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245" windowHeight="12465" tabRatio="932" firstSheet="41" activeTab="42"/>
  </bookViews>
  <sheets>
    <sheet name="（表一）2020年公共收入" sheetId="1" r:id="rId1"/>
    <sheet name="（表二）2020年公共支出" sheetId="2" r:id="rId2"/>
    <sheet name="（表三）2020年基金收入" sheetId="3" r:id="rId3"/>
    <sheet name="（表四）2020年基金支出" sheetId="4" r:id="rId4"/>
    <sheet name="（表五--1）2020国有资本经营预算收入" sheetId="5" r:id="rId5"/>
    <sheet name="（表五--2）2020国有资本经营预算支出" sheetId="22" r:id="rId6"/>
    <sheet name="（表六）2020年社保基金收入" sheetId="6" r:id="rId7"/>
    <sheet name="（表七）2020年社保基金支出" sheetId="7" r:id="rId8"/>
    <sheet name="（表八）2020年社保基金结余" sheetId="8" r:id="rId9"/>
    <sheet name="（表九--1）2021年一般公共预算收入情况表" sheetId="23" r:id="rId10"/>
    <sheet name="（表九--2）2021年本级一般公共预算收入情况表 " sheetId="9" r:id="rId11"/>
    <sheet name="（表十--1）2021年一般公共预算支出情况表" sheetId="10" r:id="rId12"/>
    <sheet name="（表十--2）2021年一般公共预算支出情况表（公开到项级）" sheetId="24" r:id="rId13"/>
    <sheet name="（表十-3）2021年一般公共预算基本支出情况表（公开到款级）" sheetId="35" r:id="rId14"/>
    <sheet name="（表十--4）一般公共预算支出表（州、市对下转移支付项目）" sheetId="36" r:id="rId15"/>
    <sheet name="（表十-- 5）武定县分地区税收返还和转移支付预算表 " sheetId="37" r:id="rId16"/>
    <sheet name="（表十--6）本级“三公”经费预算财政拨款情况统计表" sheetId="38" r:id="rId17"/>
    <sheet name="（表十一）2021年政府预算支出经济分类情况表" sheetId="11" r:id="rId18"/>
    <sheet name="（表十二--1）2021年政府性基金预算收入情况表" sheetId="25" r:id="rId19"/>
    <sheet name="（表十二--2）2021年本级政府性基金预算收入情况表" sheetId="12" r:id="rId20"/>
    <sheet name="（表十三--1）2021年政府性基金预算支出情况表" sheetId="26" r:id="rId21"/>
    <sheet name="（表十三--2）本级政府性基金预算支出情况表（公开到项级）" sheetId="13" r:id="rId22"/>
    <sheet name="（表十三--3）本级政府性基金支出表（州、市对下转移支付）" sheetId="27" r:id="rId23"/>
    <sheet name="（表十四--1）2021年国有资本经营收入预算情况表" sheetId="14" r:id="rId24"/>
    <sheet name="（表十四--2）2021年国有资本经营预算支出情况表" sheetId="28" r:id="rId25"/>
    <sheet name="（表十四--3）2021年本级国有资本经营收入预算情况表" sheetId="29" r:id="rId26"/>
    <sheet name="（表十四-4）本级国有资本经营支出预算情况表（公开到项级）" sheetId="30" r:id="rId27"/>
    <sheet name="（表十四--5） 国有资本经营预算转移支付表（分地区）" sheetId="31" r:id="rId28"/>
    <sheet name="（表十四--6） 国有资本经营预算转移支付表（分项目）" sheetId="32" r:id="rId29"/>
    <sheet name="（表十五--1）2021年社会保险基金收入预算情况表" sheetId="15" r:id="rId30"/>
    <sheet name="（表十五--2）2021年本级社会保险基金收入预算情况表 " sheetId="33" r:id="rId31"/>
    <sheet name="（表十六--1）2021年社会保险基金支出预算情况表" sheetId="16" r:id="rId32"/>
    <sheet name="（表十六--2）2021年本级社会保险基金支出预算情况表 " sheetId="34" r:id="rId33"/>
    <sheet name="（表十七）2021年社会保险基金结余情况表" sheetId="17" r:id="rId34"/>
    <sheet name="（表十八--1）2020年地方政府债务限额及余额预算情况表" sheetId="18" r:id="rId35"/>
    <sheet name="（表十八--2）2020年地方政府一般债务余额情况表" sheetId="40" r:id="rId36"/>
    <sheet name="（表十八--3）本级2020年地方政府一般债务余额情况表" sheetId="39" r:id="rId37"/>
    <sheet name="（表十八--4）2020年地方政府专项债务余额情况表 " sheetId="41" r:id="rId38"/>
    <sheet name="（表十八-5）本级2020年地方政府专项债务余额情况表（本级）" sheetId="42" r:id="rId39"/>
    <sheet name="（表十八--6）地方政府债券发行及还本付息情况表" sheetId="43" r:id="rId40"/>
    <sheet name="（表十八--7） 2021年本级政府专项债务限额和余额情况表" sheetId="44" r:id="rId41"/>
    <sheet name="（表十八--8） 2020年年初新增地方政府债券资金安排表" sheetId="45" r:id="rId42"/>
    <sheet name="（表十九）2020年地方政府债务投向情况表" sheetId="19" r:id="rId43"/>
    <sheet name="（表二十）2021年政府债务限额和余额情况表" sheetId="20" r:id="rId44"/>
    <sheet name="（表二十一）重大政策和重点项目绩效目标表" sheetId="46" r:id="rId45"/>
    <sheet name="（表二十二）重点工作情况解释说明汇总表" sheetId="47" r:id="rId46"/>
    <sheet name="取数" sheetId="21" state="hidden" r:id="rId47"/>
  </sheets>
  <externalReferences>
    <externalReference r:id="rId48"/>
  </externalReferences>
  <definedNames>
    <definedName name="_xlnm._FilterDatabase" localSheetId="0" hidden="1">'（表一）2020年公共收入'!$A$5:$F$131</definedName>
    <definedName name="_xlnm._FilterDatabase" localSheetId="1" hidden="1">'（表二）2020年公共支出'!$A$5:$F$514</definedName>
    <definedName name="_xlnm._FilterDatabase" localSheetId="3" hidden="1">'（表四）2020年基金支出'!$A$5:$F$97</definedName>
    <definedName name="_xlnm._FilterDatabase" localSheetId="6" hidden="1">'（表六）2020年社保基金收入'!$A$4:$F$44</definedName>
    <definedName name="_xlnm._FilterDatabase" localSheetId="7" hidden="1">'（表七）2020年社保基金支出'!$A$4:$J$38</definedName>
    <definedName name="_xlnm._FilterDatabase" localSheetId="11" hidden="1">'（表十--1）2021年一般公共预算支出情况表'!$A$5:$E$558</definedName>
    <definedName name="_xlnm._FilterDatabase" localSheetId="12" hidden="1">'（表十--2）2021年一般公共预算支出情况表（公开到项级）'!$A$5:$E$558</definedName>
    <definedName name="_xlnm._FilterDatabase" localSheetId="46" hidden="1">取数!$A$6:$N$1712</definedName>
    <definedName name="_ESF8887" localSheetId="1">'（表二）2020年公共支出'!#REF!</definedName>
    <definedName name="_ESF8887" localSheetId="10">'（表九--2）2021年本级一般公共预算收入情况表 '!#REF!</definedName>
    <definedName name="_ESF8887" localSheetId="11">'（表十--1）2021年一般公共预算支出情况表'!#REF!</definedName>
    <definedName name="_ESF8887" localSheetId="0">'（表一）2020年公共收入'!#REF!</definedName>
    <definedName name="_ESF8888" localSheetId="1">'（表二）2020年公共支出'!#REF!</definedName>
    <definedName name="_ESF8888" localSheetId="10">'（表九--2）2021年本级一般公共预算收入情况表 '!#REF!</definedName>
    <definedName name="_ESF8888" localSheetId="11">'（表十--1）2021年一般公共预算支出情况表'!#REF!</definedName>
    <definedName name="_ESF8888" localSheetId="0">'（表一）2020年公共收入'!#REF!</definedName>
    <definedName name="_ESF8889" localSheetId="1">'（表二）2020年公共支出'!#REF!</definedName>
    <definedName name="_ESF8889" localSheetId="10">'（表九--2）2021年本级一般公共预算收入情况表 '!#REF!</definedName>
    <definedName name="_ESF8889" localSheetId="11">'（表十--1）2021年一般公共预算支出情况表'!#REF!</definedName>
    <definedName name="_ESF8889" localSheetId="0">'（表一）2020年公共收入'!#REF!</definedName>
    <definedName name="_ESF8890" localSheetId="1">'（表二）2020年公共支出'!#REF!</definedName>
    <definedName name="_ESF8890" localSheetId="10">'（表九--2）2021年本级一般公共预算收入情况表 '!#REF!</definedName>
    <definedName name="_ESF8890" localSheetId="11">'（表十--1）2021年一般公共预算支出情况表'!#REF!</definedName>
    <definedName name="_ESF8890" localSheetId="0">'（表一）2020年公共收入'!#REF!</definedName>
    <definedName name="_ESF8891" localSheetId="1">'（表二）2020年公共支出'!#REF!</definedName>
    <definedName name="_ESF8891" localSheetId="10">'（表九--2）2021年本级一般公共预算收入情况表 '!#REF!</definedName>
    <definedName name="_ESF8891" localSheetId="11">'（表十--1）2021年一般公共预算支出情况表'!#REF!</definedName>
    <definedName name="_ESF8891" localSheetId="0">'（表一）2020年公共收入'!#REF!</definedName>
    <definedName name="_ESF8892" localSheetId="1">'（表二）2020年公共支出'!#REF!</definedName>
    <definedName name="_ESF8892" localSheetId="10">'（表九--2）2021年本级一般公共预算收入情况表 '!#REF!</definedName>
    <definedName name="_ESF8892" localSheetId="11">'（表十--1）2021年一般公共预算支出情况表'!#REF!</definedName>
    <definedName name="_ESF8892" localSheetId="0">'（表一）2020年公共收入'!#REF!</definedName>
    <definedName name="_ESF8893" localSheetId="1">'（表二）2020年公共支出'!$B$5:$F$5</definedName>
    <definedName name="_ESF8893" localSheetId="10">'（表九--2）2021年本级一般公共预算收入情况表 '!#REF!</definedName>
    <definedName name="_ESF8893" localSheetId="11">'（表十--1）2021年一般公共预算支出情况表'!$B$5:$C$5</definedName>
    <definedName name="_ESF8893" localSheetId="0">'（表一）2020年公共收入'!#REF!</definedName>
    <definedName name="_ESF8894" localSheetId="1">'（表二）2020年公共支出'!#REF!</definedName>
    <definedName name="_ESF8894" localSheetId="10">'（表九--2）2021年本级一般公共预算收入情况表 '!#REF!</definedName>
    <definedName name="_ESF8894" localSheetId="11">'（表十--1）2021年一般公共预算支出情况表'!#REF!</definedName>
    <definedName name="_ESF8894" localSheetId="0">'（表一）2020年公共收入'!#REF!</definedName>
    <definedName name="_ESF8895" localSheetId="1">'（表二）2020年公共支出'!#REF!</definedName>
    <definedName name="_ESF8895" localSheetId="10">'（表九--2）2021年本级一般公共预算收入情况表 '!#REF!</definedName>
    <definedName name="_ESF8895" localSheetId="11">'（表十--1）2021年一般公共预算支出情况表'!#REF!</definedName>
    <definedName name="_ESF8895" localSheetId="0">'（表一）2020年公共收入'!#REF!</definedName>
    <definedName name="_ESF8896" localSheetId="1">'（表二）2020年公共支出'!$B$6:$F$494</definedName>
    <definedName name="_ESF8896" localSheetId="10">'（表九--2）2021年本级一般公共预算收入情况表 '!#REF!</definedName>
    <definedName name="_ESF8896" localSheetId="11">'（表十--1）2021年一般公共预算支出情况表'!$B$6:$C$486</definedName>
    <definedName name="_ESF8896" localSheetId="0">'（表一）2020年公共收入'!#REF!</definedName>
    <definedName name="_ESF8907" localSheetId="2">'（表三）2020年基金收入'!$H$4:$J$4</definedName>
    <definedName name="_ESF8907" localSheetId="19">'（表十二--2）2021年本级政府性基金预算收入情况表'!#REF!</definedName>
    <definedName name="_ESF8907" localSheetId="3">'（表四）2020年基金支出'!#REF!</definedName>
    <definedName name="_ESF8908" localSheetId="2">'（表三）2020年基金收入'!$H$6:$J$6</definedName>
    <definedName name="_ESF8908" localSheetId="19">'（表十二--2）2021年本级政府性基金预算收入情况表'!$B$4:$B$4</definedName>
    <definedName name="_ESF8908" localSheetId="3">'（表四）2020年基金支出'!#REF!</definedName>
    <definedName name="_ESF8909" localSheetId="2">'（表三）2020年基金收入'!$B$7:$B$31</definedName>
    <definedName name="_ESF8909" localSheetId="19">'（表十二--2）2021年本级政府性基金预算收入情况表'!#REF!</definedName>
    <definedName name="_ESF8909" localSheetId="3">'（表四）2020年基金支出'!#REF!</definedName>
    <definedName name="_ESF8910" localSheetId="2">'（表三）2020年基金收入'!$D$7:$D$31</definedName>
    <definedName name="_ESF8910" localSheetId="19">'（表十二--2）2021年本级政府性基金预算收入情况表'!#REF!</definedName>
    <definedName name="_ESF8910" localSheetId="3">'（表四）2020年基金支出'!#REF!</definedName>
    <definedName name="_ESF8911" localSheetId="2">'（表三）2020年基金收入'!$H$7:$J$31</definedName>
    <definedName name="_ESF8911" localSheetId="19">'（表十二--2）2021年本级政府性基金预算收入情况表'!$B$6:$B$31</definedName>
    <definedName name="_ESF8911" localSheetId="3">'（表四）2020年基金支出'!#REF!</definedName>
    <definedName name="_ESF8912" localSheetId="2">'（表三）2020年基金收入'!#REF!</definedName>
    <definedName name="_ESF8912" localSheetId="19">'（表十二--2）2021年本级政府性基金预算收入情况表'!#REF!</definedName>
    <definedName name="_ESF8912" localSheetId="3">'（表四）2020年基金支出'!$B$5:$F$5</definedName>
    <definedName name="_ESF8913" localSheetId="2">'（表三）2020年基金收入'!#REF!</definedName>
    <definedName name="_ESF8913" localSheetId="19">'（表十二--2）2021年本级政府性基金预算收入情况表'!#REF!</definedName>
    <definedName name="_ESF8913" localSheetId="3">'（表四）2020年基金支出'!$B$6:$F$6</definedName>
    <definedName name="_ESF8914" localSheetId="2">'（表三）2020年基金收入'!#REF!</definedName>
    <definedName name="_ESF8914" localSheetId="19">'（表十二--2）2021年本级政府性基金预算收入情况表'!#REF!</definedName>
    <definedName name="_ESF8914" localSheetId="3">'（表四）2020年基金支出'!#REF!</definedName>
    <definedName name="_ESF8915" localSheetId="2">'（表三）2020年基金收入'!#REF!</definedName>
    <definedName name="_ESF8915" localSheetId="19">'（表十二--2）2021年本级政府性基金预算收入情况表'!#REF!</definedName>
    <definedName name="_ESF8915" localSheetId="3">'（表四）2020年基金支出'!#REF!</definedName>
    <definedName name="_ESF8916" localSheetId="2">'（表三）2020年基金收入'!#REF!</definedName>
    <definedName name="_ESF8916" localSheetId="19">'（表十二--2）2021年本级政府性基金预算收入情况表'!#REF!</definedName>
    <definedName name="_ESF8916" localSheetId="3">'（表四）2020年基金支出'!$B$14:$F$97</definedName>
    <definedName name="_ESF8922" localSheetId="46">取数!$C$7:$C$158</definedName>
    <definedName name="_ESF8923" localSheetId="46">取数!$D$7:$D$158</definedName>
    <definedName name="_ESF8924" localSheetId="46">取数!$E$7:$E$158</definedName>
    <definedName name="_ESF8925" localSheetId="46">取数!$F$6:$G$6</definedName>
    <definedName name="_ESF8926" localSheetId="46">取数!$F$7:$G$158</definedName>
    <definedName name="_ESF8927" localSheetId="46">取数!$J$7:$J$1712</definedName>
    <definedName name="_ESF8928" localSheetId="46">取数!$K$7:$K$1712</definedName>
    <definedName name="_ESF8929" localSheetId="46">取数!$L$7:$L$1712</definedName>
    <definedName name="_ESF8930" localSheetId="46">取数!$M$6:$N$6</definedName>
    <definedName name="_ESF8931" localSheetId="46">取数!$M$7:$N$1712</definedName>
    <definedName name="_EST1538" localSheetId="1">'（表二）2020年公共支出'!#REF!</definedName>
    <definedName name="_EST1538" localSheetId="10">'（表九--2）2021年本级一般公共预算收入情况表 '!#REF!</definedName>
    <definedName name="_EST1538" localSheetId="11">'（表十--1）2021年一般公共预算支出情况表'!#REF!</definedName>
    <definedName name="_EST1538" localSheetId="0">'（表一）2020年公共收入'!#REF!</definedName>
    <definedName name="_EST1539" localSheetId="1">'（表二）2020年公共支出'!$B$5:$F$494</definedName>
    <definedName name="_EST1539" localSheetId="10">'（表九--2）2021年本级一般公共预算收入情况表 '!#REF!</definedName>
    <definedName name="_EST1539" localSheetId="11">'（表十--1）2021年一般公共预算支出情况表'!$B$5:$C$486</definedName>
    <definedName name="_EST1539" localSheetId="0">'（表一）2020年公共收入'!#REF!</definedName>
    <definedName name="_EST1542" localSheetId="2">'（表三）2020年基金收入'!$B$4:$J$31</definedName>
    <definedName name="_EST1542" localSheetId="19">'（表十二--2）2021年本级政府性基金预算收入情况表'!$B$4:$B$31</definedName>
    <definedName name="_EST1542" localSheetId="3">'（表四）2020年基金支出'!#REF!</definedName>
    <definedName name="_EST1543" localSheetId="2">'（表三）2020年基金收入'!#REF!</definedName>
    <definedName name="_EST1543" localSheetId="19">'（表十二--2）2021年本级政府性基金预算收入情况表'!#REF!</definedName>
    <definedName name="_EST1543" localSheetId="3">'（表四）2020年基金支出'!$B$5:$F$97</definedName>
    <definedName name="_EST1545" localSheetId="46">取数!$C$6:$G$158</definedName>
    <definedName name="_EST1546" localSheetId="46">取数!$J$6:$N$1712</definedName>
    <definedName name="_xlnm._FilterDatabase" localSheetId="10" hidden="1">'（表九--2）2021年本级一般公共预算收入情况表 '!$A$5:$D$91</definedName>
    <definedName name="_xlnm._FilterDatabase" localSheetId="19" hidden="1">'（表十二--2）2021年本级政府性基金预算收入情况表'!$A$6:$D$31</definedName>
    <definedName name="_xlnm._FilterDatabase" localSheetId="21" hidden="1">'（表十三--2）本级政府性基金预算支出情况表（公开到项级）'!$A$5:$D$94</definedName>
    <definedName name="_xlnm.Print_Area" localSheetId="4">'（表五--1）2020国有资本经营预算收入'!$A$1:$F$41</definedName>
    <definedName name="_xlnm.Print_Titles" localSheetId="1">'（表二）2020年公共支出'!$1:$5</definedName>
    <definedName name="_xlnm.Print_Titles" localSheetId="10">'（表九--2）2021年本级一般公共预算收入情况表 '!$1:$5</definedName>
    <definedName name="_xlnm.Print_Titles" localSheetId="6">'（表六）2020年社保基金收入'!$1:$4</definedName>
    <definedName name="_xlnm.Print_Titles" localSheetId="2">'（表三）2020年基金收入'!$1:$5</definedName>
    <definedName name="_xlnm.Print_Titles" localSheetId="11">'（表十--1）2021年一般公共预算支出情况表'!$1:$5</definedName>
    <definedName name="_xlnm.Print_Titles" localSheetId="19">'（表十二--2）2021年本级政府性基金预算收入情况表'!$1:$5</definedName>
    <definedName name="_xlnm.Print_Titles" localSheetId="31">'（表十六--1）2021年社会保险基金支出预算情况表'!$1:$4</definedName>
    <definedName name="_xlnm.Print_Titles" localSheetId="21">'（表十三--2）本级政府性基金预算支出情况表（公开到项级）'!$1:$5</definedName>
    <definedName name="_xlnm.Print_Titles" localSheetId="29">'（表十五--1）2021年社会保险基金收入预算情况表'!$1:$4</definedName>
    <definedName name="_xlnm.Print_Titles" localSheetId="3">'（表四）2020年基金支出'!$1:$5</definedName>
    <definedName name="_xlnm.Print_Titles" localSheetId="0">'（表一）2020年公共收入'!$1:$5</definedName>
    <definedName name="地区名称">#REF!</definedName>
    <definedName name="_xlnm.Print_Area" localSheetId="5">'（表五--2）2020国有资本经营预算支出'!$A$1:$G$41</definedName>
    <definedName name="_ESF8887" localSheetId="9">'（表九--1）2021年一般公共预算收入情况表'!#REF!</definedName>
    <definedName name="_ESF8888" localSheetId="9">'（表九--1）2021年一般公共预算收入情况表'!#REF!</definedName>
    <definedName name="_ESF8889" localSheetId="9">'（表九--1）2021年一般公共预算收入情况表'!#REF!</definedName>
    <definedName name="_ESF8890" localSheetId="9">'（表九--1）2021年一般公共预算收入情况表'!#REF!</definedName>
    <definedName name="_ESF8891" localSheetId="9">'（表九--1）2021年一般公共预算收入情况表'!#REF!</definedName>
    <definedName name="_ESF8892" localSheetId="9">'（表九--1）2021年一般公共预算收入情况表'!#REF!</definedName>
    <definedName name="_ESF8893" localSheetId="9">'（表九--1）2021年一般公共预算收入情况表'!#REF!</definedName>
    <definedName name="_ESF8894" localSheetId="9">'（表九--1）2021年一般公共预算收入情况表'!#REF!</definedName>
    <definedName name="_ESF8895" localSheetId="9">'（表九--1）2021年一般公共预算收入情况表'!#REF!</definedName>
    <definedName name="_ESF8896" localSheetId="9">'（表九--1）2021年一般公共预算收入情况表'!#REF!</definedName>
    <definedName name="_EST1538" localSheetId="9">'（表九--1）2021年一般公共预算收入情况表'!#REF!</definedName>
    <definedName name="_EST1539" localSheetId="9">'（表九--1）2021年一般公共预算收入情况表'!#REF!</definedName>
    <definedName name="_xlnm._FilterDatabase" localSheetId="9" hidden="1">'（表九--1）2021年一般公共预算收入情况表'!$A$5:$D$91</definedName>
    <definedName name="_xlnm.Print_Titles" localSheetId="9">'（表九--1）2021年一般公共预算收入情况表'!$1:$5</definedName>
    <definedName name="_ESF8887" localSheetId="12">'（表十--2）2021年一般公共预算支出情况表（公开到项级）'!#REF!</definedName>
    <definedName name="_ESF8888" localSheetId="12">'（表十--2）2021年一般公共预算支出情况表（公开到项级）'!#REF!</definedName>
    <definedName name="_ESF8889" localSheetId="12">'（表十--2）2021年一般公共预算支出情况表（公开到项级）'!#REF!</definedName>
    <definedName name="_ESF8890" localSheetId="12">'（表十--2）2021年一般公共预算支出情况表（公开到项级）'!#REF!</definedName>
    <definedName name="_ESF8891" localSheetId="12">'（表十--2）2021年一般公共预算支出情况表（公开到项级）'!#REF!</definedName>
    <definedName name="_ESF8892" localSheetId="12">'（表十--2）2021年一般公共预算支出情况表（公开到项级）'!#REF!</definedName>
    <definedName name="_ESF8893" localSheetId="12">'（表十--2）2021年一般公共预算支出情况表（公开到项级）'!$B$5:$C$5</definedName>
    <definedName name="_ESF8894" localSheetId="12">'（表十--2）2021年一般公共预算支出情况表（公开到项级）'!#REF!</definedName>
    <definedName name="_ESF8895" localSheetId="12">'（表十--2）2021年一般公共预算支出情况表（公开到项级）'!#REF!</definedName>
    <definedName name="_ESF8896" localSheetId="12">'（表十--2）2021年一般公共预算支出情况表（公开到项级）'!$B$6:$C$486</definedName>
    <definedName name="_EST1538" localSheetId="12">'（表十--2）2021年一般公共预算支出情况表（公开到项级）'!#REF!</definedName>
    <definedName name="_EST1539" localSheetId="12">'（表十--2）2021年一般公共预算支出情况表（公开到项级）'!$B$5:$C$486</definedName>
    <definedName name="_xlnm.Print_Titles" localSheetId="12">'（表十--2）2021年一般公共预算支出情况表（公开到项级）'!$1:$5</definedName>
    <definedName name="_ESF8907" localSheetId="18">'（表十二--1）2021年政府性基金预算收入情况表'!#REF!</definedName>
    <definedName name="_ESF8908" localSheetId="18">'（表十二--1）2021年政府性基金预算收入情况表'!$B$4:$B$4</definedName>
    <definedName name="_ESF8909" localSheetId="18">'（表十二--1）2021年政府性基金预算收入情况表'!#REF!</definedName>
    <definedName name="_ESF8910" localSheetId="18">'（表十二--1）2021年政府性基金预算收入情况表'!#REF!</definedName>
    <definedName name="_ESF8911" localSheetId="18">'（表十二--1）2021年政府性基金预算收入情况表'!$B$6:$B$31</definedName>
    <definedName name="_ESF8912" localSheetId="18">'（表十二--1）2021年政府性基金预算收入情况表'!#REF!</definedName>
    <definedName name="_ESF8913" localSheetId="18">'（表十二--1）2021年政府性基金预算收入情况表'!#REF!</definedName>
    <definedName name="_ESF8914" localSheetId="18">'（表十二--1）2021年政府性基金预算收入情况表'!#REF!</definedName>
    <definedName name="_ESF8915" localSheetId="18">'（表十二--1）2021年政府性基金预算收入情况表'!#REF!</definedName>
    <definedName name="_ESF8916" localSheetId="18">'（表十二--1）2021年政府性基金预算收入情况表'!#REF!</definedName>
    <definedName name="_EST1542" localSheetId="18">'（表十二--1）2021年政府性基金预算收入情况表'!$B$4:$B$31</definedName>
    <definedName name="_EST1543" localSheetId="18">'（表十二--1）2021年政府性基金预算收入情况表'!#REF!</definedName>
    <definedName name="_xlnm._FilterDatabase" localSheetId="18" hidden="1">'（表十二--1）2021年政府性基金预算收入情况表'!$A$6:$D$31</definedName>
    <definedName name="_xlnm.Print_Titles" localSheetId="18">'（表十二--1）2021年政府性基金预算收入情况表'!$1:$5</definedName>
    <definedName name="_xlnm._FilterDatabase" localSheetId="20" hidden="1">'（表十三--1）2021年政府性基金预算支出情况表'!$A$5:$D$94</definedName>
    <definedName name="_xlnm.Print_Titles" localSheetId="20">'（表十三--1）2021年政府性基金预算支出情况表'!$1:$5</definedName>
    <definedName name="_xlnm.Print_Titles" localSheetId="30">'（表十五--2）2021年本级社会保险基金收入预算情况表 '!$1:$4</definedName>
    <definedName name="_xlnm.Print_Titles" localSheetId="32">'（表十六--2）2021年本级社会保险基金支出预算情况表 '!$1:$4</definedName>
  </definedNames>
  <calcPr calcId="144525" fullPrecision="0"/>
</workbook>
</file>

<file path=xl/comments1.xml><?xml version="1.0" encoding="utf-8"?>
<comments xmlns="http://schemas.openxmlformats.org/spreadsheetml/2006/main">
  <authors>
    <author>lduser1</author>
  </authors>
  <commentList>
    <comment ref="H1319" authorId="0">
      <text>
        <r>
          <rPr>
            <b/>
            <sz val="9"/>
            <rFont val="宋体"/>
            <charset val="134"/>
          </rPr>
          <t>lduser1:</t>
        </r>
        <r>
          <rPr>
            <sz val="9"/>
            <rFont val="宋体"/>
            <charset val="134"/>
          </rPr>
          <t xml:space="preserve">
2012年科目名称改动</t>
        </r>
      </text>
    </comment>
    <comment ref="H1350"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<sst xmlns="http://schemas.openxmlformats.org/spreadsheetml/2006/main" count="50526" uniqueCount="10654">
  <si>
    <t>表一</t>
  </si>
  <si>
    <t>武定县2020年一般公共预算收入执行情况表</t>
  </si>
  <si>
    <t>单位：万元</t>
  </si>
  <si>
    <t>项目名称</t>
  </si>
  <si>
    <t>2020年预算数</t>
  </si>
  <si>
    <t>2020年调整预算数</t>
  </si>
  <si>
    <t>2020年决算数</t>
  </si>
  <si>
    <t>为年初预算数%</t>
  </si>
  <si>
    <t>为调整预算数%</t>
  </si>
  <si>
    <t>一、税收收入</t>
  </si>
  <si>
    <t xml:space="preserve">    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</si>
  <si>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</si>
  <si>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</si>
  <si>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</si>
  <si>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</si>
  <si>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</si>
  <si>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</si>
  <si>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</si>
  <si>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</si>
  <si>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</si>
  <si>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</si>
  <si>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</si>
  <si>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</si>
  <si>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</si>
  <si>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</si>
  <si>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二、非税收入</t>
  </si>
  <si>
    <t xml:space="preserve">    专项收入</t>
  </si>
  <si>
    <t xml:space="preserve">    行政事业性收费收入</t>
  </si>
  <si>
    <t xml:space="preserve">    罚没收入</t>
  </si>
  <si>
    <t xml:space="preserve">    国有资源（资产）有偿使用收入</t>
  </si>
  <si>
    <t xml:space="preserve">    政府住房基金收入</t>
  </si>
  <si>
    <t xml:space="preserve">    其他收入</t>
  </si>
  <si>
    <t>收入合计</t>
  </si>
  <si>
    <t>转移性收入</t>
  </si>
  <si>
    <t xml:space="preserve">  返还性收入</t>
  </si>
  <si>
    <t xml:space="preserve">      增值税和消费税税收返还收入 </t>
  </si>
  <si>
    <t xml:space="preserve">      所得税基数返还收入</t>
  </si>
  <si>
    <t xml:space="preserve">      增值税五五分享税收返还收入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</si>
  <si>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</si>
  <si>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</si>
  <si>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</si>
  <si>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</si>
  <si>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</si>
  <si>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企业事业单位划转补助收入</t>
  </si>
  <si>
    <t xml:space="preserve">      基层公检法司转移支付收入</t>
  </si>
  <si>
    <t xml:space="preserve">      城乡义务教育转移支付收入</t>
  </si>
  <si>
    <t xml:space="preserve">      基本养老金转移支付收入</t>
  </si>
  <si>
    <t xml:space="preserve">      城乡居民基本医疗保险转移支付收入</t>
  </si>
  <si>
    <t xml:space="preserve">      农村综合改革转移支付收入</t>
  </si>
  <si>
    <t xml:space="preserve">      产粮（油）大县奖励资金收入</t>
  </si>
  <si>
    <t xml:space="preserve">      重点生态功能区转移支付收入</t>
  </si>
  <si>
    <t xml:space="preserve">      固定数额补助收入</t>
  </si>
  <si>
    <t xml:space="preserve">      民族地区转移支付收入</t>
  </si>
  <si>
    <t xml:space="preserve">      贫困地区转移支付收入</t>
  </si>
  <si>
    <t xml:space="preserve">      公共安全共同财政事权转移支付收入</t>
  </si>
  <si>
    <t xml:space="preserve">      教育共同财政事权转移支付收入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</si>
  <si>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</si>
  <si>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</si>
  <si>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</si>
  <si>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</si>
  <si>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农林水共同财政事权转移支付收入</t>
  </si>
  <si>
    <t xml:space="preserve">      交通运输共同财政事权转移支付收入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</si>
  <si>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</si>
  <si>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</si>
  <si>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</si>
  <si>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</si>
  <si>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</si>
  <si>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</si>
  <si>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</si>
  <si>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</si>
  <si>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</si>
  <si>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</si>
  <si>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</si>
  <si>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</si>
  <si>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</si>
  <si>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</si>
  <si>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</si>
  <si>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</si>
  <si>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</si>
  <si>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</si>
  <si>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</si>
  <si>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</si>
  <si>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</si>
  <si>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</si>
  <si>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</si>
  <si>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</si>
  <si>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</si>
  <si>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</si>
  <si>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上年结余收入</t>
  </si>
  <si>
    <t xml:space="preserve">    上年结转</t>
  </si>
  <si>
    <t xml:space="preserve">    净结余</t>
  </si>
  <si>
    <t xml:space="preserve">  调入资金</t>
  </si>
  <si>
    <t xml:space="preserve">  调入预算稳定调节基金</t>
  </si>
  <si>
    <t xml:space="preserve">  其他调入</t>
  </si>
  <si>
    <t xml:space="preserve">  债务转贷收入</t>
  </si>
  <si>
    <t xml:space="preserve">    地方政府一般债券转贷收入</t>
  </si>
  <si>
    <t>收入总计</t>
  </si>
  <si>
    <t>表二</t>
  </si>
  <si>
    <t>武定县2020年一般公共预算支出执行情况表</t>
  </si>
  <si>
    <t>一、一般公共服务支出</t>
  </si>
  <si>
    <t xml:space="preserve">    人大事务</t>
  </si>
  <si>
    <t xml:space="preserve">      行政运行</t>
  </si>
  <si>
    <t xml:space="preserve">      一般行政管理事务</t>
  </si>
  <si>
    <t xml:space="preserve">      人大会议</t>
  </si>
  <si>
    <t xml:space="preserve">      人大监督</t>
  </si>
  <si>
    <t xml:space="preserve">      代表工作</t>
  </si>
  <si>
    <t xml:space="preserve">    政协事务</t>
  </si>
  <si>
    <t xml:space="preserve">      政协会议</t>
  </si>
  <si>
    <t xml:space="preserve">      委员视察</t>
  </si>
  <si>
    <t xml:space="preserve">    政府办公厅(室)及相关机构事务</t>
  </si>
  <si>
    <t xml:space="preserve">      事业运行</t>
  </si>
  <si>
    <t xml:space="preserve">      信访事务</t>
  </si>
  <si>
    <t xml:space="preserve">      其他 政府办公厅（室）及相关机构事务支出</t>
  </si>
  <si>
    <t xml:space="preserve">    发展与改革事务</t>
  </si>
  <si>
    <t xml:space="preserve">      日常经济运行调节</t>
  </si>
  <si>
    <t xml:space="preserve">      战略规划与实施</t>
  </si>
  <si>
    <t xml:space="preserve">      物价管理</t>
  </si>
  <si>
    <t xml:space="preserve">    统计信息事务</t>
  </si>
  <si>
    <t xml:space="preserve">      专项统计业务</t>
  </si>
  <si>
    <t xml:space="preserve">      专项普查活动</t>
  </si>
  <si>
    <t xml:space="preserve">    财政事务</t>
  </si>
  <si>
    <t xml:space="preserve">      信息化建设</t>
  </si>
  <si>
    <t xml:space="preserve">    税收事务</t>
  </si>
  <si>
    <t xml:space="preserve">      其他税收事务支出</t>
  </si>
  <si>
    <t xml:space="preserve">    审计事务</t>
  </si>
  <si>
    <t xml:space="preserve">    人力资源事务</t>
  </si>
  <si>
    <t xml:space="preserve">      其他人力资源事务支出</t>
  </si>
  <si>
    <t xml:space="preserve">    纪检监察事务</t>
  </si>
  <si>
    <t xml:space="preserve">      大案要案查处</t>
  </si>
  <si>
    <t xml:space="preserve">    商贸事务</t>
  </si>
  <si>
    <t xml:space="preserve">      其他商贸事务支出</t>
  </si>
  <si>
    <t xml:space="preserve">    民族事务</t>
  </si>
  <si>
    <t xml:space="preserve">      民族工作专项</t>
  </si>
  <si>
    <t xml:space="preserve">      其他民族事务支出</t>
  </si>
  <si>
    <t xml:space="preserve">    档案事务</t>
  </si>
  <si>
    <t xml:space="preserve">       一般行政管理事务</t>
  </si>
  <si>
    <t xml:space="preserve">      档案馆</t>
  </si>
  <si>
    <t xml:space="preserve">    民主党派及工商联事务</t>
  </si>
  <si>
    <t xml:space="preserve">      其他民主党派及工商联事务支出</t>
  </si>
  <si>
    <t xml:space="preserve">    群众团体事务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</si>
  <si>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</si>
  <si>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</si>
  <si>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</si>
  <si>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</si>
  <si>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</si>
  <si>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</si>
  <si>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</si>
  <si>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统战事务</t>
  </si>
  <si>
    <t xml:space="preserve">      宗教事务</t>
  </si>
  <si>
    <t xml:space="preserve">      其他统战事务支出</t>
  </si>
  <si>
    <t xml:space="preserve">   其他共产党事务支出</t>
  </si>
  <si>
    <t xml:space="preserve">      其他共产党事务支出</t>
  </si>
  <si>
    <t xml:space="preserve">   市场监督管理事务</t>
  </si>
  <si>
    <t xml:space="preserve">      食品安全监管</t>
  </si>
  <si>
    <t xml:space="preserve">      其他市场监督管理事务</t>
  </si>
  <si>
    <t xml:space="preserve">    其他一般公共服务支出</t>
  </si>
  <si>
    <t xml:space="preserve">      其他一般公共服务支出</t>
  </si>
  <si>
    <t>二、国防支出</t>
  </si>
  <si>
    <t xml:space="preserve">    国防动员</t>
  </si>
  <si>
    <t xml:space="preserve">      兵役征集</t>
  </si>
  <si>
    <t xml:space="preserve">      人民防空</t>
  </si>
  <si>
    <t xml:space="preserve">      民兵</t>
  </si>
  <si>
    <t>三、公共安全支出</t>
  </si>
  <si>
    <t xml:space="preserve">    武装警察部队</t>
  </si>
  <si>
    <t xml:space="preserve">      警察武装部队</t>
  </si>
  <si>
    <t xml:space="preserve">    公安</t>
  </si>
  <si>
    <t xml:space="preserve">      执法办案</t>
  </si>
  <si>
    <t xml:space="preserve">      特别业务</t>
  </si>
  <si>
    <t xml:space="preserve">      其他公安支出</t>
  </si>
  <si>
    <t xml:space="preserve">    检察</t>
  </si>
  <si>
    <t xml:space="preserve">    法院</t>
  </si>
  <si>
    <t xml:space="preserve">      案件执行</t>
  </si>
  <si>
    <t xml:space="preserve">    司法</t>
  </si>
  <si>
    <t xml:space="preserve">     一般行政管理事务</t>
  </si>
  <si>
    <t xml:space="preserve">      基层司法业务</t>
  </si>
  <si>
    <t xml:space="preserve">      普法宣传</t>
  </si>
  <si>
    <t xml:space="preserve">      律师公证管理</t>
  </si>
  <si>
    <t xml:space="preserve">      法律援助</t>
  </si>
  <si>
    <t xml:space="preserve">      社区矫正</t>
  </si>
  <si>
    <t xml:space="preserve">      其他司法支出</t>
  </si>
  <si>
    <t xml:space="preserve">    其他公共安全支出</t>
  </si>
  <si>
    <t xml:space="preserve">      其他公共安全支出</t>
  </si>
  <si>
    <t>四、教育支出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</si>
  <si>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</si>
  <si>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</si>
  <si>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</si>
  <si>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</si>
  <si>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</si>
  <si>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</si>
  <si>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</si>
  <si>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</si>
  <si>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</si>
  <si>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高等职业教育</t>
  </si>
  <si>
    <t xml:space="preserve">    特殊教育</t>
  </si>
  <si>
    <t xml:space="preserve">      特殊学校教育</t>
  </si>
  <si>
    <t xml:space="preserve">    进修及培训</t>
  </si>
  <si>
    <t xml:space="preserve">      教师进修</t>
  </si>
  <si>
    <t xml:space="preserve">      干部教育</t>
  </si>
  <si>
    <t xml:space="preserve">    教育费附加安排的支出</t>
  </si>
  <si>
    <t xml:space="preserve">      其他教育费附加安排的支出</t>
  </si>
  <si>
    <t xml:space="preserve">    其他教育支出</t>
  </si>
  <si>
    <t xml:space="preserve">      其他教育支出</t>
  </si>
  <si>
    <t>五、科学技术支出</t>
  </si>
  <si>
    <t xml:space="preserve">    科学技术管理事务</t>
  </si>
  <si>
    <t xml:space="preserve">    技术研究与开发</t>
  </si>
  <si>
    <t xml:space="preserve">      科技成果转化与扩散</t>
  </si>
  <si>
    <t xml:space="preserve">      其他技术研究与开发支出</t>
  </si>
  <si>
    <t xml:space="preserve">    科学技术普及</t>
  </si>
  <si>
    <t xml:space="preserve">      科普活动</t>
  </si>
  <si>
    <t xml:space="preserve">    其他科学技术支出</t>
  </si>
  <si>
    <t xml:space="preserve">      其他科学技术支出</t>
  </si>
  <si>
    <t>六、文化旅游体育与传媒支出</t>
  </si>
  <si>
    <t xml:space="preserve">    文化和旅游</t>
  </si>
  <si>
    <t xml:space="preserve">      图书馆</t>
  </si>
  <si>
    <t xml:space="preserve">      文化展示及纪念机构</t>
  </si>
  <si>
    <t xml:space="preserve">      艺术表演团体</t>
  </si>
  <si>
    <t xml:space="preserve">      群众文化</t>
  </si>
  <si>
    <t xml:space="preserve">      文化创作与保护</t>
  </si>
  <si>
    <t xml:space="preserve">      旅游宣传</t>
  </si>
  <si>
    <t xml:space="preserve">      其他文化和旅游支出</t>
  </si>
  <si>
    <t xml:space="preserve">    文物</t>
  </si>
  <si>
    <t xml:space="preserve">      文物保护</t>
  </si>
  <si>
    <t xml:space="preserve">    体育</t>
  </si>
  <si>
    <t xml:space="preserve">      体育竞赛</t>
  </si>
  <si>
    <t xml:space="preserve">      体育场馆</t>
  </si>
  <si>
    <t xml:space="preserve">      群众体育</t>
  </si>
  <si>
    <t xml:space="preserve">    新闻出版电影</t>
  </si>
  <si>
    <t xml:space="preserve">      其他新闻出版电影支出</t>
  </si>
  <si>
    <t xml:space="preserve">    广播电视</t>
  </si>
  <si>
    <t xml:space="preserve">      广播</t>
  </si>
  <si>
    <t xml:space="preserve">      电视</t>
  </si>
  <si>
    <t xml:space="preserve">      其他广播电视支出</t>
  </si>
  <si>
    <t xml:space="preserve">  其他文化体育与传媒支出</t>
  </si>
  <si>
    <t xml:space="preserve">      宣传文化发展专项支出</t>
  </si>
  <si>
    <t xml:space="preserve">      其他文化旅游体育与传媒支出</t>
  </si>
  <si>
    <t>七、社会保障和就业</t>
  </si>
  <si>
    <t xml:space="preserve">    人力资源和社会保障管理事务</t>
  </si>
  <si>
    <t xml:space="preserve">      综合业务管理</t>
  </si>
  <si>
    <t xml:space="preserve">      社会保险业务管理事务</t>
  </si>
  <si>
    <t xml:space="preserve">      社会保险经办机构</t>
  </si>
  <si>
    <t xml:space="preserve">    民政管理事务</t>
  </si>
  <si>
    <t xml:space="preserve">      基层政权建设和社区治理</t>
  </si>
  <si>
    <t xml:space="preserve">      其他民政管理事务支出</t>
  </si>
  <si>
    <t xml:space="preserve">    行政事业单位养老支出</t>
  </si>
  <si>
    <t xml:space="preserve">      行政单位离退休</t>
  </si>
  <si>
    <t xml:space="preserve">      事业单位离退休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</si>
  <si>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</si>
  <si>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</si>
  <si>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</si>
  <si>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</si>
  <si>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就业补助</t>
  </si>
  <si>
    <t xml:space="preserve">      职业培训补贴</t>
  </si>
  <si>
    <t xml:space="preserve">      社会保险补贴</t>
  </si>
  <si>
    <t xml:space="preserve">      公益性岗位补贴</t>
  </si>
  <si>
    <t xml:space="preserve">      职业技能鉴定补贴</t>
  </si>
  <si>
    <t xml:space="preserve">      就业见习补贴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</si>
  <si>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</si>
  <si>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</si>
  <si>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</si>
  <si>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</si>
  <si>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</si>
  <si>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</si>
  <si>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</si>
  <si>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</si>
  <si>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</si>
  <si>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</si>
  <si>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</si>
  <si>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</si>
  <si>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军队移交政府的离退休干部管理机构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</si>
  <si>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</si>
  <si>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</si>
  <si>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</si>
  <si>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</si>
  <si>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</si>
  <si>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</si>
  <si>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殡葬</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</si>
  <si>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</si>
  <si>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</si>
  <si>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</si>
  <si>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</si>
  <si>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</si>
  <si>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</si>
  <si>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</si>
  <si>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</si>
  <si>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</si>
  <si>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</si>
  <si>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</si>
  <si>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</si>
  <si>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</si>
  <si>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</si>
  <si>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</si>
  <si>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</si>
  <si>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</si>
  <si>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</si>
  <si>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其他生活救助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</si>
  <si>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</si>
  <si>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</si>
  <si>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</si>
  <si>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</si>
  <si>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</si>
  <si>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</si>
  <si>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</si>
  <si>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</si>
  <si>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退役军人管理事务</t>
  </si>
  <si>
    <t xml:space="preserve">      机关服务</t>
  </si>
  <si>
    <t xml:space="preserve">      拥军优属</t>
  </si>
  <si>
    <t xml:space="preserve">      其他退役军人事务管理支出</t>
  </si>
  <si>
    <t xml:space="preserve">    其他社会保障和就业支出</t>
  </si>
  <si>
    <t xml:space="preserve">      其他社会保障和就业支出</t>
  </si>
  <si>
    <t>八、卫生健康支出</t>
  </si>
  <si>
    <t xml:space="preserve">   卫生健康管理事务</t>
  </si>
  <si>
    <t xml:space="preserve">      其他卫生健康管理服务支出</t>
  </si>
  <si>
    <t xml:space="preserve">    公立医院</t>
  </si>
  <si>
    <t xml:space="preserve">      综合医院</t>
  </si>
  <si>
    <t xml:space="preserve">      其他公立医院支出</t>
  </si>
  <si>
    <t xml:space="preserve">    基层医疗卫生机构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</si>
  <si>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</si>
  <si>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</si>
  <si>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</si>
  <si>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</si>
  <si>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</si>
  <si>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</si>
  <si>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基本公共卫生服务</t>
  </si>
  <si>
    <t xml:space="preserve">      重大公共卫生专项</t>
  </si>
  <si>
    <t xml:space="preserve">      突发公共卫生事件应急处理</t>
  </si>
  <si>
    <t xml:space="preserve">    中医药</t>
  </si>
  <si>
    <t xml:space="preserve">      中医（民族医）药专项</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</si>
  <si>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</si>
  <si>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</si>
  <si>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</si>
  <si>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</si>
  <si>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</si>
  <si>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</si>
  <si>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</si>
  <si>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</si>
  <si>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财政对基本医疗保险基金的补助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</si>
  <si>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</si>
  <si>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</si>
  <si>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</si>
  <si>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</si>
  <si>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</si>
  <si>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</si>
  <si>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医疗保障管理事务</t>
  </si>
  <si>
    <t xml:space="preserve">   优抚对象医疗</t>
  </si>
  <si>
    <t xml:space="preserve">     优抚对象医疗补助</t>
  </si>
  <si>
    <t xml:space="preserve">     其他优抚对象医疗支出</t>
  </si>
  <si>
    <t xml:space="preserve">   老龄卫生健康事务</t>
  </si>
  <si>
    <t xml:space="preserve">     老龄卫生健康事务</t>
  </si>
  <si>
    <t xml:space="preserve">   其他卫生健康支出</t>
  </si>
  <si>
    <t xml:space="preserve">     其他卫生健康支出</t>
  </si>
  <si>
    <t>九、节能环保支出</t>
  </si>
  <si>
    <t xml:space="preserve">    环境保护管理事务</t>
  </si>
  <si>
    <t xml:space="preserve">    环境监测与监察</t>
  </si>
  <si>
    <t xml:space="preserve">      建设项目环评审查与监督</t>
  </si>
  <si>
    <t xml:space="preserve">    污染防治</t>
  </si>
  <si>
    <t xml:space="preserve">      水体</t>
  </si>
  <si>
    <t xml:space="preserve">    自然生态保护</t>
  </si>
  <si>
    <t xml:space="preserve">      生态保护</t>
  </si>
  <si>
    <t xml:space="preserve">      农村环境保护</t>
  </si>
  <si>
    <t xml:space="preserve">      其他自然生态保护支出</t>
  </si>
  <si>
    <t xml:space="preserve">    天然林保护</t>
  </si>
  <si>
    <t xml:space="preserve">      森林管护</t>
  </si>
  <si>
    <t xml:space="preserve">      天然林保护工程建设</t>
  </si>
  <si>
    <t xml:space="preserve">   退耕还林还草</t>
  </si>
  <si>
    <t xml:space="preserve">      退耕现金</t>
  </si>
  <si>
    <t xml:space="preserve">      其他退耕还林还草支出</t>
  </si>
  <si>
    <t xml:space="preserve">   能源节约利用</t>
  </si>
  <si>
    <t xml:space="preserve">      能源节约利用</t>
  </si>
  <si>
    <t xml:space="preserve">   其他节能环保支出</t>
  </si>
  <si>
    <t xml:space="preserve">      其他节能环保支出</t>
  </si>
  <si>
    <t>十、城乡社区支出</t>
  </si>
  <si>
    <t xml:space="preserve">      城乡社区管理事务</t>
  </si>
  <si>
    <t xml:space="preserve">         行政运行</t>
  </si>
  <si>
    <t xml:space="preserve">         一般行政管理事务</t>
  </si>
  <si>
    <t xml:space="preserve">         城管执法</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</si>
  <si>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</si>
  <si>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</si>
  <si>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</si>
  <si>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</si>
  <si>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</si>
  <si>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</si>
  <si>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</si>
  <si>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其他城乡社区支出</t>
  </si>
  <si>
    <t xml:space="preserve">         其他城乡社区支出</t>
  </si>
  <si>
    <t>十一、农林水支出</t>
  </si>
  <si>
    <t xml:space="preserve">      农业农村</t>
  </si>
  <si>
    <t xml:space="preserve">        行政运行</t>
  </si>
  <si>
    <t xml:space="preserve">        一般行政管理事务</t>
  </si>
  <si>
    <t xml:space="preserve">        事业运行</t>
  </si>
  <si>
    <t xml:space="preserve">        科技转化与推广服务</t>
  </si>
  <si>
    <t xml:space="preserve">        农产品质量安全</t>
  </si>
  <si>
    <t xml:space="preserve">        病虫害控制</t>
  </si>
  <si>
    <t xml:space="preserve">        农业生产发展</t>
  </si>
  <si>
    <t xml:space="preserve">        行业业务管理</t>
  </si>
  <si>
    <t xml:space="preserve">        防灾救灾</t>
  </si>
  <si>
    <t xml:space="preserve">        农产品加工与促销</t>
  </si>
  <si>
    <t xml:space="preserve">        农村社会事业</t>
  </si>
  <si>
    <t xml:space="preserve">        农业资源保护修复与利用</t>
  </si>
  <si>
    <t xml:space="preserve">        农村道路建设</t>
  </si>
  <si>
    <t xml:space="preserve">        对高校毕业生到基层任职补助</t>
  </si>
  <si>
    <t xml:space="preserve">        农田建设</t>
  </si>
  <si>
    <t xml:space="preserve">        成品油价格改革对渔业的补贴</t>
  </si>
  <si>
    <t xml:space="preserve">        其他农业农村支出</t>
  </si>
  <si>
    <t xml:space="preserve">      林业和草原</t>
  </si>
  <si>
    <t xml:space="preserve">        事业机构</t>
  </si>
  <si>
    <t xml:space="preserve">        森林资源培育</t>
  </si>
  <si>
    <t xml:space="preserve">        森林资源管理</t>
  </si>
  <si>
    <t xml:space="preserve">        森林生态效益补偿</t>
  </si>
  <si>
    <t xml:space="preserve">        自然保护区等管理</t>
  </si>
  <si>
    <t xml:space="preserve">        动植物保护</t>
  </si>
  <si>
    <t xml:space="preserve">        执法与监督</t>
  </si>
  <si>
    <t xml:space="preserve">        草原管理</t>
  </si>
  <si>
    <t xml:space="preserve">        贷款贴息</t>
  </si>
  <si>
    <t xml:space="preserve">        其他林业和草原支出</t>
  </si>
  <si>
    <t xml:space="preserve">      水利</t>
  </si>
  <si>
    <t xml:space="preserve">        水利行业业务管理</t>
  </si>
  <si>
    <t xml:space="preserve">        水利工程建设</t>
  </si>
  <si>
    <t xml:space="preserve">        水土保持</t>
  </si>
  <si>
    <t xml:space="preserve">        防汛</t>
  </si>
  <si>
    <t xml:space="preserve">        抗旱</t>
  </si>
  <si>
    <t xml:space="preserve">        其他水利支出</t>
  </si>
  <si>
    <t xml:space="preserve">      扶贫</t>
  </si>
  <si>
    <t xml:space="preserve">        农村基础设施建设</t>
  </si>
  <si>
    <t xml:space="preserve">        生产发展</t>
  </si>
  <si>
    <t xml:space="preserve">        扶贫贷款奖补和贴息</t>
  </si>
  <si>
    <t xml:space="preserve">        其他扶贫支出</t>
  </si>
  <si>
    <t xml:space="preserve">      农业综合开发</t>
  </si>
  <si>
    <t xml:space="preserve">        土地治理</t>
  </si>
  <si>
    <t xml:space="preserve">        其他农业综合开发支出</t>
  </si>
  <si>
    <t xml:space="preserve">      农村综合改革</t>
  </si>
  <si>
    <t xml:space="preserve">        对村级一事一议的补助</t>
  </si>
  <si>
    <t xml:space="preserve">        对村民委员会和村党支部的补助</t>
  </si>
  <si>
    <t xml:space="preserve">        对村集体经济组织的补助</t>
  </si>
  <si>
    <t xml:space="preserve">      普惠金融发展支出</t>
  </si>
  <si>
    <t xml:space="preserve">        支持农村金融机构</t>
  </si>
  <si>
    <t xml:space="preserve">        农业保险保费补贴</t>
  </si>
  <si>
    <t xml:space="preserve">        创业担保贷款贴息</t>
  </si>
  <si>
    <t xml:space="preserve">      其他农林水支出</t>
  </si>
  <si>
    <t xml:space="preserve">        其他农林水支出</t>
  </si>
  <si>
    <t>十二、交通运输支出</t>
  </si>
  <si>
    <t xml:space="preserve">      公路水路运输</t>
  </si>
  <si>
    <t xml:space="preserve">        公路建设</t>
  </si>
  <si>
    <t xml:space="preserve">        公路养护</t>
  </si>
  <si>
    <t xml:space="preserve">        公路运输管理</t>
  </si>
  <si>
    <t xml:space="preserve">      成品油价格改革对交通运输的补贴</t>
  </si>
  <si>
    <t xml:space="preserve">        对城市公交的补贴</t>
  </si>
  <si>
    <t xml:space="preserve">        对农村道路客运的补贴</t>
  </si>
  <si>
    <t xml:space="preserve">      车辆购置税支出</t>
  </si>
  <si>
    <t xml:space="preserve">        车辆购置税用于公路等基础设施建设支出</t>
  </si>
  <si>
    <t xml:space="preserve">        车辆购置税用于农村公路建设支出</t>
  </si>
  <si>
    <t xml:space="preserve">        车辆购置税其他支出</t>
  </si>
  <si>
    <t>十三、资源勘探工业信息等支出</t>
  </si>
  <si>
    <t xml:space="preserve">      工业和信息产业监管</t>
  </si>
  <si>
    <t xml:space="preserve">        其他工业和信息产业监管支出</t>
  </si>
  <si>
    <t xml:space="preserve">        工业和信息产业支持</t>
  </si>
  <si>
    <t xml:space="preserve">      支持中小企业发展和管理支出</t>
  </si>
  <si>
    <t xml:space="preserve">        中小企业发展专项</t>
  </si>
  <si>
    <t>十四、商业服务业等支出</t>
  </si>
  <si>
    <t xml:space="preserve">      商业流通事务</t>
  </si>
  <si>
    <t xml:space="preserve">        民贸民品贷款贴息</t>
  </si>
  <si>
    <t xml:space="preserve">        其他商业流通事务支出</t>
  </si>
  <si>
    <t xml:space="preserve">     涉外发展服务支出</t>
  </si>
  <si>
    <t xml:space="preserve">        其他涉外发展服务支出</t>
  </si>
  <si>
    <t xml:space="preserve">      其他商业服务业等支出</t>
  </si>
  <si>
    <t xml:space="preserve">        其他商业服务业等支出</t>
  </si>
  <si>
    <t>十五、 金融支出</t>
  </si>
  <si>
    <t xml:space="preserve">      其他金融支出</t>
  </si>
  <si>
    <t xml:space="preserve">        其他金融支出</t>
  </si>
  <si>
    <t>十六、自然资源海洋气象等支出</t>
  </si>
  <si>
    <t xml:space="preserve">      自然资源事务</t>
  </si>
  <si>
    <t xml:space="preserve">        自然资源规划及管理</t>
  </si>
  <si>
    <t xml:space="preserve">        自然资源调查与确权登记</t>
  </si>
  <si>
    <t xml:space="preserve">        其他自然资源事务支出</t>
  </si>
  <si>
    <t xml:space="preserve">        自然资源利用与保护</t>
  </si>
  <si>
    <t xml:space="preserve">      气象事务</t>
  </si>
  <si>
    <t xml:space="preserve">        气象服务</t>
  </si>
  <si>
    <t xml:space="preserve">        气象基础设施建设与维修</t>
  </si>
  <si>
    <t xml:space="preserve">        其他气象事务支出</t>
  </si>
  <si>
    <t>十七、住房保障支出</t>
  </si>
  <si>
    <t xml:space="preserve">      保障性安居工程支出</t>
  </si>
  <si>
    <t xml:space="preserve">        农村危房改造</t>
  </si>
  <si>
    <t xml:space="preserve">        公共租赁住房</t>
  </si>
  <si>
    <t xml:space="preserve">        其他保障性安居工程支出</t>
  </si>
  <si>
    <t xml:space="preserve">      住房改革支出</t>
  </si>
  <si>
    <t xml:space="preserve">        住房公积金</t>
  </si>
  <si>
    <t>十八、粮油物资储备支出</t>
  </si>
  <si>
    <t xml:space="preserve">      粮油事务</t>
  </si>
  <si>
    <t xml:space="preserve">        粮食风险基金</t>
  </si>
  <si>
    <t xml:space="preserve">     粮油储备</t>
  </si>
  <si>
    <t xml:space="preserve">       储备粮油补贴</t>
  </si>
  <si>
    <t>十九、灾害防治及应急管理支出</t>
  </si>
  <si>
    <t xml:space="preserve">      应急管理事务</t>
  </si>
  <si>
    <t xml:space="preserve">        安全监管</t>
  </si>
  <si>
    <t xml:space="preserve">      消防事务</t>
  </si>
  <si>
    <t xml:space="preserve">        消防应急救援</t>
  </si>
  <si>
    <t xml:space="preserve">      森林消防事务</t>
  </si>
  <si>
    <t xml:space="preserve">        森林消防应急救援</t>
  </si>
  <si>
    <t xml:space="preserve">      地震事务</t>
  </si>
  <si>
    <t xml:space="preserve">        地震预测预报</t>
  </si>
  <si>
    <t xml:space="preserve">        地震应急救援</t>
  </si>
  <si>
    <t xml:space="preserve">        地震事业机构</t>
  </si>
  <si>
    <t xml:space="preserve">      自然灾害防治</t>
  </si>
  <si>
    <t xml:space="preserve">        地质灾害防治</t>
  </si>
  <si>
    <t xml:space="preserve">        森林草原防灾减灾</t>
  </si>
  <si>
    <t xml:space="preserve">     自然灾害救灾及恢复重建支出</t>
  </si>
  <si>
    <t xml:space="preserve">       中央自然灾害生活补助</t>
  </si>
  <si>
    <t xml:space="preserve">       地方自然灾害生活补助</t>
  </si>
  <si>
    <t xml:space="preserve">       自然灾害救灾补助</t>
  </si>
  <si>
    <t xml:space="preserve">     其他灾害防治及应急管理支出</t>
  </si>
  <si>
    <t>二十、预备费</t>
  </si>
  <si>
    <t>二十一、其他支出</t>
  </si>
  <si>
    <t xml:space="preserve">        年初预留</t>
  </si>
  <si>
    <t>二十二、债务付息支出</t>
  </si>
  <si>
    <t xml:space="preserve">     地方政府一般债券付息支出 </t>
  </si>
  <si>
    <t xml:space="preserve">       地方政府一般债券付息支出 </t>
  </si>
  <si>
    <t>二十三、债务发行费用支出</t>
  </si>
  <si>
    <t xml:space="preserve">    地方政府一般债务发行费用支出</t>
  </si>
  <si>
    <t>支出合计</t>
  </si>
  <si>
    <t>转移性支出</t>
  </si>
  <si>
    <t xml:space="preserve">  上解支出</t>
  </si>
  <si>
    <t xml:space="preserve">    体制上解支出</t>
  </si>
  <si>
    <t xml:space="preserve">    专项上解支出</t>
  </si>
  <si>
    <t>调出资金</t>
  </si>
  <si>
    <t>安排预算稳定调节基金支出</t>
  </si>
  <si>
    <t xml:space="preserve">债务转贷支出 </t>
  </si>
  <si>
    <t>债务还本支出</t>
  </si>
  <si>
    <t xml:space="preserve">    地方政府一般债务还本支出</t>
  </si>
  <si>
    <t xml:space="preserve">      地方政府一般债券还本支出 </t>
  </si>
  <si>
    <t xml:space="preserve">      地方政府其他一般债务还本支出 </t>
  </si>
  <si>
    <t>年终结余</t>
  </si>
  <si>
    <t xml:space="preserve">    结转</t>
  </si>
  <si>
    <t>支出总计</t>
  </si>
  <si>
    <t>表三</t>
  </si>
  <si>
    <t>武定县2020年政府性基金预算收入执行情况表</t>
  </si>
  <si>
    <t>一、城市公用事业附加收入</t>
  </si>
  <si>
    <t>二、国有土地收益基金收入</t>
  </si>
  <si>
    <t>三、农业土地开发资金收入</t>
  </si>
  <si>
    <t>四、国有土地使用权出让收入</t>
  </si>
  <si>
    <t xml:space="preserve">        土地出让价款收入</t>
  </si>
  <si>
    <t xml:space="preserve">        云南水利建设专项资金</t>
  </si>
  <si>
    <t xml:space="preserve">        保障性住房建设资金</t>
  </si>
  <si>
    <t xml:space="preserve">        失地农民保障风险准备</t>
  </si>
  <si>
    <t xml:space="preserve">        廉租住房保障资金</t>
  </si>
  <si>
    <t xml:space="preserve">        补缴的土地价款</t>
  </si>
  <si>
    <t xml:space="preserve">        其他土地出让收入</t>
  </si>
  <si>
    <t>五、大中型水库库区基金收入</t>
  </si>
  <si>
    <t>六、彩票公益金收入</t>
  </si>
  <si>
    <t>七、城市基础设施配套费收入</t>
  </si>
  <si>
    <t>八、小型水库移民扶助基金收入</t>
  </si>
  <si>
    <t>九、国家重大水利工程建设基金收入</t>
  </si>
  <si>
    <t>十、污水处理费收入</t>
  </si>
  <si>
    <t xml:space="preserve">    政府性基金转移收入</t>
  </si>
  <si>
    <t xml:space="preserve">    　政府性基金补助收入</t>
  </si>
  <si>
    <t xml:space="preserve">    　政府性基金上解收入</t>
  </si>
  <si>
    <t>上年结余收入</t>
  </si>
  <si>
    <t>调入资金</t>
  </si>
  <si>
    <t>债务转贷收入</t>
  </si>
  <si>
    <t>表四</t>
  </si>
  <si>
    <t>武定县2020年政府性基金预算支出执行情况表</t>
  </si>
  <si>
    <t>一、文化旅游体育与传媒支出</t>
  </si>
  <si>
    <t xml:space="preserve">    国家电影事业发展专项资金的安排支出</t>
  </si>
  <si>
    <t xml:space="preserve">      资助国产影片放映</t>
  </si>
  <si>
    <t xml:space="preserve">      资助影院建设</t>
  </si>
  <si>
    <t xml:space="preserve">      其他国家电影事业发展专项资金支出</t>
  </si>
  <si>
    <t xml:space="preserve">    旅游发展基金支出</t>
  </si>
  <si>
    <t xml:space="preserve">       地方旅游开发项目补助</t>
  </si>
  <si>
    <t xml:space="preserve">    国家电影事业发展专项资金安排的支出★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</si>
  <si>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</si>
  <si>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</si>
  <si>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</si>
  <si>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</si>
  <si>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</si>
  <si>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</si>
  <si>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</si>
  <si>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三、节能环保支出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</si>
  <si>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</si>
  <si>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</si>
  <si>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</si>
  <si>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</si>
  <si>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</si>
  <si>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</si>
  <si>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</si>
  <si>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</si>
  <si>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 </t>
  </si>
  <si>
    <t xml:space="preserve">      棚户区改造支出</t>
  </si>
  <si>
    <t xml:space="preserve">      公共租赁住房支出</t>
  </si>
  <si>
    <t xml:space="preserve">      保障性住房租金补贴</t>
  </si>
  <si>
    <t xml:space="preserve">      其他国有土地使用权出让收入安排的支出</t>
  </si>
  <si>
    <t xml:space="preserve">    城市公用事业附加及对应专项债务收入安排的支出</t>
  </si>
  <si>
    <t xml:space="preserve">    国有土地收益基金安排的支出</t>
  </si>
  <si>
    <t>　    征地和拆迁补偿支出</t>
  </si>
  <si>
    <t>　    土地开发支出</t>
  </si>
  <si>
    <t xml:space="preserve">      其他国有土地收益基金支出</t>
  </si>
  <si>
    <t xml:space="preserve">    农业土地开发资金安排的支出</t>
  </si>
  <si>
    <t xml:space="preserve">    新增建设用地有偿使用费及对应专项债务收入安排的支出</t>
  </si>
  <si>
    <t xml:space="preserve">      耕地开发专项支出</t>
  </si>
  <si>
    <t xml:space="preserve">      基本农田建设和保护支出</t>
  </si>
  <si>
    <t xml:space="preserve">      土地整理支出</t>
  </si>
  <si>
    <t xml:space="preserve">    城市基础设施配套费安排的支出</t>
  </si>
  <si>
    <t xml:space="preserve">    污水处理费安排的支出 </t>
  </si>
  <si>
    <t xml:space="preserve">      污水处理设施建设和运营</t>
  </si>
  <si>
    <t xml:space="preserve">      代征手续费</t>
  </si>
  <si>
    <t>五、农林水支出</t>
  </si>
  <si>
    <t xml:space="preserve">    新菜地开发建设基金及对应专项债务收入安排的支出</t>
  </si>
  <si>
    <t xml:space="preserve">    大中型水库库区基金安排的支出</t>
  </si>
  <si>
    <t xml:space="preserve">      其他大中型水库库区基金支出</t>
  </si>
  <si>
    <t xml:space="preserve">    国家重大水利工程建设基金安排的支出  </t>
  </si>
  <si>
    <t xml:space="preserve">      其他重大水利工程建设基金支出</t>
  </si>
  <si>
    <t>六、交通运输支出</t>
  </si>
  <si>
    <t>七、资源勘探信息等支出</t>
  </si>
  <si>
    <t>八、商业服务业等支出</t>
  </si>
  <si>
    <t>九、其他支出</t>
  </si>
  <si>
    <t xml:space="preserve">    其他政府性基金及对应专项债务收入安排的支出</t>
  </si>
  <si>
    <t xml:space="preserve">     其他地方自行试点项目收益专项债券收入安排的支出</t>
  </si>
  <si>
    <t xml:space="preserve">    彩票发行销售机构业务费安排的支出</t>
  </si>
  <si>
    <t xml:space="preserve">      福利彩票销售机构的业务支出</t>
  </si>
  <si>
    <t xml:space="preserve">      体育彩票销售机构的业务支出</t>
  </si>
  <si>
    <t xml:space="preserve">      彩票市场调控资金支出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</si>
  <si>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</si>
  <si>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</si>
  <si>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</si>
  <si>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</si>
  <si>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</si>
  <si>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用于城乡医疗救助的彩票公益金支出</t>
  </si>
  <si>
    <t xml:space="preserve">      用于其他社会公益事业的彩票公益金支出</t>
  </si>
  <si>
    <t>十、债务付息支出</t>
  </si>
  <si>
    <t xml:space="preserve">    地方政府专项债务付息支出</t>
  </si>
  <si>
    <t xml:space="preserve">      国有土地使用权出让金债务付息支出</t>
  </si>
  <si>
    <t>十一、  债务发行费用支出</t>
  </si>
  <si>
    <t xml:space="preserve">   地方政府专项债务发行费用支出</t>
  </si>
  <si>
    <t xml:space="preserve">     其他地方自行试点项目收益专项债券发行费用支出</t>
  </si>
  <si>
    <t>十二、 抗疫特别国债安排的支出</t>
  </si>
  <si>
    <t xml:space="preserve">   基础设施建设</t>
  </si>
  <si>
    <t xml:space="preserve">     公共卫生体系建设</t>
  </si>
  <si>
    <t xml:space="preserve">     其他基础设施建设</t>
  </si>
  <si>
    <t xml:space="preserve">  抗疫相关支出</t>
  </si>
  <si>
    <t xml:space="preserve">    困难群众基本生活补助</t>
  </si>
  <si>
    <t xml:space="preserve">    政府性基金转移支付</t>
  </si>
  <si>
    <t xml:space="preserve">    　政府性基金补助支出</t>
  </si>
  <si>
    <t xml:space="preserve">    　政府性基金上解支出</t>
  </si>
  <si>
    <t xml:space="preserve">    调出资金</t>
  </si>
  <si>
    <t xml:space="preserve">    地方政府专项债务还本支出</t>
  </si>
  <si>
    <t xml:space="preserve">       其他政府性基金债务还本支出</t>
  </si>
  <si>
    <t>表五--1</t>
  </si>
  <si>
    <t>武定县2020年国有资本经营预算收入执行情况表</t>
  </si>
  <si>
    <t>国有资本经营预算收入合计</t>
  </si>
  <si>
    <t>2020调整年预算数</t>
  </si>
  <si>
    <t xml:space="preserve">  利润收入</t>
  </si>
  <si>
    <t xml:space="preserve">     烟草企业利润收入</t>
  </si>
  <si>
    <t xml:space="preserve">     石油石化企业利润收入</t>
  </si>
  <si>
    <t xml:space="preserve">     电力企业利润收入</t>
  </si>
  <si>
    <t xml:space="preserve">     电信企业利润收入</t>
  </si>
  <si>
    <t xml:space="preserve">     有色冶金采掘企业利润收入</t>
  </si>
  <si>
    <t xml:space="preserve">     化工企业利润收入</t>
  </si>
  <si>
    <t xml:space="preserve">     运输企业利润收入</t>
  </si>
  <si>
    <t xml:space="preserve">     建筑施工企业利润收入</t>
  </si>
  <si>
    <t xml:space="preserve">     房地产企业利润收入</t>
  </si>
  <si>
    <t xml:space="preserve">     建材企业利润收入</t>
  </si>
  <si>
    <t xml:space="preserve">     医药企业利润收入</t>
  </si>
  <si>
    <t xml:space="preserve">     农林牧渔企业利润收入</t>
  </si>
  <si>
    <t xml:space="preserve">     邮政企业利润收入</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</si>
  <si>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</si>
  <si>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</si>
  <si>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</si>
  <si>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</si>
  <si>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</si>
  <si>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</si>
  <si>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</si>
  <si>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</si>
  <si>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</si>
  <si>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</si>
  <si>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</si>
  <si>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</si>
  <si>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</si>
  <si>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</si>
  <si>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</si>
  <si>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</si>
  <si>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</si>
  <si>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国有资本经营收入合计</t>
  </si>
  <si>
    <t>国有资本经营上级补助收入</t>
  </si>
  <si>
    <t>国有资本经营预算上年结余</t>
  </si>
  <si>
    <t>国有资本经营省补助计划单列市收入</t>
  </si>
  <si>
    <t>收  入  总  计</t>
  </si>
  <si>
    <t>表五--2</t>
  </si>
  <si>
    <t>武定县2020年国有资本经营预算支出执行情况表</t>
  </si>
  <si>
    <t>国有资本经营预算支出合计</t>
  </si>
  <si>
    <t xml:space="preserve">  社会保障和就业支出</t>
  </si>
  <si>
    <t xml:space="preserve">      补充全国社会保障基金</t>
  </si>
  <si>
    <t xml:space="preserve">         国有资本经营预算补充社保基金支出</t>
  </si>
  <si>
    <t xml:space="preserve">  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</si>
  <si>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</si>
  <si>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</si>
  <si>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</si>
  <si>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</si>
  <si>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</si>
  <si>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</si>
  <si>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</si>
  <si>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</si>
  <si>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</si>
  <si>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</si>
  <si>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</si>
  <si>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</si>
  <si>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</si>
  <si>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</si>
  <si>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</si>
  <si>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</si>
  <si>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</si>
  <si>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</si>
  <si>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</si>
  <si>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t>
  </si>
  <si>
    <t xml:space="preserve">      国有企业政策性补贴</t>
  </si>
  <si>
    <t xml:space="preserve">    金融国有资本经营预算支出</t>
  </si>
  <si>
    <t xml:space="preserve">      资本支出</t>
  </si>
  <si>
    <t xml:space="preserve">      改革性支出</t>
  </si>
  <si>
    <t xml:space="preserve">      其他金融国有资本经营预算支出</t>
  </si>
  <si>
    <t xml:space="preserve">    其他国有资本经营预算支出</t>
  </si>
  <si>
    <t xml:space="preserve">      其他国有资本经营预算支出</t>
  </si>
  <si>
    <t>国有资本经营支出合计</t>
  </si>
  <si>
    <t>国有资本经营补助下级支出</t>
  </si>
  <si>
    <t>国有资本经营预算调出资金</t>
  </si>
  <si>
    <t>国有资本经营省补助计划单列市支出</t>
  </si>
  <si>
    <t>国有资本经营预算年终结余</t>
  </si>
  <si>
    <t>支  出  总  计</t>
  </si>
  <si>
    <t>表六</t>
  </si>
  <si>
    <t>武定县2020年社会保险基金预算收入执行情况表</t>
  </si>
  <si>
    <t>2020调整预算数</t>
  </si>
  <si>
    <t>一、企业职工基本养老保险基金收入</t>
  </si>
  <si>
    <t xml:space="preserve">     1.保险费收入</t>
  </si>
  <si>
    <t xml:space="preserve">     2.利息收入</t>
  </si>
  <si>
    <t xml:space="preserve">     3.财政补贴收入</t>
  </si>
  <si>
    <t xml:space="preserve">     4.其他收入</t>
  </si>
  <si>
    <t xml:space="preserve">     5.转移收入</t>
  </si>
  <si>
    <t>二、机关事业单位养老保险基金收入</t>
  </si>
  <si>
    <t>三、失业保险基金收入</t>
  </si>
  <si>
    <t>四、工伤保险基金收入</t>
  </si>
  <si>
    <t>五、城乡居民基本养老保险基金收入</t>
  </si>
  <si>
    <t xml:space="preserve">     4.委托投资收益</t>
  </si>
  <si>
    <t xml:space="preserve">     5.其他收入</t>
  </si>
  <si>
    <t xml:space="preserve">     6.转移收入</t>
  </si>
  <si>
    <t>社会保险基金收入合计</t>
  </si>
  <si>
    <t xml:space="preserve">     5.上级补助收入</t>
  </si>
  <si>
    <t>表七</t>
  </si>
  <si>
    <t>武定县2020年社会保险基金预算支出执行情况表</t>
  </si>
  <si>
    <t>一、企业职工基本养老保险基金支出</t>
  </si>
  <si>
    <t xml:space="preserve">     1.基本养老金</t>
  </si>
  <si>
    <t xml:space="preserve">     2.丧葬抚恤补助</t>
  </si>
  <si>
    <t xml:space="preserve">     3.其他企业职工基本养老保险基金支出</t>
  </si>
  <si>
    <t xml:space="preserve">     4.转移支出</t>
  </si>
  <si>
    <t xml:space="preserve">     5.上解上级支出</t>
  </si>
  <si>
    <t>二、机关事业单位养老保险基金支出</t>
  </si>
  <si>
    <t xml:space="preserve">     1.社会保险待遇支出</t>
  </si>
  <si>
    <t xml:space="preserve">     2.转移支出</t>
  </si>
  <si>
    <t>三、失业保险基金支出</t>
  </si>
  <si>
    <t xml:space="preserve">     1.失业保险金</t>
  </si>
  <si>
    <t xml:space="preserve">     2.医疗保险费</t>
  </si>
  <si>
    <t xml:space="preserve">     3.丧葬抚恤补助</t>
  </si>
  <si>
    <t xml:space="preserve">     4.稳定岗位补贴支出</t>
  </si>
  <si>
    <t xml:space="preserve">     5.技能提升补贴支出</t>
  </si>
  <si>
    <t xml:space="preserve">     6.其他费用支出</t>
  </si>
  <si>
    <t xml:space="preserve">     7.其他失业保险基金支出</t>
  </si>
  <si>
    <t xml:space="preserve">     8.上解上级支出</t>
  </si>
  <si>
    <t>四、工伤保险基金支出</t>
  </si>
  <si>
    <t xml:space="preserve">     1.工伤保险待遇</t>
  </si>
  <si>
    <t xml:space="preserve">     2.劳动能力鉴定支出</t>
  </si>
  <si>
    <t xml:space="preserve">     3.上解上级支出</t>
  </si>
  <si>
    <t>五、城乡居民基本养老保险基金支出</t>
  </si>
  <si>
    <t xml:space="preserve">     1.基础养老金支出</t>
  </si>
  <si>
    <t xml:space="preserve">     2.个人账户养老金支出</t>
  </si>
  <si>
    <t xml:space="preserve">     3.丧葬抚恤补助支出</t>
  </si>
  <si>
    <t xml:space="preserve">     4.其他城乡居民基本养老保险基金支出</t>
  </si>
  <si>
    <t xml:space="preserve">     5.转移支出</t>
  </si>
  <si>
    <t>基金支出合计</t>
  </si>
  <si>
    <t xml:space="preserve">     2.其他支出</t>
  </si>
  <si>
    <t xml:space="preserve">     3.转移支出</t>
  </si>
  <si>
    <t xml:space="preserve">     4.上解上级支出</t>
  </si>
  <si>
    <t>表八</t>
  </si>
  <si>
    <t>武定县2020年社会保险基金结余情况表</t>
  </si>
  <si>
    <t>一、企业职工基本养老保险基金结余</t>
  </si>
  <si>
    <t xml:space="preserve">     1.基金本年收支结余</t>
  </si>
  <si>
    <t xml:space="preserve">     2.基金年末滚存结余</t>
  </si>
  <si>
    <t>二、机关事业单位养老保险基金结余</t>
  </si>
  <si>
    <t>三、失业保险基金结余</t>
  </si>
  <si>
    <t>四、工伤保险基金结余</t>
  </si>
  <si>
    <t>五、生育保险基金结余</t>
  </si>
  <si>
    <t>六、城乡居民基本养老保险基金结余</t>
  </si>
  <si>
    <t>社会保险基金结余合计</t>
  </si>
  <si>
    <t>表九--1</t>
  </si>
  <si>
    <t>武定县2021年一般公共预算收入情况表</t>
  </si>
  <si>
    <t>2021年预算数</t>
  </si>
  <si>
    <t>为上年执行数%</t>
  </si>
  <si>
    <t xml:space="preserve">      卫生健康共同财政事权转移支付收入</t>
  </si>
  <si>
    <t xml:space="preserve">      灾害防治及应急管理共同财政事权转移支付支出</t>
  </si>
  <si>
    <t xml:space="preserve">      资源勘探工业信息等</t>
  </si>
  <si>
    <t>表九--2</t>
  </si>
  <si>
    <t>武定县本级2021年一般公共预算收入情况表</t>
  </si>
  <si>
    <t>表十--1</t>
  </si>
  <si>
    <t>武定县2021年一般公共预算支出情况表</t>
  </si>
  <si>
    <t xml:space="preserve">  一般公共服务支出</t>
  </si>
  <si>
    <t xml:space="preserve">      其他政协事务支出</t>
  </si>
  <si>
    <t xml:space="preserve">      其他政府办公厅(室)及相关机构事务支出</t>
  </si>
  <si>
    <t xml:space="preserve">      预算改革业务</t>
  </si>
  <si>
    <r>
      <rPr>
        <sz val="11"/>
        <rFont val="宋体"/>
        <charset val="134"/>
      </rPr>
      <t xml:space="preserve">    </t>
    </r>
    <r>
      <rPr>
        <b/>
        <sz val="11"/>
        <rFont val="宋体"/>
        <charset val="134"/>
      </rPr>
      <t>审计事务</t>
    </r>
  </si>
  <si>
    <t xml:space="preserve">      其他纪检监察事务支出</t>
  </si>
  <si>
    <t xml:space="preserve">      对外贸易管理</t>
  </si>
  <si>
    <t xml:space="preserve">    党委办公厅(室)及相关机构事务</t>
  </si>
  <si>
    <t xml:space="preserve">      其他党委办公厅（室）及相关机构事务</t>
  </si>
  <si>
    <t xml:space="preserve">    其他共产党事务支出</t>
  </si>
  <si>
    <t xml:space="preserve">    市场监督管理事务</t>
  </si>
  <si>
    <t xml:space="preserve">      市场监督管理专项</t>
  </si>
  <si>
    <t xml:space="preserve">      市场监管执法</t>
  </si>
  <si>
    <t xml:space="preserve">  国防支出</t>
  </si>
  <si>
    <t xml:space="preserve">    现役部队</t>
  </si>
  <si>
    <t xml:space="preserve">      现役部队</t>
  </si>
  <si>
    <t xml:space="preserve">  公共安全支出</t>
  </si>
  <si>
    <t xml:space="preserve">      武装警察部队</t>
  </si>
  <si>
    <t xml:space="preserve">      公同法律服务</t>
  </si>
  <si>
    <t xml:space="preserve">  教育支出</t>
  </si>
  <si>
    <t xml:space="preserve">      农村中小学校舍建设</t>
  </si>
  <si>
    <t xml:space="preserve">  科学技术支出</t>
  </si>
  <si>
    <t xml:space="preserve">      其它技术研究与开发支出</t>
  </si>
  <si>
    <t xml:space="preserve">      机构运行</t>
  </si>
  <si>
    <t xml:space="preserve">  文化旅游体育与传媒支出</t>
  </si>
  <si>
    <t xml:space="preserve">      文化和旅游交流与合作</t>
  </si>
  <si>
    <t xml:space="preserve">      电影</t>
  </si>
  <si>
    <t xml:space="preserve">      广播电视事务</t>
  </si>
  <si>
    <t xml:space="preserve">    其他文化旅游体育与传媒支出</t>
  </si>
  <si>
    <t xml:space="preserve">      就业管理事务</t>
  </si>
  <si>
    <t xml:space="preserve">      对机关事业单位基本养老保险基金的补助</t>
  </si>
  <si>
    <t xml:space="preserve">      其他行政事业单位离退休支出</t>
  </si>
  <si>
    <t xml:space="preserve">      军队移交政府离退休干部管理机构</t>
  </si>
  <si>
    <t xml:space="preserve">    退役军人管理事务</t>
  </si>
  <si>
    <t xml:space="preserve">  卫生健康支出</t>
  </si>
  <si>
    <t xml:space="preserve">    卫生健康管理事务</t>
  </si>
  <si>
    <t xml:space="preserve">      其他卫生健康管理事务支出</t>
  </si>
  <si>
    <t xml:space="preserve">      重大公共卫生服务</t>
  </si>
  <si>
    <t xml:space="preserve">      其他公共卫生支出</t>
  </si>
  <si>
    <t xml:space="preserve">    行政事业单位医疗</t>
  </si>
  <si>
    <t xml:space="preserve">    财政对基本医疗保险基金的补助</t>
  </si>
  <si>
    <t xml:space="preserve">      财政对职工基本医疗保险基金的补助</t>
  </si>
  <si>
    <t xml:space="preserve">    医疗救助</t>
  </si>
  <si>
    <t xml:space="preserve">    优抚对象医疗</t>
  </si>
  <si>
    <t xml:space="preserve">      优抚对象医疗补助</t>
  </si>
  <si>
    <t xml:space="preserve">      其他优抚对象医疗支出</t>
  </si>
  <si>
    <t xml:space="preserve">    老龄卫生健康事务</t>
  </si>
  <si>
    <t xml:space="preserve">      老龄卫生健康事务</t>
  </si>
  <si>
    <t xml:space="preserve">    其他卫生健康支出</t>
  </si>
  <si>
    <t xml:space="preserve">       其他卫生健康支出</t>
  </si>
  <si>
    <t xml:space="preserve">  节能环保支出</t>
  </si>
  <si>
    <t xml:space="preserve">      环境保护法规、规划及标准</t>
  </si>
  <si>
    <t xml:space="preserve">    退耕还林还草</t>
  </si>
  <si>
    <t xml:space="preserve">      退耕还林工程建设</t>
  </si>
  <si>
    <t xml:space="preserve">    能源节约利用</t>
  </si>
  <si>
    <t xml:space="preserve">    其他节能环保支出</t>
  </si>
  <si>
    <t xml:space="preserve">  城乡社区支出</t>
  </si>
  <si>
    <t xml:space="preserve">    城乡社区管理事务</t>
  </si>
  <si>
    <t xml:space="preserve">      城管执法</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</si>
  <si>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</si>
  <si>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</si>
  <si>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</si>
  <si>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</si>
  <si>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</si>
  <si>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其他城乡社区支出</t>
  </si>
  <si>
    <t xml:space="preserve">  农林水支出</t>
  </si>
  <si>
    <t xml:space="preserve">    农业农村</t>
  </si>
  <si>
    <t xml:space="preserve">      科技转化与推广服务</t>
  </si>
  <si>
    <t xml:space="preserve">      农产品质量安全</t>
  </si>
  <si>
    <t xml:space="preserve">      病虫害控制</t>
  </si>
  <si>
    <t xml:space="preserve">      农业生产发展</t>
  </si>
  <si>
    <t xml:space="preserve">      统计监测与信息服务</t>
  </si>
  <si>
    <t xml:space="preserve">      行业业务管理</t>
  </si>
  <si>
    <t xml:space="preserve">      防灾救灾</t>
  </si>
  <si>
    <t xml:space="preserve">      农业生产支持补贴</t>
  </si>
  <si>
    <t xml:space="preserve">      农业组织化与产业化经营</t>
  </si>
  <si>
    <t xml:space="preserve">      农产品加工与促销</t>
  </si>
  <si>
    <t xml:space="preserve">      农村社会事业</t>
  </si>
  <si>
    <t xml:space="preserve">      农村公益事业</t>
  </si>
  <si>
    <t xml:space="preserve">      农业资源保护修复与利用</t>
  </si>
  <si>
    <t xml:space="preserve">      农村道路建设</t>
  </si>
  <si>
    <t xml:space="preserve">      对高校毕业生到基层任职补助</t>
  </si>
  <si>
    <t xml:space="preserve">      成品油价格改革对渔业的补贴</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</si>
  <si>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</si>
  <si>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</si>
  <si>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</si>
  <si>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</si>
  <si>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</si>
  <si>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</si>
  <si>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</si>
  <si>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</si>
  <si>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湿地保护</t>
  </si>
  <si>
    <t xml:space="preserve">      自然保护区等管理</t>
  </si>
  <si>
    <t xml:space="preserve">      动植物保护</t>
  </si>
  <si>
    <t xml:space="preserve">      执法与监督</t>
  </si>
  <si>
    <t xml:space="preserve">      草原管理</t>
  </si>
  <si>
    <t xml:space="preserve">      贷款贴息</t>
  </si>
  <si>
    <t xml:space="preserve">      林业草原防灾减灾</t>
  </si>
  <si>
    <t xml:space="preserve">      其他林业和草原支出</t>
  </si>
  <si>
    <t xml:space="preserve">    水利</t>
  </si>
  <si>
    <t xml:space="preserve">      水利行业业务管理</t>
  </si>
  <si>
    <t xml:space="preserve">      水利工程建设</t>
  </si>
  <si>
    <t xml:space="preserve">      水土保持</t>
  </si>
  <si>
    <t xml:space="preserve">      防汛</t>
  </si>
  <si>
    <t xml:space="preserve">      抗旱</t>
  </si>
  <si>
    <t xml:space="preserve">      其他水利支出</t>
  </si>
  <si>
    <t xml:space="preserve">    扶贫</t>
  </si>
  <si>
    <t xml:space="preserve">      农村基础设施建设</t>
  </si>
  <si>
    <t xml:space="preserve">      生产发展</t>
  </si>
  <si>
    <t xml:space="preserve">      扶贫贷款奖补和贴息</t>
  </si>
  <si>
    <t xml:space="preserve">      其他扶贫支出</t>
  </si>
  <si>
    <t xml:space="preserve">    农业综合开发</t>
  </si>
  <si>
    <t xml:space="preserve">      土地治理</t>
  </si>
  <si>
    <t xml:space="preserve">      其他农业综合开发支出</t>
  </si>
  <si>
    <t xml:space="preserve">    农村综合改革</t>
  </si>
  <si>
    <t xml:space="preserve">      对村级一事一议的补助</t>
  </si>
  <si>
    <t xml:space="preserve">      对村民委员会和村党支部的补助</t>
  </si>
  <si>
    <t xml:space="preserve">      对村集体经济组织的补助</t>
  </si>
  <si>
    <t xml:space="preserve">    普惠金融发展支出</t>
  </si>
  <si>
    <t xml:space="preserve">      支持农村金融机构</t>
  </si>
  <si>
    <t xml:space="preserve">      农业保险保费补贴</t>
  </si>
  <si>
    <t xml:space="preserve">      创业担保贷款贴息</t>
  </si>
  <si>
    <t xml:space="preserve">    其他农林水支出</t>
  </si>
  <si>
    <t xml:space="preserve">  交通运输支出</t>
  </si>
  <si>
    <t xml:space="preserve">    公路水路运输</t>
  </si>
  <si>
    <t xml:space="preserve">      公路养护</t>
  </si>
  <si>
    <t xml:space="preserve">      公路建设</t>
  </si>
  <si>
    <t xml:space="preserve">      其他公路水路运输支出</t>
  </si>
  <si>
    <t xml:space="preserve">      公路运输管理</t>
  </si>
  <si>
    <t xml:space="preserve">    成品油价格改革对交通运输的补贴</t>
  </si>
  <si>
    <t xml:space="preserve">      对城市公交的补贴</t>
  </si>
  <si>
    <t xml:space="preserve">      对农村道路客运的补贴</t>
  </si>
  <si>
    <t xml:space="preserve">      对出租车的补贴</t>
  </si>
  <si>
    <t xml:space="preserve">    车辆购置税支出</t>
  </si>
  <si>
    <t xml:space="preserve">      车辆购置税用于公路等基础设施建设支出</t>
  </si>
  <si>
    <t xml:space="preserve">      车辆购置税用于农村公路建设支出</t>
  </si>
  <si>
    <t xml:space="preserve">      车辆购置税其他支出</t>
  </si>
  <si>
    <t xml:space="preserve">  资源勘探工业信息等支出</t>
  </si>
  <si>
    <t xml:space="preserve">    工业和信息产业监管</t>
  </si>
  <si>
    <t xml:space="preserve">      产业发展</t>
  </si>
  <si>
    <t xml:space="preserve">      其他工业和信息产业监管支出</t>
  </si>
  <si>
    <t xml:space="preserve">      工业和信息产业支持</t>
  </si>
  <si>
    <t xml:space="preserve">    支持中小企业发展和管理支出</t>
  </si>
  <si>
    <t xml:space="preserve">      中小企业发展专项</t>
  </si>
  <si>
    <t xml:space="preserve">  商业服务业等支出</t>
  </si>
  <si>
    <t xml:space="preserve">    商业流通事务</t>
  </si>
  <si>
    <t xml:space="preserve">      民贸民品贷款贴息</t>
  </si>
  <si>
    <t xml:space="preserve">      其他商业流通事务支出</t>
  </si>
  <si>
    <t xml:space="preserve">    涉外发展服务支出</t>
  </si>
  <si>
    <t xml:space="preserve">      其他涉外发展服务支出</t>
  </si>
  <si>
    <t xml:space="preserve">    其他商业服务业等支出</t>
  </si>
  <si>
    <t xml:space="preserve">  金融支出</t>
  </si>
  <si>
    <t xml:space="preserve">  自然资源海洋气象等支出</t>
  </si>
  <si>
    <t xml:space="preserve">    自然资源事务</t>
  </si>
  <si>
    <t xml:space="preserve">      自然资源规划及管理</t>
  </si>
  <si>
    <t xml:space="preserve">      自然资源调查与确权登记</t>
  </si>
  <si>
    <t xml:space="preserve">      其他自然资源事务支出</t>
  </si>
  <si>
    <t xml:space="preserve">      自然资源利用与保护</t>
  </si>
  <si>
    <t xml:space="preserve">      地质矿产资源利用与保护</t>
  </si>
  <si>
    <t xml:space="preserve">    气象事务</t>
  </si>
  <si>
    <t xml:space="preserve">      气象服务</t>
  </si>
  <si>
    <t xml:space="preserve">      气象基础设施建设与维修</t>
  </si>
  <si>
    <t xml:space="preserve">      其他气象事务支出</t>
  </si>
  <si>
    <t xml:space="preserve">  住房保障支出</t>
  </si>
  <si>
    <t xml:space="preserve">    保障性安居工程支出</t>
  </si>
  <si>
    <t xml:space="preserve">      农村危房改造</t>
  </si>
  <si>
    <t xml:space="preserve">      公共租赁住房</t>
  </si>
  <si>
    <t xml:space="preserve">      其他保障性安居工程支出</t>
  </si>
  <si>
    <t xml:space="preserve">    住房改革支出</t>
  </si>
  <si>
    <t xml:space="preserve">      住房公积金</t>
  </si>
  <si>
    <t xml:space="preserve">  粮油物资储备支出</t>
  </si>
  <si>
    <t xml:space="preserve">    粮油事务</t>
  </si>
  <si>
    <t xml:space="preserve">      粮食风险基金</t>
  </si>
  <si>
    <t xml:space="preserve">      粮食财务挂账利息补贴</t>
  </si>
  <si>
    <t xml:space="preserve">    粮油储备</t>
  </si>
  <si>
    <t xml:space="preserve">     储备粮（油）库建设</t>
  </si>
  <si>
    <t xml:space="preserve">  灾害防治及应急管理支出</t>
  </si>
  <si>
    <t xml:space="preserve">    应急管理事务</t>
  </si>
  <si>
    <t xml:space="preserve">      安全监管</t>
  </si>
  <si>
    <t xml:space="preserve">      应急管理</t>
  </si>
  <si>
    <t xml:space="preserve">      其他应急管理支出</t>
  </si>
  <si>
    <t xml:space="preserve">    消防事务</t>
  </si>
  <si>
    <t xml:space="preserve">      消防应急救援</t>
  </si>
  <si>
    <t xml:space="preserve">    森林消防事务</t>
  </si>
  <si>
    <t xml:space="preserve">      森林消防应急救援</t>
  </si>
  <si>
    <t xml:space="preserve">    地震事务</t>
  </si>
  <si>
    <t xml:space="preserve">      地震预测预报</t>
  </si>
  <si>
    <t xml:space="preserve">      地震应急救援</t>
  </si>
  <si>
    <t xml:space="preserve">      地震事业机构 </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</si>
  <si>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</si>
  <si>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</si>
  <si>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</si>
  <si>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</si>
  <si>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</si>
  <si>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</si>
  <si>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</si>
  <si>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</si>
  <si>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其他灾害防治及应急管理支出</t>
  </si>
  <si>
    <t xml:space="preserve">  债务付息支出</t>
  </si>
  <si>
    <t xml:space="preserve">    地方政府一般债务付息支出</t>
  </si>
  <si>
    <t xml:space="preserve">      地方政府一般债券付息支出</t>
  </si>
  <si>
    <t xml:space="preserve">  债务发行费用支出</t>
  </si>
  <si>
    <t xml:space="preserve">  预备费</t>
  </si>
  <si>
    <t xml:space="preserve">  其他支出</t>
  </si>
  <si>
    <t xml:space="preserve">     年初预留</t>
  </si>
  <si>
    <t xml:space="preserve">            支出合计</t>
  </si>
  <si>
    <t xml:space="preserve">       专项上解支出</t>
  </si>
  <si>
    <t>表十--2</t>
  </si>
  <si>
    <t>武定县本级2021年一般公共预算支出情况表</t>
  </si>
  <si>
    <t>表十--3</t>
  </si>
  <si>
    <t>武定县本级2021年一般公共预算政府预算经济分类表（基本支出）</t>
  </si>
  <si>
    <t>政府经济分类科目名称</t>
  </si>
  <si>
    <t>合计</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</si>
  <si>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</si>
  <si>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</si>
  <si>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</si>
  <si>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</si>
  <si>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</si>
  <si>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</si>
  <si>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</si>
  <si>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</si>
  <si>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</si>
  <si>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</si>
  <si>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</si>
  <si>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</si>
  <si>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公务用车运行维护费</t>
  </si>
  <si>
    <t xml:space="preserve">  维修（护）费</t>
  </si>
  <si>
    <t xml:space="preserve">  其他商品和服务支出</t>
  </si>
  <si>
    <t>机关资本性支出（一）</t>
  </si>
  <si>
    <t xml:space="preserve">  设备购置</t>
  </si>
  <si>
    <t>机关资本性支出（二）</t>
  </si>
  <si>
    <t>对事业单位经常性补助</t>
  </si>
  <si>
    <t xml:space="preserve">  工资福利支出</t>
  </si>
  <si>
    <t xml:space="preserve">  商品和服务支出</t>
  </si>
  <si>
    <t>对事业单位资本性补助</t>
  </si>
  <si>
    <t xml:space="preserve">  资本性支出（一）</t>
  </si>
  <si>
    <t>对企业补助</t>
  </si>
  <si>
    <t xml:space="preserve">  费用补贴</t>
  </si>
  <si>
    <t>对个人和家庭的补助</t>
  </si>
  <si>
    <t xml:space="preserve">  社会福利和救助</t>
  </si>
  <si>
    <t xml:space="preserve">  助学金</t>
  </si>
  <si>
    <t xml:space="preserve">  离退休费</t>
  </si>
  <si>
    <t xml:space="preserve">  其他对个人和家庭补助</t>
  </si>
  <si>
    <t>对社会保障基金补助</t>
  </si>
  <si>
    <t xml:space="preserve">  对社会保险基金补助</t>
  </si>
  <si>
    <t xml:space="preserve">  补充全国社会保障基金</t>
  </si>
  <si>
    <t>表十--4</t>
  </si>
  <si>
    <t>武定县本级2021年一般公共预算支出表（县对下转移支付项目）</t>
  </si>
  <si>
    <t>项       目</t>
  </si>
  <si>
    <t>一般公共服务支出</t>
  </si>
  <si>
    <t>……</t>
  </si>
  <si>
    <t>国防支出</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</si>
  <si>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</si>
  <si>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</si>
  <si>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</si>
  <si>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</si>
  <si>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</si>
  <si>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</si>
  <si>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</si>
  <si>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</si>
  <si>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</si>
  <si>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</si>
  <si>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</si>
  <si>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</si>
  <si>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自然资源海洋气象等支出</t>
  </si>
  <si>
    <t>住房保障支出</t>
  </si>
  <si>
    <t>粮油物资储备支出</t>
  </si>
  <si>
    <t>灾害防治及应急管理支出</t>
  </si>
  <si>
    <t>其他支出</t>
  </si>
  <si>
    <t>县对下专项转移支付合计</t>
  </si>
  <si>
    <t>备注：武定县实行乡财县管体制，乡镇作为县级一级预算单位管理，县对乡镇不再进行体制算账，无此项预算。</t>
  </si>
  <si>
    <t>表十--5</t>
  </si>
  <si>
    <t>武定县 2021年分地区税收返还和转移支付预算表</t>
  </si>
  <si>
    <t>地  区</t>
  </si>
  <si>
    <t>税收返还</t>
  </si>
  <si>
    <t>一般性转移支付</t>
  </si>
  <si>
    <t>专项转移支付</t>
  </si>
  <si>
    <t>一、提前下达数小计</t>
  </si>
  <si>
    <t>狮山镇</t>
  </si>
  <si>
    <t>插甸镇</t>
  </si>
  <si>
    <t>高桥镇</t>
  </si>
  <si>
    <t>猫街镇</t>
  </si>
  <si>
    <t>白路镇</t>
  </si>
  <si>
    <t>田心乡</t>
  </si>
  <si>
    <t>发窝乡</t>
  </si>
  <si>
    <t>万德镇</t>
  </si>
  <si>
    <t>己衣镇</t>
  </si>
  <si>
    <t>东坡乡</t>
  </si>
  <si>
    <t>环州乡</t>
  </si>
  <si>
    <t>二、待分配数</t>
  </si>
  <si>
    <t>三、预算合计</t>
  </si>
  <si>
    <t>表十--6</t>
  </si>
  <si>
    <t xml:space="preserve"> 武定县本级2021年“三公”经费预算财政拨款情况统计表</t>
  </si>
  <si>
    <t>项目</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</si>
  <si>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</si>
  <si>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</si>
  <si>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</si>
  <si>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</si>
  <si>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</si>
  <si>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</si>
  <si>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</si>
  <si>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</si>
  <si>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2021年公务接待费下降的原因是各部门严格按照公务接待管理办法，切实规范接待范围和标准，简化接待程序，严格控制陪餐人数，切实控制接待费用支出；公务用车购置费增长的主要原因是县公安局和县公安局交通警察大队根据执法执勤的工作需求，购置3辆公务用车。公务车用车运行维护费下降的主要原因是我县已脱贫摘帽，机关事业单位干部职工大规模地走访联系户的频次有所降低，从而导致公务用车运行维护费的下降。</t>
  </si>
  <si>
    <t>表十一</t>
  </si>
  <si>
    <t>武定县2021年政府预算支出经济分类情况表</t>
  </si>
  <si>
    <t>单位:万元</t>
  </si>
  <si>
    <t>科目编码</t>
  </si>
  <si>
    <t>项    目</t>
  </si>
  <si>
    <t>总计</t>
  </si>
  <si>
    <t>对企业资本性支出</t>
  </si>
  <si>
    <t>债务利息及费用支出</t>
  </si>
  <si>
    <t>预备费及预留</t>
  </si>
  <si>
    <t>201</t>
  </si>
  <si>
    <t>203</t>
  </si>
  <si>
    <t>204</t>
  </si>
  <si>
    <t>205</t>
  </si>
  <si>
    <t>206</t>
  </si>
  <si>
    <t>207</t>
  </si>
  <si>
    <t>208</t>
  </si>
  <si>
    <t>七、社会保障和就业支出</t>
  </si>
  <si>
    <t>210</t>
  </si>
  <si>
    <t>211</t>
  </si>
  <si>
    <t>212</t>
  </si>
  <si>
    <t>213</t>
  </si>
  <si>
    <t>214</t>
  </si>
  <si>
    <t>215</t>
  </si>
  <si>
    <t>216</t>
  </si>
  <si>
    <t>220</t>
  </si>
  <si>
    <t>十五、自然资源海洋气象等支出</t>
  </si>
  <si>
    <t>221</t>
  </si>
  <si>
    <t>十六、住房保障支出</t>
  </si>
  <si>
    <t>222</t>
  </si>
  <si>
    <t>十七、粮油物资储备支出</t>
  </si>
  <si>
    <t>224</t>
  </si>
  <si>
    <t>十八、灾害防治及应急管理支出</t>
  </si>
  <si>
    <t>227</t>
  </si>
  <si>
    <t>十九、预备费</t>
  </si>
  <si>
    <t>229</t>
  </si>
  <si>
    <t>二十、其他支出</t>
  </si>
  <si>
    <t>二十一、债务还本支出</t>
  </si>
  <si>
    <t>二十二、转移性支出</t>
  </si>
  <si>
    <t>表十二--1</t>
  </si>
  <si>
    <t>武定县2021年政府性基金预算收入情况表</t>
  </si>
  <si>
    <t>表十二--2</t>
  </si>
  <si>
    <t>武定县本级2021年政府性基金预算收入情况表</t>
  </si>
  <si>
    <t>表十三--1</t>
  </si>
  <si>
    <t>武定县2021年政府性基金预算支出情况表</t>
  </si>
  <si>
    <t>一、文化旅游体育与媒体支出</t>
  </si>
  <si>
    <t xml:space="preserve">   国有土地使用权出让收入安排的支出</t>
  </si>
  <si>
    <t xml:space="preserve">    国有土地收益基金及对应专项债务收入安排的支出</t>
  </si>
  <si>
    <t xml:space="preserve">    农业土地开发资金及对应专项债务收入安排的支出</t>
  </si>
  <si>
    <t xml:space="preserve">    城市基础设施配套费及对应专项债务收入安排的支出</t>
  </si>
  <si>
    <t xml:space="preserve">    大中型水库库区基金及对应专项债务收入安排的支出</t>
  </si>
  <si>
    <t xml:space="preserve">    国家重大水利工程建设基金及对应专项债务收入安排的支出</t>
  </si>
  <si>
    <t>六、其他支出</t>
  </si>
  <si>
    <t xml:space="preserve">    彩票公益金及对应专项债务收入安排的支出</t>
  </si>
  <si>
    <t>七、其他政府性基金及对应专项债务收入安排的支出</t>
  </si>
  <si>
    <t xml:space="preserve">    其他地方自行试点项目收益专项债券收入安排的支出</t>
  </si>
  <si>
    <t>八、债务付息支出</t>
  </si>
  <si>
    <t xml:space="preserve">      其他地方自行试点项目收益专项债券付息支出</t>
  </si>
  <si>
    <t>九、  债务发行费用支出</t>
  </si>
  <si>
    <t>十、 抗疫特别国债安排的支出</t>
  </si>
  <si>
    <t xml:space="preserve">   转移性支出</t>
  </si>
  <si>
    <t xml:space="preserve">   债务还本支出</t>
  </si>
  <si>
    <t xml:space="preserve">      地方政府其他一般债务还本支出</t>
  </si>
  <si>
    <t xml:space="preserve">      其他政府性基金债务还本支出</t>
  </si>
  <si>
    <t>表十三--2</t>
  </si>
  <si>
    <t>武定县本级2021年政府性基金预算支出情况表</t>
  </si>
  <si>
    <t>表十三--3</t>
  </si>
  <si>
    <t xml:space="preserve">  武定县本级2021年政府性基金支出表（对下转移支付）</t>
  </si>
  <si>
    <t>比上年预算数增长%</t>
  </si>
  <si>
    <t>八、其他支出</t>
  </si>
  <si>
    <t>本年支出小计</t>
  </si>
  <si>
    <t>表十四--1</t>
  </si>
  <si>
    <t>武定县2021年国有资本经营收入预算情况表</t>
  </si>
  <si>
    <t>表十四--2</t>
  </si>
  <si>
    <t>武定县2021年国有资本经营支出预算情况表</t>
  </si>
  <si>
    <t xml:space="preserve">      资本性支出</t>
  </si>
  <si>
    <t>表十四--3</t>
  </si>
  <si>
    <t>武定县本级2021年国有资本经营收入预算情况表</t>
  </si>
  <si>
    <t>表十四--4</t>
  </si>
  <si>
    <t>武定县本级2021年国有资本经营支出预算情况表</t>
  </si>
  <si>
    <t>表十四--5</t>
  </si>
  <si>
    <t>武定县 2021年国有资本经营预算转移支付表（分乡镇）</t>
  </si>
  <si>
    <t>预算数</t>
  </si>
  <si>
    <t>合  计</t>
  </si>
  <si>
    <t>表十四--6</t>
  </si>
  <si>
    <t xml:space="preserve">  武定县本级2021年国有资本经营预算转移支付表（分项目）</t>
  </si>
  <si>
    <t>备注：武定县无此项预算。</t>
  </si>
  <si>
    <t>表十五--1</t>
  </si>
  <si>
    <t>武定县2021年社会保险基金收入预算情况表</t>
  </si>
  <si>
    <t>五、生育保险基金收入</t>
  </si>
  <si>
    <t>六、城乡居民基本养老保险基金收入</t>
  </si>
  <si>
    <t xml:space="preserve">     6.上级补助收入</t>
  </si>
  <si>
    <t>表十五--2</t>
  </si>
  <si>
    <t>武定县本级2021年社会保险基金收入预算情况表</t>
  </si>
  <si>
    <t>表十六--1</t>
  </si>
  <si>
    <t>武定县2021年社会保险基金支出预算情况表</t>
  </si>
  <si>
    <t xml:space="preserve">     1.基本养老金支出</t>
  </si>
  <si>
    <t xml:space="preserve">     2.丧葬补助金和抚恤金支出</t>
  </si>
  <si>
    <t xml:space="preserve">     3.其他支出</t>
  </si>
  <si>
    <t xml:space="preserve">     1.失业保险金支出</t>
  </si>
  <si>
    <t xml:space="preserve">     2.基本医疗保险费支出</t>
  </si>
  <si>
    <t xml:space="preserve">     3.丧葬抚恤金和抚恤金支出</t>
  </si>
  <si>
    <t xml:space="preserve">     7.其他支出</t>
  </si>
  <si>
    <t xml:space="preserve">     8.转移支出</t>
  </si>
  <si>
    <t xml:space="preserve">     9.上解上级支出</t>
  </si>
  <si>
    <t>五、生育保险基金支出</t>
  </si>
  <si>
    <t xml:space="preserve">     2.生育津贴支出</t>
  </si>
  <si>
    <t>六、城乡居民基本养老保险基金支出</t>
  </si>
  <si>
    <t xml:space="preserve">     3.丧葬补助金支出</t>
  </si>
  <si>
    <t>社会保险基金支出合计</t>
  </si>
  <si>
    <t>表十六</t>
  </si>
  <si>
    <t>武定县本级2021年社会保险基金支出预算情况表</t>
  </si>
  <si>
    <t>表十七</t>
  </si>
  <si>
    <t>武定县2021年社会保险基金结余情况表</t>
  </si>
  <si>
    <t>表十八--1</t>
  </si>
  <si>
    <r>
      <rPr>
        <sz val="18"/>
        <color theme="1"/>
        <rFont val="宋体"/>
        <charset val="134"/>
        <scheme val="minor"/>
      </rPr>
      <t xml:space="preserve"> </t>
    </r>
    <r>
      <rPr>
        <sz val="20"/>
        <color theme="1"/>
        <rFont val="宋体"/>
        <charset val="134"/>
        <scheme val="minor"/>
      </rPr>
      <t xml:space="preserve"> 武定县2020年地方政府债务限额和余额情况表</t>
    </r>
  </si>
  <si>
    <t xml:space="preserve">                                                                                        单位： 万元</t>
  </si>
  <si>
    <t>项      目</t>
  </si>
  <si>
    <t>2019年
决算数</t>
  </si>
  <si>
    <t>2020年</t>
  </si>
  <si>
    <t>快报数</t>
  </si>
  <si>
    <t>一般
债务</t>
  </si>
  <si>
    <t>一、 上年末地方政府一般债务余额</t>
  </si>
  <si>
    <t>二、 当年末地方政府一般债务余额限额</t>
  </si>
  <si>
    <t>三、 当年地方政府一般债务转贷收入</t>
  </si>
  <si>
    <t>四、 当年地方政府一般债务还本额</t>
  </si>
  <si>
    <t>五、 当年末地方政府一般债务余额</t>
  </si>
  <si>
    <t>专项
债务</t>
  </si>
  <si>
    <t>一、 上年末地方政府专项债务余额</t>
  </si>
  <si>
    <t>二、 当年末地方政府专项债务余额限额</t>
  </si>
  <si>
    <t>三、 当年地方政府专项债务转贷收入</t>
  </si>
  <si>
    <t>四、 当年地方政府专项债务还本额</t>
  </si>
  <si>
    <t>五、 当年末地方政府专项债务余额</t>
  </si>
  <si>
    <t>一、 上年末地方政府债务余额</t>
  </si>
  <si>
    <t>二、 当年末地方政府债务余额限额</t>
  </si>
  <si>
    <t>三、 当年地方政府债务转贷收入</t>
  </si>
  <si>
    <t>四、 当年地方政府债务还本额</t>
  </si>
  <si>
    <t>五、 当年末地方政府债务余额</t>
  </si>
  <si>
    <t>表十八--2</t>
  </si>
  <si>
    <t>武定县2020年地方政府一般债务余额情况表</t>
  </si>
  <si>
    <t>执行数</t>
  </si>
  <si>
    <t>一、2019年末地方政府一般债务余额实际数</t>
  </si>
  <si>
    <t>二、2020年末地方政府一般债务余额限额</t>
  </si>
  <si>
    <t>三、2020年地方政府一般债务发行额</t>
  </si>
  <si>
    <t xml:space="preserve">   中央转贷地方的国际金融组织和外国政府贷款</t>
  </si>
  <si>
    <t xml:space="preserve">   2020年地方政府一般债券发行额</t>
  </si>
  <si>
    <t>四、2020年地方政府一般债务还本额</t>
  </si>
  <si>
    <t>五、2020年末地方政府一般债务余额预计执行数</t>
  </si>
  <si>
    <t>六、2021年地方财政赤字</t>
  </si>
  <si>
    <t>七、2021年地方政府一般债务余额限额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</si>
  <si>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</si>
  <si>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表十八--3</t>
  </si>
  <si>
    <t>武定县2020年本级地方政府一般债务余额情况表</t>
  </si>
  <si>
    <t>表十八--4</t>
  </si>
  <si>
    <t>武定县2020年地方政府专项债务余额情况表</t>
  </si>
  <si>
    <t>一、2019年末地方政府专项债务余额实际数</t>
  </si>
  <si>
    <t>二、2020年末地方政府专项债务余额限额</t>
  </si>
  <si>
    <t>三、2020年地方政府专项债务发行额</t>
  </si>
  <si>
    <t>四、2020年地方政府专项债务还本额</t>
  </si>
  <si>
    <t>五、2020年末地方政府专项债务余额预计执行数</t>
  </si>
  <si>
    <t>六、2021年地方政府专项债务新增限额</t>
  </si>
  <si>
    <t>七、2021年末地方政府专项债务余额限额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</si>
  <si>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</si>
  <si>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表十八--5</t>
  </si>
  <si>
    <t>武定县本级2020年地方政府专项债务余额情况表</t>
  </si>
  <si>
    <t>表十八--6</t>
  </si>
  <si>
    <t>武定县地方政府债券发行及还本
付息情况表</t>
  </si>
  <si>
    <t>公式</t>
  </si>
  <si>
    <t>本地区</t>
  </si>
  <si>
    <t>本级</t>
  </si>
  <si>
    <t>一、2020年发行/收到转贷资金预计执行数</t>
  </si>
  <si>
    <t>A=B+D</t>
  </si>
  <si>
    <t>（一）一般债券</t>
  </si>
  <si>
    <t>B</t>
  </si>
  <si>
    <t xml:space="preserve">   其中：再融资债券</t>
  </si>
  <si>
    <t>C</t>
  </si>
  <si>
    <t>（二）专项债券</t>
  </si>
  <si>
    <t>D</t>
  </si>
  <si>
    <t>E</t>
  </si>
  <si>
    <t>二、2020年还本预计执行数</t>
  </si>
  <si>
    <t>F=G+H</t>
  </si>
  <si>
    <t>G</t>
  </si>
  <si>
    <t>H</t>
  </si>
  <si>
    <t>三、2020年付息预计执行数</t>
  </si>
  <si>
    <t>I=J+K</t>
  </si>
  <si>
    <t>J</t>
  </si>
  <si>
    <t>K</t>
  </si>
  <si>
    <t>四、2021年还本预算数</t>
  </si>
  <si>
    <t>L=M+O</t>
  </si>
  <si>
    <t>M</t>
  </si>
  <si>
    <t xml:space="preserve">   其中：再融资</t>
  </si>
  <si>
    <t xml:space="preserve">      财政预算安排 </t>
  </si>
  <si>
    <t>N</t>
  </si>
  <si>
    <t>O</t>
  </si>
  <si>
    <t xml:space="preserve">      财政预算安排</t>
  </si>
  <si>
    <t>P</t>
  </si>
  <si>
    <t>五、2021年付息预算数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</si>
  <si>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</si>
  <si>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</si>
  <si>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</si>
  <si>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</si>
  <si>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表十八--7</t>
  </si>
  <si>
    <t>武定县2021年地方政府债务限额提前下达情况表</t>
  </si>
  <si>
    <t>公  式</t>
  </si>
  <si>
    <t>下级</t>
  </si>
  <si>
    <t>一、2020年地方政府债务限额</t>
  </si>
  <si>
    <t>A=B+C</t>
  </si>
  <si>
    <t>其中： 一般债务限额</t>
  </si>
  <si>
    <t xml:space="preserve">       专项债务限额</t>
  </si>
  <si>
    <t>二、提前下达的2021年新增地方政府债务限额</t>
  </si>
  <si>
    <t>D=E+F</t>
  </si>
  <si>
    <t>F</t>
  </si>
  <si>
    <t>注：本表反映本地区及本级年初预算中列示提前下达的新增地方政府债务限额情况，由县级以上地方各级财政部门在本级人民代表大会批准预算后二十日内公开。</t>
  </si>
  <si>
    <t>表十八--8</t>
  </si>
  <si>
    <t>武定县2020年地方政府债券资金安排表</t>
  </si>
  <si>
    <t>序号</t>
  </si>
  <si>
    <t>项目类型</t>
  </si>
  <si>
    <t>项目主管部门</t>
  </si>
  <si>
    <t>债券性质</t>
  </si>
  <si>
    <t>债券规模</t>
  </si>
  <si>
    <t>楚雄州武定县中医医院项目</t>
  </si>
  <si>
    <t>卫生基础设施建设</t>
  </si>
  <si>
    <t>武定县卫生健康局</t>
  </si>
  <si>
    <t>其他自平衡专项债券</t>
  </si>
  <si>
    <t>武定县城第二水厂及配套管网改扩建工程</t>
  </si>
  <si>
    <t>供排水</t>
  </si>
  <si>
    <t>武定县住房和城乡建设局</t>
  </si>
  <si>
    <t>武定县工业园区禄金片区供排水工程</t>
  </si>
  <si>
    <t xml:space="preserve"> 武定县工业信息化商务科学技术局</t>
  </si>
  <si>
    <t>武定县狮山大道立体停车场建设项目</t>
  </si>
  <si>
    <t>市政道路</t>
  </si>
  <si>
    <t>注：本表反映上一年度新增地方政府债券资金使用情况，由县级以上地方各级财政部门在同级人民代表大会常务委员会批准决算后二十日内公开。</t>
  </si>
  <si>
    <t>表十九</t>
  </si>
  <si>
    <t>武定县2020年地方政府债务投向情况表</t>
  </si>
  <si>
    <t xml:space="preserve">                                                                                  单位： 万元</t>
  </si>
  <si>
    <t>2019年决算数</t>
  </si>
  <si>
    <t>2020年快报数</t>
  </si>
  <si>
    <t>2021年增减变化</t>
  </si>
  <si>
    <t xml:space="preserve">一、基础设施   </t>
  </si>
  <si>
    <t xml:space="preserve">  1、铁路（不含城市轨道交通）</t>
  </si>
  <si>
    <t xml:space="preserve">  2、公路                </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</si>
  <si>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</si>
  <si>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</si>
  <si>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</si>
  <si>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</si>
  <si>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</si>
  <si>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</si>
  <si>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</si>
  <si>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</si>
  <si>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</si>
  <si>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</si>
  <si>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</si>
  <si>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</si>
  <si>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六、农林及农村建设</t>
  </si>
  <si>
    <t xml:space="preserve">    其中：农业及农村建设</t>
  </si>
  <si>
    <t xml:space="preserve">         水利建设</t>
  </si>
  <si>
    <t>七、其他</t>
  </si>
  <si>
    <t>表二十</t>
  </si>
  <si>
    <t>武定县2021年地方政府债务限额和余额情况表</t>
  </si>
  <si>
    <t>2020年
快报数</t>
  </si>
  <si>
    <t>2021年</t>
  </si>
  <si>
    <t>为上年快报数%</t>
  </si>
  <si>
    <t>表二十一</t>
  </si>
  <si>
    <t>武定县2021年项目绩效目标表</t>
  </si>
  <si>
    <t>单位名称、项目名称</t>
  </si>
  <si>
    <t>项目年度绩效目标</t>
  </si>
  <si>
    <t>一级指标</t>
  </si>
  <si>
    <t>二级指标</t>
  </si>
  <si>
    <t>三级指标</t>
  </si>
  <si>
    <t>指标性质</t>
  </si>
  <si>
    <t>指标值</t>
  </si>
  <si>
    <t>度量单位</t>
  </si>
  <si>
    <t>指标属性</t>
  </si>
  <si>
    <t>指标内容</t>
  </si>
  <si>
    <t>经济建设股</t>
  </si>
  <si>
    <t xml:space="preserve">  武定县发展和改革局</t>
  </si>
  <si>
    <t/>
  </si>
  <si>
    <t xml:space="preserve">    武定县发展和改革局</t>
  </si>
  <si>
    <t xml:space="preserve">      “十四五“规划纲要编制专项经费</t>
  </si>
  <si>
    <t xml:space="preserve"> 武定县 "十四五"规划纲要的编制是立足武定交通区位、资源禀赋和产业的基础，站在新的历史起点上，着力实施''一圈两园三县四基地”战略， 根据武定县县情，编制的科学可行的武定县发展规划纲要，“十四五”规划编制武定县社会主义现代化战略在规划期内的阶段性部署和安排，主要阐明全县发展战略意图，明确政府工作重点、引导规范市场主体行为，是经济社会发展的宏伟蓝图，是政府履行经济调节、市场监管、社会管理、公共服务和生态环境保护职能的重要依据，是凝聚全县各族人民智慧和力量，推动实现武定县高质量跨越式发展的行动纲领。</t>
  </si>
  <si>
    <t xml:space="preserve">        产出指标</t>
  </si>
  <si>
    <t>数量指标</t>
  </si>
  <si>
    <t xml:space="preserve">规划纲要草案内容页数
</t>
  </si>
  <si>
    <t xml:space="preserve">380 </t>
  </si>
  <si>
    <t>页</t>
  </si>
  <si>
    <t>定量指标</t>
  </si>
  <si>
    <t xml:space="preserve"> 形成最终研究规划纲要内容</t>
  </si>
  <si>
    <t xml:space="preserve"> 完成重大课题问题研究个数</t>
  </si>
  <si>
    <t xml:space="preserve">24 </t>
  </si>
  <si>
    <t>个</t>
  </si>
  <si>
    <t xml:space="preserve">完成“十四五“规划纲要编制的重大课题问题研究数 </t>
  </si>
  <si>
    <t>完成第一批及新增专项规划项目编制 数</t>
  </si>
  <si>
    <t xml:space="preserve">45 </t>
  </si>
  <si>
    <t>项</t>
  </si>
  <si>
    <t xml:space="preserve">形成全县”十四五“规划纲要的项目编制个数 </t>
  </si>
  <si>
    <t>时效指标</t>
  </si>
  <si>
    <t xml:space="preserve">支付进度完成率
</t>
  </si>
  <si>
    <t>100</t>
  </si>
  <si>
    <t>%</t>
  </si>
  <si>
    <t xml:space="preserve"> 支出进度是否达到县财政进度要求
</t>
  </si>
  <si>
    <t xml:space="preserve">        效益指标</t>
  </si>
  <si>
    <t>社会效益指标</t>
  </si>
  <si>
    <t>草案 提交县政府审议通过率</t>
  </si>
  <si>
    <t>草案审议通过率</t>
  </si>
  <si>
    <t>草案内容可参考率</t>
  </si>
  <si>
    <t xml:space="preserve">        满意度指标</t>
  </si>
  <si>
    <t>服务对象满意度指标</t>
  </si>
  <si>
    <t xml:space="preserve"> 全县居民及所有企业满意度 
</t>
  </si>
  <si>
    <t xml:space="preserve">92 </t>
  </si>
  <si>
    <t xml:space="preserve">辖区内居民对规划纲要编制完整性、可操作性的满意度 
 </t>
  </si>
  <si>
    <t xml:space="preserve">      武定县粮食储备仓库维修改造专项经费</t>
  </si>
  <si>
    <t>平田储备库下排仓外墙需重新粉刷；仓门也不能满足粮食出入库需求，需进行改造；由于建盖新仓，原器材仓已被拆除，需建盖一个简易仓库堆放各种粮食保管器材</t>
  </si>
  <si>
    <t>仓库外墙面修缮面积</t>
  </si>
  <si>
    <t>1260</t>
  </si>
  <si>
    <t>平方米</t>
  </si>
  <si>
    <t>需完成仓库外墙修缮1260㎡</t>
  </si>
  <si>
    <t xml:space="preserve">仓库仓门改造数量
</t>
  </si>
  <si>
    <t>22</t>
  </si>
  <si>
    <t>仓库仓门改造22道</t>
  </si>
  <si>
    <t>简易器材仓库建盖面积</t>
  </si>
  <si>
    <t>120</t>
  </si>
  <si>
    <t>简易器材仓库建盖120㎡</t>
  </si>
  <si>
    <t>确保全县储备粮存储安全，粮食发霉率</t>
  </si>
  <si>
    <t>0</t>
  </si>
  <si>
    <t>定性指标</t>
  </si>
  <si>
    <t>提高储备粮质量，降低损耗</t>
  </si>
  <si>
    <t>项目区群众</t>
  </si>
  <si>
    <t>95</t>
  </si>
  <si>
    <t>按照项目计划实施方案如期完成</t>
  </si>
  <si>
    <t xml:space="preserve">      粮食风险专项经费</t>
  </si>
  <si>
    <t xml:space="preserve"> 完成储备粮轮换300万公斤，完成县级储备粮340万公斤，完成县级储备粮收购数量300万公斤</t>
  </si>
  <si>
    <t xml:space="preserve"> 储备粮轮换数量</t>
  </si>
  <si>
    <t xml:space="preserve">300 </t>
  </si>
  <si>
    <t>万公斤</t>
  </si>
  <si>
    <t xml:space="preserve"> 武政通[2018]33号，2021为储备粮轮换期,县级储备粮的轮出、轮入任务及时完成。完成率及时完成率100%</t>
  </si>
  <si>
    <t xml:space="preserve"> 县级储备粮保管数量</t>
  </si>
  <si>
    <t xml:space="preserve">340 </t>
  </si>
  <si>
    <t xml:space="preserve"> 武政通[2018]33号，完成县级储备粮水稻储备210万公斤，玉米90 万公斤，成品粮40万公斤。</t>
  </si>
  <si>
    <t xml:space="preserve"> 县级储备粮 收购数量</t>
  </si>
  <si>
    <t xml:space="preserve"> 武政通[2018]33号，2021年收购粳稻210万公斤，小麦90万公斤。</t>
  </si>
  <si>
    <t>质量指标</t>
  </si>
  <si>
    <t xml:space="preserve">粮食质量检测储备粮水分 
</t>
  </si>
  <si>
    <t>14.5</t>
  </si>
  <si>
    <t xml:space="preserve"> 粮食质量经粮油质量监测站检测各项指标符合国家标准
</t>
  </si>
  <si>
    <t xml:space="preserve"> 杂质
 </t>
  </si>
  <si>
    <t xml:space="preserve">1 </t>
  </si>
  <si>
    <t xml:space="preserve"> 脂肪酸
</t>
  </si>
  <si>
    <t xml:space="preserve">25 </t>
  </si>
  <si>
    <t xml:space="preserve">  粮食质量经粮油质量监测站检测各项指标符合国家标准
</t>
  </si>
  <si>
    <t xml:space="preserve">粮食质量经粮油质量监测站检测各项指标符合国家标准
</t>
  </si>
  <si>
    <t xml:space="preserve"> 辖区居民满意度
 </t>
  </si>
  <si>
    <t xml:space="preserve">95 </t>
  </si>
  <si>
    <t xml:space="preserve"> 保公促稳</t>
  </si>
  <si>
    <t xml:space="preserve">      粮食财务挂账利息补贴经费</t>
  </si>
  <si>
    <t xml:space="preserve">  粮食挂账原借款金额共23007389.00元，年利率为4.35%   其中新增粮食财务挂账部分县财政负担12.5%，其余由上级财政负担。
</t>
  </si>
  <si>
    <t xml:space="preserve">新增粮食财务挂账利息还款金额
 </t>
  </si>
  <si>
    <t xml:space="preserve">38315.50
 </t>
  </si>
  <si>
    <t>元/天</t>
  </si>
  <si>
    <t xml:space="preserve"> 新增粮食财务挂账利息还款金额
</t>
  </si>
  <si>
    <t xml:space="preserve"> 陈化粮亏损挂账利息还款金额
</t>
  </si>
  <si>
    <t xml:space="preserve">19030.95
 </t>
  </si>
  <si>
    <t xml:space="preserve"> 陈化粮亏损挂账利息还款金额
 </t>
  </si>
  <si>
    <t xml:space="preserve"> 保护价粮价差亏损挂账利息还款金额
 </t>
  </si>
  <si>
    <t xml:space="preserve">211435.38
 </t>
  </si>
  <si>
    <t xml:space="preserve"> 其他政策性亏损挂账利息还款金额
</t>
  </si>
  <si>
    <t xml:space="preserve">477731.43
 </t>
  </si>
  <si>
    <t xml:space="preserve">其他政策性亏损挂账利息还款金额
 </t>
  </si>
  <si>
    <t xml:space="preserve"> 贷款利息还款率</t>
  </si>
  <si>
    <t xml:space="preserve">  按照银行还款时间要求及时还款。</t>
  </si>
  <si>
    <t>按财政支出进度要求，支出进度完成率</t>
  </si>
  <si>
    <t xml:space="preserve">贷款风险发生次数 </t>
  </si>
  <si>
    <t>次</t>
  </si>
  <si>
    <t xml:space="preserve">对口银行满意度 
 </t>
  </si>
  <si>
    <t xml:space="preserve">100 </t>
  </si>
  <si>
    <t xml:space="preserve">  对口银行满意度 
</t>
  </si>
  <si>
    <t xml:space="preserve">      易地扶贫搬迁后续扶持补短板建设及以工代赈专项经费</t>
  </si>
  <si>
    <t>实现搬迁对象生产生活条件显著改善，享有便利可及的公共服务，收入水平明显提高，迁出区生态环境有效改善，真正实现“搬得出，稳定住，能致富”的工作目标</t>
  </si>
  <si>
    <t>搬迁群众收入年增长率</t>
  </si>
  <si>
    <t>10</t>
  </si>
  <si>
    <t>迁出区生态环境改善情况</t>
  </si>
  <si>
    <t>50</t>
  </si>
  <si>
    <t>实现“搬得出，稳定住，能致富”的工作目标</t>
  </si>
  <si>
    <t>实施区域群众满意度</t>
  </si>
  <si>
    <t xml:space="preserve">  武定县住房和城乡建设局</t>
  </si>
  <si>
    <t xml:space="preserve">    武定县住房和城乡建设局</t>
  </si>
  <si>
    <t xml:space="preserve">      武定县农村人居环境治理项目专项资金</t>
  </si>
  <si>
    <t xml:space="preserve"> 供水工程包含存量东坡乡、高桥镇、环州乡、猫街镇四个项目，新建白路镇、插甸镇、发窝乡、己衣镇、田心乡、万德镇6个自来水厂，日处理规模7500吨，敷设输水管网53.26公里，配水管网92.01公里；污水工程建设镇区污水处理设施10座，日处理规模6700吨，敷设污水管网76.1公里，农村分户污水处理设施3895吨；新建垃圾中转站10座；垃圾填埋场10个，日处理规模118.5吨/日；购置垃圾收运车辆48辆，垃圾箱187个；新建村庄垃圾处理设施20套，日处理规模7.41吨/日；公共厕所维护
存量资产二类公共厕所20座，建筑面积1386.12平米，三类公厕119座，建筑面积5521.60平米。   </t>
  </si>
  <si>
    <t>工程总量</t>
  </si>
  <si>
    <t>&gt;=</t>
  </si>
  <si>
    <t>供水工程4个、污水处理 厂10座，垃圾中转站10座</t>
  </si>
  <si>
    <t>反映新建、改造、修缮工程量完成情况。</t>
  </si>
  <si>
    <t>计划完工率</t>
  </si>
  <si>
    <t>反映工程按计划完工情况。
计划完工率=实际完成工程项目个数/按计划应完成项目个数。</t>
  </si>
  <si>
    <t>受益人群覆盖率</t>
  </si>
  <si>
    <t>反映项目设计受益人群或地区的实现情况。
受益人群覆盖率=（实际实现受益人群数/计划实现受益人群数）*100%</t>
  </si>
  <si>
    <t>受益人群满意度</t>
  </si>
  <si>
    <t xml:space="preserve">服务对象满意度 </t>
  </si>
  <si>
    <t>调查人群中对设施建设或设施运行的满意度。
受益人群覆盖率=（调查人群中对设施建设或设施运行的人数/问卷调查人数）*100%</t>
  </si>
  <si>
    <t xml:space="preserve">      自来水厂安全供水水毁修复工程补助资金</t>
  </si>
  <si>
    <t>自来水厂安全供水水毁修复工程补助资金</t>
  </si>
  <si>
    <t>对水毁供水管网进行修复</t>
  </si>
  <si>
    <t>5</t>
  </si>
  <si>
    <t>实施方案</t>
  </si>
  <si>
    <t>修复的网管能正常供水</t>
  </si>
  <si>
    <t>可持续影响指标</t>
  </si>
  <si>
    <t>工程设计使用年限</t>
  </si>
  <si>
    <t>年</t>
  </si>
  <si>
    <t>受益户满意度</t>
  </si>
  <si>
    <t xml:space="preserve">      武定县脱贫攻坚农房安全鉴定和“一户一方案”补助经费</t>
  </si>
  <si>
    <t>武定县脱贫攻坚农房安全鉴定和“一户一方案”补助经费</t>
  </si>
  <si>
    <t>对危房户进行一户一方案编制</t>
  </si>
  <si>
    <t>3542</t>
  </si>
  <si>
    <t>户</t>
  </si>
  <si>
    <t>受益人数</t>
  </si>
  <si>
    <t>方案编制达到要求</t>
  </si>
  <si>
    <t xml:space="preserve">      非税收入返还补助资金</t>
  </si>
  <si>
    <t>做好市政建设管理维护，人民防空、房地产市场、建筑市场、人居环境、保障性安居工程等各项工作</t>
  </si>
  <si>
    <t>完成2021年下达的各项目标任务</t>
  </si>
  <si>
    <t>1</t>
  </si>
  <si>
    <t>完成各项目标任务</t>
  </si>
  <si>
    <t>按时完成目标任务</t>
  </si>
  <si>
    <t>100%</t>
  </si>
  <si>
    <t>保障机构正常运转，按职责分工做好本单位工作</t>
  </si>
  <si>
    <t>机构正常运转</t>
  </si>
  <si>
    <t>服务对象满意度</t>
  </si>
  <si>
    <t>对服务对象满意情况调查</t>
  </si>
  <si>
    <t xml:space="preserve">      2021年农村危房改造贷款贴息补助资金</t>
  </si>
  <si>
    <t xml:space="preserve"> 农村危房改造贷款数10386万元，年息3%，省州县各三分之一</t>
  </si>
  <si>
    <t>获补对象数</t>
  </si>
  <si>
    <t>=</t>
  </si>
  <si>
    <t>2078</t>
  </si>
  <si>
    <t>人(人次、家)</t>
  </si>
  <si>
    <t>反映获补助人员数量情况，也适用补贴、资助等形式的补助。</t>
  </si>
  <si>
    <t>兑现准确率</t>
  </si>
  <si>
    <t>反映补助准确发放的情况。
补助兑现准确率=补助兑付额/应付额*100%</t>
  </si>
  <si>
    <t>减轻贷款户还款压力</t>
  </si>
  <si>
    <t>1500</t>
  </si>
  <si>
    <t>元</t>
  </si>
  <si>
    <t>反映补助促进受助对象生活状况改善的情况。</t>
  </si>
  <si>
    <t>受益对象满意度</t>
  </si>
  <si>
    <t xml:space="preserve">100% </t>
  </si>
  <si>
    <t>反映获补助受益对象的满意程度。</t>
  </si>
  <si>
    <t xml:space="preserve">      2020年公厕省级补助资金</t>
  </si>
  <si>
    <t>上年结转资金</t>
  </si>
  <si>
    <t>经济效益指标</t>
  </si>
  <si>
    <t xml:space="preserve">      楚雄州第二批文明吸烟环境建设专项资金</t>
  </si>
  <si>
    <t xml:space="preserve">      2020年州级住建专项经费</t>
  </si>
  <si>
    <t xml:space="preserve">      城市公厕建设州级第二次补助资金</t>
  </si>
  <si>
    <t xml:space="preserve">  武定县交通运输局</t>
  </si>
  <si>
    <t xml:space="preserve">    武定县交通运输局</t>
  </si>
  <si>
    <t xml:space="preserve">      武定县高桥镇乡村集镇国道过境线工程建设项目补助资金</t>
  </si>
  <si>
    <t>武定县高桥镇乡村集镇国道过境线工程建设项目补助资金</t>
  </si>
  <si>
    <t>贫困村新建改建公路里程</t>
  </si>
  <si>
    <t>6.2</t>
  </si>
  <si>
    <t>公里</t>
  </si>
  <si>
    <t>当年开工率</t>
  </si>
  <si>
    <t>当年完工率</t>
  </si>
  <si>
    <t xml:space="preserve">      农村客运和出租车行业油价改革财政补贴专项资金</t>
  </si>
  <si>
    <t xml:space="preserve">      窄路基路面加宽（农村公路双车道改造）补助资金</t>
  </si>
  <si>
    <t>2021年计划实施25公里乡道窄路基路面加宽。</t>
  </si>
  <si>
    <t xml:space="preserve">   ★新增贫困村硬化路里程（ ≥**公里 ）</t>
  </si>
  <si>
    <t>25</t>
  </si>
  <si>
    <t>反映是否按照规划完成建设任务。</t>
  </si>
  <si>
    <t>★★★项目（工程）验收合格率 （100%）</t>
  </si>
  <si>
    <t>反映项目建设质量，检验是否达到技术规范的要求。</t>
  </si>
  <si>
    <t>具备条件的建档立卡贫困村通硬化路率（≥**%)</t>
  </si>
  <si>
    <t>90</t>
  </si>
  <si>
    <t>完成具体条件的建档立卡贫困村通硬化路目标完成情况</t>
  </si>
  <si>
    <t>受益贫困人口满意度（≥**%）</t>
  </si>
  <si>
    <t>80</t>
  </si>
  <si>
    <t xml:space="preserve"> 通过调查问卷，考核受益对象对项目实施后的认可满意度。</t>
  </si>
  <si>
    <t xml:space="preserve">      武定县白环公路提升改造项目补助资金</t>
  </si>
  <si>
    <t>2021年计划完成路基工程，向上争取10公里，完成投资5200万元。</t>
  </si>
  <si>
    <t xml:space="preserve"> ★新增贫困村硬化路里程（ ≥**公里 ）</t>
  </si>
  <si>
    <t xml:space="preserve"> ★★★项目（工程）验收合格率 （100%）</t>
  </si>
  <si>
    <t xml:space="preserve">      农村公路路政管理补助经费</t>
  </si>
  <si>
    <t>为管好农村公路，增强路政管理能力，在公路沿线抓好爱路护路宣传教育，全面实行路长制，开展公路日常巡查，深入开展超限超载治理和路域环境整治等工作。</t>
  </si>
  <si>
    <t>排查农村公路路面技术状况，做好辖区范围内的路障清理工作</t>
  </si>
  <si>
    <t>3</t>
  </si>
  <si>
    <t>完成3次以上公路清障工作</t>
  </si>
  <si>
    <t>做好日常路政巡查工作</t>
  </si>
  <si>
    <t>全年巡查100次</t>
  </si>
  <si>
    <t>农村公路通畅、通行能力明显提升</t>
  </si>
  <si>
    <t>公路通畅率提升</t>
  </si>
  <si>
    <t>成本指标</t>
  </si>
  <si>
    <t>农村公路管理养护成本降低</t>
  </si>
  <si>
    <t>30</t>
  </si>
  <si>
    <t>万元</t>
  </si>
  <si>
    <t>公路管理养护成本降低</t>
  </si>
  <si>
    <t>基本公共服务水平和公路安全水平得到提升</t>
  </si>
  <si>
    <t>提升</t>
  </si>
  <si>
    <t>出行群众满意度</t>
  </si>
  <si>
    <t>满意度提升</t>
  </si>
  <si>
    <t xml:space="preserve">      四好农村公路建设管理工作补助经费</t>
  </si>
  <si>
    <t xml:space="preserve"> 以“四好”农村公路建设为纽带，着力补齐农村交通基础设施建设短板，建立健全“四好农村路”建设长效体制机制，不断提升农村综合交通水平，保障交通运输建设工作顺利开展。</t>
  </si>
  <si>
    <t xml:space="preserve">   新增贫困村硬化路里程（ ≥**公里 ）</t>
  </si>
  <si>
    <t>完成四好农村路年度目标任务完成率</t>
  </si>
  <si>
    <t>反映完成年度目标任务的时效性。</t>
  </si>
  <si>
    <t>年度计划明确性，可实现度</t>
  </si>
  <si>
    <t>完成年度计划，明确可行</t>
  </si>
  <si>
    <t>考核受益对象对项目实施后的认可满意度。</t>
  </si>
  <si>
    <t xml:space="preserve">      2019年度农村客运和出租车行业油价改革财政补贴专项资金</t>
  </si>
  <si>
    <t xml:space="preserve">      深度贫困村自然村公路建设补助资金</t>
  </si>
  <si>
    <t>完成武定县深度贫困县50户以上不搬迁自然村硬化路建设指标230公里硬化路。</t>
  </si>
  <si>
    <t>230</t>
  </si>
  <si>
    <t>项目（工程）验收合格率</t>
  </si>
  <si>
    <t>受益贫困人口满意度</t>
  </si>
  <si>
    <t xml:space="preserve">      武定县脱贫攻坚环东公路建设项目补助资金</t>
  </si>
  <si>
    <t>武定县脱贫攻坚环东公路建设项目补助资金</t>
  </si>
  <si>
    <t>23.5</t>
  </si>
  <si>
    <t xml:space="preserve">      新能源车燃油补助资金</t>
  </si>
  <si>
    <t>鼓励公交公司使用新能源公交车，推动新能源公交车规模化推广应用，促进公交行业节能减排，为大气污染防治作出贡献。</t>
  </si>
  <si>
    <t xml:space="preserve">节能与新能源公交车新增及更换车辆数占年度新增及更换公交车车辆总数比重  </t>
  </si>
  <si>
    <t>完成年度任务</t>
  </si>
  <si>
    <t>社会公众公共出行成本</t>
  </si>
  <si>
    <t>取得的成效</t>
  </si>
  <si>
    <t>公众出行体验</t>
  </si>
  <si>
    <t>出行人群体验得到改善</t>
  </si>
  <si>
    <t>生态效益指标</t>
  </si>
  <si>
    <t>城市公交车对环境、资源的影响</t>
  </si>
  <si>
    <t>环境得到改善</t>
  </si>
  <si>
    <t>社会公众满意度</t>
  </si>
  <si>
    <t xml:space="preserve">      非税项目返还补助资金</t>
  </si>
  <si>
    <t>完成年度“四好农村路”建设任务为主线，弥补部门日常公用经费不足，确保部门业务工作顺利开展。</t>
  </si>
  <si>
    <t>确保年度项目建设目标任务完成里程数</t>
  </si>
  <si>
    <t>200</t>
  </si>
  <si>
    <t>年内完成资金使用支出率</t>
  </si>
  <si>
    <t>反映资金支出进度，检验是否达到资金支出的要求。</t>
  </si>
  <si>
    <t>群众出行更安全便捷</t>
  </si>
  <si>
    <t xml:space="preserve">考核受益对象对项目实施后的认可满意度。
</t>
  </si>
  <si>
    <t xml:space="preserve">      武定县长己公路（老木坝至发窝段）提升改造补助资金</t>
  </si>
  <si>
    <t>2021年实施33公里沥青路面改造。</t>
  </si>
  <si>
    <t>33</t>
  </si>
  <si>
    <t>反映是否按照规划完成建设任务</t>
  </si>
  <si>
    <t>反映项目建设质量，检验是否达到技术规范的要求</t>
  </si>
  <si>
    <t>受益群众满意度</t>
  </si>
  <si>
    <t xml:space="preserve">      田东公路河门口桥建设补助资金</t>
  </si>
  <si>
    <t>对田东公路河门口桥受损梁板按原设计进行更换，重做桥面铺装，为确保两岸保通而设计便道。</t>
  </si>
  <si>
    <t>★贫困村公路危桥处置数量（ ≥**座 ）</t>
  </si>
  <si>
    <t>座（处）</t>
  </si>
  <si>
    <t>控制危桥改造建设成本</t>
  </si>
  <si>
    <t>500</t>
  </si>
  <si>
    <t>按照设计方案修复，控制建设成本</t>
  </si>
  <si>
    <t>通过调查问卷，考核受益对象对项目实施后的认可满意度。</t>
  </si>
  <si>
    <t xml:space="preserve">  武定县工业信息化商务科学技术局</t>
  </si>
  <si>
    <t xml:space="preserve">    武定县工业信息化商务科学技术局</t>
  </si>
  <si>
    <t xml:space="preserve">      科技入楚工作专项经费</t>
  </si>
  <si>
    <t xml:space="preserve"> 2021年计划签约科技入楚项目 3个，总投资 10亿元。</t>
  </si>
  <si>
    <t xml:space="preserve"> 2021-2023年共向省内外推介科技需求项目9个，并达成合作意向并签订协议</t>
  </si>
  <si>
    <t xml:space="preserve"> 3项</t>
  </si>
  <si>
    <t xml:space="preserve"> 三年计划共向省内外推介科技需求项目9个</t>
  </si>
  <si>
    <t xml:space="preserve">签订一批具有科技含量的合作项目，举办了多场高水准的科技论坛，引进了一批高层次的科技人才和科技企业 </t>
  </si>
  <si>
    <t xml:space="preserve">≥90% </t>
  </si>
  <si>
    <t>每年签约亿元以上项目1个</t>
  </si>
  <si>
    <t xml:space="preserve">项目达成合作意向并签订协议，并进行签约 </t>
  </si>
  <si>
    <t>≥80%</t>
  </si>
  <si>
    <t>计划总投资60亿元</t>
  </si>
  <si>
    <t xml:space="preserve">项目服务对象满意度 </t>
  </si>
  <si>
    <t xml:space="preserve">≥95% </t>
  </si>
  <si>
    <t>通过设定调查问卷，考核执行申请人对项目实施后执行局办事效率的认可满意度。</t>
  </si>
  <si>
    <t xml:space="preserve">      研发费用投入补助资金</t>
  </si>
  <si>
    <t xml:space="preserve"> 2021年计划报送研发费用投入1500万元</t>
  </si>
  <si>
    <t>研发投入，企业创新能力提升</t>
  </si>
  <si>
    <t>5户</t>
  </si>
  <si>
    <t>2021年计划共5户企业报送研发费用投入</t>
  </si>
  <si>
    <t xml:space="preserve">科技成果转化能力指标 </t>
  </si>
  <si>
    <t>1项发明或6项实用新型</t>
  </si>
  <si>
    <t>企业申请的专利或产品检测报告，1项发明或6项实用新型</t>
  </si>
  <si>
    <t xml:space="preserve"> 带动全社会研发投入</t>
  </si>
  <si>
    <t xml:space="preserve"> ≥20%</t>
  </si>
  <si>
    <t xml:space="preserve">研发费用投入预计三年达3000万元 </t>
  </si>
  <si>
    <t xml:space="preserve">企业满意度 </t>
  </si>
  <si>
    <t xml:space="preserve">      2021年云南省工业信息化专项资金</t>
  </si>
  <si>
    <t xml:space="preserve"> 2021年完成投资16722万元，新建30KVA直流密闭电弧炉1座，实现产能8万吨。</t>
  </si>
  <si>
    <t xml:space="preserve"> 每年1户</t>
  </si>
  <si>
    <t>增加工业产值和财政税收</t>
  </si>
  <si>
    <t>新增产值125120万元，新增税收5277.63万元。</t>
  </si>
  <si>
    <t xml:space="preserve"> 新增就业人数</t>
  </si>
  <si>
    <t xml:space="preserve"> 新增就业人数124人</t>
  </si>
  <si>
    <t>人</t>
  </si>
  <si>
    <t xml:space="preserve"> 新增就业</t>
  </si>
  <si>
    <t>90%</t>
  </si>
  <si>
    <t xml:space="preserve">      “创客中国”中小企业创新创业大赛专项资金</t>
  </si>
  <si>
    <t xml:space="preserve"> 鼓励企业参与“创客中国”中小企业创新创业大赛，企业赛事参与度明显增长，并按相关要求拨付奖励资金给企业。</t>
  </si>
  <si>
    <t>全县注册报名参赛项目数量不少于1个</t>
  </si>
  <si>
    <t>1个</t>
  </si>
  <si>
    <t xml:space="preserve"> 参赛项目拥有专利数量</t>
  </si>
  <si>
    <t xml:space="preserve">较上年有所增长 </t>
  </si>
  <si>
    <t xml:space="preserve">参赛项目拥有专利数量较上年有所增长 </t>
  </si>
  <si>
    <t>大赛项目对接、服务资源对接、参赛项目落地情况时及报送至州工业和信息化局</t>
  </si>
  <si>
    <t>按时报送至州工业和信息化局</t>
  </si>
  <si>
    <t>大赛项目对接、服务资源对接、参赛项目落地情况及时报送至州工业和信息化局</t>
  </si>
  <si>
    <t xml:space="preserve">对接创业创新资源情况 </t>
  </si>
  <si>
    <t xml:space="preserve">积极对接金融、科技、产业等方面创业创新资源 </t>
  </si>
  <si>
    <t>群众满意度</t>
  </si>
  <si>
    <t>大于等于90%</t>
  </si>
  <si>
    <t xml:space="preserve"> 通过设定调查问卷，考核执行申请人对项目实施后执行局办事效率的认可满意度。</t>
  </si>
  <si>
    <t xml:space="preserve">      非税补助资金</t>
  </si>
  <si>
    <t>发放自收自支人员工资，使单位能够正常运转。</t>
  </si>
  <si>
    <t>自收自支人员</t>
  </si>
  <si>
    <t>1人</t>
  </si>
  <si>
    <t>自收自支人员工资</t>
  </si>
  <si>
    <t>单位正常运转</t>
  </si>
  <si>
    <t>空自收自支人员工资</t>
  </si>
  <si>
    <t>反映社会公众对部门（单位）履职情况的满意程度。</t>
  </si>
  <si>
    <t>单位人员满意度</t>
  </si>
  <si>
    <t>反映部门（单位）人员对公用经费保障的满意程度。</t>
  </si>
  <si>
    <t xml:space="preserve">      武定县园区管理专项资金</t>
  </si>
  <si>
    <t xml:space="preserve"> 做好园区管理的各项工作，加快武定工业园区建设步伐，促进全县工业经济又好又快的发展。</t>
  </si>
  <si>
    <t>办公经费全年保障</t>
  </si>
  <si>
    <t>1年</t>
  </si>
  <si>
    <t xml:space="preserve"> 做好工业园区管理工作，做好标准产房的建设，通过招商引资，引进企业入园，</t>
  </si>
  <si>
    <t>出差人员 保障人数、批次</t>
  </si>
  <si>
    <t xml:space="preserve"> 888人次</t>
  </si>
  <si>
    <t>人次</t>
  </si>
  <si>
    <t xml:space="preserve">  反映单位正常运转情况，按照园区管理工作，按时安排管理人员到园区监管工作。</t>
  </si>
  <si>
    <t xml:space="preserve">临聘人员工资保障人数  </t>
  </si>
  <si>
    <t xml:space="preserve">1人 </t>
  </si>
  <si>
    <t xml:space="preserve">  反映单位正常运转情况 按时发放临聘人员工资。</t>
  </si>
  <si>
    <t>是否带动全县工业经济快速发展</t>
  </si>
  <si>
    <t>是</t>
  </si>
  <si>
    <t>是/否</t>
  </si>
  <si>
    <t>空做好工业园区管理工作，做好标准产房的建设，通过招商引资，引进企业入园，带动全县工业经济快速发展。</t>
  </si>
  <si>
    <t xml:space="preserve">保障单位能正常运转 </t>
  </si>
  <si>
    <t xml:space="preserve"> 全年做好园区管理的各项工作</t>
  </si>
  <si>
    <t xml:space="preserve"> 反映单位正常运转情况</t>
  </si>
  <si>
    <t>发生安全事件</t>
  </si>
  <si>
    <t xml:space="preserve">  全年没有发生过一次安全事故，反映单位正常运转情况</t>
  </si>
  <si>
    <t>带动社会人员就业</t>
  </si>
  <si>
    <t>100人</t>
  </si>
  <si>
    <t>做好园区管理工作，带动社会人员就业人数达100人，使人民生活水平有所提高。</t>
  </si>
  <si>
    <t>是否对当群众生活水平可持续影响明显</t>
  </si>
  <si>
    <t>空做好园区管理工作，使人民生活水平有所提高。</t>
  </si>
  <si>
    <t xml:space="preserve">社会公众满意度 </t>
  </si>
  <si>
    <t xml:space="preserve">90% </t>
  </si>
  <si>
    <t xml:space="preserve"> 反映社会公众对单位履职情况的满意程度</t>
  </si>
  <si>
    <t xml:space="preserve">单位人员满意度 </t>
  </si>
  <si>
    <t xml:space="preserve"> 反映单位人员对经费保障的满意程度</t>
  </si>
  <si>
    <t xml:space="preserve">      高新技术企业入库培育和认定补助资金</t>
  </si>
  <si>
    <t xml:space="preserve"> 2021年计划入库高新技术企业培育库3户、认定3户（2户规上企业、1户规下企业）。</t>
  </si>
  <si>
    <t xml:space="preserve"> 新认定高新技术企业数量</t>
  </si>
  <si>
    <t xml:space="preserve">3户/年 </t>
  </si>
  <si>
    <t>计划每年申报高新技术企业入库培育和认定共3户</t>
  </si>
  <si>
    <t xml:space="preserve">通过高新技术企业认定率 </t>
  </si>
  <si>
    <t xml:space="preserve">≥30 </t>
  </si>
  <si>
    <t xml:space="preserve"> 新认定高新技术企业户数≥申报率的30%</t>
  </si>
  <si>
    <t>科技成果转化能力指标</t>
  </si>
  <si>
    <t xml:space="preserve">≥3% </t>
  </si>
  <si>
    <t xml:space="preserve">企业有专利、有研发费用投入 </t>
  </si>
  <si>
    <t xml:space="preserve">壮大创新主体，引领创新发展，壮大科技型企业。 </t>
  </si>
  <si>
    <t xml:space="preserve"> ≥10%</t>
  </si>
  <si>
    <t xml:space="preserve">科技型中小企业数量不断增多 </t>
  </si>
  <si>
    <t xml:space="preserve"> 获补企业满意度</t>
  </si>
  <si>
    <t xml:space="preserve">      办公楼租金和物业管理费专项资金</t>
  </si>
  <si>
    <t xml:space="preserve">  根据租房合同内容，按年支付租金，才能够保证单位正常运转。</t>
  </si>
  <si>
    <t>租用办公楼面积</t>
  </si>
  <si>
    <t>507.18平方米</t>
  </si>
  <si>
    <t>通过与承租方签订租房协议（合同），我单位按合同的相关内容按时支付房租，保证单位正常运转，通过与承租方签订租房协议（合同），我单位按合同的相关内容按时支付房租，保证单位正常运转。</t>
  </si>
  <si>
    <t>办公楼聘请卫生保洁员人数</t>
  </si>
  <si>
    <t>通过与承租方签订租房协议（合同），我单位按合同的相关内容按时支付房租，保证单位正常运转。通过与承租方签订租房协议（合同），我单位按合同的相关内容按时支付房租，保证单位正常运转。</t>
  </si>
  <si>
    <t>办公楼租期一年</t>
  </si>
  <si>
    <t>通过与承租方签订租房协议（合同），我单位按合同的相关内容按时支付房租，保证单位正常运转。</t>
  </si>
  <si>
    <t>通过与承租方签订租房协议（合同），我单位按合同的相关内容按时支付房租，保证单位正常运转，做好工业信息化工作，带动全县工业经济快速发展。</t>
  </si>
  <si>
    <t>是否带动全县社会消费，是否带动全县生活必需品销售</t>
  </si>
  <si>
    <t>空通过与承租方签订租房协议（合同），我单位按合同的相关内容按时支付房租，保证单位正常运转，做好商务流通工作，带动全县社会消费，带动全县生活必需品销售。</t>
  </si>
  <si>
    <t>做好园区管理工作，带动社会人员就业</t>
  </si>
  <si>
    <t>通过与承租方签订租房协议（合同），我单位按合同的相关内容按时支付房租，保证单位正常运转，做好园区管理工作，带动社会人员就业人数达100人。</t>
  </si>
  <si>
    <t>能够维持单位正常运转</t>
  </si>
  <si>
    <t xml:space="preserve"> 保证单位正常运转</t>
  </si>
  <si>
    <t xml:space="preserve">群众满意度 </t>
  </si>
  <si>
    <t>95%</t>
  </si>
  <si>
    <t xml:space="preserve">通过设定调查问卷，项目实施后执行局办事效率的认可满意度。
</t>
  </si>
  <si>
    <t xml:space="preserve">      武定县特色中药材种植基地建设专项资金</t>
  </si>
  <si>
    <t xml:space="preserve"> 按照武定县重点产业发展规划，2021年全县推广种植各类中药材12.5万亩，实现产值6亿元，上缴税金3000万元。</t>
  </si>
  <si>
    <t xml:space="preserve"> 中药材12.5万亩</t>
  </si>
  <si>
    <t>12.5亩</t>
  </si>
  <si>
    <t>亩</t>
  </si>
  <si>
    <t>中药材12.5万亩</t>
  </si>
  <si>
    <t xml:space="preserve">质量提高，产品安全 </t>
  </si>
  <si>
    <t>≧90%</t>
  </si>
  <si>
    <t xml:space="preserve"> 实现产值6亿元，上缴税金3000万元。</t>
  </si>
  <si>
    <t xml:space="preserve"> ≧90%</t>
  </si>
  <si>
    <t>打造产业品牌，提升对外影响力</t>
  </si>
  <si>
    <t xml:space="preserve">推进产业升级发展，助推乡村振兴战略实施。 </t>
  </si>
  <si>
    <t xml:space="preserve"> 项目服务对象满意度</t>
  </si>
  <si>
    <t xml:space="preserve">≧90% </t>
  </si>
  <si>
    <t xml:space="preserve">      科技型中小企业升规补助资金</t>
  </si>
  <si>
    <t xml:space="preserve"> 2021年，我县计划组织3户规模以上企业申报科技型中小企业升规工作</t>
  </si>
  <si>
    <t xml:space="preserve"> 企业申报户数指标</t>
  </si>
  <si>
    <t xml:space="preserve">3户 </t>
  </si>
  <si>
    <t xml:space="preserve">平均每年申报3户企业 </t>
  </si>
  <si>
    <t xml:space="preserve"> 申报企业获补助率指标</t>
  </si>
  <si>
    <t xml:space="preserve">20% </t>
  </si>
  <si>
    <t xml:space="preserve">补助率≥申报率的20% </t>
  </si>
  <si>
    <t xml:space="preserve"> 壮大创新主体，引领创新发展，壮大科技型企业。</t>
  </si>
  <si>
    <t>较上年有所增长 10%</t>
  </si>
  <si>
    <t xml:space="preserve">科技型中小企业较上年度有所增长10% </t>
  </si>
  <si>
    <t xml:space="preserve">获补企业满意度 </t>
  </si>
  <si>
    <t xml:space="preserve">      疫情防控重点企业省级财政贴息专项资金</t>
  </si>
  <si>
    <t xml:space="preserve">      2020年中央服务业发展专项资金</t>
  </si>
  <si>
    <t xml:space="preserve">      达规企业奖励补助资金</t>
  </si>
  <si>
    <t>通过该项目实施，培育6户规模以上工业企业，进一步壮大全县工业经济总体实力，为推动全县工业经济高质量发展，为实现全年工业经济发展目标提供有力支撑。</t>
  </si>
  <si>
    <t xml:space="preserve"> 新增培育规模以上工业企业</t>
  </si>
  <si>
    <t>6户</t>
  </si>
  <si>
    <t>新增培育规模以上工业企业6户</t>
  </si>
  <si>
    <t xml:space="preserve">资金使用合规性 </t>
  </si>
  <si>
    <t>按资金使用的相关要求合理使用资金</t>
  </si>
  <si>
    <t>财政奖励资金兑现时限</t>
  </si>
  <si>
    <t xml:space="preserve"> 2021年</t>
  </si>
  <si>
    <t>在本年内兑现财政奖励资金</t>
  </si>
  <si>
    <t xml:space="preserve">2020年全县规上工业增加值 </t>
  </si>
  <si>
    <t xml:space="preserve">增长10%以上 </t>
  </si>
  <si>
    <t xml:space="preserve">新增培育规模以上工业企业 增长10%以上 </t>
  </si>
  <si>
    <t xml:space="preserve">鼓励企业做大做强，增强市场竞争力、可持续发展能力和对工业经济的支撑，增加税收，带动就业。 </t>
  </si>
  <si>
    <t xml:space="preserve"> 明显提升</t>
  </si>
  <si>
    <t xml:space="preserve">服务企业满意度 </t>
  </si>
  <si>
    <t xml:space="preserve">      专家工作站建设专项资金</t>
  </si>
  <si>
    <t xml:space="preserve"> 与武汉大学李家儒专家团队合作建设省级专家工作站1个。</t>
  </si>
  <si>
    <t>建成省级专家工作站1个</t>
  </si>
  <si>
    <t xml:space="preserve">获取科技成果2项，专利2件。 </t>
  </si>
  <si>
    <t xml:space="preserve">项 </t>
  </si>
  <si>
    <t xml:space="preserve">产业发展提质增速 </t>
  </si>
  <si>
    <t>本年</t>
  </si>
  <si>
    <t xml:space="preserve">实现产值2000万元，增收600万元。 </t>
  </si>
  <si>
    <t xml:space="preserve">打造产业品牌，提升对外影响力 </t>
  </si>
  <si>
    <t xml:space="preserve">95% </t>
  </si>
  <si>
    <t xml:space="preserve">      创业创新大赛补助资金</t>
  </si>
  <si>
    <t xml:space="preserve"> 计划组织我县3户企业参加云南省、楚雄州创新创业大赛.</t>
  </si>
  <si>
    <t xml:space="preserve"> 企业参赛户数指标</t>
  </si>
  <si>
    <t>3户</t>
  </si>
  <si>
    <t xml:space="preserve"> 每年平均3户企业参赛</t>
  </si>
  <si>
    <t>企业获奖率指标</t>
  </si>
  <si>
    <t>30%</t>
  </si>
  <si>
    <t xml:space="preserve"> 每年获奖1户企业以上</t>
  </si>
  <si>
    <t xml:space="preserve">对大赛获奖企业给予鼓励，使企业更好地进行创新创业，带动社会经济发展 </t>
  </si>
  <si>
    <t xml:space="preserve">10万元 </t>
  </si>
  <si>
    <t xml:space="preserve">每年获奖10万元以上 </t>
  </si>
  <si>
    <t xml:space="preserve">  武定县城市管理综合行政执法局</t>
  </si>
  <si>
    <t xml:space="preserve">    武定县城市管理综合行政执法局</t>
  </si>
  <si>
    <t xml:space="preserve">      办公楼租金专项资金</t>
  </si>
  <si>
    <t>棚户区改造，办公楼拆迁，我局至今未盖新的办公楼，为使我局各项业务工作正常开展，有一个好的办公环境，由局机关开会决定，办公室牵头与武定县北街社区签订租房协议，租用北街社区办公用房。经过市场调查，与北街社区签订的租金为5万元每年，符合当前市场行情。</t>
  </si>
  <si>
    <t>租用北街社区办公楼每年运维服务费</t>
  </si>
  <si>
    <t>&lt;=</t>
  </si>
  <si>
    <t>50000</t>
  </si>
  <si>
    <t>反映每年办公楼运维成本的控制情况，办公楼运维成本占总租赁费的比例。</t>
  </si>
  <si>
    <t>租用北街社区办公楼工作效率</t>
  </si>
  <si>
    <t>96</t>
  </si>
  <si>
    <t>反映租用办公楼期间产生的工作效率。</t>
  </si>
  <si>
    <t>全体员工对工作环境和工作面积满意度度</t>
  </si>
  <si>
    <t>反映全体员工对办公楼工作环境和面积的满意度。
全体员工满意度=（对办公楼满意的使用人员/问卷调查人数）*100%</t>
  </si>
  <si>
    <t xml:space="preserve">      志愿者服务平台运维服务费专项资金</t>
  </si>
  <si>
    <t>为了使执法大队正常开展工作，提高单位内部人员之间进行调度通信，提高单位内部管理效益，提供群组调度通信功能，实现现场视频实时回传以及后台调度管理等功能，经城管局执法大队与办公室研究讨论，武定县微信移动端志愿服务平台对本单位软件平台系统进行有关的策划、设计、编码的开发，每年宽带服务费4万元，每年技术支持费用4万元，合计运维服务费每年8万元。</t>
  </si>
  <si>
    <t>每年运维技术支持服务费</t>
  </si>
  <si>
    <t>80000</t>
  </si>
  <si>
    <t>反映每年需要支付的信息系统运维技术支持费用。</t>
  </si>
  <si>
    <t>每年系统支持服务维护率</t>
  </si>
  <si>
    <t>反映系统正常使用维护率</t>
  </si>
  <si>
    <t>每年系统维护次数</t>
  </si>
  <si>
    <t>次/年</t>
  </si>
  <si>
    <t>反映每年移动公司对服务平台的维护次数</t>
  </si>
  <si>
    <t>使用人员满意度度</t>
  </si>
  <si>
    <t>反映使用对象对信息系统使用的满意度。
使用人员满意度=（对信息系统满意的使用人员/问卷调查人数）*100%</t>
  </si>
  <si>
    <t xml:space="preserve">      非说返还工作经费</t>
  </si>
  <si>
    <t>我单位有四个自收自支人员，因4人未纳入财政预算，但属于我单位编制内人员，需要用非税返还经费开支4人工资及社保费用。</t>
  </si>
  <si>
    <t>每年支付经费人数</t>
  </si>
  <si>
    <t>4</t>
  </si>
  <si>
    <t>反映获补助人员人数、也适用补贴、资助等形式的补助。</t>
  </si>
  <si>
    <t>带动家庭人均增收率</t>
  </si>
  <si>
    <t>反映补助带动家庭人均增收率。</t>
  </si>
  <si>
    <t xml:space="preserve">      4G执法记录仪运维服务费专项资金</t>
  </si>
  <si>
    <t xml:space="preserve"> 武定城区道路施划停车泊位1288个，由公安、城管、食药监、工商、运政等部门联合规范占道经营行为。取缔各类占道经营摊点1200多个，管好城区设置的35块户外广告粘贴栏，采取“清、抓、疏、引”四管齐下的方式由公司加强户外小广告的管理，为市民规范张贴纸质广告510条，城市街道“牛皮癣”得到有效根治。落实“门前五包”责任制，定期对各单位和经营户履行“门前五包”的情况进行跟踪检查督促，切实改善街道市容环境卫生“脏、乱、差”现象。设置机动车停车泊位1345个，车辆停放有序。清理占道经营行为，取缔各类占道经营摊点1075个多。推进小广告治理模式，管好城区设置的43块户外广告粘贴栏。对整个城区的窨井盖进行摸底排查，城区共有窨井盖657只，维护4次,是整体市容市貌得到了很大的改善。</t>
  </si>
  <si>
    <t>每年信息系统运维服务费</t>
  </si>
  <si>
    <t>50200</t>
  </si>
  <si>
    <t>反映每年信息系统运维服务费。</t>
  </si>
  <si>
    <t>系统网络覆盖率</t>
  </si>
  <si>
    <t>98</t>
  </si>
  <si>
    <t>反映信息系统全年正常运行情况下的网络覆盖率。</t>
  </si>
  <si>
    <t xml:space="preserve">      县城路灯电费运维服务费专项资金</t>
  </si>
  <si>
    <t xml:space="preserve"> 2020年县城路灯共计5264组，控制柜28个。每周组织路灯技术管理员对整个城区的路灯和控制柜安全检查6次，对狮山大道、北门坡、复兴街、环城西路、民中路、西北片区、西岳庙等路段路灯进行维修更换，更换高压钠灯42盏，250w镇流器42个，触发器42个，节能灯34个，10㎡铜芯线空架线路150米，计划维修控制柜10台，更换双P100A108个，目前整个城区还有289组路灯没有亮，占路灯总数的5.5%，亮灯率达94.5%，经过维护使亮灯率达到97%。</t>
  </si>
  <si>
    <t>全年维修路灯盏数</t>
  </si>
  <si>
    <t>5289</t>
  </si>
  <si>
    <t>盏</t>
  </si>
  <si>
    <t>反映全年维修维护路灯的情况。</t>
  </si>
  <si>
    <t>县城维修路灯亮化覆盖率</t>
  </si>
  <si>
    <t>94.50</t>
  </si>
  <si>
    <t>反映维修路灯亮化覆盖率的情况，维护覆盖率=实际维护数/应维护数*100%</t>
  </si>
  <si>
    <t>人民群众的满意度</t>
  </si>
  <si>
    <t>反映服务对象的满意程度。</t>
  </si>
  <si>
    <t xml:space="preserve">    武定县城市管理综合行政执法局（环卫站）</t>
  </si>
  <si>
    <t xml:space="preserve">      非说返还县城垃圾处理经费</t>
  </si>
  <si>
    <t xml:space="preserve"> 2021年城市生活垃圾填埋场的运营情况：无害化处理垃圾9000余吨，垃圾无害化处理率达90%以上。平均每日处理生活垃圾55吨，处理率达95﹪。为做到安全环保无害化填埋，按时对填埋库区进行消毒，消毒平均一星期进行一次。</t>
  </si>
  <si>
    <t>每年处理垃圾吨位</t>
  </si>
  <si>
    <t>9000</t>
  </si>
  <si>
    <t>吨</t>
  </si>
  <si>
    <t>反映每年处理的垃圾吨位</t>
  </si>
  <si>
    <t>垃圾处理率</t>
  </si>
  <si>
    <t>反映每年垃圾处理率的情况</t>
  </si>
  <si>
    <t>人民群众满意度</t>
  </si>
  <si>
    <t>反映人民群众对垃圾处理情况的满意度</t>
  </si>
  <si>
    <t xml:space="preserve">      县城公厕运维服务费专项资金</t>
  </si>
  <si>
    <t>2021年环卫站负责全县市容和环境卫生的保洁工作；负债全县27个公厕的卫生管理；27个公厕基础设施的维护；负责解决和处理市容市貌和27个公厕环境卫生等方面存在的问题；负责垃圾处理设施建设维护和垃圾处理运营监管工作；完成上级交办的其他工作。 加强公厕建设和管理。加强对现有县城27个公厕的管理，实行全天免费开发，每个公厕安排一名保洁人员维护保洁。</t>
  </si>
  <si>
    <t>每天免费开放公厕人次</t>
  </si>
  <si>
    <t>2750</t>
  </si>
  <si>
    <t>反映每天免费开放人次</t>
  </si>
  <si>
    <t>县城27个公厕免费开放环境卫生达标率</t>
  </si>
  <si>
    <t>97</t>
  </si>
  <si>
    <t>反映县城27个公厕免费开放环境卫生达标率</t>
  </si>
  <si>
    <t>社会公众满意度度</t>
  </si>
  <si>
    <t>反映使用对象对免费开放公厕环境卫生和服务态度的满意度。
使用人员满意度=（对免费开放公厕的使用调查员/问卷调查人数）*100%</t>
  </si>
  <si>
    <t xml:space="preserve">  武定县保障性住房建设管理中心</t>
  </si>
  <si>
    <t xml:space="preserve">    武定县保障性住房建设管理中心</t>
  </si>
  <si>
    <t xml:space="preserve">      非税返还工作经费</t>
  </si>
  <si>
    <t>武定县保障性住房建设管理中心承担保障性住房建设项目的融资、建设管理以及申请保障性住房家庭审查、复核、建档等工作；负责保障性住房的租赁、销售、回购、储备工作；负责保障性住房租赁档案管理及统计工作；承办县委、县政府交办的其它工作</t>
  </si>
  <si>
    <t>监督检查次数</t>
  </si>
  <si>
    <t>12</t>
  </si>
  <si>
    <t>反映委托单位对物业服务监督检查的次数的情况。</t>
  </si>
  <si>
    <t>物业服务需求保障程度</t>
  </si>
  <si>
    <t>反映绿化、安保、安防、保洁等服务满足委托单位的程度。（实际运用时根据项目对物业的需求，主要通过整体评价的方式进行评价。）</t>
  </si>
  <si>
    <t>服务受益人员满意度</t>
  </si>
  <si>
    <t>反映保安、保洁、餐饮服务、绿化养护服务受益人员满意程度。</t>
  </si>
  <si>
    <t xml:space="preserve">  武定县地方公路管理段</t>
  </si>
  <si>
    <t xml:space="preserve">    武定县地方公路管理段</t>
  </si>
  <si>
    <t xml:space="preserve">      2021年非税收入返回补助资金</t>
  </si>
  <si>
    <t>30960</t>
  </si>
  <si>
    <t>14</t>
  </si>
  <si>
    <t>元/人</t>
  </si>
  <si>
    <t>反映获补助人员、企业的数量情况，也适用补贴、资助等形式的补助。</t>
  </si>
  <si>
    <t>发放及时率</t>
  </si>
  <si>
    <t>99</t>
  </si>
  <si>
    <t>反映发放单位及时发放补助资金的情况。
发放及时率=在时限内发放资金/应发放资金*100%</t>
  </si>
  <si>
    <t>生活状况改善</t>
  </si>
  <si>
    <t xml:space="preserve">      2021年农村公路养护州级补助资金</t>
  </si>
  <si>
    <t>215.72万元</t>
  </si>
  <si>
    <t xml:space="preserve"> 2021年纳入列养的公路共1942.17公里,补助资金215.72万元</t>
  </si>
  <si>
    <t>平方米/公里/立方/亩等</t>
  </si>
  <si>
    <t>竣工验收合格率</t>
  </si>
  <si>
    <t>反映项目验收情况。
竣工验收合格率=（验收合格单元工程数量/完工单元工程总数）×100%。</t>
  </si>
  <si>
    <t>工程单位建设成本</t>
  </si>
  <si>
    <t>215.72</t>
  </si>
  <si>
    <t>反映单位平米数、公里数、个数、亩数等的平均成本。</t>
  </si>
  <si>
    <t xml:space="preserve">      2021年农村公路养护省级补助资金</t>
  </si>
  <si>
    <t>323.5700万元</t>
  </si>
  <si>
    <t>工程总量2020年纳入列养的公路共1942.17公里；</t>
  </si>
  <si>
    <t>1920公里</t>
  </si>
  <si>
    <t>工程数量</t>
  </si>
  <si>
    <t>个/标段</t>
  </si>
  <si>
    <t>反映工程设计实现的功能数量或工程的相对独立单元的数量。</t>
  </si>
  <si>
    <t>设计变更率</t>
  </si>
  <si>
    <t>反映项目设计变更情况。
设计变更率=（项目变更金额/项目总预算金额）*00%。</t>
  </si>
  <si>
    <t>计划开工率</t>
  </si>
  <si>
    <t>85</t>
  </si>
  <si>
    <t>反映工程按计划开工情况。
项目按计划开工率=实际开工项目个数/按计划应开工项目个数×100%。</t>
  </si>
  <si>
    <t xml:space="preserve"> 2021年纳入列养的公路共1942.17公里，省级补助323.5700元</t>
  </si>
  <si>
    <t>受益人群：全县11个乡镇人民群众</t>
  </si>
  <si>
    <t>使用年限</t>
  </si>
  <si>
    <t>通过工程设计使用年限反映可持续的效果。</t>
  </si>
  <si>
    <t>行政政法管理股</t>
  </si>
  <si>
    <t xml:space="preserve">  武定县民族宗教事务局</t>
  </si>
  <si>
    <t xml:space="preserve">    武定县民族宗教事务局</t>
  </si>
  <si>
    <t xml:space="preserve">      上年结转狮山镇、猫街镇清真寺风貌改造专项资金</t>
  </si>
  <si>
    <t xml:space="preserve">      州级民族机动金款项经费</t>
  </si>
  <si>
    <t>按照楚雄州委、楚雄州人民政府印发的《楚雄州打造全国民族团结进步示范区三年行动计划（2021-2023年）》，实施民族团结进步示范创建工程，2021年度建设任务为建成民族团结示范村10个</t>
  </si>
  <si>
    <t>建成民族团结示范村30个，2021年建成10个。</t>
  </si>
  <si>
    <t>完成计划任务95%以上</t>
  </si>
  <si>
    <t>增强民族团结、维护社会稳定，铸牢中华民族共同体意识.</t>
  </si>
  <si>
    <t>空项目符合当地少数民族发展需要，项目区各族群众满意。</t>
  </si>
  <si>
    <t>项目区各族群众满意率90%以上</t>
  </si>
  <si>
    <t>项目区各族群众满意率90%以上.</t>
  </si>
  <si>
    <t xml:space="preserve">      中央少数民族发展专项资金</t>
  </si>
  <si>
    <t xml:space="preserve"> 积极开展民族团结进步示范创建活动，加强民族文化保护和传承，维护全县民族团结和社会稳定。项目符合党中央要求的把云南建设成为全国民族团结进步示范区的，对全面建成小康社会具有深远的影响。项目的落实确保了我县按省、州要求完成年度重点计划任务。实现农民人均纯收入增长；基础设施改善.</t>
  </si>
  <si>
    <t>完成项目情况。</t>
  </si>
  <si>
    <t>完成项目5个以上。</t>
  </si>
  <si>
    <t>以全部完成设定内容。</t>
  </si>
  <si>
    <t>解决部分少数民族困难群众生产生活困难，经济发展。</t>
  </si>
  <si>
    <t>项目区基础设施明显改善，人均纯收入增长明显。</t>
  </si>
  <si>
    <t>人/人次</t>
  </si>
  <si>
    <t>以全部达到预期目的。</t>
  </si>
  <si>
    <t>95%以上群众满意(含95%)</t>
  </si>
  <si>
    <t>以全部达到预期目标值.</t>
  </si>
  <si>
    <t xml:space="preserve">      省对下民族宗教专项资金</t>
  </si>
  <si>
    <t xml:space="preserve"> 2021年我县实现完成10个民族团结示范村建设的任务为目标。</t>
  </si>
  <si>
    <t>建设民族团结示范村</t>
  </si>
  <si>
    <t>2021年在我县建成10个民族团结示范村项目</t>
  </si>
  <si>
    <t>a.环境及居民的居住条件得到明显改善；b.解决了部分特殊困难群众。</t>
  </si>
  <si>
    <t>空按时完成95%以上</t>
  </si>
  <si>
    <t>群众满意度要达不到95%以上</t>
  </si>
  <si>
    <t xml:space="preserve">      创建民族团结示范县购办公用品经费</t>
  </si>
  <si>
    <t>.按照楚雄州委、楚雄州人民政府印发的《楚雄州打造全国民族团结进步示范区三年行动计划（2018-2020年）》，实施民族团结进步示范创建工程2021年度建设任务。2.按照州委、州政府工作部署，继续实施民族宗教事务治理工程建设项目。2021年，我局将继续以习近平新时代中国特色社会主义思想为指导，全面贯彻落实中央，省委、州委和县委关于民族宗教工作决策部署，以铸牢中华民族共同体意识为主线，以抓实各级党委对宗教工作督查反馈意见整改为契机，进一步提高宗教工作法治化水平。巩固脱贫攻坚成效，推动民族团结进步示范区建设，着力取得民族宗教工作新实效。</t>
  </si>
  <si>
    <t>购买办公用电脑2台、</t>
  </si>
  <si>
    <t>2</t>
  </si>
  <si>
    <t>购买办公用电脑2台</t>
  </si>
  <si>
    <t>打印机5台</t>
  </si>
  <si>
    <t>台</t>
  </si>
  <si>
    <t>打印机5台。</t>
  </si>
  <si>
    <t>多功能一体机1台。</t>
  </si>
  <si>
    <t>年内不出现影响民族团结的事件</t>
  </si>
  <si>
    <t>示范创建工作条件明显改善。</t>
  </si>
  <si>
    <t>项目符合当地少数民族发展需要，项目区各族群众满意</t>
  </si>
  <si>
    <t>空项目符合当地少数民族发展需要，项目区各族群众满意</t>
  </si>
  <si>
    <t xml:space="preserve">      中央对地方民族贸易和民族特需商品生产贷款贴息引导支持资金经费</t>
  </si>
  <si>
    <t>中央财政用于对地方民族贸易和民族特需商品生产贷款贴息的引导支持资金，重点支持企业发展生产，提升技巧；</t>
  </si>
  <si>
    <t>中央引导支持资金补贴比例</t>
  </si>
  <si>
    <t>少数民族特需商品供应充足</t>
  </si>
  <si>
    <t>不存在买难的困境</t>
  </si>
  <si>
    <t>少数民族群众满意度</t>
  </si>
  <si>
    <t>≧80%</t>
  </si>
  <si>
    <t xml:space="preserve">      宗教团体开展创建和谐教堂宣传建设经费</t>
  </si>
  <si>
    <t>按照州委、州政府工作部署，继续实施2021民族宗教事务治理工程建设项目。2021年，我局将继续以习近平新时代中国特色社会主义思想为指导，全面贯彻落实中央，省委、州委和县委关于民族宗教工作决策部署，以铸牢中华民族共同体意识为主线，以抓实各级党委对宗教工作督查反馈意见整改为契机，进一步提高宗教工作法治化水平。巩固脱贫攻坚成效，推动民族团结进步示范区建设，着力取得民族宗教工作新实效。</t>
  </si>
  <si>
    <t>实施5个宗教团体专项治理办公经费支出5万元。</t>
  </si>
  <si>
    <t>实施5个宗教团体专项治理办公经费支出4万元。</t>
  </si>
  <si>
    <t>实施3个宗教团体专项治理培训经费支出2万元。</t>
  </si>
  <si>
    <t>实施2个宗教团体专项治理差旅费经费支出1.5万元。</t>
  </si>
  <si>
    <t>1.5</t>
  </si>
  <si>
    <t>实施2个宗教团体专项治理会议经费支出1万元。</t>
  </si>
  <si>
    <t>不出现一起影响宗教稳定的事件。</t>
  </si>
  <si>
    <t>不出现一起影响宗教稳定的事件，做到增强民族团结、宗教和睦，社会稳定。</t>
  </si>
  <si>
    <t>宗教领域稳定和谐。</t>
  </si>
  <si>
    <t>项目满足当地信教群众需要，项目区各族群众满意。</t>
  </si>
  <si>
    <t xml:space="preserve">  武定县公安局</t>
  </si>
  <si>
    <t xml:space="preserve">    武定县公安局</t>
  </si>
  <si>
    <t xml:space="preserve">      扫黑除恶专项补助资金</t>
  </si>
  <si>
    <t xml:space="preserve"> 通过扫黑除恶专项斗争，使黑恶势力违法犯罪特别是涉黑涉恶问题得到根本遏制，涉黑涉恶治安乱点得到全面整治，社会更加和谐稳定；重点行业、重点领域、重点人员的管理得到明显加强，人民群众安全感的满意度明显提升；涉黑组织“保护伞”得以铲除，基层组织建设得到明显加强，平安建设、法治建设根基不断夯实；基层社会治理能力明显提升，涉黑涉恶违法犯罪防范打击长效机制更加健全，扫黑除恶工作法治化、规范化、专业化水平进一步提高。</t>
  </si>
  <si>
    <t xml:space="preserve">建立扫黑除恶常态化长效机制
</t>
  </si>
  <si>
    <t>围绕长效常治，建立了23个项目98个工作机制。其中线索核查摸排机制3项；大要案督办工作机制3项；深挖彻查常态化工作机制3项；依法规范办案机制7项；黑恶犯罪发现预警机制9项；重点行业领域常态化监管机制14项；部门协调联动机制7项；整治新型领域违法犯罪机制2项；加强基层组织建设机制8项；城乡社区治理体系机制3项；加强政法队伍建设机制1项；思想教育经常化机制6项；司法责任体系机制3项；正风肃纪机制6项；职业保障机制2项；接边地区联防管控机制1项；情报信息搜集研判机制1项；依法打击跨界违法犯罪机制2项；政法机关与行业主管部门综合整治防控机制2项；群众安全感满意度测评机制1项；定期报告扫黑除恶情况制度1项；宣传发动和社会参与机制9项。</t>
  </si>
  <si>
    <t xml:space="preserve">行业乱象整治率
</t>
  </si>
  <si>
    <t>依法整治行业突出问题，压实责任，及时堵塞行业监管漏洞。严格按照州公安局部署开展“两周三查”和“三查四告知”综合整治活动，加强重点行业、重点场所、重点人员管控，集中开展行业乱象整治工作，行业乱象整治率达100%。
依法整治行业突出问题，压实责任，及时堵塞行业监管漏洞。严格按照州公安局部署开展“两周三查”和“三查四告知”综合整治活动，加强重点行业、重点场所、重点人员管控，集中开展行业乱象整治工作，行业乱象整治率达100%。
依法整治行业突出问题，压实责任，及时堵塞行业监管漏洞。严格按照州公安局部署开展“两周三查”和“三查四告知”综合整治活动，加强重点行业、重点场所、重点人员管控，集中开展行业乱象整治工作，行业乱象整治率达100%。
依法整治行业突出问题，压实责任，及时堵塞行业监管漏洞。严格按照州公安局部署开展“两周三查”和“三查四告知”综合整治活动，加强重点行业、重点场所、重点人员管控，集中开展行业乱象整治工作，行业乱象整治率达100%。</t>
  </si>
  <si>
    <t xml:space="preserve">工作任务完成时限
</t>
  </si>
  <si>
    <t>持续保留武定县公安局扫黑除恶专项斗争领导小组办公室，继续开展好扫黑除恶专项斗争。根据中央、省、州统一部署，在规定时限内完成扫黑除恶工作任务。</t>
  </si>
  <si>
    <t xml:space="preserve">预算执行及时率
</t>
  </si>
  <si>
    <t>92</t>
  </si>
  <si>
    <t xml:space="preserve">各部门要按照一季度预算累计执行进度不低于29%，二季度预算累计执行进度不低于54%，三季度预算累计执行进度不低于81%，10月31日前预算累计执行进度不低于87%，11月30日前预算累计执行进度不低于92%的要求，严格做好预算执行工作，将抓支出进度贯穿到日常工作中，形成自觉化和常态化的机制。
</t>
  </si>
  <si>
    <t>涉恶案件立案查处率</t>
  </si>
  <si>
    <t xml:space="preserve">建立健全涉黑涉恶线索摸排核查责任制，适时通报案件侦办情况。依法精准打击黑恶势力犯罪，涉黑涉恶线索核查率达到100%，涉黑涉恶案件办结率达100%。
</t>
  </si>
  <si>
    <t xml:space="preserve">政策知晓率
</t>
  </si>
  <si>
    <t>充分发挥武定警方微博、微信公众号、抖音、快手等新媒体的作用，整合信息资源，全方位、立体化、多角度开展系列扫黑除恶专项斗争宣传活动。</t>
  </si>
  <si>
    <t>人民群众安全感、满意度和公安机关执法公信力稳步提升</t>
  </si>
  <si>
    <t xml:space="preserve">95
</t>
  </si>
  <si>
    <t xml:space="preserve">每年分上、下半年开展两次群众安全感满意度测评工作，其中，涉及扫黑除恶专项斗争的问题有7个，群众安全感综合满意率和政法机关执法满意度达到95%。
</t>
  </si>
  <si>
    <t xml:space="preserve">      上级转移支付执法办案专项资金</t>
  </si>
  <si>
    <t xml:space="preserve"> 办案业务费将按照“专款专用”的原则，全力保障民警办案所需的差旅费、车辆运行维护费、办案消耗费、邮电费、网络租用费等相关业务支出，2021年度计划支出364.63万元。</t>
  </si>
  <si>
    <t xml:space="preserve">保障各业务部门数量 </t>
  </si>
  <si>
    <t xml:space="preserve">28个 </t>
  </si>
  <si>
    <t xml:space="preserve">完成对15个内设部门及13个派出所的经费保障
 </t>
  </si>
  <si>
    <t>办案业务费投入情况</t>
  </si>
  <si>
    <t xml:space="preserve">逐年提升 </t>
  </si>
  <si>
    <t xml:space="preserve">三所三队经费保障 </t>
  </si>
  <si>
    <t xml:space="preserve">不低于业务费总量的60% </t>
  </si>
  <si>
    <t xml:space="preserve">资金拨付及时效 </t>
  </si>
  <si>
    <t xml:space="preserve">及时拨付率≧90% </t>
  </si>
  <si>
    <t xml:space="preserve">全县公安机关执法办案水平 </t>
  </si>
  <si>
    <t xml:space="preserve">稳步提升 </t>
  </si>
  <si>
    <t xml:space="preserve">全县公安机关执法办案水平稳步提升 </t>
  </si>
  <si>
    <t xml:space="preserve">人民群众安全感满意度 </t>
  </si>
  <si>
    <t xml:space="preserve">人民群众安全感满意度 ≧90% </t>
  </si>
  <si>
    <t xml:space="preserve">      非税收入警务辅助人员专项补助资金</t>
  </si>
  <si>
    <t>一是提高公安局机关及各派出所175名警务辅助人员经费保障奖金215.50万元；二是为狮山、猫街派出所及各部门购置办公设备一批24.50万元。</t>
  </si>
  <si>
    <t>公安局机关及各派出所175名警务辅助人员保障</t>
  </si>
  <si>
    <t>3.6万元/年/人</t>
  </si>
  <si>
    <t>公安局机关及各派出所175名警务辅助人员保障年人均3.6万元</t>
  </si>
  <si>
    <t>各业务部门办公设备更新</t>
  </si>
  <si>
    <t>购置更新狮山、猫街、插甸等12个所队会议桌椅、档案柜等办公设备</t>
  </si>
  <si>
    <t>台（件、套）</t>
  </si>
  <si>
    <t>会议桌椅2套，办公桌椅11套，档案柜54个，床10张，餐桌1套，抽油烟机1台，消毒柜1台，沙发12套，碎纸机26台等</t>
  </si>
  <si>
    <t>核定标准，统一保障，逐年提高警务辅助人员待遇</t>
  </si>
  <si>
    <t>从2019年年人境外1.7万元提高到3.6万元</t>
  </si>
  <si>
    <t>2019年以前辅警人员经费保障从1.2-3.6万元/人/年不等，收入差距较大，为体现同工同酬，计划统一标准预算达3.6万元/人/年。</t>
  </si>
  <si>
    <t>警务辅助人员工资保障的满意度</t>
  </si>
  <si>
    <t>85%</t>
  </si>
  <si>
    <t>警务辅助人员工资保障的满意度情况调查</t>
  </si>
  <si>
    <t xml:space="preserve">      上级转移支付特别业务专项资金</t>
  </si>
  <si>
    <t xml:space="preserve"> 保障公安机关开展禁毒、反恐、重大活动安保、整治枪爆违法犯罪、、拐卖、跨境赌博、三非人员管理、“油汽三电”保护、道路交通管理等业务工作中为获取情报信息所支付的费用，2021年预算5万元。</t>
  </si>
  <si>
    <t>获取情报信息及时有效</t>
  </si>
  <si>
    <t>及时有效</t>
  </si>
  <si>
    <t>维护全县社会政治稳，保障人民安居乐业的能力</t>
  </si>
  <si>
    <t xml:space="preserve">不断提升 </t>
  </si>
  <si>
    <t xml:space="preserve">维护全县社会政治稳，保障人民安居乐业的能力不断提升 </t>
  </si>
  <si>
    <t>人民群众安全感满意度</t>
  </si>
  <si>
    <t xml:space="preserve">      中央政法基础设施建设项目省级配套专项资金</t>
  </si>
  <si>
    <t>新建狮山所业务用房1453平方米，新建猫街所业务用房986平方米。争取省级配套资金77万元。</t>
  </si>
  <si>
    <t>新建狮山所业务用房1453平方米，新建猫街所业务用房986平方米。</t>
  </si>
  <si>
    <t>基层派出业务用房改善</t>
  </si>
  <si>
    <t>有效改善</t>
  </si>
  <si>
    <t>基层民警对派出所工作生活环境满意度</t>
  </si>
  <si>
    <t>98%</t>
  </si>
  <si>
    <t>民警对派出所办公生活环境较满意。</t>
  </si>
  <si>
    <t xml:space="preserve">      省对下转移支付专项资金</t>
  </si>
  <si>
    <t xml:space="preserve"> 省对下转移支付资金主要支持县级公安机关禁毒管理、出入境管理及民警服务购置等项目。2021年计划36.74万元。</t>
  </si>
  <si>
    <t>按比例配备社区戒毒社区康复专职人员</t>
  </si>
  <si>
    <t xml:space="preserve">7人 </t>
  </si>
  <si>
    <t>按比例配备社区戒毒社区康复专职人员7人</t>
  </si>
  <si>
    <t xml:space="preserve">着装民警人数 </t>
  </si>
  <si>
    <t xml:space="preserve">现有着装民警人数 </t>
  </si>
  <si>
    <t xml:space="preserve">当年新增着装及换装人员实有数 </t>
  </si>
  <si>
    <t>民警服装合体率</t>
  </si>
  <si>
    <t xml:space="preserve">民警服装合体率100% </t>
  </si>
  <si>
    <t xml:space="preserve">按时支付社区戒毒社区康复专职工作人员生活补助费 </t>
  </si>
  <si>
    <t>每人每月不底于2000元</t>
  </si>
  <si>
    <t>按时支付社区戒毒社区康复专职工作人员生活补助费每人每月不底于2000元</t>
  </si>
  <si>
    <t xml:space="preserve">社区戒毒康复执行率 </t>
  </si>
  <si>
    <t xml:space="preserve">80% </t>
  </si>
  <si>
    <t xml:space="preserve">社会对禁毒工作的满意度 </t>
  </si>
  <si>
    <t xml:space="preserve">问卷调查统计 </t>
  </si>
  <si>
    <t xml:space="preserve">着装民警对所配服装合体满意度 </t>
  </si>
  <si>
    <t xml:space="preserve">98%以上 </t>
  </si>
  <si>
    <t xml:space="preserve">服装型号与民警净体数据一致 </t>
  </si>
  <si>
    <t xml:space="preserve">      350兆警用数字集群系统专项资金</t>
  </si>
  <si>
    <t xml:space="preserve"> 根据州公安局统一招标，我局与中国铁塔股份有限公司楚雄州分公司签订9个铁塔5年期租用协议，使全县覆盖率达90%以上。2021年需支付租用费55.28万元。</t>
  </si>
  <si>
    <t xml:space="preserve">在武定县范围内根据公安机关需要增建9个铁塔 </t>
  </si>
  <si>
    <t>9座个</t>
  </si>
  <si>
    <t xml:space="preserve">在武定县范围内根据公安机关需要增建9个铁塔  </t>
  </si>
  <si>
    <t>全县350兆通讯信号覆盖率</t>
  </si>
  <si>
    <t>90% ，350兆通讯信号覆盖11个乡镇。</t>
  </si>
  <si>
    <t>公安机关安保、警卫、指挥调度、突发案（事）件处置能力</t>
  </si>
  <si>
    <t>达到12个派出所实时调度申通，可调度率达92%</t>
  </si>
  <si>
    <t>12个乡镇13个派出所，有12个派出所可实现350兆无线集群通讯实时调度，应对突发案（事件）时及时调配警力。</t>
  </si>
  <si>
    <t xml:space="preserve">人民群众 安全感满意度达90%以上 </t>
  </si>
  <si>
    <t xml:space="preserve">      上年结转看守所建房资金专项资金</t>
  </si>
  <si>
    <t xml:space="preserve">      城市报警监控系统二期运行维护专项经费</t>
  </si>
  <si>
    <t xml:space="preserve"> 2021年需支付广电网络公司“平安城市”报警监控系统二期100个点位运行维护费49.80万元。核算明细：每个点位光纤租用费360元/月，维护费65元/元，合计415元/月，100个点位×415元=49.80万元。</t>
  </si>
  <si>
    <t>100个点位传输</t>
  </si>
  <si>
    <t xml:space="preserve">100个点位视频数据正常传输 </t>
  </si>
  <si>
    <t xml:space="preserve"> 100个点位前端设备运行正常，视频数据保持实时正常传输。</t>
  </si>
  <si>
    <t>视频监控时时传输率达100%</t>
  </si>
  <si>
    <t>广电网络公司运行维护到位，前端视频监控时时传输率达100%</t>
  </si>
  <si>
    <t>广电网络公司派专人对“平安城市视频监控系统”进行运行维护，确保全年前端视频传输率达100%标准。</t>
  </si>
  <si>
    <t>依托视频监控系统提高公安机关破案率，维护社会和谐稳定。</t>
  </si>
  <si>
    <t>各业务部门加大对视频监控的图像巡察检索，寻找线索，在2020年利用视频监控破案235起的基础上逐步提升。</t>
  </si>
  <si>
    <t>人民安全感满意度</t>
  </si>
  <si>
    <t>视频监察系统的震慑作用充分突显，人民群众安全感满意度水平 提升。</t>
  </si>
  <si>
    <t xml:space="preserve">      中央和省政法纪检监察转移支付信息化建设专项资金</t>
  </si>
  <si>
    <t xml:space="preserve"> 为各部门更新电脑、打印机、扫描仪等信息化设备1批；根据执法规范化建设要求，完成13个派出所、局机关、看守所执法办案区一平台三区建设。完成“平安城市建设项目”“看守所技防系统升级改造项目”“公共无线上网安全管控项目”合同尾款支出，支付公安视频专网传输费用。</t>
  </si>
  <si>
    <t>更新部分信息化设备、完成13个派出所、局机关、看守所执法办案区一平台三区建设。确保各类信息化设备的传输租赁需求。</t>
  </si>
  <si>
    <t xml:space="preserve">更新部分信息化设备、完成13个派出所、局机关、看守所执法办案区一平台三区建设。确保各类信息化设备的 </t>
  </si>
  <si>
    <t>台/套</t>
  </si>
  <si>
    <t>全县公安机关执法办案能力和水平</t>
  </si>
  <si>
    <t>稳步提升</t>
  </si>
  <si>
    <t>信息化应用效果及执法质量考评</t>
  </si>
  <si>
    <t>人民群众安全感满意度。</t>
  </si>
  <si>
    <t xml:space="preserve">全省安全感满意度测评 </t>
  </si>
  <si>
    <t xml:space="preserve">      中央政法纪检监察转移支付执法办案（装备）专项资金</t>
  </si>
  <si>
    <t xml:space="preserve"> 办案业务费将按照“专款专用”的原则，全力保障民警办案所需的差旅费、车辆运行维护费、办案消耗费、邮电费、网络租用费等相关业务支出，更新执法执勤业务用车2辆，2021年度计划支出102.76万元。</t>
  </si>
  <si>
    <t xml:space="preserve">  武定县司法局</t>
  </si>
  <si>
    <t xml:space="preserve">    武定县司法局</t>
  </si>
  <si>
    <t xml:space="preserve">      中央和省法律援助补助资金</t>
  </si>
  <si>
    <t>1.完善便民利民措施，推进法律援助便捷化供给，规范化运行和标准化建设2提高援助质量，保证人民群众获得及时有效法律援助。</t>
  </si>
  <si>
    <t>完成法律援助案件数</t>
  </si>
  <si>
    <t>件</t>
  </si>
  <si>
    <t>武定县法律援助工作制度</t>
  </si>
  <si>
    <t>法律援助受援人数</t>
  </si>
  <si>
    <t>1000</t>
  </si>
  <si>
    <t>切实维护困难群众和弱势群体的合法权益。</t>
  </si>
  <si>
    <t xml:space="preserve">      中央和省政法转移补助资金</t>
  </si>
  <si>
    <t>一、基层司法所标椎化建设。二、社区矫正人员监督管理。三、公共法律服务体系建设。</t>
  </si>
  <si>
    <t>支持全县11个司法所建设智能化司法所</t>
  </si>
  <si>
    <t>通过四室一站标示、标牌规范化建设、打造规范化司法所建设。</t>
  </si>
  <si>
    <t>进一步改进系统功能的电子定位监管效果，不断提升社区矫正管理整体水平，确保社区矫正工作的安全稳定。</t>
  </si>
  <si>
    <t>通过不断改进系统提升监管效果</t>
  </si>
  <si>
    <t>群众对公共法律服务平台投诉率</t>
  </si>
  <si>
    <t>通过设定调查问卷对项目实施后办事效率的认可满意度。</t>
  </si>
  <si>
    <t xml:space="preserve">      中央纪检监察转移补助资金</t>
  </si>
  <si>
    <t xml:space="preserve">青少年基地建设标椎化 </t>
  </si>
  <si>
    <t>青少年法治宣传教育基地项目完工使用率</t>
  </si>
  <si>
    <t>百分百投入使用</t>
  </si>
  <si>
    <t>全年青少年法制宣传基地组织参观人数</t>
  </si>
  <si>
    <t>组织参观人数大于等于1000人次</t>
  </si>
  <si>
    <t>受教育人对法治宣传工作满意度</t>
  </si>
  <si>
    <t>受教育人对法治宣传工作满意度大于等于90%</t>
  </si>
  <si>
    <t xml:space="preserve">  武定县财政局</t>
  </si>
  <si>
    <t xml:space="preserve">    武定县财政局</t>
  </si>
  <si>
    <t xml:space="preserve">      上年结转绿色食品牌工作经费专项资金</t>
  </si>
  <si>
    <t xml:space="preserve">      上年结转工作经费专项资金</t>
  </si>
  <si>
    <t xml:space="preserve">      单位会计核算系统运行补助经费</t>
  </si>
  <si>
    <t>统一预算单位会计核算系统，全面提升我县政府会计管理水平</t>
  </si>
  <si>
    <t>信息数据安全</t>
  </si>
  <si>
    <t>反映信息系统相关数据安全的保障情况。</t>
  </si>
  <si>
    <t>系统终验时间偏差率</t>
  </si>
  <si>
    <t>反映系统建设最终验收与计划时间的偏差情况。
系统终验时间偏差率=(统建设最终验收时间-计划终验时间)/计划完成时间*100%</t>
  </si>
  <si>
    <t>系统初验时间偏差率</t>
  </si>
  <si>
    <t>反映系统建设初步验收与计划时间的偏差情况。
系统初验时间偏差率=(系统初验        时间-计划初验时间)/计划完成时间*100%</t>
  </si>
  <si>
    <t>成交价包含运维年数</t>
  </si>
  <si>
    <t>反映信息系统建设及运维成本的控制情况。</t>
  </si>
  <si>
    <t>系统全年正常运行时长</t>
  </si>
  <si>
    <t>7320</t>
  </si>
  <si>
    <t>小时</t>
  </si>
  <si>
    <t>反映信息系统全年正常运行时间情况。</t>
  </si>
  <si>
    <t>管理增量数据条数</t>
  </si>
  <si>
    <t>180000</t>
  </si>
  <si>
    <t>条</t>
  </si>
  <si>
    <t>反映信息系统建设/运维对增量数据的管理情况（仅计算核心数据，原则上核心数据不超过5类)。</t>
  </si>
  <si>
    <t>管理存量数据条数</t>
  </si>
  <si>
    <t>540000</t>
  </si>
  <si>
    <t>反映信息系统建设/运维对存量数据的管理情况（仅计算核心数据，原则上核心数据不超过5类)。</t>
  </si>
  <si>
    <t>系统正常使用年限</t>
  </si>
  <si>
    <t>反映系统正常使用期限。</t>
  </si>
  <si>
    <t xml:space="preserve">      县乡财政班干部能力提升培训补助经费</t>
  </si>
  <si>
    <t xml:space="preserve"> 以提高岗位能力为主要内容，将岗位培训由分级别培训向分级别与分专题相结合培训转变；以管理水平提升和理念更新为目标，“拔高”干部履职能力；以提高执行能力为目标，为干部职工进行岗位技能“补短”</t>
  </si>
  <si>
    <t>开设课程门数</t>
  </si>
  <si>
    <t>8</t>
  </si>
  <si>
    <t>门</t>
  </si>
  <si>
    <t>反映预算部门（单位）组织开展各类培训开设课程的数量。</t>
  </si>
  <si>
    <t>组织培训期数</t>
  </si>
  <si>
    <t xml:space="preserve">2 </t>
  </si>
  <si>
    <t>反映预算部门（单位）组织开展各类培训的期数。</t>
  </si>
  <si>
    <t>培训参加人次</t>
  </si>
  <si>
    <t xml:space="preserve"> 100</t>
  </si>
  <si>
    <t>反映预算部门（单位）组织开展各类培训的人次。</t>
  </si>
  <si>
    <t>培训人员合格率</t>
  </si>
  <si>
    <t>反映预算部门（单位）组织开展各类培训的质量。
培训人员合格率=（合格的学员数量/培训总学员数量）*100%。</t>
  </si>
  <si>
    <t>培训出勤率</t>
  </si>
  <si>
    <t>反映预算部门（单位）组织开展各类培训中参训人员的出勤情况。
培训出勤率=（实际出勤学员数量/参加培训学员数量）*100%。</t>
  </si>
  <si>
    <t>参训率</t>
  </si>
  <si>
    <t>反映预算部门（单位）组织开展各类培训中预计参训情况。
参训率=（年参训人数/应参训人数）*100%。</t>
  </si>
  <si>
    <t>人均培训标准</t>
  </si>
  <si>
    <t>1180</t>
  </si>
  <si>
    <t>反映预算部门（单位）组织开展各类培训中除师资费以外的人均培训费控制情况。</t>
  </si>
  <si>
    <t>培训师资费标准</t>
  </si>
  <si>
    <t xml:space="preserve">4000 </t>
  </si>
  <si>
    <t>反映预算部门（单位）组织开展各类培训中平均师资费用控制情况。</t>
  </si>
  <si>
    <t xml:space="preserve"> 财务人员业务水平</t>
  </si>
  <si>
    <t xml:space="preserve">反映预算部门（单位）组织开展各类培训中财务人员业务水平提升情况。 </t>
  </si>
  <si>
    <t xml:space="preserve">长期 </t>
  </si>
  <si>
    <t xml:space="preserve">反映预算部门（单位）组织开展各类培训中财务人员业务水平提升可持续影响时间。  </t>
  </si>
  <si>
    <t>参训人员满意度</t>
  </si>
  <si>
    <t>反映参训人员对培训内容、讲师授课、课程设置和培训效果等的满意度。
参训人员满意度=（对培训整体满意的参训人数/参训总人数）*100%</t>
  </si>
  <si>
    <t xml:space="preserve">      上年结转一事一议工作经费专项资金</t>
  </si>
  <si>
    <t xml:space="preserve">      上年结转一政府会计改革及农村三资管理基础业务培训专项资金</t>
  </si>
  <si>
    <t xml:space="preserve">      金财网络运行维护补助经费</t>
  </si>
  <si>
    <t xml:space="preserve"> 确保财政业务正常开展， 一体化财政管理信息系统、预算执行动态监控系统、会计核算系统、金蝶、保会通核算系统、财政票据管理系统、财政内外网接入、云南省政府采购管理信息系统、楚雄州电子卖场正常运转维修维护费。</t>
  </si>
  <si>
    <t>6000</t>
  </si>
  <si>
    <t xml:space="preserve">      财政绩效评价及财务检查补助经费</t>
  </si>
  <si>
    <t xml:space="preserve"> 将绩效目标作为预算安排的前置条件，未按要求设定绩效目标或审核未通过的，不得安排预算。健全绩效评价结果反馈制度和绩效问题整改责任制，形成反馈、整改、提升绩效的良性循环。建立绩效评价结果与预算安排和政策调整挂钩机制，按照奖优罚劣的原则，对绩效好的政策和项目原则上优先保障，对绩效一般的政策和项目要督促改进，对交叉重复、碎片化的政策和项目予以调整，对低效无效资金一律削减或取消，对长期沉淀的资金一律收回，并按照有关规定统筹用于亟需支持的领域。</t>
  </si>
  <si>
    <t>参与检查(核查)人数</t>
  </si>
  <si>
    <t>6</t>
  </si>
  <si>
    <t>反映参与检查核查的工作人数。</t>
  </si>
  <si>
    <t>完成检查报告数量</t>
  </si>
  <si>
    <t>反映检查核查形成的报告（总结）个数。</t>
  </si>
  <si>
    <t>开展检查（核查）次数</t>
  </si>
  <si>
    <t>反映检查核查的次数情况。</t>
  </si>
  <si>
    <t>参与绩效评价人数</t>
  </si>
  <si>
    <t>反映参与绩效评价人数。</t>
  </si>
  <si>
    <t>完成绩效评价报告数量</t>
  </si>
  <si>
    <t>反映完成绩效评价报告数量</t>
  </si>
  <si>
    <t>开展绩效评价次数</t>
  </si>
  <si>
    <t>反映开展绩效评价次数</t>
  </si>
  <si>
    <t>检查（核查）任务完成率</t>
  </si>
  <si>
    <t>反映检查工作的执行情况。
检查任务完成率=实际完成检查（核查）任务数/计划完成检查（核查）任务数*100%</t>
  </si>
  <si>
    <t>检查（核查）覆盖率</t>
  </si>
  <si>
    <t>反映检查（核查）工作覆盖面情况。
检查（核查）覆盖率=实际完成检查（核查）覆盖面/检查（核查）计划覆盖面*100%</t>
  </si>
  <si>
    <t>绩效评价任务完成率</t>
  </si>
  <si>
    <t>反映检绩效评价工作的执行情况。
绩效评价任务完成率=实际完成绩效评价任务数/计划完成绩效评价任务数*100%</t>
  </si>
  <si>
    <t>绩效评价覆盖率</t>
  </si>
  <si>
    <t xml:space="preserve">
绩效评价覆盖率=实际完成绩效评价覆盖面/绩效评价计划覆盖面*100%</t>
  </si>
  <si>
    <t>检查（核查）任务及时完成率</t>
  </si>
  <si>
    <t>反映是否按时完成检查核查任务。
检查任务及时完成率=及时完成检查（核查）任务数/完成检查（核查）任务数*100%</t>
  </si>
  <si>
    <t>绩效评价任务及时完成率</t>
  </si>
  <si>
    <t>反映是否按时完成绩效评价任务。
绩效评价任务及时完成率=及时完成绩效评价任务数/完成绩效评价任务数*100%</t>
  </si>
  <si>
    <t>财务人员编制项目绩效的业务水平</t>
  </si>
  <si>
    <t xml:space="preserve">反映预算部门（单位）开展项目绩效中财务人员业务水平提升情况。 </t>
  </si>
  <si>
    <t>检查（核查）结果公开率</t>
  </si>
  <si>
    <t>反映相关检查核查结果依法公开情况。
检查结果公开率</t>
  </si>
  <si>
    <t>问题整改落实率</t>
  </si>
  <si>
    <t>反映检查核查、绩效评价发现问题的整改落实情况。
问题整改落实率=（实际整改问题数/现场检查、绩效评价发现问题数）*100%</t>
  </si>
  <si>
    <t>检查（核查）人员被投诉次数</t>
  </si>
  <si>
    <t>反映服务对象对检查核查工作的整体满意情况。</t>
  </si>
  <si>
    <t>参加绩效评价单位满意度</t>
  </si>
  <si>
    <t>反映参评单位对绩效评价效果等的满意度。
参评单位满意度=（对参评单位满意的参评单位/参评总单位数）*100%</t>
  </si>
  <si>
    <t xml:space="preserve">      非税收入利息收入补助经费</t>
  </si>
  <si>
    <t>保障机关正常运转。</t>
  </si>
  <si>
    <t>计息季度数</t>
  </si>
  <si>
    <t>根据季度计息</t>
  </si>
  <si>
    <t>计息及时率</t>
  </si>
  <si>
    <t>计息标准</t>
  </si>
  <si>
    <t>3.75</t>
  </si>
  <si>
    <t>根据银行存款数量</t>
  </si>
  <si>
    <t>机关服务满意率</t>
  </si>
  <si>
    <t>机关工作人员服务态度情况</t>
  </si>
  <si>
    <t>机关人满意度</t>
  </si>
  <si>
    <t xml:space="preserve">享受工会福利人员满意度水平 </t>
  </si>
  <si>
    <t xml:space="preserve">  武定县机关事务服务中心</t>
  </si>
  <si>
    <t xml:space="preserve">    武定县机关事务服务中心</t>
  </si>
  <si>
    <t xml:space="preserve">      接待费专项资金</t>
  </si>
  <si>
    <t>1.负责县五班子重大政务接待以及党和国家领导人、国家各部委和省级党政机关，各地州（市）党政机关副厅级以上领导，受县委、县政府邀请的海内外著名专家学者、社会知名人士、重要客商、县级党政正职领导带队的友邻县、市代表团队和以省、州党委、人大、政府、政协、纪委名义到武定开展公务的各种检查组、考核组、调研组、视察组的接待安排。2.协助县委办、县政府办筹办重大会议以及在武举行的各种商贸文化活动。3.接受上级接待部门的指导，加强与各县（市）接待联系、工作沟通，努力发挥我县接待“生产力”作用。4.协助做好县委、县政府领导外联活动的协调工作，参与县级领导重要外联活动的前站及随行服务工作。5.负责接待费管理、使用与结算。6.负责接待处职工的上岗培训和技术等级培训工作。完2021年成职责范围内的公务接待；</t>
  </si>
  <si>
    <t>接待人次</t>
  </si>
  <si>
    <t>1200次14000人</t>
  </si>
  <si>
    <t>全年接待完成情况</t>
  </si>
  <si>
    <t>接待合规率</t>
  </si>
  <si>
    <t>接待中出现违反财务规定1次扣5分，中央八项规定1次扣50分</t>
  </si>
  <si>
    <t>服务对象满意</t>
  </si>
  <si>
    <t>接待的领导和工作人员对接待服务的认可度</t>
  </si>
  <si>
    <t xml:space="preserve">      非税项目机关事务管理专项工作经费</t>
  </si>
  <si>
    <t>2021年公务用车平台保障好县级各单位，各部门公务出行并完成100万元非税收入，按单位职能职责完成以下工作：一是根据国家、省、州、县有关机关事务服务的方针、政策、法律法规、规章、标准要求，负责拟定有关机关事务服务的工作计划、规划和制度，并组织实施；二是负责县委、县政府办公场所的安全保卫、消防、水电、绿化、保洁和其它公共设施的管理维护；三是负责周转房的管理和后勤保障工作；四是负责公务用车综合保障平台的管理工作，保障全县重要外事活动和党政机关公务用车服务工作；五是参与县级重要会议、重大活动的服务保障工作。</t>
  </si>
  <si>
    <t>保障2021年县级各单位，各部门公务出行，做好机关后勤服务工作</t>
  </si>
  <si>
    <t>公务用车工作占保障50分，机关后勤服务占50分</t>
  </si>
  <si>
    <t>2021年收取租车费100万元</t>
  </si>
  <si>
    <t>完成一万元的租车费收入为100分，完不成按每一万元扣一分就，多一万加一分</t>
  </si>
  <si>
    <t>用车单位、办公区域人员、服务对象满意度</t>
  </si>
  <si>
    <t>用车单位满意40分、办公区域人员满意30分、服务对象满意30分</t>
  </si>
  <si>
    <t xml:space="preserve">  武定县统计局</t>
  </si>
  <si>
    <t xml:space="preserve">    武定县统计局</t>
  </si>
  <si>
    <t xml:space="preserve">      城乡住户调查一体化调查经费</t>
  </si>
  <si>
    <t>城乡居民住户调查涵盖城乡居民收支与生活状况、农村贫困监测、农民工监测、农民工市民化进程动态监测、农户固定资产投资调查等重要民生调查工作，是全县国民经济核算、决战脱贫攻坚全面建成小康社会目标监测的重要数据来源，是县委和人民政府决策的重要参考依据。武定县有旧城社区、北街社区、西门社区、中马社区4个城住户调查点，陈官村委会、东坡村委会、发窝村委会、环州村委会、万德村委会、易安拉村委会、古普村委会7个农住户调查点，每个调查点抽取10户样本，每个调查点设1名辅调员，合计：110户记账户，11名辅调员。按2020年记账户情况，有85户电子记账户，25户非电子记账户，电子记账户每户每月发放补助200元，非电子记账户每户每月发放补助150元，小计：（85x200+25x150）x12=24.9万元；辅调员11人，每人每月300元，小计：11x300x12=3.96万元，合计：28.86万元。为提升调查监测能力，提高住户调查数据质量，将进一步推广实施电子记账。如果按110户全部为电子记账户计算，需配备资金110x200x12=26.4万元，加上11名辅调员，合计30.36万元。根据已有的专项经费，用城乡住户调查一体化调查经费27.36万元及省级农业农村统计监测经费3万元，合计：30.36万元来发放住户调查补贴及辅调员补助。</t>
  </si>
  <si>
    <t>记账户补贴（按质按时记账）</t>
  </si>
  <si>
    <t>110</t>
  </si>
  <si>
    <t>反映为提高记账户数据质量经费保障情况。</t>
  </si>
  <si>
    <t>辅调员补贴（辅导好记账户，提升记账质量）</t>
  </si>
  <si>
    <t>11</t>
  </si>
  <si>
    <t>反映为提高辅调员对记账户数据质量把控经费保障情况。</t>
  </si>
  <si>
    <t>补贴资金兑现时限</t>
  </si>
  <si>
    <t>月</t>
  </si>
  <si>
    <t>在本年内把补贴按时按量发放</t>
  </si>
  <si>
    <t>提高记账户及辅调员收入</t>
  </si>
  <si>
    <t>明显提高</t>
  </si>
  <si>
    <t>本年内补贴及时发放到人</t>
  </si>
  <si>
    <t>民生调查数据错误率（及时性、正确性、全面性）</t>
  </si>
  <si>
    <t xml:space="preserve"> 记账户认真及时登帐，辅调员指导监督好记账户登账上报，县级专业负责人认真、及时、全面审核</t>
  </si>
  <si>
    <t>确保调查数据真实可靠，有效地为党和政府科学决策服务</t>
  </si>
  <si>
    <t>明显提升</t>
  </si>
  <si>
    <t>通过设定调查问卷，考核部门及补贴发放人员的认可满意度。</t>
  </si>
  <si>
    <t xml:space="preserve">      第七次全国人口普查经费</t>
  </si>
  <si>
    <t xml:space="preserve"> 第七次全国人口是一项重大的国情国力调查。通过人口普查，全面查清我县人口家底，准确把握2010年以来我县人口数量、结构、分布、城乡住房等方面趋势性变化特征，全面摸清我县人口增长、劳动力供给、流动人口变化情况、老年人口规模、人口受教育与卫生健康状况，更好地为完善我县人口发展战略和政策体系，促进人口长期均衡发展，科学制定国民经济和社会发展规划，推动经济高质量发展，加快推进民族团结进步示范区、生态文明建设排头兵和面向南亚东南亚辐射中心建设，谱写好“中国彝乡·滇中翡翠·红火楚雄”新篇章，提供科学准确的统计信息支持。</t>
  </si>
  <si>
    <t>高质量完成普查任务聘用人员</t>
  </si>
  <si>
    <t>反映县人口普查人员聘用情况及人员保障情况。</t>
  </si>
  <si>
    <t>人口普查召开数据复查、汇审、编码会议</t>
  </si>
  <si>
    <t>反映人口普查年度计划培训目标完成情况。</t>
  </si>
  <si>
    <t>人口普查数据复查、汇审、编码业务接待</t>
  </si>
  <si>
    <t>天</t>
  </si>
  <si>
    <t>反映参与普查人员工作落实情况。</t>
  </si>
  <si>
    <t>人口普查办公费</t>
  </si>
  <si>
    <t>1.05</t>
  </si>
  <si>
    <t>反映人口普查经费保障情况。</t>
  </si>
  <si>
    <t>人口普查公务用车运行维护费</t>
  </si>
  <si>
    <t>3.5</t>
  </si>
  <si>
    <t>反映人口普查公务用车保障情况。</t>
  </si>
  <si>
    <t>预算资金支出经济分类执行率</t>
  </si>
  <si>
    <t>反映年度预算资金经济分类完成目标情况（办公费、会议费、劳务费、接待费、公车运行维护费）。</t>
  </si>
  <si>
    <t>专项经费使用完成时间</t>
  </si>
  <si>
    <t>反映县级财政下达专项资金使用完成情况。</t>
  </si>
  <si>
    <t>建筑数量差错率</t>
  </si>
  <si>
    <t>‰</t>
  </si>
  <si>
    <t>省级普查办公室组织地级普查办公室以县级为单位按照每个乡级普查区域抽取一个普查小区的原则完成摸底阶段验收及登记阶段验收普查小区的抽取工作。</t>
  </si>
  <si>
    <t>住房单元数量差错率</t>
  </si>
  <si>
    <t>户籍人口差错率</t>
  </si>
  <si>
    <t>出生人口与死亡人口差错率</t>
  </si>
  <si>
    <t>行业码和职业码差错率</t>
  </si>
  <si>
    <t>省级普查办公室组织地级普查办公室以县级为单位按照每个乡级普查区域抽取两个普查小区的原则完成编码阶段普查小区的抽取工作。</t>
  </si>
  <si>
    <t>保障人口普查工作正常运转</t>
  </si>
  <si>
    <t>反映正常人口普查工作运转情况。</t>
  </si>
  <si>
    <t>通过设定调查问卷，考核各部门及群众对人口普查工作的认可满意度。</t>
  </si>
  <si>
    <t xml:space="preserve">      “四上”企业奖励经费</t>
  </si>
  <si>
    <t xml:space="preserve"> 为了促进“四上”企业发展，培育新的经济增长点，加快推进我县县域经济转型升级，根据省、州人民政府关于加快产业转型升级促进经济平稳较快发展的意见精神，深入推进实施工业强县战略，鼓励和支持中小企业发展，激发内生动力和活力，扶持奖励企业加快产业转型升级，促进经济平稳健康发展。</t>
  </si>
  <si>
    <t>新增培育规模以上企业（工业除外）及限额个体户</t>
  </si>
  <si>
    <t>13</t>
  </si>
  <si>
    <t>已纳规7户，预计再纳规6户，其中：房地产2户，住宿1户，餐饮5户，批发1户，服务业1户，个体户3户。（根据实际纳规情况拨付）</t>
  </si>
  <si>
    <t>2020年已达到规模“四上”企业统计员（工作积极配合,按时按质完成任务）</t>
  </si>
  <si>
    <t>已经纳规“四上”企业统计员（工作积极配合,按时按质完成任务）</t>
  </si>
  <si>
    <t>2020年已达到限额以上个体户统计员（工作积极配合,按时按质完成任务）</t>
  </si>
  <si>
    <t>9</t>
  </si>
  <si>
    <t>已经纳规限上个体户统计员（工作积极配合,按时按质完成任务）</t>
  </si>
  <si>
    <t>资金使用合规性</t>
  </si>
  <si>
    <t>2021</t>
  </si>
  <si>
    <t>2020年全县商贸企业社会消费品零售总额增幅</t>
  </si>
  <si>
    <t>2.6</t>
  </si>
  <si>
    <t>新增培育规模以上商贸企业，使全县商贸企业社会消费品零售总额增幅增长 2.6%以上</t>
  </si>
  <si>
    <t>2020年全县服务业增加值增速</t>
  </si>
  <si>
    <t>新增培育规模以上服务业企业 ，使全县服务业增加值增速增长3.5%以上</t>
  </si>
  <si>
    <t xml:space="preserve">鼓励企业做大做强，增强市场竞争力、可持续发展能力和对我县经济的支撑，增加税收，带动就业。 </t>
  </si>
  <si>
    <t>服务企业满意度</t>
  </si>
  <si>
    <t xml:space="preserve">      农业农村统计监测经费</t>
  </si>
  <si>
    <t>提升我国农业农村经济运行信息及时性、准确性、全面性，进一步夯实统计、价格、成本三大基础业务，数据质量不断提高，现代化服务型农业统计体系建设步伐加快，指导生产、引导市场和服务决策的能力和水平进一步提升，为农业农村经济平稳健康运行提供了重要数据支撑。这笔省级农业农村统计监测经费3万元与城乡住户调查一体化调查经费27.36万元，合计：30.36万元用来发放住户调查补贴及辅调员补助。武定县有旧城社区、北街社区、西门社区、中马社区4个城住户调查点，陈官村委会、东坡村委会、发窝村委会、环州村委会、万德村委会、易安拉村委会、古普村委会7个农住户调查点，每个调查点抽取10户样本，每个调查点设1名辅调员，合计：110户记账户，11名辅调员。按2020年记账户情况，有85户电子记账户，25户非电子记账户，电子记账户每户每月发放补助200元，非电子记账户每户每月发放补助150元，小计：（85x200+25x150）x12=24.9万元；辅调员11人，每人每月300元，小计：11x300x12=3.96万元，合计：28.86万元。为提升调查监测能力，提高住户调查数据质量，将进一步推广实施电子记账。如果按110户全部为电子记账户计算，需配备资金110x200x12=26.4万元，加上11名辅调员，合计30.36万元。</t>
  </si>
  <si>
    <t xml:space="preserve">  武定县市场监督管理局</t>
  </si>
  <si>
    <t xml:space="preserve">    武定县市场监督管理局</t>
  </si>
  <si>
    <t xml:space="preserve">      工业产品质量监督抽查检验专项资金</t>
  </si>
  <si>
    <t xml:space="preserve"> 按照州市场监管局的安排，根据《楚雄州2020年重要工业产品质量监督抽查及风险预警监测计划表》确定的抽查品种、对象、批次、完成时限、比例等要求完成抽查工作。开展重要消费品和重要工业产品质量安全风险预警监测，着力提升安全质量监管水平。</t>
  </si>
  <si>
    <t>农资（包含化肥、有机肥、农膜等）产品抽检</t>
  </si>
  <si>
    <t xml:space="preserve">10 </t>
  </si>
  <si>
    <t>批次</t>
  </si>
  <si>
    <t>对流通领域农资产品质量的抽检</t>
  </si>
  <si>
    <t>建筑用钢筋抽检</t>
  </si>
  <si>
    <t xml:space="preserve">对建筑材料钢筋产品质量的抽检 </t>
  </si>
  <si>
    <t>车用汽油、柴油抽检</t>
  </si>
  <si>
    <t>对车用汽油、柴油产品质量的抽检</t>
  </si>
  <si>
    <t>电线、电缆的抽检</t>
  </si>
  <si>
    <t xml:space="preserve">对电线、电缆产品质量的抽检 </t>
  </si>
  <si>
    <t xml:space="preserve">水管的抽检 </t>
  </si>
  <si>
    <t xml:space="preserve">对水管、PE管产品质量的抽检 </t>
  </si>
  <si>
    <t>不合格产品处置率</t>
  </si>
  <si>
    <t>对不全格产品的处置</t>
  </si>
  <si>
    <t>全部产品抽检完成时间</t>
  </si>
  <si>
    <t xml:space="preserve"> 12月30日前</t>
  </si>
  <si>
    <t>抽检完成时间</t>
  </si>
  <si>
    <t>预算执行及时率</t>
  </si>
  <si>
    <t>12月30日前</t>
  </si>
  <si>
    <t>2021年资金执行进度。产品质量抽检完成，资金也要支出完。</t>
  </si>
  <si>
    <t>不发生系统性、行业性的产品质量安全事故</t>
  </si>
  <si>
    <t>重大事故零发生</t>
  </si>
  <si>
    <t>事故发生率</t>
  </si>
  <si>
    <t>消费者对产品质量的满意度</t>
  </si>
  <si>
    <t>消费者满意度</t>
  </si>
  <si>
    <t xml:space="preserve">      非税补助执法办案专项资金</t>
  </si>
  <si>
    <t xml:space="preserve">  有效地开展查处无照经营、假冒伪劣、违法直销和传销、不正当竞争、合同欺诈、高技侵权、食品药品等违法行为，维护公平竞争的社会主义市场经济秩序，保护国家、企业和广大消费者的合法权益。2021年预计查处各类违法案件120件。</t>
  </si>
  <si>
    <t xml:space="preserve">查处各类违法案件数 </t>
  </si>
  <si>
    <t xml:space="preserve">全年查处各类违法案件数 </t>
  </si>
  <si>
    <t>出动执法办案人数</t>
  </si>
  <si>
    <t>1200</t>
  </si>
  <si>
    <t>全年查处违法案件需出动办案人员数</t>
  </si>
  <si>
    <t xml:space="preserve">保障经济健康发展 </t>
  </si>
  <si>
    <t>保障经济健康发展</t>
  </si>
  <si>
    <t xml:space="preserve">保障我县经济健康发展 </t>
  </si>
  <si>
    <t xml:space="preserve">市场秩序更加规范、营商环境更加优化 </t>
  </si>
  <si>
    <t>市场违法行为得到有效打击，制假售假行为得到有效遏制，知识产权得到较好保护，市场主体得到较好发展，消费者权益得到较好保护</t>
  </si>
  <si>
    <t xml:space="preserve">社会公众或服务对象满意度 </t>
  </si>
  <si>
    <t xml:space="preserve">85 </t>
  </si>
  <si>
    <t xml:space="preserve">      食品安全抽检专项资金</t>
  </si>
  <si>
    <t>聚焦群众关切，紧盯风险程度、合格率较低以及消费量大的重点品种，加大对农兽药残留、重金属残留、生物毒素污染等指标的抽检力度，加强对农产品批发市场、农村集贸市场、校园周边等重点区域的抽检，提高问题发现率。按时完成国家、省、州、县级抽检任务；点面结合、统筹兼顾，努力实现监督抽检覆盖城市、农村、城乡综合部等不同区域，覆盖在生产获证食品生产企业，覆盖所有食品大类、品种和细类，覆盖生产加工、流通、餐饮、网络销售等不同业态。按时完成国家级风险监测任务。</t>
  </si>
  <si>
    <t>国家食品抽检</t>
  </si>
  <si>
    <t xml:space="preserve">46 </t>
  </si>
  <si>
    <t xml:space="preserve">上级下达的国家级抽检任务 </t>
  </si>
  <si>
    <t xml:space="preserve">省级食品抽检 </t>
  </si>
  <si>
    <t>70</t>
  </si>
  <si>
    <t xml:space="preserve">上级下达的省级抽检任务 </t>
  </si>
  <si>
    <t>州级食品抽检</t>
  </si>
  <si>
    <t>350</t>
  </si>
  <si>
    <t xml:space="preserve">上级下达的州级抽检任务  </t>
  </si>
  <si>
    <t>省级食用农产品抽检</t>
  </si>
  <si>
    <t>240</t>
  </si>
  <si>
    <t xml:space="preserve">上级下达的省级抽检任务  </t>
  </si>
  <si>
    <t xml:space="preserve">县级食品抽检 </t>
  </si>
  <si>
    <t xml:space="preserve">上级下达的县级抽检任务  </t>
  </si>
  <si>
    <t>重点监测品种风险分析报告完成率</t>
  </si>
  <si>
    <t xml:space="preserve">我局每年必须完成的监测品种和风险报告任务 </t>
  </si>
  <si>
    <t>全年食品安全监督和风险监测抽检完成送样时间</t>
  </si>
  <si>
    <t>2021年12月31日前完成抽检任务</t>
  </si>
  <si>
    <t xml:space="preserve">2021年我局食品抽检完成时间 </t>
  </si>
  <si>
    <t>2021年12月31日前完成</t>
  </si>
  <si>
    <t>2021年资金执行进度。食品抽检完成，资金也要支出完。</t>
  </si>
  <si>
    <t>食品安全监督和风险监测工作补助经费 （含抽检购样及送样，核查处置、风险控制，信息公示等）</t>
  </si>
  <si>
    <t>263120</t>
  </si>
  <si>
    <t>2021年中央、省转移支付和县级抽检监测补助经费</t>
  </si>
  <si>
    <t>重大食品安全事故</t>
  </si>
  <si>
    <t>零发生</t>
  </si>
  <si>
    <t>2021年重大食品安全事故发生情况。</t>
  </si>
  <si>
    <t>消费者消费信心指数满意度</t>
  </si>
  <si>
    <t>开展好食品抽检监测工作 ，保护好人民群众生命财产安全，消费者对我局食品安全监管工作的满意度</t>
  </si>
  <si>
    <t xml:space="preserve">  武定县档案馆</t>
  </si>
  <si>
    <t xml:space="preserve">    武定县档案馆</t>
  </si>
  <si>
    <t xml:space="preserve">      国有企业退休人员档案管理服务经费</t>
  </si>
  <si>
    <t>完成退休人员1079卷档案数字化，提供更加便利的服务，缩短次均查档时间。努力提高国有企业退休人员移交后的归属感、获得感、幸福感。</t>
  </si>
  <si>
    <t>数字化正确率</t>
  </si>
  <si>
    <t>完成1079卷退休人员档案数字化，且正确率达到95%以上</t>
  </si>
  <si>
    <t>资金使用安全性</t>
  </si>
  <si>
    <t>按规定用途使用</t>
  </si>
  <si>
    <t>完成国有企业退休人员档案数字化及保管</t>
  </si>
  <si>
    <t>1079</t>
  </si>
  <si>
    <t>卷</t>
  </si>
  <si>
    <t>完成1079卷退休人员档案数字化及保护</t>
  </si>
  <si>
    <t>提供更加便利的服务，缩短次均查档时间</t>
  </si>
  <si>
    <t>完成数字化后可以提供更加便利的服务，缩短次均查档时间。</t>
  </si>
  <si>
    <t>国有企业退休人员满意度</t>
  </si>
  <si>
    <t xml:space="preserve">      档案运行维护经费</t>
  </si>
  <si>
    <t>档案是历史发展的真实记录，是维护党和国家及人民群众根本利益的重要依据，是各项工作中重要的基础工作。档案部门要及时为党委政府和各部门提供针对性强、使用价值高的档案信息参阅，发挥好以史为鉴、史为今用的财政作用。用于消费和专用设备运行维护，档案馆安全警卫和保洁，档案防虫、驱虫和消毒，档案装裱、接收和抢救和搬运，档案特殊卷壳的更换，照片冲洗、光盘刻录和电子档案备份等。</t>
  </si>
  <si>
    <t>提供档案利用人次</t>
  </si>
  <si>
    <t>300</t>
  </si>
  <si>
    <t>提供完整的库存档案</t>
  </si>
  <si>
    <t>杀虫剂数量</t>
  </si>
  <si>
    <t>400</t>
  </si>
  <si>
    <t>盒</t>
  </si>
  <si>
    <t>全年购买杀虫剂400盒</t>
  </si>
  <si>
    <t>更换卷壳数量</t>
  </si>
  <si>
    <t>2000</t>
  </si>
  <si>
    <t>全年更换破损卷壳2000个</t>
  </si>
  <si>
    <t>保管保护馆藏档案</t>
  </si>
  <si>
    <t>50492</t>
  </si>
  <si>
    <t>杀虫剂400盒*28元/盒=11200元，卷壳款7000元，库房设备维修维护费6800元，消防维护费25000元/年。更好的保护保管好馆藏档案。</t>
  </si>
  <si>
    <t>节省档案抢救成本</t>
  </si>
  <si>
    <t>20</t>
  </si>
  <si>
    <t>用于抢救档案的费用在去年基础上下降20%</t>
  </si>
  <si>
    <t>查档人员满意度达</t>
  </si>
  <si>
    <t>每次查阅档案对查阅对象进行满意度调查</t>
  </si>
  <si>
    <t xml:space="preserve">  中国共产党武定县委员会组织部</t>
  </si>
  <si>
    <t xml:space="preserve">    中国共产党武定县委员会组织部</t>
  </si>
  <si>
    <t xml:space="preserve">      2021年村两委换届专项资金</t>
  </si>
  <si>
    <t>2021年是村两委换届之年，县委高度重视，成立了县换届办，统筹指导全县换届工作，选出忠诚干净担当的好干部，配出结构优功能强的好班子，换出心齐气顺劲足的好面貌，为确保与全省全州同步全面建成小康社会提供坚强保证。全县2021年集中进行换届的村（社区）“两委”135个，其中村民委员会127个（含发窝乡小石桥村委会），居民委员会8个（含狮山镇红土田社区）。同步推选产生村（居）务监督委员会，统筹共青团、妇联和村级集体经济组织换届及其他村级组织成员推选。2020年新设立并已完成选举的狮山镇金沙社区不纳入集中换届范围，但要推选居务监督委员会及其他配套组织建设。为切实做好2021年县委、乡镇党委及村（社区）两委换届工作，经换届领导小组研究，我县需预算60万元专项用于保障县换届工作，经费主要是县换届办办公费、培训费等产生的费用支出。</t>
  </si>
  <si>
    <t>顺利完成换届工作</t>
  </si>
  <si>
    <t>按照县委的要求，顺利完成“村（社区）”两委换届选举工作。</t>
  </si>
  <si>
    <t xml:space="preserve">      机关党建专项资金</t>
  </si>
  <si>
    <t>把党的政治建设放在首位，严肃党内政治生活，加强党内政治文化建设，开展模范机关创建工作，不断提升基层党组织建设质量。组织开展党建相关培训，进一步提升党组织的战斗堡垒作用和党员干部的先锋模范作用。</t>
  </si>
  <si>
    <t>次/期</t>
  </si>
  <si>
    <t>反映预算部门（单位）组织开展党建相关培训的期数。</t>
  </si>
  <si>
    <t>党建政策知晓率</t>
  </si>
  <si>
    <t xml:space="preserve">反映抓党建的宣传效果情况。
</t>
  </si>
  <si>
    <t xml:space="preserve">      人才工作专项资金</t>
  </si>
  <si>
    <t>按照省州关于人才工作的各项部署决策，紧紧围绕“服务提升”为关键，以优质服务强化政治引领和团结吸纳，切实把各方面优秀人才聚集到决战决胜脱贫攻坚、全面建设小康社会、推动我县高质量跨越式发展的实践中。进一步加大人才培养力度，为脱贫攻坚、全面建设小康提高人才支持。依托各类现有阵地和平台，在开展好我县主体培训班次的同时，创新培训模式，用好“送教下乡”和“互联网+培训”等载体，实现沪滇教育培训资源共享，不断提高人才培训质量。</t>
  </si>
  <si>
    <t>行业人才培养数</t>
  </si>
  <si>
    <t>反映各类人才培养情况，提高行业人才素质。</t>
  </si>
  <si>
    <t xml:space="preserve">      干部教育培训专项资金</t>
  </si>
  <si>
    <t>以习近平新时代中国特色社会主义思想为指导，认真落实新时代党的建设总要求，贯彻落实新时代党的组织路线，以坚定理想信念为根本宗旨，全面增强执政本领为重点，突出政治训练、政治历练，坚持以德为先，坚持精准培训，全员覆盖，坚持联系实际，全程培养的素质培养体系深化干部的教育培训改革，着力提高培训的针对性和有效性，全面增强领导干部的学习本领、政治领导本领、创新改革本领、科学发展本领、依法执政本领、群众工作本领。进一步加强县级部门科级干部、乡（镇）党政领导班子成员每年加脱产培训、轮训时间不少于12天，5年内参加脱产培训轮训累计不少于60天；一般干部每年参加脱产培训、轮训时间不少于12天。</t>
  </si>
  <si>
    <t>政策知晓率</t>
  </si>
  <si>
    <t>反映政策的宣传效果情况。
政策知晓率=调查中政策知晓人数/调查总人数*100%</t>
  </si>
  <si>
    <t xml:space="preserve">      老干部工作专项资金</t>
  </si>
  <si>
    <t xml:space="preserve"> 根据《中共武定县委、武定县人民政府关于进一步加强退休干部服务管理工作的意见》武字〔2010〕24号，楚办发〔2017〕19号。用于统筹全县老干部工作宏观管理经费。</t>
  </si>
  <si>
    <t xml:space="preserve">      开展“老党员政治生日关爱行动”专项资金</t>
  </si>
  <si>
    <t>武办发电【2016】89号及第十四届县委第五次常委会议决定由县财政每年补助“老党员政治生日关爱行动”资金15万元，从2017年列入县财政预算。每年政治生日当天为70岁周岁以上的老党员发放200元关爱资金和一张生日贺卡。</t>
  </si>
  <si>
    <t>反映补助政策的宣传效果情况。
政策知晓率=调查中补助政策知晓人数/调查总人数*100%</t>
  </si>
  <si>
    <t>生产生活能力提高</t>
  </si>
  <si>
    <t>有所提高</t>
  </si>
  <si>
    <t>反映补助促进受助对象生产生活能力提高的情况。</t>
  </si>
  <si>
    <t xml:space="preserve">      基层党组织综合服务平台运行维护专项资金</t>
  </si>
  <si>
    <t>《基层服务型党组织综合平台运行维护费及技术支持服务协议》，云岭先锋综合服务平台主要是以“党建咨询、党务管理、党员教育、政务服务和便民服务为支撑，构筑县、乡、村、组四级为民服务体系，加强基层党组织和党员管理，方便群众办事。</t>
  </si>
  <si>
    <t>4000</t>
  </si>
  <si>
    <t xml:space="preserve">      两新组织153专项资金</t>
  </si>
  <si>
    <t>进一步加强非公党组织党建工作，不断提升非公党组织的战斗堡垒作用，不断强化非公党组织的服务功能，在企业群众中发挥政治核心功能，在企业中发挥政治引领作用。</t>
  </si>
  <si>
    <t>反映发放单位及时下拨资金的情况。
发放及时率=在时限内发放资金/应发放资金*100%</t>
  </si>
  <si>
    <t>反映获受益对象的满意程度。</t>
  </si>
  <si>
    <t xml:space="preserve">      农村困难党员关爱行动州级配套专项资金</t>
  </si>
  <si>
    <t xml:space="preserve"> 开展走访慰问活动作为深入学习贯彻习近平新时代中国特色社会主义思想，加强党内激励关怀帮扶的重要措施，让关心关怀困难党员、成为凝心聚力的暖心工程。有针对性的解决实际困难、送去温暖，同时加强思想引导和感情交流，努力取得“慰问一人、温暖一户、带动一片”的效果，做到走访慰问的全覆盖。</t>
  </si>
  <si>
    <t xml:space="preserve">      村社区干部绩效补贴补助专项资金</t>
  </si>
  <si>
    <t xml:space="preserve"> 建立和落实农村干部激励保障机制，调动村社区干部工作积极性，加强农村干部的管理考核，促进村级组织建设，维护农村稳定，带领群众致富，推动农村改革和发展。</t>
  </si>
  <si>
    <t>有所改善</t>
  </si>
  <si>
    <t xml:space="preserve">      农村困难党员慰问专项资金</t>
  </si>
  <si>
    <t xml:space="preserve"> 按照各级党组织从政治上、生活上、感情上关心关爱困难党员、老党员，营造党内温暖、党内和谐，进一步提升党组织的凝聚力，增强困难党员、老党员的归属感，更好发挥基层党员“凝心聚力、共推发展、促进和谐”的积极作用要求。</t>
  </si>
  <si>
    <t>反映获补助人员数量情况。</t>
  </si>
  <si>
    <t xml:space="preserve">反映补助政策的宣传效果情况。
</t>
  </si>
  <si>
    <t>所在县（市、区）平均水平</t>
  </si>
  <si>
    <t xml:space="preserve">  中国共产党武定县委员会统战部</t>
  </si>
  <si>
    <t xml:space="preserve">    中国共产党武定县委员会统战部</t>
  </si>
  <si>
    <t xml:space="preserve">      统战经费</t>
  </si>
  <si>
    <t xml:space="preserve"> 主要用于反渗透工作宣传，宗教工作干部和教职人员培训，培训中心教学支持、宗教团体开展教育引导、开展相关专项治理工作；“一网两单”网格化管理体系建设；教职人员教育、宣传引导、信教群众的依法管理、活动场所制度落实和维护；“三化”问题有效治理，维护好民族团结、宗教和睦，社会稳定的良好局面。</t>
  </si>
  <si>
    <t xml:space="preserve"> 10</t>
  </si>
  <si>
    <t>维护民族团结、宗教和睦、 社会稳定</t>
  </si>
  <si>
    <t xml:space="preserve">反映“三化”问题治理情况 </t>
  </si>
  <si>
    <t xml:space="preserve">  中国共产主义青年团武定县委员会</t>
  </si>
  <si>
    <t xml:space="preserve">    中国共产主义青年团武定县委员会</t>
  </si>
  <si>
    <t xml:space="preserve">      2021年度大学生志愿服务西部计划云南省全国项目志愿者生活补贴专项经费</t>
  </si>
  <si>
    <t>大学生志愿服务西部计划志愿者(以下简称“志愿者”)按照每人每年3万元的标准进行补助，中央项目每人每年3万元由中央财政保障，由中央统一购买350元商业保险，即2470元每月每人，武定县全国项目志愿者招芬10名，全年补贴300000元。</t>
  </si>
  <si>
    <t>大学生志愿服务西部计划全国项目</t>
  </si>
  <si>
    <t>30000</t>
  </si>
  <si>
    <t>大学生志愿服务西部计划云南省地方项目</t>
  </si>
  <si>
    <t xml:space="preserve">      2021年度大学生志愿服务西部计划云南省地方项目志愿者州级生活补贴专项经费</t>
  </si>
  <si>
    <t>武定县团委提高认识，加强组织领导，明确工作职责和工作任务，做好统筹谋划，密切协同配合，精心组织安排落实好相关工作，确保西部计划志愿者的工作生活补贴按时发放。</t>
  </si>
  <si>
    <t>招募人数</t>
  </si>
  <si>
    <t>40</t>
  </si>
  <si>
    <t>《2019-2020年度大学生志愿服务西部计划云南省实施方案》</t>
  </si>
  <si>
    <t>生活补贴三级财政足额发放</t>
  </si>
  <si>
    <t>足额发放100%</t>
  </si>
  <si>
    <t>楚雄州财政2020年预下达州级项目支出预算表(第3批)，共青团云南省委、云南省教育厅、云南省财政厅、云南省人力资源和社会保障厅联发的《转发《关于进一步加强云南省大学生志愿服务西部计划工作的意见》》(云青联(2019)23号文件)</t>
  </si>
  <si>
    <t>服务期满后就业率</t>
  </si>
  <si>
    <t>关于印发《云南省大学生志愿服务西部计划志愿者管理办法(试行)》的通知(云志项办通(2017)14号)；《2019-2020年度大学生志愿服务西部计划云南省实施方案》;《关于做好2019-2020年度楚雄州大学生志愿服务西部计划省级地方项目招券与考核相关工作的通知》（楚志项办通（2019）4号）</t>
  </si>
  <si>
    <t>关于印发《云南省大学生志愿服务西部计划志愿者管理办法(试行)》的通知(云志项办通(2017)14号)</t>
  </si>
  <si>
    <t xml:space="preserve">      2021年度大学生志愿服务西部计划云南省地方项目志愿者县级生活补贴专项经费</t>
  </si>
  <si>
    <t>武定县团委提高认识,加强组织领导,明确工作职责和工作任务,做好统筹谋划,密切协同配合,精心组织安排落实好相关工作, 2020-2021年度在岗大学生西部计划地方项目志愿者40名，每人每月2500元,确保西部计划志愿者的工作生活补贴按时发放。</t>
  </si>
  <si>
    <t xml:space="preserve">      2021年度大学生志愿服务西部计划云南省地方项目志愿者省级生活补贴专项经费</t>
  </si>
  <si>
    <t>志愿者对服务单位满意度</t>
  </si>
  <si>
    <t xml:space="preserve">      上年结转财政普惠金融发展专项资金</t>
  </si>
  <si>
    <t xml:space="preserve">  中国共产党武定县委员会党校</t>
  </si>
  <si>
    <t xml:space="preserve">    中国共产党武定县委员会党校</t>
  </si>
  <si>
    <t xml:space="preserve">      干部教育培训培训补助经费</t>
  </si>
  <si>
    <t xml:space="preserve"> 党校（行政学院）工作所需经费，列入各级财政预算。各级财政应当加大基层干部教育培训经费投入，相关地区可以统筹中央补助和自有财力加大对党校（行政学院）的经费投入。党校（行政学院）工作所需经费5万元。</t>
  </si>
  <si>
    <t>125</t>
  </si>
  <si>
    <t xml:space="preserve">对社会效益满意度 </t>
  </si>
  <si>
    <t xml:space="preserve"> 反映预算部门（单位）组织开展各类培训的对社会效益满意度情况。</t>
  </si>
  <si>
    <t xml:space="preserve"> 98</t>
  </si>
  <si>
    <t xml:space="preserve">      非税收入行政事业单位非税收入返还补助经费</t>
  </si>
  <si>
    <t>武定县2019年行政事业单位非税收入统筹管理办法的通知 武政办发【2019】12号，单位全额上缴纳非税收入，根据不同情况进行部分返还。我校按全额30%返还。我校2021年行政事业非税收入47万元，单位全额上缴纳非税收入，根据不同情况进行部分返还。我校按全额30%返还金额为14.1万元。</t>
  </si>
  <si>
    <t>达到数量指标</t>
  </si>
  <si>
    <t>党校建设有明显改善</t>
  </si>
  <si>
    <t xml:space="preserve">培训社会效益明显提升 </t>
  </si>
  <si>
    <t xml:space="preserve"> 党校建设有明显改善</t>
  </si>
  <si>
    <t>服务对象满意度明显提升</t>
  </si>
  <si>
    <t xml:space="preserve">  党校建设有明显改善</t>
  </si>
  <si>
    <t xml:space="preserve">  武定县人民代表大会常务委员会办公室</t>
  </si>
  <si>
    <t xml:space="preserve">    武定县人民代表大会常务委员会办公室</t>
  </si>
  <si>
    <t xml:space="preserve">      预算联网监督专项资金</t>
  </si>
  <si>
    <t>联网监督经费下达后，在2021年12月20日前支出完毕，用于县预算联网监督工作的网络维护！通过维护使系统正常运转，服务对象满意率达100%。</t>
  </si>
  <si>
    <t>监测数量</t>
  </si>
  <si>
    <t>对全县各预算单位的预算数据及执行情况进行监测</t>
  </si>
  <si>
    <t>系统运行时长</t>
  </si>
  <si>
    <t>8640</t>
  </si>
  <si>
    <t>数据上报率</t>
  </si>
  <si>
    <t>全县涉及数据上报的80余家单位100%上报数据</t>
  </si>
  <si>
    <t>维修合格率</t>
  </si>
  <si>
    <t>系统维护合格率*100%</t>
  </si>
  <si>
    <t xml:space="preserve">      武定县县乡人大换届选举经费</t>
  </si>
  <si>
    <t xml:space="preserve"> 1.2021年6月完成选民数据核查。
 2.2021年7月完成代表名额分配。
 3.2021年9月完成选民登记工作并核查各乡镇人口情况。
 4.2021年10月下拨人均5.4元选举经费。
5.2021年11月完成经费支出80%以上。
6.2021年12月完成经费支出100%并产生绩效效益。
</t>
  </si>
  <si>
    <t xml:space="preserve">全县11个乡镇135个选区 </t>
  </si>
  <si>
    <t>实现11个乡镇135个选区全覆盖</t>
  </si>
  <si>
    <t>代表素质提升</t>
  </si>
  <si>
    <t>严格按照省州人大常委会代表结构要求，圆满完成选举任务。</t>
  </si>
  <si>
    <t>按时间完成换届选举工作</t>
  </si>
  <si>
    <t>到2020年12月31日，全面完成选举任务。</t>
  </si>
  <si>
    <t>代表履职能力</t>
  </si>
  <si>
    <t>所选出的人大代表履职率达100%</t>
  </si>
  <si>
    <t>群众满意度达到100%</t>
  </si>
  <si>
    <t xml:space="preserve">  武定县总工会</t>
  </si>
  <si>
    <t xml:space="preserve">    武定县总工会</t>
  </si>
  <si>
    <t xml:space="preserve">      上年结转中央财政普惠金融发展专项资金</t>
  </si>
  <si>
    <t xml:space="preserve">  武定县人民法院</t>
  </si>
  <si>
    <t xml:space="preserve">    武定县人民法院</t>
  </si>
  <si>
    <t xml:space="preserve">      司法救助专项资金</t>
  </si>
  <si>
    <t xml:space="preserve"> 开展国家司法救助工作是全面推进依法治国、实现国家治理体系和治理能力现代化的重要内容，是深化司法体制改革、维护和实现社会公平正义的重要举措，是加强人权司法保障、维护人民群众合法权益的有力制度保障。
通过开展国家司法救助工作，一批正常司法程序难以解决的矛盾得以化解，一大批符合条件的当事人及其近亲属面临的生活困难得以解决，大量涉刑事，民事侵权执行案件通过救助案结事了。通过国家司法救助帮助困难当事人摆脱生活困境和心理困境，体现了司法的人文关怀，有利于疏导和缓解当事人及其近亲属的情绪，有助于执行工作的开展，引导他们理性对待诉讼结果，增进对人民法院工作的理解和信任，对有效维护社会稳定起到了重要的作用。
</t>
  </si>
  <si>
    <t>当事人生活状况改善认可度</t>
  </si>
  <si>
    <t xml:space="preserve">  武定县妇女联合会</t>
  </si>
  <si>
    <t xml:space="preserve">    武定县妇女联合会</t>
  </si>
  <si>
    <t xml:space="preserve">      上年结转民族刺绣项目专项资金</t>
  </si>
  <si>
    <t xml:space="preserve">      2021年度云南省妇女儿童关爱救助及维权专项经费</t>
  </si>
  <si>
    <t xml:space="preserve">救助罹患“两癌”农村贫困妇女，使罹患“两癌”农村贫困妇女感受到国家的关心和关爱。
</t>
  </si>
  <si>
    <t>救助对象人数（人次）</t>
  </si>
  <si>
    <t xml:space="preserve">救助罹患“两癌”农村妇女名单
</t>
  </si>
  <si>
    <t xml:space="preserve">降低治疗成本和患者死亡率
</t>
  </si>
  <si>
    <t xml:space="preserve">电话回访，问卷调查。
</t>
  </si>
  <si>
    <t xml:space="preserve">减少因病返贫的比例
</t>
  </si>
  <si>
    <t xml:space="preserve"> 　 开展宣传活动
</t>
  </si>
  <si>
    <t>5000</t>
  </si>
  <si>
    <t xml:space="preserve">在患者驻地通过发放妇女健康知识手册、宣传单，每年最少有5千人对“两癌”疾病及“两癌”救助工作有所了解。
</t>
  </si>
  <si>
    <t>救助对象满意度</t>
  </si>
  <si>
    <t xml:space="preserve">90
</t>
  </si>
  <si>
    <t xml:space="preserve">受益对象满意度调查表
</t>
  </si>
  <si>
    <t xml:space="preserve">  中国共产党武定县纪律检查委员会</t>
  </si>
  <si>
    <t xml:space="preserve">    中国共产党武定县纪律检查委员会</t>
  </si>
  <si>
    <t xml:space="preserve">      上年结转省级纪检监察机关专项资金</t>
  </si>
  <si>
    <t xml:space="preserve">      非税收入返还补助经费</t>
  </si>
  <si>
    <t>按照2020年非税收入来测算，2020年总计应缴已缴库非税收入5234797.87元，其中1312031元缴库的非税收入属于特殊申请返还项，所以2021年预计非税收入减去特殊申请项1312031元及2020年10月份后还能产生的非税收入13000元后应是3935766.87元。按照30%的返还比例，预测应返还1180730.06元。</t>
  </si>
  <si>
    <t>资金数量</t>
  </si>
  <si>
    <t>1180730.06</t>
  </si>
  <si>
    <t xml:space="preserve"> 按照2020年非税收入来测算，2020年总计应缴已缴库非税收入5234797.87元，其中1312031元缴库的非税收入属于特殊申请返还项，所以2021年预计非税收入减去特殊申请项1312031元及2020年10月份后还能产生的非税收入13000元后应是3935766.87元。按照30%的返还比例，预测应返还1180730.06元。</t>
  </si>
  <si>
    <t>能帮助的部室（办）</t>
  </si>
  <si>
    <t>保障武定县纪委14个部（室）、1个巡察办、5个巡察组、20个派驻纪检监察组（纪工委）各项工作正常有秩开展。</t>
  </si>
  <si>
    <t>参与开展工作任务完成率</t>
  </si>
  <si>
    <t>保障武定县纪委14个部（室）、1个巡察办、5个巡察组、20个派驻纪检监察组（纪工委）各项工作正常有秩</t>
  </si>
  <si>
    <t>弥补单位工作开展资金缺口率</t>
  </si>
  <si>
    <t>工作任务及时完成率</t>
  </si>
  <si>
    <t>总成本控制率</t>
  </si>
  <si>
    <t>按照2020年非税收入来测算，2020年总计应缴已缴库非税收入5234797.87元，其中1312031元缴库的非税</t>
  </si>
  <si>
    <t>各项工作开展结果公开率</t>
  </si>
  <si>
    <t>保证工作公开公平公正</t>
  </si>
  <si>
    <t>社会群众满意度</t>
  </si>
  <si>
    <t>反映社会。对整体工作的满意情况</t>
  </si>
  <si>
    <t xml:space="preserve">      武定县委巡视巡察工作经费</t>
  </si>
  <si>
    <t xml:space="preserve"> 按照《三定方案》《中国共产党巡视工作条例》《中共武定县委巡 察制度实施细则》《被巡察党组织配合县委巡察工作规定》《中共武 定县委巡察组工作规则》《武定县委县人民政府差旅费报销管理办法 》《县委巡察工作人才库组建与管理办法》等认真对明年明年工作进行规划部署。项目经费总预算105.5万元。向县 级财政申请预算89.4万元。具体是：1.计划2021年开展5轮巡视巡察工 作，县级巡察2轮98000元（计划派出10个组，每组8人，按每个组延伸 到下级单位乡镇村社了解情况人均5天，住宿费用80人*105元*5天＝ 42000元，计划抽调20名乡镇干部参加巡察，每轮30天，住宿费用 20*60元*30天＝36000元，印制巡察公告、举报电话费用20000元）； 巡察乡村级3轮796000元（计划派出巡察组15个，每个巡察组8人，住 宿费用15*8人*105元*60天＝756000元，公告印制、举报电话费用 40000元）。其他预算需要开支的巡察干部业务培训费50000元、设备 采购费30000元、办公耗材31000元、场所服务费35000元。约计161000由人头经费及非税返还弥补。</t>
  </si>
  <si>
    <t xml:space="preserve"> 220</t>
  </si>
  <si>
    <t>开展5轮巡察，需要工作人员220人，其中需要抽调乡镇干部20人。。</t>
  </si>
  <si>
    <t>巡察工作开展次数</t>
  </si>
  <si>
    <t xml:space="preserve">5 </t>
  </si>
  <si>
    <t>县委派出15个巡察组，对县级部门开展2轮，对乡镇及村级开展3轮巡察，共计5轮巡察</t>
  </si>
  <si>
    <t>巡察工作延升基层次数</t>
  </si>
  <si>
    <t>组</t>
  </si>
  <si>
    <t>在开展巡察工作中有10个县级巡察组要延升到乡级单位。</t>
  </si>
  <si>
    <t>巡察工作任务完成率</t>
  </si>
  <si>
    <t>按照中央、省、州纪委及县委的工作部署，计划完成5轮巡察。</t>
  </si>
  <si>
    <t>巡察工作任务覆盖率</t>
  </si>
  <si>
    <t>按照明年县委的工作部署对列入巡察的所有单位进行全覆盖巡察。</t>
  </si>
  <si>
    <t>巡察结果公开、公平、公正</t>
  </si>
  <si>
    <t>涉及整改单位要100%作出问题整改</t>
  </si>
  <si>
    <t>按时按质按量完成工作任务，杜绝错漏</t>
  </si>
  <si>
    <t xml:space="preserve">      外网建设经费</t>
  </si>
  <si>
    <t xml:space="preserve"> 根据《楚雄州纪检监察外网建设方案》建设纪检监察专用外网，项目 采购招标严格执行《涉密政府采购管理暂行办法》，全州项目规划、 概算、采购、招标由州纪委统一进行，武定建设数量32套（机关1.派 驻纪检组20.乡镇纪委11），整个项目概算非常精细全面，费用总的包 括三大部分（安全系统单价820元、密码设备2878元、基础通用设备 8560元，小计：设备集成费单价140967元、）整个工程140967元*32套 ＝451094.4元，上级纪委补助300000元，2020年已资金就位，缺口 151094.4元，申请县级财政补助</t>
  </si>
  <si>
    <t>信息系统建设变更率</t>
  </si>
  <si>
    <t>91</t>
  </si>
  <si>
    <t>根据《楚雄州纪检监察外网建设方案》建设纪检监察专用外网，项目 采购招标严格执行《涉密政府采购管理暂行办法》，全州项目规划、 概算、采购、招标由州纪委统一进行，武定建设数量32套（机关1.派 驻纪检组20.乡镇纪委11），整个项目概算非常精细全面，费用总的包 括三大部分（安全系统单价820元、密码设备2878元、基础通用设备 8560元，小计：设备集成费单价140967元、）整个工程140967元*32套 ＝451094.4元，上级纪委补助300000元，2020年已资金就位，缺口 151094.4元，申请县级财政补助</t>
  </si>
  <si>
    <t>100%确保信息数据安全</t>
  </si>
  <si>
    <t>按质按量完成信息系统建设，杜绝时间偏差率</t>
  </si>
  <si>
    <t>信息系统运维成本占比</t>
  </si>
  <si>
    <t>保证信息质量，减少维护成本</t>
  </si>
  <si>
    <t>维运5年</t>
  </si>
  <si>
    <t>每年360天计算，每天运行24小时</t>
  </si>
  <si>
    <t>系统平均最低使用寿命10年</t>
  </si>
  <si>
    <t xml:space="preserve">98 </t>
  </si>
  <si>
    <t>保证纪检人满意，并且能最大限度提高工作效率保证工作质量</t>
  </si>
  <si>
    <t xml:space="preserve">      案件办理工作经费</t>
  </si>
  <si>
    <t>按全年到楚雄青龙点留置6人计算总预算631.1万元。现向县财政提出526.32万元预算申请，具体为：1.不包括证据固定、证据调取、证据鉴定、车辆使用等费用。2.留置1人需要配备相关工作人员42人（陪护人员14人，监控室人员2人、安全联络员2人，安全监督员2人，医生护士2人，专案组人员12人，案审提前介入2人，驾驶员2人，每人每天补助80元住宿费40元伙食费，留置1人170天算，留置6人总计526.32万元。其他预算需要开支的104.78万元费用由非税返还及公用经费弥补.从严从实开展好案件查办工作，目的是：坚决以零容忍的态度惩治腐败，达到风清气正的政治生态，还人民群众一个好的生活工作环境。</t>
  </si>
  <si>
    <t>参与检查(核查)工作人员</t>
  </si>
  <si>
    <t>252</t>
  </si>
  <si>
    <t>留置1人最少需要42个工作人员，留置6人需要252名工作人员</t>
  </si>
  <si>
    <t>完成专项目标数量</t>
  </si>
  <si>
    <t>2021年全年计划留置6人</t>
  </si>
  <si>
    <t>开展专项目标任务累计时间</t>
  </si>
  <si>
    <t>1020</t>
  </si>
  <si>
    <t>留置对象一般是每人180天，但有的不需要那么多，所以折中计算需要1020天</t>
  </si>
  <si>
    <t>6人的留置工作任务完成率</t>
  </si>
  <si>
    <t>2021年预计留置6人</t>
  </si>
  <si>
    <t>专项任务差错率</t>
  </si>
  <si>
    <t>在案件办理工作中难免会出现小失误，失误率不大于1%，但要立行立改，决不允许影响工作的公正性。</t>
  </si>
  <si>
    <t>专项目标任务及时完成率</t>
  </si>
  <si>
    <t>遇到案件工作绝不能绕道走，要按质按量完成，不拖延。</t>
  </si>
  <si>
    <t>专项任务完成结果公开率</t>
  </si>
  <si>
    <t>案件查办工作结果都是公开透明的，决不瞒、不漏、不隐。</t>
  </si>
  <si>
    <t xml:space="preserve">0 </t>
  </si>
  <si>
    <t>案件查办工作是神圣的，杜绝出现被投诉情况</t>
  </si>
  <si>
    <t xml:space="preserve">      党风廉政建设工作经费</t>
  </si>
  <si>
    <t xml:space="preserve"> 根据中央省州党委关于深化监察体制改革试点工作的有关精神，武定县县、乡村纪检监察干部队伍已全面配齐配强，为了迅速提升纪检干部的业务能力素质，紧紧围绕建立党统一领导下的国家反腐败工作机构目标，建立集中统一、权威高效的监察体系，履行反腐败职责，深入推进廉政建设和反腐败斗争，着力构建不敢腐、不能腐、不想腐的长效机制，着力构建纵向到底，全面覆盖的监察工作格局，并真正发挥效用，2021年计划举办2期全县纪检监察业务培训班；有效开启运营我县廉政教育基地、拍摄警示教育专题片1部、印制廉政教育读本1000本、订购警示教育资料一批。
</t>
  </si>
  <si>
    <t>公开发放的宣传材料数量</t>
  </si>
  <si>
    <t xml:space="preserve">1000 </t>
  </si>
  <si>
    <t>份（部、个、幅、条）</t>
  </si>
  <si>
    <t>印制廉政读本1000册。其他宣传单等不列入项目预算</t>
  </si>
  <si>
    <t xml:space="preserve">4 </t>
  </si>
  <si>
    <t>法律法规、中央、省州纪委相关会议精神、监督执纪信访等方面的业务知识培训。</t>
  </si>
  <si>
    <t>发布稿件数量</t>
  </si>
  <si>
    <t xml:space="preserve">1825 </t>
  </si>
  <si>
    <t>篇</t>
  </si>
  <si>
    <t>清风云南微信公众号、罗婺清风微信公众号，纪检监察、法制日报、楚雄日报等报刊媒体。</t>
  </si>
  <si>
    <t>要县委党校培训，分两块培训，县乡镇纪检干部、县级纪检干部与村务监督联络员两块。</t>
  </si>
  <si>
    <t>宣传活动举办次数</t>
  </si>
  <si>
    <t>分别到对结社区及扶贫联系点开展2次有针对性的宣传活动。</t>
  </si>
  <si>
    <t>发布短视频数量</t>
  </si>
  <si>
    <t xml:space="preserve">12 </t>
  </si>
  <si>
    <t>计划每个月发布1条短视频，专题拍摄一部廉政教育片</t>
  </si>
  <si>
    <t>及时率</t>
  </si>
  <si>
    <t>事实发布时间不超过2天。</t>
  </si>
  <si>
    <t>争取培训达到预期效果</t>
  </si>
  <si>
    <t xml:space="preserve">严肃学风。
</t>
  </si>
  <si>
    <t>发布稿件（短视频）原创率</t>
  </si>
  <si>
    <t>发布的稿件视频都属原创</t>
  </si>
  <si>
    <t>保证县乡村三级纪检干部全员参与 培训</t>
  </si>
  <si>
    <t>错漏率</t>
  </si>
  <si>
    <t>杜绝错漏</t>
  </si>
  <si>
    <t>计划完成率</t>
  </si>
  <si>
    <t>明年重点工作按质按量完成</t>
  </si>
  <si>
    <t xml:space="preserve">351.75 </t>
  </si>
  <si>
    <t>只预算食宿及工作证（纪检干部上岗工作证在培训期间发放）县级干部参与培训按捺食宿，乡村级干部按每人每天不超过200元来预计，不提供纸、笔。</t>
  </si>
  <si>
    <t xml:space="preserve">2000 </t>
  </si>
  <si>
    <t>按照州、县相关文件规定，严格师资培训经费。</t>
  </si>
  <si>
    <t xml:space="preserve">宣传工作经费 </t>
  </si>
  <si>
    <t xml:space="preserve">210000 </t>
  </si>
  <si>
    <t xml:space="preserve">包括廉政基地维护费3.5万元 ，廉政教育专题片拍摄5万元、印制廉政教育读本1000册2.5万元，订购警示教育资料10万元，合计21万元。 </t>
  </si>
  <si>
    <t>媒体关注量</t>
  </si>
  <si>
    <t xml:space="preserve">10000 </t>
  </si>
  <si>
    <t>这是根据往年的一个媒体关注度来对2021年的工作情况作个估测
（具体应用时指标名称可根据具体项目主要的宣传方式进行具体化，比如主要通过官方网站宣传，则可设置成官方网站点击浏览量。）</t>
  </si>
  <si>
    <t>宣传内容知晓率</t>
  </si>
  <si>
    <t>宣传工作通过各各媒体、各种方式把党的廉政工作精精神落到实处
宣传内容知晓率=被调查对象中知晓人数/被调查对象的人数*100%
（具体应用时指标名称根据项目进行具体化，比如具体为重大事件知晓率、宣贯政策知晓率、重要政策知晓率等。）</t>
  </si>
  <si>
    <t>宣传活动参与人次</t>
  </si>
  <si>
    <t>取的是一个最低估算值</t>
  </si>
  <si>
    <t>通过有效培训，切实提高纪检监察干部的业务水平和业务素养。</t>
  </si>
  <si>
    <t>通过宣传培训等工作方式，促进纪检监察工作全面提升，同时将纪检监察工作成效向人民汇报，接受人民的监督</t>
  </si>
  <si>
    <t xml:space="preserve">  武定县工商业联合会</t>
  </si>
  <si>
    <t xml:space="preserve">    武定县工商业联合会</t>
  </si>
  <si>
    <t xml:space="preserve">  武定县信访局</t>
  </si>
  <si>
    <t xml:space="preserve">    武定县信访局</t>
  </si>
  <si>
    <t xml:space="preserve">      视频接访中心信息平台维护专项资金</t>
  </si>
  <si>
    <t>据领导批示和州、县财政局意见，视频接访系统按照全州统一规划，统一技术标准，统一招标采购的要求，实际建成县级1个点；乡镇共11个点。并对日常问题的快速处理，1-2个工作日解决问题，并给与反馈。故障维护本地最快30分钟内响应，提供数据备份服务，1个工作日系统自动进行1次数据增量备份，5个工作日内进行一次数据备份。若发生系统瘫痪问题，负责在一天内对数据进行恢复，保障系统正常运行。</t>
  </si>
  <si>
    <t>视频接待实际建成数量</t>
  </si>
  <si>
    <t>视频接待建成数量12个</t>
  </si>
  <si>
    <t>建成县级1个点；乡镇共11个点。</t>
  </si>
  <si>
    <t>每个工作日</t>
  </si>
  <si>
    <t>快速处理</t>
  </si>
  <si>
    <t>县级各乡镇视频全年运行</t>
  </si>
  <si>
    <t>系统全年正常运行</t>
  </si>
  <si>
    <t>异常和问题</t>
  </si>
  <si>
    <t>日常问题的快速处理，1-2个工作日解决问题，并给与反馈；故障维护本地最快30分钟内响应，提供数据备份服务；系统瘫痪，负责在一天内对数据进行恢复，保障系统正常运行。</t>
  </si>
  <si>
    <t>信访视频接待对象满意度</t>
  </si>
  <si>
    <t xml:space="preserve">      信访工作专项经费</t>
  </si>
  <si>
    <t>以习近平总书记关于加强和改进人民信访工作重要思想为指导，紧紧围绕县委“1133”发展战略，为建设“多彩罗婺·幸福武定”，按照“源头治理再深入，积案攻坚再强化，制度建设再完善、改革创新再努力”的工作思路，不断深化信访工作制度改革，努力打造更高水平的阳光信访、责任信访、法治信访，促进了全县社会和谐稳定。</t>
  </si>
  <si>
    <t>信访案件数</t>
  </si>
  <si>
    <t>550件</t>
  </si>
  <si>
    <t>排查信访案件数</t>
  </si>
  <si>
    <t>办结时限</t>
  </si>
  <si>
    <t>2个月</t>
  </si>
  <si>
    <t>上访件办结率</t>
  </si>
  <si>
    <t>信访事项办结率</t>
  </si>
  <si>
    <t>信访条例规定</t>
  </si>
  <si>
    <t>处理案件信访群众满意程度</t>
  </si>
  <si>
    <t xml:space="preserve">  中共武定县委政法委员会</t>
  </si>
  <si>
    <t xml:space="preserve">    中共武定县委政法委员会</t>
  </si>
  <si>
    <t xml:space="preserve">      扫黑除恶专项斗争工作经费</t>
  </si>
  <si>
    <t>通过扫黑除恶专项斗争，使黑恶势力违法犯罪特别是涉黑涉恶问题得到根本遏制，涉黑涉恶治安乱点得到全面整治，社会更加和谐稳定；重点行业、重点领域、重点人员的管理得到明显加强，人民群众安全感的满意度明显提升；涉黑组织“保护伞”得以铲除，基层组织建设得到明显加强，平安建设、法治建设根基不断夯实；基层社会治理能力明显提升，涉黑涉恶违法犯罪防范打击长效机制更加健全，扫黑除恶工作法治化、规范化、专业化水平进一步提高。</t>
  </si>
  <si>
    <t>建立扫黑除恶常态化长效机制</t>
  </si>
  <si>
    <t>建立健全涉黑涉恶线索摸排核查责任制，适时通报案件侦办情况。依法精准打击黑恶势力犯罪，涉黑涉恶线索核查率达到100%，涉黑涉恶案件办结率达100%。</t>
  </si>
  <si>
    <t>行业乱象整治率</t>
  </si>
  <si>
    <t>依法整治行业突出问题，压实行业主管部门责任，及时堵塞行业监管漏洞。16个重点行业部门，集中开展行业乱象整治工作，制定工作22个，行业乱象整治率达100%。</t>
  </si>
  <si>
    <t>工作任务完成时限</t>
  </si>
  <si>
    <t>保留各级扫黑除恶斗争领导小组及其办公室，各行业主管部门保留相应的领导和办事机构，继续开展好扫黑除恶专项斗争。根据中央、省、州统一部署，在规定时限内完成扫黑除恶工作任务。</t>
  </si>
  <si>
    <t>各部门要按照一季度预算累计执行进度不低于29%，二季度预算累计执行进度不低于54%，三季度预算累计执行进度不低于81%，10月31日前预算累计执行进度不低于87%，11月30日前预算累计执行进度不低于92%的要求，严格做好预算执行工作，将抓支出进度贯穿到日常工作中，形成自觉化和常态化的机制。</t>
  </si>
  <si>
    <t>各乡镇围绕中心，把握主题，集中各方力量，充分发挥微博、微信、抖音、快手等新媒体的作用，整合信息资源，全方位、立体化、多角度开展系列扫黑除恶专项斗争宣传活动。</t>
  </si>
  <si>
    <t>群众安全感综合满意率和政法机关执法满意度</t>
  </si>
  <si>
    <t>每年分上、下半年开展两次群众安全感满意度测评工作，其中，涉及扫黑除恶专项斗争的问题有7个，群众安全感综合满意率和政法机关执法满意度达到95%。</t>
  </si>
  <si>
    <t xml:space="preserve">      扫黑除恶专项斗争工作补助经费</t>
  </si>
  <si>
    <t>通过扫黑除恶专项斗争，使黑恶势力违法犯罪特别是涉黑涉恶问题得到根本遏制，涉黑涉恶治安乱点得到全面整治，社会更加和谐稳定；基层社会治理能力明显提升，涉黑涉恶违法犯罪防范打击长效机制更加健全，扫黑除恶工作法治化、规范化、专业化水平进一步提高。</t>
  </si>
  <si>
    <t>常态化长效机制建立情况</t>
  </si>
  <si>
    <t>从明年起扫黑除恶将转入机制化常态化开展。这是以习近平同志为核心的党中央的明确要求，也是人民群众的热切期盼。各地各有关部门要全面总结专项斗争的成功经验和做法，并转化为制度规范，推动扫黑除恶机制化常态化。</t>
  </si>
  <si>
    <t xml:space="preserve">      综治维稳专项经费</t>
  </si>
  <si>
    <t>深入学习贯彻习近平新时代中国特色社会主义思想和党的十九大、十九届二中、三中、四中全会精神，认真贯彻落实习近平总书记关于政法工作的重要论述及中央和省州县党委政法工作会议精神，深入开展扫黑除恶专项斗争，持续深化平安武定、法治武定、过硬队伍和智能化建设，切实担负起维护国家政治安全、确保社会大局稳定、促进社会公平正义、保障人民安居乐业的职责使命，为全县经济社会高质量跨越式发展创造了安全稳定的社会环境、公平正义的法治环境、优质高效的服务环境、安居乐业的生活环境。</t>
  </si>
  <si>
    <t>印制宣传资料</t>
  </si>
  <si>
    <t>50万</t>
  </si>
  <si>
    <t>份</t>
  </si>
  <si>
    <t>把群众安全感满意度提升工作作为平安法治建设宣传的重要内容之一，每年印制近50万份的宣传资料，发放到全县人民群众手中。</t>
  </si>
  <si>
    <t>参与率</t>
  </si>
  <si>
    <t xml:space="preserve">围绕中心，把握主题，集中各方力量，充分发挥微博、微信、抖音、快手等新媒体的作用，整合信息资源，全方位、立体化、多角度开展系列平安法治建设宣传。充分发挥基层网格员、调解员等基层综治队伍的作用，召开群众会，进行面对面的宣传，不断提高人民群众对平安建设、群众安全感满意度测评的知晓率和参与率。深入开展“送法进校园、送法进企业、送法进乡村”活动，通过悬挂宣传标语，发放法律知识手册，现场解疑释法，上法治教育课等方式，向群众普及法律知识，提高群众的法治意识。
</t>
  </si>
  <si>
    <t>十万人命案发生率</t>
  </si>
  <si>
    <t>0.65</t>
  </si>
  <si>
    <t>命案发生数在全省排名持续下降，十万人命案发生率下降到0.65以下；零命案乡镇在90.9%以上，不少于10个；99.3%以上的村（社区）无命案，不少于134个；99.9%以上的自然村无命案，不少于1193个；99%以上的小区无命案。</t>
  </si>
  <si>
    <t>每年分上、下半年开展两次群众安全感满意度测评工作，群众安全感综合满意率和政法机关执法满意度达到95%。</t>
  </si>
  <si>
    <t xml:space="preserve">      见义勇为奖励经费</t>
  </si>
  <si>
    <t>每年在政法工作会上，对省、州、县确定的见义勇为先进集体和个人集中进行表彰奖励。</t>
  </si>
  <si>
    <t>表彰奖励人数</t>
  </si>
  <si>
    <t>35</t>
  </si>
  <si>
    <t>根据《云南省奖励和保护见义勇为人员条例》，每年由省、州对县级上报的先进集体和先进个人进行评定，次年县级根据省、州的评定表彰人数进行表彰奖励。</t>
  </si>
  <si>
    <t>奖金发放的及时性</t>
  </si>
  <si>
    <t>3-5</t>
  </si>
  <si>
    <t>召开政法工作会以后，在规定时间（3-5天）内，将奖金发放到见义勇为先进集体和先进个人手中。</t>
  </si>
  <si>
    <t>政策宣传率</t>
  </si>
  <si>
    <t>充分利用电视、网络和新媒体等，开展形式多样的宣传，让更多的人民群众知晓见义勇为方面的相关政策。</t>
  </si>
  <si>
    <t>表彰奖励对象</t>
  </si>
  <si>
    <t>切实做好新时期的见义勇为工作，进一步落实见义勇为人员的奖励保护和优抚保障措施，不断提高见义勇为人员的满意度。</t>
  </si>
  <si>
    <t xml:space="preserve">  中国共产党武定县委员会党史研究室</t>
  </si>
  <si>
    <t xml:space="preserve">    中国共产党武定县委员会党史研究室</t>
  </si>
  <si>
    <t xml:space="preserve">      《中共武定县委执政纪要》出版专项经费</t>
  </si>
  <si>
    <t xml:space="preserve"> 《中共武定县委执政纪要》2020版资料征集，编辑、印刷、出版发行各项任务完成。</t>
  </si>
  <si>
    <t>印刷字数</t>
  </si>
  <si>
    <t>万字</t>
  </si>
  <si>
    <t xml:space="preserve">全书共70万字，内容包括各乡镇党委，县委各部委办局，县级国家机关各委办局、各人民团体和企事业单位、省州驻武各单位党委（党组）、总支（支部）工作纪要等，少一个单位扣1分。内容要紧紧围绕县委执政主线，紧扣2019年县委工作大局，聚焦全县脱贫摘帽，突出贯彻落实中央和省州县党委重大决策部署的主要情况，准确记述党委（党组）的执政实践，认真总结执政经验，突出重点、特点和亮点，不能写成年度工作总结。要切实改进文风，按要求的格式、内容和字数撰写稿件，努力提高稿件质量。
</t>
  </si>
  <si>
    <t>购买计算机</t>
  </si>
  <si>
    <t>购买计算机1台用于编撰工作。</t>
  </si>
  <si>
    <t>印刷内容</t>
  </si>
  <si>
    <t>16</t>
  </si>
  <si>
    <t>篇（项）</t>
  </si>
  <si>
    <t>设亲切关怀、执政综述、重要讲话、重要会议、重要文件、执政论坛、思想建设、组织建设、党风廉政建设、统一战线、政法维稳、党委（党组）工作、群团组织工作、乡镇党委工作、先锋颂、附录等14大块内容，少一块扣1分</t>
  </si>
  <si>
    <t xml:space="preserve"> 印刷数量</t>
  </si>
  <si>
    <t xml:space="preserve"> 500</t>
  </si>
  <si>
    <t>册</t>
  </si>
  <si>
    <t>印刷出版发行《中共武定县委执政纪要》达到500册。</t>
  </si>
  <si>
    <t xml:space="preserve"> 印刷出版发行任务完成时限</t>
  </si>
  <si>
    <t xml:space="preserve"> 2021年9月30日前，印刷出版发行《中共武定县委执政纪要》印刷出版发行任务完成。</t>
  </si>
  <si>
    <t>阅读受教育对象人数</t>
  </si>
  <si>
    <t xml:space="preserve">  县乡村各级党员干部及各族群学习《中共武定县委执政纪要》人数达到30000人以上，且学习的党员干部及青少年比例占60%以上，达到18000人以上.</t>
  </si>
  <si>
    <t>计算机验收合格率</t>
  </si>
  <si>
    <t>台（件/套）</t>
  </si>
  <si>
    <t>购买计算机验收要求达到质量标准</t>
  </si>
  <si>
    <t>阅读受教育对象满意度</t>
  </si>
  <si>
    <t xml:space="preserve">  县内  党政机关、学校、企事业单位、社会团体、人民群众对完成 印刷出版发行《中共武定县委执政纪要》的满意度测评达到</t>
  </si>
  <si>
    <t xml:space="preserve">      上年结转革命遗址和纪念设施保护利用补助专项资金</t>
  </si>
  <si>
    <t xml:space="preserve">  武定县公安局森林警察大队</t>
  </si>
  <si>
    <t xml:space="preserve">    武定县公安局森林警察大队</t>
  </si>
  <si>
    <t xml:space="preserve">      非税收入武定县公安局森林警察大队辅警人员专项经费</t>
  </si>
  <si>
    <t>协助开展森林和草原防火工作，负责火场警戒、交通疏导、治安维护、火案侦破等，查处森林和草原领域其他违法犯罪行为。协同林业和草原部门开展防火宣传、火灾隐患排查、重点区域巡护、违规用火处罚等工作。</t>
  </si>
  <si>
    <t>涉林案件查处数达人均12件</t>
  </si>
  <si>
    <t>2021年实有在职人员17人，按每年人均完成涉林案件查处数12件，全局需完成204件涉林行政、刑事案件。</t>
  </si>
  <si>
    <t>打击一切破坏武定县生态资源的违法犯罪行为</t>
  </si>
  <si>
    <t>对一切涉林违法犯罪行为应查尽查</t>
  </si>
  <si>
    <t>辖区林区群众满意度</t>
  </si>
  <si>
    <t>打击破坏森林资源违法犯罪行为，维护林区治安和谐稳定</t>
  </si>
  <si>
    <t xml:space="preserve">      上年结转森林公安业务补助专项资金</t>
  </si>
  <si>
    <t xml:space="preserve">      上级专项：执法经费</t>
  </si>
  <si>
    <t xml:space="preserve"> 深化平安林区建设，严厉打击一切破坏森林资源违法犯罪行为。</t>
  </si>
  <si>
    <t>涉林案件查处率</t>
  </si>
  <si>
    <t>所有接处警案件及移交案件及时查处，侦破率达100%</t>
  </si>
  <si>
    <t>森林火灾侦破情况</t>
  </si>
  <si>
    <t>所有火灾案件全侦破，努力实现森林火灾案件发生率为0</t>
  </si>
  <si>
    <t>林区治安和谐稳定</t>
  </si>
  <si>
    <t>100空</t>
  </si>
  <si>
    <t>严厉打击一切涉林违法犯罪行为，将一切危害林区的犯罪行为扼杀于摇篮之中</t>
  </si>
  <si>
    <t>打造生态武定</t>
  </si>
  <si>
    <t>林区群众满意度</t>
  </si>
  <si>
    <t>群众满意度达到95%</t>
  </si>
  <si>
    <t xml:space="preserve">  中国人民解放军云南省武定县人民武装部</t>
  </si>
  <si>
    <t xml:space="preserve">    中国人民解放军云南省武定县人民武装部</t>
  </si>
  <si>
    <t xml:space="preserve">      参军入伍大学生上级奖励经费</t>
  </si>
  <si>
    <t>贯彻落实习主席改革强军思想，积极适应深化国防和军队改革新形势新任务新要求，推动楚雄州大学生征兵工作持续向好发展，鼓励高等学校学生积极应征入伍服义务兵役，提高兵员征集质量，对2019年参军入伍大学生给予奖励。</t>
  </si>
  <si>
    <t>入伍大学生征集比例</t>
  </si>
  <si>
    <t>65</t>
  </si>
  <si>
    <t>2020年完成兵员征集任务81人，入伍大学生占59人，比例大于65%</t>
  </si>
  <si>
    <t>大学生参军入伍报名率</t>
  </si>
  <si>
    <t>2020年大学生报名人数在169人，最终审定通过有59人</t>
  </si>
  <si>
    <t>入伍大学生满意度</t>
  </si>
  <si>
    <t>楚雄州人民政府征兵办公室《2020年楚雄州参军入伍大学生奖励资金申请表》</t>
  </si>
  <si>
    <t xml:space="preserve">      兵役征集经费</t>
  </si>
  <si>
    <t>根据国务院办公厅 中央军委办公厅《关于印发一年两次征兵两次退役改革实施方案》国办发【2020】1号文件通知要求，自2020年起兵役征集实行每年两征，我部将按照职责分工加强组织知道，抓好工作落实，优化组织流程，完善配套政策，整体提升兵员征集质量和新兵训练质量，营造有志青年参军报国、社会各界关心国防的浓厚氛围，圆满完成年度兵役征集任务</t>
  </si>
  <si>
    <t>年度征兵工作任务数</t>
  </si>
  <si>
    <t>81</t>
  </si>
  <si>
    <t>2020年武定县兵员征集任务数81人</t>
  </si>
  <si>
    <t>适龄青年应征入伍报名率环比增长</t>
  </si>
  <si>
    <t>应征入伍青年满意度</t>
  </si>
  <si>
    <t>营造有志青年参军报国、社会各界关心国防的浓厚氛围</t>
  </si>
  <si>
    <t xml:space="preserve">      民兵军事训练经费</t>
  </si>
  <si>
    <t>以习近平新时代中国特色社会主义思想为指导，贯彻新时代军事战略方针，落实中央军委《关于聚力推进备战打仗的决定》和《2020年开训动员令》，结合楚雄州军分区《关于“十三五”时期民兵组织规模和年度训练任务调整有关问题的通知》（战【2018】3号）精神，武定县民兵训练任务数，县民兵应急分队90人，专业队伍30人，共计为120人的民兵分队，训练时间不少于12天</t>
  </si>
  <si>
    <t>2020年民兵军事训练人数为120人</t>
  </si>
  <si>
    <t>培训天数</t>
  </si>
  <si>
    <t>2020年民兵军事训练天数为12天</t>
  </si>
  <si>
    <t>参训人员个人单项成绩合格率</t>
  </si>
  <si>
    <t>《 2020年军事训练计划》（战【2020】1号文件）（涉密） 训练质量 个人成绩。个人单项成绩评定全部合格。</t>
  </si>
  <si>
    <t>同比提高民兵遂行任务能力</t>
  </si>
  <si>
    <t>优化军事训练方案，优化民兵编兵队伍，根据民兵分队属性分类实施训练，根据《 2020年军事训练计划》（战【2020】1号文件）（涉密），坚持“依法治训、按纲施训、打牢基础、提升能力、任务牵引、实践检验”，落实“按建制把单位训全、按实力把人员训全、按大纲把内容训全、按编成把要素训全、按任务把能力训全、按标准把科目考全”要求，突出首长机关和民兵训练，全面提升军分区部队组织动员，综合协调、服务保障能力和民兵遂行多样化军事任务能力，扎实推进军分区国防动员实质性准备。</t>
  </si>
  <si>
    <t>通过军事训练，可以振奋民族的尚武精神，增强人们的国防意识和爱国观念，树立勇敢顽强、坚忍不拔、吃苦耐劳、艰苦朴素、不怕困难的革命英雄主义精神，以及团结友爱的集体主义精神和高度的组织纪律观念。有利于促进社会主义精神文明建设和物质文明建设。</t>
  </si>
  <si>
    <t xml:space="preserve">      武定基干民兵对口支援边境疫情防控前期经费</t>
  </si>
  <si>
    <t>民兵对口支援边境地区疫情防控是坚决贯彻习近平总书记关于毫不放松抓好常态化疫情防控的一系列重要指示的具体要求，是落实“外防输入、内防反弹”的具体措施，是检验我县民兵遂行多样化任务能力、展示民兵调整改革成果、战线武定民兵风采的良好契机。</t>
  </si>
  <si>
    <t>对口支援人数</t>
  </si>
  <si>
    <t>关于组织武定县民兵对口支援边境地区疫情防控工作的通知（保密文件）</t>
  </si>
  <si>
    <t>外防边境疫情输入率</t>
  </si>
  <si>
    <t>边境地区群众安全感满意度</t>
  </si>
  <si>
    <t xml:space="preserve">      大学生参军入伍县级奖励经费</t>
  </si>
  <si>
    <t>贯彻落实习主席改革强军思想，积极适应深化国防和军队改革新形势新任务新要求，推动楚雄州大学生征兵工作持续向好发展，鼓励高等学校学生积极应征入伍服义务兵役，提高兵员征集质量</t>
  </si>
  <si>
    <t>征集入伍大学生人数</t>
  </si>
  <si>
    <t>53</t>
  </si>
  <si>
    <t xml:space="preserve"> 2020年武定参军入伍人员81人，其中大学生59人</t>
  </si>
  <si>
    <t>征集对象大学生比例</t>
  </si>
  <si>
    <t xml:space="preserve"> 2020年武定参军入伍人员81人，其中大学生59人，大学生占比72.84%，圆满完成任务</t>
  </si>
  <si>
    <t>大学生入伍人数增加环比</t>
  </si>
  <si>
    <t>应征入伍大学生满意度</t>
  </si>
  <si>
    <t xml:space="preserve"> 2020年武定参军入伍人员81人，其中大学生59人，奖励金百分百发放</t>
  </si>
  <si>
    <t xml:space="preserve">      国防教育、应急维稳、民兵整组经费</t>
  </si>
  <si>
    <t>（1）根据中共武定县委专题会议纪要2009年9月11日（第4期）会议决定：从明年起（2010年）每年5万元国防教育经费列入财政预算。学生军训是培养学生德智体美劳全面发展的重要手段，是国防教育的重要举措，也是加强国防后备力量建设的需要，为高质量完成学生军训任务，根据2020年武定一中，民族中学提报需求，经县学生军训办公室研究决定，从我县基干民兵中抽调40名学生军训教员，训练期间伙食由学校保障，教员训练补助120元/人.天，训练时间7天，共计开支33600元，因经费不足，武定其他中学未能安排教员军训，为圆满完成2021年学生军训，预计共需教员50名，教员训练补助120元/人.天，训练时间7天，训练补助共计开支42000元；（2）根据中共武定县委专题会议纪要2012年10月9日（第十一期）会议决定：新增民兵整组工作经费6万元，从2013年起列入财政预算。按照2020年楚雄军分区民兵整组实施方案，我县民兵整组任务数为768人，按照民兵体检标准为每人40元，合计：30720元，误工补助60元/半天，合计：46080元，民兵点验拉动200人次，误工费为每人每天120元，合计：24000，民兵整组开支共计：100800元；学生军训及民兵整组共计开支142800元。
通过开展国防教育，使公民增强国防观念，掌握基本的国防知识，学习必要的军事技能，激发爱国热情，自觉履行国防义务，民兵整组，是对民兵的组织、思想、作风进行整顿。每年对民兵组织进行一次整顿，这是民兵工作制度，是巩固民兵组织，搞好民兵工作的一项主要措施。</t>
  </si>
  <si>
    <t>民兵整组任务数</t>
  </si>
  <si>
    <t>768</t>
  </si>
  <si>
    <t>2020年楚雄州民兵整组任务数768人</t>
  </si>
  <si>
    <t>武定学校学生军事训练计划数</t>
  </si>
  <si>
    <t>所</t>
  </si>
  <si>
    <t>2020年武定一中，民族中学提报需求，经县学生军训办公室研究决定，从我县基干民兵中抽调40名学生军训教员，因经费不足，武定职中未抽调基干民兵教员进行军训，预计2021年需训学校&gt;=2所</t>
  </si>
  <si>
    <t>民兵整体素质提高同比增长</t>
  </si>
  <si>
    <t>民兵整组中，对一些年大体弱、工作不称职或其它原因不适合担任民兵的人员进行调换，对因年龄、政治条件、身体情况等原因不适合担任民兵的人员进行出入转队，将那些政治思想好、身体健康、年龄较轻、有一定文化知识和军事素质，热爱民兵工作的人员选拔到民兵组织中来，既提高了民兵的整体素质，也增强了民兵队伍的凝聚力和战斗力。</t>
  </si>
  <si>
    <t>公民国防教育观念增强同比增长</t>
  </si>
  <si>
    <t>国防教育是关系到国家生死存亡的社会工程，国防教育的根本目的在于增强全民的国防意识和国防精神。</t>
  </si>
  <si>
    <t>《楚雄州人民政府 楚雄军分区关于印发 楚雄州2020年民兵整组工作实施方案的通知》（楚政通【2020】5号）(文件涉密）</t>
  </si>
  <si>
    <t xml:space="preserve">  武定县政务服务管理局</t>
  </si>
  <si>
    <t xml:space="preserve">    武定县政务服务管理局</t>
  </si>
  <si>
    <t xml:space="preserve">      政务服务窗口工作人员服装专项经费</t>
  </si>
  <si>
    <t xml:space="preserve"> 为进一步加强政务服务大厅监督管理，规范服务形象，展现政务服务大厅工作人员的精神风貌，树立良好的窗口服务形象，确保各窗口工作人员统一标准着装，以崭新形象对外开展规范服务，需要为县政务服务中心窗口工作人员订做工作服装，武定县政务服务管理局窗口工作人员按照要求和方案，每两年换一次工作服务，工作服装的配置按119人计算，每人1800元，单位负担70%。</t>
  </si>
  <si>
    <t>政务服务窗口工作人员</t>
  </si>
  <si>
    <t>111</t>
  </si>
  <si>
    <t>窗口工作人员</t>
  </si>
  <si>
    <t>补助金额</t>
  </si>
  <si>
    <t>194250</t>
  </si>
  <si>
    <t>政务服务工作人员满意度</t>
  </si>
  <si>
    <t>政务服务工作人员</t>
  </si>
  <si>
    <t xml:space="preserve">      行政审批专项经费</t>
  </si>
  <si>
    <t xml:space="preserve"> 行政审批的各种证照不向公司企业个体工商户收取证照费，请求解决证照印刷费４万元，为弥补行政审批人员的不足请２０名帮办人员，请求补助每人每年２７００元经费，服务人员的提升培训费１万元。</t>
  </si>
  <si>
    <t>证照费用</t>
  </si>
  <si>
    <t>40000</t>
  </si>
  <si>
    <t>2020年印刷的各种证照费用</t>
  </si>
  <si>
    <t>新开办企业公司</t>
  </si>
  <si>
    <t>363</t>
  </si>
  <si>
    <t>新办企业数量</t>
  </si>
  <si>
    <t>政务服务工作人数</t>
  </si>
  <si>
    <t>122</t>
  </si>
  <si>
    <t>降低新开办企业成本</t>
  </si>
  <si>
    <t>310400</t>
  </si>
  <si>
    <t>免费为企业刻章的费用</t>
  </si>
  <si>
    <t>99.5</t>
  </si>
  <si>
    <t>新办企业</t>
  </si>
  <si>
    <t xml:space="preserve">      政务服务大厅运行网络系统维护专项经费</t>
  </si>
  <si>
    <t>政务服务大厅正常运行有保障，确公共资源交易电子化评标系统能正常使用，并改进部分设施功能，方便办事群众提高办事效率，进场交易项目能正常交易。</t>
  </si>
  <si>
    <t>部门业务专线的数量</t>
  </si>
  <si>
    <t>专线条线</t>
  </si>
  <si>
    <t>工作人员的数量</t>
  </si>
  <si>
    <t>办事群众</t>
  </si>
  <si>
    <t>人/天</t>
  </si>
  <si>
    <t>办事群众人数</t>
  </si>
  <si>
    <t>网络故障处置率</t>
  </si>
  <si>
    <t>网络处置情况及群众投诉情况</t>
  </si>
  <si>
    <t>行政审批局及进驻部门数</t>
  </si>
  <si>
    <t>19</t>
  </si>
  <si>
    <t>进驻部门数量的可信度</t>
  </si>
  <si>
    <t>使用人员满意度</t>
  </si>
  <si>
    <t>政务服务工作人员及办事群众</t>
  </si>
  <si>
    <t xml:space="preserve">      政务服务实体大厅增扩专项经费</t>
  </si>
  <si>
    <t xml:space="preserve"> 实体大厅“应进必进”仍有差距，县级政务服务大厅硬件设施及软件配置不到位，部门事项“应进必进”有差距，增加大厅的面积，增加进驻单位，税务、运政等与群众密切相关的部门集中到政务服务实体大厅办理业务。</t>
  </si>
  <si>
    <t>增扩大厅面积</t>
  </si>
  <si>
    <t>租赁费及装修费等</t>
  </si>
  <si>
    <t>增加进驻的县级部门</t>
  </si>
  <si>
    <t>税务运政部门</t>
  </si>
  <si>
    <t>办理税务运政业务的群众</t>
  </si>
  <si>
    <t xml:space="preserve">      政务服务好差评接入系统专项经费</t>
  </si>
  <si>
    <t xml:space="preserve">加快推进政务服务实体大厅优化升级。完成政务服务实体大厅智能化终端（高拍仪、叫号机、评价器等）集成应用，并接入全省政务服务平台统一申办受理系统，政务服务好差评系统。2020年10月20日中共武定县委办公室（2020）18号，中共武定县委办公室武定县人民政府办公室关于进一步推进相对集中行政许可权改革工作有通知，聚焦重点强化保障，县财政要加大对县政务服务局、行政审批局运转的经费预算，统筹安排服务地点建设、设施设备更新、信息网络保障工作人员好差评系统建设购置等方面的项目资金。2021年购置好差评系统75套，每套2000元，共15万元。
</t>
  </si>
  <si>
    <t>好差评覆盖率</t>
  </si>
  <si>
    <t>所有办事情况都评价</t>
  </si>
  <si>
    <t>主动评价率</t>
  </si>
  <si>
    <t>让所有办事都参与</t>
  </si>
  <si>
    <t>受益对象</t>
  </si>
  <si>
    <t>到政务服务中心办事的群众</t>
  </si>
  <si>
    <t>成本控制</t>
  </si>
  <si>
    <t>776800</t>
  </si>
  <si>
    <t>不超过预算数</t>
  </si>
  <si>
    <t>差评实名回返整改率</t>
  </si>
  <si>
    <t>差评整改情况</t>
  </si>
  <si>
    <t>办事人员满意度</t>
  </si>
  <si>
    <t>98.5</t>
  </si>
  <si>
    <t>省政务服务评价数据</t>
  </si>
  <si>
    <t xml:space="preserve">      政务服务大厅租赁专项经费</t>
  </si>
  <si>
    <t>落实国家和省州深化“放管服”改革优化营商环境及相对集中行政许可权改革的会议和文件精神，推进“互联网+政务服务”、“一部手机办事通”、公共资源交易电子化、政务服务中心功能更全，全面推动企业和群众办事“只进一扇门”、“最多跑一次”及政务服务事项“一网通办”工作目标。</t>
  </si>
  <si>
    <t>政务服务管理局股室和公共资源交易股室</t>
  </si>
  <si>
    <t>单位设置的股室数量</t>
  </si>
  <si>
    <t>119</t>
  </si>
  <si>
    <t>政务服务的工作人数</t>
  </si>
  <si>
    <t>进驻县政务中心的部门个数</t>
  </si>
  <si>
    <t>18</t>
  </si>
  <si>
    <t>进驻政务中心办理业务的部门</t>
  </si>
  <si>
    <t>政务服务大厅面积</t>
  </si>
  <si>
    <t>4029</t>
  </si>
  <si>
    <t>是否有4000平方米</t>
  </si>
  <si>
    <t>每天到政务服务中心办理业务的群众最低数</t>
  </si>
  <si>
    <t>办理业务群众满意度</t>
  </si>
  <si>
    <t>每100人的合理投诉是否超过比例</t>
  </si>
  <si>
    <t xml:space="preserve">  武定县公安局交通警察大队</t>
  </si>
  <si>
    <t xml:space="preserve">    武定县公安局交通警察大队</t>
  </si>
  <si>
    <t xml:space="preserve">      非税收入道路交通事故预防补助资金</t>
  </si>
  <si>
    <t>根据《楚雄州人民政府办公室关于印发楚雄彝族自治州公安局交通警察支队主要职责内设机构和人员编制规定的通知》（楚政办通〔2011〕121号）文件，武定县公安局交通警察大队是楚雄州公安局下属主管道路交通安全工作的行政执法部门，主要担负着道路交通事故处理工作的业务指导和执法监督、交通安全警卫、车辆和驾驶人的管理、参与规划城乡道路建设和交通安全设施、拟定道路交通安全管理对策措施、组织实施道路交通安全管理法律法规的宣传教育、指导交警部门计算机网络系统和通信系统的建设、应用、推广、监督各项交通管理工作的贯彻落实等职责。通过这些职能的发挥，以达到预防和减少道路交通事故，确保道路的安全畅通，保障人民生命和财产安全的目的。</t>
  </si>
  <si>
    <t>红绿灯设备接入公安系统40组</t>
  </si>
  <si>
    <t>资金拨付及时率</t>
  </si>
  <si>
    <t>资金拨付率达到100%</t>
  </si>
  <si>
    <t>非税收入</t>
  </si>
  <si>
    <t>完成非税收入700万</t>
  </si>
  <si>
    <t>一定程度上消除交通安全隐患，提高群众的安全意识。</t>
  </si>
  <si>
    <t>减少交通事故发生</t>
  </si>
  <si>
    <t>群众的安全感、满意度</t>
  </si>
  <si>
    <t xml:space="preserve">      非税收入交通协管员福利待遇补助资金</t>
  </si>
  <si>
    <t>武定县公安局交通警察大队是武定县公安局内设的一个警种，负责全县道路交通管理工作。主要担负着全县的道路交通秩序管理、交通事故预防和处理、车辆和驾驶人的管理、道路交通管理法律法规的宣传、教育，提高公民交通安全意识和遵守交通法律法规意识的职能，通过这些职能的发挥，达到预防和减少道路交通事故，确保道路的安全畅通，保障人民生命和财产安全的目的。</t>
  </si>
  <si>
    <t>交通安全管理</t>
  </si>
  <si>
    <t>交通案件办理数、机动车落户数和驾驶人培训数</t>
  </si>
  <si>
    <t>全年交通违法查处，车驾管业务数</t>
  </si>
  <si>
    <t>资金支付时效性</t>
  </si>
  <si>
    <t>资金支付及时性</t>
  </si>
  <si>
    <t>执法办案质量提升</t>
  </si>
  <si>
    <t>全县交通案件执法质量提升</t>
  </si>
  <si>
    <t>交通协管员福利待遇保障</t>
  </si>
  <si>
    <t>全队交通协管员福利待遇保障</t>
  </si>
  <si>
    <t>武定人民群众交通安全满意有提高</t>
  </si>
  <si>
    <t xml:space="preserve">      中央转移支付专项资金</t>
  </si>
  <si>
    <t xml:space="preserve"> 武定县公安局交警大队主要担负着全县的道路交通秩序管理、道路交通事故预防和处理、车辆和驾驶人的管理、道路交通管理法律法规的宣传、教育，提高公民交通安全意识和遵守交通法律法规意识的职能，通过这些职能的发挥，达到预防和减少道路交通事故，确保道路的安全畅通，保障人民生命和财产安全的目的。</t>
  </si>
  <si>
    <t>交通案件办理数达到85%</t>
  </si>
  <si>
    <t>全年交通违法查处数</t>
  </si>
  <si>
    <t>财政资金拨入资金的及时性</t>
  </si>
  <si>
    <t xml:space="preserve">全县交通部门执法办案 </t>
  </si>
  <si>
    <t>全县交通部门执法办案</t>
  </si>
  <si>
    <t>执法办案无差错</t>
  </si>
  <si>
    <t>各部门业务装备保障</t>
  </si>
  <si>
    <t>武定县公安局交通警察大队是武定县公安局和楚雄州交警支队下属的负责武定县道路交通管理工作的职能部门。主要担负着全县的道路交通秩序管理、道路交通事故预防和处理、车辆和驾驶人的管理、道路交通管理法律法规的宣</t>
  </si>
  <si>
    <t>631700</t>
  </si>
  <si>
    <t>空</t>
  </si>
  <si>
    <t xml:space="preserve">  武定县地方志编纂委员会办公室</t>
  </si>
  <si>
    <t xml:space="preserve">    武定县地方志编纂委员会办公室</t>
  </si>
  <si>
    <t xml:space="preserve">      《武定年鉴》（2021）编纂出版专项资金</t>
  </si>
  <si>
    <t>2021年初启动，2021年6月底前完成统稿，2021年9月底出版发行。出版1000册，每册120元，1000*12=120000元。《武定年鉴》（2021）出书；严格履行职能职责，继续赓续编纂出版发行一年一部的《武定年鉴》；2020年12月底研究、制定《武定年鉴》（2021）编纂实施方案并以报县委办、县政府办名义下发，2021年1月起开始向全县各级各部门收集资料，同时县志办按分工要求开始进行编纂并5月底完成各自部类份纂的任务，6月中下旬完成全书统稿，7月上旬交印刷厂排版、出版社审核，8月下旬或9月初出版发行；结果是在8月下旬或9月初出版发行《武定年鉴》（2021）；结果效应在《武定年鉴》（2020）的编纂说明中选择。</t>
  </si>
  <si>
    <t xml:space="preserve"> 出版发行</t>
  </si>
  <si>
    <t xml:space="preserve"> 1000</t>
  </si>
  <si>
    <t xml:space="preserve"> 出版发行1000册</t>
  </si>
  <si>
    <t>出版发行时间</t>
  </si>
  <si>
    <t xml:space="preserve"> 2021年9月30日前出版发行</t>
  </si>
  <si>
    <t xml:space="preserve">资金拨付 </t>
  </si>
  <si>
    <t>1 0</t>
  </si>
  <si>
    <t xml:space="preserve"> 2021年10月31日前拨付所有资金</t>
  </si>
  <si>
    <t>年鉴编纂发挥的作用</t>
  </si>
  <si>
    <t xml:space="preserve"> 全县各级各部门近130个</t>
  </si>
  <si>
    <t>2021年12月底前把《武定年鉴》（2021）发放到全县各部门各单位，为全县各级各部门以及社会各界认识武定、了解武定提供资料，发挥年鉴资政、教育、存史的功能</t>
  </si>
  <si>
    <t>年鉴编纂任务完成率</t>
  </si>
  <si>
    <t>2021年9月30日前出版发行</t>
  </si>
  <si>
    <t>年鉴编纂覆盖率</t>
  </si>
  <si>
    <t>覆盖全县各级各部门近130个部门和单位</t>
  </si>
  <si>
    <t>年鉴编纂合规率</t>
  </si>
  <si>
    <t>按年鉴标准100%记述武定县相关内容</t>
  </si>
  <si>
    <t>年鉴编纂公开率</t>
  </si>
  <si>
    <t>每年均100%公开所编纂年鉴</t>
  </si>
  <si>
    <t>年鉴阅读增长率</t>
  </si>
  <si>
    <t>做好年鉴普及工作，阅读率大于90%</t>
  </si>
  <si>
    <t>各级各单位阅读人员满意度</t>
  </si>
  <si>
    <t xml:space="preserve"> 20</t>
  </si>
  <si>
    <t xml:space="preserve"> 县委县政府及其各级各部门和其他社会各界对年鉴存在的问题反馈超过20条</t>
  </si>
  <si>
    <t xml:space="preserve">  中国人民武装警察部队楚雄支队执勤二大队武定中队</t>
  </si>
  <si>
    <t xml:space="preserve">    中国人民武装警察部队楚雄支队执勤二大队武定中队</t>
  </si>
  <si>
    <t xml:space="preserve">      退伍老兵慰问经费补助经费</t>
  </si>
  <si>
    <t xml:space="preserve">  楚字【2012】64号进一步加大武警部队执行任务的经费保障力度：按照谁用兵、谁保障和分级负责的要求，建立州、县市和执勤目标单位的三级保障体系，将武警支队建设所需经费列入地方财政预算；县市中队列入县市财政预算；将担负执勤任务武警部队的保障经费列入年度预算，并随地方财政收入增长、物价涨幅及部队任务增加等因素相应增长。（15名退伍老兵，每人2000.00元）</t>
  </si>
  <si>
    <t>退伍老兵慰问人数</t>
  </si>
  <si>
    <t xml:space="preserve">15
</t>
  </si>
  <si>
    <t>每年退伍老兵慰问15人，购买15份纪念品</t>
  </si>
  <si>
    <t>促进全体官兵凝聚力</t>
  </si>
  <si>
    <t>退伍老兵慰问15人</t>
  </si>
  <si>
    <t>退伍老兵慰问满意度</t>
  </si>
  <si>
    <t>退伍老兵慰问</t>
  </si>
  <si>
    <t>科教文化股</t>
  </si>
  <si>
    <t xml:space="preserve">  武定县教育体育局</t>
  </si>
  <si>
    <t xml:space="preserve">    武定县教育体育局</t>
  </si>
  <si>
    <t xml:space="preserve">      省级公费师范生培养计划专项资金</t>
  </si>
  <si>
    <t xml:space="preserve">  根据《云南省教育厅等四部门关于印发云南省实施教育部直属师范大学公费师范生管理细则的通知》精神，对15名公用师范生在校学习期间免除学费和住宿费，并给予生活补助。培养经费标准每生每年为9800元，其中：免除学费5000元，住宿费800元，生活补助4000元。培养经费按照8:1:1的比例，由省、州、县三级财政分别承担。</t>
  </si>
  <si>
    <t>15</t>
  </si>
  <si>
    <t>获补助人员顺利完成学业，减轻家庭负担。</t>
  </si>
  <si>
    <t>获补对象准确率</t>
  </si>
  <si>
    <t>及时将补助汇给培养学校，学校及时对15名学生进行补助</t>
  </si>
  <si>
    <t>委托培养学生服务期</t>
  </si>
  <si>
    <t>委培学生毕业后，严格按照合同约定，服务5年以上。</t>
  </si>
  <si>
    <t>通过多种渠道对补助对象进行政策宣传，提高知晓率。</t>
  </si>
  <si>
    <t xml:space="preserve">      武定县2021年云南省优秀贫困学子奖学金专项资金</t>
  </si>
  <si>
    <t>根据《云南省优秀贫困学子奖励计划的实施细则》，对考入中央部委直属高校的云南学籍学生家庭经济困难的优秀本科学生，奖励标准每人每年5000元，解决云南学籍学生家庭经济困难的优秀本科学生生活问题，让他顺利完成学业。切实减轻家庭负担。资金由省级承担。</t>
  </si>
  <si>
    <t>补助人数</t>
  </si>
  <si>
    <t>2021年完成211人 困难本科学生申报及资金发放工作</t>
  </si>
  <si>
    <t>补助资金当年到位率</t>
  </si>
  <si>
    <t xml:space="preserve">2021年按照5000元每生每年及时到位 </t>
  </si>
  <si>
    <t>人均补助标准</t>
  </si>
  <si>
    <t xml:space="preserve">2021年按照5000元每生每年及时到位  </t>
  </si>
  <si>
    <t>补助对象政策的知晓度</t>
  </si>
  <si>
    <t>宣传通过各种渠道向 困难本科学生 资助政策</t>
  </si>
  <si>
    <t>受助学生满意度</t>
  </si>
  <si>
    <t>通过各种渠道向 困难本科学生 资助政策</t>
  </si>
  <si>
    <t>家长满意度</t>
  </si>
  <si>
    <t xml:space="preserve">通过各种渠道向 困难本科学生家长宣传 资助政策 </t>
  </si>
  <si>
    <t xml:space="preserve">      国家义务教育质量监测费专项资金</t>
  </si>
  <si>
    <t xml:space="preserve"> 根据《云南省人民政府督导委员会办公室关于参加国家义务教育质量监测的通知》（云政教督办函【2019】42号要求，从2020年去，全省129个县（市、区）全部参加业务交由质量监测，监测工作有省政府督导委员会办公室组织，监测方式委托第三方机构开展监测所需费用由县财政纳入预算予以保证，费用为每县每年15万元。监测对象为义务教育阶段四年级和八年级，2020年监测科目为科学和德育。开展义务教育质量监测，是对本县义务教育优质均衡发展情况的研判和预测，监测结果是县域义务教育优质均衡发展评估认定的一项重要指标。</t>
  </si>
  <si>
    <t>义务教育学校质量检测校数</t>
  </si>
  <si>
    <t xml:space="preserve">137 </t>
  </si>
  <si>
    <t>对义务教育学校进行质量检测</t>
  </si>
  <si>
    <t>义务教育学校质量检测覆盖率</t>
  </si>
  <si>
    <t>对所有义务教育学校进行质量检测</t>
  </si>
  <si>
    <t>义务教育学校质量检测费</t>
  </si>
  <si>
    <t xml:space="preserve">150000 </t>
  </si>
  <si>
    <t>元/人年</t>
  </si>
  <si>
    <t>义务教育学校质量检测费每年15万元</t>
  </si>
  <si>
    <t>义务教育巩固率</t>
  </si>
  <si>
    <t>义务教育阶段巩固率达99%以上</t>
  </si>
  <si>
    <t>质量监测学生满意度</t>
  </si>
  <si>
    <t xml:space="preserve">通过各种渠道向学生宣传义务教育质量检测政策 
</t>
  </si>
  <si>
    <t xml:space="preserve">      非税收入教育体育局房租收入专项资金</t>
  </si>
  <si>
    <t>收费商铺数</t>
  </si>
  <si>
    <t xml:space="preserve">8 </t>
  </si>
  <si>
    <t xml:space="preserve">根据出租商铺数 </t>
  </si>
  <si>
    <t>商铺出租率</t>
  </si>
  <si>
    <t>商铺100%出租</t>
  </si>
  <si>
    <t>出租标准</t>
  </si>
  <si>
    <t>根据商铺数量</t>
  </si>
  <si>
    <t>社会对承租人的服务态度满意率</t>
  </si>
  <si>
    <t>社会对承租人的服务态度满意情况</t>
  </si>
  <si>
    <t>承租人满意度</t>
  </si>
  <si>
    <t>通过各种渠道向社会宣传招生政策 ，提高满意度</t>
  </si>
  <si>
    <t xml:space="preserve">      非税收入教育体育局利息收入专项资金</t>
  </si>
  <si>
    <t>机关服务服务态度满意率</t>
  </si>
  <si>
    <t>通过各种渠道向机关工作人员宣传利息政策 ，提高满意度</t>
  </si>
  <si>
    <t xml:space="preserve">      州级青少年体育综合性赛事专项经费</t>
  </si>
  <si>
    <t xml:space="preserve"> 全州每3年举办1次综合性的中学生运动会，由州人民政府主办，州教育局、州文体局、团州委等部门（单位）共同承办。由州教育局牵头，州文体局配合，每年定期举办州级校园足球、篮球、排球等集体项目三级联赛，积极开展乒乓球、羽毛球、体育舞蹈等优势项目体育比赛。各县市每2年要组织1次综合性的中小学学生运动会，每年定期组织举办不少二2个项目（校园足球、篮球、排球、乒乓球、羽毛球、网球、体育舞蹈和田径等项目）的单项比赛，自2018—2019学年起结合实际建立分片区足球、篮球、排球和羽毛球、乒乓球周末联赛机制，逐步构建和完善全州学校体育竞赛体系，畅通学生运动员进入各级专业运动队的渠道，为有体育特长的学生提供成才路径，为国家培养竞技体育后备人才奠定基础。各县市人民政府要切实加大学校体育经费投入力度，在安排财政转移支付资金和本级财政资金时要对学校体育给亇倾斜。州、县市两级财政在积极予取上级资金支持，要调整本级支出结构，支持保障州、县市体育竞赛活动的开展。各级教育行政部门要积极予取各级各方支持，根据实际需求将学校体育工作经费纳入年度预算，建立健全行政区域内体育竞赛工作常态化机制。到2020年，全县学校体育办学条件总体达到国家标准，政府主导、部门协作、社会参与的学校体育推进机制进一步完善。学校体育工作投入保障有力，管理机构健全，管理能力和水平上新台阶。体育课和课外锻炼时间有保证，体育教学、科研、课余训练和竞赛体系基本完备。体育规则意识、团队合作精神、忠诚担当品格在立德树人教育理念中的主体地位基本确立，学生体质健康水平明显提高，全社会关心学生健康、重视学校体育的浓厚氛围基本形成。以培养学生兴趣、养成锻炼习惯、掌握运动技能、增强学生体质为主线，形成小学、初中多样化，高中专项化的体育课程体系。严禁削减、挤占体育课时间，有条件的地区可为中小学增加体育课时。加大体育课程改革，制定符合不同年龄阶段学生需求的体育教学训练大纲和校本教材。鼓励各县各校因地制宜，开展符合各年龄阶段学生特点的体育教学改革，提高体育课程趣味性和吸引力。鼓励学校积极开展具有当地民族特色的体育课程教学。各级教育行政部门要加强对学校体育教学的指导，提升教学水平。</t>
  </si>
  <si>
    <t>参加学校数</t>
  </si>
  <si>
    <t xml:space="preserve">30 </t>
  </si>
  <si>
    <t>全县所有学校组织学生参加</t>
  </si>
  <si>
    <t>学校参与率</t>
  </si>
  <si>
    <t>州级青少年体育综合性赛事经费标准</t>
  </si>
  <si>
    <t xml:space="preserve">350000 </t>
  </si>
  <si>
    <t xml:space="preserve">参加州级青少年体育综合性赛事经费安排情况 </t>
  </si>
  <si>
    <t>学生体质健康达标率</t>
  </si>
  <si>
    <t>通过举行体育赛事，提高学生体质健康</t>
  </si>
  <si>
    <t>参加学生满意度</t>
  </si>
  <si>
    <t>通过对学生进行运动健康知识宣传，提高学生对体育锻炼的意识。 
参训人员满意度=（对培训整体满意的参训人数/参训总人数）*100%</t>
  </si>
  <si>
    <t xml:space="preserve">      非税收入武定县招生考试报名费专项资金</t>
  </si>
  <si>
    <t xml:space="preserve">  完成各种招生考试任务。</t>
  </si>
  <si>
    <t>高中考试场次</t>
  </si>
  <si>
    <t xml:space="preserve">按照高中考试次数 </t>
  </si>
  <si>
    <t>初中考试场次</t>
  </si>
  <si>
    <t xml:space="preserve">6 </t>
  </si>
  <si>
    <t xml:space="preserve">按照初中考试次数  </t>
  </si>
  <si>
    <t>考试学生合格率</t>
  </si>
  <si>
    <t xml:space="preserve">90 </t>
  </si>
  <si>
    <t xml:space="preserve">考试学生合格情况 </t>
  </si>
  <si>
    <t>初中人均标准</t>
  </si>
  <si>
    <t xml:space="preserve"> 按照报名科次情况 </t>
  </si>
  <si>
    <t xml:space="preserve">高中人均标准 </t>
  </si>
  <si>
    <t xml:space="preserve">35 </t>
  </si>
  <si>
    <t>学生毕业后对社会贡献率</t>
  </si>
  <si>
    <t>学生毕业后对社会贡献</t>
  </si>
  <si>
    <t>考试学生满意度</t>
  </si>
  <si>
    <t>通过各种渠道向学生宣传招生政策 ，提高满意度</t>
  </si>
  <si>
    <t xml:space="preserve">      武定县2021年少数民族学子奖学金专项资金</t>
  </si>
  <si>
    <t>根据《楚雄州少数民族学子奖励计划实施办法》，奖励考入本科及以上的楚雄籍少数民族家庭经济困难的500名优秀学生，一次性奖励5000元，州级分配名额，资金由州县财政各承担50：50%，全面落实教育精准扶贫学生资助政策，确保建档立卡贫困户学生安心就学，不让一个学生因贫失学。</t>
  </si>
  <si>
    <t xml:space="preserve"> 完成98人 考入本科及以上的楚雄籍少数民族家庭经济困难学生</t>
  </si>
  <si>
    <t xml:space="preserve"> 2021年按照5000元每生每年及时到位 </t>
  </si>
  <si>
    <t>补助对象毕业率</t>
  </si>
  <si>
    <t>通过补助发放，减轻贫困学生家庭负担，提高升学率。</t>
  </si>
  <si>
    <t xml:space="preserve">通过各种渠道向 困难本科学生 资助政策 </t>
  </si>
  <si>
    <t xml:space="preserve">      武定县2021年年初预算彝州建档立卡贫困学子学费补助专项资金</t>
  </si>
  <si>
    <t>根据《楚雄州教育精准扶贫实施方案》，对考入专科以上既没有享受“国家学费奖励”、也未享受“少数民族学子奖学金的”建档立卡贫困学生给予一次性奖励4000元，州级分配名额，资金由州县财政按45%：55%承担。全面落实教育精准扶贫学生资助政策，确保建档立卡贫困户学生安心就学，不让一个学生因贫失学。</t>
  </si>
  <si>
    <t>奖励学生人数</t>
  </si>
  <si>
    <t>198</t>
  </si>
  <si>
    <t xml:space="preserve"> 完成198人 少数民族学子奖学金申报及资金发放 </t>
  </si>
  <si>
    <t>奖励标准</t>
  </si>
  <si>
    <t xml:space="preserve">2021年按照4000元每生每年及时到位  </t>
  </si>
  <si>
    <t>资金到位率</t>
  </si>
  <si>
    <t xml:space="preserve">资金及时到位 </t>
  </si>
  <si>
    <t>受助学生辍学率</t>
  </si>
  <si>
    <t xml:space="preserve">全面落实教育精准扶贫学生资助政策，确保建档立卡贫困户学生安心就学，不让一个学生因贫失学。 </t>
  </si>
  <si>
    <t>奖励学生满意度</t>
  </si>
  <si>
    <t>通过各种渠道向 困难本科学生 宣传资助政策</t>
  </si>
  <si>
    <t xml:space="preserve">      上年结转2020年中央财政普惠金融发展专项资金专项资金</t>
  </si>
  <si>
    <t xml:space="preserve">      生源地助学贷款风险补偿金专项资金</t>
  </si>
  <si>
    <t xml:space="preserve"> 建立生源地信用助学贷款风险补偿金专项资金，风险补偿金比例按照当年贷款发生额的15%确定。2020年我县共有大学生1552人享受助学贷款，贷款金额为1209860元，需要生源地助学贷款风险补偿金181479元。</t>
  </si>
  <si>
    <t xml:space="preserve">1552 </t>
  </si>
  <si>
    <t xml:space="preserve">确保符合条件学生100%资助 </t>
  </si>
  <si>
    <t xml:space="preserve">发放符合条件学生贷款准确率100%资助 </t>
  </si>
  <si>
    <t>通过各种渠道对社会和学生进行政策宣传，提高资助政策知晓率 ，知晓率达95%</t>
  </si>
  <si>
    <t>符合条件学生 家庭生活状况 明显改善</t>
  </si>
  <si>
    <t>通过各种渠道对学生进行政策宣传，提高资助政策知晓率 ，知晓率达95%</t>
  </si>
  <si>
    <t xml:space="preserve">    武定县香水小学</t>
  </si>
  <si>
    <t xml:space="preserve">      2021年城乡义务教育不足100人校点公用经费公用经费补助资金</t>
  </si>
  <si>
    <t xml:space="preserve">保证教学业务与管理、教学竞赛、教学质量提升及第三方评价的政府购买服务、办公、会议、印刷、教师培训、实验实习、文体活动、水电、取暖、交通差旅、邮电、教育信息化网络费用，仪器设备及图书资料等购置，学生课桌椅、床铺、食堂设施设备的零星补充购置及维修维护，房屋、建筑物、校园内道路、围墙、大门、运动场地、教室内教师讲台及仪器设备的日常维修维护，学校勤工俭学购买生产设备和工具，校园绿化美化、校园文化建设，学生健康体检费，校方责任保险，公务接待费，非财政供养人员经费（不得用于学校食堂工勤人员的工资支出）等。县级财政安排的义务教育学校定额公用经费，可根据学校实际需求，安排用于弥补学校公用经费支出缺口部分。
</t>
  </si>
  <si>
    <t xml:space="preserve"> 　补助人数
</t>
  </si>
  <si>
    <t>397</t>
  </si>
  <si>
    <t xml:space="preserve"> 免除学生学费、补助学校公用经费</t>
  </si>
  <si>
    <t xml:space="preserve"> 　 补助范围占在校生比例
</t>
  </si>
  <si>
    <t xml:space="preserve">免除义务教育阶段学生学费、补助学校公用经费 </t>
  </si>
  <si>
    <t xml:space="preserve"> 　 教师培训经费占在校学生比例
</t>
  </si>
  <si>
    <t xml:space="preserve">培训经费支出占公用经费10%以上 </t>
  </si>
  <si>
    <t xml:space="preserve"> 　 补助资金当年到位率
</t>
  </si>
  <si>
    <t xml:space="preserve">人均补助标准
</t>
  </si>
  <si>
    <t>650</t>
  </si>
  <si>
    <t xml:space="preserve">按照义务教育阶段在校学生人数补助学校公用经费 </t>
  </si>
  <si>
    <t xml:space="preserve"> 　 九年义务教育巩固率
</t>
  </si>
  <si>
    <t xml:space="preserve">提高义务教育巩固率 </t>
  </si>
  <si>
    <t xml:space="preserve"> 　 义务教育免费年限
</t>
  </si>
  <si>
    <t>按照学生数， 免除学生学费、补助学校公用经费</t>
  </si>
  <si>
    <t xml:space="preserve"> 　 学生满意度
</t>
  </si>
  <si>
    <t>通过各种渠道向义务教育阶段学生宣传资助政策</t>
  </si>
  <si>
    <t xml:space="preserve"> 　 家长满意度
</t>
  </si>
  <si>
    <t xml:space="preserve">通过各种渠道向义务教育阶段学生家长宣传资助政策 </t>
  </si>
  <si>
    <t xml:space="preserve">      非税收入香水小学保教费补助资金</t>
  </si>
  <si>
    <t xml:space="preserve"> 确保所有适龄幼儿100%接受学前教育。</t>
  </si>
  <si>
    <t>收费学生人数</t>
  </si>
  <si>
    <t xml:space="preserve">830 </t>
  </si>
  <si>
    <t xml:space="preserve">根据在校幼儿人数 </t>
  </si>
  <si>
    <t>学前一年幼儿入学率</t>
  </si>
  <si>
    <t xml:space="preserve">学前幼儿入学情况 </t>
  </si>
  <si>
    <t>人均标准</t>
  </si>
  <si>
    <t>元/人*月</t>
  </si>
  <si>
    <t xml:space="preserve"> 根据在校幼儿人数 </t>
  </si>
  <si>
    <t>幼儿受教育年限率</t>
  </si>
  <si>
    <t>根据在校幼儿在校情况</t>
  </si>
  <si>
    <t>幼儿学生满意度</t>
  </si>
  <si>
    <t xml:space="preserve">      2021年乡村教师岗位生活补助资金</t>
  </si>
  <si>
    <t>从 2016年1月1日起，全州10县市按照“以岗定补、在岗享有、离岗取消、实名发放、动态管理”的办法，实行乡村教师差别化岗位生活补助政策，对乡村教师(指城区市、县城所在地城区范围以外的公办农村学校教职工和其他乡镇公办学校教职工，含符合条件的儿园教师和特岗教师）每人每月给予不少于500元的岗位生活补贴。州财政按照10县市乡村教师每人每月200元的标准给予县市财政转移支付补助，同时统筹分配上级综合奖补资金，对落实差别化生活补助政策较好的县市予以重点倾。</t>
  </si>
  <si>
    <t>享受补助人数</t>
  </si>
  <si>
    <t xml:space="preserve">按照乡村教师人数补助 </t>
  </si>
  <si>
    <t xml:space="preserve">及时发放 </t>
  </si>
  <si>
    <t>月人均享受标准</t>
  </si>
  <si>
    <t xml:space="preserve">按照人均标准及时下达  </t>
  </si>
  <si>
    <t>享受补助教师政策知晓率</t>
  </si>
  <si>
    <t xml:space="preserve">通过各种渠道对享受补助的乡村教师生活补助进行政策宣传 </t>
  </si>
  <si>
    <t>享受补助教师满意率</t>
  </si>
  <si>
    <t xml:space="preserve">通过各种渠道对享受补助的乡村教师进行政策宣传 </t>
  </si>
  <si>
    <t xml:space="preserve">      2021年城乡义务教育学校学生营养膳食补助资金</t>
  </si>
  <si>
    <t>1、城乡义务教育阶段营养改善计划按规定得到落实；
2、促进义务教育阶段学校均衡发展;
3、保障义务教育阶段学生身体健康。</t>
  </si>
  <si>
    <t>学生营养改善计划补助学生数</t>
  </si>
  <si>
    <t>3159</t>
  </si>
  <si>
    <t xml:space="preserve"> 农村义务教育阶段学生100%享受 </t>
  </si>
  <si>
    <t>建档立卡学生覆盖率</t>
  </si>
  <si>
    <t xml:space="preserve">农村义务教育阶段学生100%享受  </t>
  </si>
  <si>
    <t xml:space="preserve">人均补助标准 </t>
  </si>
  <si>
    <t xml:space="preserve">800 </t>
  </si>
  <si>
    <t xml:space="preserve">按照标准享受 </t>
  </si>
  <si>
    <t>义务教育阶段巩固率</t>
  </si>
  <si>
    <t>通过实施营养改善计划，提高义务教育阶段巩固率达98%以上。</t>
  </si>
  <si>
    <t>&gt;</t>
  </si>
  <si>
    <t xml:space="preserve">通过各种渠道对学生进行政策宣传，提高资助政策知晓率 和满意度 </t>
  </si>
  <si>
    <t xml:space="preserve">学生满意度 </t>
  </si>
  <si>
    <t xml:space="preserve">      2021年特殊教育公用经费补助资金</t>
  </si>
  <si>
    <t xml:space="preserve">特殊学校公用经费开支范围包括：（一）个人小型辅助器械、低值康复设备的配备、维护与更新。（二）教师特教和康复专业培训，（三）特教会议、交流活动；保障残疾儿童顺利入学。
</t>
  </si>
  <si>
    <t xml:space="preserve"> 　特殊教育补助人数
</t>
  </si>
  <si>
    <t>23</t>
  </si>
  <si>
    <t xml:space="preserve"> 免除特殊教育学生学费、补助学校公用经费</t>
  </si>
  <si>
    <t xml:space="preserve"> 　特殊教育学生入学率</t>
  </si>
  <si>
    <t xml:space="preserve">免除特殊教育学生学费、补助学校公用经费 </t>
  </si>
  <si>
    <t xml:space="preserve"> 　 人均补助标准
</t>
  </si>
  <si>
    <t xml:space="preserve">按照特殊教育学生人数补助学校公用经费 </t>
  </si>
  <si>
    <t>通过各种渠道向特殊教育学生宣传资助政策</t>
  </si>
  <si>
    <t xml:space="preserve">通过各种渠道向特殊教育学生家长宣传资助政策 </t>
  </si>
  <si>
    <t xml:space="preserve">      2021年学前教育阶段就读建档立卡贫困儿童补助资金</t>
  </si>
  <si>
    <t>加快学前教育发展，确保学前教育建档立卡家庭经济困难儿童受到资助，切实减轻家庭经济负担。</t>
  </si>
  <si>
    <t>建档立卡学生数</t>
  </si>
  <si>
    <t>452</t>
  </si>
  <si>
    <t xml:space="preserve">建档立卡学生      人享受补助  </t>
  </si>
  <si>
    <t>建档立卡学生数覆盖率</t>
  </si>
  <si>
    <t xml:space="preserve">建档立卡学生100%享受补助  </t>
  </si>
  <si>
    <t>补助资金发放率</t>
  </si>
  <si>
    <t xml:space="preserve">确保建档立卡学生100结束资助 </t>
  </si>
  <si>
    <t>人均资助标准</t>
  </si>
  <si>
    <t>700</t>
  </si>
  <si>
    <t xml:space="preserve">按照标准及时发放 </t>
  </si>
  <si>
    <t>学前入学率</t>
  </si>
  <si>
    <t>提高学前入学率达95%以上</t>
  </si>
  <si>
    <t>学生教育资助年限</t>
  </si>
  <si>
    <t xml:space="preserve">学前教育阶段建档立卡学生享受补助3年  </t>
  </si>
  <si>
    <t>受助幼儿满意度</t>
  </si>
  <si>
    <t xml:space="preserve"> 通过各种渠道向学前教育阶段建档立卡学生宣传资助政策   </t>
  </si>
  <si>
    <t xml:space="preserve">通过各种渠道向学前教育阶段建档立卡学生家长宣传资助政策    </t>
  </si>
  <si>
    <t xml:space="preserve">      2021年城乡义务教育阶段家庭经济困难学生生活补助资金</t>
  </si>
  <si>
    <t xml:space="preserve"> 首先须确保建档立卡学生，以及非建档立卡的家庭经济困难残疾学生、农村低保家庭学生、农村特困救助供养学生等四类学生按标准足额获得资助，其余资金用于资助寄宿制除建档立卡等四类学生之外的家庭经济困难学生。</t>
  </si>
  <si>
    <t>小学阶段补助人数（人）</t>
  </si>
  <si>
    <t>1144</t>
  </si>
  <si>
    <t xml:space="preserve">确保建档立卡家庭学生100%资助  </t>
  </si>
  <si>
    <t>资金及时发放</t>
  </si>
  <si>
    <t xml:space="preserve">小学寄宿制四类补助标准 </t>
  </si>
  <si>
    <t xml:space="preserve">按照标准及时发放  </t>
  </si>
  <si>
    <t xml:space="preserve">小学寄宿制非四类补助标准  </t>
  </si>
  <si>
    <t xml:space="preserve">500 </t>
  </si>
  <si>
    <t>义务教育巩固率达98%以上</t>
  </si>
  <si>
    <t xml:space="preserve">      上年结转学前教育家庭经济困难学生生活补助省级专项资金专项资金</t>
  </si>
  <si>
    <t xml:space="preserve">      2021年城乡义务教育寄宿制学生公用经费专项资金</t>
  </si>
  <si>
    <t xml:space="preserve"> 　 小学阶段补助人数
</t>
  </si>
  <si>
    <t>885</t>
  </si>
  <si>
    <t xml:space="preserve">免除义务教育阶段寄宿制学生学费、补助学校公用经费 </t>
  </si>
  <si>
    <t xml:space="preserve"> 　 教师培训经费占公用经费比例
</t>
  </si>
  <si>
    <t xml:space="preserve">按照义务教育阶段在校寄宿制学生人数补助学校公用经费 </t>
  </si>
  <si>
    <t>按照寄宿制学生数， 免除学生学费、补助学校公用经费</t>
  </si>
  <si>
    <t xml:space="preserve">      2021年学前教育阶段家庭经济困难儿童补助资金</t>
  </si>
  <si>
    <t>学前教育家庭经济困难学生数</t>
  </si>
  <si>
    <t>701</t>
  </si>
  <si>
    <t xml:space="preserve">家庭经济困难学生701人享受补助 </t>
  </si>
  <si>
    <t xml:space="preserve">确保经济困难家庭学生100享受资助 </t>
  </si>
  <si>
    <t xml:space="preserve">通过各种渠道向学前教育阶段家庭经济困难学生宣传资助政策   </t>
  </si>
  <si>
    <t xml:space="preserve">学前教育阶段家庭经济困难学生享受补助3年 </t>
  </si>
  <si>
    <t xml:space="preserve">通过各种渠道向学前教育阶段家庭经济困难学生家长宣传资助政策    </t>
  </si>
  <si>
    <t xml:space="preserve">      2021年城乡义务教育补助公用经费补助资金</t>
  </si>
  <si>
    <t xml:space="preserve">保证教学业务与管理、教学竞赛、教学质量提升及第三方评价的政府购买服务、办公、会议、印刷、教师培训、实验实习、文体活动、水电、取暖、交通差旅、邮电、教育信息化网络费用，仪器设备及图书资料等购置，学生课桌椅、床铺、食堂设施设备的零星补充购置及维修维护，房屋、建筑物、校园内道路、围墙、大门、运动场地、教室内教师讲台及仪器设备的日常维修维护，学校勤工俭学购买生产设备和工具，校园绿化美化、校园文化建设，学生健康体检费，校方责任保险，初中学业水平考试报名费，公务接待费，非财政供养人员经费（不得用于学校食堂工勤人员的工资支出）等。县级财政安排的义务教育学校定额公用经费，可根据学校实际需求，安排用于弥补学校公用经费支出缺口部分。
</t>
  </si>
  <si>
    <t>3136</t>
  </si>
  <si>
    <t xml:space="preserve"> 　 小学共有经费人均补助标准
</t>
  </si>
  <si>
    <t xml:space="preserve"> 　 义务教育巩固率
</t>
  </si>
  <si>
    <t xml:space="preserve"> 　 补助对象政策知晓率
</t>
  </si>
  <si>
    <t xml:space="preserve">通过各种渠道向义务教育阶段学生宣传资助政策 </t>
  </si>
  <si>
    <t xml:space="preserve">    武定县九厂小学</t>
  </si>
  <si>
    <t>1280</t>
  </si>
  <si>
    <t>按照免除武定县九厂小学在校学生1280名（随班就读除外）学费、按照武定县九厂小学在校学生1280名（随班就读除外）补助学校公用经费</t>
  </si>
  <si>
    <t>93</t>
  </si>
  <si>
    <t>420</t>
  </si>
  <si>
    <t>根据《云南省人民政府关于进一步完善城乡义务教育经费保障机制的通知》（云政发﹝2016﹞74号）和《云南省教育厅等六部门关于印发家庭经济困难学生认定办法的通知》（云教规【2019】3号）精神，实施城乡义务教育阶段家庭经济困难学生生活补助，补助标准为寄宿制档立卡学生，以及非建档立卡的家庭经济困难残疾学生、农村低保家庭学生、农村特困救助供养学生小学1000元/生·年，九厂小学2021年寄宿制四类学生共计277人（其中建档立卡251人，残疾2人，农村低保24人），非寄宿制档立卡学生，以及非建档立卡的家庭经济困难残疾学生、农村低保家庭学生、农村特困救助供养学生小学500元/生·年，九厂小学2021年非寄宿制学生工143人（其中建档立卡133人，残疾6人，农村低保3人，农村特困救助供养1人），共需资金348500元，共计348500元资金由中央50﹪（174250元）、省级35﹪（121975元）、州级6.25﹪（21781。25元）、县级8.75﹪（30493.75元）分别承担。确保符合条件学生100%资助，资金按月及时发放</t>
  </si>
  <si>
    <t>城乡义务教育阶段家庭经济困难学生生活补助，补助标准为寄宿制档立卡学生，以及非建档立卡的家庭经济困难残疾学生、农村低保家庭学生、农村特困救助供养学生小学1000元/生·年，九厂小学2021年寄宿制四类学生共计277人（其中建档立卡251人，残疾2人，农村低保24人），非寄宿制档立卡学生，以及非建档立卡的家庭经济困难残疾学生、农村低保家庭学生、农村特困救助供养学生小学500元/生·年，九厂小学2021年非寄宿制学生工143人（其中建档立卡133人，残疾6人，农村低保3人，农村特困救助供养1人），共需资金348500元，由中央50%、省级35%、州级6.25%、县级8.75%分别承担。符合条件学生100%资助，资金按月及时发放城乡义务教育阶段家庭经济困难学生生活补助，补助标准为寄宿制档立卡学生，以及非建档立卡的家庭经济困难残疾学生、农村低保家庭学生、农村特困救助供养学生小学1000元/生·年，九厂小学2021年寄宿制四类学生共计277人（其中建档立卡251人，残疾2人，农村低保24人），非寄宿制档立卡学生，以及非建档立卡的家庭经济困难残疾学生、农村低保家庭学生、农村特困救助供养学生小学500元/生·年，九厂小学2021年非寄宿制学生工143人（其中建档立卡133人，残疾6人，农村低保3人，农村特困救助供养1人），共需资金348500元，共计348500元资金由中央50﹪（174250元）、省级35﹪（121975元）、州级6.25﹪（21781。25元）、县级8.75﹪（30493.7</t>
  </si>
  <si>
    <t>九年义务教育巩固率</t>
  </si>
  <si>
    <t>确保建档立卡学生，以及非建档立卡的家庭经济困难残疾学生、农村低保家庭学生、农村特困救助供养学生等四类学生按标准足额获得资助，其余资金用于资助寄宿制除建档立卡等四类学生之外的家庭经济困难学生。确保了武定县九厂小学巩固率达到100%。</t>
  </si>
  <si>
    <t>通过各种渠道对学生进行政策宣传以及困难生活补助项目的实施提高资助政策知晓率 以及家长学生满意度达到98.6%</t>
  </si>
  <si>
    <t xml:space="preserve">      2021年城乡义务教育寄宿制学生公用经费补助资金</t>
  </si>
  <si>
    <t xml:space="preserve">    小学阶段补助人数
</t>
  </si>
  <si>
    <t>603</t>
  </si>
  <si>
    <t xml:space="preserve"> 　 补助范围占寄宿制学生比例
</t>
  </si>
  <si>
    <t>165</t>
  </si>
  <si>
    <t>武定县 九厂小学免除不足100人在校学生学费165人、补助学校公用经费</t>
  </si>
  <si>
    <t xml:space="preserve"> 　 补助范围占不足100人在校生比例
</t>
  </si>
  <si>
    <t>免除义务教育阶段不足100人在校学生学费、补助学校公用经费 武定县 九厂小学免除不足100人在校学生学费165人、补助学校公用经费</t>
  </si>
  <si>
    <t xml:space="preserve">按照义务教育阶段不足100人在校学生人数补助学校公用经费 </t>
  </si>
  <si>
    <t xml:space="preserve">通过各种渠道向义务教育阶段不足100人在校学生宣传资助政策 </t>
  </si>
  <si>
    <t>按照不足100人在校学生数， 免除学生学费、补助学校公用经费</t>
  </si>
  <si>
    <t>通过各种渠道向义务教育阶段不足100人在校学生宣传资助政策</t>
  </si>
  <si>
    <t xml:space="preserve">通过各种渠道向义务教育阶段不足100人在校学生家长宣传资助政策 </t>
  </si>
  <si>
    <t xml:space="preserve">      2021年特殊教育送教上门公用经费补助资金</t>
  </si>
  <si>
    <t>特殊教育送教上门学校公用经费开支范围包括：（一）个人小型辅助器械、低值康复设备的配备、维护与更新。（二）教师特教和康复专业培训，（三）特教会议、交流活动；保障残疾儿童接受知识的权利。</t>
  </si>
  <si>
    <t xml:space="preserve"> 免除特殊教育送教上门学生学费，补助学校公用经费</t>
  </si>
  <si>
    <t xml:space="preserve">特殊教育学生入学率
</t>
  </si>
  <si>
    <t xml:space="preserve"> 　人均补助标准
</t>
  </si>
  <si>
    <t xml:space="preserve">按照特殊教育云南省人民政府关于进一步完善城乡义务教育经费保障机制的通知(云政发〔2016〕74号）精神，特殊教育公用经费6000元/生·年，各级资金配套比例为中央80%，省14%，州2.7%，县3.3%。特殊学校公用经费开支范围包括：（一）个人小型辅助器械、低值康复设备的配备、维护与更新。（二）教师特教和康复专业培训，（三）特教会议、交流活动；保障残疾儿童顺利入学。学生人数补助学校公用经费 </t>
  </si>
  <si>
    <t>通过各种渠道向特殊教育送教上门学生宣传资助政策</t>
  </si>
  <si>
    <t xml:space="preserve">通过各种渠道向特殊教育送教上门学生家长宣传资助政策 </t>
  </si>
  <si>
    <t>108</t>
  </si>
  <si>
    <t xml:space="preserve">通过各种渠道对享受补助的乡村进行政策宣传 </t>
  </si>
  <si>
    <t>1、城乡义务教育阶段营养改善计划按规定得到落实；
2、促进义务教育阶段学校均衡发展;
3、保障义务教育阶段教育阶段学生生体健康。</t>
  </si>
  <si>
    <t>1291</t>
  </si>
  <si>
    <t xml:space="preserve"> 狮山镇九厂九厂小学1291名在校生100%享受 </t>
  </si>
  <si>
    <t>建档立卡学生占在校生比例</t>
  </si>
  <si>
    <t xml:space="preserve">  狮山镇九厂九厂小学1291名在校生其中建档立卡学生385人占29.8%，全部享受营养餐补助</t>
  </si>
  <si>
    <t>按照标准享受 ：每个学生每年按200天计算，每天4元</t>
  </si>
  <si>
    <t>生活水平增强学生体质。减少了因家庭困难而是学的情况，从而提高了学校的学生巩固率达到了100%，九厂小学1291名适龄儿童已经全部入学没有辍学和失学儿童</t>
  </si>
  <si>
    <t xml:space="preserve">      2021年学前教育阶段家庭经济困难儿童资助补助资金</t>
  </si>
  <si>
    <t>家庭经济困难学生208人享受补助 根据《财政部、教育部关于建立学前教育资助制度的意见》（财教[2011]410号），从2011年秋季学期起建立学前教育资助政策体系，具体资助方式和资助标准由省级政府自行制定。中央财政根据地方出台的资助政策、经费投入及实施效果等因素，予以奖补。按照2020/2021年学前教育在校学生数442人的30%计算，合计补助208人，补助标准300元/生·年、共计62400元资金按中央80%（49920元）、省14%（8736元）、州2.7%（1684.8元）、县3.3%（2059.2元）分别承担</t>
  </si>
  <si>
    <t>建档立卡学生100%享受补助  根据《财政部、教育部关于建立学前教育资助制度的意见》（财教[2011]410号），从2011年秋季学期起建立学前教育资助政策体系，具体资助方式和资助标准由省级政府自行制定。中央财政根据地方出台的资助政策、经费投入及实施效果等因素，予以奖补。按照2020/2021年学前教育在校学生数442人的30%计算，合计补助208人，补助标准300元/生·年、共计62400元资金按中央80%（49920元）、省14%（8736元）、州2.7%（1684.8元）、县3.3%（2059.2元）分别承担</t>
  </si>
  <si>
    <t xml:space="preserve">根据《财政部、教育部关于建立学前教育资助制度的意见》（财教[2011]410号），从2011年秋季学期起建立学前教育资助政策体系，具体资助方式和资助标准由省级政府自行制定。中央财政根据地方出台的资助政策、经费投入及实施效果等因素，予以奖补。按照2020/2021年学前教育在校学生数442人的30%计算，合计补助208人，补助标准300元/生·年、共计62400元资金按中央80%（49920元）、省14%（8736元）、州2.7%（1684.8元）、县3.3%（2059.2元）分别承担确保经济困难家庭学生100享受资助 </t>
  </si>
  <si>
    <t>学前教育巩固率</t>
  </si>
  <si>
    <t xml:space="preserve">学前教育阶段家庭经济困难学生享受补助1年 </t>
  </si>
  <si>
    <t xml:space="preserve">      上年结转2020年第三批义务教育家庭经济困难学生省级和州级生活补助专项资金</t>
  </si>
  <si>
    <t xml:space="preserve">      非税收入九厂小学保教费补助资金</t>
  </si>
  <si>
    <t>442</t>
  </si>
  <si>
    <t>中心幼儿园每生每月240元，其余村委会幼儿园每生每月100元。</t>
  </si>
  <si>
    <t xml:space="preserve"> 　 补助范围占在校特殊教育学生比例
</t>
  </si>
  <si>
    <t>按照特殊教育学生数， 免除学生学费、补助学校公用经费</t>
  </si>
  <si>
    <t xml:space="preserve">      非税收入九厂小学房租收入补助资金</t>
  </si>
  <si>
    <t>33508元</t>
  </si>
  <si>
    <t xml:space="preserve">      2021年学前教育阶段就读建档立卡贫困儿童资助补助资金</t>
  </si>
  <si>
    <t>75</t>
  </si>
  <si>
    <t xml:space="preserve">建档立卡学生75人享受补助  </t>
  </si>
  <si>
    <t xml:space="preserve">确保建档立卡学生100%及时得到资助 </t>
  </si>
  <si>
    <t xml:space="preserve">通过各种渠道向学前教育阶段建档立卡学生宣传资助政策   </t>
  </si>
  <si>
    <t xml:space="preserve">    武定县九厂中学</t>
  </si>
  <si>
    <t xml:space="preserve"> 　 初中阶段补助人数
</t>
  </si>
  <si>
    <t>589</t>
  </si>
  <si>
    <t>九厂中学有589人，免除589人的书费。免除义务教育阶段寄宿制学生学费</t>
  </si>
  <si>
    <t xml:space="preserve">免除义务教育阶段寄宿制学生589人学费、补助学校公用经费 </t>
  </si>
  <si>
    <t>培训经费支出占公用经费10%以上 。加强了教师的培训。</t>
  </si>
  <si>
    <t xml:space="preserve"> 　 初中共有经费人均补助标准
</t>
  </si>
  <si>
    <t>按照义务教育阶段在校寄宿经费，每人200元，589人，合计：117800元</t>
  </si>
  <si>
    <t xml:space="preserve">提高九厂中学学生的义务教育巩固率 </t>
  </si>
  <si>
    <t>1、城乡义务教育阶段营养改善计划得到落实
2、促进了当地义务教育阶段学校均衡发展;
3、保障九厂义务教育阶段教育阶段学生生体健康。
4、加快了九厂地区的脱贫步伐。</t>
  </si>
  <si>
    <t>588</t>
  </si>
  <si>
    <t>巩固率</t>
  </si>
  <si>
    <t>义务教育巩固率达到 98%以上。</t>
  </si>
  <si>
    <t>中学阶段补助人数（人）</t>
  </si>
  <si>
    <t>233</t>
  </si>
  <si>
    <t xml:space="preserve">中学寄宿制四类补助标准 </t>
  </si>
  <si>
    <t>1250</t>
  </si>
  <si>
    <t xml:space="preserve">中学寄宿制非四类补助标准  </t>
  </si>
  <si>
    <t>九厂中学巩固率达98%</t>
  </si>
  <si>
    <t xml:space="preserve">      非税收入九厂中学房租经费</t>
  </si>
  <si>
    <t>18208.37</t>
  </si>
  <si>
    <t xml:space="preserve">特殊教育送教上门学校公用经费开支范围包括：（一）个人小型辅助器械、低值康复设备的配备、维护与更新。（二）教师特教和康复专业培训，（三）特教会议、交流活动；保障残疾儿童接受知识的权利。九厂中学特殊教育经费管理实施细则；武定县九厂中学2020—2021学年学校工作职责；提高了九厂中学残疾学生的入学率；提高了教学质量；
</t>
  </si>
  <si>
    <t xml:space="preserve"> 免除特殊教育送教上门学生1人学费，补助学校
公用经费，</t>
  </si>
  <si>
    <t xml:space="preserve"> 免除特殊教育送教上门学生1人学费，补助学校公用经费</t>
  </si>
  <si>
    <t>按照特殊教育云南省人民政府关于进一步完善城乡义务教育经费保障机制的通知(云政发〔2016〕74号）精神，特殊教育公用经费6000元/生·年，各级资金配套比例为中央80%，省14%，州2.7%，县3.3%。特殊学校公用经费开支范围包括：（一）个人小型辅助器械、低值康复设备的配备、维护与更新。（二）教师特教和康复专业培训，（三）特教会议、交流活动；保障残疾儿童顺利入学。学生人数补助学校公用经费 
九厂中学送教上门1人。每人6000元；共计：6000元；中央承担：4800元；省级承担：840元；州级承担：162元，县级承担：198元。</t>
  </si>
  <si>
    <t xml:space="preserve">通过各种渠道向特殊教育学生宣传资助政策 </t>
  </si>
  <si>
    <t>按照学生数， 免除学生1人学费、补助学校公用经费</t>
  </si>
  <si>
    <t>581</t>
  </si>
  <si>
    <t xml:space="preserve"> 免除学生学费、补助学校公用经费，免除九厂中学581人学生费用</t>
  </si>
  <si>
    <t>850</t>
  </si>
  <si>
    <t>按照义务教育阶段在校学生人数补助学校公用经费 ，九厂中学公用经费：九厂中学有581人，每人850元，共计：493850元，中央承担：395080元；省级承担：69139元；州级承担：13334元，县级承担：16297元。</t>
  </si>
  <si>
    <t xml:space="preserve">提高了九厂中学义务教育巩固率 </t>
  </si>
  <si>
    <t>按照学生数， 免除九厂中学学生581人学费、补助学校公用经费</t>
  </si>
  <si>
    <t>特殊学校公用经费开支范围包括：（一）个人小型辅助器械、低值康复设备的配备、维护与更新。（二）教师特教和康复专业培训，（三）特教会议、交流活动；保障残疾儿童顺利入学。
九厂中学有残疾学生7人，每人6000元，共计：42000元。其中：中央承担：33600元；省级承担：5880元；州级承担：1134元；县级承担：1386元。</t>
  </si>
  <si>
    <t>7</t>
  </si>
  <si>
    <t xml:space="preserve"> 免除特殊教育学生学费、补助学校公用经费
免除九厂中学学生589人的书费和学费。，</t>
  </si>
  <si>
    <t>免除特殊教育学生学费、补助学校公用经费 
免除九厂中学残疾学生7人的所有费用。</t>
  </si>
  <si>
    <t>按照特殊教育学生人数补助学校公用经费 
九厂中学有残疾学生7人，每人6000元，共计：42000元。其中：中央承担：33600元；省级承担：5880元；州级承担：1134元；县级承担：1386元。</t>
  </si>
  <si>
    <t xml:space="preserve">      20201年乡村教师岗位生活补助资金</t>
  </si>
  <si>
    <t>从 2016年1月1日起，全州10县市按照“以岗定补、在岗享有、离岗取消、实名发放、动态管理”的办法，实行乡村教师差别化岗位生活补助政策，对乡村教师(指城区市、县城所在地城区范围以外的公办农村学校教职工和其他乡镇公办学校教职工，含符合条件的儿园教师和特岗教师）每人每月给予不少于500元的岗位生活补贴。州财政按照10县市乡村教师每人每月200元的标准给予县市财政转移支付补助，同时统筹分配上级综合奖补资金，对落实差别化生活补助政策较好的县市予以重点倾。
九厂中学62人，每人补助150元，共计：148800元</t>
  </si>
  <si>
    <t>62</t>
  </si>
  <si>
    <t>150</t>
  </si>
  <si>
    <t xml:space="preserve">    武定县插甸小学</t>
  </si>
  <si>
    <t xml:space="preserve"> 　补助学生合规率
</t>
  </si>
  <si>
    <t>享受补助学生100%符合享受补助</t>
  </si>
  <si>
    <t xml:space="preserve"> 　特殊教育人均补助标准
</t>
  </si>
  <si>
    <t xml:space="preserve"> 　特殊教育巩固率</t>
  </si>
  <si>
    <t>通过各种渠道向特殊教育学生宣传资助政策 ，使残疾学生能入学，享受公平的教育。</t>
  </si>
  <si>
    <t>779</t>
  </si>
  <si>
    <t>补助资金合规率</t>
  </si>
  <si>
    <t>享受补助学生100%符合政策享受条件</t>
  </si>
  <si>
    <t>补助资金及时发放率</t>
  </si>
  <si>
    <t>通过对义务教育阶段阶段学生实施家庭经济困难学生生活补助，减轻困难学生家庭负担，巩固率达98% 以上。率达98% 以上。</t>
  </si>
  <si>
    <t xml:space="preserve">      上年结转基础教育学校和医疗卫生机构招聘高校毕业生一次性生活补助专项资金</t>
  </si>
  <si>
    <t>1404</t>
  </si>
  <si>
    <t xml:space="preserve"> 农村义务教育阶段学生100%享受 ，2021年我校实施营养改善计划学生人数1404人，实行午餐4元补助标准学校食堂供餐方式，全年按200天计算补助资金。</t>
  </si>
  <si>
    <t xml:space="preserve">农村义务教育阶段学生100%享受  ，2021年我校实施营养改善计划学生人数1404人，其中建档立卡学生779人，实行午餐4元补助标准学校食堂供餐方式，全年按200天计算补助资金。  </t>
  </si>
  <si>
    <t xml:space="preserve">2021年我校实施营养改善计划学生人数1404人，其中建档立卡学生779人，实行午餐4元补助标准学校食堂供餐方式，全年按200天计算补助资金。 </t>
  </si>
  <si>
    <t>通过对义务教育阶段阶段学生实施营养改善计划，调整饮食结构，增加营养含量，提高农村学生饮食质量，发挥学校强体与育人的双重功能，巩固率达98% 以上。</t>
  </si>
  <si>
    <t>通过各种渠道对学生进行政策宣传，提高资助政策知晓率 和满意度 ，以校点为单位组建了有教师代表、学生代表、家长代表、村民代表的膳食委员会，负责指导营养餐的膳食搭配。调整饮食结构，增加营养含量，提高农村学生饮食质量，发挥学校强体与育人的双重功能，</t>
  </si>
  <si>
    <t xml:space="preserve">通过各种渠道对学生进行政策宣传，提高资助政策知晓率 和满意度 ，以校点为单位组建了有教师代表、学生代表、家长代表、村民代表的膳食委员会，负责指导营养餐的膳食搭配。调整饮食结构，增加营养含量，提高农村学生饮食质量，发挥学校强体与育人的双重功能， </t>
  </si>
  <si>
    <t xml:space="preserve">      2021年城乡义务教育不足100人校点公用经费补助资金</t>
  </si>
  <si>
    <t>463</t>
  </si>
  <si>
    <t xml:space="preserve"> 　  公用经费补助资金使用范围合规率
</t>
  </si>
  <si>
    <t>公用经费补助资金使用范围符合相关规定</t>
  </si>
  <si>
    <t>993</t>
  </si>
  <si>
    <t xml:space="preserve">免除义务教育阶段寄宿制学生学费，补助学校公用经费 </t>
  </si>
  <si>
    <t xml:space="preserve"> 　 公用经费补助资金使用范围合规率
</t>
  </si>
  <si>
    <t xml:space="preserve"> 义务教育巩固率
</t>
  </si>
  <si>
    <t xml:space="preserve">      2021年城乡义务教育公用经费补助资金</t>
  </si>
  <si>
    <t xml:space="preserve">小学阶段补助人数
</t>
  </si>
  <si>
    <t>1395</t>
  </si>
  <si>
    <t xml:space="preserve"> 　小学共有经费人均补助标准
</t>
  </si>
  <si>
    <t xml:space="preserve"> 　 补助学生合规率
</t>
  </si>
  <si>
    <t xml:space="preserve"> 享受补助的学生100%享受补助</t>
  </si>
  <si>
    <t xml:space="preserve"> 　 补助学生入学率
</t>
  </si>
  <si>
    <t>通过各种渠道向特殊教育学生宣传资助政策 ，使送教上门学生能享受公平的教育，提高残疾学生综合素质。</t>
  </si>
  <si>
    <t xml:space="preserve"> 义务教育免费年限
</t>
  </si>
  <si>
    <t>114</t>
  </si>
  <si>
    <t xml:space="preserve">      非税收入插甸小学保教费补助资金</t>
  </si>
  <si>
    <t>261</t>
  </si>
  <si>
    <t>中心幼儿园200元/人.月,其余未评级村小点幼儿园100元/人.月</t>
  </si>
  <si>
    <t xml:space="preserve">      2021年学前教育阶段就读建档立卡贫困儿童生活补助资金</t>
  </si>
  <si>
    <t xml:space="preserve">建档立卡学生125人享受补助  </t>
  </si>
  <si>
    <t>补助学生合规率</t>
  </si>
  <si>
    <t xml:space="preserve">确保建档立卡学生100%享受资助 </t>
  </si>
  <si>
    <t>补助对象入学率</t>
  </si>
  <si>
    <t>通过补助发放，减轻贫困学生家庭负担，提高学前入学率。</t>
  </si>
  <si>
    <t xml:space="preserve">      2021年学前教育阶段家庭经济困难儿童生活补助资金</t>
  </si>
  <si>
    <t xml:space="preserve">家庭经济困难学生224人享受补助 </t>
  </si>
  <si>
    <t xml:space="preserve"> 享受补助学生100%符合政策享受条件</t>
  </si>
  <si>
    <t xml:space="preserve">    武定县插甸中学</t>
  </si>
  <si>
    <t xml:space="preserve">      事业单位基本医疗保险缴费</t>
  </si>
  <si>
    <t>做好本部门人员、公用经费保障，按规定落实干部职工各项待遇，支持部门正常履职。</t>
  </si>
  <si>
    <t>工资福利发放人数（行政编）</t>
  </si>
  <si>
    <t>反映部门（单位）实际发放工资人员数量。工资福利包括：行政人员工资、社会保险、住房公积金、职业年金等。</t>
  </si>
  <si>
    <t>工资福利发放人数（事业编）</t>
  </si>
  <si>
    <t>反映部门（单位）实际发放事业编制人员数量。工资福利包括：事业人员工资、社会保险、住房公积金、职业年金等。</t>
  </si>
  <si>
    <t>供养离（退）休人员数</t>
  </si>
  <si>
    <t>反映财政供养部门（单位）离（退）休人员数量。</t>
  </si>
  <si>
    <t>部门运转</t>
  </si>
  <si>
    <t>正常运转</t>
  </si>
  <si>
    <t>反映部门（单位）运转情况。</t>
  </si>
  <si>
    <t>反映部门（单位）人员对工资福利发放的满意程度。</t>
  </si>
  <si>
    <t>我校在职职工53名，补助标准为200元/人·月，全年补助127200元，补助率达到100%。</t>
  </si>
  <si>
    <t xml:space="preserve">资金及时到位，当年到位率达到100%。 </t>
  </si>
  <si>
    <t>补助对象知晓率</t>
  </si>
  <si>
    <t>通过各种渠道对教师进行政策宣传，使教师满意度达到95%以上。</t>
  </si>
  <si>
    <t>601</t>
  </si>
  <si>
    <t>我校现有在校生601名，补助标准为850元/生·年，全年补助510850元，补助率达到100%。</t>
  </si>
  <si>
    <t>我校现有在校生601名，补助率达到100%。</t>
  </si>
  <si>
    <t>教师培训经费支出占公用经费10%以上 。</t>
  </si>
  <si>
    <t>我校现有在校生601名，补助标准为850元/生·年，全年补助510850元。</t>
  </si>
  <si>
    <t>我校义务教育巩固率达到98%以上。</t>
  </si>
  <si>
    <t>3年内按照在校学生数， 免除学生学费、补助学校公用经费</t>
  </si>
  <si>
    <t>通过各种渠道对家长进行政策宣传，使家长满意度达到95%以上。</t>
  </si>
  <si>
    <t>通过各种渠道对学生进行政策宣传，使学生满意度达到95%以上。</t>
  </si>
  <si>
    <t>601名在校生100%享受每天4元，全年按200天算，800元/生·年补助。</t>
  </si>
  <si>
    <t>360名建档立卡家庭学生100%享受每天4元，全年按200天算，800元/生·年补助。</t>
  </si>
  <si>
    <t>按照标准每生每天4元，全年按200天算，800元/生·年补助。在校生补助率100%。</t>
  </si>
  <si>
    <t>通过营养改善计划进一步改善农村学生营养状况，提升学生健康水平，提高义务教育巩固率，我校义务教育巩固率达到98%以上。</t>
  </si>
  <si>
    <t>通过各种渠道对家长进行政策宣传，并按照我校营养改善计划实施方案不断提高营养餐质量，使家长满意度达到95%以上。</t>
  </si>
  <si>
    <t>通过各种渠道对学生进行政策宣传，并按照我校营养改善计划实施方案不断提高营养餐质量，使学生满意度达到95%以上。</t>
  </si>
  <si>
    <t>初中阶段补助人数（人）</t>
  </si>
  <si>
    <t>360</t>
  </si>
  <si>
    <t>我校现有符合资助条件学生360名，其中寄宿制学生351名，非寄宿制学生9名，按寄宿制学生1250元/生·年，非寄宿制学生625元/生·年计算，全年补助444375元。</t>
  </si>
  <si>
    <t xml:space="preserve">我校现有符合资助条件学生360名，其中建档立卡家庭学生349名，100%资助  </t>
  </si>
  <si>
    <t xml:space="preserve">初中寄宿制四类补助标准 </t>
  </si>
  <si>
    <t>寄宿制学生1250元/生·年</t>
  </si>
  <si>
    <t xml:space="preserve">初中非寄宿制四类补助标准  </t>
  </si>
  <si>
    <t>625</t>
  </si>
  <si>
    <t>非寄宿制学生625元/生·年</t>
  </si>
  <si>
    <t>我校现有残疾学生6名，补助标准为6000元/生·年，全年补助36000元，补助率达到100%。</t>
  </si>
  <si>
    <t xml:space="preserve"> 　特殊教育学生入学率
</t>
  </si>
  <si>
    <t>我校现有残疾学生6名，入学率达到100%。</t>
  </si>
  <si>
    <t>我校现有残疾学生6名，补助标准为6000元/生·年，全年补助36000元。</t>
  </si>
  <si>
    <t>3年内按照残疾学生数， 免除学生学费、补助学校公用经费</t>
  </si>
  <si>
    <t>561</t>
  </si>
  <si>
    <t>我校现有寄宿生561名，补助标准为200元/生·年，全年补助112200元，补助率达到100%。</t>
  </si>
  <si>
    <t>93.3</t>
  </si>
  <si>
    <t>我校现有寄宿生561名，补助率达到100%。</t>
  </si>
  <si>
    <t xml:space="preserve">教师培训经费支出占公用经费10%以上 </t>
  </si>
  <si>
    <t>我校现有寄宿生561名，补助标准为200元/生·年，全年补助112200元。</t>
  </si>
  <si>
    <t>3年内按照寄宿制学生数， 免除学生学费、补助学校公用经费</t>
  </si>
  <si>
    <t xml:space="preserve">    武定县高桥小学</t>
  </si>
  <si>
    <t>1245</t>
  </si>
  <si>
    <t>通过营养改善计划的实施发挥学校强体与育人的双重功能，促进少年儿童健康成长，提高提高义务教育巩固率达98% 以上。</t>
  </si>
  <si>
    <t xml:space="preserve">      2021年城乡义务教育寄宿制学生公用经费</t>
  </si>
  <si>
    <t xml:space="preserve"> 小学阶段补助人数
</t>
  </si>
  <si>
    <t>699</t>
  </si>
  <si>
    <t xml:space="preserve">义务教育巩固率
</t>
  </si>
  <si>
    <t>113</t>
  </si>
  <si>
    <t xml:space="preserve">      2021年城乡义务教育不足100人校点公用经费公用经费</t>
  </si>
  <si>
    <t>137</t>
  </si>
  <si>
    <t xml:space="preserve"> 免除137名学生学费、补助学校公用经费</t>
  </si>
  <si>
    <t>191</t>
  </si>
  <si>
    <t xml:space="preserve">家庭经济困难学生191人享受补助 </t>
  </si>
  <si>
    <t xml:space="preserve">      2021年特殊教育送教上门公用经费</t>
  </si>
  <si>
    <t>77</t>
  </si>
  <si>
    <t xml:space="preserve">建档立卡学生77人享受补助  </t>
  </si>
  <si>
    <t>学前幼儿入学率</t>
  </si>
  <si>
    <t>提高学前幼儿入学率</t>
  </si>
  <si>
    <t>351</t>
  </si>
  <si>
    <t>义务教育巩固率达到98%以上</t>
  </si>
  <si>
    <t xml:space="preserve">      2021年城乡义务教育阶段学校补助公用经费</t>
  </si>
  <si>
    <t>1240</t>
  </si>
  <si>
    <t xml:space="preserve"> 小学共有经费人均补助标准
</t>
  </si>
  <si>
    <t xml:space="preserve">      非税收入高桥小学保教费补助资金</t>
  </si>
  <si>
    <t>373</t>
  </si>
  <si>
    <t xml:space="preserve">      2021年特殊教育随班就读公用经费</t>
  </si>
  <si>
    <t xml:space="preserve">义务教育小学人均补助标准
</t>
  </si>
  <si>
    <t xml:space="preserve">    武定县高桥中学</t>
  </si>
  <si>
    <t xml:space="preserve">      机关事业单位基本养老保险缴费</t>
  </si>
  <si>
    <t>59</t>
  </si>
  <si>
    <t>671</t>
  </si>
  <si>
    <t>武定县高桥中学学生671人，按各级资金配套比例为中央80%，省14%，州2.7%，县3.3%，合计补助资金570350</t>
  </si>
  <si>
    <t>高桥中学通过学校工作群各种渠道向教职工宣传政策</t>
  </si>
  <si>
    <t>207(寄宿)+5(走读)</t>
  </si>
  <si>
    <t xml:space="preserve">625 </t>
  </si>
  <si>
    <t xml:space="preserve">残疾学生占在校生比率
</t>
  </si>
  <si>
    <t>0.1</t>
  </si>
  <si>
    <t xml:space="preserve"> 　 义务教育阶段巩固率
</t>
  </si>
  <si>
    <t>680</t>
  </si>
  <si>
    <t xml:space="preserve"> 农村义务教育阶段学生100%享受2021学年武定县高桥中学营养改善计划学生680人，补助标准生均4元每天，按照200天计算合544000元，资金由中央承担</t>
  </si>
  <si>
    <t>农村义务教育阶段学生100%享受 2021学年武定县高桥中学营养改善计划学生680人，补助标准生均4元每天，按照200天计算合544000元，资金由中央承担</t>
  </si>
  <si>
    <t>按照标准享受 2021学年武定县高桥中学营养改善计划学生680人，补助标准生均4元每天，按照200天计算合544000元，资金由中央承担</t>
  </si>
  <si>
    <t xml:space="preserve">通过校园餐厅广播和家长会及各班班级家长群等各种渠道对社会和学生进行政策宣传，提高资助政策知晓率 ，知晓率达95% </t>
  </si>
  <si>
    <t xml:space="preserve">通过校园餐厅广播和家长会及各班班级家长群等各种渠道对学生进行政策宣传，提高资助政策知晓率 和满意度 </t>
  </si>
  <si>
    <t>按照乡村教师人数补助 武定县高桥中学在职职工59人,人均200元,计141600元</t>
  </si>
  <si>
    <t>及时发放 武定县高桥中学在职职工59人,人均200元,计141600元</t>
  </si>
  <si>
    <t>按照人均标准及时下达  武定县高桥中学在职职工59人,人均200元,计141600元</t>
  </si>
  <si>
    <t xml:space="preserve">通过教职工大会及学校工作群等各种渠道对享受补助的教职工进行政策宣传 </t>
  </si>
  <si>
    <t>607</t>
  </si>
  <si>
    <t xml:space="preserve"> 寄宿制学生占在校生比例
</t>
  </si>
  <si>
    <t>89</t>
  </si>
  <si>
    <t>高桥中学在校寄宿制学生人数607人每人每年200元补助学校公用经费，按各级资金配套比例为中央80%，省14%，州2.7%，县3.3%。武定县高桥中学有寄宿制学生公用经费补助经费121400.00元</t>
  </si>
  <si>
    <t>高桥中学通过校园广播和学校工作群及各班班级群等各种渠道向义务教育阶段学生及家长宣传资助政策</t>
  </si>
  <si>
    <t xml:space="preserve">    武定县猫街小学</t>
  </si>
  <si>
    <t xml:space="preserve"> 　小学阶段补助人数
</t>
  </si>
  <si>
    <t>1265</t>
  </si>
  <si>
    <t>提高义务教育巩固率 98%</t>
  </si>
  <si>
    <t>通过各种渠道向寄宿制学生宣传资助政策，落实政策，增加学生满意度。</t>
  </si>
  <si>
    <t>通过各种渠道向寄宿制学生家长宣传资助政策，落实政策，增加学生家长满意度。</t>
  </si>
  <si>
    <t>特殊学校公用经费开支范围包括：（一）个人小型辅助器械、低值康复设备的配备、维护与更新。（二）教师特教和康复专业培训，（三）特教会议、交流活动（等办公费支出，保障残疾儿童顺利入学。</t>
  </si>
  <si>
    <t xml:space="preserve">根据义务教育阶段残疾学生随班就读在校学生数测算 ，6000元/生。中央资金80% 省级资金14% 州级资金2.7% 县级资金3.3%，分别测算为
38400元  6720.元1296元1584元。 </t>
  </si>
  <si>
    <t xml:space="preserve"> 六年义务教育巩固率
</t>
  </si>
  <si>
    <t>减少残疾学生流失的情况，提高残疾学生入学率，从而提高学生巩固率在98% 以上</t>
  </si>
  <si>
    <t>通过各种渠道向特殊教育学生宣传资助政策，落实政策，增加学生满意度。</t>
  </si>
  <si>
    <t>通过各种渠道向特殊教育学生家长宣传资助政策 ，落实政策，增加学生家长满意度。</t>
  </si>
  <si>
    <t xml:space="preserve">      2021年学前教育阶段家庭经济困难儿童资助经费</t>
  </si>
  <si>
    <t xml:space="preserve">家庭经济困难学生 233人享受补助 </t>
  </si>
  <si>
    <t xml:space="preserve">确保经济困难家庭学生100%享受资助 </t>
  </si>
  <si>
    <t>通过各种渠道向学生宣传资助政策，落实政策，增加学生满意度。</t>
  </si>
  <si>
    <t>通过各种渠道向学生家长宣传资助政策，落实政策，增加学生满意度。</t>
  </si>
  <si>
    <t>764</t>
  </si>
  <si>
    <t xml:space="preserve">      2021年城乡义务教育不足100人校点公用经费</t>
  </si>
  <si>
    <t>421</t>
  </si>
  <si>
    <t>通过各种渠道向不足100人校点学生学生宣传资助政策，落实政策，增加学生满意度。</t>
  </si>
  <si>
    <t>通过各种渠道向不足100人校点学生学生家长宣传资助政策，落实政策，增加学生家长满意度。</t>
  </si>
  <si>
    <t>123</t>
  </si>
  <si>
    <t xml:space="preserve">建档立卡学生123 人享受补助  </t>
  </si>
  <si>
    <t xml:space="preserve"> 通过各种渠道向学生家长宣传资助政策 ，落实政策，增加学生家长满意度。
 </t>
  </si>
  <si>
    <t xml:space="preserve">      2021年城乡义务教育补助公用经费</t>
  </si>
  <si>
    <t>1599</t>
  </si>
  <si>
    <t>134</t>
  </si>
  <si>
    <t>按照乡村教师人数补助 134人</t>
  </si>
  <si>
    <t xml:space="preserve">      非税收入武定县猫街小学保教费补助资金</t>
  </si>
  <si>
    <t>367</t>
  </si>
  <si>
    <t>根据在校幼儿人数 367人收费</t>
  </si>
  <si>
    <t>1607</t>
  </si>
  <si>
    <t>通过实施营养改善计划，提高学生生活水平，增强学生体质，减少学生因家庭经济困难而流失的情况，从而提高学生巩固率在98% 以上。</t>
  </si>
  <si>
    <t>通过实施营养改善计划，提高学生生活水平，增强学生体质，减少学生因家庭经济困难而流失的情况，提高学生巩固率，家长满意度在95% 以上</t>
  </si>
  <si>
    <t>通过实施营养改善计划，提高学生生活水平，增强学生体质，减少学生因家庭经济困难而流失的情况，提高学生巩固率，学生满意度在95% 以上。</t>
  </si>
  <si>
    <t xml:space="preserve">    武定县猫街中学</t>
  </si>
  <si>
    <t xml:space="preserve"> 免除特殊教育送教上门学生3人学费，补助学校公用经费</t>
  </si>
  <si>
    <t xml:space="preserve"> 　 三年义务教育巩固率
</t>
  </si>
  <si>
    <t>846</t>
  </si>
  <si>
    <t xml:space="preserve"> 免除学生846人学费、补助学校719100元公用经费</t>
  </si>
  <si>
    <t xml:space="preserve"> 　义务教育巩固率
</t>
  </si>
  <si>
    <t>1、城乡义务教育阶段营养改善计划按规定得到落实；
2、促进义务教育阶段学校均衡发展;
3、保障义务教育阶段教育阶段学生身体健康。</t>
  </si>
  <si>
    <t>848</t>
  </si>
  <si>
    <t xml:space="preserve">按照4元标准享受 </t>
  </si>
  <si>
    <t xml:space="preserve"> 义务教育阶段学生的巩固率达98%以上。</t>
  </si>
  <si>
    <t>74</t>
  </si>
  <si>
    <t xml:space="preserve">按照乡村教师人数74人补助 </t>
  </si>
  <si>
    <t xml:space="preserve"> 免除特殊教育学生3人学费、补助学校公用经费</t>
  </si>
  <si>
    <t xml:space="preserve"> 　 补助范围占学生总人数的比例
</t>
  </si>
  <si>
    <t>0.7</t>
  </si>
  <si>
    <t>433</t>
  </si>
  <si>
    <t xml:space="preserve">    武定县石腊它小学</t>
  </si>
  <si>
    <t>103</t>
  </si>
  <si>
    <t>27</t>
  </si>
  <si>
    <t xml:space="preserve">家庭经济困难学生77人享受补助 </t>
  </si>
  <si>
    <t>248</t>
  </si>
  <si>
    <t>通过各种渠道对社会和学生进行政策宣传，提高资助政策知晓率 ，义务教育巩固率达98%</t>
  </si>
  <si>
    <t>378</t>
  </si>
  <si>
    <t xml:space="preserve">      非税收入武定县石腊它小学保教费补助资金</t>
  </si>
  <si>
    <t>71</t>
  </si>
  <si>
    <t>55</t>
  </si>
  <si>
    <t>提高学前教育入学、巩固率</t>
  </si>
  <si>
    <t>通过各种渠道向学前教育阶段建档立卡学生宣传资助政策 ，提高学前幼儿入巩固率。</t>
  </si>
  <si>
    <t xml:space="preserve"> 通过各种渠道向学前教育阶段建档立卡学生宣传资助政策 ，并享受奖补。</t>
  </si>
  <si>
    <t xml:space="preserve">通过各种渠道向学前教育阶段建档立卡学生家长宣传资助政策   ，享受奖补。 </t>
  </si>
  <si>
    <t>323</t>
  </si>
  <si>
    <t xml:space="preserve">小学共有经费人均补助标准
</t>
  </si>
  <si>
    <t>379</t>
  </si>
  <si>
    <t>通过营养改善计划提高义务教育阶段巩固率，达到98%及以上。</t>
  </si>
  <si>
    <t>从 2016年1月1日起，全州10县市按照“以岗定补、在岗享有、离岗取消、实名发放、动态管理”的办法，实行乡村教师差别化岗位生活补助政策，对乡村教师(指城区市、县城所在地城区范围以外的公办农村学校教职工和其他乡镇公办学校教职工，含符合条件的儿园教师和特岗教师）每人每月给予不少于500元的岗位生活补贴。州财政按照10县市乡村教师每人每月200元的标准给予县市财政转移支付补助，同时统筹分配上级综合奖补资金，对落实差别化生活补助政策较好的县市予以重点倾斜。</t>
  </si>
  <si>
    <t>45</t>
  </si>
  <si>
    <t xml:space="preserve">    武定县白路小学</t>
  </si>
  <si>
    <t>79</t>
  </si>
  <si>
    <t xml:space="preserve">建档立卡学生 79人享受补助  </t>
  </si>
  <si>
    <t xml:space="preserve">确保建档立卡学生100%资助 </t>
  </si>
  <si>
    <t xml:space="preserve">      2021年乡村教师岗位生活差别化补助资金</t>
  </si>
  <si>
    <t>84</t>
  </si>
  <si>
    <t xml:space="preserve"> 　 小学公用经费人均补助标准
</t>
  </si>
  <si>
    <t>135</t>
  </si>
  <si>
    <t xml:space="preserve">家庭经济困难学生135人享受补助 </t>
  </si>
  <si>
    <t xml:space="preserve">      非税收入武定县白路小学保教费补助资金</t>
  </si>
  <si>
    <t>185</t>
  </si>
  <si>
    <t>225</t>
  </si>
  <si>
    <t>872</t>
  </si>
  <si>
    <t xml:space="preserve">按照每人每天4元标准享受，按200天计算，共800元 </t>
  </si>
  <si>
    <t>通过各种渠道对社会和学生进行政策宣传，提高资助政策义务教育巩固率100%。</t>
  </si>
  <si>
    <t xml:space="preserve">通过各种渠道对学生进行政策宣传，提高资助政策义务教育巩固率和满意度 </t>
  </si>
  <si>
    <t>508</t>
  </si>
  <si>
    <t>879</t>
  </si>
  <si>
    <t>818</t>
  </si>
  <si>
    <t>特殊教育送教上门学校公用经费开支范围包括：（一）个人小型辅助器械、低值康复设备的配备、维护与更新。（二）教师特教和康复专业培训，（三）特教会议、交流活动；保障残疾儿童接受知识的权利。武定县白路小学送教上门有3人，每人每年补助6000.00元，共18000.00元。</t>
  </si>
  <si>
    <t xml:space="preserve">    武定县白路中学</t>
  </si>
  <si>
    <t xml:space="preserve">      2021年特殊教育中央、省级、州级、县级资金公用经费</t>
  </si>
  <si>
    <t xml:space="preserve">  特殊教育学生入学
</t>
  </si>
  <si>
    <t xml:space="preserve"> 教师培训经费占在校公用经费比例 </t>
  </si>
  <si>
    <t xml:space="preserve"> 培训经费支出占公用经费10%以上   </t>
  </si>
  <si>
    <t xml:space="preserve"> 补助对象政策知晓率 
  </t>
  </si>
  <si>
    <t xml:space="preserve">通过各种渠道向特殊教育学生宣传资助政策   </t>
  </si>
  <si>
    <t xml:space="preserve">      2021年城乡义务教育中央、省级、州级、县级专项资金公用经费</t>
  </si>
  <si>
    <t>391</t>
  </si>
  <si>
    <t xml:space="preserve"> 　 教师培训经费占在学校公用经费比例
</t>
  </si>
  <si>
    <t xml:space="preserve">      20201年乡村教师岗位生活上级补助资金</t>
  </si>
  <si>
    <t>31</t>
  </si>
  <si>
    <t xml:space="preserve">      2021年城乡义务教育阶段家庭经济困难学生生活中央、省级、州级、县级补助资金</t>
  </si>
  <si>
    <t xml:space="preserve">中学非寄宿制四类补助标准  </t>
  </si>
  <si>
    <t xml:space="preserve">      2021年城乡义务教育寄宿制学生中央、省级、州级、县级补助资金</t>
  </si>
  <si>
    <t xml:space="preserve"> 　 教师培训经费占在公用经费比例
</t>
  </si>
  <si>
    <t xml:space="preserve">      2021年城乡义务教育学校学生营养膳食中央补助资金</t>
  </si>
  <si>
    <t>396</t>
  </si>
  <si>
    <t xml:space="preserve"> 农村义务教育阶段学生100%享受 2021年白路中学营养善计划学生396人，补助标准4元/生，中央补助资金316800元。</t>
  </si>
  <si>
    <t>农村义务教育阶段学生100%享受 2021年白路中学营养善计划学生396人，补助标准4元/生，中央补助资金</t>
  </si>
  <si>
    <t xml:space="preserve">通过各种渠道对社会和学生进行政策宣传，提高资助政策知晓率 ，知晓率达98% </t>
  </si>
  <si>
    <t xml:space="preserve">      2021年特殊教育送教上门中央、省级、州级、县级资金公用经费</t>
  </si>
  <si>
    <t xml:space="preserve"> 　 教师培训经费占在校公用经费比例
</t>
  </si>
  <si>
    <t xml:space="preserve">    武定县环州小学</t>
  </si>
  <si>
    <t xml:space="preserve">建档立卡学生 91 人享受补助  </t>
  </si>
  <si>
    <t xml:space="preserve">补助对象政策的知晓度达95％  </t>
  </si>
  <si>
    <t xml:space="preserve">      2021年乡村教师岗位生活补助补助资金</t>
  </si>
  <si>
    <t xml:space="preserve">按照补助人数及时下达资金，及时发放 </t>
  </si>
  <si>
    <t xml:space="preserve">按照人均200元标准及时下达  </t>
  </si>
  <si>
    <t>四类寄宿生补助人数（人）</t>
  </si>
  <si>
    <t>388</t>
  </si>
  <si>
    <t xml:space="preserve">符合资助条件人数388人，资助人数388人，确保符合条件学生100%资助 </t>
  </si>
  <si>
    <t>四类非寄宿生补助人数（人）</t>
  </si>
  <si>
    <t xml:space="preserve">72 </t>
  </si>
  <si>
    <t xml:space="preserve">符合资助条件人数72人，资助人数72人，确保符合条件学生100%资助  </t>
  </si>
  <si>
    <t xml:space="preserve"> 建档立卡家庭学生423人，资助人数423人，100%资助  </t>
  </si>
  <si>
    <t>资金到位及时，发放及时</t>
  </si>
  <si>
    <t xml:space="preserve">按照标准及时下拨和发放  </t>
  </si>
  <si>
    <t>学生巩固率达98％以上</t>
  </si>
  <si>
    <t>通过各种渠道对学生进行政策宣传，提高资助政策知晓率 ，满意度达95%以上</t>
  </si>
  <si>
    <t xml:space="preserve"> 补助人数
</t>
  </si>
  <si>
    <t>675</t>
  </si>
  <si>
    <t xml:space="preserve"> 在校学生675人，补助人数675人，数量指标达标。</t>
  </si>
  <si>
    <t xml:space="preserve"> 在校学生675人，补助人数675人，补助比例达100％，质量达标。</t>
  </si>
  <si>
    <t xml:space="preserve"> 　公用经费人均补助标准
</t>
  </si>
  <si>
    <t xml:space="preserve">按照补助标准对环州小学义务教育阶段在校学生人数补助学校公用经费 </t>
  </si>
  <si>
    <t>1、本年度义务教育阶段特殊教育公用经费按规定得到落实；
2、促进义务教育阶段在学学生均衡发展;
3、保障义务教育阶段特殊教育学生身心健康，教育、生活正常开展。</t>
  </si>
  <si>
    <t xml:space="preserve"> 本年度补助人数得到落实，免除特殊教育学生学费，补助学校公用经费</t>
  </si>
  <si>
    <t xml:space="preserve"> 　特殊教育学生的入学率
</t>
  </si>
  <si>
    <t>年度内特殊教育学生入学率达100%免除特殊教育学生学费、补助学校公用经费 。</t>
  </si>
  <si>
    <t xml:space="preserve">本年度的特殊教育公用经费补助资金资金及时到位。 </t>
  </si>
  <si>
    <t xml:space="preserve"> 　特殊教育公用经费人均补助标准
</t>
  </si>
  <si>
    <t xml:space="preserve">特殊教育公用经费人均补助标准6000元/人、年，按照特殊教育学生人数补助学校公用经费 </t>
  </si>
  <si>
    <t xml:space="preserve"> 根据9年义务教育免费年限，按照学生数， 免除学生学费、补助学校公用经费</t>
  </si>
  <si>
    <t>560</t>
  </si>
  <si>
    <t xml:space="preserve"> 　 补助范围占寄宿生比例
</t>
  </si>
  <si>
    <t xml:space="preserve"> 　 教师培训经费占在寄宿制学生公用经费比例
</t>
  </si>
  <si>
    <t xml:space="preserve">培训经费支出占寄宿制公用经费10%以上 </t>
  </si>
  <si>
    <t>资金及时到位 ，到位率100％。</t>
  </si>
  <si>
    <t xml:space="preserve">按照义务教育阶段在校寄宿制学生人数（560人）补助学校公用经费 </t>
  </si>
  <si>
    <t>提高义务教育巩固率 达93％以上。</t>
  </si>
  <si>
    <t>通过各种渠道向义务教育阶段学生宣传办学政策</t>
  </si>
  <si>
    <t xml:space="preserve">通过各种渠道向义务教育阶段学生家长宣传办学政策 </t>
  </si>
  <si>
    <t>306</t>
  </si>
  <si>
    <t xml:space="preserve"> 　 补助范围所占比例
</t>
  </si>
  <si>
    <t>按照义务教育阶段不足100人校点学生人数补助学校公用经费 。</t>
  </si>
  <si>
    <t>提高义务教育巩固率</t>
  </si>
  <si>
    <t>141</t>
  </si>
  <si>
    <t xml:space="preserve">家庭经济困难学生141人享受补助 </t>
  </si>
  <si>
    <t xml:space="preserve">      2021年农村义务教育学校学生营养膳食补助补助资金</t>
  </si>
  <si>
    <t xml:space="preserve"> 武定县环州小学义务教育阶段在校学生680人，享受补助人数680人，已达到100%享受。 </t>
  </si>
  <si>
    <t xml:space="preserve">我校义务教育阶段在校学生680人，其中建档立卡贫困户学生423人，享受人数423人，覆盖率已达到100%。  </t>
  </si>
  <si>
    <t>根据国办发【2011】54号文件精神，人均补助标准800元/年、生。</t>
  </si>
  <si>
    <t xml:space="preserve"> 通过实施营养改善计划，我校义务教育阶段在校学生的巩固率得到提高。达98%以上。 </t>
  </si>
  <si>
    <t xml:space="preserve">      非税收入环州小学保教费补助资金</t>
  </si>
  <si>
    <t>166</t>
  </si>
  <si>
    <t>根据在校幼儿人数达到100％。</t>
  </si>
  <si>
    <t>学前幼儿入学率达标。</t>
  </si>
  <si>
    <t>122.46</t>
  </si>
  <si>
    <t xml:space="preserve">根据在校幼儿人数166人，每年4个月，每月122.46元，合计81315元。 </t>
  </si>
  <si>
    <t>幼儿受教育年限</t>
  </si>
  <si>
    <t>受教育年限：学前3年，3-5岁。</t>
  </si>
  <si>
    <t>幼儿学生家长满意度</t>
  </si>
  <si>
    <t>通过各种渠道向学生家长宣传招生政策 ，提高满意度</t>
  </si>
  <si>
    <t xml:space="preserve">    武定县环州中学</t>
  </si>
  <si>
    <t>0.6</t>
  </si>
  <si>
    <t>318</t>
  </si>
  <si>
    <t>288</t>
  </si>
  <si>
    <t xml:space="preserve"> 　 教师培训经费、差率费占在校公用经费比例
</t>
  </si>
  <si>
    <t xml:space="preserve"> 　 年义务教育巩固率
</t>
  </si>
  <si>
    <t>320</t>
  </si>
  <si>
    <t xml:space="preserve">通过营养改善计划，提高义务教育巩固率达95% </t>
  </si>
  <si>
    <t>202</t>
  </si>
  <si>
    <t xml:space="preserve">初中寄宿制非四类补助标准  </t>
  </si>
  <si>
    <t>义务教育巩固率达98%</t>
  </si>
  <si>
    <t xml:space="preserve">    武定县发窝小学</t>
  </si>
  <si>
    <t>861</t>
  </si>
  <si>
    <t>883</t>
  </si>
  <si>
    <t xml:space="preserve"> 义务教育巩固率达98%及以上</t>
  </si>
  <si>
    <t xml:space="preserve">      非税收入武定县发窝小学保教费补助资金</t>
  </si>
  <si>
    <t xml:space="preserve">建档立卡学生123人享受补助  </t>
  </si>
  <si>
    <t>889</t>
  </si>
  <si>
    <t>686</t>
  </si>
  <si>
    <t xml:space="preserve">义务教育巩固率 　 
</t>
  </si>
  <si>
    <t>290</t>
  </si>
  <si>
    <t>54</t>
  </si>
  <si>
    <t xml:space="preserve">      事业单位大病医疗缴费</t>
  </si>
  <si>
    <t>28</t>
  </si>
  <si>
    <t>177</t>
  </si>
  <si>
    <t xml:space="preserve">家庭经济困难学生 177人享受补助 </t>
  </si>
  <si>
    <t xml:space="preserve">      非税收入武定县发窝小学房租收入补助资金</t>
  </si>
  <si>
    <t>保障学校正常运转。</t>
  </si>
  <si>
    <t>17991</t>
  </si>
  <si>
    <t xml:space="preserve">    武定县发窝中学</t>
  </si>
  <si>
    <t>343</t>
  </si>
  <si>
    <t xml:space="preserve">通过各种渠道对社会和学生进行政策宣传，提高资助政策知晓率 ，巩固率达98% </t>
  </si>
  <si>
    <t>342</t>
  </si>
  <si>
    <t>339</t>
  </si>
  <si>
    <t>276</t>
  </si>
  <si>
    <t xml:space="preserve">      非税收入武定县发窝中学房租收入补助资金</t>
  </si>
  <si>
    <t>1830.88</t>
  </si>
  <si>
    <t xml:space="preserve"> 　 补助范围例
</t>
  </si>
  <si>
    <t xml:space="preserve">    武定县田心小学</t>
  </si>
  <si>
    <t>970</t>
  </si>
  <si>
    <t>99.4</t>
  </si>
  <si>
    <t xml:space="preserve"> 　 武定县田心小学共有970人，经费人均补助标准
</t>
  </si>
  <si>
    <t>138</t>
  </si>
  <si>
    <t xml:space="preserve">建档立卡学生 138 人享受补助  </t>
  </si>
  <si>
    <t xml:space="preserve">确保建档立卡学生100%受资助 </t>
  </si>
  <si>
    <t>按照标准及时发放 ，合计资金96600</t>
  </si>
  <si>
    <t>补助对象入园率</t>
  </si>
  <si>
    <t xml:space="preserve">      2021年城乡义务教育不足100人校点公用补助资金</t>
  </si>
  <si>
    <t>194</t>
  </si>
  <si>
    <t>根据学校实际需求可，用于弥补学校公用经</t>
  </si>
  <si>
    <t>19.9</t>
  </si>
  <si>
    <t>根据学校实际需求，可用于弥补学校公用经</t>
  </si>
  <si>
    <t>提高义务教育巩固率 ，</t>
  </si>
  <si>
    <t xml:space="preserve">      非税收入田心小学保教费补助资金</t>
  </si>
  <si>
    <t>收费学生人数260人</t>
  </si>
  <si>
    <t>260</t>
  </si>
  <si>
    <t>根据在校幼儿人数 260人</t>
  </si>
  <si>
    <t>学前一年幼儿入园率</t>
  </si>
  <si>
    <t>23.3</t>
  </si>
  <si>
    <t xml:space="preserve"> 根据在校幼儿人数260人 </t>
  </si>
  <si>
    <t>82</t>
  </si>
  <si>
    <t>按照乡村教师人数补助 82人，196800元</t>
  </si>
  <si>
    <t xml:space="preserve">      事业人员新增奖励性绩效支出</t>
  </si>
  <si>
    <t xml:space="preserve">家庭经济困难学生215 人享受补助 </t>
  </si>
  <si>
    <t>974</t>
  </si>
  <si>
    <t>田心乡小学农村义务教育阶段学生976人，1人为送教上门，1人为教师子女，自愿放弃。享受 100%</t>
  </si>
  <si>
    <t>田心小学农村义务教育阶段建档立卡学生606人建档立卡学生100%享受</t>
  </si>
  <si>
    <t>按照按照学生全年在校时间200天计算，每天每生4元。</t>
  </si>
  <si>
    <t xml:space="preserve">空田心乡小学农村义务教育阶段学生976人，1人为送教上门，1人为教师子女，自愿放弃，其余100%享受，巩固率达98%以上。 </t>
  </si>
  <si>
    <t xml:space="preserve"> 　 田心小学义务教育阶段补助人数
</t>
  </si>
  <si>
    <t>595</t>
  </si>
  <si>
    <t xml:space="preserve"> 免除学生学费、补助学校公用经费不足</t>
  </si>
  <si>
    <t>60.9</t>
  </si>
  <si>
    <t xml:space="preserve">免除义务教育阶段寄宿制学生学费、补助学校公用经费不足 </t>
  </si>
  <si>
    <t>培训经费已经预算</t>
  </si>
  <si>
    <t xml:space="preserve"> 田心小学共有寄宿生595人，经费人均补助标准
</t>
  </si>
  <si>
    <t xml:space="preserve"> 免除特殊教育学生学费、补助学校公用经费，全乡6人，每人每年6000元，合计36000.</t>
  </si>
  <si>
    <t>免除特殊教育学生学费、补助学校公用经费 全乡6人，每人每年6000元，合计36000</t>
  </si>
  <si>
    <t xml:space="preserve"> 　 田心小学共有6人经费人均补助标准6000
</t>
  </si>
  <si>
    <t>629</t>
  </si>
  <si>
    <t>确保符合条件学生100%资助 全乡享受人数629人，合计金额553000元，寄宿生477人每年每生1000元；非寄宿生152人，每年每生500元；</t>
  </si>
  <si>
    <t>确保建档立卡家庭学生100%资助  全乡享受人数629人，合计金额553000元，寄宿生477人每年每生1000元；非寄宿生152人，每年每生500元；</t>
  </si>
  <si>
    <t>资金及时到位发放</t>
  </si>
  <si>
    <t xml:space="preserve">    武定县田心中学</t>
  </si>
  <si>
    <t>458</t>
  </si>
  <si>
    <t>41</t>
  </si>
  <si>
    <t xml:space="preserve">按照乡村教师人数41人补助 </t>
  </si>
  <si>
    <t>297</t>
  </si>
  <si>
    <t xml:space="preserve">      事业人员工资支出</t>
  </si>
  <si>
    <t xml:space="preserve"> 武定县田心中学农村义务教育阶段学生458人，农村义务教育阶段学生100%享受 </t>
  </si>
  <si>
    <t>武定县田心中学农村义务教育阶段建档立卡学生100%享受  。</t>
  </si>
  <si>
    <t xml:space="preserve">按照学生全年在校时间200天计算的标准享受 </t>
  </si>
  <si>
    <t>补助对象政策知晓率</t>
  </si>
  <si>
    <t xml:space="preserve">通过各种渠道对社会和学生进行政策宣传，提高资助政策知晓率 ，知晓率达95% </t>
  </si>
  <si>
    <t xml:space="preserve">458 </t>
  </si>
  <si>
    <t xml:space="preserve"> 免除学生学费、补助学校公用经费458人</t>
  </si>
  <si>
    <t xml:space="preserve">    武定县东坡小学</t>
  </si>
  <si>
    <t>766</t>
  </si>
  <si>
    <t xml:space="preserve">通过对义务教育阶段学生实施营养餐,义务教育巩固率提升到98% </t>
  </si>
  <si>
    <t>61</t>
  </si>
  <si>
    <t xml:space="preserve">      2021年城乡义务教育保障经费补助资金</t>
  </si>
  <si>
    <t xml:space="preserve"> 　 小学义务教育保障经费人均补助标准
</t>
  </si>
  <si>
    <t xml:space="preserve"> 　 义务教育小学阶段巩固率
</t>
  </si>
  <si>
    <t>56</t>
  </si>
  <si>
    <t xml:space="preserve">建档立卡学生  56    人享受补助  </t>
  </si>
  <si>
    <t xml:space="preserve">      非税收入东坡小学非税收入保教费补助资金</t>
  </si>
  <si>
    <t>非税项目收费学生人数</t>
  </si>
  <si>
    <t>172</t>
  </si>
  <si>
    <t>非税项目人均标准</t>
  </si>
  <si>
    <t xml:space="preserve"> 　特殊教育送教上门学生补助人数
</t>
  </si>
  <si>
    <t xml:space="preserve"> 　 特殊教育送教上门率
</t>
  </si>
  <si>
    <t xml:space="preserve">按照特殊教育云南省人民政府关于进一步完善城乡义务教育经费保障机制的通知(云政发〔2016〕74号）精神，特殊教育送教上门公用经费6000元/生·年，各级资金配套比例为中央80%，省14%，州2.7%，县3.3%。特殊学校公用经费开支范围包括：（一）个人小型辅助器械、低值康复设备的配备、维护与更新。（二）教师特教和康复专业培训，（三）特教会议、交流活动；保障残疾儿童顺利入学。学生人数补助学校公用经费 </t>
  </si>
  <si>
    <t>按照送教上门学生数， 免除学生学费、补助学校公用经费</t>
  </si>
  <si>
    <t>529</t>
  </si>
  <si>
    <t xml:space="preserve">按照义务教育阶段在校寄宿制学生人数529人补助学校公用经费 </t>
  </si>
  <si>
    <t xml:space="preserve"> 　 义务教育阶段小学巩固率
</t>
  </si>
  <si>
    <t>445</t>
  </si>
  <si>
    <t xml:space="preserve">小学非寄宿制四类补助标准  </t>
  </si>
  <si>
    <t>通过各种渠道对社会和学生进行政策宣传，对学生实施资助政策，使义务教育阶段学生巩固率达到98%</t>
  </si>
  <si>
    <t>87</t>
  </si>
  <si>
    <t xml:space="preserve"> 　 补助范围占不足100人学生比例
</t>
  </si>
  <si>
    <t xml:space="preserve"> 　 补助范围占特殊教育学生比例
</t>
  </si>
  <si>
    <t xml:space="preserve"> 　 小学特殊教育公用经费人均补助标准
</t>
  </si>
  <si>
    <t xml:space="preserve">家庭经济困难学生   108   人享受补助 </t>
  </si>
  <si>
    <t xml:space="preserve">确保家庭经济困难学生100%享受资助 </t>
  </si>
  <si>
    <t>学前一年入学率</t>
  </si>
  <si>
    <t xml:space="preserve">通过向学前教育阶段家庭经济困难学生发放补助资金，提高入学率 </t>
  </si>
  <si>
    <t xml:space="preserve">    武定县东坡中学</t>
  </si>
  <si>
    <t>298</t>
  </si>
  <si>
    <t>通过对义务教育阶段学生实施营养餐，义务教育巩固率达98%</t>
  </si>
  <si>
    <t>294</t>
  </si>
  <si>
    <t xml:space="preserve"> 　 特殊教育学生入学率
</t>
  </si>
  <si>
    <t>通过各种渠道对社会和学生进行政策宣传、实施，提升义务教育巩率达95%</t>
  </si>
  <si>
    <t>284</t>
  </si>
  <si>
    <t xml:space="preserve">    武定县己衣小学</t>
  </si>
  <si>
    <t xml:space="preserve">      2021年城乡义务教育学校小学教育学生营养膳食补助资金</t>
  </si>
  <si>
    <t>小学营养改善计划补助学生数</t>
  </si>
  <si>
    <t>672</t>
  </si>
  <si>
    <t xml:space="preserve">农村义务教育阶段小学672名学生100%享受 </t>
  </si>
  <si>
    <t>义务教育阶段学生巩固率</t>
  </si>
  <si>
    <t>义务教育学生巩固率达到100%</t>
  </si>
  <si>
    <t xml:space="preserve">通过各种渠道对家长进行政策宣传，提高资助政策知晓率 和满意度 </t>
  </si>
  <si>
    <t>412</t>
  </si>
  <si>
    <t>初中阶段补助人数 （人）</t>
  </si>
  <si>
    <t xml:space="preserve">249 </t>
  </si>
  <si>
    <t xml:space="preserve">确保符合条件学生100%资助  </t>
  </si>
  <si>
    <t xml:space="preserve">初中寄宿制四类补助标准  </t>
  </si>
  <si>
    <t xml:space="preserve">      2021年城乡义务教育学校初中教育学生营养膳食补助资金</t>
  </si>
  <si>
    <t>中学营养改善计划补助学生数</t>
  </si>
  <si>
    <t>376</t>
  </si>
  <si>
    <t>义务教育学生巩固率</t>
  </si>
  <si>
    <t xml:space="preserve"> 通过各种渠道对家长和学生进行政策宣传，提高资助政策的知晓率，保证义务教学阶段0辍学</t>
  </si>
  <si>
    <t>73</t>
  </si>
  <si>
    <t xml:space="preserve">建档立卡学生 73     人享受补助  </t>
  </si>
  <si>
    <t>学前教育幼儿入园巩固率</t>
  </si>
  <si>
    <t xml:space="preserve">家庭经济困难学生   111 人享受补助 </t>
  </si>
  <si>
    <t xml:space="preserve">      2021年城乡义务教育小学教育寄宿制学生公用经费补助资金</t>
  </si>
  <si>
    <t>667</t>
  </si>
  <si>
    <t>99.26</t>
  </si>
  <si>
    <t xml:space="preserve">按照乡村教师人数  91补助 </t>
  </si>
  <si>
    <t xml:space="preserve"> 　 共有经费人均补助标准
</t>
  </si>
  <si>
    <t xml:space="preserve"> 　义务教育学生巩固率
</t>
  </si>
  <si>
    <t xml:space="preserve">继续保持义务教育巩固率 </t>
  </si>
  <si>
    <t xml:space="preserve">      2021年城乡义务教育初中寄宿制学生公用经费补助资金</t>
  </si>
  <si>
    <t xml:space="preserve">      非税收入己衣学校非税收入学前班保教费补助资金</t>
  </si>
  <si>
    <t>中心幼儿园收费学生人数</t>
  </si>
  <si>
    <t>64</t>
  </si>
  <si>
    <t xml:space="preserve">村小幼儿园收费学生人数 </t>
  </si>
  <si>
    <t xml:space="preserve">63 </t>
  </si>
  <si>
    <t xml:space="preserve">根据在校幼儿人数  </t>
  </si>
  <si>
    <t>375</t>
  </si>
  <si>
    <t>小学阶段补助人数</t>
  </si>
  <si>
    <t xml:space="preserve"> 669</t>
  </si>
  <si>
    <t xml:space="preserve">免除学生学费、补助学校公用经费 </t>
  </si>
  <si>
    <t xml:space="preserve"> 小学共有经费人均补助</t>
  </si>
  <si>
    <t xml:space="preserve">650 </t>
  </si>
  <si>
    <t xml:space="preserve">按照义务教育阶段在校学生人数补助学校公用经费  </t>
  </si>
  <si>
    <t xml:space="preserve">    武定县万德小学</t>
  </si>
  <si>
    <t>774</t>
  </si>
  <si>
    <t xml:space="preserve"> 　 补助范围占在校寄宿生比例
</t>
  </si>
  <si>
    <t>571</t>
  </si>
  <si>
    <t xml:space="preserve">      2021年学前教育阶段就读建档立卡贫困儿童资助专项资金</t>
  </si>
  <si>
    <t>102</t>
  </si>
  <si>
    <t xml:space="preserve">建档立卡学生102人享受补助  </t>
  </si>
  <si>
    <t>学前教育入园率</t>
  </si>
  <si>
    <t xml:space="preserve">      2021年学前教育阶段家庭经济困难儿童资助专项资金</t>
  </si>
  <si>
    <t>157</t>
  </si>
  <si>
    <t xml:space="preserve">家庭经济困难学生157人享受补助 </t>
  </si>
  <si>
    <t xml:space="preserve">      非税收入武定县万德小学非税收入保教费专项资金</t>
  </si>
  <si>
    <t>183</t>
  </si>
  <si>
    <t xml:space="preserve">      事业人员津贴补贴支出</t>
  </si>
  <si>
    <t>835</t>
  </si>
  <si>
    <t>841</t>
  </si>
  <si>
    <t xml:space="preserve"> 农村义务教育阶段学生841名学生100%享受 </t>
  </si>
  <si>
    <t>义务教育阶段巩固率达到100%</t>
  </si>
  <si>
    <t xml:space="preserve">      2021年乡村教师差别化岗位生活补助资金</t>
  </si>
  <si>
    <t>63</t>
  </si>
  <si>
    <t xml:space="preserve">特殊教育补助人数
</t>
  </si>
  <si>
    <t>特殊教育学生入学率</t>
  </si>
  <si>
    <t>教师培训经费占在校学生比例</t>
  </si>
  <si>
    <t>培训经费支出占公用经费的10%以上</t>
  </si>
  <si>
    <t xml:space="preserve">     补助资金当年到位率</t>
  </si>
  <si>
    <t xml:space="preserve">    武定县万德中学</t>
  </si>
  <si>
    <t xml:space="preserve"> 　 补助范围比例
</t>
  </si>
  <si>
    <t xml:space="preserve"> 　 经费人均补助标准
</t>
  </si>
  <si>
    <t>352</t>
  </si>
  <si>
    <t xml:space="preserve"> 农村义务教育阶段学生379人100%享受 </t>
  </si>
  <si>
    <t xml:space="preserve">通过各种渠道对社会和学生进行政策宣传，提高资助政策知晓率 ，知晓率达100% </t>
  </si>
  <si>
    <t>通过各种渠道对社会和学生进行政策宣传，提高义务教育阶段巩固率 ，巩固率达98% 以上</t>
  </si>
  <si>
    <t>377</t>
  </si>
  <si>
    <t>247</t>
  </si>
  <si>
    <t xml:space="preserve">    武定县香水中学</t>
  </si>
  <si>
    <t>2177</t>
  </si>
  <si>
    <t xml:space="preserve"> 农村义务教育阶段学生享受 人数2177人</t>
  </si>
  <si>
    <t>按照每生每天4元，200天计算，享受人数2177人，资金合计1741600元</t>
  </si>
  <si>
    <t xml:space="preserve"> 通过营养改善计划在实施，改善贫困地区学生生活质量，减轻困难家庭经济负担，提升学生体质，促进学生身心健康。</t>
  </si>
  <si>
    <t>通通过营养改善计划在实施，改善贫困地区学生生活质量，减轻困难家庭经济负担，提升学生体质，促进学生身心健康。</t>
  </si>
  <si>
    <t>通过营养改善计划在实施，改善贫困地区学生生活质量，减轻困难家庭经济负担，提升学生体质，促进学生身心健康。</t>
  </si>
  <si>
    <t>525</t>
  </si>
  <si>
    <t xml:space="preserve">确保符合条件学生525资助 </t>
  </si>
  <si>
    <t>1078</t>
  </si>
  <si>
    <t xml:space="preserve"> 　 教师培训经费占公用经费的比例
</t>
  </si>
  <si>
    <t xml:space="preserve">
</t>
  </si>
  <si>
    <t xml:space="preserve"> 　 初中特殊教育学生人均补助标准
</t>
  </si>
  <si>
    <t xml:space="preserve"> 　特殊教育学生在入学率
</t>
  </si>
  <si>
    <t xml:space="preserve">义务教育阶段巩固率 　 
</t>
  </si>
  <si>
    <t xml:space="preserve">  武定县文化和旅游局</t>
  </si>
  <si>
    <t xml:space="preserve">    武定县文化和旅游局</t>
  </si>
  <si>
    <t xml:space="preserve">      武定县文化馆建设项目补助资金</t>
  </si>
  <si>
    <t xml:space="preserve"> 新建武定县文化馆一幢，6层，框架结构，占地面积1200平方米，建筑面积3500平方米，室外给排水、配电照明工程等附属配套设施。总投资1200万元，申请上级补助960万元，地方配套240万元。</t>
  </si>
  <si>
    <t>免费参观人次</t>
  </si>
  <si>
    <t>3万人</t>
  </si>
  <si>
    <t>万人次</t>
  </si>
  <si>
    <t>武定县发展和改革局武发改社会【2020】25号《关于武定县文化馆建设项目可行性研究报告的批复》</t>
  </si>
  <si>
    <t>公共文化设施覆盖人群率</t>
  </si>
  <si>
    <t>10%</t>
  </si>
  <si>
    <t xml:space="preserve">      武定县狮子山旅游景区游客服务中心建设项目专项资金</t>
  </si>
  <si>
    <t>武定县狮子山旅游景区游客服务中心建设面积6800㎡，其中：中心大厅1500平方米，候车厅300平方米，停车场5000平方米，AA级旅游厕所2个，安防设施、消防设施、垃圾处理设施等。总投资3000万元，申请上级补助2000万元，地方配套1000万元。</t>
  </si>
  <si>
    <t>超规模、超标准、超概算比例</t>
  </si>
  <si>
    <t>关于武定县狮子山旅游景区游客服务中心建设项目可行性研究报告的批复（143号）2020.9.15</t>
  </si>
  <si>
    <t>项目开工率</t>
  </si>
  <si>
    <t xml:space="preserve">      2021年度至2023年度两馆一站免费开放专项资金</t>
  </si>
  <si>
    <t>武定县图书馆、武定县文化馆、11个乡镇文化站向社会全体公众免费开放，2021年计划服务人次60万以上，全年免费开发时间不低于260天。</t>
  </si>
  <si>
    <t>全年开放天数</t>
  </si>
  <si>
    <t>反映大型场馆全年开放的天数情况。</t>
  </si>
  <si>
    <t>场馆接待人次</t>
  </si>
  <si>
    <t>60万人次</t>
  </si>
  <si>
    <t>反映大型场馆接待的人数情况。</t>
  </si>
  <si>
    <t>接待对象的满意度</t>
  </si>
  <si>
    <t>反映场馆接待对象的满意程度。</t>
  </si>
  <si>
    <t xml:space="preserve">      非税收入发窝电影院补助专项资金</t>
  </si>
  <si>
    <t>发窝电影院2021年预算单位非税收入（租金）补助支出用于支付欠付的工程款</t>
  </si>
  <si>
    <t>发窝电影院非税收入补助</t>
  </si>
  <si>
    <t>19964元</t>
  </si>
  <si>
    <t>武定县2021年预算单位非税收入补助支出预算核定表</t>
  </si>
  <si>
    <t>服务在地群众覆盖率</t>
  </si>
  <si>
    <t>服务在地群众满意度</t>
  </si>
  <si>
    <t xml:space="preserve">  武定县委宣传部</t>
  </si>
  <si>
    <t xml:space="preserve">    武定县委宣传部</t>
  </si>
  <si>
    <t xml:space="preserve">      宣传工作专项经费</t>
  </si>
  <si>
    <t xml:space="preserve"> 以习近平新时代中国特色社会主义思想为指导，全面贯彻党的十九大和十九届四中、五中全会精神，贯彻落实习近平总书记关于宣传思想工作的重要思想，增强“四个意识”、坚定“四个自信”、做到“两个维护”，担负起举旗帜、聚民心、育新人、兴文化、展形象的使命任务，着力推动习近平新时代中国特色社会主义思想深入人心，着力巩固壮大主流思想舆论，着力培育和弘扬社会主义核心价值观，着力推进文化旅游融合发展，着力展示“多彩罗婺·幸福武定”新形象，坚定主心骨、汇聚正能量、振奋精气神，为全面建成小康社会、全面打赢脱贫攻坚战、实现高质量跨越式发展提供坚强思想保证和强大精神动力。</t>
  </si>
  <si>
    <t>召开中心组会议</t>
  </si>
  <si>
    <t>召开中心组学习不少于8次</t>
  </si>
  <si>
    <t>"扫黄打非"站规范化建设</t>
  </si>
  <si>
    <t>做好135个“扫黄打非”站点建设</t>
  </si>
  <si>
    <t>户外公益广告牌</t>
  </si>
  <si>
    <t>块</t>
  </si>
  <si>
    <t>根据宣传主题，更换至少30块大型户外公益广告（单面面积108平方米）。</t>
  </si>
  <si>
    <t>城区社会主义核心价值观展板维修</t>
  </si>
  <si>
    <t>根据工作需要，需对城区35块社会主义核心价值观展板建设记行维修。</t>
  </si>
  <si>
    <t>按照一季度预算累计执行进度不低于29%，二季度预算累计执行进度不低于54%，三季度预算累计执行进度不低于81%，10月31日前预算累计执行进度不低于87%，11月30日前预算累计执行进度不低于92%的要求，严格做好预算执行工作，将抓支出进度贯穿到日常工作中，形成自觉化和常态化的机制。</t>
  </si>
  <si>
    <t>动员民众积极参与主题宣传活动</t>
  </si>
  <si>
    <t>417篇</t>
  </si>
  <si>
    <t>《楚雄日报》上稿数大于等于417篇（参照2019年上稿数）</t>
  </si>
  <si>
    <t>以开展问卷调查方式对宣传活动满意度进行测评</t>
  </si>
  <si>
    <t xml:space="preserve">  武定县科学技术协会</t>
  </si>
  <si>
    <t xml:space="preserve">    武定县科学技术协会</t>
  </si>
  <si>
    <t xml:space="preserve">      省级科普项目专项资金</t>
  </si>
  <si>
    <t>开展公民科学素质提升工作，提高公民科学素质水平；按示范创建产业领航农技协标准要求，创建先进农技协1个，提高农民组织化，推动农业产业发展；完成2021年度各类科普促发展事业项目工作。</t>
  </si>
  <si>
    <t>创建设科普示范社区</t>
  </si>
  <si>
    <t>反映示范基地的建设完成情况。</t>
  </si>
  <si>
    <t>流动科技馆巡展工作</t>
  </si>
  <si>
    <t>反映县市流动科技馆巡展工作开展情况</t>
  </si>
  <si>
    <t>培训新型农民</t>
  </si>
  <si>
    <t>反映推广项目实际推广的项目数量。</t>
  </si>
  <si>
    <t>项目验收合格率</t>
  </si>
  <si>
    <t>反映科技推广项目完成质量。
项目验收合格率=（验收合格项目数/科技推广项目数）*100%</t>
  </si>
  <si>
    <t>科普宣传活动对乡镇（街道）覆盖率</t>
  </si>
  <si>
    <t xml:space="preserve">反映科技培训开展情况，提高受益人群的科技素质。。  </t>
  </si>
  <si>
    <t>反映项目实施后带动示范区受益人群的增加收入情况。</t>
  </si>
  <si>
    <t>科普宣传活动受群众满意度</t>
  </si>
  <si>
    <t>反映科技培训开展情况，提高受益人群的科技素质。</t>
  </si>
  <si>
    <t>反映项目实施后带动示范区受益人群就业情况。</t>
  </si>
  <si>
    <t>示范推广数量</t>
  </si>
  <si>
    <t>反映项目成果的示范推广成效。</t>
  </si>
  <si>
    <t>项目推广总体满意度</t>
  </si>
  <si>
    <t>反映服务对象对科技推广工作整体满意度。
服务对象满意度=（对科研推广效果整体满意的人数/问卷调查人数）*100%。</t>
  </si>
  <si>
    <t xml:space="preserve">  武定县融媒体中心</t>
  </si>
  <si>
    <t xml:space="preserve">    武定县融媒体中心</t>
  </si>
  <si>
    <t xml:space="preserve">      中央广播电视节目无线覆盖（数字）运行维护专项经费</t>
  </si>
  <si>
    <t xml:space="preserve"> 通过项目实施，进一步巩固我州中央广播电视节目无线覆盖工程项目的建设成果，有效提高中央广播电视节目的覆盖范围和播出质量，确保中央广播电视节目无线覆盖工程设备在2021年能长期稳定运行，满足我州农村地区各族群众无偿收听收看中央一套电视、广播节目的需要</t>
  </si>
  <si>
    <t xml:space="preserve">播出时间 </t>
  </si>
  <si>
    <t xml:space="preserve">播出时间全年达到6242小时以上 </t>
  </si>
  <si>
    <t xml:space="preserve"> 播出时间全年达到6242小时以上</t>
  </si>
  <si>
    <t xml:space="preserve">覆盖人口 </t>
  </si>
  <si>
    <t>10万人</t>
  </si>
  <si>
    <t xml:space="preserve"> 覆盖人口数在10万人以上</t>
  </si>
  <si>
    <t xml:space="preserve">发射功率 </t>
  </si>
  <si>
    <t xml:space="preserve">平均发射功率大于等于额定功率的90% </t>
  </si>
  <si>
    <t>千瓦</t>
  </si>
  <si>
    <t xml:space="preserve"> 平均发射功率大于等于额定功率的90% </t>
  </si>
  <si>
    <t xml:space="preserve">设备故障修复相应时间 </t>
  </si>
  <si>
    <t xml:space="preserve">平均小于30分钟 </t>
  </si>
  <si>
    <t>分钟</t>
  </si>
  <si>
    <t xml:space="preserve">修复故障时间小于30分钟 </t>
  </si>
  <si>
    <t xml:space="preserve">无偿收听收看中央、云南第一套广播节目、第一套电视节目 </t>
  </si>
  <si>
    <t xml:space="preserve"> 无线信号覆盖区域内可以无偿收听收看中央、云南第一套广播、电视节目</t>
  </si>
  <si>
    <t>套</t>
  </si>
  <si>
    <t xml:space="preserve">群众满意度达到90%以上 </t>
  </si>
  <si>
    <t xml:space="preserve">      县级应急广播网络租用补助资金</t>
  </si>
  <si>
    <t xml:space="preserve"> 深入贯彻落实党中央关于改进党的新闻舆论工作的决策部署，支持县级应急广播网络建设，保障广大群众观看电视收听广播、新媒体传播等基本文化权益。向城乡居民宣传党和国家的方针政策，传播先进文化，普及科技知识，提高农民群众综合素质。</t>
  </si>
  <si>
    <t>全县11个乡（镇）建设建设县级应急广播</t>
  </si>
  <si>
    <t xml:space="preserve"> 565</t>
  </si>
  <si>
    <t xml:space="preserve"> 全县11个乡（镇）建设565个应急广播，网络租用费每年21.9万元</t>
  </si>
  <si>
    <t>广播综合覆盖率</t>
  </si>
  <si>
    <t>99.8%</t>
  </si>
  <si>
    <t>县级应急广播565个建成后，提高广播综合覆盖率，达到99.8%以上</t>
  </si>
  <si>
    <t>应急广播收听率</t>
  </si>
  <si>
    <t>县级应急广播的建成，群众应急广播的收听率达到90%以上为满分</t>
  </si>
  <si>
    <t>网络正常率</t>
  </si>
  <si>
    <t>网络正常，人民群众才能正常收听到广播，了解到国家大事，热点等问题</t>
  </si>
  <si>
    <t>资金管理</t>
  </si>
  <si>
    <t>按照专项资金管理制度进行管理</t>
  </si>
  <si>
    <t>网络故障修复相应时间</t>
  </si>
  <si>
    <t>平均小于等于24小时</t>
  </si>
  <si>
    <t>按照应急广播网络租用协议，网络故障修复时间不得超过24小时</t>
  </si>
  <si>
    <t>资金使用进度</t>
  </si>
  <si>
    <t>加强社会主义核心价值观教育，提升人民群众素质</t>
  </si>
  <si>
    <t xml:space="preserve"> 85%</t>
  </si>
  <si>
    <t xml:space="preserve"> 加强人民群众的知识文化，满足人民群众对知识的渴望</t>
  </si>
  <si>
    <t>发挥示范性和导向性作用</t>
  </si>
  <si>
    <t>应急广播的建设，对全州起到了示范性作用</t>
  </si>
  <si>
    <t>基本公共文化服务水平</t>
  </si>
  <si>
    <t>空传播先进文化，普及科技知识，提高农民群众综合</t>
  </si>
  <si>
    <t>疫情防控、脱贫攻坚、灾害预警等方面</t>
  </si>
  <si>
    <t>社会动员能力大于90%</t>
  </si>
  <si>
    <t>群众对国家基本公共文化服务满意度</t>
  </si>
  <si>
    <t>群众对国家基本公共文化服务</t>
  </si>
  <si>
    <t xml:space="preserve">受益群众对应急广播收听满意度 </t>
  </si>
  <si>
    <t>人/户</t>
  </si>
  <si>
    <t xml:space="preserve"> 受益群众对应急广播收听满意度 </t>
  </si>
  <si>
    <t xml:space="preserve">      省级农村广播电视节目无线覆盖运行维护专项经费</t>
  </si>
  <si>
    <t xml:space="preserve">      中央广播电视节目无线覆盖（模拟）运行维护专项经费</t>
  </si>
  <si>
    <t>信号覆盖人数</t>
  </si>
  <si>
    <t xml:space="preserve"> 覆盖周边人口10万人以上</t>
  </si>
  <si>
    <t xml:space="preserve">能收听收看电视广播人数 </t>
  </si>
  <si>
    <t xml:space="preserve">      非税收入县级补助经费</t>
  </si>
  <si>
    <t xml:space="preserve"> 制播出电视新闻节目103组，稿件1031条，其中《武定新闻》78组、819条，《一周要闻》25组，212条；广播新闻82组，编播稿件846条，其中《武定新闻》78组、810条，《一周要闻》4组，36条；制作播出《健康武定》专栏5期。</t>
  </si>
  <si>
    <t>用于新闻宣传、事业建设</t>
  </si>
  <si>
    <t>个（项）</t>
  </si>
  <si>
    <t>新闻宣传效力、宣传效果</t>
  </si>
  <si>
    <t xml:space="preserve">支付临时工工资和新闻采访下乡差旅费等支出 </t>
  </si>
  <si>
    <t>每年40万元 左右</t>
  </si>
  <si>
    <t xml:space="preserve"> 每年新闻采访条数、外宣、内宣</t>
  </si>
  <si>
    <t>制播出电视新闻节目103组，稿件1031条</t>
  </si>
  <si>
    <t xml:space="preserve"> 是否达到指标值 </t>
  </si>
  <si>
    <t xml:space="preserve">县级融媒体中心宣传服务党委政府中心工作 </t>
  </si>
  <si>
    <t xml:space="preserve">显著 </t>
  </si>
  <si>
    <t>级</t>
  </si>
  <si>
    <t>有效促进基层宣传工作</t>
  </si>
  <si>
    <t xml:space="preserve">本县群众对武定县新闻的认可度、满意度 </t>
  </si>
  <si>
    <t xml:space="preserve"> 本县群众对武定新闻的认可度、满意度</t>
  </si>
  <si>
    <t xml:space="preserve">      县级融媒体七彩云平台租赁补助经费</t>
  </si>
  <si>
    <t xml:space="preserve"> 目前到位资金为60万元，项目建设方案确定分二期建设，一期建设投资完成89万元，二期计划投资81万元。截至6月30日，全县共通过县电视台、应急广播、县人民政府网站和县融媒体中心新媒体平台七彩云端等平台制作、转载、刊发（播）疫情信息、防控措施、防控知识和服务信息等稿件共7157条。其中：武定县广播电视台共制作播出各类宣传信息1396条；武定县应急广播共制作播出各类宣传信息2105条，累计播报时长28580分钟。</t>
  </si>
  <si>
    <t xml:space="preserve">县级融媒体建设数量 </t>
  </si>
  <si>
    <t xml:space="preserve"> 县级融媒体建设情况</t>
  </si>
  <si>
    <t xml:space="preserve">地方县域重大事件县级融媒体首报率 </t>
  </si>
  <si>
    <t>70%</t>
  </si>
  <si>
    <t>广播电视综合覆盖率</t>
  </si>
  <si>
    <t>电视收视率情况</t>
  </si>
  <si>
    <t>融媒体生产平台使用率</t>
  </si>
  <si>
    <t>融媒体建设成后新闻宣传的效率</t>
  </si>
  <si>
    <t>广播电视收视率</t>
  </si>
  <si>
    <t>群众收看电视频率</t>
  </si>
  <si>
    <t>县级融媒体中心建成运行时间</t>
  </si>
  <si>
    <t>2020年12月31日</t>
  </si>
  <si>
    <t>县级融媒体中心建设完成时间在12月31日前</t>
  </si>
  <si>
    <t>资金支出进度</t>
  </si>
  <si>
    <t>融媒体建成后，七彩云平台租赁费情况</t>
  </si>
  <si>
    <t xml:space="preserve">县级融媒体中心更好服务党委政府中心工作 </t>
  </si>
  <si>
    <t>县级融媒体中心有效促进基层宣传工作</t>
  </si>
  <si>
    <t>显著</t>
  </si>
  <si>
    <t>推进基层工作的发展，宣传基层工作的显著</t>
  </si>
  <si>
    <t>县级融媒体中心更好服务群众生产生活</t>
  </si>
  <si>
    <t xml:space="preserve">本县群众对融媒体的认可度、满意度 </t>
  </si>
  <si>
    <t xml:space="preserve"> 本县群众对融媒体的认可度、满意度</t>
  </si>
  <si>
    <t xml:space="preserve">  武定县教师进修学校</t>
  </si>
  <si>
    <t xml:space="preserve">    武定县教师进修学校</t>
  </si>
  <si>
    <t xml:space="preserve">      上年结转教师和干部教育培训经费专项资金</t>
  </si>
  <si>
    <t xml:space="preserve">  武定县幼儿园</t>
  </si>
  <si>
    <t xml:space="preserve">    武定县幼儿园</t>
  </si>
  <si>
    <t xml:space="preserve">      2021年学前教育阶段家庭经济困难学生生活补助资金</t>
  </si>
  <si>
    <t>首先确保2021年建档立卡贫困户幼儿全覆盖资助，其余资金用于特大意外和重疾病家庭幼儿，残疾家庭幼儿、低保家庭幼儿，单新家庭幼儿等四类幼儿按标准足额获得资助。</t>
  </si>
  <si>
    <t>学前阶段补助人数（人）</t>
  </si>
  <si>
    <t>资助人数占在园幼儿比例人数</t>
  </si>
  <si>
    <t xml:space="preserve">确保资助名额内100%资助  </t>
  </si>
  <si>
    <t>学前教育四类家庭幼儿补助标准  （年、人）</t>
  </si>
  <si>
    <t>学前三年入园率</t>
  </si>
  <si>
    <t>幼儿及家长满意度</t>
  </si>
  <si>
    <t xml:space="preserve">      非税收入县幼儿园保教费专项资金</t>
  </si>
  <si>
    <t>832</t>
  </si>
  <si>
    <t xml:space="preserve">      2021年学前教育建档立卡学生生活补助资金</t>
  </si>
  <si>
    <t>学前教育建档立卡贫困户幼儿补助标准 （年、人）</t>
  </si>
  <si>
    <t xml:space="preserve">  武定县近城小学</t>
  </si>
  <si>
    <t xml:space="preserve">    武定县近城小学</t>
  </si>
  <si>
    <t xml:space="preserve">      2021年城乡义务教育阶段学校公用经费</t>
  </si>
  <si>
    <t>1822</t>
  </si>
  <si>
    <t xml:space="preserve"> 免除所有在校学生学费、补助学校公用经费</t>
  </si>
  <si>
    <t xml:space="preserve"> 　 小学人均补助标准
</t>
  </si>
  <si>
    <t xml:space="preserve"> 　 特殊教育经费人均补助标准
</t>
  </si>
  <si>
    <t>1045</t>
  </si>
  <si>
    <t>及时发放补助资金，确保学生不因贫困而失学，提升学生身体健康水平。</t>
  </si>
  <si>
    <t xml:space="preserve">  武定县职业高级中学</t>
  </si>
  <si>
    <t xml:space="preserve">    武定县职业高级中学</t>
  </si>
  <si>
    <t xml:space="preserve">      中等职业学校免学费补助资金</t>
  </si>
  <si>
    <t>预计完成高一、高二、高三共计860人的免学费补助资金的资助工作</t>
  </si>
  <si>
    <t>　 受助学生覆盖率</t>
  </si>
  <si>
    <t>受助学生全覆盖</t>
  </si>
  <si>
    <t xml:space="preserve"> 　 学业完成率 </t>
  </si>
  <si>
    <t xml:space="preserve">学业全部完成 </t>
  </si>
  <si>
    <t>中职学生就业率</t>
  </si>
  <si>
    <t xml:space="preserve">学生大部分就业 </t>
  </si>
  <si>
    <t xml:space="preserve"> 资金到位及时率</t>
  </si>
  <si>
    <t>资金及时准确到位</t>
  </si>
  <si>
    <t>资助按标准发放</t>
  </si>
  <si>
    <t>严格执行资助标准</t>
  </si>
  <si>
    <t>补助标准</t>
  </si>
  <si>
    <t xml:space="preserve"> 每生每年资助2000元 </t>
  </si>
  <si>
    <t xml:space="preserve"> 家庭经济贫困学生资金覆盖率</t>
  </si>
  <si>
    <t xml:space="preserve">家庭经济困难学生资助全覆盖 </t>
  </si>
  <si>
    <t xml:space="preserve"> 政策发挥作用时间</t>
  </si>
  <si>
    <t xml:space="preserve">政策长期执行 </t>
  </si>
  <si>
    <t>满意</t>
  </si>
  <si>
    <t xml:space="preserve">服务对象满意 </t>
  </si>
  <si>
    <t xml:space="preserve">      财政专户返还事业收入补助资金</t>
  </si>
  <si>
    <t>学校严格按照教育收费管理办法，收取中等职业学校学生住宿费，并上缴财政专户专项管理，财政专户返还资金用于弥补学校办学经费不足。2021预计财政返还专户资金60000元</t>
  </si>
  <si>
    <t xml:space="preserve">财政专户返还补助资金弥补办学经费 </t>
  </si>
  <si>
    <t>确保部门运转情况</t>
  </si>
  <si>
    <t>社会公众满意</t>
  </si>
  <si>
    <t xml:space="preserve">      非税收入返还办学经费补助资金</t>
  </si>
  <si>
    <t xml:space="preserve">  预计完成2020年非税收入171000元，其中：农机化驾校联合办学经费12万元，预计利息收入5.1万元，返还非税收入补助资金51300元</t>
  </si>
  <si>
    <t xml:space="preserve">非税收入补助资金弥补办学经费 </t>
  </si>
  <si>
    <t xml:space="preserve"> 非税收入补助资金弥补办学经费 </t>
  </si>
  <si>
    <t xml:space="preserve">      东西协作学生交通费补助资金</t>
  </si>
  <si>
    <t>预计完成2019级106人2021学年，2020级53人2020学年、2021学年，共计212个建档立卡中职学生到上海就读的交通补助发放工作</t>
  </si>
  <si>
    <t>　 受助学生人数</t>
  </si>
  <si>
    <t>完成2019、2020级学生交通补助费发放工作</t>
  </si>
  <si>
    <t xml:space="preserve"> 资金发放及时率</t>
  </si>
  <si>
    <t xml:space="preserve">资金及时准确发放 </t>
  </si>
  <si>
    <t>确保补助资金全部到位</t>
  </si>
  <si>
    <t>补助对象政策全部知晓</t>
  </si>
  <si>
    <t>技能型人才输出率</t>
  </si>
  <si>
    <t>确保毕业生实现全部就业</t>
  </si>
  <si>
    <t xml:space="preserve">受助学生满意 </t>
  </si>
  <si>
    <t>家长满意</t>
  </si>
  <si>
    <t xml:space="preserve">      中等职业学校国家助学金补助资金</t>
  </si>
  <si>
    <t>预计完成高一、高二、高三共计280人的国家助学金补助资金的发放工作</t>
  </si>
  <si>
    <t xml:space="preserve">      上年结转2020年现代职业教育质量提升计划中央资金专项资金</t>
  </si>
  <si>
    <t xml:space="preserve">      云南省政府奖学金补助资金</t>
  </si>
  <si>
    <t xml:space="preserve"> 2021年省政府奖学金补助名额1人，补助金额4000元，确保资金政策落实到位</t>
  </si>
  <si>
    <t xml:space="preserve">完成学业情况 </t>
  </si>
  <si>
    <t>学生学业完成率=学生毕业人数/该届学生入学人数*100%</t>
  </si>
  <si>
    <t>申请和评审时限</t>
  </si>
  <si>
    <t xml:space="preserve">按学年申请和评审 </t>
  </si>
  <si>
    <t xml:space="preserve">奖励指标 </t>
  </si>
  <si>
    <t xml:space="preserve">省政府奖学金4000元/学年.生 </t>
  </si>
  <si>
    <t>元/学年</t>
  </si>
  <si>
    <t xml:space="preserve"> 省政府奖学金4000元/学年.生 </t>
  </si>
  <si>
    <t xml:space="preserve">减轻家庭经济困难学生负担 </t>
  </si>
  <si>
    <t>减轻家庭经济困难学生经济负担</t>
  </si>
  <si>
    <t xml:space="preserve">建立健全家庭经济困难学生资助政策体系长效性 </t>
  </si>
  <si>
    <t xml:space="preserve"> 建立健全家庭经济困难学生资助政策体系长效性 </t>
  </si>
  <si>
    <t xml:space="preserve">优化教育结构，维护教育公平，促进教育持续健康发展 </t>
  </si>
  <si>
    <t xml:space="preserve"> 优化教育结构，维护教育公平，促进教育持续健康发展 </t>
  </si>
  <si>
    <t xml:space="preserve"> 服务对象满意度指标</t>
  </si>
  <si>
    <t xml:space="preserve">  云南省武定第一中学</t>
  </si>
  <si>
    <t xml:space="preserve">    云南省武定第一中学</t>
  </si>
  <si>
    <t xml:space="preserve">      2020年国家助学金县级补助专项资金</t>
  </si>
  <si>
    <t>在规定时间、规定范围保证学生及时足额享受补助。</t>
  </si>
  <si>
    <t>救助人数比例占在校生比例</t>
  </si>
  <si>
    <t xml:space="preserve"> 第四条.普通高中国家助学金资助面约占全国普通高中在校生总数的20%。财政部、教育部根据生源情况、平均生活费用等因素综合确定各省资助面。其中：东部地区为10%、中部地区为20%、西部地区为30%。各地可结合实际，在确定资助面时适当向农村地区、贫困地区和民族地区倾斜。</t>
  </si>
  <si>
    <t>建档立卡学生比例</t>
  </si>
  <si>
    <t>建档立卡学生每年分别给予2500元国家助学金和2500元生活补助。我校2020学年秋季在校建档立卡学生934人。</t>
  </si>
  <si>
    <t xml:space="preserve">建档立卡学生每年分别给予2500元国家助学金和2500元生活补助。我校2020学年秋季在校建档立卡学生934人。 </t>
  </si>
  <si>
    <t>2500</t>
  </si>
  <si>
    <t>普通高中资助年限</t>
  </si>
  <si>
    <t xml:space="preserve"> 建档立卡学生每年分别给予2500元国家助学金和2500元生活补助。我校2020学年秋季在校建档立卡学生934人。</t>
  </si>
  <si>
    <t xml:space="preserve">      上年结转第二批国家助学金中央补助专项资金</t>
  </si>
  <si>
    <t xml:space="preserve">      2020年普通高中建档立卡家庭经济困难学生生活补助县级专项资金</t>
  </si>
  <si>
    <t>落实普通高中学生资助政策，普通高中建档立卡家庭经济困难在校学生享受生活补助，每生每年2500元标椎，确保建档立卡学生就学权利。</t>
  </si>
  <si>
    <t xml:space="preserve"> 建档立卡学生全覆盖</t>
  </si>
  <si>
    <t>补助标准达标率</t>
  </si>
  <si>
    <t>资助发放及时率</t>
  </si>
  <si>
    <t xml:space="preserve">按时足额发放。 </t>
  </si>
  <si>
    <t xml:space="preserve">按时足额发放。  </t>
  </si>
  <si>
    <t>补助对象政策知晓度</t>
  </si>
  <si>
    <t xml:space="preserve">高中就学期间享受 </t>
  </si>
  <si>
    <t xml:space="preserve"> 建档立卡学生对补助服务满意度大于95%。</t>
  </si>
  <si>
    <t xml:space="preserve"> 建档立卡学生家长对补助服务满意度大于95%。 </t>
  </si>
  <si>
    <t xml:space="preserve">      上年结转第二批建档立卡学生生活补助州级专项资金</t>
  </si>
  <si>
    <t xml:space="preserve">      国家助学金中央补助资金</t>
  </si>
  <si>
    <t xml:space="preserve">      普通高中家庭经济困难学生免学杂费补助资金</t>
  </si>
  <si>
    <t>落实普通高中学生资助政策，免除普通高中建档立卡家庭经济困难在校学生学费，确保建档立卡学生就学权利。</t>
  </si>
  <si>
    <t xml:space="preserve"> 所有建档立卡学生、经济困难学生全覆盖</t>
  </si>
  <si>
    <t xml:space="preserve"> 所有建档立卡学生、经济困难学生全覆盖 </t>
  </si>
  <si>
    <t>所有建档立卡学生、经济困难学生对政策全知晓</t>
  </si>
  <si>
    <t>所有建档立卡学生、经济困难学生对补助服务满意度大于95%。</t>
  </si>
  <si>
    <t xml:space="preserve">所有建档立卡学生家长、经济困难学生家长对补助服务满意度大于95%。 </t>
  </si>
  <si>
    <t xml:space="preserve">      非税收入利息及其他缴存国库专项经费</t>
  </si>
  <si>
    <t>教育收费安排的相关支出按规定纳入项目库规范管理。结合教育收费等其他收入情况，统筹安排财政拨款预算，更好发挥财政资金使用效益。各地不得将学校收费收入用于平衡预算，不得以任何形式挤占、截留、平调、挪用学校收费资金。
武定县非税管理办法规定，严格执行上级文件，利息及国有资产有偿使用缴存财政后返还30%。返还经费主要用于弥补学校公用经费不足。</t>
  </si>
  <si>
    <t xml:space="preserve">普通高中在校学生返还经费覆盖率  </t>
  </si>
  <si>
    <t xml:space="preserve"> 本年度计划使用返还经费用于办公费和日常维修及其他维持单位正常运转。</t>
  </si>
  <si>
    <t xml:space="preserve">维持单位正常运转经费不低于60% </t>
  </si>
  <si>
    <t>60</t>
  </si>
  <si>
    <t xml:space="preserve"> 本年度计划使用返还经费用于办公费和日常维修及其他维持单位正常运转。 </t>
  </si>
  <si>
    <t xml:space="preserve">返还补助标准达标率  </t>
  </si>
  <si>
    <t>学生及家长满意度</t>
  </si>
  <si>
    <t xml:space="preserve">      2020年普通高中家庭经济困难学生免学杂费县级补助资金</t>
  </si>
  <si>
    <t xml:space="preserve">      普通高中建档立卡家庭经济困难学生生活补助资金</t>
  </si>
  <si>
    <t xml:space="preserve">  云南省武定民族中学</t>
  </si>
  <si>
    <t xml:space="preserve">    云南省武定民族中学</t>
  </si>
  <si>
    <t xml:space="preserve">      2021年普通高中省定高中寄宿生生活补助资金</t>
  </si>
  <si>
    <t>省定武定民族中学高中寄宿学生生活补助解决寄宿学生生活困难，确保受助学生顺利完成高中阶段学业。</t>
  </si>
  <si>
    <t>高中寄宿生补助人数（人）</t>
  </si>
  <si>
    <t>1256</t>
  </si>
  <si>
    <t xml:space="preserve">确保寄宿学生学生100%资助 </t>
  </si>
  <si>
    <t>高中寄宿学生覆盖率</t>
  </si>
  <si>
    <t xml:space="preserve">确保建档立卡家庭寄宿学生100%资助  </t>
  </si>
  <si>
    <t xml:space="preserve">高中省定高中寄宿生生活补助标准 </t>
  </si>
  <si>
    <t>受补助学生满意度</t>
  </si>
  <si>
    <t>受补助学生家长满意度</t>
  </si>
  <si>
    <t xml:space="preserve">      2021年普通高中建档立卡家庭经济困难学生免学费补助资金</t>
  </si>
  <si>
    <t>确保普通高中建档立卡家庭经济困难学生免学费补助按时、足额发放给建档立卡家庭经济困难学生，保证建档立卡家庭经济困难学生顺利完成高中阶段学业。</t>
  </si>
  <si>
    <t>高中阶段补助人数（人）</t>
  </si>
  <si>
    <t>532</t>
  </si>
  <si>
    <t xml:space="preserve">确保532名建档立卡学生100%享受补助 </t>
  </si>
  <si>
    <t xml:space="preserve">确保建档立卡学生100%资助  </t>
  </si>
  <si>
    <t>每学年按秋季学期、春季学期两次100%发放补助</t>
  </si>
  <si>
    <t xml:space="preserve">高中建档立卡家庭经济困难学生免学费补助标准 </t>
  </si>
  <si>
    <t>800</t>
  </si>
  <si>
    <t>补助资金到位后及时、足额发放</t>
  </si>
  <si>
    <t>补助对象高中阶段巩固率</t>
  </si>
  <si>
    <t>解决家庭经济困难，提高高中教育阶段巩固率</t>
  </si>
  <si>
    <t>补助对象完成高中阶段学业率</t>
  </si>
  <si>
    <t>解决家庭经济困难，提高高中教育阶段学业完成率</t>
  </si>
  <si>
    <t>免学费补助年限</t>
  </si>
  <si>
    <t>在校3年，每学年分两次享受免学费补助</t>
  </si>
  <si>
    <t>受助学生家长满意度</t>
  </si>
  <si>
    <t xml:space="preserve">      财政专户返还事业收入普通高中住宿费补助资金</t>
  </si>
  <si>
    <t>确保住宿费用于学校办公费用支出，保证教育教学工作正常开展。</t>
  </si>
  <si>
    <t>高中住宿费收取人数（人）</t>
  </si>
  <si>
    <t>821</t>
  </si>
  <si>
    <t xml:space="preserve">符合收费标准 </t>
  </si>
  <si>
    <t>建档立卡学生免收覆盖率</t>
  </si>
  <si>
    <t xml:space="preserve">确保建档立卡家庭学生100%免收  </t>
  </si>
  <si>
    <t>住宿费收缴率</t>
  </si>
  <si>
    <t>学费及时收缴</t>
  </si>
  <si>
    <t>住宿费收取对象政策的知晓度</t>
  </si>
  <si>
    <t>通过各种渠道对社会和学生进行政策宣传，提高学费收取政策知晓率，知晓率达95%</t>
  </si>
  <si>
    <t>通过各种渠道对学生进行政策宣传，提高学费收取政策知晓率  ，知晓率达95%</t>
  </si>
  <si>
    <t xml:space="preserve">      2021年普通高中公用经费补助资金</t>
  </si>
  <si>
    <t>普通高中生均公用经费主要保障高中教育教学工作的正常运转，用于办公费、水电费、维修维护费的支出。</t>
  </si>
  <si>
    <t>1521</t>
  </si>
  <si>
    <t xml:space="preserve">确保100%用于教育教学工作 </t>
  </si>
  <si>
    <t>在校学生覆盖率</t>
  </si>
  <si>
    <t xml:space="preserve">确保100%支出用于教育教学工作  </t>
  </si>
  <si>
    <t>资金及时支出</t>
  </si>
  <si>
    <t xml:space="preserve">高中生均公用经费省级补助标准 </t>
  </si>
  <si>
    <t>195</t>
  </si>
  <si>
    <t>按照标准及时支出</t>
  </si>
  <si>
    <t>通过各种渠道对社会和职工进行政策宣传，提高资助政策知晓率 ，知晓率达95%</t>
  </si>
  <si>
    <t>受益学生满意度</t>
  </si>
  <si>
    <t>受益学生家长满意度</t>
  </si>
  <si>
    <t xml:space="preserve">      2021年普通高中国家助学金补助资金</t>
  </si>
  <si>
    <t>首先须确保建档立卡学生按标准足额享受国家助学金，其余资金用于资助建档立卡学生之外的家庭经济困难学生，通过资助使高中阶段学生顺利完成学业。</t>
  </si>
  <si>
    <t>913</t>
  </si>
  <si>
    <t xml:space="preserve">确保符合符合国家助学金资助条件的913名学生100%享受国家助学金 </t>
  </si>
  <si>
    <t>确保建档立卡532名学生100%享受高奖助学金</t>
  </si>
  <si>
    <t>每学年按秋季学期、春季学期两次及时、足额100%发放补助</t>
  </si>
  <si>
    <t xml:space="preserve">高中国家助学金补助标准 </t>
  </si>
  <si>
    <t xml:space="preserve">补助资金到位后按照标准及时发放  </t>
  </si>
  <si>
    <t>通过资助减轻学生家庭经济负担，提高受助学生高中阶段巩固率达到95%及以上</t>
  </si>
  <si>
    <t>补助对象高中阶段完成学业率</t>
  </si>
  <si>
    <t>通过资助减轻学生家庭经济负担，提高受助学生高中阶段完成学业率达到95%及以上</t>
  </si>
  <si>
    <t>国家助学金补助年限</t>
  </si>
  <si>
    <t>在校3年，每学年分两次享受高级助学金</t>
  </si>
  <si>
    <t xml:space="preserve">      2021年普通高中建档立卡家庭经济困难学生免学费县级补助资金</t>
  </si>
  <si>
    <t xml:space="preserve">确保8名建档立卡学生100%享受补助 </t>
  </si>
  <si>
    <t xml:space="preserve">      财政专户返还事业收入学费补助资金</t>
  </si>
  <si>
    <t>确保学费用于学校办公费用支出，保证教育教学工作正常开展。</t>
  </si>
  <si>
    <t>高中学费收取人数（人）</t>
  </si>
  <si>
    <t>989</t>
  </si>
  <si>
    <t>学费收缴率</t>
  </si>
  <si>
    <t>学费收取对象政策的知晓度</t>
  </si>
  <si>
    <t xml:space="preserve">      2021年城乡义务教育补助公用经费专项资金</t>
  </si>
  <si>
    <t>840</t>
  </si>
  <si>
    <t xml:space="preserve"> 免除840名学生学费、补助学校公用经费</t>
  </si>
  <si>
    <t xml:space="preserve"> 　受益学生满意度
</t>
  </si>
  <si>
    <t xml:space="preserve"> 　受益家长满意度
</t>
  </si>
  <si>
    <t>542</t>
  </si>
  <si>
    <t xml:space="preserve">均补助标准
</t>
  </si>
  <si>
    <t xml:space="preserve"> 　 受补助学生满意度
</t>
  </si>
  <si>
    <t xml:space="preserve"> 　 受补助学生家长满意度
</t>
  </si>
  <si>
    <t xml:space="preserve">      2021年城乡义务教育学校学生营养膳食补助专项资金</t>
  </si>
  <si>
    <t>1、义务教育阶段营养改善计划按规定得到落实；
2、促进义务教育阶段学校均衡发展;
3、保障义务教育阶段教育阶段学生生体健康。</t>
  </si>
  <si>
    <t>726</t>
  </si>
  <si>
    <t xml:space="preserve">      2021年普通高中国家助学金县级补助资金</t>
  </si>
  <si>
    <t xml:space="preserve">确保符合符合国家助学金资助条件的16名学生100%享受国家助学金 </t>
  </si>
  <si>
    <t>确保建档立卡16名学生100%享受高奖助学金</t>
  </si>
  <si>
    <t xml:space="preserve">      2021年普通高中建档立卡家庭经济困难学生生活补助县级补助资金</t>
  </si>
  <si>
    <t>确保高中建档立卡学生按标准足额享建档立卡贫困户学生生活补助，通过解决建档立卡学生家庭经济困难，保证建档立卡家庭经济困难学生顺利完成高中阶段学业。</t>
  </si>
  <si>
    <t>确保建档立卡73名学生享受补助</t>
  </si>
  <si>
    <t xml:space="preserve">确保建档立卡73名学生100%享受补助  </t>
  </si>
  <si>
    <t>补助资金到位后及时、足额100%发放</t>
  </si>
  <si>
    <t xml:space="preserve">补助标准 </t>
  </si>
  <si>
    <t xml:space="preserve">按照标准每学年分两次及时发放  </t>
  </si>
  <si>
    <t>通过资助，解决学生家庭经济困难，使受助学生高中阶段巩固率达到95%及以上</t>
  </si>
  <si>
    <t>通过资助，解决学生家庭经济困难，使受助学生高中阶段完成学业率达到95%及以上</t>
  </si>
  <si>
    <t>建档立卡生活补助年限</t>
  </si>
  <si>
    <t>在校3年，每学年分两次享受建档立卡生活补助</t>
  </si>
  <si>
    <t xml:space="preserve">      2021年普通高中建档立卡家庭经济困难学生生活补助资金</t>
  </si>
  <si>
    <t>确保建档立卡532名学生享受补助</t>
  </si>
  <si>
    <t xml:space="preserve">确保建档立卡532名学生100%享受补助  </t>
  </si>
  <si>
    <t xml:space="preserve">      2021年城乡义务教育阶段家庭经济困难学生生活补助专项资金</t>
  </si>
  <si>
    <t>1、首先须确保建档立卡学生，以及非建档立卡的家庭经济困难残疾学生、农村低保家庭学生、农村特困救助供养学生等四类学生按标准足额获得资助；
2、其余资金用于资助寄宿制除建档立卡等四类学生之外的家庭经济困难学生。困难学生。</t>
  </si>
  <si>
    <t>330</t>
  </si>
  <si>
    <t>确保家庭经济困难学生330名100%享受生活补助</t>
  </si>
  <si>
    <t xml:space="preserve">确保建档立卡家庭学生330名100%享受生活补助 </t>
  </si>
  <si>
    <t>补助资金到位率</t>
  </si>
  <si>
    <t xml:space="preserve">补助资金到位后按照标准及时发放 </t>
  </si>
  <si>
    <t>补助对象义务教育阶段巩固率</t>
  </si>
  <si>
    <t>通过生活补助的资助，减轻学生家庭经济负担，提高义务教育阶段巩固率达到95%及以上</t>
  </si>
  <si>
    <t>补助对象义务教育阶段完成学业率</t>
  </si>
  <si>
    <t>通过生活补助的资助，减轻学生家庭经济负担，提高义务教育阶段完成学业率达到95%及以上</t>
  </si>
  <si>
    <t>义务教育阶段学生生活补助年限</t>
  </si>
  <si>
    <t>在校3年，每学年享受两次生活补助</t>
  </si>
  <si>
    <t xml:space="preserve">      2021年特殊教育公用经费专项资金</t>
  </si>
  <si>
    <t>免除特殊教育学生学费、补助学校公用经费</t>
  </si>
  <si>
    <t xml:space="preserve"> 　 初中随班就读学生人均补助标准
</t>
  </si>
  <si>
    <t xml:space="preserve">通过各种渠道向特殊教育学生宣传补助政策，提高义务教育巩固率 </t>
  </si>
  <si>
    <t xml:space="preserve"> 　 义务教育补助年限
</t>
  </si>
  <si>
    <t xml:space="preserve"> 学生满意度
</t>
  </si>
  <si>
    <t xml:space="preserve"> 学生家长满意度
</t>
  </si>
  <si>
    <t xml:space="preserve">      非税收入民族中学国有资产出租收入补助资金</t>
  </si>
  <si>
    <t>确保非税收入返回资金办公费用支出，保证教育教学工作正常开展。</t>
  </si>
  <si>
    <t>非税收入数（个）</t>
  </si>
  <si>
    <t>非税收入收缴率</t>
  </si>
  <si>
    <t>非税收入及时收缴</t>
  </si>
  <si>
    <t>非税收入收取对象政策的知晓度</t>
  </si>
  <si>
    <t>通过各种渠道对社会和学生进行政策宣传，提高非税收入收取政策知晓率，知晓率达95%</t>
  </si>
  <si>
    <t>通过各种渠道对学生进行政策宣传，提高非税收入收取政策知晓率  ，知晓率达95%</t>
  </si>
  <si>
    <t xml:space="preserve">  武定县思源实验学校</t>
  </si>
  <si>
    <t xml:space="preserve">    武定县思源实验学校</t>
  </si>
  <si>
    <t>492</t>
  </si>
  <si>
    <t>482</t>
  </si>
  <si>
    <t xml:space="preserve"> 农村义务教育阶段学生98%享受 </t>
  </si>
  <si>
    <t xml:space="preserve">农村义务教育阶段建档立卡学生100%享受  </t>
  </si>
  <si>
    <t>通过实施营养改善计划 ，巩固率达98% 以上</t>
  </si>
  <si>
    <t xml:space="preserve">通过各种渠道对学生家长进行政策宣传，提高资助政策知晓率 和满意度 </t>
  </si>
  <si>
    <t xml:space="preserve">      2021年城乡义务教育公用经费初中教育补助资金</t>
  </si>
  <si>
    <t>489</t>
  </si>
  <si>
    <t xml:space="preserve"> 　 初中公用经费人均补助标准
</t>
  </si>
  <si>
    <t xml:space="preserve">      2021年城乡义务教育公用经费小学教育补助资金</t>
  </si>
  <si>
    <t>1857</t>
  </si>
  <si>
    <t xml:space="preserve">      2021年城乡义务教育学校学生营养膳食小学教育补助资金</t>
  </si>
  <si>
    <t>1828</t>
  </si>
  <si>
    <t xml:space="preserve"> 农村义务教育阶段学生97.9%享受 </t>
  </si>
  <si>
    <t xml:space="preserve">农村义务教育阶段建档立卡小学生100%享受  </t>
  </si>
  <si>
    <t>通过实施营养改善计划，提高义务教育阶段巩固率</t>
  </si>
  <si>
    <t xml:space="preserve"> 免除13名学生学费、补助学校公用经费</t>
  </si>
  <si>
    <t xml:space="preserve">免除13名学生学费、补助学校公用经费 </t>
  </si>
  <si>
    <t>389</t>
  </si>
  <si>
    <t>通过各种渠道对社会和学生进行政策宣传，提高义务教育巩固率</t>
  </si>
  <si>
    <t xml:space="preserve">      2021年城乡义务教育阶段家庭经济困难初中学生生活补助资金</t>
  </si>
  <si>
    <t>126</t>
  </si>
  <si>
    <t xml:space="preserve">  武定县青少年学生校外活动中心</t>
  </si>
  <si>
    <t xml:space="preserve">    武定县青少年学生校外活动中心</t>
  </si>
  <si>
    <t xml:space="preserve">      非税收入青少年学生校外活动中心兴趣班补助资金</t>
  </si>
  <si>
    <t xml:space="preserve"> 确保青少年学生接受兴趣爱好培训。</t>
  </si>
  <si>
    <t>兴趣班学生报名人数</t>
  </si>
  <si>
    <t>根据兴趣班人数</t>
  </si>
  <si>
    <t>根据兴趣班学生培训情况</t>
  </si>
  <si>
    <t>根据兴趣班学生培训结果情况</t>
  </si>
  <si>
    <t>72</t>
  </si>
  <si>
    <t xml:space="preserve"> 根据课程安排的课次</t>
  </si>
  <si>
    <t>学生兴趣爱好培养率</t>
  </si>
  <si>
    <t>根据学生兴趣爱好提情况</t>
  </si>
  <si>
    <t>兴趣班学生满意度</t>
  </si>
  <si>
    <t>通过各种方法提高学生的兴趣爱好，，提高满意度</t>
  </si>
  <si>
    <t xml:space="preserve">  武定县文化馆</t>
  </si>
  <si>
    <t xml:space="preserve">    武定县文化馆</t>
  </si>
  <si>
    <t xml:space="preserve">      中央补助免费开放经费</t>
  </si>
  <si>
    <t xml:space="preserve"> 全部实现无障碍、零门槛进入，公共空间设施场地全部免费开放，所提供的基本服务项目全部免费，每年计划服务人次60万以上，全年免费开放时间不低于260天，通过图片、视频、专题活动、培训和讲座等多种展览形式，为群众提供优质、高效的公共文化服务体验。</t>
  </si>
  <si>
    <t>免费开放人次</t>
  </si>
  <si>
    <t xml:space="preserve">60 </t>
  </si>
  <si>
    <t xml:space="preserve"> 免费开放人次</t>
  </si>
  <si>
    <t xml:space="preserve">全年免费开放天数 </t>
  </si>
  <si>
    <t xml:space="preserve">260 </t>
  </si>
  <si>
    <t xml:space="preserve">  全年免费开放天数 </t>
  </si>
  <si>
    <t xml:space="preserve">按时足额发放配套资金 </t>
  </si>
  <si>
    <t>5月30日前</t>
  </si>
  <si>
    <t>年-月-日</t>
  </si>
  <si>
    <t xml:space="preserve"> 按时足额发放配套资金</t>
  </si>
  <si>
    <t xml:space="preserve"> 公共文化设施覆盖人群率</t>
  </si>
  <si>
    <t xml:space="preserve"> 免费开放观众满意度</t>
  </si>
  <si>
    <t xml:space="preserve">      州级补助送戏下乡经费</t>
  </si>
  <si>
    <t xml:space="preserve"> 对演艺公司组织8场送戏下乡演出活动给予补助。</t>
  </si>
  <si>
    <t xml:space="preserve">送戏下乡 </t>
  </si>
  <si>
    <t>场</t>
  </si>
  <si>
    <t xml:space="preserve">开展活动可持续影响 </t>
  </si>
  <si>
    <t xml:space="preserve">3 </t>
  </si>
  <si>
    <t xml:space="preserve"> 开展活动可持续影响 </t>
  </si>
  <si>
    <t xml:space="preserve">满意度 </t>
  </si>
  <si>
    <t xml:space="preserve">80 </t>
  </si>
  <si>
    <t>满意度</t>
  </si>
  <si>
    <t xml:space="preserve">      上年结转地方公共文化服务体系建设专项资金专项资金</t>
  </si>
  <si>
    <t xml:space="preserve">      州级非遗传承人补助资金</t>
  </si>
  <si>
    <t xml:space="preserve"> 对23名州级传承人进行的传承活动进行补助，根据州级资金下达文件，及时下达补助资金。</t>
  </si>
  <si>
    <t xml:space="preserve">补助传承人 </t>
  </si>
  <si>
    <t xml:space="preserve">23 </t>
  </si>
  <si>
    <t>按时发放传承人补助</t>
  </si>
  <si>
    <t>按时</t>
  </si>
  <si>
    <t xml:space="preserve">传承活动可持续发展 </t>
  </si>
  <si>
    <t>传承活动可持续发展</t>
  </si>
  <si>
    <t xml:space="preserve">传承人满意度 </t>
  </si>
  <si>
    <t xml:space="preserve">      国家级非遗传承人补助资金</t>
  </si>
  <si>
    <t xml:space="preserve"> 完成对国家级非遗代表性项目年度重点项目、国家级非遗代表性传承人补助等项目实施，推动非遗传承保护工作。</t>
  </si>
  <si>
    <t xml:space="preserve"> 国家级非遗代表性项目年度重点项目保护个数</t>
  </si>
  <si>
    <t xml:space="preserve"> 国家级代表性传承人补助人数</t>
  </si>
  <si>
    <t xml:space="preserve">  国家级非遗代表性项目年度重点项目保护任务完成率</t>
  </si>
  <si>
    <t xml:space="preserve">   国家级非遗代表性项目年度重点项目保护任务完成率</t>
  </si>
  <si>
    <t xml:space="preserve">国家级代表性传承人补助发放率  </t>
  </si>
  <si>
    <t xml:space="preserve"> 国家级代表性传承人补助发放率  </t>
  </si>
  <si>
    <t>非遗传承人群增长率</t>
  </si>
  <si>
    <t xml:space="preserve"> 非遗传承人群增长率</t>
  </si>
  <si>
    <t xml:space="preserve">受培训非遗传承人群相关产品销售额增长率 </t>
  </si>
  <si>
    <t xml:space="preserve"> 受培训非遗传承人群相关产品销售额增长率</t>
  </si>
  <si>
    <t xml:space="preserve">非遗传承人群增长率 </t>
  </si>
  <si>
    <t xml:space="preserve"> 非遗传承人群增长率 </t>
  </si>
  <si>
    <t xml:space="preserve">非遗保护与传承受益公众增长率 </t>
  </si>
  <si>
    <t xml:space="preserve"> 非遗保护与传承受益公众增长率</t>
  </si>
  <si>
    <t xml:space="preserve">社会参与非遗保护与传承渠道 </t>
  </si>
  <si>
    <t xml:space="preserve">比上一年度增加 </t>
  </si>
  <si>
    <t xml:space="preserve"> 社会参与非遗保护与传承渠道 </t>
  </si>
  <si>
    <t xml:space="preserve">非遗传承人群满意率 </t>
  </si>
  <si>
    <t xml:space="preserve"> 非遗传承人群满意率</t>
  </si>
  <si>
    <t xml:space="preserve">非遗保护与传承活动受益公众满意率 </t>
  </si>
  <si>
    <t xml:space="preserve"> 非遗保护与传承活动受益公众满意率 </t>
  </si>
  <si>
    <t xml:space="preserve">      中央补助送戏下乡经费</t>
  </si>
  <si>
    <t xml:space="preserve"> 引导和支持地方提供基本公共文化服务项目，改善基层公共文化体育设施条件，加强基层公共文化服务人才队伍建设等，支持加快构建现代公共文化服务体系，促进基本公共文化服务标准化、均等化，保障广大群众读书看报、观看电视、观赏电影、进行文化鉴赏，开展文化体育活动等基本文化权益。</t>
  </si>
  <si>
    <t xml:space="preserve">贫困地区乡镇配送以戏曲为主的演出场次 </t>
  </si>
  <si>
    <t>66</t>
  </si>
  <si>
    <t xml:space="preserve"> 贫困地区乡镇配送以戏曲为主的演出场次 </t>
  </si>
  <si>
    <t xml:space="preserve">贫困地区戏曲进乡村演出任务完成率 </t>
  </si>
  <si>
    <t xml:space="preserve"> 贫困地区戏曲进乡村演出任务完成率</t>
  </si>
  <si>
    <t xml:space="preserve">基本公共文化服务水平 </t>
  </si>
  <si>
    <t xml:space="preserve"> 基本公共文化服务水平 </t>
  </si>
  <si>
    <t xml:space="preserve">群众对国家基本公共文化服务满意度 </t>
  </si>
  <si>
    <t xml:space="preserve"> 群众对国家基本公共文化服务满意度</t>
  </si>
  <si>
    <t xml:space="preserve">      省级补助免费开放经费</t>
  </si>
  <si>
    <t xml:space="preserve"> 全部实现无障碍、零门槛进入，公共空间设施场地全部免费开放，所提供的基本服务项目全部免费。每年服务人次2万以上，全年免费开放时间不低于200天，通过图片、视频、专题活动、培训和讲座等多种展览形式，为观众提供优质、高效的公共文化服务体验</t>
  </si>
  <si>
    <t xml:space="preserve">免费参观人次 </t>
  </si>
  <si>
    <t>2 万</t>
  </si>
  <si>
    <t xml:space="preserve">5月30日前 </t>
  </si>
  <si>
    <t>年免费开放天数 全</t>
  </si>
  <si>
    <t xml:space="preserve">200 </t>
  </si>
  <si>
    <t xml:space="preserve">公共文化施设覆盖人群率 </t>
  </si>
  <si>
    <t>公共文化施设覆盖人群率</t>
  </si>
  <si>
    <t xml:space="preserve">      省级非遗传承人补助经费</t>
  </si>
  <si>
    <t xml:space="preserve">  对5名省级传承人进行的传承活动进行补助，根据省级资金下达文件，及时下达补助资金。</t>
  </si>
  <si>
    <t>补助传承人</t>
  </si>
  <si>
    <t xml:space="preserve"> 9月30日前</t>
  </si>
  <si>
    <t xml:space="preserve"> 按时发放传承人补助</t>
  </si>
  <si>
    <t xml:space="preserve">8000 </t>
  </si>
  <si>
    <t xml:space="preserve"> 补助标准</t>
  </si>
  <si>
    <t xml:space="preserve">传承活动可持续影响 </t>
  </si>
  <si>
    <t>传承人满意度</t>
  </si>
  <si>
    <t xml:space="preserve">  武定县图书馆</t>
  </si>
  <si>
    <t xml:space="preserve">    武定县图书馆</t>
  </si>
  <si>
    <t xml:space="preserve">      中央美术馆图书馆文化馆（站）免费开放经费</t>
  </si>
  <si>
    <t>武定县共有1个公共图书馆、1个文化馆和11个文化站全部实现无障碍、零门槛进入，公共空间设施场地全部免费开放，所提供的基本服务项目全部免费。2021年计划服务人次60万以上，全年免费开放时间不低于260天，通过图片、视频、专题活动、培训和讲座等多种展览形式，为观众提供优质、高效的公共文化岗位体验。</t>
  </si>
  <si>
    <t xml:space="preserve">开放人次 </t>
  </si>
  <si>
    <t>天（工作日）</t>
  </si>
  <si>
    <t xml:space="preserve">开放天数 </t>
  </si>
  <si>
    <t xml:space="preserve">配套资金发放情况 </t>
  </si>
  <si>
    <t xml:space="preserve">公共文化设施覆盖人群率 </t>
  </si>
  <si>
    <t xml:space="preserve">免费开放观众满意度 </t>
  </si>
  <si>
    <t xml:space="preserve"> 90</t>
  </si>
  <si>
    <t xml:space="preserve">观众满意度 </t>
  </si>
  <si>
    <t xml:space="preserve">      公共图书馆免费开放县级配套经费</t>
  </si>
  <si>
    <t>继续巩固一级图书馆验收标准，全部实现无障碍、零门槛进入，公共空间设施场地全部免费开放，所提供的基本服务项目全部免费。2021年计划服务人次2万以上，全年免费开放时间不低于200天，通过图片、视频、专题活动、培训和讲座等多种展览形式，为观众提供优质、高效的公共文化岗位体验。</t>
  </si>
  <si>
    <t>公共图书馆人均占有藏书量</t>
  </si>
  <si>
    <t>0.4</t>
  </si>
  <si>
    <t>人均大于等于0.6册为优秀；人均0.4册为达标；人均不到0.4册为未达标</t>
  </si>
  <si>
    <t>人均年增新书册次</t>
  </si>
  <si>
    <t>0.02</t>
  </si>
  <si>
    <t>大于等于0.03册为优秀；达到0.02册为达标；不到0.02册为未达标</t>
  </si>
  <si>
    <t>图书馆可用数字资源</t>
  </si>
  <si>
    <t>T</t>
  </si>
  <si>
    <t>100%达标为优秀；70%以上为达标；不到70%为未达标</t>
  </si>
  <si>
    <t>市、县两级图书馆平均每册藏书年流通次数</t>
  </si>
  <si>
    <t>0.5</t>
  </si>
  <si>
    <t>大于等于0.6次为优秀；0.5次为达标；不到0.5次为未达标</t>
  </si>
  <si>
    <t>人均到馆次数</t>
  </si>
  <si>
    <t>0.2</t>
  </si>
  <si>
    <t>大于等于0.3次为优秀；0.2次为达标；不到0.2次为未达标</t>
  </si>
  <si>
    <t>大于等于90%为优秀；90%为达标；不到90%为未达标</t>
  </si>
  <si>
    <t xml:space="preserve">      省级美术馆图书馆文化馆（站）免费开放经费</t>
  </si>
  <si>
    <t>全部实现无障碍、零门槛进入，公共空间设施场地全部免费开放，所提供的基本服务项目全部免费。2021年计划服务人次2万以上，全年免费开放时间不低于200天，通过图片、视频、专题活动、培训和讲座等多种展览形式，为观众提供优质、高效的公共文化岗位体验。</t>
  </si>
  <si>
    <t>按时足额发放配套资金</t>
  </si>
  <si>
    <t xml:space="preserve"> 免费开放天数</t>
  </si>
  <si>
    <t>社会保障股</t>
  </si>
  <si>
    <t xml:space="preserve">  武定县人力资源和社会保障局</t>
  </si>
  <si>
    <t xml:space="preserve">    武定县人力资源和社会保障局</t>
  </si>
  <si>
    <t xml:space="preserve">      上年结转第二批人力资源和社会保障省级专项补助资金</t>
  </si>
  <si>
    <t xml:space="preserve">      农村劳动力培训及转移就业精准扶贫专项经费</t>
  </si>
  <si>
    <t>全县实际外出务工达91881人，其中省内84953人，省外6928人，有组织转移输出5116人</t>
  </si>
  <si>
    <t>逐步提高全县农村劳动力转移就业质量和稳定率</t>
  </si>
  <si>
    <t>全县农村劳动力就业质量和稳定率</t>
  </si>
  <si>
    <t>增加农村贫困劳动力转移就业收入</t>
  </si>
  <si>
    <t>15000</t>
  </si>
  <si>
    <t>农村贫困劳动力转移就业收入大于15000元。</t>
  </si>
  <si>
    <t>就业人员稳定就业</t>
  </si>
  <si>
    <t>农村贫困劳动力转移就业人员满意度</t>
  </si>
  <si>
    <t xml:space="preserve">      2021年创业担保贷款财政贴息补助资金</t>
  </si>
  <si>
    <t xml:space="preserve"> 为统筹做好疫情防控和经济社会发展，充分发挥创业担保贷款贴息资金引导作用，全力保障稳就业相关工作，有效缓解个人创业就业与中小微企业复工复产资金困难等问题。</t>
  </si>
  <si>
    <t>创业担保贷款回收率</t>
  </si>
  <si>
    <t>带动吸纳就业人数</t>
  </si>
  <si>
    <t>申报创业贷款贴息资金的小微企业的满意度</t>
  </si>
  <si>
    <t xml:space="preserve">      2021年城乡居民基本养老保险基金补助资金</t>
  </si>
  <si>
    <t xml:space="preserve">  建立和推行新型农村和城镇居民社会养老保险制度，是保障和改善民生的重要基础性工作，事关社会主义新农村建设和农村改革发展稳定大局。</t>
  </si>
  <si>
    <t>资金拨付到位率</t>
  </si>
  <si>
    <t>养老保险按时足额发放率</t>
  </si>
  <si>
    <t>参保人员满意度</t>
  </si>
  <si>
    <t xml:space="preserve">      2021年创业提保贷款贴息补助资金</t>
  </si>
  <si>
    <t xml:space="preserve"> 为备规定条件的创业者个人或小微企业为借款人，由有关承办机构（公共就业服务机构、教育部门或工商联、工会、共青团、妇联、个私协等群团组织）负责推荐，由创业担保贷款担保基金提供担保，由经办此项贷款的银行业金融机构发放，由财政部门给予贴息（小微企业自行选择贴息或担保中的一项），用于支持个人创业或小微企业扩大就业的贷款业务。</t>
  </si>
  <si>
    <t>金融机构网点覆盖率</t>
  </si>
  <si>
    <t>10000</t>
  </si>
  <si>
    <t xml:space="preserve">      上年结转2020年中央财政普惠金融发展（（创业担保贷款贴息资金））专项资金</t>
  </si>
  <si>
    <t xml:space="preserve">      2021年原国有企业改制人员社会保险专项补助资金</t>
  </si>
  <si>
    <t xml:space="preserve"> 帮扶承担部分社会保险负担。支持帮扶从事灵活就业的原国有企业改制企业人员接续社会保险关系，对其缴纳的基本养老保险费和职工基本医疗保险费按当年晚最低缴费总额的一定比列给予社会保险补贴。其中：女年不满40周岁，男年不满45周岁的补贴40%；女年满40周岁不满45周岁，男年满45周岁不满50周岁的补贴50%;女年满45周岁以上，男年满50周岁以上的补贴60%。</t>
  </si>
  <si>
    <t>原国有企业改制人员社会保险补贴</t>
  </si>
  <si>
    <t>支持帮扶从事灵活就业的原国有企业改制企业人员接续社会保险</t>
  </si>
  <si>
    <t>从事灵活就业的原国有企业改制企业人员参保率</t>
  </si>
  <si>
    <t>从事灵活就业的原国有企业改制企业人员满意度</t>
  </si>
  <si>
    <t xml:space="preserve">      2021年武定县工资福利信息决策支持系统维护专项经费</t>
  </si>
  <si>
    <t xml:space="preserve">  为贯彻落实《云南省人民政府关于深化收入分配制度的实施意见》（去政发〔2016〕14号）文件精神，利用省人社厅已建《云南省工资福利信息管理决策支持系统》系统资源，通过网络管理工资业务，提供数据分析、统计和决策支持，提高工资业务管理效率，实现武定县机关事业单位工资福利管理县县政策统一，数据集中，精确统计，并与全省统一。</t>
  </si>
  <si>
    <t>武定县工资福利信息决策支持系统维护费</t>
  </si>
  <si>
    <t>对全县所辖机关事业单位的工资历史数据进行采集、清洗、整理</t>
  </si>
  <si>
    <t>全县所辖机关事业单位的工资历史数据进行采集、清洗、整理</t>
  </si>
  <si>
    <t>数据集中，精确统计，并与全省统一</t>
  </si>
  <si>
    <t>全县机关事业单位满意度</t>
  </si>
  <si>
    <t xml:space="preserve">      上年结转2020年中央财政普惠金融发展专项资金</t>
  </si>
  <si>
    <t xml:space="preserve">      2021年就业专项补助资金</t>
  </si>
  <si>
    <t xml:space="preserve"> 职业介绍补贴、职业培训补贴（含劳动预备制培训生活费补贴和技师、高级技师培训补贴）、职业技能鉴定补贴、社会保险补贴、公益性岗位补贴、就业见习补贴、求职补贴、高校毕业生技能培训和创业培训补贴等。</t>
  </si>
  <si>
    <t>享受职业培训补贴人员数量</t>
  </si>
  <si>
    <t>享受社会保险补贴人员数量</t>
  </si>
  <si>
    <t>享受公益性岗位补贴人员数量</t>
  </si>
  <si>
    <t>城镇新增就业人数</t>
  </si>
  <si>
    <t>3200</t>
  </si>
  <si>
    <t>失业再就业人员数量</t>
  </si>
  <si>
    <t>公共就业服务满意度</t>
  </si>
  <si>
    <t xml:space="preserve">      2021年机关行政事业单位养老保险补助资金</t>
  </si>
  <si>
    <t>机关行政事业单位养老保险</t>
  </si>
  <si>
    <t>9000000</t>
  </si>
  <si>
    <t>按时发放机关行政事业单位养老保险</t>
  </si>
  <si>
    <t>参人员满意度</t>
  </si>
  <si>
    <t xml:space="preserve">  武定县民政局</t>
  </si>
  <si>
    <t xml:space="preserve">    武定县民政局</t>
  </si>
  <si>
    <t xml:space="preserve">      农村最低生活保障补助经费</t>
  </si>
  <si>
    <t>1、规范城乡低保政策实施，合理确定保障标准，是低保对象基本生活得到有效保障。
2、适度扩大低保覆盖范围，对低收入家庭中的中残人员，重病患者等特殊困难人员，参照“单人户”纳入低保。</t>
  </si>
  <si>
    <t>16623</t>
  </si>
  <si>
    <t>补助社会化发放率</t>
  </si>
  <si>
    <t>反映补助资金社会化发放的比例情况。
补助社会化发放率=采用社会化发放的补助资金数/发放补助资金总额*100%</t>
  </si>
  <si>
    <t xml:space="preserve">      非税返还预算专项补助资金</t>
  </si>
  <si>
    <t>保证机构正常运转，促进民政各项事业发展</t>
  </si>
  <si>
    <t>会议次数</t>
  </si>
  <si>
    <t>反映预算部门（单位）组织开展各类会议的总次数。</t>
  </si>
  <si>
    <t>是否纳入年度计划</t>
  </si>
  <si>
    <t>纳入计划</t>
  </si>
  <si>
    <t>反映会议是否纳入部门的年度计划。</t>
  </si>
  <si>
    <t>工作人员占比</t>
  </si>
  <si>
    <t>反映预算部门（单位）组织开展各类会议的工作人员占会议代表人数的比率。</t>
  </si>
  <si>
    <t>视频、电话会议占比</t>
  </si>
  <si>
    <t>反映通过视频、电话等现代信息技术手段，组织开展会议的次数。预算年度计划采用视频、电话方式召开会议的次数。</t>
  </si>
  <si>
    <t>参会人员满意度</t>
  </si>
  <si>
    <t>90空</t>
  </si>
  <si>
    <t>反映参会人员对会议开展的满意度。参会人员满意度=（参会满意人数/问卷调查人数）*100%</t>
  </si>
  <si>
    <t xml:space="preserve">      “两案”人员生活困难补助经费</t>
  </si>
  <si>
    <t xml:space="preserve"> 贯彻落实“两案”人员生活困难补助资金，按政策规定及时发放生活困难补助。</t>
  </si>
  <si>
    <t>及时拨付到位</t>
  </si>
  <si>
    <t xml:space="preserve">      城乡居民亡故遗体火化补助资金</t>
  </si>
  <si>
    <t>空 以习近平新时代中国特色社会主义四项为指导，全面贯彻落实习近平总书记关于殡葬改革管理的重要论述，坚持以人民为中心的发展思路，认真落实党中央、国务院和省州决策部署，已满足人民群众对美好生活愿望为出发点和落脚点，切实保障人民群众基本殡葬需求，推动殡葬改革更好服务于保障和改善民生，更好服务于精神文明和生态文明建设，促进殡葬事业健康有序发展，促进精神文明和生态文明，建设“多彩罗婺.幸福武定”。</t>
  </si>
  <si>
    <t>18122</t>
  </si>
  <si>
    <t>获补覆盖率</t>
  </si>
  <si>
    <t>获补覆盖率=实际获得补助人数（企业数）/申请符合标准人数（企业数）*100%</t>
  </si>
  <si>
    <t xml:space="preserve">      水利水电伤残民工生活补助经费</t>
  </si>
  <si>
    <t>1、向全县符合享受补助条件的水利水电伤残民工及企业回乡人员发放补助。
2、及时复核审定享受补助人员名册及数量。
3、及时足额发放水利水电伤残民工及企业回乡人员补助。</t>
  </si>
  <si>
    <t>251</t>
  </si>
  <si>
    <t>反映获补助对象认定的准确性情况。
获补对象准确率=抽检符合标准的补助对象数/抽检实际补助对象数*100%</t>
  </si>
  <si>
    <t xml:space="preserve">      退休公用经费</t>
  </si>
  <si>
    <t>公用经费保障人数</t>
  </si>
  <si>
    <t>反映公用经费保障部门（单位）正常运转的在职人数情况。在职人数主要指办公、会议、培训、差旅、水费、电费等公用经费中服务保障的人数。</t>
  </si>
  <si>
    <t xml:space="preserve">      武定县殡仪馆火化炉更新改造补助资金</t>
  </si>
  <si>
    <t>进一步改善社会服务基础设施条件，推动涉事规范化、标准化健设，增强兜底保障能力，提升社会服务水平。</t>
  </si>
  <si>
    <t>购置设备数量</t>
  </si>
  <si>
    <t>台（套）</t>
  </si>
  <si>
    <t>反映购置数量完成情况。</t>
  </si>
  <si>
    <t>购置设备利用率</t>
  </si>
  <si>
    <t>反映设备利用情况。
设备利用率=（投入使用设备数/购置设备总数）*100%。</t>
  </si>
  <si>
    <t>设备部署及时率</t>
  </si>
  <si>
    <t>反映新购设备按时部署情况。
设备部署及时率=（及时部署设备数量/新购设备总数）*100%。</t>
  </si>
  <si>
    <t>设备采购经济性</t>
  </si>
  <si>
    <t>反映设备采购成本低于计划数所获得的经济效益。</t>
  </si>
  <si>
    <t>反映服务对象对购置设备的整体满意情况。
使用人员满意度=（对购置设备满意的人数/问卷调查人数）*100%。</t>
  </si>
  <si>
    <t xml:space="preserve">      城乡临时救助配套补助经费</t>
  </si>
  <si>
    <t xml:space="preserve">  根据《楚雄州人民政府关于进一步加强和改进最低生活保障工作的实施意见》(楚政发｛2013｝31号、《云南省民政厅关于进一步做好城乡低保工作的通知》(云民社救｛2014｝1号）,为进一步落实地方政府责任切实提高我州城乡低保规范化管理水平，理顺资金筹集机制，明确各级财政城乡低保资金负担比例，提高城乡低保标准，按照《十一届州人民政府第29次常务会议纪要》第29期决定执行。</t>
  </si>
  <si>
    <t>7200</t>
  </si>
  <si>
    <t>政策宣传次数</t>
  </si>
  <si>
    <t>反映补助政策的宣传力度情况。即通过门户网站、报刊、通信、电视、户外广告等对补助政策进行宣传的次数。</t>
  </si>
  <si>
    <t>实时救助</t>
  </si>
  <si>
    <t xml:space="preserve">      高龄及长寿老人保健补助经费</t>
  </si>
  <si>
    <t xml:space="preserve"> 建立高龄津贴制度。省、州、县市三级配套发给全县80至99周岁老年人任月均不低于50元标准，100周岁以上老年人人月均不低于300元标准。</t>
  </si>
  <si>
    <t>4850</t>
  </si>
  <si>
    <t>高龄津贴实施社会化发放</t>
  </si>
  <si>
    <t>政策知晓率90%。</t>
  </si>
  <si>
    <t xml:space="preserve">      城市最低生活保障补助经费</t>
  </si>
  <si>
    <t xml:space="preserve"> 规范城乡低保政策实施，合理确定保障标准，是低保对象基本生活得到有效保障。适度扩大低保覆盖范围，对低收入家庭中的中残人员，重病患者等特殊困难人员，参照“单人户”纳入低保</t>
  </si>
  <si>
    <t xml:space="preserve">11010 </t>
  </si>
  <si>
    <t>通过社银一体化按月统一发放</t>
  </si>
  <si>
    <t xml:space="preserve">反映补助促进受助对象生活状况改善的情况。 </t>
  </si>
  <si>
    <t xml:space="preserve">      残疾人生活和护理补助经费</t>
  </si>
  <si>
    <t xml:space="preserve"> 1、有效开展残疾人工作，保障服务好7193人残疾人两项补贴按标准足额发放。
2、根据发放文件严格发放，残疾人两项补贴资金690万元以上。
3、享受对象满意率达95%。</t>
  </si>
  <si>
    <t xml:space="preserve">7193 </t>
  </si>
  <si>
    <t xml:space="preserve">      孤儿基本生活保障补助经费</t>
  </si>
  <si>
    <t xml:space="preserve"> 贯彻“以人为本，为民解困”的宗旨，按照“儿童利益最大化”的原则，对孤儿、父母因重大困难无法履行抚养和监护责任的事实无人抚养儿童、采区政府补助的方式增强儿童家庭养育能力，以最大限度地维系儿童原有家庭环境，保障其生存与发展权益。</t>
  </si>
  <si>
    <t xml:space="preserve">109 </t>
  </si>
  <si>
    <t>按月发放</t>
  </si>
  <si>
    <t>按月发放率100%</t>
  </si>
  <si>
    <t xml:space="preserve">      “以奖代补”社会救助专项经费</t>
  </si>
  <si>
    <t>规范城乡低保政策实施，合理确定低保标准，是低保对象基本生活得到有效保障。</t>
  </si>
  <si>
    <t>纳入</t>
  </si>
  <si>
    <t>820</t>
  </si>
  <si>
    <t>人均会议标准</t>
  </si>
  <si>
    <t>元/人·天</t>
  </si>
  <si>
    <t>反映预算部门（单位）组织开展各类会议的人均会议费标准控制情况，会议费包括住宿费、伙食费、会议室租金、交通费、文件印刷费、医药费等。</t>
  </si>
  <si>
    <t xml:space="preserve">      殡葬改革工作专项经费</t>
  </si>
  <si>
    <t xml:space="preserve"> 以习近平新时代中国特色社会主义四项为指导，全面贯彻落实习近平总书记关于殡葬改革管理的重要论述，坚持以人民为中心的发展思路，认真落实党中央、国务院和省州决策部署，已满足人民群众对美好生活愿望为出发点和落脚点，切实保障人民群众基本殡葬需求，推动殡葬改革更好服务于保障和改善民生，更好服务于精神文明和生态文明建设，促进殡葬事业健康有序发展，促进精神文明和生态文明，建设“多彩罗婺.幸福武定”。</t>
  </si>
  <si>
    <t xml:space="preserve">      城乡社会救助专项经费</t>
  </si>
  <si>
    <t>强化对县乡村三级社会救助经办人员队伍的培训，购置必要的通用办公设备，使基层社会救助经办服务能力显著增强，对象识别的精准度、数据信息质量提高，困难群众对社会救助服务的满意度明显提升。</t>
  </si>
  <si>
    <t>4.5</t>
  </si>
  <si>
    <t xml:space="preserve">  武定县卫生健康局</t>
  </si>
  <si>
    <t xml:space="preserve">    武定县卫生健康局</t>
  </si>
  <si>
    <t xml:space="preserve">      离岗乡村医生一次性生活补助县级专项资金</t>
  </si>
  <si>
    <t>认真贯彻落实《楚雄州人民政府办公室关于进一步加强乡村医生队伍建设的实施意见》（楚政办发〔2018〕20号）精神，及时制定补助办法，按政策做好审核认定工作并按时限做好补助资金的发放兑付，把当合政府的关怀和温暖传达给广大离岗乡村医生。</t>
  </si>
  <si>
    <t xml:space="preserve"> 符合条件离岗乡村医生人数</t>
  </si>
  <si>
    <t>符合条件的离岗乡村医生累计工龄</t>
  </si>
  <si>
    <t xml:space="preserve"> 符合条件离岗乡村医生补助发放率</t>
  </si>
  <si>
    <t>符合 条件离岗乡村医生补助发放率</t>
  </si>
  <si>
    <t>离岗乡村医生一次性生活补助发放标准</t>
  </si>
  <si>
    <t>600</t>
  </si>
  <si>
    <t>元/年</t>
  </si>
  <si>
    <t>县级配套资金到位率</t>
  </si>
  <si>
    <t>解决离岗乡村医生生活补助历史遗留问题</t>
  </si>
  <si>
    <t>逐步减少乡村医生上访次数</t>
  </si>
  <si>
    <t>离岗乡村医生满意度</t>
  </si>
  <si>
    <t xml:space="preserve">      打造“健康生活目的地牌”工作专项资金</t>
  </si>
  <si>
    <t>推进以医疗服务为主体的医疗产业，以药品、医疗器械以及其他医疗耗材产销为主体的医药产业，以保健食品、健康产品为主体的保健品产业，以健康养老、健康旅游、体育健身、健康咨询服务、条例康复和健康保险为主体的健康服务产业。覆盖城乡的医疗卫生服务体系和养老服务体系进一步完善，基本满足人民群众的健康需求。</t>
  </si>
  <si>
    <t>全县“万步有约”健步走参与率</t>
  </si>
  <si>
    <t>楚雄州打造世界一流“健康生活目的地”实施方案</t>
  </si>
  <si>
    <t>县辖区内建成卒中、胸痛、创伤中心数量</t>
  </si>
  <si>
    <t>县市辖区范围内均建成1所初级卒中中心、1所基层胸痛中心、1所初级创伤救治中心，初步形成覆盖全州急诊急救服务的快速救治网络</t>
  </si>
  <si>
    <t>宣传材料印制数量</t>
  </si>
  <si>
    <t>20000</t>
  </si>
  <si>
    <t>印制关于健康生活目的地打造相关宣传材料</t>
  </si>
  <si>
    <t xml:space="preserve">      医疗卫生人才培养、培训专项经费</t>
  </si>
  <si>
    <t>通过开展基础医疗技术、常见疾病诊断、基本公共卫生服务知识、计划生育知识以及健康知识普及等内容的乡村医生诊疗服务培训，进一步提高在岗乡村医生基本医疗、基本公共卫生、计划生育服务等业务技术水平，强化人民健康服务的职业道德意识，基本建成一支素质高、业务过硬的，适应农村健康管理服务需要的乡村医生队伍，全面有力促进基层首诊、分级诊疗制度的落实，为农村居民提供就近、安全、质优的健康服务。</t>
  </si>
  <si>
    <t>组织中医药适宜技术、基本公共卫生、全科医生转岗、流动人口管理报表培训、计划生育奖优免补知识业务等18类人员培训</t>
  </si>
  <si>
    <t>1864</t>
  </si>
  <si>
    <t>按照各类业务需求及相关文件要求，县乡医疗卫生机构相关人员参训</t>
  </si>
  <si>
    <t>按照武定县培训费管理办法确定人均小于200元</t>
  </si>
  <si>
    <t>提升县乡医疗卫生技术人员服务及诊疗能力，各医疗机构门急诊人次增加</t>
  </si>
  <si>
    <t>900000</t>
  </si>
  <si>
    <t>通过培训，提升医疗服务能力，各医疗机构门急诊人次增加</t>
  </si>
  <si>
    <t xml:space="preserve">      上年结转医疗废物处置设施建设项目第二批中央基建投资预算专项资金</t>
  </si>
  <si>
    <t xml:space="preserve">      中医药民族医药发展专项资金</t>
  </si>
  <si>
    <t>建立健全覆盖城乡的中医药服务体系，建成合理的人才结构队伍和中医药科技创新技术平台，全面提升医疗卫生单位中医药服务能力和水平</t>
  </si>
  <si>
    <t>发展中医药医疗机构数</t>
  </si>
  <si>
    <t>11家乡镇卫生院开展中医药服务</t>
  </si>
  <si>
    <t>中医药发展医疗机构覆盖率</t>
  </si>
  <si>
    <t>乡镇卫生院规范设置中医科、中医房，配置中医诊疗设备</t>
  </si>
  <si>
    <t>100%的乡镇卫生院规范设置中医科、中医房，配置中医诊疗设备</t>
  </si>
  <si>
    <t>乡镇卫生院建成中医综合服务区（中医馆、国医堂）</t>
  </si>
  <si>
    <t>95%以上的乡镇卫生院建成中医综合服务区（中医馆、国医堂）</t>
  </si>
  <si>
    <t>乡镇卫生院中医诊疗人次的比例</t>
  </si>
  <si>
    <t>乡镇卫生院中医诊疗人次的比例达到总诊疗人次的30%以上</t>
  </si>
  <si>
    <t>满意度调查</t>
  </si>
  <si>
    <t xml:space="preserve">      计划生育生殖健康促进工程专项资金</t>
  </si>
  <si>
    <t>服务内容包括优生健康教育、病史询问、体格检查、临床实验室检查、影像学检查、风险评估、咨询指导、早孕及妊娠结局随访等19项</t>
  </si>
  <si>
    <t>孕前优生健康检查率</t>
  </si>
  <si>
    <t>符合条件的免费进行孕前优生健康检查，宣传优生科学知识，降低出生缺陷，提高人口素质</t>
  </si>
  <si>
    <t>优生科学知识知晓率</t>
  </si>
  <si>
    <t>免费孕前优生健康检查人数</t>
  </si>
  <si>
    <t>3100</t>
  </si>
  <si>
    <t>育龄夫妻满意度</t>
  </si>
  <si>
    <t>21</t>
  </si>
  <si>
    <t xml:space="preserve">      上年结转医疗卫生事业发展三年行动（第二批）专项资金</t>
  </si>
  <si>
    <t xml:space="preserve">      建档立卡贫困人口家庭医生签约服务项目补助资金</t>
  </si>
  <si>
    <t>为个人、家庭提供优质、方便、便捷、一体化的基层医疗保健服务，力争将签约服务扩大到全人群，形成长期稳定的契约服务关系，基本实现家庭医生签约服务制度全覆盖，建档立卡贫困人口家庭医生签约覆盖率达到100%，为健康当离开贫困人口发放健康卡。落实国家基本公共卫生服务项目，为65岁以上的建档立卡贫困人口每年免费开展一次健康体检。对已核准的高血压、糖尿病、严重精神障碍、肺结核等患者，提供公共卫生、慢性病管理、健康咨询和中医干预等综合服务，并逐步扩大病种。</t>
  </si>
  <si>
    <t>　 资金拨付率</t>
  </si>
  <si>
    <t>按照乡镇卫生院签约履约情况，及时兑付资金</t>
  </si>
  <si>
    <t xml:space="preserve"> 剔除无法服务人数后的建档立卡贫困人口签约率</t>
  </si>
  <si>
    <t xml:space="preserve"> 贫困人口家庭医疗服务保障</t>
  </si>
  <si>
    <t xml:space="preserve"> 贫困人口家庭医生100%，履约率100%</t>
  </si>
  <si>
    <t>签约居民满意度</t>
  </si>
  <si>
    <t xml:space="preserve">      艾滋病防治专项资金</t>
  </si>
  <si>
    <t>做好艾滋病监测、检测，推广艾滋病快速检测替代确证检测策略，开展艾滋病病毒感染者和病人的随访管理，开展吸毒者、暗娼、男男性行为人群高危行为干预工作，完成婚前保健人群、孕产妇检测任务，做好预防母婴传播工作，为符合治疗条件的艾滋病病毒感染者和病人提供抗病毒治疗。实现“3个90%”艾滋病防治目标，并持续巩固。</t>
  </si>
  <si>
    <t>艾滋病实验室检测相关知识培训人次</t>
  </si>
  <si>
    <t>艾滋病实验室检测相关知识培训场次</t>
  </si>
  <si>
    <t>全年艾滋并检测人数</t>
  </si>
  <si>
    <t>197400</t>
  </si>
  <si>
    <t>检测人口数达到全县人口数70%以上</t>
  </si>
  <si>
    <t>艾滋病知识宣传教育场次</t>
  </si>
  <si>
    <t>乡镇及县级各单位进行常规宣传，卫健局牵头进行防艾宣传周一周宣传，世界艾滋病日一个月的宣传</t>
  </si>
  <si>
    <t>感染者检测发现率</t>
  </si>
  <si>
    <t>实现“3个90%”艾滋病防治目标，并持续巩固。</t>
  </si>
  <si>
    <t>抗病毒治疗比例</t>
  </si>
  <si>
    <t>抗病毒治疗成功率</t>
  </si>
  <si>
    <t xml:space="preserve">      公立医院改革中央补助资金</t>
  </si>
  <si>
    <t>深化公立医院综合改革协调推进医院价格，建立健全现代医院管理制度，人事薪酬、药品流通、医保支付改革，,提高医疗卫生服务质量。</t>
  </si>
  <si>
    <t xml:space="preserve">   公立医院医疗服务收入（不含药品、耗材、检查、化验收入）占医疗收入比例</t>
  </si>
  <si>
    <t>41.52</t>
  </si>
  <si>
    <t>公立医院医疗服务收入（不含药品、耗材、检查、化验收入）占医疗收入比例</t>
  </si>
  <si>
    <t xml:space="preserve"> 公立医院人员支出占业务支出比例</t>
  </si>
  <si>
    <t>53.58</t>
  </si>
  <si>
    <t xml:space="preserve"> 公立医院财政补助收入占总支出比例</t>
  </si>
  <si>
    <t>23.75</t>
  </si>
  <si>
    <t>公立医院财政补助收入占总支出比例</t>
  </si>
  <si>
    <t xml:space="preserve"> 公立医院资产负债率</t>
  </si>
  <si>
    <t>34.25</t>
  </si>
  <si>
    <t>公立医院资产负债率</t>
  </si>
  <si>
    <t xml:space="preserve"> 公立医院百元医疗收入的医疗支出（不含药品收入）</t>
  </si>
  <si>
    <t>公立医院百元医疗收入的医疗支出（不含药品收入）</t>
  </si>
  <si>
    <t xml:space="preserve"> 基层医疗卫生机构诊疗人数占医疗卫生机构诊疗总人次数的比例</t>
  </si>
  <si>
    <t>基层医疗卫生机构诊疗人数占医疗卫生机构诊疗总人次数的比例</t>
  </si>
  <si>
    <t>　 实现收支平衡的公立医院数占公立医院总数的比例</t>
  </si>
  <si>
    <t xml:space="preserve"> 实现收支平衡的公立医院数占公立医院总数的比例</t>
  </si>
  <si>
    <t xml:space="preserve"> 公立医院职工、门诊患者、住院患者满意度</t>
  </si>
  <si>
    <t>补充单位公用经费不足，促进单位发展。</t>
  </si>
  <si>
    <t>差旅费报销人次</t>
  </si>
  <si>
    <t xml:space="preserve"> 非税收入管理办法规定的返还比例空</t>
  </si>
  <si>
    <t>办公设备购置数量</t>
  </si>
  <si>
    <t>单位行政运行能力</t>
  </si>
  <si>
    <t>逐渐提升</t>
  </si>
  <si>
    <t>办公设备使用年限</t>
  </si>
  <si>
    <t xml:space="preserve">      国家实施基本药物制度财政补助资金</t>
  </si>
  <si>
    <t xml:space="preserve">1、保证所有政府办基层医疗卫生机构实施国家基本药物制度；2对实施国家基本药物制度的村卫生室给予补助，支持国家基本药物制度在村卫生室顺利实施；  3、通过每年对基层医疗卫生机构实施基本药物制度补助资金的投入，完善财政对基层医疗卫生机构运行的补助政策；4、巩固基本药物制度，推进综合改革顺利进行；  5、加强基层医疗机构卫生服务体系建设，不断提升服务能力和水平，筑牢基层医疗卫生服务网底，实现医改“保基本、强基层、建机制” 的目标。         </t>
  </si>
  <si>
    <t xml:space="preserve">  乡村医生补助数</t>
  </si>
  <si>
    <t>249</t>
  </si>
  <si>
    <t xml:space="preserve">  2020年乡村医生补助数</t>
  </si>
  <si>
    <t xml:space="preserve"> 乡镇卫生院、村卫生室使用基本药物情况</t>
  </si>
  <si>
    <t xml:space="preserve"> 卫生院药品在省级药品集中采购平台采购情况</t>
  </si>
  <si>
    <t xml:space="preserve"> 卫生院药品在省级药品集中采购平台采购情况空</t>
  </si>
  <si>
    <t>村卫生室实施乡村一体化“五统一”管理情况</t>
  </si>
  <si>
    <t xml:space="preserve"> 村卫生室门诊病人处方基本药物合理使用合格率</t>
  </si>
  <si>
    <t xml:space="preserve"> 乡镇卫生院门诊病人处方基本药物合理使用合格率</t>
  </si>
  <si>
    <t xml:space="preserve"> 乡镇卫生院住院病人处方基本药物合理使用合格率</t>
  </si>
  <si>
    <t xml:space="preserve"> 基层医务人员对国家基本药物相关知识知晓率</t>
  </si>
  <si>
    <t>乡镇卫生院村卫生药品零差率销售率</t>
  </si>
  <si>
    <t xml:space="preserve"> 实施药品网上采购的基层机构数</t>
  </si>
  <si>
    <t xml:space="preserve"> 基层医疗卫生机构对实施国家基本药物制度满意度</t>
  </si>
  <si>
    <t xml:space="preserve">      上年结转医疗卫生事业发展三年行动（第二批）基层慢性病管理能力提升专项资金</t>
  </si>
  <si>
    <t xml:space="preserve">      计划生育免费技术服务财政补助资金</t>
  </si>
  <si>
    <t>农村育龄夫妻可享受避孕药具；孕情环情检查；放置、取出宫内节育器、皮下埋置避孕剂；输卵管、输精管结扎；人工流产手术等人工妊娠；输卵管、输精管复通术；避孕药具不良反应诊断治疗；与避孕节育相关的健康教育；避孕药具发放咨询指导</t>
  </si>
  <si>
    <t>计划生育免费技术检查率</t>
  </si>
  <si>
    <t>育龄夫妻可享受计划生育免费技术服务项目，免费检查</t>
  </si>
  <si>
    <t>计划生育免费技术服务项目数</t>
  </si>
  <si>
    <t>包括放环、取环、放置皮埋术、取皮埋术、男性节育术、女性节育术等6个项目</t>
  </si>
  <si>
    <t>减少出生人流比</t>
  </si>
  <si>
    <t>人流数/同期活产婴儿数</t>
  </si>
  <si>
    <t xml:space="preserve">      上年结转新冠肺炎疫情防控中央结算补助专项资金</t>
  </si>
  <si>
    <t xml:space="preserve">      新冠肺炎疫情防控专项资金</t>
  </si>
  <si>
    <t>为有效应对可能发生的新型冠状病毒感染的肺炎流行，科学、规范、有效地开展防控工作，充分做好应急准备，完善应急物资准备，全力抓好各项防控措施落实，最大程度地减少对公众健康和生命安全造成的危害。</t>
  </si>
  <si>
    <t>新冠肺炎疫情物资储备率</t>
  </si>
  <si>
    <t>新冠肺炎疫情物资储备</t>
  </si>
  <si>
    <t>政府储备物资满足时间需要</t>
  </si>
  <si>
    <t>秋冬季疫情防控物资储备需求</t>
  </si>
  <si>
    <t>医疗机构物资、药品储备量满足需要</t>
  </si>
  <si>
    <t>新冠肺炎疫情应急物资储备资金</t>
  </si>
  <si>
    <t>新冠肺炎疫情物资储备资金需求</t>
  </si>
  <si>
    <t xml:space="preserve"> 预防新型冠状病毒感染的肺炎在武定的发生流行，为全县人民的身体健康和生命安全做保障</t>
  </si>
  <si>
    <t>282000</t>
  </si>
  <si>
    <t>做好常态化疫情防控，预防新型冠状病毒感染的肺炎在武定的发生流行，为全县人民的身体健康和生命安全做保障</t>
  </si>
  <si>
    <t xml:space="preserve">      国家卫生县城创建专项资金</t>
  </si>
  <si>
    <t>全面改善城区市容市貌和群众生活质量，提高县城卫生管理水平和居民整体素质。2021年年底，各项指标达到《国家卫生乡镇（县城）标准。2021年年底，通过州爱卫会“国家卫生县城”推荐验收，2022年6月底，通过省爱卫办专家对国家卫生县城的评审验收和明察暗访，2022年年底，通过全国爱卫办专家对国家卫生县城的评审验收和明察暗访，成功创建成为国家卫生县城。通过集中开展为期一年半的“清垃圾、扫厕所、勤洗手、净餐馆、常消毒、管集市、众参与”爱国卫生“7个专项行动”，全面消除城乡裸露垃圾，消除城区、乡镇集镇、学校旱厕，完善公众洗手配套设施，大力推进公共场所常态化清洁消毒，改善餐饮服务环境卫生，彻底改变农贸市场“脏乱差”现状，引导全社会形成健康文明新风尚，着力健全完善疫情防控体制机制。以环境卫生治理为抓手，突出对关系人民群众健康的重点问题整治，推动环境卫生治理向全面健康管理、社会综合治理转变，促进全县城乡精细化管理水平提升。</t>
  </si>
  <si>
    <t xml:space="preserve"> 医疗机构门诊楼、住院楼、医技楼、餐厅等区域配置洗手设施</t>
  </si>
  <si>
    <t>医疗机构门诊楼、住院楼、医技楼、餐厅等区域配置洗手设施全配套</t>
  </si>
  <si>
    <t>病媒生物防治、城区“除四害”工作标准</t>
  </si>
  <si>
    <t>国家C类标准</t>
  </si>
  <si>
    <t>达到病媒生物防治、城区“除四害”工作标准</t>
  </si>
  <si>
    <t>公共场所清洁消毒覆盖率</t>
  </si>
  <si>
    <t>公共场所清洁消毒全覆盖</t>
  </si>
  <si>
    <t xml:space="preserve"> 生活污水处理率</t>
  </si>
  <si>
    <t>生活污水处理</t>
  </si>
  <si>
    <t>全县人民群众对卫状况满意率</t>
  </si>
  <si>
    <t>全县人民群众对卫状况满意号</t>
  </si>
  <si>
    <t xml:space="preserve">      老龄卫生健康事业专项资金</t>
  </si>
  <si>
    <t>1、加强老龄宣传，提高全社会尊敬老人和维护老年人合法权益的自觉性，为老龄事业发展营造浓厚的舆论氛围；2、开展丰富多彩的文体活动，满足老年人精神文化需求；3、为特殊老年人群体购买老年人意外伤害保险；4、敬老月开展走访慰问</t>
  </si>
  <si>
    <t xml:space="preserve">  老年人参加意外伤害保险人数</t>
  </si>
  <si>
    <t>8329</t>
  </si>
  <si>
    <t>按照2020年老年人参加意外伤害保险人数测算</t>
  </si>
  <si>
    <t xml:space="preserve"> 走访慰问敬老院孤寡老人、高龄老人和百岁老人</t>
  </si>
  <si>
    <t>130</t>
  </si>
  <si>
    <t>按照 走访慰问敬老院孤寡老人、高龄老人和百岁老人人数测算</t>
  </si>
  <si>
    <t xml:space="preserve"> 8月底前拨付</t>
  </si>
  <si>
    <t>按照2020年工作要求</t>
  </si>
  <si>
    <t>老年人意外伤害保险标准</t>
  </si>
  <si>
    <t>按照20元/人的标准购买老年人意外伤害保险</t>
  </si>
  <si>
    <t>老年人意外伤害保险参保率</t>
  </si>
  <si>
    <t xml:space="preserve"> 为老年人购买老年人意外伤害保险</t>
  </si>
  <si>
    <t>楚雄州2019年老龄健康工作实施方案</t>
  </si>
  <si>
    <t xml:space="preserve"> 受益对象满意度</t>
  </si>
  <si>
    <t xml:space="preserve">      计划生育奖励与扶助专项资金</t>
  </si>
  <si>
    <t xml:space="preserve"> 1.实施农村计划生育家庭奖励扶助制度，解决农村独生子女家庭的养老问题，提高部分计生家庭的发展能力。实施计划生育家庭特别扶助制度，缓解计划生育困难家庭在生产、生活、医疗和养老等方面的特殊困难，为探索如何加大对“失独”家庭的保障进行了有益探索，保障和改善民生，促进社会的和谐与稳定。调整完善计划生育投入机制，支持建立较为完善的计划生育服务管理制度和家庭发展支持体系，推动人口和计划生育工作由控制人口数量为主向调控总量、提升素质和促进人口长期均衡发展。实施计划生育免费技术服务和国家免费孕前优生健康检查，是为了找出可能影响孕妇和胎儿健康的不利因素，保障孕妇及胎儿的健康，预防、降低出生缺陷发生的风险。
2.对应享受奖励与扶助（包括"奖励扶助制度" 、"特别扶助制度"、"一次性抚慰金"、"一次性奖励金" 、奖学金、城乡居民基本医疗保险个人参保费用资助 ）政策的人员，全部进行资格认定，按照“应有尽有”的原则，不漏报，不重报，建立完善基本的信息档案，做到及时足额发放奖励与扶助资金。</t>
  </si>
  <si>
    <t>奖励扶助对象档案建档率</t>
  </si>
  <si>
    <t>按照计划生育条例规定，符合计划生育申报条件的家庭和个人，不漏报不重报</t>
  </si>
  <si>
    <t>按既定政策标准核定农村部分计划生育家庭奖励扶助制度人数</t>
  </si>
  <si>
    <t>1239</t>
  </si>
  <si>
    <t>按照计划生育条例规定，符合计划生育申报条件的家庭和个人，不漏报不重报空</t>
  </si>
  <si>
    <t>按既定政策标准核定享受特别扶助助制度（独生子女伤残和死亡）人数</t>
  </si>
  <si>
    <t>209</t>
  </si>
  <si>
    <t>按既定政策标准核定计划生育家庭城乡居民基本医疗保险人数</t>
  </si>
  <si>
    <t xml:space="preserve">8528 </t>
  </si>
  <si>
    <t>按既定政策标准核定计划生育家失独家庭一次性抚慰金人数</t>
  </si>
  <si>
    <t>按既定政策标准核定农业人口独生子女“奖学金”人数</t>
  </si>
  <si>
    <t>569</t>
  </si>
  <si>
    <t xml:space="preserve"> 资格确认准确率 </t>
  </si>
  <si>
    <t>资金发放及时率</t>
  </si>
  <si>
    <t>各级计划生育资金到位后，按照申报人数及发放标准，及时发放计划生育资金，确保资金在12月份全部发放</t>
  </si>
  <si>
    <t>农村部分计划生育家庭奖励扶助制度</t>
  </si>
  <si>
    <t>农村部分计划生育家庭奖励扶助金发放标准独子、独女、独子女死亡的分别为960元、1080元、1200元/人/年</t>
  </si>
  <si>
    <t>元/人·次</t>
  </si>
  <si>
    <t>按照计划生育相关政策确定的计划生育发放标准</t>
  </si>
  <si>
    <t>独生子女伤残家庭扶助金发放标准</t>
  </si>
  <si>
    <t>独生子女死亡家庭扶助金发放标准</t>
  </si>
  <si>
    <t>450</t>
  </si>
  <si>
    <t>计划生育家庭城乡居民基本医疗保险补助标准</t>
  </si>
  <si>
    <t>180</t>
  </si>
  <si>
    <t>独生子女保健费标准</t>
  </si>
  <si>
    <t>农业人口独生子女“奖学金”标准</t>
  </si>
  <si>
    <t>按照小学生160元/人/年、初中生260元/人/年、高中生（一次性1000元）、大专生（一次性1200元、本科生（一次性</t>
  </si>
  <si>
    <t>符合物申报条件对象覆盖率</t>
  </si>
  <si>
    <t>计划生育奖励扶助申报系统</t>
  </si>
  <si>
    <t xml:space="preserve"> 奖励对象满意度</t>
  </si>
  <si>
    <t xml:space="preserve">      国家卫生县城创建病媒生物防治项目专项资金</t>
  </si>
  <si>
    <t xml:space="preserve"> 根据国家病媒生物密度控制水平标准规定的C级要求GB/T27770-2011病媒生物密度控制水平鼠类、GB/T27771-2011病媒生物密度控制水平蚊类、GB/T27772-2011病媒生物密度控制水平蝇类、GB/T27773-2011病媒生物密度控制水平蟑螂）和《国家卫生县城标准》病媒生物预防控制要求，督促和检查建成区内餐饮单位、食品加工制作场所、农贸市场等重点单位，建立和完善防鼠和防蝇设施，防止鼠类、蝇类进入室内</t>
  </si>
  <si>
    <t xml:space="preserve"> 公共场所等防制区域“除四害”覆盖率</t>
  </si>
  <si>
    <t>参照与云南培港病媒生物防制有限公司签订的《武定县病媒生物防制工作协议》</t>
  </si>
  <si>
    <t>武定县城区主检单位和备检单位个数</t>
  </si>
  <si>
    <t>安装长期捕蝇笼个数</t>
  </si>
  <si>
    <t>建成县内防“四害”设施</t>
  </si>
  <si>
    <t>重点场所建有防蝇设施合格率</t>
  </si>
  <si>
    <t xml:space="preserve">      基本公共卫生考核工作专项资金</t>
  </si>
  <si>
    <t>卫生健康局负责基本公共卫生项目的规划、指导、实施督导及考核没根据有关工作要求，建立健全项目监督管理制度，强化资金使用管理</t>
  </si>
  <si>
    <t>基本公共卫生考核次数</t>
  </si>
  <si>
    <t>基本公共卫生考核每季度一次</t>
  </si>
  <si>
    <t>医疗卫生单位基本公共卫生服务工作考核覆盖率</t>
  </si>
  <si>
    <t>医疗卫生单位基本公共卫生服务工作考核全覆盖</t>
  </si>
  <si>
    <t>提升医疗卫生单位公共卫生资金使用率</t>
  </si>
  <si>
    <t xml:space="preserve">      卫生体系建设重大传染病防控专项资金</t>
  </si>
  <si>
    <t>目标1:实现对重点传染病的哨点监测，完成监测点核心设备配置，提高监测点实验室检验检测和人员能力，为重点传染病防控提供技术支持。 
目标2：各级疾控机构、接种单位冷链设备和疫苗扫码设备配备达到《疫苗储存和运输管理规范（2017年版）》和《预防接种工作规范》要求， 实现疫苗扫码出入库管理。
目标3：重点提升疾控专业技术骨干人才现场流行病学调查处置、实验室检验检测、信息技术等专业技术能力，以及指导基层开展基本公共卫生 服务能力。提升精神卫生防治机构或疾控中心人员开展突发公共卫生事件心理危机干预的基本技能。
目标4：使基层医疗卫生机构（社区卫生服务中心、乡镇卫生院）普遍具备开展肺功能检查评估的能力。
目标5：支持基层医疗卫生服务机构（重点是乡镇卫生院和社区卫生服务中心）完善公共卫生服务体系，加强实施设备配备和人才培训，不断提 升重大疫情救治能力和突发公共卫生事件应对能力，推动构建分级诊疗、合理诊治和有序就医新秩序形成
目标6：强化公立医院医防并重，调整优化医疗资源布局，加强综合医院和传染病专科医院感染科建设，优化发热门诊诊室管理，提升检测能 力，加强医院感染防控，提升传染病和感染性疾病规范化诊疗水平。
目标7：支持基层医疗卫生服务机构（重点是乡镇卫生院和社区卫生服务中心）完善公共卫生服务体系，加强实施设备配备和人才培训，不断提 升重大疫情救治能力和突发公共卫生事件应对能力，推动构建分级诊疗、合理诊治和有序就医新秩序形成。
目标8：通过向各县（市）补充防护监护型负压救护车及相关必需车载医疗设备，缩小配置缺口，降低传染病病人转运过程的传播风险和医患交 叉感染风险，缩短急救出车时间及急救反应时间，提升急救患者服务满意度。
目标9：加强县中医医院感染性疾病科等科室特别是发热门诊建设，提高医院感染性疾病诊疗水平，加强院感防控管理，提高县中医医院对传染 病的筛查、预警和防控能力及对突发公共卫生事件的应急能力，并纳入当地医疗救治体系。
目标10：充分发挥中医药的特色优势，提升县中医医院呼吸道传染病等新发突发传染病及公共卫生事件应急处置涉及的主要疾病的诊疗水平， 建立一支能够有效处置各种传染性疾病的中医疫病防治队伍。　　　　　　　　　</t>
  </si>
  <si>
    <t xml:space="preserve"> 完成病毒性传染病、细菌性传染病、病媒生物监测任务的监测点比例</t>
  </si>
  <si>
    <t>完成病毒性传染病、细菌性传染病、病媒生物监测任务的监测</t>
  </si>
  <si>
    <t xml:space="preserve"> 病毒性传染病、细菌性传染病、病媒生物监测督导任务完成率</t>
  </si>
  <si>
    <t>完成病毒性传染病、细菌性传染病、病媒生物监测督导任务</t>
  </si>
  <si>
    <t>基层医疗卫生机构（包括社区卫生服务中心、乡镇卫生院）配备肺功能仪的比例</t>
  </si>
  <si>
    <t>基层医疗卫生机构（包括社区卫生服务中心、乡镇卫生院）配备肺功能仪的比例50%以上</t>
  </si>
  <si>
    <t xml:space="preserve"> 县级疾控机构、接种单位冷链设备配备达标率</t>
  </si>
  <si>
    <t>市县级疾控机构、接种单位冷链设备配备达标90%以上</t>
  </si>
  <si>
    <t xml:space="preserve"> 县级疾控机构、接种单位疫苗扫码设备配备达标率</t>
  </si>
  <si>
    <t>县级疾控机构、接种单位疫苗扫码设备配备达标90%以上</t>
  </si>
  <si>
    <t xml:space="preserve"> 项目县区公立医院医务人员医防结合能力培训合格率</t>
  </si>
  <si>
    <t xml:space="preserve"> 项目县区公立医院医务人员医防结合能力培训合格100%</t>
  </si>
  <si>
    <t xml:space="preserve"> 基层医疗卫生机构肺功能仪使用率</t>
  </si>
  <si>
    <t>基层医疗卫生机构肺功能仪使用率90%以上</t>
  </si>
  <si>
    <t xml:space="preserve">      爱国卫生运动“7个专项行动”专项资金</t>
  </si>
  <si>
    <t>全面清除裸露垃圾；消除旱厕，体质达标；公共场所洗手设施数量足够、配套到位、管理规范；以抓卫生打扫与行业标准达标为重点，解决餐饮消费放心、安心、舒心问题；实现公共场所清洁消毒全覆盖；彻底改变农贸市场“脏乱差”现象；全面提升居民健康素养水平；全面推进卫生乡镇、村建设。</t>
  </si>
  <si>
    <t>全县省级卫生乡镇创建比例</t>
  </si>
  <si>
    <t>全县80%以上的乡镇达到省级卫生乡镇标准</t>
  </si>
  <si>
    <t>全县国家卫生乡镇创建比例</t>
  </si>
  <si>
    <t>全县20%以上的乡镇达到国家卫生乡镇标准</t>
  </si>
  <si>
    <t>省级卫生村创建比例</t>
  </si>
  <si>
    <t>全县75%以上的行政村达到省级卫生村标准</t>
  </si>
  <si>
    <t>生活污水处理率</t>
  </si>
  <si>
    <t>生活污水处理水平</t>
  </si>
  <si>
    <t>机关企事业单位干部职工卫生知识知晓率</t>
  </si>
  <si>
    <t>医疗机构住院病人及其陪护家属相关健康知识知晓率</t>
  </si>
  <si>
    <t>全县人民群众对卫生状况满意率</t>
  </si>
  <si>
    <t>全县人民群众对卫生状况满意度</t>
  </si>
  <si>
    <t xml:space="preserve">      职业病防治项目工作专项资金</t>
  </si>
  <si>
    <t xml:space="preserve"> 依法履行职业病防治职责，防治体系逐步健全，监督执法逐步加强，工作场所职业卫生条件逐步改善。职业病危害检测、评价与控制，职业病健康检查及职业病诊断、鉴定、救治水平不断提升，重大急性职业病危害事故明显减少，职业病防治意识不断提高。</t>
  </si>
  <si>
    <t>重点行业用人单位职业病危害申报率</t>
  </si>
  <si>
    <t>重点行业用人单位职业病危害申报率号</t>
  </si>
  <si>
    <t>工作场所职业病危害因素定期检测率</t>
  </si>
  <si>
    <t>在岗劳动者职业健康检查率</t>
  </si>
  <si>
    <t>职业危害企业主要负责人、职业健康管理人员和劳动者参与培训场次</t>
  </si>
  <si>
    <t>楚整办函[2017]98号</t>
  </si>
  <si>
    <t>用人单位主要负责人、职业卫生管理人员职业卫生培训率</t>
  </si>
  <si>
    <t>用人单位主要负责人、职业卫生管理人员职业卫生培训率号</t>
  </si>
  <si>
    <t>监督检查覆盖率</t>
  </si>
  <si>
    <t>2020年目标责任书</t>
  </si>
  <si>
    <t>重点行业领域新增建设项目职业病防护设施“三同时”实施率</t>
  </si>
  <si>
    <t xml:space="preserve">      基本公共卫生服务项目专项资金</t>
  </si>
  <si>
    <t xml:space="preserve"> 1、确保基本公共卫生服务各项任务完成；贫困地区农村妇女”两癌“筛查目标人群覆盖率达45%以上，非贫困地区农村妇女”两癌“筛查目标人群覆盖率达20%以上，免费孕前优生健康检查目标人群覆盖率达80%以上，农村妇女增补叶酸服用率达90%以上，营养包目标人群覆盖率达80%以上，4-6岁儿童视力检查人群覆盖率达90%以上，地中海贫血筛查任务完成率、地中海贫血基因检测率达80%以上。2、提高基本公共卫生服务项目均等化水平，规范公共卫生服务行为，推进基本公共卫生服务项目开展，加强孕产妇健康管理和儿童健康管理，把孕产妇和婴儿死亡率控制在指标范围内，全面完成2020年度家庭医生签约服务、城乡居民健康档案、0-6岁儿童健康管理、孕产妇健康管理、免费婚前医学检查、新生儿遗传代谢性疾病筛查、新生儿听力筛查、免疫规划、65岁及以上老年人健康管理、健康教育、原发性高血压患者健康管理、2型糖尿病患者健康管理、严重精神障碍患者管理、传染病和突发公共卫生事件报告处理、结核病防治、卫生监督协管、中医药健康管理服务各项任务目标。
</t>
  </si>
  <si>
    <t>结核病患者健康管理率</t>
  </si>
  <si>
    <t>按照基本公共卫生服务项目考核指标内容</t>
  </si>
  <si>
    <t xml:space="preserve">居民健康档案建档率 </t>
  </si>
  <si>
    <t xml:space="preserve"> 适龄人群国家免疫规划疫苗接种率 </t>
  </si>
  <si>
    <t xml:space="preserve"> 0-6岁儿童健康管理率 </t>
  </si>
  <si>
    <t xml:space="preserve"> 老年人健康管理率 </t>
  </si>
  <si>
    <t xml:space="preserve">67 </t>
  </si>
  <si>
    <t xml:space="preserve">  高血压患者管理率</t>
  </si>
  <si>
    <t xml:space="preserve"> 60</t>
  </si>
  <si>
    <t>2型糖尿病患者规范管理率</t>
  </si>
  <si>
    <t xml:space="preserve"> 老年人中医药健康管理率</t>
  </si>
  <si>
    <t xml:space="preserve"> 孕产妇系统管理率 </t>
  </si>
  <si>
    <t>传染病及突发公共卫生事件报告和处理率</t>
  </si>
  <si>
    <t>首针乙肝疫苗24小时内及时接种率</t>
  </si>
  <si>
    <t>儿童免疫规划信息系统录入率</t>
  </si>
  <si>
    <t>健康教育措施覆盖率</t>
  </si>
  <si>
    <t xml:space="preserve"> 目标人群政策知晓率 </t>
  </si>
  <si>
    <t>病原学阳性肺结核患者治愈率和病原学阴性肺结核治疗成功率</t>
  </si>
  <si>
    <t>高血压患者血压控制满意率</t>
  </si>
  <si>
    <t>糖尿病患者血糖控制满意率</t>
  </si>
  <si>
    <t>居民健康行为形成率</t>
  </si>
  <si>
    <t xml:space="preserve"> 　 服务对象满意度 </t>
  </si>
  <si>
    <t xml:space="preserve">  武定县残疾人联合会</t>
  </si>
  <si>
    <t xml:space="preserve">    武定县残疾人联合会</t>
  </si>
  <si>
    <t xml:space="preserve">      2022年度春节贫困残疾人走访慰问补助资金</t>
  </si>
  <si>
    <t>在每年春节前组织开展贫困残疾人春节走访送温暖活动，使其能过一个温暖、祥和的春节。</t>
  </si>
  <si>
    <t>406</t>
  </si>
  <si>
    <t>反映应保尽保、应救尽救对象的人数（人次）情况。</t>
  </si>
  <si>
    <t>贫困残疾人筛查率</t>
  </si>
  <si>
    <t>救助对象认定准确率</t>
  </si>
  <si>
    <t>全县135个村委会，每个村委会1户贫困残疾人家庭。残疾人扶贫示范基地20名</t>
  </si>
  <si>
    <t>反映救助对象认定的准确情况。
救助对象认定准确率=抽检符合标准的救助对象数/抽检实际救助对象数*100%</t>
  </si>
  <si>
    <t>贫困残疾人得到慰问金完成率</t>
  </si>
  <si>
    <t>反映贫困残疾人得到慰问金完成率</t>
  </si>
  <si>
    <t>救助发放及时率</t>
  </si>
  <si>
    <t>每年春节前发放慰问金</t>
  </si>
  <si>
    <t>反映发放单位及时发放救助资金的情况。
救助发放及时率=时限内发放救助资金额/应发放救助资金额*100%</t>
  </si>
  <si>
    <t>每年年内完成预算执行</t>
  </si>
  <si>
    <t>反映单位预算执行及时完成的情况</t>
  </si>
  <si>
    <t>政策知晓率（贫困残疾人家庭对春节慰问金政策知晓率）</t>
  </si>
  <si>
    <t>反映救助政策的宣传效果情况。
政策知晓率=调查中救助政策知晓人数/调查总人数*100%</t>
  </si>
  <si>
    <t>关心、理解、支持残疾人的氛围</t>
  </si>
  <si>
    <t>逐年改善</t>
  </si>
  <si>
    <t>反映救助促进受助对象生活状况的改善情况。</t>
  </si>
  <si>
    <t>得到慰问金的残疾人家庭满意度</t>
  </si>
  <si>
    <t>反映获救助对象的满意程度。
救助对象满意度=调查中满意和较满意的获救助人员数/调查总人数*100%</t>
  </si>
  <si>
    <t xml:space="preserve">      2021年残疾人事业发展州级补助资金</t>
  </si>
  <si>
    <t xml:space="preserve"> 2021年残疾人事业发展州级补助资金</t>
  </si>
  <si>
    <t>政策宣传单发放数量</t>
  </si>
  <si>
    <t>反映补助政策宣传单的发放数量情况。</t>
  </si>
  <si>
    <t xml:space="preserve">      2021年残疾人事业省级专项补助资金</t>
  </si>
  <si>
    <t>2021年残疾人事业省级专项补助资金</t>
  </si>
  <si>
    <t xml:space="preserve">      残疾人参加新型农村养老保险参保补助资金</t>
  </si>
  <si>
    <t xml:space="preserve"> 为全县参加新型农村养老保险的三、四级残疾人进行参保缴费补助</t>
  </si>
  <si>
    <t>全县参加新型农村养老保险参保缴费的三、四级残疾人得到补助人数</t>
  </si>
  <si>
    <t>4091</t>
  </si>
  <si>
    <t>残疾人参加养老保险缴费参与度</t>
  </si>
  <si>
    <t>参保残疾人得到补助比例</t>
  </si>
  <si>
    <t>全县参加新型农村养老保险参保缴费的三、四级残疾人</t>
  </si>
  <si>
    <t>参保残疾人得到补助完成率</t>
  </si>
  <si>
    <t>反映救助资金社会化发放的比例情况。
救助资金社会化发放率=采用社会化发放的救助资金额/发放救助资金总额*100%</t>
  </si>
  <si>
    <t>参保人数确定后及时发放补助</t>
  </si>
  <si>
    <t xml:space="preserve"> 在本年内完成预算执行</t>
  </si>
  <si>
    <t>反映单位预算执行及时完成的情况。</t>
  </si>
  <si>
    <t>政策知晓率（残疾人及其家属对补助知识的知晓率）</t>
  </si>
  <si>
    <t>三、四级残疾人参加新型农村养老保险缴费参与度增强</t>
  </si>
  <si>
    <t>参保人数有所增加</t>
  </si>
  <si>
    <t>人(户)</t>
  </si>
  <si>
    <t>得到补助的残疾人满意度</t>
  </si>
  <si>
    <t xml:space="preserve">      非税收入返还经费</t>
  </si>
  <si>
    <t>2021年非税收入返还</t>
  </si>
  <si>
    <t>经营状况改善</t>
  </si>
  <si>
    <t>反映补助促进受助企业经营状况改善的情况。</t>
  </si>
  <si>
    <t xml:space="preserve">      2021年中央残疾人事业发展补助资金</t>
  </si>
  <si>
    <t>2021年中央残疾人事业发展补助资金</t>
  </si>
  <si>
    <t>带动人均增收</t>
  </si>
  <si>
    <t>反映补助带动人均增收的情况。</t>
  </si>
  <si>
    <t xml:space="preserve">      残疾学生助学补助资金</t>
  </si>
  <si>
    <t>为全县残疾学生及贫困残疾人家庭子女开展助学活动，发放助学补助，使其顺利完成学业。</t>
  </si>
  <si>
    <t>当年入学的残疾学生及贫困残疾人家庭子女得到助学金人数</t>
  </si>
  <si>
    <t xml:space="preserve">101 </t>
  </si>
  <si>
    <t>当年入学的残疾学生及贫困残疾人家庭子女接受助学金比例</t>
  </si>
  <si>
    <t>当年入学的残疾学生及贫困残疾人家庭子女</t>
  </si>
  <si>
    <t>助学金发放完成率</t>
  </si>
  <si>
    <t>确定当年入学的残疾学生及贫困残疾人家庭子女人数及时发放</t>
  </si>
  <si>
    <t>在本年内完成预算执行</t>
  </si>
  <si>
    <t>政策知晓率（当年入学的残疾学生及贫困残疾人家庭子女对助学金知晓率）</t>
  </si>
  <si>
    <t>对残疾学生家庭有生活改善</t>
  </si>
  <si>
    <t>获得助学金的残疾学生及贫困残疾人家庭子女满意度</t>
  </si>
  <si>
    <t xml:space="preserve">      残疾人参加城乡居民基本医疗保险参保补助资金</t>
  </si>
  <si>
    <t>为全县城乡居民基本医疗保险的残疾人进行参加缴费补助</t>
  </si>
  <si>
    <t>全县参加城乡居民基本医疗保险缴费的残疾人人数</t>
  </si>
  <si>
    <t>反映应城乡居民基本医疗保险缴费的残疾人保尽保、应救尽救对象的人数（人次）情况。</t>
  </si>
  <si>
    <t>残疾人参加城乡居民基本医疗保险缴费的残疾人的参与度</t>
  </si>
  <si>
    <t>全县参加城乡居民基本医疗保险缴费的残疾人</t>
  </si>
  <si>
    <t>反映单位预算执行及时完成情况。</t>
  </si>
  <si>
    <t>政策知晓率（残疾人及家属对补助知识的知晓率）</t>
  </si>
  <si>
    <t>全县残疾人参加参加城乡居民基本医疗保险缴费的残疾人的参与度增强</t>
  </si>
  <si>
    <t xml:space="preserve">      2021年省级残疾人就业保障金专项资金</t>
  </si>
  <si>
    <t xml:space="preserve"> 2021年省级残疾人就业保障金专项资金</t>
  </si>
  <si>
    <t xml:space="preserve">      2021年州级残疾人专职委员和联络员补助资金</t>
  </si>
  <si>
    <t>2021年州级残疾人专职委员和联络员补助资金</t>
  </si>
  <si>
    <t>残疾人专职委员和乡镇残疾人联络员</t>
  </si>
  <si>
    <t xml:space="preserve">  武定县红十字会</t>
  </si>
  <si>
    <t xml:space="preserve">    武定县红十字会</t>
  </si>
  <si>
    <t xml:space="preserve">2021年为提高公民的自救、互救能力，我们在扩大宣传、精心筹划的基础上，深入开展救护培训进学校、进社区、进企业。 通过培训使他们掌握常见突发事件的自救、互救方法，提高了公民的整体素质和应急突发事件的能力。计划举办培训班108期 4000 人。完成非税收入 42万元。
     4.扶贫工作有序推进。按照县委、县政府的决策部署选优派强驻村扶贫工作队员的要求，派出1名副会长与单位脱钩进驻乌龙村委会担任第一书记、工作队长，6名干部结对帮扶30户贫困户。组织干部深入贫困户家中宣传扶贫政策。“七.一”建党节党支部书记申利明同志为联系点党员上党课，结合扶贫日为贫困户开展感恩教育 3 次，按时足额拨付扶贫工作经费 1 万元。
</t>
  </si>
  <si>
    <t>每年参加培训救护人数</t>
  </si>
  <si>
    <t>4529</t>
  </si>
  <si>
    <t>反映每年参加卫生救护培训人数。</t>
  </si>
  <si>
    <t>每年参加培训救护率</t>
  </si>
  <si>
    <t>反映每年参加卫生救护培训人数占学习驾驶证人数的比率</t>
  </si>
  <si>
    <t>培训人员满意度</t>
  </si>
  <si>
    <t>反映参加卫生救护培训人员数满意度</t>
  </si>
  <si>
    <t xml:space="preserve">  武定县退役军人事务局</t>
  </si>
  <si>
    <t xml:space="preserve">    武定县退役军人事务局</t>
  </si>
  <si>
    <t xml:space="preserve">      退役军人及参战出国、带病回乡等生活补助经费</t>
  </si>
  <si>
    <t>1.符合享受抚恤待遇条件的优抚对象发放抚恤补助。
2.及时足额发放抚恤补助。
3.逐步提高重点对象抚恤补助标准，保障重点优抚对象基本生活。</t>
  </si>
  <si>
    <t>256</t>
  </si>
  <si>
    <t>救助标准执行合规率</t>
  </si>
  <si>
    <t>反映救助按标准执行的情况。
救助标准执行合规率=按照救助标准核定发放的资金额/发放资金总额*100%</t>
  </si>
  <si>
    <t>救助资金社会化发放率</t>
  </si>
  <si>
    <t>救助事项公示度</t>
  </si>
  <si>
    <t>反映救助事项在特定办事大厅、官网、媒体或其他渠道按规定进行公示的情况。
救助事项公示度=按规定公布事项数/按规定应公布事项数*100%</t>
  </si>
  <si>
    <t>转办督办时限</t>
  </si>
  <si>
    <t>24</t>
  </si>
  <si>
    <t>反映接到相关投诉等报告的转办督办时限情况。</t>
  </si>
  <si>
    <t xml:space="preserve">      军队移交政府的离退休人员工资补助经费</t>
  </si>
  <si>
    <t>目标1：完成年度下拨由县级财政负担经费的军队离退休干部（含退休士官）2020年所需人员经费，符合规定的离退休干部及其家属、遗属医疗和生活保障补助经费，维护服务管理机构运转。
目标2：通过下拨军休经费，提高军休干部及其家属、遗属医疗、生活保障待遇，保持服务对象队伍稳定。
目标3：加强经费管理，对军休补助资金坚专款专用，充分发挥资金效益。更好的实现“为部队服务，为国防建设服务，构筑军队后方长城，达到军稳国强的目的”。</t>
  </si>
  <si>
    <t>保障军队离退休干部（含退休士官）及其家属、遗属人数</t>
  </si>
  <si>
    <t>反映保障军队离退休干部（含退休士官）及其家属、遗属人数</t>
  </si>
  <si>
    <t>下拨经费符合相关政策规定比率</t>
  </si>
  <si>
    <t>反映下拨经费符合相关政策规定比率</t>
  </si>
  <si>
    <t>军队离退休干部（含退休士官）及其家属、遗属经费及时拨付率</t>
  </si>
  <si>
    <t>反映军队离退休干部（含退休士官）及其家属、遗属经费及时拨付率</t>
  </si>
  <si>
    <t>落实军队离退休干部（含退休士官）及其家属、遗属各项待遇</t>
  </si>
  <si>
    <t>反映落实军队离退休干部（含退休士官）及其家属、遗属各项待遇</t>
  </si>
  <si>
    <t>保障军队建设需要</t>
  </si>
  <si>
    <t>长期</t>
  </si>
  <si>
    <t>期</t>
  </si>
  <si>
    <t>反映保障军队建设需要</t>
  </si>
  <si>
    <t>落实军队离退休干部（含退休士官）及其家属、遗属各项待遇，维护社会和谐稳定</t>
  </si>
  <si>
    <t>反映落实军队离退休干部（含退休士官）及其家属、遗属各项待遇，维护社会和谐稳定</t>
  </si>
  <si>
    <t>军队离退休人员满意度</t>
  </si>
  <si>
    <t>反映军队离退休人员满意度</t>
  </si>
  <si>
    <t xml:space="preserve">      优抚对象价格临时补贴专项经费</t>
  </si>
  <si>
    <t>目标1：向全县符合低收入群体价格临时补贴与物价上涨挂钩联动机制的重点优抚对象发放临时补贴。
目标2：及时足额发放临时补贴资金。
目标3：缓解当前物价上涨对优抚对象生活造成的影响，确保优抚对象的生活水平不因物价上涨而降低。</t>
  </si>
  <si>
    <t>享受临时价格补贴待遇优抚对象人数</t>
  </si>
  <si>
    <t>2289</t>
  </si>
  <si>
    <t>反映享受临时价格补贴待遇优抚对象人数</t>
  </si>
  <si>
    <t>经费足额拨付率</t>
  </si>
  <si>
    <t>反映经费足额拨付率</t>
  </si>
  <si>
    <t>对优抚对象价格临时补贴资金及时拨付率</t>
  </si>
  <si>
    <t>反映对优抚对象价格临时补贴资金及时拨付率</t>
  </si>
  <si>
    <t>因资金发放问题到昆、进京上访人数</t>
  </si>
  <si>
    <t>反映因资金发放问题到昆、进京上访人数</t>
  </si>
  <si>
    <t>优抚对象满意度</t>
  </si>
  <si>
    <t>反映优抚对象满意度</t>
  </si>
  <si>
    <t xml:space="preserve">      上年结转2020年优抚事业单位中央补助资金</t>
  </si>
  <si>
    <t xml:space="preserve">      退役士兵技能培训及生活补助经费</t>
  </si>
  <si>
    <t>通过深入开展退役士兵教育培训工作，为退役士兵就业创业提供支持帮助，提升退役士兵综合素质，提高在就业市场竞争力，并依靠自己的能力实现充分稳定就业，实现自主就业退役士兵40%以上人员参加教育培训目标。</t>
  </si>
  <si>
    <t>参加教育培训人数</t>
  </si>
  <si>
    <t>反映参加教育培训人数</t>
  </si>
  <si>
    <t>教育培训合格率</t>
  </si>
  <si>
    <t>反映教育培训的合格率</t>
  </si>
  <si>
    <t>教育培训就业率</t>
  </si>
  <si>
    <t>反映教育培训就业率</t>
  </si>
  <si>
    <t>教育培训周期</t>
  </si>
  <si>
    <t>反映教育培训的周期</t>
  </si>
  <si>
    <t>帮助退役士兵就业创业率</t>
  </si>
  <si>
    <t>反映帮助退役士兵就业创业率</t>
  </si>
  <si>
    <t>退役士兵满意率</t>
  </si>
  <si>
    <t>反映退役士兵的满意率</t>
  </si>
  <si>
    <t xml:space="preserve">      优抚对象住院医疗补助专项经费</t>
  </si>
  <si>
    <t>1.帮助一至六级残疾军人参加基本医疗保险和建立补充医疗保障。
2.对七至十级残疾军人旧伤复发部分医疗费用给予补助。
3.落实红军失散人员、在乡复员军人、“三属”、带病回乡退伍军人、参战参核军队退役人员医疗优惠带遇。
4.对医疗困难的优抚对象给予适当补助。</t>
  </si>
  <si>
    <t>3000</t>
  </si>
  <si>
    <t xml:space="preserve">      伤残军人、三属（病故军人家属2人）定期抚恤金补助资金</t>
  </si>
  <si>
    <t>为加大农村生活困难重点优抚对象帮扶解困力度，切实 保障他们的基本生活</t>
  </si>
  <si>
    <t>映应保尽反保、应救尽救对象的人数（人次）情况。</t>
  </si>
  <si>
    <t xml:space="preserve">      军队移交政府的离退休人员公务补助经费</t>
  </si>
  <si>
    <t>加强经费管理，对军休补助资金坚专款专用，充分发挥资金效益。更好的实现“为部队服务，为国防建设服务，构筑军队后方长城，达到军稳国强的目的”。</t>
  </si>
  <si>
    <t>保障军队离退休干部（含退休士官）人数</t>
  </si>
  <si>
    <t>8人</t>
  </si>
  <si>
    <t>反映保障军队离退休干部（含退休士官）人数</t>
  </si>
  <si>
    <t>军队离退休干部（含退休士官）经费及时拨付率</t>
  </si>
  <si>
    <t>反映军队离退休干部（含退休士官）经费及时拨付率</t>
  </si>
  <si>
    <t>落实军队离退休干部（含退休士官）各项待遇</t>
  </si>
  <si>
    <t>反映落实军队离退休干部（含退休士官）各项待遇</t>
  </si>
  <si>
    <t xml:space="preserve">      “烈士纪念公祭日”专项经费</t>
  </si>
  <si>
    <t>深入开展烈士纪念曰纪念活动，缅怀烈士的功缋，弘扬烈士精神，对于培养公民的爱国主义、集体主义精神和社会主义道德风尚，推进社会主义核心价值体系建设，凝聚力量加快推进“两强一堡“建设，推动科学发展和谐发展跨越发展，奋力谱写中国梦云南篇章，具有十分重要的现实意义和深远的历史意义。</t>
  </si>
  <si>
    <t>烈士纪念设施数量</t>
  </si>
  <si>
    <t>反映烈士纪念设施的数量</t>
  </si>
  <si>
    <t>广泛组织开展形式多样的烈士纪念日纪念活动</t>
  </si>
  <si>
    <t>有序推进</t>
  </si>
  <si>
    <t>反映广泛组织开展形式多样的烈士纪念日纪念活动</t>
  </si>
  <si>
    <t>确保烈士纪念日纪念活动按时进行</t>
  </si>
  <si>
    <t>反映确保烈士纪念日纪念活动按时进行</t>
  </si>
  <si>
    <t>使广大烈士遗属切实感受到党和政府的关心关爱，广大群众受到爱国主义教育。</t>
  </si>
  <si>
    <t>显著改善</t>
  </si>
  <si>
    <t>反映使广大烈士遗属切实感受到党和政府的关心关爱</t>
  </si>
  <si>
    <t>烈士遗属满意率</t>
  </si>
  <si>
    <t>反映烈士遗属满意率</t>
  </si>
  <si>
    <t xml:space="preserve">      重点优抚对象（低保、特困人员）及在乡残疾军人医疗保险补助经费</t>
  </si>
  <si>
    <t>目标1:帮助一至六级残疾军人参加基本医疗保险和建立补充医疗保障。
目标2:对医疗困难的优抚对象给予适当补助。
目标3：缴纳自主择业军队转业干部医疗保险各公务员医疗补助。</t>
  </si>
  <si>
    <t>享受医疗待遇的优抚对象及军队转业干部人数</t>
  </si>
  <si>
    <t>农村低保、农村特困供养范围内的农村重点优抚对象310人；一至六级残疾军人18人；自主择业军队转业干部5人。</t>
  </si>
  <si>
    <t>反映享受医疗待遇的优抚对象及军队转业干部人数</t>
  </si>
  <si>
    <t>及时享受医疗保险待遇</t>
  </si>
  <si>
    <t>医中医后保障到位</t>
  </si>
  <si>
    <t>反映及时享受医疗保险待遇</t>
  </si>
  <si>
    <t>及时下达医疗保险待遇</t>
  </si>
  <si>
    <t>规定时间内全额下达</t>
  </si>
  <si>
    <t>医疗难级医疗保险问题改善情况</t>
  </si>
  <si>
    <t>反映医疗难级医疗保险问题改善情况</t>
  </si>
  <si>
    <t>优抚对象及自主择业军转干部满意度</t>
  </si>
  <si>
    <t>反映优抚对象级自主择业军转干部满意度</t>
  </si>
  <si>
    <t xml:space="preserve">      2021年春节八一驻武部队优抚对象慰问经费</t>
  </si>
  <si>
    <t>向符合享受抚恤待遇条件的优抚对象发放慰问金，及时足额发放慰问金。</t>
  </si>
  <si>
    <t>3070</t>
  </si>
  <si>
    <t xml:space="preserve">      行政单位大病医疗缴费</t>
  </si>
  <si>
    <t xml:space="preserve">      义务兵家庭优待补助经费</t>
  </si>
  <si>
    <t>义务兵家庭优待金实行城乡统一标准，按照不低于 发放年度的上年度全省城镇居民人均可支配收入（以省统计
局每年发布的统计数据为准）的30%确定</t>
  </si>
  <si>
    <t>发放义务兵家庭优待金人数</t>
  </si>
  <si>
    <t>182人</t>
  </si>
  <si>
    <t>反映应保尽保、应发尽发对象的人数（人次）情况。</t>
  </si>
  <si>
    <t>反映义务兵家庭优待金足额拨付情况</t>
  </si>
  <si>
    <t>义务兵家庭优待金补助标准按规定执行率</t>
  </si>
  <si>
    <t>反映按标准规定拨付义务兵家庭优待金情况</t>
  </si>
  <si>
    <t>义务兵家庭优待金及时拨付率</t>
  </si>
  <si>
    <t>反映义务兵家庭优待金及时拨付情况</t>
  </si>
  <si>
    <t>为义务兵家庭提供部分生活补助，鼓励青年积极参军入伍</t>
  </si>
  <si>
    <t>反映为义务兵家庭提供部分生活补助情况</t>
  </si>
  <si>
    <t>义务兵家庭满意度</t>
  </si>
  <si>
    <t>反映义务兵家庭满意度</t>
  </si>
  <si>
    <t xml:space="preserve">      现役军人死亡抚恤专项经费</t>
  </si>
  <si>
    <t>《军人抚恤优待条例》第二章第十三条：现役军人死亡，根据其死亡性质和死亡时的月工资标准，由县级人民政府民政部门发给其遗属一次性抚恤金，标准是：烈士和因公牺牲的，为上一年度全国城镇居民人均可支配收入的20倍加本人40个月的工资；病故的，为上一年度全国城镇居民可支配收入的2倍加本人40个月的工资。月工资或者津贴低于排职军官标准的，按照排职少尉军官工作标准计算。2019年度全国城镇居民人均可支配收入为42359元。排职军官工资标准大约为12000元。</t>
  </si>
  <si>
    <t xml:space="preserve">      自主就业退役士兵一次性补助经费</t>
  </si>
  <si>
    <t>1.提高对退役士兵自主就业的保障水平。
2.加强安置服务体系建设。保障圆满完成”为部队服务、为国家建设服务“任务。</t>
  </si>
  <si>
    <t>完成一次性就业补助人数</t>
  </si>
  <si>
    <t>反映自主就业退役士兵一次性经济补助人数</t>
  </si>
  <si>
    <t>下拨经费符合相关政策比率</t>
  </si>
  <si>
    <t>反映所下拨的经费符合相关政策比率</t>
  </si>
  <si>
    <t>资金下达及时性</t>
  </si>
  <si>
    <t>反映资金下达的及时性</t>
  </si>
  <si>
    <t>帮助退役士兵就业创业、职业技能培训</t>
  </si>
  <si>
    <t>反映所帮助退役士兵就业创业、职业技能培训</t>
  </si>
  <si>
    <t>保证军队建设需要</t>
  </si>
  <si>
    <t>反映保证军队建设需要</t>
  </si>
  <si>
    <t xml:space="preserve">      现役军人立功受奖奖励金及帮扶援助解困资金专项经费</t>
  </si>
  <si>
    <t>为加大农村生活困难重点优抚对象帮扶解困力度，切实 保障他们的基本生活，经省民政厅、省财政厅共同研究，现 就进一步做好农村重点优抚对象基本生活保障工作</t>
  </si>
  <si>
    <t>1300</t>
  </si>
  <si>
    <t>补助事项公示度</t>
  </si>
  <si>
    <t>反映补助事项在特定办事大厅、官网、媒体或其他渠道按规定进行公示的情况。
补助事项公示度=按规定公布事项/按规定应公布事项*100%</t>
  </si>
  <si>
    <t xml:space="preserve">  武定县医疗保障局</t>
  </si>
  <si>
    <t xml:space="preserve">    武定县医疗保障局</t>
  </si>
  <si>
    <t xml:space="preserve">      建档立卡贫困人口城乡居民医疗保险参保补助资金</t>
  </si>
  <si>
    <t xml:space="preserve"> 1.将符合条件的人员纳入保障范围，2.立足现有制度提供保障，3.合理确定保障水平，4.提高补助资金使用效率，确保资金安全。</t>
  </si>
  <si>
    <t>资助参保</t>
  </si>
  <si>
    <t>资助参保人数</t>
  </si>
  <si>
    <t>困难群众医疗费用负担减轻程度</t>
  </si>
  <si>
    <t>有效缓解</t>
  </si>
  <si>
    <t>困难群众医疗费用负担情况</t>
  </si>
  <si>
    <t>相关保障政策与政府承受能力相适应</t>
  </si>
  <si>
    <t>不超过政府承受能力</t>
  </si>
  <si>
    <t>反映政策的保障情况</t>
  </si>
  <si>
    <t>反映保障对象此政策的知晓情况</t>
  </si>
  <si>
    <t>工作满意度</t>
  </si>
  <si>
    <t xml:space="preserve">农村贫困患者对保障政策满意度 </t>
  </si>
  <si>
    <t xml:space="preserve">      金保工程网络租用补助经费</t>
  </si>
  <si>
    <t xml:space="preserve"> 保障金保工程正常运行      
</t>
  </si>
  <si>
    <t>医保信息系统普及率</t>
  </si>
  <si>
    <t>反映全县医保系统运行情况</t>
  </si>
  <si>
    <t>医保信息资源覆盖率</t>
  </si>
  <si>
    <t>反映医保信息资源覆盖情况</t>
  </si>
  <si>
    <t>网络故障处理及时率</t>
  </si>
  <si>
    <t>反映网络故障的处理情况</t>
  </si>
  <si>
    <t>信息更新及时率</t>
  </si>
  <si>
    <t xml:space="preserve">反映医保信息更新情况 </t>
  </si>
  <si>
    <t>医保信息系统使用率</t>
  </si>
  <si>
    <t>反映医保系统使用情况。</t>
  </si>
  <si>
    <t>用户满意度度</t>
  </si>
  <si>
    <t xml:space="preserve">      离休人员医药费补助资金</t>
  </si>
  <si>
    <t>确保我县离休干部的医疗费用能按规定给予及时报销。</t>
  </si>
  <si>
    <t>反映补助人数</t>
  </si>
  <si>
    <t>离休人员享受待遇覆盖率</t>
  </si>
  <si>
    <t>反映离休人员享受待遇情况</t>
  </si>
  <si>
    <t xml:space="preserve"> 离休干部对实施政策的满意度</t>
  </si>
  <si>
    <t xml:space="preserve">      医疗保险健康扶贫医疗救助和兜底保障财政补助资金</t>
  </si>
  <si>
    <t xml:space="preserve"> 1.将符合条件的农村贫困人口纳入保障范围，2.严格管控医疗费用，3.立足现有制度提供保障，4.合理确定农村贫困人口保障水平，5.各项保障措施有效街接。</t>
  </si>
  <si>
    <t>保障对象人数</t>
  </si>
  <si>
    <t>100943</t>
  </si>
  <si>
    <t xml:space="preserve"> 明确保障对象范围</t>
  </si>
  <si>
    <t>救助对象住院费用救助比例</t>
  </si>
  <si>
    <t>明确保障程度</t>
  </si>
  <si>
    <t>困难群众医疗费用负担减轻程序</t>
  </si>
  <si>
    <t xml:space="preserve">上年 </t>
  </si>
  <si>
    <t>反映困难群众医疗费用负担情况</t>
  </si>
  <si>
    <t>农村贫困患者对保障政策知晓情况</t>
  </si>
  <si>
    <t xml:space="preserve">工作满意度 </t>
  </si>
  <si>
    <t>农村贫困患者对保障政策满意度</t>
  </si>
  <si>
    <t xml:space="preserve">      建国初期参加革命工作退休干部医疗补助资金</t>
  </si>
  <si>
    <t>对我州建国初期参加革命工作的退休干部的医疗补助标准进行调整提高。</t>
  </si>
  <si>
    <t>反映补助的人数</t>
  </si>
  <si>
    <t>医疗费补助覆盖率</t>
  </si>
  <si>
    <t>反映补助情况</t>
  </si>
  <si>
    <t xml:space="preserve"> 参保人员满意度</t>
  </si>
  <si>
    <t xml:space="preserve">      重特大疾病医疗救助补助资金</t>
  </si>
  <si>
    <t>1.将符合条件的人员纳入保障范围，2.立足现有制度提供保障，3.合理确定保障水平，4.提高财政补助资金使用效率，确保资金安全。</t>
  </si>
  <si>
    <t>救助对象覆盖率</t>
  </si>
  <si>
    <t>符合救助条件的对象100%救助</t>
  </si>
  <si>
    <t>反映应保尽保、应救尽救对象的情况。</t>
  </si>
  <si>
    <t>重特大疾病医疗救助人次占直接救助人次比例</t>
  </si>
  <si>
    <t>反映重特大疾病救助情况</t>
  </si>
  <si>
    <t>困难群众看病就医方便程度</t>
  </si>
  <si>
    <t>上年</t>
  </si>
  <si>
    <t xml:space="preserve">  武定县疾病预防控制中心</t>
  </si>
  <si>
    <t xml:space="preserve">    武定县疾病预防控制中心</t>
  </si>
  <si>
    <t xml:space="preserve">      重大疾病预防与控制专项资金</t>
  </si>
  <si>
    <t xml:space="preserve"> 建立起适应社会主义市场经济体制和人民健康需求的比较完善的卫生体系，需要降低传染病发病率、加强对传染病的预防与控制。保障全县人民群众的身体健康。</t>
  </si>
  <si>
    <t>会议人次</t>
  </si>
  <si>
    <t>反映预算部门（单位）组织开展各类会议的参与人次。</t>
  </si>
  <si>
    <t>会议天数</t>
  </si>
  <si>
    <t>反映预算部门（单位）组织开展各类会议的总天数。</t>
  </si>
  <si>
    <t xml:space="preserve"> 性病就诊者HIV、梅毒咨询检测率</t>
  </si>
  <si>
    <t>反映单位性病就诊者HIV、梅毒咨询检测率。</t>
  </si>
  <si>
    <t>CD4检测率</t>
  </si>
  <si>
    <t xml:space="preserve"> 反映单位CD4检测率。</t>
  </si>
  <si>
    <t xml:space="preserve"> 丙肝核酸检测率</t>
  </si>
  <si>
    <t xml:space="preserve"> 反映单位丙肝核酸检测率。</t>
  </si>
  <si>
    <t xml:space="preserve">培训人次 </t>
  </si>
  <si>
    <t xml:space="preserve"> 305</t>
  </si>
  <si>
    <t xml:space="preserve"> 反映预算部门（单位）组织开展培训的参与人次。</t>
  </si>
  <si>
    <t xml:space="preserve">培训天数 </t>
  </si>
  <si>
    <t xml:space="preserve">反映预算部门（单位）组织开展培训的总天数。 </t>
  </si>
  <si>
    <t>宣传天数</t>
  </si>
  <si>
    <t>反映罗婺广场显示屏宣传天数</t>
  </si>
  <si>
    <t xml:space="preserve">20 </t>
  </si>
  <si>
    <t xml:space="preserve"> 及时发现病人并进行随访管理</t>
  </si>
  <si>
    <t xml:space="preserve"> 反映单位及时发现病人并进行随访管理。</t>
  </si>
  <si>
    <t xml:space="preserve"> 疫情及时报告处置</t>
  </si>
  <si>
    <t xml:space="preserve"> 反映单位对疫情及时报告处置情况。</t>
  </si>
  <si>
    <t xml:space="preserve">      非税项目非税收入返还补助经费</t>
  </si>
  <si>
    <t>17</t>
  </si>
  <si>
    <t>反映预算部门（单位）为促进单位运行能力所做的下乡出差情况。</t>
  </si>
  <si>
    <t>公务接待人次</t>
  </si>
  <si>
    <t>反映预算部门（单位）接待上级单位指导等情况。</t>
  </si>
  <si>
    <t>公务接待费指标</t>
  </si>
  <si>
    <t>反映预算部门（单位）人均公务接待情况。</t>
  </si>
  <si>
    <t>对单位运行能力提高效用</t>
  </si>
  <si>
    <t>反映该项目对我单位运行能力提升的有效时长。</t>
  </si>
  <si>
    <t>反映服务对象满意度。</t>
  </si>
  <si>
    <t xml:space="preserve">      预防性体检专项资金</t>
  </si>
  <si>
    <t xml:space="preserve">  针对取消或停征预防性体检费、卫生检测费和委托性防疫服务费后，结合我州实际，进一步做好预防性体检工作。</t>
  </si>
  <si>
    <t>健康体检及健康证明的免费办理率</t>
  </si>
  <si>
    <t>反映单位进行健康体检及健康证明的免费办理工作情况。</t>
  </si>
  <si>
    <t>符合条件体检率</t>
  </si>
  <si>
    <t>反映对办理健康证人员是否符合办理条件的审核率</t>
  </si>
  <si>
    <t>体检结果告知率</t>
  </si>
  <si>
    <t>反映工作人员对体检人员告知其体检结果的执行情况</t>
  </si>
  <si>
    <t xml:space="preserve"> 服务对象满意度</t>
  </si>
  <si>
    <t xml:space="preserve"> 反映单位进行健康体检及健康证明的免费办理工作受益对象满意度。</t>
  </si>
  <si>
    <t xml:space="preserve">  武定县社会保险中心</t>
  </si>
  <si>
    <t xml:space="preserve">    武定县社会保险中心</t>
  </si>
  <si>
    <t xml:space="preserve">      托管人员社会化管理服务项目专项资金</t>
  </si>
  <si>
    <t>推进企业退休人员社会化管理服务过程，有关部门和企业要加强协调配合，共同做好企业退休人员的移交工作，及时解决他们的生活和思想问题，不断提高管理服务水平，消除企业和退休人员的顾虑，确保社会和谐稳定。</t>
  </si>
  <si>
    <t>实行企业退休人员社会化管理服务2020年服务对象1154人</t>
  </si>
  <si>
    <t>具体由各社区开展管理服务活动,春节、敬老节组织文体活动及对高龄老人进行慰问</t>
  </si>
  <si>
    <t>是政府关注社会弱势群体、加强企业退休人员社会化管理和维护退休人员合法权益的有效途径，促进退休人员安度晚年，提高生活质量，巩固国有企业改革成果，更好地维护社会稳定。</t>
  </si>
  <si>
    <t>促进退休人员安度晚年，提高生活质量，巩固国有企业改革成果，更好地维护社会稳定。</t>
  </si>
  <si>
    <t>我县参保的退休人员对社会化管理开展活动的满意度</t>
  </si>
  <si>
    <t>促进退休人员晏度晚年，提高生活质量，老有所养、老有所乐、老有所为</t>
  </si>
  <si>
    <t xml:space="preserve">  武定县财政局社保资金</t>
  </si>
  <si>
    <t xml:space="preserve">    武定县财政局社保资金</t>
  </si>
  <si>
    <t xml:space="preserve">      城乡居民基本养老保险县级配套专项资金</t>
  </si>
  <si>
    <t>空 城乡居民基本养老保险坚持从实际出发，按照“保基本、广覆盖、有弹性、可持续”的方针，坚持政府主导推动与居民参加相结合、权利与义务相对应、保障水平与经济社会发展水平相适应，与社会救助、社会福利等社会保障政策相配套，与城镇职工基本养老保险制度相衔接，不断完善覆盖城乡居民的社会养老保障体系。</t>
  </si>
  <si>
    <t>181200</t>
  </si>
  <si>
    <t>按标准足额保障养老金</t>
  </si>
  <si>
    <t xml:space="preserve">      城乡居民基本医疗保险财政补助资金</t>
  </si>
  <si>
    <t>目标1: 巩固参保率。目标2: 逐步提高保障水平。目标3:确保城乡居民基本医疗保险工作顺利实施，切实提高医疗保障水平。目标贵4:确保城乡居民基本医疗保险工作顺利实施，切实医疗保障水平。目标:确保城乡居民财政补助安全、平稳运行。</t>
  </si>
  <si>
    <t>全县参保人数</t>
  </si>
  <si>
    <t xml:space="preserve">252795
</t>
  </si>
  <si>
    <t xml:space="preserve">城乡居民基本医疗保险财政补助资金 </t>
  </si>
  <si>
    <t xml:space="preserve">以户籍人口数为基数计算的基本基本医保综 合参保率
 </t>
  </si>
  <si>
    <t xml:space="preserve"> 95. 53
</t>
  </si>
  <si>
    <t xml:space="preserve">城乡居民基本医疗保险财政补助资金  </t>
  </si>
  <si>
    <t xml:space="preserve"> 城乡居民参保待遇报销率
</t>
  </si>
  <si>
    <t xml:space="preserve">参保人员满意度
 </t>
  </si>
  <si>
    <t xml:space="preserve"> 90
</t>
  </si>
  <si>
    <t xml:space="preserve">  武定县卫生健康综合监督中心</t>
  </si>
  <si>
    <t xml:space="preserve">    武定县卫生健康综合监督中心</t>
  </si>
  <si>
    <t>支持部门事业发展</t>
  </si>
  <si>
    <t>案件完成数</t>
  </si>
  <si>
    <t>上年度</t>
  </si>
  <si>
    <t>考核指标</t>
  </si>
  <si>
    <t>保障广大人民群众就医安全</t>
  </si>
  <si>
    <t xml:space="preserve">      日常卫生监督专项经费</t>
  </si>
  <si>
    <t>我县辖区公共场所、饮用水卫生、学校卫生、医疗卫生、职业卫生、放射卫生、传染病防治、计划生育等985户监督对象监督检查覆盖率达95%，充分规范各行业市场，各行业服务提升，非法行医等违法行为减少，最大限度的保障人民群众健康权益。</t>
  </si>
  <si>
    <t>我县辖区公共场所、饮用水卫生、学校卫生、医疗卫生、职业卫生、放射卫生、传染病防治、计划生育等985户监督对象监督检查覆盖率达95%</t>
  </si>
  <si>
    <t>加强经常性卫生监督</t>
  </si>
  <si>
    <t>案件查办数量</t>
  </si>
  <si>
    <t>规范行政处罚行为</t>
  </si>
  <si>
    <t>公共场所、饮用水卫生、学校卫生、医疗卫生、职业卫生、放射卫生、传染病防治、计划生育等985户监督对象监督检查覆盖率达95%，充分规范各行业市场，非法行医等违法行为减少，最大限度的保障人民群众健康权益。</t>
  </si>
  <si>
    <t>充分规范公共场所、饮用水卫生、学校卫生、医疗卫生、职业卫生、放射卫生、传染病防治、计划生育等市场，各行业服务提升，非法行医等违法行为减少，最大限度的保障人民群众健康权益。</t>
  </si>
  <si>
    <t>随机抽取5家监督单位进行问卷调查，综合满意率达90%以上得10分，每少1个百分点扣1分。</t>
  </si>
  <si>
    <t xml:space="preserve">  武定县人民医院</t>
  </si>
  <si>
    <t xml:space="preserve">    武定县人民医院</t>
  </si>
  <si>
    <t>有效提升医院就医环境，方便县域患者快速就医。</t>
  </si>
  <si>
    <t>返还额度</t>
  </si>
  <si>
    <t>35706.94</t>
  </si>
  <si>
    <t>定宣标准</t>
  </si>
  <si>
    <t>县域就诊率</t>
  </si>
  <si>
    <t>较上年提升 5%</t>
  </si>
  <si>
    <t>患者咬上年明显增加</t>
  </si>
  <si>
    <t>患者满意度</t>
  </si>
  <si>
    <t>医院职工、门诊患者、住院患者满课度</t>
  </si>
  <si>
    <t xml:space="preserve">      取消药品加成补助经费</t>
  </si>
  <si>
    <t xml:space="preserve"> 深化公立医院综合改革协调推进医院价格，建立健全现代医院管理制度，人事薪酬、药品流通、医保支付改革，提高医疗卫生服务质量。完成救灾、援外、支农、支边、支援社区等政府指令性任务。</t>
  </si>
  <si>
    <t>公立医院医疗服务收入中（不含药品、耗材、检查、化验收收入）占医疗收入比例</t>
  </si>
  <si>
    <t>医疗服务收入占医疗收入的占比</t>
  </si>
  <si>
    <t>公立医院人员支出占业务支出比例</t>
  </si>
  <si>
    <t xml:space="preserve"> 人员支出占业务支出的占比</t>
  </si>
  <si>
    <t>公立医院财政补助收入占基本支出比例</t>
  </si>
  <si>
    <t xml:space="preserve"> 财政补助收入占基本支出的占比</t>
  </si>
  <si>
    <t xml:space="preserve">公立医院资产负债率 </t>
  </si>
  <si>
    <t>资产负债率</t>
  </si>
  <si>
    <t>公立医院平均住院日</t>
  </si>
  <si>
    <t>平均住院天数</t>
  </si>
  <si>
    <t xml:space="preserve">公立医院百元医疗收入的医疗支出（不含药品收入） </t>
  </si>
  <si>
    <t>百元医疗收入需要付出多少元的医疗支出（不含药品收入）</t>
  </si>
  <si>
    <t>实现收支平衡的公立医院数占公立医院总数的比例</t>
  </si>
  <si>
    <t>公立医院改革后的盈亏状况</t>
  </si>
  <si>
    <t xml:space="preserve">公立医院职工、门诊患者、住院患者满意度 </t>
  </si>
  <si>
    <t>资源环境股</t>
  </si>
  <si>
    <t xml:space="preserve">  武定县自然资源局</t>
  </si>
  <si>
    <t xml:space="preserve">    武定县自然资源局</t>
  </si>
  <si>
    <t xml:space="preserve">      地质灾害防治专项资金</t>
  </si>
  <si>
    <t xml:space="preserve">      非税项目——非税收入返补助资金</t>
  </si>
  <si>
    <t>完成非税收入目标157.00万元</t>
  </si>
  <si>
    <t>反映宣传活动参与人次情况。</t>
  </si>
  <si>
    <t xml:space="preserve">      武定县实用型村庄规划编制工作专项经费</t>
  </si>
  <si>
    <t xml:space="preserve"> 村庄环境干净整洁，村民环境卫生与健康意识普遍增强，人居环境明显改善，长效机制基本形成。</t>
  </si>
  <si>
    <t>推广项目数</t>
  </si>
  <si>
    <t>新增产值增加</t>
  </si>
  <si>
    <t xml:space="preserve">585000 </t>
  </si>
  <si>
    <t xml:space="preserve">反映科技推广带动示范区产值增产情况。  </t>
  </si>
  <si>
    <t xml:space="preserve">      地质灾害防治切块补助资金</t>
  </si>
  <si>
    <t xml:space="preserve">      自然资源和国土空间规划监察执法规范建设专项经费</t>
  </si>
  <si>
    <t xml:space="preserve"> 执法环境有所改善</t>
  </si>
  <si>
    <t>购置计划完成率</t>
  </si>
  <si>
    <t>反映部门购置计划执行情况购置计划执行情况。
购置计划完成率=（实际购置交付装备数量/计划购置交付装备数量）*100%。</t>
  </si>
  <si>
    <t>设备使用年限</t>
  </si>
  <si>
    <t>反映新投入设备使用年限情况。</t>
  </si>
  <si>
    <t xml:space="preserve">      武定县农村不动产和36个易地扶贫搬迁点不动产登记权籍调查专项经费</t>
  </si>
  <si>
    <t xml:space="preserve"> 武定县36个易地扶贫搬迁点不动产登记权籍调查费</t>
  </si>
  <si>
    <t xml:space="preserve"> 1950000</t>
  </si>
  <si>
    <t xml:space="preserve">  武定县应急管理局</t>
  </si>
  <si>
    <t xml:space="preserve">    武定县应急管理局</t>
  </si>
  <si>
    <t xml:space="preserve">      互联网+企业生产信息化综合服务平台维护补助资金</t>
  </si>
  <si>
    <t xml:space="preserve"> 实现“互联网+企业安全生产监管”。对全县企业安全生产在线动态监管，对企业一般安全生产违法违规行为进行适时语音提醒、警告，责令立即整改；对拒绝整改或存在较大以上隐患的企业，可进行线上远程取证，线下精准执法；减少直接到企业检查频次，降低行政执法检查成本；及时远程指挥事故企业高效开展紧急救援。全面提高全县应急管理部门安全生产动态监管能力和行政效率，有效督促企业落实安全生产主体责任，规范企业生产经营，不断提高企业安全生产水平。</t>
  </si>
  <si>
    <t>“互联网+企业生产”监测企业数量</t>
  </si>
  <si>
    <t>反映信息系统检测企业数量。</t>
  </si>
  <si>
    <t>“互联网+企业生产”信息化综合
  管理服务平台运行电费</t>
  </si>
  <si>
    <t>25000</t>
  </si>
  <si>
    <t>“互联网+企业生产”信息化综合
  管理服务平台运行网络费</t>
  </si>
  <si>
    <t>70000</t>
  </si>
  <si>
    <t>“互联网+企业生产”信息化综合
  管理服务平台运行维修费</t>
  </si>
  <si>
    <t xml:space="preserve">反映信息系统建设及运维成本的控制情况。 </t>
  </si>
  <si>
    <t>实施过磅计量征税</t>
  </si>
  <si>
    <t>万元/年</t>
  </si>
  <si>
    <t>反映信息系统建设实施过磅计税收入</t>
  </si>
  <si>
    <t xml:space="preserve">15 </t>
  </si>
  <si>
    <t>使用对象满意度</t>
  </si>
  <si>
    <t xml:space="preserve">      应急管理系统特岗人员意外伤害保险补助资金</t>
  </si>
  <si>
    <t xml:space="preserve"> 为应急管理系统特岗人员购买意外伤害保险</t>
  </si>
  <si>
    <t>应急系统特岗人员参保率</t>
  </si>
  <si>
    <t>反映应急系统参保情况：应急系统参保人员数/全部应急系统人数*100%</t>
  </si>
  <si>
    <t>意外保险额</t>
  </si>
  <si>
    <t>元/年·人</t>
  </si>
  <si>
    <t>参保人员受赔率</t>
  </si>
  <si>
    <t>收到赔偿人数/全部应收到赔偿人数*100%</t>
  </si>
  <si>
    <t xml:space="preserve">参保对象满意度 </t>
  </si>
  <si>
    <t xml:space="preserve">  通过设定调查问卷，考核执行参保人对项目实施后办事效率的认可满意度。
服务对象满意度 </t>
  </si>
  <si>
    <t xml:space="preserve">      非税收入补助经费</t>
  </si>
  <si>
    <t>（一）督促各级各部门及各级领导严格落实安全生产党政同责暂行规定和地方党政领导干部安全生产责任制规定，督促各级各部门严格落实2020年安全生产目标管理和“一岗双责”责任制。
（二）是深入开展非煤矿山、危险化学品、烟花爆竹、工贸、道路交通、建筑施工、消防安全等重点行业领域专项整治，加大安全生产执法检查力度，依法严惩安全生产违法违规行为，加强重大危险源管控，挂牌督办重大隐患，严防各类事故发生，确保岁末年初和节假日等重点时段全县安全生产形势稳定。
（三)扎实开展安全生产信息化、网格化和标准化建设。
(四)是组织开展安全生产宣传、教育、培训工作，提高从业人员安全意识，落实企业全员安全生产责任制，全力推进安全生产责任落实。
(五)是抓好国家、省、市、县关于推进安全生产领域改革发展意见的贯彻落实。
(六)是加强应急管理和值班值守工作。畅通信息传递渠道，及时发布预警信息，确保各类突发事故得到及时妥善处置，严防自然灾害引发生产安全事故。</t>
  </si>
  <si>
    <t>专业知识培训</t>
  </si>
  <si>
    <t>专业知识培训人数</t>
  </si>
  <si>
    <t>企业三项检查覆盖率</t>
  </si>
  <si>
    <t>危化、烟花爆竹、非煤矿山、工矿商贸企业自查申报率</t>
  </si>
  <si>
    <t xml:space="preserve">      民房火灾保险专项经费</t>
  </si>
  <si>
    <t xml:space="preserve"> 为进一步健全农村保险制度，完善全县风险保障体系建设，充分发挥保险业的经济补偿功能，增强人民群众抗御火灾风险能力，拓宽民房火灾补偿渠道，做好农村民房火灾保险工作，健全农村火灾灾后保障体系</t>
  </si>
  <si>
    <t>农户参保率</t>
  </si>
  <si>
    <t>参保率=（参保人数/农户数）*100%</t>
  </si>
  <si>
    <t>属保险责任的，保险公司赔款时效</t>
  </si>
  <si>
    <t xml:space="preserve">每年每户保费 </t>
  </si>
  <si>
    <t>农房发生火灾受赔率</t>
  </si>
  <si>
    <t>赔付率=（受赔人数/受灾人数）*100%</t>
  </si>
  <si>
    <t xml:space="preserve">受保群众满意度 </t>
  </si>
  <si>
    <t xml:space="preserve"> 通过设定调查问卷，考核参保人对项目实施后的认可满意度。</t>
  </si>
  <si>
    <t xml:space="preserve">      应急救灾补助资金</t>
  </si>
  <si>
    <t xml:space="preserve">  进一步建立健全救灾物资储备体系，加大救灾物资储备力度，丰富储备品种，规范全县救灾物资储备工作，切实提升全县救灾物资保障能力，进一步提升灾情响应速度，提高救援队伍综合能力和应急物资调运效率</t>
  </si>
  <si>
    <t xml:space="preserve">救灾帐篷 </t>
  </si>
  <si>
    <t>顶</t>
  </si>
  <si>
    <t>保障救灾帐篷数量达标</t>
  </si>
  <si>
    <t xml:space="preserve">棉被、衣服 </t>
  </si>
  <si>
    <t>保障棉被、衣服数量达标</t>
  </si>
  <si>
    <t xml:space="preserve"> 彩布条</t>
  </si>
  <si>
    <t>保障彩布条数量达标</t>
  </si>
  <si>
    <t>折叠床、枕头、床上用品三件套</t>
  </si>
  <si>
    <t>保障折叠床、枕头、床上用品三件套数量达标</t>
  </si>
  <si>
    <t>采购应急物资合格率</t>
  </si>
  <si>
    <t>"考核对采购应急物资验收合格情况。
采购应急物资合格率合格率=验收合格的采购应急物资量/采购应急物资总量"</t>
  </si>
  <si>
    <t>受灾群众安置率</t>
  </si>
  <si>
    <t>受灾群众安置率=得到安置的受灾群众/全部受灾群众*100%</t>
  </si>
  <si>
    <t xml:space="preserve">受灾对象满意度 </t>
  </si>
  <si>
    <t xml:space="preserve">反映获救助对象的满意程度。
救助对象满意度=调查中满意和较满意的获救助人员数/调查总人数*100%。
</t>
  </si>
  <si>
    <t xml:space="preserve">      省级安全生产专项转移支付专项资金</t>
  </si>
  <si>
    <t>1、安全生产事故预防措施落实到位，各类事故死亡人数和较大事故起数不突破全县前三年平均指标，重特大及以上安全生产事故“零控制”目标；2、非煤矿山、尾矿库、危险化学品企业、烟花爆竹批发零售、工矿商贸等企业安全生产基础建设进一步夯实，安全管理水平和从业人员安全素质全面提升，“三违”行为明显下降，全县安全生产形势持续稳定好转；3、帮助企业加强安全生产监管，通过对危险程度较高、事故多发的生产工艺环节和部位的监管，整体提高企业的安全生产水平；  4、有效弥补我县执法技术力量专业水平不足，隐患排查不到位问题，也更好地推动企业安全生产主体责任有效落实，指导企业查漏补缺，加快政府安全生产监管职能转变，有效促进了全县安全生产形势持续稳定好转。</t>
  </si>
  <si>
    <t>企业隐患平均自查自报率</t>
  </si>
  <si>
    <t>特别重大事故</t>
  </si>
  <si>
    <t>同比下降</t>
  </si>
  <si>
    <t>达标</t>
  </si>
  <si>
    <t>服务对象对安全监督工作满意度</t>
  </si>
  <si>
    <t xml:space="preserve">  楚雄彝族自治州生态环境局武定分局</t>
  </si>
  <si>
    <t xml:space="preserve">    楚雄彝族自治州生态环境局武定分局</t>
  </si>
  <si>
    <t xml:space="preserve">      环保督查问题整改治理专项资金</t>
  </si>
  <si>
    <t xml:space="preserve"> 专项用于年内环保督察问题整改，完成完成指令性或应急监测任务及监督性监测，大气环境质量、水环境质量稳定向好发展</t>
  </si>
  <si>
    <t>完成年内各种环保督查整改</t>
  </si>
  <si>
    <t>完成年内要求整改问题</t>
  </si>
  <si>
    <t>完成指令性或应急监测任务及监督性监测</t>
  </si>
  <si>
    <t>完成年内各种监测任务</t>
  </si>
  <si>
    <t xml:space="preserve">  按照工作涉及整改、实施方案时限要求全面各项工作任务</t>
  </si>
  <si>
    <t xml:space="preserve"> 按照工作涉及整改、实施方案时限要求全面各项工作任务</t>
  </si>
  <si>
    <t xml:space="preserve">无特大环境污染事件发生 </t>
  </si>
  <si>
    <t xml:space="preserve"> 无特大环境污染事件</t>
  </si>
  <si>
    <t xml:space="preserve"> 大气环境质量、水环境质量</t>
  </si>
  <si>
    <t xml:space="preserve">（1）县城城市空气质量优良天数比例达到97.2%以上（2）国控、省控考核断面考核达标率90% </t>
  </si>
  <si>
    <t xml:space="preserve"> 全县环境质量稳定向好发展</t>
  </si>
  <si>
    <t xml:space="preserve"> 人民群众满意度 </t>
  </si>
  <si>
    <t xml:space="preserve">      非税项目——非税收入补助经费</t>
  </si>
  <si>
    <t>完成非税任务</t>
  </si>
  <si>
    <t>716700</t>
  </si>
  <si>
    <t>完成非税任务数</t>
  </si>
  <si>
    <t>保障单位能有效运转</t>
  </si>
  <si>
    <t xml:space="preserve">  武定县地震局</t>
  </si>
  <si>
    <t xml:space="preserve">    武定县地震局</t>
  </si>
  <si>
    <t xml:space="preserve">      地震预测预报经费</t>
  </si>
  <si>
    <t xml:space="preserve"> 为了保障全县所有地震监测台网和监测设备正常运行，2021年安排预算3万元。</t>
  </si>
  <si>
    <t>地震监测台网运行时间不少于365天</t>
  </si>
  <si>
    <t xml:space="preserve"> 365</t>
  </si>
  <si>
    <t>台网设备停止运行一天扣1分</t>
  </si>
  <si>
    <t>所有地震监测台网设备运行成本控制在3万元内</t>
  </si>
  <si>
    <t>所有地震监测台网设备运行成本超过在3万元内的单位自行解决，并且适当扣分</t>
  </si>
  <si>
    <t>确保所有地震监测台网设备正常运行，保障数据正常传输，保障全县安定和谐。</t>
  </si>
  <si>
    <t>确保全县安定和谐，发生地震谣传1次扣10分</t>
  </si>
  <si>
    <t>省地震局台网中心运行记录</t>
  </si>
  <si>
    <t>省地震局台网中心运行记录缺1次扣1分</t>
  </si>
  <si>
    <t xml:space="preserve">  武定县林业和草原局</t>
  </si>
  <si>
    <t xml:space="preserve">    武定县林业和草原局</t>
  </si>
  <si>
    <t xml:space="preserve">      自然保护地勘界立标专项资金</t>
  </si>
  <si>
    <t>为了提供科学、准确、规范的数据，建立保护区边界和界桩点成果数据库，实现确标定界成果数据的高效利用和可视化管理。从而依法依规开展保护管理的最基础性工作，形成相关各方认可、准确清晰的边界，有助于推动自然保护地规范化建设和精细化管理，确保自然保护地的执法监督有据可依，以适应新时期自然保护地的发展和管理要求。对优化整合划定的武定县自然保护地面积18141.83公顷，边界80公里界线范围定标点进行实地勘查、测量，工作底图更新边界线标绘、边界附图和走向说明编制、定标点成论证、立标、数据库和信息系统建设。</t>
  </si>
  <si>
    <t>自然保护地面积</t>
  </si>
  <si>
    <t>18141.83</t>
  </si>
  <si>
    <t>公顷</t>
  </si>
  <si>
    <t>完成自然保护地边界线勘界和立标</t>
  </si>
  <si>
    <t xml:space="preserve"> 自然保护边界</t>
  </si>
  <si>
    <t>森林、湿地生态系统生态效益发挥</t>
  </si>
  <si>
    <t>明显</t>
  </si>
  <si>
    <t>森林、湿地生态系统生态效益发挥明显</t>
  </si>
  <si>
    <t xml:space="preserve"> 森林、湿地生态系统功能改善可持续影响</t>
  </si>
  <si>
    <t xml:space="preserve"> 明显</t>
  </si>
  <si>
    <t xml:space="preserve">  森林、湿地生态系统功能改善可持续影响明显</t>
  </si>
  <si>
    <t>林区职工、周边群众满意度</t>
  </si>
  <si>
    <t>满意度大于等于80%</t>
  </si>
  <si>
    <t xml:space="preserve">      2017年度新一轮退耕还林工程补助资金</t>
  </si>
  <si>
    <t>退耕还林第三次补助面积40000亩，其中：白路镇6443.5亩、插甸镇2045亩、东坡乡2050亩、发窝乡1893.8亩、高桥镇3600亩、环州乡8000亩、己衣镇2200亩、猫街镇5612亩、狮山镇2980亩、田心乡2150亩、万德镇3025.7亩，2021年兑现退耕还林第三次现金补助资金1600万元（400元/亩）。</t>
  </si>
  <si>
    <t>全县退耕还林第三次补助面积</t>
  </si>
  <si>
    <t>任务完成率100%</t>
  </si>
  <si>
    <t xml:space="preserve"> 造林保存率（第五年）</t>
  </si>
  <si>
    <t>一般地区≥80%、特殊地区≥65%</t>
  </si>
  <si>
    <t xml:space="preserve"> 保存面积合格率≥80%</t>
  </si>
  <si>
    <t>当年资金支出率</t>
  </si>
  <si>
    <t>当年资金支出率100%</t>
  </si>
  <si>
    <t xml:space="preserve"> 退耕农户家庭收入情况</t>
  </si>
  <si>
    <t>退耕农户家庭收入提高20%</t>
  </si>
  <si>
    <t>退耕还林惠及贫困村委会任务数</t>
  </si>
  <si>
    <t xml:space="preserve">退耕还林惠及贫困村委会任务数≥80% </t>
  </si>
  <si>
    <t>减少水土流失效果</t>
  </si>
  <si>
    <t>有一定效果</t>
  </si>
  <si>
    <t>减少水土流失有一定效果</t>
  </si>
  <si>
    <t>退耕农户满意度</t>
  </si>
  <si>
    <t>退耕农户满意度≥80%</t>
  </si>
  <si>
    <t xml:space="preserve">      天保工程森林管护专项经费</t>
  </si>
  <si>
    <t xml:space="preserve"> 完成森林管护315.6815万亩，计划完成投资337.68万元。</t>
  </si>
  <si>
    <t>森林管护面积</t>
  </si>
  <si>
    <t>3156815</t>
  </si>
  <si>
    <t>完成管护任务及管护补助发放</t>
  </si>
  <si>
    <t>增加森林覆盖率</t>
  </si>
  <si>
    <t>增加森林覆盖率1%</t>
  </si>
  <si>
    <t>护林员满意度</t>
  </si>
  <si>
    <t>护林员满意度大于等于80%</t>
  </si>
  <si>
    <t xml:space="preserve">      楚雄州森林防火数字超短波通信系统建设项目专项资金</t>
  </si>
  <si>
    <t>加快项目建设，专款专用，发挥森林防火资金应急作用，确保森林防火工作正常开展，提高重点地区森林综合防控能力。</t>
  </si>
  <si>
    <t>火灾发生率</t>
  </si>
  <si>
    <t xml:space="preserve">13 </t>
  </si>
  <si>
    <t>火灾发生率小于等于13次</t>
  </si>
  <si>
    <t>火灾受害率</t>
  </si>
  <si>
    <t>0.9</t>
  </si>
  <si>
    <t>年森林火灾受害率控制在0.9‰，即年度森林草原火灾受害面积不超过182公顷</t>
  </si>
  <si>
    <t>火灾当日扑灭率</t>
  </si>
  <si>
    <t>火灾当日扑灭率大于等于98%</t>
  </si>
  <si>
    <t>年度森林火灾受害面积</t>
  </si>
  <si>
    <t xml:space="preserve">182 </t>
  </si>
  <si>
    <t>年度森林火灾受害面积小于等于182公顷</t>
  </si>
  <si>
    <t>林农满意度</t>
  </si>
  <si>
    <t>林农满意度大于等于80%</t>
  </si>
  <si>
    <t xml:space="preserve">      森林火灾保险保费补贴专项资金</t>
  </si>
  <si>
    <t>公益林100%参保；商品林按林农自愿的原则，做到应保尽保，认真督促承保公司履行商品林林农保费收缴主体职责，力争商品林参保率达90%，切实将国家的惠民政策落到实处；受灾保险林木100%及时获赔；2年内，受灾公益林100%完成灾后造林恢复；受灾商品林尽可能得到恢复；督促承保公司认真履行防灾防损义务等方式，不断加强森林防火力量，确保森林防火森林火灾受害率控制在0.9‰以内，有效降低森林火灾对森林资源的危害，有效保护生态环境，确保国土生态安全。</t>
  </si>
  <si>
    <t>各级财政保费补贴比例</t>
  </si>
  <si>
    <t>中央30%-50%，省级25%-32.5%，州级6%-8%，县级15%-18%</t>
  </si>
  <si>
    <t>商品林参保率</t>
  </si>
  <si>
    <t>商品林参保率大于等于90%</t>
  </si>
  <si>
    <t>公益林参保率</t>
  </si>
  <si>
    <t>公益林参保率等于100%</t>
  </si>
  <si>
    <t>绝对免赔率</t>
  </si>
  <si>
    <t xml:space="preserve">森林火灾赔付率为100% </t>
  </si>
  <si>
    <t>公益林财政保费补贴资金拨付率</t>
  </si>
  <si>
    <t>公益林财政保费补贴资金拨付率大于等于95%</t>
  </si>
  <si>
    <t>商品林财政保费补贴资金拨付率</t>
  </si>
  <si>
    <t>商品林财政保费补贴资金拨付率大于等于95%</t>
  </si>
  <si>
    <t>年度保险结案率</t>
  </si>
  <si>
    <t>年度保险结案率大于等于85%</t>
  </si>
  <si>
    <t>风险保障总额</t>
  </si>
  <si>
    <t>1133688.33</t>
  </si>
  <si>
    <t>全县林地投保财政补贴资金高于去年</t>
  </si>
  <si>
    <t>受灾农户经济损失获赔比例</t>
  </si>
  <si>
    <t>受灾农户经济损失获赔比例大于等于85%</t>
  </si>
  <si>
    <t>森林火灾受害率</t>
  </si>
  <si>
    <t>受害公益林恢复率</t>
  </si>
  <si>
    <t>受害公益林恢复率大于等于90%</t>
  </si>
  <si>
    <t>受害商品林恢复率</t>
  </si>
  <si>
    <t>受害商品林恢复率大于等于60%</t>
  </si>
  <si>
    <t xml:space="preserve"> 林农满意度大于等于80%</t>
  </si>
  <si>
    <t xml:space="preserve">      2017年陡坡地生态治理工程补助资金</t>
  </si>
  <si>
    <t>陡坡地生态治理第三次补助面积3000亩，其中：发窝乡506.7亩、环州乡134.6亩、猫街镇2000亩、狮山镇358.7亩，2021年兑现退耕地还林第三次现金补助资金120万元（400元/亩）。</t>
  </si>
  <si>
    <t xml:space="preserve">      生态护林员补助资金</t>
  </si>
  <si>
    <t>选聘生态护林员2230人，每年完成森林管护315.6815万亩，计划完成投资6690万元。</t>
  </si>
  <si>
    <t>选聘生态护林员</t>
  </si>
  <si>
    <t>2230</t>
  </si>
  <si>
    <t xml:space="preserve">选聘生态护林员2230人，完成管护任务及补助资金兑现 </t>
  </si>
  <si>
    <t>生态护林员满意度</t>
  </si>
  <si>
    <t>生态护林员满意度大于等于80%</t>
  </si>
  <si>
    <t xml:space="preserve">      中央财政森林生态效益补偿补助资金</t>
  </si>
  <si>
    <t>按照“管好公益林、用好补偿金”的总体要求，通过对国家级公益林严格保护，科学管理，优化森林结构，提高森林质量，增强森林生态功能，真正使公益林形成高效、稳定的森林生态系统；对公益林实施合理补偿，确保补偿资金及时足额到达补偿对象手中，不断增强林农爱林护林的积极性，形成全民护林的良好环境和氛围，保证公益林发挥最大的生态效益和社会效益，满足保障国土安全、促进经济社会可持续发展以及构建和谐社会的要求。完成国家级公益林面积38.22万亩的管护和补偿资金的兑现工作。</t>
  </si>
  <si>
    <t>公益林管护面积</t>
  </si>
  <si>
    <t>382200</t>
  </si>
  <si>
    <t xml:space="preserve">完成管护及补助资金兑现 </t>
  </si>
  <si>
    <t>森林火灾发生率</t>
  </si>
  <si>
    <t>公益林火灾受害率低于0.1%</t>
  </si>
  <si>
    <t>林权权益人满意度</t>
  </si>
  <si>
    <t>林权权益人满意度大于等于80%</t>
  </si>
  <si>
    <t xml:space="preserve">      森林防火“三﹒三”制专项经费</t>
  </si>
  <si>
    <t>年森林草原火灾发生率控制在6.5次/10万公顷以下，即年度森林草原火灾次数不超过13次；年森林火灾受害率控制在0.09‰，即年度森林草原火灾受害面积不超过182公顷；年度森林火灾当日扑灭率不低于98%；年度森林火灾查处率不低于80%。</t>
  </si>
  <si>
    <t>年森林草原火灾发生率控制在6.5次/10万公顷以下，即年度森林草原火灾次数不超过13次</t>
  </si>
  <si>
    <t>年度森林火灾当日扑灭率不低于98%</t>
  </si>
  <si>
    <t xml:space="preserve">      2019年度新一轮退耕还林工程补助资金</t>
  </si>
  <si>
    <t>造林成活率（第三年）</t>
  </si>
  <si>
    <t>一般地区≥85%、特殊地区≥70%</t>
  </si>
  <si>
    <t xml:space="preserve"> 保存面积合格率≥85%</t>
  </si>
  <si>
    <t xml:space="preserve">      省级财政森林生态效益补偿补助资金</t>
  </si>
  <si>
    <t>按照“管好公益林、用好补偿金”的总体要求，通过对省级公益林严格保护，科学管理，优化森林结构，提高森林质量，增强森林生态功能，真正使省级公益林形成高效、稳定的森林生态系统；对省级公益林实施合理补偿，确保补偿资金及时足额到达补偿对象手中，不断增强林农爱林护林的积极性，形成全民护林的良好环境和氛围，保证省级公益林发挥最大的生态效益和社会效益，满足保障国土安全、促进经济社会可持续发展以及构建和谐社会的要求。完成省级公益林管护面积97.21亩。</t>
  </si>
  <si>
    <t xml:space="preserve"> 省级公益林管护面积</t>
  </si>
  <si>
    <t xml:space="preserve"> 972100</t>
  </si>
  <si>
    <t xml:space="preserve"> 完成管护及补助资金兑现 </t>
  </si>
  <si>
    <t xml:space="preserve"> 森林火灾发生率</t>
  </si>
  <si>
    <t xml:space="preserve">0.1 </t>
  </si>
  <si>
    <t xml:space="preserve">  公益林火灾受害率低于0.1%</t>
  </si>
  <si>
    <t xml:space="preserve"> 林权权益人满意度</t>
  </si>
  <si>
    <t xml:space="preserve"> 林权权益人满意度大于等于80%</t>
  </si>
  <si>
    <t xml:space="preserve">      非税项目—非税收入返还补助资金</t>
  </si>
  <si>
    <t>一是着力实施国土绿化项目，推进美丽乡村建设。认真实施国土绿化工程，着力开展乡村村旁、宅旁、路旁、水旁等“四旁”绿化美化，增加乡村生态绿量，促进美丽乡村建设；着力推进国省干道边、乡村公路边、江河水系边、库塘周边等“四边”区域绿化，促进路域、水域绿化美化。完成年度营造林、义务植树和四旁植树任务。
二是着力推进生态建设，提升人居环境。着力实施国家储备林建设、天然林保护、生态效益补偿、森林县城创建等重点工程。重点加快推进国家储备林等林业生态建设项目，完成2021年森林县城、通道绿化、种苗基地等建设任务，促进城市公园、城市绿道、城市面山、交通主干道等绿化美化。加强对315.68万亩天然林资源的管护，强化护林人员的管理。及时组织完成134.36万亩2000余万元的国家级和省级公益林生态效益补偿资金兑付。
三是着力强化森林管护，守住生态红线。
四是着力发展林业产业，促进林农增收致富。力争全年林草总产值增长15%以上，达到16亿元。
五是着力加强生态扶贫，巩固脱贫成效。
六是深化林草改革，激活发展要素。</t>
  </si>
  <si>
    <t>火灾受害率小于等于1‰</t>
  </si>
  <si>
    <t>林业有害生物成灾率</t>
  </si>
  <si>
    <t>林业有害生物成灾率小于等于6‰</t>
  </si>
  <si>
    <t>财政资金支出及时率</t>
  </si>
  <si>
    <t>财政资金支出及时率等于100%</t>
  </si>
  <si>
    <t>林业生态环境改善</t>
  </si>
  <si>
    <t>林业生态环境改善明显</t>
  </si>
  <si>
    <t>满意度大于等于95%</t>
  </si>
  <si>
    <t xml:space="preserve">      天保工程封山育林专项资金</t>
  </si>
  <si>
    <t xml:space="preserve"> 完成封山育林1.5万亩，恢复森林植被，改善生态环境</t>
  </si>
  <si>
    <t xml:space="preserve"> 封山育林面积</t>
  </si>
  <si>
    <t xml:space="preserve">5000 </t>
  </si>
  <si>
    <t xml:space="preserve">完成封育面积及资金支付 </t>
  </si>
  <si>
    <t xml:space="preserve"> 增加森林面积</t>
  </si>
  <si>
    <t>增加森林面积2000亩</t>
  </si>
  <si>
    <t xml:space="preserve"> 封山育林护林员满意度</t>
  </si>
  <si>
    <t>封山育林护林员满意度大于等于80%</t>
  </si>
  <si>
    <t xml:space="preserve">      森林防火野外视频监控等系统服务费专项经费</t>
  </si>
  <si>
    <t>为推进“互联网+”林业信息化建设，提升我县森林草原防火野外视频监控的覆盖面，提高重点地区森林综合防控能力，最大限度减少森林草原火灾的发生，确保森林资源的安全，采用租用方式使用林业防火视频监控系统，实现州、县、乡三级联通、资源共享；护林员定位管理系统主要利用GPS定位、移动网络、地理信息等信息技术，将护林员巡山护林情况转化为可视化的图形信息，进行监督和管理护林员；维护好森林防火指挥系统，保证系统正常运行，确保2021年度森林草原防灭火工作正常开展；保证森林防火信息化指挥中心系统正常运行，发挥平台联动、视频会议、林区监控及日常会议的作用。</t>
  </si>
  <si>
    <t>系统正常运行率</t>
  </si>
  <si>
    <t>保证各系统正常运行，野外视频 监控系统做到州、县、乡三级联通，护林员在巡山过程中发现火灾能及时反馈，森林防火指挥系统和信息化指挥系统正常运行</t>
  </si>
  <si>
    <t>各系统设备安装良好</t>
  </si>
  <si>
    <t>各系统设备安装良好，保证各系统正常运行，并于每月对各系统设备进行一次检修。</t>
  </si>
  <si>
    <t>系统发生异常处理及时性</t>
  </si>
  <si>
    <t>系统发生异常能在24小时内得到处理，特殊情况做到随叫随到</t>
  </si>
  <si>
    <t xml:space="preserve">  武定县消防救援大队</t>
  </si>
  <si>
    <t xml:space="preserve">    武定县消防救援大队</t>
  </si>
  <si>
    <t xml:space="preserve">      政府专职消防员补助经费</t>
  </si>
  <si>
    <t xml:space="preserve"> 为提高政府消防专职队员的稳定性，申请财政给予支持政府专职队员工作补助经费1万元/年*30人=30万，以改善政府消防专职队员社保费和服装、备装购置费用。</t>
  </si>
  <si>
    <t>县本级核定政府专职队员30人</t>
  </si>
  <si>
    <t>稳定队伍建设，促进武定消防事业稳步发展</t>
  </si>
  <si>
    <t>提高政府专职队员的生活保障，较前期人员更加稳定，消防队伍越来越壮大、稳定。</t>
  </si>
  <si>
    <t xml:space="preserve">使用人员满意 </t>
  </si>
  <si>
    <t xml:space="preserve">      县消防安全重点单位安全评估费补助经费</t>
  </si>
  <si>
    <t>为加强对县人民政府列管的46家消防安全重点单位的管理，根据《云南省重点单位消防监督管理标准》及《云南省重点单位消防自我管理标准》的规定，每年需对46家消防安全重点单位开展安全评估，拟通过第三方专家技术评估的方式进行，综合考虑按照每家1万元计算，合计46万元。重点单位主要包含了易燃易爆企业、人员密集场所、行政机构、大型企业等。实施此项目可以提高全民消防安全素质,城乡公共消防设施建设水平大幅提升,社会火灾防控和综合应急救援能力显著增强,重特大特别是群死群伤火灾事故得到有效遏制,火灾形势总体平稳，营造良好的火灾隐患环境，提高全民防火的意识，保护广大人民群众的生命、财产安全。</t>
  </si>
  <si>
    <t>县级重点监管单位46家，1万元/家安全评估费</t>
  </si>
  <si>
    <t>46</t>
  </si>
  <si>
    <t>营造良好的火灾隐患环境，提高全民防火的意识，保护广大人民群众的生命、财产安全</t>
  </si>
  <si>
    <t>营造良好的火灾隐患环境，提高全民防火的意识</t>
  </si>
  <si>
    <t>全县人民群众人员满意，防火意识有了很大提高</t>
  </si>
  <si>
    <t>全县人民群众员满意，防火意识有了很大提高</t>
  </si>
  <si>
    <t xml:space="preserve">      消防信息化建设项目补助经费</t>
  </si>
  <si>
    <t xml:space="preserve">  全县乡镇专职消防队伍接警处必须按照要求逐一纳入全国的119接警处平台，根据州级安排，全州所有县必须在三年内完成该项工作，否则纳入年度州政府对县政府的综合考核进行扣分。结合实际，建议每年安排3至4个乡镇完成接警处平台的安装，每个乡镇平台接入费（含设备）需要4.5万元，提请明年完成4个乡镇的安装，需要经费18万元。</t>
  </si>
  <si>
    <t>每个乡镇平台接入费（含设备）需要4.5万元，提请明年完成4个乡镇的安装，需要经费18万元</t>
  </si>
  <si>
    <t xml:space="preserve">通过对各乡镇接警平台的安装，提高消防接警准确性和出警效率 </t>
  </si>
  <si>
    <t xml:space="preserve">提高消防接警准确性和出警效率 </t>
  </si>
  <si>
    <t>广大人民群众满意</t>
  </si>
  <si>
    <t>农业农村股</t>
  </si>
  <si>
    <t xml:space="preserve">  武定县农业农村局</t>
  </si>
  <si>
    <t xml:space="preserve">    武定县农业农村局</t>
  </si>
  <si>
    <t xml:space="preserve">      农业保险补贴专项资金</t>
  </si>
  <si>
    <t xml:space="preserve">  在全县范围内，对种植业、养殖业按照种植数量，养殖数量及存栏数进行投保。</t>
  </si>
  <si>
    <t xml:space="preserve"> 　 县级财政保费补贴比例</t>
  </si>
  <si>
    <t>17.5</t>
  </si>
  <si>
    <t>根据农业保险补贴方案设定</t>
  </si>
  <si>
    <t>　 三大粮食作物投保面积覆盖率</t>
  </si>
  <si>
    <t>育肥猪保险覆盖率</t>
  </si>
  <si>
    <t xml:space="preserve"> 　 绝对免赔额</t>
  </si>
  <si>
    <t xml:space="preserve"> 　 风险保降水平</t>
  </si>
  <si>
    <t>高于去年</t>
  </si>
  <si>
    <t xml:space="preserve">  资金使用重大违规违纪问题</t>
  </si>
  <si>
    <t>农业保险补贴方案</t>
  </si>
  <si>
    <t>投保对象满意度</t>
  </si>
  <si>
    <t xml:space="preserve">      农村人居环境整治及农村无害化卫生户厕改建项目补助资金</t>
  </si>
  <si>
    <t xml:space="preserve"> 在全县范围内，对农村无害化厕进行新建和改建的农户，实行“先建后补”的方式，按照“新建一批、改造一批、提升一批”的原则进行补助，经村委会、乡（镇）验收符合补助条件的，经公示无异议后给予以农户补助资金。</t>
  </si>
  <si>
    <t>农村无害化卫生户厕改建</t>
  </si>
  <si>
    <t>17334</t>
  </si>
  <si>
    <t>座</t>
  </si>
  <si>
    <t>完成无害化户厕新建、改建、提升</t>
  </si>
  <si>
    <t>当年完成</t>
  </si>
  <si>
    <t xml:space="preserve">"基本上实现
基本上实现
</t>
  </si>
  <si>
    <t>环境整治辐射带动效果持续</t>
  </si>
  <si>
    <t xml:space="preserve">农村人居环境整治 </t>
  </si>
  <si>
    <t>农村人居环境整治</t>
  </si>
  <si>
    <t xml:space="preserve">      科技增粮项目补助资金</t>
  </si>
  <si>
    <t xml:space="preserve">  举办水稻、玉米、马铃薯、晚秋作物集成技术核心样板1000亩，开展技术研究2组，引进新品种、技术10个（项)，开展技术培训5场次。实现项目区水稻、玉米、马铃薯、青豌豆、青蚕豆平均单产较非示范区提高1%，亩均增收50元以上；项目区良种覆盖率达到90%以上，测土配方施肥技术覆盖率达到80%以上；绿色防控技术与统防统治融合全覆盖。   
。</t>
  </si>
  <si>
    <t xml:space="preserve">完成水稻、玉米、马玲薯、晚秋绿色高质高效创建
</t>
  </si>
  <si>
    <t>基层农技推广体系改革与建设方案</t>
  </si>
  <si>
    <t xml:space="preserve">完成农作物、肥料新品种、技术集成技术研究示范
</t>
  </si>
  <si>
    <t xml:space="preserve"> 技术培训、观摩
</t>
  </si>
  <si>
    <t xml:space="preserve">良种覆盖率
 </t>
  </si>
  <si>
    <t xml:space="preserve">基层农技推广体系改革与建设方案 </t>
  </si>
  <si>
    <t xml:space="preserve"> 当年完成
</t>
  </si>
  <si>
    <t xml:space="preserve">带动农村就业
 </t>
  </si>
  <si>
    <t xml:space="preserve">3000 </t>
  </si>
  <si>
    <t xml:space="preserve">农药、化肥、兽药使用量下降
 </t>
  </si>
  <si>
    <t xml:space="preserve">农业科技服务对象满意度
</t>
  </si>
  <si>
    <t xml:space="preserve">      重大动物疫病防控及畜产品安全监测项目补助资金</t>
  </si>
  <si>
    <t xml:space="preserve">    依照《中华人民共和国动物防疫法》等法律法规要求，实施动物卫生监督执法、动物检疫监管、兽药饲料监管、生鲜乳经营监管、动物疫病可追溯体系建设等动物卫生监督管理工作。发现、制止、纠正、处理违法行为。全年规模养殖场（小区)产地检疫率100%，生猪定点屠宰检疫率100%，生猪定点屠宰场和规模养殖场病死猪无害化处理率100%，家禽、生猪、牛、羊发病率分别控制在6％、5％、4％、3％以下。不发生区域性重大动物疫情，不发生大规模随意抛弃病死猪事件或造成环境污染情况，培训业务人员数300人，养殖场户满意度≥90%。</t>
  </si>
  <si>
    <t xml:space="preserve"> 强制免疫病种应免疫畜禽的免疫密度
</t>
  </si>
  <si>
    <t>动物强制免疫及防控</t>
  </si>
  <si>
    <t>动物强制免疫数</t>
  </si>
  <si>
    <t>2100000</t>
  </si>
  <si>
    <t>头/只</t>
  </si>
  <si>
    <t xml:space="preserve">免疫合格率
 </t>
  </si>
  <si>
    <t xml:space="preserve">持续畜牧业增长
 </t>
  </si>
  <si>
    <t xml:space="preserve">动物强制免疫及防控 </t>
  </si>
  <si>
    <t xml:space="preserve">病死畜禽造成环境污染情况
 </t>
  </si>
  <si>
    <t xml:space="preserve">病死畜禽造成环境污染情况
</t>
  </si>
  <si>
    <t xml:space="preserve">广大畜禽养殖户对项目满意度
</t>
  </si>
  <si>
    <t xml:space="preserve">      惠农补贴及农机技术推广工作专项资金</t>
  </si>
  <si>
    <t>中央农机购置补贴兑付</t>
  </si>
  <si>
    <t xml:space="preserve">  完成补贴资金兑付金额</t>
  </si>
  <si>
    <t>惠农补贴资金使用方案</t>
  </si>
  <si>
    <t xml:space="preserve">  农作物耕种收机械化率</t>
  </si>
  <si>
    <t>52</t>
  </si>
  <si>
    <t>农机购置补贴年度资金兑付率</t>
  </si>
  <si>
    <t xml:space="preserve">    农技推广服务对象满意度</t>
  </si>
  <si>
    <t xml:space="preserve">      金沙江流域（武定段）禁捕工作专项补助资金</t>
  </si>
  <si>
    <t>深入推进水域生态文明建设，全面落实金沙江流域水生生物保护区全面禁捕、渔业资源总量管理等重要渔业资源养护制度。清理取缔一批涉渔“三无”船舶和“绝户网”，推进依法治渔，强化联动执法，严厉打击违规违法渔业行为，严肃查办涉渔案件，保护渔业资源及水域生态环境，促进渔业转型升级、绿色发展。县农业农村局禁渔工作经费30万元，其中：1、执法人员及巡江（河）人员业务培训费3万元；2、支付一年巡江（河）人员补助7万元（兼职者每月补助300元，未职者每月补助500元）；3、执法船、车燃油费7万元；4、执法船年检费及守船费5万元；5、执法检查差旅费4万元；6、办公经费3万元；7、禁渔宣传材料费1万元。</t>
  </si>
  <si>
    <t xml:space="preserve">执法船、车巡逻
</t>
  </si>
  <si>
    <t>金沙江禁渔实施方案及项目实施要求</t>
  </si>
  <si>
    <t xml:space="preserve">执法检查
</t>
  </si>
  <si>
    <t xml:space="preserve">实施金沙江流域重点水域禁捕，建立长效机制
 </t>
  </si>
  <si>
    <t>建立</t>
  </si>
  <si>
    <t xml:space="preserve">建立所涉流域禁捕管理长效机制
</t>
  </si>
  <si>
    <t>金沙江禁渔十年行动要求</t>
  </si>
  <si>
    <t xml:space="preserve">捕捞渔民抽样调查满意度
</t>
  </si>
  <si>
    <t>金沙江禁渔实施方案</t>
  </si>
  <si>
    <t xml:space="preserve">      农村人居环境整治项目补助资金</t>
  </si>
  <si>
    <t xml:space="preserve"> 垃圾治理
</t>
  </si>
  <si>
    <t>228</t>
  </si>
  <si>
    <t xml:space="preserve">厕所粪污治理
</t>
  </si>
  <si>
    <t>处</t>
  </si>
  <si>
    <t>村容村貌提升改造</t>
  </si>
  <si>
    <t>1751</t>
  </si>
  <si>
    <t xml:space="preserve">当年完成
</t>
  </si>
  <si>
    <t xml:space="preserve">实施村庄人居环境整治提升
 </t>
  </si>
  <si>
    <t xml:space="preserve">环境整治辐射带动效果持续
 </t>
  </si>
  <si>
    <t xml:space="preserve">整治村庄群众满意度
</t>
  </si>
  <si>
    <t xml:space="preserve">      中央基层农技推广体系项目补助资金</t>
  </si>
  <si>
    <t>县乡在编农技人员接受5天的脱产培训110人；特聘农技员5名；建设农业科技示范基地2个；培育科技示范主体5个,示范推广农业优质绿色高效技术5项，示范主体种植（养殖）产量（产值）比周边农户平均水平提高15%以上：农技人员全年开展技术指导服务时间在100天以上；农业主推技术到位率超过98%,农业科技示范主体抽样满意度超过98%，农技推广公共服务对象抽样满意度超过80%；年度基层农技推广体系改革与建设补助资金执行率达到或超过90%。</t>
  </si>
  <si>
    <t xml:space="preserve">  县乡在编农技人员参加省农业厅5天脱产培训
</t>
  </si>
  <si>
    <t xml:space="preserve">建设农业科技示范基地
</t>
  </si>
  <si>
    <t xml:space="preserve">县乡农技人员填报中国农技推广APP信息
</t>
  </si>
  <si>
    <t>5040</t>
  </si>
  <si>
    <t xml:space="preserve">主推技术到位率
 </t>
  </si>
  <si>
    <t xml:space="preserve">示范主体增产增收较农户比率
</t>
  </si>
  <si>
    <t xml:space="preserve">      动物强制免疫疫苗购置补助资金</t>
  </si>
  <si>
    <t xml:space="preserve"> 全县境内的猪、鸡、牛、羊实行每年实行两次集中强制免疫。免疫密度达90%以上，免疫抗体平均达70%以上，有效控制疫病损失，畜禽死亡率控制在猪、羊3%以内，大牲畜控制在1.5%，禽控制在7%以内。</t>
  </si>
  <si>
    <t>畜禽死亡率</t>
  </si>
  <si>
    <t>1,584,000.00</t>
  </si>
  <si>
    <t xml:space="preserve">      非税项目——非税收入返还补助资金</t>
  </si>
  <si>
    <t xml:space="preserve"> 非税收入返还用于农业农村综合业务开展</t>
  </si>
  <si>
    <t>涉及乡镇</t>
  </si>
  <si>
    <t>工作计划</t>
  </si>
  <si>
    <t xml:space="preserve">    农技推广技术服务对象满意度</t>
  </si>
  <si>
    <t xml:space="preserve">      农产品质量安全监管专项资金</t>
  </si>
  <si>
    <t xml:space="preserve">县级农产品检测机构资质能力建设，由定性监测向定性与定量监测相结合转变，最终达到机构考核和资质认证技能水平标准，通过“双认证”，完善农产品质量安全监管的组织协调、信息报送、联合执法、督查督办、考核考评等工作机制，积极推进日常监管制度化，认真开展农产品质量安全专项检查和专项整治行动。 完成州级下达的2021年武定县农产品农残快速检测3400批次、定量检测280批次，综合合格率达97.5%以上。
</t>
  </si>
  <si>
    <t>农残快速检测</t>
  </si>
  <si>
    <t>3400</t>
  </si>
  <si>
    <t>根据武定县2021年农产品质量安全监管项目
实 施 方 案设定</t>
  </si>
  <si>
    <t>例行监测（定量）</t>
  </si>
  <si>
    <t>280</t>
  </si>
  <si>
    <t xml:space="preserve">检测合格率
 </t>
  </si>
  <si>
    <t>97.5</t>
  </si>
  <si>
    <t xml:space="preserve">农药使用量下降
 </t>
  </si>
  <si>
    <t xml:space="preserve">  农产品质量安全检测服务对象满意度
</t>
  </si>
  <si>
    <t xml:space="preserve">      高标准农田建设项目专项资金</t>
  </si>
  <si>
    <t xml:space="preserve">  完成补贴资金额度</t>
  </si>
  <si>
    <t xml:space="preserve">中央农机购置补贴 </t>
  </si>
  <si>
    <t xml:space="preserve">      中央农机购置补贴专项资金</t>
  </si>
  <si>
    <t xml:space="preserve">      动物强制免疫项目补助资金</t>
  </si>
  <si>
    <t xml:space="preserve">  武定县水务局</t>
  </si>
  <si>
    <t xml:space="preserve">    武定县水务局</t>
  </si>
  <si>
    <t xml:space="preserve">      小（一）型及其以上水库维修养护资金专项经费</t>
  </si>
  <si>
    <t>全县小（一）型及其以上水库维修养护经费，主要用于启闭机。水库闸门。电力设备、引水工程维修养护、部分主灌渠维修等部分水利设施维护养护工程。</t>
  </si>
  <si>
    <t>全县水库维修数量</t>
  </si>
  <si>
    <t>维修工程合格率</t>
  </si>
  <si>
    <t>维修工程完成率</t>
  </si>
  <si>
    <t>维修工程覆盖率</t>
  </si>
  <si>
    <t>维修工程及时率</t>
  </si>
  <si>
    <t>增加当地群众的灌溉面积</t>
  </si>
  <si>
    <t xml:space="preserve">      武定县防汛抗旱资金专项经费</t>
  </si>
  <si>
    <t>武定县汛期每年都会发生局部大暴雨，造成洪涝灾害，水毁工程无资金修复，山洪灾害预警系统需资金维护，请县财政预算10万元的防汛资金。
    1、用于全县雨量站33个、水库水位站8个，河道水位站4个，广播站46个，视频站2个，图片站4个，每年第三方专业技术维护费6万元；
    2、移动公司3条专线网线费、95张数据卡费合计4万元。</t>
  </si>
  <si>
    <t>信息系统运行完整率</t>
  </si>
  <si>
    <t>反映信息系统运维成本的控制情况，信息系统运维成本占信息系统建设的比例。</t>
  </si>
  <si>
    <t xml:space="preserve"> 8760</t>
  </si>
  <si>
    <t>系统正常使用正常率</t>
  </si>
  <si>
    <t xml:space="preserve"> 95</t>
  </si>
  <si>
    <t xml:space="preserve">      武定县新村水库除险加固工程专项经费</t>
  </si>
  <si>
    <t xml:space="preserve"> 主坝、溢洪道、输水涵洞等改造</t>
  </si>
  <si>
    <t>主体工程完成率</t>
  </si>
  <si>
    <t>反映主体工程完成情况。
主体工程完成率=（按计划完成主体工程的工程量/计划完成主体工程量）*100%。</t>
  </si>
  <si>
    <t xml:space="preserve">1987 </t>
  </si>
  <si>
    <t>综合使用率</t>
  </si>
  <si>
    <t>反映设施建成后的利用、使用的情况。
综合使用率=（投入使用的基础建设工程建设内容/完成建设内容）*100%</t>
  </si>
  <si>
    <t>设计功能实现率</t>
  </si>
  <si>
    <t>反映建设项目设施设计功能的实现情况。
设计功能实现率=（实际实现设计功能数/计划实现设计功能数）*100%</t>
  </si>
  <si>
    <t xml:space="preserve">50 </t>
  </si>
  <si>
    <t xml:space="preserve">      武定县近城、九厂中型灌区工程专项经费</t>
  </si>
  <si>
    <t xml:space="preserve"> 建设改造22条渠道共165.31km，3座拦河闸。</t>
  </si>
  <si>
    <t>配套设施完成率</t>
  </si>
  <si>
    <t>反映配套设施完成情况。
配套设施完成率=（按计划完成配套设施的工程量/计划完成配套设施工程量）*100%。</t>
  </si>
  <si>
    <t>工期控制率</t>
  </si>
  <si>
    <t>反映工期控制情况。
工期控制率=实际工期/计划工期×100%。</t>
  </si>
  <si>
    <t xml:space="preserve">2490 </t>
  </si>
  <si>
    <t xml:space="preserve">      武定县高桥、猫街中型灌区工程专项经费</t>
  </si>
  <si>
    <t xml:space="preserve"> 建设21条渠道、6件小坝塘除险加固以及新建50立方米水池4件</t>
  </si>
  <si>
    <t xml:space="preserve">      大板桥水库专项资金经费</t>
  </si>
  <si>
    <t xml:space="preserve"> 小（1）型规模，主要新建拦河坝、溢洪道、输水隧洞,渠系配套；水库总库容717.8万m3，兴利库容455.6万m3,输水线路全长14.52km，工程占地568.2亩。</t>
  </si>
  <si>
    <t xml:space="preserve">19354 </t>
  </si>
  <si>
    <t xml:space="preserve">      非税项目——非税返回补助资金</t>
  </si>
  <si>
    <t>非税返回补助资金</t>
  </si>
  <si>
    <t>水资源费收入完成率</t>
  </si>
  <si>
    <t>财政下达完成率</t>
  </si>
  <si>
    <t>时间完成率</t>
  </si>
  <si>
    <t>完成工作目标率</t>
  </si>
  <si>
    <t xml:space="preserve">      志黑水库专项经费</t>
  </si>
  <si>
    <t xml:space="preserve"> 中型规模，主要建设内容为大坝、溢洪道，输水隧洞及灌溉渠（管）道。水库总库容1101.7万m3，兴利库容764.4 万m3，死库容167.55万m3。配套干渠16km，其它渠系13.897km，工程占地212.2亩。</t>
  </si>
  <si>
    <t xml:space="preserve">35409 </t>
  </si>
  <si>
    <t>超概算（预算）项目比例</t>
  </si>
  <si>
    <t>反映超概算（预算）项目占比情况。</t>
  </si>
  <si>
    <t xml:space="preserve">      武定县石腊它水库专项资金经费</t>
  </si>
  <si>
    <t xml:space="preserve"> 小（1）型规模，主要建设内容为大坝、溢洪道，输水隧洞及灌溉渠（管）道。水库总库容140万m3，兴利库容100万m3，死库容16万m3。输水线路全长6.3km，工程占地296.9亩。</t>
  </si>
  <si>
    <t xml:space="preserve"> 1286600</t>
  </si>
  <si>
    <t>立方米</t>
  </si>
  <si>
    <t>4135.96</t>
  </si>
  <si>
    <t xml:space="preserve">  武定县人民政府扶贫开发办公室</t>
  </si>
  <si>
    <t xml:space="preserve">    武定县人民政府扶贫开发办公室</t>
  </si>
  <si>
    <t xml:space="preserve">      财政专项扶贫小额信贷贴息项目补助资金</t>
  </si>
  <si>
    <t xml:space="preserve"> 2021年计划累计投入财政专项扶贫贴息资金1800万元，年计划发放扶贫到户贴息贷款38000万元，按年国家的基准利率的标准给予贴息（贴息期为3年），项目覆盖11个乡镇、脱贫村委会建档立卡户。通过项目的实施，将明显提高贫困户收入，增强经济发展后劲，形成一定的产业规模，推动农业产业化建设，为脱贫建档立卡户早日脱贫奠定坚实基础促进农村经济发展，增加农民收入，推动乡村振兴战略。项目实施后，户均增收1.85万元，人均纯收入净增5000元。</t>
  </si>
  <si>
    <t>扶贫小额信贷发放金额</t>
  </si>
  <si>
    <t>36000</t>
  </si>
  <si>
    <t>反映分配放贷总指标金额数和实际发放贷款总金额数的情况。</t>
  </si>
  <si>
    <t>建档立卡贫困户贷款申请满足率</t>
  </si>
  <si>
    <t>反映申请贷款农户数和实际发放贷款农户数的情况。</t>
  </si>
  <si>
    <t xml:space="preserve"> 建档立卡贫困户覆盖率</t>
  </si>
  <si>
    <t>反映申请贷款建档立卡贫困户数和实际获得贷款的建档立卡贫困户数的情况。</t>
  </si>
  <si>
    <t>扶贫小额贷款还款率</t>
  </si>
  <si>
    <t>反映收回年度到期扶贫小额贷款总数和年度实际发放扶贫小额贷款数的情况</t>
  </si>
  <si>
    <t>小额信贷贴息利率</t>
  </si>
  <si>
    <t>4.75</t>
  </si>
  <si>
    <t>反映年度实际发放扶贫小额贷款财政专项扶贫贴息资金情况。</t>
  </si>
  <si>
    <t>贷款风险补偿率</t>
  </si>
  <si>
    <t>反映由于自然灾害等种种原因通过核实确实无法偿还到期的扶贫小额贷款金额情况。</t>
  </si>
  <si>
    <t>扶贫小额贷款及时发放率</t>
  </si>
  <si>
    <t>反映当年银行部门实际完成发放扶贫小额贴息贷款情况。</t>
  </si>
  <si>
    <t xml:space="preserve"> 受益建档立卡贫困户数（≥8570户）</t>
  </si>
  <si>
    <t xml:space="preserve">8570 </t>
  </si>
  <si>
    <t xml:space="preserve"> 根据国家指导性下达信贷计划数，计划发放农户贷款指标数和 实际发放贷款农户数对比数据计算。</t>
  </si>
  <si>
    <t>扶贫贷款贴息资金项目覆盖乡镇数</t>
  </si>
  <si>
    <t>反映扶贫到户贴息贷款发放的乡镇数情况。</t>
  </si>
  <si>
    <t xml:space="preserve"> 受益建档立卡贫困户满意度（≥95%）</t>
  </si>
  <si>
    <t>根据调查实获得建档立卡贫困户贷款农户数情况 通过设定调查问卷，考核获得贷款人对扶贫到户贴息贷款的认可满意度。</t>
  </si>
  <si>
    <t xml:space="preserve">      农村劳动力转移培训项目补助资金</t>
  </si>
  <si>
    <t xml:space="preserve"> 2021年计划投入财政专项扶贫资金325万元，年计划培训5000人，其中技能培训2500人，引导性培训2500人。格率95％以上，就业率60％以上，建档立卡贫困户达70％以上。培训合格率95％，就业率60％以上。加强全县贫困家庭劳动力职业技能培训工作，提升贫困家庭劳动力职业技能水平和就业创业能力，加强农村富余劳动力的转移。以劳动力转移培训实用技术以掌握劳动技能为根本，以提高就业创业为目标，奔着“缺什么，补什么”的思路，重点围绕发展特色产业，养殖业、家政服务等开展培训，有针对性和实用性地进行培训。</t>
  </si>
  <si>
    <t xml:space="preserve"> 劳动力培训人数</t>
  </si>
  <si>
    <t xml:space="preserve"> 根据计划培训数和实际培训数对比数据情况。</t>
  </si>
  <si>
    <t xml:space="preserve"> 技能培训人数</t>
  </si>
  <si>
    <t xml:space="preserve"> 引导性培训人数</t>
  </si>
  <si>
    <t xml:space="preserve">2500 </t>
  </si>
  <si>
    <t xml:space="preserve"> 培训合格率</t>
  </si>
  <si>
    <t xml:space="preserve"> 根据完成培训人数名单审核数对比数据情况。</t>
  </si>
  <si>
    <t xml:space="preserve"> 培训对象认定准确率</t>
  </si>
  <si>
    <t>根据完成培训人数名单审核核实数对比数据情况。</t>
  </si>
  <si>
    <t xml:space="preserve"> 建档立卡贫困户贫困户占比率</t>
  </si>
  <si>
    <t xml:space="preserve">70 </t>
  </si>
  <si>
    <t>根据完成培训人数名单审核数对比建档立卡贫困户数据情况。</t>
  </si>
  <si>
    <t xml:space="preserve"> 培训完成时间</t>
  </si>
  <si>
    <t xml:space="preserve">  根据计划培训完成时间和实际培训完成时间对比数据情况</t>
  </si>
  <si>
    <t xml:space="preserve"> 培训费用支出</t>
  </si>
  <si>
    <t>325</t>
  </si>
  <si>
    <t>预拨资金和报账资金与应完成计划资金对比情况</t>
  </si>
  <si>
    <t xml:space="preserve"> 培训外出务工户年家庭人均增收</t>
  </si>
  <si>
    <t>通过电话访问或者务工人员所在企业 提供的劳务报酬情况</t>
  </si>
  <si>
    <t xml:space="preserve"> 输出就业率</t>
  </si>
  <si>
    <t xml:space="preserve"> 根据培训完成数人数与外出务工就业人数对比情况</t>
  </si>
  <si>
    <t xml:space="preserve"> 一人就业，全家脱贫</t>
  </si>
  <si>
    <t>根据培训输出人的家庭 的经济状况和脱贫情况</t>
  </si>
  <si>
    <t xml:space="preserve"> 带动周边剩余劳动力就业率</t>
  </si>
  <si>
    <t>根据 计划目标与年度完成目标对比情况</t>
  </si>
  <si>
    <t>培训技能是的提升及政策知晓率</t>
  </si>
  <si>
    <t xml:space="preserve">根据相关政策宣传力度情况 </t>
  </si>
  <si>
    <t xml:space="preserve"> 服务对象满意度
指标</t>
  </si>
  <si>
    <t xml:space="preserve">  根据数据参加培训数的调查访问对比数据情况</t>
  </si>
  <si>
    <t xml:space="preserve">      巩固脱贫成果专项经费</t>
  </si>
  <si>
    <t>巩固脱贫攻坚成果加强力量聘用人员的各项保险（劳务费）及相关工作的办公费、下乡差旅费、业务工作会议费等计划经费20万元。</t>
  </si>
  <si>
    <t>巩固提升脱贫攻坚成果聘用人员</t>
  </si>
  <si>
    <t>反映县人民政府批准聘用人员以及实际聘用人员情况。</t>
  </si>
  <si>
    <t>购买聘用人员各项社会保险人员</t>
  </si>
  <si>
    <t>反映聘用人员实际购买各项社会保险种类情况（预算劳务费支出，年人均5500元）。</t>
  </si>
  <si>
    <t>巩固脱贫信息系统动态管理业召开会议</t>
  </si>
  <si>
    <t>反映年度计划培训目标完成情况。</t>
  </si>
  <si>
    <t>巩固提升脱贫攻坚成果相关出差下乡差旅费</t>
  </si>
  <si>
    <t>115</t>
  </si>
  <si>
    <t>反映年度出差下乡的实际完成人次情况（根据相关报销标准下乡每人次120元，其中生活补助45元、住宿费60元，交通费15元）。</t>
  </si>
  <si>
    <t>反映年度预算资金经济分类完成目标情况（办公费、会议费、劳务费、差旅费）。</t>
  </si>
  <si>
    <t>全面巩固提升脱贫成果防止返贫监测率</t>
  </si>
  <si>
    <t>反映全县巩固提升脱贫攻坚摘帽贫困户稳定脱贫及其返贫监测情况。</t>
  </si>
  <si>
    <t>保障监测巩固脱贫攻坚监测办公正常运转</t>
  </si>
  <si>
    <t>反映正常监测巩固脱贫攻坚监测办公运转情况。</t>
  </si>
  <si>
    <t>服务对象
满意度指标</t>
  </si>
  <si>
    <t>反映通过指导帮助各乡镇巩固脱贫攻坚成果工作情况 ，对各乡镇、村委会的设定调查问卷的认可满意度。</t>
  </si>
  <si>
    <t>金融和对外合作股</t>
  </si>
  <si>
    <t xml:space="preserve">  云南省武定县供销合作社联合社</t>
  </si>
  <si>
    <t xml:space="preserve">    云南省武定县供销合作社联合社</t>
  </si>
  <si>
    <t xml:space="preserve">      县乡供销合作社综合服务体系建设补助资金</t>
  </si>
  <si>
    <t xml:space="preserve"> 提升、改造基层供销合作社9个</t>
  </si>
  <si>
    <t>提升、改造基层供销合作社9个</t>
  </si>
  <si>
    <t>9个</t>
  </si>
  <si>
    <t>中共武定县委武发【2017】7号关于印发《武定县深化供销合作社综合改革实施方案》的通知</t>
  </si>
  <si>
    <t>服务在地农民覆盖率</t>
  </si>
  <si>
    <t xml:space="preserve">      县乡供销合作社综合服务体系建设补助经费</t>
  </si>
  <si>
    <t xml:space="preserve">      农产品市场体系建设专项补助资金</t>
  </si>
  <si>
    <t xml:space="preserve"> 在东坡乡建设“三农网点”，形成联结产地到消费终端的农产品市场购销网络。</t>
  </si>
  <si>
    <t>在东坡乡建设“三农网点”，形成联结产地到消费终端的农产品市场购销网络。</t>
  </si>
  <si>
    <t>楚雄州供销社楚供社发【2020】12号关于印发《楚雄州供销合作社培育壮大工程实施方案》的通知</t>
  </si>
  <si>
    <t xml:space="preserve">      供销综合改革与产业发展补助资金</t>
  </si>
  <si>
    <t xml:space="preserve">  规范农民专业合作社12个</t>
  </si>
  <si>
    <t xml:space="preserve"> 规范农民专业合作社12个</t>
  </si>
  <si>
    <t>12个</t>
  </si>
  <si>
    <t>服务入会农民</t>
  </si>
  <si>
    <t xml:space="preserve">      供销综合改革与产业发展专项资金</t>
  </si>
  <si>
    <t xml:space="preserve">      农产品市场体系建设专项补助经费</t>
  </si>
  <si>
    <t xml:space="preserve">  武定县投资促进局</t>
  </si>
  <si>
    <t xml:space="preserve">    武定县投资促进局</t>
  </si>
  <si>
    <t xml:space="preserve">      招商引资补助经费</t>
  </si>
  <si>
    <t>武定县投资促进局系隶属于武定县人民政府的招商引资工作部门，负责全县外来投资的协调、组织、管理和服务工作。具体是：贯彻执行县委、县政府招商工作的方针政策，拟定全县招商引资规划，负责全县招商引资工作的综合协调和管理工作。做好全县招商引资项目的统计、管理工作，参与招商引资项目的认定，对招商引资项目完成情况定期通报。负责招商引资优惠政策的研究制定和招商引资工作的调研及咨询服务。负责全县招商引资项目库的建立和管理；负责招商引资项目的收集、整理、筛选、编印和信息发布工作；参与招商引资项目的评估、推介、洽谈和协调工作。负责招商引资信息交流，掌握招商引资动态，及时向县委、县政府和各乡镇各部门提供招商引资的信息。负责组织开展大型招商引资活动。负责我县招商引资政策的解释、项目的谈判、落地推进和跟踪服务工作。负责全县企业的投诉、举报及受理工作。承办县委、县政府交办的其他事项。部门机构设置：办公室、招商合作股、信息项目股风险评估（含投资运行分析股）四个股室。</t>
  </si>
  <si>
    <t>州外到位资金完成情况</t>
  </si>
  <si>
    <t>反应公用运转经费保障招商引资州外资金到位。</t>
  </si>
  <si>
    <t>省外到位资金完成情况</t>
  </si>
  <si>
    <t>反应公用运转经费保障招商引资省外资金到位。</t>
  </si>
  <si>
    <t>完成招商引资项目</t>
  </si>
  <si>
    <t xml:space="preserve">反应公用运转经费保障全县招商引资项目包装、策划、入库。 </t>
  </si>
  <si>
    <t>产业到位资金完成情况</t>
  </si>
  <si>
    <t>反应公用运转经费保障招商引资产业资金到位。</t>
  </si>
  <si>
    <t>圆满完成招商引资工作任务</t>
  </si>
  <si>
    <t>反应公用运转经费保障完成招商引资任务。</t>
  </si>
  <si>
    <t>按照上级相关要求，按时序进度完成招商引资工作任务</t>
  </si>
  <si>
    <t>反应公用运转经费保障按时序进度完成招商引资工作任务。</t>
  </si>
  <si>
    <t>按照预算编制，厉行节约，成本控制在预算内</t>
  </si>
  <si>
    <t>反应公用运转经费按照预算编制，厉行节约，成本控制在预算内。</t>
  </si>
  <si>
    <t>2021年力争引进招商引资项目100个，招商引资到位资金不断增长，“三次产业”到位资金优化，引进招商引资企业税收、就业增长。</t>
  </si>
  <si>
    <t>反应公用运转经费保障招商引资到位资金不断增长。</t>
  </si>
  <si>
    <t>持之以恒抓招商、优结构、搭平台、促发展，努力把武定县建设成为滇中城市经济圈北部增长极现代产业体系建设高地，改善招商引资环境。</t>
  </si>
  <si>
    <t>反应公用运转经费保障改善招商引资环境</t>
  </si>
  <si>
    <t>扎实推进全县招商引资工作体系建设，持续引导外资注入</t>
  </si>
  <si>
    <t>反应公用运转经费保障全县招商引资工作体系建设，持续引导外资注入</t>
  </si>
  <si>
    <t>70—90</t>
  </si>
  <si>
    <t>分</t>
  </si>
  <si>
    <t xml:space="preserve"> 反应到武定注资企业对单位履职情况的满意程度。</t>
  </si>
  <si>
    <t xml:space="preserve">  狮山镇</t>
  </si>
  <si>
    <t xml:space="preserve">    武定县狮山镇人民政府</t>
  </si>
  <si>
    <t xml:space="preserve">      狮山镇水毁渠道修复工程专项资金</t>
  </si>
  <si>
    <t>实施白路镇水毁渠道修复工程</t>
  </si>
  <si>
    <t>水毁渠道修复受益户</t>
  </si>
  <si>
    <t>修复后受益面积</t>
  </si>
  <si>
    <t>修复后使用率</t>
  </si>
  <si>
    <t>修复后水渠使用年限</t>
  </si>
  <si>
    <t xml:space="preserve">      非税返还补助经费</t>
  </si>
  <si>
    <t>财政部门是政府非税收入的管理部门，各预算单位征收的非税收入全部缴入国库或财政非税收入汇缴结算账户，任何部门、单位和个人不得截留、占用、挪用、坐支或者拖欠，严格执行“收支两条线”管理。
具体统筹管理规定如下：纳入全县非税收入年初预算计划管理的单位的非税收入财政统筹70%，预算补助单位30%。主要用于弥补单位办公经费。</t>
  </si>
  <si>
    <t>完成预算数</t>
  </si>
  <si>
    <t>2021年12月完成支出</t>
  </si>
  <si>
    <t>2021.12.25</t>
  </si>
  <si>
    <t>增加办公费</t>
  </si>
  <si>
    <t>22800</t>
  </si>
  <si>
    <t>服务单位满意度</t>
  </si>
  <si>
    <t xml:space="preserve">      村两委换届专项经费</t>
  </si>
  <si>
    <t>圆满完成村社区两委换届工作，专项经费支出真实合理合规。</t>
  </si>
  <si>
    <t>人均资金预算数</t>
  </si>
  <si>
    <t>支出及时</t>
  </si>
  <si>
    <t>支出时间</t>
  </si>
  <si>
    <t>2021.12.31</t>
  </si>
  <si>
    <t>经费支出合理</t>
  </si>
  <si>
    <t>人民群众对选出的两委的工作认可率</t>
  </si>
  <si>
    <t>圆满完成两委换届工作任务</t>
  </si>
  <si>
    <t>两委换届工作群众满意</t>
  </si>
  <si>
    <t xml:space="preserve">      退休费</t>
  </si>
  <si>
    <t xml:space="preserve">      脱贫攻坚危房改造项目专项资金</t>
  </si>
  <si>
    <t>空房户危房改造资金</t>
  </si>
  <si>
    <t>改造后验收合格率空</t>
  </si>
  <si>
    <t>验收后合格率百分之百</t>
  </si>
  <si>
    <t xml:space="preserve"> 改造后房屋在相当于本地区抗震设防烈度地震中表现(无严重毁损)</t>
  </si>
  <si>
    <t xml:space="preserve">      文化活动室建设项目专项资金</t>
  </si>
  <si>
    <t xml:space="preserve"> 村民小组活动室建设项目</t>
  </si>
  <si>
    <t xml:space="preserve">    武定县狮山镇农业农村服务中心（农经站）</t>
  </si>
  <si>
    <t xml:space="preserve">      乡村财务培训专项经费</t>
  </si>
  <si>
    <t>主要是狮山镇30个村（居）委会的三职干部（包括报账员、村委会主任书记、副主任、副书记），以及代管的305个村民小组（报账员、村民小组长、支部书记）。主要围绕村组惠农政策知识为主，培训几方面内容，一是党在农村的各项惠农政策；二是村级财务人员会计知识；三、村组干部转变工作作风廉洁自律的相关要求。计划培训5天7场次。培训时间安排：在五个培训会场分七期安排五天时间进行集中培训，按培训安排内容依次进行。在狮山镇人民政府培训中马社区、西门社区、东岳社区、北街社区、南街社区、矣波村委会、香水社区、狮高、狮山、西和、旧城社区、永宁村委会、麦岔七个社区五个村委会村、组人员，分三期培训；在九厂村委会培训陈官、姚铭、滑坡、新村、九厂、乐美、贺铭、羊旧八个村委会村、组人员，两期；在恕德村委会培训恕德、乌龙、古柏、吆鹰四个村委会村、组人员，一期；在铺西村委会培训禄金、椅子甸、铺西三个村委会村、组人员一期。</t>
  </si>
  <si>
    <t>执行财经纪律</t>
  </si>
  <si>
    <t xml:space="preserve">反映预算部门（单位）组织开展各类培训成果 </t>
  </si>
  <si>
    <t xml:space="preserve"> 财政部门是政府非税收入的管理部门，各预算单位征收的非税收入全部缴入国库或财政非税收入汇缴结算账户，任何部门、单位和个人不得截留、占用、挪用、坐支或者拖欠，严格执行“收支两条线”管理。
具体统筹管理规定如下：纳入全县非税收入年初预算计划管理的单位的非税收入财政统筹70%，预算补助单位30%。主要用于弥补单位办公经费。</t>
  </si>
  <si>
    <t xml:space="preserve">空完成预算下达支出数 </t>
  </si>
  <si>
    <t>武定县非税收入管理暂行办法</t>
  </si>
  <si>
    <t>资金支出时限</t>
  </si>
  <si>
    <t xml:space="preserve">12月31日 
</t>
  </si>
  <si>
    <t>资金支出按年度进行使用</t>
  </si>
  <si>
    <t xml:space="preserve">    武定县狮山镇文化和旅游广播电视体育服务中心</t>
  </si>
  <si>
    <t xml:space="preserve">      惠农补贴工作专项经费</t>
  </si>
  <si>
    <t>财政所惠农补贴“一拆通”工作兑付耕地地力保护补贴，涉及25个村（居）委会，13117户农户，补贴面积94400亩，补贴标准每亩73.61元，补贴金额6948785.95元。兑付草原生态补贴，涉及24个村（居）委会，13240户农户，补贴面积232600亩，补贴标准禁牧每亩7.5元，草蓄平衡每亩2.5元，补贴金额631522.51元。兑付新一轮退耕还林，涉及11个村委会，379户农户，补贴面积1469.6亩，补贴标准每亩300元，补贴金额440800元。兑付森林生态效益补偿金，涉及15个村委会，3295户农户，补贴面积39754.01亩，补贴标准每亩10元，补贴金额397540.1元。兑付陡坡地治理，涉及1个村委会，1户农户，补贴面积21亩，补贴标准每亩400元，补贴金额8400元。兑付陡坡地治理第三批，涉及3个村委会，116户农户，补贴面积324.6亩，补贴标准每亩300元，补贴金额97380元。</t>
  </si>
  <si>
    <t>惠农补贴获补对象数</t>
  </si>
  <si>
    <t>30148</t>
  </si>
  <si>
    <t>村（居）委会农户</t>
  </si>
  <si>
    <t>惠农补贴涉及村居委会数</t>
  </si>
  <si>
    <t>涉及村（居）委会</t>
  </si>
  <si>
    <t>按期完成表册并公示无异议，反映补助事项在特定办事大厅、官网、媒体或其他渠道按规定进行公示的情况。
补助事项公示度=按规定公布事项/按规定应公布事项*100%</t>
  </si>
  <si>
    <t>村（居）委会农户，反映获补助受益对象的满意程度。</t>
  </si>
  <si>
    <t xml:space="preserve">      上年结转云产卷烟特需烟叶生产扶持专项资金</t>
  </si>
  <si>
    <t xml:space="preserve">      上年结转中央自然灾害救灾专项资金</t>
  </si>
  <si>
    <t xml:space="preserve">      乡镇财政财务培训经费</t>
  </si>
  <si>
    <t>狮山镇9个社区五职，21个村委会四职、（包括报账员、村委会主任、书记、副主任、副书记、村监委主任、社区文化管理员），以及代管的305个村民小组（报账员、村民小组长、支部书记），镇级机站站、所负责人。主要围绕会计基础规范为主、村组惠农政策知识，培训几方面内容，一是党在农村的各项惠农政策；二是村级财务人员会计知识；三、村组干部转变工作作风廉洁自律的相关要求。计划培训1天1场次。培训时间安排：在镇政府培训会场安排一天时间进行集中培训，按培训安排内容依次进行。在狮山镇人民政府培训中马社区、西门社区、东岳社区、北街社区、南街社区、矣波村委会、香水社区、狮高、狮山、西和、旧城社区、永宁村委会、麦岔、陈官、姚铭、滑坡、新村、九厂、乐美、贺铭、羊旧、恕德、乌龙、古柏、吆鹰、禄金、椅子甸、铺西。</t>
  </si>
  <si>
    <t>业务水平整体提高率</t>
  </si>
  <si>
    <t>反映预算部门（单位）组织开展各类培训中参训人员的业务能力提升情况。
培训出勤率=（实际出勤学员数量/参加培训学员数量）*100%。</t>
  </si>
  <si>
    <t xml:space="preserve">      上年结转乡镇财政公共服务能力提升项目专项资金</t>
  </si>
  <si>
    <t>2021.12</t>
  </si>
  <si>
    <t>27165</t>
  </si>
  <si>
    <t xml:space="preserve">    武定县狮山镇农业农村服务中心（兽医站）</t>
  </si>
  <si>
    <t xml:space="preserve">      动物防疫经费</t>
  </si>
  <si>
    <t>为深入贯彻上级综合改革精神，规范和完善防疫补助分配，积极调动广大防疫员的工作激情，真正体现以质计奖、以量优酬，确实提高我镇畜牧防疫工作质量。本次动物防疫经费预算30000元，已按照相关资金使用规范和结合我镇实际，预算我镇30个村级防疫员相关补助。通过此次项目实施，积极调动广大防疫员的工作激情，确实提高我镇畜牧防疫工作质量，同时使我镇畜牧业更好的发展。</t>
  </si>
  <si>
    <t>防疫工作覆盖率</t>
  </si>
  <si>
    <t>确保防疫工作100%覆盖，有效防止疫病流行扩散传播</t>
  </si>
  <si>
    <t>232498</t>
  </si>
  <si>
    <t xml:space="preserve">    武定县狮山镇水务服务中心</t>
  </si>
  <si>
    <t>完成预算数，财政部门是政府非税收入的管理部门，各预算单位征收的非税收入全部缴入国库或财政非税收入汇缴结算账户，任何部门、单位和个人不得截留、占用、挪用、坐支或者拖欠，严格执行“收支两条线”管理。
具体统筹管理规定如下：纳入全县非税收入年初预算计划管理的单位的非税收入财政统筹70%，预算补助单位30%。主要用于弥补单位办公经费。</t>
  </si>
  <si>
    <t>加增办公费</t>
  </si>
  <si>
    <t>7100</t>
  </si>
  <si>
    <t xml:space="preserve">  插甸镇</t>
  </si>
  <si>
    <t xml:space="preserve">    武定县插甸镇人民政府</t>
  </si>
  <si>
    <t xml:space="preserve">      插甸镇水毁渠道修复工程专项资金</t>
  </si>
  <si>
    <t xml:space="preserve">      村级活动场所建设项目专项资金</t>
  </si>
  <si>
    <t>村级活动场所建设项目专项资金</t>
  </si>
  <si>
    <t>2021年通过换届选举，12个村党的基层组织委员会实现村“两委”班子成员设7名；村务监督委员会成员设3名，其中设主任1名。积极推行村党组织书记通过法定程序担任村民委员会主任，将“一肩挑”要求明确写进村民委员会选举办法，实现“应挑尽挑”。圆满完成村社区两委换届工作，专项经费支出真实合理合规。</t>
  </si>
  <si>
    <t>人均资金预算个数</t>
  </si>
  <si>
    <t>新一届“两委”日常工作开展情况</t>
  </si>
  <si>
    <t>各项工作有序开展，按时完成各项工作任务</t>
  </si>
  <si>
    <t>对新一届“两委”工作评价认可率</t>
  </si>
  <si>
    <t xml:space="preserve">    中国共产党武定县插甸镇委员会</t>
  </si>
  <si>
    <t xml:space="preserve">    武定县插甸镇财政所</t>
  </si>
  <si>
    <t xml:space="preserve">      惠农补贴专项工作经费</t>
  </si>
  <si>
    <t>插甸镇惠农补贴涉及12个村委会，142个村民小组，142个村民小组，2020年发放情况如下：
1.耕地地力保护补贴5768户2644808.14元，补贴标准每亩73.61元，补贴面积35930亩，共补贴资金     2644808.14元。
2.中央草原禁牧资金和草畜平衡奖励资金4845户，530000元，其中：禁牧面积10000亩，补贴农户90户，补贴标准每亩7.5元，补贴资金75000元，草畜平衡面积182000亩，补贴农户4845户，补贴标准每亩2.5元，补贴面积182000亩，共补贴资金455000元。 
3、森林生态效益补偿资金4331户1680121.7元，补贴标准每亩10元，补贴面积168012.17亩，共补贴资金  1680121.7元。 
4、省级陡坡地生态治理资金249户310860元，补贴标准每亩300元，补贴面积1036.2亩，共补贴资金 310860元。
5、退耕还林资金452户580320元，补贴标准每亩300元，补贴面积1934.4亩，共补贴资金580320元</t>
  </si>
  <si>
    <t>5768</t>
  </si>
  <si>
    <t>映补助准确发放的情况。
补助兑现准确率=补助兑付额/应付额*100%</t>
  </si>
  <si>
    <t xml:space="preserve"> 做好本部门公用经费保障，确保单位正常有序运转，支持部门正常履职。</t>
  </si>
  <si>
    <t xml:space="preserve">保障工作完成率 </t>
  </si>
  <si>
    <t xml:space="preserve">保障办公费、劳务费、公务接待费等的开支 </t>
  </si>
  <si>
    <t>保障财政所工作，正常有序运转，支持部门正常履职</t>
  </si>
  <si>
    <t xml:space="preserve">保障办公费、劳务费、公务接待费等的开支  </t>
  </si>
  <si>
    <t>服务群众及职工工作开展顺利进行</t>
  </si>
  <si>
    <t xml:space="preserve">插甸镇12个村委会四职、（包括报账员、村委会主任、书记、副主任、副书记、村监委主任、社区文化管理员），以及代管的142个村民小组（报账员、村民小组长、支部书记），镇级机站站、所负责人。主要围绕会计基础规范为主、村组惠农政策知识，培训几方面内容，一是党在农村的各项惠农政策；二是村级财务人员会计知识；三、村组干部转变工作作风廉洁自律的相关要求。计划培训1天1场次。培训时间安排：在镇政府培训会场安排一天时间进行集中培训，按培训安排内容依次进行。
</t>
  </si>
  <si>
    <t xml:space="preserve">56 </t>
  </si>
  <si>
    <t>业务水平 整体提高率</t>
  </si>
  <si>
    <t xml:space="preserve">反映预算部门（单位）组织开展各类培训中参训人员的业务能力提升情况。
培训出勤率=（实际出勤学员数量/参加培训学员数量）*100%。 </t>
  </si>
  <si>
    <t xml:space="preserve">    武定县插甸镇农业农村服务中心</t>
  </si>
  <si>
    <t xml:space="preserve"> 为了规范会计人员继续教育，保障会计人员的合法权益，不断提高会计人员的专业素质，促进基层村级财务人员业务能力。</t>
  </si>
  <si>
    <t>整体村级财务人员反馈</t>
  </si>
  <si>
    <t xml:space="preserve">整体村级财务人员反馈 </t>
  </si>
  <si>
    <t xml:space="preserve">  高桥镇</t>
  </si>
  <si>
    <t xml:space="preserve">    武定县高桥镇人民政府</t>
  </si>
  <si>
    <t xml:space="preserve">      高桥镇水毁渠道修复工程专项资金</t>
  </si>
  <si>
    <t xml:space="preserve">      村“两委”换届选举专项资金</t>
  </si>
  <si>
    <t>（一）指导思想。坚持以习近平新时代中国特色社会主义思想为指导，深入学习贯彻党的十九大和十九届二中、三中、四中、五中全会精神以及习近平总书记考察云南重要讲话精神，全面落实新时代党的建设总要求和新时代党的组织路线，坚持党的领导、发扬民主、依法办事有机统一，选优配强村（社区）“两委”班子特别是党组织带头人，健全以村（社区）党组织为核心的村级组织体系，使换届成为用习近平新时代中国特色社会主义思想武装党员干部、团结凝聚广大群众的过程，成为加强党的领导、发扬基层民主、弘扬法治精神的过程，成为推动全面脱贫与接续推进乡村振兴提供坚强组织保证的过程，成为推动全面从严治党向纵深发展、净化基层政治生态和提升治理水平的过程，为巩固拓展脱贫攻坚成果、接续乡村振兴、提升城乡治理能力，全面推进“1133”战略实施，推动彝州高质量跨越式发展，谱写好中国梦楚雄篇章提供坚强的组织保证。
（二）换届范围。全州村（社区）“两委”集中进行换届，同步推选产生村（居）务监督委员会，统筹共青团、妇联和村级集体经济组织换届及其他村级组织成员推选。2020年以来新设立并已完成选举的村（社区），经县级党委政府研究批准，可不纳入集中换届范围。
（三）时间安排。村（社区）“两委”换届选举，按照先村（社区）党组织，后村（居）民委员会的顺序进行。2020年11月份启动村（社区）“两委”换届工作，2021年1月1日至5日召开换届选举党员大会完成村（社区）党组织换届选举，2月5日前完成村（居）民委员会的换届选举，2月10日前完成村（居）务监督委员会推选，3月10日前完成村（居）民小组党组织换届和村（居）民小组长、副组长推选，压茬推进村级集体经济组织、团组织、妇联组织等其他组织的换届选举。各县市要结合实际，倒排时间，细化“两委”换届的重要时间节点，制定村（社区）“两委”换届工作日程表，统筹好各类组织的换届工作。</t>
  </si>
  <si>
    <t>选民数量</t>
  </si>
  <si>
    <t>36826</t>
  </si>
  <si>
    <t>辖区选民数量</t>
  </si>
  <si>
    <t>及时有效率</t>
  </si>
  <si>
    <t>村“两委”换届选举及时有效</t>
  </si>
  <si>
    <t>村“两委”换届选举专项资金</t>
  </si>
  <si>
    <t>73652</t>
  </si>
  <si>
    <t>选民参与率</t>
  </si>
  <si>
    <t>选民参与率&gt;=95%</t>
  </si>
  <si>
    <t>选民满意度</t>
  </si>
  <si>
    <t>选民满意度&gt;=95%</t>
  </si>
  <si>
    <t xml:space="preserve">    武定县高桥镇财政所</t>
  </si>
  <si>
    <t>持续做好全镇非税收征收管理工作，全额上缴国库</t>
  </si>
  <si>
    <t xml:space="preserve">      惠农补贴专项经费</t>
  </si>
  <si>
    <t>做好2021年惠农补贴一卡通系统维护、农户基础信息管理、补贴公式、补贴发放等相关工作</t>
  </si>
  <si>
    <t>8647</t>
  </si>
  <si>
    <t xml:space="preserve">      高桥镇财政财务业务培训经费及支农政策培训经费专项资金</t>
  </si>
  <si>
    <t>进一步规范乡镇财务管理，提高乡镇财政干部及农村财 务人员的政策理论水平、业务技能和综合素质，正常开展财政财务业务培训及支农政策培训。培训经费预算8000元（财政财务业务培训5000元，支农政策培训3000元），每次培训开设2门以上课程，财政财务业务培训参加人次≥100人次，支农政策培训≥60人次，培训人员合格率100%，培训出勤率≥99%，参训率≥99%，人次培训费用控制在40元至50元之间，培训平均师资费用控制在每课时200元以内，培训成果运用率≥95%，参训人员满意度≥95%</t>
  </si>
  <si>
    <t xml:space="preserve"> 160</t>
  </si>
  <si>
    <t xml:space="preserve">99 </t>
  </si>
  <si>
    <t xml:space="preserve"> 99</t>
  </si>
  <si>
    <t xml:space="preserve"> 培训成果运用率</t>
  </si>
  <si>
    <t xml:space="preserve"> 反映预算部门（单位）组织开展各类培训成功在实际工作中的运用情况。</t>
  </si>
  <si>
    <t xml:space="preserve">    武定县高桥镇农业农村服务中心</t>
  </si>
  <si>
    <t>持续做好全镇非税收入征收管理工作，全额上缴国库</t>
  </si>
  <si>
    <t>返还金额数</t>
  </si>
  <si>
    <t>11872</t>
  </si>
  <si>
    <t>2021年非税收入补助支出预算经费细化表</t>
  </si>
  <si>
    <t>项目持续发挥作用的年限</t>
  </si>
  <si>
    <t xml:space="preserve">      2021年动物防疫工作补助资金</t>
  </si>
  <si>
    <t xml:space="preserve">  对17个村委会村兽医员进行补助以及购买保险使用</t>
  </si>
  <si>
    <t xml:space="preserve">受益村兽医员 </t>
  </si>
  <si>
    <t xml:space="preserve">17 </t>
  </si>
  <si>
    <t>动物防疫明细表</t>
  </si>
  <si>
    <t>动物发病率</t>
  </si>
  <si>
    <t xml:space="preserve">    武定县高桥镇林业和草原服务中心</t>
  </si>
  <si>
    <t>做好全镇林业与草原工作，促进高桥镇经济发展</t>
  </si>
  <si>
    <t>林业伐木罚款</t>
  </si>
  <si>
    <t>2021年非税收入支出预算细化表</t>
  </si>
  <si>
    <t>相关滥伐</t>
  </si>
  <si>
    <t xml:space="preserve">    武定县高桥镇水务服务中心</t>
  </si>
  <si>
    <t xml:space="preserve">  猫街镇</t>
  </si>
  <si>
    <t xml:space="preserve">    武定县猫街镇人民政府</t>
  </si>
  <si>
    <t xml:space="preserve">圆满完成村社区两委换届工作，专项经费支出真实合理合规。。村（社区）“两委”换届选举，按照先村（社区）党组织，后村（居）民委员会的顺序进行。2020年11月份启动村（社区）“两委”换届工作，2021年1月1日至5日召开换届选举党员大会完成村（社区）党组织换届选举，2月5日前完成村（居）民委员会的换届选举，2月10日前完成村（居）务监督委员会推选，3月10日前完成村（居）民小组党组织换届和村（居）民小组长、副组长推选，压茬推进村级集体经济组织、团组织、妇联组织等其他组织的换届选举。结合实际，倒排时间，细化“两委”换届的重要时间节点，制定村（社区）“两委”换届工作日程表，统筹好各类组织的换届工作。  </t>
  </si>
  <si>
    <t>27424</t>
  </si>
  <si>
    <t>反映辖区选民总数量。</t>
  </si>
  <si>
    <t>反映辖区选民人均资金预算数。</t>
  </si>
  <si>
    <t>反映村“两委”换届选举及时有效率。</t>
  </si>
  <si>
    <t>54848</t>
  </si>
  <si>
    <t>村“两委”换届选举专项资金。</t>
  </si>
  <si>
    <t>反映村“两委”换届选举选民参与率。</t>
  </si>
  <si>
    <t>反映人民群众对选出的两委的工作认可率。</t>
  </si>
  <si>
    <t>反映选民对村“两委”换届选举的满意程度。</t>
  </si>
  <si>
    <t xml:space="preserve">      脱贫攻坚农村基础设施建设项目专项资金</t>
  </si>
  <si>
    <t xml:space="preserve">      上年结转七排村委会人居环境提升道路硬化项目专项资金</t>
  </si>
  <si>
    <t xml:space="preserve">      村民小组活动室建设项目专项资金</t>
  </si>
  <si>
    <t xml:space="preserve">      上年结转农村危房改造专项资金</t>
  </si>
  <si>
    <t xml:space="preserve">      非税项目2021年非税收入返还补助经费</t>
  </si>
  <si>
    <t>充分认识非税收入返还补助支出改革的重要意义，强化预算法定意识，切实规范部门预算管理，科学合理测算非税收入和细化安排补助项目支出，实行“收支两条线”管理，将非税收入返还补助按照年初预算切实用于单位支出，支持单位正常运转，为完成2021年非税收入工作任务提供保障。</t>
  </si>
  <si>
    <t>非税收入补助金额</t>
  </si>
  <si>
    <t>33716</t>
  </si>
  <si>
    <t xml:space="preserve">2021年非税收入补助金额 </t>
  </si>
  <si>
    <t>发挥资金效益</t>
  </si>
  <si>
    <t>资金的使用质量</t>
  </si>
  <si>
    <t>资金使用率</t>
  </si>
  <si>
    <t>在规定时效内使用完资金</t>
  </si>
  <si>
    <t>资金保障</t>
  </si>
  <si>
    <t>获得资金支持，保障单位更好地完成各项工作</t>
  </si>
  <si>
    <t>可持续影响力</t>
  </si>
  <si>
    <t>获得资金支持，充分调动工作积极性</t>
  </si>
  <si>
    <t>单位工作人员满意度</t>
  </si>
  <si>
    <t xml:space="preserve">    武定县猫街镇农业农村服务中心（农经办）</t>
  </si>
  <si>
    <t xml:space="preserve">      猫街镇村级财务培训经费</t>
  </si>
  <si>
    <t>2021年农村财务业务培训经费3000元，预计组织1期培训，培训参加人员包括村委会四职，人次共60人，主要围绕会计基础规范为主、村组惠农政策知识，培训几方面内容：一是党在农村的各项惠农政策；二是村级财务人员会计知识；三是村组干部转变工作作风廉洁自律的相关要求。通过培训，力求让各村委会四职进一步重视财务，严把村组财务关，同时提高各财务人员的政策理论水平及业务能力，树立严守财经纪律的意识，进一步规范日常财务工作，加强农村财务管理，管好用好村组集体资金，维护村集体和农民利益。同时规范会计人员继续教育，保障会计人员的合法权益，不断提高会计人员的专业素质，促进基层村级财务人员业务能力。</t>
  </si>
  <si>
    <t>培训费用</t>
  </si>
  <si>
    <t>反映预算部门（单位）组织开展各类培训的质量。</t>
  </si>
  <si>
    <t>1259</t>
  </si>
  <si>
    <t>2021年非税收入补助金额</t>
  </si>
  <si>
    <t xml:space="preserve">    武定县猫街镇财政所</t>
  </si>
  <si>
    <t>21655</t>
  </si>
  <si>
    <t xml:space="preserve">      猫街镇财政干部财务培训经费</t>
  </si>
  <si>
    <t>2021年财政干部业务培训经费5000元，预计组织2期培训，培训参加人员包括镇级各单位负责人及财务人员，人次共60人左右，主要培训财务业务知识培训、党风廉政警示教育、政府采购、固定资产管理等。计划培训1天1场次。培训时间安排：在镇政府培训会场安排一天时间进行集中培训，按培训安排内容依次进行。通过定期培训，力求让各单位负责人进一步重视财务，严把单位财务关，同时提高各财务人员的政策理论水平及业务能力，树立严守财经纪律的意识，进一步规范日常财务工作，形成长效机制。</t>
  </si>
  <si>
    <t>0.25</t>
  </si>
  <si>
    <t>万元/场</t>
  </si>
  <si>
    <t>反映预算部门（单位）组织开展各类培训所需的费用。</t>
  </si>
  <si>
    <t>反映预算部门（单位）执行财经纪律的情况。</t>
  </si>
  <si>
    <t>反映预算部门（单位）组织开展各类培训中参训人员的业务能力提升情况。</t>
  </si>
  <si>
    <t xml:space="preserve">      惠农补贴工作专项资金</t>
  </si>
  <si>
    <t>2021年做好惠农补贴一卡通系统维护、农户基础信息管理、补贴公示、补贴发放等相关工作，进一步规范财政补贴管理，确保补贴资金安全规范有效发放，做到补贴政策落实落地见效。财政所惠农补贴“一折通”工作兑付耕地地力保护补贴，涉及15个村委会，6382户农户，补贴面积45500亩，补贴标准每亩73.61元，补贴金额3349255.44元。兑付草原生态补贴，涉及15个村委会，5671户农户，补贴面积264000亩，补贴标准禁牧每亩7.5元，草蓄平衡每亩2.5元，补贴金额685000元。兑付新一轮退耕还林，涉及10个村委会，578户农户，补贴面积4660.1亩，第一批补贴标准每亩300元，第二批补贴标准每亩500元，补贴金额1530050元。兑付森林生态效益补偿金，涉及15个村委会，3137户农户，补贴面积94299.4亩，补贴标准每亩10元，补贴金额942994元。兑付陡坡地治理，涉及4个村委会，111户农户，补贴面积700亩，补贴标准每亩300元，补贴金额210000元。兑付购机补贴，涉及15个村委会，474户农户，补贴数量714个，补贴金额421980元。</t>
  </si>
  <si>
    <t>6382</t>
  </si>
  <si>
    <t>涉及村委会</t>
  </si>
  <si>
    <t>反映涉及村（居）委会</t>
  </si>
  <si>
    <t xml:space="preserve">    武定县猫街镇农业农村服务中心（农推中心）</t>
  </si>
  <si>
    <t>2520</t>
  </si>
  <si>
    <t xml:space="preserve">    武定县猫街镇农业农村服务中心（兽医站）</t>
  </si>
  <si>
    <t>5994</t>
  </si>
  <si>
    <t xml:space="preserve">      猫街镇动物疫病防治经费</t>
  </si>
  <si>
    <t xml:space="preserve"> 为深入贯彻上级综合改革精神，规范和完善动物疫病防治经费使用，确实提高我镇畜牧防疫工作质量。本次动物防疫经费预算30000元，已按照相关资金使用规范和结合我镇实际，预算我镇15个村委会疫病控制相关经费。通过此次项目实施，确实提高我镇畜牧防疫工作质量，同时使我镇畜牧业更好的发展。</t>
  </si>
  <si>
    <t>村委会个数</t>
  </si>
  <si>
    <t>反映预算单位实施项目的范围</t>
  </si>
  <si>
    <t>资金使用及时率</t>
  </si>
  <si>
    <t>反映预算单位实施项目的时效性</t>
  </si>
  <si>
    <t>防控成效</t>
  </si>
  <si>
    <t>反映预算单位实施项目的成效</t>
  </si>
  <si>
    <t>反映预算单位实施项目及政策的知晓率</t>
  </si>
  <si>
    <t xml:space="preserve">反映受益群众满意度 </t>
  </si>
  <si>
    <t xml:space="preserve">    武定县猫街镇林业和草原服务中心</t>
  </si>
  <si>
    <t>42320</t>
  </si>
  <si>
    <t xml:space="preserve">    武定县猫街镇水务服务中心</t>
  </si>
  <si>
    <t xml:space="preserve">  白路镇</t>
  </si>
  <si>
    <t xml:space="preserve">    武定县白路镇人民政府</t>
  </si>
  <si>
    <t xml:space="preserve">    武定县白路镇农业农村服务中心（农经办）</t>
  </si>
  <si>
    <t xml:space="preserve">      乡镇农经站业务培训经费</t>
  </si>
  <si>
    <t>白路镇10个村委会四职、（包括报账员、村委会主任、书记、副主任、副书记、村监委主任、社区文化管理员），以及代管的106个村民小组（报账员、村民小组长、支部书记）。主要围绕会计基础规范为主、村组惠农政策知识，培训几方面内容，一是党在农村的各项惠农政策；二是村级财务人员会计知识；三、村组干部转变工作作风廉洁自律的相关要求。计划培训1天1场次。培训时间安排：在镇政府培训会场安排一天时间进行集中培训，按培训安排内容依次进行。在白路镇人民政府培训白路村委会、毕家村委会、岔河村委会、小井村委会、中村村委会、平地村委会、古黑村委会、洒布乍村委会、营盘村委会、三合村委会。</t>
  </si>
  <si>
    <t xml:space="preserve">    武定县白路镇财政所</t>
  </si>
  <si>
    <t>白路镇10个村委会四职、（包括报账员、村委会主任、书记、副主任、副书记、村监委主任、村文化管理员），以及代管的106个村民小组（报账员、村民小组长、支部书记），镇级机站站、所负责人。主要围绕会计基础规范为主、村组惠农政策知识，培训几方面内容，一是党在农村的各项惠农政策；二是村级财务人员会计知识；三、村组干部转变工作作风廉洁自律的相关要求。计划培训1天1场次。培训时间安排：在镇政府培训会场安排一天时间进行集中培训，按培训安排内容依次进行。在狮山镇人民政府进行培训。</t>
  </si>
  <si>
    <t>财政所惠农补贴“一拆通”工作兑付耕地地力保护补贴，涉及10个村（居）委会，3517户农户，补贴面积19533.70亩，补贴标准每亩73.61元，补贴金额1437876.00元。兑付草原生态补贴，涉及10个村（居）委会，3515户农户，补贴面积185999.98亩，补贴标准禁牧每亩7.5元，草蓄平衡每亩2.5元，补贴金额515000.00元。兑付退耕还林，涉及10个村委会，3511户农户，补贴面积1371.48亩，补贴标准每亩300元，补贴金额411444.00元。兑付森林生态效益补偿金，涉及10个村委会，3517户农户，补贴面积101562.94亩，补贴标准每亩10元，补贴金额1015629.4元。兑付农机购置补贴，涉及10个村委会，189户农户，购置农机200台，补贴金额602680.00元。</t>
  </si>
  <si>
    <t>3517</t>
  </si>
  <si>
    <t>通过非税返还，增加单位说如，从而提高单位履行职能职责能力。</t>
  </si>
  <si>
    <t>职能职责履行完成度</t>
  </si>
  <si>
    <t>单位履行职能职责情况对社会影响度</t>
  </si>
  <si>
    <t xml:space="preserve">    武定县白路镇农业农村服务中心（兽医站）</t>
  </si>
  <si>
    <t>为深入贯彻上级综合改革精神，规范和完善防疫补助分配，积极调动广大防疫员的工作激情，真正体现以质计奖、以量优酬，确实提高我镇畜牧防疫工作质量。本次动物防疫经费预算30000元，已按照相关资金使用规范和结合我镇实际，预算我镇10个村级防疫员相关补助。通过此次项目实施，积极调动广大防疫员的工作激情，确实提高我镇畜牧防疫工作质量，同时使我镇畜牧业更好的发展。</t>
  </si>
  <si>
    <t xml:space="preserve">    武定县白路镇林业和草原服务中心</t>
  </si>
  <si>
    <t xml:space="preserve"> 通过非税返还，增加本单位收入，提高的运转能力。</t>
  </si>
  <si>
    <t xml:space="preserve"> 机构运转质量</t>
  </si>
  <si>
    <t>通过非税返还，增加本单位收入，提高的运转能力。</t>
  </si>
  <si>
    <t xml:space="preserve">机构为民服务能力 </t>
  </si>
  <si>
    <t xml:space="preserve">      白路镇水毁渠道修复工程专项资金</t>
  </si>
  <si>
    <t xml:space="preserve">  田心乡</t>
  </si>
  <si>
    <t xml:space="preserve">    武定县田心乡人民政府</t>
  </si>
  <si>
    <t>19066</t>
  </si>
  <si>
    <t>38132</t>
  </si>
  <si>
    <t xml:space="preserve">      田心乡水毁渠道修复工程专项资金</t>
  </si>
  <si>
    <t xml:space="preserve">      上年结转非4类重点对象无力建房、基础设施特别薄弱村危房改造专项资金</t>
  </si>
  <si>
    <t xml:space="preserve">    武定县田心乡财政所</t>
  </si>
  <si>
    <t xml:space="preserve">      惠农补贴专项资金</t>
  </si>
  <si>
    <t>4746</t>
  </si>
  <si>
    <t xml:space="preserve">      非税项目——田心乡财政所非税收入工作经费</t>
  </si>
  <si>
    <t>实现2021年非税收入12.67万元。</t>
  </si>
  <si>
    <t>非税收入入库数</t>
  </si>
  <si>
    <t>12.67</t>
  </si>
  <si>
    <t>反映非税收入入库数</t>
  </si>
  <si>
    <t>非税收入入库及时率</t>
  </si>
  <si>
    <t>反映非税收入入库及时率</t>
  </si>
  <si>
    <t>非税收入管理机制运用率</t>
  </si>
  <si>
    <t>反映非税收入管理机制运用率</t>
  </si>
  <si>
    <t>非税收入工作满意度</t>
  </si>
  <si>
    <t>反映非税收入工作满意度</t>
  </si>
  <si>
    <t xml:space="preserve">      田心乡财政财务业务培训经费及支农政策培训经费专项资金</t>
  </si>
  <si>
    <t xml:space="preserve">    武定县田心乡农业农村服务中心</t>
  </si>
  <si>
    <t>为深入贯彻上级综合改革精神，规范和完善防疫补助分配，积极调动广大防疫员的工作激情，真正体现以质计奖、以量优酬，确实提高我乡畜牧防疫工作质量。本次动物防疫经费预算20000元，已按照相关资金使用规范和结合我乡实际，预算我乡8个村级防疫员相关补助。通过此次项目实施，积极调动广大防疫员的工作激情，确实提高我乡畜牧防疫工作质量，同时使我乡畜牧业更好的发展。</t>
  </si>
  <si>
    <t xml:space="preserve">      非税项目——田心乡农业农村服务中心非税收入工作经费</t>
  </si>
  <si>
    <t>实现2021年非税收入5.17万元。</t>
  </si>
  <si>
    <t>5.17</t>
  </si>
  <si>
    <t xml:space="preserve">    武定县田心乡林业和草原服务中心</t>
  </si>
  <si>
    <t xml:space="preserve">      非税项目——田心乡林业和草原服务中心非税收入工作经费</t>
  </si>
  <si>
    <t>实现2021年非税收入0.31万元。</t>
  </si>
  <si>
    <t>0.31</t>
  </si>
  <si>
    <t xml:space="preserve">    武定县田心乡水务服务中心</t>
  </si>
  <si>
    <t xml:space="preserve">  发窝乡</t>
  </si>
  <si>
    <t xml:space="preserve">    武定县发窝乡人民政府</t>
  </si>
  <si>
    <t xml:space="preserve">      发窝乡水毁渠道修复工程专项资金</t>
  </si>
  <si>
    <t xml:space="preserve">    武定县发窝乡财政所</t>
  </si>
  <si>
    <t>财政所惠农补贴“一拆通”工作兑付耕地地力保护补贴，涉及12个村委会，3630户农户，补贴面积20000亩，补贴标准每亩73.61元，补贴金额1472200.92元。兑付草原生态补贴，涉及12个村委会，3629户农户，补贴面积127447.7亩，补贴标准禁牧每亩7.5元，草蓄平衡每亩2.5元，补贴金额355621.36元。兑付新一轮退耕还林，涉及12个村委会，3574户农户，补贴面积763.4亩，补贴标准每亩125元，补贴金额95425元。兑付森林生态效益补偿金，涉及12个村委会，3520户农户，补贴面积163472.67亩，补贴标准每亩10元，补贴金额1634726.7元。兑付陡坡地治理16年第三批涉及3个村委会，532户农户，补贴面积1000亩，补贴标准每亩400元，补贴金额400000元。兑付陡坡地治理18年第二批，涉及6个村委会，742户农户，补贴面积1792.1亩，补贴标准每亩300元，补贴金额537630元。</t>
  </si>
  <si>
    <t>3633</t>
  </si>
  <si>
    <t>发窝乡12个村委会四职、（包括报账员、村委会主任、书记、副主任、副书记、村监委主任），以及代管的124个村民小组（报账员、村民小组长、支部书记），乡级机关站所负责人。主要围绕会计基础规范为主、村组惠农政策知识，培训几方面内容，一是党在农村的各项惠农政策；二是村级财务人员会计知识；三、村组干部转变工作作风廉洁自律的相关要求。计划培训1天1场次。培训时间安排：在乡政府培训会场安排一天时间进行集中培训，按培训安排内容依次进行。在发窝乡人民政府培训发窝、山品、大西邑、自期、阿庆争、阿过咪、分多、花园、乍基、它亨、小石桥、中村12个村委会。</t>
  </si>
  <si>
    <t xml:space="preserve">    武定县发窝乡农业农村服务中心</t>
  </si>
  <si>
    <t>为深入贯彻上级综合改革精神，规范和完善防疫补助分配，积极调动广大防疫员的工作激情，真正体现以质计奖、以量优酬，确实提高我乡畜牧防疫工作质量。本次动物防疫经费预算20000元，已按照相关资金使用规范和结合我乡实际，预算我乡12个村级防疫员相关补助。通过此次项目实施，积极调动广大防疫员的工作激情，确实提高我乡畜牧防疫工作质量，同时使我乡畜牧业更好的发展。</t>
  </si>
  <si>
    <t>5100</t>
  </si>
  <si>
    <t xml:space="preserve">  万德镇</t>
  </si>
  <si>
    <t xml:space="preserve">    武定县万德镇人民政府</t>
  </si>
  <si>
    <t xml:space="preserve">      万德镇水毁渠道修复工程专项资金</t>
  </si>
  <si>
    <t xml:space="preserve">      万德镇“村两委”换届经费专项资金</t>
  </si>
  <si>
    <t>圆满完成两委换届工作，专项经费支出真实合理合规</t>
  </si>
  <si>
    <t>人均配比</t>
  </si>
  <si>
    <t>支出时限</t>
  </si>
  <si>
    <t>村两委达到预期设定要求</t>
  </si>
  <si>
    <t>两委换届工作群众满意度</t>
  </si>
  <si>
    <t xml:space="preserve">    武定县万德镇农业农村服务中心（农经站）</t>
  </si>
  <si>
    <t xml:space="preserve">      2021年乡镇财务人员及支农政策培训经费</t>
  </si>
  <si>
    <t xml:space="preserve">计划对乡镇农村财务人员组织武定县农村集体财务管理办法及支农政策培训2场次，培训人数150人次以上，让乡镇农村财务人员在农村集体财务管理方面得到提高，让农村报账员对村组账乡镇代管有更高层次的认知，工作态度有所改变，能为会计原始凭证的真实性和准确性负责。让财务人员及村委会人员懂支农政策并做广泛宣传，在帮助群众办理业务时，能让群众满意而归。 </t>
  </si>
  <si>
    <t>培训基本支出保障</t>
  </si>
  <si>
    <t>培训涉及经费支出百分之百保障</t>
  </si>
  <si>
    <t xml:space="preserve">    武定县万德镇财政所</t>
  </si>
  <si>
    <t xml:space="preserve">      2021年度非税收入返还工作经费</t>
  </si>
  <si>
    <t>增加办公费、接待费、劳务费</t>
  </si>
  <si>
    <t>63518</t>
  </si>
  <si>
    <t>万德镇惠农补贴“一拆通”工作兑付耕地地力保护补贴，涉及8个村委会，4091户农户，补贴面积29950亩，补贴金额2204620.22元。兑付草原生态补贴，涉及8个村委会，4192户农户，补贴面积95000亩，补贴标准禁牧每亩7.5元，草蓄平衡每亩2.5元，补贴金额440001.83元。兑付新一轮退耕还林，涉及8个村委会，1157户农户，补贴面积7336.2亩，补贴标准每亩1200元（分三年兑补），补贴金额8803440元。兑付森林生态效益补偿金，涉及8个村委会，2920户农户，补贴面积91069亩，补贴标准每亩10元，补贴金额910690元。兑付陡坡地治理，涉及5个村委会，9个村民小组，143户农户，补贴面积1000亩，补贴标准每亩1200元（分三年兑补），补贴金额1200000元。兑补陡坡地治理苗木费300元/亩，根据造林地块的苗木成活率、保存率分三年次支付，第一次支付60%，第一次支付20%，第一次支付20%。</t>
  </si>
  <si>
    <t>耕地力保护补贴</t>
  </si>
  <si>
    <t>2204620.22</t>
  </si>
  <si>
    <t>草原生态补贴</t>
  </si>
  <si>
    <t>440001.83</t>
  </si>
  <si>
    <t>新一轮退耕还林补贴</t>
  </si>
  <si>
    <t>8803440</t>
  </si>
  <si>
    <t>森林生态效益补偿补贴</t>
  </si>
  <si>
    <t>910690元</t>
  </si>
  <si>
    <t>森林生态效益补偿</t>
  </si>
  <si>
    <t>陡坡地治理</t>
  </si>
  <si>
    <t>1200000</t>
  </si>
  <si>
    <t>退耕还林陡坡地治理</t>
  </si>
  <si>
    <t>兑付时限</t>
  </si>
  <si>
    <t>按期完成兑付</t>
  </si>
  <si>
    <t>村委会数</t>
  </si>
  <si>
    <t>8个村委会</t>
  </si>
  <si>
    <t>村委会农户数</t>
  </si>
  <si>
    <t>12503</t>
  </si>
  <si>
    <t>8个村委会农户</t>
  </si>
  <si>
    <t>村委会农户满意度</t>
  </si>
  <si>
    <t>计划对乡镇财务实操及支农政策培训2场次，培训人数64人次以上。让乡镇财政所干部在会计核算体系方面得到提高，让乡镇报账员对财务知识有更高层次的认知，工作态度有所改变，能为会计原始凭证的真实性和准确性负责。让财务人员及村委会人员懂支农政策并做广泛宣传，在帮助群众办理业务时，能让群众满意而归。</t>
  </si>
  <si>
    <t>反映预算部门（单位）组织开展各类培训中参训人员的出勤情况。</t>
  </si>
  <si>
    <t xml:space="preserve">    武定县万德镇农业农村服务中心（兽医站）</t>
  </si>
  <si>
    <t xml:space="preserve">      动物疫病防治经费</t>
  </si>
  <si>
    <t xml:space="preserve"> 为深入贯彻上级综合改革精神，规范和完善防疫补助分配，积极调动广大防疫员的工作激情，真正体现以质计奖、以量优酬，确实提高我镇畜牧防疫工作质量。本次动物防疫经费预算20000元，已按照相关资金使用规范和结合我镇实际，预算我镇10个村级防疫员相关补助。通过此次项目实施，积极调动广大防疫员的工作激情，确实提高我镇畜牧防疫工作质量，同时使我镇畜牧业更好的发展。</t>
  </si>
  <si>
    <t xml:space="preserve">98  </t>
  </si>
  <si>
    <t>生活生产能力提高</t>
  </si>
  <si>
    <t xml:space="preserve">  己衣镇</t>
  </si>
  <si>
    <t xml:space="preserve">    武定县己衣镇人民政府</t>
  </si>
  <si>
    <t xml:space="preserve">      上年结转地质灾害防治专项资金</t>
  </si>
  <si>
    <t xml:space="preserve">      己衣镇村两委换届专项经费</t>
  </si>
  <si>
    <t xml:space="preserve">保障办公费的开支 </t>
  </si>
  <si>
    <t>保障政府工作，正常有序运转，支持部门正常履职</t>
  </si>
  <si>
    <t xml:space="preserve">    武定县己衣镇财政所</t>
  </si>
  <si>
    <t xml:space="preserve">      己衣镇财政财务培训经费</t>
  </si>
  <si>
    <t>2021年武定县己衣镇财政所乡镇财政干部财务培训经费，主要用于培训镇级机关站所负责人、报账员、镇级班子成员、村委会五职共100人次培训。通过开展业务培训，提高乡镇财政干部的业务素质和职业道德，增强农村基层干部为民服务、廉洁自律意识。使党在农村的支农惠农政策得到落实，结合镇村委会换届结束之际，需要对全镇9个村委会相关财务人员进行系统的会计知识、惠农知识培训，使党在农村的各项惠农政策在农村得到落实。计划培训1天1场次。培训时间安排：在镇政府培训会场安排一天时间进行集中培训。</t>
  </si>
  <si>
    <t>做好本部门公用经费保障，确保单位正常有序运转，支持部门正常履职。</t>
  </si>
  <si>
    <t xml:space="preserve">保障办公费开支 </t>
  </si>
  <si>
    <t xml:space="preserve">      己衣镇惠农补贴工作专项经费</t>
  </si>
  <si>
    <t>财政所惠农补贴“一拆通”工作兑付耕地地力保护补贴，涉及9个村委会，4111户农户，补贴面积35350.00亩，补贴标准每亩73.61元，补贴金额2602113.50元。兑付草原生态补贴，涉及9个村委会，3960户农户，补贴面积135000.00亩，补贴标准禁牧每亩7.5元，草蓄平衡每亩2.5元，补贴金额612500元。兑付2018年度新一轮退耕还林，涉及9个村委会，356户农户，补贴面积1675.20亩，补贴标准每亩300元，补贴金额198390.00元。兑付2019年度新一轮退耕还林，涉及7个村委会，255户农户，补贴面积922.70亩，补贴标准每亩500元，补贴金额461350.00元。兑付森林生态效益补偿金，涉及9个村委会，2818户农户，补贴面积108932.39亩，补贴标准每亩10元，补贴金额1089323.90元。兑付陡坡地治理，涉及2个村委会，44户农户，补贴面积263.1亩，补贴标准每亩300元，补贴金额78930.00元。兑付农机购置补贴，涉及9个村委会，涉及农机数量132台，补贴金额150830.00元。</t>
  </si>
  <si>
    <t>4111</t>
  </si>
  <si>
    <t>村委会农户</t>
  </si>
  <si>
    <t>惠农补贴涉及村委会数</t>
  </si>
  <si>
    <t>村委会农户，反映获补助受益对象的满意程度。</t>
  </si>
  <si>
    <t xml:space="preserve">    武定县己衣镇农业农村服务中心</t>
  </si>
  <si>
    <t xml:space="preserve">      村级财务培训补助经费</t>
  </si>
  <si>
    <t xml:space="preserve"> 为了规范会计人员继续教育，保障会计人员的合法权益，不断提高会计人员的专业素质，促进基层村级财务人员业务能力。己衣镇9个村委会五职（包括报账员、村委会主任、书记、副主任、副书记、村监委主任、平台操作员）。主要围绕会计基础规范为主、村组惠农政策知识，培训几方面内容，一是党在农村的各项惠农政策；二是村级财务人员会计知识；三、村组干部转变工作作风廉洁自律的相关要求。计划培训1天1场次。培训时间安排：在镇政府培训会场安排一天时间进行集中培训，按培训安排内容依次进行。</t>
  </si>
  <si>
    <t xml:space="preserve"> 整体村级财务人员反馈</t>
  </si>
  <si>
    <t xml:space="preserve">保障办公费开支  </t>
  </si>
  <si>
    <t xml:space="preserve">      己衣镇动物防疫经费</t>
  </si>
  <si>
    <t>为深入贯彻上级综合改革精神，规范和完善防疫补助分配，积极调动广大防疫员的工作激情，真正体现以质计奖、以量优酬，确实提高我镇畜牧防疫工作质量。本次动物防疫经费预算20000元，已按照相关资金使用规范和结合我镇实际，预算我镇9个村级防疫员相关补助。通过此次项目实施，积极调动广大防疫员的工作激情，确实提高我镇畜牧防疫工作质量，同时使我镇畜牧业更好的发展。</t>
  </si>
  <si>
    <t xml:space="preserve">    武定县己衣镇林业和草原服务中心</t>
  </si>
  <si>
    <t xml:space="preserve">    武定县己衣镇水务服务中心</t>
  </si>
  <si>
    <t xml:space="preserve">  东坡乡</t>
  </si>
  <si>
    <t xml:space="preserve">    武定县东坡傣族乡人民政府</t>
  </si>
  <si>
    <t xml:space="preserve">"（一）指导思想。坚持以习近平新时代中国特色社会主义思想为指导，深入学习贯彻党的十九大和十九届二中、三中、四中、五中全会精神以及习近平总书记考察云南重要讲话精神，全面落实新时代党的建设总要求和新时代党的组织路线，坚持党的领导、发扬民主、依法办事有机统一，选优配强村（社区）“两委”班子特别是党组织带头人，健全以村（社区）党组织为核心的村级组织体系，使换届成为用习近平新时代中国特色社会主义思想武装党员干部、团结凝聚广大群众的过程，成为加强党的领导、发扬基层民主、弘扬法治精神的过程，成为推动全面脱贫与接续推进乡村振兴提供坚强组织保证的过程，成为推动全面从严治党向纵深发展、净化基层政治生态和提升治理水平的过程，为巩固拓展脱贫攻坚成果、接续乡村振兴、提升城乡治理能力，全面推进“1133”战略实施，推动彝州高质量跨越式发展，谱写好中国梦楚雄篇章提供坚强的组织保证。
（二）换届范围。全州村（社区）“两委”集中进行换届，同步推选产生村（居）务监督委员会，统筹共青团、妇联和村级集体经济组织换届及其他村级组织成员推选。2020年以来新设立并已完成选举的村（社区），经县级党委政府研究批准，可不纳入集中换届范围。
（三）时间安排。村（社区）“两委”换届选举，按照先村（社区）党组织，后村（居）民委员会的顺序进行。2020年11月份启动村（社区）“两委”换届工作，2021年1月1日至5日召开换届选举党员大会完成村（社区）党组织换届选举，2月5日前完成村（居）民委员会的换届选举，2月10日前完成村（居）务监督委员会推选，3月10日前完成村（居）民小组党组织换届和村（居）民小组长、副组长推选，压茬推进村级集体经济组织、团组织、妇联组织等其他组织的换届选举。各县市要结合实际，倒排时间，细化“两委”换届的重要时间节点，制定村（社区）“两委”换届工作日程表，统筹好各类组织的换届工作。"      
</t>
  </si>
  <si>
    <t>14820</t>
  </si>
  <si>
    <t>反映辖区选民数量。</t>
  </si>
  <si>
    <t>29640</t>
  </si>
  <si>
    <t xml:space="preserve">      东坡乡民族工作专项经费</t>
  </si>
  <si>
    <t xml:space="preserve"> 完成2021年东坡傣族乡各项任务目标      
</t>
  </si>
  <si>
    <t xml:space="preserve"> 保障对象及数量</t>
  </si>
  <si>
    <t>东坡傣族乡深化机构改革方案
  职能职责</t>
  </si>
  <si>
    <t>验收通过率</t>
  </si>
  <si>
    <t>反映设备购置的产品质量情况。
验收通过率=（通过验收的购置数量/购置总数量）*100%。</t>
  </si>
  <si>
    <t xml:space="preserve">支出及时率 </t>
  </si>
  <si>
    <t>财政资金支付时效</t>
  </si>
  <si>
    <t xml:space="preserve">提高政府运行资金保障 </t>
  </si>
  <si>
    <t xml:space="preserve">东坡傣族乡深化机构改革方案 
</t>
  </si>
  <si>
    <t xml:space="preserve">经济社会稳定发展 
</t>
  </si>
  <si>
    <t>绩效考评 及设备使用情况。</t>
  </si>
  <si>
    <t xml:space="preserve">干群满意度 </t>
  </si>
  <si>
    <t xml:space="preserve">绩效考评 </t>
  </si>
  <si>
    <t xml:space="preserve">    武定县东坡傣族乡财政所</t>
  </si>
  <si>
    <t>东坡乡8个村委会3818户农户。兑付耕地地力保护补贴，涉及8个村委会，3495户农户，补贴面积23770亩，补贴标准每亩73.61元，补贴金额1749709.7元。兑付草原生态补贴，涉及8个村(居)委会，3575户农户，补贴面积94000亩，补贴标准禁牧每亩7.5元，草蓄平衡每亩2.5元，补贴金额435000元。兑付新一轮退耕还林，涉及5个村委会，241 户农户，补贴面积1228.3亩，补贴标准每亩300元，补贴金额368490元。兑付森林生态效益补偿金，涉及8个村委会，2958户农户，补贴面积9553.22亩，补贴标准每亩10元，补贴金额95532.2元。</t>
  </si>
  <si>
    <t>3671</t>
  </si>
  <si>
    <t xml:space="preserve">惠农补贴涉及村居委会数
</t>
  </si>
  <si>
    <t xml:space="preserve">涉及村（居）委会
</t>
  </si>
  <si>
    <t>补贴对象精准</t>
  </si>
  <si>
    <t>反映补助准确发放的情况。
补助兑现准确率=补助兑付额/应付额*100%
适用于有原创要求的稿件或短视频，如购买信息、转载等没有自创要求的不适用该指标。</t>
  </si>
  <si>
    <t xml:space="preserve">村（居）委会农户，反映获补助受益对象的满意程度。
</t>
  </si>
  <si>
    <t xml:space="preserve">      东坡乡财务培训补助经费</t>
  </si>
  <si>
    <t xml:space="preserve"> 东坡乡财政所通过开展业务培训，提高乡镇财政干部的业务素质和职业道德，增强农村基层干部为民服务，廉洁自律意识。</t>
  </si>
  <si>
    <t>160</t>
  </si>
  <si>
    <t xml:space="preserve"> 反映预算部门（单位）组织开展各类培训中参训人员的业务能力提升情况。
培训出勤率=（实际出勤学员数量/参加培训学员数量）*100%。 </t>
  </si>
  <si>
    <t xml:space="preserve">      财政所非税返还补助经费</t>
  </si>
  <si>
    <t>保障工作完成率</t>
  </si>
  <si>
    <t>零星修缮（维修）处理时限</t>
  </si>
  <si>
    <t>反映零星修缮处理完成的时限情况。</t>
  </si>
  <si>
    <t>零星修缮验收合格率</t>
  </si>
  <si>
    <t>反映零星修缮达标的情况。零星修缮验收合格率=零星修缮验收合格数量/零星修缮提交验收数量*100%</t>
  </si>
  <si>
    <t>服务群众满意度</t>
  </si>
  <si>
    <t xml:space="preserve">    武定县东坡傣族乡农业农村服务中心</t>
  </si>
  <si>
    <t xml:space="preserve">      非税返还补助项目经费</t>
  </si>
  <si>
    <t>保障农业农村中心工作，正常有序运转，支持部门正常履职</t>
  </si>
  <si>
    <t xml:space="preserve">      病虫害动物防疫补助资金</t>
  </si>
  <si>
    <t xml:space="preserve"> 为深入贯彻上级综合改革精神，规范和完善防疫补助分配，积极调动广大防疫员的工作激情，真正体现以质计奖、以量优酬，确实提高我乡畜牧防疫工作质量。本次动物防疫经费预算20000元，已按照相关资金使用规范和结合我乡实际，预算我乡8个村级防疫员相关补助。通过此次项目实施，积极调动广大防疫员的工作激情，确实提高我乡畜牧防疫工作质量，同时使我乡畜牧业更好的发展。 </t>
  </si>
  <si>
    <t>995</t>
  </si>
  <si>
    <t xml:space="preserve">防疫工作覆盖率
</t>
  </si>
  <si>
    <t xml:space="preserve">    武定县东坡傣族乡林业和草原服务中心</t>
  </si>
  <si>
    <t xml:space="preserve">  环州乡</t>
  </si>
  <si>
    <t xml:space="preserve">    武定县环州乡人民政府</t>
  </si>
  <si>
    <t xml:space="preserve">      环州乡村两委换届专项经费</t>
  </si>
  <si>
    <t xml:space="preserve">    武定县环州乡财政所</t>
  </si>
  <si>
    <t xml:space="preserve">      环州乡财政所非税返还经费</t>
  </si>
  <si>
    <t>16500</t>
  </si>
  <si>
    <t>满意度指标</t>
  </si>
  <si>
    <t>群众满意</t>
  </si>
  <si>
    <t xml:space="preserve">      环州乡财政财务培训经费</t>
  </si>
  <si>
    <t>环州乡8个村委会四职、（包括报账员、村委会主任、书记、副主任、副书记、村监委主任、社区文化管理员），以及代管的78个村民小组（报账员、村民小组长、支部书记），镇级机站站、所负责人。主要围绕会计基础规范为主、村组惠农政策知识，培训几方面内容，一是党在农村的各项惠农政策；二是村级财务人员会计知识；三、村组干部转变工作作风廉洁自律的相关要求。计划培训1天1场次。培训时间安排：在乡政府培训会场安排一天时间进行集中培训及各村委会会场培训。</t>
  </si>
  <si>
    <t>131</t>
  </si>
  <si>
    <t xml:space="preserve">      环州乡惠农补贴工作专项经费</t>
  </si>
  <si>
    <t>财政所惠农补贴“一拆通”工作兑付耕地地力保护补贴惠农补贴工作专项经费专项用于财政所惠农补贴“一拆通”工作。环州乡业务工作量较大。兑付惠农补贴，涉及8个村（居）委会，9696户农户，补贴面积252366.66亩，补贴金额5043095.68元。</t>
  </si>
  <si>
    <t xml:space="preserve">    武定县环州乡农业农村服务中心</t>
  </si>
  <si>
    <t xml:space="preserve">      环州乡农业农村服务中心培训经费</t>
  </si>
  <si>
    <t xml:space="preserve">      环州乡农业农村服务中心动物防疫经费</t>
  </si>
  <si>
    <t xml:space="preserve">      环州乡农业农村服务中心非税收入经费</t>
  </si>
  <si>
    <t>服务对象指标</t>
  </si>
  <si>
    <t>、群众满意度</t>
  </si>
  <si>
    <t xml:space="preserve">    武定县环州乡林业和草原服务中心</t>
  </si>
  <si>
    <t xml:space="preserve">      环州乡林业和草原服务中心非税收入经费</t>
  </si>
  <si>
    <t>31900</t>
  </si>
  <si>
    <t xml:space="preserve">      环州乡林业和草原服务中心森林防火经费</t>
  </si>
  <si>
    <t>建立健全森林火灾应对工作机制，依法有力有序有效实施森林火灾应急，最大程度减少森林火灾及其造成人员伤亡和财产损失，保护森林资源，维护生态安全，统筹森林防火和脱贫攻坚迎各项工作。坚持“以人为本、安全第一”，重点保障人民群众（包括扑火人员）生命财产和居民地、基础设施等重点部位的安全；坚持从客观实际出发，尊重自然规律的原则；坚持“以专为主，专群结合”原则，以专业扑火队伍为主，其他应急力量为辅。严禁未经培训、无扑火经验的人直接参与扑打明火，为环州乡的人民财政安全和生态环境提供保障，且坚持了生态与人和谐共生，绿水青山就是金山银山的生态理念。</t>
  </si>
  <si>
    <t>反应预算部门对生态效益的指标的影响程度</t>
  </si>
  <si>
    <t xml:space="preserve">    武定县环州乡水务服务中心</t>
  </si>
  <si>
    <t xml:space="preserve">      环州乡水务服务中心非税收入经费</t>
  </si>
  <si>
    <t>5800</t>
  </si>
  <si>
    <t>表二十二</t>
  </si>
  <si>
    <t>重点工作情况解释说明汇总表</t>
  </si>
  <si>
    <t>重点工作</t>
  </si>
  <si>
    <t>2021年工作重点及工作情况</t>
  </si>
  <si>
    <t>全力落实积极的财政政策要提质增效、更可持续的要求，以新发展理念建设高质量财政</t>
  </si>
  <si>
    <t>一是全面贯彻落实积极的财政政策。加强财政资源统筹，优化支出结构，增强全县重大战略部署财力保障。克服减收增支压力，落实落细减税降费政策。进一步完善并抓好直达机制落实，扩大财政直达资金范围，形成常态化制度化举措。兜牢兜实基本民生底线，努力让人民群众的获得感成色更足、幸福感更可持续、安全感更有保障。二是贯彻落实过紧日子的思想。全面落实党政机关要坚持过紧日子的要求，坚持艰苦奋斗、勤俭节约、精打细算、节用裕民，从严从紧编制部门预算，按照“只减不增”的原则安排“三公”经费预算，严禁铺张浪费和大手大脚花钱。贯彻中央和省级带头大幅度压减部门非刚性、非重点支出和“三公”经费精神，深刻践行艰苦奋斗、勤俭节约，突出“以收定支”和“零基预算”。三是贯彻落实集中财力保重点。要增强重大战略任务财力保障，在促进科技创新、加快经济结构调整、调节收入分配上主动作为。扎实做好“六稳”工作、全面落实“六保”任务，进一步明确财政支出优先方向，将保基本作为全局性、政治性任务，除“三保”、巩固拓展脱贫攻坚成果与乡村振兴衔接、污染防治和重大风险防控、教育卫生科技补短板、世界一流“三张牌”、重点产业发展等重点、刚性支出外，其余支出原则上划为一般性支出进行大幅压减和取消。四是增强财政可持续性。坚持尽力而为、量力而行，合理确定民生支出标准，加强重大建设项目财政承受能力评估，平衡好促发展和防风险的关系，依法依规使用地方政府债券资金，积极稳妥化解地方政府隐性债务存量。五是抓实抓牢重点工作。全力开展“稳收支保三保防风险守底线”专项行动，做到“四抓四全力”，即：狠抓收入目标实现和均衡入库，全力增加财政收入税收占比，切实提高财力质量；狠抓向上争取和支出总量及进度，全力做实做大支出，充分发挥财政资金撬动引领作用；狠抓债务风险防控，全力防控化解规范政府隐性债务，切实防范财政风险；狠抓财源培植和中期财政规划，全力确保“三保”，确保工资发放、机构运转和基本民生保障。</t>
  </si>
  <si>
    <t>全力做好脱贫攻坚与乡村振兴有效衔接，支持污染防治和重大风险防控</t>
  </si>
  <si>
    <t>一是支持巩固拓展脱贫攻坚成果同乡村振兴有效衔接。落实“四个不摘”要求，保持财政支持政策和资金规模总体稳定，积极推进“一平台、三机制”四个专项行动。二是支持污染防治和生态建设。坚持资金投入同污染防治攻坚任务相匹配，持续打好蓝天、碧水、净土三大保卫战和7个标志性战役，全力保障各类环境保护督察反馈问题整改落实。三是防范和化解地方政府债务风险。完善常态化监控机制，决不允许通过新增隐性债务上新项目、铺新摊子。硬化预算约束，全面加强项目财政承受能力论证和预算评审，涉及财政支出的全部依法纳入预算管理。强化国有企事业单位监管，依法健全地方政府及其部门向企事业单位拨款机制，严禁地方政府以企业债务形式增加隐性债务。加强督查审计问责，严格落实政府举债终身问责制和债务问题倒查机制。足额将政府债务到期本息纳入预算，其中通过争取再融资债券偿还6300万元，通过预算安排偿还本金700万元、利息3638.45万元，确保到期债务本金利息按时足额支付；全力化解到期隐性债务。</t>
  </si>
  <si>
    <t>全力落实“1234”战略资金保障，支持构建新发展格局</t>
  </si>
  <si>
    <t>突出重大战略部署资金保障。立足新发展阶段，坚定不移贯彻新发展理念，推动构建新 发展格局，深度融入“大循环、双循环”，支持全力打造世界一流 “三张牌”，全面融入昆明半小时经济圈，全力打造昆明、攀枝花城市休闲后花园和云南武定产业园，高质量建设全国民族团结进步示范县、全省生态文明先行示范县和长江经济带区域开放合作重点县，全面建设云南钛产业基地、金沙江流域特色农产品基地、楚雄中药材产业基地和武定壮鸡产业基地。支持现代产业体系建设。支持重大项目建设。全县统筹安排项目前期经费4000万元，支持实施“互联互通”工程和“四好农村路”等建设。大力支持爱国卫生“七个专项行动”，统筹各类资金，加快推进基础设施建设。</t>
  </si>
  <si>
    <t>全力兜牢基本民生底线，不断实现人民对美好生活的向往</t>
  </si>
  <si>
    <t>一是促进教育高质量发展。全面足额保障义务教育家庭经济困难学生生活补助县级配套资金、义务教育阶段学生营养改善计划补助、义务教育城乡一体化公用经费、普通高中生均公用经费、普通高中建档立卡家庭经济困难学生生活费补助、乡村教师岗位生活补贴。二是支持健康武定建设。足额保障城乡居民基本医疗保险县级配套、国家基本公共卫生服务项目县级配套，实施基本药物制度“零差率”销售补助，落实村级计生宣传员生活补助，抓好常态化疫情防控。三是完善社会保障和就业体系。足额保障城乡低保、城乡困难群众救助、高龄老人保健补助、非财政供养人员亡故火化并入公墓安葬补助、创业贷款贴息补助等支出。四是完善住房保障体系。大力支持保障性租赁住房建设，完善租房政策，加大城市困难群众住房保障。支持城镇老旧小区改造，稳步推进棚户区改造，加快建设完整居住社区。五是支持文化体育等事业发展。支持实施基层文化补短板攻坚工程，加快完善城乡公共文化服务体系。巩固提升民族团结进步创建示范县成果，弘扬和传承优秀民族文化。支持全民健身活动开展，落实体育场馆向社会免费或低收费开放补助政策。</t>
  </si>
  <si>
    <t>全力深化财税体制改革，加快推进财政治理体系和治理能力现代化</t>
  </si>
  <si>
    <t>一是深入推进财政事权和支出责任划分改革。严格执行《关于清理规范重点支出同财政收支增幅或生产总值挂钩事项的实施意见》，认真落实好基本公共服务、医疗卫生、教育、科技、交通运输领域财政事权和支出责任划分方案，加快推进公共安全、农林水、生态环境、自然资源等领域州以下财政事权和支出责任划分改革，积极构建权责对等的基层财政体制。二是持续深化预算管理制度改革。强化对预算编制的宏观指导，加强财政资源统筹。完善政府预算体系，加强政府性基金预算、国有资本经营预算、社会保险基金预算与一般公共预算统筹衔接。加强部门和单位对各类资源的统一管理，依法依规将取得的各类收入纳入部门或单位预算。推进财政支出标准化，更好发挥标准在预算管理中的基础性作用。三是全面实施预算绩效管理。健全权责对等、激励相容的预算绩效管理机制，完善绩效管理制度、绩效指标和标准体系。探索部门整体支出绩效管理，对新出台重大政策、支出项目开展事前绩效评估，加强绩效目标审核，提升绩效目标的约束力，做好绩效运行监控。扎实开展重点绩效评价工作，推动绩效评价提质扩围。强化结果应用，建立完善评价结果与预算调整、改进管理、完善政策挂钩机制，做到“花钱必问效，无效必问责”。大力推动绩效信息公开，积极引导和规范第三方机构参与绩效评价。四是自觉接受预算审查监督。持续深入推进人大预算审查监督重点向支出预算和政策拓展改革工作，自觉接受预算决算审查监督。认真听取吸纳人大代表和社会各界的意见建议，提高支出预算和政策的科学性有效性。认真落实人大及其常委会有关预算决议和决算决议。积极配合推进人大预算联网监督。积极主动回应人大代表关切，做好解释说明工作，更好服务人大代表依法履职。进一步加大预决算公开力度，提高财政透明度，强化对权力运行的制约监督。加强审计发现问题的整改，建立审计整改长效机制。五是完善财政制度建设。加强预算编制、收入征管、资金分配、国库管理、政府债务、政府采购、资产管理、绩效评价等方面的配套制度建设，夯实依法理财制度基础。全面实施财政核心业务一体化，推进财政管理科学化、规范化和信息化建设。进一步强化财政监督，完善预算编制、执行和监督相互制约、相互协调的财政运行机制。完善内部控制管理，将内部控制嵌入财政管理全过程，规范财政权力运行，不断提升财政干部法律意识和依法行政、依法理财的能力。</t>
  </si>
  <si>
    <t>预算绩效</t>
  </si>
  <si>
    <t>持续深入推进预算绩效管理，围绕提升财政资金使用效益，牢固树立“花钱必问效、无效必问责”的理念，建立覆盖所有财政资金的全方位的绩效管理体系。加大力度，开展项目支出绩效评价工作。每年度选择部分上年度县级预算资金安排的项目，逐年加大力度，对项目资金开展绩效评价。强化绩效管理事后评价和结果运用，建立财政资金绩效管理事后评价机制，将部门自评、重点项目绩效再评价、政策制度评价结果和年度绩效管理工作考核结果运用于预算调整及下一年度的预算编制，将评价结果作为调整支出结构、完善财政政策和科学安排预算的重要依据。</t>
  </si>
  <si>
    <t>积极的财政政策更加积极有为</t>
  </si>
  <si>
    <t>习近平总书记在统筹推进新冠肺炎疫情防控和经济社会发展工作部署会议上强调，积极的财政政策要更加积极有为，已经出台的财政贴息、大规模降费、缓缴税款等政策要尽快落实到企业。积极的财政政策更加积极有为主要内涵是：大力提质增效，加大逆周期调节力度，有效对冲疫情影响；有保有压，优化财政支出结构，全面实施预算绩效管理；用好地方政府专项债券，防范化解地方政府隐性债务风险</t>
  </si>
  <si>
    <t>稳中求进总基调</t>
  </si>
  <si>
    <t>2011年以来，中央经济工作会议一直强调“稳中求进”是我国经济工作的总基调，到2020年中央经济工作会议连续九年定调“稳中求进”。2019年中央经济工作会议定调2020年：紧扣全面建成小康社会目标任务，坚持稳中求进工作总基调，坚持新发展理念，坚持以供给侧结构性改革为主线，坚持以改革开放为动力，推动高质量发展，坚决打赢三大攻坚战，全面做好“六稳”工作，统筹推进稳增长、促改革、调结构、惠民生、防风险、保稳定，保持经济运行在合理区间，确保全面建成小康社会和“十三五”规划圆满收官，得到人民认可、经得起历史检验。2020年中央经济工作会议强调：2021年是我国现代化建设进程中具有特殊重要性的一年，要以习近平新时代中国特色社会主义思想为指导，全面贯彻党的十九大和十九届二中、三中、四中、五中全会精神，坚持稳中求进工作总基调，立足新发展阶段，贯彻新发展理念，构建新发展格局，以推动高质量发展为主题，以深化供给侧结构性改革为主线，以改革创新为根本动力，以满足人民日益增长的美好生活需要为根本目的，坚持系统观念，巩固拓展疫情防控和经济社会发展成果，更好统筹发展和安全，扎实做好“六稳”工作、全面落实“六保”任务，科学精准实施宏观政策，努力保持经济运行在合理区间，坚持扩大内需战略，强化科技战略支撑，扩大高水平对外开放，确保“十四五”开好局，以优异成绩庆祝建党100周年。</t>
  </si>
  <si>
    <t>六稳六保</t>
  </si>
  <si>
    <t>2018年7月31日召开的中共中央政治局会议首次提出“六稳”，即稳就业、稳金融、稳外贸、稳外资、稳投资、稳预期。针对的是“经济运行稳中有变，面临一些新问题新挑战，外部环境发生明显变化”。
2020年4月17日，中共中央政治局召开会议，分析研究当前经济形势和经济工作。会议提出，“加大‘六稳’工作力度，保居民就业、保基本民生、保市场主体、保粮食能源安全、保产业链供应链稳定、保基层运转”。这是中央首次提出“六保”。</t>
  </si>
  <si>
    <t>直达资金</t>
  </si>
  <si>
    <t>建立特殊转移支付机制，中央新增财政资金直达市县基层、直接惠企利民，是党中央、国务院作出的重大决策部署，是扎实做好“六稳”工作、全面落实“六保”任务的重要举措。为全面贯彻党中央、国务院和财政部关于建立特别转移支付机制决策部署，切实管好用好纳入直达机制实行特殊转移支付的财政资金简称直达资金。资金范围包括：中央财政实行特殊转移支付机制直达市县基层、直接惠企利民的资金（简称中央直达资金）；其他惠企利民资金（参照直达资金）。财政部通过联通各级财政的直达资金监控系统，确保预算下达和资金拨付、资金监管同步“一竿子插到底”。目前，直达机制运转有力、有序、有效，政策效果正在逐步显现，直达资金已在保居民就业、保基本民生、保市场主体、保基层运转以及重大基础设施建设等方面发挥作用。</t>
  </si>
  <si>
    <t>更大规模减税降费</t>
  </si>
  <si>
    <t>根据中央统一部署，在2018年减税降费基础上，2019年实施了更大规模的减税降费，2020年巩固和拓展减税降费成果，让纳税人、缴费人有更多获得感，减税降费政策主要是：
第一，放宽小型微利企业标准并加大优惠力度，放宽小型微利企业标准就是放宽认定条件，放宽后的条件为：企业资产总额5000万元以下、从业人数300人以下、应纳税所得额300万元以下。按应纳税所得额不同，分别采用所得税优惠税率：应纳税所得额100万元以下，税负是5%，低于标准税率20个百分点；应纳税所得额是100-300万元之间的，税负是10%，低于标准税率15个百分点。
第二，扩展初创科技型企业优惠政策适用范围，对创投企业和天使投资个人投向初创科技型企业可按投资额70%抵扣应纳税所得额的政策，也就是说如果创投企业和天使投资个人向初创科技型企业投资，投资额的70%可以拿来抵免应纳税所得额。把投资的初创科技型企业的范围或者标准进一步扩大，扩展到从业人数不超过300人、资产总额和年销售收入不超过5000万元的初创科技型企业。
第三，提高增值税小规模纳税人起征点，月销售额3万元调整到10万元，即月销售额10万元以下的，不用再交纳增值税。
第四，对小规模纳税人交纳的部分地方税种，可以实行减半征收。即允许各地按程序在50%幅度内减征资源税、城市维护建设税、印花税、城镇土地使用税、耕地占用税等地方税种以及教育费附加和地方教育附加。</t>
  </si>
  <si>
    <t>取数表</t>
  </si>
  <si>
    <t>收入</t>
  </si>
  <si>
    <t>支出</t>
  </si>
  <si>
    <r>
      <rPr>
        <b/>
        <sz val="12"/>
        <rFont val="宋体"/>
        <charset val="134"/>
      </rPr>
      <t>项</t>
    </r>
    <r>
      <rPr>
        <b/>
        <sz val="12"/>
        <rFont val="宋体"/>
        <charset val="134"/>
      </rPr>
      <t>目</t>
    </r>
  </si>
  <si>
    <t>上年科目编码</t>
  </si>
  <si>
    <t>科目名称</t>
  </si>
  <si>
    <t>资金性质</t>
  </si>
  <si>
    <t>累计完成数</t>
  </si>
  <si>
    <t>备用</t>
  </si>
  <si>
    <t>101</t>
  </si>
  <si>
    <t>税收收入</t>
  </si>
  <si>
    <t>1.一般预算</t>
  </si>
  <si>
    <t>一、一般公共服务</t>
  </si>
  <si>
    <t>一般公共服务</t>
  </si>
  <si>
    <t>10101</t>
  </si>
  <si>
    <t>增值税</t>
  </si>
  <si>
    <t>20101</t>
  </si>
  <si>
    <t>人大事务</t>
  </si>
  <si>
    <t>10103</t>
  </si>
  <si>
    <t>营业税</t>
  </si>
  <si>
    <t>2010101</t>
  </si>
  <si>
    <t>行政运行</t>
  </si>
  <si>
    <t>10104</t>
  </si>
  <si>
    <t>企业所得税</t>
  </si>
  <si>
    <t>2010102</t>
  </si>
  <si>
    <t>一般行政管理事务</t>
  </si>
  <si>
    <t xml:space="preserve">    企业所得税退税</t>
  </si>
  <si>
    <t>10105</t>
  </si>
  <si>
    <t>企业所得税退税</t>
  </si>
  <si>
    <t>2010103</t>
  </si>
  <si>
    <t>机关服务</t>
  </si>
  <si>
    <t>10106</t>
  </si>
  <si>
    <t>个人所得税</t>
  </si>
  <si>
    <t>2010104</t>
  </si>
  <si>
    <t>人大会议</t>
  </si>
  <si>
    <t>10107</t>
  </si>
  <si>
    <t>资源税</t>
  </si>
  <si>
    <t xml:space="preserve">      人大立法</t>
  </si>
  <si>
    <t>2010105</t>
  </si>
  <si>
    <t>人大立法</t>
  </si>
  <si>
    <t>10109</t>
  </si>
  <si>
    <t>城市维护建设税</t>
  </si>
  <si>
    <t>2010106</t>
  </si>
  <si>
    <t>人大监督</t>
  </si>
  <si>
    <t>10110</t>
  </si>
  <si>
    <t>房产税</t>
  </si>
  <si>
    <t xml:space="preserve">      人大代表履职能力提升</t>
  </si>
  <si>
    <t>2010107</t>
  </si>
  <si>
    <t>代表培训</t>
  </si>
  <si>
    <t>10111</t>
  </si>
  <si>
    <t>印花税</t>
  </si>
  <si>
    <t>2010108</t>
  </si>
  <si>
    <t>代表工作</t>
  </si>
  <si>
    <t>10112</t>
  </si>
  <si>
    <t>城镇土地使用税</t>
  </si>
  <si>
    <t xml:space="preserve">      人大信访工作</t>
  </si>
  <si>
    <t>2010109</t>
  </si>
  <si>
    <t>人大信访</t>
  </si>
  <si>
    <t>10113</t>
  </si>
  <si>
    <t>土地增值税</t>
  </si>
  <si>
    <t>2010150</t>
  </si>
  <si>
    <t>事业运行</t>
  </si>
  <si>
    <t>10114</t>
  </si>
  <si>
    <t>车船税</t>
  </si>
  <si>
    <t xml:space="preserve">      其他人大事务支出</t>
  </si>
  <si>
    <t>2010199</t>
  </si>
  <si>
    <t>其他人大事务支出</t>
  </si>
  <si>
    <t>10118</t>
  </si>
  <si>
    <t>耕地占用税</t>
  </si>
  <si>
    <t>20102</t>
  </si>
  <si>
    <t>政协事务</t>
  </si>
  <si>
    <t>10119</t>
  </si>
  <si>
    <t>契税</t>
  </si>
  <si>
    <t>2010201</t>
  </si>
  <si>
    <t>10120</t>
  </si>
  <si>
    <t>烟叶税</t>
  </si>
  <si>
    <t>2010202</t>
  </si>
  <si>
    <t xml:space="preserve">    其他税收收入</t>
  </si>
  <si>
    <t>10199</t>
  </si>
  <si>
    <t>其他税收收入</t>
  </si>
  <si>
    <t>2010203</t>
  </si>
  <si>
    <t>1010104</t>
  </si>
  <si>
    <t>改征增值税</t>
  </si>
  <si>
    <t>2010204</t>
  </si>
  <si>
    <t>政协会议</t>
  </si>
  <si>
    <t>2010205</t>
  </si>
  <si>
    <t>委员视察</t>
  </si>
  <si>
    <t>10302</t>
  </si>
  <si>
    <t>专项收入</t>
  </si>
  <si>
    <t xml:space="preserve">      参政议政</t>
  </si>
  <si>
    <t>2010206</t>
  </si>
  <si>
    <t>参政议政</t>
  </si>
  <si>
    <t>10304</t>
  </si>
  <si>
    <t>行政事业性收费收入</t>
  </si>
  <si>
    <t>2010250</t>
  </si>
  <si>
    <t>10305</t>
  </si>
  <si>
    <t>罚没收入</t>
  </si>
  <si>
    <t>2010299</t>
  </si>
  <si>
    <t>其他政协事务支出</t>
  </si>
  <si>
    <t xml:space="preserve">    国有资本经营收入</t>
  </si>
  <si>
    <t>10306</t>
  </si>
  <si>
    <t>国有资本经营收入</t>
  </si>
  <si>
    <t>20103</t>
  </si>
  <si>
    <t>政府办公厅(室)及相关机构事务</t>
  </si>
  <si>
    <t>10307</t>
  </si>
  <si>
    <t>国有资源（资产）有偿使用收入</t>
  </si>
  <si>
    <t>2010301</t>
  </si>
  <si>
    <t>10399</t>
  </si>
  <si>
    <t>其他收入</t>
  </si>
  <si>
    <t>2010302</t>
  </si>
  <si>
    <t>2010303</t>
  </si>
  <si>
    <t xml:space="preserve">      专项服务</t>
  </si>
  <si>
    <t>2010304</t>
  </si>
  <si>
    <t>专项服务</t>
  </si>
  <si>
    <t xml:space="preserve">      专项业务活动</t>
  </si>
  <si>
    <t>2010305</t>
  </si>
  <si>
    <t>专项业务活动</t>
  </si>
  <si>
    <t xml:space="preserve">  上级补助收入</t>
  </si>
  <si>
    <t>110A</t>
  </si>
  <si>
    <t>上级补助收入</t>
  </si>
  <si>
    <t xml:space="preserve">      政务公开审批</t>
  </si>
  <si>
    <t>2010306</t>
  </si>
  <si>
    <t>政务公开审批</t>
  </si>
  <si>
    <t xml:space="preserve">    返还性收入</t>
  </si>
  <si>
    <t>11001</t>
  </si>
  <si>
    <t>返还性收入</t>
  </si>
  <si>
    <t xml:space="preserve">      法制建设</t>
  </si>
  <si>
    <t>2010307</t>
  </si>
  <si>
    <t>法制建设</t>
  </si>
  <si>
    <t>1100101</t>
  </si>
  <si>
    <t>增值税和消费税税收返还收入</t>
  </si>
  <si>
    <t>2010308</t>
  </si>
  <si>
    <t>信访事务</t>
  </si>
  <si>
    <t>1100102</t>
  </si>
  <si>
    <t>所得税基数返还收入</t>
  </si>
  <si>
    <t xml:space="preserve">      参事事务</t>
  </si>
  <si>
    <t>2010309</t>
  </si>
  <si>
    <t>参事事务</t>
  </si>
  <si>
    <t xml:space="preserve">      成品油价格和税费改革税收返还收入</t>
  </si>
  <si>
    <t>1100103</t>
  </si>
  <si>
    <t>成品油价格和税费改革税收返还收入</t>
  </si>
  <si>
    <t>2010350</t>
  </si>
  <si>
    <t xml:space="preserve">      其他税收返还收入</t>
  </si>
  <si>
    <t>1100199</t>
  </si>
  <si>
    <t>其他税收返还收入</t>
  </si>
  <si>
    <t>2010399</t>
  </si>
  <si>
    <t>其他政府办公厅（室）及相关机构事务支出</t>
  </si>
  <si>
    <t xml:space="preserve">    一般性转移支付收入</t>
  </si>
  <si>
    <t>11002</t>
  </si>
  <si>
    <t>一般性转移支付收入</t>
  </si>
  <si>
    <t>20104</t>
  </si>
  <si>
    <t>发展与改革事务</t>
  </si>
  <si>
    <t>1100201</t>
  </si>
  <si>
    <t>体制补助收入</t>
  </si>
  <si>
    <t>2010401</t>
  </si>
  <si>
    <t>1100202</t>
  </si>
  <si>
    <t>均衡性转移支付补助收入</t>
  </si>
  <si>
    <t>2010402</t>
  </si>
  <si>
    <t xml:space="preserve">      革命老区及民族和边境地区转移支付收入</t>
  </si>
  <si>
    <t>1100203</t>
  </si>
  <si>
    <t>民族地区转移支付补助收入</t>
  </si>
  <si>
    <t>2010403</t>
  </si>
  <si>
    <t xml:space="preserve">      调整工资转移支付补助收入</t>
  </si>
  <si>
    <t>1100204</t>
  </si>
  <si>
    <t>调整工资转移支付补助收入</t>
  </si>
  <si>
    <t>2010404</t>
  </si>
  <si>
    <t>战略规划与实施</t>
  </si>
  <si>
    <t xml:space="preserve">      农村税费改革补助收入</t>
  </si>
  <si>
    <t>1100206</t>
  </si>
  <si>
    <t>农村税费改革补助收入</t>
  </si>
  <si>
    <t>2010405</t>
  </si>
  <si>
    <t>日常经济运行调节</t>
  </si>
  <si>
    <t>1100207</t>
  </si>
  <si>
    <t>县级基本财力保障机制奖补资金收入</t>
  </si>
  <si>
    <t xml:space="preserve">      社会事业发展规划</t>
  </si>
  <si>
    <t>2010406</t>
  </si>
  <si>
    <t>社会事业发展规划</t>
  </si>
  <si>
    <t>1100208</t>
  </si>
  <si>
    <t>结算补助收入</t>
  </si>
  <si>
    <t xml:space="preserve">      经济体制改革研究</t>
  </si>
  <si>
    <t>2010407</t>
  </si>
  <si>
    <t>经济体制改革研究</t>
  </si>
  <si>
    <t xml:space="preserve">      化解债务补助收入</t>
  </si>
  <si>
    <t>1100211</t>
  </si>
  <si>
    <t>化解债务补助收入</t>
  </si>
  <si>
    <t>2010408</t>
  </si>
  <si>
    <t>物价管理</t>
  </si>
  <si>
    <t xml:space="preserve">      资源枯竭型城市转移支付补助收入</t>
  </si>
  <si>
    <t>1100212</t>
  </si>
  <si>
    <t>资源枯竭型城市转移支付补助收入</t>
  </si>
  <si>
    <t xml:space="preserve">      应对气象变化管理事务</t>
  </si>
  <si>
    <t>2010409</t>
  </si>
  <si>
    <t>应对气象变化管理事务</t>
  </si>
  <si>
    <t>1100214</t>
  </si>
  <si>
    <t>企事业单位划转补助收入</t>
  </si>
  <si>
    <t>2010450</t>
  </si>
  <si>
    <t xml:space="preserve">      成品油价格和税费改革转移支付补助收入</t>
  </si>
  <si>
    <t>1100215</t>
  </si>
  <si>
    <t>成品油价格和税费改革转移支付补助收入</t>
  </si>
  <si>
    <t xml:space="preserve">      其他发展与改革事务支出</t>
  </si>
  <si>
    <t>2010499</t>
  </si>
  <si>
    <t>其他发展与改革事务支出</t>
  </si>
  <si>
    <t xml:space="preserve">      工商部门停征两费转移支付收入</t>
  </si>
  <si>
    <t>1100218</t>
  </si>
  <si>
    <t>工商部门停征两费转移支付收入</t>
  </si>
  <si>
    <t>20105</t>
  </si>
  <si>
    <t>统计信息事务</t>
  </si>
  <si>
    <t>1100220</t>
  </si>
  <si>
    <t>公共安全转移支付收入</t>
  </si>
  <si>
    <t>2010501</t>
  </si>
  <si>
    <t xml:space="preserve">      义务教育等转移支付收入</t>
  </si>
  <si>
    <t>1100221</t>
  </si>
  <si>
    <t>教育转移支付收入</t>
  </si>
  <si>
    <t>2010502</t>
  </si>
  <si>
    <t xml:space="preserve">      基本养老保险和低保等转移支付收入</t>
  </si>
  <si>
    <t>1100222</t>
  </si>
  <si>
    <t>社会保障和就业转移支付收入</t>
  </si>
  <si>
    <t>2010503</t>
  </si>
  <si>
    <t xml:space="preserve">      新型农村合作医疗等转移支付收入</t>
  </si>
  <si>
    <t>1100223</t>
  </si>
  <si>
    <t>医疗卫生转移支付收入</t>
  </si>
  <si>
    <t xml:space="preserve">      信息事务</t>
  </si>
  <si>
    <t>2010504</t>
  </si>
  <si>
    <t>信息事务</t>
  </si>
  <si>
    <t>1100224</t>
  </si>
  <si>
    <t>村级公益事业“一事一议”奖补资金收入</t>
  </si>
  <si>
    <t>2010505</t>
  </si>
  <si>
    <t>专项统计业务</t>
  </si>
  <si>
    <t>1100225</t>
  </si>
  <si>
    <t>产粮(油)大县奖励资金收入</t>
  </si>
  <si>
    <t xml:space="preserve">      统计管理</t>
  </si>
  <si>
    <t>2010506</t>
  </si>
  <si>
    <t>统计管理</t>
  </si>
  <si>
    <t>1100226</t>
  </si>
  <si>
    <t>重点生态功能区转移支付收入</t>
  </si>
  <si>
    <t>2010507</t>
  </si>
  <si>
    <t>专项普查活动</t>
  </si>
  <si>
    <r>
      <rPr>
        <sz val="11"/>
        <rFont val="宋体"/>
        <charset val="134"/>
      </rPr>
      <t>110022</t>
    </r>
    <r>
      <rPr>
        <sz val="11"/>
        <rFont val="宋体"/>
        <charset val="134"/>
      </rPr>
      <t>7</t>
    </r>
  </si>
  <si>
    <t>1100227</t>
  </si>
  <si>
    <t>固定数额补助收入</t>
  </si>
  <si>
    <t xml:space="preserve">      统计抽样调查</t>
  </si>
  <si>
    <t>2010508</t>
  </si>
  <si>
    <t>统计抽样调查</t>
  </si>
  <si>
    <t>1100299</t>
  </si>
  <si>
    <t>其他一般性转移支付收入</t>
  </si>
  <si>
    <t>2010550</t>
  </si>
  <si>
    <t xml:space="preserve">    专项转移支付收入</t>
  </si>
  <si>
    <t>11003</t>
  </si>
  <si>
    <t>专项转移支付收入</t>
  </si>
  <si>
    <t xml:space="preserve">      其他统计信息事务支出</t>
  </si>
  <si>
    <t>2010599</t>
  </si>
  <si>
    <t>其他统计信息事务支出</t>
  </si>
  <si>
    <t>1100301</t>
  </si>
  <si>
    <t>20106</t>
  </si>
  <si>
    <t>财政事务</t>
  </si>
  <si>
    <t xml:space="preserve">      外交</t>
  </si>
  <si>
    <t>1100302</t>
  </si>
  <si>
    <t>外交</t>
  </si>
  <si>
    <t>2010601</t>
  </si>
  <si>
    <t>1100303</t>
  </si>
  <si>
    <t>国防</t>
  </si>
  <si>
    <t>2010602</t>
  </si>
  <si>
    <t>1100304</t>
  </si>
  <si>
    <t>公共安全</t>
  </si>
  <si>
    <t>2010603</t>
  </si>
  <si>
    <t>1100305</t>
  </si>
  <si>
    <t>教育</t>
  </si>
  <si>
    <t>2010604</t>
  </si>
  <si>
    <t>预算编制业务</t>
  </si>
  <si>
    <t>1100306</t>
  </si>
  <si>
    <t>科学技术</t>
  </si>
  <si>
    <t xml:space="preserve">      财政国库业务</t>
  </si>
  <si>
    <t>2010605</t>
  </si>
  <si>
    <t>财政国库业务</t>
  </si>
  <si>
    <t xml:space="preserve">      文化体育与传媒</t>
  </si>
  <si>
    <t>1100307</t>
  </si>
  <si>
    <t>文化体育与传媒</t>
  </si>
  <si>
    <t xml:space="preserve">      财政监察</t>
  </si>
  <si>
    <t>2010606</t>
  </si>
  <si>
    <t>财政监察</t>
  </si>
  <si>
    <t>1100308</t>
  </si>
  <si>
    <t>社会保障和就业</t>
  </si>
  <si>
    <t>2010607</t>
  </si>
  <si>
    <t>信息化建设</t>
  </si>
  <si>
    <t xml:space="preserve">      医疗卫生</t>
  </si>
  <si>
    <t>1100310</t>
  </si>
  <si>
    <t>医疗卫生</t>
  </si>
  <si>
    <t xml:space="preserve">      财政委托业务支出</t>
  </si>
  <si>
    <t>2010608</t>
  </si>
  <si>
    <t>财政委托业务支出</t>
  </si>
  <si>
    <t>1100311</t>
  </si>
  <si>
    <t>节能环保</t>
  </si>
  <si>
    <t>2010650</t>
  </si>
  <si>
    <t>1100312</t>
  </si>
  <si>
    <t>城乡社区事务</t>
  </si>
  <si>
    <t xml:space="preserve">      其他财政事务支出</t>
  </si>
  <si>
    <t>2010699</t>
  </si>
  <si>
    <t>其他财政事务支出</t>
  </si>
  <si>
    <t>1100313</t>
  </si>
  <si>
    <t>农林水事务</t>
  </si>
  <si>
    <t>20107</t>
  </si>
  <si>
    <t>税收事务</t>
  </si>
  <si>
    <t>1100314</t>
  </si>
  <si>
    <t>交通运输</t>
  </si>
  <si>
    <t>2010701</t>
  </si>
  <si>
    <t xml:space="preserve">      资源勘探电力信息等</t>
  </si>
  <si>
    <t>1100315</t>
  </si>
  <si>
    <t>资源勘探电力信息等事务</t>
  </si>
  <si>
    <t>2010702</t>
  </si>
  <si>
    <t>1100316</t>
  </si>
  <si>
    <t>商业服务业等事务</t>
  </si>
  <si>
    <t>2010703</t>
  </si>
  <si>
    <t>1100317</t>
  </si>
  <si>
    <t>金融监管等事务</t>
  </si>
  <si>
    <t xml:space="preserve">      税务办案</t>
  </si>
  <si>
    <t>2010704</t>
  </si>
  <si>
    <t>税务办案</t>
  </si>
  <si>
    <t xml:space="preserve">      国土资源气象等</t>
  </si>
  <si>
    <t>1100320</t>
  </si>
  <si>
    <t>国土资源气象等事务</t>
  </si>
  <si>
    <t xml:space="preserve">      税务登记证及发票管理</t>
  </si>
  <si>
    <t>2010705</t>
  </si>
  <si>
    <t>税务登记证及发票管理</t>
  </si>
  <si>
    <t>1100321</t>
  </si>
  <si>
    <t>住房保障</t>
  </si>
  <si>
    <t xml:space="preserve">      代扣代收代征税款手续费</t>
  </si>
  <si>
    <t>2010706</t>
  </si>
  <si>
    <t>代扣代收代征税款手续费</t>
  </si>
  <si>
    <t>1100322</t>
  </si>
  <si>
    <t>粮油物资管理事务</t>
  </si>
  <si>
    <t xml:space="preserve">      税务宣传</t>
  </si>
  <si>
    <t>2010707</t>
  </si>
  <si>
    <t>税务宣传</t>
  </si>
  <si>
    <t>1100399</t>
  </si>
  <si>
    <t xml:space="preserve">      协税护税</t>
  </si>
  <si>
    <t>2010708</t>
  </si>
  <si>
    <t>协税护税</t>
  </si>
  <si>
    <t xml:space="preserve">  地方政府债券收入</t>
  </si>
  <si>
    <r>
      <rPr>
        <sz val="11"/>
        <rFont val="宋体"/>
        <charset val="134"/>
      </rPr>
      <t>1</t>
    </r>
    <r>
      <rPr>
        <sz val="11"/>
        <rFont val="宋体"/>
        <charset val="134"/>
      </rPr>
      <t>050104</t>
    </r>
  </si>
  <si>
    <t>1050104</t>
  </si>
  <si>
    <t>财政部代理发行地方政府债券收入</t>
  </si>
  <si>
    <t>2010709</t>
  </si>
  <si>
    <t xml:space="preserve">  下级上解收入</t>
  </si>
  <si>
    <t>110B</t>
  </si>
  <si>
    <t>下级上解收入</t>
  </si>
  <si>
    <t>2010750</t>
  </si>
  <si>
    <t xml:space="preserve">    体制上解收入</t>
  </si>
  <si>
    <t>1100209</t>
  </si>
  <si>
    <t>体制上解收入</t>
  </si>
  <si>
    <t>2010799</t>
  </si>
  <si>
    <t>其他税收事务支出</t>
  </si>
  <si>
    <t xml:space="preserve">    出口退税专项上解收入</t>
  </si>
  <si>
    <t>1100210</t>
  </si>
  <si>
    <t>出口退税专项上解收入</t>
  </si>
  <si>
    <t>20108</t>
  </si>
  <si>
    <t>审计事务</t>
  </si>
  <si>
    <t xml:space="preserve">    成品油价格和税费改革专项上解收入</t>
  </si>
  <si>
    <t>1100216</t>
  </si>
  <si>
    <t>成品油价格和税费改革专项上解收入</t>
  </si>
  <si>
    <t>2010801</t>
  </si>
  <si>
    <t xml:space="preserve">    专项上解收入</t>
  </si>
  <si>
    <t>1100351</t>
  </si>
  <si>
    <t>专项上解收入</t>
  </si>
  <si>
    <t>2010802</t>
  </si>
  <si>
    <t>1100801</t>
  </si>
  <si>
    <t>2010803</t>
  </si>
  <si>
    <t>1100801A</t>
  </si>
  <si>
    <t>结转</t>
  </si>
  <si>
    <t xml:space="preserve">      审计业务</t>
  </si>
  <si>
    <t>2010804</t>
  </si>
  <si>
    <t>审计业务</t>
  </si>
  <si>
    <t>1100801B</t>
  </si>
  <si>
    <t>净结余</t>
  </si>
  <si>
    <t xml:space="preserve">      审计管理</t>
  </si>
  <si>
    <t>2010805</t>
  </si>
  <si>
    <t>审计管理</t>
  </si>
  <si>
    <t>1100901</t>
  </si>
  <si>
    <t>2010806</t>
  </si>
  <si>
    <t xml:space="preserve">  转贷地方政府债券收入</t>
  </si>
  <si>
    <t>1101101</t>
  </si>
  <si>
    <t>转贷财政部代理发行地方政府债券收入</t>
  </si>
  <si>
    <t>2010850</t>
  </si>
  <si>
    <t xml:space="preserve">  接受其他地区援助收入</t>
  </si>
  <si>
    <r>
      <rPr>
        <sz val="11"/>
        <rFont val="宋体"/>
        <charset val="134"/>
      </rPr>
      <t>11013</t>
    </r>
  </si>
  <si>
    <t>11013</t>
  </si>
  <si>
    <t>接受其他地区援助收入</t>
  </si>
  <si>
    <t xml:space="preserve">      其他审计事务支出</t>
  </si>
  <si>
    <t>2010899</t>
  </si>
  <si>
    <t>其他审计事务支出</t>
  </si>
  <si>
    <t>11006</t>
  </si>
  <si>
    <t>调入预算稳定调节基金</t>
  </si>
  <si>
    <t xml:space="preserve">    海关事务</t>
  </si>
  <si>
    <t>20109</t>
  </si>
  <si>
    <t>海关事务</t>
  </si>
  <si>
    <t>1030102</t>
  </si>
  <si>
    <t>农网还贷资金收入</t>
  </si>
  <si>
    <t>2.基金预算</t>
  </si>
  <si>
    <t>2010901</t>
  </si>
  <si>
    <t>一、农网还贷资金收入</t>
  </si>
  <si>
    <t>1030103</t>
  </si>
  <si>
    <t>山西省煤炭可持续发展基金收入</t>
  </si>
  <si>
    <t>2010902</t>
  </si>
  <si>
    <t>1030199</t>
  </si>
  <si>
    <t>1030112</t>
  </si>
  <si>
    <t>海南省高等级公路车辆通行附加费收入</t>
  </si>
  <si>
    <t>2010903</t>
  </si>
  <si>
    <t>二、海南省高等级公路车辆通行附加费收入</t>
  </si>
  <si>
    <t>1030114</t>
  </si>
  <si>
    <t>转让政府还贷道路收费权收入</t>
  </si>
  <si>
    <t xml:space="preserve">      收费业务</t>
  </si>
  <si>
    <t>2010904</t>
  </si>
  <si>
    <t>收费业务</t>
  </si>
  <si>
    <t>103011401</t>
  </si>
  <si>
    <t>转让政府还贷公路收费权收入</t>
  </si>
  <si>
    <t xml:space="preserve">      缉私办案</t>
  </si>
  <si>
    <t>2010905</t>
  </si>
  <si>
    <t>缉私办案</t>
  </si>
  <si>
    <t>103011402</t>
  </si>
  <si>
    <t>转让政府还贷城市道路收费权收入</t>
  </si>
  <si>
    <t xml:space="preserve">      口岸电子执法系统建设与维护</t>
  </si>
  <si>
    <t>2010906</t>
  </si>
  <si>
    <t>口岸电子执法系统建设与维护</t>
  </si>
  <si>
    <t>1030115</t>
  </si>
  <si>
    <t>港口建设费收入</t>
  </si>
  <si>
    <t>2010907</t>
  </si>
  <si>
    <t>三、港口建设费收入</t>
  </si>
  <si>
    <t>1030118</t>
  </si>
  <si>
    <t>散装水泥专项资金收入</t>
  </si>
  <si>
    <t>2010950</t>
  </si>
  <si>
    <t>四、散装水泥专项资金收入</t>
  </si>
  <si>
    <t>1030119</t>
  </si>
  <si>
    <t>新型墙体材料专项基金收入</t>
  </si>
  <si>
    <t xml:space="preserve">      其他海关事务支出</t>
  </si>
  <si>
    <t>2010999</t>
  </si>
  <si>
    <t>其他海关事务支出</t>
  </si>
  <si>
    <t>五、新型墙体材料专项基金收入</t>
  </si>
  <si>
    <t>1030121</t>
  </si>
  <si>
    <t>旅游发展基金收入</t>
  </si>
  <si>
    <t>20110</t>
  </si>
  <si>
    <t>人力资源事务</t>
  </si>
  <si>
    <t>六、旅游发展基金收入</t>
  </si>
  <si>
    <t>1030126</t>
  </si>
  <si>
    <t>文化事业建设费收入</t>
  </si>
  <si>
    <t>2011001</t>
  </si>
  <si>
    <t>1030127</t>
  </si>
  <si>
    <t>地方教育附加收入</t>
  </si>
  <si>
    <t>2011002</t>
  </si>
  <si>
    <t>1030131</t>
  </si>
  <si>
    <t>新菜地开发建设基金收入</t>
  </si>
  <si>
    <t>2011003</t>
  </si>
  <si>
    <t>七、新菜地开发建设基金收入</t>
  </si>
  <si>
    <t>1030133</t>
  </si>
  <si>
    <t>新增建设用地土地有偿使用费收入</t>
  </si>
  <si>
    <t xml:space="preserve">      政府特殊津贴</t>
  </si>
  <si>
    <t>2011004</t>
  </si>
  <si>
    <t>政府特殊津贴</t>
  </si>
  <si>
    <t>八、新增建设用地土地有偿使用费收入</t>
  </si>
  <si>
    <t>1030135</t>
  </si>
  <si>
    <t>育林基金收入</t>
  </si>
  <si>
    <t xml:space="preserve">      资助留学回国人员</t>
  </si>
  <si>
    <t>2011005</t>
  </si>
  <si>
    <t>资助留学回国人员</t>
  </si>
  <si>
    <t>1030136</t>
  </si>
  <si>
    <t>森林植被恢复费</t>
  </si>
  <si>
    <t>2011006</t>
  </si>
  <si>
    <t>军队转业干部安置</t>
  </si>
  <si>
    <t>1030138</t>
  </si>
  <si>
    <t>地方水利建设基金收入</t>
  </si>
  <si>
    <t xml:space="preserve">      博士后日常经费</t>
  </si>
  <si>
    <t>2011007</t>
  </si>
  <si>
    <t>博士后日常经费</t>
  </si>
  <si>
    <t>103013801</t>
  </si>
  <si>
    <t>地方水利建设基金划转收入</t>
  </si>
  <si>
    <t xml:space="preserve">      引进人才费用</t>
  </si>
  <si>
    <t>2011008</t>
  </si>
  <si>
    <t>引进人才费用</t>
  </si>
  <si>
    <t>103013802</t>
  </si>
  <si>
    <t>地方其他水利建设基金收入</t>
  </si>
  <si>
    <t xml:space="preserve">      公务员考核</t>
  </si>
  <si>
    <t>2011009</t>
  </si>
  <si>
    <t>公务员考核</t>
  </si>
  <si>
    <t>1030139</t>
  </si>
  <si>
    <t>南水北调工程基金收入</t>
  </si>
  <si>
    <t xml:space="preserve">      公务员履职能力提升</t>
  </si>
  <si>
    <t>2011010</t>
  </si>
  <si>
    <t>公务员培训</t>
  </si>
  <si>
    <t>九、南水北调工程建设基金收入</t>
  </si>
  <si>
    <t>1030142</t>
  </si>
  <si>
    <t>残疾人就业保障金收入</t>
  </si>
  <si>
    <t xml:space="preserve">      公务员招考</t>
  </si>
  <si>
    <t>2011011</t>
  </si>
  <si>
    <t>公务员招考</t>
  </si>
  <si>
    <t>1030143</t>
  </si>
  <si>
    <t>政府住房基金收入</t>
  </si>
  <si>
    <t xml:space="preserve">      公务员综合管理</t>
  </si>
  <si>
    <t>2011012</t>
  </si>
  <si>
    <t>公务员综合管理</t>
  </si>
  <si>
    <t>十、政府住房基金收入</t>
  </si>
  <si>
    <t>103014301</t>
  </si>
  <si>
    <t>上缴管理费用</t>
  </si>
  <si>
    <t>2011050</t>
  </si>
  <si>
    <t xml:space="preserve">     上缴管理费用</t>
  </si>
  <si>
    <t>103014302</t>
  </si>
  <si>
    <t>计提廉租住房资金</t>
  </si>
  <si>
    <t xml:space="preserve">      其他人事事务支出</t>
  </si>
  <si>
    <t>2011099</t>
  </si>
  <si>
    <t>其他人事事务支出</t>
  </si>
  <si>
    <t xml:space="preserve">     计提公共租赁住房资金</t>
  </si>
  <si>
    <t>103014303</t>
  </si>
  <si>
    <t>廉租住房租金收入</t>
  </si>
  <si>
    <t>20111</t>
  </si>
  <si>
    <t>纪检监察事务</t>
  </si>
  <si>
    <t xml:space="preserve">     廉租住房租金收入</t>
  </si>
  <si>
    <t>103014304</t>
  </si>
  <si>
    <t>公共租赁住房租金收入</t>
  </si>
  <si>
    <t>2011101</t>
  </si>
  <si>
    <t xml:space="preserve">     公共租赁住房租金收入</t>
  </si>
  <si>
    <t>103014305</t>
  </si>
  <si>
    <t>配建商业设施租售收入</t>
  </si>
  <si>
    <t>2011102</t>
  </si>
  <si>
    <t xml:space="preserve">     配建商业设施租售收入</t>
  </si>
  <si>
    <t>103014399</t>
  </si>
  <si>
    <t>其他政府住房基金收入</t>
  </si>
  <si>
    <t>2011103</t>
  </si>
  <si>
    <t xml:space="preserve">     其他政府住房基金收入</t>
  </si>
  <si>
    <t>1030144</t>
  </si>
  <si>
    <t>城市公用事业附加收入</t>
  </si>
  <si>
    <t>2011104</t>
  </si>
  <si>
    <t>大案要案查处</t>
  </si>
  <si>
    <t>十一、城市公用事业附加收入</t>
  </si>
  <si>
    <t>1030146</t>
  </si>
  <si>
    <t>国有土地收益基金收入</t>
  </si>
  <si>
    <t xml:space="preserve">      派驻派出机构</t>
  </si>
  <si>
    <t>2011105</t>
  </si>
  <si>
    <t>派驻派出机构</t>
  </si>
  <si>
    <t>十二、国有土地收益基金收入</t>
  </si>
  <si>
    <t>1030147</t>
  </si>
  <si>
    <t>农业土地开发资金收入</t>
  </si>
  <si>
    <t xml:space="preserve">      中央巡视</t>
  </si>
  <si>
    <t>2011106</t>
  </si>
  <si>
    <t>中央巡视</t>
  </si>
  <si>
    <t>十三、农业土地开发资金收入</t>
  </si>
  <si>
    <t>1030148</t>
  </si>
  <si>
    <t>国有土地使用权出让收入</t>
  </si>
  <si>
    <t>2011150</t>
  </si>
  <si>
    <t>十四、国有土地使用权出让收入</t>
  </si>
  <si>
    <t>103014801</t>
  </si>
  <si>
    <t>土地出让价款收入</t>
  </si>
  <si>
    <t>2011199</t>
  </si>
  <si>
    <t>其他纪检监察事务支出</t>
  </si>
  <si>
    <t>103014802</t>
  </si>
  <si>
    <t>补缴的土地价款</t>
  </si>
  <si>
    <t>20112</t>
  </si>
  <si>
    <t>人口与计划生育事务</t>
  </si>
  <si>
    <t>103014803</t>
  </si>
  <si>
    <t>划拨土地收入</t>
  </si>
  <si>
    <r>
      <rPr>
        <sz val="11"/>
        <rFont val="宋体"/>
        <charset val="134"/>
      </rPr>
      <t>2100799</t>
    </r>
  </si>
  <si>
    <t>2011201</t>
  </si>
  <si>
    <t xml:space="preserve">        划拨土地收入</t>
  </si>
  <si>
    <t>103014804</t>
  </si>
  <si>
    <t>教育资金收入</t>
  </si>
  <si>
    <t>2011202</t>
  </si>
  <si>
    <t>103014805</t>
  </si>
  <si>
    <t>农田水利建设资金收入</t>
  </si>
  <si>
    <t>2011203</t>
  </si>
  <si>
    <t>103014898</t>
  </si>
  <si>
    <t>缴纳新增建设用地有偿使用费</t>
  </si>
  <si>
    <t>2011204</t>
  </si>
  <si>
    <t>人口规划与发展战略研究</t>
  </si>
  <si>
    <t xml:space="preserve">        缴纳新增建设用地土地有偿使用费</t>
  </si>
  <si>
    <t>103014899</t>
  </si>
  <si>
    <t>其他土地出让收入</t>
  </si>
  <si>
    <t>2011205</t>
  </si>
  <si>
    <t>计划生育家庭奖励</t>
  </si>
  <si>
    <t>1030149</t>
  </si>
  <si>
    <t>大中型水库移民后期扶持基金收入</t>
  </si>
  <si>
    <t>2011206</t>
  </si>
  <si>
    <t>人口和计划生育统计及抽样调查</t>
  </si>
  <si>
    <t>1030150</t>
  </si>
  <si>
    <t>大中型水库库区基金收入</t>
  </si>
  <si>
    <t>2011207</t>
  </si>
  <si>
    <t>人口和计划生育信息系统建设</t>
  </si>
  <si>
    <t>十五、大中型水库库区基金收入</t>
  </si>
  <si>
    <t>1030155</t>
  </si>
  <si>
    <t>彩票公益金收入</t>
  </si>
  <si>
    <t>2011208</t>
  </si>
  <si>
    <t>计划生育、生殖健康促进工程</t>
  </si>
  <si>
    <t>十六、彩票公益金收入</t>
  </si>
  <si>
    <t>103015501</t>
  </si>
  <si>
    <t>福利彩票公益金收入</t>
  </si>
  <si>
    <t>2011209</t>
  </si>
  <si>
    <t>计划生育免费基本技术服务</t>
  </si>
  <si>
    <t xml:space="preserve">        福利彩票公益金收入</t>
  </si>
  <si>
    <t>103015502</t>
  </si>
  <si>
    <t>体育彩票公益金收入</t>
  </si>
  <si>
    <t>2011210</t>
  </si>
  <si>
    <t>人口出生性别比综合治理</t>
  </si>
  <si>
    <t>　　    体育彩票公益金收入</t>
  </si>
  <si>
    <t>1030156</t>
  </si>
  <si>
    <t>城市基础设施配套费收入</t>
  </si>
  <si>
    <t>2011211</t>
  </si>
  <si>
    <t>人口和计划生育服务网络建设</t>
  </si>
  <si>
    <t>十七、城市基础设施配套费收入</t>
  </si>
  <si>
    <t>1030157</t>
  </si>
  <si>
    <t>小型水库移民扶助基金收入</t>
  </si>
  <si>
    <t>2011212</t>
  </si>
  <si>
    <t>计划生育避孕药具经费</t>
  </si>
  <si>
    <t>十八、小型水库移民扶助基金收入</t>
  </si>
  <si>
    <t>1030158</t>
  </si>
  <si>
    <t>国有重大水利工程建设基金收入</t>
  </si>
  <si>
    <t>2011213</t>
  </si>
  <si>
    <t>人口和计划生育宣传教育经费</t>
  </si>
  <si>
    <t>十九、国家重大水利工程建设基金收入</t>
  </si>
  <si>
    <t>103015801</t>
  </si>
  <si>
    <t>南水北调工程建设资金</t>
  </si>
  <si>
    <t>2011214</t>
  </si>
  <si>
    <t>流动人口计划生育管理和服务</t>
  </si>
  <si>
    <t xml:space="preserve">        南水北调工程建设资金</t>
  </si>
  <si>
    <t>103015802</t>
  </si>
  <si>
    <t>三峡工程后续工作资金</t>
  </si>
  <si>
    <t>2011215</t>
  </si>
  <si>
    <t>人口和计划生育目标责任制考核</t>
  </si>
  <si>
    <t xml:space="preserve">        三峡工程后续工作资金</t>
  </si>
  <si>
    <t>103015803</t>
  </si>
  <si>
    <t>省级重大水利工程建设资金</t>
  </si>
  <si>
    <t>2011299</t>
  </si>
  <si>
    <t>其他人口与计划生育事务支出</t>
  </si>
  <si>
    <t xml:space="preserve">        省级重大水利工程建设资金</t>
  </si>
  <si>
    <t>1030159</t>
  </si>
  <si>
    <t>车辆通行费</t>
  </si>
  <si>
    <t>20113</t>
  </si>
  <si>
    <t>商贸事务</t>
  </si>
  <si>
    <t>二十、车辆通行费</t>
  </si>
  <si>
    <t>1030160</t>
  </si>
  <si>
    <t>船舶港务费</t>
  </si>
  <si>
    <t>2011301</t>
  </si>
  <si>
    <t>二十一、无线电频率占用费</t>
  </si>
  <si>
    <t>1030174</t>
  </si>
  <si>
    <t>无线电频率占用费</t>
  </si>
  <si>
    <t>2011302</t>
  </si>
  <si>
    <t>二十二、水土保持补偿费收入</t>
  </si>
  <si>
    <t>其他政府性基金收入</t>
  </si>
  <si>
    <t>2011303</t>
  </si>
  <si>
    <t>二十三、其他政府性基金收入</t>
  </si>
  <si>
    <t>2011304</t>
  </si>
  <si>
    <t>对外贸易管理</t>
  </si>
  <si>
    <t>11004</t>
  </si>
  <si>
    <t>政府性基金转移收入</t>
  </si>
  <si>
    <t xml:space="preserve">      国际经济合作</t>
  </si>
  <si>
    <t>2011305</t>
  </si>
  <si>
    <t>国际经济合作</t>
  </si>
  <si>
    <t>1100401</t>
  </si>
  <si>
    <t>政府性基金补助收入</t>
  </si>
  <si>
    <t xml:space="preserve">      外资管理</t>
  </si>
  <si>
    <t>2011306</t>
  </si>
  <si>
    <t>外资管理</t>
  </si>
  <si>
    <t>1100402</t>
  </si>
  <si>
    <t>政府性基金上解收入</t>
  </si>
  <si>
    <t xml:space="preserve">      国内贸易管理</t>
  </si>
  <si>
    <t>2011307</t>
  </si>
  <si>
    <t>国内贸易管理</t>
  </si>
  <si>
    <t>1100702</t>
  </si>
  <si>
    <t>地震灾后恢复重建补助收入</t>
  </si>
  <si>
    <t xml:space="preserve">      招商引资</t>
  </si>
  <si>
    <t>2011308</t>
  </si>
  <si>
    <t>招商引资</t>
  </si>
  <si>
    <t>1100802</t>
  </si>
  <si>
    <t>2011350</t>
  </si>
  <si>
    <t xml:space="preserve">    上年结余收入</t>
  </si>
  <si>
    <t>1100902</t>
  </si>
  <si>
    <t>2011399</t>
  </si>
  <si>
    <t>其他商贸事务支出</t>
  </si>
  <si>
    <t xml:space="preserve">    调入资金</t>
  </si>
  <si>
    <t xml:space="preserve">    知识产权事务</t>
  </si>
  <si>
    <t>20114</t>
  </si>
  <si>
    <t>知识产权事务</t>
  </si>
  <si>
    <t>2011401</t>
  </si>
  <si>
    <t>2011402</t>
  </si>
  <si>
    <t>2011403</t>
  </si>
  <si>
    <t xml:space="preserve">      专利审批</t>
  </si>
  <si>
    <t>2011404</t>
  </si>
  <si>
    <t>专利审批</t>
  </si>
  <si>
    <t xml:space="preserve">      国家知识产权战略</t>
  </si>
  <si>
    <t>2011405</t>
  </si>
  <si>
    <t>国家知识产权战略</t>
  </si>
  <si>
    <t xml:space="preserve">      专利试点和产业化推进</t>
  </si>
  <si>
    <t>2011406</t>
  </si>
  <si>
    <t>专利试点和产业化推进</t>
  </si>
  <si>
    <t xml:space="preserve">      专利执法</t>
  </si>
  <si>
    <t>2011407</t>
  </si>
  <si>
    <t>专利执法</t>
  </si>
  <si>
    <t xml:space="preserve">      国际组织专项活动</t>
  </si>
  <si>
    <t>2011408</t>
  </si>
  <si>
    <t>国际组织专项活动</t>
  </si>
  <si>
    <t xml:space="preserve">      知识产权宏观管理</t>
  </si>
  <si>
    <t>2011409</t>
  </si>
  <si>
    <t>知识产权宏观管理</t>
  </si>
  <si>
    <t>2011450</t>
  </si>
  <si>
    <t xml:space="preserve">      其他知识产权事务支出</t>
  </si>
  <si>
    <t>2011499</t>
  </si>
  <si>
    <t>其他知识产权事务支出</t>
  </si>
  <si>
    <t xml:space="preserve">    工商行政管理事务</t>
  </si>
  <si>
    <t>20115</t>
  </si>
  <si>
    <t>工商行政管理事务</t>
  </si>
  <si>
    <t>2011501</t>
  </si>
  <si>
    <t>2011502</t>
  </si>
  <si>
    <t>2011503</t>
  </si>
  <si>
    <t xml:space="preserve">      工商行政管理专项</t>
  </si>
  <si>
    <t>2011504</t>
  </si>
  <si>
    <t>工商行政管理专项</t>
  </si>
  <si>
    <t xml:space="preserve">      执法办案专项</t>
  </si>
  <si>
    <t>2011505</t>
  </si>
  <si>
    <t>执法办案专项</t>
  </si>
  <si>
    <t xml:space="preserve">      消费者权益保护</t>
  </si>
  <si>
    <t>2011506</t>
  </si>
  <si>
    <t>消费者权益保护</t>
  </si>
  <si>
    <t>2011507</t>
  </si>
  <si>
    <t>2011550</t>
  </si>
  <si>
    <t xml:space="preserve">      其他工商行政管理事务支出</t>
  </si>
  <si>
    <t>2011599</t>
  </si>
  <si>
    <t>其他工商行政管理事务支出</t>
  </si>
  <si>
    <t xml:space="preserve">    质量技术监督与检验检疫事务</t>
  </si>
  <si>
    <t>20117</t>
  </si>
  <si>
    <t>质量技术监督与检验检疫事务</t>
  </si>
  <si>
    <t>2011701</t>
  </si>
  <si>
    <t>2011702</t>
  </si>
  <si>
    <t>2011703</t>
  </si>
  <si>
    <t xml:space="preserve">      出入境检验检疫行政执法和业务管理</t>
  </si>
  <si>
    <t>2011704</t>
  </si>
  <si>
    <t>出入境检验检疫行政执法和业务管理</t>
  </si>
  <si>
    <t xml:space="preserve">      出入境检验检疫技术支持</t>
  </si>
  <si>
    <t>2011705</t>
  </si>
  <si>
    <t>出入境检验检疫技术支持</t>
  </si>
  <si>
    <t xml:space="preserve">      质量技术监督行政执法及业务管理</t>
  </si>
  <si>
    <t>2011706</t>
  </si>
  <si>
    <t>质量技术监督行政执法及业务管理</t>
  </si>
  <si>
    <t xml:space="preserve">      质量技术监督技术支持</t>
  </si>
  <si>
    <t>2011707</t>
  </si>
  <si>
    <t>质量技术监督技术支持</t>
  </si>
  <si>
    <t xml:space="preserve">      认证认可监督管理</t>
  </si>
  <si>
    <t>2011708</t>
  </si>
  <si>
    <t>认证认可监督管理</t>
  </si>
  <si>
    <t xml:space="preserve">      标准化管理</t>
  </si>
  <si>
    <t>2011709</t>
  </si>
  <si>
    <t>标准化管理</t>
  </si>
  <si>
    <t>2011710</t>
  </si>
  <si>
    <t>2011750</t>
  </si>
  <si>
    <t xml:space="preserve">      其他质量技术监督与检验检疫事务支出</t>
  </si>
  <si>
    <t>2011799</t>
  </si>
  <si>
    <t>其他质量技术监督与检验检疫事务支出</t>
  </si>
  <si>
    <t>20123</t>
  </si>
  <si>
    <t>民族事务</t>
  </si>
  <si>
    <t>2012301</t>
  </si>
  <si>
    <t>2012302</t>
  </si>
  <si>
    <t>2012303</t>
  </si>
  <si>
    <t>2012304</t>
  </si>
  <si>
    <t>民族工作专项</t>
  </si>
  <si>
    <t>2012350</t>
  </si>
  <si>
    <t>2012399</t>
  </si>
  <si>
    <t>其他民族事务支出</t>
  </si>
  <si>
    <t xml:space="preserve">    宗教事务</t>
  </si>
  <si>
    <t>20124</t>
  </si>
  <si>
    <t>宗教事务</t>
  </si>
  <si>
    <t>2012401</t>
  </si>
  <si>
    <t>2012402</t>
  </si>
  <si>
    <t>2012403</t>
  </si>
  <si>
    <t xml:space="preserve">      宗教工作专项</t>
  </si>
  <si>
    <t>2012404</t>
  </si>
  <si>
    <t>宗教工作专项</t>
  </si>
  <si>
    <t>2012450</t>
  </si>
  <si>
    <t xml:space="preserve">      其他宗教事务支出</t>
  </si>
  <si>
    <t>2012499</t>
  </si>
  <si>
    <t>其他宗教事务支出</t>
  </si>
  <si>
    <t xml:space="preserve">    港澳台侨事务</t>
  </si>
  <si>
    <t>20125</t>
  </si>
  <si>
    <t>港澳台侨事务</t>
  </si>
  <si>
    <t>2012501</t>
  </si>
  <si>
    <t>2012502</t>
  </si>
  <si>
    <t>2012503</t>
  </si>
  <si>
    <t xml:space="preserve">      港澳事务</t>
  </si>
  <si>
    <t>2012504</t>
  </si>
  <si>
    <t>港澳事务</t>
  </si>
  <si>
    <t xml:space="preserve">      台湾事务</t>
  </si>
  <si>
    <t>2012505</t>
  </si>
  <si>
    <t>台湾事务</t>
  </si>
  <si>
    <t xml:space="preserve">      华侨事务</t>
  </si>
  <si>
    <t>2012506</t>
  </si>
  <si>
    <t>华侨事务</t>
  </si>
  <si>
    <t>2012550</t>
  </si>
  <si>
    <t xml:space="preserve">      其他港澳台侨事务支出</t>
  </si>
  <si>
    <t>2012599</t>
  </si>
  <si>
    <t>其他港澳台侨事务支出</t>
  </si>
  <si>
    <t>20126</t>
  </si>
  <si>
    <t>档案事务</t>
  </si>
  <si>
    <t>2012601</t>
  </si>
  <si>
    <t>2012602</t>
  </si>
  <si>
    <t>2012603</t>
  </si>
  <si>
    <t>2012604</t>
  </si>
  <si>
    <t>档案馆</t>
  </si>
  <si>
    <t xml:space="preserve">      其他档案事务支出</t>
  </si>
  <si>
    <t>2012699</t>
  </si>
  <si>
    <t>其他档案事务支出</t>
  </si>
  <si>
    <t>20128</t>
  </si>
  <si>
    <t>民主党派及工商联事务</t>
  </si>
  <si>
    <t>2012801</t>
  </si>
  <si>
    <t>2012802</t>
  </si>
  <si>
    <t>2012803</t>
  </si>
  <si>
    <t>2012804</t>
  </si>
  <si>
    <t>2012850</t>
  </si>
  <si>
    <t>2012899</t>
  </si>
  <si>
    <t>其他民主党派及工商联事务支出</t>
  </si>
  <si>
    <t>20129</t>
  </si>
  <si>
    <t>群众团体事务</t>
  </si>
  <si>
    <t>2012901</t>
  </si>
  <si>
    <t>2012902</t>
  </si>
  <si>
    <t>2012903</t>
  </si>
  <si>
    <t xml:space="preserve">      厂务公开</t>
  </si>
  <si>
    <t>2012904</t>
  </si>
  <si>
    <t>厂务公开</t>
  </si>
  <si>
    <t xml:space="preserve">      工会疗养休养</t>
  </si>
  <si>
    <t>2012905</t>
  </si>
  <si>
    <t>工会疗养休养</t>
  </si>
  <si>
    <t>2012950</t>
  </si>
  <si>
    <t>2012999</t>
  </si>
  <si>
    <t>其他群众团体事务支出</t>
  </si>
  <si>
    <t>20131</t>
  </si>
  <si>
    <t>党委办公厅（室）及相关机构事务</t>
  </si>
  <si>
    <t>2013101</t>
  </si>
  <si>
    <t>2013102</t>
  </si>
  <si>
    <t>2013103</t>
  </si>
  <si>
    <t>2013105</t>
  </si>
  <si>
    <t>专项业务</t>
  </si>
  <si>
    <t>2013150</t>
  </si>
  <si>
    <t>2013199</t>
  </si>
  <si>
    <t>其他党委办公厅（室）及相关机构事务支出</t>
  </si>
  <si>
    <t>20132</t>
  </si>
  <si>
    <t>组织事务</t>
  </si>
  <si>
    <t>2013201</t>
  </si>
  <si>
    <t>2013202</t>
  </si>
  <si>
    <t>2013203</t>
  </si>
  <si>
    <t>2013250</t>
  </si>
  <si>
    <t>2013299</t>
  </si>
  <si>
    <t>其他组织事务支出</t>
  </si>
  <si>
    <t>20133</t>
  </si>
  <si>
    <t>宣传事务</t>
  </si>
  <si>
    <t>2013301</t>
  </si>
  <si>
    <t>2013302</t>
  </si>
  <si>
    <t>2013303</t>
  </si>
  <si>
    <t>2013350</t>
  </si>
  <si>
    <t xml:space="preserve">      其他宣传事务支出</t>
  </si>
  <si>
    <t>2013399</t>
  </si>
  <si>
    <t>其他宣传事务支出</t>
  </si>
  <si>
    <t>20134</t>
  </si>
  <si>
    <t>统战事务</t>
  </si>
  <si>
    <t>2013401</t>
  </si>
  <si>
    <t>2013402</t>
  </si>
  <si>
    <t>2013403</t>
  </si>
  <si>
    <t>2013450</t>
  </si>
  <si>
    <t>2013499</t>
  </si>
  <si>
    <t>其他统战事务支出</t>
  </si>
  <si>
    <t xml:space="preserve">    对外联络事务</t>
  </si>
  <si>
    <t>20135</t>
  </si>
  <si>
    <t>对外联络事务</t>
  </si>
  <si>
    <t>2013501</t>
  </si>
  <si>
    <t>2013502</t>
  </si>
  <si>
    <t>2013503</t>
  </si>
  <si>
    <t>2013550</t>
  </si>
  <si>
    <t xml:space="preserve">      其他对外联络事务支出</t>
  </si>
  <si>
    <t>2013599</t>
  </si>
  <si>
    <t>其他对外联络事务支出</t>
  </si>
  <si>
    <t>20136</t>
  </si>
  <si>
    <t>其他共产党事务支出</t>
  </si>
  <si>
    <t>2013601</t>
  </si>
  <si>
    <t>2013602</t>
  </si>
  <si>
    <t>2013603</t>
  </si>
  <si>
    <t>2013650</t>
  </si>
  <si>
    <t>2013699</t>
  </si>
  <si>
    <t>20199</t>
  </si>
  <si>
    <t>其他一般公共服务支出</t>
  </si>
  <si>
    <t xml:space="preserve">      国家赔偿费用支出</t>
  </si>
  <si>
    <t>2019901</t>
  </si>
  <si>
    <t>国家赔偿费用支出</t>
  </si>
  <si>
    <t>2019999</t>
  </si>
  <si>
    <t>二、外交支出</t>
  </si>
  <si>
    <t>20299</t>
  </si>
  <si>
    <t>20201</t>
  </si>
  <si>
    <t>外交管理事务</t>
  </si>
  <si>
    <t>20202</t>
  </si>
  <si>
    <t>驻外机构</t>
  </si>
  <si>
    <t>20203</t>
  </si>
  <si>
    <t>对外援助</t>
  </si>
  <si>
    <t>20204</t>
  </si>
  <si>
    <t>国际组织</t>
  </si>
  <si>
    <t xml:space="preserve">    对外合作与交流</t>
  </si>
  <si>
    <t>20205</t>
  </si>
  <si>
    <t>对外合作与交流</t>
  </si>
  <si>
    <t>20206</t>
  </si>
  <si>
    <t>对外宣传</t>
  </si>
  <si>
    <t>20207</t>
  </si>
  <si>
    <t>边界勘界联检</t>
  </si>
  <si>
    <t xml:space="preserve">    其他外交支出</t>
  </si>
  <si>
    <t>其他外交支出</t>
  </si>
  <si>
    <t>三、国防支出</t>
  </si>
  <si>
    <t>20399</t>
  </si>
  <si>
    <t>20301</t>
  </si>
  <si>
    <t>现役部队</t>
  </si>
  <si>
    <t>20306</t>
  </si>
  <si>
    <t>国防动员</t>
  </si>
  <si>
    <t>2030601</t>
  </si>
  <si>
    <t>兵役征集</t>
  </si>
  <si>
    <t xml:space="preserve">      经济动员</t>
  </si>
  <si>
    <t>2030602</t>
  </si>
  <si>
    <t>经济动员</t>
  </si>
  <si>
    <t>2030603</t>
  </si>
  <si>
    <t>人民防空</t>
  </si>
  <si>
    <t xml:space="preserve">      交通战备</t>
  </si>
  <si>
    <t>2030604</t>
  </si>
  <si>
    <t>交通战备</t>
  </si>
  <si>
    <t xml:space="preserve">      国防教育</t>
  </si>
  <si>
    <t>2030605</t>
  </si>
  <si>
    <t>国防教育</t>
  </si>
  <si>
    <t xml:space="preserve">      预备役部队</t>
  </si>
  <si>
    <t>2030606</t>
  </si>
  <si>
    <t>20302</t>
  </si>
  <si>
    <t>预备役部队</t>
  </si>
  <si>
    <t>2030607</t>
  </si>
  <si>
    <t>20303</t>
  </si>
  <si>
    <t>民兵</t>
  </si>
  <si>
    <t xml:space="preserve">      其他国防动员支出</t>
  </si>
  <si>
    <t>2030699</t>
  </si>
  <si>
    <t>其他国防动员支出</t>
  </si>
  <si>
    <t>20304</t>
  </si>
  <si>
    <t>国防科研事业</t>
  </si>
  <si>
    <t>20305</t>
  </si>
  <si>
    <t>专项工程</t>
  </si>
  <si>
    <t xml:space="preserve">    其他国防支出</t>
  </si>
  <si>
    <t>其他国防支出</t>
  </si>
  <si>
    <t>四、公共安全支出</t>
  </si>
  <si>
    <t xml:space="preserve">    武装警察</t>
  </si>
  <si>
    <t>20401</t>
  </si>
  <si>
    <t>武装警察</t>
  </si>
  <si>
    <t xml:space="preserve">      内卫</t>
  </si>
  <si>
    <t>2040101</t>
  </si>
  <si>
    <t>内卫</t>
  </si>
  <si>
    <t xml:space="preserve">      边防</t>
  </si>
  <si>
    <t>2040102</t>
  </si>
  <si>
    <t>边防</t>
  </si>
  <si>
    <t xml:space="preserve">      消防</t>
  </si>
  <si>
    <t>2040103</t>
  </si>
  <si>
    <t>消防</t>
  </si>
  <si>
    <t xml:space="preserve">      警卫</t>
  </si>
  <si>
    <t>2040104</t>
  </si>
  <si>
    <t>警卫</t>
  </si>
  <si>
    <t xml:space="preserve">      黄金</t>
  </si>
  <si>
    <t>2040105</t>
  </si>
  <si>
    <t>黄金</t>
  </si>
  <si>
    <t xml:space="preserve">      森林</t>
  </si>
  <si>
    <t>2040106</t>
  </si>
  <si>
    <t>森林</t>
  </si>
  <si>
    <t xml:space="preserve">      水电</t>
  </si>
  <si>
    <t>2040107</t>
  </si>
  <si>
    <t>水电</t>
  </si>
  <si>
    <t xml:space="preserve">      交通</t>
  </si>
  <si>
    <t>2040108</t>
  </si>
  <si>
    <t>交通</t>
  </si>
  <si>
    <t xml:space="preserve">      海警</t>
  </si>
  <si>
    <t>2040109</t>
  </si>
  <si>
    <t>海警</t>
  </si>
  <si>
    <t xml:space="preserve">      其他武装警察支出</t>
  </si>
  <si>
    <t>2040199</t>
  </si>
  <si>
    <t>其他武装警察支出</t>
  </si>
  <si>
    <t>20402</t>
  </si>
  <si>
    <t>公安</t>
  </si>
  <si>
    <t>2040201</t>
  </si>
  <si>
    <t>2040202</t>
  </si>
  <si>
    <t>2040203</t>
  </si>
  <si>
    <t xml:space="preserve">      治安管理</t>
  </si>
  <si>
    <t>2040204</t>
  </si>
  <si>
    <t>治安管理</t>
  </si>
  <si>
    <t xml:space="preserve">      国内安全保卫</t>
  </si>
  <si>
    <t>2040205</t>
  </si>
  <si>
    <t>国内安全保卫</t>
  </si>
  <si>
    <t xml:space="preserve">      刑事侦查</t>
  </si>
  <si>
    <t>2040206</t>
  </si>
  <si>
    <t>刑事侦查</t>
  </si>
  <si>
    <t xml:space="preserve">      经济犯罪侦查</t>
  </si>
  <si>
    <t>2040207</t>
  </si>
  <si>
    <t>经济犯罪侦查</t>
  </si>
  <si>
    <t xml:space="preserve">      出入境管理</t>
  </si>
  <si>
    <t>2040208</t>
  </si>
  <si>
    <t>出入境管理</t>
  </si>
  <si>
    <t xml:space="preserve">      行动技术管理</t>
  </si>
  <si>
    <t>2040209</t>
  </si>
  <si>
    <t>行动技术管理</t>
  </si>
  <si>
    <t xml:space="preserve">      防范和处理邪教犯罪</t>
  </si>
  <si>
    <t>2040210</t>
  </si>
  <si>
    <t>防范和处理邪教犯罪</t>
  </si>
  <si>
    <t xml:space="preserve">      禁毒管理</t>
  </si>
  <si>
    <t>2040211</t>
  </si>
  <si>
    <t>禁毒管理</t>
  </si>
  <si>
    <t xml:space="preserve">      道路交通管理</t>
  </si>
  <si>
    <t>2040212</t>
  </si>
  <si>
    <t>道路交通管理</t>
  </si>
  <si>
    <t xml:space="preserve">      网络侦控管理</t>
  </si>
  <si>
    <t>2040213</t>
  </si>
  <si>
    <t>网络侦控管理</t>
  </si>
  <si>
    <t xml:space="preserve">      反恐怖</t>
  </si>
  <si>
    <t>2040214</t>
  </si>
  <si>
    <t>反恐怖</t>
  </si>
  <si>
    <t xml:space="preserve">      居民身份证管理</t>
  </si>
  <si>
    <t>2040215</t>
  </si>
  <si>
    <t>居民身份证管理</t>
  </si>
  <si>
    <t xml:space="preserve">      网络运行及维护</t>
  </si>
  <si>
    <t>2040216</t>
  </si>
  <si>
    <t>网络运行及维护</t>
  </si>
  <si>
    <t xml:space="preserve">      拘押收教场所管理</t>
  </si>
  <si>
    <t>2040217</t>
  </si>
  <si>
    <t>拘押收教场所管理</t>
  </si>
  <si>
    <t xml:space="preserve">      警犬繁育及训养</t>
  </si>
  <si>
    <t>2040218</t>
  </si>
  <si>
    <t>警犬繁育及训养</t>
  </si>
  <si>
    <t>2040219</t>
  </si>
  <si>
    <t>2040250</t>
  </si>
  <si>
    <t>2040299</t>
  </si>
  <si>
    <t>其他公安支出</t>
  </si>
  <si>
    <t xml:space="preserve">    国家安全</t>
  </si>
  <si>
    <t>20403</t>
  </si>
  <si>
    <t>国家安全</t>
  </si>
  <si>
    <t>2040301</t>
  </si>
  <si>
    <t>2040302</t>
  </si>
  <si>
    <t>2040303</t>
  </si>
  <si>
    <t xml:space="preserve">      安全业务</t>
  </si>
  <si>
    <t>2040304</t>
  </si>
  <si>
    <t>安全业务</t>
  </si>
  <si>
    <t>2040350</t>
  </si>
  <si>
    <t xml:space="preserve">      其他国家安全支出</t>
  </si>
  <si>
    <t>2040399</t>
  </si>
  <si>
    <t>其他国家安全支出</t>
  </si>
  <si>
    <t>20404</t>
  </si>
  <si>
    <t>检察</t>
  </si>
  <si>
    <t>2040401</t>
  </si>
  <si>
    <t>2040402</t>
  </si>
  <si>
    <t>2040403</t>
  </si>
  <si>
    <t xml:space="preserve">      查办和预防职务犯罪</t>
  </si>
  <si>
    <t>2040404</t>
  </si>
  <si>
    <t>查办和预防职务犯罪</t>
  </si>
  <si>
    <t xml:space="preserve">      公诉和审判监督</t>
  </si>
  <si>
    <t>2040405</t>
  </si>
  <si>
    <t>公诉和审判监督</t>
  </si>
  <si>
    <t xml:space="preserve">      侦查监督</t>
  </si>
  <si>
    <t>2040406</t>
  </si>
  <si>
    <t>侦查监督</t>
  </si>
  <si>
    <t xml:space="preserve">      执行监督</t>
  </si>
  <si>
    <t>2040407</t>
  </si>
  <si>
    <t>执行监督</t>
  </si>
  <si>
    <t xml:space="preserve">      控告申诉</t>
  </si>
  <si>
    <t>2040408</t>
  </si>
  <si>
    <t>控告申诉</t>
  </si>
  <si>
    <t xml:space="preserve">      “两房”建设</t>
  </si>
  <si>
    <t>2040409</t>
  </si>
  <si>
    <t>“两房”建设</t>
  </si>
  <si>
    <t>2040450</t>
  </si>
  <si>
    <t xml:space="preserve">      其他检察支出</t>
  </si>
  <si>
    <t>2040499</t>
  </si>
  <si>
    <t>其他检察支出</t>
  </si>
  <si>
    <t>20405</t>
  </si>
  <si>
    <t>法院</t>
  </si>
  <si>
    <t>2040501</t>
  </si>
  <si>
    <t>2040502</t>
  </si>
  <si>
    <t>2040503</t>
  </si>
  <si>
    <t xml:space="preserve">      案件审判</t>
  </si>
  <si>
    <t>2040504</t>
  </si>
  <si>
    <t>案件审判</t>
  </si>
  <si>
    <t>2040505</t>
  </si>
  <si>
    <t>案件执行</t>
  </si>
  <si>
    <t xml:space="preserve">      “两庭”建设</t>
  </si>
  <si>
    <t>2040506</t>
  </si>
  <si>
    <t>“两庭”建设</t>
  </si>
  <si>
    <t>2040550</t>
  </si>
  <si>
    <t xml:space="preserve">      其他法院支出</t>
  </si>
  <si>
    <t>2040599</t>
  </si>
  <si>
    <t>其他法院支出</t>
  </si>
  <si>
    <t>20406</t>
  </si>
  <si>
    <t>司法</t>
  </si>
  <si>
    <t>2040601</t>
  </si>
  <si>
    <t>2040602</t>
  </si>
  <si>
    <t>2040603</t>
  </si>
  <si>
    <t>2040604</t>
  </si>
  <si>
    <t>基层司法业务</t>
  </si>
  <si>
    <t>2040605</t>
  </si>
  <si>
    <t>普法宣传</t>
  </si>
  <si>
    <t>2040606</t>
  </si>
  <si>
    <t>律师公证管理</t>
  </si>
  <si>
    <t>2040607</t>
  </si>
  <si>
    <t>法律援助</t>
  </si>
  <si>
    <t xml:space="preserve">      司法统一考试</t>
  </si>
  <si>
    <t>2040608</t>
  </si>
  <si>
    <t>司法统一考试</t>
  </si>
  <si>
    <t xml:space="preserve">      仲裁</t>
  </si>
  <si>
    <t>2040609</t>
  </si>
  <si>
    <t>仲裁</t>
  </si>
  <si>
    <t>2040650</t>
  </si>
  <si>
    <t>2040699</t>
  </si>
  <si>
    <t>其他司法支出</t>
  </si>
  <si>
    <t xml:space="preserve">    监狱</t>
  </si>
  <si>
    <t>20407</t>
  </si>
  <si>
    <t>监狱</t>
  </si>
  <si>
    <t>2040701</t>
  </si>
  <si>
    <t>2040702</t>
  </si>
  <si>
    <t>2040703</t>
  </si>
  <si>
    <t xml:space="preserve">      犯人生活</t>
  </si>
  <si>
    <t>2040704</t>
  </si>
  <si>
    <t>犯人生活</t>
  </si>
  <si>
    <t xml:space="preserve">      犯人改造</t>
  </si>
  <si>
    <t>2040705</t>
  </si>
  <si>
    <t>犯人改造</t>
  </si>
  <si>
    <t xml:space="preserve">      狱政设施建设</t>
  </si>
  <si>
    <t>2040706</t>
  </si>
  <si>
    <t>狱政设施建设</t>
  </si>
  <si>
    <t>2040750</t>
  </si>
  <si>
    <t xml:space="preserve">      其他监狱支出</t>
  </si>
  <si>
    <t>2040799</t>
  </si>
  <si>
    <t>其他监狱支出</t>
  </si>
  <si>
    <t xml:space="preserve">    强制隔离戒毒</t>
  </si>
  <si>
    <t>20408</t>
  </si>
  <si>
    <t>劳教</t>
  </si>
  <si>
    <t>2040801</t>
  </si>
  <si>
    <t>2040802</t>
  </si>
  <si>
    <t>2040803</t>
  </si>
  <si>
    <t xml:space="preserve">      强制隔离戒毒人员生活</t>
  </si>
  <si>
    <t>2040804</t>
  </si>
  <si>
    <t>劳教人员生活</t>
  </si>
  <si>
    <t xml:space="preserve">      强制隔离戒毒人员教育</t>
  </si>
  <si>
    <t>2040805</t>
  </si>
  <si>
    <t>劳教人员教育</t>
  </si>
  <si>
    <t xml:space="preserve">      所政设施建设</t>
  </si>
  <si>
    <t>2040806</t>
  </si>
  <si>
    <t>所政设施建设</t>
  </si>
  <si>
    <t>2040850</t>
  </si>
  <si>
    <t xml:space="preserve">      其他强制隔离戒毒支出</t>
  </si>
  <si>
    <t>2040899</t>
  </si>
  <si>
    <t>其他劳教支出</t>
  </si>
  <si>
    <t xml:space="preserve">    国家保密</t>
  </si>
  <si>
    <t>20409</t>
  </si>
  <si>
    <t>国家保密</t>
  </si>
  <si>
    <t>2040901</t>
  </si>
  <si>
    <t>2040902</t>
  </si>
  <si>
    <t>2040903</t>
  </si>
  <si>
    <t xml:space="preserve">      保密技术</t>
  </si>
  <si>
    <t>2040904</t>
  </si>
  <si>
    <t>保密技术</t>
  </si>
  <si>
    <t xml:space="preserve">      保密管理</t>
  </si>
  <si>
    <t>2040905</t>
  </si>
  <si>
    <t>保密管理</t>
  </si>
  <si>
    <t>2040950</t>
  </si>
  <si>
    <t xml:space="preserve">      其他国家保密支出</t>
  </si>
  <si>
    <t>2040999</t>
  </si>
  <si>
    <t>其他国家保密支出</t>
  </si>
  <si>
    <t xml:space="preserve">    缉私警察</t>
  </si>
  <si>
    <t>20410</t>
  </si>
  <si>
    <t>缉私警察</t>
  </si>
  <si>
    <t>2041001</t>
  </si>
  <si>
    <t>2041002</t>
  </si>
  <si>
    <t xml:space="preserve">      专项缉私活动支出</t>
  </si>
  <si>
    <t>2041003</t>
  </si>
  <si>
    <t>专项缉私活动支出</t>
  </si>
  <si>
    <t xml:space="preserve">      缉私情报</t>
  </si>
  <si>
    <t>2041004</t>
  </si>
  <si>
    <t>缉私情报</t>
  </si>
  <si>
    <t xml:space="preserve">      禁毒及缉毒</t>
  </si>
  <si>
    <t>2041005</t>
  </si>
  <si>
    <t>禁毒及缉毒</t>
  </si>
  <si>
    <t>2041006</t>
  </si>
  <si>
    <t xml:space="preserve">      其他缉私警察支出</t>
  </si>
  <si>
    <t>2041099</t>
  </si>
  <si>
    <t>其他缉私警察支出</t>
  </si>
  <si>
    <t>20499</t>
  </si>
  <si>
    <t>其他公共安全支出</t>
  </si>
  <si>
    <t>五、教育支出</t>
  </si>
  <si>
    <t>20501</t>
  </si>
  <si>
    <t>教育管理事务</t>
  </si>
  <si>
    <t>2050101</t>
  </si>
  <si>
    <t>2050102</t>
  </si>
  <si>
    <t>2050103</t>
  </si>
  <si>
    <t>2050199</t>
  </si>
  <si>
    <t>其他教育管理事务支出</t>
  </si>
  <si>
    <t>20502</t>
  </si>
  <si>
    <t>普通教育</t>
  </si>
  <si>
    <t>2050201</t>
  </si>
  <si>
    <t>学前教育</t>
  </si>
  <si>
    <t>2050202</t>
  </si>
  <si>
    <t>小学教育</t>
  </si>
  <si>
    <t>2050203</t>
  </si>
  <si>
    <t>初中教育</t>
  </si>
  <si>
    <t>2050204</t>
  </si>
  <si>
    <t>高中教育</t>
  </si>
  <si>
    <t xml:space="preserve">      高等教育</t>
  </si>
  <si>
    <t>2050205</t>
  </si>
  <si>
    <t>高等教育</t>
  </si>
  <si>
    <t xml:space="preserve">      化解农村义务教育债务支出</t>
  </si>
  <si>
    <t>2050206</t>
  </si>
  <si>
    <t>化解农村义务教育债务支出</t>
  </si>
  <si>
    <t xml:space="preserve">      化解普通高中债务支出</t>
  </si>
  <si>
    <t>2050207</t>
  </si>
  <si>
    <t>化解普通高中债务支出</t>
  </si>
  <si>
    <t>2050299</t>
  </si>
  <si>
    <t>其他普通教育支出</t>
  </si>
  <si>
    <t>20503</t>
  </si>
  <si>
    <t>职业教育</t>
  </si>
  <si>
    <t xml:space="preserve">      初等职业教育</t>
  </si>
  <si>
    <t>2050301</t>
  </si>
  <si>
    <t>初等职业教育</t>
  </si>
  <si>
    <t xml:space="preserve">      中专教育</t>
  </si>
  <si>
    <t>2050302</t>
  </si>
  <si>
    <t>中专教育</t>
  </si>
  <si>
    <t xml:space="preserve">      技校教育</t>
  </si>
  <si>
    <t>2050303</t>
  </si>
  <si>
    <t>技校教育</t>
  </si>
  <si>
    <t xml:space="preserve">      职业高中教育</t>
  </si>
  <si>
    <t>2050304</t>
  </si>
  <si>
    <t>职业高中教育</t>
  </si>
  <si>
    <t>2050305</t>
  </si>
  <si>
    <t>高等职业教育</t>
  </si>
  <si>
    <t xml:space="preserve">      其他职业教育支出</t>
  </si>
  <si>
    <t>2050399</t>
  </si>
  <si>
    <t>其他职业教育支出</t>
  </si>
  <si>
    <t xml:space="preserve">    成人教育</t>
  </si>
  <si>
    <t>20504</t>
  </si>
  <si>
    <t>成人教育</t>
  </si>
  <si>
    <t xml:space="preserve">      成人初等教育</t>
  </si>
  <si>
    <t>2050401</t>
  </si>
  <si>
    <t>成人初等教育</t>
  </si>
  <si>
    <t xml:space="preserve">      成人中等教育</t>
  </si>
  <si>
    <t>2050402</t>
  </si>
  <si>
    <t>成人中等教育</t>
  </si>
  <si>
    <t xml:space="preserve">      成人高等教育</t>
  </si>
  <si>
    <t>2050403</t>
  </si>
  <si>
    <t>成人高等教育</t>
  </si>
  <si>
    <t xml:space="preserve">      成人广播电视教育</t>
  </si>
  <si>
    <t>2050404</t>
  </si>
  <si>
    <t>成人广播电视教育</t>
  </si>
  <si>
    <t xml:space="preserve">      其他成人教育支出</t>
  </si>
  <si>
    <t>2050499</t>
  </si>
  <si>
    <t>其他成人教育支出</t>
  </si>
  <si>
    <t xml:space="preserve">    广播电视教育</t>
  </si>
  <si>
    <t>20505</t>
  </si>
  <si>
    <t>广播电视教育</t>
  </si>
  <si>
    <t xml:space="preserve">      广播电视学校</t>
  </si>
  <si>
    <t>2050501</t>
  </si>
  <si>
    <t>广播电视学校</t>
  </si>
  <si>
    <t xml:space="preserve">      教育电视台</t>
  </si>
  <si>
    <t>2050502</t>
  </si>
  <si>
    <t>教育电视台</t>
  </si>
  <si>
    <t xml:space="preserve">      其他广播电视教育支出</t>
  </si>
  <si>
    <t>2050599</t>
  </si>
  <si>
    <t>其他广播电视教育支出</t>
  </si>
  <si>
    <t xml:space="preserve">    留学教育</t>
  </si>
  <si>
    <t>20506</t>
  </si>
  <si>
    <t>留学教育</t>
  </si>
  <si>
    <t xml:space="preserve">      出国留学教育</t>
  </si>
  <si>
    <t>2050601</t>
  </si>
  <si>
    <t>出国留学教育</t>
  </si>
  <si>
    <t xml:space="preserve">      来华留学教育</t>
  </si>
  <si>
    <t>2050602</t>
  </si>
  <si>
    <t>来华留学教育</t>
  </si>
  <si>
    <t xml:space="preserve">      其他留学教育支出</t>
  </si>
  <si>
    <t>2050699</t>
  </si>
  <si>
    <t>其他留学教育支出</t>
  </si>
  <si>
    <t>20507</t>
  </si>
  <si>
    <t>特殊教育</t>
  </si>
  <si>
    <t>2050701</t>
  </si>
  <si>
    <t>特殊学校教育</t>
  </si>
  <si>
    <t xml:space="preserve">      工读学校教育</t>
  </si>
  <si>
    <t>2050702</t>
  </si>
  <si>
    <t>工读学校教育</t>
  </si>
  <si>
    <t xml:space="preserve">      其他特殊教育支出</t>
  </si>
  <si>
    <t>2050799</t>
  </si>
  <si>
    <t>其他特殊教育支出</t>
  </si>
  <si>
    <t>20508</t>
  </si>
  <si>
    <t>教师进修及干部继续教育</t>
  </si>
  <si>
    <t>2050801</t>
  </si>
  <si>
    <t>教师进修</t>
  </si>
  <si>
    <t>2050802</t>
  </si>
  <si>
    <t>干部教育</t>
  </si>
  <si>
    <t xml:space="preserve">      培训支出</t>
  </si>
  <si>
    <t>2050803</t>
  </si>
  <si>
    <t>培训支出</t>
  </si>
  <si>
    <t xml:space="preserve">      退役士兵能力提升</t>
  </si>
  <si>
    <t>2050804</t>
  </si>
  <si>
    <t>退役士兵能力提升</t>
  </si>
  <si>
    <t xml:space="preserve">      其他进修及培训</t>
  </si>
  <si>
    <t>2050899</t>
  </si>
  <si>
    <t>其他教师进修及干部继续教育支出</t>
  </si>
  <si>
    <t>20509</t>
  </si>
  <si>
    <t>教育费附加安排的支出</t>
  </si>
  <si>
    <t>2050901</t>
  </si>
  <si>
    <t>农村中小学校舍建设</t>
  </si>
  <si>
    <t xml:space="preserve">      农村中小学教学设施</t>
  </si>
  <si>
    <t>2050902</t>
  </si>
  <si>
    <t>农村中小学教学设施</t>
  </si>
  <si>
    <t xml:space="preserve">      城市中小学校舍建设</t>
  </si>
  <si>
    <t>2050903</t>
  </si>
  <si>
    <t>城市中小学校舍建设</t>
  </si>
  <si>
    <t xml:space="preserve">      城市中小学教学设施</t>
  </si>
  <si>
    <t>2050904</t>
  </si>
  <si>
    <t>城市中小学教学设施</t>
  </si>
  <si>
    <t xml:space="preserve">      中等职业学校教学设施</t>
  </si>
  <si>
    <t>2050905</t>
  </si>
  <si>
    <t>中等职业学校教学设施</t>
  </si>
  <si>
    <t>2050999</t>
  </si>
  <si>
    <t>其他教育费附加安排的支出</t>
  </si>
  <si>
    <t>20599</t>
  </si>
  <si>
    <t>其他教育支出</t>
  </si>
  <si>
    <t>六、科学技术支出</t>
  </si>
  <si>
    <t>20601</t>
  </si>
  <si>
    <t>科学技术管理事务</t>
  </si>
  <si>
    <t>2060101</t>
  </si>
  <si>
    <t>2060102</t>
  </si>
  <si>
    <t>2060103</t>
  </si>
  <si>
    <t xml:space="preserve">      其他科学技术管理事务支出</t>
  </si>
  <si>
    <t>2060199</t>
  </si>
  <si>
    <t>其他科学技术管理事务支出</t>
  </si>
  <si>
    <t xml:space="preserve">    基础研究</t>
  </si>
  <si>
    <t>20602</t>
  </si>
  <si>
    <t>基础研究</t>
  </si>
  <si>
    <t>2060201</t>
  </si>
  <si>
    <t>机构运行</t>
  </si>
  <si>
    <t xml:space="preserve">      重点基础研究规划</t>
  </si>
  <si>
    <t>2060202</t>
  </si>
  <si>
    <t>重点基础研究规划</t>
  </si>
  <si>
    <t xml:space="preserve">      自然科学基金</t>
  </si>
  <si>
    <t>2060203</t>
  </si>
  <si>
    <t>自然科学基金</t>
  </si>
  <si>
    <t xml:space="preserve">      重点实验室及相关设施</t>
  </si>
  <si>
    <t>2060204</t>
  </si>
  <si>
    <t>重点实验室及相关设施</t>
  </si>
  <si>
    <t xml:space="preserve">      重大科学工程</t>
  </si>
  <si>
    <t>2060205</t>
  </si>
  <si>
    <t>重大科学工程</t>
  </si>
  <si>
    <t xml:space="preserve">      专项基础科研</t>
  </si>
  <si>
    <t>2060206</t>
  </si>
  <si>
    <t>专项基础科研</t>
  </si>
  <si>
    <t xml:space="preserve">      专项技术基础</t>
  </si>
  <si>
    <t>2060207</t>
  </si>
  <si>
    <t>专项技术基础</t>
  </si>
  <si>
    <t xml:space="preserve">      其他基础研究支出</t>
  </si>
  <si>
    <t>2060299</t>
  </si>
  <si>
    <t>其他基础研究支出</t>
  </si>
  <si>
    <t xml:space="preserve">    应用研究</t>
  </si>
  <si>
    <t>20603</t>
  </si>
  <si>
    <t>应用研究</t>
  </si>
  <si>
    <t>2060301</t>
  </si>
  <si>
    <t xml:space="preserve">      社会公益研究</t>
  </si>
  <si>
    <t>2060302</t>
  </si>
  <si>
    <t>社会公益研究</t>
  </si>
  <si>
    <t xml:space="preserve">      高技术研究</t>
  </si>
  <si>
    <t>2060303</t>
  </si>
  <si>
    <t>高技术研究</t>
  </si>
  <si>
    <t xml:space="preserve">      专项科研试制</t>
  </si>
  <si>
    <t>2060304</t>
  </si>
  <si>
    <t>专项科研试制</t>
  </si>
  <si>
    <t xml:space="preserve">      其他应用研究支出</t>
  </si>
  <si>
    <t>2060399</t>
  </si>
  <si>
    <t>其他应用研究支出</t>
  </si>
  <si>
    <t>20604</t>
  </si>
  <si>
    <t>技术研究与开发</t>
  </si>
  <si>
    <t>2060401</t>
  </si>
  <si>
    <t xml:space="preserve">      应用技术研究与开发</t>
  </si>
  <si>
    <t>2060402</t>
  </si>
  <si>
    <t>应用技术研究与开发</t>
  </si>
  <si>
    <t xml:space="preserve">      产业技术研究与开发</t>
  </si>
  <si>
    <t>2060403</t>
  </si>
  <si>
    <t>产业技术研究与开发</t>
  </si>
  <si>
    <t>2060404</t>
  </si>
  <si>
    <t>科技成果转化与扩散</t>
  </si>
  <si>
    <t>2060499</t>
  </si>
  <si>
    <t>其他技术研究与开发支出</t>
  </si>
  <si>
    <t xml:space="preserve">    科技条件与服务</t>
  </si>
  <si>
    <t>20605</t>
  </si>
  <si>
    <t>科技条件与服务</t>
  </si>
  <si>
    <t>2060501</t>
  </si>
  <si>
    <t xml:space="preserve">      技术创新服务体系</t>
  </si>
  <si>
    <t>2060502</t>
  </si>
  <si>
    <t>技术创新服务体系</t>
  </si>
  <si>
    <t xml:space="preserve">      科技条件专项</t>
  </si>
  <si>
    <t>2060503</t>
  </si>
  <si>
    <t>科技条件专项</t>
  </si>
  <si>
    <t xml:space="preserve">      其他科技条件与服务支出</t>
  </si>
  <si>
    <t>2060599</t>
  </si>
  <si>
    <t>其他科技条件与服务支出</t>
  </si>
  <si>
    <t xml:space="preserve">    社会科学</t>
  </si>
  <si>
    <t>20606</t>
  </si>
  <si>
    <t>社会科学</t>
  </si>
  <si>
    <t xml:space="preserve">      社会科学研究机构</t>
  </si>
  <si>
    <t>2060601</t>
  </si>
  <si>
    <t>社会科学研究机构</t>
  </si>
  <si>
    <t xml:space="preserve">      社会科学研究</t>
  </si>
  <si>
    <t>2060602</t>
  </si>
  <si>
    <t>社会科学研究</t>
  </si>
  <si>
    <t xml:space="preserve">      社科基金支出</t>
  </si>
  <si>
    <t>2060603</t>
  </si>
  <si>
    <t>社科基金支出</t>
  </si>
  <si>
    <t xml:space="preserve">      其他社会科学支出</t>
  </si>
  <si>
    <t>2060699</t>
  </si>
  <si>
    <t>其他社会科学支出</t>
  </si>
  <si>
    <t>20607</t>
  </si>
  <si>
    <t>科学技术普及</t>
  </si>
  <si>
    <t>2060701</t>
  </si>
  <si>
    <t>2060702</t>
  </si>
  <si>
    <t>科普活动</t>
  </si>
  <si>
    <t xml:space="preserve">      青少年科技活动</t>
  </si>
  <si>
    <t>2060703</t>
  </si>
  <si>
    <t>青少年科技活动</t>
  </si>
  <si>
    <t xml:space="preserve">      学术交流活动</t>
  </si>
  <si>
    <t>2060704</t>
  </si>
  <si>
    <t>学术交流活动</t>
  </si>
  <si>
    <t xml:space="preserve">      科技馆站</t>
  </si>
  <si>
    <t>2060705</t>
  </si>
  <si>
    <t>科技馆站</t>
  </si>
  <si>
    <t xml:space="preserve">      其他科学技术普及支出</t>
  </si>
  <si>
    <t>2060799</t>
  </si>
  <si>
    <t>其他科学技术普及支出</t>
  </si>
  <si>
    <t xml:space="preserve">    科技交流与合作</t>
  </si>
  <si>
    <t>20608</t>
  </si>
  <si>
    <t>科技交流与合作</t>
  </si>
  <si>
    <t xml:space="preserve">      国际交流与合作</t>
  </si>
  <si>
    <t>2060801</t>
  </si>
  <si>
    <t>国际交流与合作</t>
  </si>
  <si>
    <t xml:space="preserve">      重大科技合作项目</t>
  </si>
  <si>
    <t>2060802</t>
  </si>
  <si>
    <t>重大科技合作项目</t>
  </si>
  <si>
    <t xml:space="preserve">      其他科技交流与合作支出</t>
  </si>
  <si>
    <t>2060899</t>
  </si>
  <si>
    <t>其他科技交流与合作支出</t>
  </si>
  <si>
    <t xml:space="preserve">    科技重大专项</t>
  </si>
  <si>
    <t>20609</t>
  </si>
  <si>
    <t>科技重大专项</t>
  </si>
  <si>
    <t>20699</t>
  </si>
  <si>
    <t>其他科学技术支出</t>
  </si>
  <si>
    <t xml:space="preserve">      科技奖励</t>
  </si>
  <si>
    <t>2069901</t>
  </si>
  <si>
    <t>科技奖励</t>
  </si>
  <si>
    <t xml:space="preserve">      核应急</t>
  </si>
  <si>
    <t>2069902</t>
  </si>
  <si>
    <t>核应急</t>
  </si>
  <si>
    <t xml:space="preserve">      转制科研机构</t>
  </si>
  <si>
    <t>2069903</t>
  </si>
  <si>
    <t>转制科研机构</t>
  </si>
  <si>
    <t>2069999</t>
  </si>
  <si>
    <t>七、文化体育与传媒支出</t>
  </si>
  <si>
    <t xml:space="preserve">    文化</t>
  </si>
  <si>
    <t>20701</t>
  </si>
  <si>
    <t>文化</t>
  </si>
  <si>
    <t>2070101</t>
  </si>
  <si>
    <t>2070102</t>
  </si>
  <si>
    <t>2070103</t>
  </si>
  <si>
    <t>2070104</t>
  </si>
  <si>
    <t>图书馆</t>
  </si>
  <si>
    <t>2070105</t>
  </si>
  <si>
    <t>文化展示及纪念机构</t>
  </si>
  <si>
    <t xml:space="preserve">      艺术表演场所</t>
  </si>
  <si>
    <t>2070106</t>
  </si>
  <si>
    <t>艺术表演场所</t>
  </si>
  <si>
    <t>2070107</t>
  </si>
  <si>
    <t>艺术表演团体</t>
  </si>
  <si>
    <t xml:space="preserve">      文化活动</t>
  </si>
  <si>
    <t>2070108</t>
  </si>
  <si>
    <t>文化活动</t>
  </si>
  <si>
    <t>2070109</t>
  </si>
  <si>
    <t>群众文化</t>
  </si>
  <si>
    <t xml:space="preserve">      文化交流与合作</t>
  </si>
  <si>
    <t>2070110</t>
  </si>
  <si>
    <t>文化交流与合作</t>
  </si>
  <si>
    <t>2070111</t>
  </si>
  <si>
    <t>文化创作与保护</t>
  </si>
  <si>
    <t xml:space="preserve">      文化市场管理</t>
  </si>
  <si>
    <t>2070112</t>
  </si>
  <si>
    <t>文化市场管理</t>
  </si>
  <si>
    <t xml:space="preserve">      其他文化支出</t>
  </si>
  <si>
    <t>2070199</t>
  </si>
  <si>
    <t>其他文化支出</t>
  </si>
  <si>
    <t>20702</t>
  </si>
  <si>
    <t>文物</t>
  </si>
  <si>
    <t>2070201</t>
  </si>
  <si>
    <t>2070202</t>
  </si>
  <si>
    <t>2070203</t>
  </si>
  <si>
    <t>2070204</t>
  </si>
  <si>
    <t>文物保护</t>
  </si>
  <si>
    <t xml:space="preserve">      博物馆</t>
  </si>
  <si>
    <t>2070205</t>
  </si>
  <si>
    <t>博物馆</t>
  </si>
  <si>
    <t xml:space="preserve">      历史名城与古迹</t>
  </si>
  <si>
    <t>2070206</t>
  </si>
  <si>
    <t>历史名城与古迹</t>
  </si>
  <si>
    <t xml:space="preserve">      其他文物支出</t>
  </si>
  <si>
    <t>2070299</t>
  </si>
  <si>
    <t>其他文物支出</t>
  </si>
  <si>
    <t>20703</t>
  </si>
  <si>
    <t>体育</t>
  </si>
  <si>
    <t>2070301</t>
  </si>
  <si>
    <t>2070302</t>
  </si>
  <si>
    <t>2070303</t>
  </si>
  <si>
    <t xml:space="preserve">      运动项目管理</t>
  </si>
  <si>
    <t>2070304</t>
  </si>
  <si>
    <t>运动项目管理</t>
  </si>
  <si>
    <t>2070305</t>
  </si>
  <si>
    <t>体育竞赛</t>
  </si>
  <si>
    <t xml:space="preserve">      体育训练</t>
  </si>
  <si>
    <t>2070306</t>
  </si>
  <si>
    <t>体育训练</t>
  </si>
  <si>
    <t>2070307</t>
  </si>
  <si>
    <t>体育场馆</t>
  </si>
  <si>
    <t>2070308</t>
  </si>
  <si>
    <t>群众体育</t>
  </si>
  <si>
    <t xml:space="preserve">      体育交流与合作</t>
  </si>
  <si>
    <t>2070309</t>
  </si>
  <si>
    <t>体育交流与合作</t>
  </si>
  <si>
    <t xml:space="preserve">      其他体育支出</t>
  </si>
  <si>
    <t>2070399</t>
  </si>
  <si>
    <t>其他体育支出</t>
  </si>
  <si>
    <t xml:space="preserve">    广播影视</t>
  </si>
  <si>
    <t>20704</t>
  </si>
  <si>
    <t>广播影视</t>
  </si>
  <si>
    <t>2070401</t>
  </si>
  <si>
    <t>2070402</t>
  </si>
  <si>
    <t>2070403</t>
  </si>
  <si>
    <t>2070404</t>
  </si>
  <si>
    <t>广播</t>
  </si>
  <si>
    <t>2070405</t>
  </si>
  <si>
    <t>电视</t>
  </si>
  <si>
    <t>2070406</t>
  </si>
  <si>
    <t>电影</t>
  </si>
  <si>
    <t>2070499</t>
  </si>
  <si>
    <t>2070407</t>
  </si>
  <si>
    <t>广播电视监控</t>
  </si>
  <si>
    <t xml:space="preserve">      其他广播影视支出</t>
  </si>
  <si>
    <t>其他广播影视支出</t>
  </si>
  <si>
    <t xml:space="preserve">    新闻出版</t>
  </si>
  <si>
    <t>20705</t>
  </si>
  <si>
    <t>新闻出版</t>
  </si>
  <si>
    <t>2070501</t>
  </si>
  <si>
    <t>2070502</t>
  </si>
  <si>
    <t>2070503</t>
  </si>
  <si>
    <t xml:space="preserve">      新闻通讯</t>
  </si>
  <si>
    <t>2070504</t>
  </si>
  <si>
    <t>新闻通讯</t>
  </si>
  <si>
    <t xml:space="preserve">      出版发行</t>
  </si>
  <si>
    <t>2070505</t>
  </si>
  <si>
    <t>出版发行</t>
  </si>
  <si>
    <t xml:space="preserve">      版权管理</t>
  </si>
  <si>
    <t>2070506</t>
  </si>
  <si>
    <t>版权管理</t>
  </si>
  <si>
    <t xml:space="preserve">      出版市场管理</t>
  </si>
  <si>
    <t>2070507</t>
  </si>
  <si>
    <t>出版市场管理</t>
  </si>
  <si>
    <t xml:space="preserve">      其他新闻出版支出</t>
  </si>
  <si>
    <t>2070599</t>
  </si>
  <si>
    <t>其他新闻出版支出</t>
  </si>
  <si>
    <t xml:space="preserve">    其他文化体育与传媒支出</t>
  </si>
  <si>
    <t>20799</t>
  </si>
  <si>
    <t>其他文化体育与传媒支出</t>
  </si>
  <si>
    <t>2079902</t>
  </si>
  <si>
    <t>宣传文化发展专项支出</t>
  </si>
  <si>
    <t xml:space="preserve">      文化产业发展专项支出</t>
  </si>
  <si>
    <t>2079903</t>
  </si>
  <si>
    <t>文化产业发展专项支出</t>
  </si>
  <si>
    <t xml:space="preserve">      其他文化体育与传媒支出</t>
  </si>
  <si>
    <t>2079999</t>
  </si>
  <si>
    <t>八、社会保障和就业</t>
  </si>
  <si>
    <t>20801</t>
  </si>
  <si>
    <t>人力资源和社会保障管理事务</t>
  </si>
  <si>
    <t>2080101</t>
  </si>
  <si>
    <t>2080102</t>
  </si>
  <si>
    <t>2080103</t>
  </si>
  <si>
    <t>2080104</t>
  </si>
  <si>
    <t>综合业务管理</t>
  </si>
  <si>
    <t xml:space="preserve">      劳动保障监察</t>
  </si>
  <si>
    <t>2080105</t>
  </si>
  <si>
    <t>劳动保障监察</t>
  </si>
  <si>
    <t>2080106</t>
  </si>
  <si>
    <t>就业管理事务</t>
  </si>
  <si>
    <t>2080107</t>
  </si>
  <si>
    <t>社会保险业务管理事务</t>
  </si>
  <si>
    <t>2080108</t>
  </si>
  <si>
    <t>金保工程</t>
  </si>
  <si>
    <t>2080109</t>
  </si>
  <si>
    <t>社会保险经办机构</t>
  </si>
  <si>
    <t xml:space="preserve">      劳动关系和维权</t>
  </si>
  <si>
    <t>2080110</t>
  </si>
  <si>
    <t>劳动关系和维权</t>
  </si>
  <si>
    <t xml:space="preserve">      公共就业服务和职业技能鉴定机构</t>
  </si>
  <si>
    <t>2080111</t>
  </si>
  <si>
    <t>公共就业服务和职业技能鉴定机构</t>
  </si>
  <si>
    <t xml:space="preserve">      劳动人事争议调解仲裁</t>
  </si>
  <si>
    <t>2080112</t>
  </si>
  <si>
    <t>劳动人事争议调解仲裁</t>
  </si>
  <si>
    <t xml:space="preserve">      其他人力资源和社会保障管理事务支出</t>
  </si>
  <si>
    <t>2080199</t>
  </si>
  <si>
    <t>其他人力资源和社会保障管理事务支出</t>
  </si>
  <si>
    <t>20802</t>
  </si>
  <si>
    <t>民政管理事务</t>
  </si>
  <si>
    <t>2080201</t>
  </si>
  <si>
    <t>2080202</t>
  </si>
  <si>
    <t>2080203</t>
  </si>
  <si>
    <t>2080204</t>
  </si>
  <si>
    <t>拥军优属</t>
  </si>
  <si>
    <t xml:space="preserve">      老龄事务</t>
  </si>
  <si>
    <t>2080205</t>
  </si>
  <si>
    <t>老龄事务</t>
  </si>
  <si>
    <t xml:space="preserve">      民间组织管理</t>
  </si>
  <si>
    <t>2080206</t>
  </si>
  <si>
    <t>民间组织管理</t>
  </si>
  <si>
    <t xml:space="preserve">      行政区划和地名管理</t>
  </si>
  <si>
    <t>2080207</t>
  </si>
  <si>
    <t>行政区划和地名管理</t>
  </si>
  <si>
    <t xml:space="preserve">      基层政权和社区建设</t>
  </si>
  <si>
    <t>2080208</t>
  </si>
  <si>
    <t>基层政权和社区建设</t>
  </si>
  <si>
    <t xml:space="preserve">      部队供应</t>
  </si>
  <si>
    <t>2080209</t>
  </si>
  <si>
    <t>部队供应</t>
  </si>
  <si>
    <t>2080299</t>
  </si>
  <si>
    <t>其他民政管理事务支出</t>
  </si>
  <si>
    <t xml:space="preserve">    财政对社会保险基金的补助</t>
  </si>
  <si>
    <t>20803</t>
  </si>
  <si>
    <t>财政对社会保险基金的补助</t>
  </si>
  <si>
    <t xml:space="preserve">      财政对基本养老保险基金的补助</t>
  </si>
  <si>
    <t>2080301</t>
  </si>
  <si>
    <t>财政对基本养老保险基金的补助</t>
  </si>
  <si>
    <t>2080302</t>
  </si>
  <si>
    <t>财政对失业保险基金的补助</t>
  </si>
  <si>
    <t xml:space="preserve">      财政对基本医疗保险基金的补助</t>
  </si>
  <si>
    <t>2080303</t>
  </si>
  <si>
    <t>财政对基本医疗保险基金的补助</t>
  </si>
  <si>
    <t>2080304</t>
  </si>
  <si>
    <t>财政对工伤保险基金的补助</t>
  </si>
  <si>
    <t>2080305</t>
  </si>
  <si>
    <t>财政对生育保险基金的补助</t>
  </si>
  <si>
    <t>2080308</t>
  </si>
  <si>
    <t>财政对城乡居民社会养老保险基金的补助</t>
  </si>
  <si>
    <t xml:space="preserve">      财政对其他社会保险基金的补助</t>
  </si>
  <si>
    <t>2080399</t>
  </si>
  <si>
    <t>财政对其他社会保险基金的补助</t>
  </si>
  <si>
    <t xml:space="preserve">    </t>
  </si>
  <si>
    <t>20899</t>
  </si>
  <si>
    <t>20804</t>
  </si>
  <si>
    <t>补充全国社会保障基金</t>
  </si>
  <si>
    <t xml:space="preserve">    行政事业单位离退休</t>
  </si>
  <si>
    <t>20805</t>
  </si>
  <si>
    <t>行政事业单位离退休</t>
  </si>
  <si>
    <t xml:space="preserve">      归口管理的行政单位离退休</t>
  </si>
  <si>
    <t>2080501</t>
  </si>
  <si>
    <t>归口管理的行政单位离退休</t>
  </si>
  <si>
    <t>2080502</t>
  </si>
  <si>
    <t>事业单位离退休</t>
  </si>
  <si>
    <t xml:space="preserve">      离退休人员管理机构</t>
  </si>
  <si>
    <t>2080503</t>
  </si>
  <si>
    <t>离退休人员管理机构</t>
  </si>
  <si>
    <t xml:space="preserve">      未归口管理的行政单位离退休</t>
  </si>
  <si>
    <t>2080504</t>
  </si>
  <si>
    <t>未归口管理的行政单位离退休</t>
  </si>
  <si>
    <t>2080599</t>
  </si>
  <si>
    <t>其他行政事业单位离退休支出</t>
  </si>
  <si>
    <t xml:space="preserve">    企业改革补助</t>
  </si>
  <si>
    <t>20806</t>
  </si>
  <si>
    <t>企业改革补助</t>
  </si>
  <si>
    <t xml:space="preserve">      企业关闭破产补助</t>
  </si>
  <si>
    <t>2080601</t>
  </si>
  <si>
    <t>企业关闭破产补助</t>
  </si>
  <si>
    <t xml:space="preserve">      厂办大集体改革补助</t>
  </si>
  <si>
    <t>2080602</t>
  </si>
  <si>
    <t>厂办大集体改革补助</t>
  </si>
  <si>
    <t xml:space="preserve">      其他企业改革发展补助</t>
  </si>
  <si>
    <t>2080699</t>
  </si>
  <si>
    <t>其他企业改革发展补助</t>
  </si>
  <si>
    <t>20807</t>
  </si>
  <si>
    <t>就业补助</t>
  </si>
  <si>
    <t xml:space="preserve">      扶持公共就业服务</t>
  </si>
  <si>
    <t>2080701</t>
  </si>
  <si>
    <t>扶持公共就业服务</t>
  </si>
  <si>
    <t>2080702</t>
  </si>
  <si>
    <t>职业培训补贴</t>
  </si>
  <si>
    <t xml:space="preserve">      职业介绍补贴</t>
  </si>
  <si>
    <t>2080703</t>
  </si>
  <si>
    <t>职业介绍补贴</t>
  </si>
  <si>
    <t>2080704</t>
  </si>
  <si>
    <t>社会保险补贴</t>
  </si>
  <si>
    <t>2080705</t>
  </si>
  <si>
    <t>公益性岗位补贴</t>
  </si>
  <si>
    <t xml:space="preserve">      小额担保贷款贴息</t>
  </si>
  <si>
    <t>2080706</t>
  </si>
  <si>
    <t>小额担保贷款贴息</t>
  </si>
  <si>
    <t xml:space="preserve">      补充小额贷款担保基金</t>
  </si>
  <si>
    <t>2080707</t>
  </si>
  <si>
    <t>补充小额贷款担保基金</t>
  </si>
  <si>
    <t>2080709</t>
  </si>
  <si>
    <t>职业技能鉴定补贴</t>
  </si>
  <si>
    <t xml:space="preserve">      特定就业政策支出</t>
  </si>
  <si>
    <t>2080710</t>
  </si>
  <si>
    <t>特定就业政策支出</t>
  </si>
  <si>
    <t>2080711</t>
  </si>
  <si>
    <t>就业见习补贴</t>
  </si>
  <si>
    <t xml:space="preserve">      高技能人才培养补助</t>
  </si>
  <si>
    <t>2080712</t>
  </si>
  <si>
    <t>高技能人才培养补助</t>
  </si>
  <si>
    <t xml:space="preserve">      求职补贴</t>
  </si>
  <si>
    <t>2080713</t>
  </si>
  <si>
    <t>求职补贴</t>
  </si>
  <si>
    <t>2080799</t>
  </si>
  <si>
    <t>其他就业补助支出</t>
  </si>
  <si>
    <t>20808</t>
  </si>
  <si>
    <t>抚恤</t>
  </si>
  <si>
    <t>2080801</t>
  </si>
  <si>
    <t>死亡抚恤</t>
  </si>
  <si>
    <t>2080802</t>
  </si>
  <si>
    <t>伤残抚恤</t>
  </si>
  <si>
    <t>2080803</t>
  </si>
  <si>
    <t>在乡复员、退伍军人生活补助</t>
  </si>
  <si>
    <t>2080804</t>
  </si>
  <si>
    <t>优抚事业单位</t>
  </si>
  <si>
    <t>2080805</t>
  </si>
  <si>
    <t>义务兵优待</t>
  </si>
  <si>
    <t>2080806</t>
  </si>
  <si>
    <t>农村籍退役士兵老年生活补助</t>
  </si>
  <si>
    <t>2080899</t>
  </si>
  <si>
    <t>其他优抚支出</t>
  </si>
  <si>
    <t>20809</t>
  </si>
  <si>
    <t>退役安置</t>
  </si>
  <si>
    <t>2080901</t>
  </si>
  <si>
    <t>退役士兵安置</t>
  </si>
  <si>
    <t>2080902</t>
  </si>
  <si>
    <t>军队移交政府的离退休人员安置</t>
  </si>
  <si>
    <t>2080903</t>
  </si>
  <si>
    <t>军队移交政府离退休干部管理机构</t>
  </si>
  <si>
    <t>2080904</t>
  </si>
  <si>
    <t>退役士兵教育培训</t>
  </si>
  <si>
    <t>2080999</t>
  </si>
  <si>
    <t>其他退役安置支出</t>
  </si>
  <si>
    <t>20810</t>
  </si>
  <si>
    <t>社会福利</t>
  </si>
  <si>
    <t>2081001</t>
  </si>
  <si>
    <t>儿童福利</t>
  </si>
  <si>
    <t>2081002</t>
  </si>
  <si>
    <t>老年福利</t>
  </si>
  <si>
    <t xml:space="preserve">      假肢矫形</t>
  </si>
  <si>
    <t>2081003</t>
  </si>
  <si>
    <t>假肢矫形</t>
  </si>
  <si>
    <t>2081004</t>
  </si>
  <si>
    <t>殡葬</t>
  </si>
  <si>
    <t xml:space="preserve">      社会福利事业单位</t>
  </si>
  <si>
    <t>2081005</t>
  </si>
  <si>
    <t>社会福利事业单位</t>
  </si>
  <si>
    <t>2081099</t>
  </si>
  <si>
    <t>其他社会福利支出</t>
  </si>
  <si>
    <t>20811</t>
  </si>
  <si>
    <t>残疾人事业</t>
  </si>
  <si>
    <t>2081101</t>
  </si>
  <si>
    <t>2081102</t>
  </si>
  <si>
    <t>2081103</t>
  </si>
  <si>
    <t>2081104</t>
  </si>
  <si>
    <t>残疾人康复</t>
  </si>
  <si>
    <t>2081105</t>
  </si>
  <si>
    <t>残疾人就业和扶贫</t>
  </si>
  <si>
    <t>2081106</t>
  </si>
  <si>
    <t>残疾人体育</t>
  </si>
  <si>
    <t>2081199</t>
  </si>
  <si>
    <t>其他残疾人事业支出</t>
  </si>
  <si>
    <t>2081901</t>
  </si>
  <si>
    <t>20812</t>
  </si>
  <si>
    <t>城市居民最低生活保障</t>
  </si>
  <si>
    <t>2081201</t>
  </si>
  <si>
    <t>城市居民最低生活保障金支出</t>
  </si>
  <si>
    <t>2081202</t>
  </si>
  <si>
    <t>城市居民最低生活保障对象临时补助</t>
  </si>
  <si>
    <r>
      <rPr>
        <sz val="11"/>
        <rFont val="宋体"/>
        <charset val="134"/>
      </rPr>
      <t>208</t>
    </r>
    <r>
      <rPr>
        <sz val="11"/>
        <rFont val="宋体"/>
        <charset val="134"/>
      </rPr>
      <t>2501</t>
    </r>
  </si>
  <si>
    <t>20813</t>
  </si>
  <si>
    <t>其他城镇社会救济</t>
  </si>
  <si>
    <t>2081301</t>
  </si>
  <si>
    <t>流浪乞讨人员救助</t>
  </si>
  <si>
    <t>2081399</t>
  </si>
  <si>
    <t>其他城镇社会救济支出</t>
  </si>
  <si>
    <t xml:space="preserve">    自然灾害生活救助</t>
  </si>
  <si>
    <t>20815</t>
  </si>
  <si>
    <t>自然灾害生活救助</t>
  </si>
  <si>
    <t>2081501</t>
  </si>
  <si>
    <t>中央自然灾害生活补助</t>
  </si>
  <si>
    <t>2081502</t>
  </si>
  <si>
    <t>地方自然灾害生活补助</t>
  </si>
  <si>
    <t xml:space="preserve">      自然灾害灾后重建补助</t>
  </si>
  <si>
    <t>2081503</t>
  </si>
  <si>
    <t>自然灾害灾后重建补助</t>
  </si>
  <si>
    <t xml:space="preserve">      其他自然灾害生活救助支出</t>
  </si>
  <si>
    <t>2081599</t>
  </si>
  <si>
    <t>其他自然灾害生活救助支出</t>
  </si>
  <si>
    <t>20816</t>
  </si>
  <si>
    <t>红十字事业</t>
  </si>
  <si>
    <t>2081601</t>
  </si>
  <si>
    <t>2081602</t>
  </si>
  <si>
    <t>2081603</t>
  </si>
  <si>
    <t xml:space="preserve">      其他红十字事业支出</t>
  </si>
  <si>
    <t>2081699</t>
  </si>
  <si>
    <t>其他红十字事业支出</t>
  </si>
  <si>
    <r>
      <rPr>
        <sz val="11"/>
        <rFont val="宋体"/>
        <charset val="134"/>
      </rPr>
      <t>208</t>
    </r>
    <r>
      <rPr>
        <sz val="11"/>
        <rFont val="宋体"/>
        <charset val="134"/>
      </rPr>
      <t>1902</t>
    </r>
  </si>
  <si>
    <t>20817</t>
  </si>
  <si>
    <t>农村最低生活保障</t>
  </si>
  <si>
    <t>2081701</t>
  </si>
  <si>
    <t>农村最低生活保障金支出</t>
  </si>
  <si>
    <t>2081702</t>
  </si>
  <si>
    <t>农村最低生活保障对象临时补助</t>
  </si>
  <si>
    <r>
      <rPr>
        <sz val="11"/>
        <rFont val="宋体"/>
        <charset val="134"/>
      </rPr>
      <t>208</t>
    </r>
    <r>
      <rPr>
        <sz val="11"/>
        <rFont val="宋体"/>
        <charset val="134"/>
      </rPr>
      <t>2502</t>
    </r>
  </si>
  <si>
    <t>20818</t>
  </si>
  <si>
    <t>其他农村社会救济</t>
  </si>
  <si>
    <t>2081801</t>
  </si>
  <si>
    <t>五保供养</t>
  </si>
  <si>
    <t>2081899</t>
  </si>
  <si>
    <t>其他农村社会救济支出</t>
  </si>
  <si>
    <r>
      <rPr>
        <sz val="11"/>
        <rFont val="宋体"/>
        <charset val="134"/>
      </rPr>
      <t>2081</t>
    </r>
    <r>
      <rPr>
        <sz val="11"/>
        <rFont val="宋体"/>
        <charset val="134"/>
      </rPr>
      <t>9</t>
    </r>
  </si>
  <si>
    <t>20819</t>
  </si>
  <si>
    <t>最低生活保障</t>
  </si>
  <si>
    <r>
      <rPr>
        <sz val="11"/>
        <rFont val="宋体"/>
        <charset val="134"/>
      </rPr>
      <t>2081</t>
    </r>
    <r>
      <rPr>
        <sz val="11"/>
        <rFont val="宋体"/>
        <charset val="134"/>
      </rPr>
      <t>9</t>
    </r>
    <r>
      <rPr>
        <sz val="11"/>
        <rFont val="宋体"/>
        <charset val="134"/>
      </rPr>
      <t>01</t>
    </r>
  </si>
  <si>
    <t>城市最低生活保障金支出</t>
  </si>
  <si>
    <r>
      <rPr>
        <sz val="11"/>
        <rFont val="宋体"/>
        <charset val="134"/>
      </rPr>
      <t>2081</t>
    </r>
    <r>
      <rPr>
        <sz val="11"/>
        <rFont val="宋体"/>
        <charset val="134"/>
      </rPr>
      <t>9</t>
    </r>
    <r>
      <rPr>
        <sz val="11"/>
        <rFont val="宋体"/>
        <charset val="134"/>
      </rPr>
      <t>02</t>
    </r>
  </si>
  <si>
    <t>2081902</t>
  </si>
  <si>
    <r>
      <rPr>
        <sz val="11"/>
        <rFont val="宋体"/>
        <charset val="134"/>
      </rPr>
      <t>208</t>
    </r>
    <r>
      <rPr>
        <sz val="11"/>
        <rFont val="宋体"/>
        <charset val="134"/>
      </rPr>
      <t>20</t>
    </r>
  </si>
  <si>
    <t>20820</t>
  </si>
  <si>
    <t>临时救助</t>
  </si>
  <si>
    <r>
      <rPr>
        <sz val="11"/>
        <rFont val="宋体"/>
        <charset val="134"/>
      </rPr>
      <t>208</t>
    </r>
    <r>
      <rPr>
        <sz val="11"/>
        <rFont val="宋体"/>
        <charset val="134"/>
      </rPr>
      <t>20</t>
    </r>
    <r>
      <rPr>
        <sz val="11"/>
        <rFont val="宋体"/>
        <charset val="134"/>
      </rPr>
      <t>01</t>
    </r>
  </si>
  <si>
    <t>2082001</t>
  </si>
  <si>
    <t>临时救助支出</t>
  </si>
  <si>
    <r>
      <rPr>
        <sz val="11"/>
        <rFont val="宋体"/>
        <charset val="134"/>
      </rPr>
      <t>208</t>
    </r>
    <r>
      <rPr>
        <sz val="11"/>
        <rFont val="宋体"/>
        <charset val="134"/>
      </rPr>
      <t>20</t>
    </r>
    <r>
      <rPr>
        <sz val="11"/>
        <rFont val="宋体"/>
        <charset val="134"/>
      </rPr>
      <t>02</t>
    </r>
  </si>
  <si>
    <t>2082002</t>
  </si>
  <si>
    <t>流浪乞讨人员救助支出</t>
  </si>
  <si>
    <t xml:space="preserve">    特困人员供养</t>
  </si>
  <si>
    <r>
      <rPr>
        <sz val="11"/>
        <rFont val="宋体"/>
        <charset val="134"/>
      </rPr>
      <t>208</t>
    </r>
    <r>
      <rPr>
        <sz val="11"/>
        <rFont val="宋体"/>
        <charset val="134"/>
      </rPr>
      <t>21</t>
    </r>
  </si>
  <si>
    <t>20821</t>
  </si>
  <si>
    <t>特困人员供养</t>
  </si>
  <si>
    <t xml:space="preserve">      城市特困人员供养支出</t>
  </si>
  <si>
    <r>
      <rPr>
        <sz val="11"/>
        <rFont val="宋体"/>
        <charset val="134"/>
      </rPr>
      <t>208</t>
    </r>
    <r>
      <rPr>
        <sz val="11"/>
        <rFont val="宋体"/>
        <charset val="134"/>
      </rPr>
      <t>21</t>
    </r>
    <r>
      <rPr>
        <sz val="11"/>
        <rFont val="宋体"/>
        <charset val="134"/>
      </rPr>
      <t>01</t>
    </r>
  </si>
  <si>
    <t>2082101</t>
  </si>
  <si>
    <t>城市特困人员供养支出</t>
  </si>
  <si>
    <t xml:space="preserve">      农村五保供养支出</t>
  </si>
  <si>
    <r>
      <rPr>
        <sz val="11"/>
        <rFont val="宋体"/>
        <charset val="134"/>
      </rPr>
      <t>208</t>
    </r>
    <r>
      <rPr>
        <sz val="11"/>
        <rFont val="宋体"/>
        <charset val="134"/>
      </rPr>
      <t>21</t>
    </r>
    <r>
      <rPr>
        <sz val="11"/>
        <rFont val="宋体"/>
        <charset val="134"/>
      </rPr>
      <t>02</t>
    </r>
  </si>
  <si>
    <t>2082102</t>
  </si>
  <si>
    <t>农村五保供养支出</t>
  </si>
  <si>
    <t xml:space="preserve">    补充道路交通事故社会救助基金</t>
  </si>
  <si>
    <t>20824</t>
  </si>
  <si>
    <t>补充道路交通事故社会救助基金</t>
  </si>
  <si>
    <t xml:space="preserve">      交强险营业税补助基金支出</t>
  </si>
  <si>
    <t>2082401</t>
  </si>
  <si>
    <t>交强险营业税补助基金支出</t>
  </si>
  <si>
    <t xml:space="preserve">      交强险罚款收入补助基金支出</t>
  </si>
  <si>
    <t>2082402</t>
  </si>
  <si>
    <t>交强险罚款收入补助基金支出</t>
  </si>
  <si>
    <r>
      <rPr>
        <sz val="11"/>
        <rFont val="宋体"/>
        <charset val="134"/>
      </rPr>
      <t>2082</t>
    </r>
    <r>
      <rPr>
        <sz val="11"/>
        <rFont val="宋体"/>
        <charset val="134"/>
      </rPr>
      <t>5</t>
    </r>
  </si>
  <si>
    <t>20825</t>
  </si>
  <si>
    <t>其他生活救助</t>
  </si>
  <si>
    <t xml:space="preserve">      其他城市生活救助</t>
  </si>
  <si>
    <r>
      <rPr>
        <sz val="11"/>
        <rFont val="宋体"/>
        <charset val="134"/>
      </rPr>
      <t>2082</t>
    </r>
    <r>
      <rPr>
        <sz val="11"/>
        <rFont val="宋体"/>
        <charset val="134"/>
      </rPr>
      <t>5</t>
    </r>
    <r>
      <rPr>
        <sz val="11"/>
        <rFont val="宋体"/>
        <charset val="134"/>
      </rPr>
      <t>01</t>
    </r>
  </si>
  <si>
    <t>2082501</t>
  </si>
  <si>
    <t>其他城市生活救助</t>
  </si>
  <si>
    <r>
      <rPr>
        <sz val="11"/>
        <rFont val="宋体"/>
        <charset val="134"/>
      </rPr>
      <t>2082</t>
    </r>
    <r>
      <rPr>
        <sz val="11"/>
        <rFont val="宋体"/>
        <charset val="134"/>
      </rPr>
      <t>5</t>
    </r>
    <r>
      <rPr>
        <sz val="11"/>
        <rFont val="宋体"/>
        <charset val="134"/>
      </rPr>
      <t>02</t>
    </r>
  </si>
  <si>
    <t>2082502</t>
  </si>
  <si>
    <t>其他农村生活救助</t>
  </si>
  <si>
    <t>其他社会保障和就业支出</t>
  </si>
  <si>
    <r>
      <rPr>
        <sz val="11"/>
        <rFont val="宋体"/>
        <charset val="134"/>
      </rPr>
      <t>20899</t>
    </r>
    <r>
      <rPr>
        <sz val="11"/>
        <rFont val="宋体"/>
        <charset val="134"/>
      </rPr>
      <t>01</t>
    </r>
  </si>
  <si>
    <t>2089901</t>
  </si>
  <si>
    <t>九、医疗卫生与计划生育支出</t>
  </si>
  <si>
    <t xml:space="preserve">    医疗卫生与计划生育管理事务</t>
  </si>
  <si>
    <t>21001</t>
  </si>
  <si>
    <t>医疗卫生管理事务</t>
  </si>
  <si>
    <t>2100101</t>
  </si>
  <si>
    <t>2100102</t>
  </si>
  <si>
    <t>2100103</t>
  </si>
  <si>
    <t xml:space="preserve">      其他医疗卫生与计划生育管理事务支出</t>
  </si>
  <si>
    <t>2100199</t>
  </si>
  <si>
    <t>其他医疗卫生管理事务支出</t>
  </si>
  <si>
    <t>21002</t>
  </si>
  <si>
    <t>公立医院</t>
  </si>
  <si>
    <t>2100201</t>
  </si>
  <si>
    <t>综合医院</t>
  </si>
  <si>
    <t xml:space="preserve">      中医（民族）医院</t>
  </si>
  <si>
    <t>2100202</t>
  </si>
  <si>
    <t>中医（民族）医院</t>
  </si>
  <si>
    <t xml:space="preserve">      传染病医院</t>
  </si>
  <si>
    <t>2100203</t>
  </si>
  <si>
    <t>传染病医院</t>
  </si>
  <si>
    <t xml:space="preserve">      职业病防治医院</t>
  </si>
  <si>
    <t>2100204</t>
  </si>
  <si>
    <t>职业病防治医院</t>
  </si>
  <si>
    <t xml:space="preserve">      精神病医院</t>
  </si>
  <si>
    <t>2100205</t>
  </si>
  <si>
    <t>精神病医院</t>
  </si>
  <si>
    <t xml:space="preserve">      妇产医院</t>
  </si>
  <si>
    <t>2100206</t>
  </si>
  <si>
    <t>妇产医院</t>
  </si>
  <si>
    <t xml:space="preserve">      儿童医院</t>
  </si>
  <si>
    <t>2100207</t>
  </si>
  <si>
    <t>儿童医院</t>
  </si>
  <si>
    <t xml:space="preserve">      其他专科医院</t>
  </si>
  <si>
    <t>2100208</t>
  </si>
  <si>
    <t>其他专科医院</t>
  </si>
  <si>
    <t xml:space="preserve">      福利医院</t>
  </si>
  <si>
    <t>2100209</t>
  </si>
  <si>
    <t>福利医院</t>
  </si>
  <si>
    <t xml:space="preserve">      行业医院</t>
  </si>
  <si>
    <t>2100210</t>
  </si>
  <si>
    <t>行业医院</t>
  </si>
  <si>
    <t xml:space="preserve">      处理医疗欠费</t>
  </si>
  <si>
    <t>2100211</t>
  </si>
  <si>
    <t>处理医疗欠费</t>
  </si>
  <si>
    <t>2100299</t>
  </si>
  <si>
    <t>其他公立医院支出</t>
  </si>
  <si>
    <t>21003</t>
  </si>
  <si>
    <t>基层医疗卫生机构</t>
  </si>
  <si>
    <t xml:space="preserve">      城市社区卫生机构</t>
  </si>
  <si>
    <t>2100301</t>
  </si>
  <si>
    <t>城市社区卫生机构</t>
  </si>
  <si>
    <t>2100302</t>
  </si>
  <si>
    <t>乡镇卫生院</t>
  </si>
  <si>
    <t>2100399</t>
  </si>
  <si>
    <t>其他基层医疗卫生机构支出</t>
  </si>
  <si>
    <t>21004</t>
  </si>
  <si>
    <t>公共卫生</t>
  </si>
  <si>
    <t>2100401</t>
  </si>
  <si>
    <t>疾病预防控制机构</t>
  </si>
  <si>
    <t>2100402</t>
  </si>
  <si>
    <t>卫生监督机构</t>
  </si>
  <si>
    <t>2100403</t>
  </si>
  <si>
    <t>妇幼保健机构</t>
  </si>
  <si>
    <t xml:space="preserve">      精神卫生机构</t>
  </si>
  <si>
    <t>2100404</t>
  </si>
  <si>
    <t>精神卫生机构</t>
  </si>
  <si>
    <t xml:space="preserve">      应急救治机构</t>
  </si>
  <si>
    <t>2100405</t>
  </si>
  <si>
    <t>应急救治机构</t>
  </si>
  <si>
    <t xml:space="preserve">      采供血机构</t>
  </si>
  <si>
    <t>2100406</t>
  </si>
  <si>
    <t>采供血机构</t>
  </si>
  <si>
    <t xml:space="preserve">      其他专业公共卫生机构</t>
  </si>
  <si>
    <t>2100407</t>
  </si>
  <si>
    <t>其他专业公共卫生机构</t>
  </si>
  <si>
    <t>2100408</t>
  </si>
  <si>
    <t>基本公共卫生服务</t>
  </si>
  <si>
    <t>2100409</t>
  </si>
  <si>
    <t>重大公共卫生专项</t>
  </si>
  <si>
    <t>2100410</t>
  </si>
  <si>
    <t>突发公共卫生事件应急处理</t>
  </si>
  <si>
    <t>2100499</t>
  </si>
  <si>
    <t>其他公共卫生支出</t>
  </si>
  <si>
    <t xml:space="preserve">    医疗保障</t>
  </si>
  <si>
    <t>21005</t>
  </si>
  <si>
    <t>医疗保障</t>
  </si>
  <si>
    <t>2100501</t>
  </si>
  <si>
    <t>行政单位医疗</t>
  </si>
  <si>
    <t>2100502</t>
  </si>
  <si>
    <t>事业单位医疗</t>
  </si>
  <si>
    <t>2100503</t>
  </si>
  <si>
    <t>公务员医疗补助</t>
  </si>
  <si>
    <t>2100504</t>
  </si>
  <si>
    <t>优抚对象医疗补助</t>
  </si>
  <si>
    <t xml:space="preserve">      新型农村合作医疗</t>
  </si>
  <si>
    <t>2100506</t>
  </si>
  <si>
    <t>新型农村合作医疗</t>
  </si>
  <si>
    <t xml:space="preserve">      城镇居民基本医疗保险</t>
  </si>
  <si>
    <t>2100508</t>
  </si>
  <si>
    <t>城镇居民基本医疗保险</t>
  </si>
  <si>
    <t>2100509</t>
  </si>
  <si>
    <t>城乡医疗救助</t>
  </si>
  <si>
    <t>2100510</t>
  </si>
  <si>
    <t>疾病应急救助</t>
  </si>
  <si>
    <t xml:space="preserve">      其他医疗保障支出</t>
  </si>
  <si>
    <t>2100599</t>
  </si>
  <si>
    <t>其他医疗保障支出</t>
  </si>
  <si>
    <t>21006</t>
  </si>
  <si>
    <t>中医药</t>
  </si>
  <si>
    <t>2100601</t>
  </si>
  <si>
    <t>中医（民族医）药专项</t>
  </si>
  <si>
    <t xml:space="preserve">      其他中医药支出</t>
  </si>
  <si>
    <t>2100699</t>
  </si>
  <si>
    <t>其他中医药支出</t>
  </si>
  <si>
    <r>
      <rPr>
        <sz val="11"/>
        <rFont val="宋体"/>
        <charset val="134"/>
      </rPr>
      <t>210</t>
    </r>
    <r>
      <rPr>
        <sz val="11"/>
        <rFont val="宋体"/>
        <charset val="134"/>
      </rPr>
      <t>07</t>
    </r>
  </si>
  <si>
    <t>21007</t>
  </si>
  <si>
    <t>计划生育事务</t>
  </si>
  <si>
    <r>
      <rPr>
        <sz val="11"/>
        <rFont val="宋体"/>
        <charset val="134"/>
      </rPr>
      <t>210</t>
    </r>
    <r>
      <rPr>
        <sz val="11"/>
        <rFont val="宋体"/>
        <charset val="134"/>
      </rPr>
      <t>0716</t>
    </r>
  </si>
  <si>
    <t>2100701</t>
  </si>
  <si>
    <r>
      <rPr>
        <sz val="11"/>
        <rFont val="宋体"/>
        <charset val="134"/>
      </rPr>
      <t>210</t>
    </r>
    <r>
      <rPr>
        <sz val="11"/>
        <rFont val="宋体"/>
        <charset val="134"/>
      </rPr>
      <t>0717</t>
    </r>
  </si>
  <si>
    <t>2100702</t>
  </si>
  <si>
    <t>2100703</t>
  </si>
  <si>
    <t>2100704</t>
  </si>
  <si>
    <t>2100705</t>
  </si>
  <si>
    <t>2100706</t>
  </si>
  <si>
    <t>2100707</t>
  </si>
  <si>
    <t>2100708</t>
  </si>
  <si>
    <t>2100709</t>
  </si>
  <si>
    <t>2100710</t>
  </si>
  <si>
    <t>2100711</t>
  </si>
  <si>
    <t>2100712</t>
  </si>
  <si>
    <t>2100713</t>
  </si>
  <si>
    <t>2100714</t>
  </si>
  <si>
    <t>2100715</t>
  </si>
  <si>
    <r>
      <rPr>
        <sz val="11"/>
        <rFont val="宋体"/>
        <charset val="134"/>
      </rPr>
      <t>210</t>
    </r>
    <r>
      <rPr>
        <sz val="11"/>
        <rFont val="宋体"/>
        <charset val="134"/>
      </rPr>
      <t>0799</t>
    </r>
  </si>
  <si>
    <t>2100799</t>
  </si>
  <si>
    <t>其他计划生育事务支出</t>
  </si>
  <si>
    <t xml:space="preserve">    食品和药品监督管理事务</t>
  </si>
  <si>
    <t>21010</t>
  </si>
  <si>
    <t>食品和药品监督管理事务</t>
  </si>
  <si>
    <t>2101001</t>
  </si>
  <si>
    <t>2101002</t>
  </si>
  <si>
    <t>2101003</t>
  </si>
  <si>
    <t xml:space="preserve">      药品事务</t>
  </si>
  <si>
    <t>2101012</t>
  </si>
  <si>
    <t>药品事务</t>
  </si>
  <si>
    <t xml:space="preserve">      化妆品事务</t>
  </si>
  <si>
    <t>2101014</t>
  </si>
  <si>
    <t>化妆品事务</t>
  </si>
  <si>
    <t xml:space="preserve">      医疗器械事务</t>
  </si>
  <si>
    <t>2101015</t>
  </si>
  <si>
    <t>医疗器械事务</t>
  </si>
  <si>
    <t xml:space="preserve">      食品安全事务</t>
  </si>
  <si>
    <t>2101016</t>
  </si>
  <si>
    <t>食品安全事务</t>
  </si>
  <si>
    <t>2101050</t>
  </si>
  <si>
    <t xml:space="preserve">      其他食品和药品监督管理事务支出</t>
  </si>
  <si>
    <t>2101099</t>
  </si>
  <si>
    <t>其他食品和药品监督管理事务支出</t>
  </si>
  <si>
    <t xml:space="preserve">    其他医疗卫生与计划生育支出</t>
  </si>
  <si>
    <t>21099</t>
  </si>
  <si>
    <t>其他医疗卫生支出</t>
  </si>
  <si>
    <t xml:space="preserve">      其他医疗卫生与计划生育支出</t>
  </si>
  <si>
    <r>
      <rPr>
        <sz val="11"/>
        <rFont val="宋体"/>
        <charset val="134"/>
      </rPr>
      <t>21099</t>
    </r>
    <r>
      <rPr>
        <sz val="11"/>
        <rFont val="宋体"/>
        <charset val="134"/>
      </rPr>
      <t>01</t>
    </r>
  </si>
  <si>
    <t>2109901</t>
  </si>
  <si>
    <t>十、节能环保支出</t>
  </si>
  <si>
    <t>21101</t>
  </si>
  <si>
    <t>环境保护管理事务</t>
  </si>
  <si>
    <t>2110101</t>
  </si>
  <si>
    <t>2110102</t>
  </si>
  <si>
    <t>2110103</t>
  </si>
  <si>
    <t xml:space="preserve">      环境保护宣传</t>
  </si>
  <si>
    <t>2110104</t>
  </si>
  <si>
    <t>环境保护宣传</t>
  </si>
  <si>
    <t>2110105</t>
  </si>
  <si>
    <t>环境保护法规、规划及标准</t>
  </si>
  <si>
    <t xml:space="preserve">      环境国际合作及履约</t>
  </si>
  <si>
    <t>2110106</t>
  </si>
  <si>
    <t>环境国际合作及履约</t>
  </si>
  <si>
    <t xml:space="preserve">      环境保护行政许可</t>
  </si>
  <si>
    <t>2110107</t>
  </si>
  <si>
    <t>环境保护行政许可</t>
  </si>
  <si>
    <t xml:space="preserve">      其他环境保护管理事务支出</t>
  </si>
  <si>
    <t>2110199</t>
  </si>
  <si>
    <t>其他环境保护管理事务支出</t>
  </si>
  <si>
    <t>21102</t>
  </si>
  <si>
    <t>环境监测与监察</t>
  </si>
  <si>
    <t>2110203</t>
  </si>
  <si>
    <t>建设项目环评审查与监督</t>
  </si>
  <si>
    <t xml:space="preserve">      核与辐射安全监督</t>
  </si>
  <si>
    <t>2110204</t>
  </si>
  <si>
    <t>核与辐射安全监督</t>
  </si>
  <si>
    <t xml:space="preserve">      其他环境监测与监察支出</t>
  </si>
  <si>
    <t>2110299</t>
  </si>
  <si>
    <t>其他环境监测与监察支出</t>
  </si>
  <si>
    <t>21103</t>
  </si>
  <si>
    <t>污染防治</t>
  </si>
  <si>
    <t xml:space="preserve">      大气</t>
  </si>
  <si>
    <t>2110301</t>
  </si>
  <si>
    <t>大气</t>
  </si>
  <si>
    <t>2110302</t>
  </si>
  <si>
    <t>水体</t>
  </si>
  <si>
    <t xml:space="preserve">      噪声</t>
  </si>
  <si>
    <t>2110303</t>
  </si>
  <si>
    <t>噪声</t>
  </si>
  <si>
    <t xml:space="preserve">      固体废弃物与化学品</t>
  </si>
  <si>
    <t>2110304</t>
  </si>
  <si>
    <t>固体废弃物与化学品</t>
  </si>
  <si>
    <t xml:space="preserve">      放射源和放射性废物监管</t>
  </si>
  <si>
    <t>2110305</t>
  </si>
  <si>
    <t>放射源和放射性废物监管</t>
  </si>
  <si>
    <t xml:space="preserve">      辐射</t>
  </si>
  <si>
    <t>2110306</t>
  </si>
  <si>
    <t>辐射</t>
  </si>
  <si>
    <t xml:space="preserve">      排污费安排的支出</t>
  </si>
  <si>
    <t>2110307</t>
  </si>
  <si>
    <t>排污费安排的支出</t>
  </si>
  <si>
    <t xml:space="preserve">      其他污染防治支出</t>
  </si>
  <si>
    <t>2110399</t>
  </si>
  <si>
    <t>其他污染防治支出</t>
  </si>
  <si>
    <t>21104</t>
  </si>
  <si>
    <t>自然生态保护</t>
  </si>
  <si>
    <t>2110401</t>
  </si>
  <si>
    <t>生态保护</t>
  </si>
  <si>
    <t>2110402</t>
  </si>
  <si>
    <t>农村环境保护</t>
  </si>
  <si>
    <t xml:space="preserve">      自然保护区</t>
  </si>
  <si>
    <t>2110403</t>
  </si>
  <si>
    <t>自然保护区</t>
  </si>
  <si>
    <t xml:space="preserve">      生物及物种资源保护</t>
  </si>
  <si>
    <t>2110404</t>
  </si>
  <si>
    <t>生物及物种资源保护</t>
  </si>
  <si>
    <t>2110499</t>
  </si>
  <si>
    <t>2110405</t>
  </si>
  <si>
    <t>湖泊生态环境保护</t>
  </si>
  <si>
    <t>其他自然生态保护支出</t>
  </si>
  <si>
    <t>21105</t>
  </si>
  <si>
    <t>天然林保护</t>
  </si>
  <si>
    <t>2110501</t>
  </si>
  <si>
    <t>森林管护</t>
  </si>
  <si>
    <t xml:space="preserve">      社会保险补助</t>
  </si>
  <si>
    <t>2110502</t>
  </si>
  <si>
    <t>社会保险补助</t>
  </si>
  <si>
    <t xml:space="preserve">      政策性社会性支出补助</t>
  </si>
  <si>
    <t>2110503</t>
  </si>
  <si>
    <t>政策性社会性支出补助</t>
  </si>
  <si>
    <t>2110506</t>
  </si>
  <si>
    <t>天然林保护工程建设</t>
  </si>
  <si>
    <t xml:space="preserve">      其他天然林保护支出</t>
  </si>
  <si>
    <t>2110599</t>
  </si>
  <si>
    <t>其他天然林保护支出</t>
  </si>
  <si>
    <t xml:space="preserve">    退耕还林</t>
  </si>
  <si>
    <t>21106</t>
  </si>
  <si>
    <t>退耕还林</t>
  </si>
  <si>
    <t>2110602</t>
  </si>
  <si>
    <t>退耕现金</t>
  </si>
  <si>
    <t xml:space="preserve">      退耕还林粮食折现补贴</t>
  </si>
  <si>
    <t>2110603</t>
  </si>
  <si>
    <t>退耕还林粮食折现补贴</t>
  </si>
  <si>
    <t xml:space="preserve">      退耕还林粮食费用补贴</t>
  </si>
  <si>
    <t>2110604</t>
  </si>
  <si>
    <t>退耕还林粮食费用补贴</t>
  </si>
  <si>
    <t>2110605</t>
  </si>
  <si>
    <t>退耕还林工程建设</t>
  </si>
  <si>
    <t xml:space="preserve">      其他退耕还林支出</t>
  </si>
  <si>
    <t>2110699</t>
  </si>
  <si>
    <t>其他退耕还林支出</t>
  </si>
  <si>
    <t xml:space="preserve">    风沙荒漠治理</t>
  </si>
  <si>
    <t>21107</t>
  </si>
  <si>
    <t>风沙荒漠治理</t>
  </si>
  <si>
    <t xml:space="preserve">      京津风沙源治理工程建设</t>
  </si>
  <si>
    <t>2110704</t>
  </si>
  <si>
    <t>京津风沙源治理工程建设</t>
  </si>
  <si>
    <t xml:space="preserve">      其他风沙荒漠治理支出</t>
  </si>
  <si>
    <t>2110799</t>
  </si>
  <si>
    <t>其他风沙荒漠治理支出</t>
  </si>
  <si>
    <t xml:space="preserve">    退牧还草</t>
  </si>
  <si>
    <t>21108</t>
  </si>
  <si>
    <t>退牧还草</t>
  </si>
  <si>
    <t xml:space="preserve">      退牧还草工程建设</t>
  </si>
  <si>
    <t>2110804</t>
  </si>
  <si>
    <t>退牧还草工程建设</t>
  </si>
  <si>
    <t xml:space="preserve">      其他退牧还草支出</t>
  </si>
  <si>
    <t>2110899</t>
  </si>
  <si>
    <t>其他退牧还草支出</t>
  </si>
  <si>
    <t xml:space="preserve">    已垦草原退耕还草</t>
  </si>
  <si>
    <t>21109</t>
  </si>
  <si>
    <t>已垦草原退耕还草</t>
  </si>
  <si>
    <t>21110</t>
  </si>
  <si>
    <t>能源节约利用</t>
  </si>
  <si>
    <t xml:space="preserve">    污染减排</t>
  </si>
  <si>
    <t>21111</t>
  </si>
  <si>
    <t>污染减排</t>
  </si>
  <si>
    <t xml:space="preserve">      环境监测与信息</t>
  </si>
  <si>
    <t>2111101</t>
  </si>
  <si>
    <t>环境监测与信息</t>
  </si>
  <si>
    <t xml:space="preserve">      环境执法监察</t>
  </si>
  <si>
    <t>2111102</t>
  </si>
  <si>
    <t>环境执法监察</t>
  </si>
  <si>
    <t xml:space="preserve">      减排专项支出</t>
  </si>
  <si>
    <t>2111103</t>
  </si>
  <si>
    <t>减排专项支出</t>
  </si>
  <si>
    <t xml:space="preserve">      清洁生产专项支出</t>
  </si>
  <si>
    <t>2111104</t>
  </si>
  <si>
    <t>清洁生产专项支出</t>
  </si>
  <si>
    <t xml:space="preserve">      其他污染减排支出</t>
  </si>
  <si>
    <t>2111199</t>
  </si>
  <si>
    <t>其他污染减排支出</t>
  </si>
  <si>
    <t xml:space="preserve">    可再生能源</t>
  </si>
  <si>
    <t>21112</t>
  </si>
  <si>
    <t>可再生能源</t>
  </si>
  <si>
    <t xml:space="preserve">    循环经济</t>
  </si>
  <si>
    <t>21113</t>
  </si>
  <si>
    <t>资源综合利用</t>
  </si>
  <si>
    <t xml:space="preserve">    能源管理事务</t>
  </si>
  <si>
    <t>21114</t>
  </si>
  <si>
    <t>能源管理事务</t>
  </si>
  <si>
    <t>2111401</t>
  </si>
  <si>
    <t>2111402</t>
  </si>
  <si>
    <t>2111403</t>
  </si>
  <si>
    <t xml:space="preserve">      能源预测预警</t>
  </si>
  <si>
    <t>2111404</t>
  </si>
  <si>
    <t>能源预测预警</t>
  </si>
  <si>
    <t xml:space="preserve">      能源战略规划与实施</t>
  </si>
  <si>
    <t>2111405</t>
  </si>
  <si>
    <t>能源战略规划与实施</t>
  </si>
  <si>
    <t xml:space="preserve">      能源科技装备</t>
  </si>
  <si>
    <t>2111406</t>
  </si>
  <si>
    <t>能源科技装备</t>
  </si>
  <si>
    <t xml:space="preserve">      能源行业管理</t>
  </si>
  <si>
    <t>2111407</t>
  </si>
  <si>
    <t>能源行业管理</t>
  </si>
  <si>
    <t xml:space="preserve">      能源管理</t>
  </si>
  <si>
    <t>2111408</t>
  </si>
  <si>
    <t>能源管理</t>
  </si>
  <si>
    <t xml:space="preserve">      石油储备发展管理</t>
  </si>
  <si>
    <t>2111409</t>
  </si>
  <si>
    <t>石油储备发展管理</t>
  </si>
  <si>
    <t xml:space="preserve">      能源调查</t>
  </si>
  <si>
    <t>2111410</t>
  </si>
  <si>
    <t>能源调查</t>
  </si>
  <si>
    <t>2111411</t>
  </si>
  <si>
    <t xml:space="preserve">      三峡库区移民专项支出</t>
  </si>
  <si>
    <t>2111412</t>
  </si>
  <si>
    <t>三峡库区移民专项支出</t>
  </si>
  <si>
    <t xml:space="preserve">      农村电网建设</t>
  </si>
  <si>
    <t>2111413</t>
  </si>
  <si>
    <t>农村电网建设</t>
  </si>
  <si>
    <t>2111450</t>
  </si>
  <si>
    <t xml:space="preserve">      其他能源管理事务支出</t>
  </si>
  <si>
    <t>2111499</t>
  </si>
  <si>
    <t>其他能源管理事务支出</t>
  </si>
  <si>
    <t xml:space="preserve">    江河湖库流域治理与保护</t>
  </si>
  <si>
    <r>
      <rPr>
        <sz val="11"/>
        <rFont val="宋体"/>
        <charset val="134"/>
      </rPr>
      <t>2111</t>
    </r>
    <r>
      <rPr>
        <sz val="11"/>
        <rFont val="宋体"/>
        <charset val="134"/>
      </rPr>
      <t>5</t>
    </r>
  </si>
  <si>
    <t>21115</t>
  </si>
  <si>
    <t>江河湖库流域治理与保护</t>
  </si>
  <si>
    <t xml:space="preserve">      水源地建设与保护</t>
  </si>
  <si>
    <r>
      <rPr>
        <sz val="11"/>
        <rFont val="宋体"/>
        <charset val="134"/>
      </rPr>
      <t>21115</t>
    </r>
    <r>
      <rPr>
        <sz val="11"/>
        <rFont val="宋体"/>
        <charset val="134"/>
      </rPr>
      <t>0</t>
    </r>
    <r>
      <rPr>
        <sz val="11"/>
        <rFont val="宋体"/>
        <charset val="134"/>
      </rPr>
      <t>1</t>
    </r>
  </si>
  <si>
    <t>2111501</t>
  </si>
  <si>
    <t>水源地建设与保护</t>
  </si>
  <si>
    <t xml:space="preserve">      河流治理与保护</t>
  </si>
  <si>
    <r>
      <rPr>
        <sz val="11"/>
        <rFont val="宋体"/>
        <charset val="134"/>
      </rPr>
      <t>21115</t>
    </r>
    <r>
      <rPr>
        <sz val="11"/>
        <rFont val="宋体"/>
        <charset val="134"/>
      </rPr>
      <t>0</t>
    </r>
    <r>
      <rPr>
        <sz val="11"/>
        <rFont val="宋体"/>
        <charset val="134"/>
      </rPr>
      <t>2</t>
    </r>
  </si>
  <si>
    <t>2111502</t>
  </si>
  <si>
    <t>河流治理与保护</t>
  </si>
  <si>
    <t xml:space="preserve">      湖库生态环境保护</t>
  </si>
  <si>
    <t>湖库生态环境保护</t>
  </si>
  <si>
    <t xml:space="preserve">      地下水修复与保护</t>
  </si>
  <si>
    <r>
      <rPr>
        <sz val="11"/>
        <rFont val="宋体"/>
        <charset val="134"/>
      </rPr>
      <t>2111</t>
    </r>
    <r>
      <rPr>
        <sz val="11"/>
        <rFont val="宋体"/>
        <charset val="134"/>
      </rPr>
      <t>5</t>
    </r>
    <r>
      <rPr>
        <sz val="11"/>
        <rFont val="宋体"/>
        <charset val="134"/>
      </rPr>
      <t>04</t>
    </r>
  </si>
  <si>
    <t>2111504</t>
  </si>
  <si>
    <t>地下水修复与保护</t>
  </si>
  <si>
    <t xml:space="preserve">      其他江河湖库流域治理与保护</t>
  </si>
  <si>
    <r>
      <rPr>
        <sz val="11"/>
        <rFont val="宋体"/>
        <charset val="134"/>
      </rPr>
      <t>2111</t>
    </r>
    <r>
      <rPr>
        <sz val="11"/>
        <rFont val="宋体"/>
        <charset val="134"/>
      </rPr>
      <t>599</t>
    </r>
  </si>
  <si>
    <t>2111599</t>
  </si>
  <si>
    <t>其他江河湖库流域治理与保护</t>
  </si>
  <si>
    <t>21199</t>
  </si>
  <si>
    <t>其他节能环保支出</t>
  </si>
  <si>
    <t>十一、城乡社区支出</t>
  </si>
  <si>
    <t>21201</t>
  </si>
  <si>
    <t>城乡社区管理事务</t>
  </si>
  <si>
    <t>2120101</t>
  </si>
  <si>
    <t>2120102</t>
  </si>
  <si>
    <t xml:space="preserve">        机关服务</t>
  </si>
  <si>
    <t>2120103</t>
  </si>
  <si>
    <t xml:space="preserve">        城管执法</t>
  </si>
  <si>
    <t>2120104</t>
  </si>
  <si>
    <t>城管执法</t>
  </si>
  <si>
    <t xml:space="preserve">        工程建设标准规范编制与监管</t>
  </si>
  <si>
    <t>2120105</t>
  </si>
  <si>
    <t>工程建设标准规范编制与监管</t>
  </si>
  <si>
    <t xml:space="preserve">        工程建设管理</t>
  </si>
  <si>
    <t>2120106</t>
  </si>
  <si>
    <t>工程建设管理</t>
  </si>
  <si>
    <t xml:space="preserve">        市政公用行业市场监管</t>
  </si>
  <si>
    <t>2120107</t>
  </si>
  <si>
    <t>市政公用行业市场监管</t>
  </si>
  <si>
    <t xml:space="preserve">        国家重点风景区规划与保护</t>
  </si>
  <si>
    <t>2120108</t>
  </si>
  <si>
    <t>国家重点风景区规划与保护</t>
  </si>
  <si>
    <t xml:space="preserve">        住宅建设与房地产市场监管</t>
  </si>
  <si>
    <t>2120109</t>
  </si>
  <si>
    <t>住宅建设与房地产市场监管</t>
  </si>
  <si>
    <t xml:space="preserve">        执业资格注册、资质审查</t>
  </si>
  <si>
    <t>2120110</t>
  </si>
  <si>
    <t>执业资格注册、资质审查</t>
  </si>
  <si>
    <t xml:space="preserve">        其他城乡社区管理事务支出</t>
  </si>
  <si>
    <t>2120199</t>
  </si>
  <si>
    <t>其他城乡社区管理事务支出</t>
  </si>
  <si>
    <t>21202</t>
  </si>
  <si>
    <t>城乡社区规划与管理</t>
  </si>
  <si>
    <t>21203</t>
  </si>
  <si>
    <t>城乡社区公共设施</t>
  </si>
  <si>
    <t xml:space="preserve">        小城镇基础设施建设</t>
  </si>
  <si>
    <t>2120303</t>
  </si>
  <si>
    <t>小城镇基础设施建设</t>
  </si>
  <si>
    <t xml:space="preserve">        其他城乡社区公共设施支出</t>
  </si>
  <si>
    <t>2120399</t>
  </si>
  <si>
    <t>其他城乡社区公共设施支出</t>
  </si>
  <si>
    <t>21205</t>
  </si>
  <si>
    <t>城乡社区环境卫生</t>
  </si>
  <si>
    <t xml:space="preserve">      建设市场管理与监督</t>
  </si>
  <si>
    <t>21206</t>
  </si>
  <si>
    <t>建设市场管理与监督</t>
  </si>
  <si>
    <t>21299</t>
  </si>
  <si>
    <t>其他城乡社区事务支出</t>
  </si>
  <si>
    <t>十二、农林水支出</t>
  </si>
  <si>
    <t xml:space="preserve">      农业</t>
  </si>
  <si>
    <t>21301</t>
  </si>
  <si>
    <t>农业</t>
  </si>
  <si>
    <t>2130101</t>
  </si>
  <si>
    <t>2130102</t>
  </si>
  <si>
    <t>2130103</t>
  </si>
  <si>
    <t>2130104</t>
  </si>
  <si>
    <t xml:space="preserve">        农垦运行</t>
  </si>
  <si>
    <t>2130105</t>
  </si>
  <si>
    <t>农垦运行</t>
  </si>
  <si>
    <t>2130106</t>
  </si>
  <si>
    <t>技术推广与培训</t>
  </si>
  <si>
    <t>2130108</t>
  </si>
  <si>
    <t>病虫害控制</t>
  </si>
  <si>
    <t>2130109</t>
  </si>
  <si>
    <t>农产品质量安全</t>
  </si>
  <si>
    <t xml:space="preserve">        执法监管</t>
  </si>
  <si>
    <t>2130110</t>
  </si>
  <si>
    <t>执法监管</t>
  </si>
  <si>
    <t xml:space="preserve">        统计监测与信息服务</t>
  </si>
  <si>
    <t>2130111</t>
  </si>
  <si>
    <t>统计监测与信息服务</t>
  </si>
  <si>
    <t xml:space="preserve">        农业行业业务管理</t>
  </si>
  <si>
    <t>2130112</t>
  </si>
  <si>
    <t>农业行业业务管理</t>
  </si>
  <si>
    <t xml:space="preserve">        对外交流与合作</t>
  </si>
  <si>
    <t>2130114</t>
  </si>
  <si>
    <t>对外交流与合作</t>
  </si>
  <si>
    <t>2130119</t>
  </si>
  <si>
    <t>灾害救助</t>
  </si>
  <si>
    <t xml:space="preserve">        稳定农民收入补贴</t>
  </si>
  <si>
    <t>2130120</t>
  </si>
  <si>
    <t>稳定农民收入补贴</t>
  </si>
  <si>
    <t xml:space="preserve">        农业结构调整补贴</t>
  </si>
  <si>
    <t>2130121</t>
  </si>
  <si>
    <t>农业结构调整补贴</t>
  </si>
  <si>
    <t xml:space="preserve">        农业生产资料与技术补贴</t>
  </si>
  <si>
    <t>2130122</t>
  </si>
  <si>
    <t>农业生产资料与技术补贴</t>
  </si>
  <si>
    <t xml:space="preserve">        农业生产保险补贴</t>
  </si>
  <si>
    <t>2130123</t>
  </si>
  <si>
    <t>农业生产保险补贴</t>
  </si>
  <si>
    <t xml:space="preserve">        农业组织化与产业化经营</t>
  </si>
  <si>
    <t>2130124</t>
  </si>
  <si>
    <t>农业组织化与产业化经营</t>
  </si>
  <si>
    <t>2130125</t>
  </si>
  <si>
    <t>农产品加工与促销</t>
  </si>
  <si>
    <t xml:space="preserve">        农村公益事业</t>
  </si>
  <si>
    <t>2130126</t>
  </si>
  <si>
    <t>农村公益事业</t>
  </si>
  <si>
    <t xml:space="preserve">        综合财力补助</t>
  </si>
  <si>
    <t>2130129</t>
  </si>
  <si>
    <t>综合财力补助</t>
  </si>
  <si>
    <t>2130135</t>
  </si>
  <si>
    <t>农业资源保护与利用</t>
  </si>
  <si>
    <t>2130142</t>
  </si>
  <si>
    <t>农村道路建设</t>
  </si>
  <si>
    <t xml:space="preserve">        农资综合补贴</t>
  </si>
  <si>
    <t>2130147</t>
  </si>
  <si>
    <t>农资综合补贴</t>
  </si>
  <si>
    <t xml:space="preserve">        石油价格改革对渔业的补贴</t>
  </si>
  <si>
    <t>2130148</t>
  </si>
  <si>
    <t>石油价格改革对渔业的补贴</t>
  </si>
  <si>
    <t>2130152</t>
  </si>
  <si>
    <t>对高校毕业生到基层任职补助</t>
  </si>
  <si>
    <t xml:space="preserve">        草原植被恢复费安排的支出</t>
  </si>
  <si>
    <t>2130153</t>
  </si>
  <si>
    <t>草原植被恢复费安排的支出</t>
  </si>
  <si>
    <t xml:space="preserve">        其他农业支出</t>
  </si>
  <si>
    <t>2130199</t>
  </si>
  <si>
    <t>其他农业支出</t>
  </si>
  <si>
    <t xml:space="preserve">      林业</t>
  </si>
  <si>
    <t>21302</t>
  </si>
  <si>
    <t>林业</t>
  </si>
  <si>
    <t>2130201</t>
  </si>
  <si>
    <t>2130202</t>
  </si>
  <si>
    <t>2130203</t>
  </si>
  <si>
    <t xml:space="preserve">        林业事业机构</t>
  </si>
  <si>
    <t>2130204</t>
  </si>
  <si>
    <t>林业事业机构</t>
  </si>
  <si>
    <t xml:space="preserve">        森林培育</t>
  </si>
  <si>
    <t>2130205</t>
  </si>
  <si>
    <t>森林培育</t>
  </si>
  <si>
    <t xml:space="preserve">        林业技术推广</t>
  </si>
  <si>
    <t>2130206</t>
  </si>
  <si>
    <t>林业技术推广</t>
  </si>
  <si>
    <t>2130207</t>
  </si>
  <si>
    <t>森林资源管理</t>
  </si>
  <si>
    <t xml:space="preserve">        森林资源监测</t>
  </si>
  <si>
    <t>2130208</t>
  </si>
  <si>
    <t>森林资源监测</t>
  </si>
  <si>
    <t>2130209</t>
  </si>
  <si>
    <t xml:space="preserve">        林业自然保护区</t>
  </si>
  <si>
    <t>2130210</t>
  </si>
  <si>
    <t>林业自然保护区</t>
  </si>
  <si>
    <t>2130211</t>
  </si>
  <si>
    <t>动植物保护</t>
  </si>
  <si>
    <t xml:space="preserve">        湿地保护</t>
  </si>
  <si>
    <t>2130212</t>
  </si>
  <si>
    <t>湿地保护</t>
  </si>
  <si>
    <t xml:space="preserve">        林业执法与监督</t>
  </si>
  <si>
    <t>2130213</t>
  </si>
  <si>
    <t>林业执法与监督</t>
  </si>
  <si>
    <t xml:space="preserve">        林业检疫检测</t>
  </si>
  <si>
    <t>2130216</t>
  </si>
  <si>
    <t>林业检疫检测</t>
  </si>
  <si>
    <t xml:space="preserve">        防沙治沙</t>
  </si>
  <si>
    <t>2130217</t>
  </si>
  <si>
    <t>防沙治沙</t>
  </si>
  <si>
    <t xml:space="preserve">        林业质量安全</t>
  </si>
  <si>
    <t>2130218</t>
  </si>
  <si>
    <t>林业质量安全</t>
  </si>
  <si>
    <t xml:space="preserve">        林业工程与项目管理</t>
  </si>
  <si>
    <t>2130219</t>
  </si>
  <si>
    <t>林业工程与项目管理</t>
  </si>
  <si>
    <t xml:space="preserve">        林业对外合作与交流</t>
  </si>
  <si>
    <t>2130220</t>
  </si>
  <si>
    <t>林业对外合作与交流</t>
  </si>
  <si>
    <t xml:space="preserve">        林业产业化</t>
  </si>
  <si>
    <t>2130221</t>
  </si>
  <si>
    <t>林业产业化</t>
  </si>
  <si>
    <t xml:space="preserve">        信息管理</t>
  </si>
  <si>
    <t>2130223</t>
  </si>
  <si>
    <t>信息管理</t>
  </si>
  <si>
    <t xml:space="preserve">        林业政策制定与宣传</t>
  </si>
  <si>
    <t>2130224</t>
  </si>
  <si>
    <t>林业政策制定与宣传</t>
  </si>
  <si>
    <t xml:space="preserve">        林业资金审计稽查</t>
  </si>
  <si>
    <t>2130225</t>
  </si>
  <si>
    <t>林业资金审计稽查</t>
  </si>
  <si>
    <t xml:space="preserve">        林区公共支出</t>
  </si>
  <si>
    <t>2130226</t>
  </si>
  <si>
    <t>林区公共支出</t>
  </si>
  <si>
    <t xml:space="preserve">        林业贷款贴息</t>
  </si>
  <si>
    <t>2130227</t>
  </si>
  <si>
    <t>林业贷款贴息</t>
  </si>
  <si>
    <t xml:space="preserve">        石油价格改革对林业的补贴</t>
  </si>
  <si>
    <t>2130232</t>
  </si>
  <si>
    <t>石油价格改革对林业的补贴</t>
  </si>
  <si>
    <t xml:space="preserve">        森林保险保费补贴</t>
  </si>
  <si>
    <t>2130233</t>
  </si>
  <si>
    <t>森林保险保费补贴</t>
  </si>
  <si>
    <t xml:space="preserve">        林业防灾减灾</t>
  </si>
  <si>
    <t>2130234</t>
  </si>
  <si>
    <t>林业防灾减灾</t>
  </si>
  <si>
    <t xml:space="preserve">        其他林业支出</t>
  </si>
  <si>
    <t>2130299</t>
  </si>
  <si>
    <t>其他林业支出</t>
  </si>
  <si>
    <t>21303</t>
  </si>
  <si>
    <t>水利</t>
  </si>
  <si>
    <t>2130301</t>
  </si>
  <si>
    <t>2130302</t>
  </si>
  <si>
    <t>2130303</t>
  </si>
  <si>
    <t>2130304</t>
  </si>
  <si>
    <t>水利行业业务管理</t>
  </si>
  <si>
    <t>2130305</t>
  </si>
  <si>
    <t>水利工程建设</t>
  </si>
  <si>
    <t xml:space="preserve">        水利工程运行与维护</t>
  </si>
  <si>
    <t>2130306</t>
  </si>
  <si>
    <t>水利工程运行与维护</t>
  </si>
  <si>
    <t xml:space="preserve">        长江黄河等流域管理</t>
  </si>
  <si>
    <t>2130307</t>
  </si>
  <si>
    <t>长江黄河等流域管理</t>
  </si>
  <si>
    <t xml:space="preserve">        水利前期工作</t>
  </si>
  <si>
    <t>2130308</t>
  </si>
  <si>
    <t>水利前期工作</t>
  </si>
  <si>
    <t xml:space="preserve">        水利执法监督</t>
  </si>
  <si>
    <t>2130309</t>
  </si>
  <si>
    <t>水利执法监督</t>
  </si>
  <si>
    <t>2130310</t>
  </si>
  <si>
    <t>水土保持</t>
  </si>
  <si>
    <t xml:space="preserve">        水资源节约管理与保护</t>
  </si>
  <si>
    <t>2130311</t>
  </si>
  <si>
    <t>水资源管理与保护</t>
  </si>
  <si>
    <t xml:space="preserve">        水质监测</t>
  </si>
  <si>
    <t>2130312</t>
  </si>
  <si>
    <t>水质监测</t>
  </si>
  <si>
    <t xml:space="preserve">        水文测报</t>
  </si>
  <si>
    <t>2130313</t>
  </si>
  <si>
    <t>水文测报</t>
  </si>
  <si>
    <t>2130314</t>
  </si>
  <si>
    <t>防汛</t>
  </si>
  <si>
    <t>2130315</t>
  </si>
  <si>
    <t>抗旱</t>
  </si>
  <si>
    <t xml:space="preserve">        农田水利</t>
  </si>
  <si>
    <t>2130316</t>
  </si>
  <si>
    <t>农田水利</t>
  </si>
  <si>
    <t xml:space="preserve">        水利技术推广</t>
  </si>
  <si>
    <t>2130317</t>
  </si>
  <si>
    <t>水利技术推广和培训</t>
  </si>
  <si>
    <t xml:space="preserve">        国际河流治理与管理</t>
  </si>
  <si>
    <t>2130318</t>
  </si>
  <si>
    <t>国际河流治理与管理</t>
  </si>
  <si>
    <t xml:space="preserve">        大中型水库移民后期扶持专项支出</t>
  </si>
  <si>
    <t>2130321</t>
  </si>
  <si>
    <t>大中型水库移民后期扶持专项支出</t>
  </si>
  <si>
    <t xml:space="preserve">        水利安全监督</t>
  </si>
  <si>
    <t>2130322</t>
  </si>
  <si>
    <t>水利安全监督</t>
  </si>
  <si>
    <t xml:space="preserve">        水资源费安排的支出</t>
  </si>
  <si>
    <t>2130331</t>
  </si>
  <si>
    <t>水资源费安排的支出</t>
  </si>
  <si>
    <t xml:space="preserve">        砂石资源费支出</t>
  </si>
  <si>
    <t>2130332</t>
  </si>
  <si>
    <t>砂石资源费支出</t>
  </si>
  <si>
    <t>2130333</t>
  </si>
  <si>
    <t xml:space="preserve">        水利建设移民支出</t>
  </si>
  <si>
    <t>2130334</t>
  </si>
  <si>
    <t>水利建设移民支出</t>
  </si>
  <si>
    <t xml:space="preserve">        农村人畜饮水</t>
  </si>
  <si>
    <t>2130335</t>
  </si>
  <si>
    <t>农村人畜饮水</t>
  </si>
  <si>
    <t>2130399</t>
  </si>
  <si>
    <t>其他水利支出</t>
  </si>
  <si>
    <t xml:space="preserve">      南水北调</t>
  </si>
  <si>
    <t>21304</t>
  </si>
  <si>
    <t>南水北调</t>
  </si>
  <si>
    <t>2130401</t>
  </si>
  <si>
    <t>2130402</t>
  </si>
  <si>
    <t>2130403</t>
  </si>
  <si>
    <t xml:space="preserve">        南水北调工程建设</t>
  </si>
  <si>
    <t>2130404</t>
  </si>
  <si>
    <t>南水北调工程建设</t>
  </si>
  <si>
    <t xml:space="preserve">        政策研究与信息管理</t>
  </si>
  <si>
    <t>2130405</t>
  </si>
  <si>
    <t>政策研究与信息管理</t>
  </si>
  <si>
    <t xml:space="preserve">        工程稽查</t>
  </si>
  <si>
    <t>2130406</t>
  </si>
  <si>
    <t>工程稽查</t>
  </si>
  <si>
    <t xml:space="preserve">        前期工作</t>
  </si>
  <si>
    <t>2130407</t>
  </si>
  <si>
    <t>前期工作</t>
  </si>
  <si>
    <t xml:space="preserve">        南水北调技术推广</t>
  </si>
  <si>
    <t>2130408</t>
  </si>
  <si>
    <t>南水北调技术推广和培训</t>
  </si>
  <si>
    <t xml:space="preserve">        环境、移民及水资源管理与保护</t>
  </si>
  <si>
    <t>2130409</t>
  </si>
  <si>
    <t>环境、移民及水资源管理与保护</t>
  </si>
  <si>
    <t xml:space="preserve">        其他南水北调支出</t>
  </si>
  <si>
    <t>2130499</t>
  </si>
  <si>
    <t>其他南水北调支出</t>
  </si>
  <si>
    <t>21305</t>
  </si>
  <si>
    <t>扶贫</t>
  </si>
  <si>
    <t>2130501</t>
  </si>
  <si>
    <t>2130502</t>
  </si>
  <si>
    <t>2130503</t>
  </si>
  <si>
    <t>2130504</t>
  </si>
  <si>
    <t>农村基础设施建设</t>
  </si>
  <si>
    <t>2130505</t>
  </si>
  <si>
    <t>生产发展</t>
  </si>
  <si>
    <t xml:space="preserve">        社会发展</t>
  </si>
  <si>
    <t>2130506</t>
  </si>
  <si>
    <t>社会发展</t>
  </si>
  <si>
    <t>2130507</t>
  </si>
  <si>
    <t>扶贫贷款奖补和贴息</t>
  </si>
  <si>
    <t xml:space="preserve">       “三西”农业建设专项补助</t>
  </si>
  <si>
    <t>2130508</t>
  </si>
  <si>
    <t>“三西”农业建设专项补助</t>
  </si>
  <si>
    <t xml:space="preserve">        扶贫事业机构</t>
  </si>
  <si>
    <t>2130550</t>
  </si>
  <si>
    <t>扶贫事业机构</t>
  </si>
  <si>
    <t>2130599</t>
  </si>
  <si>
    <t>其他扶贫支出</t>
  </si>
  <si>
    <t>21306</t>
  </si>
  <si>
    <t>农业综合开发</t>
  </si>
  <si>
    <t xml:space="preserve">        机构运行</t>
  </si>
  <si>
    <t>2130601</t>
  </si>
  <si>
    <t>2130602</t>
  </si>
  <si>
    <t>土地治理</t>
  </si>
  <si>
    <t xml:space="preserve">        产业化经营</t>
  </si>
  <si>
    <t>2130603</t>
  </si>
  <si>
    <t>产业化经营</t>
  </si>
  <si>
    <t xml:space="preserve">        科技示范</t>
  </si>
  <si>
    <t>2130604</t>
  </si>
  <si>
    <t>科技示范</t>
  </si>
  <si>
    <t>2130699</t>
  </si>
  <si>
    <t>其他农业综合开发支出</t>
  </si>
  <si>
    <t>21307</t>
  </si>
  <si>
    <t>农村综合改革</t>
  </si>
  <si>
    <t>2130701</t>
  </si>
  <si>
    <t>对村级一事一议的补助</t>
  </si>
  <si>
    <t xml:space="preserve">        国有农场办社会职能改革补助</t>
  </si>
  <si>
    <t>2130704</t>
  </si>
  <si>
    <t>国有农场分离办社会职能改革补助</t>
  </si>
  <si>
    <t>2130705</t>
  </si>
  <si>
    <t>对村民委员会和村党支部的补助</t>
  </si>
  <si>
    <t>2130706</t>
  </si>
  <si>
    <t>对村集体经济组织的补助</t>
  </si>
  <si>
    <t xml:space="preserve">        农村综合改革示范试点补助</t>
  </si>
  <si>
    <t>2130707</t>
  </si>
  <si>
    <t>农村综合改革示范试点补助</t>
  </si>
  <si>
    <t xml:space="preserve">        其他农村综合改革支出</t>
  </si>
  <si>
    <t>2130799</t>
  </si>
  <si>
    <t>其他农村综合改革支出</t>
  </si>
  <si>
    <t xml:space="preserve">      促进金融支农支出</t>
  </si>
  <si>
    <t>21308</t>
  </si>
  <si>
    <t>促进金融支农支出</t>
  </si>
  <si>
    <t>2130801</t>
  </si>
  <si>
    <t>支持农村金融机构</t>
  </si>
  <si>
    <t xml:space="preserve">        涉农贷款增量奖励</t>
  </si>
  <si>
    <t>2130802</t>
  </si>
  <si>
    <t>涉农贷款增量奖励</t>
  </si>
  <si>
    <t xml:space="preserve">        其他金融支农支持</t>
  </si>
  <si>
    <t>2130899</t>
  </si>
  <si>
    <t>其他金融支农支持</t>
  </si>
  <si>
    <t xml:space="preserve">      目标价格补贴</t>
  </si>
  <si>
    <t>21309</t>
  </si>
  <si>
    <t>目标价格补贴</t>
  </si>
  <si>
    <t xml:space="preserve">        棉花目标价格补贴</t>
  </si>
  <si>
    <t>2130901</t>
  </si>
  <si>
    <t>棉花目标价格补贴</t>
  </si>
  <si>
    <t xml:space="preserve">        大豆目标价格补贴</t>
  </si>
  <si>
    <t>2130902</t>
  </si>
  <si>
    <t>大豆目标价格补贴</t>
  </si>
  <si>
    <t xml:space="preserve">        其他目标价格补贴</t>
  </si>
  <si>
    <t>2130999</t>
  </si>
  <si>
    <t>其他目标价格补贴</t>
  </si>
  <si>
    <t xml:space="preserve">      其他农林水事务支出</t>
  </si>
  <si>
    <t>21399</t>
  </si>
  <si>
    <t>其他农林水事务支出</t>
  </si>
  <si>
    <t xml:space="preserve">        化解其他公益性乡村债务支出</t>
  </si>
  <si>
    <t>2139901</t>
  </si>
  <si>
    <t>化解乡镇其他公益性债务支出</t>
  </si>
  <si>
    <t xml:space="preserve">        其他农林水事务支出</t>
  </si>
  <si>
    <t>2139999</t>
  </si>
  <si>
    <t>十三、交通运输支出</t>
  </si>
  <si>
    <t>21401</t>
  </si>
  <si>
    <t>公路水路运输</t>
  </si>
  <si>
    <t>2140101</t>
  </si>
  <si>
    <t>2140102</t>
  </si>
  <si>
    <t>2140103</t>
  </si>
  <si>
    <t xml:space="preserve">        公路新建</t>
  </si>
  <si>
    <t>2140104</t>
  </si>
  <si>
    <t>公路新建</t>
  </si>
  <si>
    <t xml:space="preserve">        公路改建</t>
  </si>
  <si>
    <t>2140105</t>
  </si>
  <si>
    <t>公路改建</t>
  </si>
  <si>
    <t>2140106</t>
  </si>
  <si>
    <t>公路养护</t>
  </si>
  <si>
    <t xml:space="preserve">        特大型桥梁建设</t>
  </si>
  <si>
    <t>2140107</t>
  </si>
  <si>
    <t>特大型桥梁建设</t>
  </si>
  <si>
    <t xml:space="preserve">        公路路政管理</t>
  </si>
  <si>
    <t>2140108</t>
  </si>
  <si>
    <t>公路路政管理</t>
  </si>
  <si>
    <t xml:space="preserve">        公路和运输信息化建设</t>
  </si>
  <si>
    <t>2140109</t>
  </si>
  <si>
    <t>公路和运输信息化建设</t>
  </si>
  <si>
    <t xml:space="preserve">        公路和运输安全</t>
  </si>
  <si>
    <t>2140110</t>
  </si>
  <si>
    <t>公路和运输安全</t>
  </si>
  <si>
    <t xml:space="preserve">        公路还贷专项</t>
  </si>
  <si>
    <t>2140111</t>
  </si>
  <si>
    <t>公路还贷专项</t>
  </si>
  <si>
    <t>2140112</t>
  </si>
  <si>
    <t>公路运输管理</t>
  </si>
  <si>
    <t xml:space="preserve">        公路客货运站（场）建设</t>
  </si>
  <si>
    <t>2140113</t>
  </si>
  <si>
    <t>公路客货运站（场）建设</t>
  </si>
  <si>
    <t xml:space="preserve">        公路和运输技术标准化建设</t>
  </si>
  <si>
    <t>2140114</t>
  </si>
  <si>
    <t>公路和运输技术标准化建设</t>
  </si>
  <si>
    <t xml:space="preserve">        港口设施</t>
  </si>
  <si>
    <t>2140122</t>
  </si>
  <si>
    <t>港口设施</t>
  </si>
  <si>
    <t xml:space="preserve">        航道维护</t>
  </si>
  <si>
    <t>2140123</t>
  </si>
  <si>
    <t>航道维护</t>
  </si>
  <si>
    <t xml:space="preserve">        安全通信</t>
  </si>
  <si>
    <t>2140124</t>
  </si>
  <si>
    <t>安全通信</t>
  </si>
  <si>
    <t xml:space="preserve">        三峡库区通航管理</t>
  </si>
  <si>
    <t>2140125</t>
  </si>
  <si>
    <t>三峡库区通航管理</t>
  </si>
  <si>
    <t xml:space="preserve">        航务管理</t>
  </si>
  <si>
    <t>2140126</t>
  </si>
  <si>
    <t>航务管理</t>
  </si>
  <si>
    <t xml:space="preserve">        船舶检验</t>
  </si>
  <si>
    <t>2140127</t>
  </si>
  <si>
    <t>船舶检验</t>
  </si>
  <si>
    <t xml:space="preserve">        救助打捞</t>
  </si>
  <si>
    <t>2140128</t>
  </si>
  <si>
    <t>救助打捞</t>
  </si>
  <si>
    <t xml:space="preserve">        内河运输</t>
  </si>
  <si>
    <t>2140129</t>
  </si>
  <si>
    <t>内河运输</t>
  </si>
  <si>
    <t xml:space="preserve">        远洋运输</t>
  </si>
  <si>
    <t>2140130</t>
  </si>
  <si>
    <t>远洋运输</t>
  </si>
  <si>
    <t xml:space="preserve">        海事管理</t>
  </si>
  <si>
    <t>2140131</t>
  </si>
  <si>
    <t>海事管理</t>
  </si>
  <si>
    <t xml:space="preserve">        航标事业发展支出</t>
  </si>
  <si>
    <t>2140133</t>
  </si>
  <si>
    <t>航标事业发展支出</t>
  </si>
  <si>
    <t xml:space="preserve">        水路运输管理支出</t>
  </si>
  <si>
    <t>2140136</t>
  </si>
  <si>
    <t>水路运输管理支出</t>
  </si>
  <si>
    <t xml:space="preserve">        口岸建设</t>
  </si>
  <si>
    <t>2140138</t>
  </si>
  <si>
    <t>口岸建设</t>
  </si>
  <si>
    <t xml:space="preserve">        取消政府还贷二级公路收费专项支出</t>
  </si>
  <si>
    <t>2140139</t>
  </si>
  <si>
    <t>取消政府还贷二级公路收费专项支出</t>
  </si>
  <si>
    <t xml:space="preserve">        其他公路水路运输支出</t>
  </si>
  <si>
    <t>2140199</t>
  </si>
  <si>
    <t>其他公路水路运输支出</t>
  </si>
  <si>
    <t xml:space="preserve">      铁路运输</t>
  </si>
  <si>
    <t>21402</t>
  </si>
  <si>
    <t>铁路运输</t>
  </si>
  <si>
    <t>2140201</t>
  </si>
  <si>
    <t>2140202</t>
  </si>
  <si>
    <t>2140203</t>
  </si>
  <si>
    <t xml:space="preserve">        铁路路网建设</t>
  </si>
  <si>
    <t>2140204</t>
  </si>
  <si>
    <t>铁路路网建设</t>
  </si>
  <si>
    <t xml:space="preserve">        铁路还贷专项</t>
  </si>
  <si>
    <t>2140205</t>
  </si>
  <si>
    <t>铁路还贷专项</t>
  </si>
  <si>
    <t xml:space="preserve">        铁路安全</t>
  </si>
  <si>
    <t>2140206</t>
  </si>
  <si>
    <t>铁路安全</t>
  </si>
  <si>
    <t xml:space="preserve">        铁路专项运输</t>
  </si>
  <si>
    <t>2140207</t>
  </si>
  <si>
    <t>铁路专项运输</t>
  </si>
  <si>
    <t xml:space="preserve">        行业监管</t>
  </si>
  <si>
    <r>
      <rPr>
        <sz val="11"/>
        <rFont val="宋体"/>
        <charset val="134"/>
      </rPr>
      <t>214020</t>
    </r>
    <r>
      <rPr>
        <sz val="11"/>
        <rFont val="宋体"/>
        <charset val="134"/>
      </rPr>
      <t>8</t>
    </r>
  </si>
  <si>
    <t>2140208</t>
  </si>
  <si>
    <t>行业监管</t>
  </si>
  <si>
    <t xml:space="preserve">        其他铁路运输支出</t>
  </si>
  <si>
    <t>2140299</t>
  </si>
  <si>
    <t>其他铁路运输支出</t>
  </si>
  <si>
    <t xml:space="preserve">      民用航空运输</t>
  </si>
  <si>
    <t>21403</t>
  </si>
  <si>
    <t>民用航空运输</t>
  </si>
  <si>
    <t>2140301</t>
  </si>
  <si>
    <t>2140302</t>
  </si>
  <si>
    <t>2140303</t>
  </si>
  <si>
    <t xml:space="preserve">        机场建设</t>
  </si>
  <si>
    <t>2140304</t>
  </si>
  <si>
    <t>机场建设</t>
  </si>
  <si>
    <t xml:space="preserve">        空管系统建设</t>
  </si>
  <si>
    <t>2140305</t>
  </si>
  <si>
    <t>空管系统建设</t>
  </si>
  <si>
    <t xml:space="preserve">        民航还贷专项支出</t>
  </si>
  <si>
    <t>2140306</t>
  </si>
  <si>
    <t>民航还贷专项支出</t>
  </si>
  <si>
    <t xml:space="preserve">        民用航空安全</t>
  </si>
  <si>
    <t>2140307</t>
  </si>
  <si>
    <t>民用航空安全</t>
  </si>
  <si>
    <t xml:space="preserve">        民航专项运输</t>
  </si>
  <si>
    <t>2140308</t>
  </si>
  <si>
    <t>民航专项运输</t>
  </si>
  <si>
    <t>2140399</t>
  </si>
  <si>
    <t>2140309</t>
  </si>
  <si>
    <t>民航政策性购机专项支出</t>
  </si>
  <si>
    <t xml:space="preserve">        其他民用航空运输支出</t>
  </si>
  <si>
    <t>其他民用航空运输支出</t>
  </si>
  <si>
    <t xml:space="preserve">      石油价格改革对交通运输的补贴</t>
  </si>
  <si>
    <t>21404</t>
  </si>
  <si>
    <t>石油价格改革对交通运输的补贴</t>
  </si>
  <si>
    <t>2140401</t>
  </si>
  <si>
    <t>对城市公交的补贴</t>
  </si>
  <si>
    <t>2140402</t>
  </si>
  <si>
    <t>对农村道路客运的补贴</t>
  </si>
  <si>
    <t xml:space="preserve">        对出租车的补贴</t>
  </si>
  <si>
    <t>2140403</t>
  </si>
  <si>
    <t>对出租车的补贴</t>
  </si>
  <si>
    <t xml:space="preserve">        石油价格改革补贴其他支出</t>
  </si>
  <si>
    <t>2140499</t>
  </si>
  <si>
    <t>石油价格改革补贴其他支出</t>
  </si>
  <si>
    <t xml:space="preserve">      邮政业支出</t>
  </si>
  <si>
    <t>21405</t>
  </si>
  <si>
    <t>邮政业支出</t>
  </si>
  <si>
    <t>2140501</t>
  </si>
  <si>
    <t>2140502</t>
  </si>
  <si>
    <t>2140503</t>
  </si>
  <si>
    <t>2140504</t>
  </si>
  <si>
    <t xml:space="preserve">        邮政普遍服务与特殊服务</t>
  </si>
  <si>
    <t>2140505</t>
  </si>
  <si>
    <t>邮政普遍服务与特殊服务</t>
  </si>
  <si>
    <t xml:space="preserve">        其他邮政业支出</t>
  </si>
  <si>
    <t>2140599</t>
  </si>
  <si>
    <t>其他邮政业支出</t>
  </si>
  <si>
    <t>21406</t>
  </si>
  <si>
    <t>车辆购置税支出</t>
  </si>
  <si>
    <t>2140601</t>
  </si>
  <si>
    <t>车辆购置税用于公路等基础设施建设支出</t>
  </si>
  <si>
    <t>2140602</t>
  </si>
  <si>
    <t>车辆购置税用于农村公路建设支出</t>
  </si>
  <si>
    <t xml:space="preserve">        车辆购置税用于老旧汽车报废更新补贴</t>
  </si>
  <si>
    <t>2140603</t>
  </si>
  <si>
    <t>车辆购置税用于老旧汽车报废更新补贴支出</t>
  </si>
  <si>
    <t>2140699</t>
  </si>
  <si>
    <t>车辆购置税其他支出</t>
  </si>
  <si>
    <t xml:space="preserve">      其他交通运输支出</t>
  </si>
  <si>
    <t>21499</t>
  </si>
  <si>
    <t>其他交通运输支出</t>
  </si>
  <si>
    <t xml:space="preserve">        公共交通运营补助</t>
  </si>
  <si>
    <t>2149901</t>
  </si>
  <si>
    <t>公共交通运营补助</t>
  </si>
  <si>
    <t xml:space="preserve">        其他交通运输支出</t>
  </si>
  <si>
    <t>2149999</t>
  </si>
  <si>
    <t>十四、资源勘探信息等支出</t>
  </si>
  <si>
    <t xml:space="preserve">      资源勘探开发</t>
  </si>
  <si>
    <t>21501</t>
  </si>
  <si>
    <t>资源勘探开发和服务支出</t>
  </si>
  <si>
    <t>2150101</t>
  </si>
  <si>
    <t>2150102</t>
  </si>
  <si>
    <t>2150103</t>
  </si>
  <si>
    <t xml:space="preserve">        煤炭勘探开采和洗选</t>
  </si>
  <si>
    <t>2150104</t>
  </si>
  <si>
    <t>煤炭勘探开采和洗选</t>
  </si>
  <si>
    <t xml:space="preserve">        石油和天然气勘探开采</t>
  </si>
  <si>
    <t>2150105</t>
  </si>
  <si>
    <t>石油和天然气勘探开采</t>
  </si>
  <si>
    <t xml:space="preserve">        黑色金属矿勘探和采选</t>
  </si>
  <si>
    <t>2150106</t>
  </si>
  <si>
    <t>黑色金属矿勘探和采选</t>
  </si>
  <si>
    <t xml:space="preserve">        有色金属矿勘探和采选</t>
  </si>
  <si>
    <t>2150107</t>
  </si>
  <si>
    <t>有色金属矿勘探和采选</t>
  </si>
  <si>
    <t xml:space="preserve">        非金属矿勘探和采选</t>
  </si>
  <si>
    <t>2150108</t>
  </si>
  <si>
    <t>非金属矿勘探和采选</t>
  </si>
  <si>
    <t xml:space="preserve">        其他资源勘探业支出</t>
  </si>
  <si>
    <t>2150199</t>
  </si>
  <si>
    <t>其他资源勘探业支出</t>
  </si>
  <si>
    <t xml:space="preserve">      制造业</t>
  </si>
  <si>
    <t>21502</t>
  </si>
  <si>
    <t>制造业</t>
  </si>
  <si>
    <t>2150201</t>
  </si>
  <si>
    <t>2150202</t>
  </si>
  <si>
    <t>2150203</t>
  </si>
  <si>
    <t xml:space="preserve">        纺织业</t>
  </si>
  <si>
    <t>2150204</t>
  </si>
  <si>
    <t>纺织业</t>
  </si>
  <si>
    <t xml:space="preserve">        医药制造业</t>
  </si>
  <si>
    <t>2150205</t>
  </si>
  <si>
    <t>医药制造业</t>
  </si>
  <si>
    <t xml:space="preserve">        非金属矿物制品业</t>
  </si>
  <si>
    <t>2150206</t>
  </si>
  <si>
    <t>非金属矿物制品业</t>
  </si>
  <si>
    <t xml:space="preserve">        通信设备、计算机及其他电子设备制造业</t>
  </si>
  <si>
    <t>2150207</t>
  </si>
  <si>
    <t>通信设备、计算机及其他电子设备制造业</t>
  </si>
  <si>
    <t xml:space="preserve">        交通运输设备制造业</t>
  </si>
  <si>
    <t>2150208</t>
  </si>
  <si>
    <t>交通运输设备制造业</t>
  </si>
  <si>
    <t xml:space="preserve">        电气机械及器材制造业</t>
  </si>
  <si>
    <t>2150209</t>
  </si>
  <si>
    <t>电气机械及器材制造业</t>
  </si>
  <si>
    <t xml:space="preserve">        工艺品及其他制造业</t>
  </si>
  <si>
    <t>2150210</t>
  </si>
  <si>
    <t>工艺品及其他制造业</t>
  </si>
  <si>
    <t xml:space="preserve">        石油加工、炼焦及核燃料加工业</t>
  </si>
  <si>
    <t>2150212</t>
  </si>
  <si>
    <t>石油加工、炼焦及核燃料加工业</t>
  </si>
  <si>
    <t xml:space="preserve">        化学原料及化学制品制造业</t>
  </si>
  <si>
    <t>2150213</t>
  </si>
  <si>
    <t>化学原料及化学制品制造业</t>
  </si>
  <si>
    <t xml:space="preserve">        黑色金属冶炼及压延加工业</t>
  </si>
  <si>
    <t>2150214</t>
  </si>
  <si>
    <t>黑色金属冶炼及压延加工业</t>
  </si>
  <si>
    <t xml:space="preserve">        有色金属冶炼及压延加工业</t>
  </si>
  <si>
    <t>2150215</t>
  </si>
  <si>
    <t>有色金属冶炼及压延加工业</t>
  </si>
  <si>
    <t xml:space="preserve">        其他制造业支出</t>
  </si>
  <si>
    <t>2150299</t>
  </si>
  <si>
    <t>其他制造业支出</t>
  </si>
  <si>
    <t xml:space="preserve">      建筑业</t>
  </si>
  <si>
    <t>21503</t>
  </si>
  <si>
    <t>建筑业</t>
  </si>
  <si>
    <t>2150301</t>
  </si>
  <si>
    <t>2150302</t>
  </si>
  <si>
    <t>2150303</t>
  </si>
  <si>
    <t xml:space="preserve">        其他建筑业支出</t>
  </si>
  <si>
    <t>2150399</t>
  </si>
  <si>
    <t>其他建筑业支出</t>
  </si>
  <si>
    <t>21599</t>
  </si>
  <si>
    <t>21504</t>
  </si>
  <si>
    <t>电力监管支出</t>
  </si>
  <si>
    <t>2150401</t>
  </si>
  <si>
    <t>2150402</t>
  </si>
  <si>
    <t>2150403</t>
  </si>
  <si>
    <t>2150404</t>
  </si>
  <si>
    <t>电力监管</t>
  </si>
  <si>
    <t>2150405</t>
  </si>
  <si>
    <t>电力稽查</t>
  </si>
  <si>
    <t>2150406</t>
  </si>
  <si>
    <t>争议调节</t>
  </si>
  <si>
    <t>2150407</t>
  </si>
  <si>
    <t>安全事故调查</t>
  </si>
  <si>
    <t>2150408</t>
  </si>
  <si>
    <t>电力市场建设</t>
  </si>
  <si>
    <t>2150409</t>
  </si>
  <si>
    <t>电力输送改革试点</t>
  </si>
  <si>
    <t>2150410</t>
  </si>
  <si>
    <t>信息系统建设</t>
  </si>
  <si>
    <t>2150416</t>
  </si>
  <si>
    <t>2150418</t>
  </si>
  <si>
    <t>2150450</t>
  </si>
  <si>
    <t>2150499</t>
  </si>
  <si>
    <t>其他电力监管支出</t>
  </si>
  <si>
    <t>21505</t>
  </si>
  <si>
    <t>工业和信息产业监管支出</t>
  </si>
  <si>
    <t>2150501</t>
  </si>
  <si>
    <t>2150502</t>
  </si>
  <si>
    <t>2150503</t>
  </si>
  <si>
    <t xml:space="preserve">        战备应急</t>
  </si>
  <si>
    <t>2150505</t>
  </si>
  <si>
    <t>战备应急</t>
  </si>
  <si>
    <t xml:space="preserve">        信息安全建设</t>
  </si>
  <si>
    <t>2150506</t>
  </si>
  <si>
    <t>信息安全建设</t>
  </si>
  <si>
    <t xml:space="preserve">        专用通信</t>
  </si>
  <si>
    <t>2150507</t>
  </si>
  <si>
    <t>专用通信</t>
  </si>
  <si>
    <t xml:space="preserve">        无线电监管</t>
  </si>
  <si>
    <t>2150508</t>
  </si>
  <si>
    <t>无线电监管</t>
  </si>
  <si>
    <t xml:space="preserve">        工业和信息产业战略研究与标准制定</t>
  </si>
  <si>
    <t>2150509</t>
  </si>
  <si>
    <t>工业和信息产业战略研究与标准制定</t>
  </si>
  <si>
    <t>2150510</t>
  </si>
  <si>
    <t>工业和信息产业支持</t>
  </si>
  <si>
    <t xml:space="preserve">        电子专项工程</t>
  </si>
  <si>
    <t>2150511</t>
  </si>
  <si>
    <t>电子专项工程</t>
  </si>
  <si>
    <t>2150513</t>
  </si>
  <si>
    <t>2150599</t>
  </si>
  <si>
    <t>2150514</t>
  </si>
  <si>
    <t>军工电子</t>
  </si>
  <si>
    <t xml:space="preserve">        技术基础研究</t>
  </si>
  <si>
    <t>2150515</t>
  </si>
  <si>
    <t>技术基础研究</t>
  </si>
  <si>
    <t>其他工业和信息产业监管支出</t>
  </si>
  <si>
    <t xml:space="preserve">      安全生产监管</t>
  </si>
  <si>
    <t>21506</t>
  </si>
  <si>
    <t>安全生产监管</t>
  </si>
  <si>
    <t>2150601</t>
  </si>
  <si>
    <t>2150602</t>
  </si>
  <si>
    <t>2150603</t>
  </si>
  <si>
    <t>2150699</t>
  </si>
  <si>
    <t>2150604</t>
  </si>
  <si>
    <t>国务院安委会专项</t>
  </si>
  <si>
    <t xml:space="preserve">        安全监管监察专项</t>
  </si>
  <si>
    <t>2150605</t>
  </si>
  <si>
    <t>安全监管监察专项</t>
  </si>
  <si>
    <t xml:space="preserve">        应急救援支出</t>
  </si>
  <si>
    <t>2150606</t>
  </si>
  <si>
    <t>应急救援支出</t>
  </si>
  <si>
    <t xml:space="preserve">        煤炭安全</t>
  </si>
  <si>
    <t>2150607</t>
  </si>
  <si>
    <t>煤炭安全</t>
  </si>
  <si>
    <t xml:space="preserve">        其他安全生产监管支出</t>
  </si>
  <si>
    <t>其他安全生产监管支出</t>
  </si>
  <si>
    <t xml:space="preserve">      国有资产监管</t>
  </si>
  <si>
    <t>21507</t>
  </si>
  <si>
    <t>国有资产监管</t>
  </si>
  <si>
    <t>2150701</t>
  </si>
  <si>
    <t>2150702</t>
  </si>
  <si>
    <t>2150703</t>
  </si>
  <si>
    <t xml:space="preserve">        国有企业监事会专项</t>
  </si>
  <si>
    <t>2150704</t>
  </si>
  <si>
    <t>国有企业监事会专项</t>
  </si>
  <si>
    <t>2150799</t>
  </si>
  <si>
    <t>2150705</t>
  </si>
  <si>
    <t>中央企业专项管理</t>
  </si>
  <si>
    <t xml:space="preserve">        其他国有资产监管支出</t>
  </si>
  <si>
    <t>其他国有资产监管支出</t>
  </si>
  <si>
    <t>21508</t>
  </si>
  <si>
    <t>支持中小企业发展和管理支出</t>
  </si>
  <si>
    <t>2150801</t>
  </si>
  <si>
    <t>2150802</t>
  </si>
  <si>
    <t>2150803</t>
  </si>
  <si>
    <t xml:space="preserve">        科技型中小企业技术创新基金</t>
  </si>
  <si>
    <t>2150804</t>
  </si>
  <si>
    <t>科技型中小企业技术创新基金</t>
  </si>
  <si>
    <t>2150805</t>
  </si>
  <si>
    <t>中小企业发展专项</t>
  </si>
  <si>
    <t xml:space="preserve">        其他支持中小企业发展和管理支出</t>
  </si>
  <si>
    <t>2150899</t>
  </si>
  <si>
    <t>其他支持中小企业发展和管理支出</t>
  </si>
  <si>
    <t xml:space="preserve">      其他资源勘探信息等支出</t>
  </si>
  <si>
    <t>其他资源勘探电力信息等事务支出</t>
  </si>
  <si>
    <t xml:space="preserve">        黄金事务</t>
  </si>
  <si>
    <t>2159901</t>
  </si>
  <si>
    <t>黄金事务</t>
  </si>
  <si>
    <t xml:space="preserve">        建设项目贷款贴息</t>
  </si>
  <si>
    <t>2159902</t>
  </si>
  <si>
    <t>建设项目贷款贴息</t>
  </si>
  <si>
    <t xml:space="preserve">        技术改造支出</t>
  </si>
  <si>
    <t>2159903</t>
  </si>
  <si>
    <t>技术改造支出</t>
  </si>
  <si>
    <t xml:space="preserve">        中药材扶持资金支出</t>
  </si>
  <si>
    <t>2159904</t>
  </si>
  <si>
    <t>中药材扶持资金支出</t>
  </si>
  <si>
    <t xml:space="preserve">        重点产业振兴和技术改造项目贷款贴息</t>
  </si>
  <si>
    <t>2159905</t>
  </si>
  <si>
    <t>重点产业振兴和技术改造项目贷款贴息</t>
  </si>
  <si>
    <t xml:space="preserve">        其他资源勘探信息等支出</t>
  </si>
  <si>
    <t>2159999</t>
  </si>
  <si>
    <t>十五、商业服务业等支出</t>
  </si>
  <si>
    <t>21602</t>
  </si>
  <si>
    <t>商业流通事务</t>
  </si>
  <si>
    <t>2160201</t>
  </si>
  <si>
    <t>2160202</t>
  </si>
  <si>
    <t>2160203</t>
  </si>
  <si>
    <t xml:space="preserve">        食品流通安全补贴</t>
  </si>
  <si>
    <t>2160216</t>
  </si>
  <si>
    <t>食品流通安全补贴</t>
  </si>
  <si>
    <t xml:space="preserve">        市场监测及信息管理</t>
  </si>
  <si>
    <t>2160217</t>
  </si>
  <si>
    <t>市场监测及信息管理</t>
  </si>
  <si>
    <t xml:space="preserve">        民贸企业补贴</t>
  </si>
  <si>
    <t>2160218</t>
  </si>
  <si>
    <t>民贸网点贷款贴息</t>
  </si>
  <si>
    <t>2160219</t>
  </si>
  <si>
    <t>民贸民品贷款贴息</t>
  </si>
  <si>
    <t>2160250</t>
  </si>
  <si>
    <t>2160299</t>
  </si>
  <si>
    <t>其他商业流通事务支出</t>
  </si>
  <si>
    <t xml:space="preserve">      旅游业管理与服务支出</t>
  </si>
  <si>
    <t>21605</t>
  </si>
  <si>
    <t>旅游业管理与服务支出</t>
  </si>
  <si>
    <t>2160501</t>
  </si>
  <si>
    <t>2160502</t>
  </si>
  <si>
    <t>2160503</t>
  </si>
  <si>
    <t xml:space="preserve">        旅游宣传</t>
  </si>
  <si>
    <t>2160504</t>
  </si>
  <si>
    <t>旅游宣传</t>
  </si>
  <si>
    <t xml:space="preserve">        旅游行业业务管理</t>
  </si>
  <si>
    <t>2160505</t>
  </si>
  <si>
    <t>旅游行业业务管理</t>
  </si>
  <si>
    <t xml:space="preserve">        其他旅游业管理与服务支出</t>
  </si>
  <si>
    <t>2160599</t>
  </si>
  <si>
    <t>其他旅游业管理与服务支出</t>
  </si>
  <si>
    <t xml:space="preserve">      涉外发展服务支出</t>
  </si>
  <si>
    <t>21606</t>
  </si>
  <si>
    <t>涉外发展服务支出</t>
  </si>
  <si>
    <t>2160601</t>
  </si>
  <si>
    <t>2160602</t>
  </si>
  <si>
    <t>2160603</t>
  </si>
  <si>
    <t xml:space="preserve">        外商投资环境建设补助资金</t>
  </si>
  <si>
    <t>2160607</t>
  </si>
  <si>
    <t>外商投资环境建设补助资金</t>
  </si>
  <si>
    <t>2160699</t>
  </si>
  <si>
    <t>其他涉外发展服务支出</t>
  </si>
  <si>
    <t>21699</t>
  </si>
  <si>
    <t>其他商业服务业等事务支出</t>
  </si>
  <si>
    <t xml:space="preserve">        服务业基础设施建设</t>
  </si>
  <si>
    <t>2169901</t>
  </si>
  <si>
    <t>服务业基础设施建设</t>
  </si>
  <si>
    <t>2169999</t>
  </si>
  <si>
    <t>十六、金融支出</t>
  </si>
  <si>
    <t>217</t>
  </si>
  <si>
    <t>金融监管等事务支出</t>
  </si>
  <si>
    <t xml:space="preserve">      金融部门行政支出</t>
  </si>
  <si>
    <r>
      <rPr>
        <sz val="11"/>
        <rFont val="宋体"/>
        <charset val="134"/>
      </rPr>
      <t>217</t>
    </r>
    <r>
      <rPr>
        <sz val="11"/>
        <rFont val="宋体"/>
        <charset val="134"/>
      </rPr>
      <t>01</t>
    </r>
  </si>
  <si>
    <t>21701</t>
  </si>
  <si>
    <t>金融部门行政支出</t>
  </si>
  <si>
    <t>21799</t>
  </si>
  <si>
    <t>21702</t>
  </si>
  <si>
    <t>金融部门监管支出</t>
  </si>
  <si>
    <t xml:space="preserve">      金融发展支出</t>
  </si>
  <si>
    <r>
      <rPr>
        <sz val="11"/>
        <rFont val="宋体"/>
        <charset val="134"/>
      </rPr>
      <t>217</t>
    </r>
    <r>
      <rPr>
        <sz val="11"/>
        <rFont val="宋体"/>
        <charset val="134"/>
      </rPr>
      <t>03</t>
    </r>
  </si>
  <si>
    <t>21703</t>
  </si>
  <si>
    <t>金融发展支出</t>
  </si>
  <si>
    <t>21704</t>
  </si>
  <si>
    <t>金融调控支出</t>
  </si>
  <si>
    <t>其他金融监管等事务支出</t>
  </si>
  <si>
    <t>22999</t>
  </si>
  <si>
    <t>218</t>
  </si>
  <si>
    <t>地震灾后恢复重建支出</t>
  </si>
  <si>
    <t>十七、援助其他地区支出</t>
  </si>
  <si>
    <t>219</t>
  </si>
  <si>
    <t>援助其他地区支出</t>
  </si>
  <si>
    <t>21901</t>
  </si>
  <si>
    <t>21902</t>
  </si>
  <si>
    <t>21903</t>
  </si>
  <si>
    <t>21904</t>
  </si>
  <si>
    <t>21905</t>
  </si>
  <si>
    <t>21906</t>
  </si>
  <si>
    <t>21907</t>
  </si>
  <si>
    <t>21908</t>
  </si>
  <si>
    <t xml:space="preserve">      其他支出</t>
  </si>
  <si>
    <t>21999</t>
  </si>
  <si>
    <t>十八、国土海洋气象等支出</t>
  </si>
  <si>
    <t xml:space="preserve">      国土资源事务</t>
  </si>
  <si>
    <t>22001</t>
  </si>
  <si>
    <t>国土资源事务</t>
  </si>
  <si>
    <t>2200101</t>
  </si>
  <si>
    <t>2200102</t>
  </si>
  <si>
    <t>2200103</t>
  </si>
  <si>
    <t xml:space="preserve">        国土资源规划及管理</t>
  </si>
  <si>
    <t>2200104</t>
  </si>
  <si>
    <t>国土资源规划及管理</t>
  </si>
  <si>
    <t xml:space="preserve">        土地资源调查</t>
  </si>
  <si>
    <t>2200105</t>
  </si>
  <si>
    <t>土地资源调查</t>
  </si>
  <si>
    <t xml:space="preserve">        土地资源利用与保护</t>
  </si>
  <si>
    <t>2200106</t>
  </si>
  <si>
    <t>土地资源利用与保护</t>
  </si>
  <si>
    <t xml:space="preserve">        国土资源社会公益服务</t>
  </si>
  <si>
    <t>2200107</t>
  </si>
  <si>
    <t>国土资源社会公益服务</t>
  </si>
  <si>
    <t xml:space="preserve">        国土资源行业业务管理</t>
  </si>
  <si>
    <t>2200108</t>
  </si>
  <si>
    <t>国土资源行业业务管理</t>
  </si>
  <si>
    <t xml:space="preserve">        国土资源调查</t>
  </si>
  <si>
    <t>2200109</t>
  </si>
  <si>
    <t>国土资源大调查</t>
  </si>
  <si>
    <t xml:space="preserve">        国土整治</t>
  </si>
  <si>
    <t>2200110</t>
  </si>
  <si>
    <t>国土整治</t>
  </si>
  <si>
    <t>2200111</t>
  </si>
  <si>
    <t>地质灾害防治</t>
  </si>
  <si>
    <t xml:space="preserve">        土地资源储备支出</t>
  </si>
  <si>
    <t>2200112</t>
  </si>
  <si>
    <t>土地资源储备支出</t>
  </si>
  <si>
    <t xml:space="preserve">        地质及矿产资源调查</t>
  </si>
  <si>
    <t>2200113</t>
  </si>
  <si>
    <t>地质及矿产资源调查</t>
  </si>
  <si>
    <t xml:space="preserve">        地质矿产资源利用与保护</t>
  </si>
  <si>
    <t>2200114</t>
  </si>
  <si>
    <t>地质矿产资源利用与保护</t>
  </si>
  <si>
    <t xml:space="preserve">        地质转产项目财政贴息</t>
  </si>
  <si>
    <t>2200115</t>
  </si>
  <si>
    <t>地质转产项目财政贴息</t>
  </si>
  <si>
    <t xml:space="preserve">        国外风险勘查</t>
  </si>
  <si>
    <t>2200116</t>
  </si>
  <si>
    <t>国外风险勘查</t>
  </si>
  <si>
    <t xml:space="preserve">        地质勘查基金（周转金）支出</t>
  </si>
  <si>
    <t>2200119</t>
  </si>
  <si>
    <t>地质勘查基金（周转金）支出</t>
  </si>
  <si>
    <t xml:space="preserve">        矿产资源专项收入安排的支出</t>
  </si>
  <si>
    <t>2200120</t>
  </si>
  <si>
    <t>矿产资源专项收入安排的支出</t>
  </si>
  <si>
    <t>2200150</t>
  </si>
  <si>
    <t xml:space="preserve">        其他国土资源事务支出</t>
  </si>
  <si>
    <t>2200199</t>
  </si>
  <si>
    <t>其他国土资源事务支出</t>
  </si>
  <si>
    <t xml:space="preserve">      海洋管理事务</t>
  </si>
  <si>
    <t>22002</t>
  </si>
  <si>
    <t>海洋管理事务</t>
  </si>
  <si>
    <t>2200201</t>
  </si>
  <si>
    <t>2200202</t>
  </si>
  <si>
    <t>2200203</t>
  </si>
  <si>
    <t xml:space="preserve">        海域使用管理</t>
  </si>
  <si>
    <t>2200204</t>
  </si>
  <si>
    <t>海域使用管理</t>
  </si>
  <si>
    <t xml:space="preserve">        海洋环境保护与监测</t>
  </si>
  <si>
    <t>2200205</t>
  </si>
  <si>
    <t>海洋环境保护与监测</t>
  </si>
  <si>
    <t xml:space="preserve">        海洋调查评价</t>
  </si>
  <si>
    <t>2200206</t>
  </si>
  <si>
    <t>海洋调查评价</t>
  </si>
  <si>
    <t xml:space="preserve">        海洋权益维护</t>
  </si>
  <si>
    <t>2200207</t>
  </si>
  <si>
    <t>海洋权益维护</t>
  </si>
  <si>
    <t xml:space="preserve">        海洋执法监察</t>
  </si>
  <si>
    <t>2200208</t>
  </si>
  <si>
    <t>海洋执法监察</t>
  </si>
  <si>
    <t xml:space="preserve">        海洋防灾减灾</t>
  </si>
  <si>
    <t>2200209</t>
  </si>
  <si>
    <t>海洋防灾减灾</t>
  </si>
  <si>
    <t xml:space="preserve">        海洋卫星</t>
  </si>
  <si>
    <t>2200210</t>
  </si>
  <si>
    <t>海洋卫星</t>
  </si>
  <si>
    <t xml:space="preserve">        极地考察</t>
  </si>
  <si>
    <t>2200211</t>
  </si>
  <si>
    <t>极地考察</t>
  </si>
  <si>
    <t xml:space="preserve">        海洋矿产资源勘探研究</t>
  </si>
  <si>
    <t>2200212</t>
  </si>
  <si>
    <t>海洋矿产资源勘探研究</t>
  </si>
  <si>
    <t xml:space="preserve">        海港航标维护</t>
  </si>
  <si>
    <t>2200213</t>
  </si>
  <si>
    <t>海港航标维护</t>
  </si>
  <si>
    <t xml:space="preserve">        海域使用金支出</t>
  </si>
  <si>
    <t>2200214</t>
  </si>
  <si>
    <t>海域使用金支出</t>
  </si>
  <si>
    <t xml:space="preserve">        海水淡化</t>
  </si>
  <si>
    <t>2200215</t>
  </si>
  <si>
    <t>海水淡化</t>
  </si>
  <si>
    <t xml:space="preserve">        海洋工程排污费支出</t>
  </si>
  <si>
    <t>2200216</t>
  </si>
  <si>
    <t>海洋工程排污费支出</t>
  </si>
  <si>
    <t xml:space="preserve">        无居民海岛使用金支出</t>
  </si>
  <si>
    <t>2200217</t>
  </si>
  <si>
    <t>无居民海岛使用金支出</t>
  </si>
  <si>
    <t>2200250</t>
  </si>
  <si>
    <t xml:space="preserve">        其他海洋管理事务支出</t>
  </si>
  <si>
    <t>2200299</t>
  </si>
  <si>
    <t>其他海洋管理事务支出</t>
  </si>
  <si>
    <t xml:space="preserve">      测绘事务</t>
  </si>
  <si>
    <t>22003</t>
  </si>
  <si>
    <t>测绘事务</t>
  </si>
  <si>
    <t>2200301</t>
  </si>
  <si>
    <t>2200302</t>
  </si>
  <si>
    <t>2200303</t>
  </si>
  <si>
    <t xml:space="preserve">        基础测绘</t>
  </si>
  <si>
    <t>2200304</t>
  </si>
  <si>
    <t>基础测绘</t>
  </si>
  <si>
    <t xml:space="preserve">        航空摄影</t>
  </si>
  <si>
    <t>2200305</t>
  </si>
  <si>
    <t>航空摄影</t>
  </si>
  <si>
    <t xml:space="preserve">        测绘工程建设</t>
  </si>
  <si>
    <t>2200306</t>
  </si>
  <si>
    <t>测绘工程建设</t>
  </si>
  <si>
    <t>2200350</t>
  </si>
  <si>
    <t xml:space="preserve">        其他测绘事务支出</t>
  </si>
  <si>
    <t>2200399</t>
  </si>
  <si>
    <t>其他测绘事务支出</t>
  </si>
  <si>
    <t>22004</t>
  </si>
  <si>
    <t>地震事务</t>
  </si>
  <si>
    <t>2200401</t>
  </si>
  <si>
    <t>2200402</t>
  </si>
  <si>
    <t>2200403</t>
  </si>
  <si>
    <t xml:space="preserve">        地震监测</t>
  </si>
  <si>
    <t>2200404</t>
  </si>
  <si>
    <t>地震监测</t>
  </si>
  <si>
    <t>2200408</t>
  </si>
  <si>
    <t>地震预测预报</t>
  </si>
  <si>
    <t xml:space="preserve">        地震灾害预防</t>
  </si>
  <si>
    <t>2200409</t>
  </si>
  <si>
    <t>地震灾害预防</t>
  </si>
  <si>
    <t>2200410</t>
  </si>
  <si>
    <t>地震应急救援</t>
  </si>
  <si>
    <t xml:space="preserve">        地震环境探察</t>
  </si>
  <si>
    <t>2200411</t>
  </si>
  <si>
    <t>地震环境探察</t>
  </si>
  <si>
    <t xml:space="preserve">        防震减灾信息管理</t>
  </si>
  <si>
    <t>2200412</t>
  </si>
  <si>
    <t>防震减灾信息管理</t>
  </si>
  <si>
    <t xml:space="preserve">        防震减灾基础管理</t>
  </si>
  <si>
    <t>2200413</t>
  </si>
  <si>
    <t>防震减灾基础管理</t>
  </si>
  <si>
    <t>2200450</t>
  </si>
  <si>
    <t>地震事业机构</t>
  </si>
  <si>
    <t xml:space="preserve">        其他地震事务支出</t>
  </si>
  <si>
    <t>2200499</t>
  </si>
  <si>
    <t>其他地震事务支出</t>
  </si>
  <si>
    <t>22005</t>
  </si>
  <si>
    <t>气象事务</t>
  </si>
  <si>
    <t>2200501</t>
  </si>
  <si>
    <t>2200502</t>
  </si>
  <si>
    <t>2200503</t>
  </si>
  <si>
    <t xml:space="preserve">        气象事业机构</t>
  </si>
  <si>
    <t>2200504</t>
  </si>
  <si>
    <t>气象事业机构</t>
  </si>
  <si>
    <t xml:space="preserve">        气象技术研究应用</t>
  </si>
  <si>
    <t>2200505</t>
  </si>
  <si>
    <t>气象技术研究应用与培训</t>
  </si>
  <si>
    <t xml:space="preserve">        气象探测</t>
  </si>
  <si>
    <t>2200506</t>
  </si>
  <si>
    <t>气象探测</t>
  </si>
  <si>
    <t xml:space="preserve">        气象信息传输及管理</t>
  </si>
  <si>
    <t>2200507</t>
  </si>
  <si>
    <t>气象信息传输及管理</t>
  </si>
  <si>
    <t xml:space="preserve">        气象预报预测</t>
  </si>
  <si>
    <t>2200508</t>
  </si>
  <si>
    <t>气象预报预测</t>
  </si>
  <si>
    <t>2200509</t>
  </si>
  <si>
    <t>气象服务</t>
  </si>
  <si>
    <t xml:space="preserve">        气象装备保障维护</t>
  </si>
  <si>
    <t>2200510</t>
  </si>
  <si>
    <t>气象装备保障维护</t>
  </si>
  <si>
    <t>2200511</t>
  </si>
  <si>
    <t>气象台站建设与运行保障</t>
  </si>
  <si>
    <t xml:space="preserve">        气象卫星</t>
  </si>
  <si>
    <t>2200512</t>
  </si>
  <si>
    <t>气象卫星</t>
  </si>
  <si>
    <t xml:space="preserve">        气象法规与标准</t>
  </si>
  <si>
    <t>2200513</t>
  </si>
  <si>
    <t>气象法规与标准</t>
  </si>
  <si>
    <t xml:space="preserve">        气象资金审计稽查</t>
  </si>
  <si>
    <t>2200514</t>
  </si>
  <si>
    <t>气象资金审计稽查</t>
  </si>
  <si>
    <t>2200599</t>
  </si>
  <si>
    <t>其他气象事务支出</t>
  </si>
  <si>
    <t xml:space="preserve">      其他国土海洋气象等支出</t>
  </si>
  <si>
    <t>22099</t>
  </si>
  <si>
    <t>其他国土资源气象等事务支出</t>
  </si>
  <si>
    <t>十九、住房保障支出</t>
  </si>
  <si>
    <t>22101</t>
  </si>
  <si>
    <t>保障性安居工程支出</t>
  </si>
  <si>
    <t xml:space="preserve">        廉租住房</t>
  </si>
  <si>
    <t>2210101</t>
  </si>
  <si>
    <t>廉租住房</t>
  </si>
  <si>
    <t xml:space="preserve">        沉陷区治理</t>
  </si>
  <si>
    <t>2210102</t>
  </si>
  <si>
    <t>沉陷区治理</t>
  </si>
  <si>
    <t xml:space="preserve">        棚户区改造</t>
  </si>
  <si>
    <t>2210103</t>
  </si>
  <si>
    <t>棚户区改造</t>
  </si>
  <si>
    <t xml:space="preserve">        少数民族地区游牧民定居工程</t>
  </si>
  <si>
    <t>2210104</t>
  </si>
  <si>
    <t>少数民族地区游牧民定居工程</t>
  </si>
  <si>
    <t>2210105</t>
  </si>
  <si>
    <t>农村危房改造</t>
  </si>
  <si>
    <t>2210106</t>
  </si>
  <si>
    <t>公共租赁住房</t>
  </si>
  <si>
    <t xml:space="preserve">        保障性住房租金补贴</t>
  </si>
  <si>
    <t>2210107</t>
  </si>
  <si>
    <t>保障性住房租金补贴</t>
  </si>
  <si>
    <t>2210199</t>
  </si>
  <si>
    <t>其他保障性安居工程支出</t>
  </si>
  <si>
    <t>22102</t>
  </si>
  <si>
    <t>住房改革支出</t>
  </si>
  <si>
    <t>2210201</t>
  </si>
  <si>
    <t>住房公积金</t>
  </si>
  <si>
    <t xml:space="preserve">        提租补贴</t>
  </si>
  <si>
    <t>2210202</t>
  </si>
  <si>
    <t>提租补贴</t>
  </si>
  <si>
    <t xml:space="preserve">        购房补贴</t>
  </si>
  <si>
    <t>2210203</t>
  </si>
  <si>
    <t>购房补贴</t>
  </si>
  <si>
    <t xml:space="preserve">      城乡社区住宅</t>
  </si>
  <si>
    <t>22103</t>
  </si>
  <si>
    <t>城乡社区住宅</t>
  </si>
  <si>
    <t xml:space="preserve">        公有住房建设和维修改造支出</t>
  </si>
  <si>
    <t>2210301</t>
  </si>
  <si>
    <t>公有住房建设和维修改造支出</t>
  </si>
  <si>
    <t xml:space="preserve">        其他城乡社区住宅支出</t>
  </si>
  <si>
    <t>2210399</t>
  </si>
  <si>
    <t>其他城乡社区住宅支出</t>
  </si>
  <si>
    <t>二十、粮油物资储备支出</t>
  </si>
  <si>
    <t>22201</t>
  </si>
  <si>
    <t>粮油事务</t>
  </si>
  <si>
    <t>2220101</t>
  </si>
  <si>
    <t>2220102</t>
  </si>
  <si>
    <t>2220103</t>
  </si>
  <si>
    <t xml:space="preserve">        粮食财务与审计支出</t>
  </si>
  <si>
    <t>2220104</t>
  </si>
  <si>
    <t>粮食财务与审计支出</t>
  </si>
  <si>
    <t xml:space="preserve">        粮食信息统计</t>
  </si>
  <si>
    <t>2220105</t>
  </si>
  <si>
    <t>粮食信息统计</t>
  </si>
  <si>
    <t xml:space="preserve">        粮食专项业务活动</t>
  </si>
  <si>
    <t>2220106</t>
  </si>
  <si>
    <t>粮食专项业务活动</t>
  </si>
  <si>
    <t xml:space="preserve">        国家粮油差价补贴</t>
  </si>
  <si>
    <t>2220107</t>
  </si>
  <si>
    <t>国家粮油差价补贴</t>
  </si>
  <si>
    <t xml:space="preserve">        粮食财务挂账利息补贴</t>
  </si>
  <si>
    <t>2220112</t>
  </si>
  <si>
    <t>粮食财务挂账利息补贴</t>
  </si>
  <si>
    <t xml:space="preserve">        粮食财务挂账消化款</t>
  </si>
  <si>
    <t>2220113</t>
  </si>
  <si>
    <t>粮食财务挂账消化款</t>
  </si>
  <si>
    <t xml:space="preserve">        处理陈化粮补贴</t>
  </si>
  <si>
    <t>2220114</t>
  </si>
  <si>
    <t>处理陈化粮补贴</t>
  </si>
  <si>
    <t>2220115</t>
  </si>
  <si>
    <t>粮食风险基金</t>
  </si>
  <si>
    <t xml:space="preserve">        粮油市场调控专项资金</t>
  </si>
  <si>
    <t>2220118</t>
  </si>
  <si>
    <t>粮油市场调控专项资金</t>
  </si>
  <si>
    <t>2220150</t>
  </si>
  <si>
    <t xml:space="preserve">        其他粮油事务支出</t>
  </si>
  <si>
    <t>2220199</t>
  </si>
  <si>
    <t>其他粮油事务支出</t>
  </si>
  <si>
    <t xml:space="preserve">      物资事务</t>
  </si>
  <si>
    <t>22202</t>
  </si>
  <si>
    <t>物资事务</t>
  </si>
  <si>
    <t>2220201</t>
  </si>
  <si>
    <t>2220202</t>
  </si>
  <si>
    <t>2220203</t>
  </si>
  <si>
    <t xml:space="preserve">        铁路专用线</t>
  </si>
  <si>
    <t>2220204</t>
  </si>
  <si>
    <t>铁路专用线</t>
  </si>
  <si>
    <t xml:space="preserve">        护库武警和民兵支出</t>
  </si>
  <si>
    <t>2220205</t>
  </si>
  <si>
    <t>护库武警和民兵支出</t>
  </si>
  <si>
    <t xml:space="preserve">        物资保管与保养</t>
  </si>
  <si>
    <t>2220206</t>
  </si>
  <si>
    <t>物资保管与保养</t>
  </si>
  <si>
    <t xml:space="preserve">        专项贷款利息</t>
  </si>
  <si>
    <t>2220207</t>
  </si>
  <si>
    <t>专项贷款利息</t>
  </si>
  <si>
    <t xml:space="preserve">        物资转移</t>
  </si>
  <si>
    <t>2220209</t>
  </si>
  <si>
    <t>物资转移</t>
  </si>
  <si>
    <t xml:space="preserve">        物资轮换</t>
  </si>
  <si>
    <t>2220210</t>
  </si>
  <si>
    <t>物资轮换</t>
  </si>
  <si>
    <t xml:space="preserve">        仓库建设</t>
  </si>
  <si>
    <t>2220211</t>
  </si>
  <si>
    <t>仓库建设</t>
  </si>
  <si>
    <t xml:space="preserve">        仓库安防</t>
  </si>
  <si>
    <t>2220212</t>
  </si>
  <si>
    <t>仓库安防</t>
  </si>
  <si>
    <t>2220250</t>
  </si>
  <si>
    <t xml:space="preserve">        其他物资事务支出</t>
  </si>
  <si>
    <t>2220299</t>
  </si>
  <si>
    <t>其他物资事务支出</t>
  </si>
  <si>
    <t xml:space="preserve">      能源储备</t>
  </si>
  <si>
    <t>22301</t>
  </si>
  <si>
    <t>能源储备</t>
  </si>
  <si>
    <t xml:space="preserve">        石油储备支出</t>
  </si>
  <si>
    <t>2230101</t>
  </si>
  <si>
    <t>一般预算石油储备支出</t>
  </si>
  <si>
    <t xml:space="preserve">        国家留成油串换石油储备支出</t>
  </si>
  <si>
    <t>2230102</t>
  </si>
  <si>
    <t>国家留成油串换石油储备支出</t>
  </si>
  <si>
    <t xml:space="preserve">        天然铀能源储备</t>
  </si>
  <si>
    <t>2230103</t>
  </si>
  <si>
    <t>天然铀能源储备</t>
  </si>
  <si>
    <t xml:space="preserve">        煤炭储备</t>
  </si>
  <si>
    <t>2230104</t>
  </si>
  <si>
    <t>煤炭储备</t>
  </si>
  <si>
    <t xml:space="preserve">        其他能源储备</t>
  </si>
  <si>
    <t>2230199</t>
  </si>
  <si>
    <t>其他能源储备</t>
  </si>
  <si>
    <t xml:space="preserve">      粮油储备</t>
  </si>
  <si>
    <t>22302</t>
  </si>
  <si>
    <t>粮油储备</t>
  </si>
  <si>
    <t xml:space="preserve">        储备粮油补贴支出</t>
  </si>
  <si>
    <t>2230201</t>
  </si>
  <si>
    <t>储备粮油补贴支出</t>
  </si>
  <si>
    <t xml:space="preserve">        储备粮油差价补贴</t>
  </si>
  <si>
    <t>2230202</t>
  </si>
  <si>
    <t>储备粮油差价补贴</t>
  </si>
  <si>
    <t xml:space="preserve">        储备粮（油）库建设</t>
  </si>
  <si>
    <t>2230203</t>
  </si>
  <si>
    <t>储备粮（油）库建设</t>
  </si>
  <si>
    <t xml:space="preserve">        最低收购价政策支出</t>
  </si>
  <si>
    <t>2230204</t>
  </si>
  <si>
    <t>最低收购价政策支出</t>
  </si>
  <si>
    <t xml:space="preserve">        其他粮油储备支出</t>
  </si>
  <si>
    <t>2230299</t>
  </si>
  <si>
    <t>其他粮油储备支出</t>
  </si>
  <si>
    <t xml:space="preserve">      重要商品储备</t>
  </si>
  <si>
    <t>22303</t>
  </si>
  <si>
    <t>重要商品储备</t>
  </si>
  <si>
    <t xml:space="preserve">        棉花储备</t>
  </si>
  <si>
    <t>2230301</t>
  </si>
  <si>
    <t>棉花储备</t>
  </si>
  <si>
    <t xml:space="preserve">        食糖储备</t>
  </si>
  <si>
    <t>2230302</t>
  </si>
  <si>
    <t>食糖储备</t>
  </si>
  <si>
    <t xml:space="preserve">        肉类储备</t>
  </si>
  <si>
    <t>2230303</t>
  </si>
  <si>
    <t>肉类储备</t>
  </si>
  <si>
    <t xml:space="preserve">        化肥储备</t>
  </si>
  <si>
    <t>2230304</t>
  </si>
  <si>
    <t>化肥储备</t>
  </si>
  <si>
    <t xml:space="preserve">        农药储备</t>
  </si>
  <si>
    <t>2230305</t>
  </si>
  <si>
    <t>农药储备</t>
  </si>
  <si>
    <t xml:space="preserve">        边销茶储备</t>
  </si>
  <si>
    <t>2230306</t>
  </si>
  <si>
    <t>边销茶储备</t>
  </si>
  <si>
    <t xml:space="preserve">        羊毛储备</t>
  </si>
  <si>
    <t>2230307</t>
  </si>
  <si>
    <t>羊毛储备</t>
  </si>
  <si>
    <t xml:space="preserve">        医药储备</t>
  </si>
  <si>
    <t>2230308</t>
  </si>
  <si>
    <t>医药储备</t>
  </si>
  <si>
    <t xml:space="preserve">        食盐储备</t>
  </si>
  <si>
    <t>2230309</t>
  </si>
  <si>
    <t>食盐储备</t>
  </si>
  <si>
    <t xml:space="preserve">        战略物资储备</t>
  </si>
  <si>
    <t>2230310</t>
  </si>
  <si>
    <t>战略物资储备</t>
  </si>
  <si>
    <t xml:space="preserve">        其他重要商品储备支出</t>
  </si>
  <si>
    <t>2230399</t>
  </si>
  <si>
    <t>其他重要商品储备支出</t>
  </si>
  <si>
    <t>二十一、预备费</t>
  </si>
  <si>
    <t>预备费</t>
  </si>
  <si>
    <t>二十二、国债还本付息支出</t>
  </si>
  <si>
    <t>国债还本付息支出</t>
  </si>
  <si>
    <t xml:space="preserve">        地方向国外借款还本</t>
  </si>
  <si>
    <t>22801</t>
  </si>
  <si>
    <t>地方向国外借款还本</t>
  </si>
  <si>
    <t xml:space="preserve">        国内债务付息</t>
  </si>
  <si>
    <t>22808</t>
  </si>
  <si>
    <t>国内债务付息</t>
  </si>
  <si>
    <t xml:space="preserve">        国外债务付息</t>
  </si>
  <si>
    <t>22809</t>
  </si>
  <si>
    <t>国外债务付息</t>
  </si>
  <si>
    <t xml:space="preserve">        国内外债务发行</t>
  </si>
  <si>
    <t>22810</t>
  </si>
  <si>
    <t>国内外债务发行</t>
  </si>
  <si>
    <t xml:space="preserve">        补充还贷准备金</t>
  </si>
  <si>
    <t>22811</t>
  </si>
  <si>
    <t>补充还贷准备金</t>
  </si>
  <si>
    <t xml:space="preserve">        地方政府债券付息</t>
  </si>
  <si>
    <t>22813</t>
  </si>
  <si>
    <t>财政部代理发行地方政府债券付息</t>
  </si>
  <si>
    <t>二十三、其他支出</t>
  </si>
  <si>
    <t>22902</t>
  </si>
  <si>
    <t>年初预留</t>
  </si>
  <si>
    <t xml:space="preserve">        其他支出</t>
  </si>
  <si>
    <t>一般预算支出合计</t>
  </si>
  <si>
    <t xml:space="preserve">  上解上级支出</t>
  </si>
  <si>
    <t>上解上级支出</t>
  </si>
  <si>
    <t>2300209</t>
  </si>
  <si>
    <t>体制上解支出</t>
  </si>
  <si>
    <t xml:space="preserve">    出口退税专项上解支出</t>
  </si>
  <si>
    <t>2300210</t>
  </si>
  <si>
    <t>出口退税专项上解支出</t>
  </si>
  <si>
    <t xml:space="preserve">    成品油价格和税费改革专项上解支出</t>
  </si>
  <si>
    <t>2300216</t>
  </si>
  <si>
    <t>成品油价格和税费改革专项上解支出</t>
  </si>
  <si>
    <t>2300351</t>
  </si>
  <si>
    <t>专项上解支出</t>
  </si>
  <si>
    <t xml:space="preserve">  补助下级支出</t>
  </si>
  <si>
    <t>补助下级支出</t>
  </si>
  <si>
    <t xml:space="preserve">    返还性支出</t>
  </si>
  <si>
    <t>23001</t>
  </si>
  <si>
    <t>返还性支出</t>
  </si>
  <si>
    <t xml:space="preserve">      增值税和消费税税收返还支出 </t>
  </si>
  <si>
    <t>2300101</t>
  </si>
  <si>
    <t>增值税和消费税税收返还支出</t>
  </si>
  <si>
    <t xml:space="preserve">      所得税基数返还支出</t>
  </si>
  <si>
    <t>2300102</t>
  </si>
  <si>
    <t>所得税基数返还支出</t>
  </si>
  <si>
    <t xml:space="preserve">      成品油价格和税费改革税收返还支出</t>
  </si>
  <si>
    <t>2300103</t>
  </si>
  <si>
    <t>成品油价格和税费改革税收返还支出</t>
  </si>
  <si>
    <t xml:space="preserve">      其他税收返还支出</t>
  </si>
  <si>
    <t>2300199</t>
  </si>
  <si>
    <t>其他税收返还支出</t>
  </si>
  <si>
    <t xml:space="preserve">    一般性转移支付</t>
  </si>
  <si>
    <t>23002</t>
  </si>
  <si>
    <t>一般性转移支付支出</t>
  </si>
  <si>
    <t xml:space="preserve">      体制补助支出</t>
  </si>
  <si>
    <t>2300201</t>
  </si>
  <si>
    <t>体制补助支出</t>
  </si>
  <si>
    <t xml:space="preserve">      均衡性转移支付支出</t>
  </si>
  <si>
    <t>2300202</t>
  </si>
  <si>
    <t>均衡性转移支付支出</t>
  </si>
  <si>
    <t xml:space="preserve">      革命老区及民族和边境地区转移支付支出</t>
  </si>
  <si>
    <t>2300203</t>
  </si>
  <si>
    <t>民族地区转移支付支出</t>
  </si>
  <si>
    <t xml:space="preserve">      调整工资转移支付支出</t>
  </si>
  <si>
    <t>2300204</t>
  </si>
  <si>
    <t>调整工资转移支付支出</t>
  </si>
  <si>
    <t xml:space="preserve">      农村税费改革转移支付支出</t>
  </si>
  <si>
    <t>2300206</t>
  </si>
  <si>
    <t>农村税费改革转移支付支出</t>
  </si>
  <si>
    <t xml:space="preserve">      县级基本财力保障机制奖补资金支出</t>
  </si>
  <si>
    <t>2300207</t>
  </si>
  <si>
    <t>县级基本财力保障机制奖补资金支出</t>
  </si>
  <si>
    <t xml:space="preserve">      结算补助支出</t>
  </si>
  <si>
    <t>2300208</t>
  </si>
  <si>
    <t>结算补助支出</t>
  </si>
  <si>
    <t xml:space="preserve">      化解债务补助支出</t>
  </si>
  <si>
    <t>2300211</t>
  </si>
  <si>
    <t>化解债务补助支出</t>
  </si>
  <si>
    <t xml:space="preserve">      资源枯竭型城市转移支付补助支出</t>
  </si>
  <si>
    <t>2300212</t>
  </si>
  <si>
    <t>资源枯竭型城市转移支付补助支出</t>
  </si>
  <si>
    <t xml:space="preserve">      企业事业单位划转补助支出</t>
  </si>
  <si>
    <t>2300214</t>
  </si>
  <si>
    <t>企事业单位划转补助支出</t>
  </si>
  <si>
    <t xml:space="preserve">      成品油价格和税费改革转移支付补助支出</t>
  </si>
  <si>
    <t>2300215</t>
  </si>
  <si>
    <t>成品油价格和税费改革转移支付补助支出</t>
  </si>
  <si>
    <t xml:space="preserve">      工商部门停征两费转移支付支出</t>
  </si>
  <si>
    <t>2300218</t>
  </si>
  <si>
    <t>工商部门停征两费转移支付支出</t>
  </si>
  <si>
    <t xml:space="preserve">      基层公检法司转移支付支出</t>
  </si>
  <si>
    <t>2300220</t>
  </si>
  <si>
    <t>公共安全转移支付支出</t>
  </si>
  <si>
    <t xml:space="preserve">      义务教育等转移支付支出</t>
  </si>
  <si>
    <t>2300221</t>
  </si>
  <si>
    <t>教育转移支付支出</t>
  </si>
  <si>
    <t xml:space="preserve">      基本养老保险和低保等转移支付支出</t>
  </si>
  <si>
    <t>2300222</t>
  </si>
  <si>
    <t>社会保障和就业转移支付支出</t>
  </si>
  <si>
    <t xml:space="preserve">      新型农村合作医疗等转移支付支出</t>
  </si>
  <si>
    <t>2300223</t>
  </si>
  <si>
    <t>医疗卫生转移支付支出</t>
  </si>
  <si>
    <t xml:space="preserve">      农村综合改革转移支付支出</t>
  </si>
  <si>
    <t>2300224</t>
  </si>
  <si>
    <t>农林水转移支付支出</t>
  </si>
  <si>
    <t xml:space="preserve">      产粮（油）大县奖励资金支出</t>
  </si>
  <si>
    <t>2300225</t>
  </si>
  <si>
    <t>产粮(油)大县奖励资金支出</t>
  </si>
  <si>
    <t xml:space="preserve">      重点生态功能区转移支付支出</t>
  </si>
  <si>
    <t>2300226</t>
  </si>
  <si>
    <t>重点生态功能区转移支付支出</t>
  </si>
  <si>
    <t xml:space="preserve">      固定数额补助支出</t>
  </si>
  <si>
    <r>
      <rPr>
        <sz val="11"/>
        <rFont val="宋体"/>
        <charset val="134"/>
      </rPr>
      <t>230022</t>
    </r>
    <r>
      <rPr>
        <sz val="11"/>
        <rFont val="宋体"/>
        <charset val="134"/>
      </rPr>
      <t>7</t>
    </r>
  </si>
  <si>
    <t>2300227</t>
  </si>
  <si>
    <t>固定数额补助支出</t>
  </si>
  <si>
    <t xml:space="preserve">      其他一般性转移支付支出</t>
  </si>
  <si>
    <t>2300299</t>
  </si>
  <si>
    <t>其他一般性转移支付支出</t>
  </si>
  <si>
    <t xml:space="preserve">    专项转移支付支出</t>
  </si>
  <si>
    <t>23003</t>
  </si>
  <si>
    <t>专项转移支付支出</t>
  </si>
  <si>
    <t>2300301</t>
  </si>
  <si>
    <t>2300302</t>
  </si>
  <si>
    <t>2300303</t>
  </si>
  <si>
    <t>2300304</t>
  </si>
  <si>
    <t>2300305</t>
  </si>
  <si>
    <t>2300306</t>
  </si>
  <si>
    <t>2300307</t>
  </si>
  <si>
    <t>2300308</t>
  </si>
  <si>
    <t>2300310</t>
  </si>
  <si>
    <t>2300311</t>
  </si>
  <si>
    <t>2300312</t>
  </si>
  <si>
    <t>2300313</t>
  </si>
  <si>
    <t>2300314</t>
  </si>
  <si>
    <t>2300315</t>
  </si>
  <si>
    <t>2300316</t>
  </si>
  <si>
    <t>2300317</t>
  </si>
  <si>
    <t xml:space="preserve">      国土海洋气象等</t>
  </si>
  <si>
    <t>2300320</t>
  </si>
  <si>
    <t>2300321</t>
  </si>
  <si>
    <t>2300322</t>
  </si>
  <si>
    <t>2300399</t>
  </si>
  <si>
    <t xml:space="preserve">  增设预算周转金</t>
  </si>
  <si>
    <t>230D</t>
  </si>
  <si>
    <t>增设预算周转金</t>
  </si>
  <si>
    <t xml:space="preserve">  债券还本支出</t>
  </si>
  <si>
    <t>22812</t>
  </si>
  <si>
    <t>地方政府债券还本</t>
  </si>
  <si>
    <t xml:space="preserve">  调出资金</t>
  </si>
  <si>
    <t>2300801</t>
  </si>
  <si>
    <t xml:space="preserve">  年终结余</t>
  </si>
  <si>
    <t>2300901</t>
  </si>
  <si>
    <t>2300901A</t>
  </si>
  <si>
    <t>2300901B</t>
  </si>
  <si>
    <t xml:space="preserve">  转贷地方政府债券支出</t>
  </si>
  <si>
    <t>2301101</t>
  </si>
  <si>
    <t>转贷财政部代理发行地方政府债券支出</t>
  </si>
  <si>
    <t xml:space="preserve">  援助其他地区支出</t>
  </si>
  <si>
    <t>23013</t>
  </si>
  <si>
    <t xml:space="preserve">  预算稳定调节基金</t>
  </si>
  <si>
    <t>23006</t>
  </si>
  <si>
    <t>安排预算稳定调节基金</t>
  </si>
  <si>
    <t>附：固定数额补助支出</t>
  </si>
  <si>
    <r>
      <rPr>
        <sz val="11"/>
        <rFont val="宋体"/>
        <charset val="134"/>
      </rPr>
      <t>22904</t>
    </r>
  </si>
  <si>
    <t>20510</t>
  </si>
  <si>
    <t>地方教育附加安排的支出</t>
  </si>
  <si>
    <t>2051001</t>
  </si>
  <si>
    <t>2051002</t>
  </si>
  <si>
    <t>2051003</t>
  </si>
  <si>
    <t>2051004</t>
  </si>
  <si>
    <t>2051005</t>
  </si>
  <si>
    <t>2051099</t>
  </si>
  <si>
    <t>其他地方教育附加安排的支出</t>
  </si>
  <si>
    <t>一、文化体育与传媒支出</t>
  </si>
  <si>
    <r>
      <rPr>
        <sz val="11"/>
        <rFont val="宋体"/>
        <charset val="134"/>
      </rPr>
      <t>229</t>
    </r>
    <r>
      <rPr>
        <sz val="11"/>
        <rFont val="宋体"/>
        <charset val="134"/>
      </rPr>
      <t>04</t>
    </r>
  </si>
  <si>
    <t>20706</t>
  </si>
  <si>
    <t>文化事业建设费安排的支出</t>
  </si>
  <si>
    <t>2070601</t>
  </si>
  <si>
    <t>精神文明建设</t>
  </si>
  <si>
    <t>2070602</t>
  </si>
  <si>
    <t>人才培训教学</t>
  </si>
  <si>
    <t>2070603</t>
  </si>
  <si>
    <t>文化创作</t>
  </si>
  <si>
    <t>2070604</t>
  </si>
  <si>
    <t>文化事业单位补助</t>
  </si>
  <si>
    <t>2070605</t>
  </si>
  <si>
    <t>爱国主义教育基地</t>
  </si>
  <si>
    <t>2070699</t>
  </si>
  <si>
    <t>其他文化事业建设费安排的支出</t>
  </si>
  <si>
    <t xml:space="preserve">    国家电影事业发展专项资金支出</t>
  </si>
  <si>
    <t>20707</t>
  </si>
  <si>
    <t>国家电影事业发展专项资金支出</t>
  </si>
  <si>
    <t>2070701</t>
  </si>
  <si>
    <t>资助国产影片放映</t>
  </si>
  <si>
    <t xml:space="preserve">      资助城市影院</t>
  </si>
  <si>
    <t>2070702</t>
  </si>
  <si>
    <t>资助城市影院</t>
  </si>
  <si>
    <t xml:space="preserve">      资助少数民族电影译制</t>
  </si>
  <si>
    <t>2070703</t>
  </si>
  <si>
    <t>资助少数民族电影译制</t>
  </si>
  <si>
    <t>2070799</t>
  </si>
  <si>
    <t>其他国家电影事业发展专项资金支出</t>
  </si>
  <si>
    <t>20822</t>
  </si>
  <si>
    <t>大中型水库移民后期扶持基金支出</t>
  </si>
  <si>
    <t>2082201</t>
  </si>
  <si>
    <t>移民补助</t>
  </si>
  <si>
    <t>2082202</t>
  </si>
  <si>
    <t>基础设施建设和经济发展</t>
  </si>
  <si>
    <t>2082299</t>
  </si>
  <si>
    <t>其他大中型水库移民后期扶持基金支出</t>
  </si>
  <si>
    <t xml:space="preserve">    小型水库移民扶助基金支出</t>
  </si>
  <si>
    <t>20823</t>
  </si>
  <si>
    <t>小型水库移民扶助基金支出</t>
  </si>
  <si>
    <t>2082301</t>
  </si>
  <si>
    <t>2082302</t>
  </si>
  <si>
    <t>2082399</t>
  </si>
  <si>
    <t>其他小型水库移民扶助基金支出</t>
  </si>
  <si>
    <t>20860</t>
  </si>
  <si>
    <t>残疾人就业保障金支出</t>
  </si>
  <si>
    <t>2086001</t>
  </si>
  <si>
    <t>就业和培训</t>
  </si>
  <si>
    <t>2086002</t>
  </si>
  <si>
    <t>职业康复</t>
  </si>
  <si>
    <t>2086003</t>
  </si>
  <si>
    <t>扶持农村残疾人生产</t>
  </si>
  <si>
    <t>2086004</t>
  </si>
  <si>
    <t>奖励残疾人就业单位</t>
  </si>
  <si>
    <t>2086099</t>
  </si>
  <si>
    <t>其他残疾人就业保障金支出</t>
  </si>
  <si>
    <r>
      <rPr>
        <sz val="11"/>
        <rFont val="宋体"/>
        <charset val="134"/>
      </rPr>
      <t xml:space="preserve"> </t>
    </r>
    <r>
      <rPr>
        <sz val="11"/>
        <rFont val="宋体"/>
        <charset val="134"/>
      </rPr>
      <t xml:space="preserve">   可再生能源电价附加收入安排的支出</t>
    </r>
  </si>
  <si>
    <t>21160</t>
  </si>
  <si>
    <t>可再生能源电价附加收入安排的支出</t>
  </si>
  <si>
    <t xml:space="preserve">      其他可再生能源电价附加收入安排的支出</t>
  </si>
  <si>
    <t>2116099</t>
  </si>
  <si>
    <t>管理费用支出</t>
  </si>
  <si>
    <r>
      <rPr>
        <sz val="11"/>
        <rFont val="宋体"/>
        <charset val="134"/>
      </rPr>
      <t xml:space="preserve"> </t>
    </r>
    <r>
      <rPr>
        <sz val="11"/>
        <rFont val="宋体"/>
        <charset val="134"/>
      </rPr>
      <t xml:space="preserve">   废弃电器电子产品处理基金支出</t>
    </r>
  </si>
  <si>
    <t>21161</t>
  </si>
  <si>
    <t>废弃电器电子产品处理基金支出</t>
  </si>
  <si>
    <r>
      <rPr>
        <sz val="11"/>
        <rFont val="宋体"/>
        <charset val="134"/>
      </rPr>
      <t xml:space="preserve"> </t>
    </r>
    <r>
      <rPr>
        <sz val="11"/>
        <rFont val="宋体"/>
        <charset val="134"/>
      </rPr>
      <t xml:space="preserve">     回收处理费用补贴</t>
    </r>
  </si>
  <si>
    <r>
      <rPr>
        <sz val="11"/>
        <rFont val="宋体"/>
        <charset val="134"/>
      </rPr>
      <t>211610</t>
    </r>
    <r>
      <rPr>
        <sz val="11"/>
        <rFont val="宋体"/>
        <charset val="134"/>
      </rPr>
      <t>1</t>
    </r>
  </si>
  <si>
    <t>2116101</t>
  </si>
  <si>
    <t>回收处理费用补贴</t>
  </si>
  <si>
    <t xml:space="preserve">      信息系统建设</t>
  </si>
  <si>
    <t>2116102</t>
  </si>
  <si>
    <t xml:space="preserve">      基金征管经费</t>
  </si>
  <si>
    <t>2116103</t>
  </si>
  <si>
    <t>基金征管经费</t>
  </si>
  <si>
    <t xml:space="preserve">      其他废弃电器电子产品处理基金支出</t>
  </si>
  <si>
    <t>2116104</t>
  </si>
  <si>
    <t>其他废弃电器电子产品处理基金支出</t>
  </si>
  <si>
    <t xml:space="preserve">    政府住房基金支出</t>
  </si>
  <si>
    <t>21207</t>
  </si>
  <si>
    <t>政府住房基金支出</t>
  </si>
  <si>
    <t xml:space="preserve">      管理费用支出</t>
  </si>
  <si>
    <t>2120701</t>
  </si>
  <si>
    <t xml:space="preserve">      廉租住房支出</t>
  </si>
  <si>
    <t>2120702</t>
  </si>
  <si>
    <t>廉租住房支出</t>
  </si>
  <si>
    <t>2120799</t>
  </si>
  <si>
    <t>2120703</t>
  </si>
  <si>
    <t>廉租住房维护和管理支出</t>
  </si>
  <si>
    <t>2120704</t>
  </si>
  <si>
    <t>公共租赁住房支出</t>
  </si>
  <si>
    <t xml:space="preserve">      公共租赁住房维护和管理支出</t>
  </si>
  <si>
    <t>2120705</t>
  </si>
  <si>
    <t>公共租赁住房租金支出</t>
  </si>
  <si>
    <r>
      <rPr>
        <sz val="11"/>
        <rFont val="宋体"/>
        <charset val="134"/>
      </rPr>
      <t>212070</t>
    </r>
    <r>
      <rPr>
        <sz val="11"/>
        <rFont val="宋体"/>
        <charset val="134"/>
      </rPr>
      <t>6</t>
    </r>
  </si>
  <si>
    <t>2120706</t>
  </si>
  <si>
    <t xml:space="preserve">      其他政府住房基金支出</t>
  </si>
  <si>
    <t>其他政府住房基金支出</t>
  </si>
  <si>
    <t>21208</t>
  </si>
  <si>
    <t>国有土地使用权出让收入安排的支出</t>
  </si>
  <si>
    <t>2120801</t>
  </si>
  <si>
    <t>征地和拆迁补偿支出</t>
  </si>
  <si>
    <t>2120802</t>
  </si>
  <si>
    <t>土地开发支出</t>
  </si>
  <si>
    <t>2120803</t>
  </si>
  <si>
    <t>城市建设支出</t>
  </si>
  <si>
    <t>2120804</t>
  </si>
  <si>
    <t>农村基础设施建设支出</t>
  </si>
  <si>
    <t>2120805</t>
  </si>
  <si>
    <t>补助被征地农民支出</t>
  </si>
  <si>
    <t>2120806</t>
  </si>
  <si>
    <t>土地出让业务支出</t>
  </si>
  <si>
    <t>2120807</t>
  </si>
  <si>
    <t>2120899</t>
  </si>
  <si>
    <t>2120808</t>
  </si>
  <si>
    <t>基础教育支出</t>
  </si>
  <si>
    <t xml:space="preserve">      支付破产或改制企业职工安置费</t>
  </si>
  <si>
    <t>2120809</t>
  </si>
  <si>
    <t>支付破产或改制企业职工安置费</t>
  </si>
  <si>
    <t>2120810</t>
  </si>
  <si>
    <t>棚户区改造支出</t>
  </si>
  <si>
    <t>2120811</t>
  </si>
  <si>
    <t>2120812</t>
  </si>
  <si>
    <t>农田水利建设资金安排的支出</t>
  </si>
  <si>
    <r>
      <rPr>
        <sz val="11"/>
        <rFont val="宋体"/>
        <charset val="134"/>
      </rPr>
      <t>212081</t>
    </r>
    <r>
      <rPr>
        <sz val="11"/>
        <rFont val="宋体"/>
        <charset val="134"/>
      </rPr>
      <t>3</t>
    </r>
  </si>
  <si>
    <t>2120813</t>
  </si>
  <si>
    <t>其他国有土地使用权出让收入安排的支出</t>
  </si>
  <si>
    <t xml:space="preserve">    城市公用事业附加安排的支出</t>
  </si>
  <si>
    <t>21209</t>
  </si>
  <si>
    <t>城市公用事业附加安排的支出</t>
  </si>
  <si>
    <t xml:space="preserve">      城市公共设施</t>
  </si>
  <si>
    <t>2120901</t>
  </si>
  <si>
    <t>城市公共设施</t>
  </si>
  <si>
    <t xml:space="preserve">      城市环境卫生</t>
  </si>
  <si>
    <t>2120902</t>
  </si>
  <si>
    <t>城市环境卫生</t>
  </si>
  <si>
    <t xml:space="preserve">      公有房屋</t>
  </si>
  <si>
    <t>2120903</t>
  </si>
  <si>
    <t>公有房屋</t>
  </si>
  <si>
    <t xml:space="preserve">      城市防洪</t>
  </si>
  <si>
    <t>2120904</t>
  </si>
  <si>
    <t>城市防洪</t>
  </si>
  <si>
    <t xml:space="preserve">      其他城市公用事业附加安排的支出</t>
  </si>
  <si>
    <t>2120999</t>
  </si>
  <si>
    <t>其他城市公用事业附加安排的支出</t>
  </si>
  <si>
    <t xml:space="preserve">    国有土地收益基金支出</t>
  </si>
  <si>
    <t>21210</t>
  </si>
  <si>
    <t>国有土地收益基金支出</t>
  </si>
  <si>
    <t>2121001</t>
  </si>
  <si>
    <t>2121002</t>
  </si>
  <si>
    <t>　    其他国有土地收益基金支出</t>
  </si>
  <si>
    <t>2121099</t>
  </si>
  <si>
    <t>其他国有土地收益基金支出</t>
  </si>
  <si>
    <t xml:space="preserve">    农业土地开发资金支出</t>
  </si>
  <si>
    <t>21211</t>
  </si>
  <si>
    <t>农业土地开发资金支出</t>
  </si>
  <si>
    <t xml:space="preserve">    新增建设用地有偿使用费安排的支出</t>
  </si>
  <si>
    <t>21212</t>
  </si>
  <si>
    <t>新增建设用地有偿使用费安排的支出</t>
  </si>
  <si>
    <t>2121201</t>
  </si>
  <si>
    <t>耕地开发专项支出</t>
  </si>
  <si>
    <t>2121202</t>
  </si>
  <si>
    <t>基本农田建设和保护支出</t>
  </si>
  <si>
    <t>2121203</t>
  </si>
  <si>
    <t>土地整理支出</t>
  </si>
  <si>
    <t xml:space="preserve">      用于地震灾后恢复重建的支出</t>
  </si>
  <si>
    <t>2121204</t>
  </si>
  <si>
    <t>用于地震灾后恢复重建的支出</t>
  </si>
  <si>
    <t>21213</t>
  </si>
  <si>
    <t>城市基础设施配套费安排的支出</t>
  </si>
  <si>
    <t>2121301</t>
  </si>
  <si>
    <t>2121302</t>
  </si>
  <si>
    <t>2121303</t>
  </si>
  <si>
    <t>2121304</t>
  </si>
  <si>
    <t xml:space="preserve">      其他城市基础设施配套费安排的支出</t>
  </si>
  <si>
    <t>2121399</t>
  </si>
  <si>
    <t>其他城市基础设施配套费安排的支出</t>
  </si>
  <si>
    <t xml:space="preserve">    新菜地开发建设基金支出</t>
  </si>
  <si>
    <t>21360</t>
  </si>
  <si>
    <t>新菜地开发建设基金支出</t>
  </si>
  <si>
    <t xml:space="preserve">      开发新菜地工程</t>
  </si>
  <si>
    <t>2136001</t>
  </si>
  <si>
    <t>开发新菜地工程</t>
  </si>
  <si>
    <t xml:space="preserve">      改造老菜地工程</t>
  </si>
  <si>
    <t>2136002</t>
  </si>
  <si>
    <t>改造老菜地工程</t>
  </si>
  <si>
    <t xml:space="preserve">      设备购置</t>
  </si>
  <si>
    <t>2136003</t>
  </si>
  <si>
    <t>设备购置</t>
  </si>
  <si>
    <t xml:space="preserve">      技术培训与推广</t>
  </si>
  <si>
    <t>2136004</t>
  </si>
  <si>
    <t>技术培训与推广</t>
  </si>
  <si>
    <t xml:space="preserve">      其他新菜地开发建设基金支出</t>
  </si>
  <si>
    <t>2136099</t>
  </si>
  <si>
    <t>其他新菜地开发建设基金支出</t>
  </si>
  <si>
    <t>21361</t>
  </si>
  <si>
    <t>育林基金支出</t>
  </si>
  <si>
    <t>2136101</t>
  </si>
  <si>
    <t>2136102</t>
  </si>
  <si>
    <t>林业有害生物防治</t>
  </si>
  <si>
    <t>2136103</t>
  </si>
  <si>
    <t>森林防火</t>
  </si>
  <si>
    <t>2136104</t>
  </si>
  <si>
    <t>2136105</t>
  </si>
  <si>
    <t>2136106</t>
  </si>
  <si>
    <t>2136199</t>
  </si>
  <si>
    <t>其他育林基金支出</t>
  </si>
  <si>
    <t>21362</t>
  </si>
  <si>
    <t>森林植被恢复费安排的支出</t>
  </si>
  <si>
    <t>2136201</t>
  </si>
  <si>
    <t>林地调查规划设计</t>
  </si>
  <si>
    <t>2136202</t>
  </si>
  <si>
    <t>林地整理</t>
  </si>
  <si>
    <t>2136203</t>
  </si>
  <si>
    <t>2136204</t>
  </si>
  <si>
    <t>2136205</t>
  </si>
  <si>
    <t>2136206</t>
  </si>
  <si>
    <t>森林资源管护</t>
  </si>
  <si>
    <t>2136299</t>
  </si>
  <si>
    <t>其他森林植被恢复费安排的支出</t>
  </si>
  <si>
    <t>21363</t>
  </si>
  <si>
    <t>中央水利建设基金支出</t>
  </si>
  <si>
    <t>2136301</t>
  </si>
  <si>
    <t>2136302</t>
  </si>
  <si>
    <t>水利工程维护</t>
  </si>
  <si>
    <t>2136303</t>
  </si>
  <si>
    <t>防洪工程含应急渡汛</t>
  </si>
  <si>
    <t>2136399</t>
  </si>
  <si>
    <t>其他中央水利建设基金支出</t>
  </si>
  <si>
    <t>21364</t>
  </si>
  <si>
    <t>地方水利建设基金支出</t>
  </si>
  <si>
    <t>2136401</t>
  </si>
  <si>
    <t>2136402</t>
  </si>
  <si>
    <t>2136403</t>
  </si>
  <si>
    <t>2136404</t>
  </si>
  <si>
    <t>2136499</t>
  </si>
  <si>
    <t>其他地方水利建设基金支出</t>
  </si>
  <si>
    <t xml:space="preserve">    大中型水库库区基金支出</t>
  </si>
  <si>
    <t>21366</t>
  </si>
  <si>
    <t>大中型水库库区基金支出</t>
  </si>
  <si>
    <t>2136601</t>
  </si>
  <si>
    <t xml:space="preserve">      解决移民遗留问题</t>
  </si>
  <si>
    <t>2136602</t>
  </si>
  <si>
    <t>解决移民遗留问题</t>
  </si>
  <si>
    <t xml:space="preserve">      库区防护工程维护</t>
  </si>
  <si>
    <t>2136603</t>
  </si>
  <si>
    <t>库区防护工程维护</t>
  </si>
  <si>
    <t>2136699</t>
  </si>
  <si>
    <t>其他大中型水库库区基金支出</t>
  </si>
  <si>
    <t xml:space="preserve">    三峡水库库区基金支出</t>
  </si>
  <si>
    <t>21367</t>
  </si>
  <si>
    <t>三峡水库库区基金支出</t>
  </si>
  <si>
    <t>2136701</t>
  </si>
  <si>
    <t>2136702</t>
  </si>
  <si>
    <t xml:space="preserve">      库区维护和管理</t>
  </si>
  <si>
    <t>2136703</t>
  </si>
  <si>
    <t>库区维护和管理</t>
  </si>
  <si>
    <t xml:space="preserve">      其他三峡水库库区基金支出</t>
  </si>
  <si>
    <t>2136799</t>
  </si>
  <si>
    <t>其他三峡水库库区基金支出</t>
  </si>
  <si>
    <t xml:space="preserve">    南水北调工程基金支出</t>
  </si>
  <si>
    <t>21368</t>
  </si>
  <si>
    <t>南水北调工程基金支出</t>
  </si>
  <si>
    <t xml:space="preserve">      南水北调工程建设</t>
  </si>
  <si>
    <t>2136801</t>
  </si>
  <si>
    <t xml:space="preserve">      偿还南水北调工程贷款本息</t>
  </si>
  <si>
    <t>2136802</t>
  </si>
  <si>
    <t>偿还南水北调工程贷款本息</t>
  </si>
  <si>
    <t xml:space="preserve">    国家重大水利工程建设基金支出</t>
  </si>
  <si>
    <t>21369</t>
  </si>
  <si>
    <t>国家重大水利工程建设基金支出</t>
  </si>
  <si>
    <t>2136901</t>
  </si>
  <si>
    <t xml:space="preserve">      三峡工程后续工作</t>
  </si>
  <si>
    <t>2136902</t>
  </si>
  <si>
    <t>三峡工程后续工作</t>
  </si>
  <si>
    <t xml:space="preserve">      地方重大水利工程建设</t>
  </si>
  <si>
    <t>2136903</t>
  </si>
  <si>
    <t>地方重大水利工程建设</t>
  </si>
  <si>
    <t>2136999</t>
  </si>
  <si>
    <t>其他重大水利工程建设基金支出</t>
  </si>
  <si>
    <t xml:space="preserve">    水土保持补偿费安排的支出</t>
  </si>
  <si>
    <r>
      <rPr>
        <sz val="11"/>
        <rFont val="宋体"/>
        <charset val="134"/>
      </rPr>
      <t>21370</t>
    </r>
  </si>
  <si>
    <t>21370</t>
  </si>
  <si>
    <t>水土保持补偿费安排的支出</t>
  </si>
  <si>
    <t xml:space="preserve">      综合治理和生态修复</t>
  </si>
  <si>
    <r>
      <rPr>
        <sz val="11"/>
        <rFont val="宋体"/>
        <charset val="134"/>
      </rPr>
      <t>2137001</t>
    </r>
  </si>
  <si>
    <t>2137001</t>
  </si>
  <si>
    <t>综合治理和生态修复</t>
  </si>
  <si>
    <t xml:space="preserve">      预防保护和监督管理</t>
  </si>
  <si>
    <r>
      <rPr>
        <sz val="11"/>
        <rFont val="宋体"/>
        <charset val="134"/>
      </rPr>
      <t>2137002</t>
    </r>
  </si>
  <si>
    <t>2137002</t>
  </si>
  <si>
    <t>预防保护和监督管理</t>
  </si>
  <si>
    <t xml:space="preserve">      其他水土保持补偿费安排的支出</t>
  </si>
  <si>
    <r>
      <rPr>
        <sz val="11"/>
        <rFont val="宋体"/>
        <charset val="134"/>
      </rPr>
      <t>2137003</t>
    </r>
  </si>
  <si>
    <t>2137003</t>
  </si>
  <si>
    <t>其他水土保持补偿费安排的支出</t>
  </si>
  <si>
    <t>2140190</t>
  </si>
  <si>
    <t>船舶港务费安排的支出</t>
  </si>
  <si>
    <t>2140191</t>
  </si>
  <si>
    <t>长江口航道维护支出</t>
  </si>
  <si>
    <r>
      <rPr>
        <sz val="11"/>
        <rFont val="宋体"/>
        <charset val="134"/>
      </rPr>
      <t xml:space="preserve"> </t>
    </r>
    <r>
      <rPr>
        <sz val="11"/>
        <rFont val="宋体"/>
        <charset val="134"/>
      </rPr>
      <t xml:space="preserve">  铁路运输</t>
    </r>
  </si>
  <si>
    <r>
      <rPr>
        <sz val="11"/>
        <rFont val="宋体"/>
        <charset val="134"/>
      </rPr>
      <t>21402</t>
    </r>
  </si>
  <si>
    <r>
      <rPr>
        <sz val="11"/>
        <rFont val="宋体"/>
        <charset val="134"/>
      </rPr>
      <t xml:space="preserve"> </t>
    </r>
    <r>
      <rPr>
        <sz val="11"/>
        <rFont val="宋体"/>
        <charset val="134"/>
      </rPr>
      <t xml:space="preserve">     铁路资产变现收入安排的支出</t>
    </r>
  </si>
  <si>
    <r>
      <rPr>
        <sz val="11"/>
        <rFont val="宋体"/>
        <charset val="134"/>
      </rPr>
      <t>2140280</t>
    </r>
  </si>
  <si>
    <t>2140280</t>
  </si>
  <si>
    <t>铁路资产变现收入安排的支出</t>
  </si>
  <si>
    <t xml:space="preserve">    海南省高等级公路车辆通行附加费安排的支出</t>
  </si>
  <si>
    <t>21460</t>
  </si>
  <si>
    <t>海南省高等级公路车辆通行附加费安排的支出</t>
  </si>
  <si>
    <t>2146001</t>
  </si>
  <si>
    <t>公路建设</t>
  </si>
  <si>
    <t>2146002</t>
  </si>
  <si>
    <t xml:space="preserve">      公路还贷</t>
  </si>
  <si>
    <t>2146003</t>
  </si>
  <si>
    <t>公路还贷</t>
  </si>
  <si>
    <t xml:space="preserve">      其他海南省高等级公路车辆通行附加费安排的支出</t>
  </si>
  <si>
    <t>2146099</t>
  </si>
  <si>
    <t>其他海南省高等级公路车辆通行附加费安排的支出</t>
  </si>
  <si>
    <t>21461</t>
  </si>
  <si>
    <t>转让政府还贷道路收费权收入安排的支出</t>
  </si>
  <si>
    <t>2146101</t>
  </si>
  <si>
    <t>2146102</t>
  </si>
  <si>
    <t>2146199</t>
  </si>
  <si>
    <t>其他转让政府还贷道路收费权收入安排的支出</t>
  </si>
  <si>
    <t xml:space="preserve">    车辆通行费安排的支出</t>
  </si>
  <si>
    <t>21462</t>
  </si>
  <si>
    <t>车辆通行费安排的支出</t>
  </si>
  <si>
    <t>2146201</t>
  </si>
  <si>
    <t xml:space="preserve">      政府还贷公路养护</t>
  </si>
  <si>
    <t>2146202</t>
  </si>
  <si>
    <t>政府还贷公路养护</t>
  </si>
  <si>
    <t xml:space="preserve">      政府还贷公路管理</t>
  </si>
  <si>
    <t>2146203</t>
  </si>
  <si>
    <t>政府还贷公路管理</t>
  </si>
  <si>
    <t xml:space="preserve">      其他车辆通行费安排的支出</t>
  </si>
  <si>
    <t>2146299</t>
  </si>
  <si>
    <t>其他车辆通行费安排的支出</t>
  </si>
  <si>
    <t xml:space="preserve">    港口建设费安排的支出</t>
  </si>
  <si>
    <t>21463</t>
  </si>
  <si>
    <t>港口建设费安排的支出</t>
  </si>
  <si>
    <t xml:space="preserve">      港口设施</t>
  </si>
  <si>
    <t>2146301</t>
  </si>
  <si>
    <t xml:space="preserve">      航道建设和维护</t>
  </si>
  <si>
    <t>2146302</t>
  </si>
  <si>
    <t>航道建设和维护</t>
  </si>
  <si>
    <t xml:space="preserve">      航运保障系统建设</t>
  </si>
  <si>
    <t>2146303</t>
  </si>
  <si>
    <t>航运保障系统建设</t>
  </si>
  <si>
    <t xml:space="preserve">      其他港口建设费安排的支出</t>
  </si>
  <si>
    <t>2146399</t>
  </si>
  <si>
    <t>其他港口建设费安排的支出</t>
  </si>
  <si>
    <t xml:space="preserve">    铁路建设基金支出</t>
  </si>
  <si>
    <t>21464</t>
  </si>
  <si>
    <t>铁路建设基金支出</t>
  </si>
  <si>
    <t xml:space="preserve">      铁路建设投资</t>
  </si>
  <si>
    <t>2146401</t>
  </si>
  <si>
    <t>铁路建设投资</t>
  </si>
  <si>
    <t xml:space="preserve">      购置铁路机车车辆</t>
  </si>
  <si>
    <t>2146402</t>
  </si>
  <si>
    <t>购置铁路机车车辆</t>
  </si>
  <si>
    <t xml:space="preserve">      铁路还贷</t>
  </si>
  <si>
    <t>2146403</t>
  </si>
  <si>
    <t>铁路还贷</t>
  </si>
  <si>
    <t xml:space="preserve">      建设项目铺底资金</t>
  </si>
  <si>
    <t>2146404</t>
  </si>
  <si>
    <t>建设项目铺底资金</t>
  </si>
  <si>
    <t xml:space="preserve">      勘测设计</t>
  </si>
  <si>
    <t>2146405</t>
  </si>
  <si>
    <t>勘测设计</t>
  </si>
  <si>
    <t xml:space="preserve">      注册资本金</t>
  </si>
  <si>
    <t>2146406</t>
  </si>
  <si>
    <t>注册资本金</t>
  </si>
  <si>
    <t xml:space="preserve">      周转资金</t>
  </si>
  <si>
    <t>2146407</t>
  </si>
  <si>
    <t>周转资金</t>
  </si>
  <si>
    <t xml:space="preserve">      其他铁路建设基金支出</t>
  </si>
  <si>
    <t>2146499</t>
  </si>
  <si>
    <t>其他铁路建设基金支出</t>
  </si>
  <si>
    <t xml:space="preserve">    船舶油污损害赔偿基金支出</t>
  </si>
  <si>
    <t>21468</t>
  </si>
  <si>
    <t>船舶油污损害赔偿基金支出</t>
  </si>
  <si>
    <t xml:space="preserve">      应急处置费用</t>
  </si>
  <si>
    <t>2146801</t>
  </si>
  <si>
    <t>应急处置费用</t>
  </si>
  <si>
    <t xml:space="preserve">      控制清除污染</t>
  </si>
  <si>
    <t>2146802</t>
  </si>
  <si>
    <t>控制清除污染</t>
  </si>
  <si>
    <t xml:space="preserve">      损失补偿</t>
  </si>
  <si>
    <t>2146803</t>
  </si>
  <si>
    <t>损失补偿</t>
  </si>
  <si>
    <t xml:space="preserve">      生态恢复</t>
  </si>
  <si>
    <t>2146804</t>
  </si>
  <si>
    <t>生态恢复</t>
  </si>
  <si>
    <t xml:space="preserve">      监视监测</t>
  </si>
  <si>
    <t>2146805</t>
  </si>
  <si>
    <t>监视监测</t>
  </si>
  <si>
    <t xml:space="preserve">      其他船舶油污损害赔偿基金支出</t>
  </si>
  <si>
    <t>2146899</t>
  </si>
  <si>
    <t>其他船舶油污损害赔偿基金支出</t>
  </si>
  <si>
    <t xml:space="preserve">    民航发展基金支出</t>
  </si>
  <si>
    <t>21469</t>
  </si>
  <si>
    <t>民航发展基金支出</t>
  </si>
  <si>
    <t xml:space="preserve">      民航机场建设</t>
  </si>
  <si>
    <t>2146901</t>
  </si>
  <si>
    <t>民航机场建设</t>
  </si>
  <si>
    <t xml:space="preserve">      空管系统建设</t>
  </si>
  <si>
    <t>2146902</t>
  </si>
  <si>
    <t xml:space="preserve">      民航安全</t>
  </si>
  <si>
    <t>2146903</t>
  </si>
  <si>
    <t>民航安全</t>
  </si>
  <si>
    <t xml:space="preserve">      航线和机场补贴</t>
  </si>
  <si>
    <t>2146904</t>
  </si>
  <si>
    <t>航线和机场补贴</t>
  </si>
  <si>
    <t xml:space="preserve">      民航科教和信息</t>
  </si>
  <si>
    <t>2146905</t>
  </si>
  <si>
    <t>民航科教和信息</t>
  </si>
  <si>
    <t xml:space="preserve">      民航节能减排</t>
  </si>
  <si>
    <t>2146906</t>
  </si>
  <si>
    <t>民航节能减排</t>
  </si>
  <si>
    <t xml:space="preserve">      通用航空发展</t>
  </si>
  <si>
    <t>2146907</t>
  </si>
  <si>
    <t>通用航空发展</t>
  </si>
  <si>
    <t xml:space="preserve">      征管经费</t>
  </si>
  <si>
    <t>2146908</t>
  </si>
  <si>
    <t>征管经费</t>
  </si>
  <si>
    <t xml:space="preserve">      其他民航发展基金支出</t>
  </si>
  <si>
    <t>2146999</t>
  </si>
  <si>
    <t>其他民航发展基金支出</t>
  </si>
  <si>
    <t xml:space="preserve">      无线电频率占用费安排的支出</t>
  </si>
  <si>
    <t>2150570</t>
  </si>
  <si>
    <t>无线电频率占用费安排的支出</t>
  </si>
  <si>
    <t xml:space="preserve">    散装水泥专项资金支出</t>
  </si>
  <si>
    <t>21560</t>
  </si>
  <si>
    <t>散装水泥专项资金支出</t>
  </si>
  <si>
    <t xml:space="preserve">      建设专用设施</t>
  </si>
  <si>
    <t>2156001</t>
  </si>
  <si>
    <t>建设专用设施</t>
  </si>
  <si>
    <t xml:space="preserve">      专用设备购置和维修</t>
  </si>
  <si>
    <t>2156002</t>
  </si>
  <si>
    <t>专用设备购置和维修</t>
  </si>
  <si>
    <t>2156003</t>
  </si>
  <si>
    <t>贷款贴息</t>
  </si>
  <si>
    <t xml:space="preserve">      技术研发与推广</t>
  </si>
  <si>
    <t>2156004</t>
  </si>
  <si>
    <t>技术研发与推广</t>
  </si>
  <si>
    <t xml:space="preserve">      宣传</t>
  </si>
  <si>
    <t>2156005</t>
  </si>
  <si>
    <t>宣传</t>
  </si>
  <si>
    <t xml:space="preserve">      其他散装水泥专项资金支出</t>
  </si>
  <si>
    <t>2156099</t>
  </si>
  <si>
    <t>其他散装水泥专项资金支出</t>
  </si>
  <si>
    <t xml:space="preserve">    新型墙体材料专项基金支出</t>
  </si>
  <si>
    <t>21561</t>
  </si>
  <si>
    <t>新型墙体材料专项基金支出</t>
  </si>
  <si>
    <t xml:space="preserve">      技改贴息和补助</t>
  </si>
  <si>
    <t>2156101</t>
  </si>
  <si>
    <t>技改贴息和补助</t>
  </si>
  <si>
    <t xml:space="preserve">      技术研发和推广</t>
  </si>
  <si>
    <t>2156102</t>
  </si>
  <si>
    <t>技术研发和推广</t>
  </si>
  <si>
    <t xml:space="preserve">      示范项目补贴</t>
  </si>
  <si>
    <t>2156103</t>
  </si>
  <si>
    <t>示范项目补贴</t>
  </si>
  <si>
    <t xml:space="preserve">      宣传和培训</t>
  </si>
  <si>
    <t>2156104</t>
  </si>
  <si>
    <t>宣传和培训</t>
  </si>
  <si>
    <t xml:space="preserve">      其他新型墙体材料专项基金支出</t>
  </si>
  <si>
    <t>2156199</t>
  </si>
  <si>
    <t>其他新型墙体材料专项基金支出</t>
  </si>
  <si>
    <t xml:space="preserve">    农网还贷资金支出</t>
  </si>
  <si>
    <t>21562</t>
  </si>
  <si>
    <t>农网还贷资金支出</t>
  </si>
  <si>
    <t xml:space="preserve">      地方农网还贷资金支出</t>
  </si>
  <si>
    <t>2156202</t>
  </si>
  <si>
    <t>地方农网还贷资金支出</t>
  </si>
  <si>
    <t xml:space="preserve">      其他农网还贷资金支出</t>
  </si>
  <si>
    <t>2156299</t>
  </si>
  <si>
    <t>其他农网还贷资金支出</t>
  </si>
  <si>
    <t>21563</t>
  </si>
  <si>
    <t>山西省煤炭可持续发展基金支出</t>
  </si>
  <si>
    <t>2156301</t>
  </si>
  <si>
    <t>生态环境治理</t>
  </si>
  <si>
    <t>2156302</t>
  </si>
  <si>
    <t>资源地区转型和接替产业发展</t>
  </si>
  <si>
    <t>2156303</t>
  </si>
  <si>
    <t>解决社会问题</t>
  </si>
  <si>
    <t>2156399</t>
  </si>
  <si>
    <t>其他山西省煤炭可持续发展基金支出</t>
  </si>
  <si>
    <t xml:space="preserve">    电力改革预留资产变现收入安排的支出</t>
  </si>
  <si>
    <t>21564</t>
  </si>
  <si>
    <t>电力改革预留资产变现收入安排的支出</t>
  </si>
  <si>
    <t>21660</t>
  </si>
  <si>
    <t>旅游发展基金支出</t>
  </si>
  <si>
    <t xml:space="preserve">      宣传促销</t>
  </si>
  <si>
    <t>2166001</t>
  </si>
  <si>
    <t>宣传促销</t>
  </si>
  <si>
    <t xml:space="preserve">      行业规划</t>
  </si>
  <si>
    <t>2166002</t>
  </si>
  <si>
    <t>行业规划</t>
  </si>
  <si>
    <t xml:space="preserve">      旅游事业补助</t>
  </si>
  <si>
    <t>2166003</t>
  </si>
  <si>
    <t>旅游事业补助</t>
  </si>
  <si>
    <t xml:space="preserve">      地方旅游开发项目补助</t>
  </si>
  <si>
    <t>2166004</t>
  </si>
  <si>
    <t>地方旅游开发项目补助</t>
  </si>
  <si>
    <t xml:space="preserve">      其他旅游发展基金支出</t>
  </si>
  <si>
    <t>2166099</t>
  </si>
  <si>
    <t>其他旅游发展基金支出</t>
  </si>
  <si>
    <t xml:space="preserve">    其他政府性基金支出</t>
  </si>
  <si>
    <t>22904</t>
  </si>
  <si>
    <t>其他政府性基金支出</t>
  </si>
  <si>
    <r>
      <rPr>
        <sz val="11"/>
        <rFont val="宋体"/>
        <charset val="134"/>
      </rPr>
      <t>22908</t>
    </r>
  </si>
  <si>
    <t>22908</t>
  </si>
  <si>
    <t>彩票发行销售机构业务费安排的支出</t>
  </si>
  <si>
    <t xml:space="preserve">      福利彩票发行机构的业务费支出</t>
  </si>
  <si>
    <r>
      <rPr>
        <sz val="11"/>
        <rFont val="宋体"/>
        <charset val="134"/>
      </rPr>
      <t>2290802</t>
    </r>
  </si>
  <si>
    <t>2290802</t>
  </si>
  <si>
    <t>福利彩票发行机构的业务费支出</t>
  </si>
  <si>
    <t xml:space="preserve">      体育彩票发行机构的业务费支出</t>
  </si>
  <si>
    <r>
      <rPr>
        <sz val="11"/>
        <rFont val="宋体"/>
        <charset val="134"/>
      </rPr>
      <t>2290803</t>
    </r>
  </si>
  <si>
    <t>2290803</t>
  </si>
  <si>
    <t>体育彩票发行机构的业务费支出</t>
  </si>
  <si>
    <t xml:space="preserve">      福利彩票销售机构的业务费支出</t>
  </si>
  <si>
    <r>
      <rPr>
        <sz val="11"/>
        <rFont val="宋体"/>
        <charset val="134"/>
      </rPr>
      <t>2290804</t>
    </r>
  </si>
  <si>
    <t>2290804</t>
  </si>
  <si>
    <t>福利彩票销售机构的业务费支出</t>
  </si>
  <si>
    <t xml:space="preserve">      体育彩票销售机构的业务费支出</t>
  </si>
  <si>
    <r>
      <rPr>
        <sz val="11"/>
        <rFont val="宋体"/>
        <charset val="134"/>
      </rPr>
      <t>2290805</t>
    </r>
  </si>
  <si>
    <t>2290805</t>
  </si>
  <si>
    <t>体育彩票销售机构的业务费支出</t>
  </si>
  <si>
    <t xml:space="preserve">      彩票兑奖周转金支出</t>
  </si>
  <si>
    <r>
      <rPr>
        <sz val="11"/>
        <rFont val="宋体"/>
        <charset val="134"/>
      </rPr>
      <t>2290806</t>
    </r>
  </si>
  <si>
    <t>2290806</t>
  </si>
  <si>
    <t>彩票兑奖周转金支出</t>
  </si>
  <si>
    <t xml:space="preserve">      彩票发行销售风险基金支出</t>
  </si>
  <si>
    <r>
      <rPr>
        <sz val="11"/>
        <rFont val="宋体"/>
        <charset val="134"/>
      </rPr>
      <t>2290807</t>
    </r>
  </si>
  <si>
    <t>2290807</t>
  </si>
  <si>
    <t>彩票发行销售风险基金支出</t>
  </si>
  <si>
    <r>
      <rPr>
        <sz val="11"/>
        <rFont val="宋体"/>
        <charset val="134"/>
      </rPr>
      <t>2290808</t>
    </r>
  </si>
  <si>
    <t>2290808</t>
  </si>
  <si>
    <t>彩票市场调控资金支出</t>
  </si>
  <si>
    <t xml:space="preserve">      其他彩票发行销售机构业务费安排的支出</t>
  </si>
  <si>
    <r>
      <rPr>
        <sz val="11"/>
        <rFont val="宋体"/>
        <charset val="134"/>
      </rPr>
      <t>2290899</t>
    </r>
  </si>
  <si>
    <t>2290899</t>
  </si>
  <si>
    <t>其他彩票发行销售机构业务费安排的支出</t>
  </si>
  <si>
    <t>22960</t>
  </si>
  <si>
    <t>彩票公益金安排的支出</t>
  </si>
  <si>
    <t>2296002</t>
  </si>
  <si>
    <t>用于社会福利的彩票公益金支出</t>
  </si>
  <si>
    <t>2296003</t>
  </si>
  <si>
    <t>用于体育事业的彩票公益金支出</t>
  </si>
  <si>
    <t>2296004</t>
  </si>
  <si>
    <t>用于教育事业的彩票公益金支出</t>
  </si>
  <si>
    <t xml:space="preserve">      用于红十字事业的彩票公益金支出</t>
  </si>
  <si>
    <t>2296005</t>
  </si>
  <si>
    <t>用于红十字事业的彩票公益金支出</t>
  </si>
  <si>
    <t>2296006</t>
  </si>
  <si>
    <t>用于残疾人事业的彩票公益金支出</t>
  </si>
  <si>
    <t>2296099</t>
  </si>
  <si>
    <t>2296007</t>
  </si>
  <si>
    <t>用于城市医疗救助的彩票公益金支出</t>
  </si>
  <si>
    <t>2296008</t>
  </si>
  <si>
    <t>用于农村医疗救助的彩票公益金支出</t>
  </si>
  <si>
    <t xml:space="preserve">      用于文化事业的彩票公益金支出</t>
  </si>
  <si>
    <t>2296010</t>
  </si>
  <si>
    <t>用于文化事业的彩票公益金支出</t>
  </si>
  <si>
    <t xml:space="preserve">      用于扶贫的彩票公益金支出</t>
  </si>
  <si>
    <t>2296011</t>
  </si>
  <si>
    <t>用于扶贫的彩票公益金支出</t>
  </si>
  <si>
    <t xml:space="preserve">      用于法律援助的彩票公益金支出</t>
  </si>
  <si>
    <t>2296012</t>
  </si>
  <si>
    <t>用于法律援助的彩票公益金支出</t>
  </si>
  <si>
    <t xml:space="preserve">      用于城乡医疗求助的的彩票公益金支出</t>
  </si>
  <si>
    <r>
      <rPr>
        <sz val="11"/>
        <rFont val="宋体"/>
        <charset val="134"/>
      </rPr>
      <t>2296013</t>
    </r>
  </si>
  <si>
    <t>2296013</t>
  </si>
  <si>
    <t>用于其他社会公益事业的彩票公益金支出</t>
  </si>
  <si>
    <t>基金预算支出合计</t>
  </si>
  <si>
    <t>23004</t>
  </si>
  <si>
    <t>2300401</t>
  </si>
  <si>
    <t>政府性基金补助支出</t>
  </si>
  <si>
    <t>2300402</t>
  </si>
  <si>
    <t>政府性基金上解支出</t>
  </si>
  <si>
    <t>2300802</t>
  </si>
  <si>
    <t xml:space="preserve">    年终结余</t>
  </si>
  <si>
    <t>2300902</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</si>
</sst>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
    <numFmt numFmtId="178" formatCode="0.00_ "/>
    <numFmt numFmtId="179" formatCode="#,##0_ "/>
    <numFmt numFmtId="180" formatCode="0_ "/>
    <numFmt numFmtId="181" formatCode="_ * #,##0_ ;_ * \-#,##0_ ;_ * &quot;-&quot;??_ ;_ @_ "/>
    <numFmt numFmtId="182" formatCode="#,##0.000000"/>
    <numFmt numFmtId="183" formatCode="0;[Red]0"/>
    <numFmt numFmtId="184" formatCode="#,##0;[Red]#,##0"/>
    <numFmt numFmtId="185" formatCode="0\ "/>
  </numFmts>
  <fonts count="107">
    <font>
      <sz val="12"/>
      <name val="宋体"/>
      <charset val="134"/>
    </font>
    <font>
      <sz val="20"/>
      <name val="黑体"/>
      <charset val="134"/>
    </font>
    <font>
      <b/>
      <sz val="12"/>
      <name val="宋体"/>
      <charset val="134"/>
    </font>
    <font>
      <sz val="12"/>
      <name val="黑体"/>
      <charset val="134"/>
    </font>
    <font>
      <sz val="20"/>
      <name val="华文中宋"/>
      <charset val="134"/>
    </font>
    <font>
      <b/>
      <sz val="14"/>
      <name val="宋体"/>
      <charset val="134"/>
    </font>
    <font>
      <sz val="11"/>
      <name val="宋体"/>
      <charset val="134"/>
    </font>
    <font>
      <b/>
      <sz val="11"/>
      <name val="宋体"/>
      <charset val="134"/>
    </font>
    <font>
      <b/>
      <sz val="11"/>
      <name val="黑体"/>
      <charset val="134"/>
    </font>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font>
    <font>
      <b/>
      <sz val="10"/>
      <name val="宋体"/>
      <charset val="134"/>
    </font>
    <font>
      <sz val="10"/>
      <color indexed="8"/>
      <name val="宋体"/>
      <charset val="134"/>
    </font>
    <font>
      <sz val="20"/>
      <color indexed="8"/>
      <name val="方正小标宋简体"/>
      <charset val="134"/>
    </font>
    <font>
      <sz val="11"/>
      <color rgb="FF000000"/>
      <name val="宋体"/>
      <charset val="1"/>
    </font>
    <font>
      <sz val="9"/>
      <color rgb="FF000000"/>
      <name val="宋体"/>
      <charset val="1"/>
    </font>
    <font>
      <sz val="9"/>
      <name val="宋体"/>
      <charset val="1"/>
    </font>
    <font>
      <sz val="10"/>
      <name val="宋体"/>
      <charset val="1"/>
    </font>
    <font>
      <sz val="24"/>
      <color theme="1"/>
      <name val="微软雅黑"/>
      <charset val="134"/>
    </font>
    <font>
      <sz val="20"/>
      <color theme="1"/>
      <name val="宋体"/>
      <charset val="134"/>
      <scheme val="minor"/>
    </font>
    <font>
      <sz val="18"/>
      <color theme="1"/>
      <name val="宋体"/>
      <charset val="134"/>
      <scheme val="minor"/>
    </font>
    <font>
      <b/>
      <sz val="12"/>
      <color theme="1"/>
      <name val="宋体"/>
      <charset val="134"/>
      <scheme val="minor"/>
    </font>
    <font>
      <b/>
      <sz val="11"/>
      <color theme="1"/>
      <name val="宋体"/>
      <charset val="134"/>
      <scheme val="minor"/>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b/>
      <sz val="11"/>
      <name val="SimSun"/>
      <charset val="134"/>
    </font>
    <font>
      <sz val="14"/>
      <color indexed="8"/>
      <name val="宋体"/>
      <charset val="134"/>
    </font>
    <font>
      <sz val="12"/>
      <color indexed="8"/>
      <name val="宋体"/>
      <charset val="134"/>
    </font>
    <font>
      <sz val="14"/>
      <name val="宋体"/>
      <charset val="134"/>
    </font>
    <font>
      <sz val="20"/>
      <name val="宋体"/>
      <charset val="134"/>
    </font>
    <font>
      <b/>
      <sz val="11"/>
      <name val="宋体"/>
      <charset val="134"/>
      <scheme val="minor"/>
    </font>
    <font>
      <sz val="11"/>
      <name val="宋体"/>
      <charset val="134"/>
      <scheme val="minor"/>
    </font>
    <font>
      <sz val="11"/>
      <color theme="1"/>
      <name val="宋体"/>
      <charset val="134"/>
    </font>
    <font>
      <sz val="20"/>
      <color rgb="FF000000"/>
      <name val="方正小标宋简体"/>
      <charset val="134"/>
    </font>
    <font>
      <b/>
      <sz val="14"/>
      <color indexed="8"/>
      <name val="宋体"/>
      <charset val="134"/>
    </font>
    <font>
      <sz val="18"/>
      <name val="宋体"/>
      <charset val="134"/>
    </font>
    <font>
      <sz val="26"/>
      <name val="宋体"/>
      <charset val="134"/>
    </font>
    <font>
      <sz val="16"/>
      <name val="宋体"/>
      <charset val="134"/>
    </font>
    <font>
      <sz val="20"/>
      <color indexed="8"/>
      <name val="宋体"/>
      <charset val="134"/>
    </font>
    <font>
      <sz val="9"/>
      <name val="宋体"/>
      <charset val="134"/>
    </font>
    <font>
      <sz val="9"/>
      <name val="微软雅黑"/>
      <charset val="134"/>
    </font>
    <font>
      <b/>
      <sz val="12"/>
      <name val="黑体"/>
      <charset val="134"/>
    </font>
    <font>
      <sz val="12"/>
      <color theme="1"/>
      <name val="宋体"/>
      <charset val="134"/>
      <scheme val="minor"/>
    </font>
    <font>
      <sz val="20"/>
      <color theme="1"/>
      <name val="方正小标宋简体"/>
      <charset val="134"/>
    </font>
    <font>
      <sz val="20"/>
      <color theme="1"/>
      <name val="方正小标宋_GBK"/>
      <charset val="134"/>
    </font>
    <font>
      <sz val="14"/>
      <color theme="1"/>
      <name val="宋体"/>
      <charset val="134"/>
      <scheme val="minor"/>
    </font>
    <font>
      <sz val="14"/>
      <name val="Arial"/>
      <charset val="134"/>
    </font>
    <font>
      <sz val="18"/>
      <color rgb="FF000000"/>
      <name val="方正小标宋简体"/>
      <charset val="134"/>
    </font>
    <font>
      <sz val="18"/>
      <color indexed="8"/>
      <name val="方正小标宋简体"/>
      <charset val="134"/>
    </font>
    <font>
      <b/>
      <sz val="14"/>
      <color theme="1"/>
      <name val="宋体"/>
      <charset val="134"/>
    </font>
    <font>
      <b/>
      <sz val="20"/>
      <color rgb="FF000000"/>
      <name val="宋体"/>
      <charset val="134"/>
    </font>
    <font>
      <sz val="12"/>
      <color rgb="FF000000"/>
      <name val="宋体"/>
      <charset val="134"/>
    </font>
    <font>
      <b/>
      <sz val="14"/>
      <color rgb="FF000000"/>
      <name val="宋体"/>
      <charset val="134"/>
    </font>
    <font>
      <b/>
      <sz val="11"/>
      <color rgb="FF000000"/>
      <name val="宋体"/>
      <charset val="1"/>
    </font>
    <font>
      <b/>
      <sz val="10"/>
      <name val="宋体"/>
      <charset val="1"/>
    </font>
    <font>
      <b/>
      <sz val="9"/>
      <name val="宋体"/>
      <charset val="134"/>
    </font>
    <font>
      <sz val="11"/>
      <color rgb="FF000000"/>
      <name val="宋体"/>
      <charset val="134"/>
    </font>
    <font>
      <sz val="24"/>
      <name val="宋体"/>
      <charset val="134"/>
    </font>
    <font>
      <sz val="11"/>
      <color indexed="17"/>
      <name val="宋体"/>
      <charset val="134"/>
    </font>
    <font>
      <b/>
      <sz val="11"/>
      <color indexed="63"/>
      <name val="宋体"/>
      <charset val="134"/>
    </font>
    <font>
      <u/>
      <sz val="11"/>
      <color rgb="FF0000FF"/>
      <name val="宋体"/>
      <charset val="0"/>
      <scheme val="minor"/>
    </font>
    <font>
      <b/>
      <sz val="11"/>
      <color indexed="9"/>
      <name val="宋体"/>
      <charset val="134"/>
    </font>
    <font>
      <b/>
      <sz val="11"/>
      <color indexed="56"/>
      <name val="宋体"/>
      <charset val="134"/>
    </font>
    <font>
      <sz val="11"/>
      <color theme="1"/>
      <name val="宋体"/>
      <charset val="0"/>
      <scheme val="minor"/>
    </font>
    <font>
      <b/>
      <sz val="15"/>
      <color indexed="56"/>
      <name val="宋体"/>
      <charset val="134"/>
    </font>
    <font>
      <sz val="11"/>
      <color indexed="60"/>
      <name val="宋体"/>
      <charset val="134"/>
    </font>
    <font>
      <sz val="11"/>
      <color theme="0"/>
      <name val="宋体"/>
      <charset val="0"/>
      <scheme val="minor"/>
    </font>
    <font>
      <i/>
      <sz val="11"/>
      <color indexed="23"/>
      <name val="宋体"/>
      <charset val="134"/>
    </font>
    <font>
      <b/>
      <sz val="18"/>
      <color indexed="56"/>
      <name val="宋体"/>
      <charset val="134"/>
    </font>
    <font>
      <b/>
      <sz val="13"/>
      <color indexed="56"/>
      <name val="宋体"/>
      <charset val="134"/>
    </font>
    <font>
      <sz val="11"/>
      <color indexed="20"/>
      <name val="宋体"/>
      <charset val="134"/>
    </font>
    <font>
      <b/>
      <sz val="11"/>
      <color indexed="52"/>
      <name val="宋体"/>
      <charset val="134"/>
    </font>
    <font>
      <sz val="11"/>
      <color indexed="52"/>
      <name val="宋体"/>
      <charset val="134"/>
    </font>
    <font>
      <sz val="11"/>
      <color rgb="FF9C6500"/>
      <name val="宋体"/>
      <charset val="0"/>
      <scheme val="minor"/>
    </font>
    <font>
      <sz val="11"/>
      <color rgb="FF3F3F76"/>
      <name val="宋体"/>
      <charset val="0"/>
      <scheme val="minor"/>
    </font>
    <font>
      <b/>
      <sz val="11"/>
      <color indexed="8"/>
      <name val="宋体"/>
      <charset val="134"/>
    </font>
    <font>
      <sz val="11"/>
      <color rgb="FF006100"/>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indexed="10"/>
      <name val="宋体"/>
      <charset val="134"/>
    </font>
    <font>
      <sz val="11"/>
      <color indexed="62"/>
      <name val="宋体"/>
      <charset val="134"/>
    </font>
    <font>
      <sz val="11"/>
      <color rgb="FFFA7D00"/>
      <name val="宋体"/>
      <charset val="0"/>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9"/>
      <name val="宋体"/>
      <charset val="134"/>
    </font>
    <font>
      <b/>
      <sz val="9"/>
      <name val="宋体"/>
      <charset val="134"/>
    </font>
  </fonts>
  <fills count="43">
    <fill>
      <patternFill patternType="none"/>
    </fill>
    <fill>
      <patternFill patternType="gray125"/>
    </fill>
    <fill>
      <patternFill patternType="solid">
        <fgColor indexed="9"/>
        <bgColor indexed="64"/>
      </patternFill>
    </fill>
    <fill>
      <patternFill patternType="mediumGray">
        <fgColor indexed="9"/>
        <bgColor indexed="9"/>
      </patternFill>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5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43"/>
        <bgColor indexed="64"/>
      </patternFill>
    </fill>
    <fill>
      <patternFill patternType="solid">
        <fgColor rgb="FFFFFFCC"/>
        <bgColor indexed="64"/>
      </patternFill>
    </fill>
    <fill>
      <patternFill patternType="solid">
        <fgColor theme="4"/>
        <bgColor indexed="64"/>
      </patternFill>
    </fill>
    <fill>
      <patternFill patternType="solid">
        <fgColor theme="7"/>
        <bgColor indexed="64"/>
      </patternFill>
    </fill>
    <fill>
      <patternFill patternType="solid">
        <fgColor indexed="45"/>
        <bgColor indexed="64"/>
      </patternFill>
    </fill>
    <fill>
      <patternFill patternType="solid">
        <fgColor indexed="26"/>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indexed="47"/>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8"/>
        <bgColor indexed="64"/>
      </patternFill>
    </fill>
    <fill>
      <patternFill patternType="solid">
        <fgColor rgb="FFF2F2F2"/>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6"/>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theme="1"/>
      </right>
      <top/>
      <bottom/>
      <diagonal/>
    </border>
    <border>
      <left style="thin">
        <color theme="1"/>
      </left>
      <right style="thin">
        <color theme="1"/>
      </right>
      <top/>
      <bottom/>
      <diagonal/>
    </border>
    <border>
      <left style="thin">
        <color theme="1"/>
      </left>
      <right/>
      <top/>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62"/>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4516">
    <xf numFmtId="0" fontId="0" fillId="0" borderId="0"/>
    <xf numFmtId="42" fontId="10" fillId="0" borderId="0" applyFont="0" applyFill="0" applyBorder="0" applyAlignment="0" applyProtection="0">
      <alignment vertical="center"/>
    </xf>
    <xf numFmtId="44" fontId="10" fillId="0" borderId="0" applyFon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7" fillId="20" borderId="34" applyNumberFormat="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1" fillId="0" borderId="0" applyNumberFormat="0" applyFill="0" applyBorder="0" applyAlignment="0" applyProtection="0">
      <alignment vertical="center"/>
    </xf>
    <xf numFmtId="0" fontId="76" fillId="2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1" fillId="6" borderId="0" applyNumberFormat="0" applyBorder="0" applyAlignment="0" applyProtection="0">
      <alignment vertical="center"/>
    </xf>
    <xf numFmtId="9" fontId="0" fillId="0" borderId="0" applyFont="0" applyFill="0" applyBorder="0" applyAlignment="0" applyProtection="0">
      <alignment vertical="center"/>
    </xf>
    <xf numFmtId="41" fontId="10" fillId="0" borderId="0" applyFont="0" applyFill="0" applyBorder="0" applyAlignment="0" applyProtection="0">
      <alignment vertical="center"/>
    </xf>
    <xf numFmtId="0" fontId="76" fillId="29"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92" fillId="28" borderId="0" applyNumberFormat="0" applyBorder="0" applyAlignment="0" applyProtection="0">
      <alignment vertical="center"/>
    </xf>
    <xf numFmtId="0" fontId="80" fillId="0" borderId="0" applyNumberFormat="0" applyFill="0" applyBorder="0" applyAlignment="0" applyProtection="0">
      <alignment vertical="center"/>
    </xf>
    <xf numFmtId="43" fontId="10" fillId="0" borderId="0" applyFont="0" applyFill="0" applyBorder="0" applyAlignment="0" applyProtection="0">
      <alignment vertical="center"/>
    </xf>
    <xf numFmtId="0" fontId="81" fillId="0" borderId="0" applyNumberFormat="0" applyFill="0" applyBorder="0" applyAlignment="0" applyProtection="0">
      <alignment vertical="center"/>
    </xf>
    <xf numFmtId="0" fontId="79" fillId="17" borderId="0" applyNumberFormat="0" applyBorder="0" applyAlignment="0" applyProtection="0">
      <alignment vertical="center"/>
    </xf>
    <xf numFmtId="0" fontId="72" fillId="4" borderId="25" applyNumberFormat="0" applyAlignment="0" applyProtection="0">
      <alignment vertical="center"/>
    </xf>
    <xf numFmtId="0" fontId="73"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9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0" fillId="11" borderId="29" applyNumberFormat="0" applyFont="0" applyAlignment="0" applyProtection="0">
      <alignment vertical="center"/>
    </xf>
    <xf numFmtId="9" fontId="0" fillId="0" borderId="0" applyFont="0" applyFill="0" applyBorder="0" applyAlignment="0" applyProtection="0">
      <alignment vertical="center"/>
    </xf>
    <xf numFmtId="0" fontId="79" fillId="32" borderId="0" applyNumberFormat="0" applyBorder="0" applyAlignment="0" applyProtection="0">
      <alignment vertical="center"/>
    </xf>
    <xf numFmtId="0" fontId="9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2" fillId="4" borderId="25" applyNumberFormat="0" applyAlignment="0" applyProtection="0">
      <alignment vertical="center"/>
    </xf>
    <xf numFmtId="0" fontId="97"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100" fillId="0" borderId="38" applyNumberFormat="0" applyFill="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101" fillId="0" borderId="3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79" fillId="21" borderId="0" applyNumberFormat="0" applyBorder="0" applyAlignment="0" applyProtection="0">
      <alignment vertical="center"/>
    </xf>
    <xf numFmtId="0" fontId="90" fillId="0" borderId="39"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8" fillId="10" borderId="0" applyNumberFormat="0" applyBorder="0" applyAlignment="0" applyProtection="0">
      <alignment vertical="center"/>
    </xf>
    <xf numFmtId="0" fontId="79" fillId="19" borderId="0" applyNumberFormat="0" applyBorder="0" applyAlignment="0" applyProtection="0">
      <alignment vertical="center"/>
    </xf>
    <xf numFmtId="0" fontId="82" fillId="0" borderId="30" applyNumberFormat="0" applyFill="0" applyAlignment="0" applyProtection="0">
      <alignment vertical="center"/>
    </xf>
    <xf numFmtId="0" fontId="102" fillId="37" borderId="40" applyNumberFormat="0" applyAlignment="0" applyProtection="0">
      <alignment vertical="center"/>
    </xf>
    <xf numFmtId="9" fontId="0" fillId="0" borderId="0" applyFont="0" applyFill="0" applyBorder="0" applyAlignment="0" applyProtection="0"/>
    <xf numFmtId="0" fontId="103" fillId="37" borderId="34" applyNumberFormat="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96" fillId="34" borderId="37" applyNumberFormat="0" applyAlignment="0" applyProtection="0">
      <alignment vertical="center"/>
    </xf>
    <xf numFmtId="0" fontId="76" fillId="22"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9" fontId="0" fillId="0" borderId="0" applyFont="0" applyFill="0" applyBorder="0" applyAlignment="0" applyProtection="0"/>
    <xf numFmtId="0" fontId="79" fillId="38" borderId="0" applyNumberFormat="0" applyBorder="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95" fillId="0" borderId="36"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104" fillId="0" borderId="41" applyNumberFormat="0" applyFill="0" applyAlignment="0" applyProtection="0">
      <alignment vertical="center"/>
    </xf>
    <xf numFmtId="0" fontId="88" fillId="0" borderId="35" applyNumberFormat="0" applyFill="0" applyAlignment="0" applyProtection="0">
      <alignment vertical="center"/>
    </xf>
    <xf numFmtId="0" fontId="89" fillId="2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0" fontId="86" fillId="18" borderId="0" applyNumberFormat="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6" fillId="39"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79" fillId="12" borderId="0" applyNumberFormat="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0" fontId="76" fillId="25" borderId="0" applyNumberFormat="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6" fillId="8" borderId="0" applyNumberFormat="0" applyBorder="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0" fontId="76" fillId="40" borderId="0" applyNumberFormat="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6" fillId="35" borderId="0" applyNumberFormat="0" applyBorder="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9" fillId="42" borderId="0" applyNumberFormat="0" applyBorder="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9" fillId="13" borderId="0" applyNumberFormat="0" applyBorder="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76" fillId="26"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9" fontId="0" fillId="0" borderId="0" applyFont="0" applyFill="0" applyBorder="0" applyAlignment="0" applyProtection="0"/>
    <xf numFmtId="0" fontId="76" fillId="9" borderId="0" applyNumberFormat="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9" fillId="36" borderId="0" applyNumberFormat="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0" fillId="0" borderId="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6" fillId="33" borderId="0" applyNumberFormat="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79" fillId="31" borderId="0" applyNumberFormat="0" applyBorder="0" applyAlignment="0" applyProtection="0">
      <alignment vertical="center"/>
    </xf>
    <xf numFmtId="0" fontId="79" fillId="41" borderId="0" applyNumberFormat="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0" fontId="78" fillId="10" borderId="0" applyNumberFormat="0" applyBorder="0" applyAlignment="0" applyProtection="0">
      <alignment vertical="center"/>
    </xf>
    <xf numFmtId="0" fontId="76" fillId="27" borderId="0" applyNumberFormat="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79" fillId="16" borderId="0" applyNumberFormat="0" applyBorder="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0" fillId="0" borderId="0"/>
    <xf numFmtId="0" fontId="77" fillId="0" borderId="28"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0" fontId="93"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0" fontId="93" fillId="0" borderId="0" applyNumberForma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0" borderId="0"/>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9" fontId="0" fillId="0" borderId="0" applyFon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9" fontId="0" fillId="0" borderId="0" applyFon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78" fillId="10" borderId="0" applyNumberFormat="0" applyBorder="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1" fillId="6"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xf numFmtId="0" fontId="83" fillId="14" borderId="0" applyNumberFormat="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71" fillId="6" borderId="0" applyNumberFormat="0" applyBorder="0" applyAlignment="0" applyProtection="0">
      <alignment vertical="center"/>
    </xf>
    <xf numFmtId="9" fontId="0" fillId="0" borderId="0" applyFont="0" applyFill="0" applyBorder="0" applyAlignment="0" applyProtection="0"/>
    <xf numFmtId="0" fontId="74" fillId="7" borderId="26" applyNumberFormat="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1" fillId="6" borderId="0" applyNumberFormat="0" applyBorder="0" applyAlignment="0" applyProtection="0">
      <alignment vertical="center"/>
    </xf>
    <xf numFmtId="9" fontId="0" fillId="0" borderId="0" applyFont="0" applyFill="0" applyBorder="0" applyAlignment="0" applyProtection="0"/>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9" fontId="0" fillId="0" borderId="0" applyFont="0" applyFill="0" applyBorder="0" applyAlignment="0" applyProtection="0"/>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3" fillId="14"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xf numFmtId="0" fontId="83" fillId="14" borderId="0" applyNumberFormat="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3" fillId="14"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1" fillId="6" borderId="0" applyNumberFormat="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xf numFmtId="0" fontId="83" fillId="14"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0" fontId="0" fillId="0" borderId="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3" fillId="14" borderId="0" applyNumberFormat="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93"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0" fillId="0" borderId="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78" fillId="10" borderId="0" applyNumberFormat="0" applyBorder="0" applyAlignment="0" applyProtection="0">
      <alignment vertical="center"/>
    </xf>
    <xf numFmtId="9" fontId="0" fillId="0" borderId="0" applyFont="0" applyFill="0" applyBorder="0" applyAlignment="0" applyProtection="0"/>
    <xf numFmtId="0" fontId="78" fillId="10" borderId="0" applyNumberFormat="0" applyBorder="0" applyAlignment="0" applyProtection="0">
      <alignment vertical="center"/>
    </xf>
    <xf numFmtId="9" fontId="0" fillId="0" borderId="0" applyFont="0" applyFill="0" applyBorder="0" applyAlignment="0" applyProtection="0"/>
    <xf numFmtId="0" fontId="78" fillId="10" borderId="0" applyNumberFormat="0" applyBorder="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80" fillId="0" borderId="0" applyNumberFormat="0" applyFill="0" applyBorder="0" applyAlignment="0" applyProtection="0">
      <alignment vertical="center"/>
    </xf>
    <xf numFmtId="0" fontId="77" fillId="0" borderId="28"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9" fontId="0" fillId="0" borderId="0" applyFont="0" applyFill="0" applyBorder="0" applyAlignment="0" applyProtection="0"/>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5" fillId="0" borderId="27" applyNumberFormat="0" applyFill="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78" fillId="10" borderId="0" applyNumberFormat="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0" fontId="78" fillId="10" borderId="0" applyNumberFormat="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75"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8" fillId="0" borderId="35"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9" fontId="0" fillId="0" borderId="0" applyFont="0" applyFill="0" applyBorder="0" applyAlignment="0" applyProtection="0"/>
    <xf numFmtId="0" fontId="83" fillId="14"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0" fillId="0" borderId="0"/>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85" fillId="0" borderId="33" applyNumberFormat="0" applyFill="0" applyAlignment="0" applyProtection="0">
      <alignment vertical="center"/>
    </xf>
    <xf numFmtId="9" fontId="0" fillId="0" borderId="0" applyFont="0" applyFill="0" applyBorder="0" applyAlignment="0" applyProtection="0"/>
    <xf numFmtId="0" fontId="80"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9" fontId="0" fillId="0" borderId="0" applyFont="0" applyFill="0" applyBorder="0" applyAlignment="0" applyProtection="0"/>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9" fontId="0" fillId="0" borderId="0" applyFont="0" applyFill="0" applyBorder="0" applyAlignment="0" applyProtection="0"/>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0" borderId="0"/>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0" fillId="0" borderId="0"/>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8" fillId="0" borderId="35" applyNumberFormat="0" applyFill="0" applyAlignment="0" applyProtection="0">
      <alignment vertical="center"/>
    </xf>
    <xf numFmtId="0" fontId="77" fillId="0" borderId="28" applyNumberFormat="0" applyFill="0" applyAlignment="0" applyProtection="0">
      <alignment vertical="center"/>
    </xf>
    <xf numFmtId="0" fontId="88" fillId="0" borderId="35"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0" fillId="0" borderId="0"/>
    <xf numFmtId="0" fontId="77" fillId="0" borderId="28" applyNumberFormat="0" applyFill="0" applyAlignment="0" applyProtection="0">
      <alignment vertical="center"/>
    </xf>
    <xf numFmtId="0" fontId="0" fillId="0" borderId="0"/>
    <xf numFmtId="0" fontId="77" fillId="0" borderId="28" applyNumberFormat="0" applyFill="0" applyAlignment="0" applyProtection="0">
      <alignment vertical="center"/>
    </xf>
    <xf numFmtId="0" fontId="0" fillId="0" borderId="0"/>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10" fillId="0" borderId="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93"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4" fillId="7" borderId="26"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0" borderId="0"/>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94" fillId="30" borderId="32"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1" fillId="6" borderId="0" applyNumberFormat="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2" fillId="4" borderId="25" applyNumberForma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8" fillId="10" borderId="0" applyNumberFormat="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2" fillId="0" borderId="30"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84" fillId="4" borderId="32" applyNumberFormat="0" applyAlignment="0" applyProtection="0">
      <alignment vertical="center"/>
    </xf>
    <xf numFmtId="0" fontId="77" fillId="0" borderId="28"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94" fillId="30" borderId="32" applyNumberFormat="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0" fillId="0" borderId="0"/>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77" fillId="0" borderId="28" applyNumberFormat="0" applyFill="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0" fillId="0" borderId="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27" applyNumberFormat="0" applyFill="0" applyAlignment="0" applyProtection="0">
      <alignment vertical="center"/>
    </xf>
    <xf numFmtId="0" fontId="77" fillId="0" borderId="28" applyNumberFormat="0" applyFill="0" applyAlignment="0" applyProtection="0">
      <alignment vertical="center"/>
    </xf>
    <xf numFmtId="0" fontId="75" fillId="0" borderId="0" applyNumberFormat="0" applyFill="0" applyBorder="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77" fillId="0" borderId="28"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0" fillId="0" borderId="0"/>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0"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0" fillId="0" borderId="0"/>
    <xf numFmtId="0" fontId="81" fillId="0" borderId="0" applyNumberFormat="0" applyFill="0" applyBorder="0" applyAlignment="0" applyProtection="0">
      <alignment vertical="center"/>
    </xf>
    <xf numFmtId="0" fontId="0"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8" fillId="0" borderId="35"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0" fillId="0" borderId="0"/>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0" fillId="0" borderId="0"/>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0" fillId="0" borderId="0"/>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0" borderId="0"/>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xf numFmtId="0" fontId="82" fillId="0" borderId="30" applyNumberFormat="0" applyFill="0" applyAlignment="0" applyProtection="0">
      <alignment vertical="center"/>
    </xf>
    <xf numFmtId="0" fontId="0" fillId="0" borderId="0"/>
    <xf numFmtId="0" fontId="82" fillId="0" borderId="30" applyNumberFormat="0" applyFill="0" applyAlignment="0" applyProtection="0">
      <alignment vertical="center"/>
    </xf>
    <xf numFmtId="0" fontId="0" fillId="0" borderId="0"/>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0" fillId="0" borderId="0"/>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0" fillId="0" borderId="0"/>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0" fillId="0" borderId="0"/>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2" fillId="0" borderId="30" applyNumberFormat="0" applyFill="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xf numFmtId="0" fontId="82" fillId="0" borderId="30"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8" fillId="0" borderId="35" applyNumberFormat="0" applyFill="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4" fillId="7" borderId="26" applyNumberForma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85" fillId="0" borderId="33"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0" fillId="0" borderId="0"/>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0" borderId="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0" fillId="0" borderId="0"/>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1" fillId="6"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0" fillId="15" borderId="31" applyNumberFormat="0" applyFont="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75"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3" fillId="14" borderId="0" applyNumberFormat="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93" fillId="0" borderId="0" applyNumberFormat="0" applyFill="0" applyBorder="0" applyAlignment="0" applyProtection="0">
      <alignment vertical="center"/>
    </xf>
    <xf numFmtId="0" fontId="82" fillId="0" borderId="30" applyNumberFormat="0" applyFill="0" applyAlignment="0" applyProtection="0">
      <alignment vertical="center"/>
    </xf>
    <xf numFmtId="0" fontId="78" fillId="10" borderId="0" applyNumberFormat="0" applyBorder="0" applyAlignment="0" applyProtection="0">
      <alignment vertical="center"/>
    </xf>
    <xf numFmtId="0" fontId="85" fillId="0" borderId="33" applyNumberFormat="0" applyFill="0" applyAlignment="0" applyProtection="0">
      <alignment vertical="center"/>
    </xf>
    <xf numFmtId="0" fontId="88" fillId="0" borderId="35" applyNumberFormat="0" applyFill="0" applyAlignment="0" applyProtection="0">
      <alignment vertical="center"/>
    </xf>
    <xf numFmtId="0" fontId="81" fillId="0" borderId="0" applyNumberFormat="0" applyFill="0" applyBorder="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72" fillId="4" borderId="25" applyNumberFormat="0" applyAlignment="0" applyProtection="0">
      <alignment vertical="center"/>
    </xf>
    <xf numFmtId="0" fontId="82" fillId="0" borderId="30" applyNumberFormat="0" applyFill="0" applyAlignment="0" applyProtection="0">
      <alignment vertical="center"/>
    </xf>
    <xf numFmtId="0" fontId="82" fillId="0" borderId="30"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0" fillId="0" borderId="0"/>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0" fillId="0" borderId="0"/>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0" fillId="0" borderId="0"/>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85" fillId="0" borderId="33"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0" fillId="15" borderId="31" applyNumberFormat="0" applyFon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0"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4" fillId="7" borderId="26"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3" fillId="14" borderId="0" applyNumberFormat="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8" fillId="0" borderId="35" applyNumberFormat="0" applyFill="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78" fillId="10"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93" fillId="0" borderId="0" applyNumberFormat="0" applyFill="0" applyBorder="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84" fillId="4" borderId="32"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81" fillId="0" borderId="0" applyNumberFormat="0" applyFill="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94" fillId="30" borderId="32" applyNumberFormat="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71" fillId="6" borderId="0" applyNumberFormat="0" applyBorder="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75" fillId="0" borderId="27" applyNumberFormat="0" applyFill="0" applyAlignment="0" applyProtection="0">
      <alignment vertical="center"/>
    </xf>
    <xf numFmtId="0" fontId="0" fillId="0" borderId="0"/>
    <xf numFmtId="0" fontId="75" fillId="0" borderId="27"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75" fillId="0" borderId="27" applyNumberFormat="0" applyFill="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0" fillId="0" borderId="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0" borderId="0"/>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8" fillId="0" borderId="35" applyNumberFormat="0" applyFill="0" applyAlignment="0" applyProtection="0">
      <alignment vertical="center"/>
    </xf>
    <xf numFmtId="0" fontId="83" fillId="14" borderId="0" applyNumberFormat="0" applyBorder="0" applyAlignment="0" applyProtection="0">
      <alignment vertical="center"/>
    </xf>
    <xf numFmtId="0" fontId="0" fillId="0" borderId="0"/>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75" fillId="0" borderId="0" applyNumberFormat="0" applyFill="0" applyBorder="0" applyAlignment="0" applyProtection="0">
      <alignment vertical="center"/>
    </xf>
    <xf numFmtId="0" fontId="0" fillId="0" borderId="0"/>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3" fillId="14" borderId="0" applyNumberFormat="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xf numFmtId="0" fontId="71" fillId="6" borderId="0" applyNumberFormat="0" applyBorder="0" applyAlignment="0" applyProtection="0">
      <alignment vertical="center"/>
    </xf>
    <xf numFmtId="0" fontId="75" fillId="0" borderId="0" applyNumberFormat="0" applyFill="0" applyBorder="0" applyAlignment="0" applyProtection="0">
      <alignment vertical="center"/>
    </xf>
    <xf numFmtId="0" fontId="0" fillId="0" borderId="0"/>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0" fillId="0" borderId="0">
      <alignment vertical="center"/>
    </xf>
    <xf numFmtId="0" fontId="75" fillId="0" borderId="0" applyNumberFormat="0" applyFill="0" applyBorder="0" applyAlignment="0" applyProtection="0">
      <alignment vertical="center"/>
    </xf>
    <xf numFmtId="0" fontId="10" fillId="0"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0" fillId="0" borderId="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4" fillId="30"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0" fillId="15" borderId="31" applyNumberFormat="0" applyFon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2" fillId="4" borderId="25" applyNumberFormat="0" applyAlignment="0" applyProtection="0">
      <alignment vertical="center"/>
    </xf>
    <xf numFmtId="0" fontId="75"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0" fillId="0" borderId="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94" fillId="30" borderId="32" applyNumberForma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2" fillId="4" borderId="25" applyNumberFormat="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3" fillId="14"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0" fillId="0" borderId="0"/>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5" fillId="0" borderId="33"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8" fillId="10" borderId="0" applyNumberFormat="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4" fillId="4" borderId="32" applyNumberFormat="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88" fillId="0" borderId="35" applyNumberFormat="0" applyFill="0" applyAlignment="0" applyProtection="0">
      <alignment vertical="center"/>
    </xf>
    <xf numFmtId="0" fontId="74" fillId="7" borderId="26" applyNumberFormat="0" applyAlignment="0" applyProtection="0">
      <alignment vertical="center"/>
    </xf>
    <xf numFmtId="0" fontId="81"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0"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0" fillId="0" borderId="0"/>
    <xf numFmtId="0" fontId="94" fillId="30" borderId="32" applyNumberFormat="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72" fillId="4" borderId="25"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0" fillId="0" borderId="0"/>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0" fillId="0" borderId="0"/>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0" fillId="15" borderId="31" applyNumberFormat="0" applyFon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5" fillId="0" borderId="33" applyNumberFormat="0" applyFill="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4" fillId="4"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alignment vertical="center"/>
    </xf>
    <xf numFmtId="0" fontId="83" fillId="14"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74" fillId="7" borderId="26" applyNumberFormat="0" applyAlignment="0" applyProtection="0">
      <alignment vertical="center"/>
    </xf>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4"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84" fillId="4" borderId="32" applyNumberFormat="0" applyAlignment="0" applyProtection="0">
      <alignment vertical="center"/>
    </xf>
    <xf numFmtId="0" fontId="0" fillId="0" borderId="0"/>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94" fillId="30" borderId="32"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0" fillId="0" borderId="0">
      <alignment vertical="center"/>
    </xf>
    <xf numFmtId="0" fontId="0" fillId="0" borderId="0"/>
    <xf numFmtId="0" fontId="94" fillId="30" borderId="32" applyNumberFormat="0" applyAlignment="0" applyProtection="0">
      <alignment vertical="center"/>
    </xf>
    <xf numFmtId="0" fontId="0" fillId="0" borderId="0">
      <alignment vertical="center"/>
    </xf>
    <xf numFmtId="0" fontId="0" fillId="0" borderId="0"/>
    <xf numFmtId="0" fontId="94" fillId="30" borderId="32" applyNumberFormat="0" applyAlignment="0" applyProtection="0">
      <alignment vertical="center"/>
    </xf>
    <xf numFmtId="0" fontId="0" fillId="0" borderId="0">
      <alignment vertical="center"/>
    </xf>
    <xf numFmtId="0" fontId="0" fillId="0" borderId="0"/>
    <xf numFmtId="0" fontId="94" fillId="30" borderId="32"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71" fillId="6" borderId="0" applyNumberFormat="0" applyBorder="0" applyAlignment="0" applyProtection="0">
      <alignment vertical="center"/>
    </xf>
    <xf numFmtId="0" fontId="0" fillId="0" borderId="0"/>
    <xf numFmtId="0" fontId="0" fillId="0" borderId="0"/>
    <xf numFmtId="0" fontId="7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74" fillId="7" borderId="26" applyNumberFormat="0" applyAlignment="0" applyProtection="0">
      <alignment vertical="center"/>
    </xf>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8" fillId="10" borderId="0" applyNumberFormat="0" applyBorder="0" applyAlignment="0" applyProtection="0">
      <alignment vertical="center"/>
    </xf>
    <xf numFmtId="0" fontId="0" fillId="0" borderId="0"/>
    <xf numFmtId="0" fontId="78"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15" borderId="31"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78" fillId="10" borderId="0" applyNumberFormat="0" applyBorder="0" applyAlignment="0" applyProtection="0">
      <alignment vertical="center"/>
    </xf>
    <xf numFmtId="0" fontId="0" fillId="0" borderId="0"/>
    <xf numFmtId="0" fontId="78" fillId="10" borderId="0" applyNumberFormat="0" applyBorder="0" applyAlignment="0" applyProtection="0">
      <alignment vertical="center"/>
    </xf>
    <xf numFmtId="0" fontId="0" fillId="0" borderId="0"/>
    <xf numFmtId="0" fontId="78" fillId="10"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15" borderId="31"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alignment vertical="center"/>
    </xf>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85" fillId="0" borderId="3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88" fillId="0" borderId="35" applyNumberFormat="0" applyFill="0" applyAlignment="0" applyProtection="0">
      <alignment vertical="center"/>
    </xf>
    <xf numFmtId="0" fontId="0" fillId="0" borderId="0">
      <alignment vertical="center"/>
    </xf>
    <xf numFmtId="0" fontId="84" fillId="4" borderId="32"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71"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8" fillId="10" borderId="0" applyNumberFormat="0" applyBorder="0" applyAlignment="0" applyProtection="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74" fillId="7" borderId="26"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94" fillId="30" borderId="3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4"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1" fillId="6" borderId="0" applyNumberFormat="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71" fillId="6" borderId="0" applyNumberFormat="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10" fillId="0" borderId="0">
      <alignment vertical="center"/>
    </xf>
    <xf numFmtId="0" fontId="74" fillId="7" borderId="26" applyNumberFormat="0" applyAlignment="0" applyProtection="0">
      <alignment vertical="center"/>
    </xf>
    <xf numFmtId="0" fontId="10" fillId="0" borderId="0">
      <alignment vertical="center"/>
    </xf>
    <xf numFmtId="0" fontId="10" fillId="0" borderId="0">
      <alignment vertical="center"/>
    </xf>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84" fillId="4"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71" fillId="6" borderId="0" applyNumberFormat="0" applyBorder="0" applyAlignment="0" applyProtection="0">
      <alignment vertical="center"/>
    </xf>
    <xf numFmtId="0" fontId="0" fillId="15" borderId="31" applyNumberFormat="0" applyFont="0" applyAlignment="0" applyProtection="0">
      <alignment vertical="center"/>
    </xf>
    <xf numFmtId="0" fontId="0" fillId="0" borderId="0"/>
    <xf numFmtId="0" fontId="0" fillId="15" borderId="31" applyNumberFormat="0" applyFont="0" applyAlignment="0" applyProtection="0">
      <alignment vertical="center"/>
    </xf>
    <xf numFmtId="0" fontId="0" fillId="0" borderId="0"/>
    <xf numFmtId="0" fontId="0" fillId="15" borderId="31" applyNumberFormat="0" applyFon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78"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10" fillId="0" borderId="0">
      <alignment vertical="center"/>
    </xf>
    <xf numFmtId="0" fontId="10" fillId="0" borderId="0">
      <alignment vertical="center"/>
    </xf>
    <xf numFmtId="0" fontId="72" fillId="4" borderId="25"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72" fillId="4" borderId="25"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0" fillId="15" borderId="31"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10" fillId="0" borderId="0">
      <alignment vertical="center"/>
    </xf>
    <xf numFmtId="0" fontId="80" fillId="0" borderId="0" applyNumberFormat="0" applyFill="0" applyBorder="0" applyAlignment="0" applyProtection="0">
      <alignment vertical="center"/>
    </xf>
    <xf numFmtId="0" fontId="10" fillId="0" borderId="0">
      <alignment vertical="center"/>
    </xf>
    <xf numFmtId="0" fontId="85" fillId="0" borderId="33" applyNumberFormat="0" applyFill="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0"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0" fillId="0" borderId="0" applyNumberFormat="0" applyFill="0" applyBorder="0" applyAlignment="0" applyProtection="0">
      <alignment vertical="center"/>
    </xf>
    <xf numFmtId="0" fontId="94" fillId="30" borderId="32" applyNumberFormat="0" applyAlignment="0" applyProtection="0">
      <alignment vertical="center"/>
    </xf>
    <xf numFmtId="0" fontId="10" fillId="0" borderId="0">
      <alignment vertical="center"/>
    </xf>
    <xf numFmtId="0" fontId="80" fillId="0" borderId="0" applyNumberFormat="0" applyFill="0" applyBorder="0" applyAlignment="0" applyProtection="0">
      <alignment vertical="center"/>
    </xf>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84" fillId="4" borderId="32" applyNumberFormat="0" applyAlignment="0" applyProtection="0">
      <alignment vertical="center"/>
    </xf>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0" fillId="0" borderId="0"/>
    <xf numFmtId="0" fontId="85" fillId="0" borderId="33" applyNumberFormat="0" applyFill="0" applyAlignment="0" applyProtection="0">
      <alignment vertical="center"/>
    </xf>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7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72" fillId="4" borderId="25" applyNumberFormat="0" applyAlignment="0" applyProtection="0">
      <alignment vertical="center"/>
    </xf>
    <xf numFmtId="0" fontId="0" fillId="0" borderId="0"/>
    <xf numFmtId="0" fontId="85" fillId="0" borderId="33" applyNumberFormat="0" applyFill="0" applyAlignment="0" applyProtection="0">
      <alignment vertical="center"/>
    </xf>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94" fillId="30" borderId="32" applyNumberFormat="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71" fillId="6" borderId="0" applyNumberFormat="0" applyBorder="0" applyAlignment="0" applyProtection="0">
      <alignment vertical="center"/>
    </xf>
    <xf numFmtId="0" fontId="0" fillId="0" borderId="0"/>
    <xf numFmtId="0" fontId="71" fillId="6" borderId="0" applyNumberFormat="0" applyBorder="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88" fillId="0" borderId="35" applyNumberFormat="0" applyFill="0" applyAlignment="0" applyProtection="0">
      <alignment vertical="center"/>
    </xf>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4" fillId="7" borderId="26" applyNumberFormat="0" applyAlignment="0" applyProtection="0">
      <alignment vertical="center"/>
    </xf>
    <xf numFmtId="0" fontId="0" fillId="0" borderId="0"/>
    <xf numFmtId="0" fontId="0" fillId="0" borderId="0"/>
    <xf numFmtId="0" fontId="0" fillId="0" borderId="0"/>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0" fillId="0" borderId="0"/>
    <xf numFmtId="0" fontId="84" fillId="4" borderId="32" applyNumberFormat="0" applyAlignment="0" applyProtection="0">
      <alignment vertical="center"/>
    </xf>
    <xf numFmtId="0" fontId="78" fillId="10" borderId="0" applyNumberFormat="0" applyBorder="0" applyAlignment="0" applyProtection="0">
      <alignment vertical="center"/>
    </xf>
    <xf numFmtId="0" fontId="0" fillId="0" borderId="0"/>
    <xf numFmtId="0" fontId="78" fillId="10"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72" fillId="4" borderId="25"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85" fillId="0" borderId="33" applyNumberFormat="0" applyFill="0" applyAlignment="0" applyProtection="0">
      <alignment vertical="center"/>
    </xf>
    <xf numFmtId="0" fontId="0" fillId="0" borderId="0"/>
    <xf numFmtId="0" fontId="0" fillId="0" borderId="0"/>
    <xf numFmtId="0" fontId="0" fillId="0" borderId="0"/>
    <xf numFmtId="0" fontId="78" fillId="10" borderId="0" applyNumberFormat="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93" fillId="0" borderId="0" applyNumberFormat="0" applyFill="0" applyBorder="0" applyAlignment="0" applyProtection="0">
      <alignment vertical="center"/>
    </xf>
    <xf numFmtId="0" fontId="0" fillId="0" borderId="0"/>
    <xf numFmtId="0" fontId="0" fillId="0" borderId="0"/>
    <xf numFmtId="0" fontId="0" fillId="0" borderId="0"/>
    <xf numFmtId="0" fontId="10" fillId="0" borderId="0">
      <alignment vertical="center"/>
    </xf>
    <xf numFmtId="0" fontId="74" fillId="7" borderId="26"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88" fillId="0" borderId="35" applyNumberFormat="0" applyFill="0" applyAlignment="0" applyProtection="0">
      <alignment vertical="center"/>
    </xf>
    <xf numFmtId="0" fontId="10" fillId="0" borderId="0">
      <alignment vertical="center"/>
    </xf>
    <xf numFmtId="0" fontId="94" fillId="30" borderId="32"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94" fillId="30" borderId="32" applyNumberFormat="0" applyAlignment="0" applyProtection="0">
      <alignment vertical="center"/>
    </xf>
    <xf numFmtId="0" fontId="10" fillId="0" borderId="0">
      <alignment vertical="center"/>
    </xf>
    <xf numFmtId="0" fontId="94" fillId="30" borderId="32" applyNumberFormat="0" applyAlignment="0" applyProtection="0">
      <alignment vertical="center"/>
    </xf>
    <xf numFmtId="0" fontId="10" fillId="0" borderId="0">
      <alignment vertical="center"/>
    </xf>
    <xf numFmtId="0" fontId="94" fillId="30" borderId="32" applyNumberFormat="0" applyAlignment="0" applyProtection="0">
      <alignment vertical="center"/>
    </xf>
    <xf numFmtId="0" fontId="10" fillId="0" borderId="0">
      <alignment vertical="center"/>
    </xf>
    <xf numFmtId="0" fontId="94" fillId="30" borderId="32" applyNumberFormat="0" applyAlignment="0" applyProtection="0">
      <alignment vertical="center"/>
    </xf>
    <xf numFmtId="0" fontId="9" fillId="0" borderId="0">
      <alignment vertical="center"/>
    </xf>
    <xf numFmtId="0" fontId="71" fillId="6"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80" fillId="0" borderId="0" applyNumberFormat="0" applyFill="0" applyBorder="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2" fillId="4" borderId="25"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80" fillId="0" borderId="0" applyNumberFormat="0" applyFill="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8" fillId="10"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93" fillId="0" borderId="0" applyNumberFormat="0" applyFill="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85" fillId="0" borderId="33" applyNumberFormat="0" applyFill="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4" fillId="4" borderId="32"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94" fillId="30" borderId="32"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4" fillId="7" borderId="26"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94" fillId="30" borderId="32" applyNumberFormat="0" applyAlignment="0" applyProtection="0">
      <alignment vertical="center"/>
    </xf>
    <xf numFmtId="0" fontId="71" fillId="6" borderId="0" applyNumberFormat="0" applyBorder="0" applyAlignment="0" applyProtection="0">
      <alignment vertical="center"/>
    </xf>
    <xf numFmtId="0" fontId="94" fillId="30" borderId="32" applyNumberFormat="0" applyAlignment="0" applyProtection="0">
      <alignment vertical="center"/>
    </xf>
    <xf numFmtId="0" fontId="71" fillId="6" borderId="0" applyNumberFormat="0" applyBorder="0" applyAlignment="0" applyProtection="0">
      <alignment vertical="center"/>
    </xf>
    <xf numFmtId="0" fontId="94" fillId="30" borderId="32" applyNumberFormat="0" applyAlignment="0" applyProtection="0">
      <alignment vertical="center"/>
    </xf>
    <xf numFmtId="0" fontId="71" fillId="6" borderId="0" applyNumberFormat="0" applyBorder="0" applyAlignment="0" applyProtection="0">
      <alignment vertical="center"/>
    </xf>
    <xf numFmtId="0" fontId="94" fillId="30" borderId="32" applyNumberFormat="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0" fillId="15" borderId="31" applyNumberFormat="0" applyFon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88" fillId="0" borderId="35" applyNumberFormat="0" applyFill="0" applyAlignment="0" applyProtection="0">
      <alignment vertical="center"/>
    </xf>
    <xf numFmtId="0" fontId="85" fillId="0" borderId="33"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2" fillId="4" borderId="25" applyNumberFormat="0" applyAlignment="0" applyProtection="0">
      <alignment vertical="center"/>
    </xf>
    <xf numFmtId="0" fontId="88" fillId="0" borderId="35" applyNumberFormat="0" applyFill="0" applyAlignment="0" applyProtection="0">
      <alignment vertical="center"/>
    </xf>
    <xf numFmtId="0" fontId="72" fillId="4" borderId="25" applyNumberFormat="0" applyAlignment="0" applyProtection="0">
      <alignment vertical="center"/>
    </xf>
    <xf numFmtId="0" fontId="88" fillId="0" borderId="35" applyNumberFormat="0" applyFill="0" applyAlignment="0" applyProtection="0">
      <alignment vertical="center"/>
    </xf>
    <xf numFmtId="0" fontId="72" fillId="4" borderId="25" applyNumberFormat="0" applyAlignment="0" applyProtection="0">
      <alignment vertical="center"/>
    </xf>
    <xf numFmtId="0" fontId="88" fillId="0" borderId="35" applyNumberFormat="0" applyFill="0" applyAlignment="0" applyProtection="0">
      <alignment vertical="center"/>
    </xf>
    <xf numFmtId="0" fontId="72" fillId="4" borderId="25"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0" fillId="0" borderId="0" applyNumberFormat="0" applyFill="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8" fillId="10" borderId="0" applyNumberFormat="0" applyBorder="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4" fillId="7" borderId="26"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72" fillId="4" borderId="25" applyNumberFormat="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8" fillId="0" borderId="35" applyNumberFormat="0" applyFill="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0" fillId="15" borderId="31" applyNumberFormat="0" applyFont="0" applyAlignment="0" applyProtection="0">
      <alignment vertical="center"/>
    </xf>
    <xf numFmtId="0" fontId="84" fillId="4" borderId="32" applyNumberFormat="0" applyAlignment="0" applyProtection="0">
      <alignment vertical="center"/>
    </xf>
    <xf numFmtId="0" fontId="0" fillId="15" borderId="31" applyNumberFormat="0" applyFont="0" applyAlignment="0" applyProtection="0">
      <alignment vertical="center"/>
    </xf>
    <xf numFmtId="0" fontId="84" fillId="4" borderId="32" applyNumberFormat="0" applyAlignment="0" applyProtection="0">
      <alignment vertical="center"/>
    </xf>
    <xf numFmtId="0" fontId="0" fillId="15" borderId="31" applyNumberFormat="0" applyFon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4" fillId="4" borderId="32" applyNumberFormat="0" applyAlignment="0" applyProtection="0">
      <alignment vertical="center"/>
    </xf>
    <xf numFmtId="0" fontId="80"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72" fillId="4" borderId="25"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93" fillId="0" borderId="0" applyNumberFormat="0" applyFill="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8" fillId="10" borderId="0" applyNumberFormat="0" applyBorder="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84" fillId="4" borderId="32"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0" fillId="15" borderId="31" applyNumberFormat="0" applyFon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0" fillId="15" borderId="31" applyNumberFormat="0" applyFon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74" fillId="7" borderId="26" applyNumberFormat="0" applyAlignment="0" applyProtection="0">
      <alignment vertical="center"/>
    </xf>
    <xf numFmtId="0" fontId="0" fillId="15" borderId="31" applyNumberFormat="0" applyFon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8" fillId="10" borderId="0" applyNumberFormat="0" applyBorder="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74" fillId="7" borderId="26" applyNumberFormat="0" applyAlignment="0" applyProtection="0">
      <alignment vertical="center"/>
    </xf>
    <xf numFmtId="0" fontId="94" fillId="30" borderId="32"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93" fillId="0" borderId="0" applyNumberFormat="0" applyFill="0" applyBorder="0" applyAlignment="0" applyProtection="0">
      <alignment vertical="center"/>
    </xf>
    <xf numFmtId="0" fontId="74" fillId="7" borderId="26" applyNumberFormat="0" applyAlignment="0" applyProtection="0">
      <alignment vertical="center"/>
    </xf>
    <xf numFmtId="0" fontId="93" fillId="0" borderId="0" applyNumberFormat="0" applyFill="0" applyBorder="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2" fillId="4" borderId="25"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0" fillId="0" borderId="0" applyNumberFormat="0" applyFill="0" applyBorder="0" applyAlignment="0" applyProtection="0">
      <alignment vertical="center"/>
    </xf>
    <xf numFmtId="0" fontId="74" fillId="7" borderId="26" applyNumberFormat="0" applyAlignment="0" applyProtection="0">
      <alignment vertical="center"/>
    </xf>
    <xf numFmtId="0" fontId="72" fillId="4" borderId="25"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93" fillId="0" borderId="0" applyNumberFormat="0" applyFill="0" applyBorder="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74" fillId="7" borderId="26" applyNumberFormat="0" applyAlignment="0" applyProtection="0">
      <alignment vertical="center"/>
    </xf>
    <xf numFmtId="0" fontId="85" fillId="0" borderId="33"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80" fillId="0" borderId="0" applyNumberFormat="0" applyFill="0" applyBorder="0" applyAlignment="0" applyProtection="0">
      <alignment vertical="center"/>
    </xf>
    <xf numFmtId="0" fontId="85" fillId="0" borderId="33"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0" fillId="15" borderId="31"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72" fillId="4" borderId="25"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4" fillId="30" borderId="32" applyNumberForma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15" borderId="31" applyNumberFormat="0" applyFont="0" applyAlignment="0" applyProtection="0">
      <alignment vertical="center"/>
    </xf>
    <xf numFmtId="0" fontId="93" fillId="0" borderId="0" applyNumberFormat="0" applyFill="0" applyBorder="0" applyAlignment="0" applyProtection="0">
      <alignment vertical="center"/>
    </xf>
    <xf numFmtId="0" fontId="0" fillId="15" borderId="31" applyNumberFormat="0" applyFont="0" applyAlignment="0" applyProtection="0">
      <alignment vertical="center"/>
    </xf>
    <xf numFmtId="0" fontId="93" fillId="0" borderId="0" applyNumberFormat="0" applyFill="0" applyBorder="0" applyAlignment="0" applyProtection="0">
      <alignment vertical="center"/>
    </xf>
    <xf numFmtId="0" fontId="0" fillId="15" borderId="31" applyNumberFormat="0" applyFont="0" applyAlignment="0" applyProtection="0">
      <alignment vertical="center"/>
    </xf>
    <xf numFmtId="0" fontId="93" fillId="0" borderId="0" applyNumberFormat="0" applyFill="0" applyBorder="0" applyAlignment="0" applyProtection="0">
      <alignment vertical="center"/>
    </xf>
    <xf numFmtId="0" fontId="0" fillId="15" borderId="31" applyNumberFormat="0" applyFont="0" applyAlignment="0" applyProtection="0">
      <alignment vertical="center"/>
    </xf>
    <xf numFmtId="0" fontId="93" fillId="0" borderId="0" applyNumberFormat="0" applyFill="0" applyBorder="0" applyAlignment="0" applyProtection="0">
      <alignment vertical="center"/>
    </xf>
    <xf numFmtId="0" fontId="0" fillId="15" borderId="31" applyNumberFormat="0" applyFont="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5" fillId="0" borderId="33" applyNumberFormat="0" applyFill="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0" fillId="15" borderId="31" applyNumberFormat="0" applyFon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94" fillId="30" borderId="32" applyNumberForma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0" fillId="15" borderId="31" applyNumberFormat="0" applyFon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72" fillId="4" borderId="25" applyNumberForma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94" fillId="30" borderId="32" applyNumberForma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72" fillId="4" borderId="25" applyNumberFormat="0" applyAlignment="0" applyProtection="0">
      <alignment vertical="center"/>
    </xf>
    <xf numFmtId="0" fontId="85" fillId="0" borderId="33" applyNumberFormat="0" applyFill="0" applyAlignment="0" applyProtection="0">
      <alignment vertical="center"/>
    </xf>
    <xf numFmtId="0" fontId="72" fillId="4" borderId="25" applyNumberFormat="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78" fillId="10" borderId="0" applyNumberFormat="0" applyBorder="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85" fillId="0" borderId="33" applyNumberFormat="0" applyFill="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0" fillId="15" borderId="31" applyNumberFormat="0" applyFon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0" fillId="15" borderId="31" applyNumberFormat="0" applyFon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52" fillId="0" borderId="0">
      <alignment vertical="top"/>
      <protection locked="0"/>
    </xf>
    <xf numFmtId="0" fontId="78" fillId="10" borderId="0" applyNumberFormat="0" applyBorder="0" applyAlignment="0" applyProtection="0">
      <alignment vertical="center"/>
    </xf>
    <xf numFmtId="0" fontId="72" fillId="4" borderId="25"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94" fillId="30" borderId="32" applyNumberFormat="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8" fillId="10" borderId="0" applyNumberFormat="0" applyBorder="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0" fillId="15" borderId="31" applyNumberFormat="0" applyFon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72" fillId="4" borderId="25"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94" fillId="30" borderId="32" applyNumberForma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0" borderId="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15" borderId="31" applyNumberFormat="0" applyFont="0" applyAlignment="0" applyProtection="0">
      <alignment vertical="center"/>
    </xf>
    <xf numFmtId="0" fontId="0" fillId="0" borderId="0">
      <alignment vertical="center"/>
    </xf>
    <xf numFmtId="0" fontId="9" fillId="0" borderId="0">
      <alignment vertical="center"/>
    </xf>
    <xf numFmtId="0" fontId="0" fillId="0" borderId="0">
      <alignment vertical="center"/>
    </xf>
    <xf numFmtId="0" fontId="0" fillId="0" borderId="0">
      <alignment vertical="center"/>
    </xf>
  </cellStyleXfs>
  <cellXfs count="521">
    <xf numFmtId="0" fontId="0" fillId="0" borderId="0" xfId="0"/>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0" fillId="0" borderId="0" xfId="0" applyFont="1" applyFill="1" applyAlignment="1" applyProtection="1">
      <alignment vertical="center"/>
      <protection locked="0"/>
    </xf>
    <xf numFmtId="179" fontId="0" fillId="0" borderId="0" xfId="0" applyNumberFormat="1"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vertical="center"/>
      <protection hidden="1"/>
    </xf>
    <xf numFmtId="0" fontId="4" fillId="0" borderId="0" xfId="0" applyFont="1" applyFill="1" applyAlignment="1" applyProtection="1">
      <alignment horizontal="center" vertical="center"/>
      <protection hidden="1"/>
    </xf>
    <xf numFmtId="0" fontId="5" fillId="0" borderId="1" xfId="0" applyFont="1" applyFill="1" applyBorder="1" applyAlignment="1" applyProtection="1">
      <alignment horizontal="distributed" vertical="center"/>
      <protection locked="0"/>
    </xf>
    <xf numFmtId="0" fontId="5" fillId="0" borderId="1" xfId="0" applyFont="1" applyFill="1" applyBorder="1" applyAlignment="1" applyProtection="1">
      <alignment vertical="center"/>
      <protection locked="0"/>
    </xf>
    <xf numFmtId="0" fontId="2" fillId="0" borderId="1" xfId="0" applyFont="1" applyFill="1" applyBorder="1" applyAlignment="1" applyProtection="1">
      <alignment horizontal="distributed" vertical="center"/>
      <protection locked="0"/>
    </xf>
    <xf numFmtId="0" fontId="6" fillId="0" borderId="1" xfId="0" applyFont="1" applyFill="1" applyBorder="1" applyAlignment="1" applyProtection="1">
      <alignment horizontal="center" vertical="center" wrapText="1"/>
      <protection locked="0"/>
    </xf>
    <xf numFmtId="0" fontId="6" fillId="0" borderId="1" xfId="6532" applyFont="1" applyFill="1" applyBorder="1" applyAlignment="1" applyProtection="1">
      <alignment vertical="center"/>
      <protection locked="0"/>
    </xf>
    <xf numFmtId="0" fontId="6" fillId="2" borderId="1" xfId="6172" applyNumberFormat="1" applyFont="1" applyFill="1" applyBorder="1" applyAlignment="1" applyProtection="1">
      <alignment vertical="center"/>
      <protection locked="0"/>
    </xf>
    <xf numFmtId="179" fontId="6" fillId="0" borderId="1" xfId="0" applyNumberFormat="1" applyFont="1" applyFill="1" applyBorder="1" applyAlignment="1" applyProtection="1">
      <alignment vertical="center"/>
      <protection locked="0"/>
    </xf>
    <xf numFmtId="177" fontId="6" fillId="2" borderId="1" xfId="314" applyNumberFormat="1" applyFont="1" applyFill="1" applyBorder="1" applyAlignment="1" applyProtection="1">
      <alignment vertical="center" shrinkToFit="1"/>
      <protection locked="0"/>
    </xf>
    <xf numFmtId="0" fontId="6" fillId="0" borderId="1" xfId="0" applyFont="1" applyFill="1" applyBorder="1" applyAlignment="1" applyProtection="1">
      <alignment vertical="center"/>
      <protection locked="0"/>
    </xf>
    <xf numFmtId="0" fontId="7" fillId="2" borderId="1" xfId="0" applyFont="1" applyFill="1" applyBorder="1" applyAlignment="1" applyProtection="1">
      <alignment horizontal="distributed" vertical="center"/>
      <protection locked="0"/>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vertical="center"/>
      <protection locked="0" hidden="1"/>
    </xf>
    <xf numFmtId="179" fontId="6" fillId="2" borderId="1" xfId="0" applyNumberFormat="1" applyFont="1" applyFill="1" applyBorder="1" applyAlignment="1" applyProtection="1">
      <alignment vertical="center"/>
      <protection locked="0"/>
    </xf>
    <xf numFmtId="1" fontId="7" fillId="0" borderId="1" xfId="8084" applyNumberFormat="1" applyFont="1" applyFill="1" applyBorder="1" applyAlignment="1" applyProtection="1">
      <alignment vertical="center"/>
      <protection locked="0"/>
    </xf>
    <xf numFmtId="0" fontId="7" fillId="0" borderId="1" xfId="6532" applyFont="1" applyFill="1" applyBorder="1" applyAlignment="1" applyProtection="1">
      <alignment vertical="center"/>
      <protection locked="0"/>
    </xf>
    <xf numFmtId="1" fontId="6" fillId="0" borderId="1" xfId="8084" applyNumberFormat="1" applyFont="1" applyFill="1" applyBorder="1" applyAlignment="1" applyProtection="1">
      <alignment horizontal="left" vertical="center"/>
      <protection locked="0"/>
    </xf>
    <xf numFmtId="179" fontId="6" fillId="2" borderId="1" xfId="6172" applyNumberFormat="1" applyFont="1" applyFill="1" applyBorder="1" applyAlignment="1" applyProtection="1">
      <alignment vertical="center"/>
      <protection locked="0"/>
    </xf>
    <xf numFmtId="179" fontId="6" fillId="3" borderId="1" xfId="6172" applyNumberFormat="1" applyFont="1" applyFill="1" applyBorder="1" applyAlignment="1" applyProtection="1">
      <alignment vertical="center"/>
      <protection locked="0"/>
    </xf>
    <xf numFmtId="1" fontId="6" fillId="0" borderId="1" xfId="8084" applyNumberFormat="1" applyFont="1" applyFill="1" applyBorder="1" applyAlignment="1" applyProtection="1">
      <alignment vertical="center"/>
      <protection locked="0"/>
    </xf>
    <xf numFmtId="0" fontId="6" fillId="0" borderId="1" xfId="8084" applyNumberFormat="1" applyFont="1" applyFill="1" applyBorder="1" applyAlignment="1" applyProtection="1">
      <alignment vertical="center"/>
      <protection locked="0"/>
    </xf>
    <xf numFmtId="0" fontId="6" fillId="2" borderId="1" xfId="6532" applyNumberFormat="1" applyFont="1" applyFill="1" applyBorder="1" applyAlignment="1" applyProtection="1">
      <alignment vertical="center"/>
      <protection locked="0"/>
    </xf>
    <xf numFmtId="3" fontId="6" fillId="2" borderId="1" xfId="6532" applyNumberFormat="1" applyFont="1" applyFill="1" applyBorder="1" applyAlignment="1" applyProtection="1">
      <alignment vertical="center"/>
      <protection locked="0"/>
    </xf>
    <xf numFmtId="3" fontId="6" fillId="0" borderId="1" xfId="8084" applyNumberFormat="1" applyFont="1" applyFill="1" applyBorder="1" applyAlignment="1" applyProtection="1">
      <alignment vertical="center"/>
      <protection locked="0"/>
    </xf>
    <xf numFmtId="3" fontId="6" fillId="0" borderId="1" xfId="6532" applyNumberFormat="1" applyFont="1" applyFill="1" applyBorder="1" applyAlignment="1" applyProtection="1">
      <alignment vertical="center"/>
      <protection locked="0"/>
    </xf>
    <xf numFmtId="0" fontId="0" fillId="0" borderId="0" xfId="0" applyFont="1" applyFill="1" applyAlignment="1" applyProtection="1">
      <alignment horizontal="right" vertical="center"/>
      <protection locked="0"/>
    </xf>
    <xf numFmtId="0" fontId="6" fillId="0" borderId="1" xfId="5707" applyFont="1" applyFill="1" applyBorder="1" applyAlignment="1" applyProtection="1">
      <alignment vertical="center"/>
      <protection locked="0"/>
    </xf>
    <xf numFmtId="0" fontId="6" fillId="0" borderId="1" xfId="8084" applyFont="1" applyBorder="1" applyAlignment="1" applyProtection="1">
      <alignment vertical="center"/>
      <protection locked="0"/>
    </xf>
    <xf numFmtId="0" fontId="6" fillId="0" borderId="1" xfId="8084" applyFont="1" applyFill="1" applyBorder="1" applyAlignment="1" applyProtection="1">
      <alignment vertical="center"/>
      <protection locked="0"/>
    </xf>
    <xf numFmtId="0" fontId="6" fillId="2" borderId="1" xfId="6188" applyNumberFormat="1" applyFont="1" applyFill="1" applyBorder="1" applyAlignment="1" applyProtection="1">
      <alignment vertical="center"/>
      <protection locked="0"/>
    </xf>
    <xf numFmtId="0" fontId="6" fillId="2" borderId="1" xfId="0" applyFont="1" applyFill="1" applyBorder="1" applyAlignment="1" applyProtection="1">
      <alignment horizontal="distributed" vertical="center"/>
      <protection hidden="1"/>
    </xf>
    <xf numFmtId="179" fontId="6" fillId="0" borderId="2" xfId="0" applyNumberFormat="1" applyFont="1" applyFill="1" applyBorder="1" applyAlignment="1" applyProtection="1">
      <alignment vertical="center"/>
      <protection locked="0"/>
    </xf>
    <xf numFmtId="0" fontId="6" fillId="2" borderId="3" xfId="6172" applyNumberFormat="1" applyFont="1" applyFill="1" applyBorder="1" applyAlignment="1" applyProtection="1">
      <alignment vertical="center"/>
      <protection locked="0"/>
    </xf>
    <xf numFmtId="0" fontId="6" fillId="4" borderId="1" xfId="6532" applyFont="1" applyFill="1" applyBorder="1" applyAlignment="1" applyProtection="1">
      <alignment vertical="center"/>
      <protection locked="0"/>
    </xf>
    <xf numFmtId="177" fontId="6" fillId="2" borderId="4" xfId="314" applyNumberFormat="1" applyFont="1" applyFill="1" applyBorder="1" applyAlignment="1" applyProtection="1">
      <alignment vertical="center" shrinkToFit="1"/>
      <protection locked="0"/>
    </xf>
    <xf numFmtId="0" fontId="6" fillId="0" borderId="3" xfId="0" applyFont="1" applyFill="1" applyBorder="1" applyAlignment="1" applyProtection="1">
      <alignment vertical="center"/>
      <protection locked="0"/>
    </xf>
    <xf numFmtId="179" fontId="6" fillId="0" borderId="5" xfId="0" applyNumberFormat="1" applyFont="1" applyFill="1" applyBorder="1" applyAlignment="1" applyProtection="1">
      <alignment vertical="center"/>
      <protection locked="0"/>
    </xf>
    <xf numFmtId="0" fontId="6" fillId="0" borderId="0" xfId="0" applyFont="1" applyFill="1" applyAlignment="1" applyProtection="1">
      <alignment vertical="center"/>
      <protection locked="0"/>
    </xf>
    <xf numFmtId="179" fontId="6" fillId="0" borderId="0" xfId="0" applyNumberFormat="1" applyFont="1" applyFill="1" applyAlignment="1" applyProtection="1">
      <alignment vertical="center"/>
      <protection locked="0"/>
    </xf>
    <xf numFmtId="3" fontId="6" fillId="0" borderId="1" xfId="5707" applyNumberFormat="1" applyFont="1" applyFill="1" applyBorder="1" applyAlignment="1" applyProtection="1">
      <alignment horizontal="left" vertical="center"/>
      <protection locked="0"/>
    </xf>
    <xf numFmtId="180" fontId="6" fillId="0" borderId="1" xfId="0" applyNumberFormat="1" applyFont="1" applyFill="1" applyBorder="1" applyAlignment="1" applyProtection="1">
      <alignment horizontal="left" vertical="center"/>
      <protection locked="0"/>
    </xf>
    <xf numFmtId="3" fontId="6" fillId="0" borderId="1" xfId="0" applyNumberFormat="1" applyFont="1" applyFill="1" applyBorder="1" applyAlignment="1" applyProtection="1">
      <alignment horizontal="left" vertical="center"/>
      <protection locked="0"/>
    </xf>
    <xf numFmtId="0" fontId="6" fillId="2" borderId="1" xfId="5785" applyNumberFormat="1" applyFont="1" applyFill="1" applyBorder="1" applyAlignment="1" applyProtection="1">
      <alignment horizontal="left" vertical="center"/>
      <protection locked="0"/>
    </xf>
    <xf numFmtId="49" fontId="6" fillId="2" borderId="1" xfId="8802" applyNumberFormat="1" applyFont="1" applyFill="1" applyBorder="1" applyAlignment="1" applyProtection="1">
      <alignment vertical="center" wrapText="1"/>
      <protection locked="0"/>
    </xf>
    <xf numFmtId="0" fontId="6" fillId="2" borderId="1" xfId="5707" applyFont="1" applyFill="1" applyBorder="1" applyAlignment="1" applyProtection="1">
      <alignment vertical="center"/>
      <protection locked="0"/>
    </xf>
    <xf numFmtId="49" fontId="6" fillId="0" borderId="1" xfId="8802" applyNumberFormat="1" applyFont="1" applyFill="1" applyBorder="1" applyAlignment="1" applyProtection="1">
      <alignment vertical="center" wrapText="1"/>
      <protection locked="0"/>
    </xf>
    <xf numFmtId="0" fontId="6" fillId="0" borderId="1" xfId="6542" applyFont="1" applyFill="1" applyBorder="1" applyAlignment="1" applyProtection="1">
      <alignment vertical="center"/>
      <protection locked="0"/>
    </xf>
    <xf numFmtId="49" fontId="6" fillId="0" borderId="1" xfId="5707" applyNumberFormat="1" applyFont="1" applyFill="1" applyBorder="1" applyAlignment="1" applyProtection="1">
      <alignment vertical="center"/>
      <protection locked="0"/>
    </xf>
    <xf numFmtId="179" fontId="7" fillId="0" borderId="1" xfId="0" applyNumberFormat="1" applyFont="1" applyFill="1" applyBorder="1" applyAlignment="1" applyProtection="1">
      <alignment vertical="center"/>
      <protection locked="0"/>
    </xf>
    <xf numFmtId="179" fontId="7" fillId="0" borderId="1" xfId="0" applyNumberFormat="1" applyFont="1" applyFill="1" applyBorder="1" applyAlignment="1" applyProtection="1">
      <alignment vertical="center" shrinkToFit="1"/>
      <protection locked="0"/>
    </xf>
    <xf numFmtId="49" fontId="6" fillId="0" borderId="1" xfId="8801" applyNumberFormat="1" applyFont="1" applyFill="1" applyBorder="1" applyAlignment="1" applyProtection="1">
      <alignment horizontal="left" vertical="center" wrapText="1"/>
      <protection locked="0"/>
    </xf>
    <xf numFmtId="0" fontId="6" fillId="0" borderId="1" xfId="0" applyFont="1" applyFill="1" applyBorder="1" applyAlignment="1" applyProtection="1">
      <alignment vertical="center"/>
      <protection hidden="1"/>
    </xf>
    <xf numFmtId="0" fontId="8" fillId="0" borderId="1" xfId="0" applyFont="1" applyFill="1" applyBorder="1" applyAlignment="1" applyProtection="1">
      <alignment horizontal="distributed" vertical="center"/>
      <protection locked="0"/>
    </xf>
    <xf numFmtId="1" fontId="7" fillId="0" borderId="1" xfId="7918" applyNumberFormat="1" applyFont="1" applyFill="1" applyBorder="1" applyAlignment="1" applyProtection="1">
      <alignment vertical="center"/>
      <protection locked="0"/>
    </xf>
    <xf numFmtId="1" fontId="6" fillId="0" borderId="1" xfId="7918" applyNumberFormat="1" applyFont="1" applyFill="1" applyBorder="1" applyAlignment="1" applyProtection="1">
      <alignment horizontal="left" vertical="center"/>
      <protection locked="0"/>
    </xf>
    <xf numFmtId="0" fontId="6" fillId="0" borderId="1" xfId="7918" applyNumberFormat="1" applyFont="1" applyFill="1" applyBorder="1" applyAlignment="1" applyProtection="1">
      <alignment vertical="center"/>
      <protection locked="0"/>
    </xf>
    <xf numFmtId="0" fontId="6" fillId="0" borderId="1" xfId="5707" applyNumberFormat="1" applyFont="1" applyFill="1" applyBorder="1" applyAlignment="1" applyProtection="1">
      <alignment vertical="center"/>
      <protection locked="0"/>
    </xf>
    <xf numFmtId="0" fontId="7" fillId="2" borderId="1" xfId="5785" applyNumberFormat="1" applyFont="1" applyFill="1" applyBorder="1" applyAlignment="1" applyProtection="1">
      <alignment horizontal="left" vertical="center"/>
      <protection locked="0"/>
    </xf>
    <xf numFmtId="0" fontId="7" fillId="0" borderId="1" xfId="0" applyFont="1" applyFill="1" applyBorder="1" applyAlignment="1" applyProtection="1">
      <alignment vertical="center"/>
      <protection locked="0"/>
    </xf>
    <xf numFmtId="0" fontId="7" fillId="0" borderId="1" xfId="5707" applyFont="1" applyFill="1" applyBorder="1" applyAlignment="1" applyProtection="1">
      <alignment vertical="center"/>
      <protection locked="0"/>
    </xf>
    <xf numFmtId="3" fontId="6" fillId="0" borderId="1" xfId="7918" applyNumberFormat="1" applyFont="1" applyFill="1" applyBorder="1" applyAlignment="1" applyProtection="1">
      <alignment vertical="center"/>
      <protection locked="0"/>
    </xf>
    <xf numFmtId="0" fontId="6" fillId="4" borderId="1" xfId="5707" applyFont="1" applyFill="1" applyBorder="1" applyAlignment="1" applyProtection="1">
      <alignment vertical="center"/>
      <protection locked="0"/>
    </xf>
    <xf numFmtId="1" fontId="6" fillId="0" borderId="1" xfId="7918" applyNumberFormat="1" applyFont="1" applyFill="1" applyBorder="1" applyAlignment="1" applyProtection="1">
      <alignment vertical="center"/>
      <protection locked="0"/>
    </xf>
    <xf numFmtId="0" fontId="6" fillId="0" borderId="1" xfId="0" applyNumberFormat="1" applyFont="1" applyFill="1" applyBorder="1" applyAlignment="1" applyProtection="1">
      <alignment vertical="center"/>
      <protection locked="0"/>
    </xf>
    <xf numFmtId="0" fontId="2" fillId="0" borderId="5" xfId="5707" applyFont="1" applyFill="1" applyBorder="1" applyAlignment="1" applyProtection="1">
      <alignment horizontal="distributed" vertical="center"/>
      <protection locked="0"/>
    </xf>
    <xf numFmtId="3" fontId="6" fillId="0" borderId="1" xfId="5707" applyNumberFormat="1" applyFont="1" applyFill="1" applyBorder="1" applyAlignment="1" applyProtection="1">
      <alignment vertical="center"/>
      <protection locked="0"/>
    </xf>
    <xf numFmtId="0" fontId="7" fillId="2" borderId="1" xfId="6172" applyNumberFormat="1" applyFont="1" applyFill="1" applyBorder="1" applyAlignment="1" applyProtection="1">
      <alignment vertical="center"/>
      <protection locked="0"/>
    </xf>
    <xf numFmtId="0" fontId="6" fillId="2" borderId="1" xfId="0" applyFont="1" applyFill="1" applyBorder="1" applyAlignment="1" applyProtection="1">
      <alignment vertical="center"/>
      <protection locked="0"/>
    </xf>
    <xf numFmtId="0" fontId="6" fillId="2" borderId="1" xfId="5785" applyNumberFormat="1" applyFont="1" applyFill="1" applyBorder="1" applyAlignment="1" applyProtection="1">
      <alignment horizontal="left" vertical="center"/>
      <protection locked="0" hidden="1"/>
    </xf>
    <xf numFmtId="0" fontId="6" fillId="0" borderId="1" xfId="5707" applyFont="1" applyBorder="1" applyAlignment="1" applyProtection="1">
      <alignment horizontal="left" vertical="center"/>
      <protection locked="0"/>
    </xf>
    <xf numFmtId="0" fontId="9" fillId="0" borderId="1" xfId="5707" applyFont="1" applyBorder="1" applyAlignment="1" applyProtection="1">
      <alignment horizontal="left" vertical="center"/>
      <protection locked="0"/>
    </xf>
    <xf numFmtId="0" fontId="6" fillId="0" borderId="1" xfId="5707" applyFont="1" applyBorder="1" applyAlignment="1" applyProtection="1">
      <alignment vertical="center"/>
      <protection locked="0"/>
    </xf>
    <xf numFmtId="3" fontId="7" fillId="0" borderId="1" xfId="0" applyNumberFormat="1" applyFont="1" applyFill="1" applyBorder="1" applyAlignment="1" applyProtection="1">
      <alignment horizontal="left" vertical="center"/>
      <protection locked="0"/>
    </xf>
    <xf numFmtId="0" fontId="7" fillId="2" borderId="1" xfId="0" applyFont="1" applyFill="1" applyBorder="1" applyAlignment="1" applyProtection="1">
      <alignment vertical="center"/>
      <protection locked="0"/>
    </xf>
    <xf numFmtId="0" fontId="6" fillId="2" borderId="2" xfId="0" applyFont="1" applyFill="1" applyBorder="1" applyAlignment="1" applyProtection="1">
      <alignment vertical="center"/>
      <protection locked="0"/>
    </xf>
    <xf numFmtId="0" fontId="7" fillId="2" borderId="1" xfId="0" applyFont="1" applyFill="1" applyBorder="1" applyAlignment="1" applyProtection="1">
      <alignment vertical="center"/>
      <protection locked="0" hidden="1"/>
    </xf>
    <xf numFmtId="0" fontId="10" fillId="0" borderId="0" xfId="0" applyFont="1" applyFill="1" applyBorder="1" applyAlignment="1">
      <alignment vertical="center"/>
    </xf>
    <xf numFmtId="0" fontId="11" fillId="0" borderId="0" xfId="14515" applyFont="1" applyFill="1" applyBorder="1" applyAlignment="1">
      <alignment horizontal="center" vertical="center"/>
    </xf>
    <xf numFmtId="0" fontId="12" fillId="0" borderId="1" xfId="14515" applyFont="1" applyFill="1" applyBorder="1" applyAlignment="1">
      <alignment horizontal="center" vertical="center"/>
    </xf>
    <xf numFmtId="0" fontId="13" fillId="0" borderId="1" xfId="14513" applyFont="1" applyFill="1" applyBorder="1" applyAlignment="1">
      <alignment horizontal="center" vertical="center"/>
    </xf>
    <xf numFmtId="0" fontId="14" fillId="0" borderId="1" xfId="14515" applyFont="1" applyFill="1" applyBorder="1" applyAlignment="1">
      <alignment horizontal="center" vertical="center" wrapText="1"/>
    </xf>
    <xf numFmtId="0" fontId="10" fillId="0" borderId="1" xfId="14513" applyFont="1" applyFill="1" applyBorder="1" applyAlignment="1">
      <alignment horizontal="left" vertical="center" wrapText="1"/>
    </xf>
    <xf numFmtId="0" fontId="14" fillId="0" borderId="1" xfId="14515" applyFont="1" applyFill="1" applyBorder="1" applyAlignment="1">
      <alignment horizontal="center" vertical="center"/>
    </xf>
    <xf numFmtId="0" fontId="10" fillId="0" borderId="1" xfId="0" applyFont="1" applyFill="1" applyBorder="1" applyAlignment="1">
      <alignment vertical="center" wrapText="1"/>
    </xf>
    <xf numFmtId="0" fontId="15" fillId="0" borderId="0" xfId="8289" applyFont="1" applyFill="1" applyBorder="1" applyAlignment="1">
      <alignment vertical="center"/>
    </xf>
    <xf numFmtId="0" fontId="16" fillId="0" borderId="0" xfId="8289" applyFont="1" applyFill="1" applyBorder="1" applyAlignment="1">
      <alignment vertical="center"/>
    </xf>
    <xf numFmtId="0" fontId="0" fillId="0" borderId="0" xfId="0" applyFont="1" applyFill="1" applyBorder="1" applyAlignment="1">
      <alignment vertical="center"/>
    </xf>
    <xf numFmtId="0" fontId="17" fillId="0" borderId="0" xfId="8289" applyNumberFormat="1" applyFont="1" applyFill="1" applyBorder="1" applyAlignment="1" applyProtection="1">
      <alignment horizontal="right" vertical="center"/>
    </xf>
    <xf numFmtId="0" fontId="18" fillId="0" borderId="0" xfId="8289" applyNumberFormat="1" applyFont="1" applyFill="1" applyBorder="1" applyAlignment="1" applyProtection="1">
      <alignment horizontal="center" vertical="center"/>
    </xf>
    <xf numFmtId="0" fontId="9" fillId="0" borderId="0" xfId="8289" applyNumberFormat="1" applyFont="1" applyFill="1" applyBorder="1" applyAlignment="1" applyProtection="1">
      <alignment horizontal="left" vertical="center"/>
    </xf>
    <xf numFmtId="0" fontId="19" fillId="0" borderId="6" xfId="13161" applyFont="1" applyFill="1" applyBorder="1" applyAlignment="1" applyProtection="1">
      <alignment horizontal="center" vertical="center" wrapText="1"/>
    </xf>
    <xf numFmtId="0" fontId="19" fillId="0" borderId="6" xfId="13161" applyFont="1" applyFill="1" applyBorder="1" applyAlignment="1" applyProtection="1">
      <alignment horizontal="center" vertical="center"/>
      <protection locked="0"/>
    </xf>
    <xf numFmtId="0" fontId="20" fillId="0" borderId="6" xfId="13161" applyFont="1" applyFill="1" applyBorder="1" applyAlignment="1" applyProtection="1">
      <alignment horizontal="left" vertical="center" wrapText="1"/>
    </xf>
    <xf numFmtId="0" fontId="20" fillId="0" borderId="6" xfId="13161" applyFont="1" applyFill="1" applyBorder="1" applyAlignment="1" applyProtection="1">
      <alignment vertical="center" wrapText="1"/>
    </xf>
    <xf numFmtId="0" fontId="20" fillId="0" borderId="6" xfId="13161" applyFont="1" applyFill="1" applyBorder="1" applyAlignment="1" applyProtection="1">
      <alignment horizontal="center" vertical="center" wrapText="1"/>
    </xf>
    <xf numFmtId="0" fontId="20" fillId="0" borderId="6" xfId="13161" applyFont="1" applyFill="1" applyBorder="1" applyAlignment="1" applyProtection="1">
      <alignment horizontal="center" vertical="center"/>
      <protection locked="0"/>
    </xf>
    <xf numFmtId="0" fontId="21" fillId="0" borderId="6" xfId="13161" applyFont="1" applyFill="1" applyBorder="1" applyAlignment="1" applyProtection="1">
      <alignment horizontal="left" vertical="center" wrapText="1"/>
      <protection locked="0"/>
    </xf>
    <xf numFmtId="0" fontId="22" fillId="0" borderId="6" xfId="13161" applyFont="1" applyFill="1" applyBorder="1" applyAlignment="1" applyProtection="1">
      <alignment vertical="center"/>
    </xf>
    <xf numFmtId="0" fontId="21" fillId="0" borderId="6" xfId="13161" applyFont="1" applyFill="1" applyBorder="1" applyAlignment="1" applyProtection="1">
      <alignment vertical="top"/>
      <protection locked="0"/>
    </xf>
    <xf numFmtId="0" fontId="20" fillId="0" borderId="7" xfId="13161" applyFont="1" applyFill="1" applyBorder="1" applyAlignment="1" applyProtection="1">
      <alignment horizontal="left" vertical="center" wrapText="1"/>
      <protection locked="0"/>
    </xf>
    <xf numFmtId="0" fontId="20" fillId="0" borderId="8" xfId="13161" applyFont="1" applyFill="1" applyBorder="1" applyAlignment="1" applyProtection="1">
      <alignment horizontal="center" vertical="center" wrapText="1"/>
      <protection locked="0"/>
    </xf>
    <xf numFmtId="0" fontId="22" fillId="0" borderId="8" xfId="13161" applyFont="1" applyFill="1" applyBorder="1" applyAlignment="1" applyProtection="1">
      <alignment vertical="center"/>
    </xf>
    <xf numFmtId="0" fontId="20" fillId="0" borderId="9" xfId="13161" applyFont="1" applyFill="1" applyBorder="1" applyAlignment="1" applyProtection="1">
      <alignment horizontal="center" vertical="center" wrapText="1"/>
      <protection locked="0"/>
    </xf>
    <xf numFmtId="0" fontId="22" fillId="0" borderId="9" xfId="13161" applyFont="1" applyFill="1" applyBorder="1" applyAlignment="1" applyProtection="1">
      <alignment vertical="center"/>
    </xf>
    <xf numFmtId="0" fontId="10" fillId="0" borderId="0" xfId="0" applyFont="1" applyFill="1" applyAlignment="1">
      <alignment vertical="center"/>
    </xf>
    <xf numFmtId="0" fontId="0" fillId="0" borderId="0" xfId="0" applyFill="1" applyAlignment="1" applyProtection="1">
      <alignment vertical="center"/>
      <protection hidden="1"/>
    </xf>
    <xf numFmtId="0" fontId="23" fillId="0" borderId="0" xfId="0" applyFont="1" applyFill="1" applyBorder="1" applyAlignment="1">
      <alignment vertical="center"/>
    </xf>
    <xf numFmtId="0" fontId="24" fillId="0" borderId="0" xfId="0" applyFont="1" applyFill="1" applyAlignment="1">
      <alignment horizontal="center" vertical="center"/>
    </xf>
    <xf numFmtId="0" fontId="25" fillId="0" borderId="0" xfId="0" applyFont="1" applyFill="1" applyAlignment="1">
      <alignment horizontal="center" vertical="center"/>
    </xf>
    <xf numFmtId="0" fontId="10" fillId="0" borderId="10" xfId="0" applyFont="1" applyFill="1" applyBorder="1" applyAlignment="1">
      <alignment horizontal="right" vertical="center"/>
    </xf>
    <xf numFmtId="0" fontId="10" fillId="0" borderId="11" xfId="0" applyFont="1" applyFill="1" applyBorder="1" applyAlignment="1">
      <alignment horizontal="right" vertical="center"/>
    </xf>
    <xf numFmtId="0" fontId="10" fillId="0" borderId="12" xfId="0" applyFont="1" applyFill="1" applyBorder="1" applyAlignment="1">
      <alignment horizontal="right" vertical="center"/>
    </xf>
    <xf numFmtId="0" fontId="26"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xf>
    <xf numFmtId="181" fontId="10" fillId="0" borderId="1" xfId="37" applyNumberFormat="1" applyFont="1" applyFill="1" applyBorder="1" applyAlignment="1">
      <alignment vertical="center"/>
    </xf>
    <xf numFmtId="177" fontId="10" fillId="0" borderId="1" xfId="55" applyNumberFormat="1" applyFont="1" applyFill="1" applyBorder="1" applyAlignment="1">
      <alignment vertical="center"/>
    </xf>
    <xf numFmtId="0" fontId="10" fillId="0" borderId="1" xfId="0" applyFont="1" applyFill="1" applyBorder="1" applyAlignment="1">
      <alignment horizontal="center" vertical="center"/>
    </xf>
    <xf numFmtId="0" fontId="27" fillId="0" borderId="0" xfId="0" applyFont="1" applyFill="1" applyAlignment="1">
      <alignment vertical="center"/>
    </xf>
    <xf numFmtId="0" fontId="27" fillId="0" borderId="0" xfId="0" applyFont="1" applyFill="1" applyAlignment="1">
      <alignment horizontal="left" vertical="center"/>
    </xf>
    <xf numFmtId="0" fontId="10" fillId="0" borderId="0" xfId="0" applyFont="1" applyFill="1" applyBorder="1" applyAlignment="1">
      <alignment horizontal="right" vertical="center"/>
    </xf>
    <xf numFmtId="0" fontId="27" fillId="0" borderId="1" xfId="0" applyFont="1" applyFill="1" applyBorder="1" applyAlignment="1">
      <alignment horizontal="left" vertical="center"/>
    </xf>
    <xf numFmtId="179" fontId="27" fillId="0" borderId="1" xfId="37" applyNumberFormat="1" applyFont="1" applyFill="1" applyBorder="1" applyAlignment="1">
      <alignment vertical="center"/>
    </xf>
    <xf numFmtId="0" fontId="10" fillId="0" borderId="1" xfId="0" applyFont="1" applyFill="1" applyBorder="1" applyAlignment="1">
      <alignment horizontal="left" vertical="center"/>
    </xf>
    <xf numFmtId="179" fontId="10" fillId="0" borderId="1" xfId="37" applyNumberFormat="1" applyFont="1" applyFill="1" applyBorder="1" applyAlignment="1">
      <alignment vertical="center"/>
    </xf>
    <xf numFmtId="179" fontId="27" fillId="0" borderId="1" xfId="37" applyNumberFormat="1" applyFont="1" applyFill="1" applyBorder="1" applyAlignment="1">
      <alignment horizontal="left" vertical="center"/>
    </xf>
    <xf numFmtId="179" fontId="27" fillId="0" borderId="1" xfId="37" applyNumberFormat="1" applyFont="1" applyFill="1" applyBorder="1" applyAlignment="1">
      <alignment horizontal="right" vertical="center"/>
    </xf>
    <xf numFmtId="0" fontId="27" fillId="0" borderId="1" xfId="0" applyFont="1" applyFill="1" applyBorder="1" applyAlignment="1">
      <alignment horizontal="center" vertical="center"/>
    </xf>
    <xf numFmtId="0" fontId="28" fillId="0" borderId="0" xfId="0" applyFont="1" applyFill="1" applyBorder="1" applyAlignment="1">
      <alignment vertical="center"/>
    </xf>
    <xf numFmtId="0" fontId="29" fillId="0" borderId="0" xfId="0" applyFont="1" applyFill="1" applyBorder="1" applyAlignment="1">
      <alignment vertical="center"/>
    </xf>
    <xf numFmtId="0" fontId="30" fillId="0" borderId="0" xfId="0" applyFont="1" applyFill="1" applyBorder="1" applyAlignment="1">
      <alignment vertical="center"/>
    </xf>
    <xf numFmtId="0" fontId="11"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32" fillId="0" borderId="0" xfId="0" applyFont="1" applyFill="1" applyBorder="1" applyAlignment="1">
      <alignment horizontal="right" vertical="center"/>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1" xfId="0" applyFont="1" applyFill="1" applyBorder="1" applyAlignment="1">
      <alignment vertical="center" wrapText="1"/>
    </xf>
    <xf numFmtId="182" fontId="34" fillId="0" borderId="1" xfId="0" applyNumberFormat="1" applyFont="1" applyFill="1" applyBorder="1" applyAlignment="1">
      <alignment vertical="center" wrapText="1"/>
    </xf>
    <xf numFmtId="43" fontId="34" fillId="0" borderId="1" xfId="37" applyFont="1" applyFill="1" applyBorder="1" applyAlignment="1">
      <alignment vertical="center" wrapText="1"/>
    </xf>
    <xf numFmtId="0" fontId="35" fillId="0" borderId="0" xfId="0" applyFont="1" applyFill="1" applyBorder="1" applyAlignment="1">
      <alignment horizontal="left" vertical="center" wrapText="1"/>
    </xf>
    <xf numFmtId="0" fontId="34" fillId="0" borderId="0" xfId="0" applyFont="1" applyFill="1" applyBorder="1" applyAlignment="1">
      <alignment horizontal="right" vertical="center"/>
    </xf>
    <xf numFmtId="0" fontId="34" fillId="0" borderId="0" xfId="0" applyFont="1" applyFill="1" applyBorder="1" applyAlignment="1">
      <alignment horizontal="right" vertical="center" wrapText="1"/>
    </xf>
    <xf numFmtId="0" fontId="33" fillId="0" borderId="1" xfId="0" applyFont="1" applyFill="1" applyBorder="1" applyAlignment="1">
      <alignment vertical="center"/>
    </xf>
    <xf numFmtId="0" fontId="34" fillId="0" borderId="1" xfId="0" applyFont="1" applyFill="1" applyBorder="1" applyAlignment="1">
      <alignment horizontal="center" vertical="center" wrapText="1"/>
    </xf>
    <xf numFmtId="4" fontId="34" fillId="0" borderId="1" xfId="0" applyNumberFormat="1" applyFont="1" applyFill="1" applyBorder="1" applyAlignment="1">
      <alignment horizontal="right" vertical="center" wrapText="1"/>
    </xf>
    <xf numFmtId="182" fontId="34" fillId="0" borderId="1" xfId="0" applyNumberFormat="1" applyFont="1" applyFill="1" applyBorder="1" applyAlignment="1">
      <alignment horizontal="right" vertical="center" wrapText="1"/>
    </xf>
    <xf numFmtId="0" fontId="34" fillId="0" borderId="1" xfId="0" applyFont="1" applyFill="1" applyBorder="1" applyAlignment="1">
      <alignment horizontal="left" vertical="center"/>
    </xf>
    <xf numFmtId="0" fontId="33" fillId="0" borderId="1" xfId="0" applyFont="1" applyFill="1" applyBorder="1" applyAlignment="1">
      <alignment horizontal="left" vertical="center"/>
    </xf>
    <xf numFmtId="0" fontId="36" fillId="0" borderId="0" xfId="0" applyFont="1" applyFill="1" applyBorder="1" applyAlignment="1">
      <alignment vertical="center"/>
    </xf>
    <xf numFmtId="0" fontId="37" fillId="0" borderId="0" xfId="0" applyFont="1" applyFill="1" applyBorder="1" applyAlignment="1">
      <alignment vertical="center"/>
    </xf>
    <xf numFmtId="0" fontId="32"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32" fillId="0" borderId="0" xfId="0" applyFont="1" applyFill="1" applyBorder="1" applyAlignment="1">
      <alignment horizontal="right"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4" fontId="32" fillId="0" borderId="1" xfId="0" applyNumberFormat="1" applyFont="1" applyFill="1" applyBorder="1" applyAlignment="1">
      <alignment horizontal="right" vertical="center" wrapText="1"/>
    </xf>
    <xf numFmtId="0" fontId="32" fillId="0" borderId="1" xfId="0" applyFont="1" applyFill="1" applyBorder="1" applyAlignment="1">
      <alignment horizontal="left" vertical="center" wrapText="1"/>
    </xf>
    <xf numFmtId="0" fontId="35" fillId="0" borderId="0" xfId="0" applyFont="1" applyFill="1" applyBorder="1" applyAlignment="1">
      <alignment vertical="center" wrapText="1"/>
    </xf>
    <xf numFmtId="0" fontId="32" fillId="0" borderId="0" xfId="0" applyFont="1" applyFill="1" applyBorder="1" applyAlignment="1">
      <alignment vertical="center" wrapText="1"/>
    </xf>
    <xf numFmtId="0" fontId="37" fillId="0" borderId="0" xfId="0" applyFont="1" applyFill="1" applyBorder="1" applyAlignment="1">
      <alignment vertical="center" wrapText="1"/>
    </xf>
    <xf numFmtId="4" fontId="34" fillId="0" borderId="1" xfId="0" applyNumberFormat="1" applyFont="1" applyFill="1" applyBorder="1" applyAlignment="1">
      <alignment vertical="center" wrapText="1"/>
    </xf>
    <xf numFmtId="0" fontId="37" fillId="0" borderId="0" xfId="0" applyFont="1" applyFill="1" applyBorder="1" applyAlignment="1">
      <alignment horizontal="left" vertical="center" wrapText="1"/>
    </xf>
    <xf numFmtId="0" fontId="39" fillId="0" borderId="0" xfId="0" applyFont="1" applyFill="1" applyBorder="1" applyAlignment="1">
      <alignment vertical="center"/>
    </xf>
    <xf numFmtId="0" fontId="40" fillId="0" borderId="0" xfId="0" applyFont="1" applyFill="1" applyBorder="1" applyAlignment="1">
      <alignment vertical="center"/>
    </xf>
    <xf numFmtId="0" fontId="5" fillId="0" borderId="1" xfId="0" applyFont="1" applyFill="1" applyBorder="1" applyAlignment="1">
      <alignment horizontal="center" vertical="center" wrapText="1"/>
    </xf>
    <xf numFmtId="0" fontId="41" fillId="0" borderId="1" xfId="0" applyFont="1" applyFill="1" applyBorder="1" applyAlignment="1">
      <alignment vertical="center" wrapText="1"/>
    </xf>
    <xf numFmtId="4" fontId="41" fillId="0" borderId="1" xfId="0" applyNumberFormat="1" applyFont="1" applyFill="1" applyBorder="1" applyAlignment="1">
      <alignment vertical="center" wrapText="1"/>
    </xf>
    <xf numFmtId="0" fontId="41" fillId="0" borderId="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vertical="center" wrapText="1"/>
    </xf>
    <xf numFmtId="0" fontId="6" fillId="0" borderId="0" xfId="0" applyFont="1" applyFill="1" applyAlignment="1">
      <alignment horizontal="center" vertical="center"/>
    </xf>
    <xf numFmtId="0" fontId="6" fillId="0" borderId="0" xfId="0" applyFont="1" applyFill="1" applyAlignment="1">
      <alignment vertical="center"/>
    </xf>
    <xf numFmtId="0" fontId="0" fillId="0" borderId="0" xfId="0" applyFont="1" applyFill="1" applyAlignment="1" applyProtection="1">
      <alignment vertical="center"/>
      <protection hidden="1"/>
    </xf>
    <xf numFmtId="0" fontId="42" fillId="0" borderId="0" xfId="0" applyFont="1" applyFill="1" applyAlignment="1">
      <alignment horizontal="center" vertical="center"/>
    </xf>
    <xf numFmtId="0" fontId="0" fillId="0" borderId="0" xfId="0" applyFont="1" applyFill="1" applyAlignment="1">
      <alignment vertical="center"/>
    </xf>
    <xf numFmtId="0" fontId="6" fillId="0" borderId="13" xfId="0" applyFont="1" applyFill="1" applyBorder="1" applyAlignment="1">
      <alignment horizontal="right"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43" fillId="0" borderId="1" xfId="0" applyFont="1" applyFill="1" applyBorder="1" applyAlignment="1">
      <alignment vertical="center"/>
    </xf>
    <xf numFmtId="179" fontId="7" fillId="0" borderId="1" xfId="0" applyNumberFormat="1" applyFont="1" applyFill="1" applyBorder="1" applyAlignment="1">
      <alignment vertical="center"/>
    </xf>
    <xf numFmtId="177" fontId="7" fillId="0" borderId="1" xfId="55" applyNumberFormat="1" applyFont="1" applyFill="1" applyBorder="1" applyAlignment="1">
      <alignment vertical="center"/>
    </xf>
    <xf numFmtId="0" fontId="44" fillId="0" borderId="1" xfId="0" applyFont="1" applyFill="1" applyBorder="1" applyAlignment="1">
      <alignment vertical="center"/>
    </xf>
    <xf numFmtId="179" fontId="0" fillId="0" borderId="1" xfId="0" applyNumberFormat="1" applyFont="1" applyFill="1" applyBorder="1" applyAlignment="1">
      <alignment vertical="center"/>
    </xf>
    <xf numFmtId="179" fontId="6" fillId="0" borderId="1" xfId="0" applyNumberFormat="1" applyFont="1" applyFill="1" applyBorder="1" applyAlignment="1">
      <alignment vertical="center"/>
    </xf>
    <xf numFmtId="177" fontId="6" fillId="0" borderId="1" xfId="55" applyNumberFormat="1" applyFont="1" applyFill="1" applyBorder="1" applyAlignment="1">
      <alignment vertical="center"/>
    </xf>
    <xf numFmtId="0" fontId="43" fillId="0" borderId="1" xfId="0" applyFont="1" applyFill="1" applyBorder="1" applyAlignment="1">
      <alignment horizontal="center" vertical="center"/>
    </xf>
    <xf numFmtId="184" fontId="7" fillId="0" borderId="1" xfId="0" applyNumberFormat="1" applyFont="1" applyFill="1" applyBorder="1" applyAlignment="1">
      <alignment vertical="center"/>
    </xf>
    <xf numFmtId="184" fontId="6" fillId="5" borderId="1" xfId="0" applyNumberFormat="1" applyFont="1" applyFill="1" applyBorder="1" applyAlignment="1">
      <alignment vertical="center"/>
    </xf>
    <xf numFmtId="184" fontId="45" fillId="5" borderId="1" xfId="0" applyNumberFormat="1" applyFont="1" applyFill="1" applyBorder="1" applyAlignment="1">
      <alignment vertical="center"/>
    </xf>
    <xf numFmtId="0" fontId="44" fillId="0" borderId="1" xfId="0" applyFont="1" applyFill="1" applyBorder="1" applyAlignment="1">
      <alignment vertical="center" wrapText="1"/>
    </xf>
    <xf numFmtId="184" fontId="6" fillId="5" borderId="0" xfId="0" applyNumberFormat="1" applyFont="1" applyFill="1" applyBorder="1" applyAlignment="1">
      <alignment vertical="center"/>
    </xf>
    <xf numFmtId="184" fontId="6" fillId="0" borderId="1" xfId="0" applyNumberFormat="1" applyFont="1" applyFill="1" applyBorder="1" applyAlignment="1">
      <alignment vertical="center"/>
    </xf>
    <xf numFmtId="184" fontId="6" fillId="0" borderId="0" xfId="0" applyNumberFormat="1" applyFont="1" applyFill="1" applyBorder="1" applyAlignment="1">
      <alignment vertical="center"/>
    </xf>
    <xf numFmtId="0" fontId="44" fillId="0" borderId="1" xfId="0" applyNumberFormat="1" applyFont="1" applyFill="1" applyBorder="1" applyAlignment="1">
      <alignment vertical="center"/>
    </xf>
    <xf numFmtId="184" fontId="7" fillId="0" borderId="1" xfId="0" applyNumberFormat="1" applyFont="1" applyFill="1" applyBorder="1" applyAlignment="1">
      <alignment horizontal="right" vertical="center"/>
    </xf>
    <xf numFmtId="184" fontId="6" fillId="0" borderId="1" xfId="0" applyNumberFormat="1" applyFont="1" applyFill="1" applyBorder="1" applyAlignment="1">
      <alignment horizontal="right" vertical="center"/>
    </xf>
    <xf numFmtId="184" fontId="45" fillId="0" borderId="1" xfId="0" applyNumberFormat="1" applyFont="1" applyFill="1" applyBorder="1" applyAlignment="1">
      <alignment horizontal="right" vertical="center"/>
    </xf>
    <xf numFmtId="177" fontId="45" fillId="0" borderId="1" xfId="55" applyNumberFormat="1" applyFont="1" applyFill="1" applyBorder="1" applyAlignment="1">
      <alignment vertical="center"/>
    </xf>
    <xf numFmtId="0" fontId="45" fillId="0" borderId="1" xfId="0" applyFont="1" applyFill="1" applyBorder="1" applyAlignment="1">
      <alignment vertical="center"/>
    </xf>
    <xf numFmtId="0" fontId="0" fillId="0" borderId="0" xfId="14512">
      <alignment vertical="center"/>
    </xf>
    <xf numFmtId="0" fontId="16" fillId="0" borderId="0" xfId="14512" applyFont="1" applyAlignment="1">
      <alignment horizontal="center" vertical="center" wrapText="1"/>
    </xf>
    <xf numFmtId="0" fontId="0" fillId="0" borderId="0" xfId="14512" applyFill="1">
      <alignment vertical="center"/>
    </xf>
    <xf numFmtId="0" fontId="0" fillId="0" borderId="0" xfId="0" applyFill="1" applyAlignment="1">
      <alignment vertical="center"/>
    </xf>
    <xf numFmtId="0" fontId="46" fillId="0" borderId="0" xfId="6532" applyFont="1" applyFill="1" applyAlignment="1">
      <alignment horizontal="center" vertical="center" shrinkToFit="1"/>
    </xf>
    <xf numFmtId="0" fontId="18" fillId="0" borderId="0" xfId="6532" applyFont="1" applyFill="1" applyAlignment="1">
      <alignment horizontal="center" vertical="center" shrinkToFit="1"/>
    </xf>
    <xf numFmtId="0" fontId="39" fillId="0" borderId="0" xfId="6532" applyFont="1" applyFill="1" applyBorder="1" applyAlignment="1">
      <alignment horizontal="left" vertical="center" wrapText="1"/>
    </xf>
    <xf numFmtId="0" fontId="39" fillId="0" borderId="0" xfId="0" applyFont="1" applyFill="1" applyAlignment="1">
      <alignment horizontal="right"/>
    </xf>
    <xf numFmtId="0" fontId="5" fillId="0" borderId="1" xfId="14255" applyFont="1" applyBorder="1" applyAlignment="1">
      <alignment horizontal="center" vertical="center"/>
    </xf>
    <xf numFmtId="49" fontId="5" fillId="0" borderId="1" xfId="0" applyNumberFormat="1" applyFont="1" applyFill="1" applyBorder="1" applyAlignment="1" applyProtection="1">
      <alignment vertical="center" wrapText="1"/>
    </xf>
    <xf numFmtId="179" fontId="41" fillId="0" borderId="1" xfId="37" applyNumberFormat="1" applyFont="1" applyBorder="1" applyAlignment="1">
      <alignment horizontal="right" vertical="center" wrapText="1"/>
    </xf>
    <xf numFmtId="0" fontId="41" fillId="0" borderId="1" xfId="5707" applyNumberFormat="1" applyFont="1" applyFill="1" applyBorder="1" applyAlignment="1">
      <alignment horizontal="left"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2" fillId="0" borderId="1" xfId="14512" applyFont="1" applyFill="1" applyBorder="1">
      <alignment vertical="center"/>
    </xf>
    <xf numFmtId="0" fontId="2" fillId="0" borderId="0" xfId="0" applyFont="1" applyFill="1" applyAlignment="1">
      <alignment vertical="center"/>
    </xf>
    <xf numFmtId="0" fontId="48" fillId="0" borderId="0" xfId="0" applyFont="1" applyFill="1" applyAlignment="1">
      <alignment vertical="center"/>
    </xf>
    <xf numFmtId="0" fontId="49" fillId="0" borderId="0" xfId="0" applyFont="1" applyFill="1" applyAlignment="1">
      <alignment horizontal="center" vertical="center" wrapText="1"/>
    </xf>
    <xf numFmtId="0" fontId="48" fillId="0" borderId="0" xfId="0" applyFont="1" applyFill="1" applyAlignment="1">
      <alignment vertical="center" wrapText="1"/>
    </xf>
    <xf numFmtId="0" fontId="48" fillId="0" borderId="0" xfId="0" applyFont="1" applyFill="1" applyAlignment="1">
      <alignment horizontal="center" vertical="center" wrapText="1"/>
    </xf>
    <xf numFmtId="0" fontId="50" fillId="0" borderId="13" xfId="0" applyFont="1" applyFill="1" applyBorder="1" applyAlignment="1">
      <alignment horizontal="right" vertical="center" wrapText="1"/>
    </xf>
    <xf numFmtId="0" fontId="15" fillId="0" borderId="1" xfId="0" applyNumberFormat="1" applyFont="1" applyFill="1" applyBorder="1" applyAlignment="1" applyProtection="1">
      <alignment horizontal="left" vertical="center"/>
    </xf>
    <xf numFmtId="3" fontId="6" fillId="0" borderId="1" xfId="0" applyNumberFormat="1" applyFont="1" applyFill="1" applyBorder="1" applyAlignment="1" applyProtection="1">
      <alignment horizontal="right" vertical="center"/>
    </xf>
    <xf numFmtId="9" fontId="7" fillId="0" borderId="1" xfId="55" applyFont="1" applyFill="1" applyBorder="1" applyAlignment="1" applyProtection="1">
      <alignment horizontal="right" vertical="center"/>
    </xf>
    <xf numFmtId="3" fontId="6" fillId="0" borderId="1" xfId="0" applyNumberFormat="1" applyFont="1" applyFill="1" applyBorder="1" applyAlignment="1">
      <alignment vertical="center"/>
    </xf>
    <xf numFmtId="0" fontId="16" fillId="0" borderId="1" xfId="0" applyNumberFormat="1" applyFont="1" applyFill="1" applyBorder="1" applyAlignment="1" applyProtection="1">
      <alignment horizontal="left" vertical="center"/>
    </xf>
    <xf numFmtId="3" fontId="7" fillId="0" borderId="1" xfId="0" applyNumberFormat="1" applyFont="1" applyFill="1" applyBorder="1" applyAlignment="1" applyProtection="1">
      <alignment horizontal="right" vertical="center"/>
    </xf>
    <xf numFmtId="0" fontId="15" fillId="0" borderId="1" xfId="0" applyNumberFormat="1" applyFont="1" applyFill="1" applyBorder="1" applyAlignment="1" applyProtection="1">
      <alignment vertical="center"/>
    </xf>
    <xf numFmtId="0" fontId="16" fillId="0" borderId="1" xfId="0" applyNumberFormat="1" applyFont="1" applyFill="1" applyBorder="1" applyAlignment="1" applyProtection="1">
      <alignment horizontal="center" vertical="center"/>
    </xf>
    <xf numFmtId="0" fontId="6" fillId="0" borderId="0" xfId="0" applyFont="1" applyFill="1" applyAlignment="1">
      <alignment horizontal="center" vertical="center" wrapText="1"/>
    </xf>
    <xf numFmtId="0" fontId="50" fillId="0" borderId="13" xfId="0" applyFont="1" applyFill="1" applyBorder="1" applyAlignment="1">
      <alignment vertical="center" wrapText="1"/>
    </xf>
    <xf numFmtId="9" fontId="6" fillId="0" borderId="1" xfId="55" applyFont="1" applyFill="1" applyBorder="1" applyAlignment="1" applyProtection="1">
      <alignment horizontal="right" vertical="center"/>
    </xf>
    <xf numFmtId="179" fontId="7" fillId="0" borderId="1" xfId="0" applyNumberFormat="1" applyFont="1" applyFill="1" applyBorder="1" applyAlignment="1" applyProtection="1">
      <alignment vertical="center" wrapText="1"/>
    </xf>
    <xf numFmtId="3" fontId="7" fillId="0" borderId="1" xfId="0" applyNumberFormat="1" applyFont="1" applyFill="1" applyBorder="1" applyAlignment="1">
      <alignment vertical="center" wrapText="1"/>
    </xf>
    <xf numFmtId="4" fontId="6" fillId="0" borderId="1" xfId="0" applyNumberFormat="1" applyFont="1" applyFill="1" applyBorder="1" applyAlignment="1" applyProtection="1">
      <alignment horizontal="right" vertical="center"/>
    </xf>
    <xf numFmtId="0" fontId="9" fillId="0" borderId="0" xfId="0" applyFont="1" applyFill="1" applyAlignment="1"/>
    <xf numFmtId="0" fontId="51" fillId="0" borderId="0" xfId="0" applyFont="1" applyFill="1" applyAlignment="1"/>
    <xf numFmtId="0" fontId="18" fillId="0" borderId="0" xfId="14513" applyFont="1" applyFill="1" applyAlignment="1">
      <alignment horizontal="center" vertical="center"/>
    </xf>
    <xf numFmtId="0" fontId="39" fillId="0" borderId="0" xfId="14513" applyFont="1" applyFill="1" applyAlignment="1">
      <alignment horizontal="left" vertical="center"/>
    </xf>
    <xf numFmtId="0" fontId="39" fillId="0" borderId="0" xfId="0" applyFont="1" applyFill="1" applyAlignment="1">
      <alignment vertical="center"/>
    </xf>
    <xf numFmtId="0" fontId="39" fillId="0" borderId="0" xfId="14513" applyFont="1" applyFill="1" applyAlignment="1">
      <alignment horizontal="right" vertical="center"/>
    </xf>
    <xf numFmtId="176" fontId="5" fillId="0" borderId="3" xfId="14512" applyNumberFormat="1" applyFont="1" applyFill="1" applyBorder="1" applyAlignment="1">
      <alignment horizontal="center" vertical="center" wrapText="1"/>
    </xf>
    <xf numFmtId="176" fontId="5" fillId="0" borderId="1" xfId="14512"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179" fontId="41" fillId="0" borderId="1" xfId="0" applyNumberFormat="1" applyFont="1" applyFill="1" applyBorder="1" applyAlignment="1">
      <alignment vertical="center" wrapText="1"/>
    </xf>
    <xf numFmtId="177" fontId="41" fillId="0" borderId="1" xfId="55" applyNumberFormat="1" applyFont="1" applyFill="1" applyBorder="1" applyAlignment="1">
      <alignment vertical="center" wrapText="1"/>
    </xf>
    <xf numFmtId="0" fontId="47" fillId="0" borderId="1" xfId="0" applyFont="1" applyFill="1" applyBorder="1" applyAlignment="1">
      <alignment horizontal="center" vertical="center" wrapText="1"/>
    </xf>
    <xf numFmtId="179" fontId="5" fillId="0" borderId="1" xfId="0" applyNumberFormat="1" applyFont="1" applyFill="1" applyBorder="1" applyAlignment="1">
      <alignment vertical="center" wrapText="1"/>
    </xf>
    <xf numFmtId="177" fontId="5" fillId="0" borderId="1" xfId="55" applyNumberFormat="1" applyFont="1" applyFill="1" applyBorder="1" applyAlignment="1">
      <alignment vertical="center" wrapText="1"/>
    </xf>
    <xf numFmtId="0" fontId="0" fillId="0" borderId="0" xfId="0" applyFont="1" applyFill="1" applyAlignment="1">
      <alignment vertical="center" wrapText="1"/>
    </xf>
    <xf numFmtId="0" fontId="0" fillId="0" borderId="0" xfId="0" applyFont="1" applyFill="1" applyAlignment="1" applyProtection="1">
      <alignment vertical="center" wrapText="1"/>
      <protection hidden="1"/>
    </xf>
    <xf numFmtId="0" fontId="42" fillId="0" borderId="0" xfId="0" applyFont="1" applyFill="1" applyAlignment="1" applyProtection="1">
      <alignment horizontal="center" vertical="center" wrapText="1"/>
      <protection hidden="1"/>
    </xf>
    <xf numFmtId="0" fontId="42" fillId="0" borderId="0" xfId="0" applyFont="1" applyFill="1" applyAlignment="1" applyProtection="1">
      <alignment horizontal="center" vertical="center"/>
      <protection hidden="1"/>
    </xf>
    <xf numFmtId="0" fontId="6" fillId="0" borderId="0" xfId="0" applyFont="1" applyFill="1" applyAlignment="1" applyProtection="1">
      <alignment vertical="center" wrapText="1"/>
      <protection locked="0"/>
    </xf>
    <xf numFmtId="0" fontId="0" fillId="0" borderId="13" xfId="0" applyFont="1" applyFill="1" applyBorder="1" applyAlignment="1" applyProtection="1">
      <alignment horizontal="right" vertical="center"/>
      <protection locked="0"/>
    </xf>
    <xf numFmtId="0" fontId="5" fillId="0" borderId="14" xfId="0" applyFont="1" applyFill="1" applyBorder="1" applyAlignment="1" applyProtection="1">
      <alignment horizontal="center" vertical="center" wrapText="1"/>
      <protection locked="0"/>
    </xf>
    <xf numFmtId="179" fontId="2" fillId="0" borderId="1"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vertical="center" wrapText="1"/>
      <protection locked="0"/>
    </xf>
    <xf numFmtId="184" fontId="7" fillId="0" borderId="1" xfId="0" applyNumberFormat="1" applyFont="1" applyFill="1" applyBorder="1" applyAlignment="1" applyProtection="1">
      <alignment vertical="center" shrinkToFit="1"/>
      <protection locked="0" hidden="1"/>
    </xf>
    <xf numFmtId="177" fontId="7" fillId="0" borderId="1" xfId="0" applyNumberFormat="1" applyFont="1" applyFill="1" applyBorder="1" applyAlignment="1" applyProtection="1">
      <alignment vertical="center" shrinkToFit="1"/>
      <protection locked="0" hidden="1"/>
    </xf>
    <xf numFmtId="184" fontId="6" fillId="0" borderId="1" xfId="0" applyNumberFormat="1" applyFont="1" applyFill="1" applyBorder="1" applyAlignment="1" applyProtection="1">
      <alignment vertical="center" shrinkToFit="1"/>
      <protection locked="0" hidden="1"/>
    </xf>
    <xf numFmtId="177" fontId="6" fillId="0" borderId="1" xfId="0" applyNumberFormat="1" applyFont="1" applyFill="1" applyBorder="1" applyAlignment="1" applyProtection="1">
      <alignment vertical="center" shrinkToFit="1"/>
      <protection locked="0" hidden="1"/>
    </xf>
    <xf numFmtId="49" fontId="6" fillId="0" borderId="1" xfId="0" applyNumberFormat="1" applyFont="1" applyFill="1" applyBorder="1" applyAlignment="1" applyProtection="1">
      <alignment vertical="center" wrapText="1"/>
      <protection locked="0"/>
    </xf>
    <xf numFmtId="184" fontId="0" fillId="0" borderId="1" xfId="0" applyNumberFormat="1" applyFont="1" applyFill="1" applyBorder="1" applyAlignment="1">
      <alignment vertical="center"/>
    </xf>
    <xf numFmtId="49" fontId="7" fillId="0" borderId="1" xfId="0" applyNumberFormat="1" applyFont="1" applyFill="1" applyBorder="1" applyAlignment="1" applyProtection="1">
      <alignment horizontal="left" vertical="center" wrapText="1"/>
      <protection locked="0"/>
    </xf>
    <xf numFmtId="49" fontId="6" fillId="0" borderId="1" xfId="0" applyNumberFormat="1" applyFont="1" applyFill="1" applyBorder="1" applyAlignment="1" applyProtection="1">
      <alignment horizontal="left" vertical="center" wrapText="1"/>
      <protection locked="0"/>
    </xf>
    <xf numFmtId="184" fontId="6" fillId="0" borderId="1" xfId="0" applyNumberFormat="1" applyFont="1" applyFill="1" applyBorder="1" applyAlignment="1" applyProtection="1">
      <alignment vertical="center" shrinkToFit="1"/>
      <protection locked="0"/>
    </xf>
    <xf numFmtId="184" fontId="44" fillId="0" borderId="1" xfId="0" applyNumberFormat="1" applyFont="1" applyFill="1" applyBorder="1" applyAlignment="1" applyProtection="1">
      <alignment vertical="center" shrinkToFit="1"/>
      <protection locked="0" hidden="1"/>
    </xf>
    <xf numFmtId="49" fontId="8"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vertical="center" wrapText="1"/>
      <protection hidden="1"/>
    </xf>
    <xf numFmtId="49" fontId="6" fillId="0" borderId="1" xfId="0" applyNumberFormat="1" applyFont="1" applyFill="1" applyBorder="1" applyAlignment="1" applyProtection="1">
      <alignment vertical="center" wrapText="1"/>
      <protection hidden="1"/>
    </xf>
    <xf numFmtId="184" fontId="6" fillId="0" borderId="2" xfId="0" applyNumberFormat="1" applyFont="1" applyFill="1" applyBorder="1" applyAlignment="1" applyProtection="1">
      <alignment vertical="center" shrinkToFit="1"/>
      <protection locked="0" hidden="1"/>
    </xf>
    <xf numFmtId="184" fontId="43" fillId="0" borderId="3" xfId="0" applyNumberFormat="1" applyFont="1" applyFill="1" applyBorder="1" applyAlignment="1" applyProtection="1">
      <alignment vertical="center" shrinkToFit="1"/>
      <protection locked="0" hidden="1"/>
    </xf>
    <xf numFmtId="0" fontId="14" fillId="0" borderId="0" xfId="0" applyFont="1" applyFill="1" applyAlignment="1" applyProtection="1">
      <alignment vertical="center"/>
      <protection locked="0"/>
    </xf>
    <xf numFmtId="0" fontId="6" fillId="0" borderId="0" xfId="0" applyFont="1" applyFill="1" applyAlignment="1" applyProtection="1">
      <alignment vertical="center"/>
      <protection hidden="1"/>
    </xf>
    <xf numFmtId="0" fontId="6" fillId="0" borderId="13" xfId="0" applyFont="1" applyFill="1" applyBorder="1" applyAlignment="1" applyProtection="1">
      <alignment horizontal="right" vertical="center"/>
      <protection locked="0"/>
    </xf>
    <xf numFmtId="0" fontId="5" fillId="0" borderId="2"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49" fontId="7" fillId="0" borderId="1" xfId="0" applyNumberFormat="1" applyFont="1" applyFill="1" applyBorder="1" applyAlignment="1" applyProtection="1">
      <alignment horizontal="left" vertical="center"/>
      <protection locked="0"/>
    </xf>
    <xf numFmtId="179" fontId="0" fillId="0" borderId="1" xfId="0" applyNumberFormat="1" applyFont="1" applyFill="1" applyBorder="1" applyAlignment="1" applyProtection="1">
      <alignment vertical="center" shrinkToFit="1"/>
      <protection locked="0" hidden="1"/>
    </xf>
    <xf numFmtId="179" fontId="0" fillId="0" borderId="1" xfId="0" applyNumberFormat="1" applyFont="1" applyFill="1" applyBorder="1" applyAlignment="1" applyProtection="1">
      <alignment vertical="center" shrinkToFit="1"/>
      <protection locked="0"/>
    </xf>
    <xf numFmtId="177" fontId="0" fillId="0" borderId="1" xfId="1006" applyNumberFormat="1" applyFont="1" applyFill="1" applyBorder="1" applyAlignment="1" applyProtection="1">
      <alignment vertical="center" shrinkToFit="1"/>
      <protection hidden="1"/>
    </xf>
    <xf numFmtId="179" fontId="2" fillId="0" borderId="1" xfId="0" applyNumberFormat="1" applyFont="1" applyFill="1" applyBorder="1" applyAlignment="1" applyProtection="1">
      <alignment vertical="center" shrinkToFit="1"/>
      <protection locked="0" hidden="1"/>
    </xf>
    <xf numFmtId="177" fontId="2" fillId="0" borderId="1" xfId="1006" applyNumberFormat="1" applyFont="1" applyFill="1" applyBorder="1" applyAlignment="1" applyProtection="1">
      <alignment vertical="center" shrinkToFit="1"/>
      <protection hidden="1"/>
    </xf>
    <xf numFmtId="49" fontId="6" fillId="0" borderId="1" xfId="0" applyNumberFormat="1" applyFont="1" applyFill="1" applyBorder="1" applyAlignment="1" applyProtection="1">
      <alignment horizontal="left" vertical="center"/>
      <protection locked="0"/>
    </xf>
    <xf numFmtId="49" fontId="6" fillId="0" borderId="1" xfId="0" applyNumberFormat="1" applyFont="1" applyFill="1" applyBorder="1" applyAlignment="1" applyProtection="1">
      <alignment vertical="center"/>
      <protection locked="0"/>
    </xf>
    <xf numFmtId="49" fontId="8" fillId="0" borderId="1" xfId="0" applyNumberFormat="1" applyFont="1" applyFill="1" applyBorder="1" applyAlignment="1" applyProtection="1">
      <alignment horizontal="center" vertical="center"/>
      <protection locked="0"/>
    </xf>
    <xf numFmtId="49" fontId="7" fillId="0" borderId="1" xfId="0" applyNumberFormat="1" applyFont="1" applyFill="1" applyBorder="1" applyAlignment="1" applyProtection="1">
      <alignment vertical="center"/>
      <protection locked="0"/>
    </xf>
    <xf numFmtId="179" fontId="2" fillId="0" borderId="1" xfId="0" applyNumberFormat="1" applyFont="1" applyFill="1" applyBorder="1" applyAlignment="1" applyProtection="1">
      <alignment vertical="center" shrinkToFit="1"/>
      <protection locked="0"/>
    </xf>
    <xf numFmtId="49" fontId="7" fillId="0" borderId="1" xfId="0" applyNumberFormat="1" applyFont="1" applyFill="1" applyBorder="1" applyAlignment="1" applyProtection="1">
      <alignment vertical="center"/>
      <protection hidden="1"/>
    </xf>
    <xf numFmtId="179" fontId="2" fillId="0" borderId="2" xfId="0" applyNumberFormat="1" applyFont="1" applyFill="1" applyBorder="1" applyAlignment="1" applyProtection="1">
      <alignment vertical="center" shrinkToFit="1"/>
      <protection locked="0" hidden="1"/>
    </xf>
    <xf numFmtId="179" fontId="2" fillId="0" borderId="3" xfId="0" applyNumberFormat="1" applyFont="1" applyFill="1" applyBorder="1" applyAlignment="1" applyProtection="1">
      <alignment vertical="center" shrinkToFit="1"/>
      <protection locked="0" hidden="1"/>
    </xf>
    <xf numFmtId="0" fontId="52" fillId="0" borderId="0" xfId="0" applyFont="1" applyFill="1" applyBorder="1" applyAlignment="1" applyProtection="1">
      <alignment vertical="center"/>
      <protection locked="0"/>
    </xf>
    <xf numFmtId="185" fontId="6" fillId="0" borderId="0" xfId="0" applyNumberFormat="1" applyFont="1" applyFill="1" applyBorder="1" applyAlignment="1" applyProtection="1">
      <alignment vertical="center" wrapText="1"/>
    </xf>
    <xf numFmtId="185" fontId="6" fillId="0" borderId="0" xfId="0" applyNumberFormat="1" applyFont="1" applyFill="1" applyBorder="1" applyAlignment="1" applyProtection="1">
      <alignment vertical="center"/>
    </xf>
    <xf numFmtId="0" fontId="50" fillId="0" borderId="0" xfId="0" applyFont="1" applyFill="1" applyAlignment="1" applyProtection="1">
      <alignment horizontal="left" vertical="center"/>
      <protection hidden="1"/>
    </xf>
    <xf numFmtId="0" fontId="0" fillId="0" borderId="0" xfId="0" applyFont="1" applyFill="1" applyAlignment="1" applyProtection="1">
      <alignment horizontal="left" vertical="center"/>
      <protection hidden="1"/>
    </xf>
    <xf numFmtId="0" fontId="42" fillId="0" borderId="0" xfId="0" applyFont="1" applyFill="1" applyAlignment="1" applyProtection="1">
      <alignment horizontal="center" vertical="center" wrapText="1"/>
    </xf>
    <xf numFmtId="0" fontId="6"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49" fontId="0" fillId="0" borderId="17" xfId="0" applyNumberFormat="1" applyFont="1" applyFill="1" applyBorder="1" applyAlignment="1" applyProtection="1">
      <alignment horizontal="left" vertical="center"/>
    </xf>
    <xf numFmtId="49" fontId="0" fillId="0" borderId="18" xfId="0" applyNumberFormat="1" applyFont="1" applyFill="1" applyBorder="1" applyAlignment="1" applyProtection="1">
      <alignment horizontal="left" vertical="center" wrapText="1"/>
    </xf>
    <xf numFmtId="184" fontId="0" fillId="0" borderId="18" xfId="0" applyNumberFormat="1" applyFont="1" applyFill="1" applyBorder="1" applyAlignment="1" applyProtection="1">
      <alignment vertical="center"/>
      <protection locked="0"/>
    </xf>
    <xf numFmtId="184" fontId="0" fillId="0" borderId="19" xfId="0" applyNumberFormat="1" applyFont="1" applyFill="1" applyBorder="1" applyAlignment="1" applyProtection="1">
      <alignment vertical="center" wrapText="1" readingOrder="1"/>
      <protection locked="0"/>
    </xf>
    <xf numFmtId="184" fontId="0" fillId="0" borderId="18" xfId="0" applyNumberFormat="1" applyFont="1" applyFill="1" applyBorder="1" applyAlignment="1" applyProtection="1">
      <alignment vertical="center" wrapText="1" readingOrder="1"/>
      <protection locked="0"/>
    </xf>
    <xf numFmtId="49" fontId="0" fillId="0" borderId="20" xfId="0" applyNumberFormat="1" applyFont="1" applyFill="1" applyBorder="1" applyAlignment="1" applyProtection="1">
      <alignment horizontal="left" vertical="center"/>
    </xf>
    <xf numFmtId="49" fontId="0" fillId="0" borderId="21" xfId="0" applyNumberFormat="1" applyFont="1" applyFill="1" applyBorder="1" applyAlignment="1" applyProtection="1">
      <alignment horizontal="left" vertical="center" wrapText="1"/>
    </xf>
    <xf numFmtId="184" fontId="0" fillId="0" borderId="21" xfId="0" applyNumberFormat="1" applyFont="1" applyFill="1" applyBorder="1" applyAlignment="1" applyProtection="1">
      <alignment vertical="center"/>
      <protection locked="0"/>
    </xf>
    <xf numFmtId="49" fontId="0" fillId="0" borderId="1"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left" vertical="center" wrapText="1"/>
    </xf>
    <xf numFmtId="184" fontId="0" fillId="0" borderId="1" xfId="0" applyNumberFormat="1" applyFont="1" applyFill="1" applyBorder="1" applyAlignment="1" applyProtection="1">
      <alignment vertical="center"/>
      <protection locked="0"/>
    </xf>
    <xf numFmtId="184" fontId="0" fillId="0" borderId="18" xfId="0" applyNumberFormat="1" applyFont="1" applyFill="1" applyBorder="1" applyAlignment="1" applyProtection="1">
      <alignment vertical="center"/>
    </xf>
    <xf numFmtId="0" fontId="0" fillId="0" borderId="17" xfId="0" applyFont="1" applyFill="1" applyBorder="1" applyAlignment="1" applyProtection="1">
      <alignment horizontal="left" vertical="center"/>
    </xf>
    <xf numFmtId="0" fontId="53" fillId="0" borderId="17" xfId="0" applyFont="1" applyFill="1" applyBorder="1" applyAlignment="1" applyProtection="1">
      <alignment vertical="center"/>
      <protection locked="0"/>
    </xf>
    <xf numFmtId="49" fontId="54" fillId="0" borderId="18" xfId="0" applyNumberFormat="1" applyFont="1" applyFill="1" applyBorder="1" applyAlignment="1" applyProtection="1">
      <alignment horizontal="distributed" vertical="center" wrapText="1"/>
      <protection locked="0"/>
    </xf>
    <xf numFmtId="184" fontId="2" fillId="0" borderId="18" xfId="0" applyNumberFormat="1" applyFont="1" applyFill="1" applyBorder="1" applyAlignment="1" applyProtection="1">
      <alignment vertical="center"/>
      <protection locked="0"/>
    </xf>
    <xf numFmtId="0" fontId="50" fillId="0" borderId="0" xfId="0" applyFont="1" applyFill="1" applyAlignment="1" applyProtection="1">
      <alignment horizontal="right" vertical="center" wrapText="1"/>
    </xf>
    <xf numFmtId="0" fontId="10" fillId="0" borderId="0" xfId="0" applyFont="1" applyFill="1" applyBorder="1" applyAlignment="1"/>
    <xf numFmtId="0" fontId="55" fillId="0" borderId="0" xfId="0" applyFont="1" applyFill="1" applyBorder="1" applyAlignment="1"/>
    <xf numFmtId="0" fontId="5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13" xfId="0" applyFont="1" applyFill="1" applyBorder="1" applyAlignment="1">
      <alignment horizontal="center" vertical="center"/>
    </xf>
    <xf numFmtId="0" fontId="5" fillId="0" borderId="2" xfId="14255" applyFont="1" applyBorder="1" applyAlignment="1">
      <alignment horizontal="center" vertical="center"/>
    </xf>
    <xf numFmtId="0" fontId="5" fillId="0" borderId="3" xfId="14255" applyFont="1" applyBorder="1" applyAlignment="1">
      <alignment horizontal="center" vertical="center"/>
    </xf>
    <xf numFmtId="0" fontId="5" fillId="0" borderId="4" xfId="14255" applyFont="1" applyBorder="1" applyAlignment="1">
      <alignment horizontal="center" vertical="center"/>
    </xf>
    <xf numFmtId="0" fontId="5" fillId="0" borderId="5" xfId="14255" applyFont="1" applyBorder="1" applyAlignment="1">
      <alignment horizontal="center" vertical="center"/>
    </xf>
    <xf numFmtId="49" fontId="5" fillId="0" borderId="1" xfId="14514" applyNumberFormat="1" applyFont="1" applyFill="1" applyBorder="1" applyAlignment="1" applyProtection="1">
      <alignment horizontal="center" vertical="center"/>
    </xf>
    <xf numFmtId="0" fontId="58" fillId="0" borderId="1" xfId="0" applyFont="1" applyFill="1" applyBorder="1" applyAlignment="1">
      <alignment horizontal="right" vertical="center"/>
    </xf>
    <xf numFmtId="0" fontId="58" fillId="0" borderId="1" xfId="0" applyFont="1" applyFill="1" applyBorder="1" applyAlignment="1">
      <alignment vertical="center"/>
    </xf>
    <xf numFmtId="10" fontId="58" fillId="0" borderId="1" xfId="0" applyNumberFormat="1" applyFont="1" applyFill="1" applyBorder="1" applyAlignment="1">
      <alignment vertical="center"/>
    </xf>
    <xf numFmtId="49" fontId="5" fillId="0" borderId="1" xfId="14514" applyNumberFormat="1" applyFont="1" applyFill="1" applyBorder="1" applyAlignment="1" applyProtection="1">
      <alignment vertical="center"/>
    </xf>
    <xf numFmtId="49" fontId="41" fillId="0" borderId="1" xfId="14514" applyNumberFormat="1" applyFont="1" applyFill="1" applyBorder="1" applyAlignment="1" applyProtection="1">
      <alignment vertical="center"/>
    </xf>
    <xf numFmtId="0" fontId="14" fillId="0" borderId="0" xfId="0" applyFont="1" applyFill="1" applyBorder="1" applyAlignment="1">
      <alignment horizontal="left" vertical="top" wrapText="1"/>
    </xf>
    <xf numFmtId="176" fontId="0" fillId="0" borderId="0" xfId="14512" applyNumberFormat="1">
      <alignment vertical="center"/>
    </xf>
    <xf numFmtId="0" fontId="11" fillId="0" borderId="0" xfId="6532" applyFont="1" applyFill="1" applyAlignment="1">
      <alignment horizontal="center" vertical="center" shrinkToFit="1"/>
    </xf>
    <xf numFmtId="0" fontId="59" fillId="0" borderId="0" xfId="7881" applyFont="1" applyFill="1" applyAlignment="1"/>
    <xf numFmtId="0" fontId="5" fillId="0" borderId="1" xfId="14255" applyFont="1" applyBorder="1" applyAlignment="1">
      <alignment horizontal="center" vertical="center" wrapText="1"/>
    </xf>
    <xf numFmtId="0" fontId="5" fillId="0" borderId="1" xfId="0" applyFont="1" applyFill="1" applyBorder="1" applyAlignment="1">
      <alignment horizontal="left" vertical="center"/>
    </xf>
    <xf numFmtId="179" fontId="5" fillId="0" borderId="1" xfId="37" applyNumberFormat="1" applyFont="1" applyBorder="1" applyAlignment="1">
      <alignment horizontal="right" vertical="center" wrapText="1"/>
    </xf>
    <xf numFmtId="179" fontId="39" fillId="0" borderId="19" xfId="0" applyNumberFormat="1" applyFont="1" applyFill="1" applyBorder="1" applyAlignment="1">
      <alignment horizontal="right" vertical="center" wrapText="1"/>
    </xf>
    <xf numFmtId="179" fontId="47" fillId="0" borderId="19" xfId="0" applyNumberFormat="1" applyFont="1" applyFill="1" applyBorder="1" applyAlignment="1">
      <alignment horizontal="right" vertical="center" wrapText="1"/>
    </xf>
    <xf numFmtId="0" fontId="0" fillId="0" borderId="0" xfId="14512" applyFont="1" applyFill="1">
      <alignment vertical="center"/>
    </xf>
    <xf numFmtId="0" fontId="0" fillId="0" borderId="0" xfId="14512" applyFont="1">
      <alignment vertical="center"/>
    </xf>
    <xf numFmtId="176" fontId="0" fillId="0" borderId="0" xfId="14512" applyNumberFormat="1" applyFont="1">
      <alignment vertical="center"/>
    </xf>
    <xf numFmtId="0" fontId="60" fillId="0" borderId="0" xfId="14513" applyFont="1" applyAlignment="1">
      <alignment horizontal="center" vertical="center"/>
    </xf>
    <xf numFmtId="0" fontId="61" fillId="0" borderId="0" xfId="14513" applyFont="1" applyAlignment="1">
      <alignment horizontal="center" vertical="center"/>
    </xf>
    <xf numFmtId="0" fontId="39" fillId="0" borderId="0" xfId="14513" applyFont="1" applyFill="1" applyAlignment="1">
      <alignment horizontal="left"/>
    </xf>
    <xf numFmtId="176" fontId="5" fillId="0" borderId="1" xfId="14512" applyNumberFormat="1" applyFont="1" applyBorder="1" applyAlignment="1">
      <alignment horizontal="center" vertical="center" wrapText="1"/>
    </xf>
    <xf numFmtId="180" fontId="62" fillId="0" borderId="1" xfId="0" applyNumberFormat="1" applyFont="1" applyFill="1" applyBorder="1" applyAlignment="1">
      <alignment vertical="center" wrapText="1"/>
    </xf>
    <xf numFmtId="179" fontId="5" fillId="0" borderId="1" xfId="37" applyNumberFormat="1" applyFont="1" applyFill="1" applyBorder="1" applyAlignment="1">
      <alignment horizontal="right" vertical="center" wrapText="1"/>
    </xf>
    <xf numFmtId="180" fontId="5" fillId="0" borderId="1" xfId="7902" applyNumberFormat="1" applyFont="1" applyFill="1" applyBorder="1" applyAlignment="1">
      <alignment horizontal="center" vertical="center"/>
    </xf>
    <xf numFmtId="179" fontId="41" fillId="0" borderId="1" xfId="37" applyNumberFormat="1" applyFont="1" applyFill="1" applyBorder="1" applyAlignment="1">
      <alignment horizontal="right" vertical="center" wrapText="1"/>
    </xf>
    <xf numFmtId="0" fontId="17" fillId="0" borderId="0" xfId="0" applyFont="1" applyFill="1" applyAlignment="1"/>
    <xf numFmtId="0" fontId="40" fillId="0" borderId="0" xfId="0" applyFont="1" applyFill="1" applyAlignment="1"/>
    <xf numFmtId="0" fontId="63" fillId="0" borderId="0" xfId="0" applyFont="1" applyAlignment="1" applyProtection="1">
      <alignment vertical="center" wrapText="1"/>
      <protection locked="0"/>
    </xf>
    <xf numFmtId="0" fontId="63" fillId="0" borderId="0" xfId="0" applyFont="1" applyAlignment="1" applyProtection="1">
      <alignment horizontal="center" vertical="center" wrapText="1"/>
      <protection locked="0"/>
    </xf>
    <xf numFmtId="0" fontId="64" fillId="0" borderId="0" xfId="0" applyFont="1" applyAlignment="1" applyProtection="1">
      <alignment horizontal="right" wrapText="1"/>
      <protection locked="0"/>
    </xf>
    <xf numFmtId="0" fontId="65" fillId="0" borderId="22" xfId="0"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wrapText="1"/>
      <protection locked="0"/>
    </xf>
    <xf numFmtId="0" fontId="65" fillId="0" borderId="23" xfId="0" applyFont="1" applyFill="1" applyBorder="1" applyAlignment="1" applyProtection="1">
      <alignment horizontal="center" vertical="center" wrapText="1"/>
      <protection locked="0"/>
    </xf>
    <xf numFmtId="0" fontId="66" fillId="0" borderId="6" xfId="13161" applyFont="1" applyFill="1" applyBorder="1" applyAlignment="1" applyProtection="1">
      <alignment horizontal="center" vertical="center"/>
    </xf>
    <xf numFmtId="4" fontId="66" fillId="0" borderId="6" xfId="13161" applyNumberFormat="1" applyFont="1" applyFill="1" applyBorder="1" applyAlignment="1" applyProtection="1">
      <alignment horizontal="right" vertical="center"/>
    </xf>
    <xf numFmtId="0" fontId="19" fillId="0" borderId="6" xfId="13161" applyFont="1" applyFill="1" applyBorder="1" applyAlignment="1" applyProtection="1">
      <alignment horizontal="left" vertical="center"/>
    </xf>
    <xf numFmtId="4" fontId="19" fillId="0" borderId="6" xfId="13161" applyNumberFormat="1" applyFont="1" applyFill="1" applyBorder="1" applyAlignment="1" applyProtection="1">
      <alignment horizontal="right" vertical="center"/>
    </xf>
    <xf numFmtId="0" fontId="42" fillId="0" borderId="0" xfId="0" applyFont="1" applyFill="1" applyAlignment="1" applyProtection="1">
      <alignment vertical="center"/>
      <protection locked="0"/>
    </xf>
    <xf numFmtId="0" fontId="0" fillId="0" borderId="0" xfId="0" applyFont="1" applyFill="1"/>
    <xf numFmtId="180" fontId="0" fillId="0" borderId="0" xfId="0" applyNumberFormat="1" applyFont="1" applyFill="1" applyAlignment="1" applyProtection="1">
      <alignment vertical="center"/>
      <protection locked="0"/>
    </xf>
    <xf numFmtId="0" fontId="48" fillId="0" borderId="0" xfId="0" applyFont="1" applyFill="1" applyAlignment="1" applyProtection="1">
      <alignment horizontal="center" vertical="center" wrapText="1"/>
      <protection hidden="1"/>
    </xf>
    <xf numFmtId="180" fontId="48" fillId="0" borderId="0" xfId="0" applyNumberFormat="1" applyFont="1" applyFill="1" applyAlignment="1" applyProtection="1">
      <alignment horizontal="center" vertical="center" wrapText="1"/>
      <protection hidden="1"/>
    </xf>
    <xf numFmtId="0" fontId="6" fillId="0" borderId="0" xfId="0" applyFont="1" applyFill="1" applyAlignment="1" applyProtection="1">
      <alignment horizontal="right" vertical="center"/>
      <protection locked="0"/>
    </xf>
    <xf numFmtId="0" fontId="2" fillId="0" borderId="2" xfId="0" applyFont="1" applyFill="1" applyBorder="1" applyAlignment="1" applyProtection="1">
      <alignment horizontal="center" vertical="center"/>
      <protection locked="0"/>
    </xf>
    <xf numFmtId="179" fontId="2" fillId="0" borderId="14" xfId="0" applyNumberFormat="1" applyFont="1" applyFill="1" applyBorder="1" applyAlignment="1" applyProtection="1">
      <alignment horizontal="center" vertical="center" wrapText="1"/>
    </xf>
    <xf numFmtId="180" fontId="2" fillId="0" borderId="14"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protection locked="0"/>
    </xf>
    <xf numFmtId="179" fontId="2" fillId="0" borderId="15" xfId="0" applyNumberFormat="1" applyFont="1" applyFill="1" applyBorder="1" applyAlignment="1" applyProtection="1">
      <alignment horizontal="center" vertical="center" wrapText="1"/>
    </xf>
    <xf numFmtId="180" fontId="2" fillId="0" borderId="15" xfId="0" applyNumberFormat="1" applyFont="1" applyFill="1" applyBorder="1" applyAlignment="1" applyProtection="1">
      <alignment horizontal="center" vertical="center" wrapText="1"/>
    </xf>
    <xf numFmtId="184" fontId="6" fillId="0" borderId="1" xfId="0" applyNumberFormat="1" applyFont="1" applyFill="1" applyBorder="1" applyAlignment="1" applyProtection="1">
      <alignment horizontal="right" vertical="center"/>
    </xf>
    <xf numFmtId="177" fontId="6" fillId="0" borderId="1" xfId="242" applyNumberFormat="1" applyFont="1" applyFill="1" applyBorder="1" applyAlignment="1" applyProtection="1">
      <alignment vertical="center" shrinkToFit="1"/>
      <protection hidden="1"/>
    </xf>
    <xf numFmtId="184" fontId="44" fillId="0" borderId="1" xfId="0" applyNumberFormat="1" applyFont="1" applyFill="1" applyBorder="1" applyAlignment="1" applyProtection="1">
      <alignment horizontal="right" vertical="center"/>
    </xf>
    <xf numFmtId="0" fontId="6" fillId="0" borderId="1" xfId="0" applyNumberFormat="1" applyFont="1" applyFill="1" applyBorder="1" applyAlignment="1" applyProtection="1">
      <alignment horizontal="left" vertical="center" wrapText="1" readingOrder="1"/>
      <protection locked="0"/>
    </xf>
    <xf numFmtId="0" fontId="67" fillId="0" borderId="6" xfId="13161" applyFont="1" applyFill="1" applyBorder="1" applyAlignment="1" applyProtection="1">
      <alignment horizontal="left" vertical="center" wrapText="1"/>
      <protection locked="0"/>
    </xf>
    <xf numFmtId="0" fontId="22" fillId="0" borderId="6" xfId="13161" applyFont="1" applyFill="1" applyBorder="1" applyAlignment="1" applyProtection="1">
      <alignment horizontal="left" vertical="center" wrapText="1"/>
      <protection locked="0"/>
    </xf>
    <xf numFmtId="184" fontId="44" fillId="0" borderId="1" xfId="0" applyNumberFormat="1" applyFont="1" applyFill="1" applyBorder="1" applyAlignment="1" applyProtection="1">
      <alignment vertical="center"/>
      <protection locked="0"/>
    </xf>
    <xf numFmtId="184" fontId="6" fillId="0" borderId="1" xfId="0" applyNumberFormat="1" applyFont="1" applyFill="1" applyBorder="1" applyAlignment="1" applyProtection="1">
      <alignment vertical="center"/>
      <protection locked="0"/>
    </xf>
    <xf numFmtId="184" fontId="6" fillId="0" borderId="1" xfId="0" applyNumberFormat="1" applyFont="1" applyFill="1" applyBorder="1" applyAlignment="1" applyProtection="1">
      <alignment horizontal="right" vertical="center"/>
      <protection locked="0"/>
    </xf>
    <xf numFmtId="184" fontId="6" fillId="0" borderId="1" xfId="0" applyNumberFormat="1" applyFont="1" applyFill="1" applyBorder="1" applyAlignment="1" applyProtection="1">
      <alignment vertical="center"/>
    </xf>
    <xf numFmtId="0" fontId="68" fillId="0" borderId="1" xfId="0" applyFont="1" applyFill="1" applyBorder="1" applyAlignment="1">
      <alignment horizontal="left" vertical="center"/>
    </xf>
    <xf numFmtId="0" fontId="52" fillId="0" borderId="1" xfId="0" applyFont="1" applyFill="1" applyBorder="1" applyAlignment="1">
      <alignment horizontal="left" vertical="center"/>
    </xf>
    <xf numFmtId="0" fontId="15" fillId="0" borderId="1" xfId="0" applyNumberFormat="1" applyFont="1" applyFill="1" applyBorder="1" applyAlignment="1" applyProtection="1">
      <alignment horizontal="left" vertical="center" wrapText="1" readingOrder="1"/>
      <protection locked="0"/>
    </xf>
    <xf numFmtId="49" fontId="15" fillId="0" borderId="1" xfId="8801" applyNumberFormat="1" applyFont="1" applyFill="1" applyBorder="1" applyAlignment="1" applyProtection="1">
      <alignment vertical="center" wrapText="1"/>
      <protection locked="0"/>
    </xf>
    <xf numFmtId="0" fontId="7" fillId="0" borderId="1" xfId="0" applyNumberFormat="1" applyFont="1" applyFill="1" applyBorder="1" applyAlignment="1" applyProtection="1">
      <alignment horizontal="left" vertical="center" wrapText="1" readingOrder="1"/>
      <protection locked="0"/>
    </xf>
    <xf numFmtId="184" fontId="7" fillId="0" borderId="1" xfId="0" applyNumberFormat="1" applyFont="1" applyFill="1" applyBorder="1" applyAlignment="1" applyProtection="1">
      <alignment horizontal="right" vertical="center"/>
    </xf>
    <xf numFmtId="49" fontId="7" fillId="0" borderId="1" xfId="8801" applyNumberFormat="1" applyFont="1" applyFill="1" applyBorder="1" applyAlignment="1" applyProtection="1">
      <alignment horizontal="left" vertical="center" wrapText="1"/>
      <protection locked="0"/>
    </xf>
    <xf numFmtId="184" fontId="7" fillId="0" borderId="1" xfId="0" applyNumberFormat="1" applyFont="1" applyFill="1" applyBorder="1" applyAlignment="1" applyProtection="1">
      <alignment vertical="center" shrinkToFit="1"/>
      <protection locked="0"/>
    </xf>
    <xf numFmtId="0" fontId="7" fillId="0" borderId="1" xfId="0" applyNumberFormat="1" applyFont="1" applyFill="1" applyBorder="1" applyAlignment="1" applyProtection="1">
      <alignment vertical="center"/>
      <protection locked="0"/>
    </xf>
    <xf numFmtId="49" fontId="0" fillId="0" borderId="1" xfId="0" applyNumberFormat="1" applyFont="1" applyFill="1" applyBorder="1" applyAlignment="1" applyProtection="1">
      <alignment vertical="center"/>
      <protection locked="0"/>
    </xf>
    <xf numFmtId="49" fontId="2" fillId="0" borderId="1" xfId="0" applyNumberFormat="1" applyFont="1" applyFill="1" applyBorder="1" applyAlignment="1" applyProtection="1">
      <alignment vertical="center"/>
      <protection locked="0"/>
    </xf>
    <xf numFmtId="0" fontId="7" fillId="0" borderId="1" xfId="0" applyFont="1" applyFill="1" applyBorder="1" applyAlignment="1" applyProtection="1">
      <alignment horizontal="center" vertical="center"/>
      <protection locked="0"/>
    </xf>
    <xf numFmtId="184" fontId="7" fillId="0" borderId="1" xfId="0" applyNumberFormat="1" applyFont="1" applyFill="1" applyBorder="1" applyAlignment="1" applyProtection="1">
      <alignment vertical="center"/>
      <protection locked="0"/>
    </xf>
    <xf numFmtId="179" fontId="0" fillId="0" borderId="0" xfId="0" applyNumberFormat="1" applyFont="1" applyFill="1" applyBorder="1" applyAlignment="1" applyProtection="1">
      <alignment vertical="center"/>
      <protection locked="0"/>
    </xf>
    <xf numFmtId="179" fontId="6" fillId="0" borderId="13" xfId="0" applyNumberFormat="1" applyFont="1" applyFill="1" applyBorder="1" applyAlignment="1" applyProtection="1">
      <alignment horizontal="right" vertical="center"/>
      <protection locked="0"/>
    </xf>
    <xf numFmtId="179" fontId="2" fillId="0" borderId="2" xfId="0" applyNumberFormat="1" applyFont="1" applyFill="1" applyBorder="1" applyAlignment="1" applyProtection="1">
      <alignment horizontal="center" vertical="center" wrapText="1"/>
    </xf>
    <xf numFmtId="179" fontId="2" fillId="0" borderId="5" xfId="0" applyNumberFormat="1" applyFont="1" applyFill="1" applyBorder="1" applyAlignment="1" applyProtection="1">
      <alignment horizontal="center" vertical="center" wrapText="1"/>
    </xf>
    <xf numFmtId="184" fontId="7" fillId="0" borderId="1" xfId="0" applyNumberFormat="1" applyFont="1" applyFill="1" applyBorder="1" applyAlignment="1" applyProtection="1">
      <alignment horizontal="right" vertical="center" shrinkToFit="1"/>
      <protection locked="0" hidden="1"/>
    </xf>
    <xf numFmtId="177" fontId="7" fillId="0" borderId="1" xfId="55" applyNumberFormat="1" applyFont="1" applyFill="1" applyBorder="1" applyAlignment="1" applyProtection="1">
      <alignment vertical="center" shrinkToFit="1"/>
      <protection hidden="1"/>
    </xf>
    <xf numFmtId="184" fontId="6" fillId="0" borderId="1" xfId="8803" applyNumberFormat="1" applyFont="1" applyFill="1" applyBorder="1" applyAlignment="1" applyProtection="1">
      <alignment horizontal="right" vertical="center"/>
      <protection locked="0"/>
    </xf>
    <xf numFmtId="177" fontId="6" fillId="0" borderId="1" xfId="55" applyNumberFormat="1" applyFont="1" applyFill="1" applyBorder="1" applyAlignment="1" applyProtection="1">
      <alignment vertical="center" shrinkToFit="1"/>
      <protection hidden="1"/>
    </xf>
    <xf numFmtId="184" fontId="6" fillId="0" borderId="1" xfId="0" applyNumberFormat="1" applyFont="1" applyFill="1" applyBorder="1" applyAlignment="1" applyProtection="1">
      <alignment horizontal="right" vertical="center" shrinkToFit="1"/>
      <protection locked="0"/>
    </xf>
    <xf numFmtId="0" fontId="8" fillId="0" borderId="1" xfId="0" applyFont="1" applyFill="1" applyBorder="1" applyAlignment="1" applyProtection="1">
      <alignment horizontal="center" vertical="center"/>
      <protection locked="0"/>
    </xf>
    <xf numFmtId="1" fontId="7" fillId="0" borderId="1" xfId="6736" applyNumberFormat="1" applyFont="1" applyFill="1" applyBorder="1" applyAlignment="1" applyProtection="1">
      <alignment vertical="center"/>
      <protection locked="0"/>
    </xf>
    <xf numFmtId="1" fontId="7" fillId="0" borderId="1" xfId="6736" applyNumberFormat="1" applyFont="1" applyFill="1" applyBorder="1" applyAlignment="1" applyProtection="1">
      <alignment horizontal="left" vertical="center"/>
      <protection locked="0"/>
    </xf>
    <xf numFmtId="1" fontId="6" fillId="0" borderId="1" xfId="6736" applyNumberFormat="1" applyFont="1" applyFill="1" applyBorder="1" applyAlignment="1" applyProtection="1">
      <alignment vertical="center"/>
      <protection locked="0"/>
    </xf>
    <xf numFmtId="0" fontId="6" fillId="0" borderId="1" xfId="6736" applyNumberFormat="1" applyFont="1" applyFill="1" applyBorder="1" applyAlignment="1" applyProtection="1">
      <alignment vertical="center"/>
      <protection locked="0"/>
    </xf>
    <xf numFmtId="3" fontId="6" fillId="0" borderId="1" xfId="6736" applyNumberFormat="1" applyFont="1" applyFill="1" applyBorder="1" applyAlignment="1" applyProtection="1">
      <alignment vertical="center"/>
      <protection locked="0"/>
    </xf>
    <xf numFmtId="0" fontId="6" fillId="0" borderId="1" xfId="8800" applyFont="1" applyFill="1" applyBorder="1" applyAlignment="1" applyProtection="1">
      <alignment horizontal="left" vertical="center"/>
      <protection locked="0"/>
    </xf>
    <xf numFmtId="3" fontId="7" fillId="0" borderId="1" xfId="6736" applyNumberFormat="1" applyFont="1" applyFill="1" applyBorder="1" applyAlignment="1" applyProtection="1">
      <alignment vertical="center"/>
      <protection locked="0"/>
    </xf>
    <xf numFmtId="184" fontId="6" fillId="0" borderId="1" xfId="8800" applyNumberFormat="1" applyFont="1" applyFill="1" applyBorder="1" applyAlignment="1" applyProtection="1">
      <alignment horizontal="right" vertical="center"/>
    </xf>
    <xf numFmtId="184" fontId="6" fillId="0" borderId="1" xfId="0" applyNumberFormat="1" applyFont="1" applyFill="1" applyBorder="1" applyAlignment="1" applyProtection="1">
      <alignment horizontal="right" vertical="center" shrinkToFit="1"/>
      <protection locked="0" hidden="1"/>
    </xf>
    <xf numFmtId="184" fontId="7" fillId="0" borderId="1" xfId="0" applyNumberFormat="1" applyFont="1" applyFill="1" applyBorder="1" applyAlignment="1" applyProtection="1">
      <alignment horizontal="right" vertical="center" shrinkToFit="1"/>
      <protection locked="0"/>
    </xf>
    <xf numFmtId="184" fontId="7" fillId="0" borderId="19" xfId="0" applyNumberFormat="1" applyFont="1" applyFill="1" applyBorder="1" applyAlignment="1" applyProtection="1">
      <alignment horizontal="right" vertical="center"/>
      <protection locked="0"/>
    </xf>
    <xf numFmtId="184" fontId="6" fillId="0" borderId="2" xfId="0" applyNumberFormat="1" applyFont="1" applyFill="1" applyBorder="1" applyAlignment="1" applyProtection="1">
      <alignment horizontal="right" vertical="center" shrinkToFit="1"/>
      <protection locked="0"/>
    </xf>
    <xf numFmtId="0" fontId="8" fillId="0" borderId="1" xfId="6736" applyFont="1" applyFill="1" applyBorder="1" applyAlignment="1" applyProtection="1">
      <alignment horizontal="center" vertical="center"/>
      <protection locked="0"/>
    </xf>
    <xf numFmtId="0" fontId="44" fillId="0" borderId="0" xfId="0" applyFont="1" applyFill="1" applyAlignment="1">
      <alignment vertical="center"/>
    </xf>
    <xf numFmtId="0" fontId="48" fillId="0" borderId="0" xfId="0" applyFont="1" applyFill="1" applyAlignment="1">
      <alignment horizontal="center" vertical="center"/>
    </xf>
    <xf numFmtId="177" fontId="7" fillId="0" borderId="1" xfId="0" applyNumberFormat="1" applyFont="1" applyFill="1" applyBorder="1" applyAlignment="1" applyProtection="1">
      <alignment horizontal="right" vertical="center"/>
      <protection locked="0"/>
    </xf>
    <xf numFmtId="0" fontId="6" fillId="0" borderId="0" xfId="0" applyFont="1" applyFill="1" applyBorder="1" applyAlignment="1">
      <alignment vertical="center"/>
    </xf>
    <xf numFmtId="179" fontId="6" fillId="0" borderId="1" xfId="0" applyNumberFormat="1" applyFont="1" applyFill="1" applyBorder="1" applyAlignment="1">
      <alignment horizontal="right" vertical="center"/>
    </xf>
    <xf numFmtId="177" fontId="6" fillId="0" borderId="1" xfId="0" applyNumberFormat="1" applyFont="1" applyFill="1" applyBorder="1" applyAlignment="1" applyProtection="1">
      <alignment horizontal="right" vertical="center"/>
      <protection locked="0"/>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43" fillId="0" borderId="0" xfId="0" applyFont="1" applyFill="1" applyBorder="1" applyAlignment="1">
      <alignment vertical="center"/>
    </xf>
    <xf numFmtId="179" fontId="7" fillId="0" borderId="0" xfId="0" applyNumberFormat="1" applyFont="1" applyFill="1" applyBorder="1" applyAlignment="1">
      <alignment vertical="center"/>
    </xf>
    <xf numFmtId="9" fontId="7" fillId="0" borderId="0" xfId="55" applyFont="1" applyFill="1" applyBorder="1" applyAlignment="1">
      <alignment vertical="center"/>
    </xf>
    <xf numFmtId="0" fontId="44" fillId="0" borderId="0" xfId="0" applyFont="1" applyFill="1" applyBorder="1" applyAlignment="1">
      <alignment vertical="center"/>
    </xf>
    <xf numFmtId="180" fontId="0" fillId="0" borderId="0" xfId="0" applyNumberFormat="1" applyFont="1" applyFill="1" applyBorder="1" applyAlignment="1">
      <alignment vertical="center"/>
    </xf>
    <xf numFmtId="9" fontId="6" fillId="0" borderId="0" xfId="55" applyFont="1" applyFill="1" applyBorder="1" applyAlignment="1">
      <alignment vertical="center"/>
    </xf>
    <xf numFmtId="179" fontId="6" fillId="0" borderId="0" xfId="0" applyNumberFormat="1" applyFont="1" applyFill="1" applyBorder="1" applyAlignment="1">
      <alignment vertical="center"/>
    </xf>
    <xf numFmtId="9" fontId="6" fillId="0" borderId="0" xfId="55" applyNumberFormat="1" applyFont="1" applyFill="1" applyBorder="1" applyAlignment="1">
      <alignment vertical="center"/>
    </xf>
    <xf numFmtId="0" fontId="43" fillId="0" borderId="0" xfId="0" applyFont="1" applyFill="1" applyBorder="1" applyAlignment="1">
      <alignment horizontal="center" vertical="center"/>
    </xf>
    <xf numFmtId="0" fontId="7" fillId="0" borderId="2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 xfId="0" applyFont="1" applyFill="1" applyBorder="1" applyAlignment="1">
      <alignment vertical="center"/>
    </xf>
    <xf numFmtId="0" fontId="6" fillId="0" borderId="1" xfId="0" applyFont="1" applyFill="1" applyBorder="1" applyAlignment="1">
      <alignment vertical="center"/>
    </xf>
    <xf numFmtId="184" fontId="69" fillId="0" borderId="1" xfId="0" applyNumberFormat="1" applyFont="1" applyFill="1" applyBorder="1" applyAlignment="1">
      <alignment vertical="center"/>
    </xf>
    <xf numFmtId="0" fontId="6" fillId="0" borderId="1" xfId="0" applyFont="1" applyFill="1" applyBorder="1" applyAlignment="1">
      <alignment vertical="center" wrapText="1"/>
    </xf>
    <xf numFmtId="180" fontId="6" fillId="0" borderId="0" xfId="0" applyNumberFormat="1" applyFont="1" applyFill="1" applyBorder="1" applyAlignment="1">
      <alignment vertical="center"/>
    </xf>
    <xf numFmtId="0" fontId="6" fillId="0" borderId="1" xfId="0" applyNumberFormat="1" applyFont="1" applyFill="1" applyBorder="1" applyAlignment="1">
      <alignment vertical="center"/>
    </xf>
    <xf numFmtId="0" fontId="7" fillId="0" borderId="1" xfId="0" applyFont="1" applyFill="1" applyBorder="1" applyAlignment="1">
      <alignment horizontal="center" vertical="center"/>
    </xf>
    <xf numFmtId="178" fontId="6" fillId="0" borderId="0" xfId="0" applyNumberFormat="1" applyFont="1" applyFill="1" applyBorder="1" applyAlignment="1">
      <alignment vertical="center"/>
    </xf>
    <xf numFmtId="178" fontId="7" fillId="0" borderId="0" xfId="0" applyNumberFormat="1" applyFont="1" applyFill="1" applyBorder="1" applyAlignment="1">
      <alignment vertical="center"/>
    </xf>
    <xf numFmtId="184" fontId="6" fillId="0" borderId="0" xfId="0" applyNumberFormat="1" applyFont="1" applyFill="1" applyAlignment="1">
      <alignment vertical="center"/>
    </xf>
    <xf numFmtId="0" fontId="42" fillId="0" borderId="0" xfId="0" applyFont="1" applyFill="1" applyAlignment="1">
      <alignment vertical="center"/>
    </xf>
    <xf numFmtId="0" fontId="70" fillId="0" borderId="0" xfId="0" applyFont="1" applyFill="1" applyAlignment="1">
      <alignment horizontal="center" vertical="center" wrapText="1"/>
    </xf>
    <xf numFmtId="0" fontId="70" fillId="0" borderId="0" xfId="0" applyFont="1" applyFill="1" applyAlignment="1">
      <alignment vertical="center" wrapText="1"/>
    </xf>
    <xf numFmtId="0" fontId="41"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9" fontId="7" fillId="0" borderId="1" xfId="0" applyNumberFormat="1" applyFont="1" applyFill="1" applyBorder="1" applyAlignment="1" applyProtection="1">
      <alignment horizontal="right" vertical="center"/>
    </xf>
    <xf numFmtId="9" fontId="6" fillId="0" borderId="1" xfId="0" applyNumberFormat="1" applyFont="1" applyFill="1" applyBorder="1" applyAlignment="1" applyProtection="1">
      <alignment horizontal="right" vertical="center"/>
    </xf>
    <xf numFmtId="0" fontId="48" fillId="0" borderId="0" xfId="0" applyFont="1" applyFill="1" applyAlignment="1" applyProtection="1">
      <alignment horizontal="center" vertical="center"/>
      <protection hidden="1"/>
    </xf>
    <xf numFmtId="0" fontId="6"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vertical="center"/>
    </xf>
    <xf numFmtId="184" fontId="7" fillId="0" borderId="2" xfId="0" applyNumberFormat="1" applyFont="1" applyFill="1" applyBorder="1" applyAlignment="1" applyProtection="1">
      <alignment vertical="center" shrinkToFit="1"/>
      <protection locked="0" hidden="1"/>
    </xf>
    <xf numFmtId="0" fontId="6" fillId="0" borderId="3" xfId="0" applyNumberFormat="1" applyFont="1" applyFill="1" applyBorder="1" applyAlignment="1" applyProtection="1">
      <alignment vertical="center"/>
    </xf>
    <xf numFmtId="49" fontId="7" fillId="0" borderId="1" xfId="0" applyNumberFormat="1" applyFont="1" applyFill="1" applyBorder="1" applyAlignment="1" applyProtection="1">
      <alignment horizontal="center" vertical="center" wrapText="1"/>
      <protection locked="0"/>
    </xf>
    <xf numFmtId="184" fontId="7" fillId="0" borderId="3" xfId="0" applyNumberFormat="1" applyFont="1" applyFill="1" applyBorder="1" applyAlignment="1" applyProtection="1">
      <alignment vertical="center" shrinkToFit="1"/>
      <protection locked="0" hidden="1"/>
    </xf>
    <xf numFmtId="184" fontId="0" fillId="0" borderId="1" xfId="0" applyNumberFormat="1" applyFont="1" applyFill="1" applyBorder="1" applyAlignment="1" applyProtection="1">
      <alignment vertical="center" shrinkToFit="1"/>
      <protection locked="0"/>
    </xf>
    <xf numFmtId="184" fontId="2" fillId="0" borderId="1" xfId="0" applyNumberFormat="1" applyFont="1" applyFill="1" applyBorder="1" applyAlignment="1" applyProtection="1">
      <alignment vertical="center" shrinkToFit="1"/>
      <protection locked="0" hidden="1"/>
    </xf>
    <xf numFmtId="184" fontId="2" fillId="0" borderId="1" xfId="0" applyNumberFormat="1" applyFont="1" applyFill="1" applyBorder="1" applyAlignment="1" applyProtection="1">
      <alignment vertical="center" shrinkToFit="1"/>
      <protection locked="0"/>
    </xf>
    <xf numFmtId="184" fontId="0" fillId="0" borderId="1" xfId="0" applyNumberFormat="1" applyFont="1" applyFill="1" applyBorder="1" applyAlignment="1" applyProtection="1">
      <alignment vertical="center" shrinkToFit="1"/>
      <protection locked="0" hidden="1"/>
    </xf>
    <xf numFmtId="184" fontId="2" fillId="0" borderId="1" xfId="0" applyNumberFormat="1" applyFont="1" applyFill="1" applyBorder="1" applyAlignment="1">
      <alignment vertical="center"/>
    </xf>
    <xf numFmtId="184" fontId="2" fillId="0" borderId="2" xfId="0" applyNumberFormat="1" applyFont="1" applyFill="1" applyBorder="1" applyAlignment="1" applyProtection="1">
      <alignment vertical="center" shrinkToFit="1"/>
      <protection locked="0" hidden="1"/>
    </xf>
    <xf numFmtId="49" fontId="7" fillId="0" borderId="1" xfId="0" applyNumberFormat="1" applyFont="1" applyFill="1" applyBorder="1" applyAlignment="1" applyProtection="1">
      <alignment horizontal="center" vertical="center"/>
      <protection locked="0"/>
    </xf>
    <xf numFmtId="184" fontId="2" fillId="0" borderId="3" xfId="0" applyNumberFormat="1" applyFont="1" applyFill="1" applyBorder="1" applyAlignment="1" applyProtection="1">
      <alignment vertical="center" shrinkToFit="1"/>
      <protection locked="0" hidden="1"/>
    </xf>
    <xf numFmtId="0" fontId="0" fillId="0" borderId="0" xfId="0" applyFont="1" applyFill="1" applyAlignment="1" applyProtection="1">
      <alignment vertical="center" wrapText="1"/>
      <protection locked="0"/>
    </xf>
    <xf numFmtId="183" fontId="0" fillId="0" borderId="0" xfId="0" applyNumberFormat="1" applyFont="1" applyFill="1" applyAlignment="1" applyProtection="1">
      <alignment vertical="center"/>
      <protection locked="0"/>
    </xf>
    <xf numFmtId="0" fontId="0" fillId="0" borderId="0" xfId="0" applyFont="1" applyFill="1" applyAlignment="1" applyProtection="1">
      <alignment horizontal="left" vertical="center" wrapText="1"/>
      <protection hidden="1"/>
    </xf>
    <xf numFmtId="183" fontId="42" fillId="0" borderId="0" xfId="0" applyNumberFormat="1" applyFont="1" applyFill="1" applyAlignment="1" applyProtection="1">
      <alignment horizontal="center" vertical="center" wrapText="1"/>
      <protection hidden="1"/>
    </xf>
    <xf numFmtId="183" fontId="6" fillId="0" borderId="0" xfId="0" applyNumberFormat="1" applyFont="1" applyFill="1" applyAlignment="1" applyProtection="1">
      <alignment vertical="center"/>
      <protection locked="0"/>
    </xf>
    <xf numFmtId="0" fontId="2" fillId="0" borderId="1" xfId="0" applyFont="1" applyFill="1" applyBorder="1" applyAlignment="1" applyProtection="1">
      <alignment horizontal="center" vertical="center" wrapText="1"/>
      <protection locked="0"/>
    </xf>
    <xf numFmtId="183" fontId="2"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protection locked="0"/>
    </xf>
    <xf numFmtId="0" fontId="6" fillId="0" borderId="1" xfId="0" applyFont="1" applyFill="1" applyBorder="1" applyAlignment="1" applyProtection="1">
      <alignment vertical="center" wrapText="1"/>
      <protection locked="0"/>
    </xf>
    <xf numFmtId="49" fontId="6" fillId="0" borderId="1" xfId="8801" applyNumberFormat="1" applyFont="1" applyFill="1" applyBorder="1" applyAlignment="1" applyProtection="1">
      <alignment vertical="center" wrapText="1"/>
      <protection locked="0"/>
    </xf>
    <xf numFmtId="49" fontId="7" fillId="0" borderId="1" xfId="8801" applyNumberFormat="1" applyFont="1" applyFill="1" applyBorder="1" applyAlignment="1" applyProtection="1">
      <alignment vertical="center" wrapText="1"/>
      <protection locked="0"/>
    </xf>
    <xf numFmtId="0" fontId="6" fillId="0" borderId="1" xfId="0" applyNumberFormat="1" applyFont="1" applyFill="1" applyBorder="1" applyAlignment="1" applyProtection="1">
      <alignment horizontal="left" vertical="center" wrapText="1"/>
    </xf>
    <xf numFmtId="183" fontId="0" fillId="0" borderId="1" xfId="0" applyNumberFormat="1" applyFont="1" applyFill="1" applyBorder="1" applyAlignment="1" applyProtection="1">
      <alignment vertical="center"/>
      <protection locked="0"/>
    </xf>
    <xf numFmtId="0" fontId="8" fillId="0" borderId="1" xfId="0" applyFont="1" applyFill="1" applyBorder="1" applyAlignment="1" applyProtection="1">
      <alignment horizontal="center" vertical="center" wrapText="1"/>
      <protection locked="0"/>
    </xf>
    <xf numFmtId="177" fontId="0" fillId="0" borderId="0" xfId="0" applyNumberFormat="1" applyFont="1" applyFill="1" applyAlignment="1" applyProtection="1">
      <alignment vertical="center"/>
      <protection locked="0"/>
    </xf>
    <xf numFmtId="177" fontId="48" fillId="0" borderId="0" xfId="0" applyNumberFormat="1"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179" fontId="0" fillId="0" borderId="13" xfId="0" applyNumberFormat="1" applyFont="1" applyFill="1" applyBorder="1" applyAlignment="1" applyProtection="1">
      <alignment horizontal="right" vertical="center"/>
      <protection locked="0"/>
    </xf>
    <xf numFmtId="177" fontId="0" fillId="0" borderId="13" xfId="0" applyNumberFormat="1" applyFont="1" applyFill="1" applyBorder="1" applyAlignment="1" applyProtection="1">
      <alignment horizontal="right" vertical="center"/>
      <protection locked="0"/>
    </xf>
    <xf numFmtId="0" fontId="2" fillId="0" borderId="2"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1" fontId="7" fillId="0" borderId="1" xfId="6736" applyNumberFormat="1" applyFont="1" applyFill="1" applyBorder="1" applyAlignment="1" applyProtection="1">
      <alignment vertical="center" wrapText="1"/>
      <protection locked="0"/>
    </xf>
    <xf numFmtId="1" fontId="7" fillId="0" borderId="1" xfId="6736" applyNumberFormat="1" applyFont="1" applyFill="1" applyBorder="1" applyAlignment="1" applyProtection="1">
      <alignment horizontal="left" vertical="center" wrapText="1"/>
      <protection locked="0"/>
    </xf>
    <xf numFmtId="1" fontId="6" fillId="0" borderId="1" xfId="6736" applyNumberFormat="1" applyFont="1" applyFill="1" applyBorder="1" applyAlignment="1" applyProtection="1">
      <alignment vertical="center" wrapText="1"/>
      <protection locked="0"/>
    </xf>
    <xf numFmtId="0" fontId="6" fillId="0" borderId="1" xfId="6736" applyNumberFormat="1" applyFont="1" applyFill="1" applyBorder="1" applyAlignment="1" applyProtection="1">
      <alignment vertical="center" wrapText="1"/>
      <protection locked="0"/>
    </xf>
    <xf numFmtId="3" fontId="6" fillId="0" borderId="1" xfId="6736" applyNumberFormat="1" applyFont="1" applyFill="1" applyBorder="1" applyAlignment="1" applyProtection="1">
      <alignment vertical="center" wrapText="1"/>
      <protection locked="0"/>
    </xf>
    <xf numFmtId="3" fontId="7" fillId="0" borderId="1" xfId="6736" applyNumberFormat="1"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184" fontId="7" fillId="0" borderId="1" xfId="0" applyNumberFormat="1" applyFont="1" applyFill="1" applyBorder="1" applyAlignment="1" applyProtection="1">
      <alignment horizontal="right" vertical="center"/>
      <protection locked="0"/>
    </xf>
    <xf numFmtId="0" fontId="8" fillId="0" borderId="1" xfId="6736" applyFont="1" applyFill="1" applyBorder="1" applyAlignment="1" applyProtection="1">
      <alignment horizontal="center" vertical="center" wrapText="1"/>
      <protection locked="0"/>
    </xf>
    <xf numFmtId="0" fontId="6" fillId="0" borderId="1" xfId="6532" applyFont="1" applyFill="1" applyBorder="1" applyAlignment="1" applyProtection="1" quotePrefix="1">
      <alignment vertical="center"/>
      <protection locked="0"/>
    </xf>
    <xf numFmtId="0" fontId="6" fillId="0" borderId="1" xfId="5707" applyFont="1" applyFill="1" applyBorder="1" applyAlignment="1" applyProtection="1" quotePrefix="1">
      <alignment vertical="center"/>
      <protection locked="0"/>
    </xf>
    <xf numFmtId="0" fontId="7" fillId="0" borderId="1" xfId="6532" applyFont="1" applyFill="1" applyBorder="1" applyAlignment="1" applyProtection="1" quotePrefix="1">
      <alignment vertical="center"/>
      <protection locked="0"/>
    </xf>
    <xf numFmtId="0" fontId="6" fillId="2" borderId="1" xfId="0" applyFont="1" applyFill="1" applyBorder="1" applyAlignment="1" applyProtection="1" quotePrefix="1">
      <alignment vertical="center"/>
      <protection locked="0" hidden="1"/>
    </xf>
    <xf numFmtId="3" fontId="6" fillId="0" borderId="1" xfId="6532" applyNumberFormat="1" applyFont="1" applyFill="1" applyBorder="1" applyAlignment="1" applyProtection="1" quotePrefix="1">
      <alignment vertical="center"/>
      <protection locked="0"/>
    </xf>
    <xf numFmtId="0" fontId="6" fillId="4" borderId="1" xfId="6532" applyFont="1" applyFill="1" applyBorder="1" applyAlignment="1" applyProtection="1" quotePrefix="1">
      <alignment vertical="center"/>
      <protection locked="0"/>
    </xf>
    <xf numFmtId="0" fontId="6" fillId="2" borderId="1" xfId="5785" applyNumberFormat="1" applyFont="1" applyFill="1" applyBorder="1" applyAlignment="1" applyProtection="1" quotePrefix="1">
      <alignment horizontal="left" vertical="center"/>
      <protection locked="0"/>
    </xf>
    <xf numFmtId="0" fontId="6" fillId="0" borderId="1" xfId="0" applyFont="1" applyFill="1" applyBorder="1" applyAlignment="1" applyProtection="1" quotePrefix="1">
      <alignment vertical="center"/>
      <protection locked="0"/>
    </xf>
    <xf numFmtId="49" fontId="6" fillId="0" borderId="1" xfId="5707" applyNumberFormat="1" applyFont="1" applyFill="1" applyBorder="1" applyAlignment="1" applyProtection="1" quotePrefix="1">
      <alignment vertical="center"/>
      <protection locked="0"/>
    </xf>
    <xf numFmtId="0" fontId="7" fillId="2" borderId="1" xfId="5785" applyNumberFormat="1" applyFont="1" applyFill="1" applyBorder="1" applyAlignment="1" applyProtection="1" quotePrefix="1">
      <alignment horizontal="left" vertical="center"/>
      <protection locked="0"/>
    </xf>
    <xf numFmtId="0" fontId="7" fillId="2" borderId="1" xfId="0" applyFont="1" applyFill="1" applyBorder="1" applyAlignment="1" applyProtection="1" quotePrefix="1">
      <alignment vertical="center"/>
      <protection locked="0"/>
    </xf>
    <xf numFmtId="0" fontId="6" fillId="2" borderId="1" xfId="0" applyFont="1" applyFill="1" applyBorder="1" applyAlignment="1" applyProtection="1" quotePrefix="1">
      <alignment vertical="center"/>
      <protection locked="0"/>
    </xf>
  </cellXfs>
  <cellStyles count="14516">
    <cellStyle name="常规" xfId="0" builtinId="0"/>
    <cellStyle name="货币[0]" xfId="1" builtinId="7"/>
    <cellStyle name="货币" xfId="2" builtinId="4"/>
    <cellStyle name="标题 5 4 13" xfId="3"/>
    <cellStyle name="百分比 2 6 3 10" xfId="4"/>
    <cellStyle name="链接单元格 2 12" xfId="5"/>
    <cellStyle name="百分比 2 2 3 5" xfId="6"/>
    <cellStyle name="注释 3 6 9" xfId="7"/>
    <cellStyle name="标题 2 4 3 8" xfId="8"/>
    <cellStyle name="输入" xfId="9" builtinId="20"/>
    <cellStyle name="检查单元格 8 3" xfId="10"/>
    <cellStyle name="标题 2 4 2 2 3 4" xfId="11"/>
    <cellStyle name="标题 5 3 10" xfId="12"/>
    <cellStyle name="百分比 2 3 2 2 3" xfId="13"/>
    <cellStyle name="适中 7 3 3" xfId="14"/>
    <cellStyle name="计算 5 5 6" xfId="15"/>
    <cellStyle name="汇总 3 2 10" xfId="16"/>
    <cellStyle name="标题 7 2 2_2016-2018年财政规划附表(2)" xfId="17"/>
    <cellStyle name="20% - 强调文字颜色 3" xfId="18" builtinId="38"/>
    <cellStyle name="百分比 2 5 14" xfId="19"/>
    <cellStyle name="百分比 3 5 4" xfId="20"/>
    <cellStyle name="百分比 2 8 2" xfId="21"/>
    <cellStyle name="标题 1 7 12" xfId="22"/>
    <cellStyle name="百分比 2 3 9" xfId="23"/>
    <cellStyle name="标题 2 5 5 7" xfId="24"/>
    <cellStyle name="百分比 2 4 2 3 3" xfId="25"/>
    <cellStyle name="好 3 3 3 13" xfId="26"/>
    <cellStyle name="百分比 2 3 5 4" xfId="27"/>
    <cellStyle name="千位分隔[0]" xfId="28" builtinId="6"/>
    <cellStyle name="40% - 强调文字颜色 3" xfId="29" builtinId="39"/>
    <cellStyle name="标题 2 2 3 3 10" xfId="30"/>
    <cellStyle name="标题 2 2 16" xfId="31"/>
    <cellStyle name="标题 1 3 4 3 13" xfId="32"/>
    <cellStyle name="标题 3 3 2 2 3 11" xfId="33"/>
    <cellStyle name="注释 2 3 2 5" xfId="34"/>
    <cellStyle name="差" xfId="35" builtinId="27"/>
    <cellStyle name="解释性文本 2 3 2 4" xfId="36"/>
    <cellStyle name="千位分隔" xfId="37" builtinId="3"/>
    <cellStyle name="标题 6 2 2 9" xfId="38"/>
    <cellStyle name="60% - 强调文字颜色 3" xfId="39" builtinId="40"/>
    <cellStyle name="输出 3 6 11" xfId="40"/>
    <cellStyle name="超链接" xfId="41" builtinId="8"/>
    <cellStyle name="百分比 2 2 2 2 3 5" xfId="42"/>
    <cellStyle name="好 3 4 3 10" xfId="43"/>
    <cellStyle name="警告文本 2 2 5" xfId="44"/>
    <cellStyle name="差 2 4 3 9" xfId="45"/>
    <cellStyle name="标题 4 3 6" xfId="46"/>
    <cellStyle name="解释性文本 5 2_2016-2018年财政规划附表(2)" xfId="47"/>
    <cellStyle name="百分比 2 5 9" xfId="48"/>
    <cellStyle name="百分比 2 2 2 2 8" xfId="49"/>
    <cellStyle name="警告文本 2 7" xfId="50"/>
    <cellStyle name="标题 3 4 2 2 3 7" xfId="51"/>
    <cellStyle name="标题 3 3 2 5" xfId="52"/>
    <cellStyle name="标题 1 3 2 4 12" xfId="53"/>
    <cellStyle name="百分比 2 3 4 3 4" xfId="54"/>
    <cellStyle name="百分比" xfId="55" builtinId="5"/>
    <cellStyle name="标题 2 2 6 2" xfId="56"/>
    <cellStyle name="百分比 2 3 3 12" xfId="57"/>
    <cellStyle name="已访问的超链接" xfId="58" builtinId="9"/>
    <cellStyle name="警告文本 4 16" xfId="59"/>
    <cellStyle name="注释" xfId="60" builtinId="10"/>
    <cellStyle name="百分比 2 3 4 9" xfId="61"/>
    <cellStyle name="60% - 强调文字颜色 2" xfId="62" builtinId="36"/>
    <cellStyle name="标题 4" xfId="63" builtinId="19"/>
    <cellStyle name="标题 4 3 18" xfId="64"/>
    <cellStyle name="标题 2 5 3 11" xfId="65"/>
    <cellStyle name="标题 8 2 3 7" xfId="66"/>
    <cellStyle name="标题 4 8 8" xfId="67"/>
    <cellStyle name="百分比 2 2 2 2 3 13" xfId="68"/>
    <cellStyle name="警告文本 2 2 13" xfId="69"/>
    <cellStyle name="输出 4 4 2 4" xfId="70"/>
    <cellStyle name="标题 2 7 3 8" xfId="71"/>
    <cellStyle name="百分比 2 5 3 5" xfId="72"/>
    <cellStyle name="输出 5 2 3 13" xfId="73"/>
    <cellStyle name="警告文本" xfId="74" builtinId="11"/>
    <cellStyle name="标题 5 6 10" xfId="75"/>
    <cellStyle name="标题 3 2 4 3 4" xfId="76"/>
    <cellStyle name="差 5 2 6" xfId="77"/>
    <cellStyle name="标题" xfId="78" builtinId="15"/>
    <cellStyle name="解释性文本" xfId="79" builtinId="53"/>
    <cellStyle name="标题 6 3 3 4" xfId="80"/>
    <cellStyle name="好 2 2 2 3 10" xfId="81"/>
    <cellStyle name="标题 4 3 2 2 10" xfId="82"/>
    <cellStyle name="标题 4 2 2 2 3 3" xfId="83"/>
    <cellStyle name="标题 1 5 2" xfId="84"/>
    <cellStyle name="标题 1" xfId="85" builtinId="16"/>
    <cellStyle name="标题 4 3 15" xfId="86"/>
    <cellStyle name="注释 4 6 13" xfId="87"/>
    <cellStyle name="标题 8 2 3 4" xfId="88"/>
    <cellStyle name="标题 4 8 5" xfId="89"/>
    <cellStyle name="百分比 2 2 2 2 3 10" xfId="90"/>
    <cellStyle name="警告文本 2 2 10" xfId="91"/>
    <cellStyle name="标题 1 2 2 4 13" xfId="92"/>
    <cellStyle name="输出 5 3 3" xfId="93"/>
    <cellStyle name="标题 2 7 3 5" xfId="94"/>
    <cellStyle name="百分比 4" xfId="95"/>
    <cellStyle name="百分比 2 5 3 2" xfId="96"/>
    <cellStyle name="标题 2" xfId="97" builtinId="17"/>
    <cellStyle name="标题 4 3 16" xfId="98"/>
    <cellStyle name="标题 8 2 3 5" xfId="99"/>
    <cellStyle name="标题 4 8 6" xfId="100"/>
    <cellStyle name="百分比 2 2 2 2 3 11" xfId="101"/>
    <cellStyle name="警告文本 2 2 11" xfId="102"/>
    <cellStyle name="输出 4 4 2 2" xfId="103"/>
    <cellStyle name="标题 2 7 3 6" xfId="104"/>
    <cellStyle name="百分比 5" xfId="105"/>
    <cellStyle name="百分比 2 5 3 3" xfId="106"/>
    <cellStyle name="60% - 强调文字颜色 1" xfId="107" builtinId="32"/>
    <cellStyle name="标题 3" xfId="108" builtinId="18"/>
    <cellStyle name="标题 4 3 17" xfId="109"/>
    <cellStyle name="标题 2 5 3 10" xfId="110"/>
    <cellStyle name="标题 8 2 3 6" xfId="111"/>
    <cellStyle name="标题 4 8 7" xfId="112"/>
    <cellStyle name="百分比 2 2 2 2 3 12" xfId="113"/>
    <cellStyle name="警告文本 2 2 12" xfId="114"/>
    <cellStyle name="输出 4 4 2 3" xfId="115"/>
    <cellStyle name="标题 2 7 3 7" xfId="116"/>
    <cellStyle name="百分比 2 5 3 4" xfId="117"/>
    <cellStyle name="适中 2 6 2" xfId="118"/>
    <cellStyle name="60% - 强调文字颜色 4" xfId="119" builtinId="44"/>
    <cellStyle name="标题 2 4 2 2 13" xfId="120"/>
    <cellStyle name="输出" xfId="121" builtinId="21"/>
    <cellStyle name="百分比 2 4 4 12" xfId="122"/>
    <cellStyle name="计算" xfId="123" builtinId="22"/>
    <cellStyle name="标题 1 2 2 4" xfId="124"/>
    <cellStyle name="差 2 2 7" xfId="125"/>
    <cellStyle name="链接单元格 3 4 3" xfId="126"/>
    <cellStyle name="检查单元格" xfId="127" builtinId="23"/>
    <cellStyle name="20% - 强调文字颜色 6" xfId="128" builtinId="50"/>
    <cellStyle name="标题 5 3 4" xfId="129"/>
    <cellStyle name="适中 4 2 4 6" xfId="130"/>
    <cellStyle name="百分比 3 5 7" xfId="131"/>
    <cellStyle name="强调文字颜色 2" xfId="132" builtinId="33"/>
    <cellStyle name="标题 3 4 3 2" xfId="133"/>
    <cellStyle name="标题 2 2 2 6" xfId="134"/>
    <cellStyle name="百分比 2 2 3 3 5" xfId="135"/>
    <cellStyle name="链接单元格" xfId="136" builtinId="24"/>
    <cellStyle name="标题 3 4 6 12" xfId="137"/>
    <cellStyle name="百分比 5 11" xfId="138"/>
    <cellStyle name="百分比 2 6 3 4" xfId="139"/>
    <cellStyle name="汇总" xfId="140" builtinId="25"/>
    <cellStyle name="汇总 4 2 14" xfId="141"/>
    <cellStyle name="好" xfId="142" builtinId="26"/>
    <cellStyle name="差 2 3 2" xfId="143"/>
    <cellStyle name="差 4 6 10" xfId="144"/>
    <cellStyle name="解释性文本 2 4 3 9" xfId="145"/>
    <cellStyle name="百分比 2 6 10" xfId="146"/>
    <cellStyle name="链接单元格 5 3 8" xfId="147"/>
    <cellStyle name="适中" xfId="148" builtinId="28"/>
    <cellStyle name="标题 3 4 2 4 12" xfId="149"/>
    <cellStyle name="百分比 2 2 4 3 13" xfId="150"/>
    <cellStyle name="百分比 2 3 3 7" xfId="151"/>
    <cellStyle name="链接单元格 7 14" xfId="152"/>
    <cellStyle name="20% - 强调文字颜色 5" xfId="153" builtinId="46"/>
    <cellStyle name="标题 5 3 3" xfId="154"/>
    <cellStyle name="适中 4 2 4 5" xfId="155"/>
    <cellStyle name="百分比 3 5 6" xfId="156"/>
    <cellStyle name="标题 2 2 2 5" xfId="157"/>
    <cellStyle name="百分比 2 2 3 3 4" xfId="158"/>
    <cellStyle name="标题 4 5 2" xfId="159"/>
    <cellStyle name="百分比 2 7 5" xfId="160"/>
    <cellStyle name="强调文字颜色 1" xfId="161" builtinId="29"/>
    <cellStyle name="百分比 2 5 12" xfId="162"/>
    <cellStyle name="链接单元格 2 4 14" xfId="163"/>
    <cellStyle name="20% - 强调文字颜色 1" xfId="164" builtinId="30"/>
    <cellStyle name="差 2 4 3 12" xfId="165"/>
    <cellStyle name="标题 2 3 2 3 5" xfId="166"/>
    <cellStyle name="百分比 3 5 2" xfId="167"/>
    <cellStyle name="40% - 强调文字颜色 1" xfId="168" builtinId="31"/>
    <cellStyle name="标题 2 2 14" xfId="169"/>
    <cellStyle name="标题 1 3 4 3 11" xfId="170"/>
    <cellStyle name="百分比 2 5 13" xfId="171"/>
    <cellStyle name="链接单元格 2 4 15" xfId="172"/>
    <cellStyle name="20% - 强调文字颜色 2" xfId="173" builtinId="34"/>
    <cellStyle name="差 2 4 3 13" xfId="174"/>
    <cellStyle name="百分比 3 5 3" xfId="175"/>
    <cellStyle name="40% - 强调文字颜色 2" xfId="176" builtinId="35"/>
    <cellStyle name="标题 2 2 15" xfId="177"/>
    <cellStyle name="标题 1 3 4 3 12" xfId="178"/>
    <cellStyle name="强调文字颜色 3" xfId="179" builtinId="37"/>
    <cellStyle name="标题 3 4 3 3" xfId="180"/>
    <cellStyle name="标题 2 2 2 7" xfId="181"/>
    <cellStyle name="百分比 2 2 3 3 6" xfId="182"/>
    <cellStyle name="强调文字颜色 4" xfId="183" builtinId="41"/>
    <cellStyle name="标题 3 4 3 4" xfId="184"/>
    <cellStyle name="标题 2 2 2 8" xfId="185"/>
    <cellStyle name="百分比 2 2 3 3 7" xfId="186"/>
    <cellStyle name="百分比 2 5 15" xfId="187"/>
    <cellStyle name="20% - 强调文字颜色 4" xfId="188" builtinId="42"/>
    <cellStyle name="标题 5 3 2" xfId="189"/>
    <cellStyle name="适中 4 2 4 4" xfId="190"/>
    <cellStyle name="百分比 3 5 5" xfId="191"/>
    <cellStyle name="40% - 强调文字颜色 4" xfId="192" builtinId="43"/>
    <cellStyle name="标题 4 4 2 2 3 10" xfId="193"/>
    <cellStyle name="标题 2 5 3 2" xfId="194"/>
    <cellStyle name="注释 4 6 3" xfId="195"/>
    <cellStyle name="标题 2 3 2 10" xfId="196"/>
    <cellStyle name="标题 2 2 17" xfId="197"/>
    <cellStyle name="标题 2 2 3 3 11" xfId="198"/>
    <cellStyle name="强调文字颜色 5" xfId="199" builtinId="45"/>
    <cellStyle name="标题 3 4 3 5" xfId="200"/>
    <cellStyle name="百分比 3 2 3 2" xfId="201"/>
    <cellStyle name="常规 2 3 2 2 2 12" xfId="202"/>
    <cellStyle name="标题 2 2 2 9" xfId="203"/>
    <cellStyle name="百分比 2 2 3 3 8" xfId="204"/>
    <cellStyle name="40% - 强调文字颜色 5" xfId="205" builtinId="47"/>
    <cellStyle name="标题 4 4 2 2 3 11" xfId="206"/>
    <cellStyle name="标题 2 5 3 3" xfId="207"/>
    <cellStyle name="注释 4 6 4" xfId="208"/>
    <cellStyle name="标题 2 3 2 11" xfId="209"/>
    <cellStyle name="标题 2 2 18" xfId="210"/>
    <cellStyle name="标题 2 2 3 3 12" xfId="211"/>
    <cellStyle name="适中 2 6 3" xfId="212"/>
    <cellStyle name="60% - 强调文字颜色 5" xfId="213" builtinId="48"/>
    <cellStyle name="强调文字颜色 6" xfId="214" builtinId="49"/>
    <cellStyle name="标题 3 4 3 6" xfId="215"/>
    <cellStyle name="百分比 3 2 3 3" xfId="216"/>
    <cellStyle name="常规 2 3 2 2 2 13" xfId="217"/>
    <cellStyle name="百分比 2 2 3 3 9" xfId="218"/>
    <cellStyle name="适中 8 2" xfId="219"/>
    <cellStyle name="40% - 强调文字颜色 6" xfId="220" builtinId="51"/>
    <cellStyle name="标题 4 4 2 2 3 12" xfId="221"/>
    <cellStyle name="标题 2 5 3 4" xfId="222"/>
    <cellStyle name="注释 4 6 5" xfId="223"/>
    <cellStyle name="标题 2 3 2 12" xfId="224"/>
    <cellStyle name="标题 2 2 3 3 13" xfId="225"/>
    <cellStyle name="适中 2 6 4" xfId="226"/>
    <cellStyle name="60% - 强调文字颜色 6" xfId="227" builtinId="52"/>
    <cellStyle name="标题 9 3 10" xfId="228"/>
    <cellStyle name="计算 2 3 2 5" xfId="229"/>
    <cellStyle name="标题 3 2 5 3" xfId="230"/>
    <cellStyle name="常规 3 8 10" xfId="231"/>
    <cellStyle name="标题 1 2 2 3 5" xfId="232"/>
    <cellStyle name="标题 1 2 2 2 11" xfId="233"/>
    <cellStyle name="百分比 2 19" xfId="234"/>
    <cellStyle name="标题 3 6_2016-2018年财政规划附表(2)" xfId="235"/>
    <cellStyle name="常规 2 5 2 2 3 13" xfId="236"/>
    <cellStyle name="百分比 2 13" xfId="237"/>
    <cellStyle name="标题 3 4 3 14" xfId="238"/>
    <cellStyle name="百分比 2 2 6 8" xfId="239"/>
    <cellStyle name="标题 2 7 3 3" xfId="240"/>
    <cellStyle name="标题 2 3 2 2 3 12" xfId="241"/>
    <cellStyle name="百分比 2" xfId="242"/>
    <cellStyle name="标题 3 2 5 2" xfId="243"/>
    <cellStyle name="标题 1 2 2 3 4" xfId="244"/>
    <cellStyle name="标题 1 2 2 2 10" xfId="245"/>
    <cellStyle name="百分比 2 18" xfId="246"/>
    <cellStyle name="百分比 2 2" xfId="247"/>
    <cellStyle name="百分比 2 15" xfId="248"/>
    <cellStyle name="百分比 2 20" xfId="249"/>
    <cellStyle name="标题 1 2 2 3 2" xfId="250"/>
    <cellStyle name="百分比 2 16" xfId="251"/>
    <cellStyle name="标题 1 2 2 3 3" xfId="252"/>
    <cellStyle name="百分比 2 17" xfId="253"/>
    <cellStyle name="百分比 5 13" xfId="254"/>
    <cellStyle name="百分比 2 2 10" xfId="255"/>
    <cellStyle name="百分比 2 6 3 6" xfId="256"/>
    <cellStyle name="百分比 5 14" xfId="257"/>
    <cellStyle name="百分比 2 2 11" xfId="258"/>
    <cellStyle name="百分比 2 6 3 7" xfId="259"/>
    <cellStyle name="警告文本 3 2 2 3 10" xfId="260"/>
    <cellStyle name="百分比 5 15" xfId="261"/>
    <cellStyle name="百分比 2 2 12" xfId="262"/>
    <cellStyle name="百分比 2 6 3 8" xfId="263"/>
    <cellStyle name="警告文本 3 2 2 3 11" xfId="264"/>
    <cellStyle name="百分比 2 10" xfId="265"/>
    <cellStyle name="标题 3 4 3 11" xfId="266"/>
    <cellStyle name="百分比 2 2 6 5" xfId="267"/>
    <cellStyle name="标题 2 4 6 8" xfId="268"/>
    <cellStyle name="百分比 2 11" xfId="269"/>
    <cellStyle name="标题 3 4 3 12" xfId="270"/>
    <cellStyle name="百分比 2 2 6 6" xfId="271"/>
    <cellStyle name="标题 2 4 6 9" xfId="272"/>
    <cellStyle name="百分比 2 12" xfId="273"/>
    <cellStyle name="标题 3 4 3 13" xfId="274"/>
    <cellStyle name="百分比 2 2 6 7" xfId="275"/>
    <cellStyle name="百分比 2 14" xfId="276"/>
    <cellStyle name="标题 3 4 3 15" xfId="277"/>
    <cellStyle name="百分比 2 2 6 9" xfId="278"/>
    <cellStyle name="百分比 2 2 13" xfId="279"/>
    <cellStyle name="百分比 2 6 3 9" xfId="280"/>
    <cellStyle name="汇总 2 3 10" xfId="281"/>
    <cellStyle name="警告文本 3 2 2 3 12" xfId="282"/>
    <cellStyle name="百分比 2 2 14" xfId="283"/>
    <cellStyle name="百分比 2 2 15" xfId="284"/>
    <cellStyle name="百分比 2 2 16" xfId="285"/>
    <cellStyle name="百分比 2 5 3 10" xfId="286"/>
    <cellStyle name="百分比 2 2 17" xfId="287"/>
    <cellStyle name="百分比 2 5 3 11" xfId="288"/>
    <cellStyle name="百分比 2 2 18" xfId="289"/>
    <cellStyle name="百分比 2 5 3 12" xfId="290"/>
    <cellStyle name="百分比 2 2 2" xfId="291"/>
    <cellStyle name="百分比 2 2 2 10" xfId="292"/>
    <cellStyle name="百分比 2 2 2 4 9" xfId="293"/>
    <cellStyle name="警告文本 4 8" xfId="294"/>
    <cellStyle name="百分比 2 2 2 11" xfId="295"/>
    <cellStyle name="百分比 2 2 2 12" xfId="296"/>
    <cellStyle name="百分比 2 2 2 13" xfId="297"/>
    <cellStyle name="标题 2 4 2 2 3 11" xfId="298"/>
    <cellStyle name="百分比 2 3 2 2 3 2" xfId="299"/>
    <cellStyle name="解释性文本 2 6 12" xfId="300"/>
    <cellStyle name="百分比 2 2 2 14" xfId="301"/>
    <cellStyle name="标题 2 4 2 2 3 12" xfId="302"/>
    <cellStyle name="百分比 2 3 2 2 3 3" xfId="303"/>
    <cellStyle name="解释性文本 2 6 13" xfId="304"/>
    <cellStyle name="标题 4 5 5 6" xfId="305"/>
    <cellStyle name="百分比 2 8 10" xfId="306"/>
    <cellStyle name="百分比 2 2 2 15" xfId="307"/>
    <cellStyle name="标题 2 4 2 2 3 13" xfId="308"/>
    <cellStyle name="标题 1 3 3_2016-2018年财政规划附表(2)" xfId="309"/>
    <cellStyle name="百分比 2 3 2 2 3 4" xfId="310"/>
    <cellStyle name="差 2 4 2 2" xfId="311"/>
    <cellStyle name="警告文本 6 3 8" xfId="312"/>
    <cellStyle name="标题 3 6 3 10" xfId="313"/>
    <cellStyle name="百分比 2 4 2" xfId="314"/>
    <cellStyle name="汇总 6 3 9" xfId="315"/>
    <cellStyle name="标题 4 5 5 7" xfId="316"/>
    <cellStyle name="百分比 2 8 11" xfId="317"/>
    <cellStyle name="标题 3 2 2 2 3 2" xfId="318"/>
    <cellStyle name="百分比 2 2 2 16" xfId="319"/>
    <cellStyle name="标题 8 6" xfId="320"/>
    <cellStyle name="标题 2 2 3 12" xfId="321"/>
    <cellStyle name="标题 2 2 2 4 13" xfId="322"/>
    <cellStyle name="百分比 2 3 2 2 3 10" xfId="323"/>
    <cellStyle name="差 4 4 3" xfId="324"/>
    <cellStyle name="百分比 2 3 2 2 3 5" xfId="325"/>
    <cellStyle name="差 2 4 2 3" xfId="326"/>
    <cellStyle name="警告文本 6 3 9" xfId="327"/>
    <cellStyle name="标题 3 6 3 11" xfId="328"/>
    <cellStyle name="百分比 2 4 3" xfId="329"/>
    <cellStyle name="标题 4 5 5 8" xfId="330"/>
    <cellStyle name="百分比 2 8 12" xfId="331"/>
    <cellStyle name="标题 2 4 2 5" xfId="332"/>
    <cellStyle name="百分比 2 2 2 2" xfId="333"/>
    <cellStyle name="百分比 2 2 2 2 10" xfId="334"/>
    <cellStyle name="好 3 4 3 6" xfId="335"/>
    <cellStyle name="标题 4 2 4 10" xfId="336"/>
    <cellStyle name="常规 4 3 2 9" xfId="337"/>
    <cellStyle name="百分比 2 2 2 2 11" xfId="338"/>
    <cellStyle name="好 3 4 3 7" xfId="339"/>
    <cellStyle name="标题 4 2 4 11" xfId="340"/>
    <cellStyle name="百分比 2 2 2 2 12" xfId="341"/>
    <cellStyle name="好 3 4 3 8" xfId="342"/>
    <cellStyle name="标题 4 2 4 12" xfId="343"/>
    <cellStyle name="百分比 2 2 2 2 13" xfId="344"/>
    <cellStyle name="好 3 4 3 9" xfId="345"/>
    <cellStyle name="标题 4 2 4 13" xfId="346"/>
    <cellStyle name="百分比 2 2 2 2 14" xfId="347"/>
    <cellStyle name="标题 4 2 4 14" xfId="348"/>
    <cellStyle name="百分比 2 2 2 2 15" xfId="349"/>
    <cellStyle name="警告文本 2 10" xfId="350"/>
    <cellStyle name="百分比 2 2 2 2 2" xfId="351"/>
    <cellStyle name="标题 7 3 3 4" xfId="352"/>
    <cellStyle name="标题 3 2 2 2 3 5" xfId="353"/>
    <cellStyle name="链接单元格 5 2 3 12" xfId="354"/>
    <cellStyle name="百分比 2 2 2 2 2 2" xfId="355"/>
    <cellStyle name="标题 5 2 4 11" xfId="356"/>
    <cellStyle name="适中 7 3 12" xfId="357"/>
    <cellStyle name="标题 2 4 3 3 5" xfId="358"/>
    <cellStyle name="好 3 2 15" xfId="359"/>
    <cellStyle name="百分比 2 3 2 2 12" xfId="360"/>
    <cellStyle name="解释性文本 2 6 9" xfId="361"/>
    <cellStyle name="标题 8 9" xfId="362"/>
    <cellStyle name="标题 2 2 3 15" xfId="363"/>
    <cellStyle name="百分比 2 3 2 2 3 13" xfId="364"/>
    <cellStyle name="差 4 4 6" xfId="365"/>
    <cellStyle name="百分比 2 3 2 2 3 8" xfId="366"/>
    <cellStyle name="输出 3 6 2" xfId="367"/>
    <cellStyle name="标题 4 2 3" xfId="368"/>
    <cellStyle name="百分比 2 4 6" xfId="369"/>
    <cellStyle name="标题 7 3 3 5" xfId="370"/>
    <cellStyle name="标题 3 2 2 2 3 6" xfId="371"/>
    <cellStyle name="链接单元格 5 2 3 13" xfId="372"/>
    <cellStyle name="百分比 2 2 2 2 2 3" xfId="373"/>
    <cellStyle name="标题 5 2 4 12" xfId="374"/>
    <cellStyle name="适中 7 3 13" xfId="375"/>
    <cellStyle name="标题 2 4 3 3 6" xfId="376"/>
    <cellStyle name="好 3 2 16" xfId="377"/>
    <cellStyle name="百分比 2 3 2 2 13" xfId="378"/>
    <cellStyle name="百分比 2 3 2 2 3 9" xfId="379"/>
    <cellStyle name="输出 3 6 3" xfId="380"/>
    <cellStyle name="百分比 2 3 6 2" xfId="381"/>
    <cellStyle name="标题 4 2 4" xfId="382"/>
    <cellStyle name="百分比 2 4 7" xfId="383"/>
    <cellStyle name="标题 7 3 3 6" xfId="384"/>
    <cellStyle name="标题 3 2 2 2 3 7" xfId="385"/>
    <cellStyle name="百分比 2 2 2 2 2 4" xfId="386"/>
    <cellStyle name="标题 5 2 4 13" xfId="387"/>
    <cellStyle name="标题 2 4 3 3 7" xfId="388"/>
    <cellStyle name="百分比 2 3 2 2 14" xfId="389"/>
    <cellStyle name="百分比 2 3 6 3" xfId="390"/>
    <cellStyle name="标题 4 2 5" xfId="391"/>
    <cellStyle name="百分比 2 4 8" xfId="392"/>
    <cellStyle name="标题 7 3 3 7" xfId="393"/>
    <cellStyle name="标题 3 2 2 2 3 8" xfId="394"/>
    <cellStyle name="百分比 2 2 2 2 2 5" xfId="395"/>
    <cellStyle name="标题 2 4 3 3 8" xfId="396"/>
    <cellStyle name="百分比 2 3 2 2 15" xfId="397"/>
    <cellStyle name="百分比 2 3 6 4" xfId="398"/>
    <cellStyle name="标题 4 2 6" xfId="399"/>
    <cellStyle name="百分比 2 4 9" xfId="400"/>
    <cellStyle name="百分比 2 2 2 2 3" xfId="401"/>
    <cellStyle name="警告文本 2 2" xfId="402"/>
    <cellStyle name="百分比 2 2 2 2 3 2" xfId="403"/>
    <cellStyle name="警告文本 2 2 2" xfId="404"/>
    <cellStyle name="差 2 4 3 6" xfId="405"/>
    <cellStyle name="标题 4 4 4 2 4" xfId="406"/>
    <cellStyle name="标题 4 3 3" xfId="407"/>
    <cellStyle name="百分比 2 5 6" xfId="408"/>
    <cellStyle name="百分比 2 2 2 2 3 3" xfId="409"/>
    <cellStyle name="警告文本 2 2 3" xfId="410"/>
    <cellStyle name="差 2 4 3 7" xfId="411"/>
    <cellStyle name="标题 4 4 4 2 5" xfId="412"/>
    <cellStyle name="解释性文本 5 5 10" xfId="413"/>
    <cellStyle name="标题 4 3 4" xfId="414"/>
    <cellStyle name="百分比 2 5 7" xfId="415"/>
    <cellStyle name="百分比 2 2 2 2 3 4" xfId="416"/>
    <cellStyle name="警告文本 2 2 4" xfId="417"/>
    <cellStyle name="差 2 4 3 8" xfId="418"/>
    <cellStyle name="标题 4 3 5" xfId="419"/>
    <cellStyle name="百分比 2 5 8" xfId="420"/>
    <cellStyle name="标题 4 6 2 2" xfId="421"/>
    <cellStyle name="百分比 2 2 2 2 3 6" xfId="422"/>
    <cellStyle name="好 3 4 3 11" xfId="423"/>
    <cellStyle name="警告文本 2 2 6" xfId="424"/>
    <cellStyle name="标题 4 6 2 3" xfId="425"/>
    <cellStyle name="标题 4 2 4 3 2" xfId="426"/>
    <cellStyle name="百分比 2 2 2 2 3 7" xfId="427"/>
    <cellStyle name="好 3 4 3 12" xfId="428"/>
    <cellStyle name="警告文本 2 2 7" xfId="429"/>
    <cellStyle name="标题 4 6 2 4" xfId="430"/>
    <cellStyle name="标题 4 2 4 3 3" xfId="431"/>
    <cellStyle name="百分比 2 2 2 2 3 8" xfId="432"/>
    <cellStyle name="好 3 4 3 13" xfId="433"/>
    <cellStyle name="警告文本 2 2 8" xfId="434"/>
    <cellStyle name="标题 4 6 2 5" xfId="435"/>
    <cellStyle name="标题 4 2 4 3 4" xfId="436"/>
    <cellStyle name="百分比 2 2 2 2 3 9" xfId="437"/>
    <cellStyle name="警告文本 2 2 9" xfId="438"/>
    <cellStyle name="百分比 2 3 6 10" xfId="439"/>
    <cellStyle name="百分比 2 2 2 2 4" xfId="440"/>
    <cellStyle name="警告文本 2 3" xfId="441"/>
    <cellStyle name="百分比 2 2 2 2 5" xfId="442"/>
    <cellStyle name="警告文本 2 4" xfId="443"/>
    <cellStyle name="百分比 2 2 2 2 6" xfId="444"/>
    <cellStyle name="警告文本 2 5" xfId="445"/>
    <cellStyle name="标题 3 4 2 2 3 5" xfId="446"/>
    <cellStyle name="标题 3 3 2 3" xfId="447"/>
    <cellStyle name="标题 1 3 2 4 10" xfId="448"/>
    <cellStyle name="百分比 2 3 4 3 2" xfId="449"/>
    <cellStyle name="百分比 2 2 2 2 7" xfId="450"/>
    <cellStyle name="警告文本 2 6" xfId="451"/>
    <cellStyle name="标题 3 4 2 2 3 6" xfId="452"/>
    <cellStyle name="标题 3 3 2 4" xfId="453"/>
    <cellStyle name="标题 1 3 2 4 11" xfId="454"/>
    <cellStyle name="百分比 2 3 4 3 3" xfId="455"/>
    <cellStyle name="百分比 2 2 2 2 9" xfId="456"/>
    <cellStyle name="警告文本 2 8" xfId="457"/>
    <cellStyle name="标题 3 4 2 2 3 8" xfId="458"/>
    <cellStyle name="标题 3 3 2 6" xfId="459"/>
    <cellStyle name="标题 1 3 2 4 13" xfId="460"/>
    <cellStyle name="百分比 2 3 4 3 5" xfId="461"/>
    <cellStyle name="标题 2 4 2 6" xfId="462"/>
    <cellStyle name="百分比 2 2 2 3" xfId="463"/>
    <cellStyle name="标题 1 5 3 3 13" xfId="464"/>
    <cellStyle name="百分比 2 2 2 3 2" xfId="465"/>
    <cellStyle name="标题 4 2 2 10" xfId="466"/>
    <cellStyle name="百分比 2 2 2 3 3" xfId="467"/>
    <cellStyle name="警告文本 3 2" xfId="468"/>
    <cellStyle name="标题 4 2 2 11" xfId="469"/>
    <cellStyle name="百分比 2 2 2 3 4" xfId="470"/>
    <cellStyle name="警告文本 3 3" xfId="471"/>
    <cellStyle name="标题 4 2 2 12" xfId="472"/>
    <cellStyle name="百分比 2 2 2 3 5" xfId="473"/>
    <cellStyle name="警告文本 3 4" xfId="474"/>
    <cellStyle name="标题 2 4 2 7" xfId="475"/>
    <cellStyle name="百分比 2 2 2 4" xfId="476"/>
    <cellStyle name="百分比 2 2 2 4 10" xfId="477"/>
    <cellStyle name="百分比 2 2 3" xfId="478"/>
    <cellStyle name="标题 4 2 6 10" xfId="479"/>
    <cellStyle name="百分比 2 2 2 4 11" xfId="480"/>
    <cellStyle name="百分比 2 2 4" xfId="481"/>
    <cellStyle name="标题 4 2 6 11" xfId="482"/>
    <cellStyle name="百分比 2 2 2 4 12" xfId="483"/>
    <cellStyle name="百分比 2 2 5" xfId="484"/>
    <cellStyle name="标题 4 2 6 12" xfId="485"/>
    <cellStyle name="百分比 2 2 2 4 13" xfId="486"/>
    <cellStyle name="标题 2 3 4_2016-2018年财政规划附表(2)" xfId="487"/>
    <cellStyle name="常规 2 2 2 4 3 10" xfId="488"/>
    <cellStyle name="常规 3 2 3 2 4" xfId="489"/>
    <cellStyle name="百分比 2 2 6" xfId="490"/>
    <cellStyle name="百分比 2 2 2 4 2" xfId="491"/>
    <cellStyle name="百分比 2 4 2 3 9" xfId="492"/>
    <cellStyle name="百分比 2 2 2 4 3" xfId="493"/>
    <cellStyle name="警告文本 4 2" xfId="494"/>
    <cellStyle name="标题 1 2 2 2 2 2" xfId="495"/>
    <cellStyle name="百分比 2 2 2 4 4" xfId="496"/>
    <cellStyle name="警告文本 4 3" xfId="497"/>
    <cellStyle name="标题 1 2 2 2 2 3" xfId="498"/>
    <cellStyle name="百分比 2 2 2 4 5" xfId="499"/>
    <cellStyle name="警告文本 4 4" xfId="500"/>
    <cellStyle name="标题 1 2 2 2 2 4" xfId="501"/>
    <cellStyle name="差 6 3 10" xfId="502"/>
    <cellStyle name="输入 4 2 4 2" xfId="503"/>
    <cellStyle name="百分比 2 2 2 4 6" xfId="504"/>
    <cellStyle name="警告文本 4 5" xfId="505"/>
    <cellStyle name="标题 1 2 2 2 2 5" xfId="506"/>
    <cellStyle name="差 6 3 11" xfId="507"/>
    <cellStyle name="汇总 6 3 2" xfId="508"/>
    <cellStyle name="输入 4 2 4 3" xfId="509"/>
    <cellStyle name="百分比 2 2 2 4 7" xfId="510"/>
    <cellStyle name="警告文本 4 6" xfId="511"/>
    <cellStyle name="警告文本 4 7" xfId="512"/>
    <cellStyle name="百分比 2 2 2 4 8" xfId="513"/>
    <cellStyle name="百分比 2 2 2 5" xfId="514"/>
    <cellStyle name="标题 2 4 2 8" xfId="515"/>
    <cellStyle name="百分比 2 2 2 6" xfId="516"/>
    <cellStyle name="标题 2 4 2 9" xfId="517"/>
    <cellStyle name="解释性文本 8 2" xfId="518"/>
    <cellStyle name="百分比 2 2 2 7" xfId="519"/>
    <cellStyle name="解释性文本 8 3" xfId="520"/>
    <cellStyle name="百分比 2 2 2 8" xfId="521"/>
    <cellStyle name="标题 7 3 10" xfId="522"/>
    <cellStyle name="解释性文本 8 4" xfId="523"/>
    <cellStyle name="百分比 2 2 2 9" xfId="524"/>
    <cellStyle name="标题 7 3 11" xfId="525"/>
    <cellStyle name="百分比 2 2 3 10" xfId="526"/>
    <cellStyle name="百分比 2 2 3 11" xfId="527"/>
    <cellStyle name="百分比 2 2 3 12" xfId="528"/>
    <cellStyle name="百分比 2 2 3 13" xfId="529"/>
    <cellStyle name="百分比 2 2 3 14" xfId="530"/>
    <cellStyle name="百分比 2 2 3 15" xfId="531"/>
    <cellStyle name="百分比 2 2 3 2" xfId="532"/>
    <cellStyle name="注释 3 6 6" xfId="533"/>
    <cellStyle name="标题 2 4 3 5" xfId="534"/>
    <cellStyle name="百分比 2 6 3" xfId="535"/>
    <cellStyle name="百分比 2 3 2 13" xfId="536"/>
    <cellStyle name="百分比 2 2 3 2 2" xfId="537"/>
    <cellStyle name="百分比 2 6 4" xfId="538"/>
    <cellStyle name="标题 4 4 4 3 2" xfId="539"/>
    <cellStyle name="百分比 2 3 2 14" xfId="540"/>
    <cellStyle name="百分比 2 2 3 2 3" xfId="541"/>
    <cellStyle name="百分比 2 6 5" xfId="542"/>
    <cellStyle name="标题 4 4 2" xfId="543"/>
    <cellStyle name="标题 4 4 4 3 3" xfId="544"/>
    <cellStyle name="百分比 2 3 2 15" xfId="545"/>
    <cellStyle name="百分比 2 2 3 2 4" xfId="546"/>
    <cellStyle name="百分比 2 6 6" xfId="547"/>
    <cellStyle name="标题 4 4 3" xfId="548"/>
    <cellStyle name="标题 4 4 4 3 4" xfId="549"/>
    <cellStyle name="百分比 2 3 2 16" xfId="550"/>
    <cellStyle name="百分比 2 2 3 2 5" xfId="551"/>
    <cellStyle name="标题 6 2 2 10" xfId="552"/>
    <cellStyle name="链接单元格 2 10" xfId="553"/>
    <cellStyle name="百分比 2 2 3 3" xfId="554"/>
    <cellStyle name="注释 3 6 7" xfId="555"/>
    <cellStyle name="标题 2 4 3 6" xfId="556"/>
    <cellStyle name="百分比 2 2 3 3 10" xfId="557"/>
    <cellStyle name="标题 2 2 2 15" xfId="558"/>
    <cellStyle name="标题 3 9" xfId="559"/>
    <cellStyle name="百分比 2 2 3 3 11" xfId="560"/>
    <cellStyle name="标题 2 2 2 16" xfId="561"/>
    <cellStyle name="百分比 2 2 3 3 12" xfId="562"/>
    <cellStyle name="百分比 2 2 3 3 13" xfId="563"/>
    <cellStyle name="百分比 2 7 3" xfId="564"/>
    <cellStyle name="百分比 2 2 3 3 2" xfId="565"/>
    <cellStyle name="适中 5_2015.1.3县级预算表" xfId="566"/>
    <cellStyle name="标题 2 2 2 3" xfId="567"/>
    <cellStyle name="输出 2 4_2016-2018年财政规划附表(2)" xfId="568"/>
    <cellStyle name="百分比 2 7 4" xfId="569"/>
    <cellStyle name="百分比 2 2 3 3 3" xfId="570"/>
    <cellStyle name="标题 2 2 2 4" xfId="571"/>
    <cellStyle name="链接单元格 2 11" xfId="572"/>
    <cellStyle name="百分比 2 2 3 4" xfId="573"/>
    <cellStyle name="注释 3 6 8" xfId="574"/>
    <cellStyle name="标题 2 4 3 7" xfId="575"/>
    <cellStyle name="百分比 2 6 3 11" xfId="576"/>
    <cellStyle name="链接单元格 2 13" xfId="577"/>
    <cellStyle name="百分比 2 2 3 6" xfId="578"/>
    <cellStyle name="标题 2 4 3 9" xfId="579"/>
    <cellStyle name="百分比 2 6 3 12" xfId="580"/>
    <cellStyle name="链接单元格 2 14" xfId="581"/>
    <cellStyle name="百分比 2 2 3 7" xfId="582"/>
    <cellStyle name="百分比 2 6 3 13" xfId="583"/>
    <cellStyle name="链接单元格 2 15" xfId="584"/>
    <cellStyle name="百分比 2 2 3 8" xfId="585"/>
    <cellStyle name="链接单元格 2 16" xfId="586"/>
    <cellStyle name="百分比 2 2 3 9" xfId="587"/>
    <cellStyle name="差 6 4" xfId="588"/>
    <cellStyle name="标题 2 3 4 2 2" xfId="589"/>
    <cellStyle name="百分比 2 6 2 3" xfId="590"/>
    <cellStyle name="标题 1 5 2 11" xfId="591"/>
    <cellStyle name="百分比 2 2 4 10" xfId="592"/>
    <cellStyle name="适中 3 2 2 3 13" xfId="593"/>
    <cellStyle name="标题 3 5 5 5" xfId="594"/>
    <cellStyle name="百分比 2 6 2 4" xfId="595"/>
    <cellStyle name="标题 1 5 2 12" xfId="596"/>
    <cellStyle name="百分比 2 2 4 11" xfId="597"/>
    <cellStyle name="标题 3 5 5 6" xfId="598"/>
    <cellStyle name="百分比 2 6 2 5" xfId="599"/>
    <cellStyle name="标题 1 5 2 13" xfId="600"/>
    <cellStyle name="百分比 2 2 4 12" xfId="601"/>
    <cellStyle name="标题 3 5 5 7" xfId="602"/>
    <cellStyle name="百分比 2 2 4 13" xfId="603"/>
    <cellStyle name="标题 3 5 5 8" xfId="604"/>
    <cellStyle name="百分比 2 2 4 14" xfId="605"/>
    <cellStyle name="标题 3 5 5 9" xfId="606"/>
    <cellStyle name="百分比 2 2 4 15" xfId="607"/>
    <cellStyle name="百分比 2 4 4 13" xfId="608"/>
    <cellStyle name="标题 2 4 2 2 14" xfId="609"/>
    <cellStyle name="百分比 2 2 4 2" xfId="610"/>
    <cellStyle name="标题 2 4 4 5" xfId="611"/>
    <cellStyle name="常规 2 2 2 2 2 4" xfId="612"/>
    <cellStyle name="标题 3 5 16" xfId="613"/>
    <cellStyle name="百分比 2 2 4 2 2" xfId="614"/>
    <cellStyle name="标题 4 4 2 2 2 3" xfId="615"/>
    <cellStyle name="常规 2 3 2 3 6" xfId="616"/>
    <cellStyle name="差 2 17" xfId="617"/>
    <cellStyle name="百分比 2 2 4 2 3" xfId="618"/>
    <cellStyle name="标题 4 4 2 2 2 4" xfId="619"/>
    <cellStyle name="常规 2 3 2 3 7" xfId="620"/>
    <cellStyle name="差 2 18" xfId="621"/>
    <cellStyle name="百分比 2 2 4 2 4" xfId="622"/>
    <cellStyle name="标题 4 4 2 2 2 5" xfId="623"/>
    <cellStyle name="百分比 2 2 4 2 5" xfId="624"/>
    <cellStyle name="百分比 2 2 4 3" xfId="625"/>
    <cellStyle name="标题 2 4 4 6" xfId="626"/>
    <cellStyle name="常规 2 2 2 2 2 5" xfId="627"/>
    <cellStyle name="标题 3 5 17" xfId="628"/>
    <cellStyle name="链接单元格 7 11" xfId="629"/>
    <cellStyle name="百分比 2 3 3 4" xfId="630"/>
    <cellStyle name="百分比 2 2 4 3 10" xfId="631"/>
    <cellStyle name="标题 2 3 2 15" xfId="632"/>
    <cellStyle name="注释 4 6 8" xfId="633"/>
    <cellStyle name="标题 2 5 3 7" xfId="634"/>
    <cellStyle name="链接单元格 7 12" xfId="635"/>
    <cellStyle name="百分比 2 3 3 5" xfId="636"/>
    <cellStyle name="百分比 2 2 4 3 11" xfId="637"/>
    <cellStyle name="标题 2 3 2 16" xfId="638"/>
    <cellStyle name="注释 4 6 9" xfId="639"/>
    <cellStyle name="标题 2 5 3 8" xfId="640"/>
    <cellStyle name="链接单元格 7 13" xfId="641"/>
    <cellStyle name="百分比 2 3 3 6" xfId="642"/>
    <cellStyle name="百分比 2 2 4 3 12" xfId="643"/>
    <cellStyle name="标题 2 5 3 9" xfId="644"/>
    <cellStyle name="百分比 2 2 4 3 2" xfId="645"/>
    <cellStyle name="注释 2 5 4" xfId="646"/>
    <cellStyle name="标题 2 3 2 3" xfId="647"/>
    <cellStyle name="差 5 5 10" xfId="648"/>
    <cellStyle name="标题 4 4 2 2 3 3" xfId="649"/>
    <cellStyle name="百分比 2 2 4 3 3" xfId="650"/>
    <cellStyle name="注释 2 5 5" xfId="651"/>
    <cellStyle name="标题 2 3 2 4" xfId="652"/>
    <cellStyle name="差 5 5 11" xfId="653"/>
    <cellStyle name="标题 4 4 2 2 3 4" xfId="654"/>
    <cellStyle name="百分比 2 2 4 3 4" xfId="655"/>
    <cellStyle name="标题 1 4 2 10" xfId="656"/>
    <cellStyle name="标题 2 3 2 5" xfId="657"/>
    <cellStyle name="差 5 5 12" xfId="658"/>
    <cellStyle name="标题 4 4 2 2 3 5" xfId="659"/>
    <cellStyle name="百分比 2 2 4 3 5" xfId="660"/>
    <cellStyle name="标题 1 4 2 11" xfId="661"/>
    <cellStyle name="标题 2 3 2 6" xfId="662"/>
    <cellStyle name="差 5 5 13" xfId="663"/>
    <cellStyle name="标题 4 4 2 2 3 6" xfId="664"/>
    <cellStyle name="百分比 2 2 4 3 6" xfId="665"/>
    <cellStyle name="标题 1 4 2 12" xfId="666"/>
    <cellStyle name="标题 2 3 2 7" xfId="667"/>
    <cellStyle name="标题 4 4 2 2 3 7" xfId="668"/>
    <cellStyle name="百分比 2 2 4 3 7" xfId="669"/>
    <cellStyle name="标题 1 4 2 13" xfId="670"/>
    <cellStyle name="标题 2 3 2 8" xfId="671"/>
    <cellStyle name="标题 4 4 2 2 3 8" xfId="672"/>
    <cellStyle name="百分比 2 2 4 3 8" xfId="673"/>
    <cellStyle name="标题 1 4 2 14" xfId="674"/>
    <cellStyle name="标题 2 3 2 9" xfId="675"/>
    <cellStyle name="标题 4 4 2 2 3 9" xfId="676"/>
    <cellStyle name="计算 4 3 10" xfId="677"/>
    <cellStyle name="百分比 2 2 4 3 9" xfId="678"/>
    <cellStyle name="标题 1 4 2 15" xfId="679"/>
    <cellStyle name="百分比 2 2 4 4" xfId="680"/>
    <cellStyle name="标题 2 4 4 7" xfId="681"/>
    <cellStyle name="百分比 2 2 4 5" xfId="682"/>
    <cellStyle name="标题 2 4 4 8" xfId="683"/>
    <cellStyle name="百分比 2 2 4 6" xfId="684"/>
    <cellStyle name="标题 2 4 4 9" xfId="685"/>
    <cellStyle name="百分比 2 2 4 7" xfId="686"/>
    <cellStyle name="百分比 2 2 4 8" xfId="687"/>
    <cellStyle name="差 7 3" xfId="688"/>
    <cellStyle name="标题 1 2 4_2016-2018年财政规划附表(2)" xfId="689"/>
    <cellStyle name="百分比 2 2 4 9" xfId="690"/>
    <cellStyle name="差 7 4" xfId="691"/>
    <cellStyle name="标题 2 3 4 3 2" xfId="692"/>
    <cellStyle name="百分比 2 2 5 2" xfId="693"/>
    <cellStyle name="标题 2 4 5 5" xfId="694"/>
    <cellStyle name="百分比 2 2 5 3" xfId="695"/>
    <cellStyle name="百分比 2 2 5 4" xfId="696"/>
    <cellStyle name="百分比 2 2 5 5" xfId="697"/>
    <cellStyle name="百分比 2 3 5 5" xfId="698"/>
    <cellStyle name="标题 2 2_2015.1.3县级预算表" xfId="699"/>
    <cellStyle name="百分比 2 4 2 3 4" xfId="700"/>
    <cellStyle name="标题 2 5 5 8" xfId="701"/>
    <cellStyle name="百分比 2 2 6 10" xfId="702"/>
    <cellStyle name="标题 2 2 3 3 2" xfId="703"/>
    <cellStyle name="百分比 2 4 2 3 5" xfId="704"/>
    <cellStyle name="标题 2 5 5 9" xfId="705"/>
    <cellStyle name="标题 5 4 3 10" xfId="706"/>
    <cellStyle name="汇总 3 3 3 10" xfId="707"/>
    <cellStyle name="百分比 2 2 6 11" xfId="708"/>
    <cellStyle name="标题 2 2 3 3 3" xfId="709"/>
    <cellStyle name="百分比 2 4 2 3 6" xfId="710"/>
    <cellStyle name="标题 5 4 3 11" xfId="711"/>
    <cellStyle name="汇总 3 3 3 11" xfId="712"/>
    <cellStyle name="百分比 2 2 6 12" xfId="713"/>
    <cellStyle name="标题 2 2 3 3 4" xfId="714"/>
    <cellStyle name="百分比 2 4 2 3 7" xfId="715"/>
    <cellStyle name="标题 5 4 3 12" xfId="716"/>
    <cellStyle name="汇总 3 3 3 12" xfId="717"/>
    <cellStyle name="百分比 2 2 6 13" xfId="718"/>
    <cellStyle name="标题 2 2 3 3 5" xfId="719"/>
    <cellStyle name="百分比 2 3 16" xfId="720"/>
    <cellStyle name="标题 1 7 3 6" xfId="721"/>
    <cellStyle name="百分比 2 2 6 2" xfId="722"/>
    <cellStyle name="标题 2 4 6 5" xfId="723"/>
    <cellStyle name="百分比 2 3 17" xfId="724"/>
    <cellStyle name="常规 2 3 4 3 10" xfId="725"/>
    <cellStyle name="标题 1 7 3 7" xfId="726"/>
    <cellStyle name="百分比 2 2 6 3" xfId="727"/>
    <cellStyle name="标题 2 4 6 6" xfId="728"/>
    <cellStyle name="百分比 2 3 18" xfId="729"/>
    <cellStyle name="常规 2 3 4 3 11" xfId="730"/>
    <cellStyle name="标题 1 7 3 8" xfId="731"/>
    <cellStyle name="标题 2 4 6 7" xfId="732"/>
    <cellStyle name="百分比 2 2 6 4" xfId="733"/>
    <cellStyle name="标题 3 4 3 10" xfId="734"/>
    <cellStyle name="百分比 2 3 4 2" xfId="735"/>
    <cellStyle name="标题 2 5 4 5" xfId="736"/>
    <cellStyle name="百分比 2 2 7" xfId="737"/>
    <cellStyle name="百分比 2 4 2 2 2" xfId="738"/>
    <cellStyle name="百分比 2 3 4 3" xfId="739"/>
    <cellStyle name="百分比 2 2 8" xfId="740"/>
    <cellStyle name="百分比 2 4 2 2 3" xfId="741"/>
    <cellStyle name="百分比 2 3 4 4" xfId="742"/>
    <cellStyle name="百分比 2 2 9" xfId="743"/>
    <cellStyle name="汇总 4 3 3 10" xfId="744"/>
    <cellStyle name="百分比 2 3" xfId="745"/>
    <cellStyle name="链接单元格 2 2 12" xfId="746"/>
    <cellStyle name="百分比 2 3 10" xfId="747"/>
    <cellStyle name="标题 1 3 4 3 8" xfId="748"/>
    <cellStyle name="链接单元格 2 2 13" xfId="749"/>
    <cellStyle name="百分比 2 3 11" xfId="750"/>
    <cellStyle name="标题 1 3 4 3 9" xfId="751"/>
    <cellStyle name="链接单元格 2 2 14" xfId="752"/>
    <cellStyle name="百分比 2 3 12" xfId="753"/>
    <cellStyle name="标题 1 7 3 2" xfId="754"/>
    <cellStyle name="链接单元格 2 2 15" xfId="755"/>
    <cellStyle name="百分比 2 3 13" xfId="756"/>
    <cellStyle name="标题 1 7 3 3" xfId="757"/>
    <cellStyle name="链接单元格 2 2 16" xfId="758"/>
    <cellStyle name="百分比 2 3 14" xfId="759"/>
    <cellStyle name="标题 1 5 3_2016-2018年财政规划附表(2)" xfId="760"/>
    <cellStyle name="标题 1 7 3 4" xfId="761"/>
    <cellStyle name="百分比 2 3 15" xfId="762"/>
    <cellStyle name="标题 1 7 3 5" xfId="763"/>
    <cellStyle name="百分比 2 3 2 2 2 4" xfId="764"/>
    <cellStyle name="标题 3 3 2 2 3 7" xfId="765"/>
    <cellStyle name="百分比 2 3 2" xfId="766"/>
    <cellStyle name="百分比 2 3 2 10" xfId="767"/>
    <cellStyle name="标题 3 3 6 9" xfId="768"/>
    <cellStyle name="百分比 2 3 2 11" xfId="769"/>
    <cellStyle name="标题 1 3 4_2016-2018年财政规划附表(2)" xfId="770"/>
    <cellStyle name="百分比 2 6 2" xfId="771"/>
    <cellStyle name="百分比 2 3 2 12" xfId="772"/>
    <cellStyle name="百分比 2 3 2 2" xfId="773"/>
    <cellStyle name="标题 2 3 3_2016-2018年财政规划附表(2)" xfId="774"/>
    <cellStyle name="标题 2 5 2 5" xfId="775"/>
    <cellStyle name="差 2 2 2 10" xfId="776"/>
    <cellStyle name="百分比 2 8 13" xfId="777"/>
    <cellStyle name="标题 4 5 5 9" xfId="778"/>
    <cellStyle name="百分比 2 4 4" xfId="779"/>
    <cellStyle name="标题 3 6 3 12" xfId="780"/>
    <cellStyle name="差 2 4 2 4" xfId="781"/>
    <cellStyle name="百分比 2 3 2 2 3 6" xfId="782"/>
    <cellStyle name="差 4 4 4" xfId="783"/>
    <cellStyle name="百分比 2 3 2 2 3 11" xfId="784"/>
    <cellStyle name="标题 2 2 3 13" xfId="785"/>
    <cellStyle name="标题 8 7" xfId="786"/>
    <cellStyle name="解释性文本 2 6 7" xfId="787"/>
    <cellStyle name="百分比 2 3 2 2 10" xfId="788"/>
    <cellStyle name="链接单元格 2 2 2 14" xfId="789"/>
    <cellStyle name="好 3 2 13" xfId="790"/>
    <cellStyle name="标题 2 4 3 3 3" xfId="791"/>
    <cellStyle name="差 2 2 2 2 4" xfId="792"/>
    <cellStyle name="百分比 2 4 5" xfId="793"/>
    <cellStyle name="标题 3 6 3 13" xfId="794"/>
    <cellStyle name="标题 4 2 2" xfId="795"/>
    <cellStyle name="差 2 4 2 5" xfId="796"/>
    <cellStyle name="百分比 2 3 2 2 3 7" xfId="797"/>
    <cellStyle name="差 4 4 5" xfId="798"/>
    <cellStyle name="百分比 2 3 2 2 3 12" xfId="799"/>
    <cellStyle name="标题 2 2 3 14" xfId="800"/>
    <cellStyle name="标题 8 8" xfId="801"/>
    <cellStyle name="解释性文本 2 6 8" xfId="802"/>
    <cellStyle name="百分比 2 3 2 2 11" xfId="803"/>
    <cellStyle name="链接单元格 2 2 2 15" xfId="804"/>
    <cellStyle name="好 3 2 14" xfId="805"/>
    <cellStyle name="标题 2 4 3 3 4" xfId="806"/>
    <cellStyle name="适中 7 3 11" xfId="807"/>
    <cellStyle name="标题 5 2 4 10" xfId="808"/>
    <cellStyle name="差 2 2 2 2 5" xfId="809"/>
    <cellStyle name="百分比 2 3 2 2 2" xfId="810"/>
    <cellStyle name="百分比 2 3 2 2 2 2" xfId="811"/>
    <cellStyle name="标题 3 3 2 2 3 5" xfId="812"/>
    <cellStyle name="百分比 2 3 2 2 2 3" xfId="813"/>
    <cellStyle name="标题 3 3 2 2 3 6" xfId="814"/>
    <cellStyle name="百分比 2 3 3" xfId="815"/>
    <cellStyle name="百分比 2 3 2 2 2 5" xfId="816"/>
    <cellStyle name="标题 3 3 2 2 3 8" xfId="817"/>
    <cellStyle name="百分比 2 3 2 2 4" xfId="818"/>
    <cellStyle name="百分比 2 3 2 2 5" xfId="819"/>
    <cellStyle name="百分比 2 3 2 2 6" xfId="820"/>
    <cellStyle name="百分比 2 3 2 2 7" xfId="821"/>
    <cellStyle name="百分比 2 3 2 2 8" xfId="822"/>
    <cellStyle name="百分比 2 3 2 2 9" xfId="823"/>
    <cellStyle name="标题 1 2 3 10" xfId="824"/>
    <cellStyle name="百分比 2 3 2 3" xfId="825"/>
    <cellStyle name="标题 2 5 2 6" xfId="826"/>
    <cellStyle name="差 2 2 2 11" xfId="827"/>
    <cellStyle name="百分比 2 3 2 3 2" xfId="828"/>
    <cellStyle name="标题 1 5 5 6" xfId="829"/>
    <cellStyle name="百分比 2 3 2 3 3" xfId="830"/>
    <cellStyle name="标题 1 5 5 7" xfId="831"/>
    <cellStyle name="百分比 2 3 2 3 4" xfId="832"/>
    <cellStyle name="标题 1 5 5 8" xfId="833"/>
    <cellStyle name="百分比 2 3 2 3 5" xfId="834"/>
    <cellStyle name="标题 1 5 5 9" xfId="835"/>
    <cellStyle name="百分比 2 3 2 4" xfId="836"/>
    <cellStyle name="标题 2 5 2 7" xfId="837"/>
    <cellStyle name="差 2 2 2 12" xfId="838"/>
    <cellStyle name="百分比 2 3 2 4 10" xfId="839"/>
    <cellStyle name="百分比 2 3 2 4 2" xfId="840"/>
    <cellStyle name="百分比 2 3 2 4 11" xfId="841"/>
    <cellStyle name="百分比 2 3 2 4 3" xfId="842"/>
    <cellStyle name="百分比 2 3 2 4 12" xfId="843"/>
    <cellStyle name="百分比 2 3 2 4 4" xfId="844"/>
    <cellStyle name="百分比 2 3 2 4 13" xfId="845"/>
    <cellStyle name="百分比 2 3 2 4 5" xfId="846"/>
    <cellStyle name="百分比 2 3 2 4 6" xfId="847"/>
    <cellStyle name="百分比 2 3 2 4 7" xfId="848"/>
    <cellStyle name="标题 6 2 2 3 2" xfId="849"/>
    <cellStyle name="百分比 2 3 2 4 8" xfId="850"/>
    <cellStyle name="标题 6 2 2 3 3" xfId="851"/>
    <cellStyle name="百分比 2 3 2 4 9" xfId="852"/>
    <cellStyle name="标题 2 2 2 2 10" xfId="853"/>
    <cellStyle name="标题 6 2 2 3 4" xfId="854"/>
    <cellStyle name="百分比 2 3 2 5" xfId="855"/>
    <cellStyle name="标题 2 5 2 8" xfId="856"/>
    <cellStyle name="差 2 2 2 13" xfId="857"/>
    <cellStyle name="百分比 2 3 2 6" xfId="858"/>
    <cellStyle name="标题 2 5 2 9" xfId="859"/>
    <cellStyle name="差 2 2 2 14" xfId="860"/>
    <cellStyle name="百分比 2 3 2 7" xfId="861"/>
    <cellStyle name="差 2 2 2 15" xfId="862"/>
    <cellStyle name="百分比 2 3 2 8" xfId="863"/>
    <cellStyle name="百分比 2 3 2 9" xfId="864"/>
    <cellStyle name="百分比 2 3 3 10" xfId="865"/>
    <cellStyle name="标题 5 4 9" xfId="866"/>
    <cellStyle name="百分比 2 3 3 11" xfId="867"/>
    <cellStyle name="差 6 2 2" xfId="868"/>
    <cellStyle name="百分比 2 3 3 13" xfId="869"/>
    <cellStyle name="标题 2 2 6 3" xfId="870"/>
    <cellStyle name="差 6 2 3" xfId="871"/>
    <cellStyle name="百分比 2 3 3 14" xfId="872"/>
    <cellStyle name="标题 2 2 6 4" xfId="873"/>
    <cellStyle name="差 6 2 4" xfId="874"/>
    <cellStyle name="百分比 2 3 3 15" xfId="875"/>
    <cellStyle name="标题 2 2 6 5" xfId="876"/>
    <cellStyle name="标题 2 3 2 13" xfId="877"/>
    <cellStyle name="注释 4 6 6" xfId="878"/>
    <cellStyle name="标题 2 5 3 5" xfId="879"/>
    <cellStyle name="百分比 2 3 3 2" xfId="880"/>
    <cellStyle name="标题 4 4 2 2 3 13" xfId="881"/>
    <cellStyle name="百分比 2 3 3 2 2" xfId="882"/>
    <cellStyle name="百分比 2 3 3 2 3" xfId="883"/>
    <cellStyle name="输出 4 10" xfId="884"/>
    <cellStyle name="百分比 2 3 3 2 4" xfId="885"/>
    <cellStyle name="输出 4 11" xfId="886"/>
    <cellStyle name="百分比 2 3 3 2 5" xfId="887"/>
    <cellStyle name="链接单元格 7 10" xfId="888"/>
    <cellStyle name="百分比 2 3 3 3" xfId="889"/>
    <cellStyle name="标题 2 3 2 14" xfId="890"/>
    <cellStyle name="注释 4 6 7" xfId="891"/>
    <cellStyle name="标题 2 5 3 6" xfId="892"/>
    <cellStyle name="百分比 2 3 3 3 10" xfId="893"/>
    <cellStyle name="检查单元格 7 4" xfId="894"/>
    <cellStyle name="标题 2 4 2 2 2 5" xfId="895"/>
    <cellStyle name="标题 3 2 2 15" xfId="896"/>
    <cellStyle name="百分比 2 3 3 3 11" xfId="897"/>
    <cellStyle name="检查单元格 7 5" xfId="898"/>
    <cellStyle name="标题 3 2 2 16" xfId="899"/>
    <cellStyle name="百分比 2 3 3 3 12" xfId="900"/>
    <cellStyle name="百分比 2 3 3 3 13" xfId="901"/>
    <cellStyle name="链接单元格 4 2 2_2016-2018年财政规划附表(2)" xfId="902"/>
    <cellStyle name="百分比 2 3 3 3 2" xfId="903"/>
    <cellStyle name="标题 3 2 2 3" xfId="904"/>
    <cellStyle name="百分比 2 3 3 3 3" xfId="905"/>
    <cellStyle name="标题 3 2 2 4" xfId="906"/>
    <cellStyle name="百分比 2 3 3 3 4" xfId="907"/>
    <cellStyle name="标题 3 2 2 5" xfId="908"/>
    <cellStyle name="百分比 2 3 3 3 5" xfId="909"/>
    <cellStyle name="标题 3 2 2 6" xfId="910"/>
    <cellStyle name="百分比 2 3 3 3 6" xfId="911"/>
    <cellStyle name="标题 3 2 2 7" xfId="912"/>
    <cellStyle name="百分比 2 3 3 3 7" xfId="913"/>
    <cellStyle name="标题 3 2 2 8" xfId="914"/>
    <cellStyle name="百分比 2 3 3 3 8" xfId="915"/>
    <cellStyle name="标题 3 2 2 9" xfId="916"/>
    <cellStyle name="百分比 2 3 3 3 9" xfId="917"/>
    <cellStyle name="链接单元格 7 15" xfId="918"/>
    <cellStyle name="百分比 2 3 3 8" xfId="919"/>
    <cellStyle name="百分比 2 3 3 9" xfId="920"/>
    <cellStyle name="百分比 2 3 4" xfId="921"/>
    <cellStyle name="标题 1 5_2015.1.3县级预算表" xfId="922"/>
    <cellStyle name="百分比 2 3 4 10" xfId="923"/>
    <cellStyle name="百分比 2 3 4 11" xfId="924"/>
    <cellStyle name="链接单元格 3 2 2 10" xfId="925"/>
    <cellStyle name="标题 4 3 4 3 2" xfId="926"/>
    <cellStyle name="百分比 2 3 4 12" xfId="927"/>
    <cellStyle name="链接单元格 3 2 2 11" xfId="928"/>
    <cellStyle name="标题 4 3 4 3 3" xfId="929"/>
    <cellStyle name="百分比 2 3 4 13" xfId="930"/>
    <cellStyle name="链接单元格 3 2 2 12" xfId="931"/>
    <cellStyle name="标题 4 3 4 3 4" xfId="932"/>
    <cellStyle name="百分比 2 3 4 14" xfId="933"/>
    <cellStyle name="链接单元格 3 2 2 13" xfId="934"/>
    <cellStyle name="标题 4 3 4 3 5" xfId="935"/>
    <cellStyle name="百分比 2 3 4 15" xfId="936"/>
    <cellStyle name="链接单元格 3 2 2 14" xfId="937"/>
    <cellStyle name="标题 4 3 4 3 6" xfId="938"/>
    <cellStyle name="输出 3 4 3 2" xfId="939"/>
    <cellStyle name="百分比 2 4 2 3 11" xfId="940"/>
    <cellStyle name="标题 7 2 4 5" xfId="941"/>
    <cellStyle name="百分比 2 3 4 2 2" xfId="942"/>
    <cellStyle name="标题 3 4 2 2 2 5" xfId="943"/>
    <cellStyle name="输出 3 4 3 3" xfId="944"/>
    <cellStyle name="百分比 2 4 2 3 12" xfId="945"/>
    <cellStyle name="标题 7 2 4 6" xfId="946"/>
    <cellStyle name="百分比 2 3 4 2 3" xfId="947"/>
    <cellStyle name="输出 3 4 3 4" xfId="948"/>
    <cellStyle name="百分比 2 4 2 3 13" xfId="949"/>
    <cellStyle name="标题 7 2 4 7" xfId="950"/>
    <cellStyle name="百分比 2 3 4 2 4" xfId="951"/>
    <cellStyle name="百分比 2 3 4 2 5" xfId="952"/>
    <cellStyle name="百分比 2 3 4 3 10" xfId="953"/>
    <cellStyle name="标题 3 3 2 15" xfId="954"/>
    <cellStyle name="百分比 2 3 4 3 11" xfId="955"/>
    <cellStyle name="标题 3 3 2 16" xfId="956"/>
    <cellStyle name="百分比 2 3 4 3 12" xfId="957"/>
    <cellStyle name="百分比 2 3 4 3 13" xfId="958"/>
    <cellStyle name="百分比 2 3 4 3 6" xfId="959"/>
    <cellStyle name="标题 3 3 2 7" xfId="960"/>
    <cellStyle name="标题 3 4 2 2 3 9" xfId="961"/>
    <cellStyle name="百分比 2 3 4 3 7" xfId="962"/>
    <cellStyle name="链接单元格 3 2 2 3 2" xfId="963"/>
    <cellStyle name="标题 3 3 2 8" xfId="964"/>
    <cellStyle name="百分比 2 3 4 3 8" xfId="965"/>
    <cellStyle name="链接单元格 3 2 2 3 3" xfId="966"/>
    <cellStyle name="标题 3 3 2 9" xfId="967"/>
    <cellStyle name="百分比 2 3 4 3 9" xfId="968"/>
    <cellStyle name="百分比 2 4 2 2 4" xfId="969"/>
    <cellStyle name="百分比 2 3 4 5" xfId="970"/>
    <cellStyle name="百分比 2 4 2 2 5" xfId="971"/>
    <cellStyle name="百分比 2 3 4 6" xfId="972"/>
    <cellStyle name="百分比 2 3 4 7" xfId="973"/>
    <cellStyle name="百分比 2 3 4 8" xfId="974"/>
    <cellStyle name="百分比 2 3 5" xfId="975"/>
    <cellStyle name="百分比 2 3 7" xfId="976"/>
    <cellStyle name="标题 1 7 10" xfId="977"/>
    <cellStyle name="百分比 2 3 5 2" xfId="978"/>
    <cellStyle name="好 3 3 3 11" xfId="979"/>
    <cellStyle name="标题 2 5 5 5" xfId="980"/>
    <cellStyle name="百分比 2 3 5 3" xfId="981"/>
    <cellStyle name="好 3 3 3 12" xfId="982"/>
    <cellStyle name="百分比 2 4 2 3 2" xfId="983"/>
    <cellStyle name="标题 2 5 5 6" xfId="984"/>
    <cellStyle name="百分比 2 3 8" xfId="985"/>
    <cellStyle name="标题 1 7 11" xfId="986"/>
    <cellStyle name="百分比 2 3 6" xfId="987"/>
    <cellStyle name="汇总 3 4 3 10" xfId="988"/>
    <cellStyle name="百分比 2 3 6 11" xfId="989"/>
    <cellStyle name="汇总 3 4 3 11" xfId="990"/>
    <cellStyle name="百分比 2 3 6 12" xfId="991"/>
    <cellStyle name="汇总 3 4 3 12" xfId="992"/>
    <cellStyle name="百分比 2 3 6 13" xfId="993"/>
    <cellStyle name="百分比 2 3 6 5" xfId="994"/>
    <cellStyle name="标题 1 6_2016-2018年财政规划附表(2)" xfId="995"/>
    <cellStyle name="百分比 2 3 6 6" xfId="996"/>
    <cellStyle name="百分比 2 3 6 7" xfId="997"/>
    <cellStyle name="链接单元格 2 3 12" xfId="998"/>
    <cellStyle name="百分比 2 4 10" xfId="999"/>
    <cellStyle name="标题 3 4 3_2016-2018年财政规划附表(2)" xfId="1000"/>
    <cellStyle name="百分比 2 3 6 8" xfId="1001"/>
    <cellStyle name="链接单元格 2 3 13" xfId="1002"/>
    <cellStyle name="百分比 2 4 11" xfId="1003"/>
    <cellStyle name="百分比 2 3 6 9" xfId="1004"/>
    <cellStyle name="汇总 4 3 3 11" xfId="1005"/>
    <cellStyle name="百分比 2 4" xfId="1006"/>
    <cellStyle name="差 2 4 2" xfId="1007"/>
    <cellStyle name="链接单元格 2 3 14" xfId="1008"/>
    <cellStyle name="百分比 2 4 12" xfId="1009"/>
    <cellStyle name="链接单元格 2 3 15" xfId="1010"/>
    <cellStyle name="百分比 2 4 13" xfId="1011"/>
    <cellStyle name="标题 1 2 3 3 2" xfId="1012"/>
    <cellStyle name="百分比 2 4 14" xfId="1013"/>
    <cellStyle name="标题 1 2 3 3 3" xfId="1014"/>
    <cellStyle name="百分比 2 4 15" xfId="1015"/>
    <cellStyle name="标题 1 2 3 3 4" xfId="1016"/>
    <cellStyle name="标题 3 3 5 2" xfId="1017"/>
    <cellStyle name="百分比 2 4 16" xfId="1018"/>
    <cellStyle name="标题 1 2 3 3 5" xfId="1019"/>
    <cellStyle name="标题 3 3 5 3" xfId="1020"/>
    <cellStyle name="百分比 2 8 3" xfId="1021"/>
    <cellStyle name="好 3 3 3 7" xfId="1022"/>
    <cellStyle name="百分比 2 4 2 10" xfId="1023"/>
    <cellStyle name="检查单元格 4 2 2 2 2" xfId="1024"/>
    <cellStyle name="常规 4 2 2 9" xfId="1025"/>
    <cellStyle name="标题 4 3 2 4 5" xfId="1026"/>
    <cellStyle name="标题 5 4 3 6" xfId="1027"/>
    <cellStyle name="百分比 2 8 4" xfId="1028"/>
    <cellStyle name="好 3 3 3 8" xfId="1029"/>
    <cellStyle name="百分比 2 4 2 11" xfId="1030"/>
    <cellStyle name="检查单元格 4 2 2 2 3" xfId="1031"/>
    <cellStyle name="标题 4 3 2 4 6" xfId="1032"/>
    <cellStyle name="标题 5 4 3 7" xfId="1033"/>
    <cellStyle name="百分比 2 8 5" xfId="1034"/>
    <cellStyle name="标题 4 6 2" xfId="1035"/>
    <cellStyle name="好 3 3 3 9" xfId="1036"/>
    <cellStyle name="百分比 2 4 2 12" xfId="1037"/>
    <cellStyle name="检查单元格 4 2 2 2 4" xfId="1038"/>
    <cellStyle name="标题 4 3 2 4 7" xfId="1039"/>
    <cellStyle name="输出 2 2 2 3 10" xfId="1040"/>
    <cellStyle name="检查单元格 4 2" xfId="1041"/>
    <cellStyle name="标题 5 4 3 8" xfId="1042"/>
    <cellStyle name="百分比 2 8 6" xfId="1043"/>
    <cellStyle name="标题 4 6 3" xfId="1044"/>
    <cellStyle name="百分比 2 4 2 13" xfId="1045"/>
    <cellStyle name="检查单元格 4 2 2 2 5" xfId="1046"/>
    <cellStyle name="标题 4 3 2 4 8" xfId="1047"/>
    <cellStyle name="输出 2 2 2 3 11" xfId="1048"/>
    <cellStyle name="检查单元格 4 3" xfId="1049"/>
    <cellStyle name="标题 5 4 3 9" xfId="1050"/>
    <cellStyle name="百分比 2 8 7" xfId="1051"/>
    <cellStyle name="标题 1 8 10" xfId="1052"/>
    <cellStyle name="标题 4 6 4" xfId="1053"/>
    <cellStyle name="百分比 2 4 2 14" xfId="1054"/>
    <cellStyle name="标题 4 3 2 4 9" xfId="1055"/>
    <cellStyle name="百分比 2 8 8" xfId="1056"/>
    <cellStyle name="标题 1 8 11" xfId="1057"/>
    <cellStyle name="标题 4 6 5" xfId="1058"/>
    <cellStyle name="百分比 2 4 2 15" xfId="1059"/>
    <cellStyle name="百分比 2 4 2 2" xfId="1060"/>
    <cellStyle name="标题 2 4 3 3 12" xfId="1061"/>
    <cellStyle name="注释 5 5 6" xfId="1062"/>
    <cellStyle name="链接单元格 3 4 3 10" xfId="1063"/>
    <cellStyle name="检查单元格 10" xfId="1064"/>
    <cellStyle name="好 5_2015.1.3县级预算表" xfId="1065"/>
    <cellStyle name="标题 2 6 2 5" xfId="1066"/>
    <cellStyle name="标题 3 2 2_2015.1.3县级预算表" xfId="1067"/>
    <cellStyle name="标题 4 3 2 11" xfId="1068"/>
    <cellStyle name="百分比 2 4 2 3" xfId="1069"/>
    <cellStyle name="标题 2 4 3 3 13" xfId="1070"/>
    <cellStyle name="标题 4 3 2 12" xfId="1071"/>
    <cellStyle name="标题 3 4 2 2_2016-2018年财政规划附表(2)" xfId="1072"/>
    <cellStyle name="百分比 2 4 2 3 10" xfId="1073"/>
    <cellStyle name="标题 7 2 4 4" xfId="1074"/>
    <cellStyle name="百分比 2 4 2 3 8" xfId="1075"/>
    <cellStyle name="标题 5 4 3 13" xfId="1076"/>
    <cellStyle name="百分比 2 4 2 4" xfId="1077"/>
    <cellStyle name="标题 4 3 2 13" xfId="1078"/>
    <cellStyle name="百分比 2 4 2 5" xfId="1079"/>
    <cellStyle name="标题 4 3 2 14" xfId="1080"/>
    <cellStyle name="百分比 2 4 2 6" xfId="1081"/>
    <cellStyle name="标题 4 3 2 15" xfId="1082"/>
    <cellStyle name="百分比 2 4 2 7" xfId="1083"/>
    <cellStyle name="标题 1 3_2015.1.3县级预算表" xfId="1084"/>
    <cellStyle name="标题 4 3 2 16" xfId="1085"/>
    <cellStyle name="百分比 2 4 2 8" xfId="1086"/>
    <cellStyle name="百分比 2 5 2" xfId="1087"/>
    <cellStyle name="百分比 3 15" xfId="1088"/>
    <cellStyle name="差 2 4 3 2" xfId="1089"/>
    <cellStyle name="百分比 2 4 2 9" xfId="1090"/>
    <cellStyle name="百分比 2 4 3 2" xfId="1091"/>
    <cellStyle name="标题 2 6 3 5" xfId="1092"/>
    <cellStyle name="百分比 2 4 3 3" xfId="1093"/>
    <cellStyle name="标题 2 6 3 6" xfId="1094"/>
    <cellStyle name="差 7 3 10" xfId="1095"/>
    <cellStyle name="百分比 2 4 3 4" xfId="1096"/>
    <cellStyle name="标题 2 6 3 7" xfId="1097"/>
    <cellStyle name="差 7 3 11" xfId="1098"/>
    <cellStyle name="百分比 2 4 3 5" xfId="1099"/>
    <cellStyle name="标题 2 6 3 8" xfId="1100"/>
    <cellStyle name="百分比 2 4 4 10" xfId="1101"/>
    <cellStyle name="标题 2 4 2 2 11" xfId="1102"/>
    <cellStyle name="百分比 2 4 4 11" xfId="1103"/>
    <cellStyle name="标题 2 4 2 2 12" xfId="1104"/>
    <cellStyle name="百分比 2 4 4 2" xfId="1105"/>
    <cellStyle name="百分比 2 4 4 3" xfId="1106"/>
    <cellStyle name="百分比 2 4 4 4" xfId="1107"/>
    <cellStyle name="百分比 2 4 4 5" xfId="1108"/>
    <cellStyle name="百分比 2 4 4 6" xfId="1109"/>
    <cellStyle name="百分比 2 4 4 7" xfId="1110"/>
    <cellStyle name="百分比 2 4 4 8" xfId="1111"/>
    <cellStyle name="标题 7 4 3 10" xfId="1112"/>
    <cellStyle name="百分比 2 7 2" xfId="1113"/>
    <cellStyle name="标题 4 2 4_2016-2018年财政规划附表(2)" xfId="1114"/>
    <cellStyle name="百分比 2 4 4 9" xfId="1115"/>
    <cellStyle name="标题 7 4 3 11" xfId="1116"/>
    <cellStyle name="汇总 4 3 3 12" xfId="1117"/>
    <cellStyle name="百分比 2 5" xfId="1118"/>
    <cellStyle name="差 2 4 3" xfId="1119"/>
    <cellStyle name="链接单元格 2 4 12" xfId="1120"/>
    <cellStyle name="百分比 2 5 10" xfId="1121"/>
    <cellStyle name="标题 2 3 2 3 3" xfId="1122"/>
    <cellStyle name="差 2 4 3 10" xfId="1123"/>
    <cellStyle name="链接单元格 2 4 13" xfId="1124"/>
    <cellStyle name="百分比 2 5 11" xfId="1125"/>
    <cellStyle name="标题 2 3 2 3 4" xfId="1126"/>
    <cellStyle name="差 2 4 3 11" xfId="1127"/>
    <cellStyle name="百分比 2 5 2 2" xfId="1128"/>
    <cellStyle name="标题 2 7 2 5" xfId="1129"/>
    <cellStyle name="百分比 2 5 2 3" xfId="1130"/>
    <cellStyle name="百分比 2 5 2 4" xfId="1131"/>
    <cellStyle name="百分比 2 5 2 5" xfId="1132"/>
    <cellStyle name="百分比 2 5 3" xfId="1133"/>
    <cellStyle name="百分比 3 16" xfId="1134"/>
    <cellStyle name="差 2 4 3 3" xfId="1135"/>
    <cellStyle name="百分比 2 5 3 13" xfId="1136"/>
    <cellStyle name="百分比 2 5 3 6" xfId="1137"/>
    <cellStyle name="标题 2 7 3 9" xfId="1138"/>
    <cellStyle name="百分比 2 5 3 7" xfId="1139"/>
    <cellStyle name="百分比 2 5 3 8" xfId="1140"/>
    <cellStyle name="百分比 2 5 3 9" xfId="1141"/>
    <cellStyle name="百分比 2 5 4" xfId="1142"/>
    <cellStyle name="好 4 2 2_2016-2018年财政规划附表(2)" xfId="1143"/>
    <cellStyle name="百分比 3 17" xfId="1144"/>
    <cellStyle name="标题 4 4 4 2 2" xfId="1145"/>
    <cellStyle name="差 2 4 3 4" xfId="1146"/>
    <cellStyle name="百分比 2 5 5" xfId="1147"/>
    <cellStyle name="标题 4 3 2" xfId="1148"/>
    <cellStyle name="标题 4 4 4 2 3" xfId="1149"/>
    <cellStyle name="差 2 4 3 5" xfId="1150"/>
    <cellStyle name="汇总 4 3 3 13" xfId="1151"/>
    <cellStyle name="百分比 2 6" xfId="1152"/>
    <cellStyle name="差 2 4 4" xfId="1153"/>
    <cellStyle name="百分比 2 6 11" xfId="1154"/>
    <cellStyle name="百分比 2 6 12" xfId="1155"/>
    <cellStyle name="百分比 2 6 13" xfId="1156"/>
    <cellStyle name="标题 2 2 2 2 3 2" xfId="1157"/>
    <cellStyle name="百分比 2 6 14" xfId="1158"/>
    <cellStyle name="标题 2 2 2 2 3 3" xfId="1159"/>
    <cellStyle name="百分比 2 6 15" xfId="1160"/>
    <cellStyle name="标题 2 2 2 2 3 4" xfId="1161"/>
    <cellStyle name="百分比 2 6 2 2" xfId="1162"/>
    <cellStyle name="标题 1 5 2 10" xfId="1163"/>
    <cellStyle name="百分比 2 6 3 2" xfId="1164"/>
    <cellStyle name="常规 2 5 3 2 5" xfId="1165"/>
    <cellStyle name="标题 5 2 2 14" xfId="1166"/>
    <cellStyle name="百分比 2 6 3 3" xfId="1167"/>
    <cellStyle name="百分比 5 10" xfId="1168"/>
    <cellStyle name="标题 5 2 2 15" xfId="1169"/>
    <cellStyle name="百分比 2 6 3 5" xfId="1170"/>
    <cellStyle name="百分比 5 12" xfId="1171"/>
    <cellStyle name="百分比 2 6 7" xfId="1172"/>
    <cellStyle name="标题 4 4 4" xfId="1173"/>
    <cellStyle name="标题 4 4 4 3 5" xfId="1174"/>
    <cellStyle name="输出 6 10" xfId="1175"/>
    <cellStyle name="百分比 2 6 8" xfId="1176"/>
    <cellStyle name="标题 4 4 4 3 6" xfId="1177"/>
    <cellStyle name="标题 4 4 5" xfId="1178"/>
    <cellStyle name="输出 6 11" xfId="1179"/>
    <cellStyle name="百分比 2 6 9" xfId="1180"/>
    <cellStyle name="标题 1 7_2016-2018年财政规划附表(2)" xfId="1181"/>
    <cellStyle name="标题 4 4 4 3 7" xfId="1182"/>
    <cellStyle name="标题 4 4 6" xfId="1183"/>
    <cellStyle name="百分比 2 7" xfId="1184"/>
    <cellStyle name="差 2 4 5" xfId="1185"/>
    <cellStyle name="百分比 2 8" xfId="1186"/>
    <cellStyle name="链接单元格 3 6 2" xfId="1187"/>
    <cellStyle name="差 2 4 6" xfId="1188"/>
    <cellStyle name="百分比 2 8 9" xfId="1189"/>
    <cellStyle name="标题 1 8 12" xfId="1190"/>
    <cellStyle name="标题 4 6 6" xfId="1191"/>
    <cellStyle name="百分比 2 9" xfId="1192"/>
    <cellStyle name="链接单元格 3 6 3" xfId="1193"/>
    <cellStyle name="差 2 4 7" xfId="1194"/>
    <cellStyle name="百分比 3" xfId="1195"/>
    <cellStyle name="标题 2 3 2 2 3 13" xfId="1196"/>
    <cellStyle name="标题 2 7 3 4" xfId="1197"/>
    <cellStyle name="警告文本 5 8" xfId="1198"/>
    <cellStyle name="百分比 3 10" xfId="1199"/>
    <cellStyle name="标题 1 2 2 2 3 7" xfId="1200"/>
    <cellStyle name="标题 1 2 2 2 3 8" xfId="1201"/>
    <cellStyle name="警告文本 5 9" xfId="1202"/>
    <cellStyle name="百分比 3 11" xfId="1203"/>
    <cellStyle name="标题 7 3 3 10" xfId="1204"/>
    <cellStyle name="标题 1 2 2 2 3 9" xfId="1205"/>
    <cellStyle name="百分比 3 12" xfId="1206"/>
    <cellStyle name="标题 7 3 3 11" xfId="1207"/>
    <cellStyle name="百分比 3 13" xfId="1208"/>
    <cellStyle name="标题 7 3 3 12" xfId="1209"/>
    <cellStyle name="百分比 3 14" xfId="1210"/>
    <cellStyle name="标题 7 3 3 13" xfId="1211"/>
    <cellStyle name="百分比 3 2" xfId="1212"/>
    <cellStyle name="标题 3 6 3 6" xfId="1213"/>
    <cellStyle name="常规 2 3 2 2 2 7" xfId="1214"/>
    <cellStyle name="百分比 3 2 10" xfId="1215"/>
    <cellStyle name="常规 2 3 2 2 2 8" xfId="1216"/>
    <cellStyle name="百分比 3 2 11" xfId="1217"/>
    <cellStyle name="常规 2 3 2 2 2 9" xfId="1218"/>
    <cellStyle name="百分比 3 2 12" xfId="1219"/>
    <cellStyle name="百分比 3 2 13" xfId="1220"/>
    <cellStyle name="标题 10 3 2" xfId="1221"/>
    <cellStyle name="百分比 3 2 14" xfId="1222"/>
    <cellStyle name="标题 10 3 3" xfId="1223"/>
    <cellStyle name="标题 3 3 4 3 2" xfId="1224"/>
    <cellStyle name="百分比 3 2 15" xfId="1225"/>
    <cellStyle name="标题 10 3 4" xfId="1226"/>
    <cellStyle name="标题 3 3 4 3 3" xfId="1227"/>
    <cellStyle name="百分比 3 2 2" xfId="1228"/>
    <cellStyle name="百分比 3 2 2 2" xfId="1229"/>
    <cellStyle name="标题 3 4 2 5" xfId="1230"/>
    <cellStyle name="百分比 3 2 2 3" xfId="1231"/>
    <cellStyle name="标题 3 4 2 6" xfId="1232"/>
    <cellStyle name="百分比 3 2 2 4" xfId="1233"/>
    <cellStyle name="标题 3 4 2 7" xfId="1234"/>
    <cellStyle name="百分比 3 2 2 5" xfId="1235"/>
    <cellStyle name="标题 3 4 2 8" xfId="1236"/>
    <cellStyle name="百分比 3 2 3" xfId="1237"/>
    <cellStyle name="百分比 3 2 3 10" xfId="1238"/>
    <cellStyle name="百分比 3 2 3 11" xfId="1239"/>
    <cellStyle name="百分比 3 2 3 12" xfId="1240"/>
    <cellStyle name="百分比 3 2 3 13" xfId="1241"/>
    <cellStyle name="常规 2 3 2 2 2 14" xfId="1242"/>
    <cellStyle name="百分比 3 2 3 4" xfId="1243"/>
    <cellStyle name="标题 3 4 3 7" xfId="1244"/>
    <cellStyle name="常规 2 3 2 2 2 15" xfId="1245"/>
    <cellStyle name="百分比 3 2 3 5" xfId="1246"/>
    <cellStyle name="标题 3 4 3 8" xfId="1247"/>
    <cellStyle name="百分比 3 2 3 6" xfId="1248"/>
    <cellStyle name="标题 3 4 3 9" xfId="1249"/>
    <cellStyle name="适中 4 2 2 3 10" xfId="1250"/>
    <cellStyle name="百分比 3 2 3 7" xfId="1251"/>
    <cellStyle name="适中 4 2 2 3 11" xfId="1252"/>
    <cellStyle name="百分比 3 2 3 8" xfId="1253"/>
    <cellStyle name="适中 4 2 2 3 12" xfId="1254"/>
    <cellStyle name="百分比 3 2 3 9" xfId="1255"/>
    <cellStyle name="标题 2 4 4 2 2" xfId="1256"/>
    <cellStyle name="百分比 3 2 4" xfId="1257"/>
    <cellStyle name="百分比 3 2 5" xfId="1258"/>
    <cellStyle name="百分比 3 2 6" xfId="1259"/>
    <cellStyle name="百分比 3 2 7" xfId="1260"/>
    <cellStyle name="百分比 3 2 8" xfId="1261"/>
    <cellStyle name="百分比 3 2 9" xfId="1262"/>
    <cellStyle name="百分比 3 3" xfId="1263"/>
    <cellStyle name="标题 3 6 3 7" xfId="1264"/>
    <cellStyle name="链接单元格 3 2 12" xfId="1265"/>
    <cellStyle name="差 4 2 2 2 3" xfId="1266"/>
    <cellStyle name="百分比 3 3 10" xfId="1267"/>
    <cellStyle name="标题 4 4 3 3 2" xfId="1268"/>
    <cellStyle name="链接单元格 3 2 13" xfId="1269"/>
    <cellStyle name="差 4 2 2 2 4" xfId="1270"/>
    <cellStyle name="百分比 3 3 11" xfId="1271"/>
    <cellStyle name="标题 3 4 2" xfId="1272"/>
    <cellStyle name="标题 4 4 3 3 3" xfId="1273"/>
    <cellStyle name="链接单元格 3 2 14" xfId="1274"/>
    <cellStyle name="差 4 2 2 2 5" xfId="1275"/>
    <cellStyle name="百分比 3 3 12" xfId="1276"/>
    <cellStyle name="标题 3 4 3" xfId="1277"/>
    <cellStyle name="标题 4 4 3 3 4" xfId="1278"/>
    <cellStyle name="链接单元格 3 2 15" xfId="1279"/>
    <cellStyle name="百分比 3 3 13" xfId="1280"/>
    <cellStyle name="汇总 3 4 10" xfId="1281"/>
    <cellStyle name="标题 3 4 4" xfId="1282"/>
    <cellStyle name="标题 4 4 3 3 5" xfId="1283"/>
    <cellStyle name="链接单元格 3 2 16" xfId="1284"/>
    <cellStyle name="百分比 3 3 14" xfId="1285"/>
    <cellStyle name="汇总 3 4 11" xfId="1286"/>
    <cellStyle name="标题 3 4 5" xfId="1287"/>
    <cellStyle name="标题 4 4 3 3 6" xfId="1288"/>
    <cellStyle name="百分比 3 3 15" xfId="1289"/>
    <cellStyle name="汇总 3 4 12" xfId="1290"/>
    <cellStyle name="标题 3 4 6" xfId="1291"/>
    <cellStyle name="标题 4 4 3 3 7" xfId="1292"/>
    <cellStyle name="警告文本 5 17" xfId="1293"/>
    <cellStyle name="差 5 2 3 8" xfId="1294"/>
    <cellStyle name="百分比 3 3 2" xfId="1295"/>
    <cellStyle name="标题 1 2 2 2 3 12" xfId="1296"/>
    <cellStyle name="百分比 3 3 2 2" xfId="1297"/>
    <cellStyle name="标题 3 5 2 5" xfId="1298"/>
    <cellStyle name="百分比 3 3 2 3" xfId="1299"/>
    <cellStyle name="标题 3 5 2 6" xfId="1300"/>
    <cellStyle name="百分比 3 3 2 4" xfId="1301"/>
    <cellStyle name="标题 3 5 2 7" xfId="1302"/>
    <cellStyle name="百分比 3 3 2 5" xfId="1303"/>
    <cellStyle name="标题 3 5 2 8" xfId="1304"/>
    <cellStyle name="差 5 2 3 9" xfId="1305"/>
    <cellStyle name="百分比 3 3 3" xfId="1306"/>
    <cellStyle name="标题 1 2 2 2 3 13" xfId="1307"/>
    <cellStyle name="百分比 3 3 3 10" xfId="1308"/>
    <cellStyle name="百分比 3 3 3 11" xfId="1309"/>
    <cellStyle name="百分比 3 3 3 12" xfId="1310"/>
    <cellStyle name="百分比 3 3 3 13" xfId="1311"/>
    <cellStyle name="百分比 3 3 3 2" xfId="1312"/>
    <cellStyle name="标题 3 5 3 5" xfId="1313"/>
    <cellStyle name="百分比 3 3 3 3" xfId="1314"/>
    <cellStyle name="标题 3 5 3 6" xfId="1315"/>
    <cellStyle name="百分比 3 3 3 4" xfId="1316"/>
    <cellStyle name="标题 3 5 3 7" xfId="1317"/>
    <cellStyle name="百分比 3 3 3 5" xfId="1318"/>
    <cellStyle name="标题 3 5 3 8" xfId="1319"/>
    <cellStyle name="百分比 3 3 3 6" xfId="1320"/>
    <cellStyle name="标题 3 5 3 9" xfId="1321"/>
    <cellStyle name="百分比 3 3 3 7" xfId="1322"/>
    <cellStyle name="百分比 3 3 3 8" xfId="1323"/>
    <cellStyle name="解释性文本 4 5 5" xfId="1324"/>
    <cellStyle name="标题 1 4 3_2016-2018年财政规划附表(2)" xfId="1325"/>
    <cellStyle name="百分比 3 3 3 9" xfId="1326"/>
    <cellStyle name="百分比 3 3 4" xfId="1327"/>
    <cellStyle name="百分比 3 3 5" xfId="1328"/>
    <cellStyle name="百分比 3 3 6" xfId="1329"/>
    <cellStyle name="百分比 3 3 7" xfId="1330"/>
    <cellStyle name="百分比 3 3 8" xfId="1331"/>
    <cellStyle name="百分比 3 3 9" xfId="1332"/>
    <cellStyle name="百分比 3 4" xfId="1333"/>
    <cellStyle name="标题 3 6 3 8" xfId="1334"/>
    <cellStyle name="差 2 5 2" xfId="1335"/>
    <cellStyle name="汇总 7 3 9" xfId="1336"/>
    <cellStyle name="百分比 3 4 2" xfId="1337"/>
    <cellStyle name="标题 2 3 2 2 5" xfId="1338"/>
    <cellStyle name="百分比 3 4 3" xfId="1339"/>
    <cellStyle name="标题 2 3 2 2 6" xfId="1340"/>
    <cellStyle name="百分比 3 4 4" xfId="1341"/>
    <cellStyle name="标题 2 3 2 2 7" xfId="1342"/>
    <cellStyle name="百分比 3 4 5" xfId="1343"/>
    <cellStyle name="标题 2 3 2 2 8" xfId="1344"/>
    <cellStyle name="适中 4 2 3 4" xfId="1345"/>
    <cellStyle name="标题 5 2 2" xfId="1346"/>
    <cellStyle name="百分比 3 5" xfId="1347"/>
    <cellStyle name="标题 3 6 3 9" xfId="1348"/>
    <cellStyle name="链接单元格 3 4 12" xfId="1349"/>
    <cellStyle name="百分比 3 5 10" xfId="1350"/>
    <cellStyle name="链接单元格 3 4 13" xfId="1351"/>
    <cellStyle name="百分比 3 5 11" xfId="1352"/>
    <cellStyle name="链接单元格 3 4 14" xfId="1353"/>
    <cellStyle name="百分比 3 5 12" xfId="1354"/>
    <cellStyle name="链接单元格 3 4 15" xfId="1355"/>
    <cellStyle name="百分比 3 5 13" xfId="1356"/>
    <cellStyle name="百分比 3 5 8" xfId="1357"/>
    <cellStyle name="适中 4 2 4 7" xfId="1358"/>
    <cellStyle name="警告文本 2 6 10" xfId="1359"/>
    <cellStyle name="标题 5 3 5" xfId="1360"/>
    <cellStyle name="百分比 3 5 9" xfId="1361"/>
    <cellStyle name="适中 4 2 4 8" xfId="1362"/>
    <cellStyle name="警告文本 2 6 11" xfId="1363"/>
    <cellStyle name="标题 5 3 6" xfId="1364"/>
    <cellStyle name="百分比 3 6" xfId="1365"/>
    <cellStyle name="百分比 3 7" xfId="1366"/>
    <cellStyle name="百分比 3 8" xfId="1367"/>
    <cellStyle name="百分比 3 9" xfId="1368"/>
    <cellStyle name="百分比 4 10" xfId="1369"/>
    <cellStyle name="百分比 4 11" xfId="1370"/>
    <cellStyle name="百分比 4 12" xfId="1371"/>
    <cellStyle name="百分比 4 13" xfId="1372"/>
    <cellStyle name="标题 4 7_2016-2018年财政规划附表(2)" xfId="1373"/>
    <cellStyle name="百分比 4 14" xfId="1374"/>
    <cellStyle name="百分比 4 15" xfId="1375"/>
    <cellStyle name="百分比 4 2" xfId="1376"/>
    <cellStyle name="百分比 4 2 2" xfId="1377"/>
    <cellStyle name="百分比 4 2 3" xfId="1378"/>
    <cellStyle name="百分比 4 2 4" xfId="1379"/>
    <cellStyle name="百分比 4 2 5" xfId="1380"/>
    <cellStyle name="百分比 4 3" xfId="1381"/>
    <cellStyle name="链接单元格 4 2 12" xfId="1382"/>
    <cellStyle name="百分比 4 3 10" xfId="1383"/>
    <cellStyle name="标题 4 3 2 4 13" xfId="1384"/>
    <cellStyle name="链接单元格 4 2 13" xfId="1385"/>
    <cellStyle name="百分比 4 3 11" xfId="1386"/>
    <cellStyle name="注释 4 4 2 5" xfId="1387"/>
    <cellStyle name="标题 8 4 2" xfId="1388"/>
    <cellStyle name="链接单元格 4 2 14" xfId="1389"/>
    <cellStyle name="百分比 4 3 12" xfId="1390"/>
    <cellStyle name="标题 8 4 3" xfId="1391"/>
    <cellStyle name="链接单元格 4 2 15" xfId="1392"/>
    <cellStyle name="百分比 4 3 13" xfId="1393"/>
    <cellStyle name="汇总 4 4 10" xfId="1394"/>
    <cellStyle name="标题 8 4 4" xfId="1395"/>
    <cellStyle name="差 5 3 3 8" xfId="1396"/>
    <cellStyle name="百分比 4 3 2" xfId="1397"/>
    <cellStyle name="差 5 3 3 9" xfId="1398"/>
    <cellStyle name="百分比 4 3 3" xfId="1399"/>
    <cellStyle name="百分比 4 3 4" xfId="1400"/>
    <cellStyle name="百分比 4 3 5" xfId="1401"/>
    <cellStyle name="百分比 4 3 6" xfId="1402"/>
    <cellStyle name="百分比 4 3 7" xfId="1403"/>
    <cellStyle name="百分比 4 3 8" xfId="1404"/>
    <cellStyle name="百分比 4 3 9" xfId="1405"/>
    <cellStyle name="百分比 4 4" xfId="1406"/>
    <cellStyle name="百分比 4 5" xfId="1407"/>
    <cellStyle name="百分比 4 6" xfId="1408"/>
    <cellStyle name="百分比 4 7" xfId="1409"/>
    <cellStyle name="百分比 4 8" xfId="1410"/>
    <cellStyle name="百分比 4 9" xfId="1411"/>
    <cellStyle name="百分比 5 2" xfId="1412"/>
    <cellStyle name="标题 5 2 2 3" xfId="1413"/>
    <cellStyle name="解释性文本 7 7" xfId="1414"/>
    <cellStyle name="百分比 5 2 2" xfId="1415"/>
    <cellStyle name="标题 5 2 2 3 2" xfId="1416"/>
    <cellStyle name="解释性文本 7 8" xfId="1417"/>
    <cellStyle name="百分比 5 2 3" xfId="1418"/>
    <cellStyle name="标题 5 2 2 3 3" xfId="1419"/>
    <cellStyle name="解释性文本 7 9" xfId="1420"/>
    <cellStyle name="百分比 5 2 4" xfId="1421"/>
    <cellStyle name="标题 5 2 2 3 4" xfId="1422"/>
    <cellStyle name="常规 2 4 2 2_2016-2018年财政规划附表(2)" xfId="1423"/>
    <cellStyle name="百分比 5 2 5" xfId="1424"/>
    <cellStyle name="标题 5 2 2 3 5" xfId="1425"/>
    <cellStyle name="百分比 5 3" xfId="1426"/>
    <cellStyle name="标题 5 2 2 4" xfId="1427"/>
    <cellStyle name="链接单元格 5 2 12" xfId="1428"/>
    <cellStyle name="百分比 5 3 10" xfId="1429"/>
    <cellStyle name="链接单元格 5 2 13" xfId="1430"/>
    <cellStyle name="百分比 5 3 11" xfId="1431"/>
    <cellStyle name="链接单元格 5 2 14" xfId="1432"/>
    <cellStyle name="百分比 5 3 12" xfId="1433"/>
    <cellStyle name="链接单元格 5 2 15" xfId="1434"/>
    <cellStyle name="百分比 5 3 13" xfId="1435"/>
    <cellStyle name="解释性文本 8 7" xfId="1436"/>
    <cellStyle name="百分比 5 3 2" xfId="1437"/>
    <cellStyle name="标题 7 3 14" xfId="1438"/>
    <cellStyle name="解释性文本 8 8" xfId="1439"/>
    <cellStyle name="百分比 5 3 3" xfId="1440"/>
    <cellStyle name="标题 7 3 15" xfId="1441"/>
    <cellStyle name="解释性文本 8 9" xfId="1442"/>
    <cellStyle name="百分比 5 3 4" xfId="1443"/>
    <cellStyle name="百分比 5 3 5" xfId="1444"/>
    <cellStyle name="百分比 5 3 6" xfId="1445"/>
    <cellStyle name="百分比 5 3 7" xfId="1446"/>
    <cellStyle name="百分比 5 3 8" xfId="1447"/>
    <cellStyle name="百分比 5 3 9" xfId="1448"/>
    <cellStyle name="百分比 5 4" xfId="1449"/>
    <cellStyle name="标题 5 2 2 5" xfId="1450"/>
    <cellStyle name="百分比 5 5" xfId="1451"/>
    <cellStyle name="标题 5 2 2 6" xfId="1452"/>
    <cellStyle name="百分比 5 6" xfId="1453"/>
    <cellStyle name="标题 5 2 2 7" xfId="1454"/>
    <cellStyle name="百分比 5 7" xfId="1455"/>
    <cellStyle name="标题 5 2 2 8" xfId="1456"/>
    <cellStyle name="百分比 5 8" xfId="1457"/>
    <cellStyle name="标题 5 2 2 9" xfId="1458"/>
    <cellStyle name="解释性文本 4 2 4 10" xfId="1459"/>
    <cellStyle name="百分比 5 9" xfId="1460"/>
    <cellStyle name="标题 1 10" xfId="1461"/>
    <cellStyle name="标题 1 11" xfId="1462"/>
    <cellStyle name="标题 1 12" xfId="1463"/>
    <cellStyle name="标题 1 2" xfId="1464"/>
    <cellStyle name="标题 10 3 7" xfId="1465"/>
    <cellStyle name="警告文本 3 3 10" xfId="1466"/>
    <cellStyle name="标题 3 3 4 3 6" xfId="1467"/>
    <cellStyle name="标题 1 2 10" xfId="1468"/>
    <cellStyle name="标题 1 2 11" xfId="1469"/>
    <cellStyle name="标题 1 2 12" xfId="1470"/>
    <cellStyle name="标题 1 2 13" xfId="1471"/>
    <cellStyle name="标题 1 3 3 3 10" xfId="1472"/>
    <cellStyle name="标题 1 2 14" xfId="1473"/>
    <cellStyle name="标题 1 3 3 3 11" xfId="1474"/>
    <cellStyle name="标题 1 2 15" xfId="1475"/>
    <cellStyle name="标题 1 3 3 3 12" xfId="1476"/>
    <cellStyle name="标题 3 2" xfId="1477"/>
    <cellStyle name="标题 1 2 16" xfId="1478"/>
    <cellStyle name="标题 1 3 3 3 13" xfId="1479"/>
    <cellStyle name="标题 3 3" xfId="1480"/>
    <cellStyle name="标题 1 2 17" xfId="1481"/>
    <cellStyle name="标题 2 2 2 10" xfId="1482"/>
    <cellStyle name="标题 3 4" xfId="1483"/>
    <cellStyle name="标题 3 4_2015.1.3县级预算表" xfId="1484"/>
    <cellStyle name="标题 1 2 18" xfId="1485"/>
    <cellStyle name="标题 2 2 2 11" xfId="1486"/>
    <cellStyle name="标题 3 5" xfId="1487"/>
    <cellStyle name="标题 1 2 2" xfId="1488"/>
    <cellStyle name="标题 4 7 3 7" xfId="1489"/>
    <cellStyle name="标题 7 6 13" xfId="1490"/>
    <cellStyle name="标题 1 2 2 10" xfId="1491"/>
    <cellStyle name="常规 3 8 6" xfId="1492"/>
    <cellStyle name="标题 4 3 2 2 3 13" xfId="1493"/>
    <cellStyle name="标题 9 3 6" xfId="1494"/>
    <cellStyle name="标题 1 2 2 11" xfId="1495"/>
    <cellStyle name="标题 9 3 7" xfId="1496"/>
    <cellStyle name="标题 1 2 2 12" xfId="1497"/>
    <cellStyle name="标题 9 3 8" xfId="1498"/>
    <cellStyle name="标题 1 2 2 13" xfId="1499"/>
    <cellStyle name="标题 9 3 9" xfId="1500"/>
    <cellStyle name="标题 1 2 2 14" xfId="1501"/>
    <cellStyle name="标题 1 2 2 15" xfId="1502"/>
    <cellStyle name="标题 1 2 2 16" xfId="1503"/>
    <cellStyle name="标题 1 2 2 2" xfId="1504"/>
    <cellStyle name="标题 1 2 2 2 12" xfId="1505"/>
    <cellStyle name="常规 3 8 11" xfId="1506"/>
    <cellStyle name="标题 3 2 5 4" xfId="1507"/>
    <cellStyle name="标题 9 3 11" xfId="1508"/>
    <cellStyle name="差 2 4 10" xfId="1509"/>
    <cellStyle name="标题 1 2 2 2 13" xfId="1510"/>
    <cellStyle name="常规 3 8 12" xfId="1511"/>
    <cellStyle name="标题 3 2 5 5" xfId="1512"/>
    <cellStyle name="标题 9 3 12" xfId="1513"/>
    <cellStyle name="差 2 4 11" xfId="1514"/>
    <cellStyle name="标题 1 2 2 2 14" xfId="1515"/>
    <cellStyle name="标题 9 3 13" xfId="1516"/>
    <cellStyle name="检查单元格 2 6 2" xfId="1517"/>
    <cellStyle name="差 2 4 12" xfId="1518"/>
    <cellStyle name="注释 8 2" xfId="1519"/>
    <cellStyle name="标题 1 2 2 2 15" xfId="1520"/>
    <cellStyle name="检查单元格 2 6 3" xfId="1521"/>
    <cellStyle name="差 2 4 13" xfId="1522"/>
    <cellStyle name="标题 1 2 2 2 2" xfId="1523"/>
    <cellStyle name="标题 1 2 2 2 3" xfId="1524"/>
    <cellStyle name="标题 1 2 2 2 3 10" xfId="1525"/>
    <cellStyle name="标题 1 2 2 2 3 11" xfId="1526"/>
    <cellStyle name="汇总 4 2 2 3 6" xfId="1527"/>
    <cellStyle name="标题 1 2 2 2 3 2" xfId="1528"/>
    <cellStyle name="汇总 4 2 2 3 7" xfId="1529"/>
    <cellStyle name="标题 1 2 2 2 3 3" xfId="1530"/>
    <cellStyle name="标题 3 2 2 2 3 10" xfId="1531"/>
    <cellStyle name="汇总 4 2 2 3 8" xfId="1532"/>
    <cellStyle name="标题 1 2 2 2 3 4" xfId="1533"/>
    <cellStyle name="标题 3 2 2 2 3 11" xfId="1534"/>
    <cellStyle name="汇总 4 2 2 3 9" xfId="1535"/>
    <cellStyle name="标题 1 2 2 2 3 5" xfId="1536"/>
    <cellStyle name="标题 3 2 2 2 3 12" xfId="1537"/>
    <cellStyle name="标题 1 2 2 2 3 6" xfId="1538"/>
    <cellStyle name="标题 3 2 2 2 3 13" xfId="1539"/>
    <cellStyle name="标题 1 2 2 2 4" xfId="1540"/>
    <cellStyle name="标题 3 2 4 2" xfId="1541"/>
    <cellStyle name="标题 1 2 2 2 5" xfId="1542"/>
    <cellStyle name="标题 3 2 4 3" xfId="1543"/>
    <cellStyle name="标题 1 2 2 2 6" xfId="1544"/>
    <cellStyle name="标题 3 2 4 4" xfId="1545"/>
    <cellStyle name="标题 1 2 2 2 7" xfId="1546"/>
    <cellStyle name="标题 3 2 4 5" xfId="1547"/>
    <cellStyle name="标题 1 2 2 2 8" xfId="1548"/>
    <cellStyle name="标题 3 2 4 6" xfId="1549"/>
    <cellStyle name="标题 1 2 2 2 9" xfId="1550"/>
    <cellStyle name="标题 3 2 4 7" xfId="1551"/>
    <cellStyle name="标题 1 2 2 2_2016-2018年财政规划附表(2)" xfId="1552"/>
    <cellStyle name="标题 1 5 16" xfId="1553"/>
    <cellStyle name="标题 1 2 2 3" xfId="1554"/>
    <cellStyle name="标题 1 2 2 4 10" xfId="1555"/>
    <cellStyle name="标题 4 8 2" xfId="1556"/>
    <cellStyle name="标题 1 2 2 4 11" xfId="1557"/>
    <cellStyle name="标题 4 8 3" xfId="1558"/>
    <cellStyle name="标题 8 2 3 2" xfId="1559"/>
    <cellStyle name="输出 5 3 2" xfId="1560"/>
    <cellStyle name="标题 1 2 2 4 12" xfId="1561"/>
    <cellStyle name="标题 4 8 4" xfId="1562"/>
    <cellStyle name="标题 8 2 3 3" xfId="1563"/>
    <cellStyle name="标题 1 2 2 4 2" xfId="1564"/>
    <cellStyle name="标题 1 2 2 4 3" xfId="1565"/>
    <cellStyle name="标题 1 2 2 4 4" xfId="1566"/>
    <cellStyle name="标题 3 2 6 2" xfId="1567"/>
    <cellStyle name="标题 1 2 2 4 5" xfId="1568"/>
    <cellStyle name="标题 3 2 6 3" xfId="1569"/>
    <cellStyle name="标题 1 2 2 4 6" xfId="1570"/>
    <cellStyle name="标题 3 2 6 4" xfId="1571"/>
    <cellStyle name="输出 5 10" xfId="1572"/>
    <cellStyle name="标题 1 2 2 4 7" xfId="1573"/>
    <cellStyle name="适中 2 11" xfId="1574"/>
    <cellStyle name="计算 7" xfId="1575"/>
    <cellStyle name="标题 1 3 2 2 3 10" xfId="1576"/>
    <cellStyle name="标题 3 2 6 5" xfId="1577"/>
    <cellStyle name="输出 5 11" xfId="1578"/>
    <cellStyle name="标题 1 2 2 4 8" xfId="1579"/>
    <cellStyle name="输入 3 2 2 10" xfId="1580"/>
    <cellStyle name="适中 2 12" xfId="1581"/>
    <cellStyle name="计算 8" xfId="1582"/>
    <cellStyle name="标题 1 3 2 2 3 11" xfId="1583"/>
    <cellStyle name="标题 3 2 6 6" xfId="1584"/>
    <cellStyle name="输出 5 12" xfId="1585"/>
    <cellStyle name="标题 1 2 2 4 9" xfId="1586"/>
    <cellStyle name="输入 3 2 2 11" xfId="1587"/>
    <cellStyle name="适中 2 13" xfId="1588"/>
    <cellStyle name="计算 9" xfId="1589"/>
    <cellStyle name="标题 1 3 2 2 3 12" xfId="1590"/>
    <cellStyle name="标题 3 2 6 7" xfId="1591"/>
    <cellStyle name="标题 1 2 2 5" xfId="1592"/>
    <cellStyle name="标题 1 2 2 6" xfId="1593"/>
    <cellStyle name="标题 1 2 2 7" xfId="1594"/>
    <cellStyle name="标题 1 2 2 8" xfId="1595"/>
    <cellStyle name="标题 1 2 2 9" xfId="1596"/>
    <cellStyle name="注释 4 2 4 5" xfId="1597"/>
    <cellStyle name="标题 6 6 2" xfId="1598"/>
    <cellStyle name="输出 4 2 10" xfId="1599"/>
    <cellStyle name="标题 1 2 2_2015.1.3县级预算表" xfId="1600"/>
    <cellStyle name="常规 3 10" xfId="1601"/>
    <cellStyle name="标题 4 5 2 3 7" xfId="1602"/>
    <cellStyle name="标题 1 2 3" xfId="1603"/>
    <cellStyle name="标题 4 7 3 8" xfId="1604"/>
    <cellStyle name="标题 1 2 3 11" xfId="1605"/>
    <cellStyle name="常规 2 3 3 3 3 2" xfId="1606"/>
    <cellStyle name="标题 1 2 3 12" xfId="1607"/>
    <cellStyle name="标题 3 5 3_2016-2018年财政规划附表(2)" xfId="1608"/>
    <cellStyle name="常规 2 3 3 3 3 3" xfId="1609"/>
    <cellStyle name="标题 1 2 3 13" xfId="1610"/>
    <cellStyle name="常规 2 3 3 3 3 4" xfId="1611"/>
    <cellStyle name="标题 1 2 3 14" xfId="1612"/>
    <cellStyle name="常规 2 3 3 3 3 5" xfId="1613"/>
    <cellStyle name="标题 1 2 3 15" xfId="1614"/>
    <cellStyle name="标题 1 2 3 2" xfId="1615"/>
    <cellStyle name="标题 3 4 2 2 5" xfId="1616"/>
    <cellStyle name="标题 1 2 3 2 2" xfId="1617"/>
    <cellStyle name="标题 1 2 3 2 3" xfId="1618"/>
    <cellStyle name="标题 1 2 3 2 4" xfId="1619"/>
    <cellStyle name="标题 3 3 4 2" xfId="1620"/>
    <cellStyle name="标题 1 2 3 2 5" xfId="1621"/>
    <cellStyle name="标题 3 3 4 3" xfId="1622"/>
    <cellStyle name="标题 1 2 3 3" xfId="1623"/>
    <cellStyle name="标题 3 4 2 2 6" xfId="1624"/>
    <cellStyle name="标题 1 2 3 3 10" xfId="1625"/>
    <cellStyle name="标题 9 3 2" xfId="1626"/>
    <cellStyle name="标题 1 2 3 3 11" xfId="1627"/>
    <cellStyle name="常规 3 8 3" xfId="1628"/>
    <cellStyle name="标题 4 3 2 2 3 10" xfId="1629"/>
    <cellStyle name="标题 9 3 3" xfId="1630"/>
    <cellStyle name="标题 1 2 3 3 12" xfId="1631"/>
    <cellStyle name="常规 3 8 4" xfId="1632"/>
    <cellStyle name="标题 4 3 2 2 3 11" xfId="1633"/>
    <cellStyle name="标题 9 3 4" xfId="1634"/>
    <cellStyle name="标题 1 2 3 3 13" xfId="1635"/>
    <cellStyle name="常规 3 8 5" xfId="1636"/>
    <cellStyle name="标题 4 3 2 2 3 12" xfId="1637"/>
    <cellStyle name="标题 9 3 5" xfId="1638"/>
    <cellStyle name="标题 1 2 3 3 6" xfId="1639"/>
    <cellStyle name="标题 3 3 5 4" xfId="1640"/>
    <cellStyle name="常规 2 2 2 3_2016-2018年财政规划附表(2)" xfId="1641"/>
    <cellStyle name="标题 1 2 3 3 7" xfId="1642"/>
    <cellStyle name="标题 3 3 5 5" xfId="1643"/>
    <cellStyle name="标题 1 2 3 3 8" xfId="1644"/>
    <cellStyle name="标题 1 2 3 3 9" xfId="1645"/>
    <cellStyle name="标题 1 2 3 4" xfId="1646"/>
    <cellStyle name="标题 3 4 2 2 7" xfId="1647"/>
    <cellStyle name="标题 1 2 3 5" xfId="1648"/>
    <cellStyle name="计算 2 2 2 2 2" xfId="1649"/>
    <cellStyle name="标题 3 4 2 2 8" xfId="1650"/>
    <cellStyle name="标题 1 2 3 6" xfId="1651"/>
    <cellStyle name="输入 6 10" xfId="1652"/>
    <cellStyle name="计算 2 2 2 2 3" xfId="1653"/>
    <cellStyle name="标题 3 4 2 2 9" xfId="1654"/>
    <cellStyle name="常规 2 3 3 3 10" xfId="1655"/>
    <cellStyle name="标题 1 2 3 7" xfId="1656"/>
    <cellStyle name="常规 2 3 3 3 11" xfId="1657"/>
    <cellStyle name="标题 1 2 3 8" xfId="1658"/>
    <cellStyle name="常规 2 3 3 3 12" xfId="1659"/>
    <cellStyle name="标题 1 2 3 9" xfId="1660"/>
    <cellStyle name="标题 1 2 3_2016-2018年财政规划附表(2)" xfId="1661"/>
    <cellStyle name="标题 1 2 4" xfId="1662"/>
    <cellStyle name="标题 4 7 3 9" xfId="1663"/>
    <cellStyle name="标题 1 2 4 10" xfId="1664"/>
    <cellStyle name="标题 1 3" xfId="1665"/>
    <cellStyle name="标题 10 3 8" xfId="1666"/>
    <cellStyle name="警告文本 3 3 11" xfId="1667"/>
    <cellStyle name="标题 3 3 4 3 7" xfId="1668"/>
    <cellStyle name="标题 1 2 4 11" xfId="1669"/>
    <cellStyle name="标题 1 4" xfId="1670"/>
    <cellStyle name="标题 10 3 9" xfId="1671"/>
    <cellStyle name="警告文本 3 3 12" xfId="1672"/>
    <cellStyle name="标题 3 3 4 3 8" xfId="1673"/>
    <cellStyle name="标题 1 2 4 12" xfId="1674"/>
    <cellStyle name="标题 1 5" xfId="1675"/>
    <cellStyle name="警告文本 3 3 13" xfId="1676"/>
    <cellStyle name="标题 3 3 4 3 9" xfId="1677"/>
    <cellStyle name="标题 1 2 4 13" xfId="1678"/>
    <cellStyle name="标题 1 6" xfId="1679"/>
    <cellStyle name="标题 1 2 4 14" xfId="1680"/>
    <cellStyle name="标题 1 7" xfId="1681"/>
    <cellStyle name="标题 1 2 4 15" xfId="1682"/>
    <cellStyle name="标题 1 8" xfId="1683"/>
    <cellStyle name="标题 1 2 4 2" xfId="1684"/>
    <cellStyle name="标题 3 4 2 3 5" xfId="1685"/>
    <cellStyle name="标题 1 2 4 2 2" xfId="1686"/>
    <cellStyle name="标题 8 5 11" xfId="1687"/>
    <cellStyle name="标题 1 2 4 2 3" xfId="1688"/>
    <cellStyle name="标题 8 5 12" xfId="1689"/>
    <cellStyle name="标题 1 2 4 2 4" xfId="1690"/>
    <cellStyle name="标题 3 4 4 2" xfId="1691"/>
    <cellStyle name="标题 8 5 13" xfId="1692"/>
    <cellStyle name="标题 1 2 4 2 5" xfId="1693"/>
    <cellStyle name="标题 3 4 4 3" xfId="1694"/>
    <cellStyle name="标题 1 2 4 3" xfId="1695"/>
    <cellStyle name="标题 1 2 4 3 10" xfId="1696"/>
    <cellStyle name="检查单元格 3 2 2 2 4" xfId="1697"/>
    <cellStyle name="标题 3 3 2 4 7" xfId="1698"/>
    <cellStyle name="标题 1 2 4 3 11" xfId="1699"/>
    <cellStyle name="检查单元格 3 2 2 2 5" xfId="1700"/>
    <cellStyle name="标题 3 3 2 4 8" xfId="1701"/>
    <cellStyle name="标题 1 2 4 3 12" xfId="1702"/>
    <cellStyle name="标题 3 3 2 4 9" xfId="1703"/>
    <cellStyle name="标题 1 2 4 3 13" xfId="1704"/>
    <cellStyle name="标题 1 2 4 3 2" xfId="1705"/>
    <cellStyle name="警告文本 3 3 3 7" xfId="1706"/>
    <cellStyle name="常规 2 2 4 3" xfId="1707"/>
    <cellStyle name="标题 3 3 4 3 12" xfId="1708"/>
    <cellStyle name="标题 4 5 2 14" xfId="1709"/>
    <cellStyle name="标题 1 2 4 3 3" xfId="1710"/>
    <cellStyle name="警告文本 3 3 3 8" xfId="1711"/>
    <cellStyle name="常规 2 2 4 4" xfId="1712"/>
    <cellStyle name="标题 3 3 4 3 13" xfId="1713"/>
    <cellStyle name="标题 4 2 3 3 10" xfId="1714"/>
    <cellStyle name="标题 4 5 2 15" xfId="1715"/>
    <cellStyle name="标题 1 2 4 3 4" xfId="1716"/>
    <cellStyle name="标题 3 4 5 2" xfId="1717"/>
    <cellStyle name="标题 4 2 3 3 11" xfId="1718"/>
    <cellStyle name="标题 1 2 4 3 5" xfId="1719"/>
    <cellStyle name="标题 3 4 5 3" xfId="1720"/>
    <cellStyle name="标题 4 2 3 3 12" xfId="1721"/>
    <cellStyle name="标题 1 2 4 3 6" xfId="1722"/>
    <cellStyle name="标题 3 4 5 4" xfId="1723"/>
    <cellStyle name="标题 4 2 3 3 13" xfId="1724"/>
    <cellStyle name="标题 1 2 4 3 7" xfId="1725"/>
    <cellStyle name="标题 3 4 5 5" xfId="1726"/>
    <cellStyle name="标题 1 2 4 3 8" xfId="1727"/>
    <cellStyle name="标题 1 2 4 3 9" xfId="1728"/>
    <cellStyle name="标题 1 2 4 4" xfId="1729"/>
    <cellStyle name="标题 1 2 4 5" xfId="1730"/>
    <cellStyle name="标题 1 2 4 6" xfId="1731"/>
    <cellStyle name="标题 1 2 4 7" xfId="1732"/>
    <cellStyle name="标题 1 2 4 8" xfId="1733"/>
    <cellStyle name="标题 1 2 4 9" xfId="1734"/>
    <cellStyle name="标题 1 2 5" xfId="1735"/>
    <cellStyle name="标题 1 2 5 2" xfId="1736"/>
    <cellStyle name="标题 3 12" xfId="1737"/>
    <cellStyle name="标题 3 4 2 4 5" xfId="1738"/>
    <cellStyle name="标题 1 2 5 3" xfId="1739"/>
    <cellStyle name="标题 3 4 2 4 6" xfId="1740"/>
    <cellStyle name="标题 1 2 5 4" xfId="1741"/>
    <cellStyle name="标题 3 4 2 4 7" xfId="1742"/>
    <cellStyle name="标题 1 2 5 5" xfId="1743"/>
    <cellStyle name="标题 3 4 2 4 8" xfId="1744"/>
    <cellStyle name="标题 1 2 6" xfId="1745"/>
    <cellStyle name="标题 7 2_2015.1.3县级预算表" xfId="1746"/>
    <cellStyle name="标题 1 2 6 10" xfId="1747"/>
    <cellStyle name="输出 4 3 3 6" xfId="1748"/>
    <cellStyle name="标题 4 3 2 3 2" xfId="1749"/>
    <cellStyle name="标题 5 4 2 3" xfId="1750"/>
    <cellStyle name="标题 1 2 6 11" xfId="1751"/>
    <cellStyle name="输出 4 3 3 7" xfId="1752"/>
    <cellStyle name="标题 4 3 2 3 3" xfId="1753"/>
    <cellStyle name="标题 5 4 2 4" xfId="1754"/>
    <cellStyle name="标题 1 2 6 12" xfId="1755"/>
    <cellStyle name="输出 4 3 3 8" xfId="1756"/>
    <cellStyle name="标题 4 3 2 3 4" xfId="1757"/>
    <cellStyle name="标题 5 4 2 5" xfId="1758"/>
    <cellStyle name="标题 1 2 6 13" xfId="1759"/>
    <cellStyle name="输出 4 3 3 9" xfId="1760"/>
    <cellStyle name="标题 4 3 2 3 5" xfId="1761"/>
    <cellStyle name="标题 1 2 6 2" xfId="1762"/>
    <cellStyle name="标题 1 2 6 3" xfId="1763"/>
    <cellStyle name="标题 1 2 6 4" xfId="1764"/>
    <cellStyle name="标题 1 2 6 5" xfId="1765"/>
    <cellStyle name="标题 1 2 6 6" xfId="1766"/>
    <cellStyle name="标题 3 4 4 3 10" xfId="1767"/>
    <cellStyle name="标题 1 2 6 7" xfId="1768"/>
    <cellStyle name="标题 3 4 4 3 11" xfId="1769"/>
    <cellStyle name="标题 1 2 6 8" xfId="1770"/>
    <cellStyle name="输出 2 2 2 3 2" xfId="1771"/>
    <cellStyle name="标题 3 4 4 3 12" xfId="1772"/>
    <cellStyle name="输出 2 9" xfId="1773"/>
    <cellStyle name="标题 4 3 2_2015.1.3县级预算表" xfId="1774"/>
    <cellStyle name="标题 1 2 6 9" xfId="1775"/>
    <cellStyle name="输出 2 2 2 3 3" xfId="1776"/>
    <cellStyle name="标题 3 4 4 3 13" xfId="1777"/>
    <cellStyle name="标题 4 3 3 3 10" xfId="1778"/>
    <cellStyle name="标题 1 2 7" xfId="1779"/>
    <cellStyle name="标题 1 2 8" xfId="1780"/>
    <cellStyle name="标题 1 2 9" xfId="1781"/>
    <cellStyle name="标题 1 2_2015.1.3县级预算表" xfId="1782"/>
    <cellStyle name="差 4 4 3 5" xfId="1783"/>
    <cellStyle name="标题 2 3 11" xfId="1784"/>
    <cellStyle name="标题 1 3 10" xfId="1785"/>
    <cellStyle name="标题 3 6 4" xfId="1786"/>
    <cellStyle name="标题 1 3 11" xfId="1787"/>
    <cellStyle name="标题 3 6 5" xfId="1788"/>
    <cellStyle name="标题 1 3 12" xfId="1789"/>
    <cellStyle name="标题 3 6 6" xfId="1790"/>
    <cellStyle name="标题 1 3 13" xfId="1791"/>
    <cellStyle name="计算 3 4 3 10" xfId="1792"/>
    <cellStyle name="标题 3 6 7" xfId="1793"/>
    <cellStyle name="标题 1 3 14" xfId="1794"/>
    <cellStyle name="计算 3 4 3 11" xfId="1795"/>
    <cellStyle name="标题 3 6 8" xfId="1796"/>
    <cellStyle name="标题 1 3 15" xfId="1797"/>
    <cellStyle name="计算 3 4 3 12" xfId="1798"/>
    <cellStyle name="标题 3 6 9" xfId="1799"/>
    <cellStyle name="标题 8 2" xfId="1800"/>
    <cellStyle name="标题 1 3 16" xfId="1801"/>
    <cellStyle name="标题 2 2 2 4 10" xfId="1802"/>
    <cellStyle name="标题 8 3" xfId="1803"/>
    <cellStyle name="标题 2 2 2 4 11" xfId="1804"/>
    <cellStyle name="标题 1 3 17" xfId="1805"/>
    <cellStyle name="标题 2 2 3 10" xfId="1806"/>
    <cellStyle name="标题 8 4" xfId="1807"/>
    <cellStyle name="标题 1 4_2015.1.3县级预算表" xfId="1808"/>
    <cellStyle name="标题 2 2 2 4 12" xfId="1809"/>
    <cellStyle name="标题 1 3 18" xfId="1810"/>
    <cellStyle name="标题 2 2 3 11" xfId="1811"/>
    <cellStyle name="标题 8 5" xfId="1812"/>
    <cellStyle name="标题 1 3 2" xfId="1813"/>
    <cellStyle name="标题 4 2 2 4 11" xfId="1814"/>
    <cellStyle name="常规 6 2 3 3" xfId="1815"/>
    <cellStyle name="标题 1 3 2 10" xfId="1816"/>
    <cellStyle name="常规 6 2 3 4" xfId="1817"/>
    <cellStyle name="标题 1 3 2 11" xfId="1818"/>
    <cellStyle name="常规 6 2 3 5" xfId="1819"/>
    <cellStyle name="标题 1 3 2 12" xfId="1820"/>
    <cellStyle name="标题 1 3 2 13" xfId="1821"/>
    <cellStyle name="标题 1 3 2 14" xfId="1822"/>
    <cellStyle name="标题 1 3 2 15" xfId="1823"/>
    <cellStyle name="标题 1 3 2 16" xfId="1824"/>
    <cellStyle name="标题 1 3 2 2" xfId="1825"/>
    <cellStyle name="链接单元格 4_2015.1.3县级预算表" xfId="1826"/>
    <cellStyle name="标题 7 4 10" xfId="1827"/>
    <cellStyle name="标题 1 3 2 2 10" xfId="1828"/>
    <cellStyle name="标题 1 3 2 2 11" xfId="1829"/>
    <cellStyle name="标题 1 3 2 2 12" xfId="1830"/>
    <cellStyle name="标题 1 3 2 2 13" xfId="1831"/>
    <cellStyle name="标题 1 3 2 2 14" xfId="1832"/>
    <cellStyle name="标题 1 3 2 2 15" xfId="1833"/>
    <cellStyle name="标题 1 3 2 2 2" xfId="1834"/>
    <cellStyle name="标题 1 3 2 2 2 2" xfId="1835"/>
    <cellStyle name="标题 1 3 2 2 2 3" xfId="1836"/>
    <cellStyle name="标题 1 3 2 2 2 4" xfId="1837"/>
    <cellStyle name="标题 1 3 2 2 2 5" xfId="1838"/>
    <cellStyle name="标题 1 3 2 2 3" xfId="1839"/>
    <cellStyle name="标题 4 3 3 10" xfId="1840"/>
    <cellStyle name="输入 3 2 2 12" xfId="1841"/>
    <cellStyle name="适中 2 14" xfId="1842"/>
    <cellStyle name="标题 1 3 2 2 3 13" xfId="1843"/>
    <cellStyle name="标题 3 2 6 8" xfId="1844"/>
    <cellStyle name="标题 1 3 2 2 3 2" xfId="1845"/>
    <cellStyle name="标题 2 4 2 14" xfId="1846"/>
    <cellStyle name="标题 1 3 2 2 3 3" xfId="1847"/>
    <cellStyle name="标题 2 4 2 15" xfId="1848"/>
    <cellStyle name="标题 1 3 2 2 3 4" xfId="1849"/>
    <cellStyle name="标题 2 4 2 16" xfId="1850"/>
    <cellStyle name="标题 4 5 5 10" xfId="1851"/>
    <cellStyle name="标题 1 3 2 2 3 5" xfId="1852"/>
    <cellStyle name="标题 4 5 5 11" xfId="1853"/>
    <cellStyle name="标题 1 3 2 2 3 6" xfId="1854"/>
    <cellStyle name="标题 4 5 5 12" xfId="1855"/>
    <cellStyle name="标题 1 3 2 2 3 7" xfId="1856"/>
    <cellStyle name="标题 4 5 5 13" xfId="1857"/>
    <cellStyle name="标题 1 3 2 2 3 8" xfId="1858"/>
    <cellStyle name="标题 1 3 2 2 3 9" xfId="1859"/>
    <cellStyle name="标题 1 3 2 2 4" xfId="1860"/>
    <cellStyle name="标题 4 2 4 2" xfId="1861"/>
    <cellStyle name="标题 4 3 3 11" xfId="1862"/>
    <cellStyle name="标题 1 3 2 2 5" xfId="1863"/>
    <cellStyle name="标题 3 3 2 4 10" xfId="1864"/>
    <cellStyle name="标题 4 2 4 3" xfId="1865"/>
    <cellStyle name="标题 4 3 3 12" xfId="1866"/>
    <cellStyle name="标题 1 3 2 2 6" xfId="1867"/>
    <cellStyle name="标题 3 3 2 4 11" xfId="1868"/>
    <cellStyle name="标题 4 2 4 4" xfId="1869"/>
    <cellStyle name="标题 4 3 3 13" xfId="1870"/>
    <cellStyle name="输入 4 2_2015.1.3县级预算表" xfId="1871"/>
    <cellStyle name="标题 1 3 2 2 7" xfId="1872"/>
    <cellStyle name="标题 3 3 2 4 12" xfId="1873"/>
    <cellStyle name="标题 4 2 4 5" xfId="1874"/>
    <cellStyle name="标题 4 3 3 14" xfId="1875"/>
    <cellStyle name="标题 1 3 2 2 8" xfId="1876"/>
    <cellStyle name="标题 3 3 2 4 13" xfId="1877"/>
    <cellStyle name="标题 4 2 4 6" xfId="1878"/>
    <cellStyle name="标题 4 3 3 15" xfId="1879"/>
    <cellStyle name="标题 1 3 2 2 9" xfId="1880"/>
    <cellStyle name="标题 4 2 4 7" xfId="1881"/>
    <cellStyle name="标题 1 3 2 2_2016-2018年财政规划附表(2)" xfId="1882"/>
    <cellStyle name="差 3" xfId="1883"/>
    <cellStyle name="标题 1 5 2 6" xfId="1884"/>
    <cellStyle name="标题 2 5 2 3 2" xfId="1885"/>
    <cellStyle name="标题 1 3 2 3" xfId="1886"/>
    <cellStyle name="标题 7 4 11" xfId="1887"/>
    <cellStyle name="标题 1 3 2 3 2" xfId="1888"/>
    <cellStyle name="标题 1 3 2 3 3" xfId="1889"/>
    <cellStyle name="标题 1 3 2 3 4" xfId="1890"/>
    <cellStyle name="标题 4 2 5 2" xfId="1891"/>
    <cellStyle name="标题 1 3 2 3 5" xfId="1892"/>
    <cellStyle name="标题 4 2 5 3" xfId="1893"/>
    <cellStyle name="标题 1 3 2 4" xfId="1894"/>
    <cellStyle name="标题 7 4 12" xfId="1895"/>
    <cellStyle name="标题 1 3 2 4 2" xfId="1896"/>
    <cellStyle name="标题 1 3 2 4 3" xfId="1897"/>
    <cellStyle name="标题 1 3 2 4 4" xfId="1898"/>
    <cellStyle name="标题 4 2 6 2" xfId="1899"/>
    <cellStyle name="标题 1 3 2 4 5" xfId="1900"/>
    <cellStyle name="标题 4 2 6 3" xfId="1901"/>
    <cellStyle name="标题 1 3 2 4 6" xfId="1902"/>
    <cellStyle name="标题 3 4 2 2 10" xfId="1903"/>
    <cellStyle name="标题 4 2 6 4" xfId="1904"/>
    <cellStyle name="标题 8 2_2016-2018年财政规划附表(2)" xfId="1905"/>
    <cellStyle name="标题 1 3 2 4 7" xfId="1906"/>
    <cellStyle name="标题 3 4 2 2 11" xfId="1907"/>
    <cellStyle name="标题 4 2 6 5" xfId="1908"/>
    <cellStyle name="标题 1 3 2 4 8" xfId="1909"/>
    <cellStyle name="标题 3 4 2 2 12" xfId="1910"/>
    <cellStyle name="标题 4 2 6 6" xfId="1911"/>
    <cellStyle name="标题 1 3 2 4 9" xfId="1912"/>
    <cellStyle name="标题 3 4 2 2 13" xfId="1913"/>
    <cellStyle name="标题 4 2 6 7" xfId="1914"/>
    <cellStyle name="标题 1 3 2 5" xfId="1915"/>
    <cellStyle name="标题 7 4 13" xfId="1916"/>
    <cellStyle name="标题 1 3 2 6" xfId="1917"/>
    <cellStyle name="标题 7 4 14" xfId="1918"/>
    <cellStyle name="标题 1 3 2 7" xfId="1919"/>
    <cellStyle name="标题 7 4 15" xfId="1920"/>
    <cellStyle name="标题 1 3 2 8" xfId="1921"/>
    <cellStyle name="标题 1 3 2 9" xfId="1922"/>
    <cellStyle name="标题 7 6 2" xfId="1923"/>
    <cellStyle name="标题 1 3 2_2015.1.3县级预算表" xfId="1924"/>
    <cellStyle name="标题 1 3 3" xfId="1925"/>
    <cellStyle name="标题 4 2 2 4 12" xfId="1926"/>
    <cellStyle name="标题 5 4_2016-2018年财政规划附表(2)" xfId="1927"/>
    <cellStyle name="标题 1 3 3 10" xfId="1928"/>
    <cellStyle name="差 4 6 12" xfId="1929"/>
    <cellStyle name="差 2 3 4" xfId="1930"/>
    <cellStyle name="标题 1 3 3 11" xfId="1931"/>
    <cellStyle name="差 4 6 13" xfId="1932"/>
    <cellStyle name="差 2 3 5" xfId="1933"/>
    <cellStyle name="标题 1 3 3 12" xfId="1934"/>
    <cellStyle name="链接单元格 3 5 2" xfId="1935"/>
    <cellStyle name="差 2 3 6" xfId="1936"/>
    <cellStyle name="标题 1 3 3 13" xfId="1937"/>
    <cellStyle name="链接单元格 3 5 3" xfId="1938"/>
    <cellStyle name="差 2 3 7" xfId="1939"/>
    <cellStyle name="标题 1 3 3 14" xfId="1940"/>
    <cellStyle name="链接单元格 3 5 4" xfId="1941"/>
    <cellStyle name="差 2 3 8" xfId="1942"/>
    <cellStyle name="标题 1 3 3 15" xfId="1943"/>
    <cellStyle name="链接单元格 3 5 5" xfId="1944"/>
    <cellStyle name="差 2 3 9" xfId="1945"/>
    <cellStyle name="标题 1 3 3 2" xfId="1946"/>
    <cellStyle name="标题 3 4 3 2 5" xfId="1947"/>
    <cellStyle name="标题 1 3 3 2 2" xfId="1948"/>
    <cellStyle name="好 2 2 4 2" xfId="1949"/>
    <cellStyle name="标题 1 3 3 2 3" xfId="1950"/>
    <cellStyle name="好 2 2 4 3" xfId="1951"/>
    <cellStyle name="标题 1 3 3 2 4" xfId="1952"/>
    <cellStyle name="常规 2 6 2 2 3 5" xfId="1953"/>
    <cellStyle name="标题 4 3 4 2" xfId="1954"/>
    <cellStyle name="好 2 2 4 4" xfId="1955"/>
    <cellStyle name="标题 1 3 3 2 5" xfId="1956"/>
    <cellStyle name="常规 2 6 2 2 3 6" xfId="1957"/>
    <cellStyle name="标题 4 3 4 3" xfId="1958"/>
    <cellStyle name="标题 1 3 3 3" xfId="1959"/>
    <cellStyle name="标题 1 3 3 3 2" xfId="1960"/>
    <cellStyle name="标题 1 3 3 3 3" xfId="1961"/>
    <cellStyle name="标题 1 3 3 3 4" xfId="1962"/>
    <cellStyle name="标题 4 3 5 2" xfId="1963"/>
    <cellStyle name="标题 1 3 3 3 5" xfId="1964"/>
    <cellStyle name="标题 4 3 5 3" xfId="1965"/>
    <cellStyle name="标题 1 3 3 3 6" xfId="1966"/>
    <cellStyle name="标题 4 3 5 4" xfId="1967"/>
    <cellStyle name="标题 1 3 3 3 7" xfId="1968"/>
    <cellStyle name="标题 10" xfId="1969"/>
    <cellStyle name="标题 4 3 5 5" xfId="1970"/>
    <cellStyle name="标题 1 3 3 3 8" xfId="1971"/>
    <cellStyle name="标题 11" xfId="1972"/>
    <cellStyle name="标题 1 3 3 3 9" xfId="1973"/>
    <cellStyle name="标题 12" xfId="1974"/>
    <cellStyle name="标题 1 3 3 4" xfId="1975"/>
    <cellStyle name="标题 4 2 2 2 10" xfId="1976"/>
    <cellStyle name="标题 1 3 3 5" xfId="1977"/>
    <cellStyle name="标题 4 2 2 2 11" xfId="1978"/>
    <cellStyle name="标题 1 3 3 6" xfId="1979"/>
    <cellStyle name="标题 4 2 2 2 12" xfId="1980"/>
    <cellStyle name="标题 1 3 3 7" xfId="1981"/>
    <cellStyle name="标题 4 2 2 2 13" xfId="1982"/>
    <cellStyle name="标题 1 3 3 8" xfId="1983"/>
    <cellStyle name="标题 4 2 2 2 14" xfId="1984"/>
    <cellStyle name="标题 1 3 3 9" xfId="1985"/>
    <cellStyle name="标题 4 2 2 2 15" xfId="1986"/>
    <cellStyle name="标题 1 3 4" xfId="1987"/>
    <cellStyle name="标题 4 2 2 4 13" xfId="1988"/>
    <cellStyle name="标题 1 3 4 10" xfId="1989"/>
    <cellStyle name="标题 1 3 4 11" xfId="1990"/>
    <cellStyle name="标题 1 3 4 12" xfId="1991"/>
    <cellStyle name="标题 1 3 4 13" xfId="1992"/>
    <cellStyle name="标题 1 3 4 14" xfId="1993"/>
    <cellStyle name="标题 1 3 4 15" xfId="1994"/>
    <cellStyle name="常规 2 2 2 2 4 10" xfId="1995"/>
    <cellStyle name="标题 1 3 4 2" xfId="1996"/>
    <cellStyle name="标题 3 4 3 3 5" xfId="1997"/>
    <cellStyle name="输出 4 2 2 3 3" xfId="1998"/>
    <cellStyle name="标题 1 3 4 2 2" xfId="1999"/>
    <cellStyle name="输出 4 2 2 3 4" xfId="2000"/>
    <cellStyle name="标题 1 3 4 2 3" xfId="2001"/>
    <cellStyle name="输出 4 2 2 3 5" xfId="2002"/>
    <cellStyle name="标题 1 3 4 2 4" xfId="2003"/>
    <cellStyle name="标题 1 5 3 10" xfId="2004"/>
    <cellStyle name="标题 4 4 4 2" xfId="2005"/>
    <cellStyle name="输出 4 2 2 3 6" xfId="2006"/>
    <cellStyle name="标题 1 3 4 2 5" xfId="2007"/>
    <cellStyle name="标题 1 5 3 11" xfId="2008"/>
    <cellStyle name="标题 4 4 4 3" xfId="2009"/>
    <cellStyle name="常规 2 2 2 2 4 11" xfId="2010"/>
    <cellStyle name="标题 1 3 4 3" xfId="2011"/>
    <cellStyle name="标题 3 4 3 3 6" xfId="2012"/>
    <cellStyle name="链接单元格 2 2 3 5" xfId="2013"/>
    <cellStyle name="标题 1 3 4 3 10" xfId="2014"/>
    <cellStyle name="标题 2 2 13" xfId="2015"/>
    <cellStyle name="标题 1 3 4 3 2" xfId="2016"/>
    <cellStyle name="标题 1 3 4 3 3" xfId="2017"/>
    <cellStyle name="标题 4 4 5 2" xfId="2018"/>
    <cellStyle name="标题 1 3 4 3 4" xfId="2019"/>
    <cellStyle name="标题 5 2 2_2016-2018年财政规划附表(2)" xfId="2020"/>
    <cellStyle name="标题 1 3 4 3 5" xfId="2021"/>
    <cellStyle name="标题 4 4 5 3" xfId="2022"/>
    <cellStyle name="链接单元格 2 2 10" xfId="2023"/>
    <cellStyle name="标题 1 3 4 3 6" xfId="2024"/>
    <cellStyle name="标题 4 4 5 4" xfId="2025"/>
    <cellStyle name="链接单元格 2 2 11" xfId="2026"/>
    <cellStyle name="标题 1 3 4 3 7" xfId="2027"/>
    <cellStyle name="标题 4 4 5 5" xfId="2028"/>
    <cellStyle name="常规 2 2 2 2 4 12" xfId="2029"/>
    <cellStyle name="标题 1 3 4 4" xfId="2030"/>
    <cellStyle name="标题 3 4 3 3 7" xfId="2031"/>
    <cellStyle name="常规 2 2 2 2 4 13" xfId="2032"/>
    <cellStyle name="标题 1 3 4 5" xfId="2033"/>
    <cellStyle name="标题 3 4 3 3 8" xfId="2034"/>
    <cellStyle name="标题 1 3 4 6" xfId="2035"/>
    <cellStyle name="标题 3 4 3 3 9" xfId="2036"/>
    <cellStyle name="标题 1 3 4 7" xfId="2037"/>
    <cellStyle name="标题 1 3 4 8" xfId="2038"/>
    <cellStyle name="标题 1 3 4 9" xfId="2039"/>
    <cellStyle name="标题 1 3 5" xfId="2040"/>
    <cellStyle name="标题 1 3 5 2" xfId="2041"/>
    <cellStyle name="标题 8 12" xfId="2042"/>
    <cellStyle name="标题 1 3 5 3" xfId="2043"/>
    <cellStyle name="标题 8 13" xfId="2044"/>
    <cellStyle name="标题 1 3 5 4" xfId="2045"/>
    <cellStyle name="标题 8 14" xfId="2046"/>
    <cellStyle name="标题 1 3 5 5" xfId="2047"/>
    <cellStyle name="计算 3 2 2_2016-2018年财政规划附表(2)" xfId="2048"/>
    <cellStyle name="标题 8 15" xfId="2049"/>
    <cellStyle name="标题 1 3 6" xfId="2050"/>
    <cellStyle name="标题 1 3 6 10" xfId="2051"/>
    <cellStyle name="标题 1 3 6 11" xfId="2052"/>
    <cellStyle name="标题 1 3 6 12" xfId="2053"/>
    <cellStyle name="标题 1 3 6 13" xfId="2054"/>
    <cellStyle name="标题 1 3 6 2" xfId="2055"/>
    <cellStyle name="标题 3 4 4 14" xfId="2056"/>
    <cellStyle name="标题 1 3 6 3" xfId="2057"/>
    <cellStyle name="标题 3 4 4 15" xfId="2058"/>
    <cellStyle name="标题 1 3 6 4" xfId="2059"/>
    <cellStyle name="标题 1 3 6 5" xfId="2060"/>
    <cellStyle name="标题 1 3 6 6" xfId="2061"/>
    <cellStyle name="标题 1 3 6 7" xfId="2062"/>
    <cellStyle name="标题 1 3 6 8" xfId="2063"/>
    <cellStyle name="标题 1 3 6 9" xfId="2064"/>
    <cellStyle name="标题 1 3 7" xfId="2065"/>
    <cellStyle name="标题 1 3 8" xfId="2066"/>
    <cellStyle name="标题 1 3 9" xfId="2067"/>
    <cellStyle name="标题 2 3 2 2 2 2" xfId="2068"/>
    <cellStyle name="输出 4 6 2" xfId="2069"/>
    <cellStyle name="标题 1 4 10" xfId="2070"/>
    <cellStyle name="输出 4 6 3" xfId="2071"/>
    <cellStyle name="标题 1 4 11" xfId="2072"/>
    <cellStyle name="输出 4 6 4" xfId="2073"/>
    <cellStyle name="常规 4 5 2" xfId="2074"/>
    <cellStyle name="标题 1 4 12" xfId="2075"/>
    <cellStyle name="输出 4 6 5" xfId="2076"/>
    <cellStyle name="常规 4 5 3" xfId="2077"/>
    <cellStyle name="标题 1 4 13" xfId="2078"/>
    <cellStyle name="标题 1 4 4 2 2" xfId="2079"/>
    <cellStyle name="输出 4 6 6" xfId="2080"/>
    <cellStyle name="常规 4 5 4" xfId="2081"/>
    <cellStyle name="标题 1 4 14" xfId="2082"/>
    <cellStyle name="标题 1 4 4 2 3" xfId="2083"/>
    <cellStyle name="输出 4 6 7" xfId="2084"/>
    <cellStyle name="常规 4 5 5" xfId="2085"/>
    <cellStyle name="标题 1 4 15" xfId="2086"/>
    <cellStyle name="标题 1 4 4 2 4" xfId="2087"/>
    <cellStyle name="输出 4 6 8" xfId="2088"/>
    <cellStyle name="常规 4 5 6" xfId="2089"/>
    <cellStyle name="标题 1 4 16" xfId="2090"/>
    <cellStyle name="标题 1 4 4 2 5" xfId="2091"/>
    <cellStyle name="输出 4 6 9" xfId="2092"/>
    <cellStyle name="常规 4 5 7" xfId="2093"/>
    <cellStyle name="标题 1 4 17" xfId="2094"/>
    <cellStyle name="标题 2 2 4 10" xfId="2095"/>
    <cellStyle name="标题 1 4 18" xfId="2096"/>
    <cellStyle name="标题 2 2 4 11" xfId="2097"/>
    <cellStyle name="标题 1 4 2" xfId="2098"/>
    <cellStyle name="标题 4 2 2 2 2 3" xfId="2099"/>
    <cellStyle name="标题 6 3 2 4" xfId="2100"/>
    <cellStyle name="标题 1 4 2 16" xfId="2101"/>
    <cellStyle name="检查单元格 6_2016-2018年财政规划附表(2)" xfId="2102"/>
    <cellStyle name="标题 3 5 5 10" xfId="2103"/>
    <cellStyle name="标题 1 4 2 2" xfId="2104"/>
    <cellStyle name="标题 1 4 2 2 10" xfId="2105"/>
    <cellStyle name="标题 3 3 4 4" xfId="2106"/>
    <cellStyle name="标题 1 4 2 2 11" xfId="2107"/>
    <cellStyle name="标题 2 3 2_2015.1.3县级预算表" xfId="2108"/>
    <cellStyle name="标题 3 3 4 5" xfId="2109"/>
    <cellStyle name="标题 1 4 2 2 12" xfId="2110"/>
    <cellStyle name="标题 3 3 4 6" xfId="2111"/>
    <cellStyle name="标题 1 4 2 2 13" xfId="2112"/>
    <cellStyle name="标题 3 3 4 7" xfId="2113"/>
    <cellStyle name="标题 1 4 2 2 14" xfId="2114"/>
    <cellStyle name="标题 3 3 4 8" xfId="2115"/>
    <cellStyle name="标题 1 4 2 2 15" xfId="2116"/>
    <cellStyle name="链接单元格 2 2 2 10" xfId="2117"/>
    <cellStyle name="标题 3 3 4 9" xfId="2118"/>
    <cellStyle name="标题 1 4 2 2 2" xfId="2119"/>
    <cellStyle name="标题 1 4 2 2 2 2" xfId="2120"/>
    <cellStyle name="标题 2 8 3" xfId="2121"/>
    <cellStyle name="标题 1 4 2 2 2 3" xfId="2122"/>
    <cellStyle name="标题 2 8 4" xfId="2123"/>
    <cellStyle name="标题 1 4 2 2 2 4" xfId="2124"/>
    <cellStyle name="标题 2 8 5" xfId="2125"/>
    <cellStyle name="警告文本 3 2 2 10" xfId="2126"/>
    <cellStyle name="标题 1 4 2 2 2 5" xfId="2127"/>
    <cellStyle name="输出 4 2 2 2" xfId="2128"/>
    <cellStyle name="标题 2 8 6" xfId="2129"/>
    <cellStyle name="标题 1 4 2 2 3" xfId="2130"/>
    <cellStyle name="标题 1 4 2 2 3 10" xfId="2131"/>
    <cellStyle name="标题 1 4 2 2 3 11" xfId="2132"/>
    <cellStyle name="标题 1 4 2 2 3 12" xfId="2133"/>
    <cellStyle name="标题 1 4 2 2 3 13" xfId="2134"/>
    <cellStyle name="标题 4 2 2 2_2016-2018年财政规划附表(2)" xfId="2135"/>
    <cellStyle name="标题 1 4 2 2 3 2" xfId="2136"/>
    <cellStyle name="标题 1 4 2 2 3 3" xfId="2137"/>
    <cellStyle name="输出 3 4 2" xfId="2138"/>
    <cellStyle name="标题 4 5 2 3 10" xfId="2139"/>
    <cellStyle name="标题 1 4 2 2 3 4" xfId="2140"/>
    <cellStyle name="输出 3 4 3" xfId="2141"/>
    <cellStyle name="标题 3 3 2_2015.1.3县级预算表" xfId="2142"/>
    <cellStyle name="标题 4 5 2 3 11" xfId="2143"/>
    <cellStyle name="标题 1 4 2 2 3 5" xfId="2144"/>
    <cellStyle name="输出 3 4 4" xfId="2145"/>
    <cellStyle name="常规 3 3 2" xfId="2146"/>
    <cellStyle name="标题 4 5 2 3 12" xfId="2147"/>
    <cellStyle name="标题 1 4 2 2 3 6" xfId="2148"/>
    <cellStyle name="输出 3 4 5" xfId="2149"/>
    <cellStyle name="常规 3 3 3" xfId="2150"/>
    <cellStyle name="标题 4 5 2 3 13" xfId="2151"/>
    <cellStyle name="标题 1 4 2 2 3 7" xfId="2152"/>
    <cellStyle name="标题 1 4 2 2 3 8" xfId="2153"/>
    <cellStyle name="标题 5 3 2 2" xfId="2154"/>
    <cellStyle name="常规 2 5 4 9" xfId="2155"/>
    <cellStyle name="标题 2 3_2015.1.3县级预算表" xfId="2156"/>
    <cellStyle name="标题 1 4 2 2 3 9" xfId="2157"/>
    <cellStyle name="标题 5 3 2 3" xfId="2158"/>
    <cellStyle name="标题 1 4 2 2 4" xfId="2159"/>
    <cellStyle name="检查单元格 3 17" xfId="2160"/>
    <cellStyle name="标题 5 2 4 2" xfId="2161"/>
    <cellStyle name="标题 1 4 2 2 5" xfId="2162"/>
    <cellStyle name="检查单元格 3 18" xfId="2163"/>
    <cellStyle name="标题 5 2 4 3" xfId="2164"/>
    <cellStyle name="标题 1 4 2 2 6" xfId="2165"/>
    <cellStyle name="标题 5 2 4 4" xfId="2166"/>
    <cellStyle name="标题 1 4 2 2 7" xfId="2167"/>
    <cellStyle name="标题 5 2 4 5" xfId="2168"/>
    <cellStyle name="标题 1 4 2 2 8" xfId="2169"/>
    <cellStyle name="标题 5 2 4 6" xfId="2170"/>
    <cellStyle name="标题 1 4 2 2 9" xfId="2171"/>
    <cellStyle name="警告文本 4 4_2016-2018年财政规划附表(2)" xfId="2172"/>
    <cellStyle name="标题 5 2 4 7" xfId="2173"/>
    <cellStyle name="标题 1 4 2 2_2016-2018年财政规划附表(2)" xfId="2174"/>
    <cellStyle name="标题 3 4 4 2 2" xfId="2175"/>
    <cellStyle name="标题 4 4 6 10" xfId="2176"/>
    <cellStyle name="标题 1 4 2 3" xfId="2177"/>
    <cellStyle name="标题 1 4 2 3 2" xfId="2178"/>
    <cellStyle name="标题 1 4 2 3 3" xfId="2179"/>
    <cellStyle name="标题 2 2 10" xfId="2180"/>
    <cellStyle name="输入 4 3 14" xfId="2181"/>
    <cellStyle name="标题 3 2_2015.1.3县级预算表" xfId="2182"/>
    <cellStyle name="标题 1 4 2 3 4" xfId="2183"/>
    <cellStyle name="标题 2 2 11" xfId="2184"/>
    <cellStyle name="标题 1 4 2 3 5" xfId="2185"/>
    <cellStyle name="标题 2 2 12" xfId="2186"/>
    <cellStyle name="标题 1 4 2 4" xfId="2187"/>
    <cellStyle name="适中 3 2 7" xfId="2188"/>
    <cellStyle name="标题 8 2 15" xfId="2189"/>
    <cellStyle name="标题 1 4 2 4 10" xfId="2190"/>
    <cellStyle name="标题 8 3 2 3" xfId="2191"/>
    <cellStyle name="标题 1 4 2 4 11" xfId="2192"/>
    <cellStyle name="标题 8 3 2 4" xfId="2193"/>
    <cellStyle name="标题 8 3_2016-2018年财政规划附表(2)" xfId="2194"/>
    <cellStyle name="标题 1 4 2 4 12" xfId="2195"/>
    <cellStyle name="标题 8 3 2 5" xfId="2196"/>
    <cellStyle name="标题 1 4 2 4 13" xfId="2197"/>
    <cellStyle name="标题 1 4 2 4 2" xfId="2198"/>
    <cellStyle name="标题 8 2 3" xfId="2199"/>
    <cellStyle name="标题 1 4 2 4 3" xfId="2200"/>
    <cellStyle name="标题 8 2 4" xfId="2201"/>
    <cellStyle name="标题 1 4 2 4 4" xfId="2202"/>
    <cellStyle name="标题 8 2 5" xfId="2203"/>
    <cellStyle name="标题 1 4 2 4 5" xfId="2204"/>
    <cellStyle name="标题 8 2 6" xfId="2205"/>
    <cellStyle name="标题 1 4 2 4 6" xfId="2206"/>
    <cellStyle name="标题 8 2 7" xfId="2207"/>
    <cellStyle name="标题 1 4 2 4 7" xfId="2208"/>
    <cellStyle name="标题 8 2 8" xfId="2209"/>
    <cellStyle name="标题 1 4 2 4 8" xfId="2210"/>
    <cellStyle name="标题 8 2 9" xfId="2211"/>
    <cellStyle name="标题 1 4 2 4 9" xfId="2212"/>
    <cellStyle name="标题 1 4 2 5" xfId="2213"/>
    <cellStyle name="标题 1 4 2 6" xfId="2214"/>
    <cellStyle name="标题 4 4 2 2 10" xfId="2215"/>
    <cellStyle name="好 4_2015.1.3县级预算表" xfId="2216"/>
    <cellStyle name="标题 1 4 2 7" xfId="2217"/>
    <cellStyle name="标题 4 4 2 2 11" xfId="2218"/>
    <cellStyle name="标题 1 4 2 8" xfId="2219"/>
    <cellStyle name="汇总 3 2 2 3 2" xfId="2220"/>
    <cellStyle name="标题 4 4 2 2 12" xfId="2221"/>
    <cellStyle name="标题 1 4 2 9" xfId="2222"/>
    <cellStyle name="汇总 3 2 2 3 3" xfId="2223"/>
    <cellStyle name="标题 4 4 2 2 13" xfId="2224"/>
    <cellStyle name="差 3 2 2 2 3" xfId="2225"/>
    <cellStyle name="标题 1 4 2_2015.1.3县级预算表" xfId="2226"/>
    <cellStyle name="标题 2 4 6 12" xfId="2227"/>
    <cellStyle name="标题 3 4 3 3 2" xfId="2228"/>
    <cellStyle name="标题 1 4 3" xfId="2229"/>
    <cellStyle name="标题 4 2 2 2 2 4" xfId="2230"/>
    <cellStyle name="标题 6 3 2 5" xfId="2231"/>
    <cellStyle name="标题 1 4 3 10" xfId="2232"/>
    <cellStyle name="标题 1 4 3 11" xfId="2233"/>
    <cellStyle name="标题 1 4 3 12" xfId="2234"/>
    <cellStyle name="标题 1 4 3 13" xfId="2235"/>
    <cellStyle name="标题 1 4 3 14" xfId="2236"/>
    <cellStyle name="标题 1 4 3 15" xfId="2237"/>
    <cellStyle name="检查单元格 3 4 3 11" xfId="2238"/>
    <cellStyle name="标题 1 4 3 2" xfId="2239"/>
    <cellStyle name="标题 3 4 4 2 5" xfId="2240"/>
    <cellStyle name="标题 4 4 6 13" xfId="2241"/>
    <cellStyle name="标题 1 4 3 2 2" xfId="2242"/>
    <cellStyle name="好 3 2 4 2" xfId="2243"/>
    <cellStyle name="标题 1 4 3 2 3" xfId="2244"/>
    <cellStyle name="好 3 2 4 3" xfId="2245"/>
    <cellStyle name="标题 1 4 3 2 4" xfId="2246"/>
    <cellStyle name="好 3 2 4 4" xfId="2247"/>
    <cellStyle name="标题 1 4 3 2 5" xfId="2248"/>
    <cellStyle name="检查单元格 3 4 3 12" xfId="2249"/>
    <cellStyle name="标题 1 4 3 3" xfId="2250"/>
    <cellStyle name="标题 1 4 3 3 10" xfId="2251"/>
    <cellStyle name="差 2 2 14" xfId="2252"/>
    <cellStyle name="标题 1 4 3 3 11" xfId="2253"/>
    <cellStyle name="差 2 2 15" xfId="2254"/>
    <cellStyle name="标题 1 4 3 3 12" xfId="2255"/>
    <cellStyle name="差 2 2 16" xfId="2256"/>
    <cellStyle name="标题 1 4 3 3 13" xfId="2257"/>
    <cellStyle name="标题 1 4 3 3 2" xfId="2258"/>
    <cellStyle name="标题 1 4 3 3 3" xfId="2259"/>
    <cellStyle name="标题 2 7 10" xfId="2260"/>
    <cellStyle name="标题 1 4 3 3 4" xfId="2261"/>
    <cellStyle name="标题 2 7 11" xfId="2262"/>
    <cellStyle name="差 3 2 2_2016-2018年财政规划附表(2)" xfId="2263"/>
    <cellStyle name="标题 1 4 3 3 5" xfId="2264"/>
    <cellStyle name="标题 2 7 12" xfId="2265"/>
    <cellStyle name="标题 1 4 3 3 6" xfId="2266"/>
    <cellStyle name="标题 2 7 13" xfId="2267"/>
    <cellStyle name="标题 1 4 3 3 7" xfId="2268"/>
    <cellStyle name="标题 2 7 14" xfId="2269"/>
    <cellStyle name="标题 1 4 3 3 8" xfId="2270"/>
    <cellStyle name="标题 2 7 15" xfId="2271"/>
    <cellStyle name="标题 1 4 3 3 9" xfId="2272"/>
    <cellStyle name="检查单元格 3 4 3 13" xfId="2273"/>
    <cellStyle name="标题 1 4 3 4" xfId="2274"/>
    <cellStyle name="标题 1 4 3 5" xfId="2275"/>
    <cellStyle name="标题 1 4 3 6" xfId="2276"/>
    <cellStyle name="标题 1 4 3 7" xfId="2277"/>
    <cellStyle name="标题 1 4 3 8" xfId="2278"/>
    <cellStyle name="标题 1 4 3 9" xfId="2279"/>
    <cellStyle name="标题 1 4 4" xfId="2280"/>
    <cellStyle name="标题 4 2 2 2 2 5" xfId="2281"/>
    <cellStyle name="标题 1 4 4 10" xfId="2282"/>
    <cellStyle name="标题 6_2015.1.3县级预算表" xfId="2283"/>
    <cellStyle name="标题 1 4 4 11" xfId="2284"/>
    <cellStyle name="标题 1 4 4 12" xfId="2285"/>
    <cellStyle name="标题 1 4 4 13" xfId="2286"/>
    <cellStyle name="标题 1 4 4 14" xfId="2287"/>
    <cellStyle name="输出 3 2" xfId="2288"/>
    <cellStyle name="标题 1 4 4 15" xfId="2289"/>
    <cellStyle name="输出 4 6 12" xfId="2290"/>
    <cellStyle name="标题 1 4 4 2" xfId="2291"/>
    <cellStyle name="标题 3 4 4 3 5" xfId="2292"/>
    <cellStyle name="输出 4 6 13" xfId="2293"/>
    <cellStyle name="标题 1 4 4 3" xfId="2294"/>
    <cellStyle name="标题 3 4 4 3 6" xfId="2295"/>
    <cellStyle name="标题 1 4 4 3 10" xfId="2296"/>
    <cellStyle name="标题 3 3 3 3 9" xfId="2297"/>
    <cellStyle name="标题 1 4 4 3 11" xfId="2298"/>
    <cellStyle name="标题 1 4 4 3 12" xfId="2299"/>
    <cellStyle name="标题 1 4 4 3 13" xfId="2300"/>
    <cellStyle name="标题 2 3 3 3 10" xfId="2301"/>
    <cellStyle name="标题 1 4 4 3 2" xfId="2302"/>
    <cellStyle name="标题 1 4 4 3 3" xfId="2303"/>
    <cellStyle name="标题 1 4 4 3 4" xfId="2304"/>
    <cellStyle name="标题 1 4 4 3 5" xfId="2305"/>
    <cellStyle name="标题 1 4 4 3 6" xfId="2306"/>
    <cellStyle name="标题 1 4 4 3 7" xfId="2307"/>
    <cellStyle name="标题 1 4 4 3 8" xfId="2308"/>
    <cellStyle name="标题 1 4 4 3 9" xfId="2309"/>
    <cellStyle name="标题 2 3 2 2 3 10" xfId="2310"/>
    <cellStyle name="标题 1 4 4 4" xfId="2311"/>
    <cellStyle name="输出 2 2 2 10" xfId="2312"/>
    <cellStyle name="标题 3 4 4 3 7" xfId="2313"/>
    <cellStyle name="标题 1 4 4 5" xfId="2314"/>
    <cellStyle name="输出 2 2 2 11" xfId="2315"/>
    <cellStyle name="标题 3 4 4 3 8" xfId="2316"/>
    <cellStyle name="标题 1 4 4 6" xfId="2317"/>
    <cellStyle name="输出 2 2 2 12" xfId="2318"/>
    <cellStyle name="标题 3 4 4 3 9" xfId="2319"/>
    <cellStyle name="标题 1 4 4 7" xfId="2320"/>
    <cellStyle name="标题 1 4 4 8" xfId="2321"/>
    <cellStyle name="标题 1 4 4 9" xfId="2322"/>
    <cellStyle name="标题 1 4 4_2016-2018年财政规划附表(2)" xfId="2323"/>
    <cellStyle name="标题 1 4 5" xfId="2324"/>
    <cellStyle name="标题 1 4 5 2" xfId="2325"/>
    <cellStyle name="标题 1 4 5 3" xfId="2326"/>
    <cellStyle name="标题 1 4 5 4" xfId="2327"/>
    <cellStyle name="标题 1 4 5 5" xfId="2328"/>
    <cellStyle name="标题 1 4 6" xfId="2329"/>
    <cellStyle name="标题 1 4 6 10" xfId="2330"/>
    <cellStyle name="标题 1 4 6 11" xfId="2331"/>
    <cellStyle name="标题 1 4 6 12" xfId="2332"/>
    <cellStyle name="标题 1 4 6 13" xfId="2333"/>
    <cellStyle name="标题 1 4 6 2" xfId="2334"/>
    <cellStyle name="标题 6 2 14" xfId="2335"/>
    <cellStyle name="标题 1 4 6 3" xfId="2336"/>
    <cellStyle name="标题 6 2 15" xfId="2337"/>
    <cellStyle name="标题 1 4 6 4" xfId="2338"/>
    <cellStyle name="标题 6 2 16" xfId="2339"/>
    <cellStyle name="标题 1 4 6 5" xfId="2340"/>
    <cellStyle name="标题 1 4 6 6" xfId="2341"/>
    <cellStyle name="标题 1 4 6 7" xfId="2342"/>
    <cellStyle name="标题 1 4 6 8" xfId="2343"/>
    <cellStyle name="标题 1 4 6 9" xfId="2344"/>
    <cellStyle name="标题 1 4 7" xfId="2345"/>
    <cellStyle name="标题 1 4 8" xfId="2346"/>
    <cellStyle name="标题 1 4 9" xfId="2347"/>
    <cellStyle name="常规 4 2 12" xfId="2348"/>
    <cellStyle name="标题 2 3 2 2 3 2" xfId="2349"/>
    <cellStyle name="标题 1 5 10" xfId="2350"/>
    <cellStyle name="标题 2 5 3 2 3" xfId="2351"/>
    <cellStyle name="标题 1 5 11" xfId="2352"/>
    <cellStyle name="标题 2 4 2 2_2016-2018年财政规划附表(2)" xfId="2353"/>
    <cellStyle name="标题 2 5 3 2 4" xfId="2354"/>
    <cellStyle name="标题 1 5 12" xfId="2355"/>
    <cellStyle name="标题 2 5 3 2 5" xfId="2356"/>
    <cellStyle name="标题 1 5 13" xfId="2357"/>
    <cellStyle name="标题 1 5 14" xfId="2358"/>
    <cellStyle name="标题 1 5 15" xfId="2359"/>
    <cellStyle name="标题 1 5 17" xfId="2360"/>
    <cellStyle name="标题 1 5 2 14" xfId="2361"/>
    <cellStyle name="输入 4 3_2016-2018年财政规划附表(2)" xfId="2362"/>
    <cellStyle name="标题 1 5 2 15" xfId="2363"/>
    <cellStyle name="标题 1 5 2 2" xfId="2364"/>
    <cellStyle name="标题 4 2 4 8" xfId="2365"/>
    <cellStyle name="标题 1 5 2 2 2" xfId="2366"/>
    <cellStyle name="标题 1 5 2 2 3" xfId="2367"/>
    <cellStyle name="标题 1 5 2 2 4" xfId="2368"/>
    <cellStyle name="标题 6 2 4 2" xfId="2369"/>
    <cellStyle name="标题 1 5 2 2 5" xfId="2370"/>
    <cellStyle name="标题 6 2 4 3" xfId="2371"/>
    <cellStyle name="标题 1 5 2 3" xfId="2372"/>
    <cellStyle name="标题 4 2 4 9" xfId="2373"/>
    <cellStyle name="标题 1 5 2 3 10" xfId="2374"/>
    <cellStyle name="标题 1 5 2 3 11" xfId="2375"/>
    <cellStyle name="标题 1 5 2 3 12" xfId="2376"/>
    <cellStyle name="标题 1 5 2 3 13" xfId="2377"/>
    <cellStyle name="标题 1 5 2 3 2" xfId="2378"/>
    <cellStyle name="标题 1 5 2 3 3" xfId="2379"/>
    <cellStyle name="解释性文本 3 3" xfId="2380"/>
    <cellStyle name="标题 7 2 10" xfId="2381"/>
    <cellStyle name="标题 1 5 2 3 4" xfId="2382"/>
    <cellStyle name="解释性文本 3 4" xfId="2383"/>
    <cellStyle name="标题 7 2 11" xfId="2384"/>
    <cellStyle name="标题 1 5 2 3 5" xfId="2385"/>
    <cellStyle name="解释性文本 3 5" xfId="2386"/>
    <cellStyle name="标题 7 2 12" xfId="2387"/>
    <cellStyle name="标题 1 5 2 3 6" xfId="2388"/>
    <cellStyle name="解释性文本 3 6" xfId="2389"/>
    <cellStyle name="标题 7 2 13" xfId="2390"/>
    <cellStyle name="标题 1 5 2 3 7" xfId="2391"/>
    <cellStyle name="解释性文本 3 7" xfId="2392"/>
    <cellStyle name="标题 7 2 14" xfId="2393"/>
    <cellStyle name="标题 1 5 2 3 8" xfId="2394"/>
    <cellStyle name="解释性文本 3 8" xfId="2395"/>
    <cellStyle name="标题 7 2 15" xfId="2396"/>
    <cellStyle name="标题 1 5 2 3 9" xfId="2397"/>
    <cellStyle name="解释性文本 3 9" xfId="2398"/>
    <cellStyle name="标题 7 2 16" xfId="2399"/>
    <cellStyle name="标题 1 5 2 4" xfId="2400"/>
    <cellStyle name="标题 1 5 2 5" xfId="2401"/>
    <cellStyle name="差 2" xfId="2402"/>
    <cellStyle name="差 4" xfId="2403"/>
    <cellStyle name="标题 1 5 2 7" xfId="2404"/>
    <cellStyle name="标题 2 5 2 3 3" xfId="2405"/>
    <cellStyle name="差 5" xfId="2406"/>
    <cellStyle name="标题 1 5 2 8" xfId="2407"/>
    <cellStyle name="标题 2 5 2 3 4" xfId="2408"/>
    <cellStyle name="差 6" xfId="2409"/>
    <cellStyle name="标题 1 5 2 9" xfId="2410"/>
    <cellStyle name="标题 2 5 2 3 5" xfId="2411"/>
    <cellStyle name="标题 1 5 2_2016-2018年财政规划附表(2)" xfId="2412"/>
    <cellStyle name="链接单元格 4 4 2" xfId="2413"/>
    <cellStyle name="差 3 2 6" xfId="2414"/>
    <cellStyle name="标题 3 2 2 3 4" xfId="2415"/>
    <cellStyle name="标题 3 3 3 10" xfId="2416"/>
    <cellStyle name="标题 1 5 3" xfId="2417"/>
    <cellStyle name="标题 4 2 2 2 3 4" xfId="2418"/>
    <cellStyle name="标题 4 3 2 2 11" xfId="2419"/>
    <cellStyle name="好 2 2 2 3 11" xfId="2420"/>
    <cellStyle name="标题 6 3 3 5" xfId="2421"/>
    <cellStyle name="标题 1 5 3 12" xfId="2422"/>
    <cellStyle name="标题 4 4 4 4" xfId="2423"/>
    <cellStyle name="标题 1 5 3 13" xfId="2424"/>
    <cellStyle name="标题 4 4 4 5" xfId="2425"/>
    <cellStyle name="标题 1 5 3 14" xfId="2426"/>
    <cellStyle name="标题 4 4 4 6" xfId="2427"/>
    <cellStyle name="标题 1 5 3 15" xfId="2428"/>
    <cellStyle name="标题 4 4 4 7" xfId="2429"/>
    <cellStyle name="标题 1 5 3 2" xfId="2430"/>
    <cellStyle name="计算 3 4 14" xfId="2431"/>
    <cellStyle name="标题 1 5 3 2 2" xfId="2432"/>
    <cellStyle name="标题 3 4 6 13" xfId="2433"/>
    <cellStyle name="计算 3 4 15" xfId="2434"/>
    <cellStyle name="好 4 2 4 2" xfId="2435"/>
    <cellStyle name="标题 1 5 3 2 3" xfId="2436"/>
    <cellStyle name="好 4 2 4 3" xfId="2437"/>
    <cellStyle name="标题 1 5 3 2 4" xfId="2438"/>
    <cellStyle name="好 4 2 4 4" xfId="2439"/>
    <cellStyle name="标题 1 5 3 2 5" xfId="2440"/>
    <cellStyle name="标题 1 5 3 3" xfId="2441"/>
    <cellStyle name="标题 1 5 3 3 10" xfId="2442"/>
    <cellStyle name="标题 1 5 3 3 11" xfId="2443"/>
    <cellStyle name="标题 1 5 3 3 12" xfId="2444"/>
    <cellStyle name="标题 1 5 3 3 2" xfId="2445"/>
    <cellStyle name="标题 1 5 3 3 3" xfId="2446"/>
    <cellStyle name="标题 1 5 3 3 4" xfId="2447"/>
    <cellStyle name="标题 1 5 3 3 5" xfId="2448"/>
    <cellStyle name="常规 2 3 2 2 2_2016-2018年财政规划附表(2)" xfId="2449"/>
    <cellStyle name="标题 1 5 3 3 6" xfId="2450"/>
    <cellStyle name="标题 1 7 2" xfId="2451"/>
    <cellStyle name="标题 1 5 3 3 7" xfId="2452"/>
    <cellStyle name="标题 1 7 3" xfId="2453"/>
    <cellStyle name="输出 2 2 2" xfId="2454"/>
    <cellStyle name="标题 1 5 3 3 8" xfId="2455"/>
    <cellStyle name="标题 1 7 4" xfId="2456"/>
    <cellStyle name="输出 2 2 3" xfId="2457"/>
    <cellStyle name="标题 1 5 3 3 9" xfId="2458"/>
    <cellStyle name="标题 1 7 5" xfId="2459"/>
    <cellStyle name="标题 1 5 3 4" xfId="2460"/>
    <cellStyle name="标题 1 5 3 5" xfId="2461"/>
    <cellStyle name="标题 1 5 3 6" xfId="2462"/>
    <cellStyle name="标题 1 5 3 7" xfId="2463"/>
    <cellStyle name="适中 7_2016-2018年财政规划附表(2)" xfId="2464"/>
    <cellStyle name="标题 1 5 3 8" xfId="2465"/>
    <cellStyle name="标题 1 5 3 9" xfId="2466"/>
    <cellStyle name="标题 1 5 4" xfId="2467"/>
    <cellStyle name="标题 4 2 2 2 3 5" xfId="2468"/>
    <cellStyle name="标题 4 3 2 2 12" xfId="2469"/>
    <cellStyle name="好 2 2 2 3 12" xfId="2470"/>
    <cellStyle name="标题 6 3 3 6" xfId="2471"/>
    <cellStyle name="标题 1 5 4 2" xfId="2472"/>
    <cellStyle name="标题 3 4 2 2 14" xfId="2473"/>
    <cellStyle name="标题 4 2 6 8" xfId="2474"/>
    <cellStyle name="标题 1 5 4 3" xfId="2475"/>
    <cellStyle name="标题 3 4 2 2 15" xfId="2476"/>
    <cellStyle name="标题 4 2 6 9" xfId="2477"/>
    <cellStyle name="标题 1 5 4 4" xfId="2478"/>
    <cellStyle name="标题 1 5 4 5" xfId="2479"/>
    <cellStyle name="标题 1 5 5" xfId="2480"/>
    <cellStyle name="标题 4 2 2 2 3 6" xfId="2481"/>
    <cellStyle name="标题 4 3 2 2 13" xfId="2482"/>
    <cellStyle name="好 2 2 2 3 13" xfId="2483"/>
    <cellStyle name="标题 6 3 3 7" xfId="2484"/>
    <cellStyle name="标题 1 5 5 10" xfId="2485"/>
    <cellStyle name="标题 2 2 3 9" xfId="2486"/>
    <cellStyle name="标题 1 5 5 11" xfId="2487"/>
    <cellStyle name="标题 1 5 5 12" xfId="2488"/>
    <cellStyle name="标题 1 5 5 13" xfId="2489"/>
    <cellStyle name="标题 2 3 2 2 2" xfId="2490"/>
    <cellStyle name="标题 1 5 5 2" xfId="2491"/>
    <cellStyle name="标题 1 5 5 3" xfId="2492"/>
    <cellStyle name="标题 1 5 5 4" xfId="2493"/>
    <cellStyle name="标题 1 5 5 5" xfId="2494"/>
    <cellStyle name="标题 1 5 6" xfId="2495"/>
    <cellStyle name="标题 4 2 2 2 3 7" xfId="2496"/>
    <cellStyle name="标题 4 3 2 2 14" xfId="2497"/>
    <cellStyle name="标题 6 3 3 8" xfId="2498"/>
    <cellStyle name="标题 1 5 7" xfId="2499"/>
    <cellStyle name="标题 4 2 2 2 3 8" xfId="2500"/>
    <cellStyle name="标题 4 3 2 2 15" xfId="2501"/>
    <cellStyle name="标题 6 3 3 9" xfId="2502"/>
    <cellStyle name="标题 1 5 8" xfId="2503"/>
    <cellStyle name="标题 4 2 2 2 3 9" xfId="2504"/>
    <cellStyle name="标题 1 5 9" xfId="2505"/>
    <cellStyle name="标题 2 5 2_2016-2018年财政规划附表(2)" xfId="2506"/>
    <cellStyle name="标题 1 6 10" xfId="2507"/>
    <cellStyle name="标题 3 2 3 4" xfId="2508"/>
    <cellStyle name="标题 1 6 11" xfId="2509"/>
    <cellStyle name="标题 3 2 3 5" xfId="2510"/>
    <cellStyle name="标题 1 6 12" xfId="2511"/>
    <cellStyle name="标题 3 2 3 6" xfId="2512"/>
    <cellStyle name="注释 6 2" xfId="2513"/>
    <cellStyle name="标题 1 6 13" xfId="2514"/>
    <cellStyle name="标题 3 2 3 7" xfId="2515"/>
    <cellStyle name="注释 6 3" xfId="2516"/>
    <cellStyle name="标题 1 6 14" xfId="2517"/>
    <cellStyle name="标题 3 2 3 8" xfId="2518"/>
    <cellStyle name="注释 6 4" xfId="2519"/>
    <cellStyle name="标题 1 6 15" xfId="2520"/>
    <cellStyle name="标题 3 2 3 9" xfId="2521"/>
    <cellStyle name="标题 1 6 2" xfId="2522"/>
    <cellStyle name="标题 1 6 2 2" xfId="2523"/>
    <cellStyle name="标题 4 3 4 8" xfId="2524"/>
    <cellStyle name="标题 1 6 2 3" xfId="2525"/>
    <cellStyle name="标题 4 3 4 9" xfId="2526"/>
    <cellStyle name="标题 1 6 2 4" xfId="2527"/>
    <cellStyle name="计算 5 2_2016-2018年财政规划附表(2)" xfId="2528"/>
    <cellStyle name="标题 1 6 2 5" xfId="2529"/>
    <cellStyle name="注释 2 2 2 10" xfId="2530"/>
    <cellStyle name="标题 1 6 3" xfId="2531"/>
    <cellStyle name="标题 1 6 3 10" xfId="2532"/>
    <cellStyle name="标题 1 6 3 11" xfId="2533"/>
    <cellStyle name="输入 2 2 2_2016-2018年财政规划附表(2)" xfId="2534"/>
    <cellStyle name="标题 1 6 3 12" xfId="2535"/>
    <cellStyle name="差 5 2 3 13" xfId="2536"/>
    <cellStyle name="差 2 3 3 2" xfId="2537"/>
    <cellStyle name="标题 1 6 3 13" xfId="2538"/>
    <cellStyle name="差 2 3 3 3" xfId="2539"/>
    <cellStyle name="标题 1 6 3 2" xfId="2540"/>
    <cellStyle name="标题 13" xfId="2541"/>
    <cellStyle name="标题 1 6 3 3" xfId="2542"/>
    <cellStyle name="标题 14" xfId="2543"/>
    <cellStyle name="标题 1 6 3 4" xfId="2544"/>
    <cellStyle name="标题 15" xfId="2545"/>
    <cellStyle name="标题 1 6 3 5" xfId="2546"/>
    <cellStyle name="常规 6 3_2016-2018年财政规划附表(2)" xfId="2547"/>
    <cellStyle name="标题 1 6 3 6" xfId="2548"/>
    <cellStyle name="标题 1 6 3 7" xfId="2549"/>
    <cellStyle name="差 2 3 10" xfId="2550"/>
    <cellStyle name="标题 1 6 3 8" xfId="2551"/>
    <cellStyle name="差 2 3 11" xfId="2552"/>
    <cellStyle name="标题 1 6 3 9" xfId="2553"/>
    <cellStyle name="差 2 3 12" xfId="2554"/>
    <cellStyle name="注释 2 2 2 11" xfId="2555"/>
    <cellStyle name="标题 1 6 4" xfId="2556"/>
    <cellStyle name="注释 2 2 2 12" xfId="2557"/>
    <cellStyle name="标题 1 6 5" xfId="2558"/>
    <cellStyle name="注释 2 2 2 13" xfId="2559"/>
    <cellStyle name="标题 1 6 6" xfId="2560"/>
    <cellStyle name="标题 3 6 2 2" xfId="2561"/>
    <cellStyle name="注释 2 2 2 14" xfId="2562"/>
    <cellStyle name="标题 1 6 7" xfId="2563"/>
    <cellStyle name="标题 3 6 2 3" xfId="2564"/>
    <cellStyle name="注释 2 2 2 15" xfId="2565"/>
    <cellStyle name="标题 1 6 8" xfId="2566"/>
    <cellStyle name="标题 3 6 2 4" xfId="2567"/>
    <cellStyle name="标题 1 6 9" xfId="2568"/>
    <cellStyle name="标题 3 6 2 5" xfId="2569"/>
    <cellStyle name="标题 1 7 13" xfId="2570"/>
    <cellStyle name="标题 1 7 14" xfId="2571"/>
    <cellStyle name="标题 1 7 15" xfId="2572"/>
    <cellStyle name="标题 1 7 2 2" xfId="2573"/>
    <cellStyle name="标题 4 4 4 8" xfId="2574"/>
    <cellStyle name="标题 1 7 2 3" xfId="2575"/>
    <cellStyle name="标题 4 4 4 9" xfId="2576"/>
    <cellStyle name="标题 1 7 2 4" xfId="2577"/>
    <cellStyle name="标题 1 7 2 5" xfId="2578"/>
    <cellStyle name="标题 1 7 3 10" xfId="2579"/>
    <cellStyle name="标题 1 7 3 11" xfId="2580"/>
    <cellStyle name="标题 1 7 3 12" xfId="2581"/>
    <cellStyle name="标题 1 7 3 13" xfId="2582"/>
    <cellStyle name="常规 2 3 4 3 12" xfId="2583"/>
    <cellStyle name="标题 1 7 3 9" xfId="2584"/>
    <cellStyle name="标题 1 7 6" xfId="2585"/>
    <cellStyle name="标题 3 6 3 2" xfId="2586"/>
    <cellStyle name="标题 1 7 7" xfId="2587"/>
    <cellStyle name="标题 3 6 3 3" xfId="2588"/>
    <cellStyle name="输出 2 2 5" xfId="2589"/>
    <cellStyle name="标题 5 2_2015.1.3县级预算表" xfId="2590"/>
    <cellStyle name="标题 1 7 8" xfId="2591"/>
    <cellStyle name="标题 3 6 3 4" xfId="2592"/>
    <cellStyle name="标题 1 7 9" xfId="2593"/>
    <cellStyle name="标题 3 6 3 5" xfId="2594"/>
    <cellStyle name="标题 1 8 13" xfId="2595"/>
    <cellStyle name="标题 4 6 7" xfId="2596"/>
    <cellStyle name="标题 1 8 2" xfId="2597"/>
    <cellStyle name="标题 1 8 3" xfId="2598"/>
    <cellStyle name="标题 1 8 4" xfId="2599"/>
    <cellStyle name="标题 1 8 5" xfId="2600"/>
    <cellStyle name="标题 1 8 6" xfId="2601"/>
    <cellStyle name="标题 1 8 7" xfId="2602"/>
    <cellStyle name="标题 1 8 8" xfId="2603"/>
    <cellStyle name="标题 1 8 9" xfId="2604"/>
    <cellStyle name="标题 1 9" xfId="2605"/>
    <cellStyle name="标题 10 10" xfId="2606"/>
    <cellStyle name="标题 2 5 3 3 9" xfId="2607"/>
    <cellStyle name="标题 10 11" xfId="2608"/>
    <cellStyle name="标题 10 12" xfId="2609"/>
    <cellStyle name="标题 10 13" xfId="2610"/>
    <cellStyle name="标题 10 14" xfId="2611"/>
    <cellStyle name="标题 10 15" xfId="2612"/>
    <cellStyle name="适中 6 3 11" xfId="2613"/>
    <cellStyle name="常规 7 5 6" xfId="2614"/>
    <cellStyle name="标题 10 2" xfId="2615"/>
    <cellStyle name="计算 6 3 12" xfId="2616"/>
    <cellStyle name="标题 10 2 2" xfId="2617"/>
    <cellStyle name="计算 6 3 13" xfId="2618"/>
    <cellStyle name="标题 10 2 3" xfId="2619"/>
    <cellStyle name="计算 8 10" xfId="2620"/>
    <cellStyle name="标题 3 3 4 2 2" xfId="2621"/>
    <cellStyle name="标题 10 2 4" xfId="2622"/>
    <cellStyle name="计算 8 11" xfId="2623"/>
    <cellStyle name="标题 3 3 4 2 3" xfId="2624"/>
    <cellStyle name="标题 10 2 5" xfId="2625"/>
    <cellStyle name="计算 8 12" xfId="2626"/>
    <cellStyle name="标题 3 3 4 2 4" xfId="2627"/>
    <cellStyle name="适中 6 3 12" xfId="2628"/>
    <cellStyle name="常规 7 5 7" xfId="2629"/>
    <cellStyle name="标题 10 3" xfId="2630"/>
    <cellStyle name="标题 10 3 10" xfId="2631"/>
    <cellStyle name="标题 2 4 4 3 8" xfId="2632"/>
    <cellStyle name="标题 10 3 11" xfId="2633"/>
    <cellStyle name="标题 2 4 4 3 9" xfId="2634"/>
    <cellStyle name="标题 10 3 12" xfId="2635"/>
    <cellStyle name="标题 10 3 13" xfId="2636"/>
    <cellStyle name="标题 4 5 2 10" xfId="2637"/>
    <cellStyle name="标题 10 3 5" xfId="2638"/>
    <cellStyle name="标题 3 3 4 3 4" xfId="2639"/>
    <cellStyle name="标题 10 3 6" xfId="2640"/>
    <cellStyle name="标题 3 3 4 3 5" xfId="2641"/>
    <cellStyle name="适中 6 3 13" xfId="2642"/>
    <cellStyle name="常规 7 5 8" xfId="2643"/>
    <cellStyle name="标题 10 4" xfId="2644"/>
    <cellStyle name="常规 7 5 9" xfId="2645"/>
    <cellStyle name="标题 10 5" xfId="2646"/>
    <cellStyle name="标题 10 6" xfId="2647"/>
    <cellStyle name="标题 10 7" xfId="2648"/>
    <cellStyle name="标题 10 8" xfId="2649"/>
    <cellStyle name="检查单元格 4 3 3 2" xfId="2650"/>
    <cellStyle name="标题 10 9" xfId="2651"/>
    <cellStyle name="标题 10_2016-2018年财政规划附表(2)" xfId="2652"/>
    <cellStyle name="标题 3 3 9" xfId="2653"/>
    <cellStyle name="标题 5 2" xfId="2654"/>
    <cellStyle name="标题 11 10" xfId="2655"/>
    <cellStyle name="标题 11 11" xfId="2656"/>
    <cellStyle name="标题 11 12" xfId="2657"/>
    <cellStyle name="标题 2 4 2 3 2" xfId="2658"/>
    <cellStyle name="标题 11 13" xfId="2659"/>
    <cellStyle name="标题 2 4 2 3 3" xfId="2660"/>
    <cellStyle name="标题 11 2" xfId="2661"/>
    <cellStyle name="标题 3 2 12" xfId="2662"/>
    <cellStyle name="标题 11 3" xfId="2663"/>
    <cellStyle name="标题 3 2 13" xfId="2664"/>
    <cellStyle name="输入 2 2 4 4" xfId="2665"/>
    <cellStyle name="标题 3 2 2 2 2 2" xfId="2666"/>
    <cellStyle name="标题 11 4" xfId="2667"/>
    <cellStyle name="标题 3 2 14" xfId="2668"/>
    <cellStyle name="输入 2 2 4 5" xfId="2669"/>
    <cellStyle name="标题 3 2 2 2 2 3" xfId="2670"/>
    <cellStyle name="标题 7 3 2 2" xfId="2671"/>
    <cellStyle name="标题 11 5" xfId="2672"/>
    <cellStyle name="标题 3 2 15" xfId="2673"/>
    <cellStyle name="输入 2 2 4 6" xfId="2674"/>
    <cellStyle name="标题 3 2 2 2 2 4" xfId="2675"/>
    <cellStyle name="标题 7 3 2 3" xfId="2676"/>
    <cellStyle name="标题 11 6" xfId="2677"/>
    <cellStyle name="标题 2 2 4 3 10" xfId="2678"/>
    <cellStyle name="标题 3 2 16" xfId="2679"/>
    <cellStyle name="输入 2 2 4 7" xfId="2680"/>
    <cellStyle name="标题 3 2 2 2 2 5" xfId="2681"/>
    <cellStyle name="标题 4 2 2_2015.1.3县级预算表" xfId="2682"/>
    <cellStyle name="标题 7 3 2 4" xfId="2683"/>
    <cellStyle name="标题 11 7" xfId="2684"/>
    <cellStyle name="标题 2 2 4 3 11" xfId="2685"/>
    <cellStyle name="标题 2 4 2 10" xfId="2686"/>
    <cellStyle name="标题 3 2 17" xfId="2687"/>
    <cellStyle name="标题 7 3 2 5" xfId="2688"/>
    <cellStyle name="标题 11 8" xfId="2689"/>
    <cellStyle name="标题 2 2 4 3 12" xfId="2690"/>
    <cellStyle name="标题 2 4 2 11" xfId="2691"/>
    <cellStyle name="标题 3 2 18" xfId="2692"/>
    <cellStyle name="标题 11 9" xfId="2693"/>
    <cellStyle name="解释性文本 3 4 2 2" xfId="2694"/>
    <cellStyle name="标题 2 2 4 3 13" xfId="2695"/>
    <cellStyle name="标题 2 4 2 12" xfId="2696"/>
    <cellStyle name="标题 2 10" xfId="2697"/>
    <cellStyle name="标题 8 2 3 11" xfId="2698"/>
    <cellStyle name="标题 2 11" xfId="2699"/>
    <cellStyle name="标题 8 2 3 12" xfId="2700"/>
    <cellStyle name="标题 2 12" xfId="2701"/>
    <cellStyle name="标题 8 2 3 13" xfId="2702"/>
    <cellStyle name="标题 2 2" xfId="2703"/>
    <cellStyle name="解释性文本 5 2 2 5" xfId="2704"/>
    <cellStyle name="标题 2 2 2" xfId="2705"/>
    <cellStyle name="差 2 2 2 5" xfId="2706"/>
    <cellStyle name="标题 2 2 2 12" xfId="2707"/>
    <cellStyle name="标题 3 6" xfId="2708"/>
    <cellStyle name="标题 2 2 2 13" xfId="2709"/>
    <cellStyle name="标题 3 7" xfId="2710"/>
    <cellStyle name="标题 2 2 2 14" xfId="2711"/>
    <cellStyle name="标题 3 8" xfId="2712"/>
    <cellStyle name="标题 2 2 2 2" xfId="2713"/>
    <cellStyle name="标题 2 2 2 2 11" xfId="2714"/>
    <cellStyle name="标题 6 2 2 3 5" xfId="2715"/>
    <cellStyle name="标题 2 2 2 2 12" xfId="2716"/>
    <cellStyle name="标题 6 2 2 3 6" xfId="2717"/>
    <cellStyle name="标题 2 2 2 2 13" xfId="2718"/>
    <cellStyle name="标题 6 2 2 3 7" xfId="2719"/>
    <cellStyle name="标题 2 2 2 2 14" xfId="2720"/>
    <cellStyle name="标题 6 2 2 3 8" xfId="2721"/>
    <cellStyle name="差 3 4 2 2" xfId="2722"/>
    <cellStyle name="标题 2 2 2 2 15" xfId="2723"/>
    <cellStyle name="标题 6 2 2 3 9" xfId="2724"/>
    <cellStyle name="常规 2 3 3 3 15" xfId="2725"/>
    <cellStyle name="标题 2 2 2 2 2" xfId="2726"/>
    <cellStyle name="标题 2 2 2 2 2 2" xfId="2727"/>
    <cellStyle name="适中 3 2 3" xfId="2728"/>
    <cellStyle name="标题 8 2 11" xfId="2729"/>
    <cellStyle name="标题 2 2 2 2 2 3" xfId="2730"/>
    <cellStyle name="适中 3 2 4" xfId="2731"/>
    <cellStyle name="标题 8 2 12" xfId="2732"/>
    <cellStyle name="标题 2 2 2 2 2 4" xfId="2733"/>
    <cellStyle name="适中 3 2 5" xfId="2734"/>
    <cellStyle name="标题 8 2 13" xfId="2735"/>
    <cellStyle name="标题 2 2 2 2 2 5" xfId="2736"/>
    <cellStyle name="适中 3 2 6" xfId="2737"/>
    <cellStyle name="标题 8 2 14" xfId="2738"/>
    <cellStyle name="标题 8 3 2 2" xfId="2739"/>
    <cellStyle name="标题 2 2 2 2 3" xfId="2740"/>
    <cellStyle name="标题 2 2 2 2 3 10" xfId="2741"/>
    <cellStyle name="标题 2 2 2 2 3 11" xfId="2742"/>
    <cellStyle name="标题 2 2 2 2 3 12" xfId="2743"/>
    <cellStyle name="标题 2 2 2 2 3 13" xfId="2744"/>
    <cellStyle name="标题 2 2 2 2 3 5" xfId="2745"/>
    <cellStyle name="标题 8 3 3 2" xfId="2746"/>
    <cellStyle name="标题 2 2 2 2 3 6" xfId="2747"/>
    <cellStyle name="标题 8 3 3 3" xfId="2748"/>
    <cellStyle name="标题 2 2 2 2 3 7" xfId="2749"/>
    <cellStyle name="标题 8 3 3 4" xfId="2750"/>
    <cellStyle name="标题 2 2 2 2 3 8" xfId="2751"/>
    <cellStyle name="标题 8 3 3 5" xfId="2752"/>
    <cellStyle name="标题 2 2 2 2 3 9" xfId="2753"/>
    <cellStyle name="标题 4 4 4 3 10" xfId="2754"/>
    <cellStyle name="标题 8 3 3 6" xfId="2755"/>
    <cellStyle name="标题 2 2 2 2 4" xfId="2756"/>
    <cellStyle name="标题 2 2 2 2 5" xfId="2757"/>
    <cellStyle name="标题 2 2 2 2 6" xfId="2758"/>
    <cellStyle name="标题 2 2 2 2 7" xfId="2759"/>
    <cellStyle name="标题 2 2 2 2 8" xfId="2760"/>
    <cellStyle name="标题 2 2 2 2 9" xfId="2761"/>
    <cellStyle name="标题 2 2 2 2_2016-2018年财政规划附表(2)" xfId="2762"/>
    <cellStyle name="标题 4 5 2 3" xfId="2763"/>
    <cellStyle name="输出 3 4 3 6" xfId="2764"/>
    <cellStyle name="标题 4 2 3 3 2" xfId="2765"/>
    <cellStyle name="标题 7 2 4 9" xfId="2766"/>
    <cellStyle name="标题 2 2 2 3 2" xfId="2767"/>
    <cellStyle name="标题 2 2 2 3 3" xfId="2768"/>
    <cellStyle name="标题 2 2 2 3 4" xfId="2769"/>
    <cellStyle name="标题 2 2 2 3 5" xfId="2770"/>
    <cellStyle name="标题 2 2 2 4 2" xfId="2771"/>
    <cellStyle name="标题 2 2 2 4 3" xfId="2772"/>
    <cellStyle name="标题 2 2 2 4 4" xfId="2773"/>
    <cellStyle name="标题 2 2 2 4 5" xfId="2774"/>
    <cellStyle name="标题 2 2 2 4 6" xfId="2775"/>
    <cellStyle name="标题 2 2 2 4 7" xfId="2776"/>
    <cellStyle name="标题 2 2 2 4 8" xfId="2777"/>
    <cellStyle name="标题 2 2 2 4 9" xfId="2778"/>
    <cellStyle name="注释 5 2 3 5" xfId="2779"/>
    <cellStyle name="标题 2 2 2_2015.1.3县级预算表" xfId="2780"/>
    <cellStyle name="输入 4 3 2 4" xfId="2781"/>
    <cellStyle name="差 5 2 2 2" xfId="2782"/>
    <cellStyle name="标题 6 2 2 13" xfId="2783"/>
    <cellStyle name="标题 2 2 3" xfId="2784"/>
    <cellStyle name="标题 4 4 2 4 10" xfId="2785"/>
    <cellStyle name="差 2 2 2 6" xfId="2786"/>
    <cellStyle name="标题 2 2 3 2" xfId="2787"/>
    <cellStyle name="标题 3 5 2 2 5" xfId="2788"/>
    <cellStyle name="标题 2 2 3 2 2" xfId="2789"/>
    <cellStyle name="标题 2 2 3 2 3" xfId="2790"/>
    <cellStyle name="标题 2 2 3 2 4" xfId="2791"/>
    <cellStyle name="标题 2 2 3 2 5" xfId="2792"/>
    <cellStyle name="标题 3 6 10" xfId="2793"/>
    <cellStyle name="标题 2 2 3 3" xfId="2794"/>
    <cellStyle name="标题 2 2 3 3 6" xfId="2795"/>
    <cellStyle name="标题 2 2 3 3 7" xfId="2796"/>
    <cellStyle name="标题 2 2 3 3 8" xfId="2797"/>
    <cellStyle name="标题 2 2 3 3 9" xfId="2798"/>
    <cellStyle name="标题 2 2 3 4" xfId="2799"/>
    <cellStyle name="标题 2 2 3 5" xfId="2800"/>
    <cellStyle name="标题 2 2 3 6" xfId="2801"/>
    <cellStyle name="标题 2 2 3 7" xfId="2802"/>
    <cellStyle name="标题 2 2 3 8" xfId="2803"/>
    <cellStyle name="标题 2 2 3_2016-2018年财政规划附表(2)" xfId="2804"/>
    <cellStyle name="标题 2 2 4" xfId="2805"/>
    <cellStyle name="标题 4 4 2 4 11" xfId="2806"/>
    <cellStyle name="差 2 2 2 7" xfId="2807"/>
    <cellStyle name="标题 2 2 4 12" xfId="2808"/>
    <cellStyle name="标题 2 2 4 13" xfId="2809"/>
    <cellStyle name="标题 2 2 4 14" xfId="2810"/>
    <cellStyle name="标题 2 7 2 2" xfId="2811"/>
    <cellStyle name="标题 2 2 4 15" xfId="2812"/>
    <cellStyle name="标题 2 7 2 3" xfId="2813"/>
    <cellStyle name="标题 2 2 4 2" xfId="2814"/>
    <cellStyle name="标题 3 5 2 3 5" xfId="2815"/>
    <cellStyle name="标题 2 2 4 2 2" xfId="2816"/>
    <cellStyle name="标题 2 2 4 2 3" xfId="2817"/>
    <cellStyle name="标题 2 2 4 2 4" xfId="2818"/>
    <cellStyle name="标题 2 2 4 2 5" xfId="2819"/>
    <cellStyle name="标题 2 2 4 3" xfId="2820"/>
    <cellStyle name="标题 3 5 2 3 6" xfId="2821"/>
    <cellStyle name="标题 2 2 4 3 2" xfId="2822"/>
    <cellStyle name="标题 2 2 4 3 3" xfId="2823"/>
    <cellStyle name="标题 2 2 4 3 4" xfId="2824"/>
    <cellStyle name="标题 2 2 4 3 5" xfId="2825"/>
    <cellStyle name="常规 9 2 4" xfId="2826"/>
    <cellStyle name="标题 4 6_2016-2018年财政规划附表(2)" xfId="2827"/>
    <cellStyle name="标题 2 2 4 3 6" xfId="2828"/>
    <cellStyle name="标题 2 2 4 3 7" xfId="2829"/>
    <cellStyle name="标题 2 2 4 3 8" xfId="2830"/>
    <cellStyle name="标题 2 2 4 3 9" xfId="2831"/>
    <cellStyle name="标题 2 2 4 4" xfId="2832"/>
    <cellStyle name="标题 3 5 2 3 7" xfId="2833"/>
    <cellStyle name="标题 2 2 4 5" xfId="2834"/>
    <cellStyle name="标题 3 5 2 3 8" xfId="2835"/>
    <cellStyle name="标题 2 2 4 6" xfId="2836"/>
    <cellStyle name="标题 3 5 2 3 9" xfId="2837"/>
    <cellStyle name="标题 2 2 4 7" xfId="2838"/>
    <cellStyle name="标题 2 2 4 8" xfId="2839"/>
    <cellStyle name="标题 2 2 4 9" xfId="2840"/>
    <cellStyle name="汇总 4 12" xfId="2841"/>
    <cellStyle name="标题 2 2 4_2016-2018年财政规划附表(2)" xfId="2842"/>
    <cellStyle name="标题 2 3 5 4" xfId="2843"/>
    <cellStyle name="标题 4 8 11" xfId="2844"/>
    <cellStyle name="标题 2 2 5" xfId="2845"/>
    <cellStyle name="检查单元格 3 4 2 2" xfId="2846"/>
    <cellStyle name="标题 4 4 2 4 12" xfId="2847"/>
    <cellStyle name="差 2 2 2 8" xfId="2848"/>
    <cellStyle name="标题 2 2 5 2" xfId="2849"/>
    <cellStyle name="标题 2 2 5 3" xfId="2850"/>
    <cellStyle name="标题 4 3 10" xfId="2851"/>
    <cellStyle name="标题 2 2 5 4" xfId="2852"/>
    <cellStyle name="标题 4 3 11" xfId="2853"/>
    <cellStyle name="注释 4 6 10" xfId="2854"/>
    <cellStyle name="标题 4 3 12" xfId="2855"/>
    <cellStyle name="标题 2 2 5 5" xfId="2856"/>
    <cellStyle name="标题 5 3_2016-2018年财政规划附表(2)" xfId="2857"/>
    <cellStyle name="标题 2 2 6" xfId="2858"/>
    <cellStyle name="检查单元格 3 4 2 3" xfId="2859"/>
    <cellStyle name="标题 4 4 2 4 13" xfId="2860"/>
    <cellStyle name="差 2 2 2 9" xfId="2861"/>
    <cellStyle name="注释 6 6" xfId="2862"/>
    <cellStyle name="标题 2 2 6 10" xfId="2863"/>
    <cellStyle name="注释 6 7" xfId="2864"/>
    <cellStyle name="标题 2 2 6 11" xfId="2865"/>
    <cellStyle name="标题 2 4 2 2 2" xfId="2866"/>
    <cellStyle name="注释 6 8" xfId="2867"/>
    <cellStyle name="标题 2 2 6 12" xfId="2868"/>
    <cellStyle name="标题 2 4 2 2 3" xfId="2869"/>
    <cellStyle name="注释 6 9" xfId="2870"/>
    <cellStyle name="标题 2 2 6 13" xfId="2871"/>
    <cellStyle name="标题 2 4 2 2 4" xfId="2872"/>
    <cellStyle name="标题 2 2 6 6" xfId="2873"/>
    <cellStyle name="标题 2 2 6 7" xfId="2874"/>
    <cellStyle name="标题 2 2 6 8" xfId="2875"/>
    <cellStyle name="标题 2 2 6 9" xfId="2876"/>
    <cellStyle name="标题 2 2 7" xfId="2877"/>
    <cellStyle name="标题 2 2 8" xfId="2878"/>
    <cellStyle name="标题 2 5 10" xfId="2879"/>
    <cellStyle name="标题 2 2 9" xfId="2880"/>
    <cellStyle name="标题 2 5 11" xfId="2881"/>
    <cellStyle name="标题 2 3" xfId="2882"/>
    <cellStyle name="差 4 4 3 4" xfId="2883"/>
    <cellStyle name="标题 2 3 10" xfId="2884"/>
    <cellStyle name="汇总 3 2 2 3 5" xfId="2885"/>
    <cellStyle name="标题 4 4 2 2 15" xfId="2886"/>
    <cellStyle name="注释 2 6 10" xfId="2887"/>
    <cellStyle name="差 4 4 3 6" xfId="2888"/>
    <cellStyle name="标题 2 3 12" xfId="2889"/>
    <cellStyle name="注释 2 6 11" xfId="2890"/>
    <cellStyle name="差 4 4 3 7" xfId="2891"/>
    <cellStyle name="标题 2 3 13" xfId="2892"/>
    <cellStyle name="注释 2 6 12" xfId="2893"/>
    <cellStyle name="差 4 4 3 8" xfId="2894"/>
    <cellStyle name="标题 2 3 14" xfId="2895"/>
    <cellStyle name="注释 2 6 13" xfId="2896"/>
    <cellStyle name="差 4 4 3 9" xfId="2897"/>
    <cellStyle name="标题 2 3 15" xfId="2898"/>
    <cellStyle name="标题 2 3 16" xfId="2899"/>
    <cellStyle name="标题 2 3 17" xfId="2900"/>
    <cellStyle name="标题 2 3 3 10" xfId="2901"/>
    <cellStyle name="标题 2 3 18" xfId="2902"/>
    <cellStyle name="标题 2 3 3 11" xfId="2903"/>
    <cellStyle name="解释性文本 5 2 3 5" xfId="2904"/>
    <cellStyle name="标题 2 3 2" xfId="2905"/>
    <cellStyle name="标题 4 4 2 2 3" xfId="2906"/>
    <cellStyle name="常规 2 7 3 3 7" xfId="2907"/>
    <cellStyle name="差 2 2 3 5" xfId="2908"/>
    <cellStyle name="注释 2 5 3" xfId="2909"/>
    <cellStyle name="标题 2 3 2 2" xfId="2910"/>
    <cellStyle name="标题 4 4 2 2 3 2" xfId="2911"/>
    <cellStyle name="输出 4 3 9" xfId="2912"/>
    <cellStyle name="常规 4 2 7" xfId="2913"/>
    <cellStyle name="标题 2 3 2 2 10" xfId="2914"/>
    <cellStyle name="标题 4 3 2 2 3" xfId="2915"/>
    <cellStyle name="常规 4 2 8" xfId="2916"/>
    <cellStyle name="标题 2 3 2 2 11" xfId="2917"/>
    <cellStyle name="好 4 10" xfId="2918"/>
    <cellStyle name="标题 4 3 2 2 4" xfId="2919"/>
    <cellStyle name="常规 4 2 9" xfId="2920"/>
    <cellStyle name="标题 2 3 2 2 12" xfId="2921"/>
    <cellStyle name="好 4 11" xfId="2922"/>
    <cellStyle name="标题 4 3 2 2 5" xfId="2923"/>
    <cellStyle name="注释 6 2 2" xfId="2924"/>
    <cellStyle name="标题 2 3 2 2 13" xfId="2925"/>
    <cellStyle name="好 4 12" xfId="2926"/>
    <cellStyle name="标题 4 3 2 2 6" xfId="2927"/>
    <cellStyle name="注释 6 2 3" xfId="2928"/>
    <cellStyle name="标题 2 3 2 2 14" xfId="2929"/>
    <cellStyle name="好 4 13" xfId="2930"/>
    <cellStyle name="标题 4 3 2 2 7" xfId="2931"/>
    <cellStyle name="注释 6 2 4" xfId="2932"/>
    <cellStyle name="标题 2 3 2 2 15" xfId="2933"/>
    <cellStyle name="好 4 14" xfId="2934"/>
    <cellStyle name="标题 4 3 2 2 8" xfId="2935"/>
    <cellStyle name="标题 2 3 2 2 2 3" xfId="2936"/>
    <cellStyle name="标题 2 3 2 2 2 4" xfId="2937"/>
    <cellStyle name="标题 2 3 2 2 2 5" xfId="2938"/>
    <cellStyle name="标题 3 8 10" xfId="2939"/>
    <cellStyle name="标题 2 3 2 2 3" xfId="2940"/>
    <cellStyle name="标题 2 3 2 2 3 11" xfId="2941"/>
    <cellStyle name="标题 2 7 3 2" xfId="2942"/>
    <cellStyle name="常规 4 2 13" xfId="2943"/>
    <cellStyle name="标题 2 3 2 2 3 3" xfId="2944"/>
    <cellStyle name="常规 4 2 14" xfId="2945"/>
    <cellStyle name="标题 2 3 2 2 3 4" xfId="2946"/>
    <cellStyle name="常规 4 2 15" xfId="2947"/>
    <cellStyle name="标题 2 3 2 2 3 5" xfId="2948"/>
    <cellStyle name="差 2 2 2" xfId="2949"/>
    <cellStyle name="常规 4 2 16" xfId="2950"/>
    <cellStyle name="标题 2 3 2 2 3 6" xfId="2951"/>
    <cellStyle name="差 2 2 3" xfId="2952"/>
    <cellStyle name="常规 4 2 17" xfId="2953"/>
    <cellStyle name="标题 2 3 2 2 3 7" xfId="2954"/>
    <cellStyle name="差 2 2 4" xfId="2955"/>
    <cellStyle name="常规 4 2 18" xfId="2956"/>
    <cellStyle name="标题 2 3 2 2 3 8" xfId="2957"/>
    <cellStyle name="差 2 2 5" xfId="2958"/>
    <cellStyle name="标题 2 3 2 2 3 9" xfId="2959"/>
    <cellStyle name="链接单元格 3 4 2" xfId="2960"/>
    <cellStyle name="差 2 2 6" xfId="2961"/>
    <cellStyle name="标题 2 3 2 2 4" xfId="2962"/>
    <cellStyle name="标题 2 3 2 2 9" xfId="2963"/>
    <cellStyle name="适中 4 2 3 5" xfId="2964"/>
    <cellStyle name="标题 5 2 3" xfId="2965"/>
    <cellStyle name="标题 2 3 2 2_2016-2018年财政规划附表(2)" xfId="2966"/>
    <cellStyle name="标题 2 3 2 3 2" xfId="2967"/>
    <cellStyle name="注释 3 6" xfId="2968"/>
    <cellStyle name="标题 2 3 2 4 10" xfId="2969"/>
    <cellStyle name="标题 6 2 2_2016-2018年财政规划附表(2)" xfId="2970"/>
    <cellStyle name="注释 3 7" xfId="2971"/>
    <cellStyle name="标题 2 3 2 4 11" xfId="2972"/>
    <cellStyle name="标题 3 2 3 10" xfId="2973"/>
    <cellStyle name="标题 4 5_2015.1.3县级预算表" xfId="2974"/>
    <cellStyle name="注释 3 8" xfId="2975"/>
    <cellStyle name="标题 2 3 2 4 12" xfId="2976"/>
    <cellStyle name="标题 3 2 3 11" xfId="2977"/>
    <cellStyle name="注释 3 9" xfId="2978"/>
    <cellStyle name="标题 2 3 2 4 13" xfId="2979"/>
    <cellStyle name="标题 3 2 3 12" xfId="2980"/>
    <cellStyle name="标题 2 3 2 4 2" xfId="2981"/>
    <cellStyle name="标题 2 5 3 12" xfId="2982"/>
    <cellStyle name="标题 5" xfId="2983"/>
    <cellStyle name="标题 2 3 2 4 3" xfId="2984"/>
    <cellStyle name="标题 2 5 3 13" xfId="2985"/>
    <cellStyle name="标题 6" xfId="2986"/>
    <cellStyle name="标题 2 3 2 4 4" xfId="2987"/>
    <cellStyle name="标题 2 5 3 14" xfId="2988"/>
    <cellStyle name="标题 7" xfId="2989"/>
    <cellStyle name="检查单元格 2 2 2 2 2" xfId="2990"/>
    <cellStyle name="标题 2 3 2 4 5" xfId="2991"/>
    <cellStyle name="标题 2 5 3 15" xfId="2992"/>
    <cellStyle name="标题 8" xfId="2993"/>
    <cellStyle name="检查单元格 2 2 2 2 3" xfId="2994"/>
    <cellStyle name="标题 2 3 2 4 6" xfId="2995"/>
    <cellStyle name="标题 9" xfId="2996"/>
    <cellStyle name="检查单元格 2 2 2 2 4" xfId="2997"/>
    <cellStyle name="标题 2 3 2 4 7" xfId="2998"/>
    <cellStyle name="检查单元格 2 2 2 2 5" xfId="2999"/>
    <cellStyle name="标题 2 3 2 4 8" xfId="3000"/>
    <cellStyle name="适中 3 6 11" xfId="3001"/>
    <cellStyle name="标题 5 4 2" xfId="3002"/>
    <cellStyle name="标题 2 3 2 4 9" xfId="3003"/>
    <cellStyle name="适中 3 6 12" xfId="3004"/>
    <cellStyle name="标题 5 4 3" xfId="3005"/>
    <cellStyle name="解释性文本 5 2 3 6" xfId="3006"/>
    <cellStyle name="标题 2 3 3" xfId="3007"/>
    <cellStyle name="标题 4 4 2 2 4" xfId="3008"/>
    <cellStyle name="标题 2 3 3 12" xfId="3009"/>
    <cellStyle name="标题 2 3 3 13" xfId="3010"/>
    <cellStyle name="标题 2 3 3 14" xfId="3011"/>
    <cellStyle name="标题 2 3 3 15" xfId="3012"/>
    <cellStyle name="注释 2 6 3" xfId="3013"/>
    <cellStyle name="标题 2 3 3 2" xfId="3014"/>
    <cellStyle name="标题 3 5 3 2 5" xfId="3015"/>
    <cellStyle name="标题 2 3 3 2 2" xfId="3016"/>
    <cellStyle name="标题 2 3 3 2 3" xfId="3017"/>
    <cellStyle name="标题 2 3 3 2 4" xfId="3018"/>
    <cellStyle name="差 4 4 3 10" xfId="3019"/>
    <cellStyle name="标题 2 3 3 2 5" xfId="3020"/>
    <cellStyle name="注释 2 6 4" xfId="3021"/>
    <cellStyle name="标题 2 3 3 3" xfId="3022"/>
    <cellStyle name="标题 2 3 3 3 11" xfId="3023"/>
    <cellStyle name="标题 3 3 2 10" xfId="3024"/>
    <cellStyle name="标题 2 3 3 3 12" xfId="3025"/>
    <cellStyle name="标题 3 3 2 11" xfId="3026"/>
    <cellStyle name="标题 2 3 3 3 13" xfId="3027"/>
    <cellStyle name="标题 3 3 2 12" xfId="3028"/>
    <cellStyle name="标题 2 3 3 3 2" xfId="3029"/>
    <cellStyle name="标题 4 5 3 10" xfId="3030"/>
    <cellStyle name="标题 2 3 3 3 3" xfId="3031"/>
    <cellStyle name="标题 4 5 3 11" xfId="3032"/>
    <cellStyle name="标题 2 3 3 3 4" xfId="3033"/>
    <cellStyle name="标题 4 5 3 12" xfId="3034"/>
    <cellStyle name="标题 2 3 3 3 5" xfId="3035"/>
    <cellStyle name="汇总 3 4_2016-2018年财政规划附表(2)" xfId="3036"/>
    <cellStyle name="标题 4 5 3 13" xfId="3037"/>
    <cellStyle name="标题 2 3 3 3 6" xfId="3038"/>
    <cellStyle name="标题 4 5 3 14" xfId="3039"/>
    <cellStyle name="标题 2 3 3 3 7" xfId="3040"/>
    <cellStyle name="标题 4 5 3 15" xfId="3041"/>
    <cellStyle name="标题 2 3 3 3 8" xfId="3042"/>
    <cellStyle name="标题 6 3 2" xfId="3043"/>
    <cellStyle name="标题 2 3 3 3 9" xfId="3044"/>
    <cellStyle name="标题 6 3 3" xfId="3045"/>
    <cellStyle name="注释 2 6 5" xfId="3046"/>
    <cellStyle name="标题 2 3 3 4" xfId="3047"/>
    <cellStyle name="注释 2 6 6" xfId="3048"/>
    <cellStyle name="标题 2 3 3 5" xfId="3049"/>
    <cellStyle name="注释 2 6 7" xfId="3050"/>
    <cellStyle name="标题 2 3 3 6" xfId="3051"/>
    <cellStyle name="注释 2 6 8" xfId="3052"/>
    <cellStyle name="标题 2 3 3 7" xfId="3053"/>
    <cellStyle name="注释 2 6 9" xfId="3054"/>
    <cellStyle name="标题 2 3 3 8" xfId="3055"/>
    <cellStyle name="标题 2 3 3 9" xfId="3056"/>
    <cellStyle name="解释性文本 5 2 3 7" xfId="3057"/>
    <cellStyle name="标题 2 3 4" xfId="3058"/>
    <cellStyle name="标题 4 4 2 2 5" xfId="3059"/>
    <cellStyle name="标题 2 3 4 10" xfId="3060"/>
    <cellStyle name="标题 2 4 17" xfId="3061"/>
    <cellStyle name="标题 2 3 4 11" xfId="3062"/>
    <cellStyle name="标题 2 4 18" xfId="3063"/>
    <cellStyle name="标题 2 3 4 12" xfId="3064"/>
    <cellStyle name="标题 4 5 3 2 2" xfId="3065"/>
    <cellStyle name="标题 2 3 4 13" xfId="3066"/>
    <cellStyle name="标题 4 5 3 2 3" xfId="3067"/>
    <cellStyle name="标题 2 3 4 14" xfId="3068"/>
    <cellStyle name="标题 4 5 3 2 4" xfId="3069"/>
    <cellStyle name="标题 2 3 4 15" xfId="3070"/>
    <cellStyle name="解释性文本 3_2015.1.3县级预算表" xfId="3071"/>
    <cellStyle name="标题 4 5 3 2 5" xfId="3072"/>
    <cellStyle name="常规 3 3 2 15" xfId="3073"/>
    <cellStyle name="标题 2 3 4 2" xfId="3074"/>
    <cellStyle name="标题 3 5 3 3 5" xfId="3075"/>
    <cellStyle name="差 6 5" xfId="3076"/>
    <cellStyle name="标题 2 3 4 2 3" xfId="3077"/>
    <cellStyle name="差 6 6" xfId="3078"/>
    <cellStyle name="标题 2 3 4 2 4" xfId="3079"/>
    <cellStyle name="差 6 7" xfId="3080"/>
    <cellStyle name="标题 2 3 4 2 5" xfId="3081"/>
    <cellStyle name="常规 3 3 2 16" xfId="3082"/>
    <cellStyle name="标题 2 3 4 3" xfId="3083"/>
    <cellStyle name="标题 3 5 3 3 6" xfId="3084"/>
    <cellStyle name="常规 2 3 3 3 9" xfId="3085"/>
    <cellStyle name="标题 2 3 4 3 10" xfId="3086"/>
    <cellStyle name="标题 2 3 4 3 11" xfId="3087"/>
    <cellStyle name="标题 3 4 2 10" xfId="3088"/>
    <cellStyle name="标题 2 3 4 3 12" xfId="3089"/>
    <cellStyle name="标题 3 4 2 11" xfId="3090"/>
    <cellStyle name="标题 2 3 4 3 13" xfId="3091"/>
    <cellStyle name="标题 3 2 3 3 10" xfId="3092"/>
    <cellStyle name="标题 3 4 2 12" xfId="3093"/>
    <cellStyle name="差 7 5" xfId="3094"/>
    <cellStyle name="标题 2 3 4 3 3" xfId="3095"/>
    <cellStyle name="差 7 6" xfId="3096"/>
    <cellStyle name="标题 2 3 4 3 4" xfId="3097"/>
    <cellStyle name="差 7 7" xfId="3098"/>
    <cellStyle name="标题 2 3 4 3 5" xfId="3099"/>
    <cellStyle name="差 7 8" xfId="3100"/>
    <cellStyle name="标题 2 3 4 3 6" xfId="3101"/>
    <cellStyle name="差 7 9" xfId="3102"/>
    <cellStyle name="标题 2 3 4 3 7" xfId="3103"/>
    <cellStyle name="标题 2 3 4 3 8" xfId="3104"/>
    <cellStyle name="标题 7 3 2" xfId="3105"/>
    <cellStyle name="标题 2 3 4 3 9" xfId="3106"/>
    <cellStyle name="标题 7 3 3" xfId="3107"/>
    <cellStyle name="标题 2 3 4 4" xfId="3108"/>
    <cellStyle name="标题 3 5 3 3 7" xfId="3109"/>
    <cellStyle name="标题 2 3 4 5" xfId="3110"/>
    <cellStyle name="标题 3 5 3 3 8" xfId="3111"/>
    <cellStyle name="标题 2 3 4 6" xfId="3112"/>
    <cellStyle name="标题 3 5 3 3 9" xfId="3113"/>
    <cellStyle name="标题 2 3 4 7" xfId="3114"/>
    <cellStyle name="标题 2 3 4 8" xfId="3115"/>
    <cellStyle name="标题 2 3 4 9" xfId="3116"/>
    <cellStyle name="解释性文本 5 2 3 8" xfId="3117"/>
    <cellStyle name="标题 2 3 5" xfId="3118"/>
    <cellStyle name="标题 4 4 2 2 6" xfId="3119"/>
    <cellStyle name="标题 2 3 5 2" xfId="3120"/>
    <cellStyle name="标题 2 3 5 3" xfId="3121"/>
    <cellStyle name="标题 4 8 10" xfId="3122"/>
    <cellStyle name="标题 2 3 5 5" xfId="3123"/>
    <cellStyle name="标题 4 8 12" xfId="3124"/>
    <cellStyle name="解释性文本 5 2 3 9" xfId="3125"/>
    <cellStyle name="标题 2 3 6" xfId="3126"/>
    <cellStyle name="汇总 3 2 2 10" xfId="3127"/>
    <cellStyle name="标题 4 4 2 2 7" xfId="3128"/>
    <cellStyle name="检查单元格 2 3 2 3" xfId="3129"/>
    <cellStyle name="标题 2 3 6 10" xfId="3130"/>
    <cellStyle name="检查单元格 2 3 2 4" xfId="3131"/>
    <cellStyle name="标题 2 3 6 11" xfId="3132"/>
    <cellStyle name="检查单元格 2 3 2 5" xfId="3133"/>
    <cellStyle name="标题 2 3 6 12" xfId="3134"/>
    <cellStyle name="标题 2 3 6 13" xfId="3135"/>
    <cellStyle name="标题 2 3 6 2" xfId="3136"/>
    <cellStyle name="标题 2 3 6 3" xfId="3137"/>
    <cellStyle name="标题 2 3 6 4" xfId="3138"/>
    <cellStyle name="标题 2 3 6 5" xfId="3139"/>
    <cellStyle name="标题 2 3 6 6" xfId="3140"/>
    <cellStyle name="注释 3 2 2 2 2" xfId="3141"/>
    <cellStyle name="标题 2 3 6 7" xfId="3142"/>
    <cellStyle name="注释 3 2 2 2 3" xfId="3143"/>
    <cellStyle name="标题 2 3 6 8" xfId="3144"/>
    <cellStyle name="注释 3 2 2 2 4" xfId="3145"/>
    <cellStyle name="标题 2 3 6 9" xfId="3146"/>
    <cellStyle name="标题 2 3 7" xfId="3147"/>
    <cellStyle name="计算 3 2 2 2 2" xfId="3148"/>
    <cellStyle name="汇总 3 2 2 11" xfId="3149"/>
    <cellStyle name="标题 4 4 2 2 8" xfId="3150"/>
    <cellStyle name="标题 2 3 8" xfId="3151"/>
    <cellStyle name="计算 3 2 2 2 3" xfId="3152"/>
    <cellStyle name="汇总 3 2 2 12" xfId="3153"/>
    <cellStyle name="标题 4 4 2 2 9" xfId="3154"/>
    <cellStyle name="标题 2 3 9" xfId="3155"/>
    <cellStyle name="标题 2 4" xfId="3156"/>
    <cellStyle name="标题 2 4 10" xfId="3157"/>
    <cellStyle name="标题 2 4 11" xfId="3158"/>
    <cellStyle name="标题 2 4 12" xfId="3159"/>
    <cellStyle name="标题 2 4 13" xfId="3160"/>
    <cellStyle name="标题 2 4 14" xfId="3161"/>
    <cellStyle name="标题 2 4 15" xfId="3162"/>
    <cellStyle name="标题 2 4 16" xfId="3163"/>
    <cellStyle name="常规 9 15" xfId="3164"/>
    <cellStyle name="标题 2 4 2" xfId="3165"/>
    <cellStyle name="输出 5 3 3 7" xfId="3166"/>
    <cellStyle name="标题 4 4 2 3 3" xfId="3167"/>
    <cellStyle name="标题 6 4 2 4" xfId="3168"/>
    <cellStyle name="差 2 2 4 5" xfId="3169"/>
    <cellStyle name="标题 2 4 2 13" xfId="3170"/>
    <cellStyle name="注释 3 5 3" xfId="3171"/>
    <cellStyle name="标题 2 4 2 2" xfId="3172"/>
    <cellStyle name="标题 2 4 2 2 10" xfId="3173"/>
    <cellStyle name="标题 2 4 2 2 15" xfId="3174"/>
    <cellStyle name="标题 2 4 2 2 2 2" xfId="3175"/>
    <cellStyle name="标题 3 2 2 12" xfId="3176"/>
    <cellStyle name="检查单元格 7 2" xfId="3177"/>
    <cellStyle name="标题 2 4 2 2 2 3" xfId="3178"/>
    <cellStyle name="标题 3 2 2 13" xfId="3179"/>
    <cellStyle name="检查单元格 7 3" xfId="3180"/>
    <cellStyle name="标题 2 4 2 2 2 4" xfId="3181"/>
    <cellStyle name="标题 3 2 2 14" xfId="3182"/>
    <cellStyle name="标题 2 4 2 2 3 10" xfId="3183"/>
    <cellStyle name="汇总 3 3_2016-2018年财政规划附表(2)" xfId="3184"/>
    <cellStyle name="标题 2 4 2 2 3 2" xfId="3185"/>
    <cellStyle name="检查单元格 8 2" xfId="3186"/>
    <cellStyle name="标题 2 4 2 2 3 3" xfId="3187"/>
    <cellStyle name="检查单元格 8 4" xfId="3188"/>
    <cellStyle name="标题 2 4 2 2 3 5" xfId="3189"/>
    <cellStyle name="标题 5 3 11" xfId="3190"/>
    <cellStyle name="标题 4 3 2 2" xfId="3191"/>
    <cellStyle name="检查单元格 8 5" xfId="3192"/>
    <cellStyle name="标题 2 4 2 2 3 6" xfId="3193"/>
    <cellStyle name="标题 5 3 12" xfId="3194"/>
    <cellStyle name="标题 4 3 2 3" xfId="3195"/>
    <cellStyle name="检查单元格 8 6" xfId="3196"/>
    <cellStyle name="标题 2 4 2 2 3 7" xfId="3197"/>
    <cellStyle name="标题 5 3 13" xfId="3198"/>
    <cellStyle name="标题 4 3 2 4" xfId="3199"/>
    <cellStyle name="检查单元格 8 7" xfId="3200"/>
    <cellStyle name="标题 2 4 2 2 3 8" xfId="3201"/>
    <cellStyle name="标题 5 3 14" xfId="3202"/>
    <cellStyle name="标题 4 3 2 5" xfId="3203"/>
    <cellStyle name="检查单元格 8 8" xfId="3204"/>
    <cellStyle name="标题 2 4 2 2 3 9" xfId="3205"/>
    <cellStyle name="标题 5 3 15" xfId="3206"/>
    <cellStyle name="标题 2 4 2 2 5" xfId="3207"/>
    <cellStyle name="标题 2 4 2 2 6" xfId="3208"/>
    <cellStyle name="标题 2 4 2 2 7" xfId="3209"/>
    <cellStyle name="标题 2 4 2 2 8" xfId="3210"/>
    <cellStyle name="标题 2 4 2 2 9" xfId="3211"/>
    <cellStyle name="注释 3 5 4" xfId="3212"/>
    <cellStyle name="标题 2 4 2 3" xfId="3213"/>
    <cellStyle name="标题 2 4 2 3 4" xfId="3214"/>
    <cellStyle name="标题 2 4 2 3 5" xfId="3215"/>
    <cellStyle name="注释 3 5 5" xfId="3216"/>
    <cellStyle name="标题 2 4 2 4" xfId="3217"/>
    <cellStyle name="差 5 3 2" xfId="3218"/>
    <cellStyle name="标题 2 4 2 4 10" xfId="3219"/>
    <cellStyle name="差 5 3 3" xfId="3220"/>
    <cellStyle name="标题 2 4 2 4 11" xfId="3221"/>
    <cellStyle name="标题 4 2 3 10" xfId="3222"/>
    <cellStyle name="差 5 3 4" xfId="3223"/>
    <cellStyle name="标题 2 4 2 4 12" xfId="3224"/>
    <cellStyle name="标题 4 2 3 11" xfId="3225"/>
    <cellStyle name="差 5 3 5" xfId="3226"/>
    <cellStyle name="标题 2 4 2 4 13" xfId="3227"/>
    <cellStyle name="标题 4 2 3 12" xfId="3228"/>
    <cellStyle name="标题 2 4 2 4 2" xfId="3229"/>
    <cellStyle name="标题 3 2 4 10" xfId="3230"/>
    <cellStyle name="标题 2 5_2015.1.3县级预算表" xfId="3231"/>
    <cellStyle name="标题 2 4 2 4 3" xfId="3232"/>
    <cellStyle name="标题 3 2 4 11" xfId="3233"/>
    <cellStyle name="标题 2 4 2 4 4" xfId="3234"/>
    <cellStyle name="标题 3 2 4 12" xfId="3235"/>
    <cellStyle name="标题 2 4 2 4 5" xfId="3236"/>
    <cellStyle name="标题 3 2 4 13" xfId="3237"/>
    <cellStyle name="标题 4 4 3_2016-2018年财政规划附表(2)" xfId="3238"/>
    <cellStyle name="标题 2 4 2 4 6" xfId="3239"/>
    <cellStyle name="标题 3 2 4 14" xfId="3240"/>
    <cellStyle name="标题 2 4 2 4 7" xfId="3241"/>
    <cellStyle name="标题 3 2 4 15" xfId="3242"/>
    <cellStyle name="标题 2 4 2 4 8" xfId="3243"/>
    <cellStyle name="标题 2 4 2 4 9" xfId="3244"/>
    <cellStyle name="标题 2 4 2_2015.1.3县级预算表" xfId="3245"/>
    <cellStyle name="标题 2 4 3" xfId="3246"/>
    <cellStyle name="输出 5 3 3 8" xfId="3247"/>
    <cellStyle name="标题 4 4 2 3 4" xfId="3248"/>
    <cellStyle name="标题 6 4 2 5" xfId="3249"/>
    <cellStyle name="差 2 2 4 6" xfId="3250"/>
    <cellStyle name="好 3 2 7" xfId="3251"/>
    <cellStyle name="标题 2 4 3 10" xfId="3252"/>
    <cellStyle name="标题 3 3 17" xfId="3253"/>
    <cellStyle name="好 3 2 8" xfId="3254"/>
    <cellStyle name="标题 2 4 3 11" xfId="3255"/>
    <cellStyle name="标题 3 3 18" xfId="3256"/>
    <cellStyle name="好 3 2 9" xfId="3257"/>
    <cellStyle name="标题 2 4 3 12" xfId="3258"/>
    <cellStyle name="标题 2 4 3 13" xfId="3259"/>
    <cellStyle name="标题 2 4 3 14" xfId="3260"/>
    <cellStyle name="标题 2 4 3 15" xfId="3261"/>
    <cellStyle name="注释 3 6 3" xfId="3262"/>
    <cellStyle name="标题 2 4 3 2" xfId="3263"/>
    <cellStyle name="标题 2 4 3 2 2" xfId="3264"/>
    <cellStyle name="标题 2 4 3 2 3" xfId="3265"/>
    <cellStyle name="标题 2 4 3 2 4" xfId="3266"/>
    <cellStyle name="标题 2 4 3 2 5" xfId="3267"/>
    <cellStyle name="注释 3 6 4" xfId="3268"/>
    <cellStyle name="标题 2 4 3 3" xfId="3269"/>
    <cellStyle name="好 2 2 2 14" xfId="3270"/>
    <cellStyle name="标题 2 4 3 3 10" xfId="3271"/>
    <cellStyle name="注释 5 5 4" xfId="3272"/>
    <cellStyle name="标题 2 6 2 3" xfId="3273"/>
    <cellStyle name="好 2 2 2 15" xfId="3274"/>
    <cellStyle name="标题 2 4 3 3 11" xfId="3275"/>
    <cellStyle name="注释 5 5 5" xfId="3276"/>
    <cellStyle name="标题 2 6 2 4" xfId="3277"/>
    <cellStyle name="标题 4 3 2 10" xfId="3278"/>
    <cellStyle name="链接单元格 2 2 2 13" xfId="3279"/>
    <cellStyle name="好 3 2 12" xfId="3280"/>
    <cellStyle name="标题 2 4 3 3 2" xfId="3281"/>
    <cellStyle name="差 2 2 2 2 3" xfId="3282"/>
    <cellStyle name="标题 2 4 3 3 9" xfId="3283"/>
    <cellStyle name="注释 3 6 5" xfId="3284"/>
    <cellStyle name="标题 2 4 3 4" xfId="3285"/>
    <cellStyle name="常规 2 2 3 7" xfId="3286"/>
    <cellStyle name="标题 2 4 3_2016-2018年财政规划附表(2)" xfId="3287"/>
    <cellStyle name="标题 3 4 4 4" xfId="3288"/>
    <cellStyle name="标题 2 4 4" xfId="3289"/>
    <cellStyle name="输出 5 3 3 9" xfId="3290"/>
    <cellStyle name="标题 4 4 2 3 5" xfId="3291"/>
    <cellStyle name="差 2 2 4 7" xfId="3292"/>
    <cellStyle name="标题 2 4 4 10" xfId="3293"/>
    <cellStyle name="标题 3 4 17" xfId="3294"/>
    <cellStyle name="标题 2 4 4 11" xfId="3295"/>
    <cellStyle name="标题 3 4 18" xfId="3296"/>
    <cellStyle name="标题 2 4 4 12" xfId="3297"/>
    <cellStyle name="标题 2 4 4 13" xfId="3298"/>
    <cellStyle name="标题 2 4 4 14" xfId="3299"/>
    <cellStyle name="差 2 2" xfId="3300"/>
    <cellStyle name="标题 2 4 4 15" xfId="3301"/>
    <cellStyle name="差 2 3" xfId="3302"/>
    <cellStyle name="标题 2 4 4 2" xfId="3303"/>
    <cellStyle name="标题 3 5 13" xfId="3304"/>
    <cellStyle name="标题 2 4 4 2 3" xfId="3305"/>
    <cellStyle name="标题 2 4 4 2 4" xfId="3306"/>
    <cellStyle name="检查单元格 5 5 10" xfId="3307"/>
    <cellStyle name="标题 2 4 4 2 5" xfId="3308"/>
    <cellStyle name="标题 2 4 4 3" xfId="3309"/>
    <cellStyle name="常规 2 2 2 2 2 2" xfId="3310"/>
    <cellStyle name="标题 3 5 14" xfId="3311"/>
    <cellStyle name="输入 2 3 3 9" xfId="3312"/>
    <cellStyle name="链接单元格 4 11" xfId="3313"/>
    <cellStyle name="标题 2 4 4 3 10" xfId="3314"/>
    <cellStyle name="标题 4 5 2 2 5" xfId="3315"/>
    <cellStyle name="链接单元格 4 12" xfId="3316"/>
    <cellStyle name="标题 2 4 4 3 11" xfId="3317"/>
    <cellStyle name="标题 4 4 2 10" xfId="3318"/>
    <cellStyle name="链接单元格 4 13" xfId="3319"/>
    <cellStyle name="标题 2 4 4 3 12" xfId="3320"/>
    <cellStyle name="标题 4 4 2 11" xfId="3321"/>
    <cellStyle name="链接单元格 4 14" xfId="3322"/>
    <cellStyle name="标题 2 4 4 3 13" xfId="3323"/>
    <cellStyle name="标题 3 3 3 3 10" xfId="3324"/>
    <cellStyle name="标题 4 4 2 12" xfId="3325"/>
    <cellStyle name="标题 2 4 4 3 2" xfId="3326"/>
    <cellStyle name="标题 2 4 4 3 3" xfId="3327"/>
    <cellStyle name="标题 2 4 4 3 4" xfId="3328"/>
    <cellStyle name="标题 2 4 4 3 5" xfId="3329"/>
    <cellStyle name="标题 2 4 4 3 6" xfId="3330"/>
    <cellStyle name="标题 2 4 4 3 7" xfId="3331"/>
    <cellStyle name="标题 2 4 4 4" xfId="3332"/>
    <cellStyle name="常规 2 2 2 2 2 3" xfId="3333"/>
    <cellStyle name="标题 3 5 15" xfId="3334"/>
    <cellStyle name="标题 2 4 4_2016-2018年财政规划附表(2)" xfId="3335"/>
    <cellStyle name="差 2 2 4 10" xfId="3336"/>
    <cellStyle name="标题 2 4 5" xfId="3337"/>
    <cellStyle name="差 2 2 4 8" xfId="3338"/>
    <cellStyle name="标题 2 4 5 2" xfId="3339"/>
    <cellStyle name="标题 2 4 5 3" xfId="3340"/>
    <cellStyle name="标题 2 4 5 4" xfId="3341"/>
    <cellStyle name="标题 2 4 6" xfId="3342"/>
    <cellStyle name="差 2 2 4 9" xfId="3343"/>
    <cellStyle name="标题 2 4 6 10" xfId="3344"/>
    <cellStyle name="差 3 2 2 2 2" xfId="3345"/>
    <cellStyle name="标题 2 4 6 11" xfId="3346"/>
    <cellStyle name="差 3 2 2 2 4" xfId="3347"/>
    <cellStyle name="标题 2 4 6 13" xfId="3348"/>
    <cellStyle name="标题 3 4 3 3 3" xfId="3349"/>
    <cellStyle name="标题 2 4 6 2" xfId="3350"/>
    <cellStyle name="标题 2 4 6 3" xfId="3351"/>
    <cellStyle name="标题 2 4 6 4" xfId="3352"/>
    <cellStyle name="标题 2 4 7" xfId="3353"/>
    <cellStyle name="标题 2 4 8" xfId="3354"/>
    <cellStyle name="标题 2 4 9" xfId="3355"/>
    <cellStyle name="标题 4 3_2015.1.3县级预算表" xfId="3356"/>
    <cellStyle name="标题 2 4_2015.1.3县级预算表" xfId="3357"/>
    <cellStyle name="标题 2 5" xfId="3358"/>
    <cellStyle name="标题 2 5 12" xfId="3359"/>
    <cellStyle name="标题 2 5 13" xfId="3360"/>
    <cellStyle name="标题 2 5 14" xfId="3361"/>
    <cellStyle name="标题 2 5 15" xfId="3362"/>
    <cellStyle name="标题 2 5 16" xfId="3363"/>
    <cellStyle name="标题 2 5 17" xfId="3364"/>
    <cellStyle name="标题 2 5 2" xfId="3365"/>
    <cellStyle name="常规 5 2 2 7" xfId="3366"/>
    <cellStyle name="标题 4 4 2 4 3" xfId="3367"/>
    <cellStyle name="检查单元格 4 4 3 13" xfId="3368"/>
    <cellStyle name="标题 6 4 3 4" xfId="3369"/>
    <cellStyle name="标题 2 5 2 10" xfId="3370"/>
    <cellStyle name="标题 4 2 17" xfId="3371"/>
    <cellStyle name="标题 2 5 2 11" xfId="3372"/>
    <cellStyle name="标题 4 2 18" xfId="3373"/>
    <cellStyle name="标题 2 5 2 12" xfId="3374"/>
    <cellStyle name="标题 2 5 2 13" xfId="3375"/>
    <cellStyle name="标题 2 5 2 14" xfId="3376"/>
    <cellStyle name="标题 2 5 2 15" xfId="3377"/>
    <cellStyle name="注释 4 5 3" xfId="3378"/>
    <cellStyle name="标题 2 5 2 2" xfId="3379"/>
    <cellStyle name="标题 5 2 4 8" xfId="3380"/>
    <cellStyle name="标题 2 5 2 2 2" xfId="3381"/>
    <cellStyle name="标题 2 5 2 2 3" xfId="3382"/>
    <cellStyle name="标题 2 5 2 2 4" xfId="3383"/>
    <cellStyle name="差 2 4_2016-2018年财政规划附表(2)" xfId="3384"/>
    <cellStyle name="标题 2 5 2 2 5" xfId="3385"/>
    <cellStyle name="注释 4 5 4" xfId="3386"/>
    <cellStyle name="标题 2 5 2 3" xfId="3387"/>
    <cellStyle name="标题 5 2 4 9" xfId="3388"/>
    <cellStyle name="常规 4 3 4 9" xfId="3389"/>
    <cellStyle name="标题 2 5 2 3 10" xfId="3390"/>
    <cellStyle name="标题 2 5 2 3 11" xfId="3391"/>
    <cellStyle name="标题 5 2 2 10" xfId="3392"/>
    <cellStyle name="标题 2 5 2 3 12" xfId="3393"/>
    <cellStyle name="常规 2 5 3 2 2" xfId="3394"/>
    <cellStyle name="标题 5 2 2 11" xfId="3395"/>
    <cellStyle name="标题 2 5 2 3 13" xfId="3396"/>
    <cellStyle name="常规 2 5 3 2 3" xfId="3397"/>
    <cellStyle name="标题 5 2 2 12" xfId="3398"/>
    <cellStyle name="标题 2 5 2 3 6" xfId="3399"/>
    <cellStyle name="标题 2 5 2 3 7" xfId="3400"/>
    <cellStyle name="标题 2 8 10" xfId="3401"/>
    <cellStyle name="标题 2 5 2 3 8" xfId="3402"/>
    <cellStyle name="标题 2 8 11" xfId="3403"/>
    <cellStyle name="标题 2 5 2 3 9" xfId="3404"/>
    <cellStyle name="标题 2 8 12" xfId="3405"/>
    <cellStyle name="注释 4 5 5" xfId="3406"/>
    <cellStyle name="标题 2 5 2 4" xfId="3407"/>
    <cellStyle name="标题 2 5 3" xfId="3408"/>
    <cellStyle name="常规 5 2 2 8" xfId="3409"/>
    <cellStyle name="标题 4 4 2 4 4" xfId="3410"/>
    <cellStyle name="标题 6 4 3 5" xfId="3411"/>
    <cellStyle name="标题 2 5 3 2 2" xfId="3412"/>
    <cellStyle name="好 3 2 2 14" xfId="3413"/>
    <cellStyle name="标题 2 5 3 3 10" xfId="3414"/>
    <cellStyle name="好 3 2 2 15" xfId="3415"/>
    <cellStyle name="标题 2 5 3 3 11" xfId="3416"/>
    <cellStyle name="标题 2 5 3 3 12" xfId="3417"/>
    <cellStyle name="标题 2 5 3 3 13" xfId="3418"/>
    <cellStyle name="标题 2 5 3 3 2" xfId="3419"/>
    <cellStyle name="标题 2 5 3 3 3" xfId="3420"/>
    <cellStyle name="标题 2 5 3 3 4" xfId="3421"/>
    <cellStyle name="标题 2 5 3 3 5" xfId="3422"/>
    <cellStyle name="标题 2 5 3 3 6" xfId="3423"/>
    <cellStyle name="标题 2 5 3 3 7" xfId="3424"/>
    <cellStyle name="标题 2 5 3 3 8" xfId="3425"/>
    <cellStyle name="标题 2 5 3_2016-2018年财政规划附表(2)" xfId="3426"/>
    <cellStyle name="标题 4 3 6 3" xfId="3427"/>
    <cellStyle name="标题 2 5 4" xfId="3428"/>
    <cellStyle name="常规 5 2 2 9" xfId="3429"/>
    <cellStyle name="标题 4 4 2 4 5" xfId="3430"/>
    <cellStyle name="输出 5_2015.1.3县级预算表" xfId="3431"/>
    <cellStyle name="标题 6 4 3 6" xfId="3432"/>
    <cellStyle name="标题 2 5 4 2" xfId="3433"/>
    <cellStyle name="标题 2 5 4 3" xfId="3434"/>
    <cellStyle name="标题 2 5 4 4" xfId="3435"/>
    <cellStyle name="标题 2 5 5" xfId="3436"/>
    <cellStyle name="标题 4 4 2 4 6" xfId="3437"/>
    <cellStyle name="标题 6 4 3 7" xfId="3438"/>
    <cellStyle name="标题 2 5 5 10" xfId="3439"/>
    <cellStyle name="标题 4 2 3 2 2" xfId="3440"/>
    <cellStyle name="标题 4 5 17" xfId="3441"/>
    <cellStyle name="标题 2 5 5 11" xfId="3442"/>
    <cellStyle name="标题 4 2 3 2 3" xfId="3443"/>
    <cellStyle name="标题 2 5 5 12" xfId="3444"/>
    <cellStyle name="标题 4 2 3 2 4" xfId="3445"/>
    <cellStyle name="标题 2 5 5 13" xfId="3446"/>
    <cellStyle name="标题 4 2 3 2 5" xfId="3447"/>
    <cellStyle name="标题 2 5 5 2" xfId="3448"/>
    <cellStyle name="标题 2 5 5 3" xfId="3449"/>
    <cellStyle name="好 3 3 3 10" xfId="3450"/>
    <cellStyle name="标题 2 5 5 4" xfId="3451"/>
    <cellStyle name="标题 2 5 6" xfId="3452"/>
    <cellStyle name="标题 4 4 2 4 7" xfId="3453"/>
    <cellStyle name="标题 6 4 3 8" xfId="3454"/>
    <cellStyle name="标题 2 5 7" xfId="3455"/>
    <cellStyle name="标题 4 4 2 4 8" xfId="3456"/>
    <cellStyle name="标题 6 4 3 9" xfId="3457"/>
    <cellStyle name="标题 2 5 8" xfId="3458"/>
    <cellStyle name="标题 4 4 2 4 9" xfId="3459"/>
    <cellStyle name="标题 2 5 9" xfId="3460"/>
    <cellStyle name="标题 2 6" xfId="3461"/>
    <cellStyle name="标题 2 6 10" xfId="3462"/>
    <cellStyle name="标题 2 7 8" xfId="3463"/>
    <cellStyle name="标题 3 7 3 4" xfId="3464"/>
    <cellStyle name="标题 2 6 11" xfId="3465"/>
    <cellStyle name="标题 2 7 9" xfId="3466"/>
    <cellStyle name="标题 3 7 3 5" xfId="3467"/>
    <cellStyle name="标题 2 6 12" xfId="3468"/>
    <cellStyle name="标题 3 7 3 6" xfId="3469"/>
    <cellStyle name="标题 2 6 13" xfId="3470"/>
    <cellStyle name="标题 3 7 3 7" xfId="3471"/>
    <cellStyle name="标题 2 6 14" xfId="3472"/>
    <cellStyle name="标题 3 7 3 8" xfId="3473"/>
    <cellStyle name="标题 2 6 15" xfId="3474"/>
    <cellStyle name="标题 3 7 3 9" xfId="3475"/>
    <cellStyle name="输出 3 2 2 10" xfId="3476"/>
    <cellStyle name="标题 2 6 2" xfId="3477"/>
    <cellStyle name="注释 5 5 3" xfId="3478"/>
    <cellStyle name="标题 2 6 2 2" xfId="3479"/>
    <cellStyle name="输出 3 2 2 11" xfId="3480"/>
    <cellStyle name="标题 2 6 3" xfId="3481"/>
    <cellStyle name="标题 2 6 3 10" xfId="3482"/>
    <cellStyle name="标题 4 3 2 7" xfId="3483"/>
    <cellStyle name="标题 2 6 3 11" xfId="3484"/>
    <cellStyle name="标题 4 3 2 8" xfId="3485"/>
    <cellStyle name="标题 2 6 3 12" xfId="3486"/>
    <cellStyle name="标题 4 3 2 9" xfId="3487"/>
    <cellStyle name="标题 2 6 3 13" xfId="3488"/>
    <cellStyle name="标题 2 6 3 2" xfId="3489"/>
    <cellStyle name="标题 2 6 3 3" xfId="3490"/>
    <cellStyle name="标题 2 6 3 4" xfId="3491"/>
    <cellStyle name="标题 2 6 3 9" xfId="3492"/>
    <cellStyle name="输出 3 2 2 12" xfId="3493"/>
    <cellStyle name="标题 2 6 4" xfId="3494"/>
    <cellStyle name="输出 3 2 2 13" xfId="3495"/>
    <cellStyle name="标题 2 6 5" xfId="3496"/>
    <cellStyle name="输出 3 2 2 14" xfId="3497"/>
    <cellStyle name="标题 2 6 6" xfId="3498"/>
    <cellStyle name="标题 3 7 2 2" xfId="3499"/>
    <cellStyle name="输出 3 2 2 15" xfId="3500"/>
    <cellStyle name="标题 2 6 7" xfId="3501"/>
    <cellStyle name="标题 3 7 2 3" xfId="3502"/>
    <cellStyle name="标题 2 6 8" xfId="3503"/>
    <cellStyle name="标题 3 7 2 4" xfId="3504"/>
    <cellStyle name="标题 2 6 9" xfId="3505"/>
    <cellStyle name="标题 3 7 2 5" xfId="3506"/>
    <cellStyle name="标题 2 6_2016-2018年财政规划附表(2)" xfId="3507"/>
    <cellStyle name="标题 2 7" xfId="3508"/>
    <cellStyle name="标题 2 7 2" xfId="3509"/>
    <cellStyle name="标题 2 7 2 4" xfId="3510"/>
    <cellStyle name="差 2 2 2_2016-2018年财政规划附表(2)" xfId="3511"/>
    <cellStyle name="标题 2 7 3" xfId="3512"/>
    <cellStyle name="标题 2 7 3 10" xfId="3513"/>
    <cellStyle name="标题 2 7 3 11" xfId="3514"/>
    <cellStyle name="标题 2 7 3 12" xfId="3515"/>
    <cellStyle name="标题 2 7 3 13" xfId="3516"/>
    <cellStyle name="标题 2 7 4" xfId="3517"/>
    <cellStyle name="标题 2 7 5" xfId="3518"/>
    <cellStyle name="标题 2 7 6" xfId="3519"/>
    <cellStyle name="标题 3 7 3 2" xfId="3520"/>
    <cellStyle name="标题 2 7 7" xfId="3521"/>
    <cellStyle name="标题 3 7 3 3" xfId="3522"/>
    <cellStyle name="警告文本 4 2 5" xfId="3523"/>
    <cellStyle name="标题 2 7_2016-2018年财政规划附表(2)" xfId="3524"/>
    <cellStyle name="适中 2 2 2 2 3" xfId="3525"/>
    <cellStyle name="链接单元格 3 2 2 3 10" xfId="3526"/>
    <cellStyle name="汇总 4 2 6" xfId="3527"/>
    <cellStyle name="标题 6 3 11" xfId="3528"/>
    <cellStyle name="标题 2 8" xfId="3529"/>
    <cellStyle name="标题 2 8 13" xfId="3530"/>
    <cellStyle name="标题 2 8 2" xfId="3531"/>
    <cellStyle name="输出 4 2 2 3" xfId="3532"/>
    <cellStyle name="标题 2 8 7" xfId="3533"/>
    <cellStyle name="输出 4 2 2 4" xfId="3534"/>
    <cellStyle name="标题 2 8 8" xfId="3535"/>
    <cellStyle name="输出 4 2 2 5" xfId="3536"/>
    <cellStyle name="标题 2 8 9" xfId="3537"/>
    <cellStyle name="标题 2 9" xfId="3538"/>
    <cellStyle name="标题 3 10" xfId="3539"/>
    <cellStyle name="标题 3 4 2 4 3" xfId="3540"/>
    <cellStyle name="标题 3 11" xfId="3541"/>
    <cellStyle name="标题 3 4 2 4 4" xfId="3542"/>
    <cellStyle name="标题 3 2 10" xfId="3543"/>
    <cellStyle name="标题 3 2 11" xfId="3544"/>
    <cellStyle name="解释性文本 5 3 2 5" xfId="3545"/>
    <cellStyle name="标题 3 2 2" xfId="3546"/>
    <cellStyle name="差 2 3 2 5" xfId="3547"/>
    <cellStyle name="标题 3 2 2 10" xfId="3548"/>
    <cellStyle name="标题 3 2 2 11" xfId="3549"/>
    <cellStyle name="标题 3 2 2 2" xfId="3550"/>
    <cellStyle name="计算 3 2 4 4" xfId="3551"/>
    <cellStyle name="标题 3 2 2 2 10" xfId="3552"/>
    <cellStyle name="计算 3 2 4 5" xfId="3553"/>
    <cellStyle name="标题 3 2 2 2 11" xfId="3554"/>
    <cellStyle name="计算 3 2 4 6" xfId="3555"/>
    <cellStyle name="标题 3 2 2 2 12" xfId="3556"/>
    <cellStyle name="计算 3 2 4 7" xfId="3557"/>
    <cellStyle name="标题 3 2 2 2 13" xfId="3558"/>
    <cellStyle name="计算 3 2 4 8" xfId="3559"/>
    <cellStyle name="标题 3 2 2 2 14" xfId="3560"/>
    <cellStyle name="计算 3 2 4 9" xfId="3561"/>
    <cellStyle name="标题 3 2 2 2 15" xfId="3562"/>
    <cellStyle name="标题 3 2 2 2 2" xfId="3563"/>
    <cellStyle name="标题 3 2 2 2 3" xfId="3564"/>
    <cellStyle name="链接单元格 5 2 3 10" xfId="3565"/>
    <cellStyle name="标题 3 2 2 2 3 3" xfId="3566"/>
    <cellStyle name="标题 7 3 3 2" xfId="3567"/>
    <cellStyle name="链接单元格 5 2 3 11" xfId="3568"/>
    <cellStyle name="标题 3 2 2 2 3 4" xfId="3569"/>
    <cellStyle name="标题 7 3 3 3" xfId="3570"/>
    <cellStyle name="标题 3 2 2 2 3 9" xfId="3571"/>
    <cellStyle name="标题 4 10" xfId="3572"/>
    <cellStyle name="标题 7 3 3 8" xfId="3573"/>
    <cellStyle name="链接单元格 4 3 2" xfId="3574"/>
    <cellStyle name="标题 3 2 2 2 4" xfId="3575"/>
    <cellStyle name="链接单元格 4 3 3" xfId="3576"/>
    <cellStyle name="标题 3 2 2 2 5" xfId="3577"/>
    <cellStyle name="链接单元格 4 3 4" xfId="3578"/>
    <cellStyle name="标题 3 2 2 2 6" xfId="3579"/>
    <cellStyle name="链接单元格 4 3 5" xfId="3580"/>
    <cellStyle name="标题 3 2 2 2 7" xfId="3581"/>
    <cellStyle name="链接单元格 4 3 6" xfId="3582"/>
    <cellStyle name="标题 3 2 2 2 8" xfId="3583"/>
    <cellStyle name="链接单元格 4 3 7" xfId="3584"/>
    <cellStyle name="标题 3 2 2 2 9" xfId="3585"/>
    <cellStyle name="标题 3 2 2 2_2016-2018年财政规划附表(2)" xfId="3586"/>
    <cellStyle name="好 5 2_2016-2018年财政规划附表(2)" xfId="3587"/>
    <cellStyle name="标题 3 3 2 3 4" xfId="3588"/>
    <cellStyle name="差 3 2 4" xfId="3589"/>
    <cellStyle name="标题 3 2 2 3 2" xfId="3590"/>
    <cellStyle name="差 3 2 5" xfId="3591"/>
    <cellStyle name="标题 3 2 2 3 3" xfId="3592"/>
    <cellStyle name="链接单元格 4 4 3" xfId="3593"/>
    <cellStyle name="差 3 2 7" xfId="3594"/>
    <cellStyle name="标题 3 2 2 3 5" xfId="3595"/>
    <cellStyle name="汇总 4 6 2" xfId="3596"/>
    <cellStyle name="标题 3 3 3 11" xfId="3597"/>
    <cellStyle name="好 5 3 6" xfId="3598"/>
    <cellStyle name="标题 3 2 2 4 10" xfId="3599"/>
    <cellStyle name="汇总 4 6 3" xfId="3600"/>
    <cellStyle name="标题 3 3 3 12" xfId="3601"/>
    <cellStyle name="好 5 3 7" xfId="3602"/>
    <cellStyle name="标题 3 2 2 4 11" xfId="3603"/>
    <cellStyle name="汇总 4 6 4" xfId="3604"/>
    <cellStyle name="标题 3 3 3 13" xfId="3605"/>
    <cellStyle name="好 5 3 8" xfId="3606"/>
    <cellStyle name="标题 3 2 2 4 12" xfId="3607"/>
    <cellStyle name="汇总 4 6 5" xfId="3608"/>
    <cellStyle name="标题 3 3 3 14" xfId="3609"/>
    <cellStyle name="好 5 3 9" xfId="3610"/>
    <cellStyle name="标题 3 2 2 4 13" xfId="3611"/>
    <cellStyle name="汇总 4 6 6" xfId="3612"/>
    <cellStyle name="标题 3 3 3 15" xfId="3613"/>
    <cellStyle name="差 3 3 4" xfId="3614"/>
    <cellStyle name="标题 3 2 2 4 2" xfId="3615"/>
    <cellStyle name="差 3 3 5" xfId="3616"/>
    <cellStyle name="标题 3 2 2 4 3" xfId="3617"/>
    <cellStyle name="链接单元格 4 5 2" xfId="3618"/>
    <cellStyle name="差 3 3 6" xfId="3619"/>
    <cellStyle name="标题 3 2 2 4 4" xfId="3620"/>
    <cellStyle name="链接单元格 4 5 3" xfId="3621"/>
    <cellStyle name="差 3 3 7" xfId="3622"/>
    <cellStyle name="标题 3 2 2 4 5" xfId="3623"/>
    <cellStyle name="链接单元格 4 5 4" xfId="3624"/>
    <cellStyle name="差 3 3 8" xfId="3625"/>
    <cellStyle name="标题 3 2 2 4 6" xfId="3626"/>
    <cellStyle name="链接单元格 4 5 5" xfId="3627"/>
    <cellStyle name="差 3 3 9" xfId="3628"/>
    <cellStyle name="标题 3 2 2 4 7" xfId="3629"/>
    <cellStyle name="标题 3 2 2 4 8" xfId="3630"/>
    <cellStyle name="标题 6 4 10" xfId="3631"/>
    <cellStyle name="标题 3 2 2 4 9" xfId="3632"/>
    <cellStyle name="标题 6 4 11" xfId="3633"/>
    <cellStyle name="标题 3 2 3" xfId="3634"/>
    <cellStyle name="标题 3 2 3 13" xfId="3635"/>
    <cellStyle name="标题 3 2 3 14" xfId="3636"/>
    <cellStyle name="标题 3 2 3 15" xfId="3637"/>
    <cellStyle name="标题 3 2 3 2" xfId="3638"/>
    <cellStyle name="标题 3 2 3 2 2" xfId="3639"/>
    <cellStyle name="标题 5 7" xfId="3640"/>
    <cellStyle name="标题 3 2 3 2 3" xfId="3641"/>
    <cellStyle name="标题 5 8" xfId="3642"/>
    <cellStyle name="链接单元格 5 3 2" xfId="3643"/>
    <cellStyle name="标题 3 2 3 2 4" xfId="3644"/>
    <cellStyle name="标题 5 9" xfId="3645"/>
    <cellStyle name="链接单元格 5 3 3" xfId="3646"/>
    <cellStyle name="标题 3 2 3 2 5" xfId="3647"/>
    <cellStyle name="标题 3 2 3 3" xfId="3648"/>
    <cellStyle name="标题 3 2 3 3 11" xfId="3649"/>
    <cellStyle name="解释性文本 7 2" xfId="3650"/>
    <cellStyle name="标题 3 4 2 13" xfId="3651"/>
    <cellStyle name="标题 3 2 3 3 12" xfId="3652"/>
    <cellStyle name="解释性文本 7 3" xfId="3653"/>
    <cellStyle name="标题 3 4 2 14" xfId="3654"/>
    <cellStyle name="标题 3 2 3 3 13" xfId="3655"/>
    <cellStyle name="解释性文本 7 4" xfId="3656"/>
    <cellStyle name="标题 3 4 2 15" xfId="3657"/>
    <cellStyle name="差 4 2 4" xfId="3658"/>
    <cellStyle name="标题 3 2 3 3 2" xfId="3659"/>
    <cellStyle name="常规 3 5 3 10" xfId="3660"/>
    <cellStyle name="标题 6 7" xfId="3661"/>
    <cellStyle name="差 4 2 5" xfId="3662"/>
    <cellStyle name="标题 3 2 3 3 3" xfId="3663"/>
    <cellStyle name="常规 3 5 3 11" xfId="3664"/>
    <cellStyle name="标题 6 8" xfId="3665"/>
    <cellStyle name="链接单元格 5 4 2" xfId="3666"/>
    <cellStyle name="差 4 2 6" xfId="3667"/>
    <cellStyle name="标题 3 2 3 3 4" xfId="3668"/>
    <cellStyle name="常规 3 5 3 12" xfId="3669"/>
    <cellStyle name="标题 6 9" xfId="3670"/>
    <cellStyle name="链接单元格 5 4 3" xfId="3671"/>
    <cellStyle name="差 4 2 7" xfId="3672"/>
    <cellStyle name="标题 3 2 3 3 5" xfId="3673"/>
    <cellStyle name="链接单元格 5 4 4" xfId="3674"/>
    <cellStyle name="差 4 2 8" xfId="3675"/>
    <cellStyle name="标题 3 2 3 3 6" xfId="3676"/>
    <cellStyle name="链接单元格 5 4 5" xfId="3677"/>
    <cellStyle name="差 4 2 9" xfId="3678"/>
    <cellStyle name="标题 3 2 3 3 7" xfId="3679"/>
    <cellStyle name="标题 3 2 3 3 8" xfId="3680"/>
    <cellStyle name="标题 3 2 3 3 9" xfId="3681"/>
    <cellStyle name="标题 3 2 3_2016-2018年财政规划附表(2)" xfId="3682"/>
    <cellStyle name="好 6_2016-2018年财政规划附表(2)" xfId="3683"/>
    <cellStyle name="标题 4 2 3 5" xfId="3684"/>
    <cellStyle name="标题 6 6 11" xfId="3685"/>
    <cellStyle name="标题 3 2 4" xfId="3686"/>
    <cellStyle name="标题 3 2 4 2 2" xfId="3687"/>
    <cellStyle name="标题 3 2 4 2 3" xfId="3688"/>
    <cellStyle name="链接单元格 6 3 2" xfId="3689"/>
    <cellStyle name="标题 3 2 4 2 4" xfId="3690"/>
    <cellStyle name="链接单元格 6 3 3" xfId="3691"/>
    <cellStyle name="标题 3 2 4 2 5" xfId="3692"/>
    <cellStyle name="标题 3 2 4 3 10" xfId="3693"/>
    <cellStyle name="标题 3 5 2 12" xfId="3694"/>
    <cellStyle name="标题 3 2 4 3 11" xfId="3695"/>
    <cellStyle name="标题 3 5 2 13" xfId="3696"/>
    <cellStyle name="标题 3 2 4 3 12" xfId="3697"/>
    <cellStyle name="适中 3 6 2" xfId="3698"/>
    <cellStyle name="标题 3 5 2 14" xfId="3699"/>
    <cellStyle name="标题 3 2 4 3 13" xfId="3700"/>
    <cellStyle name="适中 3 6 3" xfId="3701"/>
    <cellStyle name="标题 3 5 2 15" xfId="3702"/>
    <cellStyle name="差 5 2 4" xfId="3703"/>
    <cellStyle name="标题 3 2 4 3 2" xfId="3704"/>
    <cellStyle name="差 5 2 5" xfId="3705"/>
    <cellStyle name="标题 3 2 4 3 3" xfId="3706"/>
    <cellStyle name="差 5 2 7" xfId="3707"/>
    <cellStyle name="标题 3 2 4 3 5" xfId="3708"/>
    <cellStyle name="标题 5 6 11" xfId="3709"/>
    <cellStyle name="差 5 2 8" xfId="3710"/>
    <cellStyle name="标题 3 2 4 3 6" xfId="3711"/>
    <cellStyle name="标题 5 6 12" xfId="3712"/>
    <cellStyle name="差 5 2 9" xfId="3713"/>
    <cellStyle name="标题 3 2 4 3 7" xfId="3714"/>
    <cellStyle name="标题 5 6 13" xfId="3715"/>
    <cellStyle name="标题 3 2 4 3 8" xfId="3716"/>
    <cellStyle name="标题 3 2 4 3 9" xfId="3717"/>
    <cellStyle name="标题 3 2 4 8" xfId="3718"/>
    <cellStyle name="标题 3 2 4 9" xfId="3719"/>
    <cellStyle name="适中 8 12" xfId="3720"/>
    <cellStyle name="标题 3 2 4_2016-2018年财政规划附表(2)" xfId="3721"/>
    <cellStyle name="标题 5 4 6" xfId="3722"/>
    <cellStyle name="标题 3 2 5" xfId="3723"/>
    <cellStyle name="标题 3 2 6" xfId="3724"/>
    <cellStyle name="标题 3 2 6 10" xfId="3725"/>
    <cellStyle name="标题 4 3 3 2 4" xfId="3726"/>
    <cellStyle name="标题 3 2 6 11" xfId="3727"/>
    <cellStyle name="标题 4 3 3 2 5" xfId="3728"/>
    <cellStyle name="标题 3 2 6 12" xfId="3729"/>
    <cellStyle name="标题 3 2 6 13" xfId="3730"/>
    <cellStyle name="标题 3 2 6 9" xfId="3731"/>
    <cellStyle name="标题 3 2 7" xfId="3732"/>
    <cellStyle name="标题 3 2 8" xfId="3733"/>
    <cellStyle name="标题 3 2 9" xfId="3734"/>
    <cellStyle name="标题 4 2" xfId="3735"/>
    <cellStyle name="标题 3 3 10" xfId="3736"/>
    <cellStyle name="标题 3 3 11" xfId="3737"/>
    <cellStyle name="注释 3 6 10" xfId="3738"/>
    <cellStyle name="好 3 2 2" xfId="3739"/>
    <cellStyle name="标题 3 3 12" xfId="3740"/>
    <cellStyle name="注释 3 6 11" xfId="3741"/>
    <cellStyle name="好 3 2 3" xfId="3742"/>
    <cellStyle name="标题 3 3 13" xfId="3743"/>
    <cellStyle name="注释 3 6 12" xfId="3744"/>
    <cellStyle name="好 3 2 4" xfId="3745"/>
    <cellStyle name="标题 3 3 14" xfId="3746"/>
    <cellStyle name="注释 3 6 13" xfId="3747"/>
    <cellStyle name="好 3 2 5" xfId="3748"/>
    <cellStyle name="标题 3 3 15" xfId="3749"/>
    <cellStyle name="好 3 2 6" xfId="3750"/>
    <cellStyle name="标题 3 3 16" xfId="3751"/>
    <cellStyle name="解释性文本 5 3 3 5" xfId="3752"/>
    <cellStyle name="标题 3 3 2" xfId="3753"/>
    <cellStyle name="标题 4 4 3 2 3" xfId="3754"/>
    <cellStyle name="差 2 3 3 5" xfId="3755"/>
    <cellStyle name="标题 3 3 2 13" xfId="3756"/>
    <cellStyle name="标题 3 3 2 14" xfId="3757"/>
    <cellStyle name="标题 3 3 2 2" xfId="3758"/>
    <cellStyle name="标题 3 4 2 2 3 4" xfId="3759"/>
    <cellStyle name="标题 3 3 2 2 10" xfId="3760"/>
    <cellStyle name="标题 3 3 2 2 11" xfId="3761"/>
    <cellStyle name="标题 3 3 2 2 12" xfId="3762"/>
    <cellStyle name="标题 3 3 2 2 13" xfId="3763"/>
    <cellStyle name="标题 3 3_2015.1.3县级预算表" xfId="3764"/>
    <cellStyle name="标题 3 3 2 2 14" xfId="3765"/>
    <cellStyle name="标题 3 3 2 2 15" xfId="3766"/>
    <cellStyle name="标题 3 3 2 2 2" xfId="3767"/>
    <cellStyle name="标题 3 3 2 2 2 2" xfId="3768"/>
    <cellStyle name="标题 3 3 2 2 2 3" xfId="3769"/>
    <cellStyle name="标题 3 3 2 2 2 4" xfId="3770"/>
    <cellStyle name="标题 3 3 2 2 2 5" xfId="3771"/>
    <cellStyle name="标题 3 3 2 2 3" xfId="3772"/>
    <cellStyle name="注释 2 3 2 4" xfId="3773"/>
    <cellStyle name="标题 3 3 2 2 3 10" xfId="3774"/>
    <cellStyle name="标题 3 3 2 2 3 12" xfId="3775"/>
    <cellStyle name="标题 3 3 2 2 3 13" xfId="3776"/>
    <cellStyle name="标题 3 3 2 2 3 2" xfId="3777"/>
    <cellStyle name="标题 3 3 4 14" xfId="3778"/>
    <cellStyle name="差 4 3_2016-2018年财政规划附表(2)" xfId="3779"/>
    <cellStyle name="标题 3 3 2 2 3 3" xfId="3780"/>
    <cellStyle name="标题 3 3 4 15" xfId="3781"/>
    <cellStyle name="标题 3 3 2 2 3 4" xfId="3782"/>
    <cellStyle name="标题 3 3 2 2 3 9" xfId="3783"/>
    <cellStyle name="标题 3 3 2 2 4" xfId="3784"/>
    <cellStyle name="标题 3 3 2 2 5" xfId="3785"/>
    <cellStyle name="标题 3 3 2 2 6" xfId="3786"/>
    <cellStyle name="标题 3 3 2 2 7" xfId="3787"/>
    <cellStyle name="标题 3 3 2 2 8" xfId="3788"/>
    <cellStyle name="标题 3 3 2 2 9" xfId="3789"/>
    <cellStyle name="标题 3 7 10" xfId="3790"/>
    <cellStyle name="输出 6 4" xfId="3791"/>
    <cellStyle name="解释性文本 3 4 3 6" xfId="3792"/>
    <cellStyle name="标题 3 3 2 2_2016-2018年财政规划附表(2)" xfId="3793"/>
    <cellStyle name="标题 4 2 4 2 4" xfId="3794"/>
    <cellStyle name="标题 3 3 2 3 2" xfId="3795"/>
    <cellStyle name="标题 3 3 2 3 3" xfId="3796"/>
    <cellStyle name="标题 3 3 2 3 5" xfId="3797"/>
    <cellStyle name="标题 3 3 2 4 2" xfId="3798"/>
    <cellStyle name="标题 3 3 2 4 3" xfId="3799"/>
    <cellStyle name="标题 3 3 2 4 4" xfId="3800"/>
    <cellStyle name="检查单元格 3 2 2 2 2" xfId="3801"/>
    <cellStyle name="标题 3 3 2 4 5" xfId="3802"/>
    <cellStyle name="检查单元格 3 2 2 2 3" xfId="3803"/>
    <cellStyle name="标题 3 3 2 4 6" xfId="3804"/>
    <cellStyle name="解释性文本 5 3 3 6" xfId="3805"/>
    <cellStyle name="标题 3 3 3" xfId="3806"/>
    <cellStyle name="标题 4 4 3 2 4" xfId="3807"/>
    <cellStyle name="输出 4 2 4 10" xfId="3808"/>
    <cellStyle name="差 2 3 3 6" xfId="3809"/>
    <cellStyle name="标题 3 3 3 2" xfId="3810"/>
    <cellStyle name="计算 3 10" xfId="3811"/>
    <cellStyle name="标题 3 3 3 2 2" xfId="3812"/>
    <cellStyle name="计算 3 11" xfId="3813"/>
    <cellStyle name="标题 3 3 3 2 3" xfId="3814"/>
    <cellStyle name="计算 3 12" xfId="3815"/>
    <cellStyle name="标题 3 3 3 2 4" xfId="3816"/>
    <cellStyle name="计算 3 13" xfId="3817"/>
    <cellStyle name="标题 3 3 3 2 5" xfId="3818"/>
    <cellStyle name="标题 3 3 3 3" xfId="3819"/>
    <cellStyle name="标题 3 3 3 3 11" xfId="3820"/>
    <cellStyle name="标题 4 4 2 13" xfId="3821"/>
    <cellStyle name="标题 3 3 3 3 12" xfId="3822"/>
    <cellStyle name="标题 4 4 2 14" xfId="3823"/>
    <cellStyle name="标题 3 3 3 3 13" xfId="3824"/>
    <cellStyle name="标题 4 4 2 15" xfId="3825"/>
    <cellStyle name="标题 3 3 3 3 2" xfId="3826"/>
    <cellStyle name="标题 3 3 3 3 3" xfId="3827"/>
    <cellStyle name="标题 3 4 2 2 3 10" xfId="3828"/>
    <cellStyle name="标题 3 3 3 3 4" xfId="3829"/>
    <cellStyle name="标题 3 4 2 2 3 11" xfId="3830"/>
    <cellStyle name="标题 3 3 3 3 5" xfId="3831"/>
    <cellStyle name="标题 3 4 2 2 3 12" xfId="3832"/>
    <cellStyle name="标题 3 3 3 3 6" xfId="3833"/>
    <cellStyle name="标题 3 4 2 2 3 13" xfId="3834"/>
    <cellStyle name="标题 3 3 3 3 7" xfId="3835"/>
    <cellStyle name="标题 3 3 3 3 8" xfId="3836"/>
    <cellStyle name="标题 3 3 3 4" xfId="3837"/>
    <cellStyle name="标题 3 3 3 5" xfId="3838"/>
    <cellStyle name="标题 3 3 3 6" xfId="3839"/>
    <cellStyle name="标题 4 3 4 3 10" xfId="3840"/>
    <cellStyle name="标题 3 3 3 7" xfId="3841"/>
    <cellStyle name="标题 4 3 4 3 11" xfId="3842"/>
    <cellStyle name="标题 3 3 3 8" xfId="3843"/>
    <cellStyle name="标题 4 3 4 3 12" xfId="3844"/>
    <cellStyle name="标题 3 3 3 9" xfId="3845"/>
    <cellStyle name="标题 4 3 4 3 13" xfId="3846"/>
    <cellStyle name="标题 3 3 3_2016-2018年财政规划附表(2)" xfId="3847"/>
    <cellStyle name="解释性文本 5 3 3 7" xfId="3848"/>
    <cellStyle name="标题 3 3 4" xfId="3849"/>
    <cellStyle name="标题 4 4 3 2 5" xfId="3850"/>
    <cellStyle name="输出 4 2 4 11" xfId="3851"/>
    <cellStyle name="差 2 3 3 7" xfId="3852"/>
    <cellStyle name="标题 3 3 4 10" xfId="3853"/>
    <cellStyle name="标题 3 3 4 11" xfId="3854"/>
    <cellStyle name="标题 3 3 4 12" xfId="3855"/>
    <cellStyle name="标题 3 3 4 13" xfId="3856"/>
    <cellStyle name="计算 8 13" xfId="3857"/>
    <cellStyle name="标题 3 3 4 2 5" xfId="3858"/>
    <cellStyle name="警告文本 3 3 3 5" xfId="3859"/>
    <cellStyle name="标题 3 3 4 3 10" xfId="3860"/>
    <cellStyle name="标题 4 5 2 12" xfId="3861"/>
    <cellStyle name="警告文本 3 3 3 6" xfId="3862"/>
    <cellStyle name="常规 2 2 4 2" xfId="3863"/>
    <cellStyle name="标题 3 3 4 3 11" xfId="3864"/>
    <cellStyle name="标题 4 5 2 13" xfId="3865"/>
    <cellStyle name="汇总 5 2 6" xfId="3866"/>
    <cellStyle name="标题 3 3 4_2016-2018年财政规划附表(2)" xfId="3867"/>
    <cellStyle name="解释性文本 5 3 3 8" xfId="3868"/>
    <cellStyle name="标题 3 3 5" xfId="3869"/>
    <cellStyle name="输出 4 2 4 12" xfId="3870"/>
    <cellStyle name="差 2 3 3 8" xfId="3871"/>
    <cellStyle name="解释性文本 5 3 3 9" xfId="3872"/>
    <cellStyle name="标题 3 3 6" xfId="3873"/>
    <cellStyle name="输出 4 2 4 13" xfId="3874"/>
    <cellStyle name="差 2 3 3 9" xfId="3875"/>
    <cellStyle name="标题 3 3 6 10" xfId="3876"/>
    <cellStyle name="标题 3 3 6 11" xfId="3877"/>
    <cellStyle name="标题 3 3 6 12" xfId="3878"/>
    <cellStyle name="标题 3 3 6 13" xfId="3879"/>
    <cellStyle name="标题 3 3 6 2" xfId="3880"/>
    <cellStyle name="标题 3 3 6 3" xfId="3881"/>
    <cellStyle name="标题 3 3 6 4" xfId="3882"/>
    <cellStyle name="标题 3 3 6 5" xfId="3883"/>
    <cellStyle name="标题 3 3 6 6" xfId="3884"/>
    <cellStyle name="标题 3 3 6 7" xfId="3885"/>
    <cellStyle name="标题 3 3 6 8" xfId="3886"/>
    <cellStyle name="标题 3 3 7" xfId="3887"/>
    <cellStyle name="标题 3 3 8" xfId="3888"/>
    <cellStyle name="检查单元格 5 5 4" xfId="3889"/>
    <cellStyle name="标题 3 4 10" xfId="3890"/>
    <cellStyle name="检查单元格 5 5 5" xfId="3891"/>
    <cellStyle name="标题 3 4 11" xfId="3892"/>
    <cellStyle name="检查单元格 5 5 6" xfId="3893"/>
    <cellStyle name="标题 3 4 12" xfId="3894"/>
    <cellStyle name="检查单元格 5 5 7" xfId="3895"/>
    <cellStyle name="标题 3 4 13" xfId="3896"/>
    <cellStyle name="检查单元格 5 5 8" xfId="3897"/>
    <cellStyle name="标题 3 4 14" xfId="3898"/>
    <cellStyle name="检查单元格 5 5 9" xfId="3899"/>
    <cellStyle name="标题 3 4 15" xfId="3900"/>
    <cellStyle name="标题 3 4 16" xfId="3901"/>
    <cellStyle name="解释性文本 7 5" xfId="3902"/>
    <cellStyle name="标题 3 4 2 16" xfId="3903"/>
    <cellStyle name="标题 3 4 2 2" xfId="3904"/>
    <cellStyle name="标题 3 4 2 2 2" xfId="3905"/>
    <cellStyle name="标题 3 4 2 2 2 2" xfId="3906"/>
    <cellStyle name="标题 4 4 6 9" xfId="3907"/>
    <cellStyle name="标题 3 4 2 2 2 3" xfId="3908"/>
    <cellStyle name="标题 3 4 2 2 2 4" xfId="3909"/>
    <cellStyle name="标题 3 4 2 2 3" xfId="3910"/>
    <cellStyle name="标题 3 4 2 2 3 2" xfId="3911"/>
    <cellStyle name="标题 3 4 2 2 3 3" xfId="3912"/>
    <cellStyle name="标题 3 4 2 2 4" xfId="3913"/>
    <cellStyle name="标题 3 4 2 3" xfId="3914"/>
    <cellStyle name="标题 3 4 2 3 2" xfId="3915"/>
    <cellStyle name="标题 3 4 2 3 3" xfId="3916"/>
    <cellStyle name="标题 3 4 2 3 4" xfId="3917"/>
    <cellStyle name="标题 3 4 2 4" xfId="3918"/>
    <cellStyle name="标题 3 4 2 4 10" xfId="3919"/>
    <cellStyle name="标题 5 3 3 12" xfId="3920"/>
    <cellStyle name="标题 3 4 2 4 11" xfId="3921"/>
    <cellStyle name="标题 5 3 3 13" xfId="3922"/>
    <cellStyle name="标题 3 4 2 4 13" xfId="3923"/>
    <cellStyle name="标题 3 4 2 4 2" xfId="3924"/>
    <cellStyle name="标题 3 4 2 4 9" xfId="3925"/>
    <cellStyle name="标题 3 4 2 9" xfId="3926"/>
    <cellStyle name="标题 3 4 2_2015.1.3县级预算表" xfId="3927"/>
    <cellStyle name="标题 3 4 3 2 2" xfId="3928"/>
    <cellStyle name="标题 3 4 3 2 3" xfId="3929"/>
    <cellStyle name="标题 3 4 3 2 4" xfId="3930"/>
    <cellStyle name="标题 3 4 3 3 10" xfId="3931"/>
    <cellStyle name="标题 3 4 3 3 11" xfId="3932"/>
    <cellStyle name="标题 3 4 3 3 12" xfId="3933"/>
    <cellStyle name="标题 3 4 3 3 13" xfId="3934"/>
    <cellStyle name="标题 3 4 3 3 4" xfId="3935"/>
    <cellStyle name="标题 3 4 4 10" xfId="3936"/>
    <cellStyle name="标题 3 4 4 11" xfId="3937"/>
    <cellStyle name="标题 3 4 4 12" xfId="3938"/>
    <cellStyle name="标题 3 4 4 13" xfId="3939"/>
    <cellStyle name="标题 3 4 4 2 3" xfId="3940"/>
    <cellStyle name="标题 4 4 6 11" xfId="3941"/>
    <cellStyle name="标题 3 4 4 2 4" xfId="3942"/>
    <cellStyle name="标题 4 4 6 12" xfId="3943"/>
    <cellStyle name="标题 3 4 4 3 2" xfId="3944"/>
    <cellStyle name="标题 3 4 4 3 3" xfId="3945"/>
    <cellStyle name="标题 3 4 4 3 4" xfId="3946"/>
    <cellStyle name="标题 3 4 4 5" xfId="3947"/>
    <cellStyle name="标题 3 4 4 6" xfId="3948"/>
    <cellStyle name="标题 3 4 4 7" xfId="3949"/>
    <cellStyle name="标题 3 4 4 8" xfId="3950"/>
    <cellStyle name="标题 3 4 4 9" xfId="3951"/>
    <cellStyle name="标题 3 4 4_2016-2018年财政规划附表(2)" xfId="3952"/>
    <cellStyle name="标题 3 4 6 10" xfId="3953"/>
    <cellStyle name="标题 3 4 6 11" xfId="3954"/>
    <cellStyle name="标题 3 4 6 2" xfId="3955"/>
    <cellStyle name="标题 3 4 6 3" xfId="3956"/>
    <cellStyle name="标题 3 4 6 4" xfId="3957"/>
    <cellStyle name="标题 3 4 6 5" xfId="3958"/>
    <cellStyle name="差 2 10" xfId="3959"/>
    <cellStyle name="标题 3 4 6 6" xfId="3960"/>
    <cellStyle name="差 2 11" xfId="3961"/>
    <cellStyle name="标题 3 4 6 7" xfId="3962"/>
    <cellStyle name="差 2 12" xfId="3963"/>
    <cellStyle name="标题 3 4 6 8" xfId="3964"/>
    <cellStyle name="常规 2 3 2 3 2" xfId="3965"/>
    <cellStyle name="差 2 13" xfId="3966"/>
    <cellStyle name="标题 3 4 6 9" xfId="3967"/>
    <cellStyle name="常规 2 3 2 3 3" xfId="3968"/>
    <cellStyle name="差 2 14" xfId="3969"/>
    <cellStyle name="汇总 3 4 13" xfId="3970"/>
    <cellStyle name="标题 3 4 7" xfId="3971"/>
    <cellStyle name="标题 4 4 3 3 8" xfId="3972"/>
    <cellStyle name="汇总 3 4 14" xfId="3973"/>
    <cellStyle name="标题 3 4 8" xfId="3974"/>
    <cellStyle name="标题 4 4 3 3 9" xfId="3975"/>
    <cellStyle name="汇总 3 4 15" xfId="3976"/>
    <cellStyle name="标题 3 4 9" xfId="3977"/>
    <cellStyle name="标题 6 2" xfId="3978"/>
    <cellStyle name="标题 3 5 10" xfId="3979"/>
    <cellStyle name="标题 7 2 8" xfId="3980"/>
    <cellStyle name="标题 3 5 11" xfId="3981"/>
    <cellStyle name="标题 7 2 9" xfId="3982"/>
    <cellStyle name="标题 3 5 12" xfId="3983"/>
    <cellStyle name="标题 3 5 2" xfId="3984"/>
    <cellStyle name="标题 3 5 2 10" xfId="3985"/>
    <cellStyle name="标题 3 5 2 11" xfId="3986"/>
    <cellStyle name="标题 3 5 2 2" xfId="3987"/>
    <cellStyle name="输出 2 4 3 5" xfId="3988"/>
    <cellStyle name="标题 6 2 4 8" xfId="3989"/>
    <cellStyle name="标题 3 5 2 2 2" xfId="3990"/>
    <cellStyle name="标题 3 5 2 2 3" xfId="3991"/>
    <cellStyle name="标题 3 5 2 2 4" xfId="3992"/>
    <cellStyle name="标题 3 5 2 3" xfId="3993"/>
    <cellStyle name="输出 2 4 3 6" xfId="3994"/>
    <cellStyle name="标题 6 2 4 9" xfId="3995"/>
    <cellStyle name="检查单元格 4 8" xfId="3996"/>
    <cellStyle name="标题 3 5 2 3 10" xfId="3997"/>
    <cellStyle name="检查单元格 4 9" xfId="3998"/>
    <cellStyle name="标题 3 5 2 3 11" xfId="3999"/>
    <cellStyle name="标题 3 5 2 3 12" xfId="4000"/>
    <cellStyle name="标题 3 5 2 3 13" xfId="4001"/>
    <cellStyle name="标题 3 5 2 3 2" xfId="4002"/>
    <cellStyle name="标题 5 2 8" xfId="4003"/>
    <cellStyle name="标题 3 5 2 3 3" xfId="4004"/>
    <cellStyle name="标题 5 2 9" xfId="4005"/>
    <cellStyle name="标题 3 5 2 3 4" xfId="4006"/>
    <cellStyle name="标题 3 5 2 4" xfId="4007"/>
    <cellStyle name="标题 3 5 2 9" xfId="4008"/>
    <cellStyle name="标题 3 5 2_2016-2018年财政规划附表(2)" xfId="4009"/>
    <cellStyle name="标题 6 2 4 4" xfId="4010"/>
    <cellStyle name="标题 3 5 3" xfId="4011"/>
    <cellStyle name="标题 3 5 3 10" xfId="4012"/>
    <cellStyle name="标题 4 5 3 4" xfId="4013"/>
    <cellStyle name="适中 3 2_2015.1.3县级预算表" xfId="4014"/>
    <cellStyle name="汇总 4 2" xfId="4015"/>
    <cellStyle name="标题 3 5 3 11" xfId="4016"/>
    <cellStyle name="标题 4 5 3 5" xfId="4017"/>
    <cellStyle name="汇总 4 3" xfId="4018"/>
    <cellStyle name="标题 3 5 3 12" xfId="4019"/>
    <cellStyle name="标题 4 5 3 6" xfId="4020"/>
    <cellStyle name="汇总 4 4" xfId="4021"/>
    <cellStyle name="标题 3 5 3 13" xfId="4022"/>
    <cellStyle name="标题 4 5 3 7" xfId="4023"/>
    <cellStyle name="汇总 4 5" xfId="4024"/>
    <cellStyle name="标题 3 5 3 14" xfId="4025"/>
    <cellStyle name="标题 4 5 3 8" xfId="4026"/>
    <cellStyle name="汇总 4 6" xfId="4027"/>
    <cellStyle name="标题 3 5 3 15" xfId="4028"/>
    <cellStyle name="标题 4 5 3 9" xfId="4029"/>
    <cellStyle name="标题 5_2015.1.3县级预算表" xfId="4030"/>
    <cellStyle name="标题 3 5 3 2" xfId="4031"/>
    <cellStyle name="标题 3 5 3 2 2" xfId="4032"/>
    <cellStyle name="标题 3 5 3 2 3" xfId="4033"/>
    <cellStyle name="标题 3 5 3 2 4" xfId="4034"/>
    <cellStyle name="标题 3 5 3 3" xfId="4035"/>
    <cellStyle name="标题 3 5 3 3 10" xfId="4036"/>
    <cellStyle name="标题 3 5 3 3 11" xfId="4037"/>
    <cellStyle name="标题 3 5 3 3 12" xfId="4038"/>
    <cellStyle name="标题 3 5 3 3 13" xfId="4039"/>
    <cellStyle name="差 3 2_2015.1.3县级预算表" xfId="4040"/>
    <cellStyle name="标题 3 5 3 3 2" xfId="4041"/>
    <cellStyle name="标题 6 2 8" xfId="4042"/>
    <cellStyle name="标题 3 5 3 3 3" xfId="4043"/>
    <cellStyle name="标题 6 2 9" xfId="4044"/>
    <cellStyle name="标题 3 5 3 3 4" xfId="4045"/>
    <cellStyle name="标题 3 5 3 4" xfId="4046"/>
    <cellStyle name="标题 3 5 4" xfId="4047"/>
    <cellStyle name="标题 3 5 4 2" xfId="4048"/>
    <cellStyle name="标题 3 5 4 3" xfId="4049"/>
    <cellStyle name="常规 2 2 3 3 2 2" xfId="4050"/>
    <cellStyle name="标题 4 4 3 3 10" xfId="4051"/>
    <cellStyle name="标题 3 5 4 4" xfId="4052"/>
    <cellStyle name="常规 2 2 3 3 2 3" xfId="4053"/>
    <cellStyle name="标题 4 4 3 3 11" xfId="4054"/>
    <cellStyle name="标题 3 5 4 5" xfId="4055"/>
    <cellStyle name="常规 2 2 3 3 2 4" xfId="4056"/>
    <cellStyle name="标题 4 4 3 3 12" xfId="4057"/>
    <cellStyle name="标题 3 5 5" xfId="4058"/>
    <cellStyle name="标题 3 5 5 11" xfId="4059"/>
    <cellStyle name="标题 3 5 5 12" xfId="4060"/>
    <cellStyle name="汇总 2" xfId="4061"/>
    <cellStyle name="标题 3 5 5 13" xfId="4062"/>
    <cellStyle name="适中 3 2 2 3 10" xfId="4063"/>
    <cellStyle name="标题 3 5 5 2" xfId="4064"/>
    <cellStyle name="适中 3 2 2 3 11" xfId="4065"/>
    <cellStyle name="标题 3 5 5 3" xfId="4066"/>
    <cellStyle name="适中 3 2 2 3 12" xfId="4067"/>
    <cellStyle name="标题 3 5 5 4" xfId="4068"/>
    <cellStyle name="标题 3 5 6" xfId="4069"/>
    <cellStyle name="警告文本 4 2 4 10" xfId="4070"/>
    <cellStyle name="标题 3 5 7" xfId="4071"/>
    <cellStyle name="警告文本 4 2 4 11" xfId="4072"/>
    <cellStyle name="标题 3 5 8" xfId="4073"/>
    <cellStyle name="警告文本 4 2 4 12" xfId="4074"/>
    <cellStyle name="标题 3 5 9" xfId="4075"/>
    <cellStyle name="标题 7 2" xfId="4076"/>
    <cellStyle name="标题 3 5_2015.1.3县级预算表" xfId="4077"/>
    <cellStyle name="标题 3 6 11" xfId="4078"/>
    <cellStyle name="标题 3 6 12" xfId="4079"/>
    <cellStyle name="标题 3 6 13" xfId="4080"/>
    <cellStyle name="标题 3 6 14" xfId="4081"/>
    <cellStyle name="标题 3 6 15" xfId="4082"/>
    <cellStyle name="标题 3 6 2" xfId="4083"/>
    <cellStyle name="标题 3 6 3" xfId="4084"/>
    <cellStyle name="标题 3 7 11" xfId="4085"/>
    <cellStyle name="标题 3 7 12" xfId="4086"/>
    <cellStyle name="标题 3 7 13" xfId="4087"/>
    <cellStyle name="标题 3 7 14" xfId="4088"/>
    <cellStyle name="标题 7 4 2 2" xfId="4089"/>
    <cellStyle name="标题 3 7 15" xfId="4090"/>
    <cellStyle name="标题 4 5 2 3 2" xfId="4091"/>
    <cellStyle name="标题 7 4 2 3" xfId="4092"/>
    <cellStyle name="标题 3 7 2" xfId="4093"/>
    <cellStyle name="标题 3 7 3" xfId="4094"/>
    <cellStyle name="标题 3 7 3 10" xfId="4095"/>
    <cellStyle name="标题 3 7 3 11" xfId="4096"/>
    <cellStyle name="标题 3 7 3 12" xfId="4097"/>
    <cellStyle name="计算 6 10" xfId="4098"/>
    <cellStyle name="标题 9 2 2" xfId="4099"/>
    <cellStyle name="标题 3 7 3 13" xfId="4100"/>
    <cellStyle name="计算 6 11" xfId="4101"/>
    <cellStyle name="标题 3 7 4" xfId="4102"/>
    <cellStyle name="标题 3 7 5" xfId="4103"/>
    <cellStyle name="标题 3 7 6" xfId="4104"/>
    <cellStyle name="标题 3 7 7" xfId="4105"/>
    <cellStyle name="标题 3 7 8" xfId="4106"/>
    <cellStyle name="标题 9 2" xfId="4107"/>
    <cellStyle name="标题 3 7 9" xfId="4108"/>
    <cellStyle name="标题 3 7_2016-2018年财政规划附表(2)" xfId="4109"/>
    <cellStyle name="输入 3 6 6" xfId="4110"/>
    <cellStyle name="标题 3 8 11" xfId="4111"/>
    <cellStyle name="标题 3 8 12" xfId="4112"/>
    <cellStyle name="好 4 2 2" xfId="4113"/>
    <cellStyle name="标题 3 8 13" xfId="4114"/>
    <cellStyle name="好 4 2 3" xfId="4115"/>
    <cellStyle name="标题 3 8 2" xfId="4116"/>
    <cellStyle name="标题 3 8 3" xfId="4117"/>
    <cellStyle name="标题 3 8 4" xfId="4118"/>
    <cellStyle name="标题 3 8 5" xfId="4119"/>
    <cellStyle name="常规 5 2_2015.1.3县级预算表" xfId="4120"/>
    <cellStyle name="标题 3 8 6" xfId="4121"/>
    <cellStyle name="输出 4 3 2 2" xfId="4122"/>
    <cellStyle name="标题 3 8 7" xfId="4123"/>
    <cellStyle name="输出 4 3 2 3" xfId="4124"/>
    <cellStyle name="标题 3 8 8" xfId="4125"/>
    <cellStyle name="输出 4 3 2 4" xfId="4126"/>
    <cellStyle name="标题 3 8 9" xfId="4127"/>
    <cellStyle name="输出 4 3 2 5" xfId="4128"/>
    <cellStyle name="标题 7 3 3 9" xfId="4129"/>
    <cellStyle name="标题 4 2 4 2 2" xfId="4130"/>
    <cellStyle name="标题 4 11" xfId="4131"/>
    <cellStyle name="标题 4 2 4 2 3" xfId="4132"/>
    <cellStyle name="标题 4 12" xfId="4133"/>
    <cellStyle name="差 2 2 2 3 3" xfId="4134"/>
    <cellStyle name="标题 4 2 10" xfId="4135"/>
    <cellStyle name="差 2 2 2 3 4" xfId="4136"/>
    <cellStyle name="标题 4 2 11" xfId="4137"/>
    <cellStyle name="差 2 2 2 3 5" xfId="4138"/>
    <cellStyle name="标题 4 2 12" xfId="4139"/>
    <cellStyle name="差 2 2 2 3 6" xfId="4140"/>
    <cellStyle name="标题 4 2 13" xfId="4141"/>
    <cellStyle name="注释 5 2 2 2" xfId="4142"/>
    <cellStyle name="差 2 2 2 3 7" xfId="4143"/>
    <cellStyle name="标题 4 2 14" xfId="4144"/>
    <cellStyle name="注释 5 2 2 3" xfId="4145"/>
    <cellStyle name="差 2 2 2 3 8" xfId="4146"/>
    <cellStyle name="标题 4 2 15" xfId="4147"/>
    <cellStyle name="注释 5 2 2 4" xfId="4148"/>
    <cellStyle name="差 2 2 2 3 9" xfId="4149"/>
    <cellStyle name="标题 4 2 16" xfId="4150"/>
    <cellStyle name="注释 5 2 2 5" xfId="4151"/>
    <cellStyle name="标题 4 2 2 13" xfId="4152"/>
    <cellStyle name="标题 4 2 2 14" xfId="4153"/>
    <cellStyle name="标题 4 2 2 15" xfId="4154"/>
    <cellStyle name="标题 4 2 2 16" xfId="4155"/>
    <cellStyle name="标题 4 2 2 2" xfId="4156"/>
    <cellStyle name="计算 2 3 13" xfId="4157"/>
    <cellStyle name="标题 4 2 2 2 2" xfId="4158"/>
    <cellStyle name="注释 4 3 15" xfId="4159"/>
    <cellStyle name="标题 6 3 2 3" xfId="4160"/>
    <cellStyle name="标题 4 2 2 2 2 2" xfId="4161"/>
    <cellStyle name="标题 4 2 2 2 3" xfId="4162"/>
    <cellStyle name="标题 4 3 3 8" xfId="4163"/>
    <cellStyle name="标题 4 2 2 2 3 10" xfId="4164"/>
    <cellStyle name="标题 4 3 3 9" xfId="4165"/>
    <cellStyle name="标题 4 2 2 2 3 11" xfId="4166"/>
    <cellStyle name="标题 4 2 2 2 3 12" xfId="4167"/>
    <cellStyle name="标题 4 2 2 2 3 13" xfId="4168"/>
    <cellStyle name="标题 6 3 3 3" xfId="4169"/>
    <cellStyle name="标题 4 2 2 2 3 2" xfId="4170"/>
    <cellStyle name="标题 4 2 2 2 4" xfId="4171"/>
    <cellStyle name="标题 4 2 2 2 5" xfId="4172"/>
    <cellStyle name="标题 4 2 2 2 6" xfId="4173"/>
    <cellStyle name="标题 4 2 2 2 7" xfId="4174"/>
    <cellStyle name="标题 4 6 3 10" xfId="4175"/>
    <cellStyle name="标题 4 2 2 2 8" xfId="4176"/>
    <cellStyle name="标题 4 6 3 11" xfId="4177"/>
    <cellStyle name="标题 4 2 2 2 9" xfId="4178"/>
    <cellStyle name="标题 4 2 2 3" xfId="4179"/>
    <cellStyle name="计算 2 3 14" xfId="4180"/>
    <cellStyle name="标题 4 4 2 3" xfId="4181"/>
    <cellStyle name="标题 4 2 2 3 2" xfId="4182"/>
    <cellStyle name="常规 2 10 5" xfId="4183"/>
    <cellStyle name="输出 3 3 3 6" xfId="4184"/>
    <cellStyle name="标题 4 4 2 4" xfId="4185"/>
    <cellStyle name="标题 4 2 2 3 3" xfId="4186"/>
    <cellStyle name="常规 2 10 6" xfId="4187"/>
    <cellStyle name="输出 3 3 3 7" xfId="4188"/>
    <cellStyle name="标题 8 3 3 10" xfId="4189"/>
    <cellStyle name="标题 4 4 2 5" xfId="4190"/>
    <cellStyle name="标题 4 2 2 3 4" xfId="4191"/>
    <cellStyle name="常规 2 10 7" xfId="4192"/>
    <cellStyle name="输出 3 3 3 8" xfId="4193"/>
    <cellStyle name="标题 8 3 3 11" xfId="4194"/>
    <cellStyle name="标题 4 4 2 6" xfId="4195"/>
    <cellStyle name="标题 4 2 2 3 5" xfId="4196"/>
    <cellStyle name="常规 2 10 8" xfId="4197"/>
    <cellStyle name="输出 3 3 3 9" xfId="4198"/>
    <cellStyle name="标题 4 2 2 4" xfId="4199"/>
    <cellStyle name="计算 2 3 15" xfId="4200"/>
    <cellStyle name="标题 4 4 3 15" xfId="4201"/>
    <cellStyle name="标题 4 2 2 4 10" xfId="4202"/>
    <cellStyle name="标题 4 4 3 3" xfId="4203"/>
    <cellStyle name="标题 4 2 2 4 2" xfId="4204"/>
    <cellStyle name="常规 3 2 2 6" xfId="4205"/>
    <cellStyle name="检查单元格 3 2 2 14" xfId="4206"/>
    <cellStyle name="标题 4 4 3 4" xfId="4207"/>
    <cellStyle name="标题 4 2 2 4 3" xfId="4208"/>
    <cellStyle name="常规 3 2 2 7" xfId="4209"/>
    <cellStyle name="检查单元格 3 2 2 15" xfId="4210"/>
    <cellStyle name="标题 4 4 3 5" xfId="4211"/>
    <cellStyle name="解释性文本 4 4 3 10" xfId="4212"/>
    <cellStyle name="标题 4 2 2 4 4" xfId="4213"/>
    <cellStyle name="常规 3 2 2 8" xfId="4214"/>
    <cellStyle name="标题 4 4 3 6" xfId="4215"/>
    <cellStyle name="解释性文本 4 4 3 11" xfId="4216"/>
    <cellStyle name="标题 4 2 2 4 5" xfId="4217"/>
    <cellStyle name="常规 3 2 2 9" xfId="4218"/>
    <cellStyle name="标题 4 4 3 7" xfId="4219"/>
    <cellStyle name="解释性文本 4 4 3 12" xfId="4220"/>
    <cellStyle name="标题 4 2 2 4 6" xfId="4221"/>
    <cellStyle name="标题 4 4 3 8" xfId="4222"/>
    <cellStyle name="解释性文本 4 4 3 13" xfId="4223"/>
    <cellStyle name="标题 4 2 2 4 7" xfId="4224"/>
    <cellStyle name="标题 4 4 3 9" xfId="4225"/>
    <cellStyle name="标题 4 2 2 4 8" xfId="4226"/>
    <cellStyle name="标题 4 2 2 4 9" xfId="4227"/>
    <cellStyle name="标题 4 2 2 5" xfId="4228"/>
    <cellStyle name="标题 4 2 2 6" xfId="4229"/>
    <cellStyle name="标题 4 2 2 7" xfId="4230"/>
    <cellStyle name="标题 4 2 2 8" xfId="4231"/>
    <cellStyle name="标题 4 2 2 9" xfId="4232"/>
    <cellStyle name="标题 4 2 3 13" xfId="4233"/>
    <cellStyle name="标题 4 2 3 14" xfId="4234"/>
    <cellStyle name="标题 4 2 3 15" xfId="4235"/>
    <cellStyle name="标题 4 2 3 2" xfId="4236"/>
    <cellStyle name="标题 4 2 3 3" xfId="4237"/>
    <cellStyle name="标题 4 5 2 4" xfId="4238"/>
    <cellStyle name="标题 4 2 3 3 3" xfId="4239"/>
    <cellStyle name="输出 3 4 3 7" xfId="4240"/>
    <cellStyle name="标题 4 5 2 5" xfId="4241"/>
    <cellStyle name="标题 4 2 3 3 4" xfId="4242"/>
    <cellStyle name="输出 3 4 3 8" xfId="4243"/>
    <cellStyle name="标题 4 5 2 6" xfId="4244"/>
    <cellStyle name="标题 4 2 3 3 5" xfId="4245"/>
    <cellStyle name="输出 3 4 3 9" xfId="4246"/>
    <cellStyle name="标题 4 5 2 7" xfId="4247"/>
    <cellStyle name="标题 4 2 3 3 6" xfId="4248"/>
    <cellStyle name="标题 4 5 2 8" xfId="4249"/>
    <cellStyle name="标题 4 2 3 3 7" xfId="4250"/>
    <cellStyle name="标题 4 5 2 9" xfId="4251"/>
    <cellStyle name="标题 4 2 3 3 8" xfId="4252"/>
    <cellStyle name="标题 4 2 3 3 9" xfId="4253"/>
    <cellStyle name="标题 6 6 10" xfId="4254"/>
    <cellStyle name="标题 4 2 3 4" xfId="4255"/>
    <cellStyle name="标题 6 6 12" xfId="4256"/>
    <cellStyle name="标题 4 2 3 6" xfId="4257"/>
    <cellStyle name="标题 6 6 13" xfId="4258"/>
    <cellStyle name="标题 4 2 3 7" xfId="4259"/>
    <cellStyle name="标题 4 2 3 8" xfId="4260"/>
    <cellStyle name="标题 4 2 3 9" xfId="4261"/>
    <cellStyle name="标题 4 2 3_2016-2018年财政规划附表(2)" xfId="4262"/>
    <cellStyle name="标题 4 2 4 15" xfId="4263"/>
    <cellStyle name="标题 4 2 4 2 5" xfId="4264"/>
    <cellStyle name="标题 4 2 4 3 10" xfId="4265"/>
    <cellStyle name="链接单元格 5 2 2 5" xfId="4266"/>
    <cellStyle name="输出 5 4 3" xfId="4267"/>
    <cellStyle name="标题 4 2 4 3 11" xfId="4268"/>
    <cellStyle name="常规 5 3 2" xfId="4269"/>
    <cellStyle name="输出 5 4 4" xfId="4270"/>
    <cellStyle name="标题 4 2 4 3 12" xfId="4271"/>
    <cellStyle name="常规 5 3 3" xfId="4272"/>
    <cellStyle name="输出 5 4 5" xfId="4273"/>
    <cellStyle name="标题 4 2 4 3 13" xfId="4274"/>
    <cellStyle name="常规 5 3 4" xfId="4275"/>
    <cellStyle name="标题 4 2 4 3 5" xfId="4276"/>
    <cellStyle name="标题 4 2 4 3 6" xfId="4277"/>
    <cellStyle name="标题 4 2 4 3 7" xfId="4278"/>
    <cellStyle name="标题 4 2 4 3 8" xfId="4279"/>
    <cellStyle name="标题 4 2 4 3 9" xfId="4280"/>
    <cellStyle name="标题 4 2 5 4" xfId="4281"/>
    <cellStyle name="标题 4 2 5 5" xfId="4282"/>
    <cellStyle name="标题 4 2 6 13" xfId="4283"/>
    <cellStyle name="标题 4 2 7" xfId="4284"/>
    <cellStyle name="标题 4 2 8" xfId="4285"/>
    <cellStyle name="标题 4 2 9" xfId="4286"/>
    <cellStyle name="标题 4 2_2015.1.3县级预算表" xfId="4287"/>
    <cellStyle name="检查单元格 2 2 4 8" xfId="4288"/>
    <cellStyle name="标题 4 3" xfId="4289"/>
    <cellStyle name="标题 4 3 13" xfId="4290"/>
    <cellStyle name="注释 4 6 11" xfId="4291"/>
    <cellStyle name="标题 4 3 14" xfId="4292"/>
    <cellStyle name="注释 4 6 12" xfId="4293"/>
    <cellStyle name="标题 4 3 2 2 2" xfId="4294"/>
    <cellStyle name="标题 4 3 2 2 2 2" xfId="4295"/>
    <cellStyle name="输出 3 11" xfId="4296"/>
    <cellStyle name="标题 4 3 2 2 2 3" xfId="4297"/>
    <cellStyle name="输出 3 12" xfId="4298"/>
    <cellStyle name="标题 4 3 2 2 2 4" xfId="4299"/>
    <cellStyle name="输出 3 13" xfId="4300"/>
    <cellStyle name="标题 4 3 2 2 2 5" xfId="4301"/>
    <cellStyle name="输出 3 14" xfId="4302"/>
    <cellStyle name="标题 4 3 2 2 3 2" xfId="4303"/>
    <cellStyle name="标题 4 3 2 2 3 3" xfId="4304"/>
    <cellStyle name="注释 2 2 2 3 10" xfId="4305"/>
    <cellStyle name="标题 4 3 2 2 3 4" xfId="4306"/>
    <cellStyle name="注释 2 2 2 3 11" xfId="4307"/>
    <cellStyle name="标题 4 3 2 2 3 5" xfId="4308"/>
    <cellStyle name="注释 2 2 2 3 12" xfId="4309"/>
    <cellStyle name="标题 4 3 2 2 3 6" xfId="4310"/>
    <cellStyle name="注释 2 2 2 3 13" xfId="4311"/>
    <cellStyle name="标题 4 3 2 2 3 7" xfId="4312"/>
    <cellStyle name="标题 4 3 2 2 3 8" xfId="4313"/>
    <cellStyle name="标题 4 3 2 2 3 9" xfId="4314"/>
    <cellStyle name="标题 4 3 2 2 9" xfId="4315"/>
    <cellStyle name="好 4 15" xfId="4316"/>
    <cellStyle name="标题 4 3 2 2_2016-2018年财政规划附表(2)" xfId="4317"/>
    <cellStyle name="标题 4 3 2 4 10" xfId="4318"/>
    <cellStyle name="标题 4 3 2 4 11" xfId="4319"/>
    <cellStyle name="链接单元格 4 2 10" xfId="4320"/>
    <cellStyle name="标题 4 3 2 4 12" xfId="4321"/>
    <cellStyle name="链接单元格 4 2 11" xfId="4322"/>
    <cellStyle name="标题 5 4 3 3" xfId="4323"/>
    <cellStyle name="标题 4 3 2 4 2" xfId="4324"/>
    <cellStyle name="常规 4 2 2 6" xfId="4325"/>
    <cellStyle name="标题 5 4 3 4" xfId="4326"/>
    <cellStyle name="标题 4 3 2 4 3" xfId="4327"/>
    <cellStyle name="常规 4 2 2 7" xfId="4328"/>
    <cellStyle name="标题 5 4 3 5" xfId="4329"/>
    <cellStyle name="标题 4 3 2 4 4" xfId="4330"/>
    <cellStyle name="常规 4 2 2 8" xfId="4331"/>
    <cellStyle name="标题 4 3 2 6" xfId="4332"/>
    <cellStyle name="标题 4 3 3 2" xfId="4333"/>
    <cellStyle name="常规 2 6 2 2 2 5" xfId="4334"/>
    <cellStyle name="标题 8 2 3 9" xfId="4335"/>
    <cellStyle name="标题 4 3 3 2 2" xfId="4336"/>
    <cellStyle name="警告文本 2 2 15" xfId="4337"/>
    <cellStyle name="标题 4 3 3 2 3" xfId="4338"/>
    <cellStyle name="警告文本 2 2 16" xfId="4339"/>
    <cellStyle name="标题 6 3 3 10" xfId="4340"/>
    <cellStyle name="标题 4 3 3 3" xfId="4341"/>
    <cellStyle name="标题 4 3 3 3 11" xfId="4342"/>
    <cellStyle name="标题 4 3 3 3 12" xfId="4343"/>
    <cellStyle name="标题 5 2 2 3 10" xfId="4344"/>
    <cellStyle name="标题 4 3 3 3 13" xfId="4345"/>
    <cellStyle name="标题 4 3 3 3 2" xfId="4346"/>
    <cellStyle name="输出 4 4 3 6" xfId="4347"/>
    <cellStyle name="标题 4 3 3 3 3" xfId="4348"/>
    <cellStyle name="输出 4 4 3 7" xfId="4349"/>
    <cellStyle name="标题 4 3 3 3 4" xfId="4350"/>
    <cellStyle name="常规 4 3 3_2016-2018年财政规划附表(2)" xfId="4351"/>
    <cellStyle name="输出 4 4 3 8" xfId="4352"/>
    <cellStyle name="标题 4 3 3 3 5" xfId="4353"/>
    <cellStyle name="输出 4 4 3 9" xfId="4354"/>
    <cellStyle name="标题 4 3 3 3 6" xfId="4355"/>
    <cellStyle name="标题 4 3 3 3 7" xfId="4356"/>
    <cellStyle name="解释性文本 3 3_2016-2018年财政规划附表(2)" xfId="4357"/>
    <cellStyle name="标题 4 3 3 3 8" xfId="4358"/>
    <cellStyle name="标题 4 3 3 3 9" xfId="4359"/>
    <cellStyle name="标题 6 3 3 11" xfId="4360"/>
    <cellStyle name="标题 4 3 3 4" xfId="4361"/>
    <cellStyle name="标题 6 3 3 12" xfId="4362"/>
    <cellStyle name="标题 4 3 3 5" xfId="4363"/>
    <cellStyle name="标题 6 3 3 13" xfId="4364"/>
    <cellStyle name="标题 4 3 3 6" xfId="4365"/>
    <cellStyle name="标题 4 3 3 7" xfId="4366"/>
    <cellStyle name="标题 4 3 3_2016-2018年财政规划附表(2)" xfId="4367"/>
    <cellStyle name="标题 4 3 4 10" xfId="4368"/>
    <cellStyle name="标题 4 3 4 11" xfId="4369"/>
    <cellStyle name="标题 4 3 4 12" xfId="4370"/>
    <cellStyle name="标题 4 3 4 13" xfId="4371"/>
    <cellStyle name="标题 4 3 4 14" xfId="4372"/>
    <cellStyle name="标题 4 3 4 15" xfId="4373"/>
    <cellStyle name="标题 8 3 3 9" xfId="4374"/>
    <cellStyle name="标题 4 4 4 3 13" xfId="4375"/>
    <cellStyle name="标题 4 3 4 2 2" xfId="4376"/>
    <cellStyle name="标题 4 3 4 2 3" xfId="4377"/>
    <cellStyle name="标题 4 4 10" xfId="4378"/>
    <cellStyle name="解释性文本 4 4 3 6" xfId="4379"/>
    <cellStyle name="标题 4 3 4 2 4" xfId="4380"/>
    <cellStyle name="标题 6 2 2 3 10" xfId="4381"/>
    <cellStyle name="常规 6 2 9" xfId="4382"/>
    <cellStyle name="标题 4 4 11" xfId="4383"/>
    <cellStyle name="解释性文本 4 4 3 7" xfId="4384"/>
    <cellStyle name="标题 4 3 4 2 5" xfId="4385"/>
    <cellStyle name="标题 6 2 4 10" xfId="4386"/>
    <cellStyle name="标题 4 3 4 3 7" xfId="4387"/>
    <cellStyle name="链接单元格 3 2 2 15" xfId="4388"/>
    <cellStyle name="标题 6 2 4 11" xfId="4389"/>
    <cellStyle name="标题 4 3 4 3 8" xfId="4390"/>
    <cellStyle name="标题 6 2 4 12" xfId="4391"/>
    <cellStyle name="标题 4 3 4 3 9" xfId="4392"/>
    <cellStyle name="标题 4 3 4 4" xfId="4393"/>
    <cellStyle name="常规 2 6 2 2 3 7" xfId="4394"/>
    <cellStyle name="标题 4 3 4 5" xfId="4395"/>
    <cellStyle name="常规 2 6 2 2 3 8" xfId="4396"/>
    <cellStyle name="标题 4 3 4 6" xfId="4397"/>
    <cellStyle name="常规 2 6 2 2 3 9" xfId="4398"/>
    <cellStyle name="标题 4 3 4 7" xfId="4399"/>
    <cellStyle name="标题 4 3 4_2016-2018年财政规划附表(2)" xfId="4400"/>
    <cellStyle name="标题 4 3 6 10" xfId="4401"/>
    <cellStyle name="标题 4 3 6 11" xfId="4402"/>
    <cellStyle name="标题 4 3 6 12" xfId="4403"/>
    <cellStyle name="检查单元格 5 3_2016-2018年财政规划附表(2)" xfId="4404"/>
    <cellStyle name="标题 4 3 6 13" xfId="4405"/>
    <cellStyle name="标题 4 3 6 2" xfId="4406"/>
    <cellStyle name="标题 4 3 6 4" xfId="4407"/>
    <cellStyle name="标题 4 3 6 5" xfId="4408"/>
    <cellStyle name="标题 4 3 6 6" xfId="4409"/>
    <cellStyle name="标题 4 3 6 7" xfId="4410"/>
    <cellStyle name="标题 4 3 6 8" xfId="4411"/>
    <cellStyle name="标题 4 3 6 9" xfId="4412"/>
    <cellStyle name="标题 4 3 7" xfId="4413"/>
    <cellStyle name="标题 4 3 8" xfId="4414"/>
    <cellStyle name="标题 4 3 9" xfId="4415"/>
    <cellStyle name="标题 4 4" xfId="4416"/>
    <cellStyle name="输入 4 3 3 10" xfId="4417"/>
    <cellStyle name="标题 6 2 2 3 11" xfId="4418"/>
    <cellStyle name="标题 4 4 12" xfId="4419"/>
    <cellStyle name="解释性文本 4 4 3 8" xfId="4420"/>
    <cellStyle name="标题 6 2 2 3 12" xfId="4421"/>
    <cellStyle name="标题 4 4 13" xfId="4422"/>
    <cellStyle name="解释性文本 4 4 3 9" xfId="4423"/>
    <cellStyle name="标题 6 2 2 3 13" xfId="4424"/>
    <cellStyle name="标题 4 4 14" xfId="4425"/>
    <cellStyle name="标题 4 4 15" xfId="4426"/>
    <cellStyle name="标题 4 4 16" xfId="4427"/>
    <cellStyle name="标题 4 4 17" xfId="4428"/>
    <cellStyle name="标题 4 4 18" xfId="4429"/>
    <cellStyle name="标题 4 4 2 16" xfId="4430"/>
    <cellStyle name="标题 4 4 2 2" xfId="4431"/>
    <cellStyle name="标题 4 4 2 2 14" xfId="4432"/>
    <cellStyle name="汇总 3 2 2 3 4" xfId="4433"/>
    <cellStyle name="差 2 2 3 4" xfId="4434"/>
    <cellStyle name="常规 2 7 3 3 6" xfId="4435"/>
    <cellStyle name="标题 4 4 2 2 2" xfId="4436"/>
    <cellStyle name="差 2 16" xfId="4437"/>
    <cellStyle name="常规 2 3 2 3 5" xfId="4438"/>
    <cellStyle name="标题 4 4 2 2 2 2" xfId="4439"/>
    <cellStyle name="标题 4 4 2 2_2016-2018年财政规划附表(2)" xfId="4440"/>
    <cellStyle name="差 2 2 4 4" xfId="4441"/>
    <cellStyle name="标题 6 4 2 3" xfId="4442"/>
    <cellStyle name="标题 4 4 2 3 2" xfId="4443"/>
    <cellStyle name="输出 5 3 3 6" xfId="4444"/>
    <cellStyle name="标题 6 4 3 3" xfId="4445"/>
    <cellStyle name="检查单元格 4 4 3 12" xfId="4446"/>
    <cellStyle name="标题 4 4 2 4 2" xfId="4447"/>
    <cellStyle name="常规 5 2 2 6" xfId="4448"/>
    <cellStyle name="标题 8 3 3 12" xfId="4449"/>
    <cellStyle name="标题 4 4 2 7" xfId="4450"/>
    <cellStyle name="标题 8 3 3 13" xfId="4451"/>
    <cellStyle name="标题 4 4 2 8" xfId="4452"/>
    <cellStyle name="标题 4 4 2 9" xfId="4453"/>
    <cellStyle name="标题 4 4 2_2015.1.3县级预算表" xfId="4454"/>
    <cellStyle name="标题 4 4 3 10" xfId="4455"/>
    <cellStyle name="标题 4 4 3 11" xfId="4456"/>
    <cellStyle name="标题 4 4 3 12" xfId="4457"/>
    <cellStyle name="标题 4 4 3 13" xfId="4458"/>
    <cellStyle name="标题 4 4 3 14" xfId="4459"/>
    <cellStyle name="标题 4 4 3 2" xfId="4460"/>
    <cellStyle name="差 2 3 3 4" xfId="4461"/>
    <cellStyle name="标题 4 4 3 2 2" xfId="4462"/>
    <cellStyle name="标题 4 4 3 3 13" xfId="4463"/>
    <cellStyle name="常规 2 2 3 3 2 5" xfId="4464"/>
    <cellStyle name="标题 4 4 4 10" xfId="4465"/>
    <cellStyle name="标题 4 4 4 11" xfId="4466"/>
    <cellStyle name="标题 4 4 4 12" xfId="4467"/>
    <cellStyle name="标题 4 4 4 13" xfId="4468"/>
    <cellStyle name="标题 4 4 4 14" xfId="4469"/>
    <cellStyle name="标题 4 4 4 15" xfId="4470"/>
    <cellStyle name="标题 8 3 3 7" xfId="4471"/>
    <cellStyle name="标题 4 4 4 3 11" xfId="4472"/>
    <cellStyle name="标题 8 3 3 8" xfId="4473"/>
    <cellStyle name="标题 4 4 4 3 12" xfId="4474"/>
    <cellStyle name="标题 4 4 7" xfId="4475"/>
    <cellStyle name="标题 4 4 4 3 8" xfId="4476"/>
    <cellStyle name="标题 4 4 8" xfId="4477"/>
    <cellStyle name="标题 4 4 4 3 9" xfId="4478"/>
    <cellStyle name="标题 4 4 4_2016-2018年财政规划附表(2)" xfId="4479"/>
    <cellStyle name="标题 4 4 6 2" xfId="4480"/>
    <cellStyle name="标题 4 4 6 3" xfId="4481"/>
    <cellStyle name="标题 4 4 6 4" xfId="4482"/>
    <cellStyle name="标题 4 4 6 5" xfId="4483"/>
    <cellStyle name="标题 4 4 6 6" xfId="4484"/>
    <cellStyle name="标题 4 4 6 7" xfId="4485"/>
    <cellStyle name="标题 4 4 6 8" xfId="4486"/>
    <cellStyle name="标题 4 4 9" xfId="4487"/>
    <cellStyle name="标题 4 4_2015.1.3县级预算表" xfId="4488"/>
    <cellStyle name="常规 2 3 2 2 2 4" xfId="4489"/>
    <cellStyle name="标题 4 5" xfId="4490"/>
    <cellStyle name="输入 4 3 3 11" xfId="4491"/>
    <cellStyle name="标题 7 2 3 2" xfId="4492"/>
    <cellStyle name="标题 4 5 10" xfId="4493"/>
    <cellStyle name="标题 7 2 3 3" xfId="4494"/>
    <cellStyle name="标题 4 5 11" xfId="4495"/>
    <cellStyle name="标题 7 2 3 4" xfId="4496"/>
    <cellStyle name="标题 4 5 12" xfId="4497"/>
    <cellStyle name="标题 6 4_2016-2018年财政规划附表(2)" xfId="4498"/>
    <cellStyle name="标题 7 2 3 5" xfId="4499"/>
    <cellStyle name="标题 4 5 13" xfId="4500"/>
    <cellStyle name="输出 3 4 2 2" xfId="4501"/>
    <cellStyle name="标题 4 5 14" xfId="4502"/>
    <cellStyle name="输出 3 4 2 3" xfId="4503"/>
    <cellStyle name="标题 4 5 15" xfId="4504"/>
    <cellStyle name="输出 3 4 2 4" xfId="4505"/>
    <cellStyle name="标题 4 5 16" xfId="4506"/>
    <cellStyle name="输出 3 4 2 5" xfId="4507"/>
    <cellStyle name="标题 4 5 2 11" xfId="4508"/>
    <cellStyle name="标题 7 2 4 8" xfId="4509"/>
    <cellStyle name="输出 3 4 3 5" xfId="4510"/>
    <cellStyle name="标题 4 5 2 2" xfId="4511"/>
    <cellStyle name="标题 4 5 2 2 2" xfId="4512"/>
    <cellStyle name="标题 4 5 2 2 3" xfId="4513"/>
    <cellStyle name="标题 4 5 2 2 4" xfId="4514"/>
    <cellStyle name="标题 7 4 2 4" xfId="4515"/>
    <cellStyle name="标题 4 5 2 3 3" xfId="4516"/>
    <cellStyle name="标题 7 4 2 5" xfId="4517"/>
    <cellStyle name="标题 4 5 2 3 4" xfId="4518"/>
    <cellStyle name="标题 4 5 2 3 5" xfId="4519"/>
    <cellStyle name="标题 4 5 2 3 6" xfId="4520"/>
    <cellStyle name="标题 4 5 2 3 8" xfId="4521"/>
    <cellStyle name="常规 3 11" xfId="4522"/>
    <cellStyle name="好 2 2_2015.1.3县级预算表" xfId="4523"/>
    <cellStyle name="标题 4 5 2 3 9" xfId="4524"/>
    <cellStyle name="常规 3 12" xfId="4525"/>
    <cellStyle name="标题 4 5 2_2016-2018年财政规划附表(2)" xfId="4526"/>
    <cellStyle name="标题 4 5 3" xfId="4527"/>
    <cellStyle name="标题 4 5 3 2" xfId="4528"/>
    <cellStyle name="标题 4 5 3 3" xfId="4529"/>
    <cellStyle name="标题 4 5 3 3 10" xfId="4530"/>
    <cellStyle name="标题 4 5 3 3 11" xfId="4531"/>
    <cellStyle name="标题 4 5 3 3 12" xfId="4532"/>
    <cellStyle name="常规 8 3 2" xfId="4533"/>
    <cellStyle name="标题 4 5 3 3 13" xfId="4534"/>
    <cellStyle name="常规 8 3 3" xfId="4535"/>
    <cellStyle name="标题 4 5 3 3 2" xfId="4536"/>
    <cellStyle name="标题 4 5 3 3 3" xfId="4537"/>
    <cellStyle name="标题 4 5 3 3 4" xfId="4538"/>
    <cellStyle name="标题 4 5 3 3 5" xfId="4539"/>
    <cellStyle name="标题 4 5 3 3 6" xfId="4540"/>
    <cellStyle name="标题 4 5 3 3 7" xfId="4541"/>
    <cellStyle name="标题 4 5 3 3 8" xfId="4542"/>
    <cellStyle name="标题 4 5 3 3 9" xfId="4543"/>
    <cellStyle name="标题 4 5 3_2016-2018年财政规划附表(2)" xfId="4544"/>
    <cellStyle name="标题 4 5 4" xfId="4545"/>
    <cellStyle name="标题 4 5 4 2" xfId="4546"/>
    <cellStyle name="标题 4 5 4 3" xfId="4547"/>
    <cellStyle name="标题 4 5 4 4" xfId="4548"/>
    <cellStyle name="标题 4 5 4 5" xfId="4549"/>
    <cellStyle name="标题 4 5 5" xfId="4550"/>
    <cellStyle name="标题 4 5 5 2" xfId="4551"/>
    <cellStyle name="标题 4 5 5 3" xfId="4552"/>
    <cellStyle name="标题 4 5 5 4" xfId="4553"/>
    <cellStyle name="标题 4 5 5 5" xfId="4554"/>
    <cellStyle name="标题 4 5 6" xfId="4555"/>
    <cellStyle name="标题 4 5 7" xfId="4556"/>
    <cellStyle name="标题 4 5 8" xfId="4557"/>
    <cellStyle name="标题 4 5 9" xfId="4558"/>
    <cellStyle name="标题 4 6" xfId="4559"/>
    <cellStyle name="输入 4 3 3 12" xfId="4560"/>
    <cellStyle name="标题 4 6 10" xfId="4561"/>
    <cellStyle name="标题 4 6 11" xfId="4562"/>
    <cellStyle name="标题 4 6 12" xfId="4563"/>
    <cellStyle name="标题 4 6 13" xfId="4564"/>
    <cellStyle name="常规 3 3 5 2" xfId="4565"/>
    <cellStyle name="标题 4 6 14" xfId="4566"/>
    <cellStyle name="常规 3 3 5 3" xfId="4567"/>
    <cellStyle name="标题 4 6 15" xfId="4568"/>
    <cellStyle name="常规 3 3 5 4" xfId="4569"/>
    <cellStyle name="标题 4 6 3 12" xfId="4570"/>
    <cellStyle name="标题 4 6 3 13" xfId="4571"/>
    <cellStyle name="标题 4 6 3 2" xfId="4572"/>
    <cellStyle name="标题 4 6 3 3" xfId="4573"/>
    <cellStyle name="标题 4 6 3 4" xfId="4574"/>
    <cellStyle name="标题 4 6 3 5" xfId="4575"/>
    <cellStyle name="标题 4 6 3 6" xfId="4576"/>
    <cellStyle name="标题 4 6 3 7" xfId="4577"/>
    <cellStyle name="标题 4 6 3 8" xfId="4578"/>
    <cellStyle name="标题 4 6 3 9" xfId="4579"/>
    <cellStyle name="计算 4 2 2 10" xfId="4580"/>
    <cellStyle name="标题 4 6 8" xfId="4581"/>
    <cellStyle name="标题 4 6 9" xfId="4582"/>
    <cellStyle name="标题 4 7" xfId="4583"/>
    <cellStyle name="输入 4 3 3 13" xfId="4584"/>
    <cellStyle name="标题 4 7 10" xfId="4585"/>
    <cellStyle name="标题 4 7 11" xfId="4586"/>
    <cellStyle name="标题 4 7 12" xfId="4587"/>
    <cellStyle name="标题 4 7 13" xfId="4588"/>
    <cellStyle name="注释 5 3 2 2" xfId="4589"/>
    <cellStyle name="标题 4 7 14" xfId="4590"/>
    <cellStyle name="注释 5 3 2 3" xfId="4591"/>
    <cellStyle name="标题 4 7 15" xfId="4592"/>
    <cellStyle name="注释 5 3 2 4" xfId="4593"/>
    <cellStyle name="标题 4 7 2" xfId="4594"/>
    <cellStyle name="标题 4 7 2 2" xfId="4595"/>
    <cellStyle name="计算 3 3 13" xfId="4596"/>
    <cellStyle name="标题 4 7 2 3" xfId="4597"/>
    <cellStyle name="计算 3 3 14" xfId="4598"/>
    <cellStyle name="标题 4 7 2 4" xfId="4599"/>
    <cellStyle name="计算 3 3 15" xfId="4600"/>
    <cellStyle name="标题 4 7 2 5" xfId="4601"/>
    <cellStyle name="标题 8 2 2 2" xfId="4602"/>
    <cellStyle name="标题 4 7 3" xfId="4603"/>
    <cellStyle name="标题 6 3_2016-2018年财政规划附表(2)" xfId="4604"/>
    <cellStyle name="计算 2 2 4 6" xfId="4605"/>
    <cellStyle name="标题 4 7 3 10" xfId="4606"/>
    <cellStyle name="标题 4 7 3 11" xfId="4607"/>
    <cellStyle name="标题 4 7 3 12" xfId="4608"/>
    <cellStyle name="标题 4 7 3 13" xfId="4609"/>
    <cellStyle name="标题 4 7 3 2" xfId="4610"/>
    <cellStyle name="标题 4 7 3 3" xfId="4611"/>
    <cellStyle name="标题 7 6 10" xfId="4612"/>
    <cellStyle name="标题 4 7 3 4" xfId="4613"/>
    <cellStyle name="标题 7 6 11" xfId="4614"/>
    <cellStyle name="标题 4 7 3 5" xfId="4615"/>
    <cellStyle name="标题 7 6 12" xfId="4616"/>
    <cellStyle name="标题 4 7 3 6" xfId="4617"/>
    <cellStyle name="标题 8 2 2 3" xfId="4618"/>
    <cellStyle name="标题 4 7 4" xfId="4619"/>
    <cellStyle name="标题 8 2 2 4" xfId="4620"/>
    <cellStyle name="标题 4 7 5" xfId="4621"/>
    <cellStyle name="标题 8 2 2 5" xfId="4622"/>
    <cellStyle name="标题 4 7 6" xfId="4623"/>
    <cellStyle name="标题 4 7 7" xfId="4624"/>
    <cellStyle name="标题 4 7 8" xfId="4625"/>
    <cellStyle name="标题 4 7 9" xfId="4626"/>
    <cellStyle name="标题 4 8" xfId="4627"/>
    <cellStyle name="标题 4 8 13" xfId="4628"/>
    <cellStyle name="标题 8 2 3 8" xfId="4629"/>
    <cellStyle name="标题 4 8 9" xfId="4630"/>
    <cellStyle name="警告文本 2 2 14" xfId="4631"/>
    <cellStyle name="输出 4 4 2 5" xfId="4632"/>
    <cellStyle name="标题 4 9" xfId="4633"/>
    <cellStyle name="标题 5 10" xfId="4634"/>
    <cellStyle name="警告文本 2 6 6" xfId="4635"/>
    <cellStyle name="标题 5 11" xfId="4636"/>
    <cellStyle name="警告文本 2 6 7" xfId="4637"/>
    <cellStyle name="标题 5 12" xfId="4638"/>
    <cellStyle name="警告文本 2 6 8" xfId="4639"/>
    <cellStyle name="标题 6 2 3 2" xfId="4640"/>
    <cellStyle name="标题 5 13" xfId="4641"/>
    <cellStyle name="警告文本 2 6 9" xfId="4642"/>
    <cellStyle name="标题 6 2 3 3" xfId="4643"/>
    <cellStyle name="标题 5 14" xfId="4644"/>
    <cellStyle name="标题 6 2 3 4" xfId="4645"/>
    <cellStyle name="标题 5 15" xfId="4646"/>
    <cellStyle name="标题 6 2 3 5" xfId="4647"/>
    <cellStyle name="输出 2 4 2 2" xfId="4648"/>
    <cellStyle name="标题 5 16" xfId="4649"/>
    <cellStyle name="标题 5 17" xfId="4650"/>
    <cellStyle name="标题 5 18" xfId="4651"/>
    <cellStyle name="标题 5 2 10" xfId="4652"/>
    <cellStyle name="检查单元格 3 3" xfId="4653"/>
    <cellStyle name="标题 5 2 11" xfId="4654"/>
    <cellStyle name="检查单元格 3 4" xfId="4655"/>
    <cellStyle name="标题 5 2 12" xfId="4656"/>
    <cellStyle name="检查单元格 3 5" xfId="4657"/>
    <cellStyle name="注释 5 5 10" xfId="4658"/>
    <cellStyle name="标题 5 2 13" xfId="4659"/>
    <cellStyle name="检查单元格 3 6" xfId="4660"/>
    <cellStyle name="注释 5 5 11" xfId="4661"/>
    <cellStyle name="标题 5 2 14" xfId="4662"/>
    <cellStyle name="检查单元格 3 7" xfId="4663"/>
    <cellStyle name="注释 5 5 12" xfId="4664"/>
    <cellStyle name="标题 5 2 15" xfId="4665"/>
    <cellStyle name="检查单元格 3 8" xfId="4666"/>
    <cellStyle name="注释 5 5 13" xfId="4667"/>
    <cellStyle name="标题 5 2 16" xfId="4668"/>
    <cellStyle name="检查单元格 3 9" xfId="4669"/>
    <cellStyle name="标题 5 2 2 13" xfId="4670"/>
    <cellStyle name="常规 2 5 3 2 4" xfId="4671"/>
    <cellStyle name="标题 5 2 2 2" xfId="4672"/>
    <cellStyle name="计算 7 3 13" xfId="4673"/>
    <cellStyle name="标题 6 16" xfId="4674"/>
    <cellStyle name="标题 5 2 2 2 2" xfId="4675"/>
    <cellStyle name="标题 6 17" xfId="4676"/>
    <cellStyle name="标题 5 2 2 2 3" xfId="4677"/>
    <cellStyle name="标题 6 18" xfId="4678"/>
    <cellStyle name="标题 5 2 2 2 4" xfId="4679"/>
    <cellStyle name="标题 5 2 2 2 5" xfId="4680"/>
    <cellStyle name="标题 5 2 2 3 11" xfId="4681"/>
    <cellStyle name="标题 5 2 2 3 12" xfId="4682"/>
    <cellStyle name="标题 5 2 2 3 13" xfId="4683"/>
    <cellStyle name="标题 5 2 2 3 6" xfId="4684"/>
    <cellStyle name="标题 5 2 2 3 7" xfId="4685"/>
    <cellStyle name="标题 5 2 2 3 8" xfId="4686"/>
    <cellStyle name="标题 5 2 2 3 9" xfId="4687"/>
    <cellStyle name="标题 5 2 3 2" xfId="4688"/>
    <cellStyle name="标题 5 2 3 3" xfId="4689"/>
    <cellStyle name="标题 5 2 3 4" xfId="4690"/>
    <cellStyle name="标题 5 2 3 5" xfId="4691"/>
    <cellStyle name="标题 5 2 4" xfId="4692"/>
    <cellStyle name="标题 5 2 5" xfId="4693"/>
    <cellStyle name="标题 5 2 6" xfId="4694"/>
    <cellStyle name="标题 5 2 7" xfId="4695"/>
    <cellStyle name="标题 5 3" xfId="4696"/>
    <cellStyle name="标题 5 3 2 4" xfId="4697"/>
    <cellStyle name="标题 5 3 2 5" xfId="4698"/>
    <cellStyle name="标题 5 3 3 10" xfId="4699"/>
    <cellStyle name="标题 5 3 3 11" xfId="4700"/>
    <cellStyle name="标题 5 3 3 2" xfId="4701"/>
    <cellStyle name="标题 5 3 3 3" xfId="4702"/>
    <cellStyle name="标题 5 3 3 4" xfId="4703"/>
    <cellStyle name="标题 5 3 3 5" xfId="4704"/>
    <cellStyle name="标题 5 3 3 6" xfId="4705"/>
    <cellStyle name="标题 5 3 3 7" xfId="4706"/>
    <cellStyle name="标题 5 3 3 8" xfId="4707"/>
    <cellStyle name="标题 5 3 3 9" xfId="4708"/>
    <cellStyle name="标题 5 3 7" xfId="4709"/>
    <cellStyle name="警告文本 2 6 12" xfId="4710"/>
    <cellStyle name="适中 4 2 4 9" xfId="4711"/>
    <cellStyle name="标题 5 3 8" xfId="4712"/>
    <cellStyle name="警告文本 2 6 13" xfId="4713"/>
    <cellStyle name="标题 5 3 9" xfId="4714"/>
    <cellStyle name="标题 5 4" xfId="4715"/>
    <cellStyle name="标题 5 4 10" xfId="4716"/>
    <cellStyle name="标题 5 4 11" xfId="4717"/>
    <cellStyle name="标题 5 4 12" xfId="4718"/>
    <cellStyle name="标题 5 4 14" xfId="4719"/>
    <cellStyle name="标题 5 4 15" xfId="4720"/>
    <cellStyle name="标题 5 4 2 2" xfId="4721"/>
    <cellStyle name="标题 5 4 3 2" xfId="4722"/>
    <cellStyle name="标题 5 4 4" xfId="4723"/>
    <cellStyle name="适中 3 6 13" xfId="4724"/>
    <cellStyle name="标题 5 4 5" xfId="4725"/>
    <cellStyle name="标题 5 4 7" xfId="4726"/>
    <cellStyle name="标题 5 4 8" xfId="4727"/>
    <cellStyle name="标题 5 5" xfId="4728"/>
    <cellStyle name="标题 5 5 2" xfId="4729"/>
    <cellStyle name="标题 5 5 3" xfId="4730"/>
    <cellStyle name="标题 5 5 4" xfId="4731"/>
    <cellStyle name="标题 5 5 5" xfId="4732"/>
    <cellStyle name="标题 5 6" xfId="4733"/>
    <cellStyle name="标题 5 6 2" xfId="4734"/>
    <cellStyle name="标题 5 6 3" xfId="4735"/>
    <cellStyle name="标题 5 6 4" xfId="4736"/>
    <cellStyle name="标题 5 6 5" xfId="4737"/>
    <cellStyle name="标题 5 6 6" xfId="4738"/>
    <cellStyle name="标题 5 6 7" xfId="4739"/>
    <cellStyle name="标题 5 6 8" xfId="4740"/>
    <cellStyle name="标题 5 6 9" xfId="4741"/>
    <cellStyle name="标题 6 10" xfId="4742"/>
    <cellStyle name="标题 6 11" xfId="4743"/>
    <cellStyle name="标题 6 12" xfId="4744"/>
    <cellStyle name="标题 6 13" xfId="4745"/>
    <cellStyle name="标题 6 14" xfId="4746"/>
    <cellStyle name="标题 6 15" xfId="4747"/>
    <cellStyle name="标题 6 2 10" xfId="4748"/>
    <cellStyle name="标题 6 2 11" xfId="4749"/>
    <cellStyle name="标题 6 2 12" xfId="4750"/>
    <cellStyle name="标题 6 2 13" xfId="4751"/>
    <cellStyle name="标题 6 2 2" xfId="4752"/>
    <cellStyle name="适中 4 3 3 4" xfId="4753"/>
    <cellStyle name="标题 6 2 2 11" xfId="4754"/>
    <cellStyle name="输入 4 3 2 2" xfId="4755"/>
    <cellStyle name="标题 6 2 2 12" xfId="4756"/>
    <cellStyle name="汇总 2_2015.1.3县级预算表" xfId="4757"/>
    <cellStyle name="输入 4 3 2 3" xfId="4758"/>
    <cellStyle name="标题 6 2 2 14" xfId="4759"/>
    <cellStyle name="差 5 2 2 3" xfId="4760"/>
    <cellStyle name="输入 4 3 2 5" xfId="4761"/>
    <cellStyle name="标题 6 2 2 15" xfId="4762"/>
    <cellStyle name="差 5 2 2 4" xfId="4763"/>
    <cellStyle name="标题 6 2 2 2" xfId="4764"/>
    <cellStyle name="标题 6 2 2 2 2" xfId="4765"/>
    <cellStyle name="标题 6 2 2 2 3" xfId="4766"/>
    <cellStyle name="标题 6 2 2 2 4" xfId="4767"/>
    <cellStyle name="标题 6 2 2 2 5" xfId="4768"/>
    <cellStyle name="标题 6 2 2 3" xfId="4769"/>
    <cellStyle name="标题 6 2 2 4" xfId="4770"/>
    <cellStyle name="标题 6 2 2 5" xfId="4771"/>
    <cellStyle name="标题 6 2 2 6" xfId="4772"/>
    <cellStyle name="标题 6 2 2 7" xfId="4773"/>
    <cellStyle name="标题 6 2 2 8" xfId="4774"/>
    <cellStyle name="标题 6 2 3" xfId="4775"/>
    <cellStyle name="适中 4 3 3 5" xfId="4776"/>
    <cellStyle name="标题 6 2 4" xfId="4777"/>
    <cellStyle name="适中 4 3 3 6" xfId="4778"/>
    <cellStyle name="标题 6 2 4 13" xfId="4779"/>
    <cellStyle name="标题 6 2 4 5" xfId="4780"/>
    <cellStyle name="输出 2 4 3 2" xfId="4781"/>
    <cellStyle name="标题 6 2 4 6" xfId="4782"/>
    <cellStyle name="输出 2 4 3 3" xfId="4783"/>
    <cellStyle name="标题 6 2 4 7" xfId="4784"/>
    <cellStyle name="输出 2 4 3 4" xfId="4785"/>
    <cellStyle name="标题 6 2 5" xfId="4786"/>
    <cellStyle name="适中 4 3 3 7" xfId="4787"/>
    <cellStyle name="标题 6 2 6" xfId="4788"/>
    <cellStyle name="适中 4 3 3 8" xfId="4789"/>
    <cellStyle name="标题 6 2 7" xfId="4790"/>
    <cellStyle name="适中 4 3 3 9" xfId="4791"/>
    <cellStyle name="差 2 2 9" xfId="4792"/>
    <cellStyle name="链接单元格 3 4 5" xfId="4793"/>
    <cellStyle name="标题 6 2_2015.1.3县级预算表" xfId="4794"/>
    <cellStyle name="标题 6 3" xfId="4795"/>
    <cellStyle name="标题 6 3 10" xfId="4796"/>
    <cellStyle name="汇总 4 2 5" xfId="4797"/>
    <cellStyle name="适中 2 2 2 2 2" xfId="4798"/>
    <cellStyle name="标题 6 3 12" xfId="4799"/>
    <cellStyle name="汇总 4 2 7" xfId="4800"/>
    <cellStyle name="链接单元格 3 2 2 3 11" xfId="4801"/>
    <cellStyle name="适中 2 2 2 2 4" xfId="4802"/>
    <cellStyle name="标题 6 3 13" xfId="4803"/>
    <cellStyle name="汇总 4 2 8" xfId="4804"/>
    <cellStyle name="链接单元格 3 2 2 3 12" xfId="4805"/>
    <cellStyle name="适中 2 2 2 2 5" xfId="4806"/>
    <cellStyle name="标题 6 3 14" xfId="4807"/>
    <cellStyle name="汇总 4 2 9" xfId="4808"/>
    <cellStyle name="链接单元格 3 2 2 3 13" xfId="4809"/>
    <cellStyle name="标题 6 3 15" xfId="4810"/>
    <cellStyle name="标题 6 3 2 2" xfId="4811"/>
    <cellStyle name="标题 6 3 3 2" xfId="4812"/>
    <cellStyle name="标题 6 3 4" xfId="4813"/>
    <cellStyle name="标题 6 3 5" xfId="4814"/>
    <cellStyle name="标题 6 3 6" xfId="4815"/>
    <cellStyle name="标题 6 3 7" xfId="4816"/>
    <cellStyle name="标题 6 3 8" xfId="4817"/>
    <cellStyle name="标题 6 3 9" xfId="4818"/>
    <cellStyle name="标题 6 4" xfId="4819"/>
    <cellStyle name="标题 6 4 12" xfId="4820"/>
    <cellStyle name="标题 6 4 13" xfId="4821"/>
    <cellStyle name="标题 6 4 14" xfId="4822"/>
    <cellStyle name="标题 6 4 15" xfId="4823"/>
    <cellStyle name="标题 6 4 2" xfId="4824"/>
    <cellStyle name="注释 4 2 2 5" xfId="4825"/>
    <cellStyle name="差 2 2 4 3" xfId="4826"/>
    <cellStyle name="标题 6 4 2 2" xfId="4827"/>
    <cellStyle name="标题 6 4 3" xfId="4828"/>
    <cellStyle name="注释 4 2 2 6" xfId="4829"/>
    <cellStyle name="标题 6 4 3 10" xfId="4830"/>
    <cellStyle name="差 2 2 2 2" xfId="4831"/>
    <cellStyle name="常规 2 7 3 2 4" xfId="4832"/>
    <cellStyle name="警告文本 4 3 8" xfId="4833"/>
    <cellStyle name="标题 6 4 3 11" xfId="4834"/>
    <cellStyle name="解释性文本 5 2 2 2" xfId="4835"/>
    <cellStyle name="差 2 2 2 3" xfId="4836"/>
    <cellStyle name="常规 2 7 3 2 5" xfId="4837"/>
    <cellStyle name="警告文本 4 3 9" xfId="4838"/>
    <cellStyle name="标题 6 4 3 12" xfId="4839"/>
    <cellStyle name="解释性文本 5 2 2 3" xfId="4840"/>
    <cellStyle name="差 2 2 2 4" xfId="4841"/>
    <cellStyle name="标题 6 4 3 13" xfId="4842"/>
    <cellStyle name="解释性文本 5 2 2 4" xfId="4843"/>
    <cellStyle name="标题 6 4 3 2" xfId="4844"/>
    <cellStyle name="检查单元格 4 4 3 11" xfId="4845"/>
    <cellStyle name="标题 6 4 4" xfId="4846"/>
    <cellStyle name="注释 4 2 2 7" xfId="4847"/>
    <cellStyle name="标题 6 4 5" xfId="4848"/>
    <cellStyle name="注释 4 2 2 8" xfId="4849"/>
    <cellStyle name="标题 6 4 6" xfId="4850"/>
    <cellStyle name="注释 4 2 2 9" xfId="4851"/>
    <cellStyle name="标题 6 4 7" xfId="4852"/>
    <cellStyle name="标题 6 4 8" xfId="4853"/>
    <cellStyle name="标题 6 4 9" xfId="4854"/>
    <cellStyle name="标题 6 5" xfId="4855"/>
    <cellStyle name="标题 6 5 2" xfId="4856"/>
    <cellStyle name="注释 4 2 3 5" xfId="4857"/>
    <cellStyle name="标题 6 5 3" xfId="4858"/>
    <cellStyle name="标题 6 5 4" xfId="4859"/>
    <cellStyle name="标题 6 5 5" xfId="4860"/>
    <cellStyle name="标题 6 6" xfId="4861"/>
    <cellStyle name="标题 6 6 3" xfId="4862"/>
    <cellStyle name="注释 4 2 4 6" xfId="4863"/>
    <cellStyle name="标题 6 6 4" xfId="4864"/>
    <cellStyle name="注释 4 2 4 7" xfId="4865"/>
    <cellStyle name="标题 6 6 5" xfId="4866"/>
    <cellStyle name="注释 4 2 4 8" xfId="4867"/>
    <cellStyle name="标题 6 6 6" xfId="4868"/>
    <cellStyle name="注释 4 2 4 9" xfId="4869"/>
    <cellStyle name="标题 6 6 7" xfId="4870"/>
    <cellStyle name="标题 6 6 8" xfId="4871"/>
    <cellStyle name="标题 6 6 9" xfId="4872"/>
    <cellStyle name="标题 7 10" xfId="4873"/>
    <cellStyle name="标题 7 11" xfId="4874"/>
    <cellStyle name="标题 7 12" xfId="4875"/>
    <cellStyle name="标题 7 13" xfId="4876"/>
    <cellStyle name="标题 7 14" xfId="4877"/>
    <cellStyle name="标题 7 15" xfId="4878"/>
    <cellStyle name="标题 7 16" xfId="4879"/>
    <cellStyle name="标题 7 17" xfId="4880"/>
    <cellStyle name="标题 7 18" xfId="4881"/>
    <cellStyle name="标题 7 2 2" xfId="4882"/>
    <cellStyle name="适中 4 4 3 4" xfId="4883"/>
    <cellStyle name="标题 7 2 2 10" xfId="4884"/>
    <cellStyle name="标题 7 2 2 11" xfId="4885"/>
    <cellStyle name="标题 7 2 2 12" xfId="4886"/>
    <cellStyle name="标题 7 2 2 13" xfId="4887"/>
    <cellStyle name="标题 7 2 2 14" xfId="4888"/>
    <cellStyle name="标题 7 2 2 15" xfId="4889"/>
    <cellStyle name="标题 7 2 2 2" xfId="4890"/>
    <cellStyle name="标题 7 2 2 2 2" xfId="4891"/>
    <cellStyle name="标题 7 2 2 2 3" xfId="4892"/>
    <cellStyle name="标题 7 2 2 2 4" xfId="4893"/>
    <cellStyle name="解释性文本 2 3 3 10" xfId="4894"/>
    <cellStyle name="标题 7 2 2 2 5" xfId="4895"/>
    <cellStyle name="解释性文本 2 3 3 11" xfId="4896"/>
    <cellStyle name="标题 7 2 2 3" xfId="4897"/>
    <cellStyle name="标题 7 2 2 3 10" xfId="4898"/>
    <cellStyle name="标题 7 2 2 3 11" xfId="4899"/>
    <cellStyle name="差 5 2_2016-2018年财政规划附表(2)" xfId="4900"/>
    <cellStyle name="标题 7 2 2 3 12" xfId="4901"/>
    <cellStyle name="标题 7 2 2 3 13" xfId="4902"/>
    <cellStyle name="适中 2 2 2" xfId="4903"/>
    <cellStyle name="标题 7 2 2 3 2" xfId="4904"/>
    <cellStyle name="标题 7 2 2 3 3" xfId="4905"/>
    <cellStyle name="标题 7 2 2 3 4" xfId="4906"/>
    <cellStyle name="标题 7 2 2 3 5" xfId="4907"/>
    <cellStyle name="标题 7 2 2 3 6" xfId="4908"/>
    <cellStyle name="标题 7 2 2 3 7" xfId="4909"/>
    <cellStyle name="标题 7 2 2 3 8" xfId="4910"/>
    <cellStyle name="标题 7 2 2 3 9" xfId="4911"/>
    <cellStyle name="标题 7 2 2 4" xfId="4912"/>
    <cellStyle name="标题 7 2 2 5" xfId="4913"/>
    <cellStyle name="标题 7 2 2 6" xfId="4914"/>
    <cellStyle name="标题 7 2 2 7" xfId="4915"/>
    <cellStyle name="标题 7 2 2 8" xfId="4916"/>
    <cellStyle name="标题 7 2 2 9" xfId="4917"/>
    <cellStyle name="标题 7 2 3" xfId="4918"/>
    <cellStyle name="适中 4 4 3 5" xfId="4919"/>
    <cellStyle name="标题 7 2 4" xfId="4920"/>
    <cellStyle name="适中 4 4 3 6" xfId="4921"/>
    <cellStyle name="标题 7 2 4 10" xfId="4922"/>
    <cellStyle name="标题 7 2 4 11" xfId="4923"/>
    <cellStyle name="标题 7 2 4 12" xfId="4924"/>
    <cellStyle name="标题 7 2 4 13" xfId="4925"/>
    <cellStyle name="标题 7 2 4 2" xfId="4926"/>
    <cellStyle name="解释性文本 3 17" xfId="4927"/>
    <cellStyle name="标题 7 2 4 3" xfId="4928"/>
    <cellStyle name="解释性文本 3 18" xfId="4929"/>
    <cellStyle name="标题 7 2 5" xfId="4930"/>
    <cellStyle name="适中 4 4 3 7" xfId="4931"/>
    <cellStyle name="标题 7 2 6" xfId="4932"/>
    <cellStyle name="适中 4 4 3 8" xfId="4933"/>
    <cellStyle name="标题 7 2 7" xfId="4934"/>
    <cellStyle name="适中 4 4 3 9" xfId="4935"/>
    <cellStyle name="标题 7 3" xfId="4936"/>
    <cellStyle name="标题 7 3 12" xfId="4937"/>
    <cellStyle name="解释性文本 8 5" xfId="4938"/>
    <cellStyle name="标题 7 3 13" xfId="4939"/>
    <cellStyle name="解释性文本 8 6" xfId="4940"/>
    <cellStyle name="标题 7 3 4" xfId="4941"/>
    <cellStyle name="标题 7 3 5" xfId="4942"/>
    <cellStyle name="标题 7 3 6" xfId="4943"/>
    <cellStyle name="链接单元格 2 2" xfId="4944"/>
    <cellStyle name="标题 7 3 7" xfId="4945"/>
    <cellStyle name="链接单元格 2 3" xfId="4946"/>
    <cellStyle name="标题 7 3 8" xfId="4947"/>
    <cellStyle name="链接单元格 2 4" xfId="4948"/>
    <cellStyle name="标题 7 3 9" xfId="4949"/>
    <cellStyle name="链接单元格 2 5" xfId="4950"/>
    <cellStyle name="标题 7 3_2016-2018年财政规划附表(2)" xfId="4951"/>
    <cellStyle name="差 3 2 2 6" xfId="4952"/>
    <cellStyle name="标题 7 4" xfId="4953"/>
    <cellStyle name="标题 7 4 2" xfId="4954"/>
    <cellStyle name="注释 4 3 2 5" xfId="4955"/>
    <cellStyle name="标题 7 4 3" xfId="4956"/>
    <cellStyle name="标题 7 4 3 12" xfId="4957"/>
    <cellStyle name="标题 7 4 3 13" xfId="4958"/>
    <cellStyle name="标题 7 4 3 2" xfId="4959"/>
    <cellStyle name="标题 7 4 3 3" xfId="4960"/>
    <cellStyle name="标题 7 4 3 4" xfId="4961"/>
    <cellStyle name="标题 7 4 3 5" xfId="4962"/>
    <cellStyle name="标题 7 4 3 6" xfId="4963"/>
    <cellStyle name="标题 7 4 3 7" xfId="4964"/>
    <cellStyle name="标题 9 10" xfId="4965"/>
    <cellStyle name="标题 7 4 3 8" xfId="4966"/>
    <cellStyle name="标题 9 11" xfId="4967"/>
    <cellStyle name="标题 7 4 3 9" xfId="4968"/>
    <cellStyle name="标题 7 4 4" xfId="4969"/>
    <cellStyle name="标题 7 4 5" xfId="4970"/>
    <cellStyle name="标题 7 4 6" xfId="4971"/>
    <cellStyle name="链接单元格 3 2" xfId="4972"/>
    <cellStyle name="标题 7 4 7" xfId="4973"/>
    <cellStyle name="链接单元格 3 3" xfId="4974"/>
    <cellStyle name="标题 7 4 8" xfId="4975"/>
    <cellStyle name="链接单元格 3 4" xfId="4976"/>
    <cellStyle name="标题 7 4 9" xfId="4977"/>
    <cellStyle name="链接单元格 3 5" xfId="4978"/>
    <cellStyle name="标题 7 4_2016-2018年财政规划附表(2)" xfId="4979"/>
    <cellStyle name="常规 6 2" xfId="4980"/>
    <cellStyle name="标题 7 5" xfId="4981"/>
    <cellStyle name="标题 7 5 2" xfId="4982"/>
    <cellStyle name="注释 4 3 3 5" xfId="4983"/>
    <cellStyle name="标题 7_2015.1.3县级预算表" xfId="4984"/>
    <cellStyle name="标题 7 5 3" xfId="4985"/>
    <cellStyle name="注释 4 3 3 6" xfId="4986"/>
    <cellStyle name="标题 7 5 4" xfId="4987"/>
    <cellStyle name="注释 4 3 3 7" xfId="4988"/>
    <cellStyle name="标题 7 5 5" xfId="4989"/>
    <cellStyle name="注释 4 3 3 8" xfId="4990"/>
    <cellStyle name="标题 7 6" xfId="4991"/>
    <cellStyle name="标题 7 6 3" xfId="4992"/>
    <cellStyle name="标题 7 6 4" xfId="4993"/>
    <cellStyle name="标题 7 6 5" xfId="4994"/>
    <cellStyle name="标题 7 6 6" xfId="4995"/>
    <cellStyle name="链接单元格 5 2" xfId="4996"/>
    <cellStyle name="标题 7 6 7" xfId="4997"/>
    <cellStyle name="链接单元格 5 3" xfId="4998"/>
    <cellStyle name="标题 7 6 8" xfId="4999"/>
    <cellStyle name="链接单元格 5 4" xfId="5000"/>
    <cellStyle name="标题 7 6 9" xfId="5001"/>
    <cellStyle name="链接单元格 5 5" xfId="5002"/>
    <cellStyle name="标题 7 7" xfId="5003"/>
    <cellStyle name="标题 7 8" xfId="5004"/>
    <cellStyle name="标题 7 9" xfId="5005"/>
    <cellStyle name="标题 8 10" xfId="5006"/>
    <cellStyle name="标题 8 11" xfId="5007"/>
    <cellStyle name="标题 8 16" xfId="5008"/>
    <cellStyle name="标题 8 17" xfId="5009"/>
    <cellStyle name="标题 8 2 10" xfId="5010"/>
    <cellStyle name="适中 3 2 2" xfId="5011"/>
    <cellStyle name="标题 8 2 2" xfId="5012"/>
    <cellStyle name="标题 8 2 3 10" xfId="5013"/>
    <cellStyle name="标题 8 3 10" xfId="5014"/>
    <cellStyle name="标题 8 3 11" xfId="5015"/>
    <cellStyle name="警告文本 4 3_2016-2018年财政规划附表(2)" xfId="5016"/>
    <cellStyle name="标题 8 3 12" xfId="5017"/>
    <cellStyle name="检查单元格 2 2_2015.1.3县级预算表" xfId="5018"/>
    <cellStyle name="标题 8 3 13" xfId="5019"/>
    <cellStyle name="标题 8 3 14" xfId="5020"/>
    <cellStyle name="标题 8 3 15" xfId="5021"/>
    <cellStyle name="标题 8 3 2" xfId="5022"/>
    <cellStyle name="标题 8 3 3" xfId="5023"/>
    <cellStyle name="标题 8 3 4" xfId="5024"/>
    <cellStyle name="标题 8 3 5" xfId="5025"/>
    <cellStyle name="标题 8 3 6" xfId="5026"/>
    <cellStyle name="标题 8 3 7" xfId="5027"/>
    <cellStyle name="标题 8 3 8" xfId="5028"/>
    <cellStyle name="标题 8 3 9" xfId="5029"/>
    <cellStyle name="标题 8 4 5" xfId="5030"/>
    <cellStyle name="汇总 4 4 11" xfId="5031"/>
    <cellStyle name="标题 8 5 10" xfId="5032"/>
    <cellStyle name="标题 8 5 2" xfId="5033"/>
    <cellStyle name="汇总 2 2 2 11" xfId="5034"/>
    <cellStyle name="注释 4 4 3 5" xfId="5035"/>
    <cellStyle name="标题 8 5 3" xfId="5036"/>
    <cellStyle name="汇总 2 2 2 12" xfId="5037"/>
    <cellStyle name="注释 4 4 3 6" xfId="5038"/>
    <cellStyle name="标题 8 5 4" xfId="5039"/>
    <cellStyle name="汇总 2 2 2 13" xfId="5040"/>
    <cellStyle name="注释 4 4 3 7" xfId="5041"/>
    <cellStyle name="标题 8 5 5" xfId="5042"/>
    <cellStyle name="汇总 2 2 2 14" xfId="5043"/>
    <cellStyle name="注释 4 4 3 8" xfId="5044"/>
    <cellStyle name="标题 8 5 6" xfId="5045"/>
    <cellStyle name="汇总 2 2 2 15" xfId="5046"/>
    <cellStyle name="注释 4 4 3 9" xfId="5047"/>
    <cellStyle name="标题 8 5 7" xfId="5048"/>
    <cellStyle name="标题 8 5 8" xfId="5049"/>
    <cellStyle name="标题 8 5 9" xfId="5050"/>
    <cellStyle name="标题 8_2015.1.3县级预算表" xfId="5051"/>
    <cellStyle name="标题 9 12" xfId="5052"/>
    <cellStyle name="标题 9 13" xfId="5053"/>
    <cellStyle name="标题 9 14" xfId="5054"/>
    <cellStyle name="标题 9 15" xfId="5055"/>
    <cellStyle name="标题 9 2 3" xfId="5056"/>
    <cellStyle name="计算 6 12" xfId="5057"/>
    <cellStyle name="标题 9 2 4" xfId="5058"/>
    <cellStyle name="计算 6 13" xfId="5059"/>
    <cellStyle name="标题 9 2 5" xfId="5060"/>
    <cellStyle name="计算 6 14" xfId="5061"/>
    <cellStyle name="标题 9 3" xfId="5062"/>
    <cellStyle name="标题 9 4" xfId="5063"/>
    <cellStyle name="标题 9 5" xfId="5064"/>
    <cellStyle name="标题 9 6" xfId="5065"/>
    <cellStyle name="标题 9 7" xfId="5066"/>
    <cellStyle name="检查单元格 2 4 2 2" xfId="5067"/>
    <cellStyle name="标题 9 8" xfId="5068"/>
    <cellStyle name="检查单元格 2 4 2 3" xfId="5069"/>
    <cellStyle name="标题 9 9" xfId="5070"/>
    <cellStyle name="汇总 7 3 10" xfId="5071"/>
    <cellStyle name="检查单元格 2 4 2 4" xfId="5072"/>
    <cellStyle name="标题 9_2016-2018年财政规划附表(2)" xfId="5073"/>
    <cellStyle name="差 10" xfId="5074"/>
    <cellStyle name="差 11" xfId="5075"/>
    <cellStyle name="差 12" xfId="5076"/>
    <cellStyle name="差 2 15" xfId="5077"/>
    <cellStyle name="常规 2 3 2 3 4" xfId="5078"/>
    <cellStyle name="差 2 2 10" xfId="5079"/>
    <cellStyle name="差 2 2 11" xfId="5080"/>
    <cellStyle name="差 2 2 12" xfId="5081"/>
    <cellStyle name="差 2 2 13" xfId="5082"/>
    <cellStyle name="差 2 2 2 2 2" xfId="5083"/>
    <cellStyle name="差 2 2 2 3 10" xfId="5084"/>
    <cellStyle name="差 2 2 2 3 11" xfId="5085"/>
    <cellStyle name="差 2 2 2 3 12" xfId="5086"/>
    <cellStyle name="差 2 2 2 3 13" xfId="5087"/>
    <cellStyle name="差 2 2 2 3 2" xfId="5088"/>
    <cellStyle name="差 2 2 3 2" xfId="5089"/>
    <cellStyle name="常规 2 7 3 3 4" xfId="5090"/>
    <cellStyle name="警告文本 4 4 8" xfId="5091"/>
    <cellStyle name="差 2 2 3 3" xfId="5092"/>
    <cellStyle name="常规 2 7 3 3 5" xfId="5093"/>
    <cellStyle name="警告文本 4 4 9" xfId="5094"/>
    <cellStyle name="差 2 2 4 11" xfId="5095"/>
    <cellStyle name="差 2 2 4 12" xfId="5096"/>
    <cellStyle name="差 2 2 4 13" xfId="5097"/>
    <cellStyle name="差 2 2 4 2" xfId="5098"/>
    <cellStyle name="差 2 2 8" xfId="5099"/>
    <cellStyle name="链接单元格 3 4 4" xfId="5100"/>
    <cellStyle name="差 2 2_2015.1.3县级预算表" xfId="5101"/>
    <cellStyle name="差 2 3 13" xfId="5102"/>
    <cellStyle name="差 2 3 14" xfId="5103"/>
    <cellStyle name="计算 4 4 3 10" xfId="5104"/>
    <cellStyle name="差 2 3 15" xfId="5105"/>
    <cellStyle name="计算 4 4 3 11" xfId="5106"/>
    <cellStyle name="差 2 3 2 2" xfId="5107"/>
    <cellStyle name="警告文本 5 3 8" xfId="5108"/>
    <cellStyle name="差 2 3 2 3" xfId="5109"/>
    <cellStyle name="警告文本 5 3 9" xfId="5110"/>
    <cellStyle name="差 2 3 2 4" xfId="5111"/>
    <cellStyle name="差 2 3 3" xfId="5112"/>
    <cellStyle name="差 4 6 11" xfId="5113"/>
    <cellStyle name="差 2 3 3 10" xfId="5114"/>
    <cellStyle name="警告文本 2 4 6" xfId="5115"/>
    <cellStyle name="差 2 3 3 11" xfId="5116"/>
    <cellStyle name="警告文本 2 4 7" xfId="5117"/>
    <cellStyle name="差 2 3 3 12" xfId="5118"/>
    <cellStyle name="警告文本 2 4 8" xfId="5119"/>
    <cellStyle name="差 2 3 3 13" xfId="5120"/>
    <cellStyle name="警告文本 2 4 9" xfId="5121"/>
    <cellStyle name="差 2 3_2016-2018年财政规划附表(2)" xfId="5122"/>
    <cellStyle name="差 2 4" xfId="5123"/>
    <cellStyle name="差 2 4 14" xfId="5124"/>
    <cellStyle name="检查单元格 2 6 4" xfId="5125"/>
    <cellStyle name="差 2 4 15" xfId="5126"/>
    <cellStyle name="检查单元格 2 6 5" xfId="5127"/>
    <cellStyle name="差 2 4 8" xfId="5128"/>
    <cellStyle name="链接单元格 3 6 4" xfId="5129"/>
    <cellStyle name="差 2 4 9" xfId="5130"/>
    <cellStyle name="链接单元格 3 6 5" xfId="5131"/>
    <cellStyle name="差 2 5" xfId="5132"/>
    <cellStyle name="差 2 5 3" xfId="5133"/>
    <cellStyle name="差 2 5 4" xfId="5134"/>
    <cellStyle name="差 2 5 5" xfId="5135"/>
    <cellStyle name="差 2 6" xfId="5136"/>
    <cellStyle name="差 2 6 10" xfId="5137"/>
    <cellStyle name="差 2 6 11" xfId="5138"/>
    <cellStyle name="差 2 6 12" xfId="5139"/>
    <cellStyle name="差 2 6 13" xfId="5140"/>
    <cellStyle name="差 2 6 2" xfId="5141"/>
    <cellStyle name="差 2 6 3" xfId="5142"/>
    <cellStyle name="差 2 6 4" xfId="5143"/>
    <cellStyle name="差 2 6 5" xfId="5144"/>
    <cellStyle name="差 2 6 6" xfId="5145"/>
    <cellStyle name="差 2 6 7" xfId="5146"/>
    <cellStyle name="差 2 6 8" xfId="5147"/>
    <cellStyle name="差 2 6 9" xfId="5148"/>
    <cellStyle name="差 2 7" xfId="5149"/>
    <cellStyle name="差 2 8" xfId="5150"/>
    <cellStyle name="差 2 9" xfId="5151"/>
    <cellStyle name="差 2_2015.1.3县级预算表" xfId="5152"/>
    <cellStyle name="差 3 10" xfId="5153"/>
    <cellStyle name="差 3 11" xfId="5154"/>
    <cellStyle name="差 3 12" xfId="5155"/>
    <cellStyle name="差 3 13" xfId="5156"/>
    <cellStyle name="差 3 14" xfId="5157"/>
    <cellStyle name="差 3 15" xfId="5158"/>
    <cellStyle name="差 3 16" xfId="5159"/>
    <cellStyle name="差 3 17" xfId="5160"/>
    <cellStyle name="差 3 18" xfId="5161"/>
    <cellStyle name="常规 6 4 3 10" xfId="5162"/>
    <cellStyle name="差 3 2" xfId="5163"/>
    <cellStyle name="差 3 2 10" xfId="5164"/>
    <cellStyle name="常规 4 2 4 11" xfId="5165"/>
    <cellStyle name="差 3 2 11" xfId="5166"/>
    <cellStyle name="常规 4 2 4 12" xfId="5167"/>
    <cellStyle name="差 3 2 12" xfId="5168"/>
    <cellStyle name="常规 4 2 4 13" xfId="5169"/>
    <cellStyle name="差 3 2 13" xfId="5170"/>
    <cellStyle name="常规 4 2 4 14" xfId="5171"/>
    <cellStyle name="差 3 2 14" xfId="5172"/>
    <cellStyle name="常规 4 2 4 15" xfId="5173"/>
    <cellStyle name="差 3 2 15" xfId="5174"/>
    <cellStyle name="差 3 2 16" xfId="5175"/>
    <cellStyle name="差 3 2 2" xfId="5176"/>
    <cellStyle name="差 3 2 2 10" xfId="5177"/>
    <cellStyle name="差 3 2 2 11" xfId="5178"/>
    <cellStyle name="差 3 2 2 12" xfId="5179"/>
    <cellStyle name="差 3 2 2 13" xfId="5180"/>
    <cellStyle name="差 3 2 2 14" xfId="5181"/>
    <cellStyle name="差 3 2 2 15" xfId="5182"/>
    <cellStyle name="差 3 2 2 2" xfId="5183"/>
    <cellStyle name="输入 2 3 2 4" xfId="5184"/>
    <cellStyle name="差 3 2 2 2 5" xfId="5185"/>
    <cellStyle name="差 3 2 2 3" xfId="5186"/>
    <cellStyle name="输入 2 3 2 5" xfId="5187"/>
    <cellStyle name="差 3 2 2 3 10" xfId="5188"/>
    <cellStyle name="差 3 2 2 3 11" xfId="5189"/>
    <cellStyle name="差 3 2 2 3 12" xfId="5190"/>
    <cellStyle name="差 3 2 2 3 13" xfId="5191"/>
    <cellStyle name="差 3 2 2 3 2" xfId="5192"/>
    <cellStyle name="差 3 2 2 3 3" xfId="5193"/>
    <cellStyle name="差 3 2 2 3 4" xfId="5194"/>
    <cellStyle name="差 3 2 2 3 5" xfId="5195"/>
    <cellStyle name="差 3 2 2 3 6" xfId="5196"/>
    <cellStyle name="差 3 2 2 3 7" xfId="5197"/>
    <cellStyle name="差 3 2 2 3 8" xfId="5198"/>
    <cellStyle name="差 3 2 2 3 9" xfId="5199"/>
    <cellStyle name="差 3 2 2 4" xfId="5200"/>
    <cellStyle name="差 3 2 2 5" xfId="5201"/>
    <cellStyle name="差 3 2 2 7" xfId="5202"/>
    <cellStyle name="差 3 2 2 8" xfId="5203"/>
    <cellStyle name="差 3 2 2 9" xfId="5204"/>
    <cellStyle name="差 3 2 3" xfId="5205"/>
    <cellStyle name="差 3 2 3 2" xfId="5206"/>
    <cellStyle name="常规 4 2 4 3 7" xfId="5207"/>
    <cellStyle name="输入 2 3 3 4" xfId="5208"/>
    <cellStyle name="差 3 2 3 3" xfId="5209"/>
    <cellStyle name="常规 4 2 4 3 8" xfId="5210"/>
    <cellStyle name="输入 2 3 3 5" xfId="5211"/>
    <cellStyle name="差 3 2 3 4" xfId="5212"/>
    <cellStyle name="常规 4 2 4 3 9" xfId="5213"/>
    <cellStyle name="输入 2 3 3 6" xfId="5214"/>
    <cellStyle name="差 3 2 3 5" xfId="5215"/>
    <cellStyle name="输入 2 3 3 7" xfId="5216"/>
    <cellStyle name="差 3 2 4 10" xfId="5217"/>
    <cellStyle name="差 3 6 9" xfId="5218"/>
    <cellStyle name="差 3 2 4 11" xfId="5219"/>
    <cellStyle name="差 3 2 4 12" xfId="5220"/>
    <cellStyle name="差 3 2 4 13" xfId="5221"/>
    <cellStyle name="差 3 2 4 2" xfId="5222"/>
    <cellStyle name="差 3 2 4 3" xfId="5223"/>
    <cellStyle name="差 3 2 4 4" xfId="5224"/>
    <cellStyle name="差 3 2 4 5" xfId="5225"/>
    <cellStyle name="差 3 2 4 6" xfId="5226"/>
    <cellStyle name="差 3 2 4 7" xfId="5227"/>
    <cellStyle name="差 3 2 4 8" xfId="5228"/>
    <cellStyle name="差 3 2 4 9" xfId="5229"/>
    <cellStyle name="差 3 2 8" xfId="5230"/>
    <cellStyle name="链接单元格 4 4 4" xfId="5231"/>
    <cellStyle name="差 3 2 9" xfId="5232"/>
    <cellStyle name="链接单元格 4 4 5" xfId="5233"/>
    <cellStyle name="差 3 3" xfId="5234"/>
    <cellStyle name="差 3 3 10" xfId="5235"/>
    <cellStyle name="计算 3 2 2 3 3" xfId="5236"/>
    <cellStyle name="差 3 3 11" xfId="5237"/>
    <cellStyle name="计算 3 2 2 3 4" xfId="5238"/>
    <cellStyle name="差 3 3 12" xfId="5239"/>
    <cellStyle name="计算 3 2 2 3 5" xfId="5240"/>
    <cellStyle name="差 3 3 13" xfId="5241"/>
    <cellStyle name="计算 3 2 2 3 6" xfId="5242"/>
    <cellStyle name="差 3 3 14" xfId="5243"/>
    <cellStyle name="计算 3 2 2 3 7" xfId="5244"/>
    <cellStyle name="差 3 3 15" xfId="5245"/>
    <cellStyle name="计算 3 2 2 3 8" xfId="5246"/>
    <cellStyle name="差 3 3 2" xfId="5247"/>
    <cellStyle name="差 3 3 2 2" xfId="5248"/>
    <cellStyle name="输入 2 4 2 4" xfId="5249"/>
    <cellStyle name="差 3 3 2 3" xfId="5250"/>
    <cellStyle name="输入 2 4 2 5" xfId="5251"/>
    <cellStyle name="差 3 3 2 4" xfId="5252"/>
    <cellStyle name="差 3 3 2 5" xfId="5253"/>
    <cellStyle name="差 3 3 3" xfId="5254"/>
    <cellStyle name="差 3 3 3 10" xfId="5255"/>
    <cellStyle name="差 3 3 3 11" xfId="5256"/>
    <cellStyle name="差 3 3 3 12" xfId="5257"/>
    <cellStyle name="差 3 3 3 13" xfId="5258"/>
    <cellStyle name="差 3 3 3 2" xfId="5259"/>
    <cellStyle name="输入 2 4 3 4" xfId="5260"/>
    <cellStyle name="差 3 3 3 3" xfId="5261"/>
    <cellStyle name="输入 2 4 3 5" xfId="5262"/>
    <cellStyle name="差 3 3 3 4" xfId="5263"/>
    <cellStyle name="输入 2 4 3 6" xfId="5264"/>
    <cellStyle name="差 3 3 3 5" xfId="5265"/>
    <cellStyle name="输入 2 4 3 7" xfId="5266"/>
    <cellStyle name="差 3 3 3 6" xfId="5267"/>
    <cellStyle name="输入 2 4 3 8" xfId="5268"/>
    <cellStyle name="差 3 3 3 7" xfId="5269"/>
    <cellStyle name="输入 2 4 3 9" xfId="5270"/>
    <cellStyle name="差 3 3 3 8" xfId="5271"/>
    <cellStyle name="差 3 3 3 9" xfId="5272"/>
    <cellStyle name="差 3 3_2016-2018年财政规划附表(2)" xfId="5273"/>
    <cellStyle name="差 3 4" xfId="5274"/>
    <cellStyle name="差 3 4 10" xfId="5275"/>
    <cellStyle name="常规 4 2 6 11" xfId="5276"/>
    <cellStyle name="差 3 4 11" xfId="5277"/>
    <cellStyle name="常规 4 2 6 12" xfId="5278"/>
    <cellStyle name="差 3 4 12" xfId="5279"/>
    <cellStyle name="常规 4 2 6 13" xfId="5280"/>
    <cellStyle name="差 3 4 13" xfId="5281"/>
    <cellStyle name="差 3 4 14" xfId="5282"/>
    <cellStyle name="常规 2 3 5 2 2" xfId="5283"/>
    <cellStyle name="差 3 4 15" xfId="5284"/>
    <cellStyle name="常规 2 3 5 2 3" xfId="5285"/>
    <cellStyle name="差 3 4 2" xfId="5286"/>
    <cellStyle name="差 3 4 2 3" xfId="5287"/>
    <cellStyle name="差 3 4 2 4" xfId="5288"/>
    <cellStyle name="差 3 4 2 5" xfId="5289"/>
    <cellStyle name="差 3 4 3" xfId="5290"/>
    <cellStyle name="差 3 4 3 10" xfId="5291"/>
    <cellStyle name="差 3 4 3 11" xfId="5292"/>
    <cellStyle name="差 3 4 3 12" xfId="5293"/>
    <cellStyle name="差 3 4 3 13" xfId="5294"/>
    <cellStyle name="差 3 4 3 2" xfId="5295"/>
    <cellStyle name="差 3 4 3 3" xfId="5296"/>
    <cellStyle name="差 3 4 3 4" xfId="5297"/>
    <cellStyle name="差 3 4 3 5" xfId="5298"/>
    <cellStyle name="差 3 4 3 6" xfId="5299"/>
    <cellStyle name="差 3 4 3 7" xfId="5300"/>
    <cellStyle name="差 3 4 3 8" xfId="5301"/>
    <cellStyle name="差 3 4 3 9" xfId="5302"/>
    <cellStyle name="差 3 4 4" xfId="5303"/>
    <cellStyle name="差 3 4 5" xfId="5304"/>
    <cellStyle name="差 3 4 6" xfId="5305"/>
    <cellStyle name="链接单元格 4 6 2" xfId="5306"/>
    <cellStyle name="差 3 4 7" xfId="5307"/>
    <cellStyle name="链接单元格 4 6 3" xfId="5308"/>
    <cellStyle name="差 3 4 8" xfId="5309"/>
    <cellStyle name="链接单元格 4 6 4" xfId="5310"/>
    <cellStyle name="差 3 4 9" xfId="5311"/>
    <cellStyle name="链接单元格 4 6 5" xfId="5312"/>
    <cellStyle name="差 3 4_2016-2018年财政规划附表(2)" xfId="5313"/>
    <cellStyle name="解释性文本 3 2 2 14" xfId="5314"/>
    <cellStyle name="差 3 5" xfId="5315"/>
    <cellStyle name="差 3 5 2" xfId="5316"/>
    <cellStyle name="差 3 5 3" xfId="5317"/>
    <cellStyle name="差 3 5 4" xfId="5318"/>
    <cellStyle name="差 3 5 5" xfId="5319"/>
    <cellStyle name="差 3 6" xfId="5320"/>
    <cellStyle name="差 3 6 10" xfId="5321"/>
    <cellStyle name="差 3 6 11" xfId="5322"/>
    <cellStyle name="差 3 6 12" xfId="5323"/>
    <cellStyle name="差 3 6 13" xfId="5324"/>
    <cellStyle name="差 3 6 2" xfId="5325"/>
    <cellStyle name="差 3 6 3" xfId="5326"/>
    <cellStyle name="差 3 6 4" xfId="5327"/>
    <cellStyle name="差 3 6 5" xfId="5328"/>
    <cellStyle name="差 3 6 6" xfId="5329"/>
    <cellStyle name="差 3 6 7" xfId="5330"/>
    <cellStyle name="差 3 6 8" xfId="5331"/>
    <cellStyle name="差 3 7" xfId="5332"/>
    <cellStyle name="差 3 8" xfId="5333"/>
    <cellStyle name="差 3 9" xfId="5334"/>
    <cellStyle name="差 3_2015.1.3县级预算表" xfId="5335"/>
    <cellStyle name="常规 2 4 3 13" xfId="5336"/>
    <cellStyle name="差 4 10" xfId="5337"/>
    <cellStyle name="常规 7 2 3 7" xfId="5338"/>
    <cellStyle name="差 4 11" xfId="5339"/>
    <cellStyle name="常规 7 2 3 8" xfId="5340"/>
    <cellStyle name="差 4 12" xfId="5341"/>
    <cellStyle name="常规 7 2 3 9" xfId="5342"/>
    <cellStyle name="差 4 13" xfId="5343"/>
    <cellStyle name="差 4 14" xfId="5344"/>
    <cellStyle name="差 4 15" xfId="5345"/>
    <cellStyle name="差 4 16" xfId="5346"/>
    <cellStyle name="差 4 17" xfId="5347"/>
    <cellStyle name="差 4 18" xfId="5348"/>
    <cellStyle name="差 4 2" xfId="5349"/>
    <cellStyle name="差 4 2 10" xfId="5350"/>
    <cellStyle name="常规 4 3 4 11" xfId="5351"/>
    <cellStyle name="差 4 2 11" xfId="5352"/>
    <cellStyle name="常规 4 3 4 12" xfId="5353"/>
    <cellStyle name="差 4 2 12" xfId="5354"/>
    <cellStyle name="常规 4 3 4 13" xfId="5355"/>
    <cellStyle name="差 4 2 13" xfId="5356"/>
    <cellStyle name="常规 4 3 4 14" xfId="5357"/>
    <cellStyle name="差 4 2 14" xfId="5358"/>
    <cellStyle name="常规 4 3 4 15" xfId="5359"/>
    <cellStyle name="差 4 2 15" xfId="5360"/>
    <cellStyle name="差 4 2 16" xfId="5361"/>
    <cellStyle name="差 4 2 2" xfId="5362"/>
    <cellStyle name="差 4 2 2 10" xfId="5363"/>
    <cellStyle name="差 4 2 2 11" xfId="5364"/>
    <cellStyle name="差 4 2 2 12" xfId="5365"/>
    <cellStyle name="差 4 2 2 13" xfId="5366"/>
    <cellStyle name="差 4 2 2 14" xfId="5367"/>
    <cellStyle name="差 4 2 2 15" xfId="5368"/>
    <cellStyle name="差 4 2 2 2" xfId="5369"/>
    <cellStyle name="常规 2 2 3 5 13" xfId="5370"/>
    <cellStyle name="输入 3 3 2 4" xfId="5371"/>
    <cellStyle name="差 4 2 2 2 2" xfId="5372"/>
    <cellStyle name="警告文本 5 5 9" xfId="5373"/>
    <cellStyle name="链接单元格 3 2 11" xfId="5374"/>
    <cellStyle name="差 4 2 2 3" xfId="5375"/>
    <cellStyle name="输入 3 3 2 5" xfId="5376"/>
    <cellStyle name="差 4 2 2 3 10" xfId="5377"/>
    <cellStyle name="差 4 2 2 3 11" xfId="5378"/>
    <cellStyle name="差 4 2 2 3 12" xfId="5379"/>
    <cellStyle name="差 4 2 2 3 13" xfId="5380"/>
    <cellStyle name="差 4 2 2 3 2" xfId="5381"/>
    <cellStyle name="差 4 2 2 3 3" xfId="5382"/>
    <cellStyle name="差 4 2 2 3 4" xfId="5383"/>
    <cellStyle name="差 4 2 2 3 5" xfId="5384"/>
    <cellStyle name="差 4 2 2 3 6" xfId="5385"/>
    <cellStyle name="差 4 2 2 3 7" xfId="5386"/>
    <cellStyle name="差 4 2 2 3 8" xfId="5387"/>
    <cellStyle name="差 4 2 2 3 9" xfId="5388"/>
    <cellStyle name="差 4 2 2 4" xfId="5389"/>
    <cellStyle name="差 4 2 2 5" xfId="5390"/>
    <cellStyle name="差 4 2 2 6" xfId="5391"/>
    <cellStyle name="差 4 2 2 7" xfId="5392"/>
    <cellStyle name="差 4 2 2 8" xfId="5393"/>
    <cellStyle name="差 4 2 2 9" xfId="5394"/>
    <cellStyle name="差 4 2 2_2016-2018年财政规划附表(2)" xfId="5395"/>
    <cellStyle name="差 4 2 3" xfId="5396"/>
    <cellStyle name="差 4 2 3 2" xfId="5397"/>
    <cellStyle name="常规 4 3 4 3 7" xfId="5398"/>
    <cellStyle name="输入 3 3 3 4" xfId="5399"/>
    <cellStyle name="差 4 2 3 3" xfId="5400"/>
    <cellStyle name="常规 2 3 2 2 4 10" xfId="5401"/>
    <cellStyle name="常规 4 3 4 3 8" xfId="5402"/>
    <cellStyle name="输入 3 3 3 5" xfId="5403"/>
    <cellStyle name="差 4 2 3 4" xfId="5404"/>
    <cellStyle name="常规 2 3 2 2 4 11" xfId="5405"/>
    <cellStyle name="常规 4 3 4 3 9" xfId="5406"/>
    <cellStyle name="输入 3 3 3 6" xfId="5407"/>
    <cellStyle name="差 4 2 3 5" xfId="5408"/>
    <cellStyle name="常规 2 3 2 2 4 12" xfId="5409"/>
    <cellStyle name="输入 3 3 3 7" xfId="5410"/>
    <cellStyle name="差 4 2 4 10" xfId="5411"/>
    <cellStyle name="差 4 2 4 11" xfId="5412"/>
    <cellStyle name="差 4 2 4 12" xfId="5413"/>
    <cellStyle name="差 4 2 4 13" xfId="5414"/>
    <cellStyle name="差 4 2 4 2" xfId="5415"/>
    <cellStyle name="差 4 2 4 3" xfId="5416"/>
    <cellStyle name="差 4 2 4 4" xfId="5417"/>
    <cellStyle name="输出 7 2 2" xfId="5418"/>
    <cellStyle name="差 4 2 4 5" xfId="5419"/>
    <cellStyle name="输出 7 2 3" xfId="5420"/>
    <cellStyle name="差 4 2 4 6" xfId="5421"/>
    <cellStyle name="输出 7 2 4" xfId="5422"/>
    <cellStyle name="差 4 2 4 7" xfId="5423"/>
    <cellStyle name="输出 7 2 5" xfId="5424"/>
    <cellStyle name="差 4 2 4 8" xfId="5425"/>
    <cellStyle name="差 4 2 4 9" xfId="5426"/>
    <cellStyle name="差 4 2_2015.1.3县级预算表" xfId="5427"/>
    <cellStyle name="差 4 3" xfId="5428"/>
    <cellStyle name="差 4 3 10" xfId="5429"/>
    <cellStyle name="差 4 3 11" xfId="5430"/>
    <cellStyle name="差 4 3 12" xfId="5431"/>
    <cellStyle name="差 4 3 13" xfId="5432"/>
    <cellStyle name="差 4 3 14" xfId="5433"/>
    <cellStyle name="差 4 3 15" xfId="5434"/>
    <cellStyle name="链接单元格 4 2 2 2 2" xfId="5435"/>
    <cellStyle name="差 4 3 2" xfId="5436"/>
    <cellStyle name="常规 7 2 3 12" xfId="5437"/>
    <cellStyle name="差 4 3 2 2" xfId="5438"/>
    <cellStyle name="输入 3 4 2 4" xfId="5439"/>
    <cellStyle name="差 4 3 2 3" xfId="5440"/>
    <cellStyle name="输入 3 4 2 5" xfId="5441"/>
    <cellStyle name="差 4 3 2 4" xfId="5442"/>
    <cellStyle name="差 4 3 2 5" xfId="5443"/>
    <cellStyle name="差 4 3 3" xfId="5444"/>
    <cellStyle name="常规 7 2 3 13" xfId="5445"/>
    <cellStyle name="差 4 3 3 10" xfId="5446"/>
    <cellStyle name="差 4 3 3 11" xfId="5447"/>
    <cellStyle name="差 4 3 3 12" xfId="5448"/>
    <cellStyle name="差 4 3 3 13" xfId="5449"/>
    <cellStyle name="差 4 3 3 2" xfId="5450"/>
    <cellStyle name="输入 3 4 3 4" xfId="5451"/>
    <cellStyle name="差 4 3 3 3" xfId="5452"/>
    <cellStyle name="输入 3 4 3 5" xfId="5453"/>
    <cellStyle name="差 4 3 3 4" xfId="5454"/>
    <cellStyle name="输入 3 4 3 6" xfId="5455"/>
    <cellStyle name="差 4 3 3 5" xfId="5456"/>
    <cellStyle name="输入 3 4 3 7" xfId="5457"/>
    <cellStyle name="差 4 3 3 6" xfId="5458"/>
    <cellStyle name="输入 3 4 3 8" xfId="5459"/>
    <cellStyle name="差 4 3 3 7" xfId="5460"/>
    <cellStyle name="输入 3 4 3 9" xfId="5461"/>
    <cellStyle name="差 4 3 3 8" xfId="5462"/>
    <cellStyle name="差 4 3 3 9" xfId="5463"/>
    <cellStyle name="差 4 3 4" xfId="5464"/>
    <cellStyle name="差 4 3 5" xfId="5465"/>
    <cellStyle name="差 4 3 6" xfId="5466"/>
    <cellStyle name="链接单元格 5 5 2" xfId="5467"/>
    <cellStyle name="差 4 3 7" xfId="5468"/>
    <cellStyle name="链接单元格 5 5 3" xfId="5469"/>
    <cellStyle name="差 4 3 8" xfId="5470"/>
    <cellStyle name="链接单元格 5 5 4" xfId="5471"/>
    <cellStyle name="差 4 3 9" xfId="5472"/>
    <cellStyle name="链接单元格 5 5 5" xfId="5473"/>
    <cellStyle name="差 4 4" xfId="5474"/>
    <cellStyle name="差 4 4 10" xfId="5475"/>
    <cellStyle name="常规 4 3 6 11" xfId="5476"/>
    <cellStyle name="注释 3 2 2 2" xfId="5477"/>
    <cellStyle name="差 4 4 11" xfId="5478"/>
    <cellStyle name="常规 4 3 6 12" xfId="5479"/>
    <cellStyle name="注释 3 2 2 3" xfId="5480"/>
    <cellStyle name="差 4 4 12" xfId="5481"/>
    <cellStyle name="常规 4 3 6 13" xfId="5482"/>
    <cellStyle name="注释 3 2 2 4" xfId="5483"/>
    <cellStyle name="差 4 4 13" xfId="5484"/>
    <cellStyle name="注释 3 2 2 5" xfId="5485"/>
    <cellStyle name="差 4 4 14" xfId="5486"/>
    <cellStyle name="注释 3 2 2 6" xfId="5487"/>
    <cellStyle name="差 4 4 15" xfId="5488"/>
    <cellStyle name="注释 3 2 2 7" xfId="5489"/>
    <cellStyle name="差 4 4 2" xfId="5490"/>
    <cellStyle name="差 4 4 2 2" xfId="5491"/>
    <cellStyle name="差 4 4 2 3" xfId="5492"/>
    <cellStyle name="差 4 4 2 4" xfId="5493"/>
    <cellStyle name="差 4 4 2 5" xfId="5494"/>
    <cellStyle name="差 4 4 3 11" xfId="5495"/>
    <cellStyle name="差 4 4 3 12" xfId="5496"/>
    <cellStyle name="差 4 4 3 13" xfId="5497"/>
    <cellStyle name="差 4 4 3 2" xfId="5498"/>
    <cellStyle name="差 4 4 3 3" xfId="5499"/>
    <cellStyle name="差 4 4 7" xfId="5500"/>
    <cellStyle name="差 4 4 8" xfId="5501"/>
    <cellStyle name="差 4 4 9" xfId="5502"/>
    <cellStyle name="检查单元格 3 3 3 10" xfId="5503"/>
    <cellStyle name="差 4 4_2016-2018年财政规划附表(2)" xfId="5504"/>
    <cellStyle name="检查单元格 3 6 2" xfId="5505"/>
    <cellStyle name="差 4 5" xfId="5506"/>
    <cellStyle name="差 4 5 2" xfId="5507"/>
    <cellStyle name="差 4 5 3" xfId="5508"/>
    <cellStyle name="差 4 5 4" xfId="5509"/>
    <cellStyle name="差 4 5 5" xfId="5510"/>
    <cellStyle name="差 4 6" xfId="5511"/>
    <cellStyle name="差 4 6 2" xfId="5512"/>
    <cellStyle name="差 4 6 3" xfId="5513"/>
    <cellStyle name="差 4 6 4" xfId="5514"/>
    <cellStyle name="差 4 6 5" xfId="5515"/>
    <cellStyle name="检查单元格 2 2" xfId="5516"/>
    <cellStyle name="差 4 6 6" xfId="5517"/>
    <cellStyle name="检查单元格 2 3" xfId="5518"/>
    <cellStyle name="差 4 6 7" xfId="5519"/>
    <cellStyle name="检查单元格 2 4" xfId="5520"/>
    <cellStyle name="差 4 6 8" xfId="5521"/>
    <cellStyle name="检查单元格 2 5" xfId="5522"/>
    <cellStyle name="差 4 6 9" xfId="5523"/>
    <cellStyle name="检查单元格 2 6" xfId="5524"/>
    <cellStyle name="差 4 7" xfId="5525"/>
    <cellStyle name="差 4 8" xfId="5526"/>
    <cellStyle name="差 4 9" xfId="5527"/>
    <cellStyle name="差 4_2015.1.3县级预算表" xfId="5528"/>
    <cellStyle name="差 5 10" xfId="5529"/>
    <cellStyle name="差 5 11" xfId="5530"/>
    <cellStyle name="差 5 12" xfId="5531"/>
    <cellStyle name="差 5 13" xfId="5532"/>
    <cellStyle name="差 5 14" xfId="5533"/>
    <cellStyle name="差 5 15" xfId="5534"/>
    <cellStyle name="差 5 16" xfId="5535"/>
    <cellStyle name="差 5 17" xfId="5536"/>
    <cellStyle name="差 5 2" xfId="5537"/>
    <cellStyle name="差 5 2 10" xfId="5538"/>
    <cellStyle name="差 5 2 11" xfId="5539"/>
    <cellStyle name="差 5 2 12" xfId="5540"/>
    <cellStyle name="差 5 2 13" xfId="5541"/>
    <cellStyle name="差 5 2 14" xfId="5542"/>
    <cellStyle name="差 5 2 15" xfId="5543"/>
    <cellStyle name="差 5 2 2" xfId="5544"/>
    <cellStyle name="差 5 2 2 5" xfId="5545"/>
    <cellStyle name="差 5 2 3" xfId="5546"/>
    <cellStyle name="差 5 2 3 10" xfId="5547"/>
    <cellStyle name="警告文本 5 4 5" xfId="5548"/>
    <cellStyle name="差 5 2 3 11" xfId="5549"/>
    <cellStyle name="差 5 2 3 12" xfId="5550"/>
    <cellStyle name="差 5 2 3 2" xfId="5551"/>
    <cellStyle name="汇总 7 2 3" xfId="5552"/>
    <cellStyle name="警告文本 5 11" xfId="5553"/>
    <cellStyle name="输入 4 3 3 4" xfId="5554"/>
    <cellStyle name="差 5 2 3 3" xfId="5555"/>
    <cellStyle name="汇总 7 2 4" xfId="5556"/>
    <cellStyle name="警告文本 5 12" xfId="5557"/>
    <cellStyle name="输入 4 3 3 5" xfId="5558"/>
    <cellStyle name="差 5 2 3 4" xfId="5559"/>
    <cellStyle name="汇总 7 2 5" xfId="5560"/>
    <cellStyle name="警告文本 5 13" xfId="5561"/>
    <cellStyle name="输入 4 3 3 6" xfId="5562"/>
    <cellStyle name="差 5 2 3 5" xfId="5563"/>
    <cellStyle name="警告文本 5 14" xfId="5564"/>
    <cellStyle name="输入 4 3 3 7" xfId="5565"/>
    <cellStyle name="差 5 2 3 6" xfId="5566"/>
    <cellStyle name="警告文本 5 15" xfId="5567"/>
    <cellStyle name="输入 4 3 3 8" xfId="5568"/>
    <cellStyle name="差 5 2 3 7" xfId="5569"/>
    <cellStyle name="警告文本 5 16" xfId="5570"/>
    <cellStyle name="输入 4 3 3 9" xfId="5571"/>
    <cellStyle name="差 5 3" xfId="5572"/>
    <cellStyle name="差 5 3 10" xfId="5573"/>
    <cellStyle name="差 5 3 11" xfId="5574"/>
    <cellStyle name="差 5 3 12" xfId="5575"/>
    <cellStyle name="差 5 3 13" xfId="5576"/>
    <cellStyle name="差 5 3 14" xfId="5577"/>
    <cellStyle name="差 5 3 15" xfId="5578"/>
    <cellStyle name="差 5 3 2 2" xfId="5579"/>
    <cellStyle name="输入 4 4 2 4" xfId="5580"/>
    <cellStyle name="差 5 3 2 3" xfId="5581"/>
    <cellStyle name="输入 4 4 2 5" xfId="5582"/>
    <cellStyle name="差 5 3 2 4" xfId="5583"/>
    <cellStyle name="差 5 3 2 5" xfId="5584"/>
    <cellStyle name="差 5 3 3 10" xfId="5585"/>
    <cellStyle name="差 5 3 3 11" xfId="5586"/>
    <cellStyle name="差 5 3 3 12" xfId="5587"/>
    <cellStyle name="差 5 3 3 13" xfId="5588"/>
    <cellStyle name="差 5 3 3 2" xfId="5589"/>
    <cellStyle name="输入 4 4 3 4" xfId="5590"/>
    <cellStyle name="差 5 3 3 3" xfId="5591"/>
    <cellStyle name="输入 4 4 3 5" xfId="5592"/>
    <cellStyle name="差 5 3 3 4" xfId="5593"/>
    <cellStyle name="输入 4 4 3 6" xfId="5594"/>
    <cellStyle name="差 5 3 3 5" xfId="5595"/>
    <cellStyle name="输入 4 4 3 7" xfId="5596"/>
    <cellStyle name="差 5 3 3 6" xfId="5597"/>
    <cellStyle name="输入 4 4 3 8" xfId="5598"/>
    <cellStyle name="差 5 3 3 7" xfId="5599"/>
    <cellStyle name="输入 4 4 3 9" xfId="5600"/>
    <cellStyle name="差 5 3 6" xfId="5601"/>
    <cellStyle name="差 5 3 7" xfId="5602"/>
    <cellStyle name="差 5 3 8" xfId="5603"/>
    <cellStyle name="差 5 3 9" xfId="5604"/>
    <cellStyle name="差 5 3_2016-2018年财政规划附表(2)" xfId="5605"/>
    <cellStyle name="链接单元格 5 3 14" xfId="5606"/>
    <cellStyle name="差 5 4" xfId="5607"/>
    <cellStyle name="差 5 4 2" xfId="5608"/>
    <cellStyle name="差 5 4 3" xfId="5609"/>
    <cellStyle name="差 5 4 4" xfId="5610"/>
    <cellStyle name="差 5 4 5" xfId="5611"/>
    <cellStyle name="差 5 5" xfId="5612"/>
    <cellStyle name="差 5 5 2" xfId="5613"/>
    <cellStyle name="差 5 5 3" xfId="5614"/>
    <cellStyle name="差 5 5 4" xfId="5615"/>
    <cellStyle name="差 5 5 5" xfId="5616"/>
    <cellStyle name="差 5 5 6" xfId="5617"/>
    <cellStyle name="差 5 5 7" xfId="5618"/>
    <cellStyle name="差 5 5 8" xfId="5619"/>
    <cellStyle name="差 5 5 9" xfId="5620"/>
    <cellStyle name="差 5 6" xfId="5621"/>
    <cellStyle name="差 5 7" xfId="5622"/>
    <cellStyle name="差 5 8" xfId="5623"/>
    <cellStyle name="计算 4 2 4 10" xfId="5624"/>
    <cellStyle name="差 5 9" xfId="5625"/>
    <cellStyle name="计算 4 2 4 11" xfId="5626"/>
    <cellStyle name="差 5_2015.1.3县级预算表" xfId="5627"/>
    <cellStyle name="差 6 10" xfId="5628"/>
    <cellStyle name="差 6 11" xfId="5629"/>
    <cellStyle name="检查单元格 5 2 2" xfId="5630"/>
    <cellStyle name="差 6 12" xfId="5631"/>
    <cellStyle name="检查单元格 5 2 3" xfId="5632"/>
    <cellStyle name="差 6 13" xfId="5633"/>
    <cellStyle name="检查单元格 5 2 4" xfId="5634"/>
    <cellStyle name="差 6 14" xfId="5635"/>
    <cellStyle name="检查单元格 5 2 5" xfId="5636"/>
    <cellStyle name="差 6 15" xfId="5637"/>
    <cellStyle name="好 3 4 2" xfId="5638"/>
    <cellStyle name="检查单元格 5 2 6" xfId="5639"/>
    <cellStyle name="差 6 2" xfId="5640"/>
    <cellStyle name="差 6 2 5" xfId="5641"/>
    <cellStyle name="差 6 3" xfId="5642"/>
    <cellStyle name="差 6 3 12" xfId="5643"/>
    <cellStyle name="汇总 6 3 3" xfId="5644"/>
    <cellStyle name="输入 4 2 4 4" xfId="5645"/>
    <cellStyle name="差 6 3 13" xfId="5646"/>
    <cellStyle name="汇总 6 3 4" xfId="5647"/>
    <cellStyle name="输入 4 2 4 5" xfId="5648"/>
    <cellStyle name="差 6 3 2" xfId="5649"/>
    <cellStyle name="差 6 3 3" xfId="5650"/>
    <cellStyle name="差 6 3 4" xfId="5651"/>
    <cellStyle name="差 6 3 5" xfId="5652"/>
    <cellStyle name="差 6 3 6" xfId="5653"/>
    <cellStyle name="差 6 3 7" xfId="5654"/>
    <cellStyle name="差 6 3 8" xfId="5655"/>
    <cellStyle name="差 6 3 9" xfId="5656"/>
    <cellStyle name="差 6 8" xfId="5657"/>
    <cellStyle name="差 6 9" xfId="5658"/>
    <cellStyle name="差 6_2016-2018年财政规划附表(2)" xfId="5659"/>
    <cellStyle name="差 7" xfId="5660"/>
    <cellStyle name="差 7 10" xfId="5661"/>
    <cellStyle name="差 7 11" xfId="5662"/>
    <cellStyle name="差 7 12" xfId="5663"/>
    <cellStyle name="差 7 13" xfId="5664"/>
    <cellStyle name="常规 2 3 3 3 2" xfId="5665"/>
    <cellStyle name="差 7 14" xfId="5666"/>
    <cellStyle name="常规 2 3 3 3 3" xfId="5667"/>
    <cellStyle name="差 7 15" xfId="5668"/>
    <cellStyle name="常规 2 3 3 3 4" xfId="5669"/>
    <cellStyle name="差 7 2" xfId="5670"/>
    <cellStyle name="差 7 2 2" xfId="5671"/>
    <cellStyle name="差 7 2 3" xfId="5672"/>
    <cellStyle name="差 7 2 4" xfId="5673"/>
    <cellStyle name="差 7 2 5" xfId="5674"/>
    <cellStyle name="差 7 3 12" xfId="5675"/>
    <cellStyle name="差 7 3 13" xfId="5676"/>
    <cellStyle name="差 7 3 2" xfId="5677"/>
    <cellStyle name="差 7 3 3" xfId="5678"/>
    <cellStyle name="差 7 3 4" xfId="5679"/>
    <cellStyle name="差 7 3 5" xfId="5680"/>
    <cellStyle name="差 7 3 6" xfId="5681"/>
    <cellStyle name="差 7 3 7" xfId="5682"/>
    <cellStyle name="差 7 3 8" xfId="5683"/>
    <cellStyle name="差 7 3 9" xfId="5684"/>
    <cellStyle name="差 7_2016-2018年财政规划附表(2)" xfId="5685"/>
    <cellStyle name="差 8" xfId="5686"/>
    <cellStyle name="差 8 10" xfId="5687"/>
    <cellStyle name="差 8 11" xfId="5688"/>
    <cellStyle name="差 8 12" xfId="5689"/>
    <cellStyle name="差 8 13" xfId="5690"/>
    <cellStyle name="差 8 2" xfId="5691"/>
    <cellStyle name="差 8 3" xfId="5692"/>
    <cellStyle name="常规 2 2 2 2 10" xfId="5693"/>
    <cellStyle name="差 8 4" xfId="5694"/>
    <cellStyle name="常规 2 2 2 2 11" xfId="5695"/>
    <cellStyle name="差 8 5" xfId="5696"/>
    <cellStyle name="常规 2 2 2 2 12" xfId="5697"/>
    <cellStyle name="差 8 6" xfId="5698"/>
    <cellStyle name="常规 2 2 2 2 13" xfId="5699"/>
    <cellStyle name="差 8 7" xfId="5700"/>
    <cellStyle name="常规 2 2 2 2 14" xfId="5701"/>
    <cellStyle name="差 8 8" xfId="5702"/>
    <cellStyle name="常规 2 2 2 2 15" xfId="5703"/>
    <cellStyle name="差 8 9" xfId="5704"/>
    <cellStyle name="常规 2 2 2 2 16" xfId="5705"/>
    <cellStyle name="差 9" xfId="5706"/>
    <cellStyle name="常规 10" xfId="5707"/>
    <cellStyle name="常规 10 10" xfId="5708"/>
    <cellStyle name="常规 10 11" xfId="5709"/>
    <cellStyle name="常规 10 12" xfId="5710"/>
    <cellStyle name="常规 10 13" xfId="5711"/>
    <cellStyle name="常规 10 14" xfId="5712"/>
    <cellStyle name="常规 10 15" xfId="5713"/>
    <cellStyle name="常规 10 2" xfId="5714"/>
    <cellStyle name="常规 6 2 4 3" xfId="5715"/>
    <cellStyle name="常规 10 2 2" xfId="5716"/>
    <cellStyle name="常规 10 2 3" xfId="5717"/>
    <cellStyle name="常规 10 2 4" xfId="5718"/>
    <cellStyle name="常规 10 2 5" xfId="5719"/>
    <cellStyle name="常规 10 3" xfId="5720"/>
    <cellStyle name="常规 6 2 4 4" xfId="5721"/>
    <cellStyle name="常规 10 3 10" xfId="5722"/>
    <cellStyle name="检查单元格 3 2 4 7" xfId="5723"/>
    <cellStyle name="常规 10 3 11" xfId="5724"/>
    <cellStyle name="检查单元格 3 2 4 8" xfId="5725"/>
    <cellStyle name="常规 10 3 12" xfId="5726"/>
    <cellStyle name="检查单元格 3 2 4 9" xfId="5727"/>
    <cellStyle name="常规 10 3 13" xfId="5728"/>
    <cellStyle name="常规 10 3 2" xfId="5729"/>
    <cellStyle name="常规 10 3 3" xfId="5730"/>
    <cellStyle name="常规 10 3 4" xfId="5731"/>
    <cellStyle name="常规 10 3 5" xfId="5732"/>
    <cellStyle name="常规 10 3 6" xfId="5733"/>
    <cellStyle name="常规 10 3 7" xfId="5734"/>
    <cellStyle name="常规 10 3 8" xfId="5735"/>
    <cellStyle name="常规 10 3 9" xfId="5736"/>
    <cellStyle name="常规 10 4" xfId="5737"/>
    <cellStyle name="常规 6 2 4 5" xfId="5738"/>
    <cellStyle name="常规 10 5" xfId="5739"/>
    <cellStyle name="常规 6 2 4 6" xfId="5740"/>
    <cellStyle name="常规 10 6" xfId="5741"/>
    <cellStyle name="常规 6 2 4 7" xfId="5742"/>
    <cellStyle name="常规 10 7" xfId="5743"/>
    <cellStyle name="常规 6 2 4 8" xfId="5744"/>
    <cellStyle name="常规 10 8" xfId="5745"/>
    <cellStyle name="常规 6 2 4 9" xfId="5746"/>
    <cellStyle name="常规 10 9" xfId="5747"/>
    <cellStyle name="常规 10_2016-2018年财政规划附表(2)" xfId="5748"/>
    <cellStyle name="计算 4 2 2 3 8" xfId="5749"/>
    <cellStyle name="常规 11 10" xfId="5750"/>
    <cellStyle name="常规 11 11" xfId="5751"/>
    <cellStyle name="常规 11 2" xfId="5752"/>
    <cellStyle name="常规 11 3" xfId="5753"/>
    <cellStyle name="常规 11 4" xfId="5754"/>
    <cellStyle name="常规 11 5" xfId="5755"/>
    <cellStyle name="常规 11 6" xfId="5756"/>
    <cellStyle name="常规 11 7" xfId="5757"/>
    <cellStyle name="常规 11 8" xfId="5758"/>
    <cellStyle name="常规 11 9" xfId="5759"/>
    <cellStyle name="常规 2" xfId="5760"/>
    <cellStyle name="检查单元格 4 3 3 3" xfId="5761"/>
    <cellStyle name="常规 2 10" xfId="5762"/>
    <cellStyle name="常规 2 2 2 6 3" xfId="5763"/>
    <cellStyle name="常规 2 10 10" xfId="5764"/>
    <cellStyle name="常规 2 10 11" xfId="5765"/>
    <cellStyle name="常规 2 10 12" xfId="5766"/>
    <cellStyle name="常规 2 10 13" xfId="5767"/>
    <cellStyle name="常规 2 10 2" xfId="5768"/>
    <cellStyle name="输出 3 3 3 3" xfId="5769"/>
    <cellStyle name="常规 2 10 3" xfId="5770"/>
    <cellStyle name="输出 3 3 3 4" xfId="5771"/>
    <cellStyle name="常规 2 10 4" xfId="5772"/>
    <cellStyle name="输出 3 3 3 5" xfId="5773"/>
    <cellStyle name="常规 2 10 9" xfId="5774"/>
    <cellStyle name="常规 2 11" xfId="5775"/>
    <cellStyle name="常规 2 2 2 6 4" xfId="5776"/>
    <cellStyle name="常规 2 12" xfId="5777"/>
    <cellStyle name="常规 2 2 2 6 5" xfId="5778"/>
    <cellStyle name="常规 2 13" xfId="5779"/>
    <cellStyle name="常规 2 2 2 6 6" xfId="5780"/>
    <cellStyle name="计算 3 5 2" xfId="5781"/>
    <cellStyle name="常规 2 14" xfId="5782"/>
    <cellStyle name="常规 2 2 2 6 7" xfId="5783"/>
    <cellStyle name="计算 3 5 3" xfId="5784"/>
    <cellStyle name="常规 2 2" xfId="5785"/>
    <cellStyle name="常规 5 3 3 9" xfId="5786"/>
    <cellStyle name="常规 2 2 10" xfId="5787"/>
    <cellStyle name="常规 2 2 2" xfId="5788"/>
    <cellStyle name="输出 2 3 4" xfId="5789"/>
    <cellStyle name="常规 2 2 2 10" xfId="5790"/>
    <cellStyle name="常规 2 2 2 11" xfId="5791"/>
    <cellStyle name="常规 2 2 2 12" xfId="5792"/>
    <cellStyle name="常规 2 2 2 13" xfId="5793"/>
    <cellStyle name="常规 2 2 2 14" xfId="5794"/>
    <cellStyle name="常规 2 2 2 15" xfId="5795"/>
    <cellStyle name="常规 2 2 2 16" xfId="5796"/>
    <cellStyle name="常规 2 2 2 17" xfId="5797"/>
    <cellStyle name="解释性文本 7 3 10" xfId="5798"/>
    <cellStyle name="常规 2 2 2 18" xfId="5799"/>
    <cellStyle name="解释性文本 7 3 11" xfId="5800"/>
    <cellStyle name="常规 2 2 2 2" xfId="5801"/>
    <cellStyle name="常规 2 2 2 2 2" xfId="5802"/>
    <cellStyle name="常规 2 2 2 2 2 10" xfId="5803"/>
    <cellStyle name="常规 2 2 2 2 2 11" xfId="5804"/>
    <cellStyle name="常规 2 2 2 2 2 12" xfId="5805"/>
    <cellStyle name="常规 4 3 4_2016-2018年财政规划附表(2)" xfId="5806"/>
    <cellStyle name="常规 2 2 2 2 2 13" xfId="5807"/>
    <cellStyle name="常规 2 2 2 2 2 14" xfId="5808"/>
    <cellStyle name="常规 2 2 2 2 2 15" xfId="5809"/>
    <cellStyle name="解释性文本 3 4_2016-2018年财政规划附表(2)" xfId="5810"/>
    <cellStyle name="常规 2 2 2 2 2 2 2" xfId="5811"/>
    <cellStyle name="常规 2 2 2 2 2 2 3" xfId="5812"/>
    <cellStyle name="常规 2 2 2 2 2 2 4" xfId="5813"/>
    <cellStyle name="常规 2 2 2 2 2 2 5" xfId="5814"/>
    <cellStyle name="常规 2 2 2 2 2 3 10" xfId="5815"/>
    <cellStyle name="常规 2 2 2 2 2 3 11" xfId="5816"/>
    <cellStyle name="常规 2 2 2 2 2 3 12" xfId="5817"/>
    <cellStyle name="常规 2 2 2 2 2 3 13" xfId="5818"/>
    <cellStyle name="常规 2 2 2 2 2 3 2" xfId="5819"/>
    <cellStyle name="常规 2 2 2 2 2 3 3" xfId="5820"/>
    <cellStyle name="常规 2 2 2 2 2 3 4" xfId="5821"/>
    <cellStyle name="常规 2 2 2 2 2 3 5" xfId="5822"/>
    <cellStyle name="常规 2 2 2 2 2 3 6" xfId="5823"/>
    <cellStyle name="常规 2 2 2 2 2 3 7" xfId="5824"/>
    <cellStyle name="常规 2 2 2 2 2 3 8" xfId="5825"/>
    <cellStyle name="常规 2 2 2 2 2 3 9" xfId="5826"/>
    <cellStyle name="常规 2 2 2 2 2 6" xfId="5827"/>
    <cellStyle name="常规 2 2 2 2 2 7" xfId="5828"/>
    <cellStyle name="常规 2 2 2 2 2 8" xfId="5829"/>
    <cellStyle name="常规 2 2 2 2 2 9" xfId="5830"/>
    <cellStyle name="常规 2 2 2 2 2_2016-2018年财政规划附表(2)" xfId="5831"/>
    <cellStyle name="常规 4 3 2 4 12" xfId="5832"/>
    <cellStyle name="常规 2 2 2 2 3" xfId="5833"/>
    <cellStyle name="常规 2 2 2 2 3 2" xfId="5834"/>
    <cellStyle name="常规 2 2 2 2 3 3" xfId="5835"/>
    <cellStyle name="常规 2 2 2 2 3 4" xfId="5836"/>
    <cellStyle name="常规 2 2 2 2 3 5" xfId="5837"/>
    <cellStyle name="常规 2 2 2 2 4" xfId="5838"/>
    <cellStyle name="常规 2 2 2 2 4 2" xfId="5839"/>
    <cellStyle name="常规 2 2 2 2 4 3" xfId="5840"/>
    <cellStyle name="常规 2 2 2 2 4 4" xfId="5841"/>
    <cellStyle name="常规 2 2 2 2 4 5" xfId="5842"/>
    <cellStyle name="常规 2 2 2 2 4 6" xfId="5843"/>
    <cellStyle name="常规 2 2 2 2 4 7" xfId="5844"/>
    <cellStyle name="常规 2 2 2 2 4 8" xfId="5845"/>
    <cellStyle name="常规 2 2 2 2 4 9" xfId="5846"/>
    <cellStyle name="常规 2 2 2 2 5" xfId="5847"/>
    <cellStyle name="常规 2 2 2 2 6" xfId="5848"/>
    <cellStyle name="常规 2 2 2 2 7" xfId="5849"/>
    <cellStyle name="常规 2 2 2 2 8" xfId="5850"/>
    <cellStyle name="常规 2 3 2 2 2 3 2" xfId="5851"/>
    <cellStyle name="常规 2 2 2 2 9" xfId="5852"/>
    <cellStyle name="常规 2 3 2 2 2 3 3" xfId="5853"/>
    <cellStyle name="常规 2 2 2 2_2015.1.3县级预算表" xfId="5854"/>
    <cellStyle name="常规 2 2 2 3" xfId="5855"/>
    <cellStyle name="常规 2 2 2 3 10" xfId="5856"/>
    <cellStyle name="常规 2 2 2 3 11" xfId="5857"/>
    <cellStyle name="常规 2 2 2 3 12" xfId="5858"/>
    <cellStyle name="常规 2 2 2 3 13" xfId="5859"/>
    <cellStyle name="常规 2 2 2 3 14" xfId="5860"/>
    <cellStyle name="常规 2 2 2 3 15" xfId="5861"/>
    <cellStyle name="常规 2 2 2 3 2" xfId="5862"/>
    <cellStyle name="常规 2 2 2 3 2 2" xfId="5863"/>
    <cellStyle name="输入 4 4 3 11" xfId="5864"/>
    <cellStyle name="常规 2 2 2 3 2 3" xfId="5865"/>
    <cellStyle name="输入 4 4 3 12" xfId="5866"/>
    <cellStyle name="常规 2 2 2 3 2 4" xfId="5867"/>
    <cellStyle name="输入 4 4 3 13" xfId="5868"/>
    <cellStyle name="常规 2 2 2 3 2 5" xfId="5869"/>
    <cellStyle name="常规 2 2 2 3 3" xfId="5870"/>
    <cellStyle name="常规 2 2 2 3 3 10" xfId="5871"/>
    <cellStyle name="常规 2 2 2 3 3 11" xfId="5872"/>
    <cellStyle name="常规 2 2 2 3 3 12" xfId="5873"/>
    <cellStyle name="常规 2 2 2 3 3 13" xfId="5874"/>
    <cellStyle name="常规 2 2 2 3 3 2" xfId="5875"/>
    <cellStyle name="常规 2 2 2 3 3 3" xfId="5876"/>
    <cellStyle name="常规 2 2 2 3 3 4" xfId="5877"/>
    <cellStyle name="常规 2 2 2 3 3 5" xfId="5878"/>
    <cellStyle name="常规 2 2 2 3 3 6" xfId="5879"/>
    <cellStyle name="常规 2 2 2 3 3 7" xfId="5880"/>
    <cellStyle name="常规 2 2 2 3 3 8" xfId="5881"/>
    <cellStyle name="常规 2 2 2 3 3 9" xfId="5882"/>
    <cellStyle name="常规 2 2 2 3 4" xfId="5883"/>
    <cellStyle name="常规 2 2 2 3 5" xfId="5884"/>
    <cellStyle name="常规 2 2 2 3 6" xfId="5885"/>
    <cellStyle name="计算 3 2 2" xfId="5886"/>
    <cellStyle name="常规 2 2 2 3 7" xfId="5887"/>
    <cellStyle name="计算 3 2 3" xfId="5888"/>
    <cellStyle name="常规 2 2 2 3 8" xfId="5889"/>
    <cellStyle name="计算 3 2 4" xfId="5890"/>
    <cellStyle name="常规 2 2 2 3 9" xfId="5891"/>
    <cellStyle name="计算 3 2 5" xfId="5892"/>
    <cellStyle name="常规 2 2 2 4" xfId="5893"/>
    <cellStyle name="常规 2 2 2 4 10" xfId="5894"/>
    <cellStyle name="常规 2 2 2 4 11" xfId="5895"/>
    <cellStyle name="常规 2 2 2 4 12" xfId="5896"/>
    <cellStyle name="常规 2 2 2 4 13" xfId="5897"/>
    <cellStyle name="常规 2 2 2 4 14" xfId="5898"/>
    <cellStyle name="常规 2 2 2 4 15" xfId="5899"/>
    <cellStyle name="常规 2 2 2 4 2" xfId="5900"/>
    <cellStyle name="常规 2 2 2 4 2 2" xfId="5901"/>
    <cellStyle name="常规 2 2 2 4 2 3" xfId="5902"/>
    <cellStyle name="常规 2 2 2 4 2 4" xfId="5903"/>
    <cellStyle name="常规 2 2 2 4 2 5" xfId="5904"/>
    <cellStyle name="常规 2 2 2 4 3" xfId="5905"/>
    <cellStyle name="常规 2 2 2 4 3 11" xfId="5906"/>
    <cellStyle name="常规 3 2 3 2 5" xfId="5907"/>
    <cellStyle name="常规 2 2 2 4 3 12" xfId="5908"/>
    <cellStyle name="常规 2 2 2 4 3 13" xfId="5909"/>
    <cellStyle name="常规 2 2 2 4 3 2" xfId="5910"/>
    <cellStyle name="常规 2 2 2 4 3 3" xfId="5911"/>
    <cellStyle name="常规 2 2 2 4 3 4" xfId="5912"/>
    <cellStyle name="常规 2 2 2 4 3 5" xfId="5913"/>
    <cellStyle name="常规 2 2 2 4 3 6" xfId="5914"/>
    <cellStyle name="常规 2 2 2 4 3 7" xfId="5915"/>
    <cellStyle name="常规 2 2 2 4 3 8" xfId="5916"/>
    <cellStyle name="常规 2 2 2 4 3 9" xfId="5917"/>
    <cellStyle name="常规 2 2 2 4 4" xfId="5918"/>
    <cellStyle name="常规 2 2 2 4 5" xfId="5919"/>
    <cellStyle name="常规 2 2 2 4 6" xfId="5920"/>
    <cellStyle name="计算 3 3 2" xfId="5921"/>
    <cellStyle name="常规 2 2 2 4 7" xfId="5922"/>
    <cellStyle name="计算 3 3 3" xfId="5923"/>
    <cellStyle name="常规 2 2 2 4 8" xfId="5924"/>
    <cellStyle name="计算 3 3 4" xfId="5925"/>
    <cellStyle name="常规 2 2 2 4 9" xfId="5926"/>
    <cellStyle name="计算 3 3 5" xfId="5927"/>
    <cellStyle name="常规 2 2 2 4_2016-2018年财政规划附表(2)" xfId="5928"/>
    <cellStyle name="常规 2 2 2 5" xfId="5929"/>
    <cellStyle name="常规 2 2 2 5 2" xfId="5930"/>
    <cellStyle name="常规 2 2 2 5 3" xfId="5931"/>
    <cellStyle name="常规 2 2 2 5 4" xfId="5932"/>
    <cellStyle name="常规 2 2 2 5 5" xfId="5933"/>
    <cellStyle name="常规 2 2 2 6" xfId="5934"/>
    <cellStyle name="常规 2 2 2 6 10" xfId="5935"/>
    <cellStyle name="常规 2 2 2 6 11" xfId="5936"/>
    <cellStyle name="常规 2 2 2 6 12" xfId="5937"/>
    <cellStyle name="常规 2 2 2 6 13" xfId="5938"/>
    <cellStyle name="常规 2 2 2 6 2" xfId="5939"/>
    <cellStyle name="常规 2 2 2 6 8" xfId="5940"/>
    <cellStyle name="计算 3 5 4" xfId="5941"/>
    <cellStyle name="常规 2 2 2 6 9" xfId="5942"/>
    <cellStyle name="计算 3 5 5" xfId="5943"/>
    <cellStyle name="适中 5 3 2" xfId="5944"/>
    <cellStyle name="常规 2 2 2 7" xfId="5945"/>
    <cellStyle name="常规 2 2 2 8" xfId="5946"/>
    <cellStyle name="常规 2 2 2 9" xfId="5947"/>
    <cellStyle name="常规 2 2 2_2015.1.3县级预算表" xfId="5948"/>
    <cellStyle name="链接单元格 3" xfId="5949"/>
    <cellStyle name="常规 2 2 3" xfId="5950"/>
    <cellStyle name="输出 2 3 5" xfId="5951"/>
    <cellStyle name="常规 2 2 3 10" xfId="5952"/>
    <cellStyle name="常规 2 2 3 11" xfId="5953"/>
    <cellStyle name="常规 2 2 3 12" xfId="5954"/>
    <cellStyle name="常规 2 2 3 13" xfId="5955"/>
    <cellStyle name="常规 2 2 3 14" xfId="5956"/>
    <cellStyle name="常规 2 2 3 15" xfId="5957"/>
    <cellStyle name="常规 2 2 3 16" xfId="5958"/>
    <cellStyle name="常规 2 2 3 17" xfId="5959"/>
    <cellStyle name="常规 2 2 3 2" xfId="5960"/>
    <cellStyle name="常规 2 2 3 2 10" xfId="5961"/>
    <cellStyle name="常规 2 2 3 2 11" xfId="5962"/>
    <cellStyle name="常规 2 2 3 2 12" xfId="5963"/>
    <cellStyle name="常规 2 2 3 2 13" xfId="5964"/>
    <cellStyle name="适中 2" xfId="5965"/>
    <cellStyle name="常规 2 2 3 2 14" xfId="5966"/>
    <cellStyle name="适中 3" xfId="5967"/>
    <cellStyle name="常规 2 2 3 2 15" xfId="5968"/>
    <cellStyle name="适中 4" xfId="5969"/>
    <cellStyle name="常规 2 2 3 2 2" xfId="5970"/>
    <cellStyle name="常规 2 2 3 2 2 2" xfId="5971"/>
    <cellStyle name="常规 2 2 3 2 2 3" xfId="5972"/>
    <cellStyle name="常规 2 2 3 2 2 4" xfId="5973"/>
    <cellStyle name="常规 2 2 3 2 2 5" xfId="5974"/>
    <cellStyle name="常规 2 2 3 2 3" xfId="5975"/>
    <cellStyle name="常规 2 2 3 2 3 10" xfId="5976"/>
    <cellStyle name="常规 2 2 3 2 3 11" xfId="5977"/>
    <cellStyle name="常规 2 2 3 2 3 12" xfId="5978"/>
    <cellStyle name="常规 2 2 3 2 3 13" xfId="5979"/>
    <cellStyle name="常规 2 2 3 2 3 2" xfId="5980"/>
    <cellStyle name="适中 2 2 16" xfId="5981"/>
    <cellStyle name="常规 2 2 3 2 3 3" xfId="5982"/>
    <cellStyle name="常规 2 2 3 2 3 4" xfId="5983"/>
    <cellStyle name="常规 2 2 3 2 3 5" xfId="5984"/>
    <cellStyle name="常规 2 2 3 2 3 6" xfId="5985"/>
    <cellStyle name="常规 2 2 3 2 3 7" xfId="5986"/>
    <cellStyle name="常规 2 2 3 2 3 8" xfId="5987"/>
    <cellStyle name="常规 2 2 3 2 3 9" xfId="5988"/>
    <cellStyle name="常规 2 2 3 2 4" xfId="5989"/>
    <cellStyle name="常规 2 2 3 2 5" xfId="5990"/>
    <cellStyle name="好 4 2 2 3 2" xfId="5991"/>
    <cellStyle name="常规 2 2 3 2 6" xfId="5992"/>
    <cellStyle name="好 4 2 2 3 3" xfId="5993"/>
    <cellStyle name="常规 2 2 3 2 7" xfId="5994"/>
    <cellStyle name="好 4 2 2 3 4" xfId="5995"/>
    <cellStyle name="常规 2 2 3 2 8" xfId="5996"/>
    <cellStyle name="好 4 2 2 3 5" xfId="5997"/>
    <cellStyle name="常规 2 2 3 2 9" xfId="5998"/>
    <cellStyle name="好 4 2 2 3 6" xfId="5999"/>
    <cellStyle name="常规 2 2 3 2_2016-2018年财政规划附表(2)" xfId="6000"/>
    <cellStyle name="常规 2 2 3 3" xfId="6001"/>
    <cellStyle name="常规 2 2 3 3 10" xfId="6002"/>
    <cellStyle name="常规 2 2 3 3 11" xfId="6003"/>
    <cellStyle name="常规 2 2 3 3 12" xfId="6004"/>
    <cellStyle name="常规 2 2 3 3 13" xfId="6005"/>
    <cellStyle name="常规 2 2 3 3 14" xfId="6006"/>
    <cellStyle name="常规 2 2 3 3 15" xfId="6007"/>
    <cellStyle name="常规 2 2 3 3 2" xfId="6008"/>
    <cellStyle name="常规 2 2 3 3 3" xfId="6009"/>
    <cellStyle name="常规 2 2 3 3 3 10" xfId="6010"/>
    <cellStyle name="常规 2 2 3 3 3 11" xfId="6011"/>
    <cellStyle name="常规 2 2 3 3 3 12" xfId="6012"/>
    <cellStyle name="常规 2 2 3 3 3 13" xfId="6013"/>
    <cellStyle name="常规 2 2 3 3 3 2" xfId="6014"/>
    <cellStyle name="常规 2 2 3 3 3 3" xfId="6015"/>
    <cellStyle name="常规 2 2 3 3 3 4" xfId="6016"/>
    <cellStyle name="常规 2 2 3 3 3 5" xfId="6017"/>
    <cellStyle name="常规 2 2 3 3 3 6" xfId="6018"/>
    <cellStyle name="常规 2 2 3 3 3 7" xfId="6019"/>
    <cellStyle name="常规 2 2 3 3 3 8" xfId="6020"/>
    <cellStyle name="常规 2 2 3 3 3 9" xfId="6021"/>
    <cellStyle name="常规 2 2 3 3 4" xfId="6022"/>
    <cellStyle name="常规 2 2 3 3 5" xfId="6023"/>
    <cellStyle name="常规 2 2 3 3 6" xfId="6024"/>
    <cellStyle name="计算 4 2 2" xfId="6025"/>
    <cellStyle name="常规 2 2 3 3 7" xfId="6026"/>
    <cellStyle name="计算 4 2 3" xfId="6027"/>
    <cellStyle name="常规 2 2 3 3 8" xfId="6028"/>
    <cellStyle name="计算 4 2 4" xfId="6029"/>
    <cellStyle name="常规 2 2 3 3 9" xfId="6030"/>
    <cellStyle name="计算 4 2 5" xfId="6031"/>
    <cellStyle name="注释 2 2 4 10" xfId="6032"/>
    <cellStyle name="常规 2 2 3 3_2016-2018年财政规划附表(2)" xfId="6033"/>
    <cellStyle name="注释 5 2 12" xfId="6034"/>
    <cellStyle name="常规 2 2 3 4" xfId="6035"/>
    <cellStyle name="常规 2 2 3 4 2" xfId="6036"/>
    <cellStyle name="常规 2 2 3 4 3" xfId="6037"/>
    <cellStyle name="常规 2 2 3 4 4" xfId="6038"/>
    <cellStyle name="常规 2 2 3 4 5" xfId="6039"/>
    <cellStyle name="常规 2 2 3 5" xfId="6040"/>
    <cellStyle name="常规 2 2 3 5 10" xfId="6041"/>
    <cellStyle name="常规 4 3 4 2 4" xfId="6042"/>
    <cellStyle name="常规 2 2 3 5 11" xfId="6043"/>
    <cellStyle name="常规 4 3 4 2 5" xfId="6044"/>
    <cellStyle name="输入 3 3 2 2" xfId="6045"/>
    <cellStyle name="常规 2 2 3 5 12" xfId="6046"/>
    <cellStyle name="输入 3 3 2 3" xfId="6047"/>
    <cellStyle name="常规 2 2 3 5 2" xfId="6048"/>
    <cellStyle name="常规 2 2 3 5 3" xfId="6049"/>
    <cellStyle name="常规 2 2 3 5 4" xfId="6050"/>
    <cellStyle name="常规 2 2 3 5 5" xfId="6051"/>
    <cellStyle name="常规 2 2 3 5 6" xfId="6052"/>
    <cellStyle name="计算 4 4 2" xfId="6053"/>
    <cellStyle name="常规 2 2 3 5 7" xfId="6054"/>
    <cellStyle name="计算 4 4 3" xfId="6055"/>
    <cellStyle name="常规 2 2 3 5 8" xfId="6056"/>
    <cellStyle name="计算 4 4 4" xfId="6057"/>
    <cellStyle name="常规 2 2 3 5 9" xfId="6058"/>
    <cellStyle name="计算 4 4 5" xfId="6059"/>
    <cellStyle name="适中 6 2 2" xfId="6060"/>
    <cellStyle name="常规 2 2 3 6" xfId="6061"/>
    <cellStyle name="常规 2 2 3 8" xfId="6062"/>
    <cellStyle name="常规 2 2 3 9" xfId="6063"/>
    <cellStyle name="常规 2 2 3_2015.1.3县级预算表" xfId="6064"/>
    <cellStyle name="检查单元格 5 2 3 8" xfId="6065"/>
    <cellStyle name="常规 2 2 4" xfId="6066"/>
    <cellStyle name="输出 2 3 6" xfId="6067"/>
    <cellStyle name="常规 2 2 4 10" xfId="6068"/>
    <cellStyle name="常规 2 2 4 11" xfId="6069"/>
    <cellStyle name="常规 2 2 4 12" xfId="6070"/>
    <cellStyle name="常规 2 2 4 13" xfId="6071"/>
    <cellStyle name="常规 2 2 4 14" xfId="6072"/>
    <cellStyle name="常规 2 2 4 15" xfId="6073"/>
    <cellStyle name="常规 2 2 4 2 2" xfId="6074"/>
    <cellStyle name="常规 4 3 4 3 11" xfId="6075"/>
    <cellStyle name="常规 2 2 4 2 3" xfId="6076"/>
    <cellStyle name="常规 4 3 4 3 12" xfId="6077"/>
    <cellStyle name="输入 3 4_2016-2018年财政规划附表(2)" xfId="6078"/>
    <cellStyle name="常规 2 2 4 2 4" xfId="6079"/>
    <cellStyle name="常规 4 3 4 3 13" xfId="6080"/>
    <cellStyle name="常规 2 2 4 2 5" xfId="6081"/>
    <cellStyle name="常规 2 2 4 3 10" xfId="6082"/>
    <cellStyle name="常规 2 2 4 3 11" xfId="6083"/>
    <cellStyle name="常规 2 2 4 3 12" xfId="6084"/>
    <cellStyle name="常规 2 2 4 3 13" xfId="6085"/>
    <cellStyle name="常规 2 2 4 3 2" xfId="6086"/>
    <cellStyle name="常规 2 2 4 3 3" xfId="6087"/>
    <cellStyle name="常规 2 2 4 3 4" xfId="6088"/>
    <cellStyle name="常规 2 2 4 3 5" xfId="6089"/>
    <cellStyle name="常规 2 2 4 3 6" xfId="6090"/>
    <cellStyle name="计算 5 2 2" xfId="6091"/>
    <cellStyle name="常规 2 2 4 3 7" xfId="6092"/>
    <cellStyle name="计算 5 2 3" xfId="6093"/>
    <cellStyle name="常规 2 2 4 3 8" xfId="6094"/>
    <cellStyle name="计算 5 2 4" xfId="6095"/>
    <cellStyle name="输出 3 2 4 10" xfId="6096"/>
    <cellStyle name="常规 2 2 4 3 9" xfId="6097"/>
    <cellStyle name="计算 5 2 5" xfId="6098"/>
    <cellStyle name="输出 3 2 4 11" xfId="6099"/>
    <cellStyle name="常规 2 2 4 5" xfId="6100"/>
    <cellStyle name="警告文本 3 3 3 9" xfId="6101"/>
    <cellStyle name="常规 2 2 4 6" xfId="6102"/>
    <cellStyle name="常规 2 2 4 7" xfId="6103"/>
    <cellStyle name="常规 2 2 4 8" xfId="6104"/>
    <cellStyle name="常规 2 2 4 9" xfId="6105"/>
    <cellStyle name="常规 2 2 4_2016-2018年财政规划附表(2)" xfId="6106"/>
    <cellStyle name="常规 2 2 5" xfId="6107"/>
    <cellStyle name="输出 2 3 7" xfId="6108"/>
    <cellStyle name="常规 2 2 5 10" xfId="6109"/>
    <cellStyle name="常规 2 2 5 11" xfId="6110"/>
    <cellStyle name="常规 2 2 5 12" xfId="6111"/>
    <cellStyle name="常规 2 2 5 13" xfId="6112"/>
    <cellStyle name="常规 2 2 5 14" xfId="6113"/>
    <cellStyle name="常规 2 2 5 15" xfId="6114"/>
    <cellStyle name="常规 2 2 5 2" xfId="6115"/>
    <cellStyle name="常规 2 2 5 2 2" xfId="6116"/>
    <cellStyle name="常规 2 2 5 2 3" xfId="6117"/>
    <cellStyle name="常规 2 2 5 2 4" xfId="6118"/>
    <cellStyle name="常规 2 2 5 2 5" xfId="6119"/>
    <cellStyle name="常规 2 2 5 3" xfId="6120"/>
    <cellStyle name="常规 2 2 5 3 10" xfId="6121"/>
    <cellStyle name="警告文本 3 2 2 3 4" xfId="6122"/>
    <cellStyle name="常规 2 2 5 3 11" xfId="6123"/>
    <cellStyle name="警告文本 3 2 2 3 5" xfId="6124"/>
    <cellStyle name="常规 2 2 5 3 12" xfId="6125"/>
    <cellStyle name="解释性文本 4_2015.1.3县级预算表" xfId="6126"/>
    <cellStyle name="警告文本 3 2 2 3 6" xfId="6127"/>
    <cellStyle name="常规 2 2 5 3 13" xfId="6128"/>
    <cellStyle name="警告文本 3 2 2 3 7" xfId="6129"/>
    <cellStyle name="常规 2 2 5 3 2" xfId="6130"/>
    <cellStyle name="常规 2 2 5 3 3" xfId="6131"/>
    <cellStyle name="常规 2 2 5 3 4" xfId="6132"/>
    <cellStyle name="常规 2 2 5 3 5" xfId="6133"/>
    <cellStyle name="常规 2 2 5 3 6" xfId="6134"/>
    <cellStyle name="计算 6 2 2" xfId="6135"/>
    <cellStyle name="常规 2 2 5 3 7" xfId="6136"/>
    <cellStyle name="计算 6 2 3" xfId="6137"/>
    <cellStyle name="常规 2 2 5 3 8" xfId="6138"/>
    <cellStyle name="计算 6 2 4" xfId="6139"/>
    <cellStyle name="常规 2 2 5 3 9" xfId="6140"/>
    <cellStyle name="计算 6 2 5" xfId="6141"/>
    <cellStyle name="常规 2 2 5 4" xfId="6142"/>
    <cellStyle name="常规 2 2 5 5" xfId="6143"/>
    <cellStyle name="常规 2 2 5 6" xfId="6144"/>
    <cellStyle name="常规 2 2 5 7" xfId="6145"/>
    <cellStyle name="常规 2 2 5 8" xfId="6146"/>
    <cellStyle name="常规 2 2 5 9" xfId="6147"/>
    <cellStyle name="常规 2 2 5_2016-2018年财政规划附表(2)" xfId="6148"/>
    <cellStyle name="常规 5 6 13" xfId="6149"/>
    <cellStyle name="常规 2 2 6" xfId="6150"/>
    <cellStyle name="输出 2 3 8" xfId="6151"/>
    <cellStyle name="注释 5 3 3 10" xfId="6152"/>
    <cellStyle name="常规 2 2 6 10" xfId="6153"/>
    <cellStyle name="常规 2 2 6 11" xfId="6154"/>
    <cellStyle name="常规 2 2 6 12" xfId="6155"/>
    <cellStyle name="常规 2 2 6 13" xfId="6156"/>
    <cellStyle name="常规 2 2 6 2" xfId="6157"/>
    <cellStyle name="常规 2 2 6 3" xfId="6158"/>
    <cellStyle name="常规 2 2 6 4" xfId="6159"/>
    <cellStyle name="常规 2 2 6 5" xfId="6160"/>
    <cellStyle name="常规 2 2 6 6" xfId="6161"/>
    <cellStyle name="常规 2 2 6 7" xfId="6162"/>
    <cellStyle name="常规 2 2 6 8" xfId="6163"/>
    <cellStyle name="常规 2 2 6 9" xfId="6164"/>
    <cellStyle name="常规 2 2 7" xfId="6165"/>
    <cellStyle name="输出 2 3 9" xfId="6166"/>
    <cellStyle name="注释 5 3 3 11" xfId="6167"/>
    <cellStyle name="常规 2 2 8" xfId="6168"/>
    <cellStyle name="注释 5 3 3 12" xfId="6169"/>
    <cellStyle name="常规 2 2 9" xfId="6170"/>
    <cellStyle name="注释 5 3 3 13" xfId="6171"/>
    <cellStyle name="常规 2 3" xfId="6172"/>
    <cellStyle name="常规 2 3 10" xfId="6173"/>
    <cellStyle name="常规 2 3 2" xfId="6174"/>
    <cellStyle name="输出 2 4 4" xfId="6175"/>
    <cellStyle name="常规 2 3 2 10" xfId="6176"/>
    <cellStyle name="常规 2 3 2 11" xfId="6177"/>
    <cellStyle name="常规 2 3 2 12" xfId="6178"/>
    <cellStyle name="常规 2 3 2 13" xfId="6179"/>
    <cellStyle name="常规 2 3 2 14" xfId="6180"/>
    <cellStyle name="常规 2 3 2 15" xfId="6181"/>
    <cellStyle name="常规 2 3 2 16" xfId="6182"/>
    <cellStyle name="链接单元格 4 2 3 2" xfId="6183"/>
    <cellStyle name="常规 2 3 2 17" xfId="6184"/>
    <cellStyle name="链接单元格 4 2 3 3" xfId="6185"/>
    <cellStyle name="常规 2 3 2 18" xfId="6186"/>
    <cellStyle name="链接单元格 4 2 3 4" xfId="6187"/>
    <cellStyle name="常规 2 3 2 2" xfId="6188"/>
    <cellStyle name="常规 2 3 2 2 10" xfId="6189"/>
    <cellStyle name="常规 2 3 2 2 11" xfId="6190"/>
    <cellStyle name="常规 2 3 2 2 12" xfId="6191"/>
    <cellStyle name="常规 2 3 2 2 13" xfId="6192"/>
    <cellStyle name="常规 2 3 2 2 14" xfId="6193"/>
    <cellStyle name="常规 2 3 2 2 15" xfId="6194"/>
    <cellStyle name="常规 2 3 2 2 16" xfId="6195"/>
    <cellStyle name="常规 2 3 2 2 2" xfId="6196"/>
    <cellStyle name="检查单元格 4 6 4" xfId="6197"/>
    <cellStyle name="常规 2 3 2 2 2 10" xfId="6198"/>
    <cellStyle name="常规 2 3 2 2 2 11" xfId="6199"/>
    <cellStyle name="常规 2 3 2 2 2 2" xfId="6200"/>
    <cellStyle name="常规 2 3 2 2 2 2 2" xfId="6201"/>
    <cellStyle name="常规 2 3 2 2 2 2 3" xfId="6202"/>
    <cellStyle name="常规 2 3 2 2 2 2 4" xfId="6203"/>
    <cellStyle name="常规 2 3 2 2 2 2 5" xfId="6204"/>
    <cellStyle name="常规 2 3 2 2 2 3" xfId="6205"/>
    <cellStyle name="常规 2 3 2 2 2 3 10" xfId="6206"/>
    <cellStyle name="常规 2 3 2 2 2 3 11" xfId="6207"/>
    <cellStyle name="常规 2 3 2 2 2 3 12" xfId="6208"/>
    <cellStyle name="常规 2 3 2 2 2 3 13" xfId="6209"/>
    <cellStyle name="常规 2 3 2 2 2 3 4" xfId="6210"/>
    <cellStyle name="常规 2 3 2 2 2 3 5" xfId="6211"/>
    <cellStyle name="常规 2 3 2 2 2 3 6" xfId="6212"/>
    <cellStyle name="常规 2 3 2 2 2 3 7" xfId="6213"/>
    <cellStyle name="常规 2 3 2 2 2 3 8" xfId="6214"/>
    <cellStyle name="常规 2 3 2 2 2 3 9" xfId="6215"/>
    <cellStyle name="常规 2 3 2 2 2 5" xfId="6216"/>
    <cellStyle name="常规 2 3 2 2 2 6" xfId="6217"/>
    <cellStyle name="常规 2 3 2 2 3" xfId="6218"/>
    <cellStyle name="检查单元格 4 6 5" xfId="6219"/>
    <cellStyle name="常规 2 3 2 2 3 2" xfId="6220"/>
    <cellStyle name="常规 2 3 2 2 3 3" xfId="6221"/>
    <cellStyle name="常规 2 3 2 2 3 4" xfId="6222"/>
    <cellStyle name="常规 2 3 2 2 3 5" xfId="6223"/>
    <cellStyle name="常规 2 3 2 2 4" xfId="6224"/>
    <cellStyle name="检查单元格 4 6 6" xfId="6225"/>
    <cellStyle name="常规 2 3 2 2 4 13" xfId="6226"/>
    <cellStyle name="输入 3 3 3 8" xfId="6227"/>
    <cellStyle name="常规 2 3 2 2 4 2" xfId="6228"/>
    <cellStyle name="警告文本 5 2 5" xfId="6229"/>
    <cellStyle name="常规 2 3 2 2 4 3" xfId="6230"/>
    <cellStyle name="警告文本 5 2 6" xfId="6231"/>
    <cellStyle name="常规 2 3 2 2 4 4" xfId="6232"/>
    <cellStyle name="警告文本 5 2 7" xfId="6233"/>
    <cellStyle name="常规 2 3 2 2 4 5" xfId="6234"/>
    <cellStyle name="警告文本 5 2 8" xfId="6235"/>
    <cellStyle name="常规 2 3 2 2 4 6" xfId="6236"/>
    <cellStyle name="常规 2 9 3 10" xfId="6237"/>
    <cellStyle name="警告文本 5 2 9" xfId="6238"/>
    <cellStyle name="输入 3 3 10" xfId="6239"/>
    <cellStyle name="常规 2 3 2 2 4 7" xfId="6240"/>
    <cellStyle name="常规 2 9 3 11" xfId="6241"/>
    <cellStyle name="输入 3 3 11" xfId="6242"/>
    <cellStyle name="常规 2 3 2 2 4 8" xfId="6243"/>
    <cellStyle name="常规 2 9 3 12" xfId="6244"/>
    <cellStyle name="输入 3 3 12" xfId="6245"/>
    <cellStyle name="常规 2 3 2 2 4 9" xfId="6246"/>
    <cellStyle name="常规 2 9 3 13" xfId="6247"/>
    <cellStyle name="输入 3 3 13" xfId="6248"/>
    <cellStyle name="常规 2 3 2 2 5" xfId="6249"/>
    <cellStyle name="检查单元格 4 6 7" xfId="6250"/>
    <cellStyle name="常规 2 3 2 2 6" xfId="6251"/>
    <cellStyle name="检查单元格 4 6 8" xfId="6252"/>
    <cellStyle name="常规 2 3 2 2 7" xfId="6253"/>
    <cellStyle name="检查单元格 4 6 9" xfId="6254"/>
    <cellStyle name="常规 2 3 2 2 8" xfId="6255"/>
    <cellStyle name="常规 2 3 2 2 9" xfId="6256"/>
    <cellStyle name="常规 2 3 2 2_2015.1.3县级预算表" xfId="6257"/>
    <cellStyle name="常规 2 3 2 3" xfId="6258"/>
    <cellStyle name="常规 2 3 2 3 10" xfId="6259"/>
    <cellStyle name="常规 2 3 2 3 11" xfId="6260"/>
    <cellStyle name="常规 2 3 2 3 12" xfId="6261"/>
    <cellStyle name="常规 2 3 2 3 13" xfId="6262"/>
    <cellStyle name="常规 2 3 2 3 14" xfId="6263"/>
    <cellStyle name="常规 2 3 2 3 15" xfId="6264"/>
    <cellStyle name="常规 2 3 2 3 2 2" xfId="6265"/>
    <cellStyle name="常规 2 3 2 3 2 3" xfId="6266"/>
    <cellStyle name="常规 2 3 2 3 2 4" xfId="6267"/>
    <cellStyle name="常规 2 3 2 3 2 5" xfId="6268"/>
    <cellStyle name="链接单元格 3 6 10" xfId="6269"/>
    <cellStyle name="常规 2 3 2 3 3 10" xfId="6270"/>
    <cellStyle name="常规 2 3 2 3 3 11" xfId="6271"/>
    <cellStyle name="常规 2 3 2 3 3 12" xfId="6272"/>
    <cellStyle name="常规 2 3 2 3 3 13" xfId="6273"/>
    <cellStyle name="常规 2 3 2 3 3 2" xfId="6274"/>
    <cellStyle name="常规 2 3 2 3 3 3" xfId="6275"/>
    <cellStyle name="常规 2 3 2 3 3 4" xfId="6276"/>
    <cellStyle name="常规 2 3 2 3 3 5" xfId="6277"/>
    <cellStyle name="常规 2 3 2 3 3 6" xfId="6278"/>
    <cellStyle name="常规 2 3 2 3 3 7" xfId="6279"/>
    <cellStyle name="常规 2 3 2 3 3 8" xfId="6280"/>
    <cellStyle name="常规 2 3 2 3 3 9" xfId="6281"/>
    <cellStyle name="常规 2 3 2 3 8" xfId="6282"/>
    <cellStyle name="常规 2 3 2 3 9" xfId="6283"/>
    <cellStyle name="常规 2 3 2 3_2016-2018年财政规划附表(2)" xfId="6284"/>
    <cellStyle name="常规 2 3 2 4" xfId="6285"/>
    <cellStyle name="常规 2 3 2 4 10" xfId="6286"/>
    <cellStyle name="常规 2 3 2 4 11" xfId="6287"/>
    <cellStyle name="常规 2 3 2 4 12" xfId="6288"/>
    <cellStyle name="常规 2 3 2 4 13" xfId="6289"/>
    <cellStyle name="常规 2 3 2 4 14" xfId="6290"/>
    <cellStyle name="常规 2 3 2 4 15" xfId="6291"/>
    <cellStyle name="常规 2 3 2 4 2" xfId="6292"/>
    <cellStyle name="常规 2 3 2 4 2 2" xfId="6293"/>
    <cellStyle name="常规 2 3 2 4 2 3" xfId="6294"/>
    <cellStyle name="常规 2 3 2 4 2 4" xfId="6295"/>
    <cellStyle name="常规 2 3 2 4 2 5" xfId="6296"/>
    <cellStyle name="常规 2 3 2 4 3" xfId="6297"/>
    <cellStyle name="常规 2 3 2 4 3 10" xfId="6298"/>
    <cellStyle name="常规 2 3 2 4 3 11" xfId="6299"/>
    <cellStyle name="常规 2 3 2 4 3 12" xfId="6300"/>
    <cellStyle name="常规 2 3 2 4 3 13" xfId="6301"/>
    <cellStyle name="常规 2 3 2 4 3 2" xfId="6302"/>
    <cellStyle name="常规 2 3 2 4 3 3" xfId="6303"/>
    <cellStyle name="常规 2 3 2 4 3 4" xfId="6304"/>
    <cellStyle name="常规 2 3 2 4 3 5" xfId="6305"/>
    <cellStyle name="常规 2 3 2 4 3 6" xfId="6306"/>
    <cellStyle name="常规 2 3 2 4 3 7" xfId="6307"/>
    <cellStyle name="常规 2 3 2 4 3 8" xfId="6308"/>
    <cellStyle name="常规 2 3 2 4 3 9" xfId="6309"/>
    <cellStyle name="常规 2 3 2 4 4" xfId="6310"/>
    <cellStyle name="常规 2 3 2 4 5" xfId="6311"/>
    <cellStyle name="常规 2 3 2 4 6" xfId="6312"/>
    <cellStyle name="常规 2 3 2 4 7" xfId="6313"/>
    <cellStyle name="常规 2 3 2 4 8" xfId="6314"/>
    <cellStyle name="常规 2 3 2 4 9" xfId="6315"/>
    <cellStyle name="常规 2 3 2 4_2016-2018年财政规划附表(2)" xfId="6316"/>
    <cellStyle name="常规 2 3 2 5" xfId="6317"/>
    <cellStyle name="常规 2 3 2 5 2" xfId="6318"/>
    <cellStyle name="常规 2 3 2 5 3" xfId="6319"/>
    <cellStyle name="常规 2 3 2 5 4" xfId="6320"/>
    <cellStyle name="常规 2 3 2 5 5" xfId="6321"/>
    <cellStyle name="常规 2 3 2 6" xfId="6322"/>
    <cellStyle name="常规 2 3 2 6 10" xfId="6323"/>
    <cellStyle name="常规 2 3 2 6 11" xfId="6324"/>
    <cellStyle name="常规 2 3 2 6 12" xfId="6325"/>
    <cellStyle name="常规 2 3 2 6 13" xfId="6326"/>
    <cellStyle name="常规 2 3 2 6 2" xfId="6327"/>
    <cellStyle name="常规 2 3 2 6 3" xfId="6328"/>
    <cellStyle name="常规 2 3 2 6 4" xfId="6329"/>
    <cellStyle name="注释 3 3 10" xfId="6330"/>
    <cellStyle name="常规 2 3 2 6 5" xfId="6331"/>
    <cellStyle name="注释 3 3 11" xfId="6332"/>
    <cellStyle name="常规 2 3 2 6 6" xfId="6333"/>
    <cellStyle name="注释 3 3 12" xfId="6334"/>
    <cellStyle name="常规 2 3 2 6 7" xfId="6335"/>
    <cellStyle name="注释 3 3 13" xfId="6336"/>
    <cellStyle name="常规 2 3 2 6 8" xfId="6337"/>
    <cellStyle name="注释 3 3 14" xfId="6338"/>
    <cellStyle name="常规 2 3 2 6 9" xfId="6339"/>
    <cellStyle name="注释 3 3 15" xfId="6340"/>
    <cellStyle name="常规 2 3 2 7" xfId="6341"/>
    <cellStyle name="常规 2 3 2 8" xfId="6342"/>
    <cellStyle name="常规 2 3 2 9" xfId="6343"/>
    <cellStyle name="常规 2 3 2_2015.1.3县级预算表" xfId="6344"/>
    <cellStyle name="常规 2 3 3" xfId="6345"/>
    <cellStyle name="输出 2 4 5" xfId="6346"/>
    <cellStyle name="常规 2 3 3 10" xfId="6347"/>
    <cellStyle name="常规 2 3 3 11" xfId="6348"/>
    <cellStyle name="常规 2 3 3 12" xfId="6349"/>
    <cellStyle name="常规 2 3 3 13" xfId="6350"/>
    <cellStyle name="常规 2 3 3 14" xfId="6351"/>
    <cellStyle name="常规 2 3 3 15" xfId="6352"/>
    <cellStyle name="常规 2 3 3 16" xfId="6353"/>
    <cellStyle name="常规 2 3 3 17" xfId="6354"/>
    <cellStyle name="常规 2 3 3 2" xfId="6355"/>
    <cellStyle name="常规 2 3 3 2 10" xfId="6356"/>
    <cellStyle name="常规 2 3 3 2 11" xfId="6357"/>
    <cellStyle name="常规 2 3 3 2 12" xfId="6358"/>
    <cellStyle name="常规 2 3 3 2 13" xfId="6359"/>
    <cellStyle name="常规 2 3 3 2 14" xfId="6360"/>
    <cellStyle name="常规 2 3 3 2 15" xfId="6361"/>
    <cellStyle name="常规 2 3 3 2 2" xfId="6362"/>
    <cellStyle name="常规 2 3 3 2 2 2" xfId="6363"/>
    <cellStyle name="常规 2 3 3 2 2 3" xfId="6364"/>
    <cellStyle name="常规 2 3 3 2 2 4" xfId="6365"/>
    <cellStyle name="常规 2 3 3 2 2 5" xfId="6366"/>
    <cellStyle name="常规 2 3 3 2 3" xfId="6367"/>
    <cellStyle name="常规 2 3 3 2 3 10" xfId="6368"/>
    <cellStyle name="常规 2 3 3 2 3 11" xfId="6369"/>
    <cellStyle name="常规 2 3 3 2 3 12" xfId="6370"/>
    <cellStyle name="常规 2 3 3 2 3 13" xfId="6371"/>
    <cellStyle name="常规 2 3 3 2 3 2" xfId="6372"/>
    <cellStyle name="常规 2 3 3 2 3 3" xfId="6373"/>
    <cellStyle name="常规 2 3 3 2 3 4" xfId="6374"/>
    <cellStyle name="常规 2 3 3 2 3 5" xfId="6375"/>
    <cellStyle name="常规 2 3 3 2 3 6" xfId="6376"/>
    <cellStyle name="常规 2 3 3 2 3 7" xfId="6377"/>
    <cellStyle name="常规 2 3 3 2 3 8" xfId="6378"/>
    <cellStyle name="好 5 2 10" xfId="6379"/>
    <cellStyle name="常规 2 3 3 2 3 9" xfId="6380"/>
    <cellStyle name="好 5 2 11" xfId="6381"/>
    <cellStyle name="常规 2 3 3 2 4" xfId="6382"/>
    <cellStyle name="常规 2 3 3 2 5" xfId="6383"/>
    <cellStyle name="常规 2 3 3 2 6" xfId="6384"/>
    <cellStyle name="常规 2 3 3 2 7" xfId="6385"/>
    <cellStyle name="常规 2 3 3 2 8" xfId="6386"/>
    <cellStyle name="常规 2 3 3 2 9" xfId="6387"/>
    <cellStyle name="常规 2 3 3 2_2016-2018年财政规划附表(2)" xfId="6388"/>
    <cellStyle name="常规 2 3 3 3" xfId="6389"/>
    <cellStyle name="常规 2 3 3 3 13" xfId="6390"/>
    <cellStyle name="常规 2 3 3 3 14" xfId="6391"/>
    <cellStyle name="常规 2 3 3 3 2 2" xfId="6392"/>
    <cellStyle name="链接单元格 2 4_2016-2018年财政规划附表(2)" xfId="6393"/>
    <cellStyle name="常规 2 3 3 3 2 3" xfId="6394"/>
    <cellStyle name="常规 2 3 3 3 2 4" xfId="6395"/>
    <cellStyle name="常规 2 3 3 3 2 5" xfId="6396"/>
    <cellStyle name="常规 2 3 3 3 3 10" xfId="6397"/>
    <cellStyle name="常规 2 3 3 3 3 11" xfId="6398"/>
    <cellStyle name="常规 2 3 3 3 3 12" xfId="6399"/>
    <cellStyle name="常规 2 3 3 3 3 13" xfId="6400"/>
    <cellStyle name="常规 2 3 3 3 3 6" xfId="6401"/>
    <cellStyle name="常规 2 3 3 3 3 7" xfId="6402"/>
    <cellStyle name="常规 2 3 3 3 3 8" xfId="6403"/>
    <cellStyle name="常规 2 3 3 3 3 9" xfId="6404"/>
    <cellStyle name="常规 2 3 3 3 5" xfId="6405"/>
    <cellStyle name="常规 2 3 3 3 6" xfId="6406"/>
    <cellStyle name="常规 2 3 3 3 7" xfId="6407"/>
    <cellStyle name="常规 2 3 3 3 8" xfId="6408"/>
    <cellStyle name="常规 2 3 3 3_2016-2018年财政规划附表(2)" xfId="6409"/>
    <cellStyle name="检查单元格 3 2 12" xfId="6410"/>
    <cellStyle name="常规 2 3 3 4" xfId="6411"/>
    <cellStyle name="常规 2 3 3 4 2" xfId="6412"/>
    <cellStyle name="常规 2 3 3 4 3" xfId="6413"/>
    <cellStyle name="常规 2 3 3 4 4" xfId="6414"/>
    <cellStyle name="常规 2 3 3 4 5" xfId="6415"/>
    <cellStyle name="常规 2 3 3 5" xfId="6416"/>
    <cellStyle name="常规 2 3 3 5 10" xfId="6417"/>
    <cellStyle name="常规 2 3 3 5 11" xfId="6418"/>
    <cellStyle name="常规 2 3 3 5 12" xfId="6419"/>
    <cellStyle name="常规 2 3 3 5 13" xfId="6420"/>
    <cellStyle name="常规 2 3 3 5 2" xfId="6421"/>
    <cellStyle name="适中 2 2 2_2016-2018年财政规划附表(2)" xfId="6422"/>
    <cellStyle name="常规 2 3 3 5 3" xfId="6423"/>
    <cellStyle name="常规 2 3 3 5 4" xfId="6424"/>
    <cellStyle name="常规 2 3 3 5 5" xfId="6425"/>
    <cellStyle name="常规 2 3 3 5 6" xfId="6426"/>
    <cellStyle name="常规 2 3 3 5 7" xfId="6427"/>
    <cellStyle name="常规 2 3 3 5 8" xfId="6428"/>
    <cellStyle name="常规 2 3 3 5 9" xfId="6429"/>
    <cellStyle name="常规 2 3 3 6" xfId="6430"/>
    <cellStyle name="常规 2 3 3 7" xfId="6431"/>
    <cellStyle name="常规 2 3 3 8" xfId="6432"/>
    <cellStyle name="常规 2 3 3 9" xfId="6433"/>
    <cellStyle name="常规 2 3 3_2015.1.3县级预算表" xfId="6434"/>
    <cellStyle name="常规 2 3 4" xfId="6435"/>
    <cellStyle name="输出 2 4 6" xfId="6436"/>
    <cellStyle name="常规 2 3 4 10" xfId="6437"/>
    <cellStyle name="常规 2 3 4 11" xfId="6438"/>
    <cellStyle name="常规 2 3 4 12" xfId="6439"/>
    <cellStyle name="常规 2 3 4 13" xfId="6440"/>
    <cellStyle name="常规 2 3 4 14" xfId="6441"/>
    <cellStyle name="常规 2 3 4 15" xfId="6442"/>
    <cellStyle name="常规 2 3 4 2" xfId="6443"/>
    <cellStyle name="警告文本 3 4 3 6" xfId="6444"/>
    <cellStyle name="常规 2 3 4 2 2" xfId="6445"/>
    <cellStyle name="常规 2 3 4 2 3" xfId="6446"/>
    <cellStyle name="常规 2 3 4 2 4" xfId="6447"/>
    <cellStyle name="常规 2 3 4 2 5" xfId="6448"/>
    <cellStyle name="常规 2 3 4 3" xfId="6449"/>
    <cellStyle name="警告文本 3 4 3 7" xfId="6450"/>
    <cellStyle name="常规 2 3 4 3 13" xfId="6451"/>
    <cellStyle name="常规 2 3 4 3 2" xfId="6452"/>
    <cellStyle name="常规 2 3 4 3 3" xfId="6453"/>
    <cellStyle name="常规 2 3 4 3 4" xfId="6454"/>
    <cellStyle name="常规 2 3 4 3 5" xfId="6455"/>
    <cellStyle name="常规 2 3 4 3 6" xfId="6456"/>
    <cellStyle name="常规 2 3 4 3 7" xfId="6457"/>
    <cellStyle name="常规 2 3 4 3 8" xfId="6458"/>
    <cellStyle name="常规 2 3 4 3 9" xfId="6459"/>
    <cellStyle name="常规 2 3 4 4" xfId="6460"/>
    <cellStyle name="警告文本 3 4 3 8" xfId="6461"/>
    <cellStyle name="常规 2 3 4 5" xfId="6462"/>
    <cellStyle name="警告文本 3 4 3 9" xfId="6463"/>
    <cellStyle name="常规 2 3 4 6" xfId="6464"/>
    <cellStyle name="常规 2 3 4 7" xfId="6465"/>
    <cellStyle name="常规 2 3 4 8" xfId="6466"/>
    <cellStyle name="常规 2 3 4 9" xfId="6467"/>
    <cellStyle name="常规 2 3 4_2016-2018年财政规划附表(2)" xfId="6468"/>
    <cellStyle name="常规 2 3 5" xfId="6469"/>
    <cellStyle name="输出 2 4 7" xfId="6470"/>
    <cellStyle name="常规 2 3 5 10" xfId="6471"/>
    <cellStyle name="常规 2 3 5 11" xfId="6472"/>
    <cellStyle name="常规 2 3 5 12" xfId="6473"/>
    <cellStyle name="常规 2 3 5 13" xfId="6474"/>
    <cellStyle name="常规 2 3 5 14" xfId="6475"/>
    <cellStyle name="常规 2 3 5 15" xfId="6476"/>
    <cellStyle name="常规 2 3 5 2" xfId="6477"/>
    <cellStyle name="常规 2 3 5 2 4" xfId="6478"/>
    <cellStyle name="常规 2 3 5 2 5" xfId="6479"/>
    <cellStyle name="常规 2 3 5 3" xfId="6480"/>
    <cellStyle name="常规 2 3 5 3 10" xfId="6481"/>
    <cellStyle name="常规 2 3 5 3 11" xfId="6482"/>
    <cellStyle name="常规 2 3 5 3 12" xfId="6483"/>
    <cellStyle name="常规 2 3 5 3 13" xfId="6484"/>
    <cellStyle name="常规 2 5 2_2015.1.3县级预算表" xfId="6485"/>
    <cellStyle name="常规 2 3 5 3 2" xfId="6486"/>
    <cellStyle name="常规 2 3 5 3 3" xfId="6487"/>
    <cellStyle name="常规 2 3 5 3 4" xfId="6488"/>
    <cellStyle name="常规 2 3 5 3 5" xfId="6489"/>
    <cellStyle name="常规 2 3 5 3 6" xfId="6490"/>
    <cellStyle name="常规 2 3 5 3 7" xfId="6491"/>
    <cellStyle name="常规 2 3 5 3 8" xfId="6492"/>
    <cellStyle name="常规 2 3 5 3 9" xfId="6493"/>
    <cellStyle name="常规 2 3 5 4" xfId="6494"/>
    <cellStyle name="常规 2 3 5 5" xfId="6495"/>
    <cellStyle name="常规 2 3 5 6" xfId="6496"/>
    <cellStyle name="常规 2 3 5 7" xfId="6497"/>
    <cellStyle name="常规 2 3 5 8" xfId="6498"/>
    <cellStyle name="常规 2 3 5 9" xfId="6499"/>
    <cellStyle name="常规 2 3 5_2016-2018年财政规划附表(2)" xfId="6500"/>
    <cellStyle name="常规 2 3 6" xfId="6501"/>
    <cellStyle name="输出 2 4 8" xfId="6502"/>
    <cellStyle name="常规 2 3 6 10" xfId="6503"/>
    <cellStyle name="常规 2 3 6 11" xfId="6504"/>
    <cellStyle name="常规 4 2 3 2 2" xfId="6505"/>
    <cellStyle name="常规 2 3 6 12" xfId="6506"/>
    <cellStyle name="常规 4 2 3 2 3" xfId="6507"/>
    <cellStyle name="常规 2 3 6 13" xfId="6508"/>
    <cellStyle name="常规 4 2 3 2 4" xfId="6509"/>
    <cellStyle name="常规 2 3 6 2" xfId="6510"/>
    <cellStyle name="常规 2 3 6 3" xfId="6511"/>
    <cellStyle name="常规 2 3 6 4" xfId="6512"/>
    <cellStyle name="常规 2 3 6 5" xfId="6513"/>
    <cellStyle name="常规 2 3 6 6" xfId="6514"/>
    <cellStyle name="常规 2 3 6 7" xfId="6515"/>
    <cellStyle name="常规 2 3 6 8" xfId="6516"/>
    <cellStyle name="常规 2 3 6 9" xfId="6517"/>
    <cellStyle name="常规 2 3 7" xfId="6518"/>
    <cellStyle name="输出 2 4 9" xfId="6519"/>
    <cellStyle name="常规 2 3 8" xfId="6520"/>
    <cellStyle name="常规 2 3 9" xfId="6521"/>
    <cellStyle name="常规 2 4" xfId="6522"/>
    <cellStyle name="常规 2 4 10" xfId="6523"/>
    <cellStyle name="常规 2 4 11" xfId="6524"/>
    <cellStyle name="常规 2 4 12" xfId="6525"/>
    <cellStyle name="常规 2 4 13" xfId="6526"/>
    <cellStyle name="常规 2 4 14" xfId="6527"/>
    <cellStyle name="常规 2 4 15" xfId="6528"/>
    <cellStyle name="常规 2 4 16" xfId="6529"/>
    <cellStyle name="常规 2 4 17" xfId="6530"/>
    <cellStyle name="常规 2 4 18" xfId="6531"/>
    <cellStyle name="常规 2 4 2" xfId="6532"/>
    <cellStyle name="输出 2 5 4" xfId="6533"/>
    <cellStyle name="常规 2 4 2 10" xfId="6534"/>
    <cellStyle name="常规 2 4 2 11" xfId="6535"/>
    <cellStyle name="常规 2 4 2 12" xfId="6536"/>
    <cellStyle name="常规 2 4 2 13" xfId="6537"/>
    <cellStyle name="汇总 4 2 2_2016-2018年财政规划附表(2)" xfId="6538"/>
    <cellStyle name="常规 2 4 2 14" xfId="6539"/>
    <cellStyle name="常规 2 4 2 15" xfId="6540"/>
    <cellStyle name="常规 2 4 2 16" xfId="6541"/>
    <cellStyle name="常规 2 4 2 2" xfId="6542"/>
    <cellStyle name="常规 2 4 2 2 10" xfId="6543"/>
    <cellStyle name="常规 6 14" xfId="6544"/>
    <cellStyle name="好 4 2 2 2 4" xfId="6545"/>
    <cellStyle name="常规 2 4 2 2 11" xfId="6546"/>
    <cellStyle name="常规 6 15" xfId="6547"/>
    <cellStyle name="好 4 2 2 2 5" xfId="6548"/>
    <cellStyle name="常规 2 4 2 2 12" xfId="6549"/>
    <cellStyle name="常规 6 16" xfId="6550"/>
    <cellStyle name="常规 2 4 2 2 13" xfId="6551"/>
    <cellStyle name="常规 6 17" xfId="6552"/>
    <cellStyle name="常规 2 4 2 2 14" xfId="6553"/>
    <cellStyle name="常规 6 18" xfId="6554"/>
    <cellStyle name="常规 2 4 2 2 15" xfId="6555"/>
    <cellStyle name="常规 2 4 2 2 2" xfId="6556"/>
    <cellStyle name="常规 2 4 2 2 2 2" xfId="6557"/>
    <cellStyle name="常规 2 4 2 2 2 3" xfId="6558"/>
    <cellStyle name="链接单元格 5 3 2 2" xfId="6559"/>
    <cellStyle name="常规 2 4 2 2 2 4" xfId="6560"/>
    <cellStyle name="链接单元格 5 3 2 3" xfId="6561"/>
    <cellStyle name="常规 2 4 2 2 2 5" xfId="6562"/>
    <cellStyle name="链接单元格 5 3 2 4" xfId="6563"/>
    <cellStyle name="常规 2 4 2 2 3" xfId="6564"/>
    <cellStyle name="汇总 2 4 10" xfId="6565"/>
    <cellStyle name="常规 2 4 2 2 3 10" xfId="6566"/>
    <cellStyle name="常规 2 4 2 2 3 11" xfId="6567"/>
    <cellStyle name="常规 2 4 2 2 3 12" xfId="6568"/>
    <cellStyle name="常规 2 4 2 2 3 13" xfId="6569"/>
    <cellStyle name="常规 2 4 2 2 3 2" xfId="6570"/>
    <cellStyle name="常规 2 4 2 2 3 3" xfId="6571"/>
    <cellStyle name="链接单元格 5 3 3 2" xfId="6572"/>
    <cellStyle name="常规 2 4 2 2 3 4" xfId="6573"/>
    <cellStyle name="链接单元格 5 3 3 3" xfId="6574"/>
    <cellStyle name="常规 2 4 2 2 3 5" xfId="6575"/>
    <cellStyle name="检查单元格 4 3_2016-2018年财政规划附表(2)" xfId="6576"/>
    <cellStyle name="链接单元格 5 3 3 4" xfId="6577"/>
    <cellStyle name="常规 2 4 2 2 3 6" xfId="6578"/>
    <cellStyle name="链接单元格 5 3 3 5" xfId="6579"/>
    <cellStyle name="常规 2 4 2 2 3 7" xfId="6580"/>
    <cellStyle name="常规 6 4 2" xfId="6581"/>
    <cellStyle name="链接单元格 5 3 3 6" xfId="6582"/>
    <cellStyle name="常规 2 4 2 2 3 8" xfId="6583"/>
    <cellStyle name="常规 6 4 3" xfId="6584"/>
    <cellStyle name="链接单元格 5 3 3 7" xfId="6585"/>
    <cellStyle name="常规 2 4 2 2 3 9" xfId="6586"/>
    <cellStyle name="常规 6 4 4" xfId="6587"/>
    <cellStyle name="链接单元格 5 3 3 8" xfId="6588"/>
    <cellStyle name="常规 2 4 2 2 4" xfId="6589"/>
    <cellStyle name="汇总 2 4 11" xfId="6590"/>
    <cellStyle name="常规 2 4 2 2 5" xfId="6591"/>
    <cellStyle name="汇总 2 4 12" xfId="6592"/>
    <cellStyle name="常规 2 4 2 2 6" xfId="6593"/>
    <cellStyle name="汇总 2 4 13" xfId="6594"/>
    <cellStyle name="常规 2 4 2 2 7" xfId="6595"/>
    <cellStyle name="汇总 2 4 14" xfId="6596"/>
    <cellStyle name="常规 2 4 2 2 8" xfId="6597"/>
    <cellStyle name="汇总 2 4 15" xfId="6598"/>
    <cellStyle name="常规 2 4 2 2 9" xfId="6599"/>
    <cellStyle name="常规 2 4 2 3" xfId="6600"/>
    <cellStyle name="常规 2 4 2 3 2" xfId="6601"/>
    <cellStyle name="常规 2 4 2 3 3" xfId="6602"/>
    <cellStyle name="常规 2 4 2 3 4" xfId="6603"/>
    <cellStyle name="常规 2 4 2 3 5" xfId="6604"/>
    <cellStyle name="常规 2 4 2 4" xfId="6605"/>
    <cellStyle name="常规 2 4 2 4 10" xfId="6606"/>
    <cellStyle name="常规 2 4 2 4 11" xfId="6607"/>
    <cellStyle name="常规 2 4 2 4 12" xfId="6608"/>
    <cellStyle name="常规 2 4 2 4 13" xfId="6609"/>
    <cellStyle name="常规 2 4 2 4 2" xfId="6610"/>
    <cellStyle name="常规 2 4 2 4 3" xfId="6611"/>
    <cellStyle name="常规 2 4 2 4 4" xfId="6612"/>
    <cellStyle name="常规 2 4 2 4 5" xfId="6613"/>
    <cellStyle name="常规 2 4 2 4 6" xfId="6614"/>
    <cellStyle name="计算 3 3 3 10" xfId="6615"/>
    <cellStyle name="常规 2 4 2 4 7" xfId="6616"/>
    <cellStyle name="计算 3 3 3 11" xfId="6617"/>
    <cellStyle name="常规 2 4 2 4 8" xfId="6618"/>
    <cellStyle name="计算 3 3 3 12" xfId="6619"/>
    <cellStyle name="常规 2 4 2 4 9" xfId="6620"/>
    <cellStyle name="计算 3 3 3 13" xfId="6621"/>
    <cellStyle name="常规 2 4 2 5" xfId="6622"/>
    <cellStyle name="常规 3 2 3 10" xfId="6623"/>
    <cellStyle name="常规 2 4 2 6" xfId="6624"/>
    <cellStyle name="常规 3 2 3 11" xfId="6625"/>
    <cellStyle name="常规 2 4 2 7" xfId="6626"/>
    <cellStyle name="常规 3 2 3 12" xfId="6627"/>
    <cellStyle name="常规 2 4 2 8" xfId="6628"/>
    <cellStyle name="常规 3 2 3 13" xfId="6629"/>
    <cellStyle name="常规 2 4 2 9" xfId="6630"/>
    <cellStyle name="常规 3 2 3 14" xfId="6631"/>
    <cellStyle name="常规 2 4 2_2015.1.3县级预算表" xfId="6632"/>
    <cellStyle name="常规 2 4 3" xfId="6633"/>
    <cellStyle name="输出 2 5 5" xfId="6634"/>
    <cellStyle name="常规 2 4 3 10" xfId="6635"/>
    <cellStyle name="常规 2 4 3 11" xfId="6636"/>
    <cellStyle name="常规 2 4 3 12" xfId="6637"/>
    <cellStyle name="常规 2 4 3 14" xfId="6638"/>
    <cellStyle name="常规 2 4 3 15" xfId="6639"/>
    <cellStyle name="常规 2 4 3 2" xfId="6640"/>
    <cellStyle name="常规 2 4 3 2 2" xfId="6641"/>
    <cellStyle name="汇总 6 5" xfId="6642"/>
    <cellStyle name="常规 2 4 3 2 3" xfId="6643"/>
    <cellStyle name="汇总 6 6" xfId="6644"/>
    <cellStyle name="常规 2 4 3 2 4" xfId="6645"/>
    <cellStyle name="汇总 6 7" xfId="6646"/>
    <cellStyle name="适中 3 3_2016-2018年财政规划附表(2)" xfId="6647"/>
    <cellStyle name="常规 2 4 3 2 5" xfId="6648"/>
    <cellStyle name="汇总 6 8" xfId="6649"/>
    <cellStyle name="常规 2 4 3 3" xfId="6650"/>
    <cellStyle name="常规 2 4 3 3 10" xfId="6651"/>
    <cellStyle name="输出 2 4 2 4" xfId="6652"/>
    <cellStyle name="常规 2 4 3 3 11" xfId="6653"/>
    <cellStyle name="输出 2 4 2 5" xfId="6654"/>
    <cellStyle name="常规 2 4 3 3 12" xfId="6655"/>
    <cellStyle name="常规 2 4 3 3 13" xfId="6656"/>
    <cellStyle name="常规 2 4 3 3 2" xfId="6657"/>
    <cellStyle name="汇总 7 5" xfId="6658"/>
    <cellStyle name="常规 2 4 3 3 3" xfId="6659"/>
    <cellStyle name="汇总 7 6" xfId="6660"/>
    <cellStyle name="常规 2 4 3 3 4" xfId="6661"/>
    <cellStyle name="汇总 7 7" xfId="6662"/>
    <cellStyle name="常规 2 4 3 3 5" xfId="6663"/>
    <cellStyle name="汇总 7 8" xfId="6664"/>
    <cellStyle name="常规 2 4 3 3 6" xfId="6665"/>
    <cellStyle name="汇总 7 9" xfId="6666"/>
    <cellStyle name="常规 2 4 3 3 7" xfId="6667"/>
    <cellStyle name="常规 2 4 3 3 8" xfId="6668"/>
    <cellStyle name="常规 2 4 3 3 9" xfId="6669"/>
    <cellStyle name="常规 2 4 3 4" xfId="6670"/>
    <cellStyle name="常规 2 4 3 5" xfId="6671"/>
    <cellStyle name="常规 2 4 3 6" xfId="6672"/>
    <cellStyle name="常规 2 4 3 7" xfId="6673"/>
    <cellStyle name="常规 2 4 3 8" xfId="6674"/>
    <cellStyle name="常规 2 4 3 9" xfId="6675"/>
    <cellStyle name="常规 2 4 3_2016-2018年财政规划附表(2)" xfId="6676"/>
    <cellStyle name="常规 2 4 4" xfId="6677"/>
    <cellStyle name="常规 2 4 4 10" xfId="6678"/>
    <cellStyle name="常规 2 4 4 11" xfId="6679"/>
    <cellStyle name="常规 2 4 4 12" xfId="6680"/>
    <cellStyle name="常规 2 4 4 13" xfId="6681"/>
    <cellStyle name="常规 2 4 4 14" xfId="6682"/>
    <cellStyle name="常规 2 4 4 15" xfId="6683"/>
    <cellStyle name="常规 2 4 4 2" xfId="6684"/>
    <cellStyle name="常规 2 4 4 2 2" xfId="6685"/>
    <cellStyle name="适中 2 6 12" xfId="6686"/>
    <cellStyle name="常规 2 4 4 2 3" xfId="6687"/>
    <cellStyle name="适中 2 6 13" xfId="6688"/>
    <cellStyle name="常规 2 4 4 2 4" xfId="6689"/>
    <cellStyle name="常规 2 4 4 2 5" xfId="6690"/>
    <cellStyle name="常规 2 4 4 3" xfId="6691"/>
    <cellStyle name="常规 2 4 4 3 10" xfId="6692"/>
    <cellStyle name="检查单元格 2 2 2 3 8" xfId="6693"/>
    <cellStyle name="常规 2 4 4 3 11" xfId="6694"/>
    <cellStyle name="检查单元格 2 2 2 3 9" xfId="6695"/>
    <cellStyle name="常规 2 4 4 3 12" xfId="6696"/>
    <cellStyle name="常规 2 4 4 3 13" xfId="6697"/>
    <cellStyle name="常规 2 4 4 3 2" xfId="6698"/>
    <cellStyle name="常规 2 4 4 3 3" xfId="6699"/>
    <cellStyle name="常规 2 4 4 3 4" xfId="6700"/>
    <cellStyle name="常规 2 4 4 3 5" xfId="6701"/>
    <cellStyle name="常规 2 4 4 3 6" xfId="6702"/>
    <cellStyle name="常规 2 4 4 3 7" xfId="6703"/>
    <cellStyle name="常规 2 4 4 3 8" xfId="6704"/>
    <cellStyle name="常规 2 4 4 3 9" xfId="6705"/>
    <cellStyle name="常规 2 4 4 4" xfId="6706"/>
    <cellStyle name="常规 2 4 4 5" xfId="6707"/>
    <cellStyle name="常规 2 4 4 6" xfId="6708"/>
    <cellStyle name="常规 2 4 4 7" xfId="6709"/>
    <cellStyle name="常规 2 4 4 8" xfId="6710"/>
    <cellStyle name="常规 2 4 4 9" xfId="6711"/>
    <cellStyle name="常规 2 4 4_2016-2018年财政规划附表(2)" xfId="6712"/>
    <cellStyle name="检查单元格 3 2 4 2" xfId="6713"/>
    <cellStyle name="常规 2 4 5" xfId="6714"/>
    <cellStyle name="常规 2 4 5 2" xfId="6715"/>
    <cellStyle name="常规 2 4 5 3" xfId="6716"/>
    <cellStyle name="常规 2 4 5 4" xfId="6717"/>
    <cellStyle name="常规 2 4 5 5" xfId="6718"/>
    <cellStyle name="常规 2 4 6" xfId="6719"/>
    <cellStyle name="常规 2 4 6 10" xfId="6720"/>
    <cellStyle name="常规 2 4 6 11" xfId="6721"/>
    <cellStyle name="常规 2 4 6 12" xfId="6722"/>
    <cellStyle name="常规 2 4 6 13" xfId="6723"/>
    <cellStyle name="常规 2 4 6 2" xfId="6724"/>
    <cellStyle name="常规 2 4 6 3" xfId="6725"/>
    <cellStyle name="常规 2 4 6 4" xfId="6726"/>
    <cellStyle name="常规 2 4 6 5" xfId="6727"/>
    <cellStyle name="常规 2 4 6 6" xfId="6728"/>
    <cellStyle name="常规 2 4 6 7" xfId="6729"/>
    <cellStyle name="常规 2 4 6 8" xfId="6730"/>
    <cellStyle name="常规 2 4 6 9" xfId="6731"/>
    <cellStyle name="常规 2 4 7" xfId="6732"/>
    <cellStyle name="常规 2 4 8" xfId="6733"/>
    <cellStyle name="常规 2 4 9" xfId="6734"/>
    <cellStyle name="警告文本 4 3 10" xfId="6735"/>
    <cellStyle name="常规 2 4_2015.1.3县级预算表" xfId="6736"/>
    <cellStyle name="常规 2 5" xfId="6737"/>
    <cellStyle name="常规 2 5 10" xfId="6738"/>
    <cellStyle name="常规 2 5 11" xfId="6739"/>
    <cellStyle name="常规 2 5 12" xfId="6740"/>
    <cellStyle name="常规 2 5 13" xfId="6741"/>
    <cellStyle name="常规 2 5 14" xfId="6742"/>
    <cellStyle name="常规 2 5 15" xfId="6743"/>
    <cellStyle name="常规 2 5 16" xfId="6744"/>
    <cellStyle name="常规 2 5 17" xfId="6745"/>
    <cellStyle name="常规 2 5 18" xfId="6746"/>
    <cellStyle name="常规 2 5 2" xfId="6747"/>
    <cellStyle name="输出 2 6 4" xfId="6748"/>
    <cellStyle name="常规 2 5 2 10" xfId="6749"/>
    <cellStyle name="常规 2 5 2 11" xfId="6750"/>
    <cellStyle name="常规 2 5 2 12" xfId="6751"/>
    <cellStyle name="常规 2 5 2 13" xfId="6752"/>
    <cellStyle name="常规 2 5 2 14" xfId="6753"/>
    <cellStyle name="常规 2 5 2 15" xfId="6754"/>
    <cellStyle name="常规 2 5 2 16" xfId="6755"/>
    <cellStyle name="常规 2 5 2 2" xfId="6756"/>
    <cellStyle name="常规 2 5 2 2 10" xfId="6757"/>
    <cellStyle name="常规 2 5 2 2 11" xfId="6758"/>
    <cellStyle name="常规 2 5 2 2 12" xfId="6759"/>
    <cellStyle name="常规 2 5 2 2 13" xfId="6760"/>
    <cellStyle name="常规 2 5 2 2 14" xfId="6761"/>
    <cellStyle name="常规 2 5 2 2 15" xfId="6762"/>
    <cellStyle name="常规 2 5 2 2 2" xfId="6763"/>
    <cellStyle name="常规 2 5 2 2 2 2" xfId="6764"/>
    <cellStyle name="常规 2 5 2 2 2 3" xfId="6765"/>
    <cellStyle name="常规 2 5 2 2 2 4" xfId="6766"/>
    <cellStyle name="解释性文本 5 3 2" xfId="6767"/>
    <cellStyle name="常规 2 5 2 2 2 5" xfId="6768"/>
    <cellStyle name="解释性文本 5 3 3" xfId="6769"/>
    <cellStyle name="警告文本 4 2 10" xfId="6770"/>
    <cellStyle name="常规 2 5 2 2 3" xfId="6771"/>
    <cellStyle name="常规 2 5 2 2 3 10" xfId="6772"/>
    <cellStyle name="常规 2 5 2 2 3 11" xfId="6773"/>
    <cellStyle name="常规 2 5 2 2 3 12" xfId="6774"/>
    <cellStyle name="常规 2 5 2 2 3 2" xfId="6775"/>
    <cellStyle name="适中 5 2 11" xfId="6776"/>
    <cellStyle name="常规 2 5 2 2 3 3" xfId="6777"/>
    <cellStyle name="适中 5 2 12" xfId="6778"/>
    <cellStyle name="常规 2 5 2 2 3 4" xfId="6779"/>
    <cellStyle name="解释性文本 5 4 2" xfId="6780"/>
    <cellStyle name="适中 5 2 13" xfId="6781"/>
    <cellStyle name="常规 2 5 2 2 3 5" xfId="6782"/>
    <cellStyle name="解释性文本 5 4 3" xfId="6783"/>
    <cellStyle name="适中 5 2 14" xfId="6784"/>
    <cellStyle name="常规 2 5 2 2 3 6" xfId="6785"/>
    <cellStyle name="解释性文本 5 4 4" xfId="6786"/>
    <cellStyle name="适中 5 2 15" xfId="6787"/>
    <cellStyle name="常规 2 5 2 2 3 7" xfId="6788"/>
    <cellStyle name="解释性文本 5 4 5" xfId="6789"/>
    <cellStyle name="常规 2 5 2 2 3 8" xfId="6790"/>
    <cellStyle name="常规 2 5 2 2 3 9" xfId="6791"/>
    <cellStyle name="常规 2 5 2 2 4" xfId="6792"/>
    <cellStyle name="常规 2 5 2 2 5" xfId="6793"/>
    <cellStyle name="常规 2 5 2 2 6" xfId="6794"/>
    <cellStyle name="常规 2 5 2 2 7" xfId="6795"/>
    <cellStyle name="常规 2 5 2 2 8" xfId="6796"/>
    <cellStyle name="常规 2 5 2 2 9" xfId="6797"/>
    <cellStyle name="常规 2 5 2 2_2016-2018年财政规划附表(2)" xfId="6798"/>
    <cellStyle name="常规 2 5 2 3" xfId="6799"/>
    <cellStyle name="常规 2 5 2 3 2" xfId="6800"/>
    <cellStyle name="常规 2 5 2 3 3" xfId="6801"/>
    <cellStyle name="常规 2 5 2 3 4" xfId="6802"/>
    <cellStyle name="常规 2 5 2 3 5" xfId="6803"/>
    <cellStyle name="常规 2 5 2 4" xfId="6804"/>
    <cellStyle name="常规 2 5 2 4 10" xfId="6805"/>
    <cellStyle name="汇总 5 2 3 2" xfId="6806"/>
    <cellStyle name="常规 2 5 2 4 11" xfId="6807"/>
    <cellStyle name="汇总 5 2 3 3" xfId="6808"/>
    <cellStyle name="常规 2 5 2 4 12" xfId="6809"/>
    <cellStyle name="汇总 5 2 3 4" xfId="6810"/>
    <cellStyle name="常规 2 5 2 4 13" xfId="6811"/>
    <cellStyle name="汇总 5 2 3 5" xfId="6812"/>
    <cellStyle name="常规 2 5 2 4 2" xfId="6813"/>
    <cellStyle name="常规 2 5 2 4 3" xfId="6814"/>
    <cellStyle name="常规 2 5 2 4 4" xfId="6815"/>
    <cellStyle name="常规 2 5 2 4 5" xfId="6816"/>
    <cellStyle name="常规 2 5 2 4 6" xfId="6817"/>
    <cellStyle name="常规 2 5 2 4 7" xfId="6818"/>
    <cellStyle name="常规 2 5 2 4 8" xfId="6819"/>
    <cellStyle name="常规 2 5 2 4 9" xfId="6820"/>
    <cellStyle name="常规 2 5 2 5" xfId="6821"/>
    <cellStyle name="常规 2 5 2 6" xfId="6822"/>
    <cellStyle name="常规 2 5 2 7" xfId="6823"/>
    <cellStyle name="常规 2 5 2 8" xfId="6824"/>
    <cellStyle name="常规 2 5 2 9" xfId="6825"/>
    <cellStyle name="常规 2 5 3" xfId="6826"/>
    <cellStyle name="输出 2 6 5" xfId="6827"/>
    <cellStyle name="常规 2 5 3 10" xfId="6828"/>
    <cellStyle name="常规 2 5 3 11" xfId="6829"/>
    <cellStyle name="常规 2 5 3 12" xfId="6830"/>
    <cellStyle name="常规 2 5 3 13" xfId="6831"/>
    <cellStyle name="常规 2 5 3 14" xfId="6832"/>
    <cellStyle name="常规 2 5 3 15" xfId="6833"/>
    <cellStyle name="常规 2 5 3 2" xfId="6834"/>
    <cellStyle name="常规 2 5 3 3" xfId="6835"/>
    <cellStyle name="常规 2 5 3 3 10" xfId="6836"/>
    <cellStyle name="常规 2 5 3 3 11" xfId="6837"/>
    <cellStyle name="常规 2 5 3 3 12" xfId="6838"/>
    <cellStyle name="常规 2 5 3 3 13" xfId="6839"/>
    <cellStyle name="常规 2 5 3 3 2" xfId="6840"/>
    <cellStyle name="计算 4 2 2 2 5" xfId="6841"/>
    <cellStyle name="常规 2 5 3 3 3" xfId="6842"/>
    <cellStyle name="常规 2 5 3 3 4" xfId="6843"/>
    <cellStyle name="常规 2 5 3 3 5" xfId="6844"/>
    <cellStyle name="常规 2 5 3 3 6" xfId="6845"/>
    <cellStyle name="常规 2 5 3 3 7" xfId="6846"/>
    <cellStyle name="常规 2 5 3 3 8" xfId="6847"/>
    <cellStyle name="常规 2 5 3 3 9" xfId="6848"/>
    <cellStyle name="常规 2 5 3 4" xfId="6849"/>
    <cellStyle name="计算 5 10" xfId="6850"/>
    <cellStyle name="常规 2 5 3 5" xfId="6851"/>
    <cellStyle name="计算 5 11" xfId="6852"/>
    <cellStyle name="常规 2 5 3 6" xfId="6853"/>
    <cellStyle name="计算 5 12" xfId="6854"/>
    <cellStyle name="常规 2 5 3 7" xfId="6855"/>
    <cellStyle name="计算 5 13" xfId="6856"/>
    <cellStyle name="常规 2 5 3 8" xfId="6857"/>
    <cellStyle name="计算 5 14" xfId="6858"/>
    <cellStyle name="常规 2 5 3 9" xfId="6859"/>
    <cellStyle name="计算 5 15" xfId="6860"/>
    <cellStyle name="常规 2 5 3_2016-2018年财政规划附表(2)" xfId="6861"/>
    <cellStyle name="常规 2 5 4" xfId="6862"/>
    <cellStyle name="输出 2 6 6" xfId="6863"/>
    <cellStyle name="常规 2 5 4 10" xfId="6864"/>
    <cellStyle name="常规 2 5 4 11" xfId="6865"/>
    <cellStyle name="常规 2 5 4 12" xfId="6866"/>
    <cellStyle name="常规 2 5 4 13" xfId="6867"/>
    <cellStyle name="常规 2 5 4 14" xfId="6868"/>
    <cellStyle name="常规 2 5 4 15" xfId="6869"/>
    <cellStyle name="常规 2 5 4 2" xfId="6870"/>
    <cellStyle name="常规 2 5 4 2 2" xfId="6871"/>
    <cellStyle name="常规 2 5 4 2 3" xfId="6872"/>
    <cellStyle name="常规 2 5 4 2 4" xfId="6873"/>
    <cellStyle name="常规 2 5 4 2 5" xfId="6874"/>
    <cellStyle name="常规 2 5 4 3" xfId="6875"/>
    <cellStyle name="常规 2 5 4 3 10" xfId="6876"/>
    <cellStyle name="输入 3 17" xfId="6877"/>
    <cellStyle name="常规 2 5 4 3 11" xfId="6878"/>
    <cellStyle name="输入 3 18" xfId="6879"/>
    <cellStyle name="常规 2 5 4 3 12" xfId="6880"/>
    <cellStyle name="常规 2 5 4 3 13" xfId="6881"/>
    <cellStyle name="常规 2 5 4 3 2" xfId="6882"/>
    <cellStyle name="常规 2 5 4 3 3" xfId="6883"/>
    <cellStyle name="常规 2 5 4 3 4" xfId="6884"/>
    <cellStyle name="常规 2 5 4 3 5" xfId="6885"/>
    <cellStyle name="常规 2 5 4 3 6" xfId="6886"/>
    <cellStyle name="常规 2 5 4 3 7" xfId="6887"/>
    <cellStyle name="常规 2 5 4 3 8" xfId="6888"/>
    <cellStyle name="常规 2 5 4 3 9" xfId="6889"/>
    <cellStyle name="常规 2 5 4 4" xfId="6890"/>
    <cellStyle name="常规 2 5 4 5" xfId="6891"/>
    <cellStyle name="常规 2 5 4 6" xfId="6892"/>
    <cellStyle name="常规 2 5 4 7" xfId="6893"/>
    <cellStyle name="常规 2 5 4 8" xfId="6894"/>
    <cellStyle name="常规 2 5 4_2016-2018年财政规划附表(2)" xfId="6895"/>
    <cellStyle name="常规 2 5 5" xfId="6896"/>
    <cellStyle name="适中 5 3 10" xfId="6897"/>
    <cellStyle name="输出 2 6 7" xfId="6898"/>
    <cellStyle name="常规 2 5 5 2" xfId="6899"/>
    <cellStyle name="常规 2 5 5 3" xfId="6900"/>
    <cellStyle name="常规 2 5 5 4" xfId="6901"/>
    <cellStyle name="常规 2 5 5 5" xfId="6902"/>
    <cellStyle name="常规 2 5 6" xfId="6903"/>
    <cellStyle name="适中 5 3 11" xfId="6904"/>
    <cellStyle name="输出 2 6 8" xfId="6905"/>
    <cellStyle name="常规 2 5 6 10" xfId="6906"/>
    <cellStyle name="常规 2 5 6 11" xfId="6907"/>
    <cellStyle name="常规 2 5 6 12" xfId="6908"/>
    <cellStyle name="常规 2 5 6 13" xfId="6909"/>
    <cellStyle name="常规 2 5 6 2" xfId="6910"/>
    <cellStyle name="常规 2 5 6 3" xfId="6911"/>
    <cellStyle name="常规 2 5 6 4" xfId="6912"/>
    <cellStyle name="常规 2 5 6 5" xfId="6913"/>
    <cellStyle name="常规 2 5 6 6" xfId="6914"/>
    <cellStyle name="常规 2 5 6 7" xfId="6915"/>
    <cellStyle name="常规 2 5 6 8" xfId="6916"/>
    <cellStyle name="常规 2 5 6 9" xfId="6917"/>
    <cellStyle name="常规 2 5 7" xfId="6918"/>
    <cellStyle name="适中 5 3 12" xfId="6919"/>
    <cellStyle name="输出 2 6 9" xfId="6920"/>
    <cellStyle name="常规 2 5 8" xfId="6921"/>
    <cellStyle name="适中 5 3 13" xfId="6922"/>
    <cellStyle name="常规 2 5 9" xfId="6923"/>
    <cellStyle name="适中 5 3 14" xfId="6924"/>
    <cellStyle name="常规 2 5_2015.1.3县级预算表" xfId="6925"/>
    <cellStyle name="常规 2 6" xfId="6926"/>
    <cellStyle name="常规 2 6 10" xfId="6927"/>
    <cellStyle name="常规 2 6 11" xfId="6928"/>
    <cellStyle name="常规 2 6 12" xfId="6929"/>
    <cellStyle name="常规 2 6 13" xfId="6930"/>
    <cellStyle name="常规 2 6 14" xfId="6931"/>
    <cellStyle name="常规 2 6 15" xfId="6932"/>
    <cellStyle name="常规 2 6 16" xfId="6933"/>
    <cellStyle name="常规 2 6 17" xfId="6934"/>
    <cellStyle name="常规 2 6 18" xfId="6935"/>
    <cellStyle name="常规 2 6 2" xfId="6936"/>
    <cellStyle name="常规 2 6 2 10" xfId="6937"/>
    <cellStyle name="常规 2 6 2 11" xfId="6938"/>
    <cellStyle name="常规 2 6 2 12" xfId="6939"/>
    <cellStyle name="常规 2 6 2 13" xfId="6940"/>
    <cellStyle name="常规 2 6 2 14" xfId="6941"/>
    <cellStyle name="常规 2 6 2 15" xfId="6942"/>
    <cellStyle name="适中 2 2 3 2" xfId="6943"/>
    <cellStyle name="常规 2 6 2 16" xfId="6944"/>
    <cellStyle name="适中 2 2 3 3" xfId="6945"/>
    <cellStyle name="常规 2 6 2 2" xfId="6946"/>
    <cellStyle name="常规 2 6 2 2 10" xfId="6947"/>
    <cellStyle name="常规 2 6 2 2 11" xfId="6948"/>
    <cellStyle name="常规 2 6 2 2 12" xfId="6949"/>
    <cellStyle name="常规 2 6 2 2 13" xfId="6950"/>
    <cellStyle name="常规 2 6 2 2 14" xfId="6951"/>
    <cellStyle name="常规 2 6 2 2 15" xfId="6952"/>
    <cellStyle name="常规 2 6 2 2 2" xfId="6953"/>
    <cellStyle name="常规 2 6 2 2 2 2" xfId="6954"/>
    <cellStyle name="常规 2 6 2 2 2 3" xfId="6955"/>
    <cellStyle name="常规 2 6 2 2 2 4" xfId="6956"/>
    <cellStyle name="常规 2 6 2 2 3" xfId="6957"/>
    <cellStyle name="常规 2 6 2 2 3 10" xfId="6958"/>
    <cellStyle name="常规 2 6 2 2 3 11" xfId="6959"/>
    <cellStyle name="常规 2 6 2 2 3 12" xfId="6960"/>
    <cellStyle name="常规 2 6 2 2 3 13" xfId="6961"/>
    <cellStyle name="常规 2 6 2 2 3 2" xfId="6962"/>
    <cellStyle name="常规 2 6 2 2 3 3" xfId="6963"/>
    <cellStyle name="常规 2 6 2 2 3 4" xfId="6964"/>
    <cellStyle name="常规 2 6 2 2 4" xfId="6965"/>
    <cellStyle name="常规 2 6 2 2 5" xfId="6966"/>
    <cellStyle name="常规 2 6 2 2 6" xfId="6967"/>
    <cellStyle name="常规 2 6 2 2 7" xfId="6968"/>
    <cellStyle name="常规 2 6 2 2 8" xfId="6969"/>
    <cellStyle name="常规 2 6 2 2 9" xfId="6970"/>
    <cellStyle name="常规 2 6 2 2_2016-2018年财政规划附表(2)" xfId="6971"/>
    <cellStyle name="常规 2 6 2 3" xfId="6972"/>
    <cellStyle name="常规 2 6 2 3 2" xfId="6973"/>
    <cellStyle name="常规 2 6 2 3 3" xfId="6974"/>
    <cellStyle name="常规 2 6 2 3 4" xfId="6975"/>
    <cellStyle name="常规 2 6 2 3 5" xfId="6976"/>
    <cellStyle name="常规 2 6 2 4" xfId="6977"/>
    <cellStyle name="常规 2 6 2 4 10" xfId="6978"/>
    <cellStyle name="常规 2 6 2 4 11" xfId="6979"/>
    <cellStyle name="常规 2 6 2 4 12" xfId="6980"/>
    <cellStyle name="常规 2 6 2 4 13" xfId="6981"/>
    <cellStyle name="常规 2 6 2 4 2" xfId="6982"/>
    <cellStyle name="常规 2 6 2 4 3" xfId="6983"/>
    <cellStyle name="常规 2 6 2 4 4" xfId="6984"/>
    <cellStyle name="常规 2 6 2 4 5" xfId="6985"/>
    <cellStyle name="常规 2 6 2 4 6" xfId="6986"/>
    <cellStyle name="常规 2 6 2 4 7" xfId="6987"/>
    <cellStyle name="常规 2 6 2 4 8" xfId="6988"/>
    <cellStyle name="常规 2 6 2 4 9" xfId="6989"/>
    <cellStyle name="常规 2 6 2 5" xfId="6990"/>
    <cellStyle name="常规 2 6 2 6" xfId="6991"/>
    <cellStyle name="常规 2 6 2 7" xfId="6992"/>
    <cellStyle name="常规 2 6 2 8" xfId="6993"/>
    <cellStyle name="常规 2 6 2 9" xfId="6994"/>
    <cellStyle name="好 2 2 2 2 2" xfId="6995"/>
    <cellStyle name="常规 2 6 2_2015.1.3县级预算表" xfId="6996"/>
    <cellStyle name="汇总 5 3 8" xfId="6997"/>
    <cellStyle name="常规 2 6 3" xfId="6998"/>
    <cellStyle name="常规 2 6 3 10" xfId="6999"/>
    <cellStyle name="常规 2 6 3 11" xfId="7000"/>
    <cellStyle name="常规 2 6 3 12" xfId="7001"/>
    <cellStyle name="常规 2 6 3 13" xfId="7002"/>
    <cellStyle name="常规 2 6 3 14" xfId="7003"/>
    <cellStyle name="常规 2 6 3 15" xfId="7004"/>
    <cellStyle name="常规 2 6 3 2" xfId="7005"/>
    <cellStyle name="常规 2 6 3 2 2" xfId="7006"/>
    <cellStyle name="常规 2 6 3 2 3" xfId="7007"/>
    <cellStyle name="常规 2 6 3 2 4" xfId="7008"/>
    <cellStyle name="常规 2 6 3 2 5" xfId="7009"/>
    <cellStyle name="常规 2 6 3 3" xfId="7010"/>
    <cellStyle name="常规 2 6 3 3 10" xfId="7011"/>
    <cellStyle name="常规 2 6 3 3 11" xfId="7012"/>
    <cellStyle name="常规 2 6 3 3 12" xfId="7013"/>
    <cellStyle name="常规 2 6 3 3 13" xfId="7014"/>
    <cellStyle name="常规 2 6 3 3 2" xfId="7015"/>
    <cellStyle name="常规 2 6 3 3 3" xfId="7016"/>
    <cellStyle name="常规 2 6 3 3 4" xfId="7017"/>
    <cellStyle name="常规 2 6 3 3 5" xfId="7018"/>
    <cellStyle name="常规 2 6 3 3 6" xfId="7019"/>
    <cellStyle name="常规 2 6 3 3 7" xfId="7020"/>
    <cellStyle name="常规 2 6 3 3 8" xfId="7021"/>
    <cellStyle name="常规 2 6 3 3 9" xfId="7022"/>
    <cellStyle name="常规 2 6 3 4" xfId="7023"/>
    <cellStyle name="常规 2 6 3 5" xfId="7024"/>
    <cellStyle name="常规 2 6 3 6" xfId="7025"/>
    <cellStyle name="常规 2 6 3 7" xfId="7026"/>
    <cellStyle name="常规 2 6 3 8" xfId="7027"/>
    <cellStyle name="常规 2 6 3 9" xfId="7028"/>
    <cellStyle name="好 2 2 2 3 2" xfId="7029"/>
    <cellStyle name="常规 2 6 3_2016-2018年财政规划附表(2)" xfId="7030"/>
    <cellStyle name="常规 2 6 4" xfId="7031"/>
    <cellStyle name="常规 2 6 4 10" xfId="7032"/>
    <cellStyle name="适中 4 2" xfId="7033"/>
    <cellStyle name="常规 2 6 4 11" xfId="7034"/>
    <cellStyle name="适中 4 3" xfId="7035"/>
    <cellStyle name="常规 2 6 4 12" xfId="7036"/>
    <cellStyle name="适中 4 4" xfId="7037"/>
    <cellStyle name="常规 2 6 4 13" xfId="7038"/>
    <cellStyle name="适中 4 5" xfId="7039"/>
    <cellStyle name="常规 2 6 4 14" xfId="7040"/>
    <cellStyle name="适中 4 6" xfId="7041"/>
    <cellStyle name="常规 2 6 4 15" xfId="7042"/>
    <cellStyle name="适中 4 7" xfId="7043"/>
    <cellStyle name="常规 2 6 4 2" xfId="7044"/>
    <cellStyle name="常规 2 6 4 2 2" xfId="7045"/>
    <cellStyle name="适中 2 2 9" xfId="7046"/>
    <cellStyle name="常规 2 6 4 2 3" xfId="7047"/>
    <cellStyle name="常规 2 6 4 2 4" xfId="7048"/>
    <cellStyle name="常规 2 6 4 2 5" xfId="7049"/>
    <cellStyle name="输入 3 2 2 2 2" xfId="7050"/>
    <cellStyle name="常规 2 6 4 3" xfId="7051"/>
    <cellStyle name="常规 2 6 4 3 10" xfId="7052"/>
    <cellStyle name="常规 2 6 4 3 11" xfId="7053"/>
    <cellStyle name="常规 2 6 4 3 12" xfId="7054"/>
    <cellStyle name="常规 2 6 4 3 13" xfId="7055"/>
    <cellStyle name="常规 2 6 4 3 2" xfId="7056"/>
    <cellStyle name="汇总 2 2 16" xfId="7057"/>
    <cellStyle name="适中 2 3 9" xfId="7058"/>
    <cellStyle name="常规 2 6 4 3 3" xfId="7059"/>
    <cellStyle name="常规 2 6 4 3 4" xfId="7060"/>
    <cellStyle name="常规 2 6 4 3 5" xfId="7061"/>
    <cellStyle name="输入 3 2 2 3 2" xfId="7062"/>
    <cellStyle name="常规 2 6 4 3 6" xfId="7063"/>
    <cellStyle name="输入 3 2 2 3 3" xfId="7064"/>
    <cellStyle name="常规 2 6 4 3 7" xfId="7065"/>
    <cellStyle name="输入 3 2 2 3 4" xfId="7066"/>
    <cellStyle name="常规 2 6 4 3 8" xfId="7067"/>
    <cellStyle name="输入 3 2 2 3 5" xfId="7068"/>
    <cellStyle name="常规 2 6 4 3 9" xfId="7069"/>
    <cellStyle name="输入 3 2 2 3 6" xfId="7070"/>
    <cellStyle name="常规 2 6 4 4" xfId="7071"/>
    <cellStyle name="常规 2 6 4 5" xfId="7072"/>
    <cellStyle name="常规 2 6 4 6" xfId="7073"/>
    <cellStyle name="常规 2 6 4 7" xfId="7074"/>
    <cellStyle name="常规 2 6 4 8" xfId="7075"/>
    <cellStyle name="常规 2 6 4 9" xfId="7076"/>
    <cellStyle name="常规 2 6 4_2016-2018年财政规划附表(2)" xfId="7077"/>
    <cellStyle name="常规 2 6 5" xfId="7078"/>
    <cellStyle name="常规 2 6 5 2" xfId="7079"/>
    <cellStyle name="常规 2 6 5 3" xfId="7080"/>
    <cellStyle name="常规 2 6 5 4" xfId="7081"/>
    <cellStyle name="常规 2 6 5 5" xfId="7082"/>
    <cellStyle name="常规 2 6 6" xfId="7083"/>
    <cellStyle name="常规 2 6 6 10" xfId="7084"/>
    <cellStyle name="常规 2 6 6 11" xfId="7085"/>
    <cellStyle name="常规 2 6 6 12" xfId="7086"/>
    <cellStyle name="常规 2 6 6 13" xfId="7087"/>
    <cellStyle name="常规 2 6 6 2" xfId="7088"/>
    <cellStyle name="常规 2 6 6 3" xfId="7089"/>
    <cellStyle name="常规 2 6 6 4" xfId="7090"/>
    <cellStyle name="常规 2 6 6 5" xfId="7091"/>
    <cellStyle name="常规 2 6 6 6" xfId="7092"/>
    <cellStyle name="常规 2 6 6 7" xfId="7093"/>
    <cellStyle name="常规 2 6 6 8" xfId="7094"/>
    <cellStyle name="适中 3_2015.1.3县级预算表" xfId="7095"/>
    <cellStyle name="常规 2 6 6 9" xfId="7096"/>
    <cellStyle name="常规 2 6 7" xfId="7097"/>
    <cellStyle name="常规 2 6 8" xfId="7098"/>
    <cellStyle name="常规 2 6 9" xfId="7099"/>
    <cellStyle name="常规 2 6_2015.1.3县级预算表" xfId="7100"/>
    <cellStyle name="常规 2 7" xfId="7101"/>
    <cellStyle name="常规 2 7 10" xfId="7102"/>
    <cellStyle name="常规 2 7 11" xfId="7103"/>
    <cellStyle name="常规 2 7 12" xfId="7104"/>
    <cellStyle name="常规 2 7 13" xfId="7105"/>
    <cellStyle name="常规 2 7 14" xfId="7106"/>
    <cellStyle name="常规 2 7 15" xfId="7107"/>
    <cellStyle name="常规 2 7 16" xfId="7108"/>
    <cellStyle name="常规 2 7 17" xfId="7109"/>
    <cellStyle name="常规 2 7 2" xfId="7110"/>
    <cellStyle name="常规 2 7 2 10" xfId="7111"/>
    <cellStyle name="注释 2 3 9" xfId="7112"/>
    <cellStyle name="常规 2 7 2 11" xfId="7113"/>
    <cellStyle name="常规 2 7 2 12" xfId="7114"/>
    <cellStyle name="常规 2 7 2 13" xfId="7115"/>
    <cellStyle name="常规 2 7 2 14" xfId="7116"/>
    <cellStyle name="常规 2 7 2 15" xfId="7117"/>
    <cellStyle name="常规 2 7 2 2" xfId="7118"/>
    <cellStyle name="常规 2 7 2 2 2" xfId="7119"/>
    <cellStyle name="警告文本 3 3 6" xfId="7120"/>
    <cellStyle name="常规 2 7 2 2 3" xfId="7121"/>
    <cellStyle name="警告文本 3 3 7" xfId="7122"/>
    <cellStyle name="常规 2 7 2 2 4" xfId="7123"/>
    <cellStyle name="警告文本 3 3 8" xfId="7124"/>
    <cellStyle name="常规 2 7 2 2 5" xfId="7125"/>
    <cellStyle name="警告文本 3 3 9" xfId="7126"/>
    <cellStyle name="常规 2 7 2 3" xfId="7127"/>
    <cellStyle name="常规 2 7 2 3 10" xfId="7128"/>
    <cellStyle name="常规 2 7 2 3 11" xfId="7129"/>
    <cellStyle name="适中 4 4 10" xfId="7130"/>
    <cellStyle name="常规 2 7 2 3 12" xfId="7131"/>
    <cellStyle name="适中 4 4 11" xfId="7132"/>
    <cellStyle name="常规 2 7 2 3 13" xfId="7133"/>
    <cellStyle name="适中 4 4 12" xfId="7134"/>
    <cellStyle name="常规 2 7 2 3 2" xfId="7135"/>
    <cellStyle name="警告文本 3 4 6" xfId="7136"/>
    <cellStyle name="常规 2 7 2 3 3" xfId="7137"/>
    <cellStyle name="警告文本 3 4 7" xfId="7138"/>
    <cellStyle name="常规 2 7 2 3 4" xfId="7139"/>
    <cellStyle name="警告文本 3 4 8" xfId="7140"/>
    <cellStyle name="常规 2 7 2 3 5" xfId="7141"/>
    <cellStyle name="警告文本 3 4 9" xfId="7142"/>
    <cellStyle name="常规 2 7 2 3 6" xfId="7143"/>
    <cellStyle name="常规 2 7 2 3 7" xfId="7144"/>
    <cellStyle name="常规 2 7 2 3 8" xfId="7145"/>
    <cellStyle name="常规 2 7 2 3 9" xfId="7146"/>
    <cellStyle name="常规 2 7 2 4" xfId="7147"/>
    <cellStyle name="常规 2 7 2 5" xfId="7148"/>
    <cellStyle name="常规 2 7 2 6" xfId="7149"/>
    <cellStyle name="常规 2 7 2 7" xfId="7150"/>
    <cellStyle name="常规 2 7 2 8" xfId="7151"/>
    <cellStyle name="常规 2 7 2 9" xfId="7152"/>
    <cellStyle name="常规 2 7 2_2016-2018年财政规划附表(2)" xfId="7153"/>
    <cellStyle name="常规 2 7 3" xfId="7154"/>
    <cellStyle name="常规 4_2015.1.3县级预算表" xfId="7155"/>
    <cellStyle name="常规 2 7 3 10" xfId="7156"/>
    <cellStyle name="常规 2 7 3 11" xfId="7157"/>
    <cellStyle name="常规 2 7 3 12" xfId="7158"/>
    <cellStyle name="常规 2 7 3 13" xfId="7159"/>
    <cellStyle name="常规 2 7 3 14" xfId="7160"/>
    <cellStyle name="常规 2 7 3 15" xfId="7161"/>
    <cellStyle name="常规 2 7 3 2" xfId="7162"/>
    <cellStyle name="常规 2 7 3 2 2" xfId="7163"/>
    <cellStyle name="警告文本 4 3 6" xfId="7164"/>
    <cellStyle name="常规 2 7 3 2 3" xfId="7165"/>
    <cellStyle name="警告文本 4 3 7" xfId="7166"/>
    <cellStyle name="常规 2 7 3 3" xfId="7167"/>
    <cellStyle name="常规 2 7 3 3 10" xfId="7168"/>
    <cellStyle name="输入 4 4" xfId="7169"/>
    <cellStyle name="常规 2 7 3 3 11" xfId="7170"/>
    <cellStyle name="输入 4 5" xfId="7171"/>
    <cellStyle name="常规 2 7 3 3 12" xfId="7172"/>
    <cellStyle name="输入 4 6" xfId="7173"/>
    <cellStyle name="常规 2 7 3 3 13" xfId="7174"/>
    <cellStyle name="输入 4 7" xfId="7175"/>
    <cellStyle name="常规 2 7 3 3 2" xfId="7176"/>
    <cellStyle name="警告文本 4 4 6" xfId="7177"/>
    <cellStyle name="常规 2 7 3 3 3" xfId="7178"/>
    <cellStyle name="警告文本 4 4 7" xfId="7179"/>
    <cellStyle name="常规 2 7 3 3 8" xfId="7180"/>
    <cellStyle name="常规 2 7 3 3 9" xfId="7181"/>
    <cellStyle name="注释 3 2 4 10" xfId="7182"/>
    <cellStyle name="常规 2 7 3 4" xfId="7183"/>
    <cellStyle name="常规 2 7 3 5" xfId="7184"/>
    <cellStyle name="常规 2 7 3 6" xfId="7185"/>
    <cellStyle name="常规 2 7 3 7" xfId="7186"/>
    <cellStyle name="常规 2 7 3 8" xfId="7187"/>
    <cellStyle name="常规 2 7 3 9" xfId="7188"/>
    <cellStyle name="常规 2 7 3_2016-2018年财政规划附表(2)" xfId="7189"/>
    <cellStyle name="常规 2 7 4" xfId="7190"/>
    <cellStyle name="常规 2 7 4 2" xfId="7191"/>
    <cellStyle name="常规 2 7 4 3" xfId="7192"/>
    <cellStyle name="常规 2 7 4 4" xfId="7193"/>
    <cellStyle name="常规 2 7 4 5" xfId="7194"/>
    <cellStyle name="常规 2 7 5" xfId="7195"/>
    <cellStyle name="常规 2 7 5 10" xfId="7196"/>
    <cellStyle name="常规 2 7 5 11" xfId="7197"/>
    <cellStyle name="常规 2 7 5 12" xfId="7198"/>
    <cellStyle name="常规 2 7 5 13" xfId="7199"/>
    <cellStyle name="常规 2 7 5 2" xfId="7200"/>
    <cellStyle name="常规 2 7 5 3" xfId="7201"/>
    <cellStyle name="常规 2 7 5 4" xfId="7202"/>
    <cellStyle name="常规 2 7 5 5" xfId="7203"/>
    <cellStyle name="常规 2 7 5 6" xfId="7204"/>
    <cellStyle name="常规 2 7 5 7" xfId="7205"/>
    <cellStyle name="常规 2 7 5 8" xfId="7206"/>
    <cellStyle name="常规 2 7 5 9" xfId="7207"/>
    <cellStyle name="常规 2 7 6" xfId="7208"/>
    <cellStyle name="常规 2 7 7" xfId="7209"/>
    <cellStyle name="常规 2 7 8" xfId="7210"/>
    <cellStyle name="常规 2 7 9" xfId="7211"/>
    <cellStyle name="常规 2 7_2015.1.3县级预算表" xfId="7212"/>
    <cellStyle name="常规 6 2 2 7" xfId="7213"/>
    <cellStyle name="解释性文本 4 2 2 11" xfId="7214"/>
    <cellStyle name="常规 2 8" xfId="7215"/>
    <cellStyle name="输入 2" xfId="7216"/>
    <cellStyle name="常规 2 8 10" xfId="7217"/>
    <cellStyle name="输入 2 10" xfId="7218"/>
    <cellStyle name="常规 2 8 11" xfId="7219"/>
    <cellStyle name="输入 2 11" xfId="7220"/>
    <cellStyle name="常规 2 8 12" xfId="7221"/>
    <cellStyle name="输入 2 12" xfId="7222"/>
    <cellStyle name="常规 2 8 13" xfId="7223"/>
    <cellStyle name="输入 2 13" xfId="7224"/>
    <cellStyle name="常规 2 8 14" xfId="7225"/>
    <cellStyle name="输入 2 14" xfId="7226"/>
    <cellStyle name="常规 2 8 15" xfId="7227"/>
    <cellStyle name="输入 2 15" xfId="7228"/>
    <cellStyle name="常规 2 8 2" xfId="7229"/>
    <cellStyle name="输入 2 2" xfId="7230"/>
    <cellStyle name="常规 2 8 2 2" xfId="7231"/>
    <cellStyle name="输入 2 2 2" xfId="7232"/>
    <cellStyle name="常规 2 8 2 3" xfId="7233"/>
    <cellStyle name="输入 2 2 3" xfId="7234"/>
    <cellStyle name="常规 2 8 2 4" xfId="7235"/>
    <cellStyle name="输入 2 2 4" xfId="7236"/>
    <cellStyle name="常规 2 8 2 5" xfId="7237"/>
    <cellStyle name="输入 2 2 5" xfId="7238"/>
    <cellStyle name="常规 2 8 3" xfId="7239"/>
    <cellStyle name="输入 2 3" xfId="7240"/>
    <cellStyle name="常规 2 8 3 10" xfId="7241"/>
    <cellStyle name="输入 2 3 10" xfId="7242"/>
    <cellStyle name="常规 2 8 3 11" xfId="7243"/>
    <cellStyle name="输入 2 3 11" xfId="7244"/>
    <cellStyle name="常规 2 8 3 12" xfId="7245"/>
    <cellStyle name="输入 2 3 12" xfId="7246"/>
    <cellStyle name="常规 2 8 3 13" xfId="7247"/>
    <cellStyle name="输入 2 3 13" xfId="7248"/>
    <cellStyle name="常规 2 8 3 2" xfId="7249"/>
    <cellStyle name="输入 2 3 2" xfId="7250"/>
    <cellStyle name="常规 2 8 3 3" xfId="7251"/>
    <cellStyle name="输入 2 3 3" xfId="7252"/>
    <cellStyle name="常规 2 8 3 4" xfId="7253"/>
    <cellStyle name="输入 2 3 4" xfId="7254"/>
    <cellStyle name="常规 2 8 3 5" xfId="7255"/>
    <cellStyle name="输入 2 3 5" xfId="7256"/>
    <cellStyle name="常规 2 8 3 6" xfId="7257"/>
    <cellStyle name="输入 2 3 6" xfId="7258"/>
    <cellStyle name="常规 2 8 3 7" xfId="7259"/>
    <cellStyle name="输入 2 3 7" xfId="7260"/>
    <cellStyle name="常规 2 8 3 8" xfId="7261"/>
    <cellStyle name="输入 2 3 8" xfId="7262"/>
    <cellStyle name="常规 2 8 3 9" xfId="7263"/>
    <cellStyle name="输入 2 3 9" xfId="7264"/>
    <cellStyle name="常规 2 8 4" xfId="7265"/>
    <cellStyle name="输入 2 4" xfId="7266"/>
    <cellStyle name="常规 2 8 5" xfId="7267"/>
    <cellStyle name="输入 2 5" xfId="7268"/>
    <cellStyle name="常规 2 8 6" xfId="7269"/>
    <cellStyle name="输入 2 6" xfId="7270"/>
    <cellStyle name="常规 2 8 7" xfId="7271"/>
    <cellStyle name="输入 2 7" xfId="7272"/>
    <cellStyle name="常规 2 8 8" xfId="7273"/>
    <cellStyle name="输入 2 8" xfId="7274"/>
    <cellStyle name="常规 2 8 9" xfId="7275"/>
    <cellStyle name="输入 2 9" xfId="7276"/>
    <cellStyle name="常规 2 8_2016-2018年财政规划附表(2)" xfId="7277"/>
    <cellStyle name="常规 2 9" xfId="7278"/>
    <cellStyle name="输入 3" xfId="7279"/>
    <cellStyle name="常规 2 9 10" xfId="7280"/>
    <cellStyle name="输入 3 10" xfId="7281"/>
    <cellStyle name="常规 2 9 11" xfId="7282"/>
    <cellStyle name="输入 3 11" xfId="7283"/>
    <cellStyle name="常规 2 9 12" xfId="7284"/>
    <cellStyle name="输入 3 12" xfId="7285"/>
    <cellStyle name="常规 2 9 13" xfId="7286"/>
    <cellStyle name="输入 3 13" xfId="7287"/>
    <cellStyle name="常规 2 9 14" xfId="7288"/>
    <cellStyle name="输入 3 14" xfId="7289"/>
    <cellStyle name="常规 2 9 15" xfId="7290"/>
    <cellStyle name="输入 3 15" xfId="7291"/>
    <cellStyle name="常规 2 9 2" xfId="7292"/>
    <cellStyle name="输入 3 2" xfId="7293"/>
    <cellStyle name="常规 2 9 2 2" xfId="7294"/>
    <cellStyle name="输入 3 2 2" xfId="7295"/>
    <cellStyle name="常规 2 9 2 3" xfId="7296"/>
    <cellStyle name="输入 3 2 3" xfId="7297"/>
    <cellStyle name="常规 2 9 2 4" xfId="7298"/>
    <cellStyle name="输入 3 2 4" xfId="7299"/>
    <cellStyle name="常规 2 9 2 5" xfId="7300"/>
    <cellStyle name="常规 3 3 3 10" xfId="7301"/>
    <cellStyle name="输入 3 2 5" xfId="7302"/>
    <cellStyle name="常规 2 9 3" xfId="7303"/>
    <cellStyle name="输入 3 3" xfId="7304"/>
    <cellStyle name="常规 2 9 3 2" xfId="7305"/>
    <cellStyle name="输入 3 3 2" xfId="7306"/>
    <cellStyle name="常规 2 9 3 3" xfId="7307"/>
    <cellStyle name="输入 3 3 3" xfId="7308"/>
    <cellStyle name="常规 2 9 3 4" xfId="7309"/>
    <cellStyle name="输入 3 3 4" xfId="7310"/>
    <cellStyle name="常规 2 9 3 5" xfId="7311"/>
    <cellStyle name="输入 3 3 5" xfId="7312"/>
    <cellStyle name="常规 2 9 3 6" xfId="7313"/>
    <cellStyle name="输入 3 3 6" xfId="7314"/>
    <cellStyle name="常规 2 9 3 7" xfId="7315"/>
    <cellStyle name="输入 3 3 7" xfId="7316"/>
    <cellStyle name="常规 2 9 3 8" xfId="7317"/>
    <cellStyle name="输入 3 3 8" xfId="7318"/>
    <cellStyle name="常规 2 9 3 9" xfId="7319"/>
    <cellStyle name="输入 3 3 9" xfId="7320"/>
    <cellStyle name="常规 2 9 4" xfId="7321"/>
    <cellStyle name="输入 3 4" xfId="7322"/>
    <cellStyle name="常规 2 9 5" xfId="7323"/>
    <cellStyle name="输入 3 5" xfId="7324"/>
    <cellStyle name="常规 2 9 6" xfId="7325"/>
    <cellStyle name="输入 3 6" xfId="7326"/>
    <cellStyle name="常规 2 9 7" xfId="7327"/>
    <cellStyle name="输入 3 7" xfId="7328"/>
    <cellStyle name="常规 2 9 8" xfId="7329"/>
    <cellStyle name="输入 3 8" xfId="7330"/>
    <cellStyle name="常规 2 9 9" xfId="7331"/>
    <cellStyle name="警告文本 4 4 10" xfId="7332"/>
    <cellStyle name="输入 3 9" xfId="7333"/>
    <cellStyle name="常规 2 9_2016-2018年财政规划附表(2)" xfId="7334"/>
    <cellStyle name="常规 3" xfId="7335"/>
    <cellStyle name="检查单元格 4 3 3 4" xfId="7336"/>
    <cellStyle name="常规 3 13" xfId="7337"/>
    <cellStyle name="常规 3 14" xfId="7338"/>
    <cellStyle name="常规 3 15" xfId="7339"/>
    <cellStyle name="常规 3 20" xfId="7340"/>
    <cellStyle name="常规 3 16" xfId="7341"/>
    <cellStyle name="常规 3 17" xfId="7342"/>
    <cellStyle name="常规 3 18" xfId="7343"/>
    <cellStyle name="常规 3 19" xfId="7344"/>
    <cellStyle name="常规 3 2" xfId="7345"/>
    <cellStyle name="常规 3 2 10" xfId="7346"/>
    <cellStyle name="常规 3 2 11" xfId="7347"/>
    <cellStyle name="常规 3 2 12" xfId="7348"/>
    <cellStyle name="常规 3 2 13" xfId="7349"/>
    <cellStyle name="警告文本 3 2 4 10" xfId="7350"/>
    <cellStyle name="常规 3 2 14" xfId="7351"/>
    <cellStyle name="警告文本 3 2 4 11" xfId="7352"/>
    <cellStyle name="常规 3 2 15" xfId="7353"/>
    <cellStyle name="警告文本 3 2 4 12" xfId="7354"/>
    <cellStyle name="常规 3 2 16" xfId="7355"/>
    <cellStyle name="警告文本 3 2 4 13" xfId="7356"/>
    <cellStyle name="常规 3 2 17" xfId="7357"/>
    <cellStyle name="常规 3 2 18" xfId="7358"/>
    <cellStyle name="常规 3 2 2" xfId="7359"/>
    <cellStyle name="输出 3 3 4" xfId="7360"/>
    <cellStyle name="常规 3 2 2 10" xfId="7361"/>
    <cellStyle name="常规 3 2 2 11" xfId="7362"/>
    <cellStyle name="常规 3 2 2 12" xfId="7363"/>
    <cellStyle name="常规 3 2 2 13" xfId="7364"/>
    <cellStyle name="常规 3 2 2 14" xfId="7365"/>
    <cellStyle name="常规 3 2 2 15" xfId="7366"/>
    <cellStyle name="常规 3 2 2 16" xfId="7367"/>
    <cellStyle name="常规 3 2 2 2" xfId="7368"/>
    <cellStyle name="检查单元格 3 2 2 10" xfId="7369"/>
    <cellStyle name="常规 3 2 2 2 10" xfId="7370"/>
    <cellStyle name="常规 3 2 2 2 11" xfId="7371"/>
    <cellStyle name="常规 3 2 2 2 12" xfId="7372"/>
    <cellStyle name="常规 3 2 2 2 13" xfId="7373"/>
    <cellStyle name="常规 3 2 2 2 14" xfId="7374"/>
    <cellStyle name="常规 3 2 2 2 15" xfId="7375"/>
    <cellStyle name="常规 3 2 2 2 2" xfId="7376"/>
    <cellStyle name="常规 3 2 2 2 2 2" xfId="7377"/>
    <cellStyle name="常规 3 2 2 2 2 3" xfId="7378"/>
    <cellStyle name="常规 3 2 2 2 2 4" xfId="7379"/>
    <cellStyle name="常规 3 2 2 2 2 5" xfId="7380"/>
    <cellStyle name="常规 3 2 2 2 3" xfId="7381"/>
    <cellStyle name="常规 3 2 2 2 3 10" xfId="7382"/>
    <cellStyle name="检查单元格 3 2 2 5" xfId="7383"/>
    <cellStyle name="常规 3 2 2 2 3 11" xfId="7384"/>
    <cellStyle name="检查单元格 3 2 2 6" xfId="7385"/>
    <cellStyle name="常规 3 2 2 2 3 12" xfId="7386"/>
    <cellStyle name="检查单元格 3 2 2 7" xfId="7387"/>
    <cellStyle name="常规 3 2 2 2 3 13" xfId="7388"/>
    <cellStyle name="检查单元格 3 2 2 8" xfId="7389"/>
    <cellStyle name="常规 3 2 2 2 3 2" xfId="7390"/>
    <cellStyle name="常规 3 2 2 2 3 3" xfId="7391"/>
    <cellStyle name="链接单元格 4 3 10" xfId="7392"/>
    <cellStyle name="常规 3 2 2 2 3 4" xfId="7393"/>
    <cellStyle name="链接单元格 4 3 11" xfId="7394"/>
    <cellStyle name="常规 3 2 2 2 3 5" xfId="7395"/>
    <cellStyle name="链接单元格 4 3 12" xfId="7396"/>
    <cellStyle name="常规 3 2 2 2 3 6" xfId="7397"/>
    <cellStyle name="链接单元格 4 3 13" xfId="7398"/>
    <cellStyle name="常规 3 2 2 2 3 7" xfId="7399"/>
    <cellStyle name="链接单元格 4 3 14" xfId="7400"/>
    <cellStyle name="常规 3 2 2 2 3 8" xfId="7401"/>
    <cellStyle name="链接单元格 4 3 15" xfId="7402"/>
    <cellStyle name="常规 3 2 2 2 3 9" xfId="7403"/>
    <cellStyle name="常规 3 2 2 2 4" xfId="7404"/>
    <cellStyle name="常规 3 2 2 2 5" xfId="7405"/>
    <cellStyle name="常规 3 2 2 2 6" xfId="7406"/>
    <cellStyle name="常规 3 2 2 2 7" xfId="7407"/>
    <cellStyle name="常规 3 2 2 2 8" xfId="7408"/>
    <cellStyle name="汇总 4 2 4 10" xfId="7409"/>
    <cellStyle name="常规 3 2 2 2 9" xfId="7410"/>
    <cellStyle name="汇总 4 2 4 11" xfId="7411"/>
    <cellStyle name="常规 3 2 2 2_2016-2018年财政规划附表(2)" xfId="7412"/>
    <cellStyle name="计算 2 3 3 12" xfId="7413"/>
    <cellStyle name="常规 3 2 2 3" xfId="7414"/>
    <cellStyle name="检查单元格 3 2 2 11" xfId="7415"/>
    <cellStyle name="常规 3 2 2 3 2" xfId="7416"/>
    <cellStyle name="常规 3 2 2 3 3" xfId="7417"/>
    <cellStyle name="常规 3 2 2 3 4" xfId="7418"/>
    <cellStyle name="常规 3 2 2 3 5" xfId="7419"/>
    <cellStyle name="常规 3 2 2 4" xfId="7420"/>
    <cellStyle name="检查单元格 3 2 2 12" xfId="7421"/>
    <cellStyle name="常规 3 2 2 4 10" xfId="7422"/>
    <cellStyle name="常规 3 2 2 4 11" xfId="7423"/>
    <cellStyle name="常规 3 2 2 4 12" xfId="7424"/>
    <cellStyle name="常规 3 2 2 4 13" xfId="7425"/>
    <cellStyle name="常规 3 2 2 4 2" xfId="7426"/>
    <cellStyle name="好 4" xfId="7427"/>
    <cellStyle name="常规 3 2 2 4 3" xfId="7428"/>
    <cellStyle name="好 5" xfId="7429"/>
    <cellStyle name="常规 3 2 2 4 4" xfId="7430"/>
    <cellStyle name="好 6" xfId="7431"/>
    <cellStyle name="常规 3 2 2 4 5" xfId="7432"/>
    <cellStyle name="好 7" xfId="7433"/>
    <cellStyle name="常规 3 2 2 4 6" xfId="7434"/>
    <cellStyle name="好 8" xfId="7435"/>
    <cellStyle name="常规 3 2 2 4 7" xfId="7436"/>
    <cellStyle name="好 9" xfId="7437"/>
    <cellStyle name="常规 3 2 2 4 8" xfId="7438"/>
    <cellStyle name="常规 3 2 2 4 9" xfId="7439"/>
    <cellStyle name="常规 3 2 2 5" xfId="7440"/>
    <cellStyle name="检查单元格 3 2 2 13" xfId="7441"/>
    <cellStyle name="常规 3 2 2_2015.1.3县级预算表" xfId="7442"/>
    <cellStyle name="适中 2 2 3 5" xfId="7443"/>
    <cellStyle name="常规 3 2 3" xfId="7444"/>
    <cellStyle name="输出 3 3 5" xfId="7445"/>
    <cellStyle name="常规 3 2 3 15" xfId="7446"/>
    <cellStyle name="常规 3 2 3 2" xfId="7447"/>
    <cellStyle name="常规 3 2 3 2 2" xfId="7448"/>
    <cellStyle name="常规 3 2 3 2 3" xfId="7449"/>
    <cellStyle name="常规 3 2 3 3" xfId="7450"/>
    <cellStyle name="常规 3 2 3 3 10" xfId="7451"/>
    <cellStyle name="常规 3 2 3 3 11" xfId="7452"/>
    <cellStyle name="常规 3 2 3 3 12" xfId="7453"/>
    <cellStyle name="常规 3 2 3 3 13" xfId="7454"/>
    <cellStyle name="常规 3 2 3 3 2" xfId="7455"/>
    <cellStyle name="常规 3 2 3 3 3" xfId="7456"/>
    <cellStyle name="常规 3 2 3 3 4" xfId="7457"/>
    <cellStyle name="常规 3 2 3 3 5" xfId="7458"/>
    <cellStyle name="常规 3 2 3 3 6" xfId="7459"/>
    <cellStyle name="常规 3 2 3 3 7" xfId="7460"/>
    <cellStyle name="常规 3 2 3 3 8" xfId="7461"/>
    <cellStyle name="常规 3 2 3 3 9" xfId="7462"/>
    <cellStyle name="常规 3 2 3 4" xfId="7463"/>
    <cellStyle name="常规 3 2 3 5" xfId="7464"/>
    <cellStyle name="常规 3 2 3 6" xfId="7465"/>
    <cellStyle name="常规 3 2 3 7" xfId="7466"/>
    <cellStyle name="常规 3 2 3 8" xfId="7467"/>
    <cellStyle name="常规 3 2 3 9" xfId="7468"/>
    <cellStyle name="常规 3 2 3_2016-2018年财政规划附表(2)" xfId="7469"/>
    <cellStyle name="常规 3 2 4" xfId="7470"/>
    <cellStyle name="输出 3 3 6" xfId="7471"/>
    <cellStyle name="常规 3 2 4 10" xfId="7472"/>
    <cellStyle name="常规 3 2 4 11" xfId="7473"/>
    <cellStyle name="常规 3 2 4 12" xfId="7474"/>
    <cellStyle name="常规 3 2 4 13" xfId="7475"/>
    <cellStyle name="常规 3 2 4 14" xfId="7476"/>
    <cellStyle name="常规 3 2 4 15" xfId="7477"/>
    <cellStyle name="常规 3 2 4 2" xfId="7478"/>
    <cellStyle name="警告文本 4 3 3 6" xfId="7479"/>
    <cellStyle name="常规 3 2 4 2 2" xfId="7480"/>
    <cellStyle name="常规 3 2 4 2 3" xfId="7481"/>
    <cellStyle name="常规 3 2 4 2 4" xfId="7482"/>
    <cellStyle name="常规 3 2 4 2 5" xfId="7483"/>
    <cellStyle name="常规 3 2 4 3" xfId="7484"/>
    <cellStyle name="警告文本 4 3 3 7" xfId="7485"/>
    <cellStyle name="常规 3 2 4 3 10" xfId="7486"/>
    <cellStyle name="常规 3 2 4 3 11" xfId="7487"/>
    <cellStyle name="常规 3 2 4 3 12" xfId="7488"/>
    <cellStyle name="常规 3 2 4 3 13" xfId="7489"/>
    <cellStyle name="常规 3 2 4 3 2" xfId="7490"/>
    <cellStyle name="常规 3 2 4 3 3" xfId="7491"/>
    <cellStyle name="常规 3 2 4 3 4" xfId="7492"/>
    <cellStyle name="常规 3 2 4 3 5" xfId="7493"/>
    <cellStyle name="常规 3 2 4 3 6" xfId="7494"/>
    <cellStyle name="常规 3 2 4 3 7" xfId="7495"/>
    <cellStyle name="常规 3 2 4 3 8" xfId="7496"/>
    <cellStyle name="常规 3 2 4 3 9" xfId="7497"/>
    <cellStyle name="常规 3 2 4 4" xfId="7498"/>
    <cellStyle name="警告文本 4 3 3 8" xfId="7499"/>
    <cellStyle name="常规 3 2 4 5" xfId="7500"/>
    <cellStyle name="警告文本 4 3 3 9" xfId="7501"/>
    <cellStyle name="常规 3 2 4 6" xfId="7502"/>
    <cellStyle name="常规 3 2 4 7" xfId="7503"/>
    <cellStyle name="常规 3 2 4 8" xfId="7504"/>
    <cellStyle name="常规 3 2 4 9" xfId="7505"/>
    <cellStyle name="常规 3 2 4_2016-2018年财政规划附表(2)" xfId="7506"/>
    <cellStyle name="检查单元格 4 2 2 3 7" xfId="7507"/>
    <cellStyle name="常规 3 2 5" xfId="7508"/>
    <cellStyle name="输出 3 3 7" xfId="7509"/>
    <cellStyle name="常规 3 2 5 2" xfId="7510"/>
    <cellStyle name="注释 4 4 11" xfId="7511"/>
    <cellStyle name="常规 3 2 5 3" xfId="7512"/>
    <cellStyle name="注释 4 4 12" xfId="7513"/>
    <cellStyle name="常规 3 2 5 4" xfId="7514"/>
    <cellStyle name="注释 4 4 13" xfId="7515"/>
    <cellStyle name="常规 3 2 5 5" xfId="7516"/>
    <cellStyle name="注释 4 4 14" xfId="7517"/>
    <cellStyle name="常规 3 2 6" xfId="7518"/>
    <cellStyle name="输出 3 3 8" xfId="7519"/>
    <cellStyle name="常规 3 2 6 10" xfId="7520"/>
    <cellStyle name="常规 3 2 6 11" xfId="7521"/>
    <cellStyle name="常规 3 2 6 12" xfId="7522"/>
    <cellStyle name="常规 3 2 6 13" xfId="7523"/>
    <cellStyle name="常规 3 2 6 2" xfId="7524"/>
    <cellStyle name="解释性文本 4 4_2016-2018年财政规划附表(2)" xfId="7525"/>
    <cellStyle name="常规 3 2 6 3" xfId="7526"/>
    <cellStyle name="常规 3 2 6 4" xfId="7527"/>
    <cellStyle name="常规 3 2 6 5" xfId="7528"/>
    <cellStyle name="常规 3 2 6 6" xfId="7529"/>
    <cellStyle name="常规 3 2 6 7" xfId="7530"/>
    <cellStyle name="常规 3 2 6 8" xfId="7531"/>
    <cellStyle name="常规 3 2 6 9" xfId="7532"/>
    <cellStyle name="常规 3 2 7" xfId="7533"/>
    <cellStyle name="输出 3 3 9" xfId="7534"/>
    <cellStyle name="常规 3 2 8" xfId="7535"/>
    <cellStyle name="常规 3 2 9" xfId="7536"/>
    <cellStyle name="常规 3 2_2015.1.3县级预算表" xfId="7537"/>
    <cellStyle name="常规 4 7 2" xfId="7538"/>
    <cellStyle name="常规 3 3" xfId="7539"/>
    <cellStyle name="常规 3 3 10" xfId="7540"/>
    <cellStyle name="常规 3 3 11" xfId="7541"/>
    <cellStyle name="常规 3 3 12" xfId="7542"/>
    <cellStyle name="常规 3 3 13" xfId="7543"/>
    <cellStyle name="常规 3 3 14" xfId="7544"/>
    <cellStyle name="常规 3 3 15" xfId="7545"/>
    <cellStyle name="常规 3 3 16" xfId="7546"/>
    <cellStyle name="常规 3 3 17" xfId="7547"/>
    <cellStyle name="常规 3 3 18" xfId="7548"/>
    <cellStyle name="常规 3 3 2 10" xfId="7549"/>
    <cellStyle name="常规 3 3 2 11" xfId="7550"/>
    <cellStyle name="常规 3 3 2 12" xfId="7551"/>
    <cellStyle name="常规 3 3 2 13" xfId="7552"/>
    <cellStyle name="常规 3 3 2 14" xfId="7553"/>
    <cellStyle name="常规 3 3 2 2" xfId="7554"/>
    <cellStyle name="常规 3 3 2 2 10" xfId="7555"/>
    <cellStyle name="常规 3 3 2 2 11" xfId="7556"/>
    <cellStyle name="常规 3 3 2 2 12" xfId="7557"/>
    <cellStyle name="常规 3 3 2 2 13" xfId="7558"/>
    <cellStyle name="常规 3 3 2 2 14" xfId="7559"/>
    <cellStyle name="常规 3 3 2 2 15" xfId="7560"/>
    <cellStyle name="常规 3 3 2 2 2" xfId="7561"/>
    <cellStyle name="常规 3 3 2 2 2 2" xfId="7562"/>
    <cellStyle name="检查单元格 2 6 10" xfId="7563"/>
    <cellStyle name="常规 3 3 2 2 2 3" xfId="7564"/>
    <cellStyle name="检查单元格 2 6 11" xfId="7565"/>
    <cellStyle name="常规 3 3 2 2 2 4" xfId="7566"/>
    <cellStyle name="检查单元格 2 6 12" xfId="7567"/>
    <cellStyle name="常规 3 3 2 2 2 5" xfId="7568"/>
    <cellStyle name="检查单元格 2 6 13" xfId="7569"/>
    <cellStyle name="常规 3 3 2 2 3" xfId="7570"/>
    <cellStyle name="常规 3 3 2 2 3 10" xfId="7571"/>
    <cellStyle name="常规 3 3 2 2 3 11" xfId="7572"/>
    <cellStyle name="常规 3 3 2 2 3 12" xfId="7573"/>
    <cellStyle name="常规 3 3 2 2 3 13" xfId="7574"/>
    <cellStyle name="常规 3 3 2 2 3 2" xfId="7575"/>
    <cellStyle name="常规 3 3 2 2 3 3" xfId="7576"/>
    <cellStyle name="常规 3 3 2 2 3 4" xfId="7577"/>
    <cellStyle name="常规 3 3 2 2 3 5" xfId="7578"/>
    <cellStyle name="常规 3 3 2 2 3 6" xfId="7579"/>
    <cellStyle name="常规 3 3 2 2 3 7" xfId="7580"/>
    <cellStyle name="常规 3 3 2 2 3 8" xfId="7581"/>
    <cellStyle name="常规 3 3 2 2 3 9" xfId="7582"/>
    <cellStyle name="常规 3 3 2 2 4" xfId="7583"/>
    <cellStyle name="常规 3 3 2 2 5" xfId="7584"/>
    <cellStyle name="常规 3 3 2 2 6" xfId="7585"/>
    <cellStyle name="常规 3 3 2 2 7" xfId="7586"/>
    <cellStyle name="常规 3 3 2 2 8" xfId="7587"/>
    <cellStyle name="常规 3 3 2 2 9" xfId="7588"/>
    <cellStyle name="常规 3 3 2 2_2016-2018年财政规划附表(2)" xfId="7589"/>
    <cellStyle name="常规 3 3 2 3" xfId="7590"/>
    <cellStyle name="常规 3 3 2 3 2" xfId="7591"/>
    <cellStyle name="常规 9 3 9" xfId="7592"/>
    <cellStyle name="常规 3 3 2 3 3" xfId="7593"/>
    <cellStyle name="常规 3 3 2 3 4" xfId="7594"/>
    <cellStyle name="常规 3 3 2 3 5" xfId="7595"/>
    <cellStyle name="常规 3 3 2 4" xfId="7596"/>
    <cellStyle name="常规 3 3 2 4 10" xfId="7597"/>
    <cellStyle name="常规 3 3 2 4 11" xfId="7598"/>
    <cellStyle name="常规 3 3 2 4 12" xfId="7599"/>
    <cellStyle name="常规 3 3 2 4 13" xfId="7600"/>
    <cellStyle name="常规 3 3 2 4 2" xfId="7601"/>
    <cellStyle name="常规 3 3 2 4 3" xfId="7602"/>
    <cellStyle name="常规 3 3 2 4 4" xfId="7603"/>
    <cellStyle name="常规 3 3 2 4 5" xfId="7604"/>
    <cellStyle name="常规 3 3 2 4 6" xfId="7605"/>
    <cellStyle name="常规 3 3 2 4 7" xfId="7606"/>
    <cellStyle name="常规 3 3 2 4 8" xfId="7607"/>
    <cellStyle name="常规 3 3 2 4 9" xfId="7608"/>
    <cellStyle name="常规 3 3 2 5" xfId="7609"/>
    <cellStyle name="常规 3 3 2 6" xfId="7610"/>
    <cellStyle name="常规 3 3 2 7" xfId="7611"/>
    <cellStyle name="常规 3 3 2 8" xfId="7612"/>
    <cellStyle name="常规 3 3 2 9" xfId="7613"/>
    <cellStyle name="常规 3 3 2_2015.1.3县级预算表" xfId="7614"/>
    <cellStyle name="常规 3 3 3 11" xfId="7615"/>
    <cellStyle name="输入 3 2 6" xfId="7616"/>
    <cellStyle name="常规 3 3 3 12" xfId="7617"/>
    <cellStyle name="输入 3 2 7" xfId="7618"/>
    <cellStyle name="常规 3 3 3 13" xfId="7619"/>
    <cellStyle name="输入 3 2 8" xfId="7620"/>
    <cellStyle name="常规 3 3 3 14" xfId="7621"/>
    <cellStyle name="输入 3 2 9" xfId="7622"/>
    <cellStyle name="常规 3 3 3 15" xfId="7623"/>
    <cellStyle name="常规 3 3 3 2" xfId="7624"/>
    <cellStyle name="常规 3 3 3 2 2" xfId="7625"/>
    <cellStyle name="常规 3 3 3 2 3" xfId="7626"/>
    <cellStyle name="常规 3 3 3 2 4" xfId="7627"/>
    <cellStyle name="常规 3 3 3 2 5" xfId="7628"/>
    <cellStyle name="常规 3 3 3 3" xfId="7629"/>
    <cellStyle name="常规 3 3 3 3 10" xfId="7630"/>
    <cellStyle name="常规 3 3 3 3 11" xfId="7631"/>
    <cellStyle name="常规 3 3 3 3 12" xfId="7632"/>
    <cellStyle name="常规 3 3 3 3 13" xfId="7633"/>
    <cellStyle name="常规 3 3 3 3 2" xfId="7634"/>
    <cellStyle name="常规 3 3 3 3 3" xfId="7635"/>
    <cellStyle name="常规 3 3 3 3 4" xfId="7636"/>
    <cellStyle name="常规 3 3 3 3 5" xfId="7637"/>
    <cellStyle name="常规 3 3 3 3 6" xfId="7638"/>
    <cellStyle name="常规 3 3 3 3 7" xfId="7639"/>
    <cellStyle name="常规 3 3 3 3 8" xfId="7640"/>
    <cellStyle name="常规 3 3 3 3 9" xfId="7641"/>
    <cellStyle name="常规 3 3 3 4" xfId="7642"/>
    <cellStyle name="常规 3 3 3 5" xfId="7643"/>
    <cellStyle name="常规 3 3 3 6" xfId="7644"/>
    <cellStyle name="常规 3 3 3 7" xfId="7645"/>
    <cellStyle name="常规 3 3 3 8" xfId="7646"/>
    <cellStyle name="常规 3 3 3 9" xfId="7647"/>
    <cellStyle name="常规 3 3 3_2016-2018年财政规划附表(2)" xfId="7648"/>
    <cellStyle name="常规 3 3 4" xfId="7649"/>
    <cellStyle name="输出 3 4 6" xfId="7650"/>
    <cellStyle name="常规 3 3 4 10" xfId="7651"/>
    <cellStyle name="常规 3 3 4 11" xfId="7652"/>
    <cellStyle name="常规 3 3 4 12" xfId="7653"/>
    <cellStyle name="常规 3 3 4 13" xfId="7654"/>
    <cellStyle name="常规 3 3 4 14" xfId="7655"/>
    <cellStyle name="解释性文本 2 2_2015.1.3县级预算表" xfId="7656"/>
    <cellStyle name="常规 3 3 4 15" xfId="7657"/>
    <cellStyle name="常规 3 3 4 2" xfId="7658"/>
    <cellStyle name="警告文本 4 4 3 6" xfId="7659"/>
    <cellStyle name="常规 3 3 4 2 2" xfId="7660"/>
    <cellStyle name="常规 3 3 4 2 3" xfId="7661"/>
    <cellStyle name="常规 3 3 4 2 4" xfId="7662"/>
    <cellStyle name="常规 3 3 4 2 5" xfId="7663"/>
    <cellStyle name="常规 3 3 4 3" xfId="7664"/>
    <cellStyle name="警告文本 4 4 3 7" xfId="7665"/>
    <cellStyle name="常规 3 3 4 3 10" xfId="7666"/>
    <cellStyle name="常规 3 3 4 3 11" xfId="7667"/>
    <cellStyle name="常规 3 3 4 3 12" xfId="7668"/>
    <cellStyle name="常规 3 3 4 3 13" xfId="7669"/>
    <cellStyle name="常规 3 3 4 3 2" xfId="7670"/>
    <cellStyle name="常规 3 3 4 3 3" xfId="7671"/>
    <cellStyle name="常规 3 3 4 3 4" xfId="7672"/>
    <cellStyle name="常规 3 3 4 3 5" xfId="7673"/>
    <cellStyle name="常规 3 3 4 3 6" xfId="7674"/>
    <cellStyle name="常规 3 3 4 3 7" xfId="7675"/>
    <cellStyle name="常规 3 3 4 3 8" xfId="7676"/>
    <cellStyle name="常规 3 3 4 3 9" xfId="7677"/>
    <cellStyle name="常规 3 3 4 4" xfId="7678"/>
    <cellStyle name="警告文本 4 4 3 8" xfId="7679"/>
    <cellStyle name="常规 3 3 4 5" xfId="7680"/>
    <cellStyle name="警告文本 4 4 3 9" xfId="7681"/>
    <cellStyle name="常规 3 3 4 6" xfId="7682"/>
    <cellStyle name="常规 3 3 4 7" xfId="7683"/>
    <cellStyle name="常规 3 3 4 8" xfId="7684"/>
    <cellStyle name="常规 3 3 4 9" xfId="7685"/>
    <cellStyle name="常规 3 3 4_2016-2018年财政规划附表(2)" xfId="7686"/>
    <cellStyle name="常规 3 3 5" xfId="7687"/>
    <cellStyle name="输出 3 4 7" xfId="7688"/>
    <cellStyle name="常规 3 3 5 5" xfId="7689"/>
    <cellStyle name="常规 3 3 6" xfId="7690"/>
    <cellStyle name="输出 3 4 8" xfId="7691"/>
    <cellStyle name="常规 3 3 6 10" xfId="7692"/>
    <cellStyle name="常规 3 3 6 11" xfId="7693"/>
    <cellStyle name="常规 3 3 6 12" xfId="7694"/>
    <cellStyle name="解释性文本 4 6 2" xfId="7695"/>
    <cellStyle name="常规 3 3 6 13" xfId="7696"/>
    <cellStyle name="解释性文本 4 6 3" xfId="7697"/>
    <cellStyle name="常规 3 3 6 2" xfId="7698"/>
    <cellStyle name="常规 3 3 6 3" xfId="7699"/>
    <cellStyle name="常规 3 3 6 4" xfId="7700"/>
    <cellStyle name="常规 3 3 6 5" xfId="7701"/>
    <cellStyle name="常规 3 3 6 6" xfId="7702"/>
    <cellStyle name="常规 3 3 6 7" xfId="7703"/>
    <cellStyle name="常规 3 3 6 8" xfId="7704"/>
    <cellStyle name="常规 3 3 6 9" xfId="7705"/>
    <cellStyle name="常规 3 3 7" xfId="7706"/>
    <cellStyle name="输出 3 4 9" xfId="7707"/>
    <cellStyle name="常规 3 3 8" xfId="7708"/>
    <cellStyle name="常规 3 3 9" xfId="7709"/>
    <cellStyle name="常规 3 3_2015.1.3县级预算表" xfId="7710"/>
    <cellStyle name="常规 3 4" xfId="7711"/>
    <cellStyle name="常规 3 4 10" xfId="7712"/>
    <cellStyle name="检查单元格 2 3_2016-2018年财政规划附表(2)" xfId="7713"/>
    <cellStyle name="常规 3 4 11" xfId="7714"/>
    <cellStyle name="常规 3 4 12" xfId="7715"/>
    <cellStyle name="常规 3 4 13" xfId="7716"/>
    <cellStyle name="常规 3 4 14" xfId="7717"/>
    <cellStyle name="常规 3 4 15" xfId="7718"/>
    <cellStyle name="常规 3 4 16" xfId="7719"/>
    <cellStyle name="常规 3 4 2" xfId="7720"/>
    <cellStyle name="输出 3 5 4" xfId="7721"/>
    <cellStyle name="常规 3 4 2 10" xfId="7722"/>
    <cellStyle name="常规 3 4 2 11" xfId="7723"/>
    <cellStyle name="常规 3 4 2 12" xfId="7724"/>
    <cellStyle name="常规 3 4 2 13" xfId="7725"/>
    <cellStyle name="常规 3 4 2 14" xfId="7726"/>
    <cellStyle name="常规 3 4 2 15" xfId="7727"/>
    <cellStyle name="常规 3 4 2 2" xfId="7728"/>
    <cellStyle name="常规 3 4 2 2 2" xfId="7729"/>
    <cellStyle name="常规 3 4 2 2 3" xfId="7730"/>
    <cellStyle name="常规 3 4 2 2 4" xfId="7731"/>
    <cellStyle name="常规 3 4 2 2 5" xfId="7732"/>
    <cellStyle name="常规 3 4 2 3" xfId="7733"/>
    <cellStyle name="常规 3 4 2 3 10" xfId="7734"/>
    <cellStyle name="常规 3 4 2 3 11" xfId="7735"/>
    <cellStyle name="好 2 6 10" xfId="7736"/>
    <cellStyle name="常规 3 4 2 3 12" xfId="7737"/>
    <cellStyle name="好 2 6 11" xfId="7738"/>
    <cellStyle name="常规 3 4 2 3 13" xfId="7739"/>
    <cellStyle name="好 2 6 12" xfId="7740"/>
    <cellStyle name="常规 3 4 2 3 2" xfId="7741"/>
    <cellStyle name="常规 3 4 2 3 3" xfId="7742"/>
    <cellStyle name="常规 3 4 2 3 4" xfId="7743"/>
    <cellStyle name="常规 3 4 2 3 5" xfId="7744"/>
    <cellStyle name="常规 3 4 2 3 6" xfId="7745"/>
    <cellStyle name="常规 3 4 2 3 7" xfId="7746"/>
    <cellStyle name="常规 3 4 2 3 8" xfId="7747"/>
    <cellStyle name="常规 3 4 2 3 9" xfId="7748"/>
    <cellStyle name="常规 3 4 2 4" xfId="7749"/>
    <cellStyle name="常规 3 4 2 5" xfId="7750"/>
    <cellStyle name="常规 3 4 2 6" xfId="7751"/>
    <cellStyle name="常规 3 4 2 7" xfId="7752"/>
    <cellStyle name="常规 3 4 2 8" xfId="7753"/>
    <cellStyle name="常规 3 4 2 9" xfId="7754"/>
    <cellStyle name="常规 3 4 2_2016-2018年财政规划附表(2)" xfId="7755"/>
    <cellStyle name="常规 3 4 3" xfId="7756"/>
    <cellStyle name="输出 3 5 5" xfId="7757"/>
    <cellStyle name="常规 3 4 3 2" xfId="7758"/>
    <cellStyle name="链接单元格 2 2 5" xfId="7759"/>
    <cellStyle name="常规 3 4 3 3" xfId="7760"/>
    <cellStyle name="链接单元格 2 2 6" xfId="7761"/>
    <cellStyle name="常规 3 4 3 4" xfId="7762"/>
    <cellStyle name="链接单元格 2 2 7" xfId="7763"/>
    <cellStyle name="常规 3 4 3 5" xfId="7764"/>
    <cellStyle name="链接单元格 2 2 8" xfId="7765"/>
    <cellStyle name="常规 3 4 4" xfId="7766"/>
    <cellStyle name="常规 3 4 4 10" xfId="7767"/>
    <cellStyle name="常规 3 4 4 11" xfId="7768"/>
    <cellStyle name="常规 3 4 4 12" xfId="7769"/>
    <cellStyle name="常规 3 4 4 13" xfId="7770"/>
    <cellStyle name="常规 3 4 4 2" xfId="7771"/>
    <cellStyle name="链接单元格 2 3 5" xfId="7772"/>
    <cellStyle name="常规 3 4 4 3" xfId="7773"/>
    <cellStyle name="链接单元格 2 3 6" xfId="7774"/>
    <cellStyle name="常规 3 4 4 4" xfId="7775"/>
    <cellStyle name="链接单元格 2 3 7" xfId="7776"/>
    <cellStyle name="常规 3 4 4 5" xfId="7777"/>
    <cellStyle name="链接单元格 2 3 8" xfId="7778"/>
    <cellStyle name="常规 3 4 4 6" xfId="7779"/>
    <cellStyle name="链接单元格 2 3 9" xfId="7780"/>
    <cellStyle name="常规 3 4 4 7" xfId="7781"/>
    <cellStyle name="常规 3 4 4 8" xfId="7782"/>
    <cellStyle name="常规 3 4 4 9" xfId="7783"/>
    <cellStyle name="常规 3 4 5" xfId="7784"/>
    <cellStyle name="常规 3 4 6" xfId="7785"/>
    <cellStyle name="常规 3 4 7" xfId="7786"/>
    <cellStyle name="常规 3 4 8" xfId="7787"/>
    <cellStyle name="常规 3 4 9" xfId="7788"/>
    <cellStyle name="常规 3 4_2015.1.3县级预算表" xfId="7789"/>
    <cellStyle name="常规 3 5" xfId="7790"/>
    <cellStyle name="常规 3 5 10" xfId="7791"/>
    <cellStyle name="常规 3 5 11" xfId="7792"/>
    <cellStyle name="常规 3 5 12" xfId="7793"/>
    <cellStyle name="汇总 5 2_2016-2018年财政规划附表(2)" xfId="7794"/>
    <cellStyle name="常规 3 5 13" xfId="7795"/>
    <cellStyle name="常规 3 5 14" xfId="7796"/>
    <cellStyle name="常规 3 5 15" xfId="7797"/>
    <cellStyle name="常规 3 5 2" xfId="7798"/>
    <cellStyle name="输出 3 6 4" xfId="7799"/>
    <cellStyle name="常规 3 5 2 2" xfId="7800"/>
    <cellStyle name="常规 3 5 2 3" xfId="7801"/>
    <cellStyle name="常规 3 5 2 4" xfId="7802"/>
    <cellStyle name="常规 3 5 2 5" xfId="7803"/>
    <cellStyle name="常规 3 5 3" xfId="7804"/>
    <cellStyle name="输出 3 6 5" xfId="7805"/>
    <cellStyle name="常规 3 5 3 13" xfId="7806"/>
    <cellStyle name="常规 3 5 3 2" xfId="7807"/>
    <cellStyle name="链接单元格 3 2 5" xfId="7808"/>
    <cellStyle name="常规 3 5 3 3" xfId="7809"/>
    <cellStyle name="链接单元格 3 2 6" xfId="7810"/>
    <cellStyle name="常规 3 5 3 4" xfId="7811"/>
    <cellStyle name="链接单元格 3 2 7" xfId="7812"/>
    <cellStyle name="常规 3 5 3 5" xfId="7813"/>
    <cellStyle name="链接单元格 3 2 8" xfId="7814"/>
    <cellStyle name="常规 3 5 3 6" xfId="7815"/>
    <cellStyle name="链接单元格 3 2 9" xfId="7816"/>
    <cellStyle name="常规 3 5 3 7" xfId="7817"/>
    <cellStyle name="常规 3 5 3 8" xfId="7818"/>
    <cellStyle name="常规 3 5 3 9" xfId="7819"/>
    <cellStyle name="常规 3 5 4" xfId="7820"/>
    <cellStyle name="输出 3 6 6" xfId="7821"/>
    <cellStyle name="常规 3 5 5" xfId="7822"/>
    <cellStyle name="输出 3 6 7" xfId="7823"/>
    <cellStyle name="常规 3 5 6" xfId="7824"/>
    <cellStyle name="输出 3 6 8" xfId="7825"/>
    <cellStyle name="常规 3 5 7" xfId="7826"/>
    <cellStyle name="输出 3 6 9" xfId="7827"/>
    <cellStyle name="常规 3 5 8" xfId="7828"/>
    <cellStyle name="常规 3 5 9" xfId="7829"/>
    <cellStyle name="常规 3 5_2016-2018年财政规划附表(2)" xfId="7830"/>
    <cellStyle name="常规 3 6" xfId="7831"/>
    <cellStyle name="解释性文本 4 2 2 2" xfId="7832"/>
    <cellStyle name="常规 3 6 10" xfId="7833"/>
    <cellStyle name="常规 3 6 11" xfId="7834"/>
    <cellStyle name="常规 3 6 12" xfId="7835"/>
    <cellStyle name="常规 3 6 13" xfId="7836"/>
    <cellStyle name="常规 3 6 14" xfId="7837"/>
    <cellStyle name="常规 3 6 15" xfId="7838"/>
    <cellStyle name="常规 3 6 2" xfId="7839"/>
    <cellStyle name="解释性文本 4 2 2 2 2" xfId="7840"/>
    <cellStyle name="常规 3 6 2 2" xfId="7841"/>
    <cellStyle name="好 4 3 3 11" xfId="7842"/>
    <cellStyle name="常规 3 6 2 3" xfId="7843"/>
    <cellStyle name="好 4 3 3 12" xfId="7844"/>
    <cellStyle name="常规 3 6 2 4" xfId="7845"/>
    <cellStyle name="好 4 3 3 13" xfId="7846"/>
    <cellStyle name="常规 3 6 2 5" xfId="7847"/>
    <cellStyle name="常规 3 6 3" xfId="7848"/>
    <cellStyle name="解释性文本 4 2 2 2 3" xfId="7849"/>
    <cellStyle name="常规 3 6 3 10" xfId="7850"/>
    <cellStyle name="常规 3 6 3 11" xfId="7851"/>
    <cellStyle name="常规 3 6 3 12" xfId="7852"/>
    <cellStyle name="常规 3 6 3 13" xfId="7853"/>
    <cellStyle name="常规 3 6 3 2" xfId="7854"/>
    <cellStyle name="常规 4 2 4 3 10" xfId="7855"/>
    <cellStyle name="链接单元格 4 2 5" xfId="7856"/>
    <cellStyle name="常规 3 6 3 3" xfId="7857"/>
    <cellStyle name="常规 4 2 4 3 11" xfId="7858"/>
    <cellStyle name="链接单元格 4 2 6" xfId="7859"/>
    <cellStyle name="常规 3 6 3 4" xfId="7860"/>
    <cellStyle name="常规 4 2 4 3 12" xfId="7861"/>
    <cellStyle name="链接单元格 4 2 7" xfId="7862"/>
    <cellStyle name="常规 3 6 3 5" xfId="7863"/>
    <cellStyle name="常规 4 2 4 3 13" xfId="7864"/>
    <cellStyle name="链接单元格 4 2 8" xfId="7865"/>
    <cellStyle name="常规 3 6 3 6" xfId="7866"/>
    <cellStyle name="链接单元格 4 2 9" xfId="7867"/>
    <cellStyle name="常规 3 6 3 7" xfId="7868"/>
    <cellStyle name="常规 3 6 3 8" xfId="7869"/>
    <cellStyle name="常规 3 6 3 9" xfId="7870"/>
    <cellStyle name="常规 3 6 4" xfId="7871"/>
    <cellStyle name="解释性文本 4 2 2 2 4" xfId="7872"/>
    <cellStyle name="常规 3 6 5" xfId="7873"/>
    <cellStyle name="解释性文本 4 2 2 2 5" xfId="7874"/>
    <cellStyle name="常规 3 6 6" xfId="7875"/>
    <cellStyle name="常规 3 6 7" xfId="7876"/>
    <cellStyle name="常规 3 6 8" xfId="7877"/>
    <cellStyle name="常规 3 6 9" xfId="7878"/>
    <cellStyle name="常规 3 6_2016-2018年财政规划附表(2)" xfId="7879"/>
    <cellStyle name="好 2 3 3 6" xfId="7880"/>
    <cellStyle name="常规 3 7" xfId="7881"/>
    <cellStyle name="解释性文本 4 2 2 3" xfId="7882"/>
    <cellStyle name="常规 3 7 2" xfId="7883"/>
    <cellStyle name="解释性文本 4 2 2 3 2" xfId="7884"/>
    <cellStyle name="常规 3 7 3" xfId="7885"/>
    <cellStyle name="解释性文本 4 2 2 3 3" xfId="7886"/>
    <cellStyle name="常规 3 7 4" xfId="7887"/>
    <cellStyle name="解释性文本 4 2 2 3 4" xfId="7888"/>
    <cellStyle name="常规 3 7 5" xfId="7889"/>
    <cellStyle name="常规 6 2 2 10" xfId="7890"/>
    <cellStyle name="解释性文本 4 2 2 3 5" xfId="7891"/>
    <cellStyle name="常规 3 8" xfId="7892"/>
    <cellStyle name="解释性文本 4 2 2 4" xfId="7893"/>
    <cellStyle name="常规 3 8 13" xfId="7894"/>
    <cellStyle name="常规 3 8 2" xfId="7895"/>
    <cellStyle name="常规 3 8 7" xfId="7896"/>
    <cellStyle name="常规 3 8 8" xfId="7897"/>
    <cellStyle name="常规 3 8 9" xfId="7898"/>
    <cellStyle name="常规 3 9" xfId="7899"/>
    <cellStyle name="解释性文本 4 2 2 5" xfId="7900"/>
    <cellStyle name="常规 3_2015.1.3县级预算表" xfId="7901"/>
    <cellStyle name="常规 4" xfId="7902"/>
    <cellStyle name="检查单元格 4 3 3 5" xfId="7903"/>
    <cellStyle name="常规 4 10" xfId="7904"/>
    <cellStyle name="常规 4 11" xfId="7905"/>
    <cellStyle name="常规 4 2" xfId="7906"/>
    <cellStyle name="常规 4 2 10" xfId="7907"/>
    <cellStyle name="常规 4 2 11" xfId="7908"/>
    <cellStyle name="常规 4 2 2" xfId="7909"/>
    <cellStyle name="输出 4 3 4" xfId="7910"/>
    <cellStyle name="常规 4 2 2 10" xfId="7911"/>
    <cellStyle name="常规 4 2 2 11" xfId="7912"/>
    <cellStyle name="常规 4 2 2 12" xfId="7913"/>
    <cellStyle name="常规 4 2 2 13" xfId="7914"/>
    <cellStyle name="常规 4 2 2 14" xfId="7915"/>
    <cellStyle name="常规 4 2 2 15" xfId="7916"/>
    <cellStyle name="常规 4 2 2 16" xfId="7917"/>
    <cellStyle name="常规 4 2 2 2" xfId="7918"/>
    <cellStyle name="常规 4 2 2 2 10" xfId="7919"/>
    <cellStyle name="常规 4 2 2 2 11" xfId="7920"/>
    <cellStyle name="常规 4 2 2 2 12" xfId="7921"/>
    <cellStyle name="常规 4 2 2 2 13" xfId="7922"/>
    <cellStyle name="常规 4 2 2 2 14" xfId="7923"/>
    <cellStyle name="常规 4 2 2 2 15" xfId="7924"/>
    <cellStyle name="常规 4 2 2 2 2" xfId="7925"/>
    <cellStyle name="解释性文本 3 2 2_2016-2018年财政规划附表(2)" xfId="7926"/>
    <cellStyle name="输出 2 4 3 11" xfId="7927"/>
    <cellStyle name="常规 4 2 2 2 2 2" xfId="7928"/>
    <cellStyle name="常规 4 2 2 2 2 3" xfId="7929"/>
    <cellStyle name="常规 4 2 2 2 2 4" xfId="7930"/>
    <cellStyle name="常规 4 2 2 2 2 5" xfId="7931"/>
    <cellStyle name="常规 4 2 2 2 3" xfId="7932"/>
    <cellStyle name="输出 2 4 3 12" xfId="7933"/>
    <cellStyle name="常规 4 2 2 2 3 10" xfId="7934"/>
    <cellStyle name="常规 4 2 2 2 3 11" xfId="7935"/>
    <cellStyle name="计算 5 2" xfId="7936"/>
    <cellStyle name="常规 4 2 2 2 3 12" xfId="7937"/>
    <cellStyle name="计算 5 3" xfId="7938"/>
    <cellStyle name="常规 4 2 2 2 3 13" xfId="7939"/>
    <cellStyle name="计算 5 4" xfId="7940"/>
    <cellStyle name="常规 4 2 2 2 3 2" xfId="7941"/>
    <cellStyle name="常规 4 2 2 2 3 3" xfId="7942"/>
    <cellStyle name="常规 4 2 2 2 3 4" xfId="7943"/>
    <cellStyle name="常规 4 2 2 2 3 5" xfId="7944"/>
    <cellStyle name="常规 4 2 2 2 3 6" xfId="7945"/>
    <cellStyle name="常规 4 2 2 2 3 7" xfId="7946"/>
    <cellStyle name="常规 4 2 2 2 3 8" xfId="7947"/>
    <cellStyle name="常规 4 2 2 2 3 9" xfId="7948"/>
    <cellStyle name="常规 4 2 2 2 4" xfId="7949"/>
    <cellStyle name="输出 2 4 3 13" xfId="7950"/>
    <cellStyle name="常规 4 2 2 2 5" xfId="7951"/>
    <cellStyle name="常规 4 2 2 2 6" xfId="7952"/>
    <cellStyle name="常规 4 2 2 2 7" xfId="7953"/>
    <cellStyle name="常规 4 2 2 2 8" xfId="7954"/>
    <cellStyle name="常规 4 2 2 2 9" xfId="7955"/>
    <cellStyle name="常规 4 2 2 2_2016-2018年财政规划附表(2)" xfId="7956"/>
    <cellStyle name="常规 4 2 2 3" xfId="7957"/>
    <cellStyle name="常规 4 2 2 3 2" xfId="7958"/>
    <cellStyle name="常规 4 2 2 3 3" xfId="7959"/>
    <cellStyle name="常规 4 2 2 3 4" xfId="7960"/>
    <cellStyle name="常规 4 2 2 3 5" xfId="7961"/>
    <cellStyle name="常规 4 2 2 4" xfId="7962"/>
    <cellStyle name="常规 4 2 2 4 10" xfId="7963"/>
    <cellStyle name="常规 4 2 2 4 11" xfId="7964"/>
    <cellStyle name="常规 4 2 2 4 12" xfId="7965"/>
    <cellStyle name="常规 4 2 2 4 13" xfId="7966"/>
    <cellStyle name="常规 4 2 2 4 2" xfId="7967"/>
    <cellStyle name="常规 4 2 2 4 3" xfId="7968"/>
    <cellStyle name="常规 4 2 2 4 4" xfId="7969"/>
    <cellStyle name="常规 4 2 2 4 5" xfId="7970"/>
    <cellStyle name="常规 4 2 2 4 6" xfId="7971"/>
    <cellStyle name="常规 4 2 2 4 7" xfId="7972"/>
    <cellStyle name="常规 4 2 2 4 8" xfId="7973"/>
    <cellStyle name="常规 4 3 2 2 10" xfId="7974"/>
    <cellStyle name="常规 4 2 2 4 9" xfId="7975"/>
    <cellStyle name="常规 4 3 2 2 11" xfId="7976"/>
    <cellStyle name="常规 4 2 2 5" xfId="7977"/>
    <cellStyle name="常规 4 2 2_2015.1.3县级预算表" xfId="7978"/>
    <cellStyle name="常规 4 2 3" xfId="7979"/>
    <cellStyle name="输出 4 3 5" xfId="7980"/>
    <cellStyle name="常规 4 2 3 10" xfId="7981"/>
    <cellStyle name="输入 2_2015.1.3县级预算表" xfId="7982"/>
    <cellStyle name="常规 4 2 3 11" xfId="7983"/>
    <cellStyle name="常规 4 2 3 12" xfId="7984"/>
    <cellStyle name="计算 2 2 2_2016-2018年财政规划附表(2)" xfId="7985"/>
    <cellStyle name="常规 4 2 3 13" xfId="7986"/>
    <cellStyle name="常规 4 2 3 14" xfId="7987"/>
    <cellStyle name="常规 4 2 3 15" xfId="7988"/>
    <cellStyle name="常规 4 2 3 2" xfId="7989"/>
    <cellStyle name="常规 4 2 3 2 5" xfId="7990"/>
    <cellStyle name="输入 2 2 2 2" xfId="7991"/>
    <cellStyle name="常规 4 2 3 3" xfId="7992"/>
    <cellStyle name="常规 4 2 3 3 10" xfId="7993"/>
    <cellStyle name="警告文本 4 2 2 6" xfId="7994"/>
    <cellStyle name="常规 4 2 3 3 11" xfId="7995"/>
    <cellStyle name="警告文本 4 2 2 7" xfId="7996"/>
    <cellStyle name="常规 4 2 3 3 12" xfId="7997"/>
    <cellStyle name="警告文本 4 2 2 8" xfId="7998"/>
    <cellStyle name="常规 4 2 3 3 13" xfId="7999"/>
    <cellStyle name="警告文本 4 2 2 9" xfId="8000"/>
    <cellStyle name="常规 4 2 3 3 2" xfId="8001"/>
    <cellStyle name="常规 4 2 3 3 3" xfId="8002"/>
    <cellStyle name="常规 4 2 3 3 4" xfId="8003"/>
    <cellStyle name="常规 4 2 3 3 5" xfId="8004"/>
    <cellStyle name="输入 2 2 3 2" xfId="8005"/>
    <cellStyle name="常规 4 2 3 3 6" xfId="8006"/>
    <cellStyle name="输入 2 2 3 3" xfId="8007"/>
    <cellStyle name="常规 4 2 3 3 7" xfId="8008"/>
    <cellStyle name="输入 2 2 3 4" xfId="8009"/>
    <cellStyle name="常规 4 2 3 3 8" xfId="8010"/>
    <cellStyle name="输入 2 2 3 5" xfId="8011"/>
    <cellStyle name="常规 4 2 3 3 9" xfId="8012"/>
    <cellStyle name="常规 4 2 3 4" xfId="8013"/>
    <cellStyle name="常规 4 2 3 5" xfId="8014"/>
    <cellStyle name="常规 4 2 3 6" xfId="8015"/>
    <cellStyle name="常规 4 2 3 7" xfId="8016"/>
    <cellStyle name="常规 4 2 3 8" xfId="8017"/>
    <cellStyle name="常规 4 2 3 9" xfId="8018"/>
    <cellStyle name="检查单元格 4 2 2 3 2" xfId="8019"/>
    <cellStyle name="常规 4 2 3_2016-2018年财政规划附表(2)" xfId="8020"/>
    <cellStyle name="常规 4 2 4" xfId="8021"/>
    <cellStyle name="输出 4 3 6" xfId="8022"/>
    <cellStyle name="常规 4 2 4 10" xfId="8023"/>
    <cellStyle name="常规 4 2 4 2" xfId="8024"/>
    <cellStyle name="警告文本 5 3 3 6" xfId="8025"/>
    <cellStyle name="常规 4 2 4 2 2" xfId="8026"/>
    <cellStyle name="好 3 2_2015.1.3县级预算表" xfId="8027"/>
    <cellStyle name="注释 4 3 3 11" xfId="8028"/>
    <cellStyle name="常规 4 2 4 2 3" xfId="8029"/>
    <cellStyle name="注释 4 3 3 12" xfId="8030"/>
    <cellStyle name="常规 4 2 4 2 4" xfId="8031"/>
    <cellStyle name="注释 4 3 3 13" xfId="8032"/>
    <cellStyle name="常规 4 2 4 2 5" xfId="8033"/>
    <cellStyle name="输入 2 3 2 2" xfId="8034"/>
    <cellStyle name="常规 4 2 4 3" xfId="8035"/>
    <cellStyle name="警告文本 5 3 3 7" xfId="8036"/>
    <cellStyle name="常规 4 2 4 3 2" xfId="8037"/>
    <cellStyle name="常规 4 2 4 3 3" xfId="8038"/>
    <cellStyle name="常规 4 2 4 3 4" xfId="8039"/>
    <cellStyle name="常规 4 2 4 3 5" xfId="8040"/>
    <cellStyle name="输入 2 3 3 2" xfId="8041"/>
    <cellStyle name="常规 4 2 4 3 6" xfId="8042"/>
    <cellStyle name="输入 2 3 3 3" xfId="8043"/>
    <cellStyle name="常规 4 2 4 4" xfId="8044"/>
    <cellStyle name="警告文本 5 3 3 8" xfId="8045"/>
    <cellStyle name="常规 4 2 4 5" xfId="8046"/>
    <cellStyle name="警告文本 5 3 3 9" xfId="8047"/>
    <cellStyle name="常规 4 2 4 6" xfId="8048"/>
    <cellStyle name="常规 4 2 4 7" xfId="8049"/>
    <cellStyle name="常规 4 2 4 8" xfId="8050"/>
    <cellStyle name="常规 4 2 4 9" xfId="8051"/>
    <cellStyle name="常规 4 2 4_2016-2018年财政规划附表(2)" xfId="8052"/>
    <cellStyle name="链接单元格 2 3 3 5" xfId="8053"/>
    <cellStyle name="常规 4 2 5" xfId="8054"/>
    <cellStyle name="输出 4 3 7" xfId="8055"/>
    <cellStyle name="常规 4 2 5 2" xfId="8056"/>
    <cellStyle name="常规 4 2 5 3" xfId="8057"/>
    <cellStyle name="常规 4 2 5 4" xfId="8058"/>
    <cellStyle name="常规 4 2 5 5" xfId="8059"/>
    <cellStyle name="常规 4 2 6" xfId="8060"/>
    <cellStyle name="输出 4 3 8" xfId="8061"/>
    <cellStyle name="常规 4 2 6 10" xfId="8062"/>
    <cellStyle name="常规 4 2 6 2" xfId="8063"/>
    <cellStyle name="汇总 3 6 12" xfId="8064"/>
    <cellStyle name="常规 4 2 6 3" xfId="8065"/>
    <cellStyle name="汇总 3 6 13" xfId="8066"/>
    <cellStyle name="常规 4 2 6 4" xfId="8067"/>
    <cellStyle name="常规 4 2 6 5" xfId="8068"/>
    <cellStyle name="常规 4 2 6 6" xfId="8069"/>
    <cellStyle name="常规 4 2 6 7" xfId="8070"/>
    <cellStyle name="常规 4 2 6 8" xfId="8071"/>
    <cellStyle name="常规 4 2 6 9" xfId="8072"/>
    <cellStyle name="常规 4 2_2015.1.3县级预算表" xfId="8073"/>
    <cellStyle name="常规 4 3" xfId="8074"/>
    <cellStyle name="常规 4 3 10" xfId="8075"/>
    <cellStyle name="常规 4 3 11" xfId="8076"/>
    <cellStyle name="常规 4 3 12" xfId="8077"/>
    <cellStyle name="常规 4 3 13" xfId="8078"/>
    <cellStyle name="常规 4 3 14" xfId="8079"/>
    <cellStyle name="常规 4 3 15" xfId="8080"/>
    <cellStyle name="常规 4 3 16" xfId="8081"/>
    <cellStyle name="常规 4 3 17" xfId="8082"/>
    <cellStyle name="常规 4 3 18" xfId="8083"/>
    <cellStyle name="常规 4 3 2" xfId="8084"/>
    <cellStyle name="输出 4 4 4" xfId="8085"/>
    <cellStyle name="常规 4 3 2 10" xfId="8086"/>
    <cellStyle name="解释性文本 8 12" xfId="8087"/>
    <cellStyle name="常规 4 3 2 11" xfId="8088"/>
    <cellStyle name="解释性文本 8 13" xfId="8089"/>
    <cellStyle name="常规 4 3 2 12" xfId="8090"/>
    <cellStyle name="常规 4 3 2 13" xfId="8091"/>
    <cellStyle name="常规 4 3 2 14" xfId="8092"/>
    <cellStyle name="常规 4 3 2 15" xfId="8093"/>
    <cellStyle name="常规 4 3 2 16" xfId="8094"/>
    <cellStyle name="常规 4 3 2 2" xfId="8095"/>
    <cellStyle name="常规 4 3 2 2 12" xfId="8096"/>
    <cellStyle name="常规 4 3 2 2 13" xfId="8097"/>
    <cellStyle name="常规 4 3 2 2 14" xfId="8098"/>
    <cellStyle name="常规 4 3 2 2 15" xfId="8099"/>
    <cellStyle name="常规 4 3 2 2 2" xfId="8100"/>
    <cellStyle name="常规 4 3 2 2 2 2" xfId="8101"/>
    <cellStyle name="常规 4 3 2 2 2 3" xfId="8102"/>
    <cellStyle name="常规 4 3 2 2 2 4" xfId="8103"/>
    <cellStyle name="常规 4 3 2 2 2 5" xfId="8104"/>
    <cellStyle name="常规 4 3 2 2 3" xfId="8105"/>
    <cellStyle name="常规 4 3 2 2 3 10" xfId="8106"/>
    <cellStyle name="常规 4 3 2 2 3 11" xfId="8107"/>
    <cellStyle name="常规 4 3 2 2 3 12" xfId="8108"/>
    <cellStyle name="常规 4 3 2 2 3 13" xfId="8109"/>
    <cellStyle name="常规 4 3 2 2 3 2" xfId="8110"/>
    <cellStyle name="常规 4 3 2 2 3 3" xfId="8111"/>
    <cellStyle name="常规 4 3 2 2 3 4" xfId="8112"/>
    <cellStyle name="常规 4 3 2 2 3 5" xfId="8113"/>
    <cellStyle name="常规 4 3 2 2 3 6" xfId="8114"/>
    <cellStyle name="常规 4 3 2 2 3 7" xfId="8115"/>
    <cellStyle name="常规 4 3 2 2 3 8" xfId="8116"/>
    <cellStyle name="常规 4 3 2 2 3 9" xfId="8117"/>
    <cellStyle name="常规 4 3 2 2 4" xfId="8118"/>
    <cellStyle name="常规 4 3 2 2 5" xfId="8119"/>
    <cellStyle name="常规 4 3 2 2 6" xfId="8120"/>
    <cellStyle name="常规 4 3 2 2 7" xfId="8121"/>
    <cellStyle name="常规 4 3 2 2 8" xfId="8122"/>
    <cellStyle name="常规 4 3 2 2 9" xfId="8123"/>
    <cellStyle name="常规 4 3 2 2_2016-2018年财政规划附表(2)" xfId="8124"/>
    <cellStyle name="常规 4 3 2 3" xfId="8125"/>
    <cellStyle name="常规 4 3 2 3 2" xfId="8126"/>
    <cellStyle name="常规 4 3 2 3 3" xfId="8127"/>
    <cellStyle name="常规 4 3 2 3 4" xfId="8128"/>
    <cellStyle name="常规 4 3 2 3 5" xfId="8129"/>
    <cellStyle name="常规 4 3 2 4" xfId="8130"/>
    <cellStyle name="常规 4 3 2 4 10" xfId="8131"/>
    <cellStyle name="常规 4 3 2 4 11" xfId="8132"/>
    <cellStyle name="常规 4 3 2 4 13" xfId="8133"/>
    <cellStyle name="常规 4 3 2 4 2" xfId="8134"/>
    <cellStyle name="常规 4 3 2 4 3" xfId="8135"/>
    <cellStyle name="常规 4 3 2 4 4" xfId="8136"/>
    <cellStyle name="常规 4 3 2 4 5" xfId="8137"/>
    <cellStyle name="常规 4 3 2 4 6" xfId="8138"/>
    <cellStyle name="常规 4 3 2 4 7" xfId="8139"/>
    <cellStyle name="常规 4 3 2 4 8" xfId="8140"/>
    <cellStyle name="常规 4 3 2 4 9" xfId="8141"/>
    <cellStyle name="输出 5 2 2" xfId="8142"/>
    <cellStyle name="常规 4 3 2 5" xfId="8143"/>
    <cellStyle name="常规 4 3 2 6" xfId="8144"/>
    <cellStyle name="常规 4 3 2 7" xfId="8145"/>
    <cellStyle name="常规 4 3 2 8" xfId="8146"/>
    <cellStyle name="常规 4 3 2_2015.1.3县级预算表" xfId="8147"/>
    <cellStyle name="常规 4 3 3" xfId="8148"/>
    <cellStyle name="输出 4 4 5" xfId="8149"/>
    <cellStyle name="常规 4 3 3 10" xfId="8150"/>
    <cellStyle name="解释性文本 2 3 3 8" xfId="8151"/>
    <cellStyle name="常规 4 3 3 11" xfId="8152"/>
    <cellStyle name="解释性文本 2 3 3 9" xfId="8153"/>
    <cellStyle name="常规 4 3 3 12" xfId="8154"/>
    <cellStyle name="常规 4 3 3 13" xfId="8155"/>
    <cellStyle name="常规 4 3 3 14" xfId="8156"/>
    <cellStyle name="常规 4 3 3 15" xfId="8157"/>
    <cellStyle name="链接单元格 2 5 2" xfId="8158"/>
    <cellStyle name="常规 4 3 3 2" xfId="8159"/>
    <cellStyle name="常规 4 3 3 2 2" xfId="8160"/>
    <cellStyle name="输入 2 6 11" xfId="8161"/>
    <cellStyle name="常规 4 3 3 2 3" xfId="8162"/>
    <cellStyle name="输入 2 6 12" xfId="8163"/>
    <cellStyle name="常规 4 3 3 2 4" xfId="8164"/>
    <cellStyle name="输入 2 6 13" xfId="8165"/>
    <cellStyle name="常规 4 3 3 2 5" xfId="8166"/>
    <cellStyle name="输入 3 2 2 2" xfId="8167"/>
    <cellStyle name="常规 4 3 3 3" xfId="8168"/>
    <cellStyle name="常规 4 3 3 3 10" xfId="8169"/>
    <cellStyle name="常规 4 3 3 3 11" xfId="8170"/>
    <cellStyle name="常规 4 3 3 3 12" xfId="8171"/>
    <cellStyle name="常规 4 3 3 3 13" xfId="8172"/>
    <cellStyle name="常规 4 3 3 3 2" xfId="8173"/>
    <cellStyle name="常规 4 3 3 3 3" xfId="8174"/>
    <cellStyle name="常规 4 3 3 3 4" xfId="8175"/>
    <cellStyle name="常规 4 3 3 3 5" xfId="8176"/>
    <cellStyle name="输入 3 2 3 2" xfId="8177"/>
    <cellStyle name="常规 4 3 3 3 6" xfId="8178"/>
    <cellStyle name="输入 3 2 3 3" xfId="8179"/>
    <cellStyle name="常规 4 3 3 3 7" xfId="8180"/>
    <cellStyle name="输入 3 2 3 4" xfId="8181"/>
    <cellStyle name="常规 4 3 3 3 8" xfId="8182"/>
    <cellStyle name="输入 3 2 3 5" xfId="8183"/>
    <cellStyle name="常规 4 3 3 3 9" xfId="8184"/>
    <cellStyle name="常规 4 3 3 4" xfId="8185"/>
    <cellStyle name="常规 4 3 3 5" xfId="8186"/>
    <cellStyle name="常规 4 3 3 6" xfId="8187"/>
    <cellStyle name="常规 4 3 3 7" xfId="8188"/>
    <cellStyle name="常规 4 3 3 8" xfId="8189"/>
    <cellStyle name="常规 4 3 3 9" xfId="8190"/>
    <cellStyle name="常规 4 3 4" xfId="8191"/>
    <cellStyle name="输出 4 4 6" xfId="8192"/>
    <cellStyle name="常规 4 3 4 10" xfId="8193"/>
    <cellStyle name="常规 4 3 4 2" xfId="8194"/>
    <cellStyle name="常规 4 3 4 2 2" xfId="8195"/>
    <cellStyle name="常规 4 3 4 2 3" xfId="8196"/>
    <cellStyle name="常规 4 3 4 3" xfId="8197"/>
    <cellStyle name="常规 4 3 4 3 10" xfId="8198"/>
    <cellStyle name="常规 4 3 4 3 2" xfId="8199"/>
    <cellStyle name="计算 4 4 13" xfId="8200"/>
    <cellStyle name="常规 4 3 4 3 3" xfId="8201"/>
    <cellStyle name="计算 4 4 14" xfId="8202"/>
    <cellStyle name="常规 4 3 4 3 4" xfId="8203"/>
    <cellStyle name="计算 4 4 15" xfId="8204"/>
    <cellStyle name="常规 4 3 4 3 5" xfId="8205"/>
    <cellStyle name="输入 3 3 3 2" xfId="8206"/>
    <cellStyle name="常规 4 3 4 3 6" xfId="8207"/>
    <cellStyle name="输入 3 3 3 3" xfId="8208"/>
    <cellStyle name="常规 4 3 4 4" xfId="8209"/>
    <cellStyle name="常规 4 3 4 5" xfId="8210"/>
    <cellStyle name="常规 4 3 4 6" xfId="8211"/>
    <cellStyle name="常规 4 3 4 7" xfId="8212"/>
    <cellStyle name="常规 4 3 4 8" xfId="8213"/>
    <cellStyle name="常规 4 3 5" xfId="8214"/>
    <cellStyle name="输出 4 4 7" xfId="8215"/>
    <cellStyle name="常规 4 3 5 2" xfId="8216"/>
    <cellStyle name="警告文本 2 3 11" xfId="8217"/>
    <cellStyle name="常规 4 3 5 3" xfId="8218"/>
    <cellStyle name="警告文本 2 3 12" xfId="8219"/>
    <cellStyle name="常规 4 3 5 4" xfId="8220"/>
    <cellStyle name="警告文本 2 3 13" xfId="8221"/>
    <cellStyle name="常规 4 3 5 5" xfId="8222"/>
    <cellStyle name="警告文本 2 3 14" xfId="8223"/>
    <cellStyle name="常规 4 3 6" xfId="8224"/>
    <cellStyle name="输出 4 4 8" xfId="8225"/>
    <cellStyle name="常规 4 3 6 10" xfId="8226"/>
    <cellStyle name="常规 4 3 6 2" xfId="8227"/>
    <cellStyle name="适中 3 3 15" xfId="8228"/>
    <cellStyle name="常规 4 3 6 3" xfId="8229"/>
    <cellStyle name="常规 4 3 6 4" xfId="8230"/>
    <cellStyle name="常规 4 3 6 5" xfId="8231"/>
    <cellStyle name="常规 4 3 6 6" xfId="8232"/>
    <cellStyle name="常规 4 3 6 7" xfId="8233"/>
    <cellStyle name="常规 4 3 6 8" xfId="8234"/>
    <cellStyle name="常规 4 3 6 9" xfId="8235"/>
    <cellStyle name="常规 4 3 7" xfId="8236"/>
    <cellStyle name="输出 4 4 9" xfId="8237"/>
    <cellStyle name="常规 4 3 8" xfId="8238"/>
    <cellStyle name="常规 4 3 9" xfId="8239"/>
    <cellStyle name="常规 4 3_2015.1.3县级预算表" xfId="8240"/>
    <cellStyle name="常规 4 4" xfId="8241"/>
    <cellStyle name="常规 4 4 2" xfId="8242"/>
    <cellStyle name="输出 4 5 4" xfId="8243"/>
    <cellStyle name="常规 4 4 2 2" xfId="8244"/>
    <cellStyle name="常规 4 4 2 3" xfId="8245"/>
    <cellStyle name="常规 4 4 2 4" xfId="8246"/>
    <cellStyle name="常规 4 4 2 5" xfId="8247"/>
    <cellStyle name="常规 4 4 3" xfId="8248"/>
    <cellStyle name="输出 4 5 5" xfId="8249"/>
    <cellStyle name="常规 4 4 3 2" xfId="8250"/>
    <cellStyle name="常规 4 4 3 3" xfId="8251"/>
    <cellStyle name="常规 4 4 3 4" xfId="8252"/>
    <cellStyle name="常规 4 4 3 5" xfId="8253"/>
    <cellStyle name="常规 4 4 4" xfId="8254"/>
    <cellStyle name="常规 4 4 5" xfId="8255"/>
    <cellStyle name="常规 4 4 6" xfId="8256"/>
    <cellStyle name="常规 4 4 7" xfId="8257"/>
    <cellStyle name="常规 4 4_2016-2018年财政规划附表(2)" xfId="8258"/>
    <cellStyle name="输出 5 17" xfId="8259"/>
    <cellStyle name="注释 7 10" xfId="8260"/>
    <cellStyle name="常规 4 5" xfId="8261"/>
    <cellStyle name="常规 4 5 2 2" xfId="8262"/>
    <cellStyle name="常规 4 5 2 3" xfId="8263"/>
    <cellStyle name="常规 4 5 2 4" xfId="8264"/>
    <cellStyle name="常规 4 5 2 5" xfId="8265"/>
    <cellStyle name="常规 4 5 3 2" xfId="8266"/>
    <cellStyle name="注释 2 3 3 13" xfId="8267"/>
    <cellStyle name="常规 4 5 3 3" xfId="8268"/>
    <cellStyle name="常规 4 5 3 4" xfId="8269"/>
    <cellStyle name="常规 4 5 3 5" xfId="8270"/>
    <cellStyle name="常规 4 5_2016-2018年财政规划附表(2)" xfId="8271"/>
    <cellStyle name="常规 4 6" xfId="8272"/>
    <cellStyle name="解释性文本 4 2 3 2" xfId="8273"/>
    <cellStyle name="常规 4 6 2" xfId="8274"/>
    <cellStyle name="链接单元格 9" xfId="8275"/>
    <cellStyle name="常规 4 6 3" xfId="8276"/>
    <cellStyle name="常规 4 6 4" xfId="8277"/>
    <cellStyle name="常规 4 6 5" xfId="8278"/>
    <cellStyle name="常规 4 7" xfId="8279"/>
    <cellStyle name="解释性文本 4 2 3 3" xfId="8280"/>
    <cellStyle name="常规 4 7 3" xfId="8281"/>
    <cellStyle name="常规 4 7 4" xfId="8282"/>
    <cellStyle name="常规 4 7 5" xfId="8283"/>
    <cellStyle name="常规 4 8" xfId="8284"/>
    <cellStyle name="解释性文本 4 2 3 4" xfId="8285"/>
    <cellStyle name="输入 4_2015.1.3县级预算表" xfId="8286"/>
    <cellStyle name="常规 4 9" xfId="8287"/>
    <cellStyle name="解释性文本 4 2 3 5" xfId="8288"/>
    <cellStyle name="常规 5" xfId="8289"/>
    <cellStyle name="检查单元格 4 3 3 6" xfId="8290"/>
    <cellStyle name="常规 5 10" xfId="8291"/>
    <cellStyle name="常规 5 11" xfId="8292"/>
    <cellStyle name="常规 5 12" xfId="8293"/>
    <cellStyle name="常规 5 13" xfId="8294"/>
    <cellStyle name="常规 5 14" xfId="8295"/>
    <cellStyle name="常规 5 15" xfId="8296"/>
    <cellStyle name="常规 5 16" xfId="8297"/>
    <cellStyle name="常规 5 17" xfId="8298"/>
    <cellStyle name="常规 5 18" xfId="8299"/>
    <cellStyle name="常规 5 2" xfId="8300"/>
    <cellStyle name="常规 5 2 10" xfId="8301"/>
    <cellStyle name="常规 5 2 11" xfId="8302"/>
    <cellStyle name="常规 5 2 12" xfId="8303"/>
    <cellStyle name="常规 5 2 13" xfId="8304"/>
    <cellStyle name="常规 5 2 14" xfId="8305"/>
    <cellStyle name="常规 5 2 15" xfId="8306"/>
    <cellStyle name="常规 5 2 16" xfId="8307"/>
    <cellStyle name="常规 5 2 2" xfId="8308"/>
    <cellStyle name="输出 5 3 4" xfId="8309"/>
    <cellStyle name="常规 5 2 2 10" xfId="8310"/>
    <cellStyle name="常规 5 2 2 11" xfId="8311"/>
    <cellStyle name="常规 5 2 2 12" xfId="8312"/>
    <cellStyle name="常规 5 2 2 13" xfId="8313"/>
    <cellStyle name="常规 5 2 2 14" xfId="8314"/>
    <cellStyle name="常规 5 2 2 15" xfId="8315"/>
    <cellStyle name="常规 5 2 2 2" xfId="8316"/>
    <cellStyle name="输入 2 3_2016-2018年财政规划附表(2)" xfId="8317"/>
    <cellStyle name="常规 5 2 2 2 2" xfId="8318"/>
    <cellStyle name="常规 5 2 2 2 3" xfId="8319"/>
    <cellStyle name="常规 5 2 2 2 4" xfId="8320"/>
    <cellStyle name="常规 5 2 2 2 5" xfId="8321"/>
    <cellStyle name="常规 5 2 2 3" xfId="8322"/>
    <cellStyle name="常规 5 2 2 3 10" xfId="8323"/>
    <cellStyle name="常规 5 2 2 3 11" xfId="8324"/>
    <cellStyle name="常规 5 2 2 3 12" xfId="8325"/>
    <cellStyle name="常规 5 2 2 3 13" xfId="8326"/>
    <cellStyle name="常规 5 2 2 3 2" xfId="8327"/>
    <cellStyle name="常规 5 2 2 3 3" xfId="8328"/>
    <cellStyle name="常规 5 2 2 3 4" xfId="8329"/>
    <cellStyle name="常规 5 2 2 3 5" xfId="8330"/>
    <cellStyle name="常规 5 2 2 3 6" xfId="8331"/>
    <cellStyle name="常规 5 2 2 3 7" xfId="8332"/>
    <cellStyle name="常规 5 2 2 3 8" xfId="8333"/>
    <cellStyle name="常规 5 2 2 3 9" xfId="8334"/>
    <cellStyle name="常规 5 2 2 4" xfId="8335"/>
    <cellStyle name="常规 5 2 2 5" xfId="8336"/>
    <cellStyle name="常规 5 2 2_2016-2018年财政规划附表(2)" xfId="8337"/>
    <cellStyle name="常规 5 2 3" xfId="8338"/>
    <cellStyle name="输出 5 3 5" xfId="8339"/>
    <cellStyle name="常规 5 2 3 2" xfId="8340"/>
    <cellStyle name="常规 5 2 3 3" xfId="8341"/>
    <cellStyle name="常规 5 2 3 4" xfId="8342"/>
    <cellStyle name="常规 5 2 3 5" xfId="8343"/>
    <cellStyle name="常规 5 2 4" xfId="8344"/>
    <cellStyle name="解释性文本 6_2016-2018年财政规划附表(2)" xfId="8345"/>
    <cellStyle name="输出 5 3 6" xfId="8346"/>
    <cellStyle name="常规 5 2 4 10" xfId="8347"/>
    <cellStyle name="链接单元格 2 3 2 2" xfId="8348"/>
    <cellStyle name="常规 5 2 4 11" xfId="8349"/>
    <cellStyle name="链接单元格 2 3 2 3" xfId="8350"/>
    <cellStyle name="常规 5 2 4 12" xfId="8351"/>
    <cellStyle name="链接单元格 2 3 2 4" xfId="8352"/>
    <cellStyle name="常规 5 2 4 13" xfId="8353"/>
    <cellStyle name="链接单元格 2 3 2 5" xfId="8354"/>
    <cellStyle name="常规 5 2 4 2" xfId="8355"/>
    <cellStyle name="常规 5 2 4 3" xfId="8356"/>
    <cellStyle name="常规 5 2 4 4" xfId="8357"/>
    <cellStyle name="常规 5 2 4 5" xfId="8358"/>
    <cellStyle name="常规 5 2 4 6" xfId="8359"/>
    <cellStyle name="常规 5 2 4 7" xfId="8360"/>
    <cellStyle name="常规 5 2 4 8" xfId="8361"/>
    <cellStyle name="常规 5 2 4 9" xfId="8362"/>
    <cellStyle name="常规 5 2 5" xfId="8363"/>
    <cellStyle name="输出 5 3 7" xfId="8364"/>
    <cellStyle name="常规 5 2 6" xfId="8365"/>
    <cellStyle name="输出 5 3 8" xfId="8366"/>
    <cellStyle name="常规 5 2 7" xfId="8367"/>
    <cellStyle name="计算 4 4_2016-2018年财政规划附表(2)" xfId="8368"/>
    <cellStyle name="输出 5 3 9" xfId="8369"/>
    <cellStyle name="常规 5 2 8" xfId="8370"/>
    <cellStyle name="常规 5 2 9" xfId="8371"/>
    <cellStyle name="常规 5 3" xfId="8372"/>
    <cellStyle name="常规 5 3 10" xfId="8373"/>
    <cellStyle name="常规 5 3 11" xfId="8374"/>
    <cellStyle name="常规 5 3 12" xfId="8375"/>
    <cellStyle name="常规 5 3 13" xfId="8376"/>
    <cellStyle name="常规 5 3 14" xfId="8377"/>
    <cellStyle name="常规 5 3 15" xfId="8378"/>
    <cellStyle name="常规 5 3 2 2" xfId="8379"/>
    <cellStyle name="常规 5 3 2 3" xfId="8380"/>
    <cellStyle name="常规 5 3 2 4" xfId="8381"/>
    <cellStyle name="常规 5 3 2 5" xfId="8382"/>
    <cellStyle name="常规 5 3 3 10" xfId="8383"/>
    <cellStyle name="常规 5 3 3 11" xfId="8384"/>
    <cellStyle name="常规 5 3 3 12" xfId="8385"/>
    <cellStyle name="常规 5 3 3 13" xfId="8386"/>
    <cellStyle name="常规 5 3 3 2" xfId="8387"/>
    <cellStyle name="常规 5 3 3 3" xfId="8388"/>
    <cellStyle name="常规 5 3 3 4" xfId="8389"/>
    <cellStyle name="常规 5 3 3 5" xfId="8390"/>
    <cellStyle name="常规 5 3 3 6" xfId="8391"/>
    <cellStyle name="常规 5 3 3 7" xfId="8392"/>
    <cellStyle name="常规 5 3 3 8" xfId="8393"/>
    <cellStyle name="常规 5 3 5" xfId="8394"/>
    <cellStyle name="常规 5 3 6" xfId="8395"/>
    <cellStyle name="常规 5 3 7" xfId="8396"/>
    <cellStyle name="常规 5 3 8" xfId="8397"/>
    <cellStyle name="常规 5 3 9" xfId="8398"/>
    <cellStyle name="常规 5 3_2016-2018年财政规划附表(2)" xfId="8399"/>
    <cellStyle name="常规 5 4" xfId="8400"/>
    <cellStyle name="常规 5 4 10" xfId="8401"/>
    <cellStyle name="常规 5 4 11" xfId="8402"/>
    <cellStyle name="常规 5 4 12" xfId="8403"/>
    <cellStyle name="常规 5 4 13" xfId="8404"/>
    <cellStyle name="常规 5 4 14" xfId="8405"/>
    <cellStyle name="链接单元格 4 3 2 2" xfId="8406"/>
    <cellStyle name="常规 5 4 15" xfId="8407"/>
    <cellStyle name="链接单元格 4 3 2 3" xfId="8408"/>
    <cellStyle name="常规 5 4 2" xfId="8409"/>
    <cellStyle name="链接单元格 5 2 3 6" xfId="8410"/>
    <cellStyle name="输出 5 5 4" xfId="8411"/>
    <cellStyle name="常规 5 4 2 2" xfId="8412"/>
    <cellStyle name="常规 5 4 2 3" xfId="8413"/>
    <cellStyle name="常规 5 4 2 4" xfId="8414"/>
    <cellStyle name="常规 5 4 2 5" xfId="8415"/>
    <cellStyle name="常规 5 4 3" xfId="8416"/>
    <cellStyle name="链接单元格 5 2 3 7" xfId="8417"/>
    <cellStyle name="输出 5 5 5" xfId="8418"/>
    <cellStyle name="常规 5 4 3 10" xfId="8419"/>
    <cellStyle name="常规 5 4 3 11" xfId="8420"/>
    <cellStyle name="常规 5 4 3 12" xfId="8421"/>
    <cellStyle name="常规 5 4 3 13" xfId="8422"/>
    <cellStyle name="好 3 2 2 2 2" xfId="8423"/>
    <cellStyle name="常规 5 4 3 2" xfId="8424"/>
    <cellStyle name="常规 5 4 3 3" xfId="8425"/>
    <cellStyle name="常规 5 4 3 4" xfId="8426"/>
    <cellStyle name="常规 5 4 3 5" xfId="8427"/>
    <cellStyle name="常规 5 4 3 6" xfId="8428"/>
    <cellStyle name="常规 5 4 3 7" xfId="8429"/>
    <cellStyle name="常规 5 4 3 8" xfId="8430"/>
    <cellStyle name="常规 5 4 3 9" xfId="8431"/>
    <cellStyle name="常规 5 4 4" xfId="8432"/>
    <cellStyle name="链接单元格 5 2 3 8" xfId="8433"/>
    <cellStyle name="输出 5 5 6" xfId="8434"/>
    <cellStyle name="常规 5 4 5" xfId="8435"/>
    <cellStyle name="链接单元格 5 2 3 9" xfId="8436"/>
    <cellStyle name="输出 5 5 7" xfId="8437"/>
    <cellStyle name="常规 5 4 6" xfId="8438"/>
    <cellStyle name="输出 5 5 8" xfId="8439"/>
    <cellStyle name="常规 5 4 7" xfId="8440"/>
    <cellStyle name="输出 5 5 9" xfId="8441"/>
    <cellStyle name="常规 5 4 8" xfId="8442"/>
    <cellStyle name="常规 5 4 9" xfId="8443"/>
    <cellStyle name="常规 5 4_2016-2018年财政规划附表(2)" xfId="8444"/>
    <cellStyle name="检查单元格 5 10" xfId="8445"/>
    <cellStyle name="常规 5 5" xfId="8446"/>
    <cellStyle name="常规 5 5 2" xfId="8447"/>
    <cellStyle name="常规 5 5 3" xfId="8448"/>
    <cellStyle name="输入 4 2 2 10" xfId="8449"/>
    <cellStyle name="常规 5 5 4" xfId="8450"/>
    <cellStyle name="输入 4 2 2 11" xfId="8451"/>
    <cellStyle name="常规 5 5 5" xfId="8452"/>
    <cellStyle name="输入 4 2 2 12" xfId="8453"/>
    <cellStyle name="常规 5 6" xfId="8454"/>
    <cellStyle name="解释性文本 4 2 4 2" xfId="8455"/>
    <cellStyle name="常规 5 6 10" xfId="8456"/>
    <cellStyle name="常规 5 6 11" xfId="8457"/>
    <cellStyle name="常规 5 6 12" xfId="8458"/>
    <cellStyle name="常规 5 6 2" xfId="8459"/>
    <cellStyle name="常规 5 6 3" xfId="8460"/>
    <cellStyle name="常规 5 6 4" xfId="8461"/>
    <cellStyle name="常规 5 6 5" xfId="8462"/>
    <cellStyle name="常规 5 6 6" xfId="8463"/>
    <cellStyle name="常规 5 6 7" xfId="8464"/>
    <cellStyle name="常规 5 6 8" xfId="8465"/>
    <cellStyle name="常规 5 6 9" xfId="8466"/>
    <cellStyle name="常规 5 7" xfId="8467"/>
    <cellStyle name="解释性文本 4 2 4 3" xfId="8468"/>
    <cellStyle name="常规 5 8" xfId="8469"/>
    <cellStyle name="解释性文本 4 2 4 4" xfId="8470"/>
    <cellStyle name="常规 5 9" xfId="8471"/>
    <cellStyle name="解释性文本 4 2 4 5" xfId="8472"/>
    <cellStyle name="常规 5_2015.1.3县级预算表" xfId="8473"/>
    <cellStyle name="常规 6" xfId="8474"/>
    <cellStyle name="检查单元格 4 3 3 7" xfId="8475"/>
    <cellStyle name="常规 6 10" xfId="8476"/>
    <cellStyle name="常规 6 11" xfId="8477"/>
    <cellStyle name="常规 6 12" xfId="8478"/>
    <cellStyle name="好 4 2 2 2 2" xfId="8479"/>
    <cellStyle name="常规 6 13" xfId="8480"/>
    <cellStyle name="好 4 2 2 2 3" xfId="8481"/>
    <cellStyle name="常规 6 2 10" xfId="8482"/>
    <cellStyle name="汇总 4 3 2 2" xfId="8483"/>
    <cellStyle name="常规 6 2 11" xfId="8484"/>
    <cellStyle name="汇总 4 3 2 3" xfId="8485"/>
    <cellStyle name="常规 6 2 12" xfId="8486"/>
    <cellStyle name="汇总 4 3 2 4" xfId="8487"/>
    <cellStyle name="常规 6 2 13" xfId="8488"/>
    <cellStyle name="汇总 4 3 2 5" xfId="8489"/>
    <cellStyle name="常规 6 2 14" xfId="8490"/>
    <cellStyle name="常规 6 2 15" xfId="8491"/>
    <cellStyle name="常规 6 2 16" xfId="8492"/>
    <cellStyle name="常规 6 2 2" xfId="8493"/>
    <cellStyle name="输出 6 3 4" xfId="8494"/>
    <cellStyle name="常规 6 2 2 11" xfId="8495"/>
    <cellStyle name="解释性文本 4 2 2 3 6" xfId="8496"/>
    <cellStyle name="常规 6 2 2 12" xfId="8497"/>
    <cellStyle name="解释性文本 4 2 2 3 7" xfId="8498"/>
    <cellStyle name="常规 6 2 2 13" xfId="8499"/>
    <cellStyle name="解释性文本 4 2 2 3 8" xfId="8500"/>
    <cellStyle name="常规 6 2 2 14" xfId="8501"/>
    <cellStyle name="解释性文本 4 2 2 3 9" xfId="8502"/>
    <cellStyle name="常规 6 2 2 15" xfId="8503"/>
    <cellStyle name="常规 6 2 2 2" xfId="8504"/>
    <cellStyle name="常规 6 2 2 2 2" xfId="8505"/>
    <cellStyle name="常规 6 2 2 2 3" xfId="8506"/>
    <cellStyle name="常规 6 2 2 2 4" xfId="8507"/>
    <cellStyle name="常规 6 2 2 2 5" xfId="8508"/>
    <cellStyle name="常规 6 2 2 3" xfId="8509"/>
    <cellStyle name="常规 6 2 2 3 10" xfId="8510"/>
    <cellStyle name="常规 6 2 2 3 11" xfId="8511"/>
    <cellStyle name="常规 6 2 2 3 12" xfId="8512"/>
    <cellStyle name="常规 6 2 2 3 13" xfId="8513"/>
    <cellStyle name="常规 6 2 2 3 2" xfId="8514"/>
    <cellStyle name="常规 6 2 2 3 3" xfId="8515"/>
    <cellStyle name="常规 6 2 2 3 4" xfId="8516"/>
    <cellStyle name="常规 6 2 2 3 5" xfId="8517"/>
    <cellStyle name="常规 6 2 2 3 6" xfId="8518"/>
    <cellStyle name="常规 6 2 2 3 7" xfId="8519"/>
    <cellStyle name="常规 6 2 2 3 8" xfId="8520"/>
    <cellStyle name="常规 6 2 2 3 9" xfId="8521"/>
    <cellStyle name="常规 6 2 2 4" xfId="8522"/>
    <cellStyle name="常规 6 2 2 5" xfId="8523"/>
    <cellStyle name="常规 6 2 2 6" xfId="8524"/>
    <cellStyle name="解释性文本 4 2 2 10" xfId="8525"/>
    <cellStyle name="常规 6 2 2 8" xfId="8526"/>
    <cellStyle name="解释性文本 4 2 2 12" xfId="8527"/>
    <cellStyle name="常规 6 2 2 9" xfId="8528"/>
    <cellStyle name="解释性文本 4 2 2 13" xfId="8529"/>
    <cellStyle name="常规 6 2 2_2016-2018年财政规划附表(2)" xfId="8530"/>
    <cellStyle name="解释性文本 2 4 12" xfId="8531"/>
    <cellStyle name="常规 6 2 3" xfId="8532"/>
    <cellStyle name="输出 6 3 5" xfId="8533"/>
    <cellStyle name="常规 6 2 3 2" xfId="8534"/>
    <cellStyle name="常规 6 2 4" xfId="8535"/>
    <cellStyle name="输出 6 3 6" xfId="8536"/>
    <cellStyle name="常规 6 2 4 10" xfId="8537"/>
    <cellStyle name="常规 6 2 4 11" xfId="8538"/>
    <cellStyle name="常规 6 2 4 12" xfId="8539"/>
    <cellStyle name="常规 6 2 4 13" xfId="8540"/>
    <cellStyle name="常规 6 2 4 2" xfId="8541"/>
    <cellStyle name="常规 6 2 5" xfId="8542"/>
    <cellStyle name="输出 6 3 7" xfId="8543"/>
    <cellStyle name="常规 6 2 6" xfId="8544"/>
    <cellStyle name="输出 6 3 8" xfId="8545"/>
    <cellStyle name="常规 6 2 7" xfId="8546"/>
    <cellStyle name="输出 6 3 9" xfId="8547"/>
    <cellStyle name="常规 6 2 8" xfId="8548"/>
    <cellStyle name="常规 6 2_2015.1.3县级预算表" xfId="8549"/>
    <cellStyle name="常规 6 3" xfId="8550"/>
    <cellStyle name="常规 6 3 10" xfId="8551"/>
    <cellStyle name="常规 6 3 11" xfId="8552"/>
    <cellStyle name="常规 6 3 12" xfId="8553"/>
    <cellStyle name="常规 6 3 13" xfId="8554"/>
    <cellStyle name="常规 6 3 14" xfId="8555"/>
    <cellStyle name="常规 6 3 15" xfId="8556"/>
    <cellStyle name="常规 6 3 2" xfId="8557"/>
    <cellStyle name="常规 6 3 2 2" xfId="8558"/>
    <cellStyle name="常规 6 3 2 3" xfId="8559"/>
    <cellStyle name="常规 6 3 2 4" xfId="8560"/>
    <cellStyle name="常规 6 3 2 5" xfId="8561"/>
    <cellStyle name="常规 6 3 3" xfId="8562"/>
    <cellStyle name="常规 6 3 3 10" xfId="8563"/>
    <cellStyle name="常规 6 3 3 11" xfId="8564"/>
    <cellStyle name="常规 6 3 3 12" xfId="8565"/>
    <cellStyle name="常规 6 3 3 13" xfId="8566"/>
    <cellStyle name="常规 6 3 3 2" xfId="8567"/>
    <cellStyle name="常规 6 3 3 3" xfId="8568"/>
    <cellStyle name="常规 6 3 3 4" xfId="8569"/>
    <cellStyle name="常规 6 3 3 5" xfId="8570"/>
    <cellStyle name="常规 6 3 3 6" xfId="8571"/>
    <cellStyle name="常规 6 3 3 7" xfId="8572"/>
    <cellStyle name="常规 6 3 3 8" xfId="8573"/>
    <cellStyle name="常规 6 3 3 9" xfId="8574"/>
    <cellStyle name="常规 6 3 4" xfId="8575"/>
    <cellStyle name="常规 6 3 5" xfId="8576"/>
    <cellStyle name="常规 6 3 6" xfId="8577"/>
    <cellStyle name="常规 6 3 7" xfId="8578"/>
    <cellStyle name="常规 6 3 8" xfId="8579"/>
    <cellStyle name="常规 6 3 9" xfId="8580"/>
    <cellStyle name="常规 6 4" xfId="8581"/>
    <cellStyle name="常规 6 4 10" xfId="8582"/>
    <cellStyle name="常规 6 4 11" xfId="8583"/>
    <cellStyle name="常规 6 4 12" xfId="8584"/>
    <cellStyle name="常规 6 4 13" xfId="8585"/>
    <cellStyle name="常规 6 4 14" xfId="8586"/>
    <cellStyle name="常规 6 4 15" xfId="8587"/>
    <cellStyle name="常规 6 4 2 2" xfId="8588"/>
    <cellStyle name="常规 6 4 2 3" xfId="8589"/>
    <cellStyle name="常规 6 4 2 4" xfId="8590"/>
    <cellStyle name="常规 6 4 2 5" xfId="8591"/>
    <cellStyle name="常规 6 4 3 11" xfId="8592"/>
    <cellStyle name="常规 6 4 3 12" xfId="8593"/>
    <cellStyle name="常规 6 4 3 13" xfId="8594"/>
    <cellStyle name="常规 6 4 3 2" xfId="8595"/>
    <cellStyle name="常规 6 4 3 3" xfId="8596"/>
    <cellStyle name="常规 6 4 3 4" xfId="8597"/>
    <cellStyle name="常规 6 4 3 5" xfId="8598"/>
    <cellStyle name="常规 6 4 3 6" xfId="8599"/>
    <cellStyle name="常规 6 4 3 7" xfId="8600"/>
    <cellStyle name="常规 6 4 3 8" xfId="8601"/>
    <cellStyle name="常规 6 4 3 9" xfId="8602"/>
    <cellStyle name="常规 6 4 5" xfId="8603"/>
    <cellStyle name="链接单元格 5 3 3 9" xfId="8604"/>
    <cellStyle name="常规 6 4 6" xfId="8605"/>
    <cellStyle name="常规 6 4 7" xfId="8606"/>
    <cellStyle name="常规 6 4 8" xfId="8607"/>
    <cellStyle name="常规 6 4 9" xfId="8608"/>
    <cellStyle name="常规 6 4_2016-2018年财政规划附表(2)" xfId="8609"/>
    <cellStyle name="链接单元格 4 2 4 12" xfId="8610"/>
    <cellStyle name="常规 6 5" xfId="8611"/>
    <cellStyle name="常规 6 5 2" xfId="8612"/>
    <cellStyle name="常规 6 5 3" xfId="8613"/>
    <cellStyle name="常规 6 5 4" xfId="8614"/>
    <cellStyle name="常规 6 5 5" xfId="8615"/>
    <cellStyle name="常规 6 6" xfId="8616"/>
    <cellStyle name="常规 6 6 10" xfId="8617"/>
    <cellStyle name="常规 6 6 11" xfId="8618"/>
    <cellStyle name="常规 6 6 12" xfId="8619"/>
    <cellStyle name="常规 6 6 13" xfId="8620"/>
    <cellStyle name="常规 6 6 2" xfId="8621"/>
    <cellStyle name="常规 6 6 3" xfId="8622"/>
    <cellStyle name="常规 6 6 4" xfId="8623"/>
    <cellStyle name="常规 6 6 5" xfId="8624"/>
    <cellStyle name="常规 6 6 6" xfId="8625"/>
    <cellStyle name="常规 6 6 7" xfId="8626"/>
    <cellStyle name="常规 6 6 8" xfId="8627"/>
    <cellStyle name="常规 6 6 9" xfId="8628"/>
    <cellStyle name="常规 6 7" xfId="8629"/>
    <cellStyle name="常规 6 8" xfId="8630"/>
    <cellStyle name="常规 6 9" xfId="8631"/>
    <cellStyle name="常规 6_2015.1.3县级预算表" xfId="8632"/>
    <cellStyle name="常规 7" xfId="8633"/>
    <cellStyle name="检查单元格 4 3 3 8" xfId="8634"/>
    <cellStyle name="常规 7 10" xfId="8635"/>
    <cellStyle name="常规 7 11" xfId="8636"/>
    <cellStyle name="常规 7 12" xfId="8637"/>
    <cellStyle name="常规 7 13" xfId="8638"/>
    <cellStyle name="计算 4 5 2" xfId="8639"/>
    <cellStyle name="常规 7 14" xfId="8640"/>
    <cellStyle name="计算 4 5 3" xfId="8641"/>
    <cellStyle name="常规 7 15" xfId="8642"/>
    <cellStyle name="计算 4 5 4" xfId="8643"/>
    <cellStyle name="常规 7 16" xfId="8644"/>
    <cellStyle name="计算 4 5 5" xfId="8645"/>
    <cellStyle name="适中 6 3 2" xfId="8646"/>
    <cellStyle name="常规 7 17" xfId="8647"/>
    <cellStyle name="适中 6 3 3" xfId="8648"/>
    <cellStyle name="常规 7 2" xfId="8649"/>
    <cellStyle name="常规 7 2 10" xfId="8650"/>
    <cellStyle name="常规 7 2 11" xfId="8651"/>
    <cellStyle name="常规 7 2 12" xfId="8652"/>
    <cellStyle name="常规 7 2 13" xfId="8653"/>
    <cellStyle name="常规 7 2 14" xfId="8654"/>
    <cellStyle name="常规 7 2 15" xfId="8655"/>
    <cellStyle name="常规 7 2 2" xfId="8656"/>
    <cellStyle name="输出 7 3 4" xfId="8657"/>
    <cellStyle name="常规 7 2 2 2" xfId="8658"/>
    <cellStyle name="常规 7 2 2 3" xfId="8659"/>
    <cellStyle name="常规 7 2 2 4" xfId="8660"/>
    <cellStyle name="常规 7 2 2 5" xfId="8661"/>
    <cellStyle name="常规 7 2 3" xfId="8662"/>
    <cellStyle name="输出 7 3 5" xfId="8663"/>
    <cellStyle name="常规 7 2 3 10" xfId="8664"/>
    <cellStyle name="常规 7 2 3 11" xfId="8665"/>
    <cellStyle name="常规 7 2 3 2" xfId="8666"/>
    <cellStyle name="常规 7 2 3 3" xfId="8667"/>
    <cellStyle name="输出 2 2 2 2 2" xfId="8668"/>
    <cellStyle name="常规 7 2 3 4" xfId="8669"/>
    <cellStyle name="输出 2 2 2 2 3" xfId="8670"/>
    <cellStyle name="常规 7 2 3 5" xfId="8671"/>
    <cellStyle name="输出 2 2 2 2 4" xfId="8672"/>
    <cellStyle name="常规 7 2 3 6" xfId="8673"/>
    <cellStyle name="输出 2 2 2 2 5" xfId="8674"/>
    <cellStyle name="常规 7 2 4" xfId="8675"/>
    <cellStyle name="输出 7 3 6" xfId="8676"/>
    <cellStyle name="常规 7 2 5" xfId="8677"/>
    <cellStyle name="输出 7 3 7" xfId="8678"/>
    <cellStyle name="常规 7 2 6" xfId="8679"/>
    <cellStyle name="输出 7 3 8" xfId="8680"/>
    <cellStyle name="常规 7 2 7" xfId="8681"/>
    <cellStyle name="输出 7 3 9" xfId="8682"/>
    <cellStyle name="常规 7 2 8" xfId="8683"/>
    <cellStyle name="常规 7 2 9" xfId="8684"/>
    <cellStyle name="常规 7 2_2016-2018年财政规划附表(2)" xfId="8685"/>
    <cellStyle name="常规 7 3" xfId="8686"/>
    <cellStyle name="常规 7 3 10" xfId="8687"/>
    <cellStyle name="常规 7 3 11" xfId="8688"/>
    <cellStyle name="常规 7 3 12" xfId="8689"/>
    <cellStyle name="常规 7 3 13" xfId="8690"/>
    <cellStyle name="常规 7 3 14" xfId="8691"/>
    <cellStyle name="常规 7 3 15" xfId="8692"/>
    <cellStyle name="常规 7 3 2" xfId="8693"/>
    <cellStyle name="常规 7 3 2 2" xfId="8694"/>
    <cellStyle name="常规 7 3 2 3" xfId="8695"/>
    <cellStyle name="常规 7 3 2 4" xfId="8696"/>
    <cellStyle name="常规 7 3 2 5" xfId="8697"/>
    <cellStyle name="常规 7 3 3" xfId="8698"/>
    <cellStyle name="常规 7 3 3 10" xfId="8699"/>
    <cellStyle name="常规 7 3 3 11" xfId="8700"/>
    <cellStyle name="常规 7 3 3 12" xfId="8701"/>
    <cellStyle name="常规 7 3 3 13" xfId="8702"/>
    <cellStyle name="常规 7 3 3 2" xfId="8703"/>
    <cellStyle name="常规 7 3 3 3" xfId="8704"/>
    <cellStyle name="常规 7 3 3 4" xfId="8705"/>
    <cellStyle name="常规 7 3 3 5" xfId="8706"/>
    <cellStyle name="常规 7 3 3 6" xfId="8707"/>
    <cellStyle name="常规 7 3 3 7" xfId="8708"/>
    <cellStyle name="常规 7 3 3 8" xfId="8709"/>
    <cellStyle name="常规 7 3 3 9" xfId="8710"/>
    <cellStyle name="常规 7 3 4" xfId="8711"/>
    <cellStyle name="常规 7 3 5" xfId="8712"/>
    <cellStyle name="常规 7 3 6" xfId="8713"/>
    <cellStyle name="常规 7 3 7" xfId="8714"/>
    <cellStyle name="常规 7 3 8" xfId="8715"/>
    <cellStyle name="常规 7 3 9" xfId="8716"/>
    <cellStyle name="常规 7 3_2016-2018年财政规划附表(2)" xfId="8717"/>
    <cellStyle name="常规 7 4" xfId="8718"/>
    <cellStyle name="警告文本 4 2 2 3 10" xfId="8719"/>
    <cellStyle name="常规 7 4 2" xfId="8720"/>
    <cellStyle name="常规 7 4 3" xfId="8721"/>
    <cellStyle name="常规 7 4 4" xfId="8722"/>
    <cellStyle name="常规 7 4 5" xfId="8723"/>
    <cellStyle name="常规 7 5" xfId="8724"/>
    <cellStyle name="警告文本 4 2 2 3 11" xfId="8725"/>
    <cellStyle name="常规 7 5 10" xfId="8726"/>
    <cellStyle name="常规 7 5 11" xfId="8727"/>
    <cellStyle name="常规 7 5 12" xfId="8728"/>
    <cellStyle name="常规 7 5 13" xfId="8729"/>
    <cellStyle name="常规 7 5 2" xfId="8730"/>
    <cellStyle name="链接单元格 3_2015.1.3县级预算表" xfId="8731"/>
    <cellStyle name="常规 7 5 3" xfId="8732"/>
    <cellStyle name="常规 7 5 4" xfId="8733"/>
    <cellStyle name="常规 7 5 5" xfId="8734"/>
    <cellStyle name="适中 6 3 10" xfId="8735"/>
    <cellStyle name="常规 7 6" xfId="8736"/>
    <cellStyle name="警告文本 4 2 2 3 12" xfId="8737"/>
    <cellStyle name="常规 7 7" xfId="8738"/>
    <cellStyle name="警告文本 4 2 2 3 13" xfId="8739"/>
    <cellStyle name="常规 7 8" xfId="8740"/>
    <cellStyle name="常规 7 9" xfId="8741"/>
    <cellStyle name="常规 7_2015.1.3县级预算表" xfId="8742"/>
    <cellStyle name="常规 8" xfId="8743"/>
    <cellStyle name="检查单元格 4 3 3 9" xfId="8744"/>
    <cellStyle name="常规 8 2" xfId="8745"/>
    <cellStyle name="常规 8 2 2" xfId="8746"/>
    <cellStyle name="常规 8 2 3" xfId="8747"/>
    <cellStyle name="常规 8 2 4" xfId="8748"/>
    <cellStyle name="常规 8 2 5" xfId="8749"/>
    <cellStyle name="汇总 5_2015.1.3县级预算表" xfId="8750"/>
    <cellStyle name="常规 8 3" xfId="8751"/>
    <cellStyle name="输入 2 2 2 10" xfId="8752"/>
    <cellStyle name="常规 8 3 4" xfId="8753"/>
    <cellStyle name="常规 8 3 5" xfId="8754"/>
    <cellStyle name="常规 8 4" xfId="8755"/>
    <cellStyle name="输入 2 2 2 11" xfId="8756"/>
    <cellStyle name="常规 8 5" xfId="8757"/>
    <cellStyle name="输入 2 2 2 12" xfId="8758"/>
    <cellStyle name="常规 8 6" xfId="8759"/>
    <cellStyle name="输入 2 2 2 13" xfId="8760"/>
    <cellStyle name="常规 8 7" xfId="8761"/>
    <cellStyle name="输入 2 2 2 14" xfId="8762"/>
    <cellStyle name="常规 8_2016-2018年财政规划附表(2)" xfId="8763"/>
    <cellStyle name="好 5 3 3 2" xfId="8764"/>
    <cellStyle name="常规 9" xfId="8765"/>
    <cellStyle name="常规 9 10" xfId="8766"/>
    <cellStyle name="常规 9 11" xfId="8767"/>
    <cellStyle name="常规 9 12" xfId="8768"/>
    <cellStyle name="常规 9 13" xfId="8769"/>
    <cellStyle name="常规 9 14" xfId="8770"/>
    <cellStyle name="常规 9 2" xfId="8771"/>
    <cellStyle name="解释性文本 5 2 10" xfId="8772"/>
    <cellStyle name="常规 9 2 2" xfId="8773"/>
    <cellStyle name="常规 9 2 3" xfId="8774"/>
    <cellStyle name="常规 9 2 5" xfId="8775"/>
    <cellStyle name="常规 9 3" xfId="8776"/>
    <cellStyle name="解释性文本 5 2 11" xfId="8777"/>
    <cellStyle name="常规 9 3 10" xfId="8778"/>
    <cellStyle name="常规 9 3 11" xfId="8779"/>
    <cellStyle name="常规 9 3 12" xfId="8780"/>
    <cellStyle name="常规 9 3 13" xfId="8781"/>
    <cellStyle name="常规 9 3 2" xfId="8782"/>
    <cellStyle name="常规 9 3 3" xfId="8783"/>
    <cellStyle name="常规 9 3 4" xfId="8784"/>
    <cellStyle name="常规 9 3 5" xfId="8785"/>
    <cellStyle name="常规 9 3 6" xfId="8786"/>
    <cellStyle name="常规 9 3 7" xfId="8787"/>
    <cellStyle name="常规 9 3 8" xfId="8788"/>
    <cellStyle name="常规 9 4" xfId="8789"/>
    <cellStyle name="解释性文本 5 2 12" xfId="8790"/>
    <cellStyle name="常规 9 5" xfId="8791"/>
    <cellStyle name="解释性文本 5 2 13" xfId="8792"/>
    <cellStyle name="常规 9 6" xfId="8793"/>
    <cellStyle name="解释性文本 5 2 14" xfId="8794"/>
    <cellStyle name="常规 9 7" xfId="8795"/>
    <cellStyle name="解释性文本 5 2 15" xfId="8796"/>
    <cellStyle name="常规 9 8" xfId="8797"/>
    <cellStyle name="常规 9 9" xfId="8798"/>
    <cellStyle name="常规 9_2016-2018年财政规划附表(2)" xfId="8799"/>
    <cellStyle name="常规_大姚县2014年财政预算草案" xfId="8800"/>
    <cellStyle name="常规_附件2：二维表" xfId="8801"/>
    <cellStyle name="常规_附件2：二维表 2" xfId="8802"/>
    <cellStyle name="常规_公共财政预算收入表" xfId="8803"/>
    <cellStyle name="好 10" xfId="8804"/>
    <cellStyle name="好 11" xfId="8805"/>
    <cellStyle name="好 12" xfId="8806"/>
    <cellStyle name="好 2" xfId="8807"/>
    <cellStyle name="好 2 10" xfId="8808"/>
    <cellStyle name="好 2 11" xfId="8809"/>
    <cellStyle name="好 2 12" xfId="8810"/>
    <cellStyle name="好 2 13" xfId="8811"/>
    <cellStyle name="好 2 14" xfId="8812"/>
    <cellStyle name="好 2 15" xfId="8813"/>
    <cellStyle name="好 2 16" xfId="8814"/>
    <cellStyle name="好 2 17" xfId="8815"/>
    <cellStyle name="好 2 18" xfId="8816"/>
    <cellStyle name="好 2 2" xfId="8817"/>
    <cellStyle name="好 2 2 10" xfId="8818"/>
    <cellStyle name="好 2 2 11" xfId="8819"/>
    <cellStyle name="好 2 2 12" xfId="8820"/>
    <cellStyle name="好 2 2 13" xfId="8821"/>
    <cellStyle name="好 2 2 14" xfId="8822"/>
    <cellStyle name="好 2 2 15" xfId="8823"/>
    <cellStyle name="好 2 2 16" xfId="8824"/>
    <cellStyle name="好 2 2 2" xfId="8825"/>
    <cellStyle name="好 2 2 2 10" xfId="8826"/>
    <cellStyle name="好 3 2 4 6" xfId="8827"/>
    <cellStyle name="好 2 2 2 11" xfId="8828"/>
    <cellStyle name="好 3 2 4 7" xfId="8829"/>
    <cellStyle name="好 2 2 2 12" xfId="8830"/>
    <cellStyle name="好 3 2 4 8" xfId="8831"/>
    <cellStyle name="好 2 2 2 13" xfId="8832"/>
    <cellStyle name="好 3 2 4 9" xfId="8833"/>
    <cellStyle name="好 2 2 2 2" xfId="8834"/>
    <cellStyle name="好 2 2 2 2 3" xfId="8835"/>
    <cellStyle name="好 2 2 2 2 4" xfId="8836"/>
    <cellStyle name="好 2 2 2 2 5" xfId="8837"/>
    <cellStyle name="好 2 2 2 3" xfId="8838"/>
    <cellStyle name="好 2 2 2 3 3" xfId="8839"/>
    <cellStyle name="好 2 2 2 3 4" xfId="8840"/>
    <cellStyle name="好 2 2 2 3 5" xfId="8841"/>
    <cellStyle name="好 3 2 4 10" xfId="8842"/>
    <cellStyle name="好 2 2 2 3 6" xfId="8843"/>
    <cellStyle name="好 3 2 4 11" xfId="8844"/>
    <cellStyle name="好 2 2 2 3 7" xfId="8845"/>
    <cellStyle name="好 3 2 4 12" xfId="8846"/>
    <cellStyle name="好 2 2 2 3 8" xfId="8847"/>
    <cellStyle name="好 3 2 4 13" xfId="8848"/>
    <cellStyle name="好 2 2 2 3 9" xfId="8849"/>
    <cellStyle name="好 2 2 2 4" xfId="8850"/>
    <cellStyle name="好 2 2 2 5" xfId="8851"/>
    <cellStyle name="好 2 2 2 6" xfId="8852"/>
    <cellStyle name="好 2 2 2 7" xfId="8853"/>
    <cellStyle name="好 2 2 2 8" xfId="8854"/>
    <cellStyle name="好 2 2 2 9" xfId="8855"/>
    <cellStyle name="好 2 2 2_2016-2018年财政规划附表(2)" xfId="8856"/>
    <cellStyle name="好 2 2 3" xfId="8857"/>
    <cellStyle name="好 2 2 3 2" xfId="8858"/>
    <cellStyle name="好 2 2 3 3" xfId="8859"/>
    <cellStyle name="好 2 2 3 4" xfId="8860"/>
    <cellStyle name="好 2 2 3 5" xfId="8861"/>
    <cellStyle name="好 2 2 4" xfId="8862"/>
    <cellStyle name="好 2 2 4 10" xfId="8863"/>
    <cellStyle name="好 2 2 4 11" xfId="8864"/>
    <cellStyle name="好 2 2 4 12" xfId="8865"/>
    <cellStyle name="好 2 2 4 13" xfId="8866"/>
    <cellStyle name="好 2 2 4 5" xfId="8867"/>
    <cellStyle name="好 2 2 4 6" xfId="8868"/>
    <cellStyle name="好 2 2 4 7" xfId="8869"/>
    <cellStyle name="好 2 2 4 8" xfId="8870"/>
    <cellStyle name="好 2 2 4 9" xfId="8871"/>
    <cellStyle name="好 2 2 5" xfId="8872"/>
    <cellStyle name="好 2 2 6" xfId="8873"/>
    <cellStyle name="好 2 2 7" xfId="8874"/>
    <cellStyle name="好 2 2 8" xfId="8875"/>
    <cellStyle name="好 2 2 9" xfId="8876"/>
    <cellStyle name="好 2 3" xfId="8877"/>
    <cellStyle name="好 2 3 10" xfId="8878"/>
    <cellStyle name="好 2 3 11" xfId="8879"/>
    <cellStyle name="好 2 3 12" xfId="8880"/>
    <cellStyle name="好 2 3 13" xfId="8881"/>
    <cellStyle name="好 2 3 14" xfId="8882"/>
    <cellStyle name="好 2 3 15" xfId="8883"/>
    <cellStyle name="好 2 3 2" xfId="8884"/>
    <cellStyle name="好 2 3 2 2" xfId="8885"/>
    <cellStyle name="好 2 3 2 3" xfId="8886"/>
    <cellStyle name="好 2 3 2 4" xfId="8887"/>
    <cellStyle name="好 2 3 2 5" xfId="8888"/>
    <cellStyle name="好 2 3 3" xfId="8889"/>
    <cellStyle name="好 2 3 3 10" xfId="8890"/>
    <cellStyle name="好 2 3 3 11" xfId="8891"/>
    <cellStyle name="好 2 3 3 12" xfId="8892"/>
    <cellStyle name="好 2 3 3 13" xfId="8893"/>
    <cellStyle name="链接单元格 5 10" xfId="8894"/>
    <cellStyle name="好 2 3 3 2" xfId="8895"/>
    <cellStyle name="输出 4 2 2 2 4" xfId="8896"/>
    <cellStyle name="好 2 3 3 3" xfId="8897"/>
    <cellStyle name="输出 4 2 2 2 5" xfId="8898"/>
    <cellStyle name="好 2 3 3 4" xfId="8899"/>
    <cellStyle name="好 2 3 3 5" xfId="8900"/>
    <cellStyle name="汇总 2 2_2015.1.3县级预算表" xfId="8901"/>
    <cellStyle name="好 2 3 3 7" xfId="8902"/>
    <cellStyle name="好 2 3 3 8" xfId="8903"/>
    <cellStyle name="好 2 3 3 9" xfId="8904"/>
    <cellStyle name="好 2 3 4" xfId="8905"/>
    <cellStyle name="好 2 3 5" xfId="8906"/>
    <cellStyle name="好 2 3 6" xfId="8907"/>
    <cellStyle name="好 2 3 7" xfId="8908"/>
    <cellStyle name="好 2 3 8" xfId="8909"/>
    <cellStyle name="好 2 3 9" xfId="8910"/>
    <cellStyle name="好 2 3_2016-2018年财政规划附表(2)" xfId="8911"/>
    <cellStyle name="好 2 4" xfId="8912"/>
    <cellStyle name="好 2 4 10" xfId="8913"/>
    <cellStyle name="适中 4 2 2 2 3" xfId="8914"/>
    <cellStyle name="好 2 4 11" xfId="8915"/>
    <cellStyle name="适中 4 2 2 2 4" xfId="8916"/>
    <cellStyle name="好 2 4 12" xfId="8917"/>
    <cellStyle name="适中 4 2 2 2 5" xfId="8918"/>
    <cellStyle name="好 2 4 13" xfId="8919"/>
    <cellStyle name="好 2 4 14" xfId="8920"/>
    <cellStyle name="好 2 4 15" xfId="8921"/>
    <cellStyle name="好 2 4 2" xfId="8922"/>
    <cellStyle name="检查单元格 4 2 6" xfId="8923"/>
    <cellStyle name="好 2 4 2 2" xfId="8924"/>
    <cellStyle name="警告文本 2 2 2 3 12" xfId="8925"/>
    <cellStyle name="好 2 4 2 3" xfId="8926"/>
    <cellStyle name="警告文本 2 2 2 3 13" xfId="8927"/>
    <cellStyle name="好 2 4 2 4" xfId="8928"/>
    <cellStyle name="好 2 4 2 5" xfId="8929"/>
    <cellStyle name="好 2 4 3" xfId="8930"/>
    <cellStyle name="检查单元格 4 2 7" xfId="8931"/>
    <cellStyle name="好 2 4 3 10" xfId="8932"/>
    <cellStyle name="计算 3 4" xfId="8933"/>
    <cellStyle name="好 2 4 3 11" xfId="8934"/>
    <cellStyle name="计算 3 5" xfId="8935"/>
    <cellStyle name="好 2 4 3 12" xfId="8936"/>
    <cellStyle name="计算 3 6" xfId="8937"/>
    <cellStyle name="好 2 4 3 13" xfId="8938"/>
    <cellStyle name="计算 3 7" xfId="8939"/>
    <cellStyle name="好 2 4 3 2" xfId="8940"/>
    <cellStyle name="好 4 2 2 3 13" xfId="8941"/>
    <cellStyle name="好 2 4 3 3" xfId="8942"/>
    <cellStyle name="好 2 4 3 4" xfId="8943"/>
    <cellStyle name="好 2 4 3 5" xfId="8944"/>
    <cellStyle name="好 2 4 3 6" xfId="8945"/>
    <cellStyle name="好 2 4 3 7" xfId="8946"/>
    <cellStyle name="好 2 4 3 8" xfId="8947"/>
    <cellStyle name="好 2 4 3 9" xfId="8948"/>
    <cellStyle name="好 2 4 4" xfId="8949"/>
    <cellStyle name="检查单元格 4 2 8" xfId="8950"/>
    <cellStyle name="好 2 4 5" xfId="8951"/>
    <cellStyle name="检查单元格 4 2 9" xfId="8952"/>
    <cellStyle name="好 2 4 6" xfId="8953"/>
    <cellStyle name="好 2 4 7" xfId="8954"/>
    <cellStyle name="好 2 4 8" xfId="8955"/>
    <cellStyle name="好 2 4 9" xfId="8956"/>
    <cellStyle name="好 2 4_2016-2018年财政规划附表(2)" xfId="8957"/>
    <cellStyle name="好 2 5" xfId="8958"/>
    <cellStyle name="好 2 5 2" xfId="8959"/>
    <cellStyle name="检查单元格 4 3 6" xfId="8960"/>
    <cellStyle name="好 2 5 3" xfId="8961"/>
    <cellStyle name="检查单元格 4 3 7" xfId="8962"/>
    <cellStyle name="好 2 5 4" xfId="8963"/>
    <cellStyle name="检查单元格 4 3 8" xfId="8964"/>
    <cellStyle name="好 2 5 5" xfId="8965"/>
    <cellStyle name="检查单元格 4 3 9" xfId="8966"/>
    <cellStyle name="好 2 6" xfId="8967"/>
    <cellStyle name="好 2 6 13" xfId="8968"/>
    <cellStyle name="适中 3 3 2 2" xfId="8969"/>
    <cellStyle name="好 2 6 2" xfId="8970"/>
    <cellStyle name="检查单元格 4 4 6" xfId="8971"/>
    <cellStyle name="好 2 6 3" xfId="8972"/>
    <cellStyle name="检查单元格 4 4 7" xfId="8973"/>
    <cellStyle name="链接单元格 4 2 2 10" xfId="8974"/>
    <cellStyle name="好 2 6 4" xfId="8975"/>
    <cellStyle name="检查单元格 4 4 8" xfId="8976"/>
    <cellStyle name="解释性文本 2 2 2 3 10" xfId="8977"/>
    <cellStyle name="链接单元格 4 2 2 11" xfId="8978"/>
    <cellStyle name="好 2 6 5" xfId="8979"/>
    <cellStyle name="检查单元格 4 4 9" xfId="8980"/>
    <cellStyle name="解释性文本 2 2 2 3 11" xfId="8981"/>
    <cellStyle name="链接单元格 4 2 2 12" xfId="8982"/>
    <cellStyle name="好 2 6 6" xfId="8983"/>
    <cellStyle name="解释性文本 2 2 2 3 12" xfId="8984"/>
    <cellStyle name="链接单元格 4 2 2 13" xfId="8985"/>
    <cellStyle name="好 2 6 7" xfId="8986"/>
    <cellStyle name="解释性文本 2 2 2 3 13" xfId="8987"/>
    <cellStyle name="链接单元格 4 2 2 14" xfId="8988"/>
    <cellStyle name="好 2 6 8" xfId="8989"/>
    <cellStyle name="链接单元格 4 2 2 15" xfId="8990"/>
    <cellStyle name="好 2 6 9" xfId="8991"/>
    <cellStyle name="好 2 7" xfId="8992"/>
    <cellStyle name="好 2 8" xfId="8993"/>
    <cellStyle name="好 2 9" xfId="8994"/>
    <cellStyle name="好 2_2015.1.3县级预算表" xfId="8995"/>
    <cellStyle name="好 3" xfId="8996"/>
    <cellStyle name="好 3 10" xfId="8997"/>
    <cellStyle name="好 3 11" xfId="8998"/>
    <cellStyle name="好 3 12" xfId="8999"/>
    <cellStyle name="好 3 13" xfId="9000"/>
    <cellStyle name="好 3 14" xfId="9001"/>
    <cellStyle name="好 3 15" xfId="9002"/>
    <cellStyle name="好 3 16" xfId="9003"/>
    <cellStyle name="好 3 17" xfId="9004"/>
    <cellStyle name="好 3 18" xfId="9005"/>
    <cellStyle name="好 3 2" xfId="9006"/>
    <cellStyle name="好 3 2 10" xfId="9007"/>
    <cellStyle name="链接单元格 2 2 2 11" xfId="9008"/>
    <cellStyle name="好 3 2 11" xfId="9009"/>
    <cellStyle name="链接单元格 2 2 2 12" xfId="9010"/>
    <cellStyle name="好 3 2 2 10" xfId="9011"/>
    <cellStyle name="好 3 2 2 11" xfId="9012"/>
    <cellStyle name="好 3 2 2 12" xfId="9013"/>
    <cellStyle name="好 3 2 2 13" xfId="9014"/>
    <cellStyle name="好 3 2 2 2" xfId="9015"/>
    <cellStyle name="好 3 2 2 2 3" xfId="9016"/>
    <cellStyle name="好 3 2 2 2 4" xfId="9017"/>
    <cellStyle name="好 3 2 2 2 5" xfId="9018"/>
    <cellStyle name="好 3 2 2 3" xfId="9019"/>
    <cellStyle name="好 3 2 2 3 10" xfId="9020"/>
    <cellStyle name="好 3 2 2 3 11" xfId="9021"/>
    <cellStyle name="好 3 2 2 3 12" xfId="9022"/>
    <cellStyle name="好 3 2 2 3 13" xfId="9023"/>
    <cellStyle name="好 3 2 2 3 2" xfId="9024"/>
    <cellStyle name="汇总 2 14" xfId="9025"/>
    <cellStyle name="好 3 2 2 3 3" xfId="9026"/>
    <cellStyle name="汇总 2 15" xfId="9027"/>
    <cellStyle name="好 3 2 2 3 4" xfId="9028"/>
    <cellStyle name="汇总 2 16" xfId="9029"/>
    <cellStyle name="链接单元格 2 2 2_2016-2018年财政规划附表(2)" xfId="9030"/>
    <cellStyle name="好 3 2 2 3 5" xfId="9031"/>
    <cellStyle name="汇总 2 17" xfId="9032"/>
    <cellStyle name="好 3 2 2 3 6" xfId="9033"/>
    <cellStyle name="汇总 2 18" xfId="9034"/>
    <cellStyle name="好 3 2 2 3 7" xfId="9035"/>
    <cellStyle name="好 3 2 2 3 8" xfId="9036"/>
    <cellStyle name="好 3 2 2 3 9" xfId="9037"/>
    <cellStyle name="好 3 2 2 4" xfId="9038"/>
    <cellStyle name="好 3 2 2 5" xfId="9039"/>
    <cellStyle name="好 3 2 2 6" xfId="9040"/>
    <cellStyle name="好 3 2 2 7" xfId="9041"/>
    <cellStyle name="好 3 2 2 8" xfId="9042"/>
    <cellStyle name="好 3 2 2 9" xfId="9043"/>
    <cellStyle name="好 3 2 2_2016-2018年财政规划附表(2)" xfId="9044"/>
    <cellStyle name="好 3 2 3 2" xfId="9045"/>
    <cellStyle name="链接单元格 2 2 2 3 7" xfId="9046"/>
    <cellStyle name="好 3 2 3 3" xfId="9047"/>
    <cellStyle name="链接单元格 2 2 2 3 8" xfId="9048"/>
    <cellStyle name="好 3 2 3 4" xfId="9049"/>
    <cellStyle name="链接单元格 2 2 2 3 9" xfId="9050"/>
    <cellStyle name="好 3 2 3 5" xfId="9051"/>
    <cellStyle name="好 3 2 4 5" xfId="9052"/>
    <cellStyle name="好 3 3" xfId="9053"/>
    <cellStyle name="好 3 3 10" xfId="9054"/>
    <cellStyle name="好 3 3 11" xfId="9055"/>
    <cellStyle name="好 3 3 12" xfId="9056"/>
    <cellStyle name="好 3 3 13" xfId="9057"/>
    <cellStyle name="好 3 3 14" xfId="9058"/>
    <cellStyle name="好 3 3 15" xfId="9059"/>
    <cellStyle name="好 3 3 2" xfId="9060"/>
    <cellStyle name="好 3 3 2 2" xfId="9061"/>
    <cellStyle name="输出 2 13" xfId="9062"/>
    <cellStyle name="好 3 3 2 3" xfId="9063"/>
    <cellStyle name="输出 2 14" xfId="9064"/>
    <cellStyle name="好 3 3 2 4" xfId="9065"/>
    <cellStyle name="输出 2 15" xfId="9066"/>
    <cellStyle name="好 3 3 2 5" xfId="9067"/>
    <cellStyle name="输出 2 16" xfId="9068"/>
    <cellStyle name="好 3 3 3" xfId="9069"/>
    <cellStyle name="好 3 3 3 2" xfId="9070"/>
    <cellStyle name="好 3 3 3 3" xfId="9071"/>
    <cellStyle name="好 3 3 3 4" xfId="9072"/>
    <cellStyle name="好 3 3 3 5" xfId="9073"/>
    <cellStyle name="好 3 3 3 6" xfId="9074"/>
    <cellStyle name="好 3 3 4" xfId="9075"/>
    <cellStyle name="好 3 3 5" xfId="9076"/>
    <cellStyle name="好 3 3 6" xfId="9077"/>
    <cellStyle name="好 3 3 7" xfId="9078"/>
    <cellStyle name="好 3 3 8" xfId="9079"/>
    <cellStyle name="好 3 3 9" xfId="9080"/>
    <cellStyle name="好 3 3_2016-2018年财政规划附表(2)" xfId="9081"/>
    <cellStyle name="好 3 4" xfId="9082"/>
    <cellStyle name="解释性文本 5 3 10" xfId="9083"/>
    <cellStyle name="好 3 4 10" xfId="9084"/>
    <cellStyle name="链接单元格 2 2 4 11" xfId="9085"/>
    <cellStyle name="好 3 4 11" xfId="9086"/>
    <cellStyle name="链接单元格 2 2 4 12" xfId="9087"/>
    <cellStyle name="好 3 4 12" xfId="9088"/>
    <cellStyle name="链接单元格 2 2 4 13" xfId="9089"/>
    <cellStyle name="好 3 4 13" xfId="9090"/>
    <cellStyle name="好 3 4 14" xfId="9091"/>
    <cellStyle name="好 3 4 15" xfId="9092"/>
    <cellStyle name="好 3 4 2 2" xfId="9093"/>
    <cellStyle name="输出 7 13" xfId="9094"/>
    <cellStyle name="好 3 4 2 3" xfId="9095"/>
    <cellStyle name="输出 7 14" xfId="9096"/>
    <cellStyle name="好 3 4 2 4" xfId="9097"/>
    <cellStyle name="输出 7 15" xfId="9098"/>
    <cellStyle name="好 3 4 2 5" xfId="9099"/>
    <cellStyle name="好 3 4 3" xfId="9100"/>
    <cellStyle name="检查单元格 5 2 7" xfId="9101"/>
    <cellStyle name="好 3 4 3 2" xfId="9102"/>
    <cellStyle name="好 3 4 3 3" xfId="9103"/>
    <cellStyle name="好 3 4 3 4" xfId="9104"/>
    <cellStyle name="好 3 4 3 5" xfId="9105"/>
    <cellStyle name="好 3 4 4" xfId="9106"/>
    <cellStyle name="检查单元格 5 2 8" xfId="9107"/>
    <cellStyle name="好 3 4 5" xfId="9108"/>
    <cellStyle name="检查单元格 5 2 9" xfId="9109"/>
    <cellStyle name="好 3 4 6" xfId="9110"/>
    <cellStyle name="好 3 4 7" xfId="9111"/>
    <cellStyle name="好 3 4 8" xfId="9112"/>
    <cellStyle name="好 3 4 9" xfId="9113"/>
    <cellStyle name="好 3 4_2016-2018年财政规划附表(2)" xfId="9114"/>
    <cellStyle name="好 3 5" xfId="9115"/>
    <cellStyle name="解释性文本 5 3 11" xfId="9116"/>
    <cellStyle name="好 3 5 2" xfId="9117"/>
    <cellStyle name="检查单元格 5 3 6" xfId="9118"/>
    <cellStyle name="好 3 5 3" xfId="9119"/>
    <cellStyle name="检查单元格 5 3 7" xfId="9120"/>
    <cellStyle name="好 3 5 4" xfId="9121"/>
    <cellStyle name="检查单元格 5 3 8" xfId="9122"/>
    <cellStyle name="好 3 5 5" xfId="9123"/>
    <cellStyle name="检查单元格 5 3 9" xfId="9124"/>
    <cellStyle name="好 3 6" xfId="9125"/>
    <cellStyle name="解释性文本 5 3 12" xfId="9126"/>
    <cellStyle name="好 3 6 10" xfId="9127"/>
    <cellStyle name="好 3 6 11" xfId="9128"/>
    <cellStyle name="好 3 6 12" xfId="9129"/>
    <cellStyle name="好 3 6 13" xfId="9130"/>
    <cellStyle name="好 3 6 2" xfId="9131"/>
    <cellStyle name="好 3 6 3" xfId="9132"/>
    <cellStyle name="好 3 6 4" xfId="9133"/>
    <cellStyle name="好 3 6 5" xfId="9134"/>
    <cellStyle name="好 3 6 6" xfId="9135"/>
    <cellStyle name="好 3 6 7" xfId="9136"/>
    <cellStyle name="好 3 6 8" xfId="9137"/>
    <cellStyle name="好 3 6 9" xfId="9138"/>
    <cellStyle name="好 3 7" xfId="9139"/>
    <cellStyle name="解释性文本 5 3 13" xfId="9140"/>
    <cellStyle name="好 3 8" xfId="9141"/>
    <cellStyle name="解释性文本 5 3 14" xfId="9142"/>
    <cellStyle name="好 3 9" xfId="9143"/>
    <cellStyle name="解释性文本 5 3 15" xfId="9144"/>
    <cellStyle name="好 3_2015.1.3县级预算表" xfId="9145"/>
    <cellStyle name="好 4 16" xfId="9146"/>
    <cellStyle name="好 4 17" xfId="9147"/>
    <cellStyle name="好 4 18" xfId="9148"/>
    <cellStyle name="好 4 2" xfId="9149"/>
    <cellStyle name="好 4 2 10" xfId="9150"/>
    <cellStyle name="好 4 2 11" xfId="9151"/>
    <cellStyle name="警告文本 5 3_2016-2018年财政规划附表(2)" xfId="9152"/>
    <cellStyle name="好 4 2 12" xfId="9153"/>
    <cellStyle name="好 4 2 13" xfId="9154"/>
    <cellStyle name="好 4 2 14" xfId="9155"/>
    <cellStyle name="好 4 2 15" xfId="9156"/>
    <cellStyle name="好 4 2 16" xfId="9157"/>
    <cellStyle name="好 4 2 2 10" xfId="9158"/>
    <cellStyle name="好 4 2 2 11" xfId="9159"/>
    <cellStyle name="好 4 2 2 12" xfId="9160"/>
    <cellStyle name="好 4 2 2 13" xfId="9161"/>
    <cellStyle name="好 4 2 2 14" xfId="9162"/>
    <cellStyle name="好 4 2 2 15" xfId="9163"/>
    <cellStyle name="好 4 2 2 2" xfId="9164"/>
    <cellStyle name="好 4 2 2 3" xfId="9165"/>
    <cellStyle name="好 4 2 2 3 10" xfId="9166"/>
    <cellStyle name="好 4 2 2 3 11" xfId="9167"/>
    <cellStyle name="好 4 2 2 3 12" xfId="9168"/>
    <cellStyle name="好 4 2 2 3 7" xfId="9169"/>
    <cellStyle name="好 4 2 2 3 8" xfId="9170"/>
    <cellStyle name="好 4 2 2 3 9" xfId="9171"/>
    <cellStyle name="好 4 2 2 4" xfId="9172"/>
    <cellStyle name="好 4 2 2 5" xfId="9173"/>
    <cellStyle name="好 4 2 2 6" xfId="9174"/>
    <cellStyle name="好 4 2 2 7" xfId="9175"/>
    <cellStyle name="好 4 2 2 8" xfId="9176"/>
    <cellStyle name="好 4 2 2 9" xfId="9177"/>
    <cellStyle name="好 4 2 3 2" xfId="9178"/>
    <cellStyle name="好 4 2 3 3" xfId="9179"/>
    <cellStyle name="好 4 2 3 4" xfId="9180"/>
    <cellStyle name="好 4 2 3 5" xfId="9181"/>
    <cellStyle name="好 4 2 4" xfId="9182"/>
    <cellStyle name="好 4 2 4 10" xfId="9183"/>
    <cellStyle name="好 4 2 4 11" xfId="9184"/>
    <cellStyle name="好 4 2 4 12" xfId="9185"/>
    <cellStyle name="适中 5 2 2 2" xfId="9186"/>
    <cellStyle name="好 4 2 4 13" xfId="9187"/>
    <cellStyle name="适中 5 2 2 3" xfId="9188"/>
    <cellStyle name="好 4 2 4 5" xfId="9189"/>
    <cellStyle name="好 4 2 4 6" xfId="9190"/>
    <cellStyle name="好 4 2 4 7" xfId="9191"/>
    <cellStyle name="好 4 2 4 8" xfId="9192"/>
    <cellStyle name="好 4 2 4 9" xfId="9193"/>
    <cellStyle name="好 4 2 5" xfId="9194"/>
    <cellStyle name="好 4 2 6" xfId="9195"/>
    <cellStyle name="好 4 2 7" xfId="9196"/>
    <cellStyle name="好 4 2 8" xfId="9197"/>
    <cellStyle name="好 4 2 9" xfId="9198"/>
    <cellStyle name="好 4 2_2015.1.3县级预算表" xfId="9199"/>
    <cellStyle name="好 4 3" xfId="9200"/>
    <cellStyle name="好 4 3 10" xfId="9201"/>
    <cellStyle name="链接单元格 2 3 3 11" xfId="9202"/>
    <cellStyle name="好 4 3 11" xfId="9203"/>
    <cellStyle name="链接单元格 2 3 3 12" xfId="9204"/>
    <cellStyle name="好 4 3 12" xfId="9205"/>
    <cellStyle name="链接单元格 2 3 3 13" xfId="9206"/>
    <cellStyle name="好 4 3 13" xfId="9207"/>
    <cellStyle name="好 4 3 14" xfId="9208"/>
    <cellStyle name="好 4 3 15" xfId="9209"/>
    <cellStyle name="好 4 3 2" xfId="9210"/>
    <cellStyle name="好 4 3 2 2" xfId="9211"/>
    <cellStyle name="好 4 3 2 3" xfId="9212"/>
    <cellStyle name="好 4 3 2 4" xfId="9213"/>
    <cellStyle name="好 4 3 2 5" xfId="9214"/>
    <cellStyle name="好 4 3 3" xfId="9215"/>
    <cellStyle name="好 4 3 3 10" xfId="9216"/>
    <cellStyle name="好 4 3 3 2" xfId="9217"/>
    <cellStyle name="好 4 3 3 3" xfId="9218"/>
    <cellStyle name="好 4 3 3 4" xfId="9219"/>
    <cellStyle name="好 4 3 3 5" xfId="9220"/>
    <cellStyle name="好 4 3 3 6" xfId="9221"/>
    <cellStyle name="好 4 3 3 7" xfId="9222"/>
    <cellStyle name="好 4 3 3 8" xfId="9223"/>
    <cellStyle name="好 4 3 3 9" xfId="9224"/>
    <cellStyle name="好 4 3 4" xfId="9225"/>
    <cellStyle name="好 4 3 5" xfId="9226"/>
    <cellStyle name="好 4 3 6" xfId="9227"/>
    <cellStyle name="好 4 3 7" xfId="9228"/>
    <cellStyle name="好 4 3 8" xfId="9229"/>
    <cellStyle name="好 4 3 9" xfId="9230"/>
    <cellStyle name="好 4 3_2016-2018年财政规划附表(2)" xfId="9231"/>
    <cellStyle name="汇总 4 8" xfId="9232"/>
    <cellStyle name="好 4 4" xfId="9233"/>
    <cellStyle name="好 4 4 10" xfId="9234"/>
    <cellStyle name="好 4 4 11" xfId="9235"/>
    <cellStyle name="好 4 4 12" xfId="9236"/>
    <cellStyle name="好 4 4 13" xfId="9237"/>
    <cellStyle name="好 4 4 14" xfId="9238"/>
    <cellStyle name="好 4 4 15" xfId="9239"/>
    <cellStyle name="好 4 4 2" xfId="9240"/>
    <cellStyle name="好 4 4 2 2" xfId="9241"/>
    <cellStyle name="好 4 4 2 3" xfId="9242"/>
    <cellStyle name="好 4 4 2 4" xfId="9243"/>
    <cellStyle name="好 4 4 2 5" xfId="9244"/>
    <cellStyle name="好 4 4 3" xfId="9245"/>
    <cellStyle name="好 4 4 3 10" xfId="9246"/>
    <cellStyle name="好 4 4 3 11" xfId="9247"/>
    <cellStyle name="好 4 4 3 12" xfId="9248"/>
    <cellStyle name="好 4 4 3 13" xfId="9249"/>
    <cellStyle name="好 4 4 3 2" xfId="9250"/>
    <cellStyle name="警告文本 2 3_2016-2018年财政规划附表(2)" xfId="9251"/>
    <cellStyle name="好 4 4 3 3" xfId="9252"/>
    <cellStyle name="好 4 4 3 4" xfId="9253"/>
    <cellStyle name="好 4 4 3 5" xfId="9254"/>
    <cellStyle name="好 4 4 3 6" xfId="9255"/>
    <cellStyle name="好 4 4 3 7" xfId="9256"/>
    <cellStyle name="好 4 4 3 8" xfId="9257"/>
    <cellStyle name="好 4 4 3 9" xfId="9258"/>
    <cellStyle name="好 4 4 4" xfId="9259"/>
    <cellStyle name="好 4 4 5" xfId="9260"/>
    <cellStyle name="好 4 4 6" xfId="9261"/>
    <cellStyle name="好 4 4 7" xfId="9262"/>
    <cellStyle name="好 4 4 8" xfId="9263"/>
    <cellStyle name="好 4 4 9" xfId="9264"/>
    <cellStyle name="好 4 4_2016-2018年财政规划附表(2)" xfId="9265"/>
    <cellStyle name="好 4 5" xfId="9266"/>
    <cellStyle name="好 4 5 2" xfId="9267"/>
    <cellStyle name="检查单元格 6 3 6" xfId="9268"/>
    <cellStyle name="好 4 5 3" xfId="9269"/>
    <cellStyle name="检查单元格 6 3 7" xfId="9270"/>
    <cellStyle name="好 4 5 4" xfId="9271"/>
    <cellStyle name="检查单元格 6 3 8" xfId="9272"/>
    <cellStyle name="好 4 5 5" xfId="9273"/>
    <cellStyle name="检查单元格 6 3 9" xfId="9274"/>
    <cellStyle name="好 4 6" xfId="9275"/>
    <cellStyle name="好 4 6 10" xfId="9276"/>
    <cellStyle name="好 4 6 11" xfId="9277"/>
    <cellStyle name="好 4 6 12" xfId="9278"/>
    <cellStyle name="好 4 6 13" xfId="9279"/>
    <cellStyle name="好 4 6 2" xfId="9280"/>
    <cellStyle name="好 4 6 3" xfId="9281"/>
    <cellStyle name="好 4 6 4" xfId="9282"/>
    <cellStyle name="好 4 6 5" xfId="9283"/>
    <cellStyle name="好 4 6 6" xfId="9284"/>
    <cellStyle name="好 4 6 7" xfId="9285"/>
    <cellStyle name="好 4 6 8" xfId="9286"/>
    <cellStyle name="好 4 6 9" xfId="9287"/>
    <cellStyle name="好 4 7" xfId="9288"/>
    <cellStyle name="好 4 8" xfId="9289"/>
    <cellStyle name="好 4 9" xfId="9290"/>
    <cellStyle name="好 5 10" xfId="9291"/>
    <cellStyle name="好 5 11" xfId="9292"/>
    <cellStyle name="好 5 12" xfId="9293"/>
    <cellStyle name="好 5 13" xfId="9294"/>
    <cellStyle name="好 5 14" xfId="9295"/>
    <cellStyle name="好 5 15" xfId="9296"/>
    <cellStyle name="好 5 16" xfId="9297"/>
    <cellStyle name="好 5 17" xfId="9298"/>
    <cellStyle name="好 5 2" xfId="9299"/>
    <cellStyle name="好 5 2 12" xfId="9300"/>
    <cellStyle name="好 5 2 13" xfId="9301"/>
    <cellStyle name="好 5 2 14" xfId="9302"/>
    <cellStyle name="好 5 2 15" xfId="9303"/>
    <cellStyle name="好 5 2 2" xfId="9304"/>
    <cellStyle name="好 5 2 2 2" xfId="9305"/>
    <cellStyle name="好 5 2 2 3" xfId="9306"/>
    <cellStyle name="好 5 2 2 4" xfId="9307"/>
    <cellStyle name="好 5 2 2 5" xfId="9308"/>
    <cellStyle name="好 5 2 3" xfId="9309"/>
    <cellStyle name="好 5 2 3 10" xfId="9310"/>
    <cellStyle name="好 5 2 3 11" xfId="9311"/>
    <cellStyle name="好 5 2 3 12" xfId="9312"/>
    <cellStyle name="好 5 2 3 13" xfId="9313"/>
    <cellStyle name="好 5 2 3 2" xfId="9314"/>
    <cellStyle name="好 5 2 3 3" xfId="9315"/>
    <cellStyle name="好 5 2 3 4" xfId="9316"/>
    <cellStyle name="好 5 2 3 5" xfId="9317"/>
    <cellStyle name="好 5 2 3 6" xfId="9318"/>
    <cellStyle name="好 5 2 3 7" xfId="9319"/>
    <cellStyle name="好 5 2 3 8" xfId="9320"/>
    <cellStyle name="好 5 2 3 9" xfId="9321"/>
    <cellStyle name="好 5 2 4" xfId="9322"/>
    <cellStyle name="好 5 2 5" xfId="9323"/>
    <cellStyle name="好 5 2 6" xfId="9324"/>
    <cellStyle name="好 5 2 7" xfId="9325"/>
    <cellStyle name="好 5 2 8" xfId="9326"/>
    <cellStyle name="好 5 2 9" xfId="9327"/>
    <cellStyle name="好 5 3" xfId="9328"/>
    <cellStyle name="好 5 3 10" xfId="9329"/>
    <cellStyle name="链接单元格 2 4 3 11" xfId="9330"/>
    <cellStyle name="好 5 3 11" xfId="9331"/>
    <cellStyle name="链接单元格 2 4 3 12" xfId="9332"/>
    <cellStyle name="好 5 3 12" xfId="9333"/>
    <cellStyle name="链接单元格 2 4 3 13" xfId="9334"/>
    <cellStyle name="好 5 3 13" xfId="9335"/>
    <cellStyle name="好 5 3 14" xfId="9336"/>
    <cellStyle name="好 5 3 15" xfId="9337"/>
    <cellStyle name="好 5 3 2" xfId="9338"/>
    <cellStyle name="计算 3 2 2 3 9" xfId="9339"/>
    <cellStyle name="好 5 3 2 2" xfId="9340"/>
    <cellStyle name="好 5 3 2 3" xfId="9341"/>
    <cellStyle name="好 5 3 2 4" xfId="9342"/>
    <cellStyle name="好 5 3 2 5" xfId="9343"/>
    <cellStyle name="好 5 3 3" xfId="9344"/>
    <cellStyle name="好 5 3 3 10" xfId="9345"/>
    <cellStyle name="好 5 3 3 11" xfId="9346"/>
    <cellStyle name="好 5 3 3 12" xfId="9347"/>
    <cellStyle name="输入 3_2015.1.3县级预算表" xfId="9348"/>
    <cellStyle name="好 5 3 3 13" xfId="9349"/>
    <cellStyle name="好 5 3 3 3" xfId="9350"/>
    <cellStyle name="好 5 3 3 4" xfId="9351"/>
    <cellStyle name="好 5 3 3 5" xfId="9352"/>
    <cellStyle name="好 5 3 3 6" xfId="9353"/>
    <cellStyle name="好 5 3 3 7" xfId="9354"/>
    <cellStyle name="好 5 3 3 8" xfId="9355"/>
    <cellStyle name="好 5 3 3 9" xfId="9356"/>
    <cellStyle name="好 5 3 4" xfId="9357"/>
    <cellStyle name="好 5 3 5" xfId="9358"/>
    <cellStyle name="好 5 3_2016-2018年财政规划附表(2)" xfId="9359"/>
    <cellStyle name="好 5 4" xfId="9360"/>
    <cellStyle name="好 5 4 2" xfId="9361"/>
    <cellStyle name="检查单元格 3 4 13" xfId="9362"/>
    <cellStyle name="好 5 4 3" xfId="9363"/>
    <cellStyle name="检查单元格 3 4 14" xfId="9364"/>
    <cellStyle name="好 5 4 4" xfId="9365"/>
    <cellStyle name="检查单元格 3 4 15" xfId="9366"/>
    <cellStyle name="好 5 4 5" xfId="9367"/>
    <cellStyle name="好 5 5" xfId="9368"/>
    <cellStyle name="好 5 5 10" xfId="9369"/>
    <cellStyle name="好 5 5 11" xfId="9370"/>
    <cellStyle name="好 5 5 12" xfId="9371"/>
    <cellStyle name="好 5 5 13" xfId="9372"/>
    <cellStyle name="好 5 5 2" xfId="9373"/>
    <cellStyle name="检查单元格 7 3 6" xfId="9374"/>
    <cellStyle name="好 5 5 3" xfId="9375"/>
    <cellStyle name="检查单元格 7 3 7" xfId="9376"/>
    <cellStyle name="好 5 5 4" xfId="9377"/>
    <cellStyle name="检查单元格 7 3 8" xfId="9378"/>
    <cellStyle name="好 5 5 5" xfId="9379"/>
    <cellStyle name="检查单元格 7 3 9" xfId="9380"/>
    <cellStyle name="好 5 5 6" xfId="9381"/>
    <cellStyle name="好 5 5 7" xfId="9382"/>
    <cellStyle name="好 5 5 8" xfId="9383"/>
    <cellStyle name="好 5 5 9" xfId="9384"/>
    <cellStyle name="好 5 6" xfId="9385"/>
    <cellStyle name="好 5 7" xfId="9386"/>
    <cellStyle name="好 5 8" xfId="9387"/>
    <cellStyle name="好 5 9" xfId="9388"/>
    <cellStyle name="好 6 10" xfId="9389"/>
    <cellStyle name="好 6 11" xfId="9390"/>
    <cellStyle name="好 6 12" xfId="9391"/>
    <cellStyle name="好 6 13" xfId="9392"/>
    <cellStyle name="好 6 14" xfId="9393"/>
    <cellStyle name="好 6 15" xfId="9394"/>
    <cellStyle name="好 6 2" xfId="9395"/>
    <cellStyle name="好 6 2 2" xfId="9396"/>
    <cellStyle name="好 6 2 3" xfId="9397"/>
    <cellStyle name="好 6 2 4" xfId="9398"/>
    <cellStyle name="好 6 2 5" xfId="9399"/>
    <cellStyle name="好 6 3" xfId="9400"/>
    <cellStyle name="好 6 3 10" xfId="9401"/>
    <cellStyle name="好 6 3 11" xfId="9402"/>
    <cellStyle name="好 6 3 12" xfId="9403"/>
    <cellStyle name="好 6 3 13" xfId="9404"/>
    <cellStyle name="好 6 3 2" xfId="9405"/>
    <cellStyle name="好 6 3 3" xfId="9406"/>
    <cellStyle name="好 6 3 4" xfId="9407"/>
    <cellStyle name="好 6 3 5" xfId="9408"/>
    <cellStyle name="好 6 3 6" xfId="9409"/>
    <cellStyle name="好 6 3 7" xfId="9410"/>
    <cellStyle name="好 6 3 8" xfId="9411"/>
    <cellStyle name="好 6 3 9" xfId="9412"/>
    <cellStyle name="好 6 4" xfId="9413"/>
    <cellStyle name="好 6 5" xfId="9414"/>
    <cellStyle name="好 6 6" xfId="9415"/>
    <cellStyle name="好 6 7" xfId="9416"/>
    <cellStyle name="好 6 8" xfId="9417"/>
    <cellStyle name="好 6 9" xfId="9418"/>
    <cellStyle name="好 7 10" xfId="9419"/>
    <cellStyle name="好 7 11" xfId="9420"/>
    <cellStyle name="好 7 12" xfId="9421"/>
    <cellStyle name="好 7 13" xfId="9422"/>
    <cellStyle name="好 7 14" xfId="9423"/>
    <cellStyle name="好 7 15" xfId="9424"/>
    <cellStyle name="好 7 2" xfId="9425"/>
    <cellStyle name="好 7 2 2" xfId="9426"/>
    <cellStyle name="好 7 2 3" xfId="9427"/>
    <cellStyle name="好 7 2 4" xfId="9428"/>
    <cellStyle name="好 7 2 5" xfId="9429"/>
    <cellStyle name="好 7 3" xfId="9430"/>
    <cellStyle name="好 7 3 10" xfId="9431"/>
    <cellStyle name="好 7 3 11" xfId="9432"/>
    <cellStyle name="好 7 3 12" xfId="9433"/>
    <cellStyle name="好 7 3 13" xfId="9434"/>
    <cellStyle name="好 7 3 2" xfId="9435"/>
    <cellStyle name="好 7 3 3" xfId="9436"/>
    <cellStyle name="好 7 3 4" xfId="9437"/>
    <cellStyle name="好 7 3 5" xfId="9438"/>
    <cellStyle name="好 7 3 6" xfId="9439"/>
    <cellStyle name="好 7 3 7" xfId="9440"/>
    <cellStyle name="好 7 3 8" xfId="9441"/>
    <cellStyle name="好 7 3 9" xfId="9442"/>
    <cellStyle name="好 7 4" xfId="9443"/>
    <cellStyle name="好 7 5" xfId="9444"/>
    <cellStyle name="输入 2 2 4 10" xfId="9445"/>
    <cellStyle name="好 7 6" xfId="9446"/>
    <cellStyle name="输入 2 2 4 11" xfId="9447"/>
    <cellStyle name="好 7 7" xfId="9448"/>
    <cellStyle name="输入 2 2 4 12" xfId="9449"/>
    <cellStyle name="好 7 8" xfId="9450"/>
    <cellStyle name="输入 2 2 4 13" xfId="9451"/>
    <cellStyle name="好 7 9" xfId="9452"/>
    <cellStyle name="好 7_2016-2018年财政规划附表(2)" xfId="9453"/>
    <cellStyle name="好 8 10" xfId="9454"/>
    <cellStyle name="好 8 11" xfId="9455"/>
    <cellStyle name="好 8 12" xfId="9456"/>
    <cellStyle name="好 8 13" xfId="9457"/>
    <cellStyle name="好 8 2" xfId="9458"/>
    <cellStyle name="好 8 3" xfId="9459"/>
    <cellStyle name="好 8 4" xfId="9460"/>
    <cellStyle name="好 8 5" xfId="9461"/>
    <cellStyle name="好 8 6" xfId="9462"/>
    <cellStyle name="好 8 7" xfId="9463"/>
    <cellStyle name="好 8 8" xfId="9464"/>
    <cellStyle name="好 8 9" xfId="9465"/>
    <cellStyle name="汇总 10" xfId="9466"/>
    <cellStyle name="汇总 11" xfId="9467"/>
    <cellStyle name="汇总 12" xfId="9468"/>
    <cellStyle name="汇总 2 10" xfId="9469"/>
    <cellStyle name="汇总 2 11" xfId="9470"/>
    <cellStyle name="汇总 2 12" xfId="9471"/>
    <cellStyle name="汇总 2 13" xfId="9472"/>
    <cellStyle name="汇总 2 2" xfId="9473"/>
    <cellStyle name="汇总 2 2 10" xfId="9474"/>
    <cellStyle name="适中 2 3 3" xfId="9475"/>
    <cellStyle name="汇总 2 2 11" xfId="9476"/>
    <cellStyle name="适中 2 3 4" xfId="9477"/>
    <cellStyle name="汇总 2 2 12" xfId="9478"/>
    <cellStyle name="计算 10" xfId="9479"/>
    <cellStyle name="适中 2 3 5" xfId="9480"/>
    <cellStyle name="汇总 2 2 13" xfId="9481"/>
    <cellStyle name="计算 11" xfId="9482"/>
    <cellStyle name="适中 2 3 6" xfId="9483"/>
    <cellStyle name="汇总 2 2 14" xfId="9484"/>
    <cellStyle name="计算 12" xfId="9485"/>
    <cellStyle name="适中 2 3 7" xfId="9486"/>
    <cellStyle name="汇总 2 2 15" xfId="9487"/>
    <cellStyle name="适中 2 3 8" xfId="9488"/>
    <cellStyle name="汇总 2 2 2" xfId="9489"/>
    <cellStyle name="汇总 2 2 2 10" xfId="9490"/>
    <cellStyle name="注释 4 4 3 4" xfId="9491"/>
    <cellStyle name="汇总 2 2 2 2" xfId="9492"/>
    <cellStyle name="汇总 8" xfId="9493"/>
    <cellStyle name="汇总 2 2 2 2 2" xfId="9494"/>
    <cellStyle name="汇总 8 2" xfId="9495"/>
    <cellStyle name="汇总 2 2 2 2 3" xfId="9496"/>
    <cellStyle name="汇总 8 3" xfId="9497"/>
    <cellStyle name="汇总 2 2 2 2 4" xfId="9498"/>
    <cellStyle name="汇总 8 4" xfId="9499"/>
    <cellStyle name="汇总 2 2 2 2 5" xfId="9500"/>
    <cellStyle name="汇总 8 5" xfId="9501"/>
    <cellStyle name="汇总 2 2 2 3" xfId="9502"/>
    <cellStyle name="汇总 9" xfId="9503"/>
    <cellStyle name="汇总 2 2 2 3 10" xfId="9504"/>
    <cellStyle name="链接单元格 2 7" xfId="9505"/>
    <cellStyle name="汇总 2 2 2 3 11" xfId="9506"/>
    <cellStyle name="链接单元格 2 8" xfId="9507"/>
    <cellStyle name="汇总 2 2 2 3 12" xfId="9508"/>
    <cellStyle name="链接单元格 2 9" xfId="9509"/>
    <cellStyle name="汇总 2 2 2 3 13" xfId="9510"/>
    <cellStyle name="汇总 2 2 2 3 2" xfId="9511"/>
    <cellStyle name="汇总 2 2 2 3 3" xfId="9512"/>
    <cellStyle name="汇总 2 2 2 3 4" xfId="9513"/>
    <cellStyle name="汇总 2 2 2 3 5" xfId="9514"/>
    <cellStyle name="汇总 2 2 2 3 6" xfId="9515"/>
    <cellStyle name="汇总 2 2 2 3 7" xfId="9516"/>
    <cellStyle name="汇总 2 2 2 3 8" xfId="9517"/>
    <cellStyle name="汇总 2 2 2 3 9" xfId="9518"/>
    <cellStyle name="汇总 2 2 2 4" xfId="9519"/>
    <cellStyle name="汇总 2 2 2 5" xfId="9520"/>
    <cellStyle name="汇总 2 2 2 6" xfId="9521"/>
    <cellStyle name="汇总 2 2 2 7" xfId="9522"/>
    <cellStyle name="汇总 2 2 2 8" xfId="9523"/>
    <cellStyle name="汇总 2 2 2 9" xfId="9524"/>
    <cellStyle name="汇总 2 2 2_2016-2018年财政规划附表(2)" xfId="9525"/>
    <cellStyle name="汇总 2 2 3" xfId="9526"/>
    <cellStyle name="汇总 2 2 3 2" xfId="9527"/>
    <cellStyle name="汇总 2 2 3 3" xfId="9528"/>
    <cellStyle name="汇总 2 2 3 4" xfId="9529"/>
    <cellStyle name="汇总 2 2 3 5" xfId="9530"/>
    <cellStyle name="汇总 2 2 4" xfId="9531"/>
    <cellStyle name="汇总 2 2 4 10" xfId="9532"/>
    <cellStyle name="汇总 2 2 4 11" xfId="9533"/>
    <cellStyle name="汇总 2 2 4 12" xfId="9534"/>
    <cellStyle name="汇总 2 2 4 13" xfId="9535"/>
    <cellStyle name="汇总 2 2 4 2" xfId="9536"/>
    <cellStyle name="汇总 2 2 4 3" xfId="9537"/>
    <cellStyle name="汇总 2 2 4 4" xfId="9538"/>
    <cellStyle name="汇总 2 2 4 5" xfId="9539"/>
    <cellStyle name="汇总 2 2 4 6" xfId="9540"/>
    <cellStyle name="汇总 2 2 4 7" xfId="9541"/>
    <cellStyle name="汇总 2 2 4 8" xfId="9542"/>
    <cellStyle name="汇总 2 2 4 9" xfId="9543"/>
    <cellStyle name="汇总 2 2 5" xfId="9544"/>
    <cellStyle name="汇总 2 2 6" xfId="9545"/>
    <cellStyle name="汇总 2 2 7" xfId="9546"/>
    <cellStyle name="汇总 2 2 8" xfId="9547"/>
    <cellStyle name="汇总 2 2 9" xfId="9548"/>
    <cellStyle name="汇总 2 3" xfId="9549"/>
    <cellStyle name="汇总 2 3 11" xfId="9550"/>
    <cellStyle name="警告文本 3 2 2 3 13" xfId="9551"/>
    <cellStyle name="汇总 2 3 12" xfId="9552"/>
    <cellStyle name="汇总 2 3 13" xfId="9553"/>
    <cellStyle name="汇总 2 3 14" xfId="9554"/>
    <cellStyle name="汇总 2 3 15" xfId="9555"/>
    <cellStyle name="汇总 2 3 2" xfId="9556"/>
    <cellStyle name="汇总 2 3 2 2" xfId="9557"/>
    <cellStyle name="计算 4 2 2 3" xfId="9558"/>
    <cellStyle name="汇总 2 3 2 3" xfId="9559"/>
    <cellStyle name="计算 4 2 2 4" xfId="9560"/>
    <cellStyle name="汇总 2 3 2 4" xfId="9561"/>
    <cellStyle name="计算 4 2 2 5" xfId="9562"/>
    <cellStyle name="汇总 2 3 2 5" xfId="9563"/>
    <cellStyle name="计算 4 2 2 6" xfId="9564"/>
    <cellStyle name="汇总 2 3 3" xfId="9565"/>
    <cellStyle name="汇总 2 3 3 10" xfId="9566"/>
    <cellStyle name="汇总 2 3 3 11" xfId="9567"/>
    <cellStyle name="汇总 2 3 3 12" xfId="9568"/>
    <cellStyle name="汇总 2 3 3 13" xfId="9569"/>
    <cellStyle name="解释性文本 4 5 2" xfId="9570"/>
    <cellStyle name="汇总 2 3 3 2" xfId="9571"/>
    <cellStyle name="计算 4 2 3 3" xfId="9572"/>
    <cellStyle name="汇总 2 3 3 3" xfId="9573"/>
    <cellStyle name="计算 4 2 3 4" xfId="9574"/>
    <cellStyle name="汇总 2 3 3 4" xfId="9575"/>
    <cellStyle name="计算 4 2 3 5" xfId="9576"/>
    <cellStyle name="汇总 2 3 3 5" xfId="9577"/>
    <cellStyle name="汇总 2 3 3 6" xfId="9578"/>
    <cellStyle name="汇总 2 3 3 7" xfId="9579"/>
    <cellStyle name="汇总 2 3 3 8" xfId="9580"/>
    <cellStyle name="汇总 2 3 3 9" xfId="9581"/>
    <cellStyle name="汇总 2 3 4" xfId="9582"/>
    <cellStyle name="汇总 2 3 5" xfId="9583"/>
    <cellStyle name="汇总 2 3 6" xfId="9584"/>
    <cellStyle name="汇总 2 3 7" xfId="9585"/>
    <cellStyle name="汇总 2 3 8" xfId="9586"/>
    <cellStyle name="汇总 2 3 9" xfId="9587"/>
    <cellStyle name="汇总 2 3_2016-2018年财政规划附表(2)" xfId="9588"/>
    <cellStyle name="汇总 2 4" xfId="9589"/>
    <cellStyle name="汇总 2 4 2" xfId="9590"/>
    <cellStyle name="汇总 2 4 2 2" xfId="9591"/>
    <cellStyle name="计算 4 3 2 3" xfId="9592"/>
    <cellStyle name="汇总 2 4 2 3" xfId="9593"/>
    <cellStyle name="计算 4 3 2 4" xfId="9594"/>
    <cellStyle name="汇总 2 4 2 4" xfId="9595"/>
    <cellStyle name="计算 4 3 2 5" xfId="9596"/>
    <cellStyle name="汇总 2 4 2 5" xfId="9597"/>
    <cellStyle name="汇总 2 4 3" xfId="9598"/>
    <cellStyle name="汇总 2 4 3 10" xfId="9599"/>
    <cellStyle name="汇总 2 4 3 11" xfId="9600"/>
    <cellStyle name="汇总 2 4 3 12" xfId="9601"/>
    <cellStyle name="汇总 2 4 3 13" xfId="9602"/>
    <cellStyle name="汇总 2 4 3 2" xfId="9603"/>
    <cellStyle name="计算 4 3 3 3" xfId="9604"/>
    <cellStyle name="汇总 2 4 3 3" xfId="9605"/>
    <cellStyle name="计算 4 3 3 4" xfId="9606"/>
    <cellStyle name="汇总 2 4 3 4" xfId="9607"/>
    <cellStyle name="计算 4 3 3 5" xfId="9608"/>
    <cellStyle name="汇总 2 4 3 5" xfId="9609"/>
    <cellStyle name="计算 4 3 3 6" xfId="9610"/>
    <cellStyle name="汇总 2 4 3 6" xfId="9611"/>
    <cellStyle name="计算 4 3 3 7" xfId="9612"/>
    <cellStyle name="汇总 2 4 3 7" xfId="9613"/>
    <cellStyle name="计算 4 3 3 8" xfId="9614"/>
    <cellStyle name="汇总 2 4 3 8" xfId="9615"/>
    <cellStyle name="计算 4 3 3 9" xfId="9616"/>
    <cellStyle name="汇总 2 4 3 9" xfId="9617"/>
    <cellStyle name="汇总 2 4 4" xfId="9618"/>
    <cellStyle name="汇总 2 4 5" xfId="9619"/>
    <cellStyle name="解释性文本 5 3_2016-2018年财政规划附表(2)" xfId="9620"/>
    <cellStyle name="汇总 2 4 6" xfId="9621"/>
    <cellStyle name="汇总 2 4 7" xfId="9622"/>
    <cellStyle name="汇总 2 4 8" xfId="9623"/>
    <cellStyle name="汇总 2 4 9" xfId="9624"/>
    <cellStyle name="汇总 2 4_2016-2018年财政规划附表(2)" xfId="9625"/>
    <cellStyle name="汇总 2 5" xfId="9626"/>
    <cellStyle name="汇总 2 5 2" xfId="9627"/>
    <cellStyle name="汇总 2 5 3" xfId="9628"/>
    <cellStyle name="汇总 2 5 4" xfId="9629"/>
    <cellStyle name="汇总 2 5 5" xfId="9630"/>
    <cellStyle name="汇总 2 6" xfId="9631"/>
    <cellStyle name="汇总 2 6 10" xfId="9632"/>
    <cellStyle name="汇总 2 6 11" xfId="9633"/>
    <cellStyle name="汇总 2 6 12" xfId="9634"/>
    <cellStyle name="汇总 2 6 13" xfId="9635"/>
    <cellStyle name="汇总 2 6 2" xfId="9636"/>
    <cellStyle name="汇总 2 6 3" xfId="9637"/>
    <cellStyle name="汇总 2 6 4" xfId="9638"/>
    <cellStyle name="汇总 2 6 5" xfId="9639"/>
    <cellStyle name="汇总 2 6 6" xfId="9640"/>
    <cellStyle name="汇总 2 6 7" xfId="9641"/>
    <cellStyle name="汇总 2 6 8" xfId="9642"/>
    <cellStyle name="汇总 2 6 9" xfId="9643"/>
    <cellStyle name="汇总 2 7" xfId="9644"/>
    <cellStyle name="汇总 2 8" xfId="9645"/>
    <cellStyle name="汇总 2 9" xfId="9646"/>
    <cellStyle name="汇总 3" xfId="9647"/>
    <cellStyle name="汇总 3 10" xfId="9648"/>
    <cellStyle name="汇总 3 11" xfId="9649"/>
    <cellStyle name="汇总 3 12" xfId="9650"/>
    <cellStyle name="汇总 3 13" xfId="9651"/>
    <cellStyle name="汇总 3 14" xfId="9652"/>
    <cellStyle name="汇总 3 15" xfId="9653"/>
    <cellStyle name="汇总 3 16" xfId="9654"/>
    <cellStyle name="汇总 3 17" xfId="9655"/>
    <cellStyle name="汇总 3 18" xfId="9656"/>
    <cellStyle name="汇总 3 2" xfId="9657"/>
    <cellStyle name="汇总 3 2 11" xfId="9658"/>
    <cellStyle name="计算 5 5 7" xfId="9659"/>
    <cellStyle name="适中 7 3 4" xfId="9660"/>
    <cellStyle name="汇总 3 2 12" xfId="9661"/>
    <cellStyle name="计算 5 5 8" xfId="9662"/>
    <cellStyle name="适中 7 3 5" xfId="9663"/>
    <cellStyle name="汇总 3 2 13" xfId="9664"/>
    <cellStyle name="计算 5 5 9" xfId="9665"/>
    <cellStyle name="适中 7 3 6" xfId="9666"/>
    <cellStyle name="汇总 3 2 14" xfId="9667"/>
    <cellStyle name="适中 7 3 7" xfId="9668"/>
    <cellStyle name="汇总 3 2 15" xfId="9669"/>
    <cellStyle name="适中 7 3 8" xfId="9670"/>
    <cellStyle name="汇总 3 2 16" xfId="9671"/>
    <cellStyle name="适中 7 3 9" xfId="9672"/>
    <cellStyle name="汇总 3 2 2" xfId="9673"/>
    <cellStyle name="汇总 3 2 2 13" xfId="9674"/>
    <cellStyle name="计算 3 2 2 2 4" xfId="9675"/>
    <cellStyle name="汇总 3 2 2 14" xfId="9676"/>
    <cellStyle name="计算 3 2 2 2 5" xfId="9677"/>
    <cellStyle name="汇总 3 2 2 15" xfId="9678"/>
    <cellStyle name="汇总 3 2 2 2" xfId="9679"/>
    <cellStyle name="汇总 3 2 2 2 2" xfId="9680"/>
    <cellStyle name="汇总 3 2 2 2 3" xfId="9681"/>
    <cellStyle name="汇总 3 2 2 2 4" xfId="9682"/>
    <cellStyle name="汇总 3 2 2 2 5" xfId="9683"/>
    <cellStyle name="汇总 3 2 2 3" xfId="9684"/>
    <cellStyle name="汇总 3 2 2 3 10" xfId="9685"/>
    <cellStyle name="汇总 3 2 2 3 11" xfId="9686"/>
    <cellStyle name="汇总 3 2 2 3 12" xfId="9687"/>
    <cellStyle name="汇总 3 2 2 3 13" xfId="9688"/>
    <cellStyle name="汇总 3 2 2 3 6" xfId="9689"/>
    <cellStyle name="汇总 3 2 2 3 7" xfId="9690"/>
    <cellStyle name="汇总 3 2 2 3 8" xfId="9691"/>
    <cellStyle name="汇总 3 2 2 3 9" xfId="9692"/>
    <cellStyle name="汇总 3 2 2 4" xfId="9693"/>
    <cellStyle name="汇总 3 2 2 5" xfId="9694"/>
    <cellStyle name="汇总 3 2 2 6" xfId="9695"/>
    <cellStyle name="汇总 3 2 2 7" xfId="9696"/>
    <cellStyle name="汇总 3 2 2 8" xfId="9697"/>
    <cellStyle name="汇总 3 2 2 9" xfId="9698"/>
    <cellStyle name="汇总 3 2 2_2016-2018年财政规划附表(2)" xfId="9699"/>
    <cellStyle name="汇总 3 2 3" xfId="9700"/>
    <cellStyle name="汇总 3 2 3 2" xfId="9701"/>
    <cellStyle name="警告文本 6 3 13" xfId="9702"/>
    <cellStyle name="汇总 3 2 3 3" xfId="9703"/>
    <cellStyle name="汇总 3 2 3 4" xfId="9704"/>
    <cellStyle name="汇总 3 2 3 5" xfId="9705"/>
    <cellStyle name="计算 5 5 10" xfId="9706"/>
    <cellStyle name="汇总 3 2 4" xfId="9707"/>
    <cellStyle name="汇总 3 2 4 10" xfId="9708"/>
    <cellStyle name="汇总 3 2 4 11" xfId="9709"/>
    <cellStyle name="汇总 3 2 4 12" xfId="9710"/>
    <cellStyle name="汇总 3 2 4 13" xfId="9711"/>
    <cellStyle name="汇总 3 2 4 2" xfId="9712"/>
    <cellStyle name="汇总 3 2 4 3" xfId="9713"/>
    <cellStyle name="汇总 3 2 4 4" xfId="9714"/>
    <cellStyle name="汇总 3 2 4 5" xfId="9715"/>
    <cellStyle name="汇总 3 2 4 6" xfId="9716"/>
    <cellStyle name="汇总 3 2 4 7" xfId="9717"/>
    <cellStyle name="汇总 3 2 4 8" xfId="9718"/>
    <cellStyle name="汇总 3 2 4 9" xfId="9719"/>
    <cellStyle name="汇总 3 2 5" xfId="9720"/>
    <cellStyle name="汇总 3 2 6" xfId="9721"/>
    <cellStyle name="汇总 3 2 7" xfId="9722"/>
    <cellStyle name="汇总 3 2 8" xfId="9723"/>
    <cellStyle name="汇总 3 2 9" xfId="9724"/>
    <cellStyle name="汇总 3 2_2015.1.3县级预算表" xfId="9725"/>
    <cellStyle name="汇总 3 3" xfId="9726"/>
    <cellStyle name="汇总 3 3 10" xfId="9727"/>
    <cellStyle name="汇总 3 3 11" xfId="9728"/>
    <cellStyle name="汇总 3 3 12" xfId="9729"/>
    <cellStyle name="汇总 3 3 13" xfId="9730"/>
    <cellStyle name="汇总 3 3 14" xfId="9731"/>
    <cellStyle name="汇总 3 3 15" xfId="9732"/>
    <cellStyle name="汇总 3 3 2" xfId="9733"/>
    <cellStyle name="汇总 3 3 2 2" xfId="9734"/>
    <cellStyle name="计算 5 2 2 3" xfId="9735"/>
    <cellStyle name="汇总 3 3 2 3" xfId="9736"/>
    <cellStyle name="计算 5 2 2 4" xfId="9737"/>
    <cellStyle name="汇总 3 3 2 4" xfId="9738"/>
    <cellStyle name="计算 5 2 2 5" xfId="9739"/>
    <cellStyle name="汇总 3 3 2 5" xfId="9740"/>
    <cellStyle name="汇总 3 3 3" xfId="9741"/>
    <cellStyle name="汇总 3 3 3 13" xfId="9742"/>
    <cellStyle name="汇总 3 3 3 2" xfId="9743"/>
    <cellStyle name="计算 5 2 3 3" xfId="9744"/>
    <cellStyle name="汇总 3 3 3 3" xfId="9745"/>
    <cellStyle name="计算 5 2 3 4" xfId="9746"/>
    <cellStyle name="汇总 3 3 3 4" xfId="9747"/>
    <cellStyle name="计算 5 2 3 5" xfId="9748"/>
    <cellStyle name="汇总 3 3 3 5" xfId="9749"/>
    <cellStyle name="计算 5 2 3 6" xfId="9750"/>
    <cellStyle name="汇总 3 3 3 6" xfId="9751"/>
    <cellStyle name="计算 5 2 3 7" xfId="9752"/>
    <cellStyle name="汇总 3 3 3 7" xfId="9753"/>
    <cellStyle name="计算 5 2 3 8" xfId="9754"/>
    <cellStyle name="解释性文本 4 6 10" xfId="9755"/>
    <cellStyle name="汇总 3 3 3 8" xfId="9756"/>
    <cellStyle name="计算 5 2 3 9" xfId="9757"/>
    <cellStyle name="解释性文本 4 6 11" xfId="9758"/>
    <cellStyle name="汇总 3 3 3 9" xfId="9759"/>
    <cellStyle name="解释性文本 4 6 12" xfId="9760"/>
    <cellStyle name="汇总 3 3 4" xfId="9761"/>
    <cellStyle name="汇总 3 3 5" xfId="9762"/>
    <cellStyle name="汇总 3 3 6" xfId="9763"/>
    <cellStyle name="汇总 3 3 7" xfId="9764"/>
    <cellStyle name="汇总 3 3 8" xfId="9765"/>
    <cellStyle name="汇总 3 3 9" xfId="9766"/>
    <cellStyle name="汇总 3 4" xfId="9767"/>
    <cellStyle name="汇总 3 4 2" xfId="9768"/>
    <cellStyle name="汇总 3 4 2 2" xfId="9769"/>
    <cellStyle name="计算 5 3 2 3" xfId="9770"/>
    <cellStyle name="汇总 3 4 2 3" xfId="9771"/>
    <cellStyle name="计算 5 3 2 4" xfId="9772"/>
    <cellStyle name="汇总 3 4 2 4" xfId="9773"/>
    <cellStyle name="计算 5 3 2 5" xfId="9774"/>
    <cellStyle name="汇总 3 4 2 5" xfId="9775"/>
    <cellStyle name="汇总 3 4 3" xfId="9776"/>
    <cellStyle name="汇总 3 4 3 13" xfId="9777"/>
    <cellStyle name="汇总 3 4 3 2" xfId="9778"/>
    <cellStyle name="计算 5 3 3 3" xfId="9779"/>
    <cellStyle name="汇总 3 4 3 3" xfId="9780"/>
    <cellStyle name="计算 5 3 3 4" xfId="9781"/>
    <cellStyle name="汇总 3 4 3 4" xfId="9782"/>
    <cellStyle name="计算 5 3 3 5" xfId="9783"/>
    <cellStyle name="汇总 3 4 3 5" xfId="9784"/>
    <cellStyle name="计算 5 3 3 6" xfId="9785"/>
    <cellStyle name="汇总 3 4 3 6" xfId="9786"/>
    <cellStyle name="计算 5 3 3 7" xfId="9787"/>
    <cellStyle name="汇总 3 4 3 7" xfId="9788"/>
    <cellStyle name="计算 5 3 3 8" xfId="9789"/>
    <cellStyle name="汇总 3 4 3 8" xfId="9790"/>
    <cellStyle name="计算 5 3 3 9" xfId="9791"/>
    <cellStyle name="汇总 3 4 3 9" xfId="9792"/>
    <cellStyle name="汇总 3 4 4" xfId="9793"/>
    <cellStyle name="汇总 3 4 5" xfId="9794"/>
    <cellStyle name="汇总 3 4 6" xfId="9795"/>
    <cellStyle name="汇总 3 4 7" xfId="9796"/>
    <cellStyle name="汇总 3 4 8" xfId="9797"/>
    <cellStyle name="汇总 3 4 9" xfId="9798"/>
    <cellStyle name="汇总 3 5" xfId="9799"/>
    <cellStyle name="汇总 3 5 2" xfId="9800"/>
    <cellStyle name="汇总 3 5 3" xfId="9801"/>
    <cellStyle name="汇总 3 5 4" xfId="9802"/>
    <cellStyle name="汇总 3 5 5" xfId="9803"/>
    <cellStyle name="汇总 3 6" xfId="9804"/>
    <cellStyle name="汇总 3 6 10" xfId="9805"/>
    <cellStyle name="汇总 3 6 11" xfId="9806"/>
    <cellStyle name="汇总 3 6 2" xfId="9807"/>
    <cellStyle name="汇总 3 6 3" xfId="9808"/>
    <cellStyle name="汇总 3 6 4" xfId="9809"/>
    <cellStyle name="汇总 3 6 5" xfId="9810"/>
    <cellStyle name="汇总 3 6 6" xfId="9811"/>
    <cellStyle name="汇总 3 6 7" xfId="9812"/>
    <cellStyle name="汇总 3 6 8" xfId="9813"/>
    <cellStyle name="汇总 3 6 9" xfId="9814"/>
    <cellStyle name="汇总 3 7" xfId="9815"/>
    <cellStyle name="汇总 3 8" xfId="9816"/>
    <cellStyle name="汇总 3 9" xfId="9817"/>
    <cellStyle name="汇总 3_2015.1.3县级预算表" xfId="9818"/>
    <cellStyle name="汇总 4" xfId="9819"/>
    <cellStyle name="汇总 4 10" xfId="9820"/>
    <cellStyle name="汇总 4 11" xfId="9821"/>
    <cellStyle name="汇总 4 13" xfId="9822"/>
    <cellStyle name="汇总 4 14" xfId="9823"/>
    <cellStyle name="汇总 4 15" xfId="9824"/>
    <cellStyle name="汇总 4 16" xfId="9825"/>
    <cellStyle name="汇总 4 17" xfId="9826"/>
    <cellStyle name="汇总 4 18" xfId="9827"/>
    <cellStyle name="汇总 4 2 10" xfId="9828"/>
    <cellStyle name="汇总 4 2 11" xfId="9829"/>
    <cellStyle name="汇总 4 2 12" xfId="9830"/>
    <cellStyle name="汇总 4 2 13" xfId="9831"/>
    <cellStyle name="汇总 4 2 15" xfId="9832"/>
    <cellStyle name="汇总 4 2 16" xfId="9833"/>
    <cellStyle name="汇总 4 2 2" xfId="9834"/>
    <cellStyle name="汇总 4 2 2 10" xfId="9835"/>
    <cellStyle name="适中 2 2 4 13" xfId="9836"/>
    <cellStyle name="汇总 4 2 2 11" xfId="9837"/>
    <cellStyle name="汇总 4 2 2 12" xfId="9838"/>
    <cellStyle name="汇总 4 2 2 13" xfId="9839"/>
    <cellStyle name="汇总 4 2 2 14" xfId="9840"/>
    <cellStyle name="汇总 4 2 2 15" xfId="9841"/>
    <cellStyle name="汇总 4 2 2 2" xfId="9842"/>
    <cellStyle name="汇总 4 2 2 2 2" xfId="9843"/>
    <cellStyle name="汇总 4 2 2 2 3" xfId="9844"/>
    <cellStyle name="汇总 4 2 2 2 4" xfId="9845"/>
    <cellStyle name="汇总 4 2 2 2 5" xfId="9846"/>
    <cellStyle name="汇总 4 2 2 3" xfId="9847"/>
    <cellStyle name="汇总 4 2 2 3 10" xfId="9848"/>
    <cellStyle name="汇总 4 2 2 3 11" xfId="9849"/>
    <cellStyle name="汇总 4 2 2 3 12" xfId="9850"/>
    <cellStyle name="汇总 4 2 2 3 13" xfId="9851"/>
    <cellStyle name="汇总 4 2 2 3 2" xfId="9852"/>
    <cellStyle name="汇总 4 2 2 3 3" xfId="9853"/>
    <cellStyle name="汇总 4 2 2 3 4" xfId="9854"/>
    <cellStyle name="汇总 4 2 2 3 5" xfId="9855"/>
    <cellStyle name="汇总 4 2 2 4" xfId="9856"/>
    <cellStyle name="汇总 4 2 2 5" xfId="9857"/>
    <cellStyle name="汇总 4 2 2 6" xfId="9858"/>
    <cellStyle name="汇总 4 2 2 7" xfId="9859"/>
    <cellStyle name="汇总 4 2 2 8" xfId="9860"/>
    <cellStyle name="汇总 4 2 2 9" xfId="9861"/>
    <cellStyle name="汇总 4 2 3" xfId="9862"/>
    <cellStyle name="汇总 4 2 3 2" xfId="9863"/>
    <cellStyle name="汇总 4 2 3 3" xfId="9864"/>
    <cellStyle name="汇总 4 2 3 4" xfId="9865"/>
    <cellStyle name="汇总 4 2 3 5" xfId="9866"/>
    <cellStyle name="汇总 4 2 4" xfId="9867"/>
    <cellStyle name="汇总 4 2 4 12" xfId="9868"/>
    <cellStyle name="汇总 4 2 4 13" xfId="9869"/>
    <cellStyle name="汇总 4 2 4 2" xfId="9870"/>
    <cellStyle name="汇总 4 2 4 3" xfId="9871"/>
    <cellStyle name="汇总 4 2 4 4" xfId="9872"/>
    <cellStyle name="汇总 4 2 4 5" xfId="9873"/>
    <cellStyle name="汇总 4 2 4 6" xfId="9874"/>
    <cellStyle name="汇总 4 2 4 7" xfId="9875"/>
    <cellStyle name="汇总 4 2 4 8" xfId="9876"/>
    <cellStyle name="汇总 4 2 4 9" xfId="9877"/>
    <cellStyle name="汇总 4 2_2015.1.3县级预算表" xfId="9878"/>
    <cellStyle name="汇总 4 3 10" xfId="9879"/>
    <cellStyle name="汇总 4 3 11" xfId="9880"/>
    <cellStyle name="汇总 4 3 12" xfId="9881"/>
    <cellStyle name="汇总 4 3 13" xfId="9882"/>
    <cellStyle name="汇总 4 3 14" xfId="9883"/>
    <cellStyle name="汇总 4 3 15" xfId="9884"/>
    <cellStyle name="汇总 4 3 2" xfId="9885"/>
    <cellStyle name="汇总 4 3 3" xfId="9886"/>
    <cellStyle name="汇总 4 3 3 2" xfId="9887"/>
    <cellStyle name="汇总 4 3 3 3" xfId="9888"/>
    <cellStyle name="汇总 4 3 3 4" xfId="9889"/>
    <cellStyle name="汇总 4 3 3 5" xfId="9890"/>
    <cellStyle name="汇总 4 3 3 6" xfId="9891"/>
    <cellStyle name="汇总 4 3 3 7" xfId="9892"/>
    <cellStyle name="汇总 4 3 3 8" xfId="9893"/>
    <cellStyle name="汇总 4 3 3 9" xfId="9894"/>
    <cellStyle name="汇总 4 3 4" xfId="9895"/>
    <cellStyle name="汇总 4 3 5" xfId="9896"/>
    <cellStyle name="适中 2 2 2 3 2" xfId="9897"/>
    <cellStyle name="汇总 4 3 6" xfId="9898"/>
    <cellStyle name="适中 2 2 2 3 3" xfId="9899"/>
    <cellStyle name="汇总 4 3 7" xfId="9900"/>
    <cellStyle name="适中 2 2 2 3 4" xfId="9901"/>
    <cellStyle name="汇总 4 3 8" xfId="9902"/>
    <cellStyle name="适中 2 2 2 3 5" xfId="9903"/>
    <cellStyle name="汇总 4 3 9" xfId="9904"/>
    <cellStyle name="适中 2 2 2 3 6" xfId="9905"/>
    <cellStyle name="汇总 4 3_2016-2018年财政规划附表(2)" xfId="9906"/>
    <cellStyle name="汇总 4 4 12" xfId="9907"/>
    <cellStyle name="汇总 4 4 13" xfId="9908"/>
    <cellStyle name="汇总 4 4 14" xfId="9909"/>
    <cellStyle name="汇总 4 4 15" xfId="9910"/>
    <cellStyle name="汇总 4 4 2" xfId="9911"/>
    <cellStyle name="汇总 4 4 2 2" xfId="9912"/>
    <cellStyle name="汇总 4 4 2 3" xfId="9913"/>
    <cellStyle name="汇总 4 4 2 4" xfId="9914"/>
    <cellStyle name="汇总 4 4 2 5" xfId="9915"/>
    <cellStyle name="汇总 4 4 3" xfId="9916"/>
    <cellStyle name="汇总 4 4 3 10" xfId="9917"/>
    <cellStyle name="汇总 4 4 3 11" xfId="9918"/>
    <cellStyle name="汇总 4 4 3 12" xfId="9919"/>
    <cellStyle name="汇总 4 4 3 13" xfId="9920"/>
    <cellStyle name="汇总 4 4 3 2" xfId="9921"/>
    <cellStyle name="汇总 4 4 3 3" xfId="9922"/>
    <cellStyle name="汇总 4 4 3 4" xfId="9923"/>
    <cellStyle name="汇总 4 4 3 5" xfId="9924"/>
    <cellStyle name="汇总 4 4 3 6" xfId="9925"/>
    <cellStyle name="汇总 4 4 3 7" xfId="9926"/>
    <cellStyle name="汇总 4 4 3 8" xfId="9927"/>
    <cellStyle name="汇总 4 4 3 9" xfId="9928"/>
    <cellStyle name="汇总 4 4 4" xfId="9929"/>
    <cellStyle name="汇总 4 4 5" xfId="9930"/>
    <cellStyle name="汇总 4 4 6" xfId="9931"/>
    <cellStyle name="汇总 4 4 7" xfId="9932"/>
    <cellStyle name="汇总 4 4 8" xfId="9933"/>
    <cellStyle name="汇总 4 4 9" xfId="9934"/>
    <cellStyle name="汇总 4 4_2016-2018年财政规划附表(2)" xfId="9935"/>
    <cellStyle name="汇总 4 5 2" xfId="9936"/>
    <cellStyle name="汇总 4 5 3" xfId="9937"/>
    <cellStyle name="汇总 4 5 4" xfId="9938"/>
    <cellStyle name="汇总 4 5 5" xfId="9939"/>
    <cellStyle name="汇总 4 6 10" xfId="9940"/>
    <cellStyle name="汇总 4 6 11" xfId="9941"/>
    <cellStyle name="汇总 4 6 12" xfId="9942"/>
    <cellStyle name="汇总 4 6 13" xfId="9943"/>
    <cellStyle name="汇总 4 6 7" xfId="9944"/>
    <cellStyle name="汇总 4 6 8" xfId="9945"/>
    <cellStyle name="汇总 4 6 9" xfId="9946"/>
    <cellStyle name="汇总 4 7" xfId="9947"/>
    <cellStyle name="汇总 4 9" xfId="9948"/>
    <cellStyle name="汇总 4_2015.1.3县级预算表" xfId="9949"/>
    <cellStyle name="汇总 5" xfId="9950"/>
    <cellStyle name="汇总 5 10" xfId="9951"/>
    <cellStyle name="汇总 5 11" xfId="9952"/>
    <cellStyle name="汇总 5 12" xfId="9953"/>
    <cellStyle name="汇总 5 13" xfId="9954"/>
    <cellStyle name="汇总 5 14" xfId="9955"/>
    <cellStyle name="汇总 5 15" xfId="9956"/>
    <cellStyle name="汇总 5 16" xfId="9957"/>
    <cellStyle name="汇总 5 17" xfId="9958"/>
    <cellStyle name="汇总 5 2" xfId="9959"/>
    <cellStyle name="汇总 5 2 10" xfId="9960"/>
    <cellStyle name="汇总 5 2 11" xfId="9961"/>
    <cellStyle name="汇总 5 2 12" xfId="9962"/>
    <cellStyle name="汇总 5 2 13" xfId="9963"/>
    <cellStyle name="汇总 5 2 14" xfId="9964"/>
    <cellStyle name="汇总 5 2 15" xfId="9965"/>
    <cellStyle name="汇总 5 2 2" xfId="9966"/>
    <cellStyle name="汇总 5 2 2 2" xfId="9967"/>
    <cellStyle name="汇总 5 2 2 3" xfId="9968"/>
    <cellStyle name="汇总 5 2 2 4" xfId="9969"/>
    <cellStyle name="汇总 5 2 2 5" xfId="9970"/>
    <cellStyle name="汇总 5 2 3" xfId="9971"/>
    <cellStyle name="汇总 5 2 3 10" xfId="9972"/>
    <cellStyle name="输出 4 2 6" xfId="9973"/>
    <cellStyle name="汇总 5 2 3 11" xfId="9974"/>
    <cellStyle name="输出 4 2 7" xfId="9975"/>
    <cellStyle name="汇总 5 2 3 12" xfId="9976"/>
    <cellStyle name="输出 4 2 8" xfId="9977"/>
    <cellStyle name="汇总 5 2 3 13" xfId="9978"/>
    <cellStyle name="输出 4 2 9" xfId="9979"/>
    <cellStyle name="汇总 5 2 3 6" xfId="9980"/>
    <cellStyle name="汇总 5 2 3 7" xfId="9981"/>
    <cellStyle name="汇总 5 2 3 8" xfId="9982"/>
    <cellStyle name="汇总 5 2 3 9" xfId="9983"/>
    <cellStyle name="汇总 5 2 4" xfId="9984"/>
    <cellStyle name="汇总 5 2 5" xfId="9985"/>
    <cellStyle name="汇总 5 2 7" xfId="9986"/>
    <cellStyle name="汇总 5 2 8" xfId="9987"/>
    <cellStyle name="汇总 5 2 9" xfId="9988"/>
    <cellStyle name="汇总 5 3" xfId="9989"/>
    <cellStyle name="汇总 5 3 10" xfId="9990"/>
    <cellStyle name="汇总 5 3 11" xfId="9991"/>
    <cellStyle name="汇总 5 3 12" xfId="9992"/>
    <cellStyle name="汇总 5 3 13" xfId="9993"/>
    <cellStyle name="汇总 5 3 14" xfId="9994"/>
    <cellStyle name="汇总 5 3 15" xfId="9995"/>
    <cellStyle name="汇总 5 3 2" xfId="9996"/>
    <cellStyle name="汇总 5 3 2 2" xfId="9997"/>
    <cellStyle name="汇总 5 3 2 3" xfId="9998"/>
    <cellStyle name="汇总 5 3 2 4" xfId="9999"/>
    <cellStyle name="汇总 5 3 2 5" xfId="10000"/>
    <cellStyle name="汇总 5 3 3" xfId="10001"/>
    <cellStyle name="汇总 5 3 3 10" xfId="10002"/>
    <cellStyle name="汇总 5 3 3 11" xfId="10003"/>
    <cellStyle name="汇总 5 3 3 12" xfId="10004"/>
    <cellStyle name="汇总 5 3 3 13" xfId="10005"/>
    <cellStyle name="汇总 5 3 3 2" xfId="10006"/>
    <cellStyle name="汇总 5 3 3 3" xfId="10007"/>
    <cellStyle name="汇总 5 3 3 4" xfId="10008"/>
    <cellStyle name="汇总 5 3 3 5" xfId="10009"/>
    <cellStyle name="汇总 5 3 3 6" xfId="10010"/>
    <cellStyle name="汇总 5 3 3 7" xfId="10011"/>
    <cellStyle name="汇总 5 3 3 8" xfId="10012"/>
    <cellStyle name="汇总 5 3 3 9" xfId="10013"/>
    <cellStyle name="汇总 5 3 4" xfId="10014"/>
    <cellStyle name="汇总 5 3 5" xfId="10015"/>
    <cellStyle name="汇总 5 3 6" xfId="10016"/>
    <cellStyle name="汇总 5 3 7" xfId="10017"/>
    <cellStyle name="汇总 5 3 9" xfId="10018"/>
    <cellStyle name="汇总 5 3_2016-2018年财政规划附表(2)" xfId="10019"/>
    <cellStyle name="汇总 5 4" xfId="10020"/>
    <cellStyle name="汇总 5 4 2" xfId="10021"/>
    <cellStyle name="汇总 5 4 3" xfId="10022"/>
    <cellStyle name="汇总 5 4 4" xfId="10023"/>
    <cellStyle name="汇总 5 4 5" xfId="10024"/>
    <cellStyle name="汇总 5 5" xfId="10025"/>
    <cellStyle name="汇总 5 5 10" xfId="10026"/>
    <cellStyle name="解释性文本 4 4 2" xfId="10027"/>
    <cellStyle name="汇总 5 5 11" xfId="10028"/>
    <cellStyle name="解释性文本 4 4 3" xfId="10029"/>
    <cellStyle name="汇总 5 5 12" xfId="10030"/>
    <cellStyle name="解释性文本 4 4 4" xfId="10031"/>
    <cellStyle name="汇总 5 5 13" xfId="10032"/>
    <cellStyle name="解释性文本 4 4 5" xfId="10033"/>
    <cellStyle name="汇总 5 5 2" xfId="10034"/>
    <cellStyle name="汇总 5 5 3" xfId="10035"/>
    <cellStyle name="汇总 5 5 4" xfId="10036"/>
    <cellStyle name="汇总 5 5 5" xfId="10037"/>
    <cellStyle name="汇总 5 5 6" xfId="10038"/>
    <cellStyle name="汇总 5 5 7" xfId="10039"/>
    <cellStyle name="汇总 5 5 8" xfId="10040"/>
    <cellStyle name="汇总 5 5 9" xfId="10041"/>
    <cellStyle name="汇总 5 6" xfId="10042"/>
    <cellStyle name="汇总 5 7" xfId="10043"/>
    <cellStyle name="汇总 5 8" xfId="10044"/>
    <cellStyle name="汇总 5 9" xfId="10045"/>
    <cellStyle name="汇总 6" xfId="10046"/>
    <cellStyle name="汇总 6 10" xfId="10047"/>
    <cellStyle name="汇总 6 11" xfId="10048"/>
    <cellStyle name="汇总 6 12" xfId="10049"/>
    <cellStyle name="汇总 6 13" xfId="10050"/>
    <cellStyle name="汇总 6 14" xfId="10051"/>
    <cellStyle name="汇总 6 15" xfId="10052"/>
    <cellStyle name="汇总 6 2" xfId="10053"/>
    <cellStyle name="汇总 6 2 2" xfId="10054"/>
    <cellStyle name="输入 4 2 3 3" xfId="10055"/>
    <cellStyle name="汇总 6 2 3" xfId="10056"/>
    <cellStyle name="输入 4 2 3 4" xfId="10057"/>
    <cellStyle name="汇总 6 2 4" xfId="10058"/>
    <cellStyle name="输入 4 2 3 5" xfId="10059"/>
    <cellStyle name="汇总 6 2 5" xfId="10060"/>
    <cellStyle name="汇总 6 3" xfId="10061"/>
    <cellStyle name="汇总 6 3 10" xfId="10062"/>
    <cellStyle name="汇总 6 3 11" xfId="10063"/>
    <cellStyle name="汇总 6 3 12" xfId="10064"/>
    <cellStyle name="汇总 6 3 13" xfId="10065"/>
    <cellStyle name="汇总 6 3 5" xfId="10066"/>
    <cellStyle name="输入 4 2 4 6" xfId="10067"/>
    <cellStyle name="汇总 6 3 6" xfId="10068"/>
    <cellStyle name="输入 4 2 4 7" xfId="10069"/>
    <cellStyle name="汇总 6 3 7" xfId="10070"/>
    <cellStyle name="输入 4 2 4 8" xfId="10071"/>
    <cellStyle name="汇总 6 3 8" xfId="10072"/>
    <cellStyle name="输入 4 2 4 9" xfId="10073"/>
    <cellStyle name="汇总 6 4" xfId="10074"/>
    <cellStyle name="汇总 6 9" xfId="10075"/>
    <cellStyle name="汇总 6_2016-2018年财政规划附表(2)" xfId="10076"/>
    <cellStyle name="汇总 7" xfId="10077"/>
    <cellStyle name="汇总 7 10" xfId="10078"/>
    <cellStyle name="汇总 7 11" xfId="10079"/>
    <cellStyle name="汇总 7 12" xfId="10080"/>
    <cellStyle name="汇总 7 13" xfId="10081"/>
    <cellStyle name="汇总 7 14" xfId="10082"/>
    <cellStyle name="汇总 7 15" xfId="10083"/>
    <cellStyle name="适中 6_2016-2018年财政规划附表(2)" xfId="10084"/>
    <cellStyle name="汇总 7 2" xfId="10085"/>
    <cellStyle name="汇总 7 2 2" xfId="10086"/>
    <cellStyle name="警告文本 5 10" xfId="10087"/>
    <cellStyle name="输入 4 3 3 3" xfId="10088"/>
    <cellStyle name="汇总 7 3" xfId="10089"/>
    <cellStyle name="汇总 7 3 11" xfId="10090"/>
    <cellStyle name="检查单元格 2 4 2 5" xfId="10091"/>
    <cellStyle name="汇总 7 3 12" xfId="10092"/>
    <cellStyle name="汇总 7 3 13" xfId="10093"/>
    <cellStyle name="汇总 7 3 2" xfId="10094"/>
    <cellStyle name="汇总 7 3 3" xfId="10095"/>
    <cellStyle name="汇总 7 3 4" xfId="10096"/>
    <cellStyle name="汇总 7 3 5" xfId="10097"/>
    <cellStyle name="汇总 7 3 6" xfId="10098"/>
    <cellStyle name="汇总 7 3 7" xfId="10099"/>
    <cellStyle name="汇总 7 3 8" xfId="10100"/>
    <cellStyle name="汇总 7 4" xfId="10101"/>
    <cellStyle name="汇总 7_2016-2018年财政规划附表(2)" xfId="10102"/>
    <cellStyle name="输出 5 3 3 12" xfId="10103"/>
    <cellStyle name="汇总 8 10" xfId="10104"/>
    <cellStyle name="汇总 8 11" xfId="10105"/>
    <cellStyle name="汇总 8 12" xfId="10106"/>
    <cellStyle name="汇总 8 13" xfId="10107"/>
    <cellStyle name="汇总 8 6" xfId="10108"/>
    <cellStyle name="汇总 8 7" xfId="10109"/>
    <cellStyle name="汇总 8 8" xfId="10110"/>
    <cellStyle name="汇总 8 9" xfId="10111"/>
    <cellStyle name="计算 2" xfId="10112"/>
    <cellStyle name="计算 2 10" xfId="10113"/>
    <cellStyle name="计算 2 11" xfId="10114"/>
    <cellStyle name="计算 2 12" xfId="10115"/>
    <cellStyle name="计算 2 13" xfId="10116"/>
    <cellStyle name="计算 2 14" xfId="10117"/>
    <cellStyle name="计算 2 15" xfId="10118"/>
    <cellStyle name="计算 2 16" xfId="10119"/>
    <cellStyle name="计算 2 17" xfId="10120"/>
    <cellStyle name="计算 2 18" xfId="10121"/>
    <cellStyle name="计算 2 2" xfId="10122"/>
    <cellStyle name="计算 2 2 10" xfId="10123"/>
    <cellStyle name="计算 2 2 11" xfId="10124"/>
    <cellStyle name="计算 2 2 12" xfId="10125"/>
    <cellStyle name="计算 2 2 13" xfId="10126"/>
    <cellStyle name="计算 2 2 14" xfId="10127"/>
    <cellStyle name="计算 2 2 15" xfId="10128"/>
    <cellStyle name="计算 2 2 16" xfId="10129"/>
    <cellStyle name="计算 2 2 2" xfId="10130"/>
    <cellStyle name="计算 5 9" xfId="10131"/>
    <cellStyle name="计算 2 2 2 10" xfId="10132"/>
    <cellStyle name="计算 2 2 2 11" xfId="10133"/>
    <cellStyle name="计算 2 2 2 12" xfId="10134"/>
    <cellStyle name="计算 2 2 2 13" xfId="10135"/>
    <cellStyle name="计算 2 2 2 14" xfId="10136"/>
    <cellStyle name="计算 2 2 2 15" xfId="10137"/>
    <cellStyle name="计算 2 2 2 2" xfId="10138"/>
    <cellStyle name="计算 2 2 2 2 4" xfId="10139"/>
    <cellStyle name="输入 6 11" xfId="10140"/>
    <cellStyle name="计算 2 2 2 2 5" xfId="10141"/>
    <cellStyle name="输入 6 12" xfId="10142"/>
    <cellStyle name="计算 2 2 2 3" xfId="10143"/>
    <cellStyle name="计算 2 2 2 3 10" xfId="10144"/>
    <cellStyle name="计算 2 2 2 3 11" xfId="10145"/>
    <cellStyle name="计算 2 2 2 3 12" xfId="10146"/>
    <cellStyle name="计算 2 2 2 3 13" xfId="10147"/>
    <cellStyle name="计算 2 2 2 3 2" xfId="10148"/>
    <cellStyle name="计算 2 2 2 3 3" xfId="10149"/>
    <cellStyle name="计算 2 2 2 3 4" xfId="10150"/>
    <cellStyle name="计算 2 2 2 3 5" xfId="10151"/>
    <cellStyle name="计算 2 2 2 3 6" xfId="10152"/>
    <cellStyle name="计算 2 2 2 3 7" xfId="10153"/>
    <cellStyle name="计算 2 2 2 3 8" xfId="10154"/>
    <cellStyle name="计算 2 2 2 3 9" xfId="10155"/>
    <cellStyle name="计算 2 2 2 4" xfId="10156"/>
    <cellStyle name="计算 2 2 2 5" xfId="10157"/>
    <cellStyle name="计算 2 2 2 6" xfId="10158"/>
    <cellStyle name="计算 2 2 2 7" xfId="10159"/>
    <cellStyle name="计算 2 2 2 8" xfId="10160"/>
    <cellStyle name="计算 2 2 2 9" xfId="10161"/>
    <cellStyle name="计算 2 2 3" xfId="10162"/>
    <cellStyle name="输入 3 2 2 3 10" xfId="10163"/>
    <cellStyle name="计算 2 2 3 2" xfId="10164"/>
    <cellStyle name="计算 2 2 3 3" xfId="10165"/>
    <cellStyle name="计算 2 2 3 4" xfId="10166"/>
    <cellStyle name="计算 2 2 3 5" xfId="10167"/>
    <cellStyle name="计算 2 2 4" xfId="10168"/>
    <cellStyle name="输入 3 2 2 3 11" xfId="10169"/>
    <cellStyle name="计算 2 2 4 10" xfId="10170"/>
    <cellStyle name="计算 2 2 4 11" xfId="10171"/>
    <cellStyle name="计算 2 2 4 12" xfId="10172"/>
    <cellStyle name="计算 2 2 4 13" xfId="10173"/>
    <cellStyle name="计算 2 2 4 2" xfId="10174"/>
    <cellStyle name="计算 2 2 4 3" xfId="10175"/>
    <cellStyle name="计算 2 2 4 4" xfId="10176"/>
    <cellStyle name="计算 2 2 4 5" xfId="10177"/>
    <cellStyle name="计算 2 2 4 7" xfId="10178"/>
    <cellStyle name="计算 2 2 4 8" xfId="10179"/>
    <cellStyle name="计算 2 2 4 9" xfId="10180"/>
    <cellStyle name="计算 2 2 5" xfId="10181"/>
    <cellStyle name="输入 3 2 2 3 12" xfId="10182"/>
    <cellStyle name="计算 2 2 6" xfId="10183"/>
    <cellStyle name="输入 3 2 2 3 13" xfId="10184"/>
    <cellStyle name="计算 2 2 7" xfId="10185"/>
    <cellStyle name="计算 2 2 8" xfId="10186"/>
    <cellStyle name="计算 2 2 9" xfId="10187"/>
    <cellStyle name="计算 2 2_2015.1.3县级预算表" xfId="10188"/>
    <cellStyle name="计算 2 3" xfId="10189"/>
    <cellStyle name="计算 2 3 10" xfId="10190"/>
    <cellStyle name="计算 2 3 11" xfId="10191"/>
    <cellStyle name="计算 2 3 12" xfId="10192"/>
    <cellStyle name="计算 2 3 2" xfId="10193"/>
    <cellStyle name="计算 6 9" xfId="10194"/>
    <cellStyle name="计算 2 3 2 2" xfId="10195"/>
    <cellStyle name="计算 2 3 2 3" xfId="10196"/>
    <cellStyle name="计算 2 3 2 4" xfId="10197"/>
    <cellStyle name="计算 2 3 3" xfId="10198"/>
    <cellStyle name="计算 2 3 3 10" xfId="10199"/>
    <cellStyle name="计算 2 3 3 11" xfId="10200"/>
    <cellStyle name="计算 2 3 3 13" xfId="10201"/>
    <cellStyle name="计算 2 3 3 2" xfId="10202"/>
    <cellStyle name="计算 2 3 3 3" xfId="10203"/>
    <cellStyle name="计算 2 3 3 4" xfId="10204"/>
    <cellStyle name="计算 2 3 3 5" xfId="10205"/>
    <cellStyle name="计算 2 3 3 6" xfId="10206"/>
    <cellStyle name="计算 2 3 3 7" xfId="10207"/>
    <cellStyle name="计算 2 3 3 8" xfId="10208"/>
    <cellStyle name="计算 2 3 3 9" xfId="10209"/>
    <cellStyle name="计算 2 3 4" xfId="10210"/>
    <cellStyle name="计算 2 3 5" xfId="10211"/>
    <cellStyle name="计算 2 3 6" xfId="10212"/>
    <cellStyle name="计算 2 3 7" xfId="10213"/>
    <cellStyle name="计算 2 3 8" xfId="10214"/>
    <cellStyle name="计算 2 3 9" xfId="10215"/>
    <cellStyle name="计算 2 3_2016-2018年财政规划附表(2)" xfId="10216"/>
    <cellStyle name="计算 2 9" xfId="10217"/>
    <cellStyle name="计算 2 4" xfId="10218"/>
    <cellStyle name="计算 2 4 10" xfId="10219"/>
    <cellStyle name="警告文本 3 2 16" xfId="10220"/>
    <cellStyle name="计算 2 4 11" xfId="10221"/>
    <cellStyle name="计算 2 4 12" xfId="10222"/>
    <cellStyle name="计算 2 4 13" xfId="10223"/>
    <cellStyle name="计算 2 4 14" xfId="10224"/>
    <cellStyle name="计算 2 4 15" xfId="10225"/>
    <cellStyle name="计算 2 4 2" xfId="10226"/>
    <cellStyle name="计算 7 9" xfId="10227"/>
    <cellStyle name="计算 2 4 2 2" xfId="10228"/>
    <cellStyle name="计算 2 4 2 3" xfId="10229"/>
    <cellStyle name="计算 2 4 2 4" xfId="10230"/>
    <cellStyle name="计算 2 4 2 5" xfId="10231"/>
    <cellStyle name="计算 2 4 3" xfId="10232"/>
    <cellStyle name="计算 2 4 3 10" xfId="10233"/>
    <cellStyle name="计算 2 4 3 11" xfId="10234"/>
    <cellStyle name="计算 2 4 3 12" xfId="10235"/>
    <cellStyle name="计算 2 4 3 13" xfId="10236"/>
    <cellStyle name="计算 2 4 3 2" xfId="10237"/>
    <cellStyle name="警告文本 3 2 4 7" xfId="10238"/>
    <cellStyle name="计算 2 4 3 3" xfId="10239"/>
    <cellStyle name="警告文本 3 2 4 8" xfId="10240"/>
    <cellStyle name="计算 2 4 3 4" xfId="10241"/>
    <cellStyle name="警告文本 3 2 4 9" xfId="10242"/>
    <cellStyle name="计算 2 4 3 5" xfId="10243"/>
    <cellStyle name="计算 2 4 3 6" xfId="10244"/>
    <cellStyle name="计算 2 4 3 7" xfId="10245"/>
    <cellStyle name="计算 2 4 3 8" xfId="10246"/>
    <cellStyle name="计算 2 4 3 9" xfId="10247"/>
    <cellStyle name="计算 2 4 4" xfId="10248"/>
    <cellStyle name="计算 2 4 5" xfId="10249"/>
    <cellStyle name="适中 4 2 2" xfId="10250"/>
    <cellStyle name="计算 2 4 6" xfId="10251"/>
    <cellStyle name="适中 4 2 3" xfId="10252"/>
    <cellStyle name="计算 2 4 7" xfId="10253"/>
    <cellStyle name="适中 4 2 4" xfId="10254"/>
    <cellStyle name="计算 2 4 8" xfId="10255"/>
    <cellStyle name="适中 4 2 5" xfId="10256"/>
    <cellStyle name="计算 2 4 9" xfId="10257"/>
    <cellStyle name="适中 4 2 6" xfId="10258"/>
    <cellStyle name="计算 2 4_2016-2018年财政规划附表(2)" xfId="10259"/>
    <cellStyle name="计算 2 5" xfId="10260"/>
    <cellStyle name="计算 2 5 2" xfId="10261"/>
    <cellStyle name="计算 8 9" xfId="10262"/>
    <cellStyle name="计算 2 5 3" xfId="10263"/>
    <cellStyle name="适中 2 4 10" xfId="10264"/>
    <cellStyle name="计算 2 5 4" xfId="10265"/>
    <cellStyle name="适中 2 4 11" xfId="10266"/>
    <cellStyle name="计算 2 5 5" xfId="10267"/>
    <cellStyle name="适中 2 4 12" xfId="10268"/>
    <cellStyle name="适中 4 3 2" xfId="10269"/>
    <cellStyle name="计算 2 6" xfId="10270"/>
    <cellStyle name="计算 2 6 10" xfId="10271"/>
    <cellStyle name="计算 2 6 11" xfId="10272"/>
    <cellStyle name="计算 2 6 12" xfId="10273"/>
    <cellStyle name="计算 2 6 13" xfId="10274"/>
    <cellStyle name="计算 2 6 2" xfId="10275"/>
    <cellStyle name="计算 2 6 3" xfId="10276"/>
    <cellStyle name="计算 2 6 4" xfId="10277"/>
    <cellStyle name="计算 2 6 5" xfId="10278"/>
    <cellStyle name="适中 4 4 2" xfId="10279"/>
    <cellStyle name="计算 2 6 6" xfId="10280"/>
    <cellStyle name="适中 4 4 3" xfId="10281"/>
    <cellStyle name="计算 2 6 7" xfId="10282"/>
    <cellStyle name="适中 4 4 4" xfId="10283"/>
    <cellStyle name="计算 2 6 8" xfId="10284"/>
    <cellStyle name="适中 4 4 5" xfId="10285"/>
    <cellStyle name="计算 2 6 9" xfId="10286"/>
    <cellStyle name="适中 4 4 6" xfId="10287"/>
    <cellStyle name="计算 2 7" xfId="10288"/>
    <cellStyle name="计算 2 8" xfId="10289"/>
    <cellStyle name="计算 2_2015.1.3县级预算表" xfId="10290"/>
    <cellStyle name="计算 3" xfId="10291"/>
    <cellStyle name="计算 3 14" xfId="10292"/>
    <cellStyle name="计算 3 15" xfId="10293"/>
    <cellStyle name="计算 3 16" xfId="10294"/>
    <cellStyle name="计算 3 17" xfId="10295"/>
    <cellStyle name="计算 3 18" xfId="10296"/>
    <cellStyle name="计算 3 2" xfId="10297"/>
    <cellStyle name="计算 3 2 10" xfId="10298"/>
    <cellStyle name="计算 3 2 11" xfId="10299"/>
    <cellStyle name="计算 3 2 12" xfId="10300"/>
    <cellStyle name="计算 3 2 13" xfId="10301"/>
    <cellStyle name="计算 3 2 14" xfId="10302"/>
    <cellStyle name="计算 3 2 15" xfId="10303"/>
    <cellStyle name="计算 3 2 16" xfId="10304"/>
    <cellStyle name="计算 3 2 2 10" xfId="10305"/>
    <cellStyle name="输出 5 3 12" xfId="10306"/>
    <cellStyle name="计算 3 2 2 11" xfId="10307"/>
    <cellStyle name="输出 5 3 13" xfId="10308"/>
    <cellStyle name="计算 3 2 2 12" xfId="10309"/>
    <cellStyle name="输出 5 3 14" xfId="10310"/>
    <cellStyle name="计算 3 2 2 13" xfId="10311"/>
    <cellStyle name="输出 5 3 15" xfId="10312"/>
    <cellStyle name="计算 3 2 2 14" xfId="10313"/>
    <cellStyle name="计算 3 2 2 15" xfId="10314"/>
    <cellStyle name="计算 3 2 2 2" xfId="10315"/>
    <cellStyle name="计算 3 2 2 3" xfId="10316"/>
    <cellStyle name="计算 3 2 2 3 10" xfId="10317"/>
    <cellStyle name="计算 3 2 2 3 11" xfId="10318"/>
    <cellStyle name="计算 3 2 2 3 12" xfId="10319"/>
    <cellStyle name="计算 3 2 2 3 13" xfId="10320"/>
    <cellStyle name="计算 3 2 2 3 2" xfId="10321"/>
    <cellStyle name="计算 3 2 2 4" xfId="10322"/>
    <cellStyle name="计算 3 2 2 5" xfId="10323"/>
    <cellStyle name="计算 3 2 2 6" xfId="10324"/>
    <cellStyle name="计算 3 2 2 7" xfId="10325"/>
    <cellStyle name="计算 3 2 2 8" xfId="10326"/>
    <cellStyle name="计算 3 2 2 9" xfId="10327"/>
    <cellStyle name="计算 3 2 3 2" xfId="10328"/>
    <cellStyle name="计算 3 2 3 3" xfId="10329"/>
    <cellStyle name="计算 3 2 3 4" xfId="10330"/>
    <cellStyle name="计算 3 2 3 5" xfId="10331"/>
    <cellStyle name="计算 3 2 4 10" xfId="10332"/>
    <cellStyle name="输出 5 5 12" xfId="10333"/>
    <cellStyle name="计算 3 2 4 11" xfId="10334"/>
    <cellStyle name="输出 5 5 13" xfId="10335"/>
    <cellStyle name="计算 3 2 4 12" xfId="10336"/>
    <cellStyle name="计算 3 2 4 13" xfId="10337"/>
    <cellStyle name="计算 3 2 4 2" xfId="10338"/>
    <cellStyle name="计算 3 2 4 3" xfId="10339"/>
    <cellStyle name="计算 3 2 6" xfId="10340"/>
    <cellStyle name="计算 3 2 7" xfId="10341"/>
    <cellStyle name="计算 3 2 8" xfId="10342"/>
    <cellStyle name="计算 3 2 9" xfId="10343"/>
    <cellStyle name="计算 3 2_2015.1.3县级预算表" xfId="10344"/>
    <cellStyle name="输入 3 2 2 2 4" xfId="10345"/>
    <cellStyle name="计算 3 3" xfId="10346"/>
    <cellStyle name="计算 3 3 10" xfId="10347"/>
    <cellStyle name="计算 3 3 11" xfId="10348"/>
    <cellStyle name="计算 3 3 12" xfId="10349"/>
    <cellStyle name="计算 3 3 2 2" xfId="10350"/>
    <cellStyle name="计算 3 3 2 3" xfId="10351"/>
    <cellStyle name="计算 3 3 2 4" xfId="10352"/>
    <cellStyle name="计算 3 3 2 5" xfId="10353"/>
    <cellStyle name="计算 3 3 3 2" xfId="10354"/>
    <cellStyle name="计算 3 3 3 3" xfId="10355"/>
    <cellStyle name="计算 3 3 3 4" xfId="10356"/>
    <cellStyle name="计算 3 3 3 5" xfId="10357"/>
    <cellStyle name="计算 3 3 3 6" xfId="10358"/>
    <cellStyle name="计算 3 3 3 7" xfId="10359"/>
    <cellStyle name="计算 3 3 3 8" xfId="10360"/>
    <cellStyle name="计算 3 3 3 9" xfId="10361"/>
    <cellStyle name="计算 3 3 6" xfId="10362"/>
    <cellStyle name="计算 3 3 7" xfId="10363"/>
    <cellStyle name="计算 3 3 8" xfId="10364"/>
    <cellStyle name="计算 3 3 9" xfId="10365"/>
    <cellStyle name="计算 3 3_2016-2018年财政规划附表(2)" xfId="10366"/>
    <cellStyle name="计算 3 4 10" xfId="10367"/>
    <cellStyle name="解释性文本 5 3 9" xfId="10368"/>
    <cellStyle name="警告文本 4 2 16" xfId="10369"/>
    <cellStyle name="计算 3 4 11" xfId="10370"/>
    <cellStyle name="计算 3 4 12" xfId="10371"/>
    <cellStyle name="计算 3 4 13" xfId="10372"/>
    <cellStyle name="计算 3 4 2" xfId="10373"/>
    <cellStyle name="计算 3 4 2 2" xfId="10374"/>
    <cellStyle name="计算 3 4 2 3" xfId="10375"/>
    <cellStyle name="计算 3 4 2 4" xfId="10376"/>
    <cellStyle name="计算 3 4 2 5" xfId="10377"/>
    <cellStyle name="计算 3 4 3" xfId="10378"/>
    <cellStyle name="计算 3 4 3 13" xfId="10379"/>
    <cellStyle name="计算 3 4 3 2" xfId="10380"/>
    <cellStyle name="警告文本 4 2 4 7" xfId="10381"/>
    <cellStyle name="计算 3 4 3 3" xfId="10382"/>
    <cellStyle name="警告文本 4 2 4 8" xfId="10383"/>
    <cellStyle name="计算 3 4 3 4" xfId="10384"/>
    <cellStyle name="警告文本 4 2 4 9" xfId="10385"/>
    <cellStyle name="计算 3 4 3 5" xfId="10386"/>
    <cellStyle name="计算 3 4 3 6" xfId="10387"/>
    <cellStyle name="计算 3 4 3 7" xfId="10388"/>
    <cellStyle name="计算 3 4 3 8" xfId="10389"/>
    <cellStyle name="计算 3 4 3 9" xfId="10390"/>
    <cellStyle name="计算 3 4 4" xfId="10391"/>
    <cellStyle name="计算 3 4 5" xfId="10392"/>
    <cellStyle name="适中 5 2 2" xfId="10393"/>
    <cellStyle name="计算 3 4 6" xfId="10394"/>
    <cellStyle name="适中 5 2 3" xfId="10395"/>
    <cellStyle name="计算 3 4 7" xfId="10396"/>
    <cellStyle name="适中 5 2 4" xfId="10397"/>
    <cellStyle name="计算 3 4 8" xfId="10398"/>
    <cellStyle name="适中 5 2 5" xfId="10399"/>
    <cellStyle name="计算 3 4 9" xfId="10400"/>
    <cellStyle name="适中 5 2 6" xfId="10401"/>
    <cellStyle name="计算 3 4_2016-2018年财政规划附表(2)" xfId="10402"/>
    <cellStyle name="计算 3 6 10" xfId="10403"/>
    <cellStyle name="计算 3 6 11" xfId="10404"/>
    <cellStyle name="计算 3 6 12" xfId="10405"/>
    <cellStyle name="解释性文本 2 2 10" xfId="10406"/>
    <cellStyle name="计算 3 6 13" xfId="10407"/>
    <cellStyle name="解释性文本 2 2 11" xfId="10408"/>
    <cellStyle name="计算 3 6 2" xfId="10409"/>
    <cellStyle name="计算 3 6 3" xfId="10410"/>
    <cellStyle name="计算 3 6 4" xfId="10411"/>
    <cellStyle name="输入 10" xfId="10412"/>
    <cellStyle name="计算 3 6 5" xfId="10413"/>
    <cellStyle name="适中 5 4 2" xfId="10414"/>
    <cellStyle name="输入 11" xfId="10415"/>
    <cellStyle name="计算 3 6 6" xfId="10416"/>
    <cellStyle name="适中 5 4 3" xfId="10417"/>
    <cellStyle name="输入 12" xfId="10418"/>
    <cellStyle name="计算 3 6 7" xfId="10419"/>
    <cellStyle name="适中 5 4 4" xfId="10420"/>
    <cellStyle name="计算 3 6 8" xfId="10421"/>
    <cellStyle name="适中 5 4 5" xfId="10422"/>
    <cellStyle name="计算 3 6 9" xfId="10423"/>
    <cellStyle name="计算 3 8" xfId="10424"/>
    <cellStyle name="计算 3 9" xfId="10425"/>
    <cellStyle name="计算 3_2015.1.3县级预算表" xfId="10426"/>
    <cellStyle name="计算 4" xfId="10427"/>
    <cellStyle name="计算 4 10" xfId="10428"/>
    <cellStyle name="计算 4 11" xfId="10429"/>
    <cellStyle name="计算 4 12" xfId="10430"/>
    <cellStyle name="计算 4 13" xfId="10431"/>
    <cellStyle name="计算 4 14" xfId="10432"/>
    <cellStyle name="计算 4 15" xfId="10433"/>
    <cellStyle name="计算 4 16" xfId="10434"/>
    <cellStyle name="计算 4 17" xfId="10435"/>
    <cellStyle name="计算 4 18" xfId="10436"/>
    <cellStyle name="计算 4 2" xfId="10437"/>
    <cellStyle name="计算 4 2 10" xfId="10438"/>
    <cellStyle name="计算 4 2 11" xfId="10439"/>
    <cellStyle name="计算 4 2 12" xfId="10440"/>
    <cellStyle name="计算 4 2 13" xfId="10441"/>
    <cellStyle name="计算 4 2 14" xfId="10442"/>
    <cellStyle name="计算 4 2 15" xfId="10443"/>
    <cellStyle name="计算 4 2 16" xfId="10444"/>
    <cellStyle name="计算 4 2 2 11" xfId="10445"/>
    <cellStyle name="计算 4 2 2 12" xfId="10446"/>
    <cellStyle name="计算 4 2 2 13" xfId="10447"/>
    <cellStyle name="计算 4 2 2 14" xfId="10448"/>
    <cellStyle name="计算 4 2 2 15" xfId="10449"/>
    <cellStyle name="计算 4 2 2 2" xfId="10450"/>
    <cellStyle name="计算 4 2 2 2 2" xfId="10451"/>
    <cellStyle name="计算 4 2 2 2 3" xfId="10452"/>
    <cellStyle name="计算 4 2 2 2 4" xfId="10453"/>
    <cellStyle name="计算 4 2 2 3 10" xfId="10454"/>
    <cellStyle name="计算 4 2 2 3 11" xfId="10455"/>
    <cellStyle name="计算 4 2 2 3 12" xfId="10456"/>
    <cellStyle name="计算 4 2 2 3 13" xfId="10457"/>
    <cellStyle name="计算 4 2 2 3 2" xfId="10458"/>
    <cellStyle name="计算 4 2 2 3 3" xfId="10459"/>
    <cellStyle name="计算 4 2 2 3 4" xfId="10460"/>
    <cellStyle name="计算 4 2 2 3 5" xfId="10461"/>
    <cellStyle name="计算 4 2 2 3 6" xfId="10462"/>
    <cellStyle name="计算 4 2 2 3 7" xfId="10463"/>
    <cellStyle name="计算 4 2 2 3 9" xfId="10464"/>
    <cellStyle name="计算 4 2 2 7" xfId="10465"/>
    <cellStyle name="计算 4 2 2 8" xfId="10466"/>
    <cellStyle name="计算 4 2 2 9" xfId="10467"/>
    <cellStyle name="计算 4 2 2_2016-2018年财政规划附表(2)" xfId="10468"/>
    <cellStyle name="计算 4 2 3 2" xfId="10469"/>
    <cellStyle name="计算 4 2 4 12" xfId="10470"/>
    <cellStyle name="计算 4 2 4 13" xfId="10471"/>
    <cellStyle name="计算 4 2 4 2" xfId="10472"/>
    <cellStyle name="计算 4 2 4 3" xfId="10473"/>
    <cellStyle name="计算 4 2 4 4" xfId="10474"/>
    <cellStyle name="计算 4 2 4 5" xfId="10475"/>
    <cellStyle name="计算 4 2 4 6" xfId="10476"/>
    <cellStyle name="计算 4 2 4 7" xfId="10477"/>
    <cellStyle name="计算 4 2 4 8" xfId="10478"/>
    <cellStyle name="计算 4 2 4 9" xfId="10479"/>
    <cellStyle name="计算 4 2 6" xfId="10480"/>
    <cellStyle name="注释 2 2 4 11" xfId="10481"/>
    <cellStyle name="计算 4 2 7" xfId="10482"/>
    <cellStyle name="注释 2 2 4 12" xfId="10483"/>
    <cellStyle name="计算 4 2 8" xfId="10484"/>
    <cellStyle name="注释 2 2 4 13" xfId="10485"/>
    <cellStyle name="计算 4 2 9" xfId="10486"/>
    <cellStyle name="计算 4 2_2015.1.3县级预算表" xfId="10487"/>
    <cellStyle name="计算 4 3" xfId="10488"/>
    <cellStyle name="计算 4 3 11" xfId="10489"/>
    <cellStyle name="计算 4 3 12" xfId="10490"/>
    <cellStyle name="计算 4 3 13" xfId="10491"/>
    <cellStyle name="计算 4 3 14" xfId="10492"/>
    <cellStyle name="计算 4 3 15" xfId="10493"/>
    <cellStyle name="计算 4 3 2" xfId="10494"/>
    <cellStyle name="计算 4 3 2 2" xfId="10495"/>
    <cellStyle name="计算 4 3 3" xfId="10496"/>
    <cellStyle name="计算 4 3 3 10" xfId="10497"/>
    <cellStyle name="输出 6 2 2" xfId="10498"/>
    <cellStyle name="输入 3 2 4 6" xfId="10499"/>
    <cellStyle name="计算 4 3 3 11" xfId="10500"/>
    <cellStyle name="输出 6 2 3" xfId="10501"/>
    <cellStyle name="输入 3 2 4 7" xfId="10502"/>
    <cellStyle name="计算 4 3 3 12" xfId="10503"/>
    <cellStyle name="输出 6 2 4" xfId="10504"/>
    <cellStyle name="输入 3 2 4 8" xfId="10505"/>
    <cellStyle name="计算 4 3 3 13" xfId="10506"/>
    <cellStyle name="输出 6 2 5" xfId="10507"/>
    <cellStyle name="输入 3 2 4 9" xfId="10508"/>
    <cellStyle name="计算 4 3 3 2" xfId="10509"/>
    <cellStyle name="计算 4 3 4" xfId="10510"/>
    <cellStyle name="计算 4 3 5" xfId="10511"/>
    <cellStyle name="计算 4 3 6" xfId="10512"/>
    <cellStyle name="计算 4 3 7" xfId="10513"/>
    <cellStyle name="计算 4 3 8" xfId="10514"/>
    <cellStyle name="计算 4 3 9" xfId="10515"/>
    <cellStyle name="计算 4 3_2016-2018年财政规划附表(2)" xfId="10516"/>
    <cellStyle name="计算 4 4" xfId="10517"/>
    <cellStyle name="计算 4 4 10" xfId="10518"/>
    <cellStyle name="计算 4 4 11" xfId="10519"/>
    <cellStyle name="计算 4 4 12" xfId="10520"/>
    <cellStyle name="计算 4 4 2 2" xfId="10521"/>
    <cellStyle name="警告文本 5 2 3 7" xfId="10522"/>
    <cellStyle name="计算 4 4 2 3" xfId="10523"/>
    <cellStyle name="警告文本 5 2 3 8" xfId="10524"/>
    <cellStyle name="计算 4 4 2 4" xfId="10525"/>
    <cellStyle name="警告文本 5 2 3 9" xfId="10526"/>
    <cellStyle name="计算 4 4 2 5" xfId="10527"/>
    <cellStyle name="计算 4 4 3 12" xfId="10528"/>
    <cellStyle name="计算 4 4 3 13" xfId="10529"/>
    <cellStyle name="计算 4 4 3 2" xfId="10530"/>
    <cellStyle name="计算 4 4 3 3" xfId="10531"/>
    <cellStyle name="计算 4 4 3 4" xfId="10532"/>
    <cellStyle name="计算 4 4 3 5" xfId="10533"/>
    <cellStyle name="计算 4 4 3 6" xfId="10534"/>
    <cellStyle name="计算 4 4 3 7" xfId="10535"/>
    <cellStyle name="计算 4 4 3 8" xfId="10536"/>
    <cellStyle name="计算 4 4 3 9" xfId="10537"/>
    <cellStyle name="计算 4 4 6" xfId="10538"/>
    <cellStyle name="适中 6 2 3" xfId="10539"/>
    <cellStyle name="计算 4 4 7" xfId="10540"/>
    <cellStyle name="适中 6 2 4" xfId="10541"/>
    <cellStyle name="计算 4 4 8" xfId="10542"/>
    <cellStyle name="适中 6 2 5" xfId="10543"/>
    <cellStyle name="计算 4 4 9" xfId="10544"/>
    <cellStyle name="计算 4 5" xfId="10545"/>
    <cellStyle name="计算 4 6" xfId="10546"/>
    <cellStyle name="计算 4 6 10" xfId="10547"/>
    <cellStyle name="警告文本 2 3 7" xfId="10548"/>
    <cellStyle name="计算 4 6 11" xfId="10549"/>
    <cellStyle name="警告文本 2 3 8" xfId="10550"/>
    <cellStyle name="计算 4 6 12" xfId="10551"/>
    <cellStyle name="解释性文本 3 2 10" xfId="10552"/>
    <cellStyle name="警告文本 2 3 9" xfId="10553"/>
    <cellStyle name="计算 4 6 13" xfId="10554"/>
    <cellStyle name="解释性文本 3 2 11" xfId="10555"/>
    <cellStyle name="解释性文本 3 2 2 2 2" xfId="10556"/>
    <cellStyle name="计算 4 6 2" xfId="10557"/>
    <cellStyle name="计算 4 6 3" xfId="10558"/>
    <cellStyle name="计算 4 6 4" xfId="10559"/>
    <cellStyle name="计算 4 6 5" xfId="10560"/>
    <cellStyle name="计算 4 6 6" xfId="10561"/>
    <cellStyle name="计算 4 6 7" xfId="10562"/>
    <cellStyle name="计算 4 6 8" xfId="10563"/>
    <cellStyle name="计算 4 6 9" xfId="10564"/>
    <cellStyle name="计算 4 7" xfId="10565"/>
    <cellStyle name="计算 4 8" xfId="10566"/>
    <cellStyle name="计算 4 9" xfId="10567"/>
    <cellStyle name="计算 4_2015.1.3县级预算表" xfId="10568"/>
    <cellStyle name="计算 5" xfId="10569"/>
    <cellStyle name="计算 5 16" xfId="10570"/>
    <cellStyle name="计算 5 17" xfId="10571"/>
    <cellStyle name="计算 5 2 10" xfId="10572"/>
    <cellStyle name="解释性文本 2 2 2 3 8" xfId="10573"/>
    <cellStyle name="计算 5 2 11" xfId="10574"/>
    <cellStyle name="解释性文本 2 2 2 3 9" xfId="10575"/>
    <cellStyle name="计算 5 2 12" xfId="10576"/>
    <cellStyle name="计算 5 2 13" xfId="10577"/>
    <cellStyle name="计算 5 2 14" xfId="10578"/>
    <cellStyle name="计算 5 2 15" xfId="10579"/>
    <cellStyle name="计算 5 2 2 2" xfId="10580"/>
    <cellStyle name="计算 5 2 3 10" xfId="10581"/>
    <cellStyle name="计算 5 2 3 11" xfId="10582"/>
    <cellStyle name="计算 5 2 3 12" xfId="10583"/>
    <cellStyle name="计算 5 2 3 13" xfId="10584"/>
    <cellStyle name="计算 5 2 3 2" xfId="10585"/>
    <cellStyle name="计算 5 2 6" xfId="10586"/>
    <cellStyle name="输出 3 2 4 12" xfId="10587"/>
    <cellStyle name="计算 5 2 7" xfId="10588"/>
    <cellStyle name="输出 3 2 4 13" xfId="10589"/>
    <cellStyle name="计算 5 2 8" xfId="10590"/>
    <cellStyle name="计算 5 2 9" xfId="10591"/>
    <cellStyle name="计算 5 3 10" xfId="10592"/>
    <cellStyle name="计算 5 3 11" xfId="10593"/>
    <cellStyle name="计算 5 3 12" xfId="10594"/>
    <cellStyle name="计算 5 3 13" xfId="10595"/>
    <cellStyle name="计算 5 3 14" xfId="10596"/>
    <cellStyle name="计算 5 3 15" xfId="10597"/>
    <cellStyle name="计算 5 3 2" xfId="10598"/>
    <cellStyle name="计算 5 3 2 2" xfId="10599"/>
    <cellStyle name="计算 5 3 3" xfId="10600"/>
    <cellStyle name="计算 5 3 3 10" xfId="10601"/>
    <cellStyle name="计算 5 3 3 11" xfId="10602"/>
    <cellStyle name="计算 5 3 3 12" xfId="10603"/>
    <cellStyle name="计算 5 3 3 13" xfId="10604"/>
    <cellStyle name="警告文本 6_2016-2018年财政规划附表(2)" xfId="10605"/>
    <cellStyle name="计算 5 3 3 2" xfId="10606"/>
    <cellStyle name="计算 5 3 4" xfId="10607"/>
    <cellStyle name="计算 5 3 5" xfId="10608"/>
    <cellStyle name="计算 5 3 6" xfId="10609"/>
    <cellStyle name="计算 5 3 7" xfId="10610"/>
    <cellStyle name="计算 5 3 8" xfId="10611"/>
    <cellStyle name="计算 5 3 9" xfId="10612"/>
    <cellStyle name="计算 5 3_2016-2018年财政规划附表(2)" xfId="10613"/>
    <cellStyle name="计算 5 4 2" xfId="10614"/>
    <cellStyle name="计算 5 4 3" xfId="10615"/>
    <cellStyle name="计算 5 4 4" xfId="10616"/>
    <cellStyle name="计算 5 4 5" xfId="10617"/>
    <cellStyle name="适中 7 2 2" xfId="10618"/>
    <cellStyle name="计算 5 5" xfId="10619"/>
    <cellStyle name="计算 5 5 11" xfId="10620"/>
    <cellStyle name="计算 5 5 12" xfId="10621"/>
    <cellStyle name="计算 5 5 13" xfId="10622"/>
    <cellStyle name="计算 5 5 2" xfId="10623"/>
    <cellStyle name="计算 5 5 3" xfId="10624"/>
    <cellStyle name="计算 5 5 4" xfId="10625"/>
    <cellStyle name="计算 5 5 5" xfId="10626"/>
    <cellStyle name="适中 7 3 2" xfId="10627"/>
    <cellStyle name="计算 5 6" xfId="10628"/>
    <cellStyle name="计算 5 7" xfId="10629"/>
    <cellStyle name="计算 5 8" xfId="10630"/>
    <cellStyle name="计算 5_2015.1.3县级预算表" xfId="10631"/>
    <cellStyle name="计算 6" xfId="10632"/>
    <cellStyle name="适中 2 10" xfId="10633"/>
    <cellStyle name="计算 6 15" xfId="10634"/>
    <cellStyle name="计算 6 2" xfId="10635"/>
    <cellStyle name="计算 6 3" xfId="10636"/>
    <cellStyle name="计算 6 3 10" xfId="10637"/>
    <cellStyle name="计算 6 3 11" xfId="10638"/>
    <cellStyle name="计算 6 3 2" xfId="10639"/>
    <cellStyle name="计算 6 3 3" xfId="10640"/>
    <cellStyle name="计算 6 3 4" xfId="10641"/>
    <cellStyle name="计算 6 3 5" xfId="10642"/>
    <cellStyle name="计算 6 3 6" xfId="10643"/>
    <cellStyle name="计算 6 3 7" xfId="10644"/>
    <cellStyle name="计算 6 3 8" xfId="10645"/>
    <cellStyle name="计算 6 3 9" xfId="10646"/>
    <cellStyle name="计算 6 4" xfId="10647"/>
    <cellStyle name="计算 6 5" xfId="10648"/>
    <cellStyle name="计算 6 6" xfId="10649"/>
    <cellStyle name="计算 6 7" xfId="10650"/>
    <cellStyle name="计算 6 8" xfId="10651"/>
    <cellStyle name="计算 6_2016-2018年财政规划附表(2)" xfId="10652"/>
    <cellStyle name="计算 7 10" xfId="10653"/>
    <cellStyle name="计算 7 11" xfId="10654"/>
    <cellStyle name="计算 7 12" xfId="10655"/>
    <cellStyle name="计算 7 13" xfId="10656"/>
    <cellStyle name="计算 7 14" xfId="10657"/>
    <cellStyle name="计算 7 15" xfId="10658"/>
    <cellStyle name="计算 7 2" xfId="10659"/>
    <cellStyle name="计算 7 2 2" xfId="10660"/>
    <cellStyle name="计算 7 2 3" xfId="10661"/>
    <cellStyle name="计算 7 2 4" xfId="10662"/>
    <cellStyle name="计算 7 2 5" xfId="10663"/>
    <cellStyle name="计算 7 3" xfId="10664"/>
    <cellStyle name="计算 7 3 10" xfId="10665"/>
    <cellStyle name="计算 7 3 11" xfId="10666"/>
    <cellStyle name="计算 7 3 12" xfId="10667"/>
    <cellStyle name="计算 7 3 2" xfId="10668"/>
    <cellStyle name="计算 7 3 3" xfId="10669"/>
    <cellStyle name="计算 7 3 4" xfId="10670"/>
    <cellStyle name="计算 7 3 5" xfId="10671"/>
    <cellStyle name="计算 7 3 6" xfId="10672"/>
    <cellStyle name="计算 7 3 7" xfId="10673"/>
    <cellStyle name="计算 7 3 8" xfId="10674"/>
    <cellStyle name="计算 7 3 9" xfId="10675"/>
    <cellStyle name="计算 7 4" xfId="10676"/>
    <cellStyle name="计算 7 5" xfId="10677"/>
    <cellStyle name="计算 7 6" xfId="10678"/>
    <cellStyle name="计算 7 7" xfId="10679"/>
    <cellStyle name="计算 7 8" xfId="10680"/>
    <cellStyle name="计算 7_2016-2018年财政规划附表(2)" xfId="10681"/>
    <cellStyle name="计算 8 2" xfId="10682"/>
    <cellStyle name="计算 8 3" xfId="10683"/>
    <cellStyle name="计算 8 4" xfId="10684"/>
    <cellStyle name="计算 8 5" xfId="10685"/>
    <cellStyle name="计算 8 6" xfId="10686"/>
    <cellStyle name="计算 8 7" xfId="10687"/>
    <cellStyle name="计算 8 8" xfId="10688"/>
    <cellStyle name="检查单元格 11" xfId="10689"/>
    <cellStyle name="链接单元格 3 4 3 11" xfId="10690"/>
    <cellStyle name="注释 5 5 7" xfId="10691"/>
    <cellStyle name="检查单元格 12" xfId="10692"/>
    <cellStyle name="链接单元格 3 4 3 12" xfId="10693"/>
    <cellStyle name="注释 5 5 8" xfId="10694"/>
    <cellStyle name="检查单元格 2" xfId="10695"/>
    <cellStyle name="链接单元格 3 4 3 2" xfId="10696"/>
    <cellStyle name="检查单元格 2 10" xfId="10697"/>
    <cellStyle name="检查单元格 2 11" xfId="10698"/>
    <cellStyle name="检查单元格 2 12" xfId="10699"/>
    <cellStyle name="检查单元格 2 13" xfId="10700"/>
    <cellStyle name="检查单元格 2 14" xfId="10701"/>
    <cellStyle name="检查单元格 2 15" xfId="10702"/>
    <cellStyle name="检查单元格 2 16" xfId="10703"/>
    <cellStyle name="检查单元格 2 17" xfId="10704"/>
    <cellStyle name="检查单元格 2 18" xfId="10705"/>
    <cellStyle name="检查单元格 2 2 10" xfId="10706"/>
    <cellStyle name="检查单元格 2 2 11" xfId="10707"/>
    <cellStyle name="检查单元格 2 2 12" xfId="10708"/>
    <cellStyle name="检查单元格 2 2 13" xfId="10709"/>
    <cellStyle name="检查单元格 2 2 14" xfId="10710"/>
    <cellStyle name="检查单元格 2 2 15" xfId="10711"/>
    <cellStyle name="检查单元格 2 2 16" xfId="10712"/>
    <cellStyle name="检查单元格 2 2 2" xfId="10713"/>
    <cellStyle name="检查单元格 2 2 2 10" xfId="10714"/>
    <cellStyle name="检查单元格 2 2 2 11" xfId="10715"/>
    <cellStyle name="检查单元格 2 2 2 12" xfId="10716"/>
    <cellStyle name="检查单元格 2 2 2 13" xfId="10717"/>
    <cellStyle name="检查单元格 2 2 2 14" xfId="10718"/>
    <cellStyle name="检查单元格 2 2 2 15" xfId="10719"/>
    <cellStyle name="检查单元格 2 2 2 2" xfId="10720"/>
    <cellStyle name="注释 2 4 14" xfId="10721"/>
    <cellStyle name="检查单元格 2 2 2 3" xfId="10722"/>
    <cellStyle name="注释 2 4 15" xfId="10723"/>
    <cellStyle name="检查单元格 2 2 2 3 10" xfId="10724"/>
    <cellStyle name="检查单元格 2 2 2 3 11" xfId="10725"/>
    <cellStyle name="检查单元格 2 2 2 3 12" xfId="10726"/>
    <cellStyle name="检查单元格 2 2 2 3 13" xfId="10727"/>
    <cellStyle name="检查单元格 2 2 2 3 2" xfId="10728"/>
    <cellStyle name="检查单元格 2 2 2 3 3" xfId="10729"/>
    <cellStyle name="检查单元格 2 2 2 3 4" xfId="10730"/>
    <cellStyle name="检查单元格 2 2 2 3 5" xfId="10731"/>
    <cellStyle name="检查单元格 2 2 2 3 6" xfId="10732"/>
    <cellStyle name="检查单元格 2 2 2 3 7" xfId="10733"/>
    <cellStyle name="检查单元格 2 2 2 4" xfId="10734"/>
    <cellStyle name="检查单元格 2 2 2 5" xfId="10735"/>
    <cellStyle name="检查单元格 2 2 2 6" xfId="10736"/>
    <cellStyle name="检查单元格 2 2 2 7" xfId="10737"/>
    <cellStyle name="检查单元格 2 2 2 8" xfId="10738"/>
    <cellStyle name="检查单元格 2 2 2 9" xfId="10739"/>
    <cellStyle name="检查单元格 2 2 2_2016-2018年财政规划附表(2)" xfId="10740"/>
    <cellStyle name="检查单元格 2 2 3" xfId="10741"/>
    <cellStyle name="检查单元格 2 4 10" xfId="10742"/>
    <cellStyle name="检查单元格 2 2 3 2" xfId="10743"/>
    <cellStyle name="检查单元格 2 2 3 3" xfId="10744"/>
    <cellStyle name="检查单元格 2 2 3 4" xfId="10745"/>
    <cellStyle name="检查单元格 2 2 3 5" xfId="10746"/>
    <cellStyle name="检查单元格 2 2 4" xfId="10747"/>
    <cellStyle name="检查单元格 2 4 11" xfId="10748"/>
    <cellStyle name="检查单元格 2 2 4 10" xfId="10749"/>
    <cellStyle name="检查单元格 2 2 4 11" xfId="10750"/>
    <cellStyle name="检查单元格 2 2 4 12" xfId="10751"/>
    <cellStyle name="检查单元格 2 2 4 13" xfId="10752"/>
    <cellStyle name="检查单元格 2 2 4 2" xfId="10753"/>
    <cellStyle name="检查单元格 2 2 4 3" xfId="10754"/>
    <cellStyle name="检查单元格 2 2 4 4" xfId="10755"/>
    <cellStyle name="检查单元格 2 2 4 5" xfId="10756"/>
    <cellStyle name="检查单元格 2 2 4 6" xfId="10757"/>
    <cellStyle name="检查单元格 2 2 4 7" xfId="10758"/>
    <cellStyle name="检查单元格 2 2 4 9" xfId="10759"/>
    <cellStyle name="检查单元格 2 2 5" xfId="10760"/>
    <cellStyle name="检查单元格 2 4 12" xfId="10761"/>
    <cellStyle name="检查单元格 2 2 6" xfId="10762"/>
    <cellStyle name="检查单元格 2 4 13" xfId="10763"/>
    <cellStyle name="检查单元格 2 2 7" xfId="10764"/>
    <cellStyle name="检查单元格 2 4 14" xfId="10765"/>
    <cellStyle name="检查单元格 2 2 8" xfId="10766"/>
    <cellStyle name="检查单元格 2 4 15" xfId="10767"/>
    <cellStyle name="检查单元格 2 2 9" xfId="10768"/>
    <cellStyle name="检查单元格 2 3 10" xfId="10769"/>
    <cellStyle name="检查单元格 2 3 11" xfId="10770"/>
    <cellStyle name="检查单元格 2 3 12" xfId="10771"/>
    <cellStyle name="检查单元格 2 3 13" xfId="10772"/>
    <cellStyle name="检查单元格 2 3 14" xfId="10773"/>
    <cellStyle name="检查单元格 2 3 15" xfId="10774"/>
    <cellStyle name="检查单元格 2 3 2" xfId="10775"/>
    <cellStyle name="检查单元格 2 3 2 2" xfId="10776"/>
    <cellStyle name="检查单元格 2 3 3" xfId="10777"/>
    <cellStyle name="检查单元格 2 3 3 10" xfId="10778"/>
    <cellStyle name="检查单元格 2 3 3 11" xfId="10779"/>
    <cellStyle name="检查单元格 2 3 3 12" xfId="10780"/>
    <cellStyle name="检查单元格 2 3 3 13" xfId="10781"/>
    <cellStyle name="检查单元格 2 3 3 2" xfId="10782"/>
    <cellStyle name="检查单元格 2 3 3 3" xfId="10783"/>
    <cellStyle name="检查单元格 2 3 3 4" xfId="10784"/>
    <cellStyle name="检查单元格 2 3 3 5" xfId="10785"/>
    <cellStyle name="检查单元格 2 3 3 6" xfId="10786"/>
    <cellStyle name="检查单元格 2 3 3 7" xfId="10787"/>
    <cellStyle name="检查单元格 2 3 3 8" xfId="10788"/>
    <cellStyle name="检查单元格 2 3 3 9" xfId="10789"/>
    <cellStyle name="检查单元格 2 3 4" xfId="10790"/>
    <cellStyle name="检查单元格 2 3 5" xfId="10791"/>
    <cellStyle name="检查单元格 2 3 6" xfId="10792"/>
    <cellStyle name="检查单元格 2 3 7" xfId="10793"/>
    <cellStyle name="检查单元格 2 3 8" xfId="10794"/>
    <cellStyle name="检查单元格 2 3 9" xfId="10795"/>
    <cellStyle name="检查单元格 2 4 2" xfId="10796"/>
    <cellStyle name="检查单元格 2 4 3" xfId="10797"/>
    <cellStyle name="检查单元格 2 4 3 10" xfId="10798"/>
    <cellStyle name="检查单元格 2 4 3 11" xfId="10799"/>
    <cellStyle name="检查单元格 2 4 3 12" xfId="10800"/>
    <cellStyle name="链接单元格 3 3 2 2" xfId="10801"/>
    <cellStyle name="检查单元格 2 4 3 13" xfId="10802"/>
    <cellStyle name="链接单元格 3 3 2 3" xfId="10803"/>
    <cellStyle name="检查单元格 2 4 3 2" xfId="10804"/>
    <cellStyle name="检查单元格 2 4 3 3" xfId="10805"/>
    <cellStyle name="检查单元格 2 4 3 4" xfId="10806"/>
    <cellStyle name="检查单元格 2 4 3 5" xfId="10807"/>
    <cellStyle name="检查单元格 2 4 3 6" xfId="10808"/>
    <cellStyle name="检查单元格 2 4 3 7" xfId="10809"/>
    <cellStyle name="检查单元格 2 4 3 8" xfId="10810"/>
    <cellStyle name="检查单元格 2 4 3 9" xfId="10811"/>
    <cellStyle name="检查单元格 2 4 4" xfId="10812"/>
    <cellStyle name="检查单元格 2 4 5" xfId="10813"/>
    <cellStyle name="检查单元格 2 4 6" xfId="10814"/>
    <cellStyle name="检查单元格 2 4 7" xfId="10815"/>
    <cellStyle name="检查单元格 2 4 8" xfId="10816"/>
    <cellStyle name="检查单元格 2 4 9" xfId="10817"/>
    <cellStyle name="检查单元格 2 4_2016-2018年财政规划附表(2)" xfId="10818"/>
    <cellStyle name="检查单元格 2 5 2" xfId="10819"/>
    <cellStyle name="检查单元格 2 5 3" xfId="10820"/>
    <cellStyle name="检查单元格 2 5 4" xfId="10821"/>
    <cellStyle name="检查单元格 2 5 5" xfId="10822"/>
    <cellStyle name="检查单元格 2 6 6" xfId="10823"/>
    <cellStyle name="检查单元格 2 6 7" xfId="10824"/>
    <cellStyle name="检查单元格 2 6 8" xfId="10825"/>
    <cellStyle name="检查单元格 2 6 9" xfId="10826"/>
    <cellStyle name="检查单元格 2 7" xfId="10827"/>
    <cellStyle name="检查单元格 2 8" xfId="10828"/>
    <cellStyle name="检查单元格 2 9" xfId="10829"/>
    <cellStyle name="检查单元格 2_2015.1.3县级预算表" xfId="10830"/>
    <cellStyle name="检查单元格 3" xfId="10831"/>
    <cellStyle name="链接单元格 3 4 3 3" xfId="10832"/>
    <cellStyle name="检查单元格 3 10" xfId="10833"/>
    <cellStyle name="检查单元格 3 11" xfId="10834"/>
    <cellStyle name="检查单元格 3 12" xfId="10835"/>
    <cellStyle name="检查单元格 3 13" xfId="10836"/>
    <cellStyle name="检查单元格 3 14" xfId="10837"/>
    <cellStyle name="适中 5 3_2016-2018年财政规划附表(2)" xfId="10838"/>
    <cellStyle name="检查单元格 3 15" xfId="10839"/>
    <cellStyle name="检查单元格 3 16" xfId="10840"/>
    <cellStyle name="检查单元格 3 2" xfId="10841"/>
    <cellStyle name="检查单元格 3 2 10" xfId="10842"/>
    <cellStyle name="检查单元格 3 2 11" xfId="10843"/>
    <cellStyle name="检查单元格 3 2 13" xfId="10844"/>
    <cellStyle name="检查单元格 3 2 14" xfId="10845"/>
    <cellStyle name="检查单元格 3 2 15" xfId="10846"/>
    <cellStyle name="检查单元格 3 2 16" xfId="10847"/>
    <cellStyle name="检查单元格 4 2 2 3 10" xfId="10848"/>
    <cellStyle name="检查单元格 3 2 2" xfId="10849"/>
    <cellStyle name="检查单元格 3 2 2 2" xfId="10850"/>
    <cellStyle name="检查单元格 3 2 2 3" xfId="10851"/>
    <cellStyle name="检查单元格 3 2 2 3 10" xfId="10852"/>
    <cellStyle name="检查单元格 3 2 2 3 11" xfId="10853"/>
    <cellStyle name="检查单元格 3 2 2 3 12" xfId="10854"/>
    <cellStyle name="检查单元格 3 2 2 3 13" xfId="10855"/>
    <cellStyle name="检查单元格 3 2 2 3 2" xfId="10856"/>
    <cellStyle name="检查单元格 3 2 2 3 3" xfId="10857"/>
    <cellStyle name="检查单元格 3 2 2 3 4" xfId="10858"/>
    <cellStyle name="检查单元格 3 2 2 3 5" xfId="10859"/>
    <cellStyle name="检查单元格 3 2 2 3 6" xfId="10860"/>
    <cellStyle name="检查单元格 3 2 2 3 7" xfId="10861"/>
    <cellStyle name="检查单元格 3 2 2 3 8" xfId="10862"/>
    <cellStyle name="警告文本 3 3_2016-2018年财政规划附表(2)" xfId="10863"/>
    <cellStyle name="输入 3 4 3 10" xfId="10864"/>
    <cellStyle name="检查单元格 3 2 2 3 9" xfId="10865"/>
    <cellStyle name="输入 3 4 3 11" xfId="10866"/>
    <cellStyle name="检查单元格 3 2 2 4" xfId="10867"/>
    <cellStyle name="检查单元格 3 2 2 9" xfId="10868"/>
    <cellStyle name="检查单元格 3 2 2_2016-2018年财政规划附表(2)" xfId="10869"/>
    <cellStyle name="检查单元格 3 2 3" xfId="10870"/>
    <cellStyle name="检查单元格 3 2 3 2" xfId="10871"/>
    <cellStyle name="检查单元格 3 2 3 3" xfId="10872"/>
    <cellStyle name="检查单元格 3 2 3 4" xfId="10873"/>
    <cellStyle name="检查单元格 3 2 3 5" xfId="10874"/>
    <cellStyle name="检查单元格 3 2 4" xfId="10875"/>
    <cellStyle name="检查单元格 3 2 4 10" xfId="10876"/>
    <cellStyle name="检查单元格 3 2 4 11" xfId="10877"/>
    <cellStyle name="检查单元格 3 2 4 12" xfId="10878"/>
    <cellStyle name="检查单元格 3 2 4 13" xfId="10879"/>
    <cellStyle name="检查单元格 3 2 4 3" xfId="10880"/>
    <cellStyle name="检查单元格 3 2 4 4" xfId="10881"/>
    <cellStyle name="检查单元格 3 2 4 5" xfId="10882"/>
    <cellStyle name="检查单元格 3 2 4 6" xfId="10883"/>
    <cellStyle name="检查单元格 3 2 5" xfId="10884"/>
    <cellStyle name="检查单元格 3 2 6" xfId="10885"/>
    <cellStyle name="检查单元格 3 2 7" xfId="10886"/>
    <cellStyle name="检查单元格 3 2 8" xfId="10887"/>
    <cellStyle name="检查单元格 3 2 9" xfId="10888"/>
    <cellStyle name="检查单元格 3 2_2015.1.3县级预算表" xfId="10889"/>
    <cellStyle name="检查单元格 3 3 10" xfId="10890"/>
    <cellStyle name="检查单元格 3 3 11" xfId="10891"/>
    <cellStyle name="检查单元格 3 3 12" xfId="10892"/>
    <cellStyle name="检查单元格 3 3 13" xfId="10893"/>
    <cellStyle name="检查单元格 3 3 14" xfId="10894"/>
    <cellStyle name="检查单元格 3 3 15" xfId="10895"/>
    <cellStyle name="检查单元格 3 3 2" xfId="10896"/>
    <cellStyle name="检查单元格 3 3 2 2" xfId="10897"/>
    <cellStyle name="检查单元格 3 3 2 3" xfId="10898"/>
    <cellStyle name="检查单元格 3 3 2 4" xfId="10899"/>
    <cellStyle name="检查单元格 3 3 2 5" xfId="10900"/>
    <cellStyle name="检查单元格 3 3 3" xfId="10901"/>
    <cellStyle name="检查单元格 3 3 3 11" xfId="10902"/>
    <cellStyle name="检查单元格 3 3 3 12" xfId="10903"/>
    <cellStyle name="检查单元格 3 3 3 13" xfId="10904"/>
    <cellStyle name="检查单元格 3 3 3 2" xfId="10905"/>
    <cellStyle name="检查单元格 3 3 3 3" xfId="10906"/>
    <cellStyle name="检查单元格 3 3 3 4" xfId="10907"/>
    <cellStyle name="检查单元格 3 3 3 5" xfId="10908"/>
    <cellStyle name="检查单元格 3 3 3 6" xfId="10909"/>
    <cellStyle name="检查单元格 3 3 3 7" xfId="10910"/>
    <cellStyle name="检查单元格 3 3 3 8" xfId="10911"/>
    <cellStyle name="检查单元格 3 3 3 9" xfId="10912"/>
    <cellStyle name="检查单元格 3 3 4" xfId="10913"/>
    <cellStyle name="检查单元格 3 3 5" xfId="10914"/>
    <cellStyle name="检查单元格 3 3 6" xfId="10915"/>
    <cellStyle name="检查单元格 3 3 7" xfId="10916"/>
    <cellStyle name="检查单元格 3 3 8" xfId="10917"/>
    <cellStyle name="检查单元格 3 3 9" xfId="10918"/>
    <cellStyle name="检查单元格 3 3_2016-2018年财政规划附表(2)" xfId="10919"/>
    <cellStyle name="检查单元格 3 4 10" xfId="10920"/>
    <cellStyle name="检查单元格 7 2 3" xfId="10921"/>
    <cellStyle name="检查单元格 3 4 11" xfId="10922"/>
    <cellStyle name="检查单元格 7 2 4" xfId="10923"/>
    <cellStyle name="检查单元格 3 4 12" xfId="10924"/>
    <cellStyle name="检查单元格 7 2 5" xfId="10925"/>
    <cellStyle name="检查单元格 3 4 2" xfId="10926"/>
    <cellStyle name="检查单元格 3 4 2 4" xfId="10927"/>
    <cellStyle name="检查单元格 3 4 2 5" xfId="10928"/>
    <cellStyle name="检查单元格 3 4 3" xfId="10929"/>
    <cellStyle name="检查单元格 3 4 3 10" xfId="10930"/>
    <cellStyle name="检查单元格 3 4 3 2" xfId="10931"/>
    <cellStyle name="检查单元格 3 4 3 3" xfId="10932"/>
    <cellStyle name="检查单元格 3 4 3 4" xfId="10933"/>
    <cellStyle name="检查单元格 3 4 3 5" xfId="10934"/>
    <cellStyle name="检查单元格 3 4 3 6" xfId="10935"/>
    <cellStyle name="检查单元格 3 4 3 7" xfId="10936"/>
    <cellStyle name="检查单元格 3 4 3 8" xfId="10937"/>
    <cellStyle name="检查单元格 3 4 3 9" xfId="10938"/>
    <cellStyle name="检查单元格 3 4 4" xfId="10939"/>
    <cellStyle name="检查单元格 3 4 5" xfId="10940"/>
    <cellStyle name="检查单元格 3 4 6" xfId="10941"/>
    <cellStyle name="检查单元格 3 4 7" xfId="10942"/>
    <cellStyle name="检查单元格 3 4 8" xfId="10943"/>
    <cellStyle name="检查单元格 3 4 9" xfId="10944"/>
    <cellStyle name="检查单元格 3 4_2016-2018年财政规划附表(2)" xfId="10945"/>
    <cellStyle name="检查单元格 3 5 2" xfId="10946"/>
    <cellStyle name="检查单元格 3 5 3" xfId="10947"/>
    <cellStyle name="检查单元格 3 5 4" xfId="10948"/>
    <cellStyle name="检查单元格 3 5 5" xfId="10949"/>
    <cellStyle name="检查单元格 3 6 10" xfId="10950"/>
    <cellStyle name="检查单元格 3 6 11" xfId="10951"/>
    <cellStyle name="检查单元格 3 6 12" xfId="10952"/>
    <cellStyle name="检查单元格 3 6 13" xfId="10953"/>
    <cellStyle name="检查单元格 3 6 3" xfId="10954"/>
    <cellStyle name="检查单元格 3 6 4" xfId="10955"/>
    <cellStyle name="检查单元格 3 6 5" xfId="10956"/>
    <cellStyle name="检查单元格 3 6 6" xfId="10957"/>
    <cellStyle name="检查单元格 3 6 7" xfId="10958"/>
    <cellStyle name="检查单元格 3 6 8" xfId="10959"/>
    <cellStyle name="检查单元格 3 6 9" xfId="10960"/>
    <cellStyle name="检查单元格 3_2015.1.3县级预算表" xfId="10961"/>
    <cellStyle name="检查单元格 4" xfId="10962"/>
    <cellStyle name="链接单元格 3 4 3 4" xfId="10963"/>
    <cellStyle name="检查单元格 4 10" xfId="10964"/>
    <cellStyle name="检查单元格 4 11" xfId="10965"/>
    <cellStyle name="检查单元格 4 12" xfId="10966"/>
    <cellStyle name="检查单元格 4 13" xfId="10967"/>
    <cellStyle name="检查单元格 4 14" xfId="10968"/>
    <cellStyle name="检查单元格 4 15" xfId="10969"/>
    <cellStyle name="检查单元格 4 16" xfId="10970"/>
    <cellStyle name="检查单元格 4 17" xfId="10971"/>
    <cellStyle name="检查单元格 4 18" xfId="10972"/>
    <cellStyle name="检查单元格 4 2 10" xfId="10973"/>
    <cellStyle name="检查单元格 4 2 11" xfId="10974"/>
    <cellStyle name="链接单元格 2 6 2" xfId="10975"/>
    <cellStyle name="检查单元格 4 2 12" xfId="10976"/>
    <cellStyle name="链接单元格 2 6 3" xfId="10977"/>
    <cellStyle name="检查单元格 4 2 13" xfId="10978"/>
    <cellStyle name="链接单元格 2 6 4" xfId="10979"/>
    <cellStyle name="检查单元格 4 2 14" xfId="10980"/>
    <cellStyle name="链接单元格 2 6 5" xfId="10981"/>
    <cellStyle name="检查单元格 4 2 15" xfId="10982"/>
    <cellStyle name="链接单元格 2 6 6" xfId="10983"/>
    <cellStyle name="检查单元格 4 2 16" xfId="10984"/>
    <cellStyle name="链接单元格 2 6 7" xfId="10985"/>
    <cellStyle name="检查单元格 4 2 2" xfId="10986"/>
    <cellStyle name="检查单元格 4 2 2 10" xfId="10987"/>
    <cellStyle name="检查单元格 4 2 2 11" xfId="10988"/>
    <cellStyle name="检查单元格 4 2 2 12" xfId="10989"/>
    <cellStyle name="检查单元格 4 2 2 13" xfId="10990"/>
    <cellStyle name="检查单元格 4 2 2 14" xfId="10991"/>
    <cellStyle name="检查单元格 4 2 2 15" xfId="10992"/>
    <cellStyle name="检查单元格 4 2 2 2" xfId="10993"/>
    <cellStyle name="检查单元格 4 2 2 3" xfId="10994"/>
    <cellStyle name="检查单元格 4 2 2 3 11" xfId="10995"/>
    <cellStyle name="检查单元格 4 2 2 3 12" xfId="10996"/>
    <cellStyle name="检查单元格 4 2 2 3 13" xfId="10997"/>
    <cellStyle name="检查单元格 4 2 2 3 3" xfId="10998"/>
    <cellStyle name="检查单元格 4 2 2 3 4" xfId="10999"/>
    <cellStyle name="检查单元格 4 2 2 3 5" xfId="11000"/>
    <cellStyle name="检查单元格 4 2 2 3 6" xfId="11001"/>
    <cellStyle name="检查单元格 4 2 2 3 8" xfId="11002"/>
    <cellStyle name="检查单元格 4 2 2 3 9" xfId="11003"/>
    <cellStyle name="检查单元格 4 2 2 4" xfId="11004"/>
    <cellStyle name="检查单元格 4 2 2 5" xfId="11005"/>
    <cellStyle name="检查单元格 4 2 2 6" xfId="11006"/>
    <cellStyle name="检查单元格 4 2 2 7" xfId="11007"/>
    <cellStyle name="检查单元格 4 2 2 8" xfId="11008"/>
    <cellStyle name="检查单元格 4 2 2 9" xfId="11009"/>
    <cellStyle name="检查单元格 4 2 2_2016-2018年财政规划附表(2)" xfId="11010"/>
    <cellStyle name="检查单元格 4 2 3" xfId="11011"/>
    <cellStyle name="检查单元格 4 2 3 2" xfId="11012"/>
    <cellStyle name="检查单元格 4 2 3 3" xfId="11013"/>
    <cellStyle name="检查单元格 4 2 3 4" xfId="11014"/>
    <cellStyle name="检查单元格 4 2 3 5" xfId="11015"/>
    <cellStyle name="检查单元格 4 2 4" xfId="11016"/>
    <cellStyle name="检查单元格 4 2 4 10" xfId="11017"/>
    <cellStyle name="检查单元格 4 2 4 11" xfId="11018"/>
    <cellStyle name="检查单元格 4 2 4 12" xfId="11019"/>
    <cellStyle name="检查单元格 4 2 4 13" xfId="11020"/>
    <cellStyle name="检查单元格 4 2 4 2" xfId="11021"/>
    <cellStyle name="检查单元格 4 2 4 3" xfId="11022"/>
    <cellStyle name="检查单元格 4 2 4 4" xfId="11023"/>
    <cellStyle name="检查单元格 4 2 4 5" xfId="11024"/>
    <cellStyle name="链接单元格 2 6 10" xfId="11025"/>
    <cellStyle name="检查单元格 4 2 4 6" xfId="11026"/>
    <cellStyle name="链接单元格 2 6 11" xfId="11027"/>
    <cellStyle name="检查单元格 4 2 4 7" xfId="11028"/>
    <cellStyle name="链接单元格 2 6 12" xfId="11029"/>
    <cellStyle name="检查单元格 4 2 4 8" xfId="11030"/>
    <cellStyle name="链接单元格 2 6 13" xfId="11031"/>
    <cellStyle name="检查单元格 4 2 4 9" xfId="11032"/>
    <cellStyle name="检查单元格 4 2 5" xfId="11033"/>
    <cellStyle name="检查单元格 4 2_2015.1.3县级预算表" xfId="11034"/>
    <cellStyle name="检查单元格 4 3 10" xfId="11035"/>
    <cellStyle name="检查单元格 4 3 11" xfId="11036"/>
    <cellStyle name="检查单元格 4 3 12" xfId="11037"/>
    <cellStyle name="检查单元格 4 3 13" xfId="11038"/>
    <cellStyle name="检查单元格 4 3 14" xfId="11039"/>
    <cellStyle name="检查单元格 4 3 15" xfId="11040"/>
    <cellStyle name="检查单元格 4 3 2" xfId="11041"/>
    <cellStyle name="检查单元格 4 3 2 2" xfId="11042"/>
    <cellStyle name="警告文本 5 3 14" xfId="11043"/>
    <cellStyle name="检查单元格 4 3 2 3" xfId="11044"/>
    <cellStyle name="警告文本 5 3 15" xfId="11045"/>
    <cellStyle name="检查单元格 4 3 2 4" xfId="11046"/>
    <cellStyle name="检查单元格 4 3 2 5" xfId="11047"/>
    <cellStyle name="检查单元格 4 3 3" xfId="11048"/>
    <cellStyle name="检查单元格 4 3 3 10" xfId="11049"/>
    <cellStyle name="检查单元格 4 3 3 11" xfId="11050"/>
    <cellStyle name="检查单元格 4 3 3 12" xfId="11051"/>
    <cellStyle name="检查单元格 4 3 3 13" xfId="11052"/>
    <cellStyle name="检查单元格 4 3 4" xfId="11053"/>
    <cellStyle name="检查单元格 4 3 5" xfId="11054"/>
    <cellStyle name="检查单元格 4 4" xfId="11055"/>
    <cellStyle name="输出 2 2 2 3 12" xfId="11056"/>
    <cellStyle name="检查单元格 4 4 10" xfId="11057"/>
    <cellStyle name="检查单元格 4 4 11" xfId="11058"/>
    <cellStyle name="检查单元格 4 4 12" xfId="11059"/>
    <cellStyle name="链接单元格 4 2 2 3 2" xfId="11060"/>
    <cellStyle name="检查单元格 4 4 13" xfId="11061"/>
    <cellStyle name="链接单元格 4 2 2 3 3" xfId="11062"/>
    <cellStyle name="检查单元格 4 4 14" xfId="11063"/>
    <cellStyle name="链接单元格 4 2 2 3 4" xfId="11064"/>
    <cellStyle name="检查单元格 4 4 15" xfId="11065"/>
    <cellStyle name="链接单元格 4 2 2 3 5" xfId="11066"/>
    <cellStyle name="检查单元格 4 4 2" xfId="11067"/>
    <cellStyle name="检查单元格 4 4 2 2" xfId="11068"/>
    <cellStyle name="检查单元格 4 4 2 3" xfId="11069"/>
    <cellStyle name="检查单元格 4 4 2 4" xfId="11070"/>
    <cellStyle name="检查单元格 4 4 2 5" xfId="11071"/>
    <cellStyle name="检查单元格 4 4 3" xfId="11072"/>
    <cellStyle name="检查单元格 4 4 3 10" xfId="11073"/>
    <cellStyle name="检查单元格 4 4 3 2" xfId="11074"/>
    <cellStyle name="检查单元格 4 4 3 3" xfId="11075"/>
    <cellStyle name="检查单元格 4 4 3 4" xfId="11076"/>
    <cellStyle name="检查单元格 4 4 3 5" xfId="11077"/>
    <cellStyle name="检查单元格 4 4 3 6" xfId="11078"/>
    <cellStyle name="检查单元格 4 4 3 7" xfId="11079"/>
    <cellStyle name="检查单元格 4 4 3 8" xfId="11080"/>
    <cellStyle name="检查单元格 4 4 3 9" xfId="11081"/>
    <cellStyle name="检查单元格 4 4 4" xfId="11082"/>
    <cellStyle name="检查单元格 4 4 5" xfId="11083"/>
    <cellStyle name="检查单元格 4 4_2016-2018年财政规划附表(2)" xfId="11084"/>
    <cellStyle name="解释性文本 4 2 4 11" xfId="11085"/>
    <cellStyle name="检查单元格 4 5" xfId="11086"/>
    <cellStyle name="输出 2 2 2 3 13" xfId="11087"/>
    <cellStyle name="检查单元格 4 5 2" xfId="11088"/>
    <cellStyle name="检查单元格 4 5 3" xfId="11089"/>
    <cellStyle name="检查单元格 4 5 4" xfId="11090"/>
    <cellStyle name="检查单元格 4 5 5" xfId="11091"/>
    <cellStyle name="检查单元格 4 6" xfId="11092"/>
    <cellStyle name="检查单元格 4 6 10" xfId="11093"/>
    <cellStyle name="检查单元格 4 6 11" xfId="11094"/>
    <cellStyle name="检查单元格 4 6 12" xfId="11095"/>
    <cellStyle name="检查单元格 4 6 13" xfId="11096"/>
    <cellStyle name="检查单元格 4 6 2" xfId="11097"/>
    <cellStyle name="检查单元格 4 6 3" xfId="11098"/>
    <cellStyle name="检查单元格 4 7" xfId="11099"/>
    <cellStyle name="检查单元格 4_2015.1.3县级预算表" xfId="11100"/>
    <cellStyle name="链接单元格 7 3 13" xfId="11101"/>
    <cellStyle name="检查单元格 5" xfId="11102"/>
    <cellStyle name="链接单元格 3 4 3 5" xfId="11103"/>
    <cellStyle name="检查单元格 5 11" xfId="11104"/>
    <cellStyle name="检查单元格 5 12" xfId="11105"/>
    <cellStyle name="检查单元格 5 13" xfId="11106"/>
    <cellStyle name="检查单元格 5 14" xfId="11107"/>
    <cellStyle name="检查单元格 5 15" xfId="11108"/>
    <cellStyle name="检查单元格 5 16" xfId="11109"/>
    <cellStyle name="检查单元格 5 17" xfId="11110"/>
    <cellStyle name="检查单元格 5 2" xfId="11111"/>
    <cellStyle name="检查单元格 5 2 10" xfId="11112"/>
    <cellStyle name="检查单元格 5 2 11" xfId="11113"/>
    <cellStyle name="检查单元格 5 2 12" xfId="11114"/>
    <cellStyle name="检查单元格 5 2 13" xfId="11115"/>
    <cellStyle name="检查单元格 5 2 14" xfId="11116"/>
    <cellStyle name="检查单元格 5 2 15" xfId="11117"/>
    <cellStyle name="检查单元格 5 2 2 2" xfId="11118"/>
    <cellStyle name="检查单元格 5 2 2 3" xfId="11119"/>
    <cellStyle name="检查单元格 5 2 2 4" xfId="11120"/>
    <cellStyle name="检查单元格 5 2 2 5" xfId="11121"/>
    <cellStyle name="检查单元格 5 2 3 10" xfId="11122"/>
    <cellStyle name="检查单元格 5 2 3 11" xfId="11123"/>
    <cellStyle name="检查单元格 5 2 3 12" xfId="11124"/>
    <cellStyle name="检查单元格 5 2 3 13" xfId="11125"/>
    <cellStyle name="检查单元格 5 2 3 2" xfId="11126"/>
    <cellStyle name="检查单元格 5 2 3 3" xfId="11127"/>
    <cellStyle name="检查单元格 5 2 3 4" xfId="11128"/>
    <cellStyle name="检查单元格 5 2 3 5" xfId="11129"/>
    <cellStyle name="检查单元格 5 2 3 6" xfId="11130"/>
    <cellStyle name="检查单元格 5 2 3 7" xfId="11131"/>
    <cellStyle name="检查单元格 5 2 3 9" xfId="11132"/>
    <cellStyle name="检查单元格 5 2_2016-2018年财政规划附表(2)" xfId="11133"/>
    <cellStyle name="检查单元格 5 3" xfId="11134"/>
    <cellStyle name="检查单元格 5 3 10" xfId="11135"/>
    <cellStyle name="检查单元格 5 3 11" xfId="11136"/>
    <cellStyle name="检查单元格 5 3 12" xfId="11137"/>
    <cellStyle name="检查单元格 5 3 13" xfId="11138"/>
    <cellStyle name="检查单元格 5 3 14" xfId="11139"/>
    <cellStyle name="检查单元格 5 3 15" xfId="11140"/>
    <cellStyle name="检查单元格 5 3 2" xfId="11141"/>
    <cellStyle name="检查单元格 5 3 2 2" xfId="11142"/>
    <cellStyle name="检查单元格 5 3 2 3" xfId="11143"/>
    <cellStyle name="检查单元格 5 3 2 4" xfId="11144"/>
    <cellStyle name="检查单元格 5 3 2 5" xfId="11145"/>
    <cellStyle name="检查单元格 5 3 3" xfId="11146"/>
    <cellStyle name="检查单元格 5 3 3 10" xfId="11147"/>
    <cellStyle name="检查单元格 5 3 3 11" xfId="11148"/>
    <cellStyle name="检查单元格 5 3 3 12" xfId="11149"/>
    <cellStyle name="检查单元格 5 3 3 13" xfId="11150"/>
    <cellStyle name="检查单元格 5 3 3 2" xfId="11151"/>
    <cellStyle name="检查单元格 5 3 3 3" xfId="11152"/>
    <cellStyle name="检查单元格 5 3 3 4" xfId="11153"/>
    <cellStyle name="检查单元格 5 3 3 5" xfId="11154"/>
    <cellStyle name="检查单元格 5 3 3 6" xfId="11155"/>
    <cellStyle name="检查单元格 5 3 3 7" xfId="11156"/>
    <cellStyle name="检查单元格 5 3 3 8" xfId="11157"/>
    <cellStyle name="检查单元格 5 3 3 9" xfId="11158"/>
    <cellStyle name="检查单元格 5 3 4" xfId="11159"/>
    <cellStyle name="检查单元格 5 3 5" xfId="11160"/>
    <cellStyle name="检查单元格 5 4" xfId="11161"/>
    <cellStyle name="检查单元格 5 4 2" xfId="11162"/>
    <cellStyle name="检查单元格 5 4 3" xfId="11163"/>
    <cellStyle name="检查单元格 5 4 4" xfId="11164"/>
    <cellStyle name="检查单元格 5 4 5" xfId="11165"/>
    <cellStyle name="检查单元格 5 5" xfId="11166"/>
    <cellStyle name="检查单元格 5 5 11" xfId="11167"/>
    <cellStyle name="检查单元格 5 5 12" xfId="11168"/>
    <cellStyle name="检查单元格 5 5 13" xfId="11169"/>
    <cellStyle name="检查单元格 5 5 2" xfId="11170"/>
    <cellStyle name="检查单元格 5 5 3" xfId="11171"/>
    <cellStyle name="检查单元格 5 6" xfId="11172"/>
    <cellStyle name="检查单元格 5 7" xfId="11173"/>
    <cellStyle name="检查单元格 5 8" xfId="11174"/>
    <cellStyle name="检查单元格 5 9" xfId="11175"/>
    <cellStyle name="检查单元格 5_2015.1.3县级预算表" xfId="11176"/>
    <cellStyle name="检查单元格 6" xfId="11177"/>
    <cellStyle name="链接单元格 3 4 3 6" xfId="11178"/>
    <cellStyle name="检查单元格 6 10" xfId="11179"/>
    <cellStyle name="检查单元格 6 11" xfId="11180"/>
    <cellStyle name="检查单元格 6 12" xfId="11181"/>
    <cellStyle name="检查单元格 6 13" xfId="11182"/>
    <cellStyle name="检查单元格 6 14" xfId="11183"/>
    <cellStyle name="检查单元格 6 15" xfId="11184"/>
    <cellStyle name="检查单元格 6 2" xfId="11185"/>
    <cellStyle name="检查单元格 6 2 2" xfId="11186"/>
    <cellStyle name="警告文本 4_2015.1.3县级预算表" xfId="11187"/>
    <cellStyle name="检查单元格 6 2 3" xfId="11188"/>
    <cellStyle name="检查单元格 6 2 4" xfId="11189"/>
    <cellStyle name="检查单元格 6 2 5" xfId="11190"/>
    <cellStyle name="检查单元格 6 3" xfId="11191"/>
    <cellStyle name="检查单元格 6 3 10" xfId="11192"/>
    <cellStyle name="检查单元格 6 3 11" xfId="11193"/>
    <cellStyle name="检查单元格 6 3 12" xfId="11194"/>
    <cellStyle name="检查单元格 6 3 13" xfId="11195"/>
    <cellStyle name="检查单元格 6 3 2" xfId="11196"/>
    <cellStyle name="检查单元格 6 3 3" xfId="11197"/>
    <cellStyle name="检查单元格 6 3 4" xfId="11198"/>
    <cellStyle name="检查单元格 6 3 5" xfId="11199"/>
    <cellStyle name="检查单元格 6 4" xfId="11200"/>
    <cellStyle name="检查单元格 6 5" xfId="11201"/>
    <cellStyle name="检查单元格 6 6" xfId="11202"/>
    <cellStyle name="检查单元格 6 7" xfId="11203"/>
    <cellStyle name="检查单元格 6 8" xfId="11204"/>
    <cellStyle name="检查单元格 6 9" xfId="11205"/>
    <cellStyle name="检查单元格 7" xfId="11206"/>
    <cellStyle name="链接单元格 3 4 3 7" xfId="11207"/>
    <cellStyle name="检查单元格 7 10" xfId="11208"/>
    <cellStyle name="检查单元格 7 11" xfId="11209"/>
    <cellStyle name="检查单元格 7 12" xfId="11210"/>
    <cellStyle name="检查单元格 7 13" xfId="11211"/>
    <cellStyle name="检查单元格 7 14" xfId="11212"/>
    <cellStyle name="检查单元格 7 15" xfId="11213"/>
    <cellStyle name="检查单元格 7 2 2" xfId="11214"/>
    <cellStyle name="检查单元格 7 3 10" xfId="11215"/>
    <cellStyle name="检查单元格 7 3 11" xfId="11216"/>
    <cellStyle name="检查单元格 7 3 12" xfId="11217"/>
    <cellStyle name="检查单元格 7 3 13" xfId="11218"/>
    <cellStyle name="检查单元格 7 3 2" xfId="11219"/>
    <cellStyle name="检查单元格 7 3 3" xfId="11220"/>
    <cellStyle name="检查单元格 7 3 4" xfId="11221"/>
    <cellStyle name="检查单元格 7 3 5" xfId="11222"/>
    <cellStyle name="检查单元格 7 6" xfId="11223"/>
    <cellStyle name="检查单元格 7 7" xfId="11224"/>
    <cellStyle name="检查单元格 7 8" xfId="11225"/>
    <cellStyle name="检查单元格 7 9" xfId="11226"/>
    <cellStyle name="检查单元格 7_2016-2018年财政规划附表(2)" xfId="11227"/>
    <cellStyle name="检查单元格 8" xfId="11228"/>
    <cellStyle name="链接单元格 3 4 3 8" xfId="11229"/>
    <cellStyle name="检查单元格 8 10" xfId="11230"/>
    <cellStyle name="检查单元格 8 11" xfId="11231"/>
    <cellStyle name="检查单元格 8 12" xfId="11232"/>
    <cellStyle name="检查单元格 8 13" xfId="11233"/>
    <cellStyle name="检查单元格 8 9" xfId="11234"/>
    <cellStyle name="检查单元格 9" xfId="11235"/>
    <cellStyle name="链接单元格 3 4 3 9" xfId="11236"/>
    <cellStyle name="解释性文本 10" xfId="11237"/>
    <cellStyle name="解释性文本 11" xfId="11238"/>
    <cellStyle name="解释性文本 12" xfId="11239"/>
    <cellStyle name="解释性文本 2" xfId="11240"/>
    <cellStyle name="解释性文本 2 10" xfId="11241"/>
    <cellStyle name="解释性文本 2 11" xfId="11242"/>
    <cellStyle name="解释性文本 2 12" xfId="11243"/>
    <cellStyle name="解释性文本 2 13" xfId="11244"/>
    <cellStyle name="注释 3 4 3 10" xfId="11245"/>
    <cellStyle name="解释性文本 2 14" xfId="11246"/>
    <cellStyle name="注释 3 4 3 11" xfId="11247"/>
    <cellStyle name="解释性文本 2 15" xfId="11248"/>
    <cellStyle name="注释 3 4 3 12" xfId="11249"/>
    <cellStyle name="解释性文本 2 16" xfId="11250"/>
    <cellStyle name="注释 3 4 3 13" xfId="11251"/>
    <cellStyle name="解释性文本 2 17" xfId="11252"/>
    <cellStyle name="解释性文本 2 18" xfId="11253"/>
    <cellStyle name="解释性文本 2 2" xfId="11254"/>
    <cellStyle name="解释性文本 2 2 12" xfId="11255"/>
    <cellStyle name="解释性文本 2 2 13" xfId="11256"/>
    <cellStyle name="解释性文本 2 2 14" xfId="11257"/>
    <cellStyle name="解释性文本 2 2 15" xfId="11258"/>
    <cellStyle name="解释性文本 2 2 16" xfId="11259"/>
    <cellStyle name="解释性文本 2 2 2" xfId="11260"/>
    <cellStyle name="解释性文本 2 2 2 10" xfId="11261"/>
    <cellStyle name="解释性文本 2 2 2 11" xfId="11262"/>
    <cellStyle name="解释性文本 2 2 2 12" xfId="11263"/>
    <cellStyle name="解释性文本 2 2 2 13" xfId="11264"/>
    <cellStyle name="解释性文本 2 2 2 14" xfId="11265"/>
    <cellStyle name="解释性文本 2 2 2 15" xfId="11266"/>
    <cellStyle name="解释性文本 2 2 2 2" xfId="11267"/>
    <cellStyle name="解释性文本 2 2 2 2 2" xfId="11268"/>
    <cellStyle name="解释性文本 2 2 2 2 3" xfId="11269"/>
    <cellStyle name="解释性文本 2 2 2 2 4" xfId="11270"/>
    <cellStyle name="解释性文本 2 2 2 2 5" xfId="11271"/>
    <cellStyle name="解释性文本 2 2 2 3" xfId="11272"/>
    <cellStyle name="解释性文本 2 2 2 3 2" xfId="11273"/>
    <cellStyle name="解释性文本 2 2 2 3 3" xfId="11274"/>
    <cellStyle name="解释性文本 2 2 2 3 4" xfId="11275"/>
    <cellStyle name="解释性文本 2 2 2 3 5" xfId="11276"/>
    <cellStyle name="解释性文本 2 2 2 3 6" xfId="11277"/>
    <cellStyle name="解释性文本 2 2 2 3 7" xfId="11278"/>
    <cellStyle name="解释性文本 2 2 2 4" xfId="11279"/>
    <cellStyle name="解释性文本 2 2 2 5" xfId="11280"/>
    <cellStyle name="解释性文本 2 2 2 6" xfId="11281"/>
    <cellStyle name="解释性文本 2 2 2 7" xfId="11282"/>
    <cellStyle name="解释性文本 2 2 2 8" xfId="11283"/>
    <cellStyle name="解释性文本 2 2 2 9" xfId="11284"/>
    <cellStyle name="解释性文本 2 2 2_2016-2018年财政规划附表(2)" xfId="11285"/>
    <cellStyle name="解释性文本 2 2 3" xfId="11286"/>
    <cellStyle name="解释性文本 2 2 3 2" xfId="11287"/>
    <cellStyle name="解释性文本 2 2 3 3" xfId="11288"/>
    <cellStyle name="解释性文本 2 2 3 4" xfId="11289"/>
    <cellStyle name="解释性文本 2 2 3 5" xfId="11290"/>
    <cellStyle name="解释性文本 2 2 4" xfId="11291"/>
    <cellStyle name="解释性文本 2 2 4 10" xfId="11292"/>
    <cellStyle name="注释 3 4 3" xfId="11293"/>
    <cellStyle name="解释性文本 2 2 4 11" xfId="11294"/>
    <cellStyle name="注释 3 4 4" xfId="11295"/>
    <cellStyle name="解释性文本 2 2 4 12" xfId="11296"/>
    <cellStyle name="注释 3 4 5" xfId="11297"/>
    <cellStyle name="解释性文本 2 2 4 13" xfId="11298"/>
    <cellStyle name="注释 3 4 6" xfId="11299"/>
    <cellStyle name="解释性文本 2 2 4 2" xfId="11300"/>
    <cellStyle name="解释性文本 2 2 4 3" xfId="11301"/>
    <cellStyle name="解释性文本 2 2 4 4" xfId="11302"/>
    <cellStyle name="解释性文本 2 2 4 5" xfId="11303"/>
    <cellStyle name="解释性文本 2 2 4 6" xfId="11304"/>
    <cellStyle name="解释性文本 2 2 4 7" xfId="11305"/>
    <cellStyle name="解释性文本 2 2 4 8" xfId="11306"/>
    <cellStyle name="解释性文本 2 2 4 9" xfId="11307"/>
    <cellStyle name="解释性文本 2 2 5" xfId="11308"/>
    <cellStyle name="解释性文本 2 2 6" xfId="11309"/>
    <cellStyle name="解释性文本 2 2 7" xfId="11310"/>
    <cellStyle name="解释性文本 2 2 8" xfId="11311"/>
    <cellStyle name="解释性文本 2 2 9" xfId="11312"/>
    <cellStyle name="解释性文本 2 3" xfId="11313"/>
    <cellStyle name="解释性文本 2 3 10" xfId="11314"/>
    <cellStyle name="解释性文本 2 3 11" xfId="11315"/>
    <cellStyle name="解释性文本 2 3 12" xfId="11316"/>
    <cellStyle name="解释性文本 2 3 13" xfId="11317"/>
    <cellStyle name="解释性文本 2 3 14" xfId="11318"/>
    <cellStyle name="解释性文本 2 3 15" xfId="11319"/>
    <cellStyle name="解释性文本 2 3 2" xfId="11320"/>
    <cellStyle name="解释性文本 2 3 2 2" xfId="11321"/>
    <cellStyle name="解释性文本 2 3 2 3" xfId="11322"/>
    <cellStyle name="解释性文本 2 3 2 5" xfId="11323"/>
    <cellStyle name="解释性文本 2 3 3" xfId="11324"/>
    <cellStyle name="解释性文本 2 3 3 12" xfId="11325"/>
    <cellStyle name="解释性文本 2 3 3 13" xfId="11326"/>
    <cellStyle name="解释性文本 2 3 3 2" xfId="11327"/>
    <cellStyle name="解释性文本 2 3 3 3" xfId="11328"/>
    <cellStyle name="解释性文本 2 3 3 4" xfId="11329"/>
    <cellStyle name="解释性文本 2 3 3 5" xfId="11330"/>
    <cellStyle name="解释性文本 2 3 3 6" xfId="11331"/>
    <cellStyle name="解释性文本 2 3 3 7" xfId="11332"/>
    <cellStyle name="解释性文本 2 3 4" xfId="11333"/>
    <cellStyle name="解释性文本 2 3 5" xfId="11334"/>
    <cellStyle name="解释性文本 2 3 6" xfId="11335"/>
    <cellStyle name="解释性文本 2 3 7" xfId="11336"/>
    <cellStyle name="解释性文本 2 3 8" xfId="11337"/>
    <cellStyle name="解释性文本 2 3 9" xfId="11338"/>
    <cellStyle name="解释性文本 2 3_2016-2018年财政规划附表(2)" xfId="11339"/>
    <cellStyle name="解释性文本 2 4" xfId="11340"/>
    <cellStyle name="解释性文本 2 4 10" xfId="11341"/>
    <cellStyle name="解释性文本 2 4 11" xfId="11342"/>
    <cellStyle name="解释性文本 2 4 13" xfId="11343"/>
    <cellStyle name="解释性文本 2 4 14" xfId="11344"/>
    <cellStyle name="解释性文本 2 4 15" xfId="11345"/>
    <cellStyle name="解释性文本 2 4 2" xfId="11346"/>
    <cellStyle name="解释性文本 2 4 2 2" xfId="11347"/>
    <cellStyle name="解释性文本 2 4 2 3" xfId="11348"/>
    <cellStyle name="解释性文本 2 4 2 4" xfId="11349"/>
    <cellStyle name="解释性文本 2 4 2 5" xfId="11350"/>
    <cellStyle name="解释性文本 2 4 3" xfId="11351"/>
    <cellStyle name="解释性文本 2 4 3 10" xfId="11352"/>
    <cellStyle name="解释性文本 2 4 3 11" xfId="11353"/>
    <cellStyle name="解释性文本 2 4 3 12" xfId="11354"/>
    <cellStyle name="解释性文本 2 4 3 13" xfId="11355"/>
    <cellStyle name="解释性文本 2 4 3 2" xfId="11356"/>
    <cellStyle name="解释性文本 2 4 3 3" xfId="11357"/>
    <cellStyle name="解释性文本 2 4 3 4" xfId="11358"/>
    <cellStyle name="解释性文本 2 4 3 5" xfId="11359"/>
    <cellStyle name="解释性文本 2 4 3 6" xfId="11360"/>
    <cellStyle name="解释性文本 2 4 3 7" xfId="11361"/>
    <cellStyle name="解释性文本 2 4 3 8" xfId="11362"/>
    <cellStyle name="解释性文本 2 4 4" xfId="11363"/>
    <cellStyle name="解释性文本 2 4 5" xfId="11364"/>
    <cellStyle name="解释性文本 2 4 6" xfId="11365"/>
    <cellStyle name="解释性文本 2 4 7" xfId="11366"/>
    <cellStyle name="解释性文本 2 4 8" xfId="11367"/>
    <cellStyle name="解释性文本 2 4 9" xfId="11368"/>
    <cellStyle name="解释性文本 2 4_2016-2018年财政规划附表(2)" xfId="11369"/>
    <cellStyle name="链接单元格 2 3 3 8" xfId="11370"/>
    <cellStyle name="解释性文本 2 5" xfId="11371"/>
    <cellStyle name="解释性文本 2 5 2" xfId="11372"/>
    <cellStyle name="解释性文本 2 5 3" xfId="11373"/>
    <cellStyle name="解释性文本 2 5 4" xfId="11374"/>
    <cellStyle name="解释性文本 2 5 5" xfId="11375"/>
    <cellStyle name="解释性文本 2 6" xfId="11376"/>
    <cellStyle name="解释性文本 2 6 10" xfId="11377"/>
    <cellStyle name="解释性文本 2 6 11" xfId="11378"/>
    <cellStyle name="解释性文本 2 6 2" xfId="11379"/>
    <cellStyle name="注释 2 4 3 11" xfId="11380"/>
    <cellStyle name="解释性文本 2 6 3" xfId="11381"/>
    <cellStyle name="注释 2 4 3 12" xfId="11382"/>
    <cellStyle name="解释性文本 2 6 4" xfId="11383"/>
    <cellStyle name="注释 2 4 3 13" xfId="11384"/>
    <cellStyle name="解释性文本 2 6 5" xfId="11385"/>
    <cellStyle name="解释性文本 2 6 6" xfId="11386"/>
    <cellStyle name="解释性文本 2 7" xfId="11387"/>
    <cellStyle name="解释性文本 2 8" xfId="11388"/>
    <cellStyle name="解释性文本 2 9" xfId="11389"/>
    <cellStyle name="解释性文本 2_2015.1.3县级预算表" xfId="11390"/>
    <cellStyle name="解释性文本 3" xfId="11391"/>
    <cellStyle name="解释性文本 3 10" xfId="11392"/>
    <cellStyle name="解释性文本 3 11" xfId="11393"/>
    <cellStyle name="解释性文本 3 12" xfId="11394"/>
    <cellStyle name="解释性文本 3 13" xfId="11395"/>
    <cellStyle name="解释性文本 3 14" xfId="11396"/>
    <cellStyle name="解释性文本 3 15" xfId="11397"/>
    <cellStyle name="解释性文本 3 16" xfId="11398"/>
    <cellStyle name="解释性文本 3 2" xfId="11399"/>
    <cellStyle name="解释性文本 3 2 12" xfId="11400"/>
    <cellStyle name="解释性文本 3 2 2 2 3" xfId="11401"/>
    <cellStyle name="解释性文本 3 2 13" xfId="11402"/>
    <cellStyle name="解释性文本 3 2 2 2 4" xfId="11403"/>
    <cellStyle name="解释性文本 3 2 14" xfId="11404"/>
    <cellStyle name="解释性文本 3 2 2 2 5" xfId="11405"/>
    <cellStyle name="解释性文本 3 2 15" xfId="11406"/>
    <cellStyle name="解释性文本 3 2 16" xfId="11407"/>
    <cellStyle name="解释性文本 3 2 2" xfId="11408"/>
    <cellStyle name="解释性文本 3 2 2 10" xfId="11409"/>
    <cellStyle name="解释性文本 3 2 2 11" xfId="11410"/>
    <cellStyle name="解释性文本 3 2 2 12" xfId="11411"/>
    <cellStyle name="解释性文本 3 2 2 13" xfId="11412"/>
    <cellStyle name="解释性文本 3 2 2 15" xfId="11413"/>
    <cellStyle name="解释性文本 3 2 2 2" xfId="11414"/>
    <cellStyle name="解释性文本 3 2 2 3" xfId="11415"/>
    <cellStyle name="解释性文本 3 2 2 3 10" xfId="11416"/>
    <cellStyle name="解释性文本 3 2 2 3 11" xfId="11417"/>
    <cellStyle name="解释性文本 3 2 2 3 12" xfId="11418"/>
    <cellStyle name="解释性文本 3 2 2 3 13" xfId="11419"/>
    <cellStyle name="解释性文本 3 2 2 3 2" xfId="11420"/>
    <cellStyle name="解释性文本 3 2 2 3 3" xfId="11421"/>
    <cellStyle name="解释性文本 3 2 2 3 4" xfId="11422"/>
    <cellStyle name="解释性文本 3 2 2 3 5" xfId="11423"/>
    <cellStyle name="解释性文本 3 2 2 3 6" xfId="11424"/>
    <cellStyle name="解释性文本 3 2 2 3 7" xfId="11425"/>
    <cellStyle name="解释性文本 3 2 2 3 8" xfId="11426"/>
    <cellStyle name="解释性文本 3 2 2 3 9" xfId="11427"/>
    <cellStyle name="解释性文本 3 2 2 4" xfId="11428"/>
    <cellStyle name="解释性文本 3 2 2 5" xfId="11429"/>
    <cellStyle name="解释性文本 3 2 2 6" xfId="11430"/>
    <cellStyle name="解释性文本 3 2 2 7" xfId="11431"/>
    <cellStyle name="解释性文本 3 2 2 8" xfId="11432"/>
    <cellStyle name="解释性文本 3 2 2 9" xfId="11433"/>
    <cellStyle name="解释性文本 3 2 3" xfId="11434"/>
    <cellStyle name="解释性文本 3 2 3 2" xfId="11435"/>
    <cellStyle name="解释性文本 3 2 3 3" xfId="11436"/>
    <cellStyle name="解释性文本 3 2 3 4" xfId="11437"/>
    <cellStyle name="解释性文本 3 2 3 5" xfId="11438"/>
    <cellStyle name="解释性文本 3 2 4" xfId="11439"/>
    <cellStyle name="解释性文本 3 2 4 10" xfId="11440"/>
    <cellStyle name="注释 3 2 4 6" xfId="11441"/>
    <cellStyle name="解释性文本 3 2 4 11" xfId="11442"/>
    <cellStyle name="注释 3 2 4 7" xfId="11443"/>
    <cellStyle name="解释性文本 3 2 4 12" xfId="11444"/>
    <cellStyle name="注释 3 2 4 8" xfId="11445"/>
    <cellStyle name="解释性文本 3 2 4 13" xfId="11446"/>
    <cellStyle name="注释 3 2 4 9" xfId="11447"/>
    <cellStyle name="解释性文本 3 2 4 2" xfId="11448"/>
    <cellStyle name="解释性文本 3 2 4 3" xfId="11449"/>
    <cellStyle name="解释性文本 3 2 4 4" xfId="11450"/>
    <cellStyle name="解释性文本 3 2 4 5" xfId="11451"/>
    <cellStyle name="解释性文本 3 2 4 6" xfId="11452"/>
    <cellStyle name="解释性文本 3 2 4 7" xfId="11453"/>
    <cellStyle name="解释性文本 3 2 4 8" xfId="11454"/>
    <cellStyle name="解释性文本 3 2 4 9" xfId="11455"/>
    <cellStyle name="解释性文本 3 2 5" xfId="11456"/>
    <cellStyle name="解释性文本 3 2 6" xfId="11457"/>
    <cellStyle name="解释性文本 3 2 7" xfId="11458"/>
    <cellStyle name="解释性文本 3 2 8" xfId="11459"/>
    <cellStyle name="解释性文本 3 2 9" xfId="11460"/>
    <cellStyle name="解释性文本 3 2_2015.1.3县级预算表" xfId="11461"/>
    <cellStyle name="输出 2 5" xfId="11462"/>
    <cellStyle name="解释性文本 3 3 10" xfId="11463"/>
    <cellStyle name="链接单元格 3 2 3 3" xfId="11464"/>
    <cellStyle name="解释性文本 3 3 11" xfId="11465"/>
    <cellStyle name="链接单元格 3 2 3 4" xfId="11466"/>
    <cellStyle name="解释性文本 3 3 12" xfId="11467"/>
    <cellStyle name="链接单元格 3 2 3 5" xfId="11468"/>
    <cellStyle name="解释性文本 3 3 13" xfId="11469"/>
    <cellStyle name="解释性文本 3 3 14" xfId="11470"/>
    <cellStyle name="解释性文本 3 3 15" xfId="11471"/>
    <cellStyle name="解释性文本 3 3 2" xfId="11472"/>
    <cellStyle name="解释性文本 3 3 2 2" xfId="11473"/>
    <cellStyle name="解释性文本 3 3 2 3" xfId="11474"/>
    <cellStyle name="解释性文本 3 3 2 4" xfId="11475"/>
    <cellStyle name="解释性文本 3 3 2 5" xfId="11476"/>
    <cellStyle name="解释性文本 3 3 3" xfId="11477"/>
    <cellStyle name="解释性文本 3 3 3 10" xfId="11478"/>
    <cellStyle name="解释性文本 3 3 3 11" xfId="11479"/>
    <cellStyle name="解释性文本 3 3 3 12" xfId="11480"/>
    <cellStyle name="解释性文本 3 3 3 13" xfId="11481"/>
    <cellStyle name="解释性文本 3 3 3 2" xfId="11482"/>
    <cellStyle name="解释性文本 3 3 3 3" xfId="11483"/>
    <cellStyle name="解释性文本 3 3 3 4" xfId="11484"/>
    <cellStyle name="解释性文本 3 3 3 5" xfId="11485"/>
    <cellStyle name="解释性文本 3 3 3 6" xfId="11486"/>
    <cellStyle name="解释性文本 3 3 3 7" xfId="11487"/>
    <cellStyle name="解释性文本 3 3 3 8" xfId="11488"/>
    <cellStyle name="解释性文本 3 3 3 9" xfId="11489"/>
    <cellStyle name="解释性文本 3 3 4" xfId="11490"/>
    <cellStyle name="解释性文本 3 3 5" xfId="11491"/>
    <cellStyle name="解释性文本 3 3 6" xfId="11492"/>
    <cellStyle name="解释性文本 3 3 7" xfId="11493"/>
    <cellStyle name="解释性文本 3 3 8" xfId="11494"/>
    <cellStyle name="解释性文本 3 3 9" xfId="11495"/>
    <cellStyle name="解释性文本 3 4 10" xfId="11496"/>
    <cellStyle name="解释性文本 3 4 11" xfId="11497"/>
    <cellStyle name="解释性文本 3 4 12" xfId="11498"/>
    <cellStyle name="解释性文本 3 4 13" xfId="11499"/>
    <cellStyle name="解释性文本 3 4 14" xfId="11500"/>
    <cellStyle name="解释性文本 3 4 15" xfId="11501"/>
    <cellStyle name="解释性文本 3 4 2" xfId="11502"/>
    <cellStyle name="解释性文本 3 4 2 3" xfId="11503"/>
    <cellStyle name="解释性文本 3 4 2 4" xfId="11504"/>
    <cellStyle name="输出 5 2" xfId="11505"/>
    <cellStyle name="解释性文本 3 4 2 5" xfId="11506"/>
    <cellStyle name="输出 5 3" xfId="11507"/>
    <cellStyle name="解释性文本 3 4 3" xfId="11508"/>
    <cellStyle name="解释性文本 3 4 3 10" xfId="11509"/>
    <cellStyle name="解释性文本 3 4 3 11" xfId="11510"/>
    <cellStyle name="解释性文本 3 4 3 12" xfId="11511"/>
    <cellStyle name="解释性文本 3 4 3 13" xfId="11512"/>
    <cellStyle name="解释性文本 3 4 3 2" xfId="11513"/>
    <cellStyle name="解释性文本 3 4 3 3" xfId="11514"/>
    <cellStyle name="解释性文本 3 4 3 4" xfId="11515"/>
    <cellStyle name="输出 6 2" xfId="11516"/>
    <cellStyle name="解释性文本 3 4 3 5" xfId="11517"/>
    <cellStyle name="输出 6 3" xfId="11518"/>
    <cellStyle name="解释性文本 3 4 3 7" xfId="11519"/>
    <cellStyle name="输出 6 5" xfId="11520"/>
    <cellStyle name="解释性文本 3 4 3 8" xfId="11521"/>
    <cellStyle name="输出 6 6" xfId="11522"/>
    <cellStyle name="解释性文本 3 4 3 9" xfId="11523"/>
    <cellStyle name="输出 6 7" xfId="11524"/>
    <cellStyle name="解释性文本 3 4 4" xfId="11525"/>
    <cellStyle name="解释性文本 3 4 5" xfId="11526"/>
    <cellStyle name="解释性文本 3 4 6" xfId="11527"/>
    <cellStyle name="解释性文本 3 4 7" xfId="11528"/>
    <cellStyle name="解释性文本 3 4 8" xfId="11529"/>
    <cellStyle name="解释性文本 3 4 9" xfId="11530"/>
    <cellStyle name="解释性文本 3 5 2" xfId="11531"/>
    <cellStyle name="解释性文本 3 5 3" xfId="11532"/>
    <cellStyle name="解释性文本 3 5 4" xfId="11533"/>
    <cellStyle name="解释性文本 3 5 5" xfId="11534"/>
    <cellStyle name="解释性文本 3 6 10" xfId="11535"/>
    <cellStyle name="解释性文本 3 6 11" xfId="11536"/>
    <cellStyle name="解释性文本 3 6 12" xfId="11537"/>
    <cellStyle name="解释性文本 3 6 13" xfId="11538"/>
    <cellStyle name="解释性文本 3 6 2" xfId="11539"/>
    <cellStyle name="输出 3 4 3 12" xfId="11540"/>
    <cellStyle name="解释性文本 3 6 3" xfId="11541"/>
    <cellStyle name="输出 3 4 3 13" xfId="11542"/>
    <cellStyle name="解释性文本 3 6 4" xfId="11543"/>
    <cellStyle name="注释 2 2 2" xfId="11544"/>
    <cellStyle name="解释性文本 3 6 5" xfId="11545"/>
    <cellStyle name="注释 2 2 3" xfId="11546"/>
    <cellStyle name="解释性文本 3 6 6" xfId="11547"/>
    <cellStyle name="注释 2 2 4" xfId="11548"/>
    <cellStyle name="解释性文本 3 6 7" xfId="11549"/>
    <cellStyle name="注释 2 2 5" xfId="11550"/>
    <cellStyle name="解释性文本 3 6 8" xfId="11551"/>
    <cellStyle name="注释 2 2 6" xfId="11552"/>
    <cellStyle name="解释性文本 3 6 9" xfId="11553"/>
    <cellStyle name="注释 2 2 7" xfId="11554"/>
    <cellStyle name="解释性文本 4" xfId="11555"/>
    <cellStyle name="解释性文本 4 10" xfId="11556"/>
    <cellStyle name="解释性文本 4 11" xfId="11557"/>
    <cellStyle name="解释性文本 4 12" xfId="11558"/>
    <cellStyle name="解释性文本 4 13" xfId="11559"/>
    <cellStyle name="解释性文本 4 14" xfId="11560"/>
    <cellStyle name="解释性文本 4 15" xfId="11561"/>
    <cellStyle name="解释性文本 4 16" xfId="11562"/>
    <cellStyle name="解释性文本 4 17" xfId="11563"/>
    <cellStyle name="解释性文本 4 18" xfId="11564"/>
    <cellStyle name="解释性文本 4 2" xfId="11565"/>
    <cellStyle name="解释性文本 4 2 10" xfId="11566"/>
    <cellStyle name="警告文本 7 3 9" xfId="11567"/>
    <cellStyle name="解释性文本 4 2 11" xfId="11568"/>
    <cellStyle name="解释性文本 4 2 12" xfId="11569"/>
    <cellStyle name="解释性文本 4 2 13" xfId="11570"/>
    <cellStyle name="解释性文本 4 2 14" xfId="11571"/>
    <cellStyle name="解释性文本 4 2 15" xfId="11572"/>
    <cellStyle name="解释性文本 4 2 16" xfId="11573"/>
    <cellStyle name="解释性文本 4 2 2" xfId="11574"/>
    <cellStyle name="解释性文本 4 2 2 14" xfId="11575"/>
    <cellStyle name="解释性文本 4 2 2 15" xfId="11576"/>
    <cellStyle name="解释性文本 4 2 2 3 10" xfId="11577"/>
    <cellStyle name="解释性文本 4 2 2 3 11" xfId="11578"/>
    <cellStyle name="解释性文本 4 2 2 3 12" xfId="11579"/>
    <cellStyle name="解释性文本 4 2 2 3 13" xfId="11580"/>
    <cellStyle name="解释性文本 4 2 2 6" xfId="11581"/>
    <cellStyle name="解释性文本 4 2 2 7" xfId="11582"/>
    <cellStyle name="解释性文本 4 2 2 8" xfId="11583"/>
    <cellStyle name="解释性文本 4 2 2 9" xfId="11584"/>
    <cellStyle name="解释性文本 4 2 2_2016-2018年财政规划附表(2)" xfId="11585"/>
    <cellStyle name="解释性文本 4 2 3" xfId="11586"/>
    <cellStyle name="解释性文本 4 2 4" xfId="11587"/>
    <cellStyle name="解释性文本 4 2 4 12" xfId="11588"/>
    <cellStyle name="解释性文本 4 2 4 13" xfId="11589"/>
    <cellStyle name="解释性文本 4 2 4 6" xfId="11590"/>
    <cellStyle name="解释性文本 4 2 4 7" xfId="11591"/>
    <cellStyle name="解释性文本 4 2 4 8" xfId="11592"/>
    <cellStyle name="解释性文本 4 2 4 9" xfId="11593"/>
    <cellStyle name="解释性文本 4 2 5" xfId="11594"/>
    <cellStyle name="解释性文本 4 2 6" xfId="11595"/>
    <cellStyle name="解释性文本 4 2 7" xfId="11596"/>
    <cellStyle name="解释性文本 4 2 8" xfId="11597"/>
    <cellStyle name="解释性文本 4 2 9" xfId="11598"/>
    <cellStyle name="解释性文本 4 2_2015.1.3县级预算表" xfId="11599"/>
    <cellStyle name="解释性文本 4 3" xfId="11600"/>
    <cellStyle name="解释性文本 4 3 10" xfId="11601"/>
    <cellStyle name="解释性文本 4 3 11" xfId="11602"/>
    <cellStyle name="解释性文本 4 3 12" xfId="11603"/>
    <cellStyle name="解释性文本 4 3 13" xfId="11604"/>
    <cellStyle name="解释性文本 4 3 14" xfId="11605"/>
    <cellStyle name="解释性文本 4 3 15" xfId="11606"/>
    <cellStyle name="解释性文本 4 3 2" xfId="11607"/>
    <cellStyle name="解释性文本 4 3 2 2" xfId="11608"/>
    <cellStyle name="解释性文本 4 3 2 3" xfId="11609"/>
    <cellStyle name="解释性文本 4 3 2 4" xfId="11610"/>
    <cellStyle name="解释性文本 4 3 2 5" xfId="11611"/>
    <cellStyle name="解释性文本 4 3 3" xfId="11612"/>
    <cellStyle name="解释性文本 4 3 3 10" xfId="11613"/>
    <cellStyle name="解释性文本 4 3 3 11" xfId="11614"/>
    <cellStyle name="解释性文本 4 3 3 12" xfId="11615"/>
    <cellStyle name="解释性文本 4 3 3 13" xfId="11616"/>
    <cellStyle name="解释性文本 4 3 3 2" xfId="11617"/>
    <cellStyle name="解释性文本 4 3 3 3" xfId="11618"/>
    <cellStyle name="解释性文本 4 3 3 4" xfId="11619"/>
    <cellStyle name="解释性文本 4 3 3 5" xfId="11620"/>
    <cellStyle name="解释性文本 4 3 3 6" xfId="11621"/>
    <cellStyle name="解释性文本 4 3 3 7" xfId="11622"/>
    <cellStyle name="解释性文本 4 3 3 8" xfId="11623"/>
    <cellStyle name="注释 4 2 10" xfId="11624"/>
    <cellStyle name="解释性文本 4 3 3 9" xfId="11625"/>
    <cellStyle name="注释 4 2 11" xfId="11626"/>
    <cellStyle name="解释性文本 4 3 4" xfId="11627"/>
    <cellStyle name="解释性文本 4 3 5" xfId="11628"/>
    <cellStyle name="解释性文本 4 3 6" xfId="11629"/>
    <cellStyle name="解释性文本 4 3 7" xfId="11630"/>
    <cellStyle name="解释性文本 4 3 8" xfId="11631"/>
    <cellStyle name="解释性文本 4 3 9" xfId="11632"/>
    <cellStyle name="解释性文本 4 3_2016-2018年财政规划附表(2)" xfId="11633"/>
    <cellStyle name="解释性文本 4 4" xfId="11634"/>
    <cellStyle name="解释性文本 4 4 10" xfId="11635"/>
    <cellStyle name="解释性文本 4 4 11" xfId="11636"/>
    <cellStyle name="解释性文本 4 4 12" xfId="11637"/>
    <cellStyle name="解释性文本 4 4 13" xfId="11638"/>
    <cellStyle name="解释性文本 4 4 14" xfId="11639"/>
    <cellStyle name="解释性文本 4 4 15" xfId="11640"/>
    <cellStyle name="解释性文本 4 4 2 2" xfId="11641"/>
    <cellStyle name="解释性文本 4 4 2 3" xfId="11642"/>
    <cellStyle name="解释性文本 4 4 2 4" xfId="11643"/>
    <cellStyle name="解释性文本 4 4 2 5" xfId="11644"/>
    <cellStyle name="解释性文本 4 4 3 2" xfId="11645"/>
    <cellStyle name="解释性文本 4 4 3 3" xfId="11646"/>
    <cellStyle name="解释性文本 4 4 3 4" xfId="11647"/>
    <cellStyle name="解释性文本 4 4 3 5" xfId="11648"/>
    <cellStyle name="解释性文本 4 4 6" xfId="11649"/>
    <cellStyle name="解释性文本 4 4 7" xfId="11650"/>
    <cellStyle name="解释性文本 4 4 8" xfId="11651"/>
    <cellStyle name="解释性文本 4 4 9" xfId="11652"/>
    <cellStyle name="解释性文本 4 5" xfId="11653"/>
    <cellStyle name="解释性文本 4 5 3" xfId="11654"/>
    <cellStyle name="解释性文本 4 5 4" xfId="11655"/>
    <cellStyle name="解释性文本 4 6" xfId="11656"/>
    <cellStyle name="解释性文本 4 6 13" xfId="11657"/>
    <cellStyle name="解释性文本 4 6 4" xfId="11658"/>
    <cellStyle name="注释 3 2 2" xfId="11659"/>
    <cellStyle name="解释性文本 4 6 5" xfId="11660"/>
    <cellStyle name="注释 3 2 3" xfId="11661"/>
    <cellStyle name="解释性文本 4 6 6" xfId="11662"/>
    <cellStyle name="注释 3 2 4" xfId="11663"/>
    <cellStyle name="解释性文本 4 6 7" xfId="11664"/>
    <cellStyle name="注释 3 2 5" xfId="11665"/>
    <cellStyle name="解释性文本 4 6 8" xfId="11666"/>
    <cellStyle name="注释 3 2 6" xfId="11667"/>
    <cellStyle name="解释性文本 4 6 9" xfId="11668"/>
    <cellStyle name="注释 3 2 7" xfId="11669"/>
    <cellStyle name="解释性文本 4 7" xfId="11670"/>
    <cellStyle name="解释性文本 4 8" xfId="11671"/>
    <cellStyle name="解释性文本 4 9" xfId="11672"/>
    <cellStyle name="解释性文本 5" xfId="11673"/>
    <cellStyle name="解释性文本 5 10" xfId="11674"/>
    <cellStyle name="解释性文本 5 11" xfId="11675"/>
    <cellStyle name="解释性文本 5 12" xfId="11676"/>
    <cellStyle name="解释性文本 5 13" xfId="11677"/>
    <cellStyle name="解释性文本 5 14" xfId="11678"/>
    <cellStyle name="解释性文本 5 15" xfId="11679"/>
    <cellStyle name="解释性文本 5 16" xfId="11680"/>
    <cellStyle name="解释性文本 5 17" xfId="11681"/>
    <cellStyle name="解释性文本 5 2" xfId="11682"/>
    <cellStyle name="解释性文本 5 2 2" xfId="11683"/>
    <cellStyle name="解释性文本 5 2 3" xfId="11684"/>
    <cellStyle name="解释性文本 5 2 3 10" xfId="11685"/>
    <cellStyle name="解释性文本 5 2 3 11" xfId="11686"/>
    <cellStyle name="解释性文本 5 2 3 12" xfId="11687"/>
    <cellStyle name="解释性文本 5 2 3 13" xfId="11688"/>
    <cellStyle name="解释性文本 5 2 3 2" xfId="11689"/>
    <cellStyle name="解释性文本 5 2 3 3" xfId="11690"/>
    <cellStyle name="解释性文本 5 2 3 4" xfId="11691"/>
    <cellStyle name="解释性文本 5 2 4" xfId="11692"/>
    <cellStyle name="解释性文本 5 2 5" xfId="11693"/>
    <cellStyle name="解释性文本 5 2 6" xfId="11694"/>
    <cellStyle name="解释性文本 5 2 7" xfId="11695"/>
    <cellStyle name="解释性文本 5 2 8" xfId="11696"/>
    <cellStyle name="解释性文本 5 2 9" xfId="11697"/>
    <cellStyle name="解释性文本 5 3" xfId="11698"/>
    <cellStyle name="解释性文本 5 3 2 2" xfId="11699"/>
    <cellStyle name="解释性文本 5 3 2 3" xfId="11700"/>
    <cellStyle name="解释性文本 5 3 2 4" xfId="11701"/>
    <cellStyle name="解释性文本 5 3 3 10" xfId="11702"/>
    <cellStyle name="解释性文本 5 3 3 11" xfId="11703"/>
    <cellStyle name="解释性文本 5 3 3 12" xfId="11704"/>
    <cellStyle name="解释性文本 5 3 3 13" xfId="11705"/>
    <cellStyle name="解释性文本 5 3 3 2" xfId="11706"/>
    <cellStyle name="解释性文本 5 3 3 3" xfId="11707"/>
    <cellStyle name="解释性文本 5 3 3 4" xfId="11708"/>
    <cellStyle name="解释性文本 5 3 4" xfId="11709"/>
    <cellStyle name="警告文本 4 2 11" xfId="11710"/>
    <cellStyle name="解释性文本 5 3 5" xfId="11711"/>
    <cellStyle name="警告文本 4 2 12" xfId="11712"/>
    <cellStyle name="解释性文本 5 3 6" xfId="11713"/>
    <cellStyle name="警告文本 4 2 13" xfId="11714"/>
    <cellStyle name="解释性文本 5 3 7" xfId="11715"/>
    <cellStyle name="警告文本 4 2 14" xfId="11716"/>
    <cellStyle name="解释性文本 5 3 8" xfId="11717"/>
    <cellStyle name="警告文本 4 2 15" xfId="11718"/>
    <cellStyle name="解释性文本 5 4" xfId="11719"/>
    <cellStyle name="解释性文本 5 5" xfId="11720"/>
    <cellStyle name="解释性文本 5 5 11" xfId="11721"/>
    <cellStyle name="解释性文本 5 5 12" xfId="11722"/>
    <cellStyle name="解释性文本 5 5 13" xfId="11723"/>
    <cellStyle name="解释性文本 5 5 2" xfId="11724"/>
    <cellStyle name="解释性文本 5 5 3" xfId="11725"/>
    <cellStyle name="解释性文本 5 5 4" xfId="11726"/>
    <cellStyle name="解释性文本 5 5 5" xfId="11727"/>
    <cellStyle name="解释性文本 5 5 6" xfId="11728"/>
    <cellStyle name="解释性文本 5 5 7" xfId="11729"/>
    <cellStyle name="解释性文本 5 5 8" xfId="11730"/>
    <cellStyle name="解释性文本 5 5 9" xfId="11731"/>
    <cellStyle name="解释性文本 5 6" xfId="11732"/>
    <cellStyle name="解释性文本 5 7" xfId="11733"/>
    <cellStyle name="解释性文本 5 8" xfId="11734"/>
    <cellStyle name="解释性文本 5 9" xfId="11735"/>
    <cellStyle name="解释性文本 5_2015.1.3县级预算表" xfId="11736"/>
    <cellStyle name="解释性文本 6" xfId="11737"/>
    <cellStyle name="解释性文本 6 10" xfId="11738"/>
    <cellStyle name="警告文本 2 2 4 3" xfId="11739"/>
    <cellStyle name="解释性文本 6 11" xfId="11740"/>
    <cellStyle name="警告文本 2 2 4 4" xfId="11741"/>
    <cellStyle name="解释性文本 6 12" xfId="11742"/>
    <cellStyle name="警告文本 2 2 4 5" xfId="11743"/>
    <cellStyle name="解释性文本 6 13" xfId="11744"/>
    <cellStyle name="警告文本 2 2 4 6" xfId="11745"/>
    <cellStyle name="解释性文本 6 14" xfId="11746"/>
    <cellStyle name="警告文本 2 2 4 7" xfId="11747"/>
    <cellStyle name="解释性文本 6 15" xfId="11748"/>
    <cellStyle name="警告文本 2 2 4 8" xfId="11749"/>
    <cellStyle name="解释性文本 6 2" xfId="11750"/>
    <cellStyle name="解释性文本 6 2 2" xfId="11751"/>
    <cellStyle name="解释性文本 6 2 3" xfId="11752"/>
    <cellStyle name="解释性文本 6 2 4" xfId="11753"/>
    <cellStyle name="解释性文本 6 2 5" xfId="11754"/>
    <cellStyle name="解释性文本 6 3" xfId="11755"/>
    <cellStyle name="解释性文本 6 3 10" xfId="11756"/>
    <cellStyle name="解释性文本 6 3 11" xfId="11757"/>
    <cellStyle name="解释性文本 6 3 12" xfId="11758"/>
    <cellStyle name="解释性文本 6 3 13" xfId="11759"/>
    <cellStyle name="解释性文本 6 3 2" xfId="11760"/>
    <cellStyle name="解释性文本 6 3 3" xfId="11761"/>
    <cellStyle name="解释性文本 6 3 4" xfId="11762"/>
    <cellStyle name="解释性文本 6 3 5" xfId="11763"/>
    <cellStyle name="解释性文本 6 3 6" xfId="11764"/>
    <cellStyle name="解释性文本 6 3 7" xfId="11765"/>
    <cellStyle name="解释性文本 6 3 8" xfId="11766"/>
    <cellStyle name="解释性文本 6 3 9" xfId="11767"/>
    <cellStyle name="解释性文本 6 4" xfId="11768"/>
    <cellStyle name="解释性文本 6 5" xfId="11769"/>
    <cellStyle name="解释性文本 6 6" xfId="11770"/>
    <cellStyle name="解释性文本 6 7" xfId="11771"/>
    <cellStyle name="解释性文本 6 8" xfId="11772"/>
    <cellStyle name="解释性文本 6 9" xfId="11773"/>
    <cellStyle name="解释性文本 7" xfId="11774"/>
    <cellStyle name="解释性文本 7 10" xfId="11775"/>
    <cellStyle name="解释性文本 7 11" xfId="11776"/>
    <cellStyle name="解释性文本 7 12" xfId="11777"/>
    <cellStyle name="输出 4 4 3 10" xfId="11778"/>
    <cellStyle name="解释性文本 7 13" xfId="11779"/>
    <cellStyle name="输出 4 4 3 11" xfId="11780"/>
    <cellStyle name="解释性文本 7 14" xfId="11781"/>
    <cellStyle name="输出 4 4 3 12" xfId="11782"/>
    <cellStyle name="解释性文本 7 15" xfId="11783"/>
    <cellStyle name="输出 4 4 3 13" xfId="11784"/>
    <cellStyle name="解释性文本 7 2 2" xfId="11785"/>
    <cellStyle name="解释性文本 7 2 3" xfId="11786"/>
    <cellStyle name="解释性文本 7 2 4" xfId="11787"/>
    <cellStyle name="解释性文本 7 2 5" xfId="11788"/>
    <cellStyle name="解释性文本 7 3 12" xfId="11789"/>
    <cellStyle name="解释性文本 7 3 13" xfId="11790"/>
    <cellStyle name="解释性文本 7 3 2" xfId="11791"/>
    <cellStyle name="解释性文本 7 3 3" xfId="11792"/>
    <cellStyle name="解释性文本 7 3 4" xfId="11793"/>
    <cellStyle name="解释性文本 7 3 5" xfId="11794"/>
    <cellStyle name="解释性文本 7 3 6" xfId="11795"/>
    <cellStyle name="解释性文本 7 3 7" xfId="11796"/>
    <cellStyle name="解释性文本 7 3 8" xfId="11797"/>
    <cellStyle name="解释性文本 7 3 9" xfId="11798"/>
    <cellStyle name="解释性文本 7 6" xfId="11799"/>
    <cellStyle name="解释性文本 7_2016-2018年财政规划附表(2)" xfId="11800"/>
    <cellStyle name="解释性文本 8" xfId="11801"/>
    <cellStyle name="解释性文本 8 10" xfId="11802"/>
    <cellStyle name="解释性文本 8 11" xfId="11803"/>
    <cellStyle name="解释性文本 9" xfId="11804"/>
    <cellStyle name="警告文本 10" xfId="11805"/>
    <cellStyle name="警告文本 11" xfId="11806"/>
    <cellStyle name="警告文本 12" xfId="11807"/>
    <cellStyle name="警告文本 2" xfId="11808"/>
    <cellStyle name="警告文本 2 11" xfId="11809"/>
    <cellStyle name="警告文本 2 12" xfId="11810"/>
    <cellStyle name="警告文本 2 13" xfId="11811"/>
    <cellStyle name="警告文本 2 14" xfId="11812"/>
    <cellStyle name="警告文本 2 15" xfId="11813"/>
    <cellStyle name="警告文本 2 16" xfId="11814"/>
    <cellStyle name="警告文本 2 17" xfId="11815"/>
    <cellStyle name="警告文本 2 18" xfId="11816"/>
    <cellStyle name="警告文本 2 2 2 10" xfId="11817"/>
    <cellStyle name="警告文本 2 2 2 11" xfId="11818"/>
    <cellStyle name="警告文本 2 2 2 12" xfId="11819"/>
    <cellStyle name="输入 5 5 2" xfId="11820"/>
    <cellStyle name="警告文本 2 2 2 13" xfId="11821"/>
    <cellStyle name="输入 5 5 3" xfId="11822"/>
    <cellStyle name="警告文本 2 2 2 14" xfId="11823"/>
    <cellStyle name="适中 5 5 10" xfId="11824"/>
    <cellStyle name="输入 5 5 4" xfId="11825"/>
    <cellStyle name="警告文本 2 2 2 15" xfId="11826"/>
    <cellStyle name="适中 5 5 11" xfId="11827"/>
    <cellStyle name="输入 5 5 5" xfId="11828"/>
    <cellStyle name="警告文本 2 2 2 2" xfId="11829"/>
    <cellStyle name="输入 5 15" xfId="11830"/>
    <cellStyle name="警告文本 2 2 2 2 2" xfId="11831"/>
    <cellStyle name="警告文本 2 2 2 2 3" xfId="11832"/>
    <cellStyle name="警告文本 2 2 2 2 4" xfId="11833"/>
    <cellStyle name="警告文本 2 2 2 2 5" xfId="11834"/>
    <cellStyle name="警告文本 2 2 2 3" xfId="11835"/>
    <cellStyle name="输入 5 16" xfId="11836"/>
    <cellStyle name="警告文本 2 2 2 3 10" xfId="11837"/>
    <cellStyle name="警告文本 2 2 2 3 11" xfId="11838"/>
    <cellStyle name="警告文本 2 2 2 3 2" xfId="11839"/>
    <cellStyle name="警告文本 2 2 2 3 3" xfId="11840"/>
    <cellStyle name="警告文本 2 2 2 3 4" xfId="11841"/>
    <cellStyle name="警告文本 2 2 2 3 5" xfId="11842"/>
    <cellStyle name="警告文本 2 2 2 3 6" xfId="11843"/>
    <cellStyle name="警告文本 2 2 2 3 7" xfId="11844"/>
    <cellStyle name="警告文本 2 2 2 3 8" xfId="11845"/>
    <cellStyle name="警告文本 2 2 2 3 9" xfId="11846"/>
    <cellStyle name="警告文本 2 2 2 4" xfId="11847"/>
    <cellStyle name="输入 5 17" xfId="11848"/>
    <cellStyle name="警告文本 2 2 2 5" xfId="11849"/>
    <cellStyle name="警告文本 2 2 2 6" xfId="11850"/>
    <cellStyle name="警告文本 2 2 2 7" xfId="11851"/>
    <cellStyle name="警告文本 2 2 2 8" xfId="11852"/>
    <cellStyle name="警告文本 2 2 2 9" xfId="11853"/>
    <cellStyle name="警告文本 2 2 2_2016-2018年财政规划附表(2)" xfId="11854"/>
    <cellStyle name="警告文本 2 2 3 2" xfId="11855"/>
    <cellStyle name="警告文本 2 2 3 3" xfId="11856"/>
    <cellStyle name="警告文本 2 2 3 4" xfId="11857"/>
    <cellStyle name="警告文本 2 2 3 5" xfId="11858"/>
    <cellStyle name="警告文本 2 2 4 10" xfId="11859"/>
    <cellStyle name="警告文本 2 2 4 11" xfId="11860"/>
    <cellStyle name="警告文本 2 2 4 12" xfId="11861"/>
    <cellStyle name="警告文本 2 2 4 13" xfId="11862"/>
    <cellStyle name="警告文本 2 2 4 2" xfId="11863"/>
    <cellStyle name="警告文本 2 2 4 9" xfId="11864"/>
    <cellStyle name="警告文本 2 2_2015.1.3县级预算表" xfId="11865"/>
    <cellStyle name="警告文本 2 3 10" xfId="11866"/>
    <cellStyle name="警告文本 2 3 15" xfId="11867"/>
    <cellStyle name="警告文本 2 3 2" xfId="11868"/>
    <cellStyle name="警告文本 2 3 2 2" xfId="11869"/>
    <cellStyle name="警告文本 2 3 2 3" xfId="11870"/>
    <cellStyle name="警告文本 2 3 2 4" xfId="11871"/>
    <cellStyle name="警告文本 2 3 2 5" xfId="11872"/>
    <cellStyle name="警告文本 2 3 3" xfId="11873"/>
    <cellStyle name="警告文本 2 3 3 10" xfId="11874"/>
    <cellStyle name="警告文本 2 3 3 11" xfId="11875"/>
    <cellStyle name="警告文本 2 3 3 12" xfId="11876"/>
    <cellStyle name="警告文本 2 3 3 13" xfId="11877"/>
    <cellStyle name="警告文本 2 3 3 2" xfId="11878"/>
    <cellStyle name="警告文本 2 3 3 3" xfId="11879"/>
    <cellStyle name="警告文本 2 3 3 4" xfId="11880"/>
    <cellStyle name="警告文本 2 3 3 5" xfId="11881"/>
    <cellStyle name="警告文本 2 3 3 6" xfId="11882"/>
    <cellStyle name="警告文本 2 3 3 7" xfId="11883"/>
    <cellStyle name="警告文本 2 3 3 8" xfId="11884"/>
    <cellStyle name="警告文本 2 3 3 9" xfId="11885"/>
    <cellStyle name="警告文本 2 3 4" xfId="11886"/>
    <cellStyle name="警告文本 2 3 5" xfId="11887"/>
    <cellStyle name="警告文本 2 3 6" xfId="11888"/>
    <cellStyle name="警告文本 2 4 10" xfId="11889"/>
    <cellStyle name="警告文本 2 4 11" xfId="11890"/>
    <cellStyle name="警告文本 2 4 12" xfId="11891"/>
    <cellStyle name="警告文本 2 4 13" xfId="11892"/>
    <cellStyle name="警告文本 2 4 14" xfId="11893"/>
    <cellStyle name="警告文本 2 4 15" xfId="11894"/>
    <cellStyle name="警告文本 2 4 2" xfId="11895"/>
    <cellStyle name="警告文本 2 4 2 2" xfId="11896"/>
    <cellStyle name="警告文本 2 4 2 3" xfId="11897"/>
    <cellStyle name="警告文本 2 4 2 4" xfId="11898"/>
    <cellStyle name="警告文本 2 4 2 5" xfId="11899"/>
    <cellStyle name="警告文本 2 4 3" xfId="11900"/>
    <cellStyle name="警告文本 2 4 3 10" xfId="11901"/>
    <cellStyle name="警告文本 2 4 3 11" xfId="11902"/>
    <cellStyle name="警告文本 2 4 3 12" xfId="11903"/>
    <cellStyle name="警告文本 2 4 3 13" xfId="11904"/>
    <cellStyle name="警告文本 2 4 3 2" xfId="11905"/>
    <cellStyle name="警告文本 2 4 3 3" xfId="11906"/>
    <cellStyle name="警告文本 2 4 3 4" xfId="11907"/>
    <cellStyle name="警告文本 2 4 3 5" xfId="11908"/>
    <cellStyle name="警告文本 2 4 3 6" xfId="11909"/>
    <cellStyle name="警告文本 2 4 3 7" xfId="11910"/>
    <cellStyle name="警告文本 2 4 3 8" xfId="11911"/>
    <cellStyle name="警告文本 2 4 3 9" xfId="11912"/>
    <cellStyle name="警告文本 2 4 4" xfId="11913"/>
    <cellStyle name="警告文本 2 4 5" xfId="11914"/>
    <cellStyle name="警告文本 2 4_2016-2018年财政规划附表(2)" xfId="11915"/>
    <cellStyle name="警告文本 2 5 2" xfId="11916"/>
    <cellStyle name="警告文本 2 5 3" xfId="11917"/>
    <cellStyle name="警告文本 2 5 4" xfId="11918"/>
    <cellStyle name="警告文本 2 5 5" xfId="11919"/>
    <cellStyle name="警告文本 2 6 2" xfId="11920"/>
    <cellStyle name="警告文本 2 6 3" xfId="11921"/>
    <cellStyle name="警告文本 2 6 4" xfId="11922"/>
    <cellStyle name="警告文本 2 6 5" xfId="11923"/>
    <cellStyle name="警告文本 2 9" xfId="11924"/>
    <cellStyle name="警告文本 2_2015.1.3县级预算表" xfId="11925"/>
    <cellStyle name="警告文本 3" xfId="11926"/>
    <cellStyle name="警告文本 3 10" xfId="11927"/>
    <cellStyle name="警告文本 3 11" xfId="11928"/>
    <cellStyle name="警告文本 3 12" xfId="11929"/>
    <cellStyle name="警告文本 3 13" xfId="11930"/>
    <cellStyle name="警告文本 3 14" xfId="11931"/>
    <cellStyle name="警告文本 3 15" xfId="11932"/>
    <cellStyle name="警告文本 3 16" xfId="11933"/>
    <cellStyle name="警告文本 3 17" xfId="11934"/>
    <cellStyle name="警告文本 3 18" xfId="11935"/>
    <cellStyle name="警告文本 3 2 10" xfId="11936"/>
    <cellStyle name="警告文本 3 2 11" xfId="11937"/>
    <cellStyle name="警告文本 3 2 12" xfId="11938"/>
    <cellStyle name="警告文本 3 2 13" xfId="11939"/>
    <cellStyle name="警告文本 3 2 14" xfId="11940"/>
    <cellStyle name="警告文本 3 2 15" xfId="11941"/>
    <cellStyle name="警告文本 3 2 2" xfId="11942"/>
    <cellStyle name="警告文本 3 2 2 11" xfId="11943"/>
    <cellStyle name="警告文本 3 2 2 12" xfId="11944"/>
    <cellStyle name="警告文本 3 2 2 13" xfId="11945"/>
    <cellStyle name="警告文本 3 2 2 14" xfId="11946"/>
    <cellStyle name="警告文本 3 2 2 15" xfId="11947"/>
    <cellStyle name="警告文本 3 2 2 2" xfId="11948"/>
    <cellStyle name="警告文本 3 2 2 2 2" xfId="11949"/>
    <cellStyle name="警告文本 3 2 2 2 3" xfId="11950"/>
    <cellStyle name="警告文本 3 2 2 2 4" xfId="11951"/>
    <cellStyle name="警告文本 3 2 2 2 5" xfId="11952"/>
    <cellStyle name="警告文本 3 2 2 3" xfId="11953"/>
    <cellStyle name="警告文本 3 2 2 3 2" xfId="11954"/>
    <cellStyle name="警告文本 3 2 2 3 3" xfId="11955"/>
    <cellStyle name="警告文本 3 2 2 3 8" xfId="11956"/>
    <cellStyle name="警告文本 3 2 2 3 9" xfId="11957"/>
    <cellStyle name="警告文本 3 2 2 4" xfId="11958"/>
    <cellStyle name="警告文本 3 2 2 5" xfId="11959"/>
    <cellStyle name="警告文本 3 2 2 6" xfId="11960"/>
    <cellStyle name="警告文本 3 2 2 7" xfId="11961"/>
    <cellStyle name="警告文本 3 2 2 8" xfId="11962"/>
    <cellStyle name="警告文本 3 2 2 9" xfId="11963"/>
    <cellStyle name="警告文本 3 2 2_2016-2018年财政规划附表(2)" xfId="11964"/>
    <cellStyle name="警告文本 3 2 3" xfId="11965"/>
    <cellStyle name="警告文本 3 2 3 2" xfId="11966"/>
    <cellStyle name="警告文本 3 2 3 3" xfId="11967"/>
    <cellStyle name="警告文本 3 2 3 4" xfId="11968"/>
    <cellStyle name="警告文本 3 2 3 5" xfId="11969"/>
    <cellStyle name="警告文本 3 2 4" xfId="11970"/>
    <cellStyle name="警告文本 3 2 4 2" xfId="11971"/>
    <cellStyle name="警告文本 3 2 4 3" xfId="11972"/>
    <cellStyle name="警告文本 3 2 4 4" xfId="11973"/>
    <cellStyle name="警告文本 3 2 4 5" xfId="11974"/>
    <cellStyle name="警告文本 3 2 4 6" xfId="11975"/>
    <cellStyle name="警告文本 3 2 5" xfId="11976"/>
    <cellStyle name="警告文本 3 2 6" xfId="11977"/>
    <cellStyle name="警告文本 3 2 7" xfId="11978"/>
    <cellStyle name="警告文本 3 2 8" xfId="11979"/>
    <cellStyle name="警告文本 3 2 9" xfId="11980"/>
    <cellStyle name="警告文本 3 2_2015.1.3县级预算表" xfId="11981"/>
    <cellStyle name="警告文本 3 3 14" xfId="11982"/>
    <cellStyle name="警告文本 3 3 15" xfId="11983"/>
    <cellStyle name="警告文本 3 3 2" xfId="11984"/>
    <cellStyle name="警告文本 3 3 2 2" xfId="11985"/>
    <cellStyle name="警告文本 3 3 2 3" xfId="11986"/>
    <cellStyle name="警告文本 3 3 2 4" xfId="11987"/>
    <cellStyle name="警告文本 3 3 2 5" xfId="11988"/>
    <cellStyle name="警告文本 3 3 3" xfId="11989"/>
    <cellStyle name="警告文本 3 3 3 10" xfId="11990"/>
    <cellStyle name="警告文本 3 3 3 11" xfId="11991"/>
    <cellStyle name="警告文本 3 3 3 12" xfId="11992"/>
    <cellStyle name="警告文本 3 3 3 13" xfId="11993"/>
    <cellStyle name="警告文本 3 3 3 2" xfId="11994"/>
    <cellStyle name="警告文本 3 3 3 3" xfId="11995"/>
    <cellStyle name="警告文本 3 3 3 4" xfId="11996"/>
    <cellStyle name="警告文本 3 3 4" xfId="11997"/>
    <cellStyle name="警告文本 3 3 5" xfId="11998"/>
    <cellStyle name="警告文本 3 4 10" xfId="11999"/>
    <cellStyle name="警告文本 3 4 11" xfId="12000"/>
    <cellStyle name="警告文本 3 4 12" xfId="12001"/>
    <cellStyle name="警告文本 3 4 13" xfId="12002"/>
    <cellStyle name="警告文本 3 4 14" xfId="12003"/>
    <cellStyle name="警告文本 3 4 15" xfId="12004"/>
    <cellStyle name="警告文本 3 4 2" xfId="12005"/>
    <cellStyle name="警告文本 3 4 2 2" xfId="12006"/>
    <cellStyle name="警告文本 3 4 2 3" xfId="12007"/>
    <cellStyle name="警告文本 3 4 2 4" xfId="12008"/>
    <cellStyle name="警告文本 3 4 2 5" xfId="12009"/>
    <cellStyle name="警告文本 3 4 3" xfId="12010"/>
    <cellStyle name="警告文本 3 4 3 10" xfId="12011"/>
    <cellStyle name="警告文本 3 4 3 11" xfId="12012"/>
    <cellStyle name="警告文本 3 4 3 12" xfId="12013"/>
    <cellStyle name="警告文本 3 4 3 13" xfId="12014"/>
    <cellStyle name="警告文本 3 4 3 2" xfId="12015"/>
    <cellStyle name="警告文本 3 4 3 3" xfId="12016"/>
    <cellStyle name="警告文本 3 4 3 4" xfId="12017"/>
    <cellStyle name="警告文本 3 4 3 5" xfId="12018"/>
    <cellStyle name="警告文本 3 4 4" xfId="12019"/>
    <cellStyle name="警告文本 3 4 5" xfId="12020"/>
    <cellStyle name="警告文本 3 4_2016-2018年财政规划附表(2)" xfId="12021"/>
    <cellStyle name="警告文本 3 5" xfId="12022"/>
    <cellStyle name="警告文本 3 5 2" xfId="12023"/>
    <cellStyle name="警告文本 3 5 3" xfId="12024"/>
    <cellStyle name="警告文本 3 5 4" xfId="12025"/>
    <cellStyle name="警告文本 3 5 5" xfId="12026"/>
    <cellStyle name="警告文本 3 6" xfId="12027"/>
    <cellStyle name="警告文本 3 6 10" xfId="12028"/>
    <cellStyle name="警告文本 3 6 11" xfId="12029"/>
    <cellStyle name="警告文本 3 6 12" xfId="12030"/>
    <cellStyle name="警告文本 3 6 13" xfId="12031"/>
    <cellStyle name="警告文本 3 6 2" xfId="12032"/>
    <cellStyle name="警告文本 3 6 3" xfId="12033"/>
    <cellStyle name="警告文本 3 6 4" xfId="12034"/>
    <cellStyle name="警告文本 3 6 5" xfId="12035"/>
    <cellStyle name="警告文本 3 6 6" xfId="12036"/>
    <cellStyle name="警告文本 3 6 7" xfId="12037"/>
    <cellStyle name="警告文本 3 6 8" xfId="12038"/>
    <cellStyle name="警告文本 3 6 9" xfId="12039"/>
    <cellStyle name="警告文本 3 7" xfId="12040"/>
    <cellStyle name="警告文本 3 8" xfId="12041"/>
    <cellStyle name="警告文本 3 9" xfId="12042"/>
    <cellStyle name="警告文本 3_2015.1.3县级预算表" xfId="12043"/>
    <cellStyle name="警告文本 4" xfId="12044"/>
    <cellStyle name="警告文本 4 10" xfId="12045"/>
    <cellStyle name="警告文本 4 11" xfId="12046"/>
    <cellStyle name="警告文本 4 12" xfId="12047"/>
    <cellStyle name="警告文本 4 13" xfId="12048"/>
    <cellStyle name="警告文本 4 14" xfId="12049"/>
    <cellStyle name="警告文本 4 15" xfId="12050"/>
    <cellStyle name="警告文本 4 17" xfId="12051"/>
    <cellStyle name="警告文本 4 18" xfId="12052"/>
    <cellStyle name="警告文本 4 2 2" xfId="12053"/>
    <cellStyle name="警告文本 4 2 2 10" xfId="12054"/>
    <cellStyle name="警告文本 4 2 2 11" xfId="12055"/>
    <cellStyle name="警告文本 4 2 2 12" xfId="12056"/>
    <cellStyle name="警告文本 4 2 2 13" xfId="12057"/>
    <cellStyle name="警告文本 4 2 2 14" xfId="12058"/>
    <cellStyle name="警告文本 4 2 2 15" xfId="12059"/>
    <cellStyle name="警告文本 4 2 2 2" xfId="12060"/>
    <cellStyle name="警告文本 4 2 2 2 2" xfId="12061"/>
    <cellStyle name="警告文本 4 2 2 2 3" xfId="12062"/>
    <cellStyle name="警告文本 4 2 2 2 4" xfId="12063"/>
    <cellStyle name="警告文本 4 2 2 2 5" xfId="12064"/>
    <cellStyle name="警告文本 4 2 2 3" xfId="12065"/>
    <cellStyle name="警告文本 4 2 2 3 2" xfId="12066"/>
    <cellStyle name="警告文本 4 2 2 3 3" xfId="12067"/>
    <cellStyle name="警告文本 4 2 2 3 4" xfId="12068"/>
    <cellStyle name="警告文本 4 2 2 3 5" xfId="12069"/>
    <cellStyle name="警告文本 4 2 2 3 6" xfId="12070"/>
    <cellStyle name="警告文本 4 2 2 3 7" xfId="12071"/>
    <cellStyle name="警告文本 4 2 2 3 8" xfId="12072"/>
    <cellStyle name="警告文本 4 2 2 3 9" xfId="12073"/>
    <cellStyle name="警告文本 4 2 2 4" xfId="12074"/>
    <cellStyle name="警告文本 4 2 2 5" xfId="12075"/>
    <cellStyle name="警告文本 4 2 2_2016-2018年财政规划附表(2)" xfId="12076"/>
    <cellStyle name="警告文本 4 2 3" xfId="12077"/>
    <cellStyle name="警告文本 4 2 3 2" xfId="12078"/>
    <cellStyle name="警告文本 4 2 3 3" xfId="12079"/>
    <cellStyle name="警告文本 4 2 3 4" xfId="12080"/>
    <cellStyle name="警告文本 4 2 3 5" xfId="12081"/>
    <cellStyle name="警告文本 4 2 4" xfId="12082"/>
    <cellStyle name="警告文本 4 2 4 13" xfId="12083"/>
    <cellStyle name="警告文本 4 2 4 2" xfId="12084"/>
    <cellStyle name="警告文本 4 2 4 3" xfId="12085"/>
    <cellStyle name="警告文本 4 2 4 4" xfId="12086"/>
    <cellStyle name="警告文本 4 2 4 5" xfId="12087"/>
    <cellStyle name="警告文本 4 2 4 6" xfId="12088"/>
    <cellStyle name="警告文本 4 2 6" xfId="12089"/>
    <cellStyle name="警告文本 4 2 7" xfId="12090"/>
    <cellStyle name="警告文本 4 2 8" xfId="12091"/>
    <cellStyle name="警告文本 4 2 9" xfId="12092"/>
    <cellStyle name="警告文本 4 2_2015.1.3县级预算表" xfId="12093"/>
    <cellStyle name="警告文本 4 3 11" xfId="12094"/>
    <cellStyle name="注释 4 4 2" xfId="12095"/>
    <cellStyle name="警告文本 4 3 12" xfId="12096"/>
    <cellStyle name="注释 4 4 3" xfId="12097"/>
    <cellStyle name="警告文本 4 3 13" xfId="12098"/>
    <cellStyle name="注释 4 4 4" xfId="12099"/>
    <cellStyle name="警告文本 4 3 14" xfId="12100"/>
    <cellStyle name="注释 4 4 5" xfId="12101"/>
    <cellStyle name="警告文本 4 3 15" xfId="12102"/>
    <cellStyle name="注释 4 4 6" xfId="12103"/>
    <cellStyle name="警告文本 4 3 2" xfId="12104"/>
    <cellStyle name="警告文本 4 3 2 2" xfId="12105"/>
    <cellStyle name="警告文本 4 3 2 3" xfId="12106"/>
    <cellStyle name="警告文本 4 3 2 4" xfId="12107"/>
    <cellStyle name="警告文本 4 3 2 5" xfId="12108"/>
    <cellStyle name="警告文本 4 3 3" xfId="12109"/>
    <cellStyle name="警告文本 4 3 3 10" xfId="12110"/>
    <cellStyle name="警告文本 4 3 3 11" xfId="12111"/>
    <cellStyle name="警告文本 4 3 3 12" xfId="12112"/>
    <cellStyle name="警告文本 4 3 3 13" xfId="12113"/>
    <cellStyle name="警告文本 4 3 3 2" xfId="12114"/>
    <cellStyle name="警告文本 4 3 3 3" xfId="12115"/>
    <cellStyle name="警告文本 4 3 3 4" xfId="12116"/>
    <cellStyle name="警告文本 4 3 3 5" xfId="12117"/>
    <cellStyle name="警告文本 4 3 4" xfId="12118"/>
    <cellStyle name="警告文本 4 3 5" xfId="12119"/>
    <cellStyle name="警告文本 4 4 11" xfId="12120"/>
    <cellStyle name="警告文本 4 4 12" xfId="12121"/>
    <cellStyle name="警告文本 4 4 13" xfId="12122"/>
    <cellStyle name="警告文本 4 4 14" xfId="12123"/>
    <cellStyle name="警告文本 4 4 15" xfId="12124"/>
    <cellStyle name="警告文本 4 4 2" xfId="12125"/>
    <cellStyle name="警告文本 4 4 2 2" xfId="12126"/>
    <cellStyle name="警告文本 4 4 2 3" xfId="12127"/>
    <cellStyle name="警告文本 4 4 2 4" xfId="12128"/>
    <cellStyle name="警告文本 4 4 2 5" xfId="12129"/>
    <cellStyle name="警告文本 4 4 3" xfId="12130"/>
    <cellStyle name="警告文本 4 4 3 10" xfId="12131"/>
    <cellStyle name="警告文本 4 4 3 11" xfId="12132"/>
    <cellStyle name="警告文本 4 4 3 12" xfId="12133"/>
    <cellStyle name="警告文本 4 4 3 13" xfId="12134"/>
    <cellStyle name="警告文本 4 4 3 2" xfId="12135"/>
    <cellStyle name="警告文本 4 4 3 3" xfId="12136"/>
    <cellStyle name="警告文本 4 4 3 4" xfId="12137"/>
    <cellStyle name="警告文本 4 4 3 5" xfId="12138"/>
    <cellStyle name="警告文本 4 4 4" xfId="12139"/>
    <cellStyle name="警告文本 4 4 5" xfId="12140"/>
    <cellStyle name="警告文本 4 5 2" xfId="12141"/>
    <cellStyle name="警告文本 4 5 3" xfId="12142"/>
    <cellStyle name="警告文本 4 5 4" xfId="12143"/>
    <cellStyle name="警告文本 4 5 5" xfId="12144"/>
    <cellStyle name="警告文本 4 6 10" xfId="12145"/>
    <cellStyle name="警告文本 4 6 11" xfId="12146"/>
    <cellStyle name="警告文本 4 6 12" xfId="12147"/>
    <cellStyle name="警告文本 4 6 13" xfId="12148"/>
    <cellStyle name="警告文本 4 6 2" xfId="12149"/>
    <cellStyle name="警告文本 4 6 3" xfId="12150"/>
    <cellStyle name="警告文本 4 6 4" xfId="12151"/>
    <cellStyle name="警告文本 4 6 5" xfId="12152"/>
    <cellStyle name="警告文本 4 6 6" xfId="12153"/>
    <cellStyle name="警告文本 4 6 7" xfId="12154"/>
    <cellStyle name="警告文本 4 6 8" xfId="12155"/>
    <cellStyle name="警告文本 4 6 9" xfId="12156"/>
    <cellStyle name="警告文本 4 9" xfId="12157"/>
    <cellStyle name="警告文本 5" xfId="12158"/>
    <cellStyle name="警告文本 5 2" xfId="12159"/>
    <cellStyle name="警告文本 5 2 10" xfId="12160"/>
    <cellStyle name="警告文本 5 2 11" xfId="12161"/>
    <cellStyle name="警告文本 5 2 12" xfId="12162"/>
    <cellStyle name="警告文本 5 2 13" xfId="12163"/>
    <cellStyle name="警告文本 5 2 14" xfId="12164"/>
    <cellStyle name="警告文本 5 2 15" xfId="12165"/>
    <cellStyle name="警告文本 5 2 2" xfId="12166"/>
    <cellStyle name="警告文本 5 2 2 2" xfId="12167"/>
    <cellStyle name="警告文本 5 2 2 3" xfId="12168"/>
    <cellStyle name="警告文本 5 2 2 4" xfId="12169"/>
    <cellStyle name="警告文本 5 2 2 5" xfId="12170"/>
    <cellStyle name="警告文本 5 2 3" xfId="12171"/>
    <cellStyle name="警告文本 5 2 3 10" xfId="12172"/>
    <cellStyle name="警告文本 5 2 3 11" xfId="12173"/>
    <cellStyle name="警告文本 5 2 3 12" xfId="12174"/>
    <cellStyle name="警告文本 5 2 3 13" xfId="12175"/>
    <cellStyle name="警告文本 5 2 3 2" xfId="12176"/>
    <cellStyle name="警告文本 5 2 3 3" xfId="12177"/>
    <cellStyle name="警告文本 5 2 3 4" xfId="12178"/>
    <cellStyle name="警告文本 5 2 3 5" xfId="12179"/>
    <cellStyle name="警告文本 5 2 3 6" xfId="12180"/>
    <cellStyle name="警告文本 5 2 4" xfId="12181"/>
    <cellStyle name="警告文本 5 2_2016-2018年财政规划附表(2)" xfId="12182"/>
    <cellStyle name="警告文本 5 3" xfId="12183"/>
    <cellStyle name="警告文本 5 3 10" xfId="12184"/>
    <cellStyle name="警告文本 5 3 11" xfId="12185"/>
    <cellStyle name="警告文本 5 3 12" xfId="12186"/>
    <cellStyle name="警告文本 5 3 13" xfId="12187"/>
    <cellStyle name="警告文本 5 3 2" xfId="12188"/>
    <cellStyle name="警告文本 5 3 2 2" xfId="12189"/>
    <cellStyle name="警告文本 5 3 2 3" xfId="12190"/>
    <cellStyle name="警告文本 5 3 2 4" xfId="12191"/>
    <cellStyle name="警告文本 5 3 2 5" xfId="12192"/>
    <cellStyle name="警告文本 5 3 3" xfId="12193"/>
    <cellStyle name="警告文本 5 3 3 10" xfId="12194"/>
    <cellStyle name="警告文本 5 3 3 11" xfId="12195"/>
    <cellStyle name="警告文本 5 3 3 12" xfId="12196"/>
    <cellStyle name="警告文本 5 3 3 13" xfId="12197"/>
    <cellStyle name="警告文本 5 3 3 2" xfId="12198"/>
    <cellStyle name="警告文本 5 3 3 3" xfId="12199"/>
    <cellStyle name="警告文本 5 3 3 4" xfId="12200"/>
    <cellStyle name="警告文本 5 3 3 5" xfId="12201"/>
    <cellStyle name="警告文本 5 3 4" xfId="12202"/>
    <cellStyle name="警告文本 5 3 5" xfId="12203"/>
    <cellStyle name="警告文本 5 3 6" xfId="12204"/>
    <cellStyle name="警告文本 5 3 7" xfId="12205"/>
    <cellStyle name="警告文本 5 4" xfId="12206"/>
    <cellStyle name="警告文本 5 4 2" xfId="12207"/>
    <cellStyle name="警告文本 5 4 3" xfId="12208"/>
    <cellStyle name="警告文本 5 4 4" xfId="12209"/>
    <cellStyle name="警告文本 5 5" xfId="12210"/>
    <cellStyle name="警告文本 5 5 10" xfId="12211"/>
    <cellStyle name="警告文本 5 5 11" xfId="12212"/>
    <cellStyle name="警告文本 5 5 12" xfId="12213"/>
    <cellStyle name="警告文本 5 5 13" xfId="12214"/>
    <cellStyle name="警告文本 5 5 2" xfId="12215"/>
    <cellStyle name="警告文本 5 5 3" xfId="12216"/>
    <cellStyle name="警告文本 5 5 4" xfId="12217"/>
    <cellStyle name="警告文本 5 5 5" xfId="12218"/>
    <cellStyle name="警告文本 5 5 6" xfId="12219"/>
    <cellStyle name="警告文本 5 5 7" xfId="12220"/>
    <cellStyle name="警告文本 5 5 8" xfId="12221"/>
    <cellStyle name="链接单元格 3 2 10" xfId="12222"/>
    <cellStyle name="警告文本 5 6" xfId="12223"/>
    <cellStyle name="警告文本 5 7" xfId="12224"/>
    <cellStyle name="警告文本 5_2015.1.3县级预算表" xfId="12225"/>
    <cellStyle name="警告文本 6" xfId="12226"/>
    <cellStyle name="警告文本 6 10" xfId="12227"/>
    <cellStyle name="警告文本 6 11" xfId="12228"/>
    <cellStyle name="警告文本 6 12" xfId="12229"/>
    <cellStyle name="警告文本 6 13" xfId="12230"/>
    <cellStyle name="警告文本 6 14" xfId="12231"/>
    <cellStyle name="警告文本 6 15" xfId="12232"/>
    <cellStyle name="警告文本 6 2" xfId="12233"/>
    <cellStyle name="警告文本 6 2 2" xfId="12234"/>
    <cellStyle name="警告文本 6 2 3" xfId="12235"/>
    <cellStyle name="警告文本 6 2 4" xfId="12236"/>
    <cellStyle name="警告文本 6 2 5" xfId="12237"/>
    <cellStyle name="警告文本 6 3" xfId="12238"/>
    <cellStyle name="警告文本 6 3 10" xfId="12239"/>
    <cellStyle name="警告文本 6 3 11" xfId="12240"/>
    <cellStyle name="警告文本 6 3 12" xfId="12241"/>
    <cellStyle name="警告文本 6 3 2" xfId="12242"/>
    <cellStyle name="警告文本 6 3 3" xfId="12243"/>
    <cellStyle name="警告文本 6 3 4" xfId="12244"/>
    <cellStyle name="警告文本 6 3 5" xfId="12245"/>
    <cellStyle name="警告文本 6 3 6" xfId="12246"/>
    <cellStyle name="警告文本 6 3 7" xfId="12247"/>
    <cellStyle name="警告文本 6 4" xfId="12248"/>
    <cellStyle name="警告文本 6 5" xfId="12249"/>
    <cellStyle name="警告文本 6 6" xfId="12250"/>
    <cellStyle name="警告文本 6 7" xfId="12251"/>
    <cellStyle name="警告文本 6 8" xfId="12252"/>
    <cellStyle name="警告文本 6 9" xfId="12253"/>
    <cellStyle name="警告文本 7" xfId="12254"/>
    <cellStyle name="警告文本 7 10" xfId="12255"/>
    <cellStyle name="警告文本 7 11" xfId="12256"/>
    <cellStyle name="警告文本 7 12" xfId="12257"/>
    <cellStyle name="警告文本 7 13" xfId="12258"/>
    <cellStyle name="警告文本 7 14" xfId="12259"/>
    <cellStyle name="警告文本 7 15" xfId="12260"/>
    <cellStyle name="警告文本 7 2" xfId="12261"/>
    <cellStyle name="警告文本 7 2 2" xfId="12262"/>
    <cellStyle name="警告文本 7 2 3" xfId="12263"/>
    <cellStyle name="警告文本 7 2 4" xfId="12264"/>
    <cellStyle name="警告文本 7 2 5" xfId="12265"/>
    <cellStyle name="警告文本 7 3" xfId="12266"/>
    <cellStyle name="警告文本 7 3 10" xfId="12267"/>
    <cellStyle name="警告文本 7 3 11" xfId="12268"/>
    <cellStyle name="警告文本 7 3 12" xfId="12269"/>
    <cellStyle name="警告文本 7 3 13" xfId="12270"/>
    <cellStyle name="警告文本 7 3 2" xfId="12271"/>
    <cellStyle name="警告文本 7 3 3" xfId="12272"/>
    <cellStyle name="警告文本 7 3 4" xfId="12273"/>
    <cellStyle name="警告文本 7 3 5" xfId="12274"/>
    <cellStyle name="警告文本 7 3 6" xfId="12275"/>
    <cellStyle name="警告文本 7 3 7" xfId="12276"/>
    <cellStyle name="警告文本 7 3 8" xfId="12277"/>
    <cellStyle name="警告文本 7 4" xfId="12278"/>
    <cellStyle name="警告文本 7 5" xfId="12279"/>
    <cellStyle name="警告文本 7 6" xfId="12280"/>
    <cellStyle name="警告文本 7 7" xfId="12281"/>
    <cellStyle name="警告文本 7 8" xfId="12282"/>
    <cellStyle name="警告文本 7 9" xfId="12283"/>
    <cellStyle name="警告文本 7_2016-2018年财政规划附表(2)" xfId="12284"/>
    <cellStyle name="警告文本 8" xfId="12285"/>
    <cellStyle name="警告文本 8 10" xfId="12286"/>
    <cellStyle name="警告文本 8 11" xfId="12287"/>
    <cellStyle name="警告文本 8 12" xfId="12288"/>
    <cellStyle name="警告文本 8 13" xfId="12289"/>
    <cellStyle name="警告文本 8 2" xfId="12290"/>
    <cellStyle name="警告文本 8 3" xfId="12291"/>
    <cellStyle name="警告文本 8 4" xfId="12292"/>
    <cellStyle name="警告文本 8 5" xfId="12293"/>
    <cellStyle name="警告文本 8 6" xfId="12294"/>
    <cellStyle name="警告文本 8 7" xfId="12295"/>
    <cellStyle name="警告文本 8 8" xfId="12296"/>
    <cellStyle name="警告文本 8 9" xfId="12297"/>
    <cellStyle name="警告文本 9" xfId="12298"/>
    <cellStyle name="链接单元格 10" xfId="12299"/>
    <cellStyle name="链接单元格 11" xfId="12300"/>
    <cellStyle name="链接单元格 12" xfId="12301"/>
    <cellStyle name="链接单元格 2" xfId="12302"/>
    <cellStyle name="链接单元格 2 17" xfId="12303"/>
    <cellStyle name="链接单元格 2 18" xfId="12304"/>
    <cellStyle name="链接单元格 2 2 2" xfId="12305"/>
    <cellStyle name="链接单元格 2 2 2 2" xfId="12306"/>
    <cellStyle name="链接单元格 2 2 2 2 2" xfId="12307"/>
    <cellStyle name="链接单元格 2 2 2 2 3" xfId="12308"/>
    <cellStyle name="链接单元格 2 2 2 2 4" xfId="12309"/>
    <cellStyle name="链接单元格 2 2 2 2 5" xfId="12310"/>
    <cellStyle name="链接单元格 2 2 2 3" xfId="12311"/>
    <cellStyle name="链接单元格 2 2 2 3 10" xfId="12312"/>
    <cellStyle name="链接单元格 2 2 2 3 11" xfId="12313"/>
    <cellStyle name="链接单元格 2 2 2 3 12" xfId="12314"/>
    <cellStyle name="链接单元格 2 2 2 3 13" xfId="12315"/>
    <cellStyle name="链接单元格 2 2 2 3 2" xfId="12316"/>
    <cellStyle name="链接单元格 2 2 2 3 3" xfId="12317"/>
    <cellStyle name="链接单元格 2 2 2 3 4" xfId="12318"/>
    <cellStyle name="链接单元格 2 2 2 3 5" xfId="12319"/>
    <cellStyle name="链接单元格 2 2 2 3 6" xfId="12320"/>
    <cellStyle name="链接单元格 2 2 2 4" xfId="12321"/>
    <cellStyle name="链接单元格 2 2 2 5" xfId="12322"/>
    <cellStyle name="链接单元格 2 2 2 6" xfId="12323"/>
    <cellStyle name="链接单元格 2 2 2 7" xfId="12324"/>
    <cellStyle name="链接单元格 2 2 2 8" xfId="12325"/>
    <cellStyle name="链接单元格 2 2 2 9" xfId="12326"/>
    <cellStyle name="链接单元格 2 2 3" xfId="12327"/>
    <cellStyle name="链接单元格 2 2 3 2" xfId="12328"/>
    <cellStyle name="链接单元格 2 2 3 3" xfId="12329"/>
    <cellStyle name="链接单元格 2 2 3 4" xfId="12330"/>
    <cellStyle name="链接单元格 2 2 4" xfId="12331"/>
    <cellStyle name="链接单元格 2 2 4 10" xfId="12332"/>
    <cellStyle name="链接单元格 2 2 4 2" xfId="12333"/>
    <cellStyle name="链接单元格 2 2 4 3" xfId="12334"/>
    <cellStyle name="链接单元格 2 2 4 4" xfId="12335"/>
    <cellStyle name="链接单元格 2 2 4 5" xfId="12336"/>
    <cellStyle name="链接单元格 2 2 4 6" xfId="12337"/>
    <cellStyle name="链接单元格 2 2 4 7" xfId="12338"/>
    <cellStyle name="链接单元格 2 2 4 8" xfId="12339"/>
    <cellStyle name="链接单元格 2 2 4 9" xfId="12340"/>
    <cellStyle name="链接单元格 2 2 9" xfId="12341"/>
    <cellStyle name="链接单元格 2 2_2015.1.3县级预算表" xfId="12342"/>
    <cellStyle name="链接单元格 2 3 10" xfId="12343"/>
    <cellStyle name="链接单元格 2 3 11" xfId="12344"/>
    <cellStyle name="链接单元格 2 3 2" xfId="12345"/>
    <cellStyle name="链接单元格 2 3 3" xfId="12346"/>
    <cellStyle name="链接单元格 2 3 3 10" xfId="12347"/>
    <cellStyle name="链接单元格 2 3 3 2" xfId="12348"/>
    <cellStyle name="链接单元格 2 3 3 3" xfId="12349"/>
    <cellStyle name="链接单元格 2 3 3 4" xfId="12350"/>
    <cellStyle name="链接单元格 2 3 3 6" xfId="12351"/>
    <cellStyle name="链接单元格 2 3 3 7" xfId="12352"/>
    <cellStyle name="链接单元格 2 3 3 9" xfId="12353"/>
    <cellStyle name="链接单元格 2 3 4" xfId="12354"/>
    <cellStyle name="链接单元格 2 3_2016-2018年财政规划附表(2)" xfId="12355"/>
    <cellStyle name="链接单元格 2 4 10" xfId="12356"/>
    <cellStyle name="链接单元格 2 4 11" xfId="12357"/>
    <cellStyle name="链接单元格 2 4 2" xfId="12358"/>
    <cellStyle name="链接单元格 2 4 2 2" xfId="12359"/>
    <cellStyle name="链接单元格 2 4 2 3" xfId="12360"/>
    <cellStyle name="链接单元格 2 4 2 4" xfId="12361"/>
    <cellStyle name="链接单元格 2 4 2 5" xfId="12362"/>
    <cellStyle name="链接单元格 2 4 3" xfId="12363"/>
    <cellStyle name="链接单元格 2 4 3 10" xfId="12364"/>
    <cellStyle name="链接单元格 2 4 3 2" xfId="12365"/>
    <cellStyle name="链接单元格 2 4 3 3" xfId="12366"/>
    <cellStyle name="链接单元格 2 4 3 4" xfId="12367"/>
    <cellStyle name="链接单元格 2 4 3 5" xfId="12368"/>
    <cellStyle name="链接单元格 2 4 3 6" xfId="12369"/>
    <cellStyle name="链接单元格 2 4 3 7" xfId="12370"/>
    <cellStyle name="链接单元格 2 4 3 8" xfId="12371"/>
    <cellStyle name="链接单元格 2 4 3 9" xfId="12372"/>
    <cellStyle name="链接单元格 2 4 4" xfId="12373"/>
    <cellStyle name="链接单元格 2 4 5" xfId="12374"/>
    <cellStyle name="链接单元格 2 4 6" xfId="12375"/>
    <cellStyle name="链接单元格 2 4 7" xfId="12376"/>
    <cellStyle name="链接单元格 2 4 8" xfId="12377"/>
    <cellStyle name="链接单元格 2 4 9" xfId="12378"/>
    <cellStyle name="链接单元格 2 5 3" xfId="12379"/>
    <cellStyle name="链接单元格 2 5 4" xfId="12380"/>
    <cellStyle name="链接单元格 2 5 5" xfId="12381"/>
    <cellStyle name="链接单元格 2 6" xfId="12382"/>
    <cellStyle name="链接单元格 2 6 8" xfId="12383"/>
    <cellStyle name="链接单元格 2 6 9" xfId="12384"/>
    <cellStyle name="链接单元格 2_2015.1.3县级预算表" xfId="12385"/>
    <cellStyle name="链接单元格 4 2 4 8" xfId="12386"/>
    <cellStyle name="链接单元格 3 10" xfId="12387"/>
    <cellStyle name="链接单元格 3 11" xfId="12388"/>
    <cellStyle name="链接单元格 3 12" xfId="12389"/>
    <cellStyle name="链接单元格 3 13" xfId="12390"/>
    <cellStyle name="链接单元格 3 14" xfId="12391"/>
    <cellStyle name="链接单元格 3 15" xfId="12392"/>
    <cellStyle name="链接单元格 3 16" xfId="12393"/>
    <cellStyle name="链接单元格 3 17" xfId="12394"/>
    <cellStyle name="链接单元格 3 18" xfId="12395"/>
    <cellStyle name="链接单元格 3 2 2" xfId="12396"/>
    <cellStyle name="链接单元格 3 2 2 2" xfId="12397"/>
    <cellStyle name="链接单元格 3 2 2 2 2" xfId="12398"/>
    <cellStyle name="链接单元格 3 2 2 2 3" xfId="12399"/>
    <cellStyle name="链接单元格 3 2 2 2 4" xfId="12400"/>
    <cellStyle name="链接单元格 3 2 2 2 5" xfId="12401"/>
    <cellStyle name="链接单元格 3 2 2 3" xfId="12402"/>
    <cellStyle name="链接单元格 3 2 2 3 4" xfId="12403"/>
    <cellStyle name="链接单元格 3 2 2 3 5" xfId="12404"/>
    <cellStyle name="链接单元格 3 2 2 3 6" xfId="12405"/>
    <cellStyle name="链接单元格 3 2 2 3 7" xfId="12406"/>
    <cellStyle name="链接单元格 3 2 2 3 8" xfId="12407"/>
    <cellStyle name="链接单元格 3 2 2 3 9" xfId="12408"/>
    <cellStyle name="链接单元格 3 2 2 4" xfId="12409"/>
    <cellStyle name="链接单元格 3 2 2 5" xfId="12410"/>
    <cellStyle name="链接单元格 3 2 2 6" xfId="12411"/>
    <cellStyle name="链接单元格 3 2 2 7" xfId="12412"/>
    <cellStyle name="链接单元格 3 2 2 8" xfId="12413"/>
    <cellStyle name="链接单元格 3 2 2 9" xfId="12414"/>
    <cellStyle name="链接单元格 3 2 2_2016-2018年财政规划附表(2)" xfId="12415"/>
    <cellStyle name="链接单元格 3 2 3" xfId="12416"/>
    <cellStyle name="链接单元格 3 2 3 2" xfId="12417"/>
    <cellStyle name="链接单元格 3 2 4" xfId="12418"/>
    <cellStyle name="链接单元格 3 2 4 10" xfId="12419"/>
    <cellStyle name="链接单元格 3 2 4 11" xfId="12420"/>
    <cellStyle name="链接单元格 3 2 4 12" xfId="12421"/>
    <cellStyle name="链接单元格 3 2 4 13" xfId="12422"/>
    <cellStyle name="链接单元格 3 2 4 2" xfId="12423"/>
    <cellStyle name="链接单元格 3 2 4 3" xfId="12424"/>
    <cellStyle name="链接单元格 3 2 4 4" xfId="12425"/>
    <cellStyle name="链接单元格 3 2 4 5" xfId="12426"/>
    <cellStyle name="链接单元格 3 2 4 6" xfId="12427"/>
    <cellStyle name="链接单元格 3 2 4 7" xfId="12428"/>
    <cellStyle name="链接单元格 3 2 4 8" xfId="12429"/>
    <cellStyle name="链接单元格 3 2 4 9" xfId="12430"/>
    <cellStyle name="链接单元格 3 2_2015.1.3县级预算表" xfId="12431"/>
    <cellStyle name="链接单元格 3 3 10" xfId="12432"/>
    <cellStyle name="链接单元格 3 3 11" xfId="12433"/>
    <cellStyle name="链接单元格 3 3 12" xfId="12434"/>
    <cellStyle name="链接单元格 3 3 13" xfId="12435"/>
    <cellStyle name="链接单元格 3 3 14" xfId="12436"/>
    <cellStyle name="链接单元格 3 3 15" xfId="12437"/>
    <cellStyle name="链接单元格 3 3 2" xfId="12438"/>
    <cellStyle name="链接单元格 3 3 2 4" xfId="12439"/>
    <cellStyle name="链接单元格 3 3 2 5" xfId="12440"/>
    <cellStyle name="链接单元格 3 3 3" xfId="12441"/>
    <cellStyle name="链接单元格 3 3 3 10" xfId="12442"/>
    <cellStyle name="链接单元格 3 3 3 11" xfId="12443"/>
    <cellStyle name="链接单元格 3 3 3 12" xfId="12444"/>
    <cellStyle name="链接单元格 3 3 3 13" xfId="12445"/>
    <cellStyle name="链接单元格 3 3 3 2" xfId="12446"/>
    <cellStyle name="链接单元格 3 3 3 3" xfId="12447"/>
    <cellStyle name="链接单元格 3 3 3 4" xfId="12448"/>
    <cellStyle name="链接单元格 3 3 3 5" xfId="12449"/>
    <cellStyle name="链接单元格 3 3 3 6" xfId="12450"/>
    <cellStyle name="链接单元格 3 3 3 7" xfId="12451"/>
    <cellStyle name="链接单元格 3 3 3 8" xfId="12452"/>
    <cellStyle name="链接单元格 3 3 3 9" xfId="12453"/>
    <cellStyle name="链接单元格 3 3 4" xfId="12454"/>
    <cellStyle name="链接单元格 3 3 5" xfId="12455"/>
    <cellStyle name="链接单元格 3 3 6" xfId="12456"/>
    <cellStyle name="链接单元格 3 3 7" xfId="12457"/>
    <cellStyle name="链接单元格 3 3 8" xfId="12458"/>
    <cellStyle name="链接单元格 3 3 9" xfId="12459"/>
    <cellStyle name="链接单元格 3 3_2016-2018年财政规划附表(2)" xfId="12460"/>
    <cellStyle name="链接单元格 3 4 10" xfId="12461"/>
    <cellStyle name="链接单元格 3 4 11" xfId="12462"/>
    <cellStyle name="链接单元格 3 4 2 2" xfId="12463"/>
    <cellStyle name="链接单元格 3 4 2 3" xfId="12464"/>
    <cellStyle name="链接单元格 3 4 2 4" xfId="12465"/>
    <cellStyle name="链接单元格 3 4 2 5" xfId="12466"/>
    <cellStyle name="链接单元格 3 4 3 13" xfId="12467"/>
    <cellStyle name="注释 5 5 9" xfId="12468"/>
    <cellStyle name="链接单元格 3 4 6" xfId="12469"/>
    <cellStyle name="链接单元格 3 4 7" xfId="12470"/>
    <cellStyle name="链接单元格 3 4 8" xfId="12471"/>
    <cellStyle name="链接单元格 3 4 9" xfId="12472"/>
    <cellStyle name="链接单元格 3 4_2016-2018年财政规划附表(2)" xfId="12473"/>
    <cellStyle name="链接单元格 3 6" xfId="12474"/>
    <cellStyle name="链接单元格 3 6 11" xfId="12475"/>
    <cellStyle name="链接单元格 3 6 12" xfId="12476"/>
    <cellStyle name="链接单元格 3 6 13" xfId="12477"/>
    <cellStyle name="链接单元格 3 6 6" xfId="12478"/>
    <cellStyle name="链接单元格 3 6 7" xfId="12479"/>
    <cellStyle name="链接单元格 3 6 8" xfId="12480"/>
    <cellStyle name="链接单元格 3 6 9" xfId="12481"/>
    <cellStyle name="链接单元格 3 7" xfId="12482"/>
    <cellStyle name="链接单元格 3 8" xfId="12483"/>
    <cellStyle name="链接单元格 3 9" xfId="12484"/>
    <cellStyle name="链接单元格 4" xfId="12485"/>
    <cellStyle name="链接单元格 4 10" xfId="12486"/>
    <cellStyle name="输入 2 3 3 8" xfId="12487"/>
    <cellStyle name="链接单元格 4 15" xfId="12488"/>
    <cellStyle name="链接单元格 4 16" xfId="12489"/>
    <cellStyle name="链接单元格 4 17" xfId="12490"/>
    <cellStyle name="链接单元格 4 18" xfId="12491"/>
    <cellStyle name="链接单元格 4 2" xfId="12492"/>
    <cellStyle name="注释 4 3 3 9" xfId="12493"/>
    <cellStyle name="链接单元格 4 2 16" xfId="12494"/>
    <cellStyle name="链接单元格 4 2 2" xfId="12495"/>
    <cellStyle name="链接单元格 4 2 2 2" xfId="12496"/>
    <cellStyle name="链接单元格 4 2 2 2 3" xfId="12497"/>
    <cellStyle name="链接单元格 4 2 2 2 4" xfId="12498"/>
    <cellStyle name="链接单元格 4 2 2 2 5" xfId="12499"/>
    <cellStyle name="链接单元格 4 2 2 3" xfId="12500"/>
    <cellStyle name="链接单元格 4 2 2 3 10" xfId="12501"/>
    <cellStyle name="链接单元格 4 2 2 3 11" xfId="12502"/>
    <cellStyle name="链接单元格 4 2 2 3 12" xfId="12503"/>
    <cellStyle name="链接单元格 4 2 2 3 13" xfId="12504"/>
    <cellStyle name="链接单元格 4 2 2 3 6" xfId="12505"/>
    <cellStyle name="链接单元格 4 2 2 3 7" xfId="12506"/>
    <cellStyle name="链接单元格 4 2 2 3 8" xfId="12507"/>
    <cellStyle name="链接单元格 4 2 2 3 9" xfId="12508"/>
    <cellStyle name="链接单元格 4 2 2 4" xfId="12509"/>
    <cellStyle name="链接单元格 4 2 2 5" xfId="12510"/>
    <cellStyle name="链接单元格 4 2 2 6" xfId="12511"/>
    <cellStyle name="链接单元格 4 2 2 7" xfId="12512"/>
    <cellStyle name="链接单元格 4 2 2 8" xfId="12513"/>
    <cellStyle name="链接单元格 4 2 2 9" xfId="12514"/>
    <cellStyle name="链接单元格 4 2 3" xfId="12515"/>
    <cellStyle name="链接单元格 4 2 3 5" xfId="12516"/>
    <cellStyle name="链接单元格 4 2 4" xfId="12517"/>
    <cellStyle name="链接单元格 4 2 4 10" xfId="12518"/>
    <cellStyle name="链接单元格 4 2 4 11" xfId="12519"/>
    <cellStyle name="链接单元格 4 2 4 13" xfId="12520"/>
    <cellStyle name="链接单元格 4 2 4 2" xfId="12521"/>
    <cellStyle name="链接单元格 4 2 4 3" xfId="12522"/>
    <cellStyle name="链接单元格 4 2 4 4" xfId="12523"/>
    <cellStyle name="链接单元格 4 2 4 5" xfId="12524"/>
    <cellStyle name="链接单元格 4 2 4 6" xfId="12525"/>
    <cellStyle name="链接单元格 4 2 4 7" xfId="12526"/>
    <cellStyle name="链接单元格 4 2 4 9" xfId="12527"/>
    <cellStyle name="链接单元格 4 2_2015.1.3县级预算表" xfId="12528"/>
    <cellStyle name="链接单元格 4 3" xfId="12529"/>
    <cellStyle name="链接单元格 4 3 2 4" xfId="12530"/>
    <cellStyle name="链接单元格 4 3 2 5" xfId="12531"/>
    <cellStyle name="链接单元格 4 3 3 10" xfId="12532"/>
    <cellStyle name="链接单元格 4 3 3 11" xfId="12533"/>
    <cellStyle name="链接单元格 4 3 3 12" xfId="12534"/>
    <cellStyle name="链接单元格 4 3 3 13" xfId="12535"/>
    <cellStyle name="链接单元格 4 3 3 2" xfId="12536"/>
    <cellStyle name="链接单元格 4 3 3 3" xfId="12537"/>
    <cellStyle name="链接单元格 4 3 3 4" xfId="12538"/>
    <cellStyle name="链接单元格 4 3 3 5" xfId="12539"/>
    <cellStyle name="链接单元格 4 3 3 6" xfId="12540"/>
    <cellStyle name="链接单元格 4 3 3 7" xfId="12541"/>
    <cellStyle name="链接单元格 4 3 3 8" xfId="12542"/>
    <cellStyle name="链接单元格 4 3 3 9" xfId="12543"/>
    <cellStyle name="链接单元格 4 3 8" xfId="12544"/>
    <cellStyle name="链接单元格 4 3 9" xfId="12545"/>
    <cellStyle name="链接单元格 4 3_2016-2018年财政规划附表(2)" xfId="12546"/>
    <cellStyle name="链接单元格 4 4" xfId="12547"/>
    <cellStyle name="链接单元格 4 4 10" xfId="12548"/>
    <cellStyle name="链接单元格 4 4 11" xfId="12549"/>
    <cellStyle name="链接单元格 4 4 12" xfId="12550"/>
    <cellStyle name="链接单元格 4 4 13" xfId="12551"/>
    <cellStyle name="链接单元格 4 4 14" xfId="12552"/>
    <cellStyle name="链接单元格 4 4 15" xfId="12553"/>
    <cellStyle name="链接单元格 4 4 2 2" xfId="12554"/>
    <cellStyle name="链接单元格 4 4 2 3" xfId="12555"/>
    <cellStyle name="链接单元格 4 4 2 4" xfId="12556"/>
    <cellStyle name="链接单元格 4 4 2 5" xfId="12557"/>
    <cellStyle name="链接单元格 4 4 3 10" xfId="12558"/>
    <cellStyle name="链接单元格 4 4 3 11" xfId="12559"/>
    <cellStyle name="链接单元格 4 4 3 12" xfId="12560"/>
    <cellStyle name="链接单元格 4 4 3 13" xfId="12561"/>
    <cellStyle name="链接单元格 4 4 3 2" xfId="12562"/>
    <cellStyle name="链接单元格 4 4 3 3" xfId="12563"/>
    <cellStyle name="链接单元格 4 4 3 4" xfId="12564"/>
    <cellStyle name="链接单元格 4 4 3 5" xfId="12565"/>
    <cellStyle name="链接单元格 4 4 3 6" xfId="12566"/>
    <cellStyle name="链接单元格 4 4 3 7" xfId="12567"/>
    <cellStyle name="链接单元格 4 4 3 8" xfId="12568"/>
    <cellStyle name="链接单元格 4 4 3 9" xfId="12569"/>
    <cellStyle name="链接单元格 4 4 6" xfId="12570"/>
    <cellStyle name="链接单元格 4 4 7" xfId="12571"/>
    <cellStyle name="链接单元格 4 4 8" xfId="12572"/>
    <cellStyle name="链接单元格 4 4 9" xfId="12573"/>
    <cellStyle name="链接单元格 4 4_2016-2018年财政规划附表(2)" xfId="12574"/>
    <cellStyle name="链接单元格 4 5" xfId="12575"/>
    <cellStyle name="链接单元格 4 6" xfId="12576"/>
    <cellStyle name="链接单元格 4 6 10" xfId="12577"/>
    <cellStyle name="链接单元格 4 6 11" xfId="12578"/>
    <cellStyle name="链接单元格 4 6 12" xfId="12579"/>
    <cellStyle name="链接单元格 4 6 13" xfId="12580"/>
    <cellStyle name="链接单元格 4 6 6" xfId="12581"/>
    <cellStyle name="链接单元格 4 6 7" xfId="12582"/>
    <cellStyle name="链接单元格 4 6 8" xfId="12583"/>
    <cellStyle name="链接单元格 4 6 9" xfId="12584"/>
    <cellStyle name="链接单元格 4 7" xfId="12585"/>
    <cellStyle name="链接单元格 4 8" xfId="12586"/>
    <cellStyle name="链接单元格 4 9" xfId="12587"/>
    <cellStyle name="链接单元格 5" xfId="12588"/>
    <cellStyle name="链接单元格 5 11" xfId="12589"/>
    <cellStyle name="链接单元格 5 12" xfId="12590"/>
    <cellStyle name="链接单元格 5 13" xfId="12591"/>
    <cellStyle name="链接单元格 5 14" xfId="12592"/>
    <cellStyle name="链接单元格 5 15" xfId="12593"/>
    <cellStyle name="链接单元格 5 16" xfId="12594"/>
    <cellStyle name="链接单元格 5 17" xfId="12595"/>
    <cellStyle name="链接单元格 5 2 10" xfId="12596"/>
    <cellStyle name="链接单元格 5 2 11" xfId="12597"/>
    <cellStyle name="链接单元格 5 2 2" xfId="12598"/>
    <cellStyle name="链接单元格 5 2 2 2" xfId="12599"/>
    <cellStyle name="链接单元格 5 2 2 3" xfId="12600"/>
    <cellStyle name="链接单元格 5 2 2 4" xfId="12601"/>
    <cellStyle name="输出 5 4 2" xfId="12602"/>
    <cellStyle name="链接单元格 5 2 3" xfId="12603"/>
    <cellStyle name="链接单元格 5 2 3 2" xfId="12604"/>
    <cellStyle name="输入 2 2 16" xfId="12605"/>
    <cellStyle name="链接单元格 5 2 3 3" xfId="12606"/>
    <cellStyle name="链接单元格 5 2 3 4" xfId="12607"/>
    <cellStyle name="输出 5 5 2" xfId="12608"/>
    <cellStyle name="链接单元格 5 2 3 5" xfId="12609"/>
    <cellStyle name="输出 5 5 3" xfId="12610"/>
    <cellStyle name="链接单元格 5 2 4" xfId="12611"/>
    <cellStyle name="链接单元格 5 2 5" xfId="12612"/>
    <cellStyle name="链接单元格 5 2 6" xfId="12613"/>
    <cellStyle name="链接单元格 5 2 7" xfId="12614"/>
    <cellStyle name="链接单元格 5 2 8" xfId="12615"/>
    <cellStyle name="链接单元格 5 2 9" xfId="12616"/>
    <cellStyle name="链接单元格 5 2_2016-2018年财政规划附表(2)" xfId="12617"/>
    <cellStyle name="适中 3 2 13" xfId="12618"/>
    <cellStyle name="链接单元格 5 3 10" xfId="12619"/>
    <cellStyle name="链接单元格 5 3 11" xfId="12620"/>
    <cellStyle name="链接单元格 5 3 12" xfId="12621"/>
    <cellStyle name="链接单元格 5 3 13" xfId="12622"/>
    <cellStyle name="链接单元格 5 3 15" xfId="12623"/>
    <cellStyle name="链接单元格 5 3 2 5" xfId="12624"/>
    <cellStyle name="链接单元格 5 3 3 10" xfId="12625"/>
    <cellStyle name="链接单元格 5 3 3 11" xfId="12626"/>
    <cellStyle name="链接单元格 5 3 3 12" xfId="12627"/>
    <cellStyle name="链接单元格 5 3 3 13" xfId="12628"/>
    <cellStyle name="链接单元格 5 3 4" xfId="12629"/>
    <cellStyle name="链接单元格 5 3 5" xfId="12630"/>
    <cellStyle name="链接单元格 5 3 6" xfId="12631"/>
    <cellStyle name="链接单元格 5 3 7" xfId="12632"/>
    <cellStyle name="链接单元格 5 3 9" xfId="12633"/>
    <cellStyle name="链接单元格 5 3_2016-2018年财政规划附表(2)" xfId="12634"/>
    <cellStyle name="链接单元格 5 5 10" xfId="12635"/>
    <cellStyle name="链接单元格 5 5 11" xfId="12636"/>
    <cellStyle name="链接单元格 5 5 12" xfId="12637"/>
    <cellStyle name="链接单元格 5 5 13" xfId="12638"/>
    <cellStyle name="链接单元格 5 5 6" xfId="12639"/>
    <cellStyle name="链接单元格 5 5 7" xfId="12640"/>
    <cellStyle name="链接单元格 5 5 8" xfId="12641"/>
    <cellStyle name="链接单元格 5 5 9" xfId="12642"/>
    <cellStyle name="链接单元格 5 6" xfId="12643"/>
    <cellStyle name="链接单元格 5 7" xfId="12644"/>
    <cellStyle name="链接单元格 5 8" xfId="12645"/>
    <cellStyle name="链接单元格 5 9" xfId="12646"/>
    <cellStyle name="链接单元格 5_2015.1.3县级预算表" xfId="12647"/>
    <cellStyle name="链接单元格 6" xfId="12648"/>
    <cellStyle name="链接单元格 6 10" xfId="12649"/>
    <cellStyle name="链接单元格 6 11" xfId="12650"/>
    <cellStyle name="链接单元格 6 12" xfId="12651"/>
    <cellStyle name="链接单元格 6 13" xfId="12652"/>
    <cellStyle name="链接单元格 6 14" xfId="12653"/>
    <cellStyle name="链接单元格 6 15" xfId="12654"/>
    <cellStyle name="链接单元格 6 2" xfId="12655"/>
    <cellStyle name="链接单元格 6 2 2" xfId="12656"/>
    <cellStyle name="链接单元格 6 2 3" xfId="12657"/>
    <cellStyle name="链接单元格 6 2 4" xfId="12658"/>
    <cellStyle name="链接单元格 6 2 5" xfId="12659"/>
    <cellStyle name="链接单元格 6 3" xfId="12660"/>
    <cellStyle name="链接单元格 6 3 10" xfId="12661"/>
    <cellStyle name="链接单元格 6 3 11" xfId="12662"/>
    <cellStyle name="链接单元格 6 3 12" xfId="12663"/>
    <cellStyle name="链接单元格 6 3 13" xfId="12664"/>
    <cellStyle name="链接单元格 6 3 4" xfId="12665"/>
    <cellStyle name="链接单元格 6 3 5" xfId="12666"/>
    <cellStyle name="链接单元格 6 3 6" xfId="12667"/>
    <cellStyle name="链接单元格 6 3 7" xfId="12668"/>
    <cellStyle name="链接单元格 6 3 8" xfId="12669"/>
    <cellStyle name="链接单元格 6 3 9" xfId="12670"/>
    <cellStyle name="链接单元格 6 4" xfId="12671"/>
    <cellStyle name="链接单元格 6 5" xfId="12672"/>
    <cellStyle name="链接单元格 6 6" xfId="12673"/>
    <cellStyle name="链接单元格 6 7" xfId="12674"/>
    <cellStyle name="链接单元格 6 8" xfId="12675"/>
    <cellStyle name="链接单元格 6 9" xfId="12676"/>
    <cellStyle name="链接单元格 6_2016-2018年财政规划附表(2)" xfId="12677"/>
    <cellStyle name="链接单元格 7" xfId="12678"/>
    <cellStyle name="链接单元格 7 2" xfId="12679"/>
    <cellStyle name="链接单元格 7 2 2" xfId="12680"/>
    <cellStyle name="链接单元格 7 2 3" xfId="12681"/>
    <cellStyle name="链接单元格 7 2 4" xfId="12682"/>
    <cellStyle name="链接单元格 7 2 5" xfId="12683"/>
    <cellStyle name="链接单元格 7 3" xfId="12684"/>
    <cellStyle name="链接单元格 7 3 10" xfId="12685"/>
    <cellStyle name="链接单元格 7 3 11" xfId="12686"/>
    <cellStyle name="链接单元格 7 3 12" xfId="12687"/>
    <cellStyle name="链接单元格 7 3 2" xfId="12688"/>
    <cellStyle name="链接单元格 7 3 3" xfId="12689"/>
    <cellStyle name="链接单元格 7 3 4" xfId="12690"/>
    <cellStyle name="链接单元格 7 3 5" xfId="12691"/>
    <cellStyle name="链接单元格 7 3 6" xfId="12692"/>
    <cellStyle name="链接单元格 7 3 7" xfId="12693"/>
    <cellStyle name="链接单元格 7 3 8" xfId="12694"/>
    <cellStyle name="链接单元格 7 3 9" xfId="12695"/>
    <cellStyle name="链接单元格 7 4" xfId="12696"/>
    <cellStyle name="链接单元格 7 5" xfId="12697"/>
    <cellStyle name="链接单元格 7 6" xfId="12698"/>
    <cellStyle name="链接单元格 7 7" xfId="12699"/>
    <cellStyle name="链接单元格 7 8" xfId="12700"/>
    <cellStyle name="链接单元格 7 9" xfId="12701"/>
    <cellStyle name="链接单元格 7_2016-2018年财政规划附表(2)" xfId="12702"/>
    <cellStyle name="链接单元格 8" xfId="12703"/>
    <cellStyle name="链接单元格 8 10" xfId="12704"/>
    <cellStyle name="链接单元格 8 11" xfId="12705"/>
    <cellStyle name="链接单元格 8 12" xfId="12706"/>
    <cellStyle name="链接单元格 8 13" xfId="12707"/>
    <cellStyle name="链接单元格 8 2" xfId="12708"/>
    <cellStyle name="链接单元格 8 3" xfId="12709"/>
    <cellStyle name="链接单元格 8 4" xfId="12710"/>
    <cellStyle name="链接单元格 8 5" xfId="12711"/>
    <cellStyle name="链接单元格 8 6" xfId="12712"/>
    <cellStyle name="链接单元格 8 7" xfId="12713"/>
    <cellStyle name="链接单元格 8 8" xfId="12714"/>
    <cellStyle name="链接单元格 8 9" xfId="12715"/>
    <cellStyle name="适中 10" xfId="12716"/>
    <cellStyle name="适中 11" xfId="12717"/>
    <cellStyle name="适中 12" xfId="12718"/>
    <cellStyle name="适中 2 15" xfId="12719"/>
    <cellStyle name="输入 3 2 2 13" xfId="12720"/>
    <cellStyle name="适中 2 16" xfId="12721"/>
    <cellStyle name="输入 3 2 2 14" xfId="12722"/>
    <cellStyle name="适中 2 17" xfId="12723"/>
    <cellStyle name="输入 3 2 2 15" xfId="12724"/>
    <cellStyle name="适中 2 18" xfId="12725"/>
    <cellStyle name="适中 2 2" xfId="12726"/>
    <cellStyle name="适中 2 2 10" xfId="12727"/>
    <cellStyle name="适中 2 2 11" xfId="12728"/>
    <cellStyle name="适中 2 2 12" xfId="12729"/>
    <cellStyle name="适中 2 2 13" xfId="12730"/>
    <cellStyle name="适中 2 2 14" xfId="12731"/>
    <cellStyle name="适中 2 2 15" xfId="12732"/>
    <cellStyle name="适中 2 2 2 10" xfId="12733"/>
    <cellStyle name="适中 2 2 2 11" xfId="12734"/>
    <cellStyle name="适中 2 2 2 12" xfId="12735"/>
    <cellStyle name="适中 2 2 2 13" xfId="12736"/>
    <cellStyle name="适中 2 2 2 14" xfId="12737"/>
    <cellStyle name="适中 2 2 2 15" xfId="12738"/>
    <cellStyle name="适中 2 2 2 2" xfId="12739"/>
    <cellStyle name="适中 2 2 2 3" xfId="12740"/>
    <cellStyle name="适中 2 2 2 3 10" xfId="12741"/>
    <cellStyle name="适中 6 8" xfId="12742"/>
    <cellStyle name="适中 2 2 2 3 11" xfId="12743"/>
    <cellStyle name="适中 6 9" xfId="12744"/>
    <cellStyle name="适中 2 2 2 3 12" xfId="12745"/>
    <cellStyle name="适中 2 2 2 3 13" xfId="12746"/>
    <cellStyle name="适中 2 2 2 3 7" xfId="12747"/>
    <cellStyle name="适中 2 2 2 3 8" xfId="12748"/>
    <cellStyle name="适中 2 2 2 3 9" xfId="12749"/>
    <cellStyle name="适中 2 2 2 4" xfId="12750"/>
    <cellStyle name="适中 2 2 2 5" xfId="12751"/>
    <cellStyle name="适中 2 2 2 6" xfId="12752"/>
    <cellStyle name="适中 2 2 2 7" xfId="12753"/>
    <cellStyle name="适中 2 2 2 8" xfId="12754"/>
    <cellStyle name="适中 2 2 2 9" xfId="12755"/>
    <cellStyle name="适中 2 2 3" xfId="12756"/>
    <cellStyle name="适中 2 2 3 4" xfId="12757"/>
    <cellStyle name="适中 2 2 4" xfId="12758"/>
    <cellStyle name="适中 2 2 4 10" xfId="12759"/>
    <cellStyle name="适中 2 2 4 11" xfId="12760"/>
    <cellStyle name="适中 2 2 4 12" xfId="12761"/>
    <cellStyle name="适中 2 2 4 2" xfId="12762"/>
    <cellStyle name="适中 2 2 4 3" xfId="12763"/>
    <cellStyle name="适中 2 2 4 4" xfId="12764"/>
    <cellStyle name="适中 2 2 4 5" xfId="12765"/>
    <cellStyle name="适中 2 2 4 6" xfId="12766"/>
    <cellStyle name="适中 2 2 4 7" xfId="12767"/>
    <cellStyle name="适中 2 2 4 8" xfId="12768"/>
    <cellStyle name="适中 2 2 4 9" xfId="12769"/>
    <cellStyle name="适中 2 2 5" xfId="12770"/>
    <cellStyle name="适中 2 2 6" xfId="12771"/>
    <cellStyle name="适中 2 2 7" xfId="12772"/>
    <cellStyle name="适中 2 2 8" xfId="12773"/>
    <cellStyle name="适中 2 2_2015.1.3县级预算表" xfId="12774"/>
    <cellStyle name="适中 2 3" xfId="12775"/>
    <cellStyle name="适中 2 3 10" xfId="12776"/>
    <cellStyle name="适中 2 3 11" xfId="12777"/>
    <cellStyle name="适中 2 3 12" xfId="12778"/>
    <cellStyle name="适中 2 3 13" xfId="12779"/>
    <cellStyle name="适中 2 3 14" xfId="12780"/>
    <cellStyle name="适中 2 3 15" xfId="12781"/>
    <cellStyle name="适中 2 3 2" xfId="12782"/>
    <cellStyle name="适中 2 3 2 2" xfId="12783"/>
    <cellStyle name="适中 2 3 2 3" xfId="12784"/>
    <cellStyle name="适中 2 3 2 4" xfId="12785"/>
    <cellStyle name="适中 2 3 2 5" xfId="12786"/>
    <cellStyle name="适中 2 3 3 10" xfId="12787"/>
    <cellStyle name="适中 5 5 7" xfId="12788"/>
    <cellStyle name="适中 2 3 3 11" xfId="12789"/>
    <cellStyle name="适中 5 5 8" xfId="12790"/>
    <cellStyle name="适中 2 3 3 12" xfId="12791"/>
    <cellStyle name="适中 5 5 9" xfId="12792"/>
    <cellStyle name="适中 2 3 3 13" xfId="12793"/>
    <cellStyle name="适中 2 3 3 2" xfId="12794"/>
    <cellStyle name="适中 2 3 3 3" xfId="12795"/>
    <cellStyle name="适中 2 3 3 4" xfId="12796"/>
    <cellStyle name="适中 2 3 3 5" xfId="12797"/>
    <cellStyle name="适中 2 3 3 6" xfId="12798"/>
    <cellStyle name="适中 2 3 3 7" xfId="12799"/>
    <cellStyle name="适中 2 3 3 8" xfId="12800"/>
    <cellStyle name="适中 2 3 3 9" xfId="12801"/>
    <cellStyle name="适中 2 3_2016-2018年财政规划附表(2)" xfId="12802"/>
    <cellStyle name="适中 2 4" xfId="12803"/>
    <cellStyle name="适中 2 4 13" xfId="12804"/>
    <cellStyle name="适中 4 3 3" xfId="12805"/>
    <cellStyle name="适中 2 4 14" xfId="12806"/>
    <cellStyle name="适中 4 3 4" xfId="12807"/>
    <cellStyle name="适中 2 4 15" xfId="12808"/>
    <cellStyle name="适中 4 3 5" xfId="12809"/>
    <cellStyle name="适中 2 4 2" xfId="12810"/>
    <cellStyle name="适中 2 4 2 2" xfId="12811"/>
    <cellStyle name="适中 2 4 2 3" xfId="12812"/>
    <cellStyle name="适中 2 4 2 4" xfId="12813"/>
    <cellStyle name="适中 2 4 2 5" xfId="12814"/>
    <cellStyle name="适中 2 4 3" xfId="12815"/>
    <cellStyle name="适中 2 4 3 10" xfId="12816"/>
    <cellStyle name="适中 2 4 3 11" xfId="12817"/>
    <cellStyle name="适中 2 4 3 12" xfId="12818"/>
    <cellStyle name="适中 2 4 3 13" xfId="12819"/>
    <cellStyle name="适中 2 4 3 2" xfId="12820"/>
    <cellStyle name="适中 2 4 3 3" xfId="12821"/>
    <cellStyle name="适中 2 4 3 4" xfId="12822"/>
    <cellStyle name="适中 2 4 3 5" xfId="12823"/>
    <cellStyle name="适中 2 4 3 6" xfId="12824"/>
    <cellStyle name="适中 2 4 3 7" xfId="12825"/>
    <cellStyle name="适中 2 4 3 8" xfId="12826"/>
    <cellStyle name="适中 2 4 3 9" xfId="12827"/>
    <cellStyle name="适中 2 4 4" xfId="12828"/>
    <cellStyle name="适中 2 4 5" xfId="12829"/>
    <cellStyle name="适中 2 4 6" xfId="12830"/>
    <cellStyle name="适中 2 4 7" xfId="12831"/>
    <cellStyle name="适中 4 10" xfId="12832"/>
    <cellStyle name="适中 2 4 8" xfId="12833"/>
    <cellStyle name="适中 4 11" xfId="12834"/>
    <cellStyle name="适中 2 4 9" xfId="12835"/>
    <cellStyle name="适中 4 12" xfId="12836"/>
    <cellStyle name="输入 3 2 4 10" xfId="12837"/>
    <cellStyle name="适中 2 4_2016-2018年财政规划附表(2)" xfId="12838"/>
    <cellStyle name="适中 2 5" xfId="12839"/>
    <cellStyle name="适中 2 5 2" xfId="12840"/>
    <cellStyle name="适中 2 5 3" xfId="12841"/>
    <cellStyle name="适中 2 5 4" xfId="12842"/>
    <cellStyle name="适中 2 5 5" xfId="12843"/>
    <cellStyle name="适中 2 6" xfId="12844"/>
    <cellStyle name="适中 2 6 10" xfId="12845"/>
    <cellStyle name="适中 2 6 11" xfId="12846"/>
    <cellStyle name="适中 2 6 5" xfId="12847"/>
    <cellStyle name="适中 2 6 6" xfId="12848"/>
    <cellStyle name="适中 2 6 7" xfId="12849"/>
    <cellStyle name="适中 2 6 8" xfId="12850"/>
    <cellStyle name="适中 2 6 9" xfId="12851"/>
    <cellStyle name="适中 2 7" xfId="12852"/>
    <cellStyle name="适中 2 8" xfId="12853"/>
    <cellStyle name="适中 2 9" xfId="12854"/>
    <cellStyle name="适中 2_2015.1.3县级预算表" xfId="12855"/>
    <cellStyle name="输出 8" xfId="12856"/>
    <cellStyle name="适中 3 10" xfId="12857"/>
    <cellStyle name="适中 3 11" xfId="12858"/>
    <cellStyle name="适中 3 12" xfId="12859"/>
    <cellStyle name="适中 3 13" xfId="12860"/>
    <cellStyle name="适中 3 14" xfId="12861"/>
    <cellStyle name="适中 3 15" xfId="12862"/>
    <cellStyle name="适中 3 16" xfId="12863"/>
    <cellStyle name="适中 3 17" xfId="12864"/>
    <cellStyle name="适中 3 18" xfId="12865"/>
    <cellStyle name="适中 3 2" xfId="12866"/>
    <cellStyle name="适中 3 2 10" xfId="12867"/>
    <cellStyle name="适中 3 2 11" xfId="12868"/>
    <cellStyle name="适中 3 2 12" xfId="12869"/>
    <cellStyle name="适中 3 2 14" xfId="12870"/>
    <cellStyle name="适中 3 2 15" xfId="12871"/>
    <cellStyle name="输出 4 4 3 2" xfId="12872"/>
    <cellStyle name="适中 3 2 16" xfId="12873"/>
    <cellStyle name="输出 4 4 3 3" xfId="12874"/>
    <cellStyle name="适中 3 2 2 10" xfId="12875"/>
    <cellStyle name="适中 3 2 2 11" xfId="12876"/>
    <cellStyle name="适中 3 2 2 12" xfId="12877"/>
    <cellStyle name="适中 3 2 2 13" xfId="12878"/>
    <cellStyle name="适中 3 2 2 14" xfId="12879"/>
    <cellStyle name="适中 3 2 2 15" xfId="12880"/>
    <cellStyle name="适中 3 2 2 2" xfId="12881"/>
    <cellStyle name="适中 3 2 2 2 2" xfId="12882"/>
    <cellStyle name="适中 3 2 2 2 3" xfId="12883"/>
    <cellStyle name="适中 3 2 2 2 4" xfId="12884"/>
    <cellStyle name="适中 3 2 2 2 5" xfId="12885"/>
    <cellStyle name="适中 3 2 2 3" xfId="12886"/>
    <cellStyle name="适中 3 2 2 3 2" xfId="12887"/>
    <cellStyle name="适中 3 2 2 3 3" xfId="12888"/>
    <cellStyle name="适中 3 2 2 3 4" xfId="12889"/>
    <cellStyle name="适中 3 2 2 3 5" xfId="12890"/>
    <cellStyle name="适中 3 2 2 3 6" xfId="12891"/>
    <cellStyle name="适中 3 2 2 3 7" xfId="12892"/>
    <cellStyle name="适中 3 2 2 3 8" xfId="12893"/>
    <cellStyle name="适中 3 2 2 3 9" xfId="12894"/>
    <cellStyle name="适中 3 2 2 4" xfId="12895"/>
    <cellStyle name="适中 3 2 2 5" xfId="12896"/>
    <cellStyle name="适中 3 2 2 6" xfId="12897"/>
    <cellStyle name="适中 3 2 2 7" xfId="12898"/>
    <cellStyle name="适中 3 2 2 8" xfId="12899"/>
    <cellStyle name="适中 3 2 2 9" xfId="12900"/>
    <cellStyle name="适中 3 2 2_2016-2018年财政规划附表(2)" xfId="12901"/>
    <cellStyle name="适中 3 2 3 2" xfId="12902"/>
    <cellStyle name="输入 5 2 15" xfId="12903"/>
    <cellStyle name="适中 3 2 3 3" xfId="12904"/>
    <cellStyle name="适中 3 2 3 4" xfId="12905"/>
    <cellStyle name="适中 3 2 3 5" xfId="12906"/>
    <cellStyle name="适中 3 2 4 10" xfId="12907"/>
    <cellStyle name="适中 3 2 4 11" xfId="12908"/>
    <cellStyle name="适中 3 2 4 12" xfId="12909"/>
    <cellStyle name="适中 3 2 4 13" xfId="12910"/>
    <cellStyle name="适中 3 2 4 2" xfId="12911"/>
    <cellStyle name="适中 3 2 4 3" xfId="12912"/>
    <cellStyle name="适中 3 2 4 4" xfId="12913"/>
    <cellStyle name="适中 3 2 4 5" xfId="12914"/>
    <cellStyle name="适中 3 2 4 6" xfId="12915"/>
    <cellStyle name="适中 3 2 4 7" xfId="12916"/>
    <cellStyle name="适中 3 2 4 8" xfId="12917"/>
    <cellStyle name="适中 3 2 4 9" xfId="12918"/>
    <cellStyle name="适中 3 2 8" xfId="12919"/>
    <cellStyle name="适中 3 2 9" xfId="12920"/>
    <cellStyle name="适中 3 3" xfId="12921"/>
    <cellStyle name="适中 3 3 10" xfId="12922"/>
    <cellStyle name="适中 3 3 11" xfId="12923"/>
    <cellStyle name="适中 3 3 12" xfId="12924"/>
    <cellStyle name="适中 3 3 13" xfId="12925"/>
    <cellStyle name="适中 3 3 14" xfId="12926"/>
    <cellStyle name="适中 3 3 2" xfId="12927"/>
    <cellStyle name="适中 3 3 2 3" xfId="12928"/>
    <cellStyle name="适中 3 3 2 4" xfId="12929"/>
    <cellStyle name="适中 3 3 2 5" xfId="12930"/>
    <cellStyle name="适中 3 3 3" xfId="12931"/>
    <cellStyle name="适中 3 3 3 10" xfId="12932"/>
    <cellStyle name="适中 3 3 3 11" xfId="12933"/>
    <cellStyle name="适中 3 3 3 12" xfId="12934"/>
    <cellStyle name="适中 3 3 3 13" xfId="12935"/>
    <cellStyle name="适中 3 3 3 2" xfId="12936"/>
    <cellStyle name="适中 3 3 3 3" xfId="12937"/>
    <cellStyle name="适中 3 3 3 4" xfId="12938"/>
    <cellStyle name="适中 3 3 3 5" xfId="12939"/>
    <cellStyle name="适中 3 3 3 6" xfId="12940"/>
    <cellStyle name="适中 3 3 3 7" xfId="12941"/>
    <cellStyle name="适中 3 3 3 8" xfId="12942"/>
    <cellStyle name="适中 3 3 3 9" xfId="12943"/>
    <cellStyle name="适中 3 3 4" xfId="12944"/>
    <cellStyle name="适中 3 3 5" xfId="12945"/>
    <cellStyle name="适中 3 3 6" xfId="12946"/>
    <cellStyle name="适中 3 3 7" xfId="12947"/>
    <cellStyle name="适中 3 3 8" xfId="12948"/>
    <cellStyle name="适中 3 3 9" xfId="12949"/>
    <cellStyle name="适中 3 4" xfId="12950"/>
    <cellStyle name="适中 3 4 10" xfId="12951"/>
    <cellStyle name="输出 2 2 2 4" xfId="12952"/>
    <cellStyle name="适中 3 4 11" xfId="12953"/>
    <cellStyle name="输出 2 2 2 5" xfId="12954"/>
    <cellStyle name="适中 3 4 12" xfId="12955"/>
    <cellStyle name="输出 2 2 2 6" xfId="12956"/>
    <cellStyle name="适中 3 4 13" xfId="12957"/>
    <cellStyle name="输出 2 2 2 7" xfId="12958"/>
    <cellStyle name="适中 3 4 14" xfId="12959"/>
    <cellStyle name="输出 2 2 2 8" xfId="12960"/>
    <cellStyle name="适中 3 4 15" xfId="12961"/>
    <cellStyle name="输出 2 2 2 9" xfId="12962"/>
    <cellStyle name="适中 3 4 2" xfId="12963"/>
    <cellStyle name="适中 3 4 2 2" xfId="12964"/>
    <cellStyle name="适中 3 4 2 3" xfId="12965"/>
    <cellStyle name="适中 3 4 2 4" xfId="12966"/>
    <cellStyle name="适中 3 4_2016-2018年财政规划附表(2)" xfId="12967"/>
    <cellStyle name="适中 3 4 2 5" xfId="12968"/>
    <cellStyle name="适中 3 4 3" xfId="12969"/>
    <cellStyle name="适中 3 4 3 10" xfId="12970"/>
    <cellStyle name="适中 3 4 3 11" xfId="12971"/>
    <cellStyle name="适中 3 4 3 12" xfId="12972"/>
    <cellStyle name="适中 3 4 3 13" xfId="12973"/>
    <cellStyle name="适中 3 4 3 2" xfId="12974"/>
    <cellStyle name="适中 3 4 3 3" xfId="12975"/>
    <cellStyle name="适中 3 4 3 4" xfId="12976"/>
    <cellStyle name="适中 3 4 3 5" xfId="12977"/>
    <cellStyle name="适中 3 4 3 6" xfId="12978"/>
    <cellStyle name="适中 3 4 3 7" xfId="12979"/>
    <cellStyle name="适中 3 4 3 8" xfId="12980"/>
    <cellStyle name="适中 3 4 3 9" xfId="12981"/>
    <cellStyle name="适中 3 4 4" xfId="12982"/>
    <cellStyle name="适中 3 4 5" xfId="12983"/>
    <cellStyle name="适中 3 4 6" xfId="12984"/>
    <cellStyle name="适中 3 4 7" xfId="12985"/>
    <cellStyle name="适中 3 4 8" xfId="12986"/>
    <cellStyle name="适中 3 4 9" xfId="12987"/>
    <cellStyle name="适中 3 5" xfId="12988"/>
    <cellStyle name="适中 3 5 2" xfId="12989"/>
    <cellStyle name="适中 3 5 3" xfId="12990"/>
    <cellStyle name="适中 3 5 4" xfId="12991"/>
    <cellStyle name="适中 3 5 5" xfId="12992"/>
    <cellStyle name="适中 3 6" xfId="12993"/>
    <cellStyle name="适中 3 6 10" xfId="12994"/>
    <cellStyle name="适中 3 6 4" xfId="12995"/>
    <cellStyle name="适中 3 6 5" xfId="12996"/>
    <cellStyle name="适中 3 6 6" xfId="12997"/>
    <cellStyle name="适中 3 6 7" xfId="12998"/>
    <cellStyle name="适中 3 6 8" xfId="12999"/>
    <cellStyle name="适中 3 6 9" xfId="13000"/>
    <cellStyle name="适中 3 7" xfId="13001"/>
    <cellStyle name="适中 3 8" xfId="13002"/>
    <cellStyle name="适中 3 9" xfId="13003"/>
    <cellStyle name="适中 4 13" xfId="13004"/>
    <cellStyle name="输入 3 2 4 11" xfId="13005"/>
    <cellStyle name="适中 4 14" xfId="13006"/>
    <cellStyle name="输入 3 2 4 12" xfId="13007"/>
    <cellStyle name="适中 4 15" xfId="13008"/>
    <cellStyle name="输入 3 2 4 13" xfId="13009"/>
    <cellStyle name="适中 4 16" xfId="13010"/>
    <cellStyle name="适中 4 17" xfId="13011"/>
    <cellStyle name="适中 4 18" xfId="13012"/>
    <cellStyle name="适中 4 2 10" xfId="13013"/>
    <cellStyle name="适中 4 2 11" xfId="13014"/>
    <cellStyle name="适中 4 2 12" xfId="13015"/>
    <cellStyle name="适中 4 2 13" xfId="13016"/>
    <cellStyle name="适中 4 2 14" xfId="13017"/>
    <cellStyle name="适中 4 2 15" xfId="13018"/>
    <cellStyle name="适中 4 2 16" xfId="13019"/>
    <cellStyle name="适中 4 2 2 10" xfId="13020"/>
    <cellStyle name="适中 4 2 2 11" xfId="13021"/>
    <cellStyle name="适中 4 2 2 12" xfId="13022"/>
    <cellStyle name="适中 4 2 2 13" xfId="13023"/>
    <cellStyle name="适中 4 2 2 14" xfId="13024"/>
    <cellStyle name="适中 4 2 2 15" xfId="13025"/>
    <cellStyle name="适中 4 2 2 2" xfId="13026"/>
    <cellStyle name="适中 4 2 2 2 2" xfId="13027"/>
    <cellStyle name="适中 4 2 2 3" xfId="13028"/>
    <cellStyle name="适中 4 2 2 3 13" xfId="13029"/>
    <cellStyle name="适中 4 2 2 3 2" xfId="13030"/>
    <cellStyle name="输入 5 5 11" xfId="13031"/>
    <cellStyle name="适中 4 2 2 3 3" xfId="13032"/>
    <cellStyle name="输入 5 5 12" xfId="13033"/>
    <cellStyle name="适中 4 2 2 3 4" xfId="13034"/>
    <cellStyle name="输入 5 5 13" xfId="13035"/>
    <cellStyle name="适中 4 2 2 3 5" xfId="13036"/>
    <cellStyle name="适中 4 2 2 3 6" xfId="13037"/>
    <cellStyle name="适中 4 2 2 3 7" xfId="13038"/>
    <cellStyle name="适中 4 2 2 3 8" xfId="13039"/>
    <cellStyle name="适中 4 2 2 3 9" xfId="13040"/>
    <cellStyle name="适中 4 2 2 4" xfId="13041"/>
    <cellStyle name="适中 4 2 2 5" xfId="13042"/>
    <cellStyle name="适中 4 2 2 6" xfId="13043"/>
    <cellStyle name="适中 4 2 2 7" xfId="13044"/>
    <cellStyle name="适中 4 2 2 8" xfId="13045"/>
    <cellStyle name="适中 4 2 2 9" xfId="13046"/>
    <cellStyle name="适中 4 2 2_2016-2018年财政规划附表(2)" xfId="13047"/>
    <cellStyle name="适中 4 2 3 2" xfId="13048"/>
    <cellStyle name="适中 4 2 3 3" xfId="13049"/>
    <cellStyle name="适中 4 2 4 10" xfId="13050"/>
    <cellStyle name="适中 4 2 4 11" xfId="13051"/>
    <cellStyle name="适中 4 2 4 12" xfId="13052"/>
    <cellStyle name="适中 4 2 4 13" xfId="13053"/>
    <cellStyle name="适中 4 2 4 2" xfId="13054"/>
    <cellStyle name="适中 4 2 4 3" xfId="13055"/>
    <cellStyle name="适中 4 2 7" xfId="13056"/>
    <cellStyle name="适中 4 2 8" xfId="13057"/>
    <cellStyle name="适中 4 2 9" xfId="13058"/>
    <cellStyle name="适中 4 2_2015.1.3县级预算表" xfId="13059"/>
    <cellStyle name="适中 4 3 10" xfId="13060"/>
    <cellStyle name="适中 4 3 11" xfId="13061"/>
    <cellStyle name="适中 4 3 12" xfId="13062"/>
    <cellStyle name="适中 4 3 13" xfId="13063"/>
    <cellStyle name="适中 4 3 14" xfId="13064"/>
    <cellStyle name="适中 4 3 15" xfId="13065"/>
    <cellStyle name="适中 4 3 2 2" xfId="13066"/>
    <cellStyle name="适中 4 3 2 3" xfId="13067"/>
    <cellStyle name="适中 4 3 2 4" xfId="13068"/>
    <cellStyle name="适中 4 3 2 5" xfId="13069"/>
    <cellStyle name="适中 4 3 3 10" xfId="13070"/>
    <cellStyle name="适中 4 3 3 11" xfId="13071"/>
    <cellStyle name="适中 4 3 3 12" xfId="13072"/>
    <cellStyle name="适中 4 3 3 13" xfId="13073"/>
    <cellStyle name="适中 4 3 3 2" xfId="13074"/>
    <cellStyle name="适中 4 3 3 3" xfId="13075"/>
    <cellStyle name="适中 4 3 6" xfId="13076"/>
    <cellStyle name="适中 4 3 7" xfId="13077"/>
    <cellStyle name="适中 4 3 8" xfId="13078"/>
    <cellStyle name="适中 4 3 9" xfId="13079"/>
    <cellStyle name="适中 4 3_2016-2018年财政规划附表(2)" xfId="13080"/>
    <cellStyle name="注释 5 14" xfId="13081"/>
    <cellStyle name="适中 4 4 13" xfId="13082"/>
    <cellStyle name="适中 4 4 14" xfId="13083"/>
    <cellStyle name="适中 4 4 15" xfId="13084"/>
    <cellStyle name="适中 4 4 2 2" xfId="13085"/>
    <cellStyle name="适中 4 4 2 3" xfId="13086"/>
    <cellStyle name="适中 4 4 2 4" xfId="13087"/>
    <cellStyle name="适中 4 4 2 5" xfId="13088"/>
    <cellStyle name="适中 4 4 3 10" xfId="13089"/>
    <cellStyle name="适中 4 4 3 11" xfId="13090"/>
    <cellStyle name="适中 4 4 3 12" xfId="13091"/>
    <cellStyle name="适中 4 4 3 13" xfId="13092"/>
    <cellStyle name="适中 4 4 3 2" xfId="13093"/>
    <cellStyle name="适中 4 4 3 3" xfId="13094"/>
    <cellStyle name="适中 4 4 7" xfId="13095"/>
    <cellStyle name="适中 4 4 8" xfId="13096"/>
    <cellStyle name="适中 4 4 9" xfId="13097"/>
    <cellStyle name="适中 4 4_2016-2018年财政规划附表(2)" xfId="13098"/>
    <cellStyle name="适中 4 5 2" xfId="13099"/>
    <cellStyle name="适中 4 5 3" xfId="13100"/>
    <cellStyle name="适中 4 5 4" xfId="13101"/>
    <cellStyle name="适中 4 5 5" xfId="13102"/>
    <cellStyle name="适中 4 6 10" xfId="13103"/>
    <cellStyle name="适中 4 6 11" xfId="13104"/>
    <cellStyle name="适中 4 6 12" xfId="13105"/>
    <cellStyle name="适中 4 6 13" xfId="13106"/>
    <cellStyle name="适中 4 6 2" xfId="13107"/>
    <cellStyle name="适中 4 6 3" xfId="13108"/>
    <cellStyle name="适中 4 6 4" xfId="13109"/>
    <cellStyle name="适中 4 6 5" xfId="13110"/>
    <cellStyle name="适中 4 6 6" xfId="13111"/>
    <cellStyle name="适中 4 6 7" xfId="13112"/>
    <cellStyle name="适中 4 6 8" xfId="13113"/>
    <cellStyle name="适中 4 6 9" xfId="13114"/>
    <cellStyle name="适中 4 8" xfId="13115"/>
    <cellStyle name="适中 4 9" xfId="13116"/>
    <cellStyle name="适中 4_2015.1.3县级预算表" xfId="13117"/>
    <cellStyle name="适中 5" xfId="13118"/>
    <cellStyle name="适中 5 10" xfId="13119"/>
    <cellStyle name="适中 5 11" xfId="13120"/>
    <cellStyle name="适中 5 12" xfId="13121"/>
    <cellStyle name="适中 5 13" xfId="13122"/>
    <cellStyle name="适中 5 14" xfId="13123"/>
    <cellStyle name="适中 5 15" xfId="13124"/>
    <cellStyle name="适中 5 16" xfId="13125"/>
    <cellStyle name="适中 5 17" xfId="13126"/>
    <cellStyle name="适中 5 2" xfId="13127"/>
    <cellStyle name="适中 5 2 10" xfId="13128"/>
    <cellStyle name="适中 5 2 2 4" xfId="13129"/>
    <cellStyle name="适中 5 2 2 5" xfId="13130"/>
    <cellStyle name="适中 5 2 3 10" xfId="13131"/>
    <cellStyle name="适中 5 2 3 11" xfId="13132"/>
    <cellStyle name="适中 5 2 3 12" xfId="13133"/>
    <cellStyle name="适中 5 2 3 13" xfId="13134"/>
    <cellStyle name="适中 5 2 3 2" xfId="13135"/>
    <cellStyle name="适中 5 2 3 3" xfId="13136"/>
    <cellStyle name="适中 5 2 3 4" xfId="13137"/>
    <cellStyle name="适中 5 2 3 5" xfId="13138"/>
    <cellStyle name="适中 5 2 3 6" xfId="13139"/>
    <cellStyle name="适中 5 2 3 7" xfId="13140"/>
    <cellStyle name="适中 5 2 3 8" xfId="13141"/>
    <cellStyle name="适中 5 2 3 9" xfId="13142"/>
    <cellStyle name="适中 5 2 7" xfId="13143"/>
    <cellStyle name="适中 5 2 8" xfId="13144"/>
    <cellStyle name="适中 5 2 9" xfId="13145"/>
    <cellStyle name="适中 5 2_2016-2018年财政规划附表(2)" xfId="13146"/>
    <cellStyle name="适中 5 3" xfId="13147"/>
    <cellStyle name="适中 5 3 15" xfId="13148"/>
    <cellStyle name="注释 4 5 2" xfId="13149"/>
    <cellStyle name="适中 5 3 2 2" xfId="13150"/>
    <cellStyle name="适中 5 3 2 3" xfId="13151"/>
    <cellStyle name="适中 5 3 2 4" xfId="13152"/>
    <cellStyle name="适中 5 3 2 5" xfId="13153"/>
    <cellStyle name="适中 5 3 3" xfId="13154"/>
    <cellStyle name="适中 5 3 3 10" xfId="13155"/>
    <cellStyle name="适中 5 3 3 11" xfId="13156"/>
    <cellStyle name="适中 5 3 3 12" xfId="13157"/>
    <cellStyle name="适中 5 3 3 13" xfId="13158"/>
    <cellStyle name="适中 5 3 3 2" xfId="13159"/>
    <cellStyle name="输出 2 6 12" xfId="13160"/>
    <cellStyle name="Normal" xfId="13161"/>
    <cellStyle name="适中 5 3 3 3" xfId="13162"/>
    <cellStyle name="输出 2 6 13" xfId="13163"/>
    <cellStyle name="适中 5 3 3 4" xfId="13164"/>
    <cellStyle name="适中 5 3 3 5" xfId="13165"/>
    <cellStyle name="适中 5 3 3 6" xfId="13166"/>
    <cellStyle name="适中 5 3 3 7" xfId="13167"/>
    <cellStyle name="适中 5 3 3 8" xfId="13168"/>
    <cellStyle name="适中 5 3 3 9" xfId="13169"/>
    <cellStyle name="适中 5 3 4" xfId="13170"/>
    <cellStyle name="适中 5 3 5" xfId="13171"/>
    <cellStyle name="适中 5 3 6" xfId="13172"/>
    <cellStyle name="适中 5 3 7" xfId="13173"/>
    <cellStyle name="适中 5 3 8" xfId="13174"/>
    <cellStyle name="适中 5 3 9" xfId="13175"/>
    <cellStyle name="适中 5 4" xfId="13176"/>
    <cellStyle name="适中 5 5" xfId="13177"/>
    <cellStyle name="适中 5 5 12" xfId="13178"/>
    <cellStyle name="输入 5 5 6" xfId="13179"/>
    <cellStyle name="适中 5 5 13" xfId="13180"/>
    <cellStyle name="输入 5 5 7" xfId="13181"/>
    <cellStyle name="适中 5 5 2" xfId="13182"/>
    <cellStyle name="适中 5 5 3" xfId="13183"/>
    <cellStyle name="适中 5 5 4" xfId="13184"/>
    <cellStyle name="适中 5 5 5" xfId="13185"/>
    <cellStyle name="适中 5 5 6" xfId="13186"/>
    <cellStyle name="适中 5 6" xfId="13187"/>
    <cellStyle name="适中 5 7" xfId="13188"/>
    <cellStyle name="适中 5 8" xfId="13189"/>
    <cellStyle name="适中 5 9" xfId="13190"/>
    <cellStyle name="适中 6" xfId="13191"/>
    <cellStyle name="适中 6 10" xfId="13192"/>
    <cellStyle name="适中 6 11" xfId="13193"/>
    <cellStyle name="适中 6 12" xfId="13194"/>
    <cellStyle name="适中 6 13" xfId="13195"/>
    <cellStyle name="适中 6 14" xfId="13196"/>
    <cellStyle name="适中 6 15" xfId="13197"/>
    <cellStyle name="适中 6 2" xfId="13198"/>
    <cellStyle name="适中 6 3" xfId="13199"/>
    <cellStyle name="适中 6 3 4" xfId="13200"/>
    <cellStyle name="适中 6 3 5" xfId="13201"/>
    <cellStyle name="适中 6 3 6" xfId="13202"/>
    <cellStyle name="适中 6 3 7" xfId="13203"/>
    <cellStyle name="适中 6 3 8" xfId="13204"/>
    <cellStyle name="适中 6 3 9" xfId="13205"/>
    <cellStyle name="适中 6 4" xfId="13206"/>
    <cellStyle name="适中 6 5" xfId="13207"/>
    <cellStyle name="适中 6 6" xfId="13208"/>
    <cellStyle name="适中 6 7" xfId="13209"/>
    <cellStyle name="适中 7" xfId="13210"/>
    <cellStyle name="适中 7 10" xfId="13211"/>
    <cellStyle name="适中 7 11" xfId="13212"/>
    <cellStyle name="适中 7 12" xfId="13213"/>
    <cellStyle name="适中 7 13" xfId="13214"/>
    <cellStyle name="适中 7 14" xfId="13215"/>
    <cellStyle name="适中 7 15" xfId="13216"/>
    <cellStyle name="适中 7 2" xfId="13217"/>
    <cellStyle name="适中 7 2 3" xfId="13218"/>
    <cellStyle name="适中 7 2 4" xfId="13219"/>
    <cellStyle name="适中 7 2 5" xfId="13220"/>
    <cellStyle name="适中 7 3" xfId="13221"/>
    <cellStyle name="适中 7 3 10" xfId="13222"/>
    <cellStyle name="适中 7 4" xfId="13223"/>
    <cellStyle name="适中 7 5" xfId="13224"/>
    <cellStyle name="适中 7 6" xfId="13225"/>
    <cellStyle name="适中 7 7" xfId="13226"/>
    <cellStyle name="适中 7 8" xfId="13227"/>
    <cellStyle name="适中 7 9" xfId="13228"/>
    <cellStyle name="适中 8" xfId="13229"/>
    <cellStyle name="适中 8 10" xfId="13230"/>
    <cellStyle name="适中 8 11" xfId="13231"/>
    <cellStyle name="适中 8 13" xfId="13232"/>
    <cellStyle name="适中 8 3" xfId="13233"/>
    <cellStyle name="适中 8 4" xfId="13234"/>
    <cellStyle name="适中 8 5" xfId="13235"/>
    <cellStyle name="适中 8 6" xfId="13236"/>
    <cellStyle name="适中 8 7" xfId="13237"/>
    <cellStyle name="适中 8 8" xfId="13238"/>
    <cellStyle name="适中 8 9" xfId="13239"/>
    <cellStyle name="适中 9" xfId="13240"/>
    <cellStyle name="输出 10" xfId="13241"/>
    <cellStyle name="输出 11" xfId="13242"/>
    <cellStyle name="输出 12" xfId="13243"/>
    <cellStyle name="输出 2" xfId="13244"/>
    <cellStyle name="输出 2 10" xfId="13245"/>
    <cellStyle name="输出 2 11" xfId="13246"/>
    <cellStyle name="输出 2 12" xfId="13247"/>
    <cellStyle name="输出 2 17" xfId="13248"/>
    <cellStyle name="输入 7 3 10" xfId="13249"/>
    <cellStyle name="注释 4 10" xfId="13250"/>
    <cellStyle name="输出 2 18" xfId="13251"/>
    <cellStyle name="输入 7 3 11" xfId="13252"/>
    <cellStyle name="注释 4 11" xfId="13253"/>
    <cellStyle name="输出 2 2" xfId="13254"/>
    <cellStyle name="输出 2 2 10" xfId="13255"/>
    <cellStyle name="输出 2 2 11" xfId="13256"/>
    <cellStyle name="输出 2 2 12" xfId="13257"/>
    <cellStyle name="输出 2 2 13" xfId="13258"/>
    <cellStyle name="输出 2 2 14" xfId="13259"/>
    <cellStyle name="输出 2 2 15" xfId="13260"/>
    <cellStyle name="输出 2 2 16" xfId="13261"/>
    <cellStyle name="输出 2 2 2 13" xfId="13262"/>
    <cellStyle name="输出 2 2 2 14" xfId="13263"/>
    <cellStyle name="输出 2 2 2 15" xfId="13264"/>
    <cellStyle name="输出 2 2 2 2" xfId="13265"/>
    <cellStyle name="输出 2 2 2 3" xfId="13266"/>
    <cellStyle name="输出 2 2 2 3 4" xfId="13267"/>
    <cellStyle name="输出 2 2 2 3 5" xfId="13268"/>
    <cellStyle name="输出 2 2 2 3 6" xfId="13269"/>
    <cellStyle name="输出 2 2 2 3 7" xfId="13270"/>
    <cellStyle name="输出 2 2 2 3 8" xfId="13271"/>
    <cellStyle name="输出 2 2 2 3 9" xfId="13272"/>
    <cellStyle name="输出 2 2 2_2016-2018年财政规划附表(2)" xfId="13273"/>
    <cellStyle name="输出 2 2 3 2" xfId="13274"/>
    <cellStyle name="输出 2 2 3 3" xfId="13275"/>
    <cellStyle name="输出 2 2 3 4" xfId="13276"/>
    <cellStyle name="输出 2 2 3 5" xfId="13277"/>
    <cellStyle name="输出 2 2 4" xfId="13278"/>
    <cellStyle name="输出 2 2 4 10" xfId="13279"/>
    <cellStyle name="输出 2 2 4 11" xfId="13280"/>
    <cellStyle name="输出 2 2 4 12" xfId="13281"/>
    <cellStyle name="输出 2 2 4 13" xfId="13282"/>
    <cellStyle name="输出 2 2 4 2" xfId="13283"/>
    <cellStyle name="输出 2 2 4 3" xfId="13284"/>
    <cellStyle name="输出 2 2 4 4" xfId="13285"/>
    <cellStyle name="输出 2 2 4 5" xfId="13286"/>
    <cellStyle name="输出 2 2 4 6" xfId="13287"/>
    <cellStyle name="输出 2 2 4 7" xfId="13288"/>
    <cellStyle name="输出 2 2 4 8" xfId="13289"/>
    <cellStyle name="输出 2 2 4 9" xfId="13290"/>
    <cellStyle name="输出 2 2 6" xfId="13291"/>
    <cellStyle name="输出 2 2 7" xfId="13292"/>
    <cellStyle name="输出 2 2 8" xfId="13293"/>
    <cellStyle name="输出 2 2 9" xfId="13294"/>
    <cellStyle name="输出 2 2_2015.1.3县级预算表" xfId="13295"/>
    <cellStyle name="输出 2 3" xfId="13296"/>
    <cellStyle name="输出 2 3 10" xfId="13297"/>
    <cellStyle name="输出 2 3 11" xfId="13298"/>
    <cellStyle name="输出 2 3 12" xfId="13299"/>
    <cellStyle name="输出 2 3 13" xfId="13300"/>
    <cellStyle name="输出 2 3 14" xfId="13301"/>
    <cellStyle name="输出 2 3 15" xfId="13302"/>
    <cellStyle name="输出 2 3 2" xfId="13303"/>
    <cellStyle name="输出 2 3 2 2" xfId="13304"/>
    <cellStyle name="输出 2 3 2 3" xfId="13305"/>
    <cellStyle name="输出 2 3 2 4" xfId="13306"/>
    <cellStyle name="输出 2 3 2 5" xfId="13307"/>
    <cellStyle name="输出 2 3 3" xfId="13308"/>
    <cellStyle name="输出 2 3 3 10" xfId="13309"/>
    <cellStyle name="输出 2 3 3 11" xfId="13310"/>
    <cellStyle name="输出 2 3 3 12" xfId="13311"/>
    <cellStyle name="输出 2 3 3 13" xfId="13312"/>
    <cellStyle name="输出 2 3 3 2" xfId="13313"/>
    <cellStyle name="输出 2 3 3 3" xfId="13314"/>
    <cellStyle name="输出 2 3 3 4" xfId="13315"/>
    <cellStyle name="输出 2 3 3 5" xfId="13316"/>
    <cellStyle name="输出 2 3 3 6" xfId="13317"/>
    <cellStyle name="输出 2 3 3 7" xfId="13318"/>
    <cellStyle name="输出 2 3 3 8" xfId="13319"/>
    <cellStyle name="输出 2 3 3 9" xfId="13320"/>
    <cellStyle name="输出 2 3_2016-2018年财政规划附表(2)" xfId="13321"/>
    <cellStyle name="输出 2 4" xfId="13322"/>
    <cellStyle name="输出 2 4 10" xfId="13323"/>
    <cellStyle name="输出 2 4 11" xfId="13324"/>
    <cellStyle name="输出 2 4 12" xfId="13325"/>
    <cellStyle name="输出 2 4 13" xfId="13326"/>
    <cellStyle name="输出 2 4 14" xfId="13327"/>
    <cellStyle name="输出 2 4 15" xfId="13328"/>
    <cellStyle name="输出 2 4 2" xfId="13329"/>
    <cellStyle name="输出 2 4 2 3" xfId="13330"/>
    <cellStyle name="输出 2 4 3" xfId="13331"/>
    <cellStyle name="输出 2 4 3 10" xfId="13332"/>
    <cellStyle name="输出 2 4 3 7" xfId="13333"/>
    <cellStyle name="输出 2 4 3 8" xfId="13334"/>
    <cellStyle name="输出 2 4 3 9" xfId="13335"/>
    <cellStyle name="输出 2 5 2" xfId="13336"/>
    <cellStyle name="输出 2 5 3" xfId="13337"/>
    <cellStyle name="输出 2 6" xfId="13338"/>
    <cellStyle name="输出 2 6 10" xfId="13339"/>
    <cellStyle name="输出 2 6 11" xfId="13340"/>
    <cellStyle name="输出 2 6 2" xfId="13341"/>
    <cellStyle name="输出 2 6 3" xfId="13342"/>
    <cellStyle name="输出 2 7" xfId="13343"/>
    <cellStyle name="输出 2 8" xfId="13344"/>
    <cellStyle name="输出 2_2015.1.3县级预算表" xfId="13345"/>
    <cellStyle name="输出 3" xfId="13346"/>
    <cellStyle name="输出 3 10" xfId="13347"/>
    <cellStyle name="输出 3 15" xfId="13348"/>
    <cellStyle name="输出 3 16" xfId="13349"/>
    <cellStyle name="输出 3 17" xfId="13350"/>
    <cellStyle name="输入 5 3 3 10" xfId="13351"/>
    <cellStyle name="注释 5 10" xfId="13352"/>
    <cellStyle name="输出 3 18" xfId="13353"/>
    <cellStyle name="输入 5 3 3 11" xfId="13354"/>
    <cellStyle name="注释 5 11" xfId="13355"/>
    <cellStyle name="输出 3 2 10" xfId="13356"/>
    <cellStyle name="输出 3 2 11" xfId="13357"/>
    <cellStyle name="输出 3 2 12" xfId="13358"/>
    <cellStyle name="输出 3 2 13" xfId="13359"/>
    <cellStyle name="输出 3 2 14" xfId="13360"/>
    <cellStyle name="输出 3 2 15" xfId="13361"/>
    <cellStyle name="输出 3 2 16" xfId="13362"/>
    <cellStyle name="输出 3 2 2" xfId="13363"/>
    <cellStyle name="输出 3 2 2 2" xfId="13364"/>
    <cellStyle name="输出 3 2 2 2 2" xfId="13365"/>
    <cellStyle name="输出 3 2 2 2 3" xfId="13366"/>
    <cellStyle name="输出 3 2 2 2 4" xfId="13367"/>
    <cellStyle name="输出 3 2 2 2 5" xfId="13368"/>
    <cellStyle name="输出 3 2 2 3" xfId="13369"/>
    <cellStyle name="输出 3 2 2 3 10" xfId="13370"/>
    <cellStyle name="输出 3 2 2 3 11" xfId="13371"/>
    <cellStyle name="输出 3 2 2 3 12" xfId="13372"/>
    <cellStyle name="输出 3 2 2 3 13" xfId="13373"/>
    <cellStyle name="输出 3 2 2 3 2" xfId="13374"/>
    <cellStyle name="输出 3 2 2 3 3" xfId="13375"/>
    <cellStyle name="输出 3 2 2 3 4" xfId="13376"/>
    <cellStyle name="输出 3 2 2 3 5" xfId="13377"/>
    <cellStyle name="输出 3 2 2 3 6" xfId="13378"/>
    <cellStyle name="输出 3 2 2 3 7" xfId="13379"/>
    <cellStyle name="输出 3 2 2 3 8" xfId="13380"/>
    <cellStyle name="输出 3 2 2 3 9" xfId="13381"/>
    <cellStyle name="输出 3 2 2 4" xfId="13382"/>
    <cellStyle name="输出 3 2 2 5" xfId="13383"/>
    <cellStyle name="输出 3 2 2 6" xfId="13384"/>
    <cellStyle name="输出 3 2 2 7" xfId="13385"/>
    <cellStyle name="输出 3 2 2 8" xfId="13386"/>
    <cellStyle name="输出 3 2 2 9" xfId="13387"/>
    <cellStyle name="输出 3 2 2_2016-2018年财政规划附表(2)" xfId="13388"/>
    <cellStyle name="输出 3 2 3" xfId="13389"/>
    <cellStyle name="输出 3 2 3 2" xfId="13390"/>
    <cellStyle name="输出 3 2 3 3" xfId="13391"/>
    <cellStyle name="输出 3 2 3 4" xfId="13392"/>
    <cellStyle name="输出 3 2 3 5" xfId="13393"/>
    <cellStyle name="输出 3 2 4" xfId="13394"/>
    <cellStyle name="输出 3 2 4 2" xfId="13395"/>
    <cellStyle name="输出 3 2 4 3" xfId="13396"/>
    <cellStyle name="输出 3 2 4 4" xfId="13397"/>
    <cellStyle name="输出 3 2 4 5" xfId="13398"/>
    <cellStyle name="输出 3 2 4 6" xfId="13399"/>
    <cellStyle name="输出 3 2 4 7" xfId="13400"/>
    <cellStyle name="输出 3 2 4 8" xfId="13401"/>
    <cellStyle name="输出 3 2 4 9" xfId="13402"/>
    <cellStyle name="输出 3 2 5" xfId="13403"/>
    <cellStyle name="输出 3 2 6" xfId="13404"/>
    <cellStyle name="输出 3 2 7" xfId="13405"/>
    <cellStyle name="输出 3 2 8" xfId="13406"/>
    <cellStyle name="输出 3 2 9" xfId="13407"/>
    <cellStyle name="输出 3 2_2015.1.3县级预算表" xfId="13408"/>
    <cellStyle name="输出 3 3" xfId="13409"/>
    <cellStyle name="输出 3 3 10" xfId="13410"/>
    <cellStyle name="输出 3 3 11" xfId="13411"/>
    <cellStyle name="输出 3 3 12" xfId="13412"/>
    <cellStyle name="输出 3 3 13" xfId="13413"/>
    <cellStyle name="输出 3 3 14" xfId="13414"/>
    <cellStyle name="输出 3 3 15" xfId="13415"/>
    <cellStyle name="输出 3 3 2" xfId="13416"/>
    <cellStyle name="输出 3 3 2 2" xfId="13417"/>
    <cellStyle name="注释 4 3 11" xfId="13418"/>
    <cellStyle name="输出 3 3 2 3" xfId="13419"/>
    <cellStyle name="注释 4 3 12" xfId="13420"/>
    <cellStyle name="输出 3 3 2 4" xfId="13421"/>
    <cellStyle name="注释 4 3 13" xfId="13422"/>
    <cellStyle name="输出 3 3 2 5" xfId="13423"/>
    <cellStyle name="注释 4 3 14" xfId="13424"/>
    <cellStyle name="输出 3 3 3" xfId="13425"/>
    <cellStyle name="输出 3 3 3 10" xfId="13426"/>
    <cellStyle name="输出 3 3 3 11" xfId="13427"/>
    <cellStyle name="输出 3 3 3 12" xfId="13428"/>
    <cellStyle name="输出 3 3 3 13" xfId="13429"/>
    <cellStyle name="输出 3 3 3 2" xfId="13430"/>
    <cellStyle name="输出 3 3_2016-2018年财政规划附表(2)" xfId="13431"/>
    <cellStyle name="输出 3 4" xfId="13432"/>
    <cellStyle name="输出 3 4 10" xfId="13433"/>
    <cellStyle name="输出 3 4 11" xfId="13434"/>
    <cellStyle name="输出 3 4 12" xfId="13435"/>
    <cellStyle name="输出 3 4 13" xfId="13436"/>
    <cellStyle name="输出 3 4 14" xfId="13437"/>
    <cellStyle name="输出 3 4 15" xfId="13438"/>
    <cellStyle name="输出 3 4 3 10" xfId="13439"/>
    <cellStyle name="输出 3 4 3 11" xfId="13440"/>
    <cellStyle name="输出 3 4_2016-2018年财政规划附表(2)" xfId="13441"/>
    <cellStyle name="输出 3 5" xfId="13442"/>
    <cellStyle name="输出 3 5 2" xfId="13443"/>
    <cellStyle name="输出 3 5 3" xfId="13444"/>
    <cellStyle name="输出 3 6" xfId="13445"/>
    <cellStyle name="输出 3 6 10" xfId="13446"/>
    <cellStyle name="输出 3 6 12" xfId="13447"/>
    <cellStyle name="输出 3 6 13" xfId="13448"/>
    <cellStyle name="输出 3 7" xfId="13449"/>
    <cellStyle name="输出 3 8" xfId="13450"/>
    <cellStyle name="输出 3 9" xfId="13451"/>
    <cellStyle name="输出 3_2015.1.3县级预算表" xfId="13452"/>
    <cellStyle name="输出 4" xfId="13453"/>
    <cellStyle name="输出 4 12" xfId="13454"/>
    <cellStyle name="输出 4 13" xfId="13455"/>
    <cellStyle name="输出 4 14" xfId="13456"/>
    <cellStyle name="输出 4 15" xfId="13457"/>
    <cellStyle name="输出 4 16" xfId="13458"/>
    <cellStyle name="输出 4 17" xfId="13459"/>
    <cellStyle name="注释 6 10" xfId="13460"/>
    <cellStyle name="输出 4 18" xfId="13461"/>
    <cellStyle name="注释 6 11" xfId="13462"/>
    <cellStyle name="输出 4 2" xfId="13463"/>
    <cellStyle name="输出 4 2 11" xfId="13464"/>
    <cellStyle name="输出 4 2 12" xfId="13465"/>
    <cellStyle name="输出 4 2 13" xfId="13466"/>
    <cellStyle name="输出 4 2 14" xfId="13467"/>
    <cellStyle name="输出 4 2 15" xfId="13468"/>
    <cellStyle name="输出 4 2 16" xfId="13469"/>
    <cellStyle name="输出 4 2 2" xfId="13470"/>
    <cellStyle name="输出 4 2 2 10" xfId="13471"/>
    <cellStyle name="输出 4 2 2 11" xfId="13472"/>
    <cellStyle name="输出 4 2 2 12" xfId="13473"/>
    <cellStyle name="输出 4 2 2 13" xfId="13474"/>
    <cellStyle name="输出 4 2 2 14" xfId="13475"/>
    <cellStyle name="输出 4 2 2 15" xfId="13476"/>
    <cellStyle name="输出 4 2 2 2 2" xfId="13477"/>
    <cellStyle name="输出 4 2 2 2 3" xfId="13478"/>
    <cellStyle name="输出 4 2 2 3 10" xfId="13479"/>
    <cellStyle name="输出 4 2 2 3 11" xfId="13480"/>
    <cellStyle name="输出 4 2 2 3 12" xfId="13481"/>
    <cellStyle name="输出 4 2 2 3 13" xfId="13482"/>
    <cellStyle name="输出 4 2 2 3 2" xfId="13483"/>
    <cellStyle name="输出 4 2 2 3 7" xfId="13484"/>
    <cellStyle name="输出 4 2 2 3 8" xfId="13485"/>
    <cellStyle name="输出 4 2 2 3 9" xfId="13486"/>
    <cellStyle name="输出 4 2 2 6" xfId="13487"/>
    <cellStyle name="输出 4 2 2 7" xfId="13488"/>
    <cellStyle name="输出 4 2 2 8" xfId="13489"/>
    <cellStyle name="输出 4 2 2 9" xfId="13490"/>
    <cellStyle name="输入 5 3_2016-2018年财政规划附表(2)" xfId="13491"/>
    <cellStyle name="输出 4 2 2_2016-2018年财政规划附表(2)" xfId="13492"/>
    <cellStyle name="输出 4 2 3" xfId="13493"/>
    <cellStyle name="输出 4 2 3 2" xfId="13494"/>
    <cellStyle name="输出 4 2 3 3" xfId="13495"/>
    <cellStyle name="输出 4 2 3 4" xfId="13496"/>
    <cellStyle name="输出 4 2 3 5" xfId="13497"/>
    <cellStyle name="输出 4 2 4" xfId="13498"/>
    <cellStyle name="输出 4 2 4 2" xfId="13499"/>
    <cellStyle name="输出 4 2 4 3" xfId="13500"/>
    <cellStyle name="输出 4 2 4 4" xfId="13501"/>
    <cellStyle name="输出 4 2 4 5" xfId="13502"/>
    <cellStyle name="输出 4 2 4 6" xfId="13503"/>
    <cellStyle name="输出 4 2 4 7" xfId="13504"/>
    <cellStyle name="输出 4 2 4 8" xfId="13505"/>
    <cellStyle name="输出 4 2 4 9" xfId="13506"/>
    <cellStyle name="输出 4 2 5" xfId="13507"/>
    <cellStyle name="输出 4 2_2015.1.3县级预算表" xfId="13508"/>
    <cellStyle name="输出 4 3" xfId="13509"/>
    <cellStyle name="输出 4 3 10" xfId="13510"/>
    <cellStyle name="输出 4 3 11" xfId="13511"/>
    <cellStyle name="输出 4 3 12" xfId="13512"/>
    <cellStyle name="输出 4 3 13" xfId="13513"/>
    <cellStyle name="输出 4 3 14" xfId="13514"/>
    <cellStyle name="输出 4 3 15" xfId="13515"/>
    <cellStyle name="输出 4 3 2" xfId="13516"/>
    <cellStyle name="输出 4 3 3" xfId="13517"/>
    <cellStyle name="输出 4 3 3 10" xfId="13518"/>
    <cellStyle name="输出 4 3 3 11" xfId="13519"/>
    <cellStyle name="输出 4 3 3 12" xfId="13520"/>
    <cellStyle name="输出 4 3 3 13" xfId="13521"/>
    <cellStyle name="输出 4 3 3 2" xfId="13522"/>
    <cellStyle name="输出 4 3 3 3" xfId="13523"/>
    <cellStyle name="输出 4 3 3 4" xfId="13524"/>
    <cellStyle name="输出 4 3 3 5" xfId="13525"/>
    <cellStyle name="输出 4 3_2016-2018年财政规划附表(2)" xfId="13526"/>
    <cellStyle name="输出 4 4" xfId="13527"/>
    <cellStyle name="输出 4 4 10" xfId="13528"/>
    <cellStyle name="输出 4 4 11" xfId="13529"/>
    <cellStyle name="输出 4 4 12" xfId="13530"/>
    <cellStyle name="输出 4 4 13" xfId="13531"/>
    <cellStyle name="输出 4 4 14" xfId="13532"/>
    <cellStyle name="输出 4 4 15" xfId="13533"/>
    <cellStyle name="输出 4 4 2" xfId="13534"/>
    <cellStyle name="输出 4 4 3" xfId="13535"/>
    <cellStyle name="输出 4 4 3 4" xfId="13536"/>
    <cellStyle name="输出 4 4 3 5" xfId="13537"/>
    <cellStyle name="输出 4 4_2016-2018年财政规划附表(2)" xfId="13538"/>
    <cellStyle name="输出 4 5" xfId="13539"/>
    <cellStyle name="输出 4 5 2" xfId="13540"/>
    <cellStyle name="输出 4 5 3" xfId="13541"/>
    <cellStyle name="输出 4 6" xfId="13542"/>
    <cellStyle name="输出 4 6 10" xfId="13543"/>
    <cellStyle name="输出 4 6 11" xfId="13544"/>
    <cellStyle name="输出 4 7" xfId="13545"/>
    <cellStyle name="输出 4 8" xfId="13546"/>
    <cellStyle name="输出 4 9" xfId="13547"/>
    <cellStyle name="输出 4_2015.1.3县级预算表" xfId="13548"/>
    <cellStyle name="输出 5" xfId="13549"/>
    <cellStyle name="输出 5 13" xfId="13550"/>
    <cellStyle name="输出 5 14" xfId="13551"/>
    <cellStyle name="输出 5 15" xfId="13552"/>
    <cellStyle name="输出 5 16" xfId="13553"/>
    <cellStyle name="输出 5 2 10" xfId="13554"/>
    <cellStyle name="输出 5 2 11" xfId="13555"/>
    <cellStyle name="输出 5 2 12" xfId="13556"/>
    <cellStyle name="输出 5 2 13" xfId="13557"/>
    <cellStyle name="输出 5 2 14" xfId="13558"/>
    <cellStyle name="输出 5 2 15" xfId="13559"/>
    <cellStyle name="输出 5 2 2 2" xfId="13560"/>
    <cellStyle name="输出 5 2 2 3" xfId="13561"/>
    <cellStyle name="输出 5 2 2 4" xfId="13562"/>
    <cellStyle name="输出 5 2 2 5" xfId="13563"/>
    <cellStyle name="输出 5 2 3" xfId="13564"/>
    <cellStyle name="输出 5 2 3 10" xfId="13565"/>
    <cellStyle name="输出 5 2 3 11" xfId="13566"/>
    <cellStyle name="输出 5 2 3 12" xfId="13567"/>
    <cellStyle name="输出 5 2 3 2" xfId="13568"/>
    <cellStyle name="输出 5 2 3 3" xfId="13569"/>
    <cellStyle name="输出 5 2 3 4" xfId="13570"/>
    <cellStyle name="输出 5 2 3 5" xfId="13571"/>
    <cellStyle name="输出 5 2 3 6" xfId="13572"/>
    <cellStyle name="输出 5 2 3 7" xfId="13573"/>
    <cellStyle name="输出 5 2 3 8" xfId="13574"/>
    <cellStyle name="输出 5 2 3 9" xfId="13575"/>
    <cellStyle name="输出 5 2 4" xfId="13576"/>
    <cellStyle name="输出 5 2 5" xfId="13577"/>
    <cellStyle name="输出 5 2 6" xfId="13578"/>
    <cellStyle name="输出 5 2 7" xfId="13579"/>
    <cellStyle name="输出 5 2 8" xfId="13580"/>
    <cellStyle name="输出 5 2 9" xfId="13581"/>
    <cellStyle name="输出 5 2_2016-2018年财政规划附表(2)" xfId="13582"/>
    <cellStyle name="输出 5 3 10" xfId="13583"/>
    <cellStyle name="输出 5 3 11" xfId="13584"/>
    <cellStyle name="输出 5 3 2 2" xfId="13585"/>
    <cellStyle name="输出 5 3 2 3" xfId="13586"/>
    <cellStyle name="输出 5 3 2 4" xfId="13587"/>
    <cellStyle name="输出 5 3 2 5" xfId="13588"/>
    <cellStyle name="输出 5 3 3 10" xfId="13589"/>
    <cellStyle name="输出 5 3 3 11" xfId="13590"/>
    <cellStyle name="输出 5 3 3 13" xfId="13591"/>
    <cellStyle name="输出 5 3 3 2" xfId="13592"/>
    <cellStyle name="输出 5 3 3 3" xfId="13593"/>
    <cellStyle name="输出 5 3 3 4" xfId="13594"/>
    <cellStyle name="输出 5 3 3 5" xfId="13595"/>
    <cellStyle name="输出 5 3_2016-2018年财政规划附表(2)" xfId="13596"/>
    <cellStyle name="输出 5 4" xfId="13597"/>
    <cellStyle name="输出 5 5" xfId="13598"/>
    <cellStyle name="输出 5 5 10" xfId="13599"/>
    <cellStyle name="输出 5 5 11" xfId="13600"/>
    <cellStyle name="输出 5 6" xfId="13601"/>
    <cellStyle name="输出 5 7" xfId="13602"/>
    <cellStyle name="输出 5 8" xfId="13603"/>
    <cellStyle name="输出 5 9" xfId="13604"/>
    <cellStyle name="输出 6" xfId="13605"/>
    <cellStyle name="输出 6 12" xfId="13606"/>
    <cellStyle name="输出 6 13" xfId="13607"/>
    <cellStyle name="输出 6 14" xfId="13608"/>
    <cellStyle name="输出 6 15" xfId="13609"/>
    <cellStyle name="输出 6 3 10" xfId="13610"/>
    <cellStyle name="输出 6 3 11" xfId="13611"/>
    <cellStyle name="输出 6 3 12" xfId="13612"/>
    <cellStyle name="输出 6 3 13" xfId="13613"/>
    <cellStyle name="输出 6 3 2" xfId="13614"/>
    <cellStyle name="输出 6 3 3" xfId="13615"/>
    <cellStyle name="输出 6 8" xfId="13616"/>
    <cellStyle name="输出 6 9" xfId="13617"/>
    <cellStyle name="输出 6_2016-2018年财政规划附表(2)" xfId="13618"/>
    <cellStyle name="输出 7" xfId="13619"/>
    <cellStyle name="输出 7 10" xfId="13620"/>
    <cellStyle name="输出 7 11" xfId="13621"/>
    <cellStyle name="输出 7 12" xfId="13622"/>
    <cellStyle name="输出 7 2" xfId="13623"/>
    <cellStyle name="输出 7 3" xfId="13624"/>
    <cellStyle name="输出 7 3 10" xfId="13625"/>
    <cellStyle name="输出 7 3 11" xfId="13626"/>
    <cellStyle name="输出 7 3 12" xfId="13627"/>
    <cellStyle name="输出 7 3 13" xfId="13628"/>
    <cellStyle name="输出 7 3 2" xfId="13629"/>
    <cellStyle name="输出 7 3 3" xfId="13630"/>
    <cellStyle name="输出 7 4" xfId="13631"/>
    <cellStyle name="输出 7 5" xfId="13632"/>
    <cellStyle name="输出 7 6" xfId="13633"/>
    <cellStyle name="输出 7 7" xfId="13634"/>
    <cellStyle name="输出 7 8" xfId="13635"/>
    <cellStyle name="输出 7 9" xfId="13636"/>
    <cellStyle name="输出 7_2016-2018年财政规划附表(2)" xfId="13637"/>
    <cellStyle name="输出 8 10" xfId="13638"/>
    <cellStyle name="输出 8 11" xfId="13639"/>
    <cellStyle name="输出 8 12" xfId="13640"/>
    <cellStyle name="输出 8 13" xfId="13641"/>
    <cellStyle name="输出 8 2" xfId="13642"/>
    <cellStyle name="输出 8 3" xfId="13643"/>
    <cellStyle name="输出 8 4" xfId="13644"/>
    <cellStyle name="输出 8 5" xfId="13645"/>
    <cellStyle name="输出 8 6" xfId="13646"/>
    <cellStyle name="输出 8 7" xfId="13647"/>
    <cellStyle name="输出 8 8" xfId="13648"/>
    <cellStyle name="输出 8 9" xfId="13649"/>
    <cellStyle name="输出 9" xfId="13650"/>
    <cellStyle name="输入 2 16" xfId="13651"/>
    <cellStyle name="输入 2 17" xfId="13652"/>
    <cellStyle name="输入 2 18" xfId="13653"/>
    <cellStyle name="输入 2 2 10" xfId="13654"/>
    <cellStyle name="注释 7 3 9" xfId="13655"/>
    <cellStyle name="输入 2 2 11" xfId="13656"/>
    <cellStyle name="输入 2 2 12" xfId="13657"/>
    <cellStyle name="输入 2 2 13" xfId="13658"/>
    <cellStyle name="输入 2 2 14" xfId="13659"/>
    <cellStyle name="输入 2 2 15" xfId="13660"/>
    <cellStyle name="输入 2 2 2 15" xfId="13661"/>
    <cellStyle name="输入 2 2 2 2 2" xfId="13662"/>
    <cellStyle name="输入 2 2 2 2 3" xfId="13663"/>
    <cellStyle name="输入 2 2 2 2 4" xfId="13664"/>
    <cellStyle name="输入 2 2 2 2 5" xfId="13665"/>
    <cellStyle name="输入 2 2 2 3" xfId="13666"/>
    <cellStyle name="输入 2 2 2 3 10" xfId="13667"/>
    <cellStyle name="输入 2 2 2 3 11" xfId="13668"/>
    <cellStyle name="输入 2 2 2 3 12" xfId="13669"/>
    <cellStyle name="输入 2 2 2 3 13" xfId="13670"/>
    <cellStyle name="输入 2 2 2 3 2" xfId="13671"/>
    <cellStyle name="输入 2 2 2 3 3" xfId="13672"/>
    <cellStyle name="输入 2 2 2 3 4" xfId="13673"/>
    <cellStyle name="输入 2 2 2 3 5" xfId="13674"/>
    <cellStyle name="输入 2 2 2 3 6" xfId="13675"/>
    <cellStyle name="输入 2 2 2 3 7" xfId="13676"/>
    <cellStyle name="输入 2 2 2 3 8" xfId="13677"/>
    <cellStyle name="输入 2 2 2 3 9" xfId="13678"/>
    <cellStyle name="输入 2 2 2 4" xfId="13679"/>
    <cellStyle name="输入 2 2 2 5" xfId="13680"/>
    <cellStyle name="输入 2 2 2 6" xfId="13681"/>
    <cellStyle name="输入 2 2 2 7" xfId="13682"/>
    <cellStyle name="输入 2 2 2 8" xfId="13683"/>
    <cellStyle name="输入 2 2 2 9" xfId="13684"/>
    <cellStyle name="输入 2 2 4 2" xfId="13685"/>
    <cellStyle name="输入 2 2 4 3" xfId="13686"/>
    <cellStyle name="输入 2 2 4 8" xfId="13687"/>
    <cellStyle name="输入 2 2 4 9" xfId="13688"/>
    <cellStyle name="输入 2 2 6" xfId="13689"/>
    <cellStyle name="输入 2 2 7" xfId="13690"/>
    <cellStyle name="输入 2 2 8" xfId="13691"/>
    <cellStyle name="输入 2 2 9" xfId="13692"/>
    <cellStyle name="输入 2 2_2015.1.3县级预算表" xfId="13693"/>
    <cellStyle name="输入 2 3 14" xfId="13694"/>
    <cellStyle name="输入 2 3 15" xfId="13695"/>
    <cellStyle name="输入 2 3 2 3" xfId="13696"/>
    <cellStyle name="输入 2 3 3 10" xfId="13697"/>
    <cellStyle name="输入 2 3 3 11" xfId="13698"/>
    <cellStyle name="输入 2 3 3 12" xfId="13699"/>
    <cellStyle name="输入 2 3 3 13" xfId="13700"/>
    <cellStyle name="输入 2 4 10" xfId="13701"/>
    <cellStyle name="输入 2 4 11" xfId="13702"/>
    <cellStyle name="输入 2 4 12" xfId="13703"/>
    <cellStyle name="输入 2 4 13" xfId="13704"/>
    <cellStyle name="输入 2 4 14" xfId="13705"/>
    <cellStyle name="输入 2 4 15" xfId="13706"/>
    <cellStyle name="输入 2 4 2" xfId="13707"/>
    <cellStyle name="输入 2 4 2 2" xfId="13708"/>
    <cellStyle name="输入 2 4 2 3" xfId="13709"/>
    <cellStyle name="输入 2 4 3" xfId="13710"/>
    <cellStyle name="输入 2 4 3 10" xfId="13711"/>
    <cellStyle name="输入 2 4 3 11" xfId="13712"/>
    <cellStyle name="输入 2 4 3 12" xfId="13713"/>
    <cellStyle name="输入 2 4 3 13" xfId="13714"/>
    <cellStyle name="输入 2 4 3 2" xfId="13715"/>
    <cellStyle name="输入 2 4 3 3" xfId="13716"/>
    <cellStyle name="输入 2 4 4" xfId="13717"/>
    <cellStyle name="输入 2 4 5" xfId="13718"/>
    <cellStyle name="输入 2 4 6" xfId="13719"/>
    <cellStyle name="输入 2 4 7" xfId="13720"/>
    <cellStyle name="输入 2 4 8" xfId="13721"/>
    <cellStyle name="输入 2 4 9" xfId="13722"/>
    <cellStyle name="输入 2 4_2016-2018年财政规划附表(2)" xfId="13723"/>
    <cellStyle name="输入 2 5 2" xfId="13724"/>
    <cellStyle name="输入 2 5 3" xfId="13725"/>
    <cellStyle name="输入 2 5 4" xfId="13726"/>
    <cellStyle name="输入 2 5 5" xfId="13727"/>
    <cellStyle name="输入 2 6 10" xfId="13728"/>
    <cellStyle name="输入 2 6 2" xfId="13729"/>
    <cellStyle name="输入 2 6 3" xfId="13730"/>
    <cellStyle name="输入 2 6 4" xfId="13731"/>
    <cellStyle name="输入 2 6 5" xfId="13732"/>
    <cellStyle name="输入 2 6 6" xfId="13733"/>
    <cellStyle name="输入 2 6 7" xfId="13734"/>
    <cellStyle name="输入 2 6 8" xfId="13735"/>
    <cellStyle name="输入 2 6 9" xfId="13736"/>
    <cellStyle name="输入 3 16" xfId="13737"/>
    <cellStyle name="输入 3 2 10" xfId="13738"/>
    <cellStyle name="输入 3 2 11" xfId="13739"/>
    <cellStyle name="输入 3 2 12" xfId="13740"/>
    <cellStyle name="输入 3 2 13" xfId="13741"/>
    <cellStyle name="输入 3 2 14" xfId="13742"/>
    <cellStyle name="输入 3 2 15" xfId="13743"/>
    <cellStyle name="输入 3 2 16" xfId="13744"/>
    <cellStyle name="输入 3 2 2 2 3" xfId="13745"/>
    <cellStyle name="输入 3 2 2 2 5" xfId="13746"/>
    <cellStyle name="输入 3 2 2 3" xfId="13747"/>
    <cellStyle name="输入 3 2 2 3 7" xfId="13748"/>
    <cellStyle name="输入 3 2 2 3 8" xfId="13749"/>
    <cellStyle name="输入 3 2 2 3 9" xfId="13750"/>
    <cellStyle name="输入 3 2 2 4" xfId="13751"/>
    <cellStyle name="输入 3 2 2 5" xfId="13752"/>
    <cellStyle name="输入 3 2 2 6" xfId="13753"/>
    <cellStyle name="输入 3 2 2 7" xfId="13754"/>
    <cellStyle name="输入 3 2 2 8" xfId="13755"/>
    <cellStyle name="输入 3 2 2 9" xfId="13756"/>
    <cellStyle name="输入 3 2 2_2016-2018年财政规划附表(2)" xfId="13757"/>
    <cellStyle name="输入 3 2 4 2" xfId="13758"/>
    <cellStyle name="输入 3 2 4 3" xfId="13759"/>
    <cellStyle name="输入 3 2 4 4" xfId="13760"/>
    <cellStyle name="输入 3 2 4 5" xfId="13761"/>
    <cellStyle name="输入 3 2_2015.1.3县级预算表" xfId="13762"/>
    <cellStyle name="输入 3 3 14" xfId="13763"/>
    <cellStyle name="输入 3 3 15" xfId="13764"/>
    <cellStyle name="输入 3 3 3 10" xfId="13765"/>
    <cellStyle name="输入 3 3 3 11" xfId="13766"/>
    <cellStyle name="输入 3 3 3 12" xfId="13767"/>
    <cellStyle name="输入 3 3 3 13" xfId="13768"/>
    <cellStyle name="输入 3 3 3 9" xfId="13769"/>
    <cellStyle name="输入 3 3_2016-2018年财政规划附表(2)" xfId="13770"/>
    <cellStyle name="输入 3 4 10" xfId="13771"/>
    <cellStyle name="输入 3 4 11" xfId="13772"/>
    <cellStyle name="输入 3 4 12" xfId="13773"/>
    <cellStyle name="输入 3 4 13" xfId="13774"/>
    <cellStyle name="输入 3 4 14" xfId="13775"/>
    <cellStyle name="输入 3 4 15" xfId="13776"/>
    <cellStyle name="输入 3 4 2" xfId="13777"/>
    <cellStyle name="输入 3 4 2 2" xfId="13778"/>
    <cellStyle name="输入 3 4 2 3" xfId="13779"/>
    <cellStyle name="输入 3 4 3" xfId="13780"/>
    <cellStyle name="输入 3 4 3 12" xfId="13781"/>
    <cellStyle name="输入 3 4 3 13" xfId="13782"/>
    <cellStyle name="输入 3 4 3 2" xfId="13783"/>
    <cellStyle name="输入 3 4 3 3" xfId="13784"/>
    <cellStyle name="输入 3 4 4" xfId="13785"/>
    <cellStyle name="输入 3 4 5" xfId="13786"/>
    <cellStyle name="输入 3 4 6" xfId="13787"/>
    <cellStyle name="输入 3 4 7" xfId="13788"/>
    <cellStyle name="输入 3 4 8" xfId="13789"/>
    <cellStyle name="输入 3 4 9" xfId="13790"/>
    <cellStyle name="输入 3 5 2" xfId="13791"/>
    <cellStyle name="输入 3 5 3" xfId="13792"/>
    <cellStyle name="输入 3 5 4" xfId="13793"/>
    <cellStyle name="输入 3 5 5" xfId="13794"/>
    <cellStyle name="输入 3 6 10" xfId="13795"/>
    <cellStyle name="输入 3 6 11" xfId="13796"/>
    <cellStyle name="输入 3 6 12" xfId="13797"/>
    <cellStyle name="输入 3 6 13" xfId="13798"/>
    <cellStyle name="输入 3 6 2" xfId="13799"/>
    <cellStyle name="输入 3 6 3" xfId="13800"/>
    <cellStyle name="输入 3 6 4" xfId="13801"/>
    <cellStyle name="输入 3 6 5" xfId="13802"/>
    <cellStyle name="输入 3 6 7" xfId="13803"/>
    <cellStyle name="输入 3 6 8" xfId="13804"/>
    <cellStyle name="输入 3 6 9" xfId="13805"/>
    <cellStyle name="输入 4" xfId="13806"/>
    <cellStyle name="输入 4 10" xfId="13807"/>
    <cellStyle name="输入 4 11" xfId="13808"/>
    <cellStyle name="输入 4 12" xfId="13809"/>
    <cellStyle name="输入 4 13" xfId="13810"/>
    <cellStyle name="输入 4 14" xfId="13811"/>
    <cellStyle name="输入 4 15" xfId="13812"/>
    <cellStyle name="输入 4 16" xfId="13813"/>
    <cellStyle name="输入 4 17" xfId="13814"/>
    <cellStyle name="输入 4 18" xfId="13815"/>
    <cellStyle name="输入 4 2" xfId="13816"/>
    <cellStyle name="输入 4 2 10" xfId="13817"/>
    <cellStyle name="输入 4 2 11" xfId="13818"/>
    <cellStyle name="输入 4 2 12" xfId="13819"/>
    <cellStyle name="输入 4 2 13" xfId="13820"/>
    <cellStyle name="输入 4 2 14" xfId="13821"/>
    <cellStyle name="输入 4 2 15" xfId="13822"/>
    <cellStyle name="输入 4 2 16" xfId="13823"/>
    <cellStyle name="输入 4 2 2" xfId="13824"/>
    <cellStyle name="输入 4 2 2 13" xfId="13825"/>
    <cellStyle name="输入 4 2 2 14" xfId="13826"/>
    <cellStyle name="输入 4 2 2 15" xfId="13827"/>
    <cellStyle name="输入 4 2 2 2" xfId="13828"/>
    <cellStyle name="注释 7 14" xfId="13829"/>
    <cellStyle name="输入 4 2 2 2 2" xfId="13830"/>
    <cellStyle name="输入 4 2 2 2 3" xfId="13831"/>
    <cellStyle name="输入 4 2 2 2 4" xfId="13832"/>
    <cellStyle name="输入 4 2 2 2 5" xfId="13833"/>
    <cellStyle name="输入 4 2 2 3" xfId="13834"/>
    <cellStyle name="注释 7 15" xfId="13835"/>
    <cellStyle name="输入 4 2 2 3 10" xfId="13836"/>
    <cellStyle name="输入 4 2 2 3 11" xfId="13837"/>
    <cellStyle name="输入 4 2 2 3 12" xfId="13838"/>
    <cellStyle name="输入 4 2 2 3 13" xfId="13839"/>
    <cellStyle name="输入 4 2 2 3 2" xfId="13840"/>
    <cellStyle name="输入 4 2 2 3 3" xfId="13841"/>
    <cellStyle name="输入 4 2 2 3 4" xfId="13842"/>
    <cellStyle name="输入 4 2 2 3 5" xfId="13843"/>
    <cellStyle name="输入 4 2 2 3 6" xfId="13844"/>
    <cellStyle name="输入 4 2 2 3 7" xfId="13845"/>
    <cellStyle name="输入 4 2 2 3 8" xfId="13846"/>
    <cellStyle name="输入 4 2 2 3 9" xfId="13847"/>
    <cellStyle name="输入 4 2 2 4" xfId="13848"/>
    <cellStyle name="输入 4 2 2 5" xfId="13849"/>
    <cellStyle name="输入 4 2 2 6" xfId="13850"/>
    <cellStyle name="输入 4 2 2 7" xfId="13851"/>
    <cellStyle name="输入 4 2 2 8" xfId="13852"/>
    <cellStyle name="输入 4 2 2 9" xfId="13853"/>
    <cellStyle name="输入 4 2 2_2016-2018年财政规划附表(2)" xfId="13854"/>
    <cellStyle name="输入 4 2 3" xfId="13855"/>
    <cellStyle name="输入 4 2 3 2" xfId="13856"/>
    <cellStyle name="输入 4 2 4" xfId="13857"/>
    <cellStyle name="输入 4 2 4 10" xfId="13858"/>
    <cellStyle name="输入 4 2 4 11" xfId="13859"/>
    <cellStyle name="输入 4 2 4 12" xfId="13860"/>
    <cellStyle name="输入 4 2 4 13" xfId="13861"/>
    <cellStyle name="输入 4 2 5" xfId="13862"/>
    <cellStyle name="输入 4 2 6" xfId="13863"/>
    <cellStyle name="输入 4 2 7" xfId="13864"/>
    <cellStyle name="输入 4 2 8" xfId="13865"/>
    <cellStyle name="输入 4 2 9" xfId="13866"/>
    <cellStyle name="输入 4 3" xfId="13867"/>
    <cellStyle name="输入 4 3 10" xfId="13868"/>
    <cellStyle name="输入 4 3 11" xfId="13869"/>
    <cellStyle name="输入 4 3 12" xfId="13870"/>
    <cellStyle name="输入 4 3 13" xfId="13871"/>
    <cellStyle name="输入 4 3 15" xfId="13872"/>
    <cellStyle name="输入 4 3 2" xfId="13873"/>
    <cellStyle name="输入 4 3 3" xfId="13874"/>
    <cellStyle name="输入 4 3 3 2" xfId="13875"/>
    <cellStyle name="输入 4 3 4" xfId="13876"/>
    <cellStyle name="输入 4 3 5" xfId="13877"/>
    <cellStyle name="输入 4 3 6" xfId="13878"/>
    <cellStyle name="输入 4 3 7" xfId="13879"/>
    <cellStyle name="输入 4 3 8" xfId="13880"/>
    <cellStyle name="输入 4 3 9" xfId="13881"/>
    <cellStyle name="输入 4 4 10" xfId="13882"/>
    <cellStyle name="输入 4 4 11" xfId="13883"/>
    <cellStyle name="输入 4 4 12" xfId="13884"/>
    <cellStyle name="输入 4 4 13" xfId="13885"/>
    <cellStyle name="输入 4 4 14" xfId="13886"/>
    <cellStyle name="输入 4 4 15" xfId="13887"/>
    <cellStyle name="输入 4 4 2" xfId="13888"/>
    <cellStyle name="输入 4 4 2 2" xfId="13889"/>
    <cellStyle name="输入 4 4 2 3" xfId="13890"/>
    <cellStyle name="输入 4 4 3" xfId="13891"/>
    <cellStyle name="输入 4 4 3 10" xfId="13892"/>
    <cellStyle name="输入 4 4 3 2" xfId="13893"/>
    <cellStyle name="输入 4 4 3 3" xfId="13894"/>
    <cellStyle name="输入 4 4 4" xfId="13895"/>
    <cellStyle name="输入 4 4 5" xfId="13896"/>
    <cellStyle name="输入 4 4 6" xfId="13897"/>
    <cellStyle name="输入 4 4 7" xfId="13898"/>
    <cellStyle name="输入 4 4 8" xfId="13899"/>
    <cellStyle name="输入 4 4 9" xfId="13900"/>
    <cellStyle name="输入 4 4_2016-2018年财政规划附表(2)" xfId="13901"/>
    <cellStyle name="输入 4 5 2" xfId="13902"/>
    <cellStyle name="输入 4 5 3" xfId="13903"/>
    <cellStyle name="输入 4 5 4" xfId="13904"/>
    <cellStyle name="输入 4 5 5" xfId="13905"/>
    <cellStyle name="输入 4 6 10" xfId="13906"/>
    <cellStyle name="输入 4 6 11" xfId="13907"/>
    <cellStyle name="输入 4 6 12" xfId="13908"/>
    <cellStyle name="输入 4 6 13" xfId="13909"/>
    <cellStyle name="输入 4 6 2" xfId="13910"/>
    <cellStyle name="输入 4 6 3" xfId="13911"/>
    <cellStyle name="输入 4 6 4" xfId="13912"/>
    <cellStyle name="输入 4 6 5" xfId="13913"/>
    <cellStyle name="输入 4 6 6" xfId="13914"/>
    <cellStyle name="输入 4 6 7" xfId="13915"/>
    <cellStyle name="输入 4 6 8" xfId="13916"/>
    <cellStyle name="输入 4 6 9" xfId="13917"/>
    <cellStyle name="输入 4 8" xfId="13918"/>
    <cellStyle name="输入 4 9" xfId="13919"/>
    <cellStyle name="输入 5" xfId="13920"/>
    <cellStyle name="输入 5 10" xfId="13921"/>
    <cellStyle name="输入 5 11" xfId="13922"/>
    <cellStyle name="输入 5 12" xfId="13923"/>
    <cellStyle name="输入 5 13" xfId="13924"/>
    <cellStyle name="输入 5 14" xfId="13925"/>
    <cellStyle name="输入 5 2" xfId="13926"/>
    <cellStyle name="输入 5 2 10" xfId="13927"/>
    <cellStyle name="输入 6 15" xfId="13928"/>
    <cellStyle name="输入 5 2 11" xfId="13929"/>
    <cellStyle name="输入 5 2 12" xfId="13930"/>
    <cellStyle name="输入 5 2 13" xfId="13931"/>
    <cellStyle name="输入 5 2 14" xfId="13932"/>
    <cellStyle name="输入 5 2 2" xfId="13933"/>
    <cellStyle name="输入 6 3" xfId="13934"/>
    <cellStyle name="输入 5 2 2 2" xfId="13935"/>
    <cellStyle name="输入 6 3 2" xfId="13936"/>
    <cellStyle name="输入 5 2 2 3" xfId="13937"/>
    <cellStyle name="输入 6 3 3" xfId="13938"/>
    <cellStyle name="输入 5 2 2 4" xfId="13939"/>
    <cellStyle name="输入 6 3 4" xfId="13940"/>
    <cellStyle name="输入 5 2 2 5" xfId="13941"/>
    <cellStyle name="输入 6 3 5" xfId="13942"/>
    <cellStyle name="输入 5 2 3" xfId="13943"/>
    <cellStyle name="输入 6 4" xfId="13944"/>
    <cellStyle name="输入 5 2 3 10" xfId="13945"/>
    <cellStyle name="输入 5 2 3 11" xfId="13946"/>
    <cellStyle name="输入 5 2 3 12" xfId="13947"/>
    <cellStyle name="输入 5 2 3 13" xfId="13948"/>
    <cellStyle name="输入 5 2 3 2" xfId="13949"/>
    <cellStyle name="输入 5 2 3 3" xfId="13950"/>
    <cellStyle name="输入 5 2 3 4" xfId="13951"/>
    <cellStyle name="输入 5 2 3 5" xfId="13952"/>
    <cellStyle name="输入 5 2 3 6" xfId="13953"/>
    <cellStyle name="输入 5 2 3 7" xfId="13954"/>
    <cellStyle name="输入 5 2 3 8" xfId="13955"/>
    <cellStyle name="输入 5 2 3 9" xfId="13956"/>
    <cellStyle name="输入 5 2 4" xfId="13957"/>
    <cellStyle name="输入 6 5" xfId="13958"/>
    <cellStyle name="输入 5 2 5" xfId="13959"/>
    <cellStyle name="输入 6 6" xfId="13960"/>
    <cellStyle name="输入 5 2 6" xfId="13961"/>
    <cellStyle name="输入 6 7" xfId="13962"/>
    <cellStyle name="输入 5 2 7" xfId="13963"/>
    <cellStyle name="输入 6 8" xfId="13964"/>
    <cellStyle name="输入 5 2 8" xfId="13965"/>
    <cellStyle name="输入 6 9" xfId="13966"/>
    <cellStyle name="输入 5 2 9" xfId="13967"/>
    <cellStyle name="输入 5 2_2016-2018年财政规划附表(2)" xfId="13968"/>
    <cellStyle name="输入 5 3" xfId="13969"/>
    <cellStyle name="输入 5 3 10" xfId="13970"/>
    <cellStyle name="输入 7 15" xfId="13971"/>
    <cellStyle name="输入 5 3 11" xfId="13972"/>
    <cellStyle name="输入 5 3 12" xfId="13973"/>
    <cellStyle name="输入 5 3 13" xfId="13974"/>
    <cellStyle name="输入 5 3 14" xfId="13975"/>
    <cellStyle name="输入 5 3 15" xfId="13976"/>
    <cellStyle name="输入 5 3 2" xfId="13977"/>
    <cellStyle name="输入 7 3" xfId="13978"/>
    <cellStyle name="注释 4" xfId="13979"/>
    <cellStyle name="输入 5 3 2 2" xfId="13980"/>
    <cellStyle name="输入 7 3 2" xfId="13981"/>
    <cellStyle name="注释 4 2" xfId="13982"/>
    <cellStyle name="输入 5 3 2 3" xfId="13983"/>
    <cellStyle name="输入 7 3 3" xfId="13984"/>
    <cellStyle name="注释 4 3" xfId="13985"/>
    <cellStyle name="输入 5 3 2 4" xfId="13986"/>
    <cellStyle name="输入 7 3 4" xfId="13987"/>
    <cellStyle name="注释 4 4" xfId="13988"/>
    <cellStyle name="输入 5 3 2 5" xfId="13989"/>
    <cellStyle name="输入 7 3 5" xfId="13990"/>
    <cellStyle name="注释 4 5" xfId="13991"/>
    <cellStyle name="输入 5 3 3" xfId="13992"/>
    <cellStyle name="输入 7 4" xfId="13993"/>
    <cellStyle name="注释 5" xfId="13994"/>
    <cellStyle name="输入 5 3 3 12" xfId="13995"/>
    <cellStyle name="注释 5 12" xfId="13996"/>
    <cellStyle name="输入 5 3 3 13" xfId="13997"/>
    <cellStyle name="注释 5 13" xfId="13998"/>
    <cellStyle name="输入 5 3 3 2" xfId="13999"/>
    <cellStyle name="注释 5 2" xfId="14000"/>
    <cellStyle name="输入 5 3 3 3" xfId="14001"/>
    <cellStyle name="注释 5 3" xfId="14002"/>
    <cellStyle name="输入 5 3 3 4" xfId="14003"/>
    <cellStyle name="注释 5 4" xfId="14004"/>
    <cellStyle name="输入 5 3 3 5" xfId="14005"/>
    <cellStyle name="注释 5 5" xfId="14006"/>
    <cellStyle name="输入 5 3 3 6" xfId="14007"/>
    <cellStyle name="注释 2 2 2 3 2" xfId="14008"/>
    <cellStyle name="注释 5 6" xfId="14009"/>
    <cellStyle name="输入 5 3 3 7" xfId="14010"/>
    <cellStyle name="注释 2 2 2 3 3" xfId="14011"/>
    <cellStyle name="注释 5 7" xfId="14012"/>
    <cellStyle name="输入 5 3 3 8" xfId="14013"/>
    <cellStyle name="注释 2 2 2 3 4" xfId="14014"/>
    <cellStyle name="注释 5 8" xfId="14015"/>
    <cellStyle name="输入 5 3 3 9" xfId="14016"/>
    <cellStyle name="注释 2 2 2 3 5" xfId="14017"/>
    <cellStyle name="注释 5 9" xfId="14018"/>
    <cellStyle name="输入 5 3 4" xfId="14019"/>
    <cellStyle name="输入 7 5" xfId="14020"/>
    <cellStyle name="注释 6" xfId="14021"/>
    <cellStyle name="输入 5 3 5" xfId="14022"/>
    <cellStyle name="输入 7 6" xfId="14023"/>
    <cellStyle name="注释 7" xfId="14024"/>
    <cellStyle name="输入 5 3 6" xfId="14025"/>
    <cellStyle name="输入 7 7" xfId="14026"/>
    <cellStyle name="注释 8" xfId="14027"/>
    <cellStyle name="输入 5 3 7" xfId="14028"/>
    <cellStyle name="输入 7 8" xfId="14029"/>
    <cellStyle name="注释 9" xfId="14030"/>
    <cellStyle name="输入 5 3 8" xfId="14031"/>
    <cellStyle name="输入 7 9" xfId="14032"/>
    <cellStyle name="输入 5 3 9" xfId="14033"/>
    <cellStyle name="输入 5 4" xfId="14034"/>
    <cellStyle name="输入 5 4 2" xfId="14035"/>
    <cellStyle name="输入 8 3" xfId="14036"/>
    <cellStyle name="输入 5 4 3" xfId="14037"/>
    <cellStyle name="输入 8 4" xfId="14038"/>
    <cellStyle name="输入 5 4 4" xfId="14039"/>
    <cellStyle name="输入 8 5" xfId="14040"/>
    <cellStyle name="输入 5 4 5" xfId="14041"/>
    <cellStyle name="输入 8 6" xfId="14042"/>
    <cellStyle name="输入 5 5" xfId="14043"/>
    <cellStyle name="输入 5 5 10" xfId="14044"/>
    <cellStyle name="输入 5 5 8" xfId="14045"/>
    <cellStyle name="输入 5 5 9" xfId="14046"/>
    <cellStyle name="输入 5 6" xfId="14047"/>
    <cellStyle name="输入 5 7" xfId="14048"/>
    <cellStyle name="输入 5 8" xfId="14049"/>
    <cellStyle name="输入 5 9" xfId="14050"/>
    <cellStyle name="输入 5_2015.1.3县级预算表" xfId="14051"/>
    <cellStyle name="输入 6" xfId="14052"/>
    <cellStyle name="输入 6 13" xfId="14053"/>
    <cellStyle name="输入 6 14" xfId="14054"/>
    <cellStyle name="输入 6 2" xfId="14055"/>
    <cellStyle name="输入 6 2 2" xfId="14056"/>
    <cellStyle name="输入 6 2 3" xfId="14057"/>
    <cellStyle name="输入 6 2 4" xfId="14058"/>
    <cellStyle name="输入 6 2 5" xfId="14059"/>
    <cellStyle name="输入 6 3 10" xfId="14060"/>
    <cellStyle name="输入 6 3 11" xfId="14061"/>
    <cellStyle name="输入 6 3 12" xfId="14062"/>
    <cellStyle name="输入 6 3 13" xfId="14063"/>
    <cellStyle name="输入 6 3 6" xfId="14064"/>
    <cellStyle name="输入 6 3 7" xfId="14065"/>
    <cellStyle name="输入 6 3 8" xfId="14066"/>
    <cellStyle name="输入 6 3 9" xfId="14067"/>
    <cellStyle name="输入 6_2016-2018年财政规划附表(2)" xfId="14068"/>
    <cellStyle name="输入 7" xfId="14069"/>
    <cellStyle name="输入 7 10" xfId="14070"/>
    <cellStyle name="输入 7 11" xfId="14071"/>
    <cellStyle name="输入 7 12" xfId="14072"/>
    <cellStyle name="输入 7 13" xfId="14073"/>
    <cellStyle name="输入 7 14" xfId="14074"/>
    <cellStyle name="输入 7 2" xfId="14075"/>
    <cellStyle name="注释 3" xfId="14076"/>
    <cellStyle name="输入 7 2 2" xfId="14077"/>
    <cellStyle name="注释 3 2" xfId="14078"/>
    <cellStyle name="输入 7 2 3" xfId="14079"/>
    <cellStyle name="注释 3 3" xfId="14080"/>
    <cellStyle name="输入 7 2 4" xfId="14081"/>
    <cellStyle name="注释 3 4" xfId="14082"/>
    <cellStyle name="输入 7 2 5" xfId="14083"/>
    <cellStyle name="注释 3 5" xfId="14084"/>
    <cellStyle name="输入 7 3 12" xfId="14085"/>
    <cellStyle name="注释 4 12" xfId="14086"/>
    <cellStyle name="输入 7 3 13" xfId="14087"/>
    <cellStyle name="注释 4 13" xfId="14088"/>
    <cellStyle name="输入 7 3 6" xfId="14089"/>
    <cellStyle name="注释 2 2 2 2 2" xfId="14090"/>
    <cellStyle name="注释 4 6" xfId="14091"/>
    <cellStyle name="输入 7 3 7" xfId="14092"/>
    <cellStyle name="注释 2 2 2 2 3" xfId="14093"/>
    <cellStyle name="注释 4 7" xfId="14094"/>
    <cellStyle name="输入 7 3 8" xfId="14095"/>
    <cellStyle name="注释 2 2 2 2 4" xfId="14096"/>
    <cellStyle name="注释 4 8" xfId="14097"/>
    <cellStyle name="输入 7 3 9" xfId="14098"/>
    <cellStyle name="注释 2 2 2 2 5" xfId="14099"/>
    <cellStyle name="注释 4 9" xfId="14100"/>
    <cellStyle name="输入 7_2016-2018年财政规划附表(2)" xfId="14101"/>
    <cellStyle name="输入 8" xfId="14102"/>
    <cellStyle name="输入 8 10" xfId="14103"/>
    <cellStyle name="输入 8 11" xfId="14104"/>
    <cellStyle name="输入 8 12" xfId="14105"/>
    <cellStyle name="输入 8 13" xfId="14106"/>
    <cellStyle name="输入 8 2" xfId="14107"/>
    <cellStyle name="输入 8 7" xfId="14108"/>
    <cellStyle name="输入 8 8" xfId="14109"/>
    <cellStyle name="输入 8 9" xfId="14110"/>
    <cellStyle name="输入 9" xfId="14111"/>
    <cellStyle name="注释 10" xfId="14112"/>
    <cellStyle name="注释 11" xfId="14113"/>
    <cellStyle name="注释 12" xfId="14114"/>
    <cellStyle name="注释 2" xfId="14115"/>
    <cellStyle name="注释 2 10" xfId="14116"/>
    <cellStyle name="注释 2 11" xfId="14117"/>
    <cellStyle name="注释 2 12" xfId="14118"/>
    <cellStyle name="注释 2 13" xfId="14119"/>
    <cellStyle name="注释 2 14" xfId="14120"/>
    <cellStyle name="注释 2 15" xfId="14121"/>
    <cellStyle name="注释 2 16" xfId="14122"/>
    <cellStyle name="注释 2 17" xfId="14123"/>
    <cellStyle name="注释 2 18" xfId="14124"/>
    <cellStyle name="注释 2 2" xfId="14125"/>
    <cellStyle name="注释 2 2 10" xfId="14126"/>
    <cellStyle name="注释 2 2 11" xfId="14127"/>
    <cellStyle name="注释 2 2 12" xfId="14128"/>
    <cellStyle name="注释 2 2 13" xfId="14129"/>
    <cellStyle name="注释 2 2 14" xfId="14130"/>
    <cellStyle name="注释 2 2 15" xfId="14131"/>
    <cellStyle name="注释 2 2 16" xfId="14132"/>
    <cellStyle name="注释 2 2 2 2" xfId="14133"/>
    <cellStyle name="注释 2 2 2 3" xfId="14134"/>
    <cellStyle name="注释 2 2 2 3 6" xfId="14135"/>
    <cellStyle name="注释 2 2 2 3 7" xfId="14136"/>
    <cellStyle name="注释 2 2 2 3 8" xfId="14137"/>
    <cellStyle name="注释 2 2 2 3 9" xfId="14138"/>
    <cellStyle name="注释 2 2 2 4" xfId="14139"/>
    <cellStyle name="注释 2 2 2 5" xfId="14140"/>
    <cellStyle name="注释 2 2 2 6" xfId="14141"/>
    <cellStyle name="注释 4 2 2 2 2" xfId="14142"/>
    <cellStyle name="注释 2 2 2 7" xfId="14143"/>
    <cellStyle name="注释 4 2 2 2 3" xfId="14144"/>
    <cellStyle name="注释 2 2 2 8" xfId="14145"/>
    <cellStyle name="注释 4 2 2 2 4" xfId="14146"/>
    <cellStyle name="注释 2 2 2 9" xfId="14147"/>
    <cellStyle name="注释 4 2 2 2 5" xfId="14148"/>
    <cellStyle name="注释 2 2 3 2" xfId="14149"/>
    <cellStyle name="注释 2 2 3 3" xfId="14150"/>
    <cellStyle name="注释 2 2 3 4" xfId="14151"/>
    <cellStyle name="注释 2 2 3 5" xfId="14152"/>
    <cellStyle name="注释 2 2 4 2" xfId="14153"/>
    <cellStyle name="注释 2 2 4 3" xfId="14154"/>
    <cellStyle name="注释 2 2 4 4" xfId="14155"/>
    <cellStyle name="注释 2 2 4 5" xfId="14156"/>
    <cellStyle name="注释 2 2 4 6" xfId="14157"/>
    <cellStyle name="注释 2 2 4 7" xfId="14158"/>
    <cellStyle name="注释 2 2 4 8" xfId="14159"/>
    <cellStyle name="注释 2 2 4 9" xfId="14160"/>
    <cellStyle name="注释 2 2 8" xfId="14161"/>
    <cellStyle name="注释 2 2 9" xfId="14162"/>
    <cellStyle name="注释 2 3" xfId="14163"/>
    <cellStyle name="注释 2 3 10" xfId="14164"/>
    <cellStyle name="注释 2 3 11" xfId="14165"/>
    <cellStyle name="注释 2 3 12" xfId="14166"/>
    <cellStyle name="注释 2 3 13" xfId="14167"/>
    <cellStyle name="注释 2 3 14" xfId="14168"/>
    <cellStyle name="注释 2 3 15" xfId="14169"/>
    <cellStyle name="注释 2 3 2" xfId="14170"/>
    <cellStyle name="注释 2 3 2 2" xfId="14171"/>
    <cellStyle name="注释 2 3 2 3" xfId="14172"/>
    <cellStyle name="注释 2 3 3" xfId="14173"/>
    <cellStyle name="注释 2 3 3 10" xfId="14174"/>
    <cellStyle name="注释 2 3 3 11" xfId="14175"/>
    <cellStyle name="注释 2 3 3 12" xfId="14176"/>
    <cellStyle name="注释 2 3 3 2" xfId="14177"/>
    <cellStyle name="注释 2 3 3 3" xfId="14178"/>
    <cellStyle name="注释 2 3 3 4" xfId="14179"/>
    <cellStyle name="注释 2 3 3 5" xfId="14180"/>
    <cellStyle name="注释 2 3 3 6" xfId="14181"/>
    <cellStyle name="注释 2 3 3 7" xfId="14182"/>
    <cellStyle name="注释 2 3 3 8" xfId="14183"/>
    <cellStyle name="注释 2 3 3 9" xfId="14184"/>
    <cellStyle name="注释 2 3 4" xfId="14185"/>
    <cellStyle name="注释 2 3 5" xfId="14186"/>
    <cellStyle name="注释 2 3 6" xfId="14187"/>
    <cellStyle name="注释 2 3 7" xfId="14188"/>
    <cellStyle name="注释 2 3 8" xfId="14189"/>
    <cellStyle name="注释 2 4" xfId="14190"/>
    <cellStyle name="注释 2 4 10" xfId="14191"/>
    <cellStyle name="注释 2 4 11" xfId="14192"/>
    <cellStyle name="注释 2 4 12" xfId="14193"/>
    <cellStyle name="注释 2 4 13" xfId="14194"/>
    <cellStyle name="注释 2 4 2" xfId="14195"/>
    <cellStyle name="注释 2 4 2 2" xfId="14196"/>
    <cellStyle name="注释 2 4 2 3" xfId="14197"/>
    <cellStyle name="注释 2 4 2 4" xfId="14198"/>
    <cellStyle name="注释 2 4 2 5" xfId="14199"/>
    <cellStyle name="注释 2 4 3" xfId="14200"/>
    <cellStyle name="注释 2 4 3 10" xfId="14201"/>
    <cellStyle name="注释 2 4 3 2" xfId="14202"/>
    <cellStyle name="注释 2 4 3 3" xfId="14203"/>
    <cellStyle name="注释 2 4 3 4" xfId="14204"/>
    <cellStyle name="注释 2 4 3 5" xfId="14205"/>
    <cellStyle name="注释 2 4 3 6" xfId="14206"/>
    <cellStyle name="注释 2 4 3 7" xfId="14207"/>
    <cellStyle name="注释 2 4 3 8" xfId="14208"/>
    <cellStyle name="注释 2 4 3 9" xfId="14209"/>
    <cellStyle name="注释 2 4 4" xfId="14210"/>
    <cellStyle name="注释 2 4 5" xfId="14211"/>
    <cellStyle name="注释 2 4 6" xfId="14212"/>
    <cellStyle name="注释 2 4 7" xfId="14213"/>
    <cellStyle name="注释 2 4 8" xfId="14214"/>
    <cellStyle name="注释 2 4 9" xfId="14215"/>
    <cellStyle name="注释 2 5" xfId="14216"/>
    <cellStyle name="注释 2 5 2" xfId="14217"/>
    <cellStyle name="注释 2 6" xfId="14218"/>
    <cellStyle name="注释 2 6 2" xfId="14219"/>
    <cellStyle name="注释 2 7" xfId="14220"/>
    <cellStyle name="注释 2 8" xfId="14221"/>
    <cellStyle name="注释 2 9" xfId="14222"/>
    <cellStyle name="注释 3 10" xfId="14223"/>
    <cellStyle name="注释 3 11" xfId="14224"/>
    <cellStyle name="注释 3 12" xfId="14225"/>
    <cellStyle name="注释 3 13" xfId="14226"/>
    <cellStyle name="注释 3 14" xfId="14227"/>
    <cellStyle name="注释 3 15" xfId="14228"/>
    <cellStyle name="注释 3 16" xfId="14229"/>
    <cellStyle name="注释 3 17" xfId="14230"/>
    <cellStyle name="注释 3 18" xfId="14231"/>
    <cellStyle name="注释 3 2 10" xfId="14232"/>
    <cellStyle name="注释 3 2 11" xfId="14233"/>
    <cellStyle name="注释 3 2 12" xfId="14234"/>
    <cellStyle name="注释 3 2 13" xfId="14235"/>
    <cellStyle name="注释 3 2 14" xfId="14236"/>
    <cellStyle name="注释 3 2 15" xfId="14237"/>
    <cellStyle name="注释 3 2 16" xfId="14238"/>
    <cellStyle name="注释 3 2 2 10" xfId="14239"/>
    <cellStyle name="注释 3 2 2 11" xfId="14240"/>
    <cellStyle name="注释 3 2 2 12" xfId="14241"/>
    <cellStyle name="注释 3 2 2 13" xfId="14242"/>
    <cellStyle name="注释 3 2 2 14" xfId="14243"/>
    <cellStyle name="注释 3 2 2 15" xfId="14244"/>
    <cellStyle name="注释 3 2 2 2 5" xfId="14245"/>
    <cellStyle name="注释 3 2 2 3 10" xfId="14246"/>
    <cellStyle name="注释 3 2 2 3 11" xfId="14247"/>
    <cellStyle name="注释 3 2 2 3 12" xfId="14248"/>
    <cellStyle name="注释 3 2 2 3 13" xfId="14249"/>
    <cellStyle name="注释 3 2 2 3 2" xfId="14250"/>
    <cellStyle name="注释 3 2 2 3 3" xfId="14251"/>
    <cellStyle name="注释 3 2 2 3 4" xfId="14252"/>
    <cellStyle name="注释 3 2 2 3 5" xfId="14253"/>
    <cellStyle name="注释 3 2 2 3 6" xfId="14254"/>
    <cellStyle name="常规_2007年云南省向人大报送政府收支预算表格式编制过程表 2 2 2" xfId="14255"/>
    <cellStyle name="注释 3 2 2 3 7" xfId="14256"/>
    <cellStyle name="注释 3 2 2 3 8" xfId="14257"/>
    <cellStyle name="注释 3 2 2 3 9" xfId="14258"/>
    <cellStyle name="注释 3 2 2 8" xfId="14259"/>
    <cellStyle name="注释 3 2 2 9" xfId="14260"/>
    <cellStyle name="注释 3 2 3 2" xfId="14261"/>
    <cellStyle name="注释 3 2 3 3" xfId="14262"/>
    <cellStyle name="注释 3 2 3 4" xfId="14263"/>
    <cellStyle name="注释 3 2 3 5" xfId="14264"/>
    <cellStyle name="注释 3 2 4 11" xfId="14265"/>
    <cellStyle name="注释 3 2 4 12" xfId="14266"/>
    <cellStyle name="注释 3 2 4 13" xfId="14267"/>
    <cellStyle name="注释 3 2 4 2" xfId="14268"/>
    <cellStyle name="注释 3 2 4 3" xfId="14269"/>
    <cellStyle name="注释 3 2 4 4" xfId="14270"/>
    <cellStyle name="注释 3 2 4 5" xfId="14271"/>
    <cellStyle name="注释 3 2 8" xfId="14272"/>
    <cellStyle name="注释 3 2 9" xfId="14273"/>
    <cellStyle name="注释 3 3 2" xfId="14274"/>
    <cellStyle name="注释 3 3 2 2" xfId="14275"/>
    <cellStyle name="注释 3 3 2 3" xfId="14276"/>
    <cellStyle name="注释 3 3 2 4" xfId="14277"/>
    <cellStyle name="注释 3 3 2 5" xfId="14278"/>
    <cellStyle name="注释 3 3 3" xfId="14279"/>
    <cellStyle name="注释 3 3 3 10" xfId="14280"/>
    <cellStyle name="注释 3 3 3 11" xfId="14281"/>
    <cellStyle name="注释 3 3 3 12" xfId="14282"/>
    <cellStyle name="注释 3 3 3 13" xfId="14283"/>
    <cellStyle name="注释 3 3 3 2" xfId="14284"/>
    <cellStyle name="注释 3 3 3 3" xfId="14285"/>
    <cellStyle name="注释 3 3 3 4" xfId="14286"/>
    <cellStyle name="注释 3 3 3 5" xfId="14287"/>
    <cellStyle name="注释 3 3 3 6" xfId="14288"/>
    <cellStyle name="注释 3 3 3 7" xfId="14289"/>
    <cellStyle name="注释 3 3 3 8" xfId="14290"/>
    <cellStyle name="注释 3 3 3 9" xfId="14291"/>
    <cellStyle name="注释 3 3 4" xfId="14292"/>
    <cellStyle name="注释 3 3 5" xfId="14293"/>
    <cellStyle name="注释 3 3 6" xfId="14294"/>
    <cellStyle name="注释 3 3 7" xfId="14295"/>
    <cellStyle name="注释 3 3 8" xfId="14296"/>
    <cellStyle name="注释 3 3 9" xfId="14297"/>
    <cellStyle name="注释 3 4 10" xfId="14298"/>
    <cellStyle name="注释 3 4 11" xfId="14299"/>
    <cellStyle name="注释 3 4 12" xfId="14300"/>
    <cellStyle name="注释 3 4 13" xfId="14301"/>
    <cellStyle name="注释 3 4 14" xfId="14302"/>
    <cellStyle name="注释 3 4 15" xfId="14303"/>
    <cellStyle name="注释 3 4 2" xfId="14304"/>
    <cellStyle name="注释 3 4 2 2" xfId="14305"/>
    <cellStyle name="注释 3 4 2 3" xfId="14306"/>
    <cellStyle name="注释 3 4 2 4" xfId="14307"/>
    <cellStyle name="注释 3 4 2 5" xfId="14308"/>
    <cellStyle name="注释 3 4 3 2" xfId="14309"/>
    <cellStyle name="注释 3 4 3 3" xfId="14310"/>
    <cellStyle name="注释 3 4 3 4" xfId="14311"/>
    <cellStyle name="注释 3 4 3 5" xfId="14312"/>
    <cellStyle name="注释 3 4 3 6" xfId="14313"/>
    <cellStyle name="注释 3 4 3 7" xfId="14314"/>
    <cellStyle name="注释 3 4 3 8" xfId="14315"/>
    <cellStyle name="注释 3 4 3 9" xfId="14316"/>
    <cellStyle name="注释 3 4 7" xfId="14317"/>
    <cellStyle name="注释 3 4 8" xfId="14318"/>
    <cellStyle name="注释 3 4 9" xfId="14319"/>
    <cellStyle name="注释 3 5 2" xfId="14320"/>
    <cellStyle name="注释 3 6 2" xfId="14321"/>
    <cellStyle name="注释 4 14" xfId="14322"/>
    <cellStyle name="注释 4 15" xfId="14323"/>
    <cellStyle name="注释 4 16" xfId="14324"/>
    <cellStyle name="注释 4 17" xfId="14325"/>
    <cellStyle name="注释 4 18" xfId="14326"/>
    <cellStyle name="注释 4 2 12" xfId="14327"/>
    <cellStyle name="注释 4 2 13" xfId="14328"/>
    <cellStyle name="注释 4 2 14" xfId="14329"/>
    <cellStyle name="注释 4 2 15" xfId="14330"/>
    <cellStyle name="注释 4 2 16" xfId="14331"/>
    <cellStyle name="注释 4 2 2" xfId="14332"/>
    <cellStyle name="注释 4 2 2 10" xfId="14333"/>
    <cellStyle name="注释 4 2 2 11" xfId="14334"/>
    <cellStyle name="注释 4 2 2 12" xfId="14335"/>
    <cellStyle name="注释 4 2 2 13" xfId="14336"/>
    <cellStyle name="注释 4 2 2 14" xfId="14337"/>
    <cellStyle name="注释 4 2 2 15" xfId="14338"/>
    <cellStyle name="注释 4 2 2 2" xfId="14339"/>
    <cellStyle name="注释 4 2 2 3" xfId="14340"/>
    <cellStyle name="注释 4 2 2 3 10" xfId="14341"/>
    <cellStyle name="注释 4 2 2 3 11" xfId="14342"/>
    <cellStyle name="注释 4 2 2 3 12" xfId="14343"/>
    <cellStyle name="注释 4 2 2 3 13" xfId="14344"/>
    <cellStyle name="注释 4 2 2 3 2" xfId="14345"/>
    <cellStyle name="注释 4 2 2 3 3" xfId="14346"/>
    <cellStyle name="注释 4 2 2 3 4" xfId="14347"/>
    <cellStyle name="注释 4 2 2 3 5" xfId="14348"/>
    <cellStyle name="注释 4 2 2 3 6" xfId="14349"/>
    <cellStyle name="注释 4 2 2 3 7" xfId="14350"/>
    <cellStyle name="注释 4 2 2 3 8" xfId="14351"/>
    <cellStyle name="注释 4 2 2 3 9" xfId="14352"/>
    <cellStyle name="注释 4 2 2 4" xfId="14353"/>
    <cellStyle name="注释 4 2 3" xfId="14354"/>
    <cellStyle name="注释 4 2 3 2" xfId="14355"/>
    <cellStyle name="注释 4 2 3 3" xfId="14356"/>
    <cellStyle name="注释 4 2 3 4" xfId="14357"/>
    <cellStyle name="注释 4 2 4" xfId="14358"/>
    <cellStyle name="注释 4 2 4 10" xfId="14359"/>
    <cellStyle name="注释 4 2 4 11" xfId="14360"/>
    <cellStyle name="注释 4 2 4 12" xfId="14361"/>
    <cellStyle name="注释 4 2 4 13" xfId="14362"/>
    <cellStyle name="注释 4 2 4 2" xfId="14363"/>
    <cellStyle name="注释 4 2 4 3" xfId="14364"/>
    <cellStyle name="注释 4 2 4 4" xfId="14365"/>
    <cellStyle name="注释 4 2 5" xfId="14366"/>
    <cellStyle name="注释 4 2 6" xfId="14367"/>
    <cellStyle name="注释 4 2 7" xfId="14368"/>
    <cellStyle name="注释 4 2 8" xfId="14369"/>
    <cellStyle name="注释 4 2 9" xfId="14370"/>
    <cellStyle name="注释 4 3 10" xfId="14371"/>
    <cellStyle name="注释 4 3 2" xfId="14372"/>
    <cellStyle name="注释 4 3 2 2" xfId="14373"/>
    <cellStyle name="注释 4 3 2 3" xfId="14374"/>
    <cellStyle name="注释 4 3 2 4" xfId="14375"/>
    <cellStyle name="注释 4 3 3" xfId="14376"/>
    <cellStyle name="注释 4 3 3 10" xfId="14377"/>
    <cellStyle name="注释 4 3 3 2" xfId="14378"/>
    <cellStyle name="注释 4 3 3 3" xfId="14379"/>
    <cellStyle name="注释 4 3 3 4" xfId="14380"/>
    <cellStyle name="注释 4 3 4" xfId="14381"/>
    <cellStyle name="注释 4 3 5" xfId="14382"/>
    <cellStyle name="注释 4 3 6" xfId="14383"/>
    <cellStyle name="注释 4 3 7" xfId="14384"/>
    <cellStyle name="注释 4 3 8" xfId="14385"/>
    <cellStyle name="注释 4 3 9" xfId="14386"/>
    <cellStyle name="注释 4 4 10" xfId="14387"/>
    <cellStyle name="注释 4 4 15" xfId="14388"/>
    <cellStyle name="注释 4 4 2 2" xfId="14389"/>
    <cellStyle name="注释 4 4 2 3" xfId="14390"/>
    <cellStyle name="注释 4 4 2 4" xfId="14391"/>
    <cellStyle name="注释 4 4 3 10" xfId="14392"/>
    <cellStyle name="注释 4 4 3 11" xfId="14393"/>
    <cellStyle name="注释 4 4 3 12" xfId="14394"/>
    <cellStyle name="注释 4 4 3 13" xfId="14395"/>
    <cellStyle name="注释 4 4 3 2" xfId="14396"/>
    <cellStyle name="注释 4 4 3 3" xfId="14397"/>
    <cellStyle name="注释 4 4 7" xfId="14398"/>
    <cellStyle name="注释 4 4 8" xfId="14399"/>
    <cellStyle name="注释 4 4 9" xfId="14400"/>
    <cellStyle name="注释 4 6 2" xfId="14401"/>
    <cellStyle name="注释 5 15" xfId="14402"/>
    <cellStyle name="注释 5 16" xfId="14403"/>
    <cellStyle name="注释 5 17" xfId="14404"/>
    <cellStyle name="注释 5 2 10" xfId="14405"/>
    <cellStyle name="注释 5 2 11" xfId="14406"/>
    <cellStyle name="注释 5 2 13" xfId="14407"/>
    <cellStyle name="注释 5 2 14" xfId="14408"/>
    <cellStyle name="注释 5 2 15" xfId="14409"/>
    <cellStyle name="注释 5 2 2" xfId="14410"/>
    <cellStyle name="注释 5 2 3" xfId="14411"/>
    <cellStyle name="注释 5 2 3 10" xfId="14412"/>
    <cellStyle name="注释 5 2 3 11" xfId="14413"/>
    <cellStyle name="注释 5 2 3 12" xfId="14414"/>
    <cellStyle name="注释 5 2 3 13" xfId="14415"/>
    <cellStyle name="注释 5 2 3 2" xfId="14416"/>
    <cellStyle name="注释 5 2 3 3" xfId="14417"/>
    <cellStyle name="注释 5 2 3 4" xfId="14418"/>
    <cellStyle name="注释 5 2 3 6" xfId="14419"/>
    <cellStyle name="注释 5 2 3 7" xfId="14420"/>
    <cellStyle name="注释 5 2 3 8" xfId="14421"/>
    <cellStyle name="注释 5 2 3 9" xfId="14422"/>
    <cellStyle name="注释 5 2 4" xfId="14423"/>
    <cellStyle name="注释 5 2 5" xfId="14424"/>
    <cellStyle name="注释 5 2 6" xfId="14425"/>
    <cellStyle name="注释 5 2 7" xfId="14426"/>
    <cellStyle name="注释 5 2 8" xfId="14427"/>
    <cellStyle name="注释 5 2 9" xfId="14428"/>
    <cellStyle name="注释 5 3 10" xfId="14429"/>
    <cellStyle name="注释 5 3 11" xfId="14430"/>
    <cellStyle name="注释 5 3 12" xfId="14431"/>
    <cellStyle name="注释 5 3 13" xfId="14432"/>
    <cellStyle name="注释 5 3 14" xfId="14433"/>
    <cellStyle name="注释 5 3 15" xfId="14434"/>
    <cellStyle name="注释 5 3 2" xfId="14435"/>
    <cellStyle name="注释 5 3 2 5" xfId="14436"/>
    <cellStyle name="注释 5 3 3" xfId="14437"/>
    <cellStyle name="注释 5 3 3 2" xfId="14438"/>
    <cellStyle name="注释 5 3 3 3" xfId="14439"/>
    <cellStyle name="注释 5 3 3 4" xfId="14440"/>
    <cellStyle name="注释 5 3 3 5" xfId="14441"/>
    <cellStyle name="注释 5 3 3 6" xfId="14442"/>
    <cellStyle name="注释 5 3 3 7" xfId="14443"/>
    <cellStyle name="注释 5 3 3 8" xfId="14444"/>
    <cellStyle name="注释 5 3 3 9" xfId="14445"/>
    <cellStyle name="注释 5 3 4" xfId="14446"/>
    <cellStyle name="注释 5 3 5" xfId="14447"/>
    <cellStyle name="注释 5 3 6" xfId="14448"/>
    <cellStyle name="注释 5 3 7" xfId="14449"/>
    <cellStyle name="注释 5 3 8" xfId="14450"/>
    <cellStyle name="注释 5 3 9" xfId="14451"/>
    <cellStyle name="注释 5 4 2" xfId="14452"/>
    <cellStyle name="注释 5 4 3" xfId="14453"/>
    <cellStyle name="注释 5 4 4" xfId="14454"/>
    <cellStyle name="注释 5 4 5" xfId="14455"/>
    <cellStyle name="注释 5 5 2" xfId="14456"/>
    <cellStyle name="注释 6 12" xfId="14457"/>
    <cellStyle name="注释 6 13" xfId="14458"/>
    <cellStyle name="注释 6 14" xfId="14459"/>
    <cellStyle name="注释 6 15" xfId="14460"/>
    <cellStyle name="注释 6 2 5" xfId="14461"/>
    <cellStyle name="注释 6 3 10" xfId="14462"/>
    <cellStyle name="注释 6 3 11" xfId="14463"/>
    <cellStyle name="注释 6 3 12" xfId="14464"/>
    <cellStyle name="注释 6 3 13" xfId="14465"/>
    <cellStyle name="注释 6 3 2" xfId="14466"/>
    <cellStyle name="注释 6 3 3" xfId="14467"/>
    <cellStyle name="注释 6 3 4" xfId="14468"/>
    <cellStyle name="注释 6 3 5" xfId="14469"/>
    <cellStyle name="注释 6 3 6" xfId="14470"/>
    <cellStyle name="注释 6 3 7" xfId="14471"/>
    <cellStyle name="注释 6 3 8" xfId="14472"/>
    <cellStyle name="注释 6 3 9" xfId="14473"/>
    <cellStyle name="注释 6 5" xfId="14474"/>
    <cellStyle name="注释 7 11" xfId="14475"/>
    <cellStyle name="注释 7 12" xfId="14476"/>
    <cellStyle name="注释 7 13" xfId="14477"/>
    <cellStyle name="注释 7 2" xfId="14478"/>
    <cellStyle name="注释 7 2 2" xfId="14479"/>
    <cellStyle name="注释 7 2 3" xfId="14480"/>
    <cellStyle name="注释 7 2 4" xfId="14481"/>
    <cellStyle name="注释 7 2 5" xfId="14482"/>
    <cellStyle name="注释 7 3" xfId="14483"/>
    <cellStyle name="注释 7 3 10" xfId="14484"/>
    <cellStyle name="注释 7 3 11" xfId="14485"/>
    <cellStyle name="注释 7 3 12" xfId="14486"/>
    <cellStyle name="注释 7 3 13" xfId="14487"/>
    <cellStyle name="注释 7 3 2" xfId="14488"/>
    <cellStyle name="注释 7 3 3" xfId="14489"/>
    <cellStyle name="注释 7 3 4" xfId="14490"/>
    <cellStyle name="注释 7 3 5" xfId="14491"/>
    <cellStyle name="注释 7 3 6" xfId="14492"/>
    <cellStyle name="注释 7 3 7" xfId="14493"/>
    <cellStyle name="注释 7 3 8" xfId="14494"/>
    <cellStyle name="注释 7 4" xfId="14495"/>
    <cellStyle name="注释 7 5" xfId="14496"/>
    <cellStyle name="注释 7 6" xfId="14497"/>
    <cellStyle name="注释 7 7" xfId="14498"/>
    <cellStyle name="注释 7 8" xfId="14499"/>
    <cellStyle name="注释 7 9" xfId="14500"/>
    <cellStyle name="注释 8 10" xfId="14501"/>
    <cellStyle name="注释 8 11" xfId="14502"/>
    <cellStyle name="注释 8 12" xfId="14503"/>
    <cellStyle name="注释 8 13" xfId="14504"/>
    <cellStyle name="注释 8 3" xfId="14505"/>
    <cellStyle name="注释 8 4" xfId="14506"/>
    <cellStyle name="注释 8 5" xfId="14507"/>
    <cellStyle name="注释 8 6" xfId="14508"/>
    <cellStyle name="注释 8 7" xfId="14509"/>
    <cellStyle name="注释 8 8" xfId="14510"/>
    <cellStyle name="注释 8 9" xfId="14511"/>
    <cellStyle name="常规_2007年云南省向人大报送政府收支预算表格式编制过程表 2" xfId="14512"/>
    <cellStyle name="常规 16" xfId="14513"/>
    <cellStyle name="常规 19 2 2" xfId="14514"/>
    <cellStyle name="常规_2007年云南省向人大报送政府收支预算表格式编制过程表" xfId="14515"/>
  </cellStyles>
  <dxfs count="2">
    <dxf>
      <font>
        <color indexed="9"/>
      </font>
    </dxf>
    <dxf>
      <font>
        <b val="1"/>
        <i val="0"/>
      </font>
    </dxf>
  </dxfs>
  <tableStyles count="0" defaultTableStyle="TableStyleMedium9"/>
  <colors>
    <mruColors>
      <color rgb="00F4C966"/>
      <color rgb="00FFFF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PC-201903011624\Documents\WeChat%20Files\fang601222\FileStorage\File\2020-02\&#24213;&#34920;--Y2019&#24180;&#20113;&#21335;&#30465;&#21450;&#30465;&#26412;&#32423;&#22320;&#26041;&#36130;&#25919;&#25910;&#25903;&#25191;&#34892;&#24773;&#20917;&#21450;2020&#24180;&#39044;&#31639;&#33609;&#266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19-1"/>
      <sheetName val="19-2"/>
      <sheetName val="20"/>
      <sheetName val="21-1"/>
      <sheetName val="21-2"/>
      <sheetName val="22"/>
      <sheetName val="说明7"/>
      <sheetName val="23"/>
      <sheetName val="24"/>
      <sheetName val="25-1"/>
      <sheetName val="25-1说明"/>
      <sheetName val="25-2"/>
      <sheetName val="25-2说明"/>
      <sheetName val="25-3"/>
      <sheetName val="25-3说明"/>
      <sheetName val="25-4"/>
      <sheetName val="25-4说明"/>
      <sheetName val="25-5"/>
      <sheetName val="25-5说明"/>
      <sheetName val="25-6"/>
      <sheetName val="25-6说明"/>
      <sheetName val="25-7"/>
      <sheetName val="25-7说明"/>
      <sheetName val="25-8"/>
      <sheetName val="25-8说明"/>
      <sheetName val="26"/>
      <sheetName val="27"/>
      <sheetName val="28"/>
      <sheetName val="29"/>
      <sheetName val="30"/>
      <sheetName val="说明8"/>
      <sheetName val="32"/>
      <sheetName val="33"/>
      <sheetName val="34"/>
      <sheetName val="35"/>
      <sheetName val="36"/>
      <sheetName val="说明9"/>
      <sheetName val="37"/>
      <sheetName val="38"/>
      <sheetName val="39"/>
      <sheetName val="说明10"/>
      <sheetName val="40"/>
      <sheetName val="41"/>
      <sheetName val="42"/>
      <sheetName val="说明11"/>
      <sheetName val="43"/>
      <sheetName val="44"/>
      <sheetName val="45"/>
      <sheetName val="46"/>
    </sheetNames>
    <sheetDataSet>
      <sheetData sheetId="0" refreshError="1">
        <row r="7">
          <cell r="B7">
            <v>43849.6686805556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4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sheetPr>
  <dimension ref="A1:F106"/>
  <sheetViews>
    <sheetView showGridLines="0" showZeros="0" workbookViewId="0">
      <pane ySplit="5" topLeftCell="A6" activePane="bottomLeft" state="frozen"/>
      <selection/>
      <selection pane="bottomLeft" activeCell="K19" sqref="K19"/>
    </sheetView>
  </sheetViews>
  <sheetFormatPr defaultColWidth="8.75" defaultRowHeight="14.25" outlineLevelCol="5"/>
  <cols>
    <col min="1" max="1" width="31.625" style="490" customWidth="1"/>
    <col min="2" max="2" width="14.875" style="4" customWidth="1"/>
    <col min="3" max="3" width="12.625" style="4" customWidth="1"/>
    <col min="4" max="4" width="13.875" style="4" customWidth="1"/>
    <col min="5" max="5" width="14" style="4" customWidth="1"/>
    <col min="6" max="6" width="14.25" style="504" customWidth="1"/>
    <col min="7" max="7" width="12.625" style="3"/>
    <col min="8" max="16384" width="8.75" style="3"/>
  </cols>
  <sheetData>
    <row r="1" ht="20" customHeight="1" spans="1:1">
      <c r="A1" s="490" t="s">
        <v>0</v>
      </c>
    </row>
    <row r="2" s="1" customFormat="1" ht="30" customHeight="1" spans="1:6">
      <c r="A2" s="263" t="s">
        <v>1</v>
      </c>
      <c r="B2" s="263"/>
      <c r="C2" s="263"/>
      <c r="D2" s="263"/>
      <c r="E2" s="381"/>
      <c r="F2" s="505"/>
    </row>
    <row r="3" ht="20" customHeight="1" spans="1:6">
      <c r="A3" s="506" t="str">
        <f>""</f>
        <v/>
      </c>
      <c r="B3" s="507" t="s">
        <v>2</v>
      </c>
      <c r="C3" s="414"/>
      <c r="D3" s="414"/>
      <c r="E3" s="507"/>
      <c r="F3" s="508"/>
    </row>
    <row r="4" ht="20" customHeight="1" spans="1:6">
      <c r="A4" s="509" t="s">
        <v>3</v>
      </c>
      <c r="B4" s="385" t="s">
        <v>4</v>
      </c>
      <c r="C4" s="385" t="s">
        <v>5</v>
      </c>
      <c r="D4" s="385" t="s">
        <v>6</v>
      </c>
      <c r="E4" s="268" t="s">
        <v>7</v>
      </c>
      <c r="F4" s="510" t="s">
        <v>8</v>
      </c>
    </row>
    <row r="5" ht="20" customHeight="1" spans="1:6">
      <c r="A5" s="511"/>
      <c r="B5" s="388"/>
      <c r="C5" s="388"/>
      <c r="D5" s="388"/>
      <c r="E5" s="268"/>
      <c r="F5" s="510"/>
    </row>
    <row r="6" ht="24.95" customHeight="1" spans="1:6">
      <c r="A6" s="498" t="s">
        <v>9</v>
      </c>
      <c r="B6" s="417">
        <f>SUM(B7:B21)</f>
        <v>34299</v>
      </c>
      <c r="C6" s="417">
        <f>SUM(C7:C21)</f>
        <v>27122</v>
      </c>
      <c r="D6" s="417">
        <f>SUM(D7:D21)</f>
        <v>25402</v>
      </c>
      <c r="E6" s="438">
        <f>IF(ISERROR(D6/B6),"",D6/B6)</f>
        <v>0.741</v>
      </c>
      <c r="F6" s="438">
        <f>IF(ISERROR(D6/C6),"",D6/C6)</f>
        <v>0.937</v>
      </c>
    </row>
    <row r="7" ht="24.95" customHeight="1" spans="1:6">
      <c r="A7" s="498" t="s">
        <v>10</v>
      </c>
      <c r="B7" s="419">
        <v>11000</v>
      </c>
      <c r="C7" s="419">
        <v>8100</v>
      </c>
      <c r="D7" s="419">
        <v>8512</v>
      </c>
      <c r="E7" s="441">
        <f t="shared" ref="E7:E38" si="0">IF(ISERROR(D7/B7),"",D7/B7)</f>
        <v>0.774</v>
      </c>
      <c r="F7" s="441">
        <f>IF(ISERROR(D7/C7),"",D7/C7)</f>
        <v>1.051</v>
      </c>
    </row>
    <row r="8" ht="24.95" customHeight="1" spans="1:6">
      <c r="A8" s="498" t="s">
        <v>11</v>
      </c>
      <c r="B8" s="419"/>
      <c r="C8" s="419"/>
      <c r="D8" s="419"/>
      <c r="E8" s="441" t="str">
        <f t="shared" si="0"/>
        <v/>
      </c>
      <c r="F8" s="441" t="str">
        <f>IF(ISERROR(D8/C8),"",D8/C8)</f>
        <v/>
      </c>
    </row>
    <row r="9" ht="24.95" customHeight="1" spans="1:6">
      <c r="A9" s="498" t="s">
        <v>12</v>
      </c>
      <c r="B9" s="419">
        <v>731</v>
      </c>
      <c r="C9" s="419">
        <v>731</v>
      </c>
      <c r="D9" s="419">
        <v>609</v>
      </c>
      <c r="E9" s="441">
        <f t="shared" si="0"/>
        <v>0.833</v>
      </c>
      <c r="F9" s="441">
        <f t="shared" ref="F9:F40" si="1">IF(ISERROR(D9/C9),"",D9/C9)</f>
        <v>0.833</v>
      </c>
    </row>
    <row r="10" ht="24.95" customHeight="1" spans="1:6">
      <c r="A10" s="498" t="s">
        <v>13</v>
      </c>
      <c r="B10" s="419">
        <v>350</v>
      </c>
      <c r="C10" s="419">
        <v>350</v>
      </c>
      <c r="D10" s="419">
        <v>327</v>
      </c>
      <c r="E10" s="441">
        <f t="shared" si="0"/>
        <v>0.934</v>
      </c>
      <c r="F10" s="441">
        <f t="shared" si="1"/>
        <v>0.934</v>
      </c>
    </row>
    <row r="11" ht="24.95" customHeight="1" spans="1:6">
      <c r="A11" s="498" t="s">
        <v>14</v>
      </c>
      <c r="B11" s="419">
        <v>520</v>
      </c>
      <c r="C11" s="419">
        <v>520</v>
      </c>
      <c r="D11" s="419">
        <v>545</v>
      </c>
      <c r="E11" s="441">
        <f t="shared" si="0"/>
        <v>1.048</v>
      </c>
      <c r="F11" s="441">
        <f t="shared" si="1"/>
        <v>1.048</v>
      </c>
    </row>
    <row r="12" ht="24.95" customHeight="1" spans="1:6">
      <c r="A12" s="498" t="s">
        <v>15</v>
      </c>
      <c r="B12" s="419">
        <v>900</v>
      </c>
      <c r="C12" s="419">
        <v>900</v>
      </c>
      <c r="D12" s="419">
        <v>915</v>
      </c>
      <c r="E12" s="441">
        <f t="shared" si="0"/>
        <v>1.017</v>
      </c>
      <c r="F12" s="441">
        <f t="shared" si="1"/>
        <v>1.017</v>
      </c>
    </row>
    <row r="13" ht="24.95" customHeight="1" spans="1:6">
      <c r="A13" s="498" t="s">
        <v>16</v>
      </c>
      <c r="B13" s="419">
        <v>770</v>
      </c>
      <c r="C13" s="419">
        <v>370</v>
      </c>
      <c r="D13" s="419">
        <v>754</v>
      </c>
      <c r="E13" s="441">
        <f t="shared" si="0"/>
        <v>0.979</v>
      </c>
      <c r="F13" s="441">
        <f t="shared" si="1"/>
        <v>2.038</v>
      </c>
    </row>
    <row r="14" ht="24.95" customHeight="1" spans="1:6">
      <c r="A14" s="498" t="s">
        <v>17</v>
      </c>
      <c r="B14" s="419">
        <v>300</v>
      </c>
      <c r="C14" s="419">
        <v>320</v>
      </c>
      <c r="D14" s="419">
        <v>387</v>
      </c>
      <c r="E14" s="441">
        <f t="shared" si="0"/>
        <v>1.29</v>
      </c>
      <c r="F14" s="441">
        <f t="shared" si="1"/>
        <v>1.209</v>
      </c>
    </row>
    <row r="15" ht="24.95" customHeight="1" spans="1:6">
      <c r="A15" s="498" t="s">
        <v>18</v>
      </c>
      <c r="B15" s="419">
        <v>900</v>
      </c>
      <c r="C15" s="419">
        <v>500</v>
      </c>
      <c r="D15" s="419">
        <v>676</v>
      </c>
      <c r="E15" s="441">
        <f t="shared" si="0"/>
        <v>0.751</v>
      </c>
      <c r="F15" s="441">
        <f t="shared" si="1"/>
        <v>1.352</v>
      </c>
    </row>
    <row r="16" ht="24.95" customHeight="1" spans="1:6">
      <c r="A16" s="498" t="s">
        <v>19</v>
      </c>
      <c r="B16" s="419">
        <v>5400</v>
      </c>
      <c r="C16" s="419">
        <v>3936</v>
      </c>
      <c r="D16" s="419">
        <v>1224</v>
      </c>
      <c r="E16" s="441">
        <f t="shared" si="0"/>
        <v>0.227</v>
      </c>
      <c r="F16" s="441">
        <f t="shared" si="1"/>
        <v>0.311</v>
      </c>
    </row>
    <row r="17" ht="24.95" customHeight="1" spans="1:6">
      <c r="A17" s="498" t="s">
        <v>20</v>
      </c>
      <c r="B17" s="419">
        <v>850</v>
      </c>
      <c r="C17" s="419">
        <v>850</v>
      </c>
      <c r="D17" s="419">
        <v>819</v>
      </c>
      <c r="E17" s="441">
        <f t="shared" si="0"/>
        <v>0.964</v>
      </c>
      <c r="F17" s="441">
        <f t="shared" si="1"/>
        <v>0.964</v>
      </c>
    </row>
    <row r="18" ht="24.95" customHeight="1" spans="1:6">
      <c r="A18" s="498" t="s">
        <v>21</v>
      </c>
      <c r="B18" s="419">
        <v>3698</v>
      </c>
      <c r="C18" s="419">
        <v>2098</v>
      </c>
      <c r="D18" s="419">
        <v>1382</v>
      </c>
      <c r="E18" s="441">
        <f t="shared" si="0"/>
        <v>0.374</v>
      </c>
      <c r="F18" s="441">
        <f t="shared" si="1"/>
        <v>0.659</v>
      </c>
    </row>
    <row r="19" ht="24.95" customHeight="1" spans="1:6">
      <c r="A19" s="498" t="s">
        <v>22</v>
      </c>
      <c r="B19" s="419">
        <v>2300</v>
      </c>
      <c r="C19" s="419">
        <v>1829</v>
      </c>
      <c r="D19" s="419">
        <v>2633</v>
      </c>
      <c r="E19" s="441">
        <f t="shared" si="0"/>
        <v>1.145</v>
      </c>
      <c r="F19" s="441">
        <f t="shared" si="1"/>
        <v>1.44</v>
      </c>
    </row>
    <row r="20" ht="24.95" customHeight="1" spans="1:6">
      <c r="A20" s="498" t="s">
        <v>23</v>
      </c>
      <c r="B20" s="419">
        <v>6500</v>
      </c>
      <c r="C20" s="419">
        <v>6502</v>
      </c>
      <c r="D20" s="419">
        <v>6502</v>
      </c>
      <c r="E20" s="441">
        <f t="shared" si="0"/>
        <v>1</v>
      </c>
      <c r="F20" s="441">
        <f t="shared" si="1"/>
        <v>1</v>
      </c>
    </row>
    <row r="21" ht="24.95" customHeight="1" spans="1:6">
      <c r="A21" s="498" t="s">
        <v>24</v>
      </c>
      <c r="B21" s="419">
        <v>80</v>
      </c>
      <c r="C21" s="419">
        <v>116</v>
      </c>
      <c r="D21" s="419">
        <v>117</v>
      </c>
      <c r="E21" s="441">
        <f t="shared" si="0"/>
        <v>1.463</v>
      </c>
      <c r="F21" s="441">
        <f t="shared" si="1"/>
        <v>1.009</v>
      </c>
    </row>
    <row r="22" ht="24.95" customHeight="1" spans="1:6">
      <c r="A22" s="498" t="s">
        <v>25</v>
      </c>
      <c r="B22" s="417">
        <f>SUM(B23:B28)</f>
        <v>11019</v>
      </c>
      <c r="C22" s="417">
        <f>SUM(C23:C28)</f>
        <v>18196</v>
      </c>
      <c r="D22" s="417">
        <f>SUM(D23:D28)</f>
        <v>20183</v>
      </c>
      <c r="E22" s="438">
        <f t="shared" si="0"/>
        <v>1.832</v>
      </c>
      <c r="F22" s="438">
        <f t="shared" si="1"/>
        <v>1.109</v>
      </c>
    </row>
    <row r="23" ht="24.95" customHeight="1" spans="1:6">
      <c r="A23" s="498" t="s">
        <v>26</v>
      </c>
      <c r="B23" s="398">
        <v>2611</v>
      </c>
      <c r="C23" s="207">
        <v>2832</v>
      </c>
      <c r="D23" s="398">
        <v>2925</v>
      </c>
      <c r="E23" s="441">
        <f t="shared" si="0"/>
        <v>1.12</v>
      </c>
      <c r="F23" s="441">
        <f t="shared" si="1"/>
        <v>1.033</v>
      </c>
    </row>
    <row r="24" ht="24.95" customHeight="1" spans="1:6">
      <c r="A24" s="498" t="s">
        <v>27</v>
      </c>
      <c r="B24" s="398">
        <v>1913</v>
      </c>
      <c r="C24" s="207">
        <v>10254</v>
      </c>
      <c r="D24" s="398">
        <v>10428</v>
      </c>
      <c r="E24" s="441">
        <f t="shared" si="0"/>
        <v>5.451</v>
      </c>
      <c r="F24" s="441">
        <f t="shared" si="1"/>
        <v>1.017</v>
      </c>
    </row>
    <row r="25" ht="24.95" customHeight="1" spans="1:6">
      <c r="A25" s="498" t="s">
        <v>28</v>
      </c>
      <c r="B25" s="398">
        <v>1671</v>
      </c>
      <c r="C25" s="207">
        <v>2072</v>
      </c>
      <c r="D25" s="398">
        <v>2181</v>
      </c>
      <c r="E25" s="441">
        <f t="shared" si="0"/>
        <v>1.305</v>
      </c>
      <c r="F25" s="441">
        <f t="shared" si="1"/>
        <v>1.053</v>
      </c>
    </row>
    <row r="26" ht="24.95" customHeight="1" spans="1:6">
      <c r="A26" s="498" t="s">
        <v>29</v>
      </c>
      <c r="B26" s="398">
        <v>4324</v>
      </c>
      <c r="C26" s="207">
        <v>2256</v>
      </c>
      <c r="D26" s="398">
        <v>3867</v>
      </c>
      <c r="E26" s="441">
        <f t="shared" si="0"/>
        <v>0.894</v>
      </c>
      <c r="F26" s="441">
        <f t="shared" si="1"/>
        <v>1.714</v>
      </c>
    </row>
    <row r="27" ht="24.95" customHeight="1" spans="1:6">
      <c r="A27" s="498" t="s">
        <v>30</v>
      </c>
      <c r="B27" s="398">
        <v>500</v>
      </c>
      <c r="C27" s="207">
        <v>780</v>
      </c>
      <c r="D27" s="398">
        <v>780</v>
      </c>
      <c r="E27" s="441">
        <f t="shared" si="0"/>
        <v>1.56</v>
      </c>
      <c r="F27" s="441">
        <f t="shared" si="1"/>
        <v>1</v>
      </c>
    </row>
    <row r="28" ht="24.95" customHeight="1" spans="1:6">
      <c r="A28" s="498" t="s">
        <v>31</v>
      </c>
      <c r="B28" s="421"/>
      <c r="C28" s="207">
        <v>2</v>
      </c>
      <c r="D28" s="421">
        <v>2</v>
      </c>
      <c r="E28" s="441" t="str">
        <f t="shared" si="0"/>
        <v/>
      </c>
      <c r="F28" s="441">
        <f t="shared" si="1"/>
        <v>1</v>
      </c>
    </row>
    <row r="29" ht="24.95" customHeight="1" spans="1:6">
      <c r="A29" s="503" t="s">
        <v>32</v>
      </c>
      <c r="B29" s="417">
        <f>SUM(B6,B22)</f>
        <v>45318</v>
      </c>
      <c r="C29" s="417">
        <f>SUM(C6,C22)</f>
        <v>45318</v>
      </c>
      <c r="D29" s="417">
        <f>SUM(D6,D22)</f>
        <v>45585</v>
      </c>
      <c r="E29" s="438">
        <f t="shared" si="0"/>
        <v>1.006</v>
      </c>
      <c r="F29" s="438">
        <f t="shared" si="1"/>
        <v>1.006</v>
      </c>
    </row>
    <row r="30" ht="24.95" customHeight="1" spans="1:6">
      <c r="A30" s="512" t="s">
        <v>33</v>
      </c>
      <c r="B30" s="417">
        <f>SUM(B31,B35,B64)</f>
        <v>261161</v>
      </c>
      <c r="C30" s="417">
        <f>SUM(C31,C35,C64)</f>
        <v>263964</v>
      </c>
      <c r="D30" s="417">
        <f>SUM(D31,D64,D35)</f>
        <v>253683</v>
      </c>
      <c r="E30" s="438">
        <f t="shared" si="0"/>
        <v>0.971</v>
      </c>
      <c r="F30" s="438">
        <f t="shared" si="1"/>
        <v>0.961</v>
      </c>
    </row>
    <row r="31" ht="24.95" customHeight="1" spans="1:6">
      <c r="A31" s="513" t="s">
        <v>34</v>
      </c>
      <c r="B31" s="417">
        <f>SUM(B32:B34)</f>
        <v>2850</v>
      </c>
      <c r="C31" s="417">
        <f>SUM(C32:C34)</f>
        <v>2850</v>
      </c>
      <c r="D31" s="417">
        <f>SUM(D32:D34)</f>
        <v>2850</v>
      </c>
      <c r="E31" s="438">
        <f t="shared" si="0"/>
        <v>1</v>
      </c>
      <c r="F31" s="438">
        <f t="shared" si="1"/>
        <v>1</v>
      </c>
    </row>
    <row r="32" ht="24.95" customHeight="1" spans="1:6">
      <c r="A32" s="514" t="s">
        <v>35</v>
      </c>
      <c r="B32" s="421">
        <v>1053</v>
      </c>
      <c r="C32" s="421">
        <v>1053</v>
      </c>
      <c r="D32" s="421">
        <v>1053</v>
      </c>
      <c r="E32" s="441">
        <f t="shared" si="0"/>
        <v>1</v>
      </c>
      <c r="F32" s="441">
        <f t="shared" si="1"/>
        <v>1</v>
      </c>
    </row>
    <row r="33" ht="24.95" customHeight="1" spans="1:6">
      <c r="A33" s="514" t="s">
        <v>36</v>
      </c>
      <c r="B33" s="398">
        <v>369</v>
      </c>
      <c r="C33" s="398">
        <v>369</v>
      </c>
      <c r="D33" s="398">
        <v>369</v>
      </c>
      <c r="E33" s="441">
        <f t="shared" si="0"/>
        <v>1</v>
      </c>
      <c r="F33" s="441">
        <f t="shared" si="1"/>
        <v>1</v>
      </c>
    </row>
    <row r="34" ht="24.95" customHeight="1" spans="1:6">
      <c r="A34" s="514" t="s">
        <v>37</v>
      </c>
      <c r="B34" s="421">
        <v>1428</v>
      </c>
      <c r="C34" s="421">
        <v>1428</v>
      </c>
      <c r="D34" s="421">
        <v>1428</v>
      </c>
      <c r="E34" s="441">
        <f t="shared" si="0"/>
        <v>1</v>
      </c>
      <c r="F34" s="441">
        <f t="shared" si="1"/>
        <v>1</v>
      </c>
    </row>
    <row r="35" ht="24.95" customHeight="1" spans="1:6">
      <c r="A35" s="512" t="s">
        <v>38</v>
      </c>
      <c r="B35" s="417">
        <f>SUM(B36:B63)</f>
        <v>159504</v>
      </c>
      <c r="C35" s="417">
        <f>SUM(C36:C63)</f>
        <v>198412</v>
      </c>
      <c r="D35" s="417">
        <f>SUM(D36:D63)</f>
        <v>198313</v>
      </c>
      <c r="E35" s="438">
        <f t="shared" si="0"/>
        <v>1.243</v>
      </c>
      <c r="F35" s="438">
        <f t="shared" si="1"/>
        <v>1</v>
      </c>
    </row>
    <row r="36" ht="24.95" customHeight="1" spans="1:6">
      <c r="A36" s="514" t="s">
        <v>39</v>
      </c>
      <c r="B36" s="398">
        <v>3870</v>
      </c>
      <c r="C36" s="398">
        <v>3870</v>
      </c>
      <c r="D36" s="398"/>
      <c r="E36" s="441">
        <f t="shared" si="0"/>
        <v>0</v>
      </c>
      <c r="F36" s="441">
        <f t="shared" si="1"/>
        <v>0</v>
      </c>
    </row>
    <row r="37" ht="24.95" customHeight="1" spans="1:6">
      <c r="A37" s="515" t="s">
        <v>40</v>
      </c>
      <c r="B37" s="398">
        <v>53717</v>
      </c>
      <c r="C37" s="398">
        <v>35143</v>
      </c>
      <c r="D37" s="398">
        <v>31546</v>
      </c>
      <c r="E37" s="441">
        <f t="shared" si="0"/>
        <v>0.587</v>
      </c>
      <c r="F37" s="441">
        <f t="shared" si="1"/>
        <v>0.898</v>
      </c>
    </row>
    <row r="38" ht="30" customHeight="1" spans="1:6">
      <c r="A38" s="516" t="s">
        <v>41</v>
      </c>
      <c r="B38" s="398">
        <v>2105</v>
      </c>
      <c r="C38" s="398">
        <v>29217</v>
      </c>
      <c r="D38" s="398">
        <v>29217</v>
      </c>
      <c r="E38" s="441">
        <f t="shared" si="0"/>
        <v>13.88</v>
      </c>
      <c r="F38" s="441">
        <f t="shared" si="1"/>
        <v>1</v>
      </c>
    </row>
    <row r="39" ht="24.95" customHeight="1" spans="1:6">
      <c r="A39" s="516" t="s">
        <v>42</v>
      </c>
      <c r="B39" s="398">
        <v>4450</v>
      </c>
      <c r="C39" s="398">
        <v>9457</v>
      </c>
      <c r="D39" s="398">
        <v>8079</v>
      </c>
      <c r="E39" s="441">
        <f t="shared" ref="E39:E70" si="2">IF(ISERROR(D39/B39),"",D39/B39)</f>
        <v>1.816</v>
      </c>
      <c r="F39" s="441">
        <f t="shared" si="1"/>
        <v>0.854</v>
      </c>
    </row>
    <row r="40" ht="24.95" customHeight="1" spans="1:6">
      <c r="A40" s="516" t="s">
        <v>43</v>
      </c>
      <c r="B40" s="398">
        <v>676</v>
      </c>
      <c r="C40" s="398">
        <v>903</v>
      </c>
      <c r="D40" s="398"/>
      <c r="E40" s="441">
        <f t="shared" si="2"/>
        <v>0</v>
      </c>
      <c r="F40" s="441">
        <f t="shared" si="1"/>
        <v>0</v>
      </c>
    </row>
    <row r="41" ht="24.95" customHeight="1" spans="1:6">
      <c r="A41" s="516" t="s">
        <v>44</v>
      </c>
      <c r="B41" s="398"/>
      <c r="C41" s="398"/>
      <c r="D41" s="398"/>
      <c r="E41" s="441" t="str">
        <f t="shared" si="2"/>
        <v/>
      </c>
      <c r="F41" s="441" t="str">
        <f t="shared" ref="F41:F72" si="3">IF(ISERROR(D41/C41),"",D41/C41)</f>
        <v/>
      </c>
    </row>
    <row r="42" ht="24.95" customHeight="1" spans="1:6">
      <c r="A42" s="516" t="s">
        <v>45</v>
      </c>
      <c r="B42" s="398"/>
      <c r="C42" s="398">
        <v>1439</v>
      </c>
      <c r="D42" s="398"/>
      <c r="E42" s="441" t="str">
        <f t="shared" si="2"/>
        <v/>
      </c>
      <c r="F42" s="441">
        <f t="shared" si="3"/>
        <v>0</v>
      </c>
    </row>
    <row r="43" ht="24.95" customHeight="1" spans="1:6">
      <c r="A43" s="516" t="s">
        <v>46</v>
      </c>
      <c r="B43" s="398"/>
      <c r="C43" s="398"/>
      <c r="D43" s="398"/>
      <c r="E43" s="441" t="str">
        <f t="shared" si="2"/>
        <v/>
      </c>
      <c r="F43" s="441" t="str">
        <f t="shared" si="3"/>
        <v/>
      </c>
    </row>
    <row r="44" ht="30" customHeight="1" spans="1:6">
      <c r="A44" s="516" t="s">
        <v>47</v>
      </c>
      <c r="B44" s="398"/>
      <c r="C44" s="398">
        <v>133</v>
      </c>
      <c r="D44" s="398"/>
      <c r="E44" s="441" t="str">
        <f t="shared" si="2"/>
        <v/>
      </c>
      <c r="F44" s="441">
        <f t="shared" si="3"/>
        <v>0</v>
      </c>
    </row>
    <row r="45" ht="24.95" customHeight="1" spans="1:6">
      <c r="A45" s="516" t="s">
        <v>48</v>
      </c>
      <c r="B45" s="398"/>
      <c r="C45" s="398"/>
      <c r="D45" s="398"/>
      <c r="E45" s="441" t="str">
        <f t="shared" si="2"/>
        <v/>
      </c>
      <c r="F45" s="441" t="str">
        <f t="shared" si="3"/>
        <v/>
      </c>
    </row>
    <row r="46" ht="24.95" customHeight="1" spans="1:6">
      <c r="A46" s="516" t="s">
        <v>49</v>
      </c>
      <c r="B46" s="398">
        <v>13</v>
      </c>
      <c r="C46" s="398"/>
      <c r="D46" s="398"/>
      <c r="E46" s="441">
        <f t="shared" si="2"/>
        <v>0</v>
      </c>
      <c r="F46" s="441" t="str">
        <f t="shared" si="3"/>
        <v/>
      </c>
    </row>
    <row r="47" ht="24.95" customHeight="1" spans="1:6">
      <c r="A47" s="516" t="s">
        <v>50</v>
      </c>
      <c r="B47" s="398">
        <v>5744</v>
      </c>
      <c r="C47" s="398">
        <v>5798</v>
      </c>
      <c r="D47" s="398">
        <v>5499</v>
      </c>
      <c r="E47" s="441">
        <f t="shared" si="2"/>
        <v>0.957</v>
      </c>
      <c r="F47" s="441">
        <f t="shared" si="3"/>
        <v>0.948</v>
      </c>
    </row>
    <row r="48" ht="24.95" customHeight="1" spans="1:6">
      <c r="A48" s="516" t="s">
        <v>51</v>
      </c>
      <c r="B48" s="398">
        <v>10551</v>
      </c>
      <c r="C48" s="398">
        <v>8624</v>
      </c>
      <c r="D48" s="398">
        <v>13987</v>
      </c>
      <c r="E48" s="441">
        <f t="shared" si="2"/>
        <v>1.326</v>
      </c>
      <c r="F48" s="441">
        <f t="shared" si="3"/>
        <v>1.622</v>
      </c>
    </row>
    <row r="49" ht="24.95" customHeight="1" spans="1:6">
      <c r="A49" s="516" t="s">
        <v>52</v>
      </c>
      <c r="B49" s="398">
        <v>620</v>
      </c>
      <c r="C49" s="398">
        <v>2699</v>
      </c>
      <c r="D49" s="398">
        <v>2483</v>
      </c>
      <c r="E49" s="441">
        <f t="shared" si="2"/>
        <v>4.005</v>
      </c>
      <c r="F49" s="441">
        <f t="shared" si="3"/>
        <v>0.92</v>
      </c>
    </row>
    <row r="50" ht="24.95" customHeight="1" spans="1:6">
      <c r="A50" s="516" t="s">
        <v>53</v>
      </c>
      <c r="B50" s="398">
        <v>20752</v>
      </c>
      <c r="C50" s="398">
        <v>19681</v>
      </c>
      <c r="D50" s="398">
        <v>23083</v>
      </c>
      <c r="E50" s="441">
        <f t="shared" si="2"/>
        <v>1.112</v>
      </c>
      <c r="F50" s="441">
        <f t="shared" si="3"/>
        <v>1.173</v>
      </c>
    </row>
    <row r="51" ht="30" customHeight="1" spans="1:6">
      <c r="A51" s="516" t="s">
        <v>54</v>
      </c>
      <c r="B51" s="398">
        <v>795</v>
      </c>
      <c r="C51" s="398">
        <v>935</v>
      </c>
      <c r="D51" s="398">
        <v>984</v>
      </c>
      <c r="E51" s="441">
        <f t="shared" si="2"/>
        <v>1.238</v>
      </c>
      <c r="F51" s="441">
        <f t="shared" si="3"/>
        <v>1.052</v>
      </c>
    </row>
    <row r="52" ht="30" customHeight="1" spans="1:6">
      <c r="A52" s="516" t="s">
        <v>55</v>
      </c>
      <c r="B52" s="398">
        <v>7900</v>
      </c>
      <c r="C52" s="398">
        <v>10683</v>
      </c>
      <c r="D52" s="398">
        <v>11692</v>
      </c>
      <c r="E52" s="441">
        <f t="shared" si="2"/>
        <v>1.48</v>
      </c>
      <c r="F52" s="441">
        <f t="shared" si="3"/>
        <v>1.094</v>
      </c>
    </row>
    <row r="53" ht="30" customHeight="1" spans="1:6">
      <c r="A53" s="516" t="s">
        <v>56</v>
      </c>
      <c r="B53" s="398">
        <v>40</v>
      </c>
      <c r="C53" s="398">
        <v>333</v>
      </c>
      <c r="D53" s="398">
        <v>333</v>
      </c>
      <c r="E53" s="441">
        <f t="shared" si="2"/>
        <v>8.325</v>
      </c>
      <c r="F53" s="441">
        <f t="shared" si="3"/>
        <v>1</v>
      </c>
    </row>
    <row r="54" ht="30" customHeight="1" spans="1:6">
      <c r="A54" s="516" t="s">
        <v>57</v>
      </c>
      <c r="B54" s="398">
        <v>21420</v>
      </c>
      <c r="C54" s="398">
        <v>24072</v>
      </c>
      <c r="D54" s="398">
        <v>24776</v>
      </c>
      <c r="E54" s="441">
        <f t="shared" si="2"/>
        <v>1.157</v>
      </c>
      <c r="F54" s="441">
        <f t="shared" si="3"/>
        <v>1.029</v>
      </c>
    </row>
    <row r="55" ht="30" customHeight="1" spans="1:6">
      <c r="A55" s="516" t="s">
        <v>58</v>
      </c>
      <c r="B55" s="398">
        <v>17883</v>
      </c>
      <c r="C55" s="398">
        <v>17098</v>
      </c>
      <c r="D55" s="398">
        <v>17741</v>
      </c>
      <c r="E55" s="441">
        <f t="shared" si="2"/>
        <v>0.992</v>
      </c>
      <c r="F55" s="441">
        <f t="shared" si="3"/>
        <v>1.038</v>
      </c>
    </row>
    <row r="56" ht="30" customHeight="1" spans="1:6">
      <c r="A56" s="516" t="s">
        <v>59</v>
      </c>
      <c r="B56" s="398">
        <v>30</v>
      </c>
      <c r="C56" s="398">
        <v>3843</v>
      </c>
      <c r="D56" s="398">
        <v>3843</v>
      </c>
      <c r="E56" s="441">
        <f t="shared" si="2"/>
        <v>128.1</v>
      </c>
      <c r="F56" s="441">
        <f t="shared" si="3"/>
        <v>1</v>
      </c>
    </row>
    <row r="57" ht="30" customHeight="1" spans="1:6">
      <c r="A57" s="516" t="s">
        <v>60</v>
      </c>
      <c r="B57" s="398">
        <v>8776</v>
      </c>
      <c r="C57" s="398">
        <v>14766</v>
      </c>
      <c r="D57" s="398">
        <v>14862</v>
      </c>
      <c r="E57" s="441">
        <f t="shared" si="2"/>
        <v>1.693</v>
      </c>
      <c r="F57" s="441">
        <f t="shared" si="3"/>
        <v>1.007</v>
      </c>
    </row>
    <row r="58" ht="30" customHeight="1" spans="1:6">
      <c r="A58" s="516" t="s">
        <v>61</v>
      </c>
      <c r="B58" s="398"/>
      <c r="C58" s="398">
        <v>3535</v>
      </c>
      <c r="D58" s="398">
        <v>3775</v>
      </c>
      <c r="E58" s="441" t="str">
        <f t="shared" si="2"/>
        <v/>
      </c>
      <c r="F58" s="441">
        <f t="shared" si="3"/>
        <v>1.068</v>
      </c>
    </row>
    <row r="59" ht="30" customHeight="1" spans="1:6">
      <c r="A59" s="516" t="s">
        <v>62</v>
      </c>
      <c r="B59" s="398"/>
      <c r="C59" s="398">
        <v>4725</v>
      </c>
      <c r="D59" s="398">
        <v>4725</v>
      </c>
      <c r="E59" s="441" t="str">
        <f t="shared" si="2"/>
        <v/>
      </c>
      <c r="F59" s="441">
        <f t="shared" si="3"/>
        <v>1</v>
      </c>
    </row>
    <row r="60" ht="30" customHeight="1" spans="1:6">
      <c r="A60" s="516" t="s">
        <v>63</v>
      </c>
      <c r="B60" s="398"/>
      <c r="C60" s="398">
        <v>90</v>
      </c>
      <c r="D60" s="398"/>
      <c r="E60" s="441" t="str">
        <f t="shared" si="2"/>
        <v/>
      </c>
      <c r="F60" s="441">
        <f t="shared" si="3"/>
        <v>0</v>
      </c>
    </row>
    <row r="61" ht="30" customHeight="1" spans="1:6">
      <c r="A61" s="516" t="s">
        <v>64</v>
      </c>
      <c r="B61" s="398"/>
      <c r="C61" s="398"/>
      <c r="D61" s="398">
        <v>320</v>
      </c>
      <c r="E61" s="441" t="str">
        <f t="shared" si="2"/>
        <v/>
      </c>
      <c r="F61" s="441" t="str">
        <f t="shared" si="3"/>
        <v/>
      </c>
    </row>
    <row r="62" ht="30" customHeight="1" spans="1:6">
      <c r="A62" s="516" t="s">
        <v>65</v>
      </c>
      <c r="B62" s="398"/>
      <c r="C62" s="398"/>
      <c r="D62" s="398"/>
      <c r="E62" s="441" t="str">
        <f t="shared" si="2"/>
        <v/>
      </c>
      <c r="F62" s="441" t="str">
        <f t="shared" si="3"/>
        <v/>
      </c>
    </row>
    <row r="63" ht="24.95" customHeight="1" spans="1:6">
      <c r="A63" s="516" t="s">
        <v>66</v>
      </c>
      <c r="B63" s="421">
        <v>162</v>
      </c>
      <c r="C63" s="421">
        <v>1368</v>
      </c>
      <c r="D63" s="421">
        <v>1368</v>
      </c>
      <c r="E63" s="441">
        <f t="shared" si="2"/>
        <v>8.444</v>
      </c>
      <c r="F63" s="441">
        <f t="shared" si="3"/>
        <v>1</v>
      </c>
    </row>
    <row r="64" ht="24.95" customHeight="1" spans="1:6">
      <c r="A64" s="517" t="s">
        <v>67</v>
      </c>
      <c r="B64" s="417">
        <f>SUM(B65:B84)</f>
        <v>98807</v>
      </c>
      <c r="C64" s="417">
        <f>SUM(C65:C84)</f>
        <v>62702</v>
      </c>
      <c r="D64" s="417">
        <f>SUM(D65:D84)</f>
        <v>52520</v>
      </c>
      <c r="E64" s="438">
        <f t="shared" si="2"/>
        <v>0.532</v>
      </c>
      <c r="F64" s="438">
        <f t="shared" si="3"/>
        <v>0.838</v>
      </c>
    </row>
    <row r="65" ht="24.95" customHeight="1" spans="1:6">
      <c r="A65" s="516" t="s">
        <v>68</v>
      </c>
      <c r="B65" s="421">
        <v>343</v>
      </c>
      <c r="C65" s="421">
        <v>986</v>
      </c>
      <c r="D65" s="421">
        <v>1142</v>
      </c>
      <c r="E65" s="441">
        <f t="shared" si="2"/>
        <v>3.329</v>
      </c>
      <c r="F65" s="441">
        <f t="shared" si="3"/>
        <v>1.158</v>
      </c>
    </row>
    <row r="66" ht="24.95" customHeight="1" spans="1:6">
      <c r="A66" s="516" t="s">
        <v>69</v>
      </c>
      <c r="B66" s="421"/>
      <c r="C66" s="421">
        <v>39</v>
      </c>
      <c r="D66" s="421">
        <v>39</v>
      </c>
      <c r="E66" s="441" t="str">
        <f t="shared" si="2"/>
        <v/>
      </c>
      <c r="F66" s="441">
        <f t="shared" si="3"/>
        <v>1</v>
      </c>
    </row>
    <row r="67" ht="24.95" customHeight="1" spans="1:6">
      <c r="A67" s="516" t="s">
        <v>70</v>
      </c>
      <c r="B67" s="421">
        <v>321</v>
      </c>
      <c r="C67" s="421">
        <v>310</v>
      </c>
      <c r="D67" s="421">
        <v>338</v>
      </c>
      <c r="E67" s="441">
        <f t="shared" si="2"/>
        <v>1.053</v>
      </c>
      <c r="F67" s="441">
        <f t="shared" si="3"/>
        <v>1.09</v>
      </c>
    </row>
    <row r="68" ht="24.95" customHeight="1" spans="1:6">
      <c r="A68" s="516" t="s">
        <v>71</v>
      </c>
      <c r="B68" s="421">
        <v>9957</v>
      </c>
      <c r="C68" s="421">
        <v>1265</v>
      </c>
      <c r="D68" s="421">
        <v>1019</v>
      </c>
      <c r="E68" s="441">
        <f t="shared" si="2"/>
        <v>0.102</v>
      </c>
      <c r="F68" s="441">
        <f t="shared" si="3"/>
        <v>0.806</v>
      </c>
    </row>
    <row r="69" ht="24.95" customHeight="1" spans="1:6">
      <c r="A69" s="516" t="s">
        <v>72</v>
      </c>
      <c r="B69" s="421"/>
      <c r="C69" s="421">
        <v>240</v>
      </c>
      <c r="D69" s="421">
        <v>240</v>
      </c>
      <c r="E69" s="441" t="str">
        <f t="shared" si="2"/>
        <v/>
      </c>
      <c r="F69" s="441">
        <f t="shared" si="3"/>
        <v>1</v>
      </c>
    </row>
    <row r="70" ht="24.95" customHeight="1" spans="1:6">
      <c r="A70" s="516" t="s">
        <v>73</v>
      </c>
      <c r="B70" s="421">
        <v>1757</v>
      </c>
      <c r="C70" s="421">
        <v>3456</v>
      </c>
      <c r="D70" s="421">
        <v>3223</v>
      </c>
      <c r="E70" s="441">
        <f t="shared" si="2"/>
        <v>1.834</v>
      </c>
      <c r="F70" s="441">
        <f t="shared" si="3"/>
        <v>0.933</v>
      </c>
    </row>
    <row r="71" ht="24.95" customHeight="1" spans="1:6">
      <c r="A71" s="516" t="s">
        <v>74</v>
      </c>
      <c r="B71" s="421">
        <v>8959</v>
      </c>
      <c r="C71" s="421">
        <v>2096</v>
      </c>
      <c r="D71" s="421">
        <v>1692</v>
      </c>
      <c r="E71" s="441">
        <f t="shared" ref="E71:E93" si="4">IF(ISERROR(D71/B71),"",D71/B71)</f>
        <v>0.189</v>
      </c>
      <c r="F71" s="441">
        <f t="shared" si="3"/>
        <v>0.807</v>
      </c>
    </row>
    <row r="72" ht="24.95" customHeight="1" spans="1:6">
      <c r="A72" s="516" t="s">
        <v>75</v>
      </c>
      <c r="B72" s="421">
        <v>212</v>
      </c>
      <c r="C72" s="421">
        <v>1920</v>
      </c>
      <c r="D72" s="421">
        <v>1996</v>
      </c>
      <c r="E72" s="441">
        <f t="shared" si="4"/>
        <v>9.415</v>
      </c>
      <c r="F72" s="441">
        <f t="shared" si="3"/>
        <v>1.04</v>
      </c>
    </row>
    <row r="73" ht="24.95" customHeight="1" spans="1:6">
      <c r="A73" s="516" t="s">
        <v>76</v>
      </c>
      <c r="B73" s="421">
        <v>2545</v>
      </c>
      <c r="C73" s="421">
        <v>2388</v>
      </c>
      <c r="D73" s="421">
        <v>3281</v>
      </c>
      <c r="E73" s="441">
        <f t="shared" si="4"/>
        <v>1.289</v>
      </c>
      <c r="F73" s="441">
        <f t="shared" ref="F73:F93" si="5">IF(ISERROR(D73/C73),"",D73/C73)</f>
        <v>1.374</v>
      </c>
    </row>
    <row r="74" ht="24.95" customHeight="1" spans="1:6">
      <c r="A74" s="516" t="s">
        <v>77</v>
      </c>
      <c r="B74" s="421">
        <v>78</v>
      </c>
      <c r="C74" s="421">
        <v>178</v>
      </c>
      <c r="D74" s="421">
        <v>189</v>
      </c>
      <c r="E74" s="441">
        <f t="shared" si="4"/>
        <v>2.423</v>
      </c>
      <c r="F74" s="441">
        <f t="shared" si="5"/>
        <v>1.062</v>
      </c>
    </row>
    <row r="75" ht="24.95" customHeight="1" spans="1:6">
      <c r="A75" s="516" t="s">
        <v>78</v>
      </c>
      <c r="B75" s="421">
        <v>30259</v>
      </c>
      <c r="C75" s="421">
        <v>45458</v>
      </c>
      <c r="D75" s="421">
        <v>35800</v>
      </c>
      <c r="E75" s="441">
        <f t="shared" si="4"/>
        <v>1.183</v>
      </c>
      <c r="F75" s="441">
        <f t="shared" si="5"/>
        <v>0.788</v>
      </c>
    </row>
    <row r="76" ht="24.95" customHeight="1" spans="1:6">
      <c r="A76" s="516" t="s">
        <v>79</v>
      </c>
      <c r="B76" s="421">
        <v>11629</v>
      </c>
      <c r="C76" s="421">
        <v>1479</v>
      </c>
      <c r="D76" s="421">
        <v>1166</v>
      </c>
      <c r="E76" s="441">
        <f t="shared" si="4"/>
        <v>0.1</v>
      </c>
      <c r="F76" s="441">
        <f t="shared" si="5"/>
        <v>0.788</v>
      </c>
    </row>
    <row r="77" ht="24.95" customHeight="1" spans="1:6">
      <c r="A77" s="516" t="s">
        <v>80</v>
      </c>
      <c r="B77" s="421">
        <v>670</v>
      </c>
      <c r="C77" s="421">
        <v>196</v>
      </c>
      <c r="D77" s="421">
        <v>165</v>
      </c>
      <c r="E77" s="441">
        <f t="shared" si="4"/>
        <v>0.246</v>
      </c>
      <c r="F77" s="441">
        <f t="shared" si="5"/>
        <v>0.842</v>
      </c>
    </row>
    <row r="78" ht="24.95" customHeight="1" spans="1:6">
      <c r="A78" s="516" t="s">
        <v>81</v>
      </c>
      <c r="B78" s="421">
        <v>340</v>
      </c>
      <c r="C78" s="421">
        <v>665</v>
      </c>
      <c r="D78" s="421">
        <v>542</v>
      </c>
      <c r="E78" s="441">
        <f t="shared" si="4"/>
        <v>1.594</v>
      </c>
      <c r="F78" s="441">
        <f t="shared" si="5"/>
        <v>0.815</v>
      </c>
    </row>
    <row r="79" ht="24.95" customHeight="1" spans="1:6">
      <c r="A79" s="516" t="s">
        <v>82</v>
      </c>
      <c r="B79" s="421"/>
      <c r="C79" s="421">
        <v>29</v>
      </c>
      <c r="D79" s="421">
        <v>29</v>
      </c>
      <c r="E79" s="441" t="str">
        <f t="shared" si="4"/>
        <v/>
      </c>
      <c r="F79" s="441">
        <f t="shared" si="5"/>
        <v>1</v>
      </c>
    </row>
    <row r="80" ht="24.95" customHeight="1" spans="1:6">
      <c r="A80" s="516" t="s">
        <v>83</v>
      </c>
      <c r="B80" s="421">
        <v>25964</v>
      </c>
      <c r="C80" s="421">
        <v>30</v>
      </c>
      <c r="D80" s="421">
        <v>30</v>
      </c>
      <c r="E80" s="441">
        <f t="shared" si="4"/>
        <v>0.001</v>
      </c>
      <c r="F80" s="441">
        <f t="shared" si="5"/>
        <v>1</v>
      </c>
    </row>
    <row r="81" ht="24.95" customHeight="1" spans="1:6">
      <c r="A81" s="516" t="s">
        <v>84</v>
      </c>
      <c r="B81" s="421">
        <v>2736</v>
      </c>
      <c r="C81" s="421">
        <v>10</v>
      </c>
      <c r="D81" s="421">
        <v>10</v>
      </c>
      <c r="E81" s="441">
        <f t="shared" si="4"/>
        <v>0.004</v>
      </c>
      <c r="F81" s="441">
        <f t="shared" si="5"/>
        <v>1</v>
      </c>
    </row>
    <row r="82" ht="24.95" customHeight="1" spans="1:6">
      <c r="A82" s="516" t="s">
        <v>85</v>
      </c>
      <c r="B82" s="421">
        <v>100</v>
      </c>
      <c r="C82" s="421">
        <v>100</v>
      </c>
      <c r="D82" s="421">
        <v>100</v>
      </c>
      <c r="E82" s="441">
        <f t="shared" si="4"/>
        <v>1</v>
      </c>
      <c r="F82" s="441">
        <f t="shared" si="5"/>
        <v>1</v>
      </c>
    </row>
    <row r="83" ht="24.95" customHeight="1" spans="1:6">
      <c r="A83" s="516" t="s">
        <v>86</v>
      </c>
      <c r="B83" s="421">
        <v>2937</v>
      </c>
      <c r="C83" s="421">
        <v>1857</v>
      </c>
      <c r="D83" s="421">
        <v>1519</v>
      </c>
      <c r="E83" s="441">
        <f t="shared" si="4"/>
        <v>0.517</v>
      </c>
      <c r="F83" s="441">
        <f t="shared" si="5"/>
        <v>0.818</v>
      </c>
    </row>
    <row r="84" ht="24.95" customHeight="1" spans="1:6">
      <c r="A84" s="518" t="s">
        <v>87</v>
      </c>
      <c r="B84" s="421"/>
      <c r="C84" s="421"/>
      <c r="D84" s="398"/>
      <c r="E84" s="441" t="str">
        <f t="shared" si="4"/>
        <v/>
      </c>
      <c r="F84" s="441" t="str">
        <f t="shared" si="5"/>
        <v/>
      </c>
    </row>
    <row r="85" ht="24.95" customHeight="1" spans="1:6">
      <c r="A85" s="512" t="s">
        <v>88</v>
      </c>
      <c r="B85" s="417">
        <f>SUM(B86:B87)</f>
        <v>4004</v>
      </c>
      <c r="C85" s="417">
        <f>SUM(C86:C87)</f>
        <v>4004</v>
      </c>
      <c r="D85" s="417">
        <f>SUM(D86:D87)</f>
        <v>4004</v>
      </c>
      <c r="E85" s="438">
        <f t="shared" si="4"/>
        <v>1</v>
      </c>
      <c r="F85" s="438">
        <f t="shared" si="5"/>
        <v>1</v>
      </c>
    </row>
    <row r="86" ht="24.95" customHeight="1" spans="1:6">
      <c r="A86" s="514" t="s">
        <v>89</v>
      </c>
      <c r="B86" s="431">
        <v>4004</v>
      </c>
      <c r="C86" s="431">
        <v>4004</v>
      </c>
      <c r="D86" s="431">
        <v>4004</v>
      </c>
      <c r="E86" s="441">
        <f t="shared" si="4"/>
        <v>1</v>
      </c>
      <c r="F86" s="441">
        <f t="shared" si="5"/>
        <v>1</v>
      </c>
    </row>
    <row r="87" ht="24.95" customHeight="1" spans="1:6">
      <c r="A87" s="514" t="s">
        <v>90</v>
      </c>
      <c r="B87" s="431"/>
      <c r="C87" s="431"/>
      <c r="D87" s="431"/>
      <c r="E87" s="441" t="str">
        <f t="shared" si="4"/>
        <v/>
      </c>
      <c r="F87" s="441" t="str">
        <f t="shared" si="5"/>
        <v/>
      </c>
    </row>
    <row r="88" ht="24.95" customHeight="1" spans="1:6">
      <c r="A88" s="512" t="s">
        <v>91</v>
      </c>
      <c r="B88" s="432"/>
      <c r="C88" s="432"/>
      <c r="D88" s="432">
        <v>600</v>
      </c>
      <c r="E88" s="441" t="str">
        <f t="shared" si="4"/>
        <v/>
      </c>
      <c r="F88" s="441" t="str">
        <f t="shared" si="5"/>
        <v/>
      </c>
    </row>
    <row r="89" ht="24.95" customHeight="1" spans="1:6">
      <c r="A89" s="512" t="s">
        <v>92</v>
      </c>
      <c r="B89" s="432"/>
      <c r="C89" s="432"/>
      <c r="D89" s="432">
        <v>1511</v>
      </c>
      <c r="E89" s="441" t="str">
        <f t="shared" si="4"/>
        <v/>
      </c>
      <c r="F89" s="441" t="str">
        <f t="shared" si="5"/>
        <v/>
      </c>
    </row>
    <row r="90" ht="24.95" customHeight="1" spans="1:6">
      <c r="A90" s="512" t="s">
        <v>93</v>
      </c>
      <c r="B90" s="421"/>
      <c r="C90" s="421"/>
      <c r="D90" s="421"/>
      <c r="E90" s="441" t="str">
        <f t="shared" si="4"/>
        <v/>
      </c>
      <c r="F90" s="441" t="str">
        <f t="shared" si="5"/>
        <v/>
      </c>
    </row>
    <row r="91" ht="24.95" customHeight="1" spans="1:6">
      <c r="A91" s="512" t="s">
        <v>94</v>
      </c>
      <c r="B91" s="519">
        <f>SUM(B92)</f>
        <v>0</v>
      </c>
      <c r="C91" s="519">
        <f>SUM(C92)</f>
        <v>9942</v>
      </c>
      <c r="D91" s="519">
        <f>SUM(D92)</f>
        <v>21341</v>
      </c>
      <c r="E91" s="438" t="str">
        <f t="shared" si="4"/>
        <v/>
      </c>
      <c r="F91" s="438">
        <f t="shared" si="5"/>
        <v>2.147</v>
      </c>
    </row>
    <row r="92" ht="24.95" customHeight="1" spans="1:6">
      <c r="A92" s="514" t="s">
        <v>95</v>
      </c>
      <c r="B92" s="421"/>
      <c r="C92" s="421">
        <v>9942</v>
      </c>
      <c r="D92" s="421">
        <v>21341</v>
      </c>
      <c r="E92" s="441" t="str">
        <f t="shared" si="4"/>
        <v/>
      </c>
      <c r="F92" s="441">
        <f t="shared" si="5"/>
        <v>2.147</v>
      </c>
    </row>
    <row r="93" ht="24.95" customHeight="1" spans="1:6">
      <c r="A93" s="520" t="s">
        <v>96</v>
      </c>
      <c r="B93" s="417">
        <f>SUM(B29,B30,B85,B88,B91)</f>
        <v>310483</v>
      </c>
      <c r="C93" s="417">
        <f>SUM(C29,C30,C85,C88,C91)</f>
        <v>323228</v>
      </c>
      <c r="D93" s="417">
        <f>SUM(D29,D30,D85,D88,D89,D90,D91)</f>
        <v>326724</v>
      </c>
      <c r="E93" s="438">
        <f t="shared" si="4"/>
        <v>1.052</v>
      </c>
      <c r="F93" s="438">
        <f t="shared" si="5"/>
        <v>1.011</v>
      </c>
    </row>
    <row r="94" ht="18.95" customHeight="1" spans="2:5">
      <c r="B94" s="3"/>
      <c r="C94" s="3"/>
      <c r="D94" s="3"/>
      <c r="E94" s="3"/>
    </row>
    <row r="95" ht="18.95" customHeight="1" spans="2:5">
      <c r="B95" s="3"/>
      <c r="C95" s="3"/>
      <c r="D95" s="3"/>
      <c r="E95" s="3"/>
    </row>
    <row r="96" ht="18.95" customHeight="1" spans="2:5">
      <c r="B96" s="3"/>
      <c r="C96" s="3"/>
      <c r="D96" s="3"/>
      <c r="E96" s="3"/>
    </row>
    <row r="97" ht="18.95" customHeight="1" spans="2:5">
      <c r="B97" s="3"/>
      <c r="C97" s="3"/>
      <c r="D97" s="3"/>
      <c r="E97" s="3"/>
    </row>
    <row r="98" ht="18.95" customHeight="1" spans="2:5">
      <c r="B98" s="3"/>
      <c r="C98" s="3"/>
      <c r="D98" s="3"/>
      <c r="E98" s="3"/>
    </row>
    <row r="99" ht="18.95" customHeight="1" spans="2:5">
      <c r="B99" s="3"/>
      <c r="C99" s="3"/>
      <c r="D99" s="3"/>
      <c r="E99" s="3"/>
    </row>
    <row r="100" s="3" customFormat="1" ht="18.95" customHeight="1" spans="1:6">
      <c r="A100" s="490"/>
      <c r="F100" s="504"/>
    </row>
    <row r="101" s="3" customFormat="1" ht="18.95" customHeight="1" spans="1:6">
      <c r="A101" s="490"/>
      <c r="F101" s="504"/>
    </row>
    <row r="102" s="3" customFormat="1" ht="18.75" customHeight="1" spans="1:6">
      <c r="A102" s="490"/>
      <c r="F102" s="504"/>
    </row>
    <row r="103" s="3" customFormat="1" ht="18.95" customHeight="1" spans="1:6">
      <c r="A103" s="490"/>
      <c r="F103" s="504"/>
    </row>
    <row r="104" s="3" customFormat="1" ht="18.95" customHeight="1" spans="1:6">
      <c r="A104" s="490"/>
      <c r="F104" s="504"/>
    </row>
    <row r="105" s="3" customFormat="1" ht="18.75" customHeight="1" spans="1:6">
      <c r="A105" s="490"/>
      <c r="F105" s="504"/>
    </row>
    <row r="106" s="3" customFormat="1" spans="1:6">
      <c r="A106" s="490"/>
      <c r="F106" s="504"/>
    </row>
  </sheetData>
  <autoFilter ref="A5:F131">
    <extLst/>
  </autoFilter>
  <mergeCells count="8">
    <mergeCell ref="A2:F2"/>
    <mergeCell ref="B3:F3"/>
    <mergeCell ref="A4:A5"/>
    <mergeCell ref="B4:B5"/>
    <mergeCell ref="C4:C5"/>
    <mergeCell ref="D4:D5"/>
    <mergeCell ref="E4:E5"/>
    <mergeCell ref="F4:F5"/>
  </mergeCells>
  <dataValidations count="2">
    <dataValidation type="textLength" operator="lessThanOrEqual" allowBlank="1" showInputMessage="1" showErrorMessage="1" errorTitle="提示" error="此处最多只能输入 [20] 个字符。" sqref="B4 C4 D4 E4 F4">
      <formula1>20</formula1>
    </dataValidation>
    <dataValidation type="custom" allowBlank="1" showInputMessage="1" showErrorMessage="1" errorTitle="提示" error="对不起，此处只能输入数字。" sqref="B6 C6:D6 B7 C7 D7 B8 C8 D8 B9 C9 D9 B10 C10 D10 B11 C11 D11 B12 C12 D12 B13 C13 D13 B14 C14 D14 B15 C15 D15 B16 C16 D16 B17 C17 D17 B18 C18 D18 B19 C19 D19 B20 C20 D20 B21 C21 D21 B22 C22:D22 B23 D23 B24 D24 B25 D25 B26 D26 B27 D27 B28 D28 B29 C29 D29 B30 C30 D30 B31 C31 D31 B32 C32 D32 B33 C33 D33 B34 C34 D34 B35 C35:D35 B36 C36 D36 B37 C37 D37 B38 C38 D38 B39 C39 D39 B40 C40 D40 B43 C43 D43 B44 C44 D44 B45 C45 D45 B46 C46 D46 B47 C47 D47 B48 C48 D48 B49 C49 D49 B50 C50 D50 B57 C57 D57 B58 C58 D58 B59 C59 D59 B60 C60 D60 B61 C61 D61 B62 C62 D62 B63 C63 D63 B64 C64:D64 B65 C65 D65 B66 C66 D66 B67 C67 D67 B68 C68 D68 B69 C69 D69 B70 C70 D70 B71 C71 D71 B72 C72 D72 B73 C73 D73 B74 C74 D74 B75 C75 D75 B76 C76 D76 B77 C77 D77 B78 C78 D78 B79 C79 D79 B80 C80 D80 B81 C81 D81 D82 D83 B84 C84 B85 C85:D85 B86 C86 D86 B87 C87 D87 B88 C88 D88 B89 C89 D89 B90 C90 D90 B91 C91:D91 B92 C92 D92 B93 C93:D93 B41:B42 B51:B52 B53:B56 B82:B83 C41:C42 C51:C52 C53:C56 C82:C83 D41:D42 D51:D52 D53:D56">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 页，共 &amp;N+51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92D050"/>
  </sheetPr>
  <dimension ref="A1:D104"/>
  <sheetViews>
    <sheetView showGridLines="0" showZeros="0" workbookViewId="0">
      <pane ySplit="5" topLeftCell="A17" activePane="bottomLeft" state="frozen"/>
      <selection/>
      <selection pane="bottomLeft" activeCell="K42" sqref="K42"/>
    </sheetView>
  </sheetViews>
  <sheetFormatPr defaultColWidth="8.75" defaultRowHeight="14.25" outlineLevelCol="3"/>
  <cols>
    <col min="1" max="1" width="48.625" style="3" customWidth="1"/>
    <col min="2" max="3" width="15.625" style="4" customWidth="1"/>
    <col min="4" max="4" width="15.625" style="3" customWidth="1"/>
    <col min="5" max="16384" width="8.75" style="3"/>
  </cols>
  <sheetData>
    <row r="1" ht="20" customHeight="1" spans="1:1">
      <c r="A1" s="3" t="s">
        <v>786</v>
      </c>
    </row>
    <row r="2" s="1" customFormat="1" ht="30" customHeight="1" spans="1:4">
      <c r="A2" s="263" t="s">
        <v>787</v>
      </c>
      <c r="B2" s="263"/>
      <c r="C2" s="263"/>
      <c r="D2" s="263"/>
    </row>
    <row r="3" ht="20" customHeight="1" spans="1:4">
      <c r="A3" s="6" t="str">
        <f>""</f>
        <v/>
      </c>
      <c r="B3" s="413"/>
      <c r="C3" s="414" t="s">
        <v>2</v>
      </c>
      <c r="D3" s="414"/>
    </row>
    <row r="4" ht="20" customHeight="1" spans="1:4">
      <c r="A4" s="384" t="s">
        <v>3</v>
      </c>
      <c r="B4" s="415" t="s">
        <v>6</v>
      </c>
      <c r="C4" s="385" t="s">
        <v>788</v>
      </c>
      <c r="D4" s="268" t="s">
        <v>789</v>
      </c>
    </row>
    <row r="5" ht="20" customHeight="1" spans="1:4">
      <c r="A5" s="387"/>
      <c r="B5" s="416"/>
      <c r="C5" s="388"/>
      <c r="D5" s="268"/>
    </row>
    <row r="6" ht="18.95" customHeight="1" spans="1:4">
      <c r="A6" s="65" t="s">
        <v>9</v>
      </c>
      <c r="B6" s="417">
        <f>SUM(B7:B21)</f>
        <v>25402</v>
      </c>
      <c r="C6" s="417">
        <f>SUM(C7:C21)</f>
        <v>32924</v>
      </c>
      <c r="D6" s="418">
        <f t="shared" ref="D6:D69" si="0">IF(AND(B6&lt;&gt;0,C6&lt;&gt;0),C6/B6,"")</f>
        <v>1.296</v>
      </c>
    </row>
    <row r="7" ht="18.95" customHeight="1" spans="1:4">
      <c r="A7" s="16" t="s">
        <v>10</v>
      </c>
      <c r="B7" s="419">
        <v>8512</v>
      </c>
      <c r="C7" s="419">
        <v>10525</v>
      </c>
      <c r="D7" s="420">
        <f t="shared" si="0"/>
        <v>1.236</v>
      </c>
    </row>
    <row r="8" ht="18.95" customHeight="1" spans="1:4">
      <c r="A8" s="16" t="s">
        <v>11</v>
      </c>
      <c r="B8" s="419"/>
      <c r="C8" s="419"/>
      <c r="D8" s="420" t="str">
        <f t="shared" si="0"/>
        <v/>
      </c>
    </row>
    <row r="9" ht="18.95" customHeight="1" spans="1:4">
      <c r="A9" s="16" t="s">
        <v>12</v>
      </c>
      <c r="B9" s="419">
        <v>609</v>
      </c>
      <c r="C9" s="419">
        <v>753</v>
      </c>
      <c r="D9" s="420">
        <f t="shared" si="0"/>
        <v>1.236</v>
      </c>
    </row>
    <row r="10" ht="18.95" customHeight="1" spans="1:4">
      <c r="A10" s="16" t="s">
        <v>13</v>
      </c>
      <c r="B10" s="419">
        <v>327</v>
      </c>
      <c r="C10" s="419">
        <v>360</v>
      </c>
      <c r="D10" s="420">
        <f t="shared" si="0"/>
        <v>1.101</v>
      </c>
    </row>
    <row r="11" ht="18.95" customHeight="1" spans="1:4">
      <c r="A11" s="16" t="s">
        <v>14</v>
      </c>
      <c r="B11" s="419">
        <v>545</v>
      </c>
      <c r="C11" s="419">
        <v>536</v>
      </c>
      <c r="D11" s="420">
        <f t="shared" si="0"/>
        <v>0.983</v>
      </c>
    </row>
    <row r="12" ht="18.95" customHeight="1" spans="1:4">
      <c r="A12" s="16" t="s">
        <v>15</v>
      </c>
      <c r="B12" s="419">
        <v>915</v>
      </c>
      <c r="C12" s="419">
        <v>927</v>
      </c>
      <c r="D12" s="420">
        <f t="shared" si="0"/>
        <v>1.013</v>
      </c>
    </row>
    <row r="13" ht="18.95" customHeight="1" spans="1:4">
      <c r="A13" s="16" t="s">
        <v>16</v>
      </c>
      <c r="B13" s="419">
        <v>754</v>
      </c>
      <c r="C13" s="419">
        <v>793</v>
      </c>
      <c r="D13" s="420">
        <f t="shared" si="0"/>
        <v>1.052</v>
      </c>
    </row>
    <row r="14" ht="18.95" customHeight="1" spans="1:4">
      <c r="A14" s="16" t="s">
        <v>17</v>
      </c>
      <c r="B14" s="419">
        <v>387</v>
      </c>
      <c r="C14" s="419">
        <v>309</v>
      </c>
      <c r="D14" s="420">
        <f t="shared" si="0"/>
        <v>0.798</v>
      </c>
    </row>
    <row r="15" ht="18.95" customHeight="1" spans="1:4">
      <c r="A15" s="16" t="s">
        <v>18</v>
      </c>
      <c r="B15" s="419">
        <v>676</v>
      </c>
      <c r="C15" s="419">
        <v>927</v>
      </c>
      <c r="D15" s="420">
        <f t="shared" si="0"/>
        <v>1.371</v>
      </c>
    </row>
    <row r="16" ht="18.95" customHeight="1" spans="1:4">
      <c r="A16" s="16" t="s">
        <v>19</v>
      </c>
      <c r="B16" s="419">
        <v>1224</v>
      </c>
      <c r="C16" s="419">
        <v>4158</v>
      </c>
      <c r="D16" s="420">
        <f t="shared" si="0"/>
        <v>3.397</v>
      </c>
    </row>
    <row r="17" ht="18.95" customHeight="1" spans="1:4">
      <c r="A17" s="16" t="s">
        <v>20</v>
      </c>
      <c r="B17" s="419">
        <v>819</v>
      </c>
      <c r="C17" s="419">
        <v>876</v>
      </c>
      <c r="D17" s="420">
        <f t="shared" si="0"/>
        <v>1.07</v>
      </c>
    </row>
    <row r="18" ht="18.95" customHeight="1" spans="1:4">
      <c r="A18" s="16" t="s">
        <v>21</v>
      </c>
      <c r="B18" s="419">
        <v>1382</v>
      </c>
      <c r="C18" s="419">
        <v>3809</v>
      </c>
      <c r="D18" s="420">
        <f t="shared" si="0"/>
        <v>2.756</v>
      </c>
    </row>
    <row r="19" ht="18.95" customHeight="1" spans="1:4">
      <c r="A19" s="16" t="s">
        <v>22</v>
      </c>
      <c r="B19" s="419">
        <v>2633</v>
      </c>
      <c r="C19" s="419">
        <v>2369</v>
      </c>
      <c r="D19" s="420">
        <f t="shared" si="0"/>
        <v>0.9</v>
      </c>
    </row>
    <row r="20" ht="18.95" customHeight="1" spans="1:4">
      <c r="A20" s="16" t="s">
        <v>23</v>
      </c>
      <c r="B20" s="419">
        <v>6502</v>
      </c>
      <c r="C20" s="419">
        <v>6500</v>
      </c>
      <c r="D20" s="420">
        <f t="shared" si="0"/>
        <v>1</v>
      </c>
    </row>
    <row r="21" ht="18.95" customHeight="1" spans="1:4">
      <c r="A21" s="16" t="s">
        <v>24</v>
      </c>
      <c r="B21" s="419">
        <v>117</v>
      </c>
      <c r="C21" s="419">
        <v>82</v>
      </c>
      <c r="D21" s="420">
        <f t="shared" si="0"/>
        <v>0.701</v>
      </c>
    </row>
    <row r="22" ht="18.95" customHeight="1" spans="1:4">
      <c r="A22" s="65" t="s">
        <v>25</v>
      </c>
      <c r="B22" s="417">
        <f>SUM(B23:B28)</f>
        <v>20183</v>
      </c>
      <c r="C22" s="417">
        <f>SUM(C23:C28)</f>
        <v>14028</v>
      </c>
      <c r="D22" s="418">
        <f t="shared" si="0"/>
        <v>0.695</v>
      </c>
    </row>
    <row r="23" ht="18.95" customHeight="1" spans="1:4">
      <c r="A23" s="16" t="s">
        <v>26</v>
      </c>
      <c r="B23" s="398">
        <v>2925</v>
      </c>
      <c r="C23" s="398">
        <v>2720</v>
      </c>
      <c r="D23" s="420">
        <f t="shared" si="0"/>
        <v>0.93</v>
      </c>
    </row>
    <row r="24" ht="18.95" customHeight="1" spans="1:4">
      <c r="A24" s="16" t="s">
        <v>27</v>
      </c>
      <c r="B24" s="398">
        <v>10428</v>
      </c>
      <c r="C24" s="398">
        <v>3430</v>
      </c>
      <c r="D24" s="420">
        <f t="shared" si="0"/>
        <v>0.329</v>
      </c>
    </row>
    <row r="25" ht="18.95" customHeight="1" spans="1:4">
      <c r="A25" s="16" t="s">
        <v>28</v>
      </c>
      <c r="B25" s="398">
        <v>2181</v>
      </c>
      <c r="C25" s="398">
        <v>2290</v>
      </c>
      <c r="D25" s="420">
        <f t="shared" si="0"/>
        <v>1.05</v>
      </c>
    </row>
    <row r="26" ht="18.95" customHeight="1" spans="1:4">
      <c r="A26" s="16" t="s">
        <v>29</v>
      </c>
      <c r="B26" s="398">
        <v>3867</v>
      </c>
      <c r="C26" s="398">
        <v>4838</v>
      </c>
      <c r="D26" s="420">
        <f t="shared" si="0"/>
        <v>1.251</v>
      </c>
    </row>
    <row r="27" ht="18.95" customHeight="1" spans="1:4">
      <c r="A27" s="16" t="s">
        <v>30</v>
      </c>
      <c r="B27" s="398">
        <v>780</v>
      </c>
      <c r="C27" s="398">
        <v>750</v>
      </c>
      <c r="D27" s="420">
        <f t="shared" si="0"/>
        <v>0.962</v>
      </c>
    </row>
    <row r="28" ht="18.95" customHeight="1" spans="1:4">
      <c r="A28" s="16" t="s">
        <v>31</v>
      </c>
      <c r="B28" s="421">
        <v>2</v>
      </c>
      <c r="C28" s="421">
        <v>0</v>
      </c>
      <c r="D28" s="420" t="str">
        <f t="shared" si="0"/>
        <v/>
      </c>
    </row>
    <row r="29" ht="18.95" customHeight="1" spans="1:4">
      <c r="A29" s="422" t="s">
        <v>32</v>
      </c>
      <c r="B29" s="417">
        <f>SUM(B6,B22)</f>
        <v>45585</v>
      </c>
      <c r="C29" s="417">
        <f>SUM(C6,C22)</f>
        <v>46952</v>
      </c>
      <c r="D29" s="418">
        <f t="shared" si="0"/>
        <v>1.03</v>
      </c>
    </row>
    <row r="30" ht="18.95" customHeight="1" spans="1:4">
      <c r="A30" s="423" t="s">
        <v>33</v>
      </c>
      <c r="B30" s="417">
        <f>SUM(B31+B35+B64)</f>
        <v>253683</v>
      </c>
      <c r="C30" s="417">
        <f>SUM(C31+C35+C64)</f>
        <v>265620</v>
      </c>
      <c r="D30" s="418">
        <f t="shared" si="0"/>
        <v>1.047</v>
      </c>
    </row>
    <row r="31" ht="18.95" customHeight="1" spans="1:4">
      <c r="A31" s="424" t="s">
        <v>34</v>
      </c>
      <c r="B31" s="417">
        <f>SUM(B32:B34)</f>
        <v>2850</v>
      </c>
      <c r="C31" s="417">
        <f>SUM(C32:C34)</f>
        <v>2850</v>
      </c>
      <c r="D31" s="418">
        <f t="shared" si="0"/>
        <v>1</v>
      </c>
    </row>
    <row r="32" ht="18.95" customHeight="1" spans="1:4">
      <c r="A32" s="425" t="s">
        <v>35</v>
      </c>
      <c r="B32" s="421">
        <v>1053</v>
      </c>
      <c r="C32" s="421">
        <v>1053</v>
      </c>
      <c r="D32" s="420">
        <f t="shared" si="0"/>
        <v>1</v>
      </c>
    </row>
    <row r="33" ht="18.95" customHeight="1" spans="1:4">
      <c r="A33" s="425" t="s">
        <v>36</v>
      </c>
      <c r="B33" s="398">
        <v>369</v>
      </c>
      <c r="C33" s="398">
        <v>369</v>
      </c>
      <c r="D33" s="420">
        <f t="shared" si="0"/>
        <v>1</v>
      </c>
    </row>
    <row r="34" ht="18.95" customHeight="1" spans="1:4">
      <c r="A34" s="425" t="s">
        <v>37</v>
      </c>
      <c r="B34" s="421">
        <v>1428</v>
      </c>
      <c r="C34" s="421">
        <v>1428</v>
      </c>
      <c r="D34" s="420">
        <f t="shared" si="0"/>
        <v>1</v>
      </c>
    </row>
    <row r="35" ht="18.95" customHeight="1" spans="1:4">
      <c r="A35" s="423" t="s">
        <v>38</v>
      </c>
      <c r="B35" s="417">
        <f>SUM(B36:B63)</f>
        <v>198313</v>
      </c>
      <c r="C35" s="417">
        <f>SUM(C36:C63)</f>
        <v>191786</v>
      </c>
      <c r="D35" s="418">
        <f t="shared" si="0"/>
        <v>0.967</v>
      </c>
    </row>
    <row r="36" ht="18.95" customHeight="1" spans="1:4">
      <c r="A36" s="425" t="s">
        <v>39</v>
      </c>
      <c r="B36" s="398"/>
      <c r="C36" s="398"/>
      <c r="D36" s="420" t="str">
        <f t="shared" si="0"/>
        <v/>
      </c>
    </row>
    <row r="37" ht="18.95" customHeight="1" spans="1:4">
      <c r="A37" s="426" t="s">
        <v>40</v>
      </c>
      <c r="B37" s="398">
        <v>31546</v>
      </c>
      <c r="C37" s="398">
        <v>33161</v>
      </c>
      <c r="D37" s="420">
        <f t="shared" si="0"/>
        <v>1.051</v>
      </c>
    </row>
    <row r="38" ht="18.95" customHeight="1" spans="1:4">
      <c r="A38" s="427" t="s">
        <v>41</v>
      </c>
      <c r="B38" s="398">
        <v>29217</v>
      </c>
      <c r="C38" s="398">
        <v>29171</v>
      </c>
      <c r="D38" s="420">
        <f t="shared" si="0"/>
        <v>0.998</v>
      </c>
    </row>
    <row r="39" ht="18.95" customHeight="1" spans="1:4">
      <c r="A39" s="427" t="s">
        <v>42</v>
      </c>
      <c r="B39" s="398">
        <v>8079</v>
      </c>
      <c r="C39" s="398">
        <v>4443</v>
      </c>
      <c r="D39" s="420">
        <f t="shared" si="0"/>
        <v>0.55</v>
      </c>
    </row>
    <row r="40" ht="18.95" customHeight="1" spans="1:4">
      <c r="A40" s="427" t="s">
        <v>43</v>
      </c>
      <c r="B40" s="398"/>
      <c r="C40" s="398"/>
      <c r="D40" s="420" t="str">
        <f t="shared" si="0"/>
        <v/>
      </c>
    </row>
    <row r="41" ht="18.95" customHeight="1" spans="1:4">
      <c r="A41" s="427" t="s">
        <v>44</v>
      </c>
      <c r="B41" s="398"/>
      <c r="C41" s="398"/>
      <c r="D41" s="420" t="str">
        <f t="shared" si="0"/>
        <v/>
      </c>
    </row>
    <row r="42" ht="18.95" customHeight="1" spans="1:4">
      <c r="A42" s="427" t="s">
        <v>45</v>
      </c>
      <c r="B42" s="398"/>
      <c r="C42" s="398"/>
      <c r="D42" s="420" t="str">
        <f t="shared" si="0"/>
        <v/>
      </c>
    </row>
    <row r="43" ht="18.95" customHeight="1" spans="1:4">
      <c r="A43" s="427" t="s">
        <v>46</v>
      </c>
      <c r="B43" s="398"/>
      <c r="C43" s="398"/>
      <c r="D43" s="420" t="str">
        <f t="shared" si="0"/>
        <v/>
      </c>
    </row>
    <row r="44" ht="18.95" customHeight="1" spans="1:4">
      <c r="A44" s="427" t="s">
        <v>47</v>
      </c>
      <c r="B44" s="398"/>
      <c r="C44" s="398"/>
      <c r="D44" s="420" t="str">
        <f t="shared" si="0"/>
        <v/>
      </c>
    </row>
    <row r="45" ht="18.95" customHeight="1" spans="1:4">
      <c r="A45" s="427" t="s">
        <v>48</v>
      </c>
      <c r="B45" s="398"/>
      <c r="C45" s="398"/>
      <c r="D45" s="420" t="str">
        <f t="shared" si="0"/>
        <v/>
      </c>
    </row>
    <row r="46" ht="18.95" customHeight="1" spans="1:4">
      <c r="A46" s="427" t="s">
        <v>49</v>
      </c>
      <c r="B46" s="398"/>
      <c r="C46" s="398"/>
      <c r="D46" s="420" t="str">
        <f t="shared" si="0"/>
        <v/>
      </c>
    </row>
    <row r="47" ht="18.95" customHeight="1" spans="1:4">
      <c r="A47" s="427" t="s">
        <v>50</v>
      </c>
      <c r="B47" s="398">
        <v>5499</v>
      </c>
      <c r="C47" s="398">
        <v>5355</v>
      </c>
      <c r="D47" s="420">
        <f t="shared" si="0"/>
        <v>0.974</v>
      </c>
    </row>
    <row r="48" ht="18.95" customHeight="1" spans="1:4">
      <c r="A48" s="427" t="s">
        <v>51</v>
      </c>
      <c r="B48" s="398">
        <v>13987</v>
      </c>
      <c r="C48" s="398">
        <v>13823</v>
      </c>
      <c r="D48" s="420">
        <f t="shared" si="0"/>
        <v>0.988</v>
      </c>
    </row>
    <row r="49" ht="18.95" customHeight="1" spans="1:4">
      <c r="A49" s="427" t="s">
        <v>52</v>
      </c>
      <c r="B49" s="398">
        <v>2483</v>
      </c>
      <c r="C49" s="398">
        <v>870</v>
      </c>
      <c r="D49" s="420">
        <f t="shared" si="0"/>
        <v>0.35</v>
      </c>
    </row>
    <row r="50" ht="18.95" customHeight="1" spans="1:4">
      <c r="A50" s="427" t="s">
        <v>53</v>
      </c>
      <c r="B50" s="398">
        <v>23083</v>
      </c>
      <c r="C50" s="398">
        <v>19681</v>
      </c>
      <c r="D50" s="420">
        <f t="shared" si="0"/>
        <v>0.853</v>
      </c>
    </row>
    <row r="51" ht="18.95" customHeight="1" spans="1:4">
      <c r="A51" s="427" t="s">
        <v>54</v>
      </c>
      <c r="B51" s="398">
        <v>984</v>
      </c>
      <c r="C51" s="398">
        <v>935</v>
      </c>
      <c r="D51" s="420">
        <f t="shared" si="0"/>
        <v>0.95</v>
      </c>
    </row>
    <row r="52" ht="18.95" customHeight="1" spans="1:4">
      <c r="A52" s="428" t="s">
        <v>55</v>
      </c>
      <c r="B52" s="398">
        <v>11692</v>
      </c>
      <c r="C52" s="398">
        <v>11631</v>
      </c>
      <c r="D52" s="420">
        <f t="shared" si="0"/>
        <v>0.995</v>
      </c>
    </row>
    <row r="53" ht="18.95" customHeight="1" spans="1:4">
      <c r="A53" s="428" t="s">
        <v>56</v>
      </c>
      <c r="B53" s="398">
        <v>333</v>
      </c>
      <c r="C53" s="398">
        <v>350</v>
      </c>
      <c r="D53" s="420">
        <f t="shared" si="0"/>
        <v>1.051</v>
      </c>
    </row>
    <row r="54" ht="18.95" customHeight="1" spans="1:4">
      <c r="A54" s="428" t="s">
        <v>57</v>
      </c>
      <c r="B54" s="398">
        <v>24776</v>
      </c>
      <c r="C54" s="398">
        <v>25281</v>
      </c>
      <c r="D54" s="420">
        <f t="shared" si="0"/>
        <v>1.02</v>
      </c>
    </row>
    <row r="55" ht="18.95" customHeight="1" spans="1:4">
      <c r="A55" s="428" t="s">
        <v>790</v>
      </c>
      <c r="B55" s="398">
        <v>17741</v>
      </c>
      <c r="C55" s="398">
        <v>18183</v>
      </c>
      <c r="D55" s="420">
        <f t="shared" si="0"/>
        <v>1.025</v>
      </c>
    </row>
    <row r="56" ht="18.95" customHeight="1" spans="1:4">
      <c r="A56" s="428" t="s">
        <v>59</v>
      </c>
      <c r="B56" s="398">
        <v>3843</v>
      </c>
      <c r="C56" s="398">
        <v>3050</v>
      </c>
      <c r="D56" s="420">
        <f t="shared" si="0"/>
        <v>0.794</v>
      </c>
    </row>
    <row r="57" ht="18.95" customHeight="1" spans="1:4">
      <c r="A57" s="428" t="s">
        <v>60</v>
      </c>
      <c r="B57" s="398">
        <v>14862</v>
      </c>
      <c r="C57" s="398">
        <v>14815</v>
      </c>
      <c r="D57" s="420">
        <f t="shared" si="0"/>
        <v>0.997</v>
      </c>
    </row>
    <row r="58" ht="18.95" customHeight="1" spans="1:4">
      <c r="A58" s="428" t="s">
        <v>61</v>
      </c>
      <c r="B58" s="398">
        <v>3775</v>
      </c>
      <c r="C58" s="398">
        <v>6000</v>
      </c>
      <c r="D58" s="420">
        <f t="shared" si="0"/>
        <v>1.589</v>
      </c>
    </row>
    <row r="59" ht="18.95" customHeight="1" spans="1:4">
      <c r="A59" s="428" t="s">
        <v>62</v>
      </c>
      <c r="B59" s="398">
        <v>4725</v>
      </c>
      <c r="C59" s="398">
        <v>4725</v>
      </c>
      <c r="D59" s="420">
        <f t="shared" si="0"/>
        <v>1</v>
      </c>
    </row>
    <row r="60" ht="18.95" customHeight="1" spans="1:4">
      <c r="A60" s="428" t="s">
        <v>63</v>
      </c>
      <c r="B60" s="398"/>
      <c r="C60" s="398"/>
      <c r="D60" s="420" t="str">
        <f t="shared" si="0"/>
        <v/>
      </c>
    </row>
    <row r="61" ht="18.95" customHeight="1" spans="1:4">
      <c r="A61" s="428" t="s">
        <v>791</v>
      </c>
      <c r="B61" s="398">
        <v>320</v>
      </c>
      <c r="C61" s="398">
        <v>150</v>
      </c>
      <c r="D61" s="420">
        <f t="shared" si="0"/>
        <v>0.469</v>
      </c>
    </row>
    <row r="62" ht="18.95" customHeight="1" spans="1:4">
      <c r="A62" s="428" t="s">
        <v>65</v>
      </c>
      <c r="B62" s="398"/>
      <c r="C62" s="398"/>
      <c r="D62" s="420" t="str">
        <f t="shared" si="0"/>
        <v/>
      </c>
    </row>
    <row r="63" ht="18.95" customHeight="1" spans="1:4">
      <c r="A63" s="427" t="s">
        <v>66</v>
      </c>
      <c r="B63" s="421">
        <v>1368</v>
      </c>
      <c r="C63" s="421">
        <v>162</v>
      </c>
      <c r="D63" s="420">
        <f t="shared" si="0"/>
        <v>0.118</v>
      </c>
    </row>
    <row r="64" ht="18.95" customHeight="1" spans="1:4">
      <c r="A64" s="429" t="s">
        <v>67</v>
      </c>
      <c r="B64" s="417">
        <f>SUM(B65:B84)</f>
        <v>52520</v>
      </c>
      <c r="C64" s="417">
        <f>SUM(C65:C84)</f>
        <v>70984</v>
      </c>
      <c r="D64" s="418">
        <f t="shared" si="0"/>
        <v>1.352</v>
      </c>
    </row>
    <row r="65" ht="18.95" customHeight="1" spans="1:4">
      <c r="A65" s="427" t="s">
        <v>68</v>
      </c>
      <c r="B65" s="430">
        <v>1142</v>
      </c>
      <c r="C65" s="421">
        <v>1142</v>
      </c>
      <c r="D65" s="420">
        <f t="shared" si="0"/>
        <v>1</v>
      </c>
    </row>
    <row r="66" ht="18.95" customHeight="1" spans="1:4">
      <c r="A66" s="427" t="s">
        <v>69</v>
      </c>
      <c r="B66" s="430">
        <v>39</v>
      </c>
      <c r="C66" s="421">
        <v>45</v>
      </c>
      <c r="D66" s="420">
        <f t="shared" si="0"/>
        <v>1.154</v>
      </c>
    </row>
    <row r="67" ht="18.95" customHeight="1" spans="1:4">
      <c r="A67" s="427" t="s">
        <v>70</v>
      </c>
      <c r="B67" s="430">
        <v>338</v>
      </c>
      <c r="C67" s="421">
        <v>360</v>
      </c>
      <c r="D67" s="420">
        <f t="shared" si="0"/>
        <v>1.065</v>
      </c>
    </row>
    <row r="68" ht="18.95" customHeight="1" spans="1:4">
      <c r="A68" s="427" t="s">
        <v>71</v>
      </c>
      <c r="B68" s="430">
        <v>1019</v>
      </c>
      <c r="C68" s="421">
        <v>1105</v>
      </c>
      <c r="D68" s="420">
        <f t="shared" si="0"/>
        <v>1.084</v>
      </c>
    </row>
    <row r="69" ht="18.95" customHeight="1" spans="1:4">
      <c r="A69" s="427" t="s">
        <v>72</v>
      </c>
      <c r="B69" s="430">
        <v>240</v>
      </c>
      <c r="C69" s="421">
        <v>260</v>
      </c>
      <c r="D69" s="420">
        <f t="shared" si="0"/>
        <v>1.083</v>
      </c>
    </row>
    <row r="70" ht="18.95" customHeight="1" spans="1:4">
      <c r="A70" s="427" t="s">
        <v>73</v>
      </c>
      <c r="B70" s="430">
        <v>3223</v>
      </c>
      <c r="C70" s="421">
        <v>2865</v>
      </c>
      <c r="D70" s="420">
        <f t="shared" ref="D70:D91" si="1">IF(AND(B70&lt;&gt;0,C70&lt;&gt;0),C70/B70,"")</f>
        <v>0.889</v>
      </c>
    </row>
    <row r="71" ht="18.95" customHeight="1" spans="1:4">
      <c r="A71" s="427" t="s">
        <v>74</v>
      </c>
      <c r="B71" s="430">
        <v>1692</v>
      </c>
      <c r="C71" s="421">
        <v>1706</v>
      </c>
      <c r="D71" s="420">
        <f t="shared" si="1"/>
        <v>1.008</v>
      </c>
    </row>
    <row r="72" ht="18.95" customHeight="1" spans="1:4">
      <c r="A72" s="427" t="s">
        <v>75</v>
      </c>
      <c r="B72" s="430">
        <v>1996</v>
      </c>
      <c r="C72" s="421">
        <v>2056</v>
      </c>
      <c r="D72" s="420">
        <f t="shared" si="1"/>
        <v>1.03</v>
      </c>
    </row>
    <row r="73" ht="18.95" customHeight="1" spans="1:4">
      <c r="A73" s="427" t="s">
        <v>76</v>
      </c>
      <c r="B73" s="430">
        <v>3281</v>
      </c>
      <c r="C73" s="421">
        <v>3305</v>
      </c>
      <c r="D73" s="420">
        <f t="shared" si="1"/>
        <v>1.007</v>
      </c>
    </row>
    <row r="74" ht="18.95" customHeight="1" spans="1:4">
      <c r="A74" s="427" t="s">
        <v>77</v>
      </c>
      <c r="B74" s="430">
        <v>189</v>
      </c>
      <c r="C74" s="421">
        <v>200</v>
      </c>
      <c r="D74" s="420">
        <f t="shared" si="1"/>
        <v>1.058</v>
      </c>
    </row>
    <row r="75" ht="18.95" customHeight="1" spans="1:4">
      <c r="A75" s="427" t="s">
        <v>78</v>
      </c>
      <c r="B75" s="430">
        <v>35800</v>
      </c>
      <c r="C75" s="421">
        <v>54114</v>
      </c>
      <c r="D75" s="420">
        <f t="shared" si="1"/>
        <v>1.512</v>
      </c>
    </row>
    <row r="76" ht="18.95" customHeight="1" spans="1:4">
      <c r="A76" s="427" t="s">
        <v>79</v>
      </c>
      <c r="B76" s="430">
        <v>1166</v>
      </c>
      <c r="C76" s="421">
        <v>1206</v>
      </c>
      <c r="D76" s="420">
        <f t="shared" si="1"/>
        <v>1.034</v>
      </c>
    </row>
    <row r="77" ht="18.95" customHeight="1" spans="1:4">
      <c r="A77" s="427" t="s">
        <v>792</v>
      </c>
      <c r="B77" s="430">
        <v>165</v>
      </c>
      <c r="C77" s="421">
        <v>180</v>
      </c>
      <c r="D77" s="420">
        <f t="shared" si="1"/>
        <v>1.091</v>
      </c>
    </row>
    <row r="78" ht="18.95" customHeight="1" spans="1:4">
      <c r="A78" s="427" t="s">
        <v>81</v>
      </c>
      <c r="B78" s="430">
        <v>542</v>
      </c>
      <c r="C78" s="421">
        <v>565</v>
      </c>
      <c r="D78" s="420">
        <f t="shared" si="1"/>
        <v>1.042</v>
      </c>
    </row>
    <row r="79" ht="18.95" customHeight="1" spans="1:4">
      <c r="A79" s="427" t="s">
        <v>82</v>
      </c>
      <c r="B79" s="430">
        <v>29</v>
      </c>
      <c r="C79" s="421">
        <v>30</v>
      </c>
      <c r="D79" s="420">
        <f t="shared" si="1"/>
        <v>1.034</v>
      </c>
    </row>
    <row r="80" ht="18.95" customHeight="1" spans="1:4">
      <c r="A80" s="427" t="s">
        <v>83</v>
      </c>
      <c r="B80" s="430">
        <v>30</v>
      </c>
      <c r="C80" s="421">
        <v>45</v>
      </c>
      <c r="D80" s="420">
        <f t="shared" si="1"/>
        <v>1.5</v>
      </c>
    </row>
    <row r="81" ht="18.95" customHeight="1" spans="1:4">
      <c r="A81" s="427" t="s">
        <v>84</v>
      </c>
      <c r="B81" s="430">
        <v>10</v>
      </c>
      <c r="C81" s="421">
        <v>15</v>
      </c>
      <c r="D81" s="420">
        <f t="shared" si="1"/>
        <v>1.5</v>
      </c>
    </row>
    <row r="82" ht="18.95" customHeight="1" spans="1:4">
      <c r="A82" s="427" t="s">
        <v>85</v>
      </c>
      <c r="B82" s="430">
        <v>100</v>
      </c>
      <c r="C82" s="421">
        <v>100</v>
      </c>
      <c r="D82" s="420">
        <f t="shared" si="1"/>
        <v>1</v>
      </c>
    </row>
    <row r="83" ht="18.95" customHeight="1" spans="1:4">
      <c r="A83" s="427" t="s">
        <v>86</v>
      </c>
      <c r="B83" s="430">
        <v>1519</v>
      </c>
      <c r="C83" s="421">
        <v>1685</v>
      </c>
      <c r="D83" s="420">
        <f t="shared" si="1"/>
        <v>1.109</v>
      </c>
    </row>
    <row r="84" ht="18.95" customHeight="1" spans="1:4">
      <c r="A84" s="427" t="s">
        <v>87</v>
      </c>
      <c r="B84" s="430"/>
      <c r="C84" s="421"/>
      <c r="D84" s="420" t="str">
        <f t="shared" si="1"/>
        <v/>
      </c>
    </row>
    <row r="85" ht="18.95" customHeight="1" spans="1:4">
      <c r="A85" s="423" t="s">
        <v>88</v>
      </c>
      <c r="B85" s="417">
        <f>SUM(B86:B87)</f>
        <v>4004</v>
      </c>
      <c r="C85" s="417">
        <f>SUM(C86:C87)</f>
        <v>4053</v>
      </c>
      <c r="D85" s="418">
        <f t="shared" si="1"/>
        <v>1.012</v>
      </c>
    </row>
    <row r="86" ht="18.95" customHeight="1" spans="1:4">
      <c r="A86" s="425" t="s">
        <v>89</v>
      </c>
      <c r="B86" s="431">
        <v>4004</v>
      </c>
      <c r="C86" s="431">
        <v>4053</v>
      </c>
      <c r="D86" s="420">
        <f t="shared" si="1"/>
        <v>1.012</v>
      </c>
    </row>
    <row r="87" ht="18.95" customHeight="1" spans="1:4">
      <c r="A87" s="425" t="s">
        <v>90</v>
      </c>
      <c r="B87" s="431"/>
      <c r="C87" s="431"/>
      <c r="D87" s="420" t="str">
        <f t="shared" si="1"/>
        <v/>
      </c>
    </row>
    <row r="88" ht="18.95" customHeight="1" spans="1:4">
      <c r="A88" s="423" t="s">
        <v>91</v>
      </c>
      <c r="B88" s="432">
        <v>2111</v>
      </c>
      <c r="C88" s="432"/>
      <c r="D88" s="420" t="str">
        <f t="shared" si="1"/>
        <v/>
      </c>
    </row>
    <row r="89" ht="18.95" customHeight="1" spans="1:4">
      <c r="A89" s="423" t="s">
        <v>94</v>
      </c>
      <c r="B89" s="432">
        <v>21341</v>
      </c>
      <c r="C89" s="433">
        <f>SUM(C90)</f>
        <v>6300</v>
      </c>
      <c r="D89" s="420">
        <f t="shared" si="1"/>
        <v>0.295</v>
      </c>
    </row>
    <row r="90" ht="18.95" customHeight="1" spans="1:4">
      <c r="A90" s="425" t="s">
        <v>95</v>
      </c>
      <c r="B90" s="434">
        <v>21341</v>
      </c>
      <c r="C90" s="434">
        <v>6300</v>
      </c>
      <c r="D90" s="420">
        <f t="shared" si="1"/>
        <v>0.295</v>
      </c>
    </row>
    <row r="91" ht="18.95" customHeight="1" spans="1:4">
      <c r="A91" s="435" t="s">
        <v>96</v>
      </c>
      <c r="B91" s="417">
        <f>SUM(B29,B30,B85,B88,B89)</f>
        <v>326724</v>
      </c>
      <c r="C91" s="417">
        <f>SUM(C29,C30,C85,C88,C89)</f>
        <v>322925</v>
      </c>
      <c r="D91" s="418">
        <f t="shared" si="1"/>
        <v>0.988</v>
      </c>
    </row>
    <row r="92" ht="18.95" customHeight="1" spans="2:3">
      <c r="B92" s="3"/>
      <c r="C92" s="3"/>
    </row>
    <row r="93" ht="18.95" customHeight="1" spans="2:3">
      <c r="B93" s="3"/>
      <c r="C93" s="3"/>
    </row>
    <row r="94" ht="18.95" customHeight="1" spans="2:3">
      <c r="B94" s="3"/>
      <c r="C94" s="3"/>
    </row>
    <row r="95" ht="18.95" customHeight="1" spans="2:3">
      <c r="B95" s="3"/>
      <c r="C95" s="3"/>
    </row>
    <row r="96" ht="18.95" customHeight="1" spans="2:3">
      <c r="B96" s="3"/>
      <c r="C96" s="3"/>
    </row>
    <row r="97" ht="18.95" customHeight="1" spans="2:3">
      <c r="B97" s="3"/>
      <c r="C97" s="3"/>
    </row>
    <row r="98" ht="18.95" customHeight="1" spans="2:3">
      <c r="B98" s="3"/>
      <c r="C98" s="3"/>
    </row>
    <row r="99" s="3" customFormat="1" ht="18.95" customHeight="1"/>
    <row r="100" s="3" customFormat="1" ht="18.75" customHeight="1"/>
    <row r="101" s="3" customFormat="1" ht="18.95" customHeight="1"/>
    <row r="102" s="3" customFormat="1" ht="18.95" customHeight="1"/>
    <row r="103" s="3" customFormat="1" ht="18.75" customHeight="1"/>
    <row r="104" s="3" customFormat="1"/>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C4 D4">
      <formula1>20</formula1>
    </dataValidation>
    <dataValidation type="custom" allowBlank="1" showInputMessage="1" showErrorMessage="1" errorTitle="提示" error="对不起，此处只能输入数字。" sqref="B6 C6 B7 C7 B8 C8 B9 C9 B10 C10 B11 C11 B12 C12 B13 C13 B14 C14 B15 C15 B16 C16 B17 C17 B18 C18 B19 C19 B20 C20 B21 C21 B22 C22 B23 C23 B24 C24 B25 C25 B26 C26 B27 C27 B28 C28 B29 C29 B30 C30 B31 C31 B32 C32 B33 C33 B34 C34 B35 C35 B36 C36 B37 C37 B38 C38 B39 C39 B40 C40 B41 C41 B42 C42 B43 C43 B44 C44 B45 C45 B46 C46 B47 C47 B48 C48 B49 C49 B50 C50 B56 C56 B60 C60 B61 C61 B62 C62 B63 C63 B64 C64 C65 C66 C67 C68 C69 C70 C71 C72 C73 C74 C75 C76 C77 C78 C79 C80 C81 C82 B85 C85 B86 C86 B87 C87 B88 C88 B89 C89 B90 C90 B91:C91 B51:B55 B57:B59 C51:C55 C57:C59 C83:C84">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&amp;P+28 页，共 &amp;N+52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0">
    <tabColor rgb="FF92D050"/>
  </sheetPr>
  <dimension ref="A1:D104"/>
  <sheetViews>
    <sheetView showGridLines="0" showZeros="0" workbookViewId="0">
      <pane ySplit="5" topLeftCell="A17" activePane="bottomLeft" state="frozen"/>
      <selection/>
      <selection pane="bottomLeft" activeCell="G24" sqref="G24"/>
    </sheetView>
  </sheetViews>
  <sheetFormatPr defaultColWidth="8.75" defaultRowHeight="14.25" outlineLevelCol="3"/>
  <cols>
    <col min="1" max="1" width="48.625" style="3" customWidth="1"/>
    <col min="2" max="3" width="15.625" style="4" customWidth="1"/>
    <col min="4" max="4" width="15.625" style="3" customWidth="1"/>
    <col min="5" max="16384" width="8.75" style="3"/>
  </cols>
  <sheetData>
    <row r="1" ht="20" customHeight="1" spans="1:1">
      <c r="A1" s="3" t="s">
        <v>793</v>
      </c>
    </row>
    <row r="2" s="1" customFormat="1" ht="30" customHeight="1" spans="1:4">
      <c r="A2" s="263" t="s">
        <v>794</v>
      </c>
      <c r="B2" s="263"/>
      <c r="C2" s="263"/>
      <c r="D2" s="263"/>
    </row>
    <row r="3" ht="20" customHeight="1" spans="1:4">
      <c r="A3" s="6" t="str">
        <f>""</f>
        <v/>
      </c>
      <c r="B3" s="413"/>
      <c r="C3" s="414" t="s">
        <v>2</v>
      </c>
      <c r="D3" s="414"/>
    </row>
    <row r="4" ht="20" customHeight="1" spans="1:4">
      <c r="A4" s="384" t="s">
        <v>3</v>
      </c>
      <c r="B4" s="415" t="s">
        <v>6</v>
      </c>
      <c r="C4" s="385" t="s">
        <v>788</v>
      </c>
      <c r="D4" s="268" t="s">
        <v>789</v>
      </c>
    </row>
    <row r="5" ht="20" customHeight="1" spans="1:4">
      <c r="A5" s="387"/>
      <c r="B5" s="416"/>
      <c r="C5" s="388"/>
      <c r="D5" s="268"/>
    </row>
    <row r="6" ht="18.95" customHeight="1" spans="1:4">
      <c r="A6" s="65" t="s">
        <v>9</v>
      </c>
      <c r="B6" s="417">
        <f>SUM(B7:B21)</f>
        <v>25402</v>
      </c>
      <c r="C6" s="417">
        <f>SUM(C7:C21)</f>
        <v>32924</v>
      </c>
      <c r="D6" s="418">
        <f>IF(AND(B6&lt;&gt;0,C6&lt;&gt;0),C6/B6,"")</f>
        <v>1.296</v>
      </c>
    </row>
    <row r="7" ht="18.95" customHeight="1" spans="1:4">
      <c r="A7" s="16" t="s">
        <v>10</v>
      </c>
      <c r="B7" s="419">
        <v>8512</v>
      </c>
      <c r="C7" s="419">
        <v>10525</v>
      </c>
      <c r="D7" s="420">
        <f t="shared" ref="D7:D38" si="0">IF(AND(B7&lt;&gt;0,C7&lt;&gt;0),C7/B7,"")</f>
        <v>1.236</v>
      </c>
    </row>
    <row r="8" ht="18.95" customHeight="1" spans="1:4">
      <c r="A8" s="16" t="s">
        <v>11</v>
      </c>
      <c r="B8" s="419"/>
      <c r="C8" s="419"/>
      <c r="D8" s="420" t="str">
        <f t="shared" si="0"/>
        <v/>
      </c>
    </row>
    <row r="9" ht="18.95" customHeight="1" spans="1:4">
      <c r="A9" s="16" t="s">
        <v>12</v>
      </c>
      <c r="B9" s="419">
        <v>609</v>
      </c>
      <c r="C9" s="419">
        <v>753</v>
      </c>
      <c r="D9" s="420">
        <f t="shared" si="0"/>
        <v>1.236</v>
      </c>
    </row>
    <row r="10" ht="18.95" customHeight="1" spans="1:4">
      <c r="A10" s="16" t="s">
        <v>13</v>
      </c>
      <c r="B10" s="419">
        <v>327</v>
      </c>
      <c r="C10" s="419">
        <v>360</v>
      </c>
      <c r="D10" s="420">
        <f t="shared" si="0"/>
        <v>1.101</v>
      </c>
    </row>
    <row r="11" ht="18.95" customHeight="1" spans="1:4">
      <c r="A11" s="16" t="s">
        <v>14</v>
      </c>
      <c r="B11" s="419">
        <v>545</v>
      </c>
      <c r="C11" s="419">
        <v>536</v>
      </c>
      <c r="D11" s="420">
        <f t="shared" si="0"/>
        <v>0.983</v>
      </c>
    </row>
    <row r="12" ht="18.95" customHeight="1" spans="1:4">
      <c r="A12" s="16" t="s">
        <v>15</v>
      </c>
      <c r="B12" s="419">
        <v>915</v>
      </c>
      <c r="C12" s="419">
        <v>927</v>
      </c>
      <c r="D12" s="420">
        <f t="shared" si="0"/>
        <v>1.013</v>
      </c>
    </row>
    <row r="13" ht="18.95" customHeight="1" spans="1:4">
      <c r="A13" s="16" t="s">
        <v>16</v>
      </c>
      <c r="B13" s="419">
        <v>754</v>
      </c>
      <c r="C13" s="419">
        <v>793</v>
      </c>
      <c r="D13" s="420">
        <f t="shared" si="0"/>
        <v>1.052</v>
      </c>
    </row>
    <row r="14" ht="18.95" customHeight="1" spans="1:4">
      <c r="A14" s="16" t="s">
        <v>17</v>
      </c>
      <c r="B14" s="419">
        <v>387</v>
      </c>
      <c r="C14" s="419">
        <v>309</v>
      </c>
      <c r="D14" s="420">
        <f t="shared" si="0"/>
        <v>0.798</v>
      </c>
    </row>
    <row r="15" ht="18.95" customHeight="1" spans="1:4">
      <c r="A15" s="16" t="s">
        <v>18</v>
      </c>
      <c r="B15" s="419">
        <v>676</v>
      </c>
      <c r="C15" s="419">
        <v>927</v>
      </c>
      <c r="D15" s="420">
        <f t="shared" si="0"/>
        <v>1.371</v>
      </c>
    </row>
    <row r="16" ht="18.95" customHeight="1" spans="1:4">
      <c r="A16" s="16" t="s">
        <v>19</v>
      </c>
      <c r="B16" s="419">
        <v>1224</v>
      </c>
      <c r="C16" s="419">
        <v>4158</v>
      </c>
      <c r="D16" s="420">
        <f t="shared" si="0"/>
        <v>3.397</v>
      </c>
    </row>
    <row r="17" ht="18.95" customHeight="1" spans="1:4">
      <c r="A17" s="16" t="s">
        <v>20</v>
      </c>
      <c r="B17" s="419">
        <v>819</v>
      </c>
      <c r="C17" s="419">
        <v>876</v>
      </c>
      <c r="D17" s="420">
        <f t="shared" si="0"/>
        <v>1.07</v>
      </c>
    </row>
    <row r="18" ht="18.95" customHeight="1" spans="1:4">
      <c r="A18" s="16" t="s">
        <v>21</v>
      </c>
      <c r="B18" s="419">
        <v>1382</v>
      </c>
      <c r="C18" s="419">
        <v>3809</v>
      </c>
      <c r="D18" s="420">
        <f t="shared" si="0"/>
        <v>2.756</v>
      </c>
    </row>
    <row r="19" ht="18.95" customHeight="1" spans="1:4">
      <c r="A19" s="16" t="s">
        <v>22</v>
      </c>
      <c r="B19" s="419">
        <v>2633</v>
      </c>
      <c r="C19" s="419">
        <v>2369</v>
      </c>
      <c r="D19" s="420">
        <f t="shared" si="0"/>
        <v>0.9</v>
      </c>
    </row>
    <row r="20" ht="18.95" customHeight="1" spans="1:4">
      <c r="A20" s="16" t="s">
        <v>23</v>
      </c>
      <c r="B20" s="419">
        <v>6502</v>
      </c>
      <c r="C20" s="419">
        <v>6500</v>
      </c>
      <c r="D20" s="420">
        <f t="shared" si="0"/>
        <v>1</v>
      </c>
    </row>
    <row r="21" ht="18.95" customHeight="1" spans="1:4">
      <c r="A21" s="16" t="s">
        <v>24</v>
      </c>
      <c r="B21" s="419">
        <v>117</v>
      </c>
      <c r="C21" s="419">
        <v>82</v>
      </c>
      <c r="D21" s="420">
        <f t="shared" si="0"/>
        <v>0.701</v>
      </c>
    </row>
    <row r="22" ht="18.95" customHeight="1" spans="1:4">
      <c r="A22" s="65" t="s">
        <v>25</v>
      </c>
      <c r="B22" s="417">
        <f>SUM(B23:B28)</f>
        <v>20183</v>
      </c>
      <c r="C22" s="417">
        <f>SUM(C23:C28)</f>
        <v>14028</v>
      </c>
      <c r="D22" s="418">
        <f t="shared" si="0"/>
        <v>0.695</v>
      </c>
    </row>
    <row r="23" ht="18.95" customHeight="1" spans="1:4">
      <c r="A23" s="16" t="s">
        <v>26</v>
      </c>
      <c r="B23" s="398">
        <v>2925</v>
      </c>
      <c r="C23" s="398">
        <v>2720</v>
      </c>
      <c r="D23" s="420">
        <f t="shared" si="0"/>
        <v>0.93</v>
      </c>
    </row>
    <row r="24" ht="18.95" customHeight="1" spans="1:4">
      <c r="A24" s="16" t="s">
        <v>27</v>
      </c>
      <c r="B24" s="398">
        <v>10428</v>
      </c>
      <c r="C24" s="398">
        <v>3430</v>
      </c>
      <c r="D24" s="420">
        <f t="shared" si="0"/>
        <v>0.329</v>
      </c>
    </row>
    <row r="25" ht="18.95" customHeight="1" spans="1:4">
      <c r="A25" s="16" t="s">
        <v>28</v>
      </c>
      <c r="B25" s="398">
        <v>2181</v>
      </c>
      <c r="C25" s="398">
        <v>2290</v>
      </c>
      <c r="D25" s="420">
        <f t="shared" si="0"/>
        <v>1.05</v>
      </c>
    </row>
    <row r="26" ht="18.95" customHeight="1" spans="1:4">
      <c r="A26" s="16" t="s">
        <v>29</v>
      </c>
      <c r="B26" s="398">
        <v>3867</v>
      </c>
      <c r="C26" s="398">
        <v>4838</v>
      </c>
      <c r="D26" s="420">
        <f t="shared" si="0"/>
        <v>1.251</v>
      </c>
    </row>
    <row r="27" ht="18.95" customHeight="1" spans="1:4">
      <c r="A27" s="16" t="s">
        <v>30</v>
      </c>
      <c r="B27" s="398">
        <v>780</v>
      </c>
      <c r="C27" s="398">
        <v>750</v>
      </c>
      <c r="D27" s="420">
        <f t="shared" si="0"/>
        <v>0.962</v>
      </c>
    </row>
    <row r="28" ht="18.95" customHeight="1" spans="1:4">
      <c r="A28" s="16" t="s">
        <v>31</v>
      </c>
      <c r="B28" s="421">
        <v>2</v>
      </c>
      <c r="C28" s="421">
        <v>0</v>
      </c>
      <c r="D28" s="420" t="str">
        <f t="shared" si="0"/>
        <v/>
      </c>
    </row>
    <row r="29" ht="18.95" customHeight="1" spans="1:4">
      <c r="A29" s="422" t="s">
        <v>32</v>
      </c>
      <c r="B29" s="417">
        <f>SUM(B6,B22)</f>
        <v>45585</v>
      </c>
      <c r="C29" s="417">
        <f>SUM(C6,C22)</f>
        <v>46952</v>
      </c>
      <c r="D29" s="418">
        <f t="shared" si="0"/>
        <v>1.03</v>
      </c>
    </row>
    <row r="30" ht="18.95" customHeight="1" spans="1:4">
      <c r="A30" s="423" t="s">
        <v>33</v>
      </c>
      <c r="B30" s="417">
        <f>SUM(B31+B35+B64)</f>
        <v>253683</v>
      </c>
      <c r="C30" s="417">
        <f>SUM(C31+C35+C64)</f>
        <v>265620</v>
      </c>
      <c r="D30" s="418">
        <f t="shared" si="0"/>
        <v>1.047</v>
      </c>
    </row>
    <row r="31" ht="18.95" customHeight="1" spans="1:4">
      <c r="A31" s="424" t="s">
        <v>34</v>
      </c>
      <c r="B31" s="417">
        <f>SUM(B32:B34)</f>
        <v>2850</v>
      </c>
      <c r="C31" s="417">
        <f>SUM(C32:C34)</f>
        <v>2850</v>
      </c>
      <c r="D31" s="418">
        <f t="shared" si="0"/>
        <v>1</v>
      </c>
    </row>
    <row r="32" ht="18.95" customHeight="1" spans="1:4">
      <c r="A32" s="425" t="s">
        <v>35</v>
      </c>
      <c r="B32" s="421">
        <v>1053</v>
      </c>
      <c r="C32" s="421">
        <v>1053</v>
      </c>
      <c r="D32" s="420">
        <f t="shared" si="0"/>
        <v>1</v>
      </c>
    </row>
    <row r="33" ht="18.95" customHeight="1" spans="1:4">
      <c r="A33" s="425" t="s">
        <v>36</v>
      </c>
      <c r="B33" s="398">
        <v>369</v>
      </c>
      <c r="C33" s="398">
        <v>369</v>
      </c>
      <c r="D33" s="420">
        <f t="shared" si="0"/>
        <v>1</v>
      </c>
    </row>
    <row r="34" ht="18.95" customHeight="1" spans="1:4">
      <c r="A34" s="425" t="s">
        <v>37</v>
      </c>
      <c r="B34" s="421">
        <v>1428</v>
      </c>
      <c r="C34" s="421">
        <v>1428</v>
      </c>
      <c r="D34" s="420">
        <f t="shared" si="0"/>
        <v>1</v>
      </c>
    </row>
    <row r="35" ht="18.95" customHeight="1" spans="1:4">
      <c r="A35" s="423" t="s">
        <v>38</v>
      </c>
      <c r="B35" s="417">
        <f>SUM(B36:B63)</f>
        <v>198313</v>
      </c>
      <c r="C35" s="417">
        <f>SUM(C36:C63)</f>
        <v>191786</v>
      </c>
      <c r="D35" s="418">
        <f t="shared" si="0"/>
        <v>0.967</v>
      </c>
    </row>
    <row r="36" ht="18.95" customHeight="1" spans="1:4">
      <c r="A36" s="425" t="s">
        <v>39</v>
      </c>
      <c r="B36" s="398"/>
      <c r="C36" s="398"/>
      <c r="D36" s="420" t="str">
        <f t="shared" si="0"/>
        <v/>
      </c>
    </row>
    <row r="37" ht="18.95" customHeight="1" spans="1:4">
      <c r="A37" s="426" t="s">
        <v>40</v>
      </c>
      <c r="B37" s="398">
        <v>31546</v>
      </c>
      <c r="C37" s="398">
        <v>33161</v>
      </c>
      <c r="D37" s="420">
        <f t="shared" si="0"/>
        <v>1.051</v>
      </c>
    </row>
    <row r="38" ht="18.95" customHeight="1" spans="1:4">
      <c r="A38" s="427" t="s">
        <v>41</v>
      </c>
      <c r="B38" s="398">
        <v>29217</v>
      </c>
      <c r="C38" s="398">
        <v>29171</v>
      </c>
      <c r="D38" s="420">
        <f t="shared" si="0"/>
        <v>0.998</v>
      </c>
    </row>
    <row r="39" ht="18.95" customHeight="1" spans="1:4">
      <c r="A39" s="427" t="s">
        <v>42</v>
      </c>
      <c r="B39" s="398">
        <v>8079</v>
      </c>
      <c r="C39" s="398">
        <v>4443</v>
      </c>
      <c r="D39" s="420">
        <f t="shared" ref="D39:D70" si="1">IF(AND(B39&lt;&gt;0,C39&lt;&gt;0),C39/B39,"")</f>
        <v>0.55</v>
      </c>
    </row>
    <row r="40" ht="18.95" customHeight="1" spans="1:4">
      <c r="A40" s="427" t="s">
        <v>43</v>
      </c>
      <c r="B40" s="398"/>
      <c r="C40" s="398"/>
      <c r="D40" s="420" t="str">
        <f t="shared" si="1"/>
        <v/>
      </c>
    </row>
    <row r="41" ht="18.95" customHeight="1" spans="1:4">
      <c r="A41" s="427" t="s">
        <v>44</v>
      </c>
      <c r="B41" s="398"/>
      <c r="C41" s="398"/>
      <c r="D41" s="420" t="str">
        <f t="shared" si="1"/>
        <v/>
      </c>
    </row>
    <row r="42" ht="18.95" customHeight="1" spans="1:4">
      <c r="A42" s="427" t="s">
        <v>45</v>
      </c>
      <c r="B42" s="398"/>
      <c r="C42" s="398"/>
      <c r="D42" s="420" t="str">
        <f t="shared" si="1"/>
        <v/>
      </c>
    </row>
    <row r="43" ht="18.95" customHeight="1" spans="1:4">
      <c r="A43" s="427" t="s">
        <v>46</v>
      </c>
      <c r="B43" s="398"/>
      <c r="C43" s="398"/>
      <c r="D43" s="420" t="str">
        <f t="shared" si="1"/>
        <v/>
      </c>
    </row>
    <row r="44" ht="18.95" customHeight="1" spans="1:4">
      <c r="A44" s="427" t="s">
        <v>47</v>
      </c>
      <c r="B44" s="398"/>
      <c r="C44" s="398"/>
      <c r="D44" s="420" t="str">
        <f t="shared" si="1"/>
        <v/>
      </c>
    </row>
    <row r="45" ht="18.95" customHeight="1" spans="1:4">
      <c r="A45" s="427" t="s">
        <v>48</v>
      </c>
      <c r="B45" s="398"/>
      <c r="C45" s="398"/>
      <c r="D45" s="420" t="str">
        <f t="shared" si="1"/>
        <v/>
      </c>
    </row>
    <row r="46" ht="18.95" customHeight="1" spans="1:4">
      <c r="A46" s="427" t="s">
        <v>49</v>
      </c>
      <c r="B46" s="398"/>
      <c r="C46" s="398"/>
      <c r="D46" s="420" t="str">
        <f t="shared" si="1"/>
        <v/>
      </c>
    </row>
    <row r="47" ht="18.95" customHeight="1" spans="1:4">
      <c r="A47" s="427" t="s">
        <v>50</v>
      </c>
      <c r="B47" s="398">
        <v>5499</v>
      </c>
      <c r="C47" s="398">
        <v>5355</v>
      </c>
      <c r="D47" s="420">
        <f t="shared" si="1"/>
        <v>0.974</v>
      </c>
    </row>
    <row r="48" ht="18.95" customHeight="1" spans="1:4">
      <c r="A48" s="427" t="s">
        <v>51</v>
      </c>
      <c r="B48" s="398">
        <v>13987</v>
      </c>
      <c r="C48" s="398">
        <v>13823</v>
      </c>
      <c r="D48" s="420">
        <f t="shared" si="1"/>
        <v>0.988</v>
      </c>
    </row>
    <row r="49" ht="18.95" customHeight="1" spans="1:4">
      <c r="A49" s="427" t="s">
        <v>52</v>
      </c>
      <c r="B49" s="398">
        <v>2483</v>
      </c>
      <c r="C49" s="398">
        <v>870</v>
      </c>
      <c r="D49" s="420">
        <f t="shared" si="1"/>
        <v>0.35</v>
      </c>
    </row>
    <row r="50" ht="18.95" customHeight="1" spans="1:4">
      <c r="A50" s="427" t="s">
        <v>53</v>
      </c>
      <c r="B50" s="398">
        <v>23083</v>
      </c>
      <c r="C50" s="398">
        <v>19681</v>
      </c>
      <c r="D50" s="420">
        <f t="shared" si="1"/>
        <v>0.853</v>
      </c>
    </row>
    <row r="51" ht="18.95" customHeight="1" spans="1:4">
      <c r="A51" s="427" t="s">
        <v>54</v>
      </c>
      <c r="B51" s="398">
        <v>984</v>
      </c>
      <c r="C51" s="398">
        <v>935</v>
      </c>
      <c r="D51" s="420">
        <f t="shared" si="1"/>
        <v>0.95</v>
      </c>
    </row>
    <row r="52" ht="18.95" customHeight="1" spans="1:4">
      <c r="A52" s="428" t="s">
        <v>55</v>
      </c>
      <c r="B52" s="398">
        <v>11692</v>
      </c>
      <c r="C52" s="398">
        <v>11631</v>
      </c>
      <c r="D52" s="420">
        <f t="shared" si="1"/>
        <v>0.995</v>
      </c>
    </row>
    <row r="53" ht="18.95" customHeight="1" spans="1:4">
      <c r="A53" s="428" t="s">
        <v>56</v>
      </c>
      <c r="B53" s="398">
        <v>333</v>
      </c>
      <c r="C53" s="398">
        <v>350</v>
      </c>
      <c r="D53" s="420">
        <f t="shared" si="1"/>
        <v>1.051</v>
      </c>
    </row>
    <row r="54" ht="18.95" customHeight="1" spans="1:4">
      <c r="A54" s="428" t="s">
        <v>57</v>
      </c>
      <c r="B54" s="398">
        <v>24776</v>
      </c>
      <c r="C54" s="398">
        <v>25281</v>
      </c>
      <c r="D54" s="420">
        <f t="shared" si="1"/>
        <v>1.02</v>
      </c>
    </row>
    <row r="55" ht="18.95" customHeight="1" spans="1:4">
      <c r="A55" s="428" t="s">
        <v>790</v>
      </c>
      <c r="B55" s="398">
        <v>17741</v>
      </c>
      <c r="C55" s="398">
        <v>18183</v>
      </c>
      <c r="D55" s="420">
        <f t="shared" si="1"/>
        <v>1.025</v>
      </c>
    </row>
    <row r="56" ht="18.95" customHeight="1" spans="1:4">
      <c r="A56" s="428" t="s">
        <v>59</v>
      </c>
      <c r="B56" s="398">
        <v>3843</v>
      </c>
      <c r="C56" s="398">
        <v>3050</v>
      </c>
      <c r="D56" s="420">
        <f t="shared" si="1"/>
        <v>0.794</v>
      </c>
    </row>
    <row r="57" ht="18.95" customHeight="1" spans="1:4">
      <c r="A57" s="428" t="s">
        <v>60</v>
      </c>
      <c r="B57" s="398">
        <v>14862</v>
      </c>
      <c r="C57" s="398">
        <v>14815</v>
      </c>
      <c r="D57" s="420">
        <f t="shared" si="1"/>
        <v>0.997</v>
      </c>
    </row>
    <row r="58" ht="18.95" customHeight="1" spans="1:4">
      <c r="A58" s="428" t="s">
        <v>61</v>
      </c>
      <c r="B58" s="398">
        <v>3775</v>
      </c>
      <c r="C58" s="398">
        <v>6000</v>
      </c>
      <c r="D58" s="420">
        <f t="shared" si="1"/>
        <v>1.589</v>
      </c>
    </row>
    <row r="59" ht="18.95" customHeight="1" spans="1:4">
      <c r="A59" s="428" t="s">
        <v>62</v>
      </c>
      <c r="B59" s="398">
        <v>4725</v>
      </c>
      <c r="C59" s="398">
        <v>4725</v>
      </c>
      <c r="D59" s="420">
        <f t="shared" si="1"/>
        <v>1</v>
      </c>
    </row>
    <row r="60" ht="18.95" customHeight="1" spans="1:4">
      <c r="A60" s="428" t="s">
        <v>63</v>
      </c>
      <c r="B60" s="398"/>
      <c r="C60" s="398"/>
      <c r="D60" s="420" t="str">
        <f t="shared" si="1"/>
        <v/>
      </c>
    </row>
    <row r="61" ht="18.95" customHeight="1" spans="1:4">
      <c r="A61" s="428" t="s">
        <v>791</v>
      </c>
      <c r="B61" s="398">
        <v>320</v>
      </c>
      <c r="C61" s="398">
        <v>150</v>
      </c>
      <c r="D61" s="420">
        <f t="shared" si="1"/>
        <v>0.469</v>
      </c>
    </row>
    <row r="62" ht="18.95" customHeight="1" spans="1:4">
      <c r="A62" s="428" t="s">
        <v>65</v>
      </c>
      <c r="B62" s="398"/>
      <c r="C62" s="398"/>
      <c r="D62" s="420" t="str">
        <f t="shared" si="1"/>
        <v/>
      </c>
    </row>
    <row r="63" ht="18.95" customHeight="1" spans="1:4">
      <c r="A63" s="427" t="s">
        <v>66</v>
      </c>
      <c r="B63" s="421">
        <v>1368</v>
      </c>
      <c r="C63" s="421">
        <v>162</v>
      </c>
      <c r="D63" s="420">
        <f t="shared" si="1"/>
        <v>0.118</v>
      </c>
    </row>
    <row r="64" ht="18.95" customHeight="1" spans="1:4">
      <c r="A64" s="429" t="s">
        <v>67</v>
      </c>
      <c r="B64" s="417">
        <f>SUM(B65:B84)</f>
        <v>52520</v>
      </c>
      <c r="C64" s="417">
        <f>SUM(C65:C84)</f>
        <v>70984</v>
      </c>
      <c r="D64" s="418">
        <f t="shared" si="1"/>
        <v>1.352</v>
      </c>
    </row>
    <row r="65" ht="18.95" customHeight="1" spans="1:4">
      <c r="A65" s="427" t="s">
        <v>68</v>
      </c>
      <c r="B65" s="430">
        <v>1142</v>
      </c>
      <c r="C65" s="421">
        <v>1142</v>
      </c>
      <c r="D65" s="420">
        <f t="shared" si="1"/>
        <v>1</v>
      </c>
    </row>
    <row r="66" ht="18.95" customHeight="1" spans="1:4">
      <c r="A66" s="427" t="s">
        <v>69</v>
      </c>
      <c r="B66" s="430">
        <v>39</v>
      </c>
      <c r="C66" s="421">
        <v>45</v>
      </c>
      <c r="D66" s="420">
        <f t="shared" si="1"/>
        <v>1.154</v>
      </c>
    </row>
    <row r="67" ht="18.95" customHeight="1" spans="1:4">
      <c r="A67" s="427" t="s">
        <v>70</v>
      </c>
      <c r="B67" s="430">
        <v>338</v>
      </c>
      <c r="C67" s="421">
        <v>360</v>
      </c>
      <c r="D67" s="420">
        <f t="shared" si="1"/>
        <v>1.065</v>
      </c>
    </row>
    <row r="68" ht="18.95" customHeight="1" spans="1:4">
      <c r="A68" s="427" t="s">
        <v>71</v>
      </c>
      <c r="B68" s="430">
        <v>1019</v>
      </c>
      <c r="C68" s="421">
        <v>1105</v>
      </c>
      <c r="D68" s="420">
        <f t="shared" si="1"/>
        <v>1.084</v>
      </c>
    </row>
    <row r="69" ht="18.95" customHeight="1" spans="1:4">
      <c r="A69" s="427" t="s">
        <v>72</v>
      </c>
      <c r="B69" s="430">
        <v>240</v>
      </c>
      <c r="C69" s="421">
        <v>260</v>
      </c>
      <c r="D69" s="420">
        <f t="shared" si="1"/>
        <v>1.083</v>
      </c>
    </row>
    <row r="70" ht="18.95" customHeight="1" spans="1:4">
      <c r="A70" s="427" t="s">
        <v>73</v>
      </c>
      <c r="B70" s="430">
        <v>3223</v>
      </c>
      <c r="C70" s="421">
        <v>2865</v>
      </c>
      <c r="D70" s="420">
        <f t="shared" si="1"/>
        <v>0.889</v>
      </c>
    </row>
    <row r="71" ht="18.95" customHeight="1" spans="1:4">
      <c r="A71" s="427" t="s">
        <v>74</v>
      </c>
      <c r="B71" s="430">
        <v>1692</v>
      </c>
      <c r="C71" s="421">
        <v>1706</v>
      </c>
      <c r="D71" s="420">
        <f t="shared" ref="D71:D91" si="2">IF(AND(B71&lt;&gt;0,C71&lt;&gt;0),C71/B71,"")</f>
        <v>1.008</v>
      </c>
    </row>
    <row r="72" ht="18.95" customHeight="1" spans="1:4">
      <c r="A72" s="427" t="s">
        <v>75</v>
      </c>
      <c r="B72" s="430">
        <v>1996</v>
      </c>
      <c r="C72" s="421">
        <v>2056</v>
      </c>
      <c r="D72" s="420">
        <f t="shared" si="2"/>
        <v>1.03</v>
      </c>
    </row>
    <row r="73" ht="18.95" customHeight="1" spans="1:4">
      <c r="A73" s="427" t="s">
        <v>76</v>
      </c>
      <c r="B73" s="430">
        <v>3281</v>
      </c>
      <c r="C73" s="421">
        <v>3305</v>
      </c>
      <c r="D73" s="420">
        <f t="shared" si="2"/>
        <v>1.007</v>
      </c>
    </row>
    <row r="74" ht="18.95" customHeight="1" spans="1:4">
      <c r="A74" s="427" t="s">
        <v>77</v>
      </c>
      <c r="B74" s="430">
        <v>189</v>
      </c>
      <c r="C74" s="421">
        <v>200</v>
      </c>
      <c r="D74" s="420">
        <f t="shared" si="2"/>
        <v>1.058</v>
      </c>
    </row>
    <row r="75" ht="18.95" customHeight="1" spans="1:4">
      <c r="A75" s="427" t="s">
        <v>78</v>
      </c>
      <c r="B75" s="430">
        <v>35800</v>
      </c>
      <c r="C75" s="421">
        <v>54114</v>
      </c>
      <c r="D75" s="420">
        <f t="shared" si="2"/>
        <v>1.512</v>
      </c>
    </row>
    <row r="76" ht="18.95" customHeight="1" spans="1:4">
      <c r="A76" s="427" t="s">
        <v>79</v>
      </c>
      <c r="B76" s="430">
        <v>1166</v>
      </c>
      <c r="C76" s="421">
        <v>1206</v>
      </c>
      <c r="D76" s="420">
        <f t="shared" si="2"/>
        <v>1.034</v>
      </c>
    </row>
    <row r="77" ht="18.95" customHeight="1" spans="1:4">
      <c r="A77" s="427" t="s">
        <v>792</v>
      </c>
      <c r="B77" s="430">
        <v>165</v>
      </c>
      <c r="C77" s="421">
        <v>180</v>
      </c>
      <c r="D77" s="420">
        <f t="shared" si="2"/>
        <v>1.091</v>
      </c>
    </row>
    <row r="78" ht="18.95" customHeight="1" spans="1:4">
      <c r="A78" s="427" t="s">
        <v>81</v>
      </c>
      <c r="B78" s="430">
        <v>542</v>
      </c>
      <c r="C78" s="421">
        <v>565</v>
      </c>
      <c r="D78" s="420">
        <f t="shared" si="2"/>
        <v>1.042</v>
      </c>
    </row>
    <row r="79" ht="18.95" customHeight="1" spans="1:4">
      <c r="A79" s="427" t="s">
        <v>82</v>
      </c>
      <c r="B79" s="430">
        <v>29</v>
      </c>
      <c r="C79" s="421">
        <v>30</v>
      </c>
      <c r="D79" s="420">
        <f t="shared" si="2"/>
        <v>1.034</v>
      </c>
    </row>
    <row r="80" ht="18.95" customHeight="1" spans="1:4">
      <c r="A80" s="427" t="s">
        <v>83</v>
      </c>
      <c r="B80" s="430">
        <v>30</v>
      </c>
      <c r="C80" s="421">
        <v>45</v>
      </c>
      <c r="D80" s="420">
        <f t="shared" si="2"/>
        <v>1.5</v>
      </c>
    </row>
    <row r="81" ht="18.95" customHeight="1" spans="1:4">
      <c r="A81" s="427" t="s">
        <v>84</v>
      </c>
      <c r="B81" s="430">
        <v>10</v>
      </c>
      <c r="C81" s="421">
        <v>15</v>
      </c>
      <c r="D81" s="420">
        <f t="shared" si="2"/>
        <v>1.5</v>
      </c>
    </row>
    <row r="82" ht="18.95" customHeight="1" spans="1:4">
      <c r="A82" s="427" t="s">
        <v>85</v>
      </c>
      <c r="B82" s="430">
        <v>100</v>
      </c>
      <c r="C82" s="421">
        <v>100</v>
      </c>
      <c r="D82" s="420">
        <f t="shared" si="2"/>
        <v>1</v>
      </c>
    </row>
    <row r="83" ht="18.95" customHeight="1" spans="1:4">
      <c r="A83" s="427" t="s">
        <v>86</v>
      </c>
      <c r="B83" s="430">
        <v>1519</v>
      </c>
      <c r="C83" s="421">
        <v>1685</v>
      </c>
      <c r="D83" s="420">
        <f t="shared" si="2"/>
        <v>1.109</v>
      </c>
    </row>
    <row r="84" ht="18.95" customHeight="1" spans="1:4">
      <c r="A84" s="427" t="s">
        <v>87</v>
      </c>
      <c r="B84" s="430"/>
      <c r="C84" s="421"/>
      <c r="D84" s="420" t="str">
        <f t="shared" si="2"/>
        <v/>
      </c>
    </row>
    <row r="85" ht="18.95" customHeight="1" spans="1:4">
      <c r="A85" s="423" t="s">
        <v>88</v>
      </c>
      <c r="B85" s="417">
        <f>SUM(B86:B87)</f>
        <v>4004</v>
      </c>
      <c r="C85" s="417">
        <f>SUM(C86:C87)</f>
        <v>4053</v>
      </c>
      <c r="D85" s="418">
        <f t="shared" si="2"/>
        <v>1.012</v>
      </c>
    </row>
    <row r="86" ht="18.95" customHeight="1" spans="1:4">
      <c r="A86" s="425" t="s">
        <v>89</v>
      </c>
      <c r="B86" s="431">
        <v>4004</v>
      </c>
      <c r="C86" s="431">
        <v>4053</v>
      </c>
      <c r="D86" s="420">
        <f t="shared" si="2"/>
        <v>1.012</v>
      </c>
    </row>
    <row r="87" ht="18.95" customHeight="1" spans="1:4">
      <c r="A87" s="425" t="s">
        <v>90</v>
      </c>
      <c r="B87" s="431"/>
      <c r="C87" s="431"/>
      <c r="D87" s="420" t="str">
        <f t="shared" si="2"/>
        <v/>
      </c>
    </row>
    <row r="88" ht="18.95" customHeight="1" spans="1:4">
      <c r="A88" s="423" t="s">
        <v>91</v>
      </c>
      <c r="B88" s="432">
        <v>2111</v>
      </c>
      <c r="C88" s="432"/>
      <c r="D88" s="420" t="str">
        <f t="shared" si="2"/>
        <v/>
      </c>
    </row>
    <row r="89" ht="18.95" customHeight="1" spans="1:4">
      <c r="A89" s="423" t="s">
        <v>94</v>
      </c>
      <c r="B89" s="432">
        <v>21341</v>
      </c>
      <c r="C89" s="433">
        <f>SUM(C90)</f>
        <v>6300</v>
      </c>
      <c r="D89" s="420">
        <f t="shared" si="2"/>
        <v>0.295</v>
      </c>
    </row>
    <row r="90" ht="18.95" customHeight="1" spans="1:4">
      <c r="A90" s="425" t="s">
        <v>95</v>
      </c>
      <c r="B90" s="434">
        <v>21341</v>
      </c>
      <c r="C90" s="434">
        <v>6300</v>
      </c>
      <c r="D90" s="420">
        <f t="shared" si="2"/>
        <v>0.295</v>
      </c>
    </row>
    <row r="91" ht="18.95" customHeight="1" spans="1:4">
      <c r="A91" s="435" t="s">
        <v>96</v>
      </c>
      <c r="B91" s="417">
        <f>SUM(B29,B30,B85,B88,B89)</f>
        <v>326724</v>
      </c>
      <c r="C91" s="417">
        <f>SUM(C29,C30,C85,C88,C89)</f>
        <v>322925</v>
      </c>
      <c r="D91" s="418">
        <f t="shared" si="2"/>
        <v>0.988</v>
      </c>
    </row>
    <row r="92" ht="18.95" customHeight="1" spans="2:3">
      <c r="B92" s="3"/>
      <c r="C92" s="3"/>
    </row>
    <row r="93" ht="18.95" customHeight="1" spans="2:3">
      <c r="B93" s="3"/>
      <c r="C93" s="3"/>
    </row>
    <row r="94" ht="18.95" customHeight="1" spans="2:3">
      <c r="B94" s="3"/>
      <c r="C94" s="3"/>
    </row>
    <row r="95" ht="18.95" customHeight="1" spans="2:3">
      <c r="B95" s="3"/>
      <c r="C95" s="3"/>
    </row>
    <row r="96" ht="18.95" customHeight="1" spans="2:3">
      <c r="B96" s="3"/>
      <c r="C96" s="3"/>
    </row>
    <row r="97" ht="18.95" customHeight="1" spans="2:3">
      <c r="B97" s="3"/>
      <c r="C97" s="3"/>
    </row>
    <row r="98" ht="18.95" customHeight="1" spans="2:3">
      <c r="B98" s="3"/>
      <c r="C98" s="3"/>
    </row>
    <row r="99" s="3" customFormat="1" ht="18.95" customHeight="1"/>
    <row r="100" s="3" customFormat="1" ht="18.75" customHeight="1"/>
    <row r="101" s="3" customFormat="1" ht="18.95" customHeight="1"/>
    <row r="102" s="3" customFormat="1" ht="18.95" customHeight="1"/>
    <row r="103" s="3" customFormat="1" ht="18.75" customHeight="1"/>
    <row r="104" s="3" customFormat="1"/>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C4 D4">
      <formula1>20</formula1>
    </dataValidation>
    <dataValidation type="custom" allowBlank="1" showInputMessage="1" showErrorMessage="1" errorTitle="提示" error="对不起，此处只能输入数字。" sqref="B6 C6 B7 C7 B8 C8 B9 C9 B10 C10 B11 C11 B12 C12 B13 C13 B14 C14 B15 C15 B16 C16 B17 C17 B18 C18 B19 C19 B20 C20 B21 C21 B22 C22 B23 C23 B24 C24 B25 C25 B26 C26 B27 C27 B28 C28 B29 C29 B30 C30 B31 C31 B32 C32 B33 C33 B34 C34 B35 C35 B36 C36 B37 C37 B38 C38 B39 C39 B40 C40 B41 C41 B42 C42 B43 C43 B44 C44 B45 C45 B46 C46 B47 C47 B48 C48 B49 C49 B50 C50 B56 C56 B60 C60 B61 C61 B62 C62 B63 C63 B64 C64 C65 C66 C67 C68 C69 C70 C71 C72 C73 C74 C75 C76 C77 C78 C79 C80 C81 C82 B85 C85 B86 C86 B87 C87 B88 C88 B89 C89 B90 C90 B91:C91 B51:B55 B57:B59 C51:C55 C57:C59 C83:C84">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&amp;P+28 页，共 &amp;N+52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sheetPr>
  <dimension ref="A1:I558"/>
  <sheetViews>
    <sheetView showGridLines="0" showZeros="0" workbookViewId="0">
      <pane ySplit="5" topLeftCell="A528" activePane="bottomLeft" state="frozen"/>
      <selection/>
      <selection pane="bottomLeft" activeCell="L555" sqref="L555"/>
    </sheetView>
  </sheetViews>
  <sheetFormatPr defaultColWidth="9" defaultRowHeight="15" customHeight="1"/>
  <cols>
    <col min="1" max="1" width="39.625" style="3" customWidth="1"/>
    <col min="2" max="2" width="18.625" style="3" customWidth="1"/>
    <col min="3" max="3" width="18.625" style="380" customWidth="1"/>
    <col min="4" max="4" width="18.625" style="3" customWidth="1"/>
    <col min="5" max="16384" width="9" style="3"/>
  </cols>
  <sheetData>
    <row r="1" s="3" customFormat="1" ht="20" customHeight="1" spans="1:4">
      <c r="A1" s="309" t="s">
        <v>795</v>
      </c>
      <c r="C1" s="380"/>
      <c r="D1" s="32"/>
    </row>
    <row r="2" s="378" customFormat="1" ht="30" customHeight="1" spans="1:4">
      <c r="A2" s="263" t="s">
        <v>796</v>
      </c>
      <c r="B2" s="381"/>
      <c r="C2" s="382"/>
      <c r="D2" s="381"/>
    </row>
    <row r="3" s="3" customFormat="1" ht="20" customHeight="1" spans="1:4">
      <c r="A3" s="182" t="str">
        <f>""</f>
        <v/>
      </c>
      <c r="C3" s="380"/>
      <c r="D3" s="383" t="s">
        <v>2</v>
      </c>
    </row>
    <row r="4" s="3" customFormat="1" ht="20" customHeight="1" spans="1:4">
      <c r="A4" s="384" t="s">
        <v>3</v>
      </c>
      <c r="B4" s="385" t="s">
        <v>6</v>
      </c>
      <c r="C4" s="386" t="s">
        <v>788</v>
      </c>
      <c r="D4" s="268" t="s">
        <v>789</v>
      </c>
    </row>
    <row r="5" s="3" customFormat="1" ht="20" customHeight="1" spans="1:4">
      <c r="A5" s="387"/>
      <c r="B5" s="388"/>
      <c r="C5" s="389"/>
      <c r="D5" s="268"/>
    </row>
    <row r="6" s="2" customFormat="1" ht="17.65" customHeight="1" spans="1:4">
      <c r="A6" s="237" t="s">
        <v>797</v>
      </c>
      <c r="B6" s="390">
        <f>SUM(B7+B13+B19+B25+B32+B37+B43+B46+B49+B53+B58+B64+B69+B73+B77+B81+B86+B93+B90+B98+B100+B108)</f>
        <v>22465</v>
      </c>
      <c r="C6" s="390">
        <f>SUM(C7+C13+C19+C25+C32+C37+C43+C46+C49+C53+C58+C64+C69+C73+C77+C81+C86+C93+C90+C100+C108)</f>
        <v>21034</v>
      </c>
      <c r="D6" s="391">
        <f t="shared" ref="D6:D9" si="0">SUM(C6)/B6</f>
        <v>0.936</v>
      </c>
    </row>
    <row r="7" s="2" customFormat="1" ht="17.65" customHeight="1" spans="1:4">
      <c r="A7" s="237" t="s">
        <v>100</v>
      </c>
      <c r="B7" s="390">
        <f>SUM(B8:B12)</f>
        <v>890</v>
      </c>
      <c r="C7" s="390">
        <f>SUM(C8:C12)</f>
        <v>1000</v>
      </c>
      <c r="D7" s="391">
        <f t="shared" si="0"/>
        <v>1.124</v>
      </c>
    </row>
    <row r="8" s="3" customFormat="1" ht="17.65" customHeight="1" spans="1:4">
      <c r="A8" s="233" t="s">
        <v>101</v>
      </c>
      <c r="B8" s="392">
        <v>725</v>
      </c>
      <c r="C8" s="279">
        <v>847</v>
      </c>
      <c r="D8" s="391">
        <f t="shared" si="0"/>
        <v>1.168</v>
      </c>
    </row>
    <row r="9" s="3" customFormat="1" ht="17.65" customHeight="1" spans="1:4">
      <c r="A9" s="233" t="s">
        <v>102</v>
      </c>
      <c r="B9" s="392">
        <v>3</v>
      </c>
      <c r="C9" s="279"/>
      <c r="D9" s="391">
        <f t="shared" si="0"/>
        <v>0</v>
      </c>
    </row>
    <row r="10" s="3" customFormat="1" ht="17.65" customHeight="1" spans="1:4">
      <c r="A10" s="233" t="s">
        <v>104</v>
      </c>
      <c r="B10" s="392">
        <v>3</v>
      </c>
      <c r="C10" s="279">
        <v>3</v>
      </c>
      <c r="D10" s="391">
        <f t="shared" ref="D10:D28" si="1">IF(AND(B10&lt;&gt;0,C10&lt;&gt;0),C10/B10,"")</f>
        <v>1</v>
      </c>
    </row>
    <row r="11" s="3" customFormat="1" ht="17.65" customHeight="1" spans="1:4">
      <c r="A11" s="233" t="s">
        <v>103</v>
      </c>
      <c r="B11" s="392">
        <v>63</v>
      </c>
      <c r="C11" s="273">
        <v>45</v>
      </c>
      <c r="D11" s="391">
        <f t="shared" si="1"/>
        <v>0.714</v>
      </c>
    </row>
    <row r="12" s="3" customFormat="1" ht="17.65" customHeight="1" spans="1:4">
      <c r="A12" s="233" t="s">
        <v>105</v>
      </c>
      <c r="B12" s="392">
        <v>96</v>
      </c>
      <c r="C12" s="279">
        <v>105</v>
      </c>
      <c r="D12" s="391">
        <f t="shared" si="1"/>
        <v>1.094</v>
      </c>
    </row>
    <row r="13" s="3" customFormat="1" ht="17.65" customHeight="1" spans="1:4">
      <c r="A13" s="237" t="s">
        <v>106</v>
      </c>
      <c r="B13" s="390">
        <f>SUM(B14:B18)</f>
        <v>643</v>
      </c>
      <c r="C13" s="390">
        <f>SUM(C14:C18)</f>
        <v>553</v>
      </c>
      <c r="D13" s="391">
        <f t="shared" si="1"/>
        <v>0.86</v>
      </c>
    </row>
    <row r="14" s="2" customFormat="1" ht="17.65" customHeight="1" spans="1:4">
      <c r="A14" s="233" t="s">
        <v>101</v>
      </c>
      <c r="B14" s="392">
        <v>526</v>
      </c>
      <c r="C14" s="279">
        <v>481</v>
      </c>
      <c r="D14" s="391">
        <f t="shared" si="1"/>
        <v>0.914</v>
      </c>
    </row>
    <row r="15" s="3" customFormat="1" ht="17.65" customHeight="1" spans="1:4">
      <c r="A15" s="233" t="s">
        <v>102</v>
      </c>
      <c r="B15" s="392">
        <v>32</v>
      </c>
      <c r="C15" s="273"/>
      <c r="D15" s="391" t="str">
        <f t="shared" si="1"/>
        <v/>
      </c>
    </row>
    <row r="16" s="3" customFormat="1" ht="17.65" customHeight="1" spans="1:4">
      <c r="A16" s="233" t="s">
        <v>107</v>
      </c>
      <c r="B16" s="392">
        <v>49</v>
      </c>
      <c r="C16" s="279">
        <v>36</v>
      </c>
      <c r="D16" s="391">
        <f t="shared" si="1"/>
        <v>0.735</v>
      </c>
    </row>
    <row r="17" s="3" customFormat="1" ht="17.65" customHeight="1" spans="1:4">
      <c r="A17" s="233" t="s">
        <v>108</v>
      </c>
      <c r="B17" s="392">
        <v>36</v>
      </c>
      <c r="C17" s="279">
        <v>36</v>
      </c>
      <c r="D17" s="391">
        <f t="shared" si="1"/>
        <v>1</v>
      </c>
    </row>
    <row r="18" s="3" customFormat="1" ht="17.65" customHeight="1" spans="1:4">
      <c r="A18" s="233" t="s">
        <v>798</v>
      </c>
      <c r="B18" s="392"/>
      <c r="C18" s="279"/>
      <c r="D18" s="391" t="str">
        <f t="shared" si="1"/>
        <v/>
      </c>
    </row>
    <row r="19" s="3" customFormat="1" ht="17.65" customHeight="1" spans="1:4">
      <c r="A19" s="237" t="s">
        <v>109</v>
      </c>
      <c r="B19" s="390">
        <f>SUM(B20:B24)</f>
        <v>8186</v>
      </c>
      <c r="C19" s="390">
        <f>SUM(C20:C24)</f>
        <v>8299</v>
      </c>
      <c r="D19" s="391">
        <f t="shared" si="1"/>
        <v>1.014</v>
      </c>
    </row>
    <row r="20" s="2" customFormat="1" ht="17.65" customHeight="1" spans="1:4">
      <c r="A20" s="233" t="s">
        <v>101</v>
      </c>
      <c r="B20" s="279">
        <v>6994</v>
      </c>
      <c r="C20" s="279">
        <v>6917</v>
      </c>
      <c r="D20" s="391">
        <f t="shared" si="1"/>
        <v>0.989</v>
      </c>
    </row>
    <row r="21" s="3" customFormat="1" ht="17.65" customHeight="1" spans="1:4">
      <c r="A21" s="233" t="s">
        <v>102</v>
      </c>
      <c r="B21" s="279">
        <v>623</v>
      </c>
      <c r="C21" s="279">
        <v>694</v>
      </c>
      <c r="D21" s="391">
        <f t="shared" si="1"/>
        <v>1.114</v>
      </c>
    </row>
    <row r="22" s="3" customFormat="1" ht="17.65" customHeight="1" spans="1:4">
      <c r="A22" s="233" t="s">
        <v>111</v>
      </c>
      <c r="B22" s="279">
        <v>41</v>
      </c>
      <c r="C22" s="279"/>
      <c r="D22" s="391" t="str">
        <f t="shared" si="1"/>
        <v/>
      </c>
    </row>
    <row r="23" s="3" customFormat="1" ht="17.65" customHeight="1" spans="1:4">
      <c r="A23" s="233" t="s">
        <v>110</v>
      </c>
      <c r="B23" s="279">
        <v>400</v>
      </c>
      <c r="C23" s="279">
        <v>488</v>
      </c>
      <c r="D23" s="391">
        <f t="shared" si="1"/>
        <v>1.22</v>
      </c>
    </row>
    <row r="24" s="3" customFormat="1" ht="17.65" customHeight="1" spans="1:4">
      <c r="A24" s="233" t="s">
        <v>799</v>
      </c>
      <c r="B24" s="279">
        <v>128</v>
      </c>
      <c r="C24" s="273">
        <v>200</v>
      </c>
      <c r="D24" s="391">
        <f t="shared" si="1"/>
        <v>1.563</v>
      </c>
    </row>
    <row r="25" s="2" customFormat="1" ht="17.65" customHeight="1" spans="1:4">
      <c r="A25" s="237" t="s">
        <v>113</v>
      </c>
      <c r="B25" s="390">
        <f>SUM(B26:B31)</f>
        <v>1236</v>
      </c>
      <c r="C25" s="390">
        <f>SUM(C26:C31)</f>
        <v>1146</v>
      </c>
      <c r="D25" s="391">
        <f t="shared" si="1"/>
        <v>0.927</v>
      </c>
    </row>
    <row r="26" s="3" customFormat="1" ht="17.65" customHeight="1" spans="1:4">
      <c r="A26" s="233" t="s">
        <v>101</v>
      </c>
      <c r="B26" s="392">
        <v>925</v>
      </c>
      <c r="C26" s="273">
        <v>910</v>
      </c>
      <c r="D26" s="391">
        <f t="shared" si="1"/>
        <v>0.984</v>
      </c>
    </row>
    <row r="27" s="3" customFormat="1" ht="17.65" customHeight="1" spans="1:4">
      <c r="A27" s="233" t="s">
        <v>102</v>
      </c>
      <c r="B27" s="392">
        <v>84</v>
      </c>
      <c r="C27" s="279">
        <v>37</v>
      </c>
      <c r="D27" s="391">
        <f t="shared" si="1"/>
        <v>0.44</v>
      </c>
    </row>
    <row r="28" s="3" customFormat="1" ht="17.65" customHeight="1" spans="1:4">
      <c r="A28" s="233" t="s">
        <v>114</v>
      </c>
      <c r="B28" s="392"/>
      <c r="C28" s="279"/>
      <c r="D28" s="391" t="str">
        <f t="shared" si="1"/>
        <v/>
      </c>
    </row>
    <row r="29" s="3" customFormat="1" ht="17.65" customHeight="1" spans="1:4">
      <c r="A29" s="233" t="s">
        <v>115</v>
      </c>
      <c r="B29" s="392">
        <v>52</v>
      </c>
      <c r="C29" s="279">
        <v>50</v>
      </c>
      <c r="D29" s="391"/>
    </row>
    <row r="30" s="3" customFormat="1" ht="17.65" customHeight="1" spans="1:4">
      <c r="A30" s="233" t="s">
        <v>116</v>
      </c>
      <c r="B30" s="392">
        <v>6</v>
      </c>
      <c r="C30" s="279"/>
      <c r="D30" s="391" t="str">
        <f t="shared" ref="D30:D88" si="2">IF(AND(B30&lt;&gt;0,C30&lt;&gt;0),C30/B30,"")</f>
        <v/>
      </c>
    </row>
    <row r="31" s="3" customFormat="1" ht="17.65" customHeight="1" spans="1:4">
      <c r="A31" s="233" t="s">
        <v>110</v>
      </c>
      <c r="B31" s="392">
        <v>169</v>
      </c>
      <c r="C31" s="279">
        <v>149</v>
      </c>
      <c r="D31" s="391">
        <f t="shared" si="2"/>
        <v>0.882</v>
      </c>
    </row>
    <row r="32" s="2" customFormat="1" ht="17.65" customHeight="1" spans="1:4">
      <c r="A32" s="237" t="s">
        <v>117</v>
      </c>
      <c r="B32" s="390">
        <f>SUM(B33:B36)</f>
        <v>889</v>
      </c>
      <c r="C32" s="390">
        <f>SUM(C33:C36)</f>
        <v>370</v>
      </c>
      <c r="D32" s="391">
        <f t="shared" si="2"/>
        <v>0.416</v>
      </c>
    </row>
    <row r="33" s="3" customFormat="1" ht="17.65" customHeight="1" spans="1:4">
      <c r="A33" s="233" t="s">
        <v>101</v>
      </c>
      <c r="B33" s="392">
        <v>224</v>
      </c>
      <c r="C33" s="279">
        <v>217</v>
      </c>
      <c r="D33" s="391">
        <f t="shared" si="2"/>
        <v>0.969</v>
      </c>
    </row>
    <row r="34" s="3" customFormat="1" ht="17.65" customHeight="1" spans="1:4">
      <c r="A34" s="233" t="s">
        <v>102</v>
      </c>
      <c r="B34" s="392">
        <v>62</v>
      </c>
      <c r="C34" s="279">
        <v>103</v>
      </c>
      <c r="D34" s="391">
        <f t="shared" si="2"/>
        <v>1.661</v>
      </c>
    </row>
    <row r="35" s="3" customFormat="1" ht="17.65" customHeight="1" spans="1:4">
      <c r="A35" s="233" t="s">
        <v>118</v>
      </c>
      <c r="B35" s="392">
        <v>26</v>
      </c>
      <c r="C35" s="279">
        <v>27</v>
      </c>
      <c r="D35" s="391">
        <f t="shared" si="2"/>
        <v>1.038</v>
      </c>
    </row>
    <row r="36" s="3" customFormat="1" ht="17.65" customHeight="1" spans="1:4">
      <c r="A36" s="233" t="s">
        <v>119</v>
      </c>
      <c r="B36" s="392">
        <v>577</v>
      </c>
      <c r="C36" s="279">
        <v>23</v>
      </c>
      <c r="D36" s="391">
        <f t="shared" si="2"/>
        <v>0.04</v>
      </c>
    </row>
    <row r="37" s="2" customFormat="1" ht="17.65" customHeight="1" spans="1:4">
      <c r="A37" s="237" t="s">
        <v>120</v>
      </c>
      <c r="B37" s="390">
        <f>SUM(B38:B42)</f>
        <v>1682</v>
      </c>
      <c r="C37" s="390">
        <f>SUM(C38:C42)</f>
        <v>1517</v>
      </c>
      <c r="D37" s="391">
        <f t="shared" si="2"/>
        <v>0.902</v>
      </c>
    </row>
    <row r="38" s="3" customFormat="1" ht="17.65" customHeight="1" spans="1:4">
      <c r="A38" s="233" t="s">
        <v>101</v>
      </c>
      <c r="B38" s="392">
        <v>1486</v>
      </c>
      <c r="C38" s="273">
        <v>1367</v>
      </c>
      <c r="D38" s="391">
        <f t="shared" si="2"/>
        <v>0.92</v>
      </c>
    </row>
    <row r="39" s="3" customFormat="1" ht="17.65" customHeight="1" spans="1:4">
      <c r="A39" s="233" t="s">
        <v>102</v>
      </c>
      <c r="B39" s="392">
        <v>196</v>
      </c>
      <c r="C39" s="279">
        <v>147</v>
      </c>
      <c r="D39" s="391">
        <f t="shared" si="2"/>
        <v>0.75</v>
      </c>
    </row>
    <row r="40" s="3" customFormat="1" ht="17.65" customHeight="1" spans="1:4">
      <c r="A40" s="233" t="s">
        <v>800</v>
      </c>
      <c r="B40" s="392"/>
      <c r="C40" s="279"/>
      <c r="D40" s="391" t="str">
        <f t="shared" si="2"/>
        <v/>
      </c>
    </row>
    <row r="41" s="3" customFormat="1" ht="17.65" customHeight="1" spans="1:4">
      <c r="A41" s="233" t="s">
        <v>121</v>
      </c>
      <c r="B41" s="392"/>
      <c r="C41" s="279"/>
      <c r="D41" s="391" t="str">
        <f t="shared" si="2"/>
        <v/>
      </c>
    </row>
    <row r="42" s="3" customFormat="1" ht="17.65" customHeight="1" spans="1:4">
      <c r="A42" s="233" t="s">
        <v>110</v>
      </c>
      <c r="B42" s="392"/>
      <c r="C42" s="279">
        <v>3</v>
      </c>
      <c r="D42" s="391" t="str">
        <f t="shared" si="2"/>
        <v/>
      </c>
    </row>
    <row r="43" s="3" customFormat="1" ht="17.65" customHeight="1" spans="1:4">
      <c r="A43" s="237" t="s">
        <v>122</v>
      </c>
      <c r="B43" s="390">
        <f>SUM(B44:B45)</f>
        <v>166</v>
      </c>
      <c r="C43" s="390">
        <f>SUM(C44:C45)</f>
        <v>41</v>
      </c>
      <c r="D43" s="391">
        <f t="shared" si="2"/>
        <v>0.247</v>
      </c>
    </row>
    <row r="44" s="3" customFormat="1" ht="17.65" customHeight="1" spans="1:4">
      <c r="A44" s="233" t="s">
        <v>102</v>
      </c>
      <c r="B44" s="392">
        <v>126</v>
      </c>
      <c r="C44" s="279"/>
      <c r="D44" s="391" t="str">
        <f t="shared" si="2"/>
        <v/>
      </c>
    </row>
    <row r="45" s="3" customFormat="1" ht="17.65" customHeight="1" spans="1:4">
      <c r="A45" s="233" t="s">
        <v>123</v>
      </c>
      <c r="B45" s="392">
        <v>40</v>
      </c>
      <c r="C45" s="279">
        <v>41</v>
      </c>
      <c r="D45" s="391">
        <f t="shared" si="2"/>
        <v>1.025</v>
      </c>
    </row>
    <row r="46" s="3" customFormat="1" ht="17.65" customHeight="1" spans="1:4">
      <c r="A46" s="393" t="s">
        <v>801</v>
      </c>
      <c r="B46" s="390">
        <f>SUM(B47:B48)</f>
        <v>1</v>
      </c>
      <c r="C46" s="390">
        <f>SUM(C47:C48)</f>
        <v>0</v>
      </c>
      <c r="D46" s="391" t="str">
        <f t="shared" si="2"/>
        <v/>
      </c>
    </row>
    <row r="47" s="3" customFormat="1" ht="17.65" customHeight="1" spans="1:4">
      <c r="A47" s="233" t="s">
        <v>386</v>
      </c>
      <c r="B47" s="392">
        <v>1</v>
      </c>
      <c r="C47" s="279"/>
      <c r="D47" s="391" t="str">
        <f t="shared" si="2"/>
        <v/>
      </c>
    </row>
    <row r="48" s="3" customFormat="1" ht="17.65" customHeight="1" spans="1:4">
      <c r="A48" s="233" t="s">
        <v>387</v>
      </c>
      <c r="B48" s="392"/>
      <c r="C48" s="279"/>
      <c r="D48" s="391" t="str">
        <f t="shared" si="2"/>
        <v/>
      </c>
    </row>
    <row r="49" s="3" customFormat="1" ht="17.65" customHeight="1" spans="1:4">
      <c r="A49" s="237" t="s">
        <v>125</v>
      </c>
      <c r="B49" s="390">
        <f>SUM(B50:B52)</f>
        <v>723</v>
      </c>
      <c r="C49" s="390">
        <f>SUM(C50:C52)</f>
        <v>0</v>
      </c>
      <c r="D49" s="391" t="str">
        <f t="shared" si="2"/>
        <v/>
      </c>
    </row>
    <row r="50" s="2" customFormat="1" ht="17.65" customHeight="1" spans="1:4">
      <c r="A50" s="233" t="s">
        <v>101</v>
      </c>
      <c r="B50" s="392">
        <v>681</v>
      </c>
      <c r="C50" s="273"/>
      <c r="D50" s="391" t="str">
        <f t="shared" si="2"/>
        <v/>
      </c>
    </row>
    <row r="51" s="2" customFormat="1" ht="17.65" customHeight="1" spans="1:4">
      <c r="A51" s="233" t="s">
        <v>102</v>
      </c>
      <c r="B51" s="392">
        <v>35</v>
      </c>
      <c r="C51" s="273"/>
      <c r="D51" s="391" t="str">
        <f t="shared" si="2"/>
        <v/>
      </c>
    </row>
    <row r="52" s="3" customFormat="1" ht="17.65" customHeight="1" spans="1:4">
      <c r="A52" s="233" t="s">
        <v>126</v>
      </c>
      <c r="B52" s="392">
        <v>7</v>
      </c>
      <c r="C52" s="279"/>
      <c r="D52" s="391" t="str">
        <f t="shared" si="2"/>
        <v/>
      </c>
    </row>
    <row r="53" s="3" customFormat="1" ht="17.65" customHeight="1" spans="1:4">
      <c r="A53" s="237" t="s">
        <v>127</v>
      </c>
      <c r="B53" s="390">
        <f>SUM(B54:B57)</f>
        <v>1983</v>
      </c>
      <c r="C53" s="390">
        <f>SUM(C54:C57)</f>
        <v>2246</v>
      </c>
      <c r="D53" s="391">
        <f t="shared" si="2"/>
        <v>1.133</v>
      </c>
    </row>
    <row r="54" s="2" customFormat="1" ht="17.65" customHeight="1" spans="1:4">
      <c r="A54" s="233" t="s">
        <v>101</v>
      </c>
      <c r="B54" s="392">
        <v>1557</v>
      </c>
      <c r="C54" s="279">
        <v>1463</v>
      </c>
      <c r="D54" s="391">
        <f t="shared" si="2"/>
        <v>0.94</v>
      </c>
    </row>
    <row r="55" s="3" customFormat="1" ht="17.65" customHeight="1" spans="1:4">
      <c r="A55" s="233" t="s">
        <v>102</v>
      </c>
      <c r="B55" s="392">
        <v>356</v>
      </c>
      <c r="C55" s="279">
        <v>783</v>
      </c>
      <c r="D55" s="391">
        <f t="shared" si="2"/>
        <v>2.199</v>
      </c>
    </row>
    <row r="56" s="3" customFormat="1" ht="17.65" customHeight="1" spans="1:4">
      <c r="A56" s="233" t="s">
        <v>128</v>
      </c>
      <c r="B56" s="392">
        <v>70</v>
      </c>
      <c r="C56" s="279"/>
      <c r="D56" s="391" t="str">
        <f t="shared" si="2"/>
        <v/>
      </c>
    </row>
    <row r="57" s="2" customFormat="1" ht="17.65" customHeight="1" spans="1:4">
      <c r="A57" s="233" t="s">
        <v>802</v>
      </c>
      <c r="B57" s="392"/>
      <c r="C57" s="279"/>
      <c r="D57" s="391" t="str">
        <f t="shared" si="2"/>
        <v/>
      </c>
    </row>
    <row r="58" s="3" customFormat="1" ht="17.65" customHeight="1" spans="1:4">
      <c r="A58" s="237" t="s">
        <v>129</v>
      </c>
      <c r="B58" s="390">
        <f>SUM(B59:B63)</f>
        <v>279</v>
      </c>
      <c r="C58" s="390">
        <f>SUM(C59:C63)</f>
        <v>248</v>
      </c>
      <c r="D58" s="391">
        <f t="shared" si="2"/>
        <v>0.889</v>
      </c>
    </row>
    <row r="59" s="3" customFormat="1" ht="17.65" customHeight="1" spans="1:4">
      <c r="A59" s="233" t="s">
        <v>101</v>
      </c>
      <c r="B59" s="392"/>
      <c r="C59" s="273">
        <v>0</v>
      </c>
      <c r="D59" s="391" t="str">
        <f t="shared" si="2"/>
        <v/>
      </c>
    </row>
    <row r="60" s="3" customFormat="1" ht="17.65" customHeight="1" spans="1:4">
      <c r="A60" s="233" t="s">
        <v>102</v>
      </c>
      <c r="B60" s="392"/>
      <c r="C60" s="279"/>
      <c r="D60" s="391" t="str">
        <f t="shared" si="2"/>
        <v/>
      </c>
    </row>
    <row r="61" s="3" customFormat="1" ht="17.65" customHeight="1" spans="1:4">
      <c r="A61" s="233" t="s">
        <v>803</v>
      </c>
      <c r="B61" s="392"/>
      <c r="C61" s="279"/>
      <c r="D61" s="391" t="str">
        <f t="shared" si="2"/>
        <v/>
      </c>
    </row>
    <row r="62" s="3" customFormat="1" ht="17.65" customHeight="1" spans="1:4">
      <c r="A62" s="233" t="s">
        <v>110</v>
      </c>
      <c r="B62" s="392">
        <v>142</v>
      </c>
      <c r="C62" s="279">
        <v>148</v>
      </c>
      <c r="D62" s="391">
        <f t="shared" si="2"/>
        <v>1.042</v>
      </c>
    </row>
    <row r="63" s="2" customFormat="1" ht="17.65" customHeight="1" spans="1:4">
      <c r="A63" s="233" t="s">
        <v>130</v>
      </c>
      <c r="B63" s="392">
        <v>137</v>
      </c>
      <c r="C63" s="273">
        <v>100</v>
      </c>
      <c r="D63" s="391">
        <f t="shared" si="2"/>
        <v>0.73</v>
      </c>
    </row>
    <row r="64" s="3" customFormat="1" ht="17.65" customHeight="1" spans="1:4">
      <c r="A64" s="237" t="s">
        <v>131</v>
      </c>
      <c r="B64" s="390">
        <f>SUM(B65:B68)</f>
        <v>281</v>
      </c>
      <c r="C64" s="390">
        <f>SUM(C65:C68)</f>
        <v>218</v>
      </c>
      <c r="D64" s="391">
        <f t="shared" si="2"/>
        <v>0.776</v>
      </c>
    </row>
    <row r="65" s="3" customFormat="1" ht="17.65" customHeight="1" spans="1:4">
      <c r="A65" s="233" t="s">
        <v>101</v>
      </c>
      <c r="B65" s="392">
        <v>187</v>
      </c>
      <c r="C65" s="279">
        <v>175</v>
      </c>
      <c r="D65" s="391">
        <f t="shared" si="2"/>
        <v>0.936</v>
      </c>
    </row>
    <row r="66" s="3" customFormat="1" ht="17.65" customHeight="1" spans="1:4">
      <c r="A66" s="233" t="s">
        <v>102</v>
      </c>
      <c r="B66" s="392">
        <v>40</v>
      </c>
      <c r="C66" s="273"/>
      <c r="D66" s="391" t="str">
        <f t="shared" si="2"/>
        <v/>
      </c>
    </row>
    <row r="67" s="2" customFormat="1" ht="17.65" customHeight="1" spans="1:4">
      <c r="A67" s="233" t="s">
        <v>132</v>
      </c>
      <c r="B67" s="392">
        <v>33</v>
      </c>
      <c r="C67" s="279">
        <v>43</v>
      </c>
      <c r="D67" s="391">
        <f t="shared" si="2"/>
        <v>1.303</v>
      </c>
    </row>
    <row r="68" s="2" customFormat="1" ht="17.65" customHeight="1" spans="1:4">
      <c r="A68" s="233" t="s">
        <v>133</v>
      </c>
      <c r="B68" s="392">
        <v>21</v>
      </c>
      <c r="C68" s="279"/>
      <c r="D68" s="391" t="str">
        <f t="shared" si="2"/>
        <v/>
      </c>
    </row>
    <row r="69" s="3" customFormat="1" ht="17.65" customHeight="1" spans="1:4">
      <c r="A69" s="237" t="s">
        <v>134</v>
      </c>
      <c r="B69" s="390">
        <f>SUM(B70:B72)</f>
        <v>88</v>
      </c>
      <c r="C69" s="390">
        <f>SUM(C70:C72)</f>
        <v>103</v>
      </c>
      <c r="D69" s="391">
        <f t="shared" si="2"/>
        <v>1.17</v>
      </c>
    </row>
    <row r="70" s="3" customFormat="1" ht="17.65" customHeight="1" spans="1:4">
      <c r="A70" s="233" t="s">
        <v>101</v>
      </c>
      <c r="B70" s="392">
        <v>64</v>
      </c>
      <c r="C70" s="279">
        <v>72</v>
      </c>
      <c r="D70" s="391">
        <f t="shared" si="2"/>
        <v>1.125</v>
      </c>
    </row>
    <row r="71" s="3" customFormat="1" ht="17.65" customHeight="1" spans="1:4">
      <c r="A71" s="233" t="s">
        <v>102</v>
      </c>
      <c r="B71" s="392">
        <v>19</v>
      </c>
      <c r="C71" s="279">
        <v>26</v>
      </c>
      <c r="D71" s="391">
        <f t="shared" si="2"/>
        <v>1.368</v>
      </c>
    </row>
    <row r="72" s="3" customFormat="1" ht="17.65" customHeight="1" spans="1:4">
      <c r="A72" s="233" t="s">
        <v>136</v>
      </c>
      <c r="B72" s="392">
        <v>5</v>
      </c>
      <c r="C72" s="279">
        <v>5</v>
      </c>
      <c r="D72" s="391">
        <f t="shared" si="2"/>
        <v>1</v>
      </c>
    </row>
    <row r="73" s="3" customFormat="1" ht="17.65" customHeight="1" spans="1:4">
      <c r="A73" s="237" t="s">
        <v>137</v>
      </c>
      <c r="B73" s="390">
        <f>SUM(B74:B76)</f>
        <v>97</v>
      </c>
      <c r="C73" s="390">
        <f>SUM(C74:C76)</f>
        <v>86</v>
      </c>
      <c r="D73" s="391">
        <f t="shared" si="2"/>
        <v>0.887</v>
      </c>
    </row>
    <row r="74" s="3" customFormat="1" ht="17.65" customHeight="1" spans="1:4">
      <c r="A74" s="233" t="s">
        <v>101</v>
      </c>
      <c r="B74" s="392">
        <v>95</v>
      </c>
      <c r="C74" s="273">
        <v>86</v>
      </c>
      <c r="D74" s="391">
        <f t="shared" si="2"/>
        <v>0.905</v>
      </c>
    </row>
    <row r="75" s="3" customFormat="1" ht="17.65" customHeight="1" spans="1:4">
      <c r="A75" s="233" t="s">
        <v>102</v>
      </c>
      <c r="B75" s="392"/>
      <c r="C75" s="273"/>
      <c r="D75" s="391" t="str">
        <f t="shared" si="2"/>
        <v/>
      </c>
    </row>
    <row r="76" s="2" customFormat="1" ht="17.65" customHeight="1" spans="1:4">
      <c r="A76" s="233" t="s">
        <v>138</v>
      </c>
      <c r="B76" s="392">
        <v>2</v>
      </c>
      <c r="C76" s="273"/>
      <c r="D76" s="391" t="str">
        <f t="shared" si="2"/>
        <v/>
      </c>
    </row>
    <row r="77" s="3" customFormat="1" ht="17.65" customHeight="1" spans="1:4">
      <c r="A77" s="237" t="s">
        <v>139</v>
      </c>
      <c r="B77" s="390">
        <f>SUM(B78:B80)</f>
        <v>575</v>
      </c>
      <c r="C77" s="390">
        <f>SUM(C78:C80)</f>
        <v>558</v>
      </c>
      <c r="D77" s="391">
        <f t="shared" si="2"/>
        <v>0.97</v>
      </c>
    </row>
    <row r="78" s="3" customFormat="1" ht="17.65" customHeight="1" spans="1:4">
      <c r="A78" s="233" t="s">
        <v>101</v>
      </c>
      <c r="B78" s="392">
        <v>412</v>
      </c>
      <c r="C78" s="279">
        <v>406</v>
      </c>
      <c r="D78" s="391">
        <f t="shared" si="2"/>
        <v>0.985</v>
      </c>
    </row>
    <row r="79" s="2" customFormat="1" ht="17.65" customHeight="1" spans="1:4">
      <c r="A79" s="233" t="s">
        <v>102</v>
      </c>
      <c r="B79" s="392">
        <v>9</v>
      </c>
      <c r="C79" s="279"/>
      <c r="D79" s="391" t="str">
        <f t="shared" si="2"/>
        <v/>
      </c>
    </row>
    <row r="80" s="3" customFormat="1" ht="17.65" customHeight="1" spans="1:4">
      <c r="A80" s="233" t="s">
        <v>140</v>
      </c>
      <c r="B80" s="392">
        <v>154</v>
      </c>
      <c r="C80" s="279">
        <v>152</v>
      </c>
      <c r="D80" s="391">
        <f t="shared" si="2"/>
        <v>0.987</v>
      </c>
    </row>
    <row r="81" s="3" customFormat="1" ht="17.65" customHeight="1" spans="1:4">
      <c r="A81" s="237" t="s">
        <v>804</v>
      </c>
      <c r="B81" s="390">
        <f>SUM(B82:B85)</f>
        <v>2358</v>
      </c>
      <c r="C81" s="390">
        <f>SUM(C82:C84)</f>
        <v>2177</v>
      </c>
      <c r="D81" s="391">
        <f t="shared" si="2"/>
        <v>0.923</v>
      </c>
    </row>
    <row r="82" s="2" customFormat="1" ht="17.65" customHeight="1" spans="1:4">
      <c r="A82" s="233" t="s">
        <v>101</v>
      </c>
      <c r="B82" s="392">
        <v>2219</v>
      </c>
      <c r="C82" s="279">
        <v>2073</v>
      </c>
      <c r="D82" s="391">
        <f t="shared" si="2"/>
        <v>0.934</v>
      </c>
    </row>
    <row r="83" s="3" customFormat="1" ht="17.65" customHeight="1" spans="1:4">
      <c r="A83" s="233" t="s">
        <v>102</v>
      </c>
      <c r="B83" s="392">
        <v>30</v>
      </c>
      <c r="C83" s="279">
        <v>32</v>
      </c>
      <c r="D83" s="391">
        <f t="shared" si="2"/>
        <v>1.067</v>
      </c>
    </row>
    <row r="84" s="3" customFormat="1" ht="17.65" customHeight="1" spans="1:4">
      <c r="A84" s="233" t="s">
        <v>142</v>
      </c>
      <c r="B84" s="392">
        <v>74</v>
      </c>
      <c r="C84" s="279">
        <v>72</v>
      </c>
      <c r="D84" s="391">
        <f t="shared" si="2"/>
        <v>0.973</v>
      </c>
    </row>
    <row r="85" s="3" customFormat="1" ht="17.65" customHeight="1" spans="1:4">
      <c r="A85" s="233" t="s">
        <v>805</v>
      </c>
      <c r="B85" s="392">
        <v>35</v>
      </c>
      <c r="C85" s="279"/>
      <c r="D85" s="391" t="str">
        <f t="shared" si="2"/>
        <v/>
      </c>
    </row>
    <row r="86" s="3" customFormat="1" ht="17.65" customHeight="1" spans="1:4">
      <c r="A86" s="237" t="s">
        <v>144</v>
      </c>
      <c r="B86" s="390">
        <f>SUM(B87:B89)</f>
        <v>525</v>
      </c>
      <c r="C86" s="390">
        <f>SUM(C87:C89)</f>
        <v>869</v>
      </c>
      <c r="D86" s="391">
        <f t="shared" si="2"/>
        <v>1.655</v>
      </c>
    </row>
    <row r="87" s="2" customFormat="1" ht="17.65" customHeight="1" spans="1:4">
      <c r="A87" s="233" t="s">
        <v>101</v>
      </c>
      <c r="B87" s="392">
        <v>417</v>
      </c>
      <c r="C87" s="279">
        <v>409</v>
      </c>
      <c r="D87" s="391">
        <f t="shared" si="2"/>
        <v>0.981</v>
      </c>
    </row>
    <row r="88" s="3" customFormat="1" ht="17.65" customHeight="1" spans="1:4">
      <c r="A88" s="233" t="s">
        <v>102</v>
      </c>
      <c r="B88" s="392">
        <v>100</v>
      </c>
      <c r="C88" s="273">
        <v>460</v>
      </c>
      <c r="D88" s="391">
        <f t="shared" si="2"/>
        <v>4.6</v>
      </c>
    </row>
    <row r="89" s="3" customFormat="1" ht="17.65" customHeight="1" spans="1:4">
      <c r="A89" s="233" t="s">
        <v>145</v>
      </c>
      <c r="B89" s="392">
        <v>8</v>
      </c>
      <c r="C89" s="273"/>
      <c r="D89" s="391"/>
    </row>
    <row r="90" s="3" customFormat="1" ht="17.65" customHeight="1" spans="1:4">
      <c r="A90" s="237" t="s">
        <v>146</v>
      </c>
      <c r="B90" s="390">
        <f>SUM(B91:B92)</f>
        <v>274</v>
      </c>
      <c r="C90" s="390">
        <f>SUM(C91:C92)</f>
        <v>237</v>
      </c>
      <c r="D90" s="391">
        <f t="shared" ref="D90:D97" si="3">IF(AND(B90&lt;&gt;0,C90&lt;&gt;0),C90/B90,"")</f>
        <v>0.865</v>
      </c>
    </row>
    <row r="91" s="2" customFormat="1" ht="17.65" customHeight="1" spans="1:4">
      <c r="A91" s="233" t="s">
        <v>101</v>
      </c>
      <c r="B91" s="392">
        <v>166</v>
      </c>
      <c r="C91" s="273">
        <v>161</v>
      </c>
      <c r="D91" s="391">
        <f t="shared" si="3"/>
        <v>0.97</v>
      </c>
    </row>
    <row r="92" s="3" customFormat="1" ht="17.65" customHeight="1" spans="1:4">
      <c r="A92" s="233" t="s">
        <v>102</v>
      </c>
      <c r="B92" s="392">
        <v>108</v>
      </c>
      <c r="C92" s="273">
        <v>76</v>
      </c>
      <c r="D92" s="391">
        <f t="shared" si="3"/>
        <v>0.704</v>
      </c>
    </row>
    <row r="93" s="3" customFormat="1" ht="17.65" customHeight="1" spans="1:4">
      <c r="A93" s="237" t="s">
        <v>147</v>
      </c>
      <c r="B93" s="390">
        <f>SUM(B94:B97)</f>
        <v>218</v>
      </c>
      <c r="C93" s="390">
        <f>SUM(C94:C97)</f>
        <v>214</v>
      </c>
      <c r="D93" s="391">
        <f t="shared" si="3"/>
        <v>0.982</v>
      </c>
    </row>
    <row r="94" s="2" customFormat="1" ht="17.65" customHeight="1" spans="1:4">
      <c r="A94" s="233" t="s">
        <v>101</v>
      </c>
      <c r="B94" s="392">
        <v>138</v>
      </c>
      <c r="C94" s="279">
        <v>133</v>
      </c>
      <c r="D94" s="391">
        <f t="shared" si="3"/>
        <v>0.964</v>
      </c>
    </row>
    <row r="95" s="2" customFormat="1" ht="17.65" customHeight="1" spans="1:4">
      <c r="A95" s="233" t="s">
        <v>102</v>
      </c>
      <c r="B95" s="392">
        <v>2</v>
      </c>
      <c r="C95" s="279">
        <v>3</v>
      </c>
      <c r="D95" s="391">
        <f t="shared" si="3"/>
        <v>1.5</v>
      </c>
    </row>
    <row r="96" s="3" customFormat="1" ht="17.65" customHeight="1" spans="1:4">
      <c r="A96" s="233" t="s">
        <v>148</v>
      </c>
      <c r="B96" s="392">
        <v>60</v>
      </c>
      <c r="C96" s="279">
        <v>60</v>
      </c>
      <c r="D96" s="391">
        <f t="shared" si="3"/>
        <v>1</v>
      </c>
    </row>
    <row r="97" s="3" customFormat="1" ht="17.65" customHeight="1" spans="1:4">
      <c r="A97" s="233" t="s">
        <v>149</v>
      </c>
      <c r="B97" s="392">
        <v>18</v>
      </c>
      <c r="C97" s="273">
        <v>18</v>
      </c>
      <c r="D97" s="391">
        <f t="shared" si="3"/>
        <v>1</v>
      </c>
    </row>
    <row r="98" s="3" customFormat="1" ht="17.65" customHeight="1" spans="1:4">
      <c r="A98" s="237" t="s">
        <v>806</v>
      </c>
      <c r="B98" s="392">
        <f>SUM(B99)</f>
        <v>20</v>
      </c>
      <c r="C98" s="273"/>
      <c r="D98" s="391"/>
    </row>
    <row r="99" s="3" customFormat="1" ht="17.65" customHeight="1" spans="1:4">
      <c r="A99" s="233" t="s">
        <v>151</v>
      </c>
      <c r="B99" s="392">
        <v>20</v>
      </c>
      <c r="C99" s="273"/>
      <c r="D99" s="391"/>
    </row>
    <row r="100" s="3" customFormat="1" ht="17.65" customHeight="1" spans="1:4">
      <c r="A100" s="237" t="s">
        <v>807</v>
      </c>
      <c r="B100" s="390">
        <f>SUM(B101:B107)</f>
        <v>1321</v>
      </c>
      <c r="C100" s="390">
        <f>SUM(C101:C107)</f>
        <v>1152</v>
      </c>
      <c r="D100" s="391">
        <f t="shared" ref="D100:D110" si="4">IF(AND(B100&lt;&gt;0,C100&lt;&gt;0),C100/B100,"")</f>
        <v>0.872</v>
      </c>
    </row>
    <row r="101" s="2" customFormat="1" ht="17.65" customHeight="1" spans="1:4">
      <c r="A101" s="233" t="s">
        <v>101</v>
      </c>
      <c r="B101" s="392">
        <v>1201</v>
      </c>
      <c r="C101" s="279">
        <v>1053</v>
      </c>
      <c r="D101" s="391">
        <f t="shared" si="4"/>
        <v>0.877</v>
      </c>
    </row>
    <row r="102" s="3" customFormat="1" ht="17.65" customHeight="1" spans="1:4">
      <c r="A102" s="233" t="s">
        <v>102</v>
      </c>
      <c r="B102" s="392">
        <v>78</v>
      </c>
      <c r="C102" s="279">
        <v>75</v>
      </c>
      <c r="D102" s="391">
        <f t="shared" si="4"/>
        <v>0.962</v>
      </c>
    </row>
    <row r="103" s="3" customFormat="1" ht="17.65" customHeight="1" spans="1:4">
      <c r="A103" s="233" t="s">
        <v>153</v>
      </c>
      <c r="B103" s="392">
        <v>22</v>
      </c>
      <c r="C103" s="279"/>
      <c r="D103" s="391" t="str">
        <f t="shared" si="4"/>
        <v/>
      </c>
    </row>
    <row r="104" s="3" customFormat="1" ht="17.65" customHeight="1" spans="1:4">
      <c r="A104" s="233" t="s">
        <v>304</v>
      </c>
      <c r="B104" s="392"/>
      <c r="C104" s="279"/>
      <c r="D104" s="391" t="str">
        <f t="shared" si="4"/>
        <v/>
      </c>
    </row>
    <row r="105" s="3" customFormat="1" ht="17.65" customHeight="1" spans="1:4">
      <c r="A105" s="233" t="s">
        <v>808</v>
      </c>
      <c r="B105" s="392"/>
      <c r="C105" s="273"/>
      <c r="D105" s="391" t="str">
        <f t="shared" si="4"/>
        <v/>
      </c>
    </row>
    <row r="106" s="2" customFormat="1" ht="17.65" customHeight="1" spans="1:4">
      <c r="A106" s="233" t="s">
        <v>809</v>
      </c>
      <c r="B106" s="392"/>
      <c r="C106" s="279"/>
      <c r="D106" s="391" t="str">
        <f t="shared" si="4"/>
        <v/>
      </c>
    </row>
    <row r="107" s="3" customFormat="1" ht="17.65" customHeight="1" spans="1:4">
      <c r="A107" s="233" t="s">
        <v>154</v>
      </c>
      <c r="B107" s="392">
        <v>20</v>
      </c>
      <c r="C107" s="279">
        <v>24</v>
      </c>
      <c r="D107" s="391">
        <f t="shared" si="4"/>
        <v>1.2</v>
      </c>
    </row>
    <row r="108" s="3" customFormat="1" ht="17.65" customHeight="1" spans="1:4">
      <c r="A108" s="237" t="s">
        <v>155</v>
      </c>
      <c r="B108" s="390">
        <f>SUM(B109:B109)</f>
        <v>30</v>
      </c>
      <c r="C108" s="390">
        <f>SUM(C109:C109)</f>
        <v>0</v>
      </c>
      <c r="D108" s="391" t="str">
        <f t="shared" si="4"/>
        <v/>
      </c>
    </row>
    <row r="109" s="3" customFormat="1" ht="17.65" customHeight="1" spans="1:4">
      <c r="A109" s="233" t="s">
        <v>156</v>
      </c>
      <c r="B109" s="392">
        <v>30</v>
      </c>
      <c r="C109" s="279"/>
      <c r="D109" s="391" t="str">
        <f t="shared" si="4"/>
        <v/>
      </c>
    </row>
    <row r="110" s="3" customFormat="1" ht="17.65" customHeight="1" spans="1:4">
      <c r="A110" s="237" t="s">
        <v>810</v>
      </c>
      <c r="B110" s="390">
        <f>SUM(B113)</f>
        <v>77</v>
      </c>
      <c r="C110" s="390">
        <f>SUM(C111,C113)</f>
        <v>104</v>
      </c>
      <c r="D110" s="391">
        <f t="shared" si="4"/>
        <v>1.351</v>
      </c>
    </row>
    <row r="111" s="379" customFormat="1" ht="17.65" customHeight="1" spans="1:4">
      <c r="A111" s="394" t="s">
        <v>811</v>
      </c>
      <c r="B111" s="390"/>
      <c r="C111" s="390">
        <f>SUM(C112)</f>
        <v>3</v>
      </c>
      <c r="D111" s="391"/>
    </row>
    <row r="112" s="379" customFormat="1" ht="17.65" customHeight="1" spans="1:4">
      <c r="A112" s="395" t="s">
        <v>812</v>
      </c>
      <c r="B112" s="390"/>
      <c r="C112" s="390">
        <v>3</v>
      </c>
      <c r="D112" s="391"/>
    </row>
    <row r="113" s="2" customFormat="1" ht="17.65" customHeight="1" spans="1:4">
      <c r="A113" s="237" t="s">
        <v>158</v>
      </c>
      <c r="B113" s="390">
        <f>SUM(B114:B116)</f>
        <v>77</v>
      </c>
      <c r="C113" s="390">
        <f>SUM(C114:C116)</f>
        <v>101</v>
      </c>
      <c r="D113" s="391">
        <f t="shared" ref="D113:D135" si="5">IF(AND(B113&lt;&gt;0,C113&lt;&gt;0),C113/B113,"")</f>
        <v>1.312</v>
      </c>
    </row>
    <row r="114" s="3" customFormat="1" ht="17.65" customHeight="1" spans="1:4">
      <c r="A114" s="233" t="s">
        <v>159</v>
      </c>
      <c r="B114" s="392">
        <v>49</v>
      </c>
      <c r="C114" s="279">
        <v>62</v>
      </c>
      <c r="D114" s="391">
        <f t="shared" si="5"/>
        <v>1.265</v>
      </c>
    </row>
    <row r="115" s="3" customFormat="1" ht="17.65" customHeight="1" spans="1:4">
      <c r="A115" s="233" t="s">
        <v>160</v>
      </c>
      <c r="B115" s="392">
        <v>4</v>
      </c>
      <c r="C115" s="279"/>
      <c r="D115" s="391"/>
    </row>
    <row r="116" s="3" customFormat="1" ht="17.65" customHeight="1" spans="1:4">
      <c r="A116" s="233" t="s">
        <v>161</v>
      </c>
      <c r="B116" s="392">
        <v>24</v>
      </c>
      <c r="C116" s="279">
        <v>39</v>
      </c>
      <c r="D116" s="391">
        <f t="shared" si="5"/>
        <v>1.625</v>
      </c>
    </row>
    <row r="117" s="3" customFormat="1" ht="17.65" customHeight="1" spans="1:4">
      <c r="A117" s="237" t="s">
        <v>813</v>
      </c>
      <c r="B117" s="390">
        <f>SUM(B118+B120+B127+B130+B134+B143)</f>
        <v>8154</v>
      </c>
      <c r="C117" s="390">
        <f>SUM(C118+C120+C127+C130+C134+C143)</f>
        <v>8200</v>
      </c>
      <c r="D117" s="391">
        <f t="shared" si="5"/>
        <v>1.006</v>
      </c>
    </row>
    <row r="118" s="2" customFormat="1" ht="17.65" customHeight="1" spans="1:4">
      <c r="A118" s="237" t="s">
        <v>163</v>
      </c>
      <c r="B118" s="390">
        <f>SUM(B119)</f>
        <v>31</v>
      </c>
      <c r="C118" s="390">
        <f>SUM(C119:C119)</f>
        <v>30</v>
      </c>
      <c r="D118" s="391">
        <f t="shared" si="5"/>
        <v>0.968</v>
      </c>
    </row>
    <row r="119" s="3" customFormat="1" ht="17.65" customHeight="1" spans="1:4">
      <c r="A119" s="233" t="s">
        <v>814</v>
      </c>
      <c r="B119" s="396">
        <v>31</v>
      </c>
      <c r="C119" s="273">
        <v>30</v>
      </c>
      <c r="D119" s="391">
        <f t="shared" si="5"/>
        <v>0.968</v>
      </c>
    </row>
    <row r="120" s="3" customFormat="1" ht="17.65" customHeight="1" spans="1:4">
      <c r="A120" s="237" t="s">
        <v>165</v>
      </c>
      <c r="B120" s="390">
        <f>SUM(B121:B126)</f>
        <v>7047</v>
      </c>
      <c r="C120" s="390">
        <f>SUM(C121:C126)</f>
        <v>7086</v>
      </c>
      <c r="D120" s="391">
        <f t="shared" si="5"/>
        <v>1.006</v>
      </c>
    </row>
    <row r="121" s="3" customFormat="1" ht="17.65" customHeight="1" spans="1:4">
      <c r="A121" s="233" t="s">
        <v>101</v>
      </c>
      <c r="B121" s="392">
        <v>5508</v>
      </c>
      <c r="C121" s="279">
        <v>4970</v>
      </c>
      <c r="D121" s="391">
        <f t="shared" si="5"/>
        <v>0.902</v>
      </c>
    </row>
    <row r="122" s="2" customFormat="1" ht="17.65" customHeight="1" spans="1:4">
      <c r="A122" s="233" t="s">
        <v>102</v>
      </c>
      <c r="B122" s="392">
        <v>326</v>
      </c>
      <c r="C122" s="279">
        <v>910</v>
      </c>
      <c r="D122" s="391">
        <f t="shared" si="5"/>
        <v>2.791</v>
      </c>
    </row>
    <row r="123" s="2" customFormat="1" ht="17.65" customHeight="1" spans="1:4">
      <c r="A123" s="233" t="s">
        <v>121</v>
      </c>
      <c r="B123" s="392">
        <v>460</v>
      </c>
      <c r="C123" s="279">
        <v>613</v>
      </c>
      <c r="D123" s="391">
        <f t="shared" si="5"/>
        <v>1.333</v>
      </c>
    </row>
    <row r="124" s="3" customFormat="1" ht="17.65" customHeight="1" spans="1:4">
      <c r="A124" s="233" t="s">
        <v>166</v>
      </c>
      <c r="B124" s="392">
        <v>612</v>
      </c>
      <c r="C124" s="279">
        <v>474</v>
      </c>
      <c r="D124" s="391">
        <f t="shared" si="5"/>
        <v>0.775</v>
      </c>
    </row>
    <row r="125" s="3" customFormat="1" ht="17.65" customHeight="1" spans="1:4">
      <c r="A125" s="233" t="s">
        <v>167</v>
      </c>
      <c r="B125" s="392">
        <v>5</v>
      </c>
      <c r="C125" s="273">
        <v>5</v>
      </c>
      <c r="D125" s="391">
        <f t="shared" si="5"/>
        <v>1</v>
      </c>
    </row>
    <row r="126" s="3" customFormat="1" ht="17.65" customHeight="1" spans="1:4">
      <c r="A126" s="233" t="s">
        <v>168</v>
      </c>
      <c r="B126" s="392">
        <v>136</v>
      </c>
      <c r="C126" s="390">
        <v>114</v>
      </c>
      <c r="D126" s="391">
        <f t="shared" si="5"/>
        <v>0.838</v>
      </c>
    </row>
    <row r="127" s="2" customFormat="1" ht="17.65" customHeight="1" spans="1:4">
      <c r="A127" s="237" t="s">
        <v>169</v>
      </c>
      <c r="B127" s="390">
        <f>SUM(B128:B129)</f>
        <v>22</v>
      </c>
      <c r="C127" s="390">
        <f>SUM(C128:C128)</f>
        <v>21</v>
      </c>
      <c r="D127" s="391">
        <f t="shared" si="5"/>
        <v>0.955</v>
      </c>
    </row>
    <row r="128" s="3" customFormat="1" ht="17.65" customHeight="1" spans="1:4">
      <c r="A128" s="233" t="s">
        <v>101</v>
      </c>
      <c r="B128" s="392">
        <v>22</v>
      </c>
      <c r="C128" s="279">
        <v>21</v>
      </c>
      <c r="D128" s="391">
        <f t="shared" si="5"/>
        <v>0.955</v>
      </c>
    </row>
    <row r="129" s="3" customFormat="1" ht="17.65" customHeight="1" spans="1:4">
      <c r="A129" s="233" t="s">
        <v>102</v>
      </c>
      <c r="B129" s="392"/>
      <c r="C129" s="279"/>
      <c r="D129" s="391" t="str">
        <f t="shared" si="5"/>
        <v/>
      </c>
    </row>
    <row r="130" s="3" customFormat="1" ht="17.65" customHeight="1" spans="1:4">
      <c r="A130" s="237" t="s">
        <v>170</v>
      </c>
      <c r="B130" s="390">
        <f>SUM(B131:B133)</f>
        <v>58</v>
      </c>
      <c r="C130" s="390">
        <f>SUM(C131:C133)</f>
        <v>41</v>
      </c>
      <c r="D130" s="391">
        <f t="shared" si="5"/>
        <v>0.707</v>
      </c>
    </row>
    <row r="131" s="3" customFormat="1" ht="17.65" customHeight="1" spans="1:4">
      <c r="A131" s="233" t="s">
        <v>101</v>
      </c>
      <c r="B131" s="392">
        <v>38</v>
      </c>
      <c r="C131" s="279">
        <v>21</v>
      </c>
      <c r="D131" s="391">
        <f t="shared" si="5"/>
        <v>0.553</v>
      </c>
    </row>
    <row r="132" s="3" customFormat="1" ht="17.65" customHeight="1" spans="1:4">
      <c r="A132" s="233" t="s">
        <v>102</v>
      </c>
      <c r="B132" s="392"/>
      <c r="C132" s="279"/>
      <c r="D132" s="391" t="str">
        <f t="shared" si="5"/>
        <v/>
      </c>
    </row>
    <row r="133" s="3" customFormat="1" ht="17.65" customHeight="1" spans="1:4">
      <c r="A133" s="233" t="s">
        <v>171</v>
      </c>
      <c r="B133" s="392">
        <v>20</v>
      </c>
      <c r="C133" s="279">
        <v>20</v>
      </c>
      <c r="D133" s="391">
        <f t="shared" si="5"/>
        <v>1</v>
      </c>
    </row>
    <row r="134" s="3" customFormat="1" ht="17.65" customHeight="1" spans="1:4">
      <c r="A134" s="237" t="s">
        <v>172</v>
      </c>
      <c r="B134" s="390">
        <f>SUM(B135:B142)</f>
        <v>943</v>
      </c>
      <c r="C134" s="390">
        <f>SUM(C135:C141)</f>
        <v>984</v>
      </c>
      <c r="D134" s="391">
        <f t="shared" si="5"/>
        <v>1.043</v>
      </c>
    </row>
    <row r="135" s="3" customFormat="1" ht="17.65" customHeight="1" spans="1:4">
      <c r="A135" s="233" t="s">
        <v>101</v>
      </c>
      <c r="B135" s="392">
        <v>818</v>
      </c>
      <c r="C135" s="279">
        <v>826</v>
      </c>
      <c r="D135" s="391">
        <f t="shared" si="5"/>
        <v>1.01</v>
      </c>
    </row>
    <row r="136" s="184" customFormat="1" ht="17.65" customHeight="1" spans="1:4">
      <c r="A136" s="233" t="s">
        <v>173</v>
      </c>
      <c r="B136" s="392">
        <v>11</v>
      </c>
      <c r="C136" s="279"/>
      <c r="D136" s="391"/>
    </row>
    <row r="137" s="2" customFormat="1" ht="17.65" customHeight="1" spans="1:4">
      <c r="A137" s="233" t="s">
        <v>174</v>
      </c>
      <c r="B137" s="392">
        <v>77</v>
      </c>
      <c r="C137" s="279">
        <v>82</v>
      </c>
      <c r="D137" s="391">
        <f t="shared" ref="D137:D165" si="6">IF(AND(B137&lt;&gt;0,C137&lt;&gt;0),C137/B137,"")</f>
        <v>1.065</v>
      </c>
    </row>
    <row r="138" s="2" customFormat="1" ht="17.65" customHeight="1" spans="1:4">
      <c r="A138" s="233" t="s">
        <v>175</v>
      </c>
      <c r="B138" s="392"/>
      <c r="C138" s="279">
        <v>30</v>
      </c>
      <c r="D138" s="391" t="str">
        <f t="shared" si="6"/>
        <v/>
      </c>
    </row>
    <row r="139" s="2" customFormat="1" ht="17.65" customHeight="1" spans="1:4">
      <c r="A139" s="233" t="s">
        <v>176</v>
      </c>
      <c r="B139" s="392">
        <v>6</v>
      </c>
      <c r="C139" s="273">
        <v>11</v>
      </c>
      <c r="D139" s="391">
        <f t="shared" si="6"/>
        <v>1.833</v>
      </c>
    </row>
    <row r="140" s="3" customFormat="1" ht="17.65" customHeight="1" spans="1:4">
      <c r="A140" s="233" t="s">
        <v>815</v>
      </c>
      <c r="B140" s="392">
        <v>18</v>
      </c>
      <c r="C140" s="279">
        <v>20</v>
      </c>
      <c r="D140" s="391">
        <f t="shared" si="6"/>
        <v>1.111</v>
      </c>
    </row>
    <row r="141" s="3" customFormat="1" ht="17.65" customHeight="1" spans="1:4">
      <c r="A141" s="233" t="s">
        <v>178</v>
      </c>
      <c r="B141" s="392">
        <v>12</v>
      </c>
      <c r="C141" s="279">
        <v>15</v>
      </c>
      <c r="D141" s="391">
        <f t="shared" si="6"/>
        <v>1.25</v>
      </c>
    </row>
    <row r="142" s="3" customFormat="1" ht="17.65" customHeight="1" spans="1:4">
      <c r="A142" s="233" t="s">
        <v>179</v>
      </c>
      <c r="B142" s="392">
        <v>1</v>
      </c>
      <c r="C142" s="279"/>
      <c r="D142" s="391" t="str">
        <f t="shared" si="6"/>
        <v/>
      </c>
    </row>
    <row r="143" s="3" customFormat="1" ht="17.65" customHeight="1" spans="1:4">
      <c r="A143" s="237" t="s">
        <v>180</v>
      </c>
      <c r="B143" s="390">
        <f>B144</f>
        <v>53</v>
      </c>
      <c r="C143" s="390">
        <f>C144</f>
        <v>38</v>
      </c>
      <c r="D143" s="391">
        <f t="shared" si="6"/>
        <v>0.717</v>
      </c>
    </row>
    <row r="144" s="2" customFormat="1" ht="17.65" customHeight="1" spans="1:4">
      <c r="A144" s="233" t="s">
        <v>181</v>
      </c>
      <c r="B144" s="392">
        <v>53</v>
      </c>
      <c r="C144" s="279">
        <v>38</v>
      </c>
      <c r="D144" s="391">
        <f t="shared" si="6"/>
        <v>0.717</v>
      </c>
    </row>
    <row r="145" s="2" customFormat="1" ht="17.65" customHeight="1" spans="1:4">
      <c r="A145" s="237" t="s">
        <v>816</v>
      </c>
      <c r="B145" s="390">
        <f>SUM(B146+B150+B156+B158+B160+B163,B166)</f>
        <v>45175</v>
      </c>
      <c r="C145" s="390">
        <f>SUM(C146+C150+C156+C158+C160+C163)</f>
        <v>42685</v>
      </c>
      <c r="D145" s="391">
        <f t="shared" si="6"/>
        <v>0.945</v>
      </c>
    </row>
    <row r="146" s="2" customFormat="1" ht="17.65" customHeight="1" spans="1:4">
      <c r="A146" s="237" t="s">
        <v>183</v>
      </c>
      <c r="B146" s="390">
        <f>SUM(B147:B149)</f>
        <v>872</v>
      </c>
      <c r="C146" s="390">
        <f>SUM(C147:C149)</f>
        <v>1005</v>
      </c>
      <c r="D146" s="391">
        <f t="shared" si="6"/>
        <v>1.153</v>
      </c>
    </row>
    <row r="147" s="3" customFormat="1" ht="17.65" customHeight="1" spans="1:4">
      <c r="A147" s="233" t="s">
        <v>101</v>
      </c>
      <c r="B147" s="392">
        <v>770</v>
      </c>
      <c r="C147" s="279">
        <v>892</v>
      </c>
      <c r="D147" s="391">
        <f t="shared" si="6"/>
        <v>1.158</v>
      </c>
    </row>
    <row r="148" s="3" customFormat="1" ht="17.65" customHeight="1" spans="1:4">
      <c r="A148" s="233" t="s">
        <v>102</v>
      </c>
      <c r="B148" s="392">
        <v>15</v>
      </c>
      <c r="C148" s="279"/>
      <c r="D148" s="391" t="str">
        <f t="shared" si="6"/>
        <v/>
      </c>
    </row>
    <row r="149" s="3" customFormat="1" ht="17.65" customHeight="1" spans="1:4">
      <c r="A149" s="233" t="s">
        <v>184</v>
      </c>
      <c r="B149" s="392">
        <v>87</v>
      </c>
      <c r="C149" s="273">
        <v>113</v>
      </c>
      <c r="D149" s="391">
        <f t="shared" si="6"/>
        <v>1.299</v>
      </c>
    </row>
    <row r="150" s="2" customFormat="1" ht="17.65" customHeight="1" spans="1:4">
      <c r="A150" s="237" t="s">
        <v>185</v>
      </c>
      <c r="B150" s="390">
        <f>SUM(B151:B155)</f>
        <v>42333</v>
      </c>
      <c r="C150" s="390">
        <f>SUM(C151:C155)</f>
        <v>40236</v>
      </c>
      <c r="D150" s="391">
        <f t="shared" si="6"/>
        <v>0.95</v>
      </c>
    </row>
    <row r="151" s="3" customFormat="1" ht="17.65" customHeight="1" spans="1:4">
      <c r="A151" s="233" t="s">
        <v>186</v>
      </c>
      <c r="B151" s="392">
        <v>1406</v>
      </c>
      <c r="C151" s="279">
        <v>1280</v>
      </c>
      <c r="D151" s="391">
        <f t="shared" si="6"/>
        <v>0.91</v>
      </c>
    </row>
    <row r="152" s="3" customFormat="1" ht="17.65" customHeight="1" spans="1:4">
      <c r="A152" s="233" t="s">
        <v>187</v>
      </c>
      <c r="B152" s="392">
        <v>23944</v>
      </c>
      <c r="C152" s="279">
        <v>21248</v>
      </c>
      <c r="D152" s="391">
        <f t="shared" si="6"/>
        <v>0.887</v>
      </c>
    </row>
    <row r="153" s="3" customFormat="1" ht="17.65" customHeight="1" spans="1:4">
      <c r="A153" s="233" t="s">
        <v>188</v>
      </c>
      <c r="B153" s="392">
        <v>11877</v>
      </c>
      <c r="C153" s="279">
        <v>11654</v>
      </c>
      <c r="D153" s="391">
        <f t="shared" si="6"/>
        <v>0.981</v>
      </c>
    </row>
    <row r="154" s="3" customFormat="1" ht="17.65" customHeight="1" spans="1:4">
      <c r="A154" s="233" t="s">
        <v>189</v>
      </c>
      <c r="B154" s="392">
        <v>5033</v>
      </c>
      <c r="C154" s="273">
        <v>6054</v>
      </c>
      <c r="D154" s="391">
        <f t="shared" si="6"/>
        <v>1.203</v>
      </c>
    </row>
    <row r="155" s="3" customFormat="1" ht="17.65" customHeight="1" spans="1:4">
      <c r="A155" s="233" t="s">
        <v>190</v>
      </c>
      <c r="B155" s="392">
        <v>73</v>
      </c>
      <c r="C155" s="279"/>
      <c r="D155" s="391" t="str">
        <f t="shared" si="6"/>
        <v/>
      </c>
    </row>
    <row r="156" s="3" customFormat="1" ht="17.65" customHeight="1" spans="1:4">
      <c r="A156" s="237" t="s">
        <v>191</v>
      </c>
      <c r="B156" s="390">
        <f>SUM(B157:B157)</f>
        <v>829</v>
      </c>
      <c r="C156" s="390">
        <f>SUM(C157:C157)</f>
        <v>890</v>
      </c>
      <c r="D156" s="391">
        <f t="shared" si="6"/>
        <v>1.074</v>
      </c>
    </row>
    <row r="157" s="3" customFormat="1" ht="17.65" customHeight="1" spans="1:4">
      <c r="A157" s="233" t="s">
        <v>192</v>
      </c>
      <c r="B157" s="392">
        <v>829</v>
      </c>
      <c r="C157" s="279">
        <v>890</v>
      </c>
      <c r="D157" s="391">
        <f t="shared" si="6"/>
        <v>1.074</v>
      </c>
    </row>
    <row r="158" s="3" customFormat="1" ht="17.65" customHeight="1" spans="1:4">
      <c r="A158" s="237" t="s">
        <v>193</v>
      </c>
      <c r="B158" s="390">
        <f>SUM(B159:B159)</f>
        <v>122</v>
      </c>
      <c r="C158" s="390">
        <f>SUM(C159:C159)</f>
        <v>109</v>
      </c>
      <c r="D158" s="391">
        <f t="shared" si="6"/>
        <v>0.893</v>
      </c>
    </row>
    <row r="159" s="3" customFormat="1" ht="17.65" customHeight="1" spans="1:4">
      <c r="A159" s="233" t="s">
        <v>194</v>
      </c>
      <c r="B159" s="392">
        <v>122</v>
      </c>
      <c r="C159" s="273">
        <v>109</v>
      </c>
      <c r="D159" s="391">
        <f t="shared" si="6"/>
        <v>0.893</v>
      </c>
    </row>
    <row r="160" s="3" customFormat="1" ht="17.65" customHeight="1" spans="1:4">
      <c r="A160" s="237" t="s">
        <v>195</v>
      </c>
      <c r="B160" s="390">
        <f>SUM(B161:B162)</f>
        <v>497</v>
      </c>
      <c r="C160" s="390">
        <f>SUM(C161:C162)</f>
        <v>445</v>
      </c>
      <c r="D160" s="391">
        <f t="shared" si="6"/>
        <v>0.895</v>
      </c>
    </row>
    <row r="161" s="3" customFormat="1" ht="17.65" customHeight="1" spans="1:4">
      <c r="A161" s="233" t="s">
        <v>196</v>
      </c>
      <c r="B161" s="392">
        <v>221</v>
      </c>
      <c r="C161" s="273">
        <v>234</v>
      </c>
      <c r="D161" s="391">
        <f t="shared" si="6"/>
        <v>1.059</v>
      </c>
    </row>
    <row r="162" s="3" customFormat="1" ht="17.65" customHeight="1" spans="1:4">
      <c r="A162" s="233" t="s">
        <v>197</v>
      </c>
      <c r="B162" s="392">
        <v>276</v>
      </c>
      <c r="C162" s="273">
        <v>211</v>
      </c>
      <c r="D162" s="391">
        <f t="shared" si="6"/>
        <v>0.764</v>
      </c>
    </row>
    <row r="163" s="3" customFormat="1" ht="17.65" customHeight="1" spans="1:4">
      <c r="A163" s="237" t="s">
        <v>198</v>
      </c>
      <c r="B163" s="390">
        <f>SUM(B164:B165)</f>
        <v>518</v>
      </c>
      <c r="C163" s="390">
        <f>SUM(C165:C165)</f>
        <v>0</v>
      </c>
      <c r="D163" s="391" t="str">
        <f t="shared" si="6"/>
        <v/>
      </c>
    </row>
    <row r="164" s="3" customFormat="1" ht="17.65" customHeight="1" spans="1:4">
      <c r="A164" s="233" t="s">
        <v>817</v>
      </c>
      <c r="B164" s="392"/>
      <c r="C164" s="390"/>
      <c r="D164" s="391" t="str">
        <f t="shared" si="6"/>
        <v/>
      </c>
    </row>
    <row r="165" s="3" customFormat="1" ht="17.65" customHeight="1" spans="1:4">
      <c r="A165" s="233" t="s">
        <v>199</v>
      </c>
      <c r="B165" s="392">
        <v>518</v>
      </c>
      <c r="C165" s="279"/>
      <c r="D165" s="391" t="str">
        <f t="shared" si="6"/>
        <v/>
      </c>
    </row>
    <row r="166" s="3" customFormat="1" ht="17.65" customHeight="1" spans="1:4">
      <c r="A166" s="237" t="s">
        <v>200</v>
      </c>
      <c r="B166" s="392">
        <f>SUM(B167)</f>
        <v>4</v>
      </c>
      <c r="C166" s="279"/>
      <c r="D166" s="391"/>
    </row>
    <row r="167" s="3" customFormat="1" ht="17.65" customHeight="1" spans="1:4">
      <c r="A167" s="233" t="s">
        <v>201</v>
      </c>
      <c r="B167" s="392">
        <v>4</v>
      </c>
      <c r="C167" s="279"/>
      <c r="D167" s="391"/>
    </row>
    <row r="168" s="3" customFormat="1" ht="17.65" customHeight="1" spans="1:4">
      <c r="A168" s="237" t="s">
        <v>818</v>
      </c>
      <c r="B168" s="390">
        <f>SUM(B169+B172+B175+B178)</f>
        <v>717</v>
      </c>
      <c r="C168" s="390">
        <f>SUM(C169+C172+C175+C178)</f>
        <v>953</v>
      </c>
      <c r="D168" s="391">
        <f t="shared" ref="D168:D198" si="7">IF(AND(B168&lt;&gt;0,C168&lt;&gt;0),C168/B168,"")</f>
        <v>1.329</v>
      </c>
    </row>
    <row r="169" s="3" customFormat="1" ht="17.65" customHeight="1" spans="1:4">
      <c r="A169" s="237" t="s">
        <v>203</v>
      </c>
      <c r="B169" s="390">
        <f>SUM(B170:B171)</f>
        <v>140</v>
      </c>
      <c r="C169" s="390">
        <f>SUM(C170:C171)</f>
        <v>158</v>
      </c>
      <c r="D169" s="391">
        <f t="shared" si="7"/>
        <v>1.129</v>
      </c>
    </row>
    <row r="170" s="2" customFormat="1" ht="17.65" customHeight="1" spans="1:4">
      <c r="A170" s="233" t="s">
        <v>101</v>
      </c>
      <c r="B170" s="392">
        <v>140</v>
      </c>
      <c r="C170" s="397">
        <v>128</v>
      </c>
      <c r="D170" s="391">
        <f t="shared" si="7"/>
        <v>0.914</v>
      </c>
    </row>
    <row r="171" s="2" customFormat="1" ht="17.65" customHeight="1" spans="1:4">
      <c r="A171" s="233" t="s">
        <v>102</v>
      </c>
      <c r="B171" s="392"/>
      <c r="C171" s="397">
        <v>30</v>
      </c>
      <c r="D171" s="391" t="str">
        <f t="shared" si="7"/>
        <v/>
      </c>
    </row>
    <row r="172" s="3" customFormat="1" ht="17.65" customHeight="1" spans="1:4">
      <c r="A172" s="237" t="s">
        <v>204</v>
      </c>
      <c r="B172" s="390">
        <f>SUM(B173:B174)</f>
        <v>132</v>
      </c>
      <c r="C172" s="390">
        <f>SUM(C173:C174)</f>
        <v>173</v>
      </c>
      <c r="D172" s="391">
        <f t="shared" si="7"/>
        <v>1.311</v>
      </c>
    </row>
    <row r="173" s="379" customFormat="1" ht="17.65" customHeight="1" spans="1:4">
      <c r="A173" s="233" t="s">
        <v>205</v>
      </c>
      <c r="B173" s="392">
        <v>10</v>
      </c>
      <c r="C173" s="390">
        <v>13</v>
      </c>
      <c r="D173" s="391">
        <f t="shared" si="7"/>
        <v>1.3</v>
      </c>
    </row>
    <row r="174" s="2" customFormat="1" ht="17.65" customHeight="1" spans="1:4">
      <c r="A174" s="233" t="s">
        <v>819</v>
      </c>
      <c r="B174" s="392">
        <v>122</v>
      </c>
      <c r="C174" s="397">
        <v>160</v>
      </c>
      <c r="D174" s="391">
        <f t="shared" si="7"/>
        <v>1.311</v>
      </c>
    </row>
    <row r="175" s="3" customFormat="1" ht="17.65" customHeight="1" spans="1:4">
      <c r="A175" s="237" t="s">
        <v>207</v>
      </c>
      <c r="B175" s="390">
        <f>SUM(B176:B177)</f>
        <v>56</v>
      </c>
      <c r="C175" s="390">
        <f>SUM(C176:C177)</f>
        <v>79</v>
      </c>
      <c r="D175" s="391">
        <f t="shared" si="7"/>
        <v>1.411</v>
      </c>
    </row>
    <row r="176" s="3" customFormat="1" ht="17.65" customHeight="1" spans="1:4">
      <c r="A176" s="233" t="s">
        <v>820</v>
      </c>
      <c r="B176" s="392"/>
      <c r="C176" s="397"/>
      <c r="D176" s="391" t="str">
        <f t="shared" si="7"/>
        <v/>
      </c>
    </row>
    <row r="177" s="3" customFormat="1" ht="17.65" customHeight="1" spans="1:4">
      <c r="A177" s="233" t="s">
        <v>208</v>
      </c>
      <c r="B177" s="392">
        <v>56</v>
      </c>
      <c r="C177" s="397">
        <v>79</v>
      </c>
      <c r="D177" s="391">
        <f t="shared" si="7"/>
        <v>1.411</v>
      </c>
    </row>
    <row r="178" s="3" customFormat="1" ht="17.65" customHeight="1" spans="1:4">
      <c r="A178" s="237" t="s">
        <v>209</v>
      </c>
      <c r="B178" s="390">
        <f>SUM(B179:B179)</f>
        <v>389</v>
      </c>
      <c r="C178" s="390">
        <f>SUM(C179:C179)</f>
        <v>543</v>
      </c>
      <c r="D178" s="391">
        <f t="shared" si="7"/>
        <v>1.396</v>
      </c>
    </row>
    <row r="179" s="3" customFormat="1" ht="17.65" customHeight="1" spans="1:4">
      <c r="A179" s="233" t="s">
        <v>210</v>
      </c>
      <c r="B179" s="392">
        <v>389</v>
      </c>
      <c r="C179" s="397">
        <v>543</v>
      </c>
      <c r="D179" s="391">
        <f t="shared" si="7"/>
        <v>1.396</v>
      </c>
    </row>
    <row r="180" s="2" customFormat="1" ht="17.65" customHeight="1" spans="1:4">
      <c r="A180" s="237" t="s">
        <v>821</v>
      </c>
      <c r="B180" s="390">
        <f>SUM(B181,B192,B194,B198,B201,B204)</f>
        <v>5428</v>
      </c>
      <c r="C180" s="390">
        <f>SUM(C181,C192,C194,C198,C201,C204)</f>
        <v>5001</v>
      </c>
      <c r="D180" s="391">
        <f t="shared" si="7"/>
        <v>0.921</v>
      </c>
    </row>
    <row r="181" s="3" customFormat="1" ht="17.65" customHeight="1" spans="1:4">
      <c r="A181" s="237" t="s">
        <v>212</v>
      </c>
      <c r="B181" s="390">
        <f>SUM(B182:B191)</f>
        <v>3615</v>
      </c>
      <c r="C181" s="390">
        <f>SUM(C182:C191)</f>
        <v>4402</v>
      </c>
      <c r="D181" s="391">
        <f t="shared" si="7"/>
        <v>1.218</v>
      </c>
    </row>
    <row r="182" s="3" customFormat="1" ht="17.65" customHeight="1" spans="1:4">
      <c r="A182" s="233" t="s">
        <v>101</v>
      </c>
      <c r="B182" s="392">
        <v>596</v>
      </c>
      <c r="C182" s="397">
        <v>563</v>
      </c>
      <c r="D182" s="391">
        <f t="shared" si="7"/>
        <v>0.945</v>
      </c>
    </row>
    <row r="183" s="3" customFormat="1" ht="17.65" customHeight="1" spans="1:4">
      <c r="A183" s="233" t="s">
        <v>102</v>
      </c>
      <c r="B183" s="392">
        <v>83</v>
      </c>
      <c r="C183" s="397">
        <v>2</v>
      </c>
      <c r="D183" s="391">
        <f t="shared" si="7"/>
        <v>0.024</v>
      </c>
    </row>
    <row r="184" s="3" customFormat="1" ht="17.65" customHeight="1" spans="1:4">
      <c r="A184" s="233" t="s">
        <v>213</v>
      </c>
      <c r="B184" s="392">
        <v>51</v>
      </c>
      <c r="C184" s="397">
        <v>54</v>
      </c>
      <c r="D184" s="391">
        <f t="shared" si="7"/>
        <v>1.059</v>
      </c>
    </row>
    <row r="185" s="3" customFormat="1" ht="17.65" customHeight="1" spans="1:4">
      <c r="A185" s="233" t="s">
        <v>214</v>
      </c>
      <c r="B185" s="392">
        <v>71</v>
      </c>
      <c r="C185" s="397">
        <v>93</v>
      </c>
      <c r="D185" s="391">
        <f t="shared" si="7"/>
        <v>1.31</v>
      </c>
    </row>
    <row r="186" s="3" customFormat="1" ht="17.65" customHeight="1" spans="1:4">
      <c r="A186" s="233" t="s">
        <v>215</v>
      </c>
      <c r="B186" s="392">
        <v>159</v>
      </c>
      <c r="C186" s="397">
        <v>169</v>
      </c>
      <c r="D186" s="391">
        <f t="shared" si="7"/>
        <v>1.063</v>
      </c>
    </row>
    <row r="187" s="3" customFormat="1" ht="17.65" customHeight="1" spans="1:4">
      <c r="A187" s="233" t="s">
        <v>216</v>
      </c>
      <c r="B187" s="392">
        <v>496</v>
      </c>
      <c r="C187" s="397">
        <v>1246</v>
      </c>
      <c r="D187" s="391">
        <f t="shared" si="7"/>
        <v>2.512</v>
      </c>
    </row>
    <row r="188" s="3" customFormat="1" ht="17.65" customHeight="1" spans="1:4">
      <c r="A188" s="233" t="s">
        <v>822</v>
      </c>
      <c r="B188" s="392"/>
      <c r="C188" s="397"/>
      <c r="D188" s="391" t="str">
        <f t="shared" si="7"/>
        <v/>
      </c>
    </row>
    <row r="189" s="2" customFormat="1" ht="17.65" customHeight="1" spans="1:4">
      <c r="A189" s="233" t="s">
        <v>217</v>
      </c>
      <c r="B189" s="392">
        <v>24</v>
      </c>
      <c r="C189" s="397">
        <v>16</v>
      </c>
      <c r="D189" s="391">
        <f t="shared" si="7"/>
        <v>0.667</v>
      </c>
    </row>
    <row r="190" s="3" customFormat="1" ht="17.65" customHeight="1" spans="1:4">
      <c r="A190" s="233" t="s">
        <v>218</v>
      </c>
      <c r="B190" s="392">
        <v>32</v>
      </c>
      <c r="C190" s="397"/>
      <c r="D190" s="391" t="str">
        <f t="shared" si="7"/>
        <v/>
      </c>
    </row>
    <row r="191" s="2" customFormat="1" ht="17.65" customHeight="1" spans="1:4">
      <c r="A191" s="233" t="s">
        <v>219</v>
      </c>
      <c r="B191" s="392">
        <v>2103</v>
      </c>
      <c r="C191" s="397">
        <v>2259</v>
      </c>
      <c r="D191" s="391">
        <f t="shared" si="7"/>
        <v>1.074</v>
      </c>
    </row>
    <row r="192" s="2" customFormat="1" ht="17.65" customHeight="1" spans="1:4">
      <c r="A192" s="237" t="s">
        <v>220</v>
      </c>
      <c r="B192" s="390">
        <f>SUM(B193:B193)</f>
        <v>0</v>
      </c>
      <c r="C192" s="390">
        <f>SUM(C193:C193)</f>
        <v>0</v>
      </c>
      <c r="D192" s="391" t="str">
        <f t="shared" si="7"/>
        <v/>
      </c>
    </row>
    <row r="193" s="3" customFormat="1" ht="17.65" customHeight="1" spans="1:4">
      <c r="A193" s="233" t="s">
        <v>221</v>
      </c>
      <c r="B193" s="390"/>
      <c r="C193" s="397"/>
      <c r="D193" s="391" t="str">
        <f t="shared" si="7"/>
        <v/>
      </c>
    </row>
    <row r="194" s="3" customFormat="1" ht="17.65" customHeight="1" spans="1:4">
      <c r="A194" s="237" t="s">
        <v>222</v>
      </c>
      <c r="B194" s="390">
        <f>SUM(B195:B197)</f>
        <v>108</v>
      </c>
      <c r="C194" s="390">
        <f>SUM(C195:C197)</f>
        <v>40</v>
      </c>
      <c r="D194" s="391">
        <f t="shared" si="7"/>
        <v>0.37</v>
      </c>
    </row>
    <row r="195" s="3" customFormat="1" ht="17.65" customHeight="1" spans="1:4">
      <c r="A195" s="233" t="s">
        <v>223</v>
      </c>
      <c r="B195" s="392"/>
      <c r="C195" s="397"/>
      <c r="D195" s="391" t="str">
        <f t="shared" si="7"/>
        <v/>
      </c>
    </row>
    <row r="196" s="3" customFormat="1" ht="17.65" customHeight="1" spans="1:4">
      <c r="A196" s="233" t="s">
        <v>224</v>
      </c>
      <c r="B196" s="392">
        <v>60</v>
      </c>
      <c r="C196" s="397"/>
      <c r="D196" s="391" t="str">
        <f t="shared" si="7"/>
        <v/>
      </c>
    </row>
    <row r="197" s="2" customFormat="1" ht="17.65" customHeight="1" spans="1:4">
      <c r="A197" s="233" t="s">
        <v>225</v>
      </c>
      <c r="B197" s="392">
        <v>48</v>
      </c>
      <c r="C197" s="397">
        <v>40</v>
      </c>
      <c r="D197" s="391">
        <f t="shared" si="7"/>
        <v>0.833</v>
      </c>
    </row>
    <row r="198" s="3" customFormat="1" ht="17.65" customHeight="1" spans="1:4">
      <c r="A198" s="237" t="s">
        <v>226</v>
      </c>
      <c r="B198" s="390">
        <f>SUM(B200:B200)</f>
        <v>0</v>
      </c>
      <c r="C198" s="390">
        <f>SUM(C199:C200)</f>
        <v>0</v>
      </c>
      <c r="D198" s="391" t="str">
        <f t="shared" si="7"/>
        <v/>
      </c>
    </row>
    <row r="199" s="3" customFormat="1" ht="17.65" customHeight="1" spans="1:4">
      <c r="A199" s="233" t="s">
        <v>227</v>
      </c>
      <c r="B199" s="390"/>
      <c r="C199" s="398"/>
      <c r="D199" s="391"/>
    </row>
    <row r="200" s="3" customFormat="1" ht="17.65" customHeight="1" spans="1:4">
      <c r="A200" s="233" t="s">
        <v>823</v>
      </c>
      <c r="B200" s="390"/>
      <c r="C200" s="397"/>
      <c r="D200" s="391" t="str">
        <f t="shared" ref="D200:D263" si="8">IF(AND(B200&lt;&gt;0,C200&lt;&gt;0),C200/B200,"")</f>
        <v/>
      </c>
    </row>
    <row r="201" s="3" customFormat="1" ht="17.65" customHeight="1" spans="1:4">
      <c r="A201" s="237" t="s">
        <v>228</v>
      </c>
      <c r="B201" s="390">
        <f>SUM(B202:B203)</f>
        <v>510</v>
      </c>
      <c r="C201" s="390">
        <f>SUM(C202:C203)</f>
        <v>559</v>
      </c>
      <c r="D201" s="391">
        <f t="shared" si="8"/>
        <v>1.096</v>
      </c>
    </row>
    <row r="202" s="3" customFormat="1" ht="17.65" customHeight="1" spans="1:4">
      <c r="A202" s="233" t="s">
        <v>824</v>
      </c>
      <c r="B202" s="392">
        <v>506</v>
      </c>
      <c r="C202" s="397">
        <v>555</v>
      </c>
      <c r="D202" s="391">
        <f t="shared" si="8"/>
        <v>1.097</v>
      </c>
    </row>
    <row r="203" s="2" customFormat="1" ht="17.65" customHeight="1" spans="1:4">
      <c r="A203" s="233" t="s">
        <v>231</v>
      </c>
      <c r="B203" s="392">
        <v>4</v>
      </c>
      <c r="C203" s="397">
        <v>4</v>
      </c>
      <c r="D203" s="391">
        <f t="shared" si="8"/>
        <v>1</v>
      </c>
    </row>
    <row r="204" s="3" customFormat="1" ht="17.65" customHeight="1" spans="1:4">
      <c r="A204" s="237" t="s">
        <v>825</v>
      </c>
      <c r="B204" s="390">
        <f>SUM(B205:B206)</f>
        <v>1195</v>
      </c>
      <c r="C204" s="390">
        <f>SUM(C205:C206)</f>
        <v>0</v>
      </c>
      <c r="D204" s="391" t="str">
        <f t="shared" si="8"/>
        <v/>
      </c>
    </row>
    <row r="205" s="2" customFormat="1" ht="17.65" customHeight="1" spans="1:4">
      <c r="A205" s="233" t="s">
        <v>233</v>
      </c>
      <c r="B205" s="392"/>
      <c r="C205" s="397"/>
      <c r="D205" s="391" t="str">
        <f t="shared" si="8"/>
        <v/>
      </c>
    </row>
    <row r="206" s="3" customFormat="1" ht="17.65" customHeight="1" spans="1:4">
      <c r="A206" s="233" t="s">
        <v>234</v>
      </c>
      <c r="B206" s="392">
        <v>1195</v>
      </c>
      <c r="C206" s="397"/>
      <c r="D206" s="391" t="str">
        <f t="shared" si="8"/>
        <v/>
      </c>
    </row>
    <row r="207" s="2" customFormat="1" ht="17.65" customHeight="1" spans="1:4">
      <c r="A207" s="237" t="s">
        <v>686</v>
      </c>
      <c r="B207" s="390">
        <f>SUM(B208+B214+B219+B226+B233+B241+B248+B254+B262+B265+B268+B271+B274+B276+B279+B281+B287)</f>
        <v>46559</v>
      </c>
      <c r="C207" s="390">
        <f>SUM(C208+C214+C219+C226+C233+C241+C248+C254+C262+C265+C268+C271+C274+C276+C279+C281+C287)</f>
        <v>49359</v>
      </c>
      <c r="D207" s="391">
        <f t="shared" si="8"/>
        <v>1.06</v>
      </c>
    </row>
    <row r="208" s="3" customFormat="1" ht="17.65" customHeight="1" spans="1:4">
      <c r="A208" s="237" t="s">
        <v>236</v>
      </c>
      <c r="B208" s="390">
        <f>SUM(B209:B213)</f>
        <v>1325</v>
      </c>
      <c r="C208" s="390">
        <f>SUM(C209:C213)</f>
        <v>1737</v>
      </c>
      <c r="D208" s="391">
        <f t="shared" si="8"/>
        <v>1.311</v>
      </c>
    </row>
    <row r="209" s="3" customFormat="1" ht="17.65" customHeight="1" spans="1:4">
      <c r="A209" s="233" t="s">
        <v>101</v>
      </c>
      <c r="B209" s="392">
        <v>843</v>
      </c>
      <c r="C209" s="397">
        <v>1273</v>
      </c>
      <c r="D209" s="391">
        <f t="shared" si="8"/>
        <v>1.51</v>
      </c>
    </row>
    <row r="210" s="2" customFormat="1" ht="17.65" customHeight="1" spans="1:4">
      <c r="A210" s="233" t="s">
        <v>102</v>
      </c>
      <c r="B210" s="392">
        <v>185</v>
      </c>
      <c r="C210" s="397">
        <v>104</v>
      </c>
      <c r="D210" s="391">
        <f t="shared" si="8"/>
        <v>0.562</v>
      </c>
    </row>
    <row r="211" s="3" customFormat="1" ht="17.65" customHeight="1" spans="1:4">
      <c r="A211" s="233" t="s">
        <v>826</v>
      </c>
      <c r="B211" s="392"/>
      <c r="C211" s="397">
        <v>20</v>
      </c>
      <c r="D211" s="391" t="str">
        <f t="shared" si="8"/>
        <v/>
      </c>
    </row>
    <row r="212" s="3" customFormat="1" ht="17.65" customHeight="1" spans="1:4">
      <c r="A212" s="233" t="s">
        <v>238</v>
      </c>
      <c r="B212" s="392">
        <v>20</v>
      </c>
      <c r="C212" s="397">
        <v>19</v>
      </c>
      <c r="D212" s="391">
        <f t="shared" si="8"/>
        <v>0.95</v>
      </c>
    </row>
    <row r="213" s="3" customFormat="1" ht="17.65" customHeight="1" spans="1:4">
      <c r="A213" s="233" t="s">
        <v>239</v>
      </c>
      <c r="B213" s="392">
        <v>277</v>
      </c>
      <c r="C213" s="397">
        <v>321</v>
      </c>
      <c r="D213" s="391">
        <f t="shared" si="8"/>
        <v>1.159</v>
      </c>
    </row>
    <row r="214" s="3" customFormat="1" ht="17.65" customHeight="1" spans="1:4">
      <c r="A214" s="237" t="s">
        <v>240</v>
      </c>
      <c r="B214" s="390">
        <f>SUM(B215:B218)</f>
        <v>861</v>
      </c>
      <c r="C214" s="390">
        <f>SUM(C215:C218)</f>
        <v>650</v>
      </c>
      <c r="D214" s="391">
        <f t="shared" si="8"/>
        <v>0.755</v>
      </c>
    </row>
    <row r="215" s="2" customFormat="1" ht="17.65" customHeight="1" spans="1:4">
      <c r="A215" s="233" t="s">
        <v>101</v>
      </c>
      <c r="B215" s="392">
        <v>498</v>
      </c>
      <c r="C215" s="397">
        <v>516</v>
      </c>
      <c r="D215" s="391">
        <f t="shared" si="8"/>
        <v>1.036</v>
      </c>
    </row>
    <row r="216" s="2" customFormat="1" ht="17.65" customHeight="1" spans="1:4">
      <c r="A216" s="233" t="s">
        <v>102</v>
      </c>
      <c r="B216" s="392">
        <v>114</v>
      </c>
      <c r="C216" s="397">
        <v>79</v>
      </c>
      <c r="D216" s="391">
        <f t="shared" si="8"/>
        <v>0.693</v>
      </c>
    </row>
    <row r="217" s="3" customFormat="1" ht="17.65" customHeight="1" spans="1:4">
      <c r="A217" s="233" t="s">
        <v>241</v>
      </c>
      <c r="B217" s="392">
        <v>31</v>
      </c>
      <c r="C217" s="397"/>
      <c r="D217" s="391" t="str">
        <f t="shared" si="8"/>
        <v/>
      </c>
    </row>
    <row r="218" s="3" customFormat="1" ht="17.65" customHeight="1" spans="1:4">
      <c r="A218" s="233" t="s">
        <v>242</v>
      </c>
      <c r="B218" s="392">
        <v>218</v>
      </c>
      <c r="C218" s="397">
        <v>55</v>
      </c>
      <c r="D218" s="391">
        <f t="shared" si="8"/>
        <v>0.252</v>
      </c>
    </row>
    <row r="219" s="3" customFormat="1" ht="17.65" customHeight="1" spans="1:4">
      <c r="A219" s="237" t="s">
        <v>243</v>
      </c>
      <c r="B219" s="390">
        <f>SUM(B220:B225)</f>
        <v>14548</v>
      </c>
      <c r="C219" s="390">
        <f>SUM(C220:C225)</f>
        <v>14369</v>
      </c>
      <c r="D219" s="391">
        <f t="shared" si="8"/>
        <v>0.988</v>
      </c>
    </row>
    <row r="220" s="3" customFormat="1" ht="17.65" customHeight="1" spans="1:4">
      <c r="A220" s="233" t="s">
        <v>244</v>
      </c>
      <c r="B220" s="392">
        <v>2016</v>
      </c>
      <c r="C220" s="397">
        <v>1638</v>
      </c>
      <c r="D220" s="391">
        <f t="shared" si="8"/>
        <v>0.813</v>
      </c>
    </row>
    <row r="221" s="2" customFormat="1" ht="17.65" customHeight="1" spans="1:4">
      <c r="A221" s="233" t="s">
        <v>245</v>
      </c>
      <c r="B221" s="392">
        <v>3363</v>
      </c>
      <c r="C221" s="397">
        <v>3164</v>
      </c>
      <c r="D221" s="391">
        <f t="shared" si="8"/>
        <v>0.941</v>
      </c>
    </row>
    <row r="222" s="3" customFormat="1" ht="17.65" customHeight="1" spans="1:4">
      <c r="A222" s="233" t="s">
        <v>246</v>
      </c>
      <c r="B222" s="392">
        <v>7860</v>
      </c>
      <c r="C222" s="397">
        <v>9330</v>
      </c>
      <c r="D222" s="391">
        <f t="shared" si="8"/>
        <v>1.187</v>
      </c>
    </row>
    <row r="223" s="3" customFormat="1" ht="17.65" customHeight="1" spans="1:4">
      <c r="A223" s="233" t="s">
        <v>247</v>
      </c>
      <c r="B223" s="392">
        <v>293</v>
      </c>
      <c r="C223" s="397">
        <v>237</v>
      </c>
      <c r="D223" s="391">
        <f t="shared" si="8"/>
        <v>0.809</v>
      </c>
    </row>
    <row r="224" s="3" customFormat="1" ht="17.65" customHeight="1" spans="1:4">
      <c r="A224" s="233" t="s">
        <v>827</v>
      </c>
      <c r="B224" s="392">
        <v>1016</v>
      </c>
      <c r="C224" s="397"/>
      <c r="D224" s="391" t="str">
        <f t="shared" si="8"/>
        <v/>
      </c>
    </row>
    <row r="225" s="2" customFormat="1" ht="17.65" customHeight="1" spans="1:4">
      <c r="A225" s="233" t="s">
        <v>828</v>
      </c>
      <c r="B225" s="392"/>
      <c r="C225" s="397"/>
      <c r="D225" s="391" t="str">
        <f t="shared" si="8"/>
        <v/>
      </c>
    </row>
    <row r="226" s="3" customFormat="1" ht="17.65" customHeight="1" spans="1:4">
      <c r="A226" s="237" t="s">
        <v>250</v>
      </c>
      <c r="B226" s="390">
        <f>SUM(B227:B232)</f>
        <v>1421</v>
      </c>
      <c r="C226" s="390">
        <f>SUM(C227:C232)</f>
        <v>1727</v>
      </c>
      <c r="D226" s="391">
        <f t="shared" si="8"/>
        <v>1.215</v>
      </c>
    </row>
    <row r="227" s="2" customFormat="1" ht="17.65" customHeight="1" spans="1:9">
      <c r="A227" s="233" t="s">
        <v>251</v>
      </c>
      <c r="B227" s="392">
        <v>150</v>
      </c>
      <c r="C227" s="397">
        <v>240</v>
      </c>
      <c r="D227" s="391">
        <f t="shared" si="8"/>
        <v>1.6</v>
      </c>
      <c r="F227" s="3"/>
      <c r="G227" s="3"/>
      <c r="H227" s="3"/>
      <c r="I227" s="3"/>
    </row>
    <row r="228" s="2" customFormat="1" ht="17.65" customHeight="1" spans="1:4">
      <c r="A228" s="233" t="s">
        <v>252</v>
      </c>
      <c r="B228" s="392">
        <v>359</v>
      </c>
      <c r="C228" s="397">
        <v>452</v>
      </c>
      <c r="D228" s="391">
        <f t="shared" si="8"/>
        <v>1.259</v>
      </c>
    </row>
    <row r="229" s="3" customFormat="1" ht="17.65" customHeight="1" spans="1:9">
      <c r="A229" s="233" t="s">
        <v>253</v>
      </c>
      <c r="B229" s="392">
        <v>550</v>
      </c>
      <c r="C229" s="397">
        <v>600</v>
      </c>
      <c r="D229" s="391">
        <f t="shared" si="8"/>
        <v>1.091</v>
      </c>
      <c r="F229" s="2"/>
      <c r="G229" s="2"/>
      <c r="H229" s="2"/>
      <c r="I229" s="2"/>
    </row>
    <row r="230" s="3" customFormat="1" ht="17.65" customHeight="1" spans="1:4">
      <c r="A230" s="233" t="s">
        <v>254</v>
      </c>
      <c r="B230" s="392"/>
      <c r="C230" s="397"/>
      <c r="D230" s="391" t="str">
        <f t="shared" si="8"/>
        <v/>
      </c>
    </row>
    <row r="231" s="3" customFormat="1" ht="17.65" customHeight="1" spans="1:4">
      <c r="A231" s="233" t="s">
        <v>255</v>
      </c>
      <c r="B231" s="392">
        <v>40</v>
      </c>
      <c r="C231" s="397"/>
      <c r="D231" s="391" t="str">
        <f t="shared" si="8"/>
        <v/>
      </c>
    </row>
    <row r="232" s="3" customFormat="1" ht="17.65" customHeight="1" spans="1:4">
      <c r="A232" s="233" t="s">
        <v>256</v>
      </c>
      <c r="B232" s="392">
        <v>322</v>
      </c>
      <c r="C232" s="397">
        <v>435</v>
      </c>
      <c r="D232" s="391">
        <f t="shared" si="8"/>
        <v>1.351</v>
      </c>
    </row>
    <row r="233" s="3" customFormat="1" ht="17.65" customHeight="1" spans="1:4">
      <c r="A233" s="237" t="s">
        <v>257</v>
      </c>
      <c r="B233" s="390">
        <f>SUM(B234:B240)</f>
        <v>2874</v>
      </c>
      <c r="C233" s="390">
        <f>SUM(C234:C240)</f>
        <v>2757</v>
      </c>
      <c r="D233" s="391">
        <f t="shared" si="8"/>
        <v>0.959</v>
      </c>
    </row>
    <row r="234" s="3" customFormat="1" ht="17.65" customHeight="1" spans="1:4">
      <c r="A234" s="233" t="s">
        <v>258</v>
      </c>
      <c r="B234" s="392">
        <v>144</v>
      </c>
      <c r="C234" s="397">
        <v>103</v>
      </c>
      <c r="D234" s="391">
        <f t="shared" si="8"/>
        <v>0.715</v>
      </c>
    </row>
    <row r="235" s="3" customFormat="1" ht="17.65" customHeight="1" spans="1:4">
      <c r="A235" s="233" t="s">
        <v>259</v>
      </c>
      <c r="B235" s="392">
        <v>446</v>
      </c>
      <c r="C235" s="397">
        <v>312</v>
      </c>
      <c r="D235" s="391">
        <f t="shared" si="8"/>
        <v>0.7</v>
      </c>
    </row>
    <row r="236" s="3" customFormat="1" ht="17.65" customHeight="1" spans="1:4">
      <c r="A236" s="233" t="s">
        <v>260</v>
      </c>
      <c r="B236" s="392">
        <v>982</v>
      </c>
      <c r="C236" s="397">
        <v>927</v>
      </c>
      <c r="D236" s="391">
        <f t="shared" si="8"/>
        <v>0.944</v>
      </c>
    </row>
    <row r="237" s="3" customFormat="1" ht="17.65" customHeight="1" spans="1:4">
      <c r="A237" s="233" t="s">
        <v>261</v>
      </c>
      <c r="B237" s="392"/>
      <c r="C237" s="397"/>
      <c r="D237" s="391" t="str">
        <f t="shared" si="8"/>
        <v/>
      </c>
    </row>
    <row r="238" s="3" customFormat="1" ht="17.65" customHeight="1" spans="1:4">
      <c r="A238" s="233" t="s">
        <v>262</v>
      </c>
      <c r="B238" s="392">
        <v>183</v>
      </c>
      <c r="C238" s="397">
        <v>218</v>
      </c>
      <c r="D238" s="391">
        <f t="shared" si="8"/>
        <v>1.191</v>
      </c>
    </row>
    <row r="239" s="3" customFormat="1" ht="17.65" customHeight="1" spans="1:4">
      <c r="A239" s="233" t="s">
        <v>263</v>
      </c>
      <c r="B239" s="392">
        <v>60</v>
      </c>
      <c r="C239" s="397"/>
      <c r="D239" s="391" t="str">
        <f t="shared" si="8"/>
        <v/>
      </c>
    </row>
    <row r="240" s="3" customFormat="1" ht="17.65" customHeight="1" spans="1:4">
      <c r="A240" s="233" t="s">
        <v>264</v>
      </c>
      <c r="B240" s="392">
        <v>1059</v>
      </c>
      <c r="C240" s="397">
        <v>1197</v>
      </c>
      <c r="D240" s="391">
        <f t="shared" si="8"/>
        <v>1.13</v>
      </c>
    </row>
    <row r="241" s="3" customFormat="1" ht="17.65" customHeight="1" spans="1:4">
      <c r="A241" s="237" t="s">
        <v>265</v>
      </c>
      <c r="B241" s="390">
        <f>SUM(B242:B247)</f>
        <v>320</v>
      </c>
      <c r="C241" s="390">
        <f>SUM(C242:C246)</f>
        <v>400</v>
      </c>
      <c r="D241" s="391">
        <f t="shared" si="8"/>
        <v>1.25</v>
      </c>
    </row>
    <row r="242" s="3" customFormat="1" ht="17.65" customHeight="1" spans="1:4">
      <c r="A242" s="233" t="s">
        <v>266</v>
      </c>
      <c r="B242" s="392">
        <v>83</v>
      </c>
      <c r="C242" s="397">
        <v>243</v>
      </c>
      <c r="D242" s="391">
        <f t="shared" si="8"/>
        <v>2.928</v>
      </c>
    </row>
    <row r="243" s="2" customFormat="1" ht="17.65" customHeight="1" spans="1:4">
      <c r="A243" s="233" t="s">
        <v>267</v>
      </c>
      <c r="B243" s="392">
        <v>82</v>
      </c>
      <c r="C243" s="397">
        <v>112</v>
      </c>
      <c r="D243" s="391">
        <f t="shared" si="8"/>
        <v>1.366</v>
      </c>
    </row>
    <row r="244" s="3" customFormat="1" ht="17.65" customHeight="1" spans="1:4">
      <c r="A244" s="233" t="s">
        <v>829</v>
      </c>
      <c r="B244" s="392">
        <v>6</v>
      </c>
      <c r="C244" s="397"/>
      <c r="D244" s="391" t="str">
        <f t="shared" si="8"/>
        <v/>
      </c>
    </row>
    <row r="245" s="3" customFormat="1" ht="17.65" customHeight="1" spans="1:4">
      <c r="A245" s="233" t="s">
        <v>269</v>
      </c>
      <c r="B245" s="392">
        <v>16</v>
      </c>
      <c r="C245" s="397">
        <v>45</v>
      </c>
      <c r="D245" s="391">
        <f t="shared" si="8"/>
        <v>2.813</v>
      </c>
    </row>
    <row r="246" s="2" customFormat="1" ht="17.65" customHeight="1" spans="1:4">
      <c r="A246" s="233" t="s">
        <v>270</v>
      </c>
      <c r="B246" s="392">
        <v>2</v>
      </c>
      <c r="C246" s="397"/>
      <c r="D246" s="391" t="str">
        <f t="shared" si="8"/>
        <v/>
      </c>
    </row>
    <row r="247" s="2" customFormat="1" ht="17.65" customHeight="1" spans="1:4">
      <c r="A247" s="233" t="s">
        <v>271</v>
      </c>
      <c r="B247" s="392">
        <v>131</v>
      </c>
      <c r="C247" s="397"/>
      <c r="D247" s="391" t="str">
        <f t="shared" si="8"/>
        <v/>
      </c>
    </row>
    <row r="248" s="3" customFormat="1" ht="17.65" customHeight="1" spans="1:4">
      <c r="A248" s="237" t="s">
        <v>272</v>
      </c>
      <c r="B248" s="390">
        <f>SUM(B249:B253)</f>
        <v>2415</v>
      </c>
      <c r="C248" s="390">
        <f>SUM(C249:C253)</f>
        <v>2294</v>
      </c>
      <c r="D248" s="391">
        <f t="shared" si="8"/>
        <v>0.95</v>
      </c>
    </row>
    <row r="249" s="3" customFormat="1" ht="17.65" customHeight="1" spans="1:4">
      <c r="A249" s="233" t="s">
        <v>273</v>
      </c>
      <c r="B249" s="392">
        <v>80</v>
      </c>
      <c r="C249" s="390">
        <v>60</v>
      </c>
      <c r="D249" s="391">
        <f t="shared" si="8"/>
        <v>0.75</v>
      </c>
    </row>
    <row r="250" s="2" customFormat="1" ht="17.65" customHeight="1" spans="1:4">
      <c r="A250" s="233" t="s">
        <v>274</v>
      </c>
      <c r="B250" s="392">
        <v>511</v>
      </c>
      <c r="C250" s="397">
        <v>986</v>
      </c>
      <c r="D250" s="391">
        <f t="shared" si="8"/>
        <v>1.93</v>
      </c>
    </row>
    <row r="251" s="3" customFormat="1" ht="17.65" customHeight="1" spans="1:4">
      <c r="A251" s="233" t="s">
        <v>275</v>
      </c>
      <c r="B251" s="392">
        <v>1774</v>
      </c>
      <c r="C251" s="397">
        <v>1248</v>
      </c>
      <c r="D251" s="391">
        <f t="shared" si="8"/>
        <v>0.703</v>
      </c>
    </row>
    <row r="252" s="3" customFormat="1" ht="17.65" customHeight="1" spans="1:4">
      <c r="A252" s="233" t="s">
        <v>276</v>
      </c>
      <c r="B252" s="392"/>
      <c r="C252" s="397"/>
      <c r="D252" s="391" t="str">
        <f t="shared" si="8"/>
        <v/>
      </c>
    </row>
    <row r="253" s="3" customFormat="1" ht="17.65" customHeight="1" spans="1:4">
      <c r="A253" s="233" t="s">
        <v>277</v>
      </c>
      <c r="B253" s="392">
        <v>50</v>
      </c>
      <c r="C253" s="397"/>
      <c r="D253" s="391" t="str">
        <f t="shared" si="8"/>
        <v/>
      </c>
    </row>
    <row r="254" s="3" customFormat="1" ht="17.65" customHeight="1" spans="1:4">
      <c r="A254" s="237" t="s">
        <v>278</v>
      </c>
      <c r="B254" s="390">
        <f>SUM(B255:B261)</f>
        <v>968</v>
      </c>
      <c r="C254" s="390">
        <f>SUM(C255:C261)</f>
        <v>1430</v>
      </c>
      <c r="D254" s="391">
        <f t="shared" si="8"/>
        <v>1.477</v>
      </c>
    </row>
    <row r="255" s="3" customFormat="1" ht="17.65" customHeight="1" spans="1:4">
      <c r="A255" s="233" t="s">
        <v>101</v>
      </c>
      <c r="B255" s="392">
        <v>199</v>
      </c>
      <c r="C255" s="397">
        <v>176</v>
      </c>
      <c r="D255" s="391">
        <f t="shared" si="8"/>
        <v>0.884</v>
      </c>
    </row>
    <row r="256" s="3" customFormat="1" ht="17.65" customHeight="1" spans="1:4">
      <c r="A256" s="233" t="s">
        <v>102</v>
      </c>
      <c r="B256" s="392">
        <v>66</v>
      </c>
      <c r="C256" s="397">
        <v>65</v>
      </c>
      <c r="D256" s="391">
        <f t="shared" si="8"/>
        <v>0.985</v>
      </c>
    </row>
    <row r="257" s="2" customFormat="1" ht="17.65" customHeight="1" spans="1:4">
      <c r="A257" s="233" t="s">
        <v>279</v>
      </c>
      <c r="B257" s="392">
        <v>32</v>
      </c>
      <c r="C257" s="397">
        <v>108</v>
      </c>
      <c r="D257" s="391">
        <f t="shared" si="8"/>
        <v>3.375</v>
      </c>
    </row>
    <row r="258" s="3" customFormat="1" ht="17.65" customHeight="1" spans="1:4">
      <c r="A258" s="233" t="s">
        <v>280</v>
      </c>
      <c r="B258" s="392">
        <v>76</v>
      </c>
      <c r="C258" s="397">
        <v>97</v>
      </c>
      <c r="D258" s="391">
        <f t="shared" si="8"/>
        <v>1.276</v>
      </c>
    </row>
    <row r="259" s="3" customFormat="1" ht="17.65" customHeight="1" spans="1:4">
      <c r="A259" s="233" t="s">
        <v>281</v>
      </c>
      <c r="B259" s="392"/>
      <c r="C259" s="397"/>
      <c r="D259" s="391" t="str">
        <f t="shared" si="8"/>
        <v/>
      </c>
    </row>
    <row r="260" s="3" customFormat="1" ht="17.65" customHeight="1" spans="1:4">
      <c r="A260" s="233" t="s">
        <v>282</v>
      </c>
      <c r="B260" s="392">
        <v>424</v>
      </c>
      <c r="C260" s="397">
        <v>691</v>
      </c>
      <c r="D260" s="391">
        <f t="shared" si="8"/>
        <v>1.63</v>
      </c>
    </row>
    <row r="261" s="2" customFormat="1" ht="17.65" customHeight="1" spans="1:4">
      <c r="A261" s="233" t="s">
        <v>283</v>
      </c>
      <c r="B261" s="392">
        <v>171</v>
      </c>
      <c r="C261" s="397">
        <v>293</v>
      </c>
      <c r="D261" s="391">
        <f t="shared" si="8"/>
        <v>1.713</v>
      </c>
    </row>
    <row r="262" s="3" customFormat="1" ht="17.65" customHeight="1" spans="1:4">
      <c r="A262" s="237" t="s">
        <v>284</v>
      </c>
      <c r="B262" s="390">
        <f>SUM(B263:B264)</f>
        <v>118</v>
      </c>
      <c r="C262" s="390">
        <f>SUM(C263:C264)</f>
        <v>110</v>
      </c>
      <c r="D262" s="391">
        <f t="shared" si="8"/>
        <v>0.932</v>
      </c>
    </row>
    <row r="263" s="2" customFormat="1" ht="17.65" customHeight="1" spans="1:4">
      <c r="A263" s="233" t="s">
        <v>101</v>
      </c>
      <c r="B263" s="392">
        <v>113</v>
      </c>
      <c r="C263" s="397">
        <v>110</v>
      </c>
      <c r="D263" s="391">
        <f t="shared" si="8"/>
        <v>0.973</v>
      </c>
    </row>
    <row r="264" s="2" customFormat="1" ht="17.65" customHeight="1" spans="1:4">
      <c r="A264" s="233" t="s">
        <v>102</v>
      </c>
      <c r="B264" s="392">
        <v>5</v>
      </c>
      <c r="C264" s="397"/>
      <c r="D264" s="391" t="str">
        <f t="shared" ref="D264:D326" si="9">IF(AND(B264&lt;&gt;0,C264&lt;&gt;0),C264/B264,"")</f>
        <v/>
      </c>
    </row>
    <row r="265" s="2" customFormat="1" ht="17.65" customHeight="1" spans="1:4">
      <c r="A265" s="237" t="s">
        <v>285</v>
      </c>
      <c r="B265" s="390">
        <f>SUM(B266:B267)</f>
        <v>13362</v>
      </c>
      <c r="C265" s="390">
        <f>SUM(C266:C267)</f>
        <v>15893</v>
      </c>
      <c r="D265" s="391">
        <f t="shared" si="9"/>
        <v>1.189</v>
      </c>
    </row>
    <row r="266" s="3" customFormat="1" ht="17.65" customHeight="1" spans="1:4">
      <c r="A266" s="233" t="s">
        <v>286</v>
      </c>
      <c r="B266" s="392">
        <v>5262</v>
      </c>
      <c r="C266" s="397">
        <v>6391</v>
      </c>
      <c r="D266" s="391">
        <f t="shared" si="9"/>
        <v>1.215</v>
      </c>
    </row>
    <row r="267" s="3" customFormat="1" ht="17.65" customHeight="1" spans="1:4">
      <c r="A267" s="233" t="s">
        <v>287</v>
      </c>
      <c r="B267" s="392">
        <v>8100</v>
      </c>
      <c r="C267" s="397">
        <v>9502</v>
      </c>
      <c r="D267" s="391">
        <f t="shared" si="9"/>
        <v>1.173</v>
      </c>
    </row>
    <row r="268" s="3" customFormat="1" ht="17.65" customHeight="1" spans="1:4">
      <c r="A268" s="237" t="s">
        <v>288</v>
      </c>
      <c r="B268" s="390">
        <f>SUM(B269:B270)</f>
        <v>844</v>
      </c>
      <c r="C268" s="390">
        <f>SUM(C269:C270)</f>
        <v>1450</v>
      </c>
      <c r="D268" s="391">
        <f t="shared" si="9"/>
        <v>1.718</v>
      </c>
    </row>
    <row r="269" s="3" customFormat="1" ht="17.65" customHeight="1" spans="1:4">
      <c r="A269" s="233" t="s">
        <v>289</v>
      </c>
      <c r="B269" s="392">
        <v>834</v>
      </c>
      <c r="C269" s="397">
        <v>1450</v>
      </c>
      <c r="D269" s="391">
        <f t="shared" si="9"/>
        <v>1.739</v>
      </c>
    </row>
    <row r="270" s="3" customFormat="1" ht="17.65" customHeight="1" spans="1:4">
      <c r="A270" s="233" t="s">
        <v>290</v>
      </c>
      <c r="B270" s="392">
        <v>10</v>
      </c>
      <c r="C270" s="397"/>
      <c r="D270" s="391" t="str">
        <f t="shared" si="9"/>
        <v/>
      </c>
    </row>
    <row r="271" s="3" customFormat="1" ht="17.65" customHeight="1" spans="1:4">
      <c r="A271" s="237" t="s">
        <v>291</v>
      </c>
      <c r="B271" s="390">
        <f>SUM(B272:B273)</f>
        <v>1301</v>
      </c>
      <c r="C271" s="390">
        <f>SUM(C272:C273)</f>
        <v>0</v>
      </c>
      <c r="D271" s="391" t="str">
        <f t="shared" si="9"/>
        <v/>
      </c>
    </row>
    <row r="272" s="2" customFormat="1" ht="17.65" customHeight="1" spans="1:4">
      <c r="A272" s="233" t="s">
        <v>292</v>
      </c>
      <c r="B272" s="392">
        <v>100</v>
      </c>
      <c r="C272" s="397"/>
      <c r="D272" s="391" t="str">
        <f t="shared" si="9"/>
        <v/>
      </c>
    </row>
    <row r="273" s="3" customFormat="1" ht="17.65" customHeight="1" spans="1:4">
      <c r="A273" s="233" t="s">
        <v>293</v>
      </c>
      <c r="B273" s="392">
        <v>1201</v>
      </c>
      <c r="C273" s="397"/>
      <c r="D273" s="391" t="str">
        <f t="shared" si="9"/>
        <v/>
      </c>
    </row>
    <row r="274" s="3" customFormat="1" ht="17.65" customHeight="1" spans="1:4">
      <c r="A274" s="237" t="s">
        <v>294</v>
      </c>
      <c r="B274" s="390">
        <f>SUM(B275:B275)</f>
        <v>409</v>
      </c>
      <c r="C274" s="390">
        <f>SUM(C275:C275)</f>
        <v>424</v>
      </c>
      <c r="D274" s="391">
        <f t="shared" si="9"/>
        <v>1.037</v>
      </c>
    </row>
    <row r="275" s="3" customFormat="1" ht="17.65" customHeight="1" spans="1:4">
      <c r="A275" s="233" t="s">
        <v>295</v>
      </c>
      <c r="B275" s="392">
        <v>409</v>
      </c>
      <c r="C275" s="397">
        <v>424</v>
      </c>
      <c r="D275" s="391">
        <f t="shared" si="9"/>
        <v>1.037</v>
      </c>
    </row>
    <row r="276" s="3" customFormat="1" ht="17.65" customHeight="1" spans="1:4">
      <c r="A276" s="237" t="s">
        <v>296</v>
      </c>
      <c r="B276" s="390">
        <f>SUM(B277:B278)</f>
        <v>5459</v>
      </c>
      <c r="C276" s="390">
        <f>SUM(C277:C278)</f>
        <v>5860</v>
      </c>
      <c r="D276" s="391">
        <f t="shared" si="9"/>
        <v>1.073</v>
      </c>
    </row>
    <row r="277" s="3" customFormat="1" ht="17.65" customHeight="1" spans="1:4">
      <c r="A277" s="233" t="s">
        <v>297</v>
      </c>
      <c r="B277" s="392"/>
      <c r="C277" s="390"/>
      <c r="D277" s="391" t="str">
        <f t="shared" si="9"/>
        <v/>
      </c>
    </row>
    <row r="278" s="3" customFormat="1" ht="17.65" customHeight="1" spans="1:4">
      <c r="A278" s="233" t="s">
        <v>298</v>
      </c>
      <c r="B278" s="392">
        <v>5459</v>
      </c>
      <c r="C278" s="397">
        <v>5860</v>
      </c>
      <c r="D278" s="391">
        <f t="shared" si="9"/>
        <v>1.073</v>
      </c>
    </row>
    <row r="279" s="3" customFormat="1" ht="17.65" customHeight="1" spans="1:4">
      <c r="A279" s="237" t="s">
        <v>299</v>
      </c>
      <c r="B279" s="390">
        <f>SUM(B280:B280)</f>
        <v>0</v>
      </c>
      <c r="C279" s="390">
        <f>SUM(C280:C280)</f>
        <v>0</v>
      </c>
      <c r="D279" s="391" t="str">
        <f t="shared" si="9"/>
        <v/>
      </c>
    </row>
    <row r="280" s="3" customFormat="1" ht="17.65" customHeight="1" spans="1:4">
      <c r="A280" s="233" t="s">
        <v>301</v>
      </c>
      <c r="B280" s="390"/>
      <c r="C280" s="397"/>
      <c r="D280" s="391" t="str">
        <f t="shared" si="9"/>
        <v/>
      </c>
    </row>
    <row r="281" s="2" customFormat="1" ht="17.65" customHeight="1" spans="1:4">
      <c r="A281" s="237" t="s">
        <v>830</v>
      </c>
      <c r="B281" s="390">
        <f>SUM(B282:B286)</f>
        <v>331</v>
      </c>
      <c r="C281" s="390">
        <f>SUM(C282:C286)</f>
        <v>258</v>
      </c>
      <c r="D281" s="391">
        <f t="shared" si="9"/>
        <v>0.779</v>
      </c>
    </row>
    <row r="282" s="3" customFormat="1" ht="17.65" customHeight="1" spans="1:4">
      <c r="A282" s="233" t="s">
        <v>101</v>
      </c>
      <c r="B282" s="392">
        <v>144</v>
      </c>
      <c r="C282" s="397">
        <v>151</v>
      </c>
      <c r="D282" s="391">
        <f t="shared" si="9"/>
        <v>1.049</v>
      </c>
    </row>
    <row r="283" s="3" customFormat="1" ht="17.65" customHeight="1" spans="1:4">
      <c r="A283" s="233" t="s">
        <v>102</v>
      </c>
      <c r="B283" s="392">
        <v>108</v>
      </c>
      <c r="C283" s="397">
        <v>20</v>
      </c>
      <c r="D283" s="391">
        <f t="shared" si="9"/>
        <v>0.185</v>
      </c>
    </row>
    <row r="284" s="3" customFormat="1" ht="17.65" customHeight="1" spans="1:4">
      <c r="A284" s="233" t="s">
        <v>304</v>
      </c>
      <c r="B284" s="392"/>
      <c r="C284" s="397"/>
      <c r="D284" s="391" t="str">
        <f t="shared" si="9"/>
        <v/>
      </c>
    </row>
    <row r="285" s="3" customFormat="1" ht="17.65" customHeight="1" spans="1:4">
      <c r="A285" s="233" t="s">
        <v>305</v>
      </c>
      <c r="B285" s="392">
        <v>61</v>
      </c>
      <c r="C285" s="397">
        <v>87</v>
      </c>
      <c r="D285" s="391">
        <f t="shared" si="9"/>
        <v>1.426</v>
      </c>
    </row>
    <row r="286" s="3" customFormat="1" ht="17.65" customHeight="1" spans="1:4">
      <c r="A286" s="233" t="s">
        <v>306</v>
      </c>
      <c r="B286" s="392">
        <v>18</v>
      </c>
      <c r="C286" s="397"/>
      <c r="D286" s="391" t="str">
        <f t="shared" si="9"/>
        <v/>
      </c>
    </row>
    <row r="287" s="3" customFormat="1" ht="17.65" customHeight="1" spans="1:4">
      <c r="A287" s="237" t="s">
        <v>307</v>
      </c>
      <c r="B287" s="390">
        <f>B288</f>
        <v>3</v>
      </c>
      <c r="C287" s="390">
        <f>C288</f>
        <v>0</v>
      </c>
      <c r="D287" s="391" t="str">
        <f t="shared" si="9"/>
        <v/>
      </c>
    </row>
    <row r="288" s="2" customFormat="1" ht="17.65" customHeight="1" spans="1:4">
      <c r="A288" s="233" t="s">
        <v>308</v>
      </c>
      <c r="B288" s="392">
        <v>3</v>
      </c>
      <c r="C288" s="397"/>
      <c r="D288" s="391" t="str">
        <f t="shared" si="9"/>
        <v/>
      </c>
    </row>
    <row r="289" s="3" customFormat="1" ht="17.65" customHeight="1" spans="1:6">
      <c r="A289" s="237" t="s">
        <v>831</v>
      </c>
      <c r="B289" s="390">
        <f>SUM(B290+B294+B297+B300+B308+B310+B314+B318+B322+B326+B329+B332+B334)</f>
        <v>36328</v>
      </c>
      <c r="C289" s="390">
        <f>SUM(C290+C294+C297+C300+C308+C310+C314+C318+C322+C326+C329+C332+C334)</f>
        <v>38424</v>
      </c>
      <c r="D289" s="391">
        <f t="shared" si="9"/>
        <v>1.058</v>
      </c>
      <c r="F289" s="3">
        <v>38424</v>
      </c>
    </row>
    <row r="290" s="3" customFormat="1" ht="17.65" customHeight="1" spans="1:4">
      <c r="A290" s="237" t="s">
        <v>832</v>
      </c>
      <c r="B290" s="390">
        <f>SUM(B291:B293)</f>
        <v>547</v>
      </c>
      <c r="C290" s="390">
        <f>SUM(C291:C293)</f>
        <v>587</v>
      </c>
      <c r="D290" s="391">
        <f t="shared" si="9"/>
        <v>1.073</v>
      </c>
    </row>
    <row r="291" s="3" customFormat="1" ht="17.65" customHeight="1" spans="1:4">
      <c r="A291" s="233" t="s">
        <v>101</v>
      </c>
      <c r="B291" s="392">
        <v>411</v>
      </c>
      <c r="C291" s="397">
        <v>371</v>
      </c>
      <c r="D291" s="391">
        <f t="shared" si="9"/>
        <v>0.903</v>
      </c>
    </row>
    <row r="292" s="3" customFormat="1" ht="17.65" customHeight="1" spans="1:4">
      <c r="A292" s="233" t="s">
        <v>102</v>
      </c>
      <c r="B292" s="392">
        <v>136</v>
      </c>
      <c r="C292" s="397">
        <v>216</v>
      </c>
      <c r="D292" s="391">
        <f t="shared" si="9"/>
        <v>1.588</v>
      </c>
    </row>
    <row r="293" s="3" customFormat="1" ht="17.65" customHeight="1" spans="1:4">
      <c r="A293" s="233" t="s">
        <v>833</v>
      </c>
      <c r="B293" s="392"/>
      <c r="C293" s="397"/>
      <c r="D293" s="391" t="str">
        <f t="shared" si="9"/>
        <v/>
      </c>
    </row>
    <row r="294" s="2" customFormat="1" ht="17.65" customHeight="1" spans="1:4">
      <c r="A294" s="237" t="s">
        <v>312</v>
      </c>
      <c r="B294" s="390">
        <f>SUM(B295:B296)</f>
        <v>3139</v>
      </c>
      <c r="C294" s="390">
        <f>SUM(C295:C296)</f>
        <v>1636</v>
      </c>
      <c r="D294" s="391">
        <f t="shared" si="9"/>
        <v>0.521</v>
      </c>
    </row>
    <row r="295" s="3" customFormat="1" ht="17.65" customHeight="1" spans="1:4">
      <c r="A295" s="233" t="s">
        <v>313</v>
      </c>
      <c r="B295" s="392">
        <v>2912</v>
      </c>
      <c r="C295" s="397">
        <v>1636</v>
      </c>
      <c r="D295" s="391">
        <f t="shared" si="9"/>
        <v>0.562</v>
      </c>
    </row>
    <row r="296" s="3" customFormat="1" ht="17.65" customHeight="1" spans="1:4">
      <c r="A296" s="233" t="s">
        <v>314</v>
      </c>
      <c r="B296" s="392">
        <v>227</v>
      </c>
      <c r="C296" s="397"/>
      <c r="D296" s="391" t="str">
        <f t="shared" si="9"/>
        <v/>
      </c>
    </row>
    <row r="297" s="3" customFormat="1" ht="17.65" customHeight="1" spans="1:4">
      <c r="A297" s="237" t="s">
        <v>315</v>
      </c>
      <c r="B297" s="390">
        <f>SUM(B298:B299)</f>
        <v>3603</v>
      </c>
      <c r="C297" s="390">
        <f>SUM(C298:C299)</f>
        <v>4585</v>
      </c>
      <c r="D297" s="391">
        <f t="shared" si="9"/>
        <v>1.273</v>
      </c>
    </row>
    <row r="298" s="3" customFormat="1" ht="17.65" customHeight="1" spans="1:4">
      <c r="A298" s="233" t="s">
        <v>316</v>
      </c>
      <c r="B298" s="392">
        <v>2964</v>
      </c>
      <c r="C298" s="397">
        <v>3663</v>
      </c>
      <c r="D298" s="391">
        <f t="shared" si="9"/>
        <v>1.236</v>
      </c>
    </row>
    <row r="299" s="3" customFormat="1" ht="17.65" customHeight="1" spans="1:4">
      <c r="A299" s="233" t="s">
        <v>317</v>
      </c>
      <c r="B299" s="392">
        <v>639</v>
      </c>
      <c r="C299" s="397">
        <v>922</v>
      </c>
      <c r="D299" s="391">
        <f t="shared" si="9"/>
        <v>1.443</v>
      </c>
    </row>
    <row r="300" s="3" customFormat="1" ht="17.65" customHeight="1" spans="1:4">
      <c r="A300" s="237" t="s">
        <v>318</v>
      </c>
      <c r="B300" s="390">
        <f>SUM(B301:B307)</f>
        <v>4279</v>
      </c>
      <c r="C300" s="390">
        <f>SUM(C301:C307)</f>
        <v>4967</v>
      </c>
      <c r="D300" s="391">
        <f t="shared" si="9"/>
        <v>1.161</v>
      </c>
    </row>
    <row r="301" s="2" customFormat="1" ht="17.65" customHeight="1" spans="1:4">
      <c r="A301" s="233" t="s">
        <v>319</v>
      </c>
      <c r="B301" s="392">
        <v>510</v>
      </c>
      <c r="C301" s="397">
        <v>509</v>
      </c>
      <c r="D301" s="391">
        <f t="shared" si="9"/>
        <v>0.998</v>
      </c>
    </row>
    <row r="302" s="3" customFormat="1" ht="17.65" customHeight="1" spans="1:4">
      <c r="A302" s="233" t="s">
        <v>320</v>
      </c>
      <c r="B302" s="392">
        <v>121</v>
      </c>
      <c r="C302" s="397">
        <v>118</v>
      </c>
      <c r="D302" s="391">
        <f t="shared" si="9"/>
        <v>0.975</v>
      </c>
    </row>
    <row r="303" s="3" customFormat="1" ht="17.65" customHeight="1" spans="1:4">
      <c r="A303" s="233" t="s">
        <v>321</v>
      </c>
      <c r="B303" s="392">
        <v>530</v>
      </c>
      <c r="C303" s="397">
        <v>551</v>
      </c>
      <c r="D303" s="391">
        <f t="shared" si="9"/>
        <v>1.04</v>
      </c>
    </row>
    <row r="304" s="3" customFormat="1" ht="17.65" customHeight="1" spans="1:4">
      <c r="A304" s="233" t="s">
        <v>322</v>
      </c>
      <c r="B304" s="392">
        <v>2093</v>
      </c>
      <c r="C304" s="397">
        <v>2154</v>
      </c>
      <c r="D304" s="391">
        <f t="shared" si="9"/>
        <v>1.029</v>
      </c>
    </row>
    <row r="305" s="3" customFormat="1" ht="17.65" customHeight="1" spans="1:4">
      <c r="A305" s="233" t="s">
        <v>834</v>
      </c>
      <c r="B305" s="392">
        <v>807</v>
      </c>
      <c r="C305" s="397">
        <v>1335</v>
      </c>
      <c r="D305" s="391">
        <f t="shared" si="9"/>
        <v>1.654</v>
      </c>
    </row>
    <row r="306" s="3" customFormat="1" ht="17.65" customHeight="1" spans="1:4">
      <c r="A306" s="233" t="s">
        <v>324</v>
      </c>
      <c r="B306" s="392">
        <v>218</v>
      </c>
      <c r="C306" s="397">
        <v>300</v>
      </c>
      <c r="D306" s="391">
        <f t="shared" si="9"/>
        <v>1.376</v>
      </c>
    </row>
    <row r="307" s="3" customFormat="1" ht="17.65" customHeight="1" spans="1:4">
      <c r="A307" s="233" t="s">
        <v>835</v>
      </c>
      <c r="B307" s="390"/>
      <c r="C307" s="397"/>
      <c r="D307" s="391" t="str">
        <f t="shared" si="9"/>
        <v/>
      </c>
    </row>
    <row r="308" s="3" customFormat="1" ht="17.65" customHeight="1" spans="1:4">
      <c r="A308" s="237" t="s">
        <v>325</v>
      </c>
      <c r="B308" s="390"/>
      <c r="C308" s="399">
        <f>SUM(C309)</f>
        <v>30</v>
      </c>
      <c r="D308" s="391" t="str">
        <f t="shared" si="9"/>
        <v/>
      </c>
    </row>
    <row r="309" s="3" customFormat="1" ht="17.65" customHeight="1" spans="1:4">
      <c r="A309" s="233" t="s">
        <v>326</v>
      </c>
      <c r="B309" s="390"/>
      <c r="C309" s="397">
        <v>30</v>
      </c>
      <c r="D309" s="391" t="str">
        <f t="shared" si="9"/>
        <v/>
      </c>
    </row>
    <row r="310" s="2" customFormat="1" ht="17.65" customHeight="1" spans="1:6">
      <c r="A310" s="237" t="s">
        <v>327</v>
      </c>
      <c r="B310" s="390">
        <f>SUM(B311:B313)</f>
        <v>455</v>
      </c>
      <c r="C310" s="390">
        <f>SUM(C311:C313)</f>
        <v>562</v>
      </c>
      <c r="D310" s="391">
        <f t="shared" si="9"/>
        <v>1.235</v>
      </c>
      <c r="F310" s="2">
        <v>862</v>
      </c>
    </row>
    <row r="311" s="3" customFormat="1" ht="17.65" customHeight="1" spans="1:4">
      <c r="A311" s="233" t="s">
        <v>328</v>
      </c>
      <c r="B311" s="392">
        <v>22</v>
      </c>
      <c r="C311" s="397"/>
      <c r="D311" s="391" t="str">
        <f t="shared" si="9"/>
        <v/>
      </c>
    </row>
    <row r="312" s="3" customFormat="1" ht="17.65" customHeight="1" spans="1:4">
      <c r="A312" s="233" t="s">
        <v>329</v>
      </c>
      <c r="B312" s="392">
        <v>180</v>
      </c>
      <c r="C312" s="397">
        <v>262</v>
      </c>
      <c r="D312" s="391">
        <f t="shared" si="9"/>
        <v>1.456</v>
      </c>
    </row>
    <row r="313" s="3" customFormat="1" ht="17.65" customHeight="1" spans="1:4">
      <c r="A313" s="233" t="s">
        <v>330</v>
      </c>
      <c r="B313" s="392">
        <v>253</v>
      </c>
      <c r="C313" s="397">
        <v>300</v>
      </c>
      <c r="D313" s="391">
        <f t="shared" si="9"/>
        <v>1.186</v>
      </c>
    </row>
    <row r="314" s="3" customFormat="1" ht="17.65" customHeight="1" spans="1:4">
      <c r="A314" s="237" t="s">
        <v>836</v>
      </c>
      <c r="B314" s="390">
        <f>SUM(B315:B317)</f>
        <v>7037</v>
      </c>
      <c r="C314" s="390">
        <f>SUM(C315:C317)</f>
        <v>7342</v>
      </c>
      <c r="D314" s="391">
        <f t="shared" si="9"/>
        <v>1.043</v>
      </c>
    </row>
    <row r="315" s="2" customFormat="1" ht="17.65" customHeight="1" spans="1:4">
      <c r="A315" s="233" t="s">
        <v>332</v>
      </c>
      <c r="B315" s="392">
        <v>1626</v>
      </c>
      <c r="C315" s="397">
        <v>1312</v>
      </c>
      <c r="D315" s="391">
        <f t="shared" si="9"/>
        <v>0.807</v>
      </c>
    </row>
    <row r="316" s="3" customFormat="1" ht="17.65" customHeight="1" spans="1:4">
      <c r="A316" s="233" t="s">
        <v>333</v>
      </c>
      <c r="B316" s="392">
        <v>2993</v>
      </c>
      <c r="C316" s="397">
        <v>3502</v>
      </c>
      <c r="D316" s="391">
        <f t="shared" si="9"/>
        <v>1.17</v>
      </c>
    </row>
    <row r="317" s="3" customFormat="1" ht="17.65" customHeight="1" spans="1:4">
      <c r="A317" s="233" t="s">
        <v>334</v>
      </c>
      <c r="B317" s="392">
        <v>2418</v>
      </c>
      <c r="C317" s="397">
        <v>2528</v>
      </c>
      <c r="D317" s="391">
        <f t="shared" si="9"/>
        <v>1.045</v>
      </c>
    </row>
    <row r="318" s="3" customFormat="1" ht="17.65" customHeight="1" spans="1:4">
      <c r="A318" s="237" t="s">
        <v>837</v>
      </c>
      <c r="B318" s="390">
        <f>SUM(B319:B321)</f>
        <v>13917</v>
      </c>
      <c r="C318" s="390">
        <f>SUM(C319:C321)</f>
        <v>14919</v>
      </c>
      <c r="D318" s="391">
        <f t="shared" si="9"/>
        <v>1.072</v>
      </c>
    </row>
    <row r="319" s="3" customFormat="1" ht="17.65" customHeight="1" spans="1:4">
      <c r="A319" s="233" t="s">
        <v>838</v>
      </c>
      <c r="B319" s="390"/>
      <c r="C319" s="390">
        <v>1</v>
      </c>
      <c r="D319" s="391" t="str">
        <f t="shared" si="9"/>
        <v/>
      </c>
    </row>
    <row r="320" s="3" customFormat="1" ht="17.65" customHeight="1" spans="1:4">
      <c r="A320" s="233" t="s">
        <v>336</v>
      </c>
      <c r="B320" s="392">
        <v>13917</v>
      </c>
      <c r="C320" s="390">
        <v>14848</v>
      </c>
      <c r="D320" s="391">
        <f t="shared" si="9"/>
        <v>1.067</v>
      </c>
    </row>
    <row r="321" s="3" customFormat="1" ht="17.65" customHeight="1" spans="1:4">
      <c r="A321" s="233" t="s">
        <v>337</v>
      </c>
      <c r="B321" s="390"/>
      <c r="C321" s="390">
        <v>70</v>
      </c>
      <c r="D321" s="391" t="str">
        <f t="shared" si="9"/>
        <v/>
      </c>
    </row>
    <row r="322" s="3" customFormat="1" ht="17.65" customHeight="1" spans="1:4">
      <c r="A322" s="237" t="s">
        <v>839</v>
      </c>
      <c r="B322" s="390">
        <f>SUM(B323:B325)</f>
        <v>3229</v>
      </c>
      <c r="C322" s="390">
        <f>SUM(C323:C325)</f>
        <v>3545</v>
      </c>
      <c r="D322" s="391">
        <f t="shared" si="9"/>
        <v>1.098</v>
      </c>
    </row>
    <row r="323" s="3" customFormat="1" ht="17.65" customHeight="1" spans="1:4">
      <c r="A323" s="233" t="s">
        <v>339</v>
      </c>
      <c r="B323" s="392">
        <v>3219</v>
      </c>
      <c r="C323" s="397">
        <v>3423</v>
      </c>
      <c r="D323" s="391">
        <f t="shared" si="9"/>
        <v>1.063</v>
      </c>
    </row>
    <row r="324" s="3" customFormat="1" ht="17.65" customHeight="1" spans="1:4">
      <c r="A324" s="233" t="s">
        <v>340</v>
      </c>
      <c r="B324" s="392">
        <v>10</v>
      </c>
      <c r="C324" s="397"/>
      <c r="D324" s="391" t="str">
        <f t="shared" si="9"/>
        <v/>
      </c>
    </row>
    <row r="325" s="2" customFormat="1" ht="17.65" customHeight="1" spans="1:4">
      <c r="A325" s="233" t="s">
        <v>341</v>
      </c>
      <c r="B325" s="392"/>
      <c r="C325" s="397">
        <v>122</v>
      </c>
      <c r="D325" s="391" t="str">
        <f t="shared" si="9"/>
        <v/>
      </c>
    </row>
    <row r="326" s="2" customFormat="1" ht="17.65" customHeight="1" spans="1:4">
      <c r="A326" s="394" t="s">
        <v>342</v>
      </c>
      <c r="B326" s="399">
        <f>SUM(B327:B328)</f>
        <v>7</v>
      </c>
      <c r="C326" s="399">
        <f>SUM(C327:C328)</f>
        <v>212</v>
      </c>
      <c r="D326" s="391">
        <f t="shared" si="9"/>
        <v>30.286</v>
      </c>
    </row>
    <row r="327" s="2" customFormat="1" ht="17.65" customHeight="1" spans="1:4">
      <c r="A327" s="395" t="s">
        <v>101</v>
      </c>
      <c r="B327" s="390"/>
      <c r="C327" s="397">
        <v>207</v>
      </c>
      <c r="D327" s="391"/>
    </row>
    <row r="328" s="2" customFormat="1" ht="17.65" customHeight="1" spans="1:4">
      <c r="A328" s="395" t="s">
        <v>102</v>
      </c>
      <c r="B328" s="392">
        <v>7</v>
      </c>
      <c r="C328" s="397">
        <v>5</v>
      </c>
      <c r="D328" s="391"/>
    </row>
    <row r="329" s="3" customFormat="1" ht="17.65" customHeight="1" spans="1:4">
      <c r="A329" s="237" t="s">
        <v>840</v>
      </c>
      <c r="B329" s="390">
        <f>SUM(B330:B331)</f>
        <v>93</v>
      </c>
      <c r="C329" s="390">
        <f>SUM(C330:C330)</f>
        <v>0</v>
      </c>
      <c r="D329" s="391" t="str">
        <f t="shared" ref="D329:D346" si="10">IF(AND(B329&lt;&gt;0,C329&lt;&gt;0),C329/B329,"")</f>
        <v/>
      </c>
    </row>
    <row r="330" s="3" customFormat="1" ht="17.65" customHeight="1" spans="1:4">
      <c r="A330" s="233" t="s">
        <v>841</v>
      </c>
      <c r="B330" s="392">
        <v>33</v>
      </c>
      <c r="C330" s="397"/>
      <c r="D330" s="391" t="str">
        <f t="shared" si="10"/>
        <v/>
      </c>
    </row>
    <row r="331" s="3" customFormat="1" ht="17.65" customHeight="1" spans="1:4">
      <c r="A331" s="233" t="s">
        <v>842</v>
      </c>
      <c r="B331" s="392">
        <v>60</v>
      </c>
      <c r="C331" s="397"/>
      <c r="D331" s="391"/>
    </row>
    <row r="332" s="3" customFormat="1" ht="17.65" customHeight="1" spans="1:4">
      <c r="A332" s="237" t="s">
        <v>843</v>
      </c>
      <c r="B332" s="390">
        <f>B333</f>
        <v>19</v>
      </c>
      <c r="C332" s="390">
        <f>C333</f>
        <v>39</v>
      </c>
      <c r="D332" s="391">
        <f t="shared" si="10"/>
        <v>2.053</v>
      </c>
    </row>
    <row r="333" s="2" customFormat="1" ht="17.65" customHeight="1" spans="1:4">
      <c r="A333" s="233" t="s">
        <v>844</v>
      </c>
      <c r="B333" s="392">
        <v>19</v>
      </c>
      <c r="C333" s="397">
        <v>39</v>
      </c>
      <c r="D333" s="391">
        <f t="shared" si="10"/>
        <v>2.053</v>
      </c>
    </row>
    <row r="334" s="3" customFormat="1" ht="17.65" customHeight="1" spans="1:4">
      <c r="A334" s="237" t="s">
        <v>845</v>
      </c>
      <c r="B334" s="390">
        <f>B335</f>
        <v>3</v>
      </c>
      <c r="C334" s="390">
        <f>C335</f>
        <v>0</v>
      </c>
      <c r="D334" s="391" t="str">
        <f t="shared" si="10"/>
        <v/>
      </c>
    </row>
    <row r="335" s="2" customFormat="1" ht="17.65" customHeight="1" spans="1:4">
      <c r="A335" s="233" t="s">
        <v>846</v>
      </c>
      <c r="B335" s="392">
        <v>3</v>
      </c>
      <c r="C335" s="397"/>
      <c r="D335" s="391" t="str">
        <f t="shared" si="10"/>
        <v/>
      </c>
    </row>
    <row r="336" s="3" customFormat="1" ht="17.65" customHeight="1" spans="1:4">
      <c r="A336" s="237" t="s">
        <v>847</v>
      </c>
      <c r="B336" s="390">
        <f>SUM(B337+B345+B349+B352+B358+B356+B343+B341)</f>
        <v>7430</v>
      </c>
      <c r="C336" s="390">
        <f>SUM(C337+C343+C345+C349+C352+C358)</f>
        <v>4642</v>
      </c>
      <c r="D336" s="391">
        <f t="shared" si="10"/>
        <v>0.625</v>
      </c>
    </row>
    <row r="337" s="3" customFormat="1" ht="17.65" customHeight="1" spans="1:4">
      <c r="A337" s="237" t="s">
        <v>351</v>
      </c>
      <c r="B337" s="390">
        <f>SUM(B338:B340)</f>
        <v>443</v>
      </c>
      <c r="C337" s="390">
        <f>SUM(C338:C339)</f>
        <v>52</v>
      </c>
      <c r="D337" s="391">
        <f t="shared" si="10"/>
        <v>0.117</v>
      </c>
    </row>
    <row r="338" s="2" customFormat="1" ht="17.65" customHeight="1" spans="1:4">
      <c r="A338" s="233" t="s">
        <v>101</v>
      </c>
      <c r="B338" s="392">
        <v>320</v>
      </c>
      <c r="C338" s="397">
        <v>22</v>
      </c>
      <c r="D338" s="391">
        <f t="shared" si="10"/>
        <v>0.069</v>
      </c>
    </row>
    <row r="339" s="3" customFormat="1" ht="17.65" customHeight="1" spans="1:4">
      <c r="A339" s="233" t="s">
        <v>102</v>
      </c>
      <c r="B339" s="392">
        <v>123</v>
      </c>
      <c r="C339" s="397">
        <v>30</v>
      </c>
      <c r="D339" s="391">
        <f t="shared" si="10"/>
        <v>0.244</v>
      </c>
    </row>
    <row r="340" s="3" customFormat="1" ht="17.65" customHeight="1" spans="1:4">
      <c r="A340" s="233" t="s">
        <v>848</v>
      </c>
      <c r="B340" s="392"/>
      <c r="C340" s="397"/>
      <c r="D340" s="391" t="str">
        <f t="shared" si="10"/>
        <v/>
      </c>
    </row>
    <row r="341" s="3" customFormat="1" ht="17.65" customHeight="1" spans="1:4">
      <c r="A341" s="400" t="s">
        <v>352</v>
      </c>
      <c r="B341" s="390">
        <f>SUM(B342)</f>
        <v>0</v>
      </c>
      <c r="C341" s="397"/>
      <c r="D341" s="391" t="str">
        <f t="shared" si="10"/>
        <v/>
      </c>
    </row>
    <row r="342" s="3" customFormat="1" ht="17.65" customHeight="1" spans="1:4">
      <c r="A342" s="401" t="s">
        <v>353</v>
      </c>
      <c r="B342" s="390"/>
      <c r="C342" s="397"/>
      <c r="D342" s="391" t="str">
        <f t="shared" si="10"/>
        <v/>
      </c>
    </row>
    <row r="343" s="3" customFormat="1" ht="17.65" customHeight="1" spans="1:4">
      <c r="A343" s="400" t="s">
        <v>354</v>
      </c>
      <c r="B343" s="390">
        <f>SUM(B344)</f>
        <v>226</v>
      </c>
      <c r="C343" s="397">
        <f>SUM(C344)</f>
        <v>193</v>
      </c>
      <c r="D343" s="391">
        <f t="shared" si="10"/>
        <v>0.854</v>
      </c>
    </row>
    <row r="344" s="3" customFormat="1" ht="17.65" customHeight="1" spans="1:4">
      <c r="A344" s="401" t="s">
        <v>355</v>
      </c>
      <c r="B344" s="392">
        <v>226</v>
      </c>
      <c r="C344" s="397">
        <v>193</v>
      </c>
      <c r="D344" s="391">
        <f t="shared" si="10"/>
        <v>0.854</v>
      </c>
    </row>
    <row r="345" s="3" customFormat="1" ht="17.65" customHeight="1" spans="1:4">
      <c r="A345" s="237" t="s">
        <v>356</v>
      </c>
      <c r="B345" s="390">
        <f>SUM(B346:B348)</f>
        <v>4615</v>
      </c>
      <c r="C345" s="390">
        <f>SUM(C346:C348)</f>
        <v>2230</v>
      </c>
      <c r="D345" s="391">
        <f t="shared" si="10"/>
        <v>0.483</v>
      </c>
    </row>
    <row r="346" s="2" customFormat="1" ht="17.65" customHeight="1" spans="1:4">
      <c r="A346" s="233" t="s">
        <v>357</v>
      </c>
      <c r="B346" s="392"/>
      <c r="C346" s="397">
        <v>2230</v>
      </c>
      <c r="D346" s="391" t="str">
        <f t="shared" si="10"/>
        <v/>
      </c>
    </row>
    <row r="347" s="2" customFormat="1" ht="17.65" customHeight="1" spans="1:4">
      <c r="A347" s="233" t="s">
        <v>358</v>
      </c>
      <c r="B347" s="392">
        <v>2305</v>
      </c>
      <c r="C347" s="397"/>
      <c r="D347" s="391"/>
    </row>
    <row r="348" s="3" customFormat="1" ht="17.65" customHeight="1" spans="1:4">
      <c r="A348" s="233" t="s">
        <v>359</v>
      </c>
      <c r="B348" s="392">
        <v>2310</v>
      </c>
      <c r="C348" s="397"/>
      <c r="D348" s="391" t="str">
        <f t="shared" ref="D348:D393" si="11">IF(AND(B348&lt;&gt;0,C348&lt;&gt;0),C348/B348,"")</f>
        <v/>
      </c>
    </row>
    <row r="349" s="3" customFormat="1" ht="17.65" customHeight="1" spans="1:4">
      <c r="A349" s="237" t="s">
        <v>360</v>
      </c>
      <c r="B349" s="390">
        <f>SUM(B350:B351)</f>
        <v>588</v>
      </c>
      <c r="C349" s="390">
        <f>SUM(C350:C351)</f>
        <v>387</v>
      </c>
      <c r="D349" s="391">
        <f t="shared" si="11"/>
        <v>0.658</v>
      </c>
    </row>
    <row r="350" s="2" customFormat="1" ht="17.65" customHeight="1" spans="1:4">
      <c r="A350" s="233" t="s">
        <v>361</v>
      </c>
      <c r="B350" s="392">
        <v>338</v>
      </c>
      <c r="C350" s="397">
        <v>337</v>
      </c>
      <c r="D350" s="391">
        <f t="shared" si="11"/>
        <v>0.997</v>
      </c>
    </row>
    <row r="351" s="2" customFormat="1" ht="17.65" customHeight="1" spans="1:4">
      <c r="A351" s="233" t="s">
        <v>362</v>
      </c>
      <c r="B351" s="392">
        <v>250</v>
      </c>
      <c r="C351" s="397">
        <v>50</v>
      </c>
      <c r="D351" s="391">
        <f t="shared" si="11"/>
        <v>0.2</v>
      </c>
    </row>
    <row r="352" s="3" customFormat="1" ht="17.65" customHeight="1" spans="1:4">
      <c r="A352" s="237" t="s">
        <v>849</v>
      </c>
      <c r="B352" s="390">
        <f>SUM(B353:B355)</f>
        <v>1461</v>
      </c>
      <c r="C352" s="390">
        <f>SUM(C353:C355)</f>
        <v>1780</v>
      </c>
      <c r="D352" s="391">
        <f t="shared" si="11"/>
        <v>1.218</v>
      </c>
    </row>
    <row r="353" s="2" customFormat="1" ht="17.65" customHeight="1" spans="1:4">
      <c r="A353" s="233" t="s">
        <v>364</v>
      </c>
      <c r="B353" s="392">
        <v>1101</v>
      </c>
      <c r="C353" s="397">
        <v>1460</v>
      </c>
      <c r="D353" s="391">
        <f t="shared" si="11"/>
        <v>1.326</v>
      </c>
    </row>
    <row r="354" s="2" customFormat="1" ht="17.65" customHeight="1" spans="1:4">
      <c r="A354" s="233" t="s">
        <v>850</v>
      </c>
      <c r="B354" s="392"/>
      <c r="C354" s="397"/>
      <c r="D354" s="391" t="str">
        <f t="shared" si="11"/>
        <v/>
      </c>
    </row>
    <row r="355" s="3" customFormat="1" ht="17.65" customHeight="1" spans="1:4">
      <c r="A355" s="233" t="s">
        <v>365</v>
      </c>
      <c r="B355" s="392">
        <v>360</v>
      </c>
      <c r="C355" s="397">
        <v>320</v>
      </c>
      <c r="D355" s="391">
        <f t="shared" si="11"/>
        <v>0.889</v>
      </c>
    </row>
    <row r="356" s="3" customFormat="1" ht="17.65" customHeight="1" spans="1:4">
      <c r="A356" s="237" t="s">
        <v>851</v>
      </c>
      <c r="B356" s="390">
        <f>SUM(B357)</f>
        <v>7</v>
      </c>
      <c r="C356" s="397"/>
      <c r="D356" s="391" t="str">
        <f t="shared" si="11"/>
        <v/>
      </c>
    </row>
    <row r="357" s="3" customFormat="1" ht="17.65" customHeight="1" spans="1:4">
      <c r="A357" s="233" t="s">
        <v>367</v>
      </c>
      <c r="B357" s="392">
        <v>7</v>
      </c>
      <c r="C357" s="397"/>
      <c r="D357" s="391" t="str">
        <f t="shared" si="11"/>
        <v/>
      </c>
    </row>
    <row r="358" s="3" customFormat="1" ht="17.65" customHeight="1" spans="1:4">
      <c r="A358" s="237" t="s">
        <v>852</v>
      </c>
      <c r="B358" s="390">
        <f>B359</f>
        <v>90</v>
      </c>
      <c r="C358" s="390">
        <f>C359</f>
        <v>0</v>
      </c>
      <c r="D358" s="391" t="str">
        <f t="shared" si="11"/>
        <v/>
      </c>
    </row>
    <row r="359" s="2" customFormat="1" ht="17.65" customHeight="1" spans="1:4">
      <c r="A359" s="233" t="s">
        <v>369</v>
      </c>
      <c r="B359" s="392">
        <v>90</v>
      </c>
      <c r="C359" s="397"/>
      <c r="D359" s="391" t="str">
        <f t="shared" si="11"/>
        <v/>
      </c>
    </row>
    <row r="360" s="3" customFormat="1" ht="17.65" customHeight="1" spans="1:4">
      <c r="A360" s="237" t="s">
        <v>853</v>
      </c>
      <c r="B360" s="390">
        <f>SUM(B361+B365+B367+B370+B372)</f>
        <v>18531</v>
      </c>
      <c r="C360" s="390">
        <f>SUM(C361+C365+C367+C370+C372)</f>
        <v>16968</v>
      </c>
      <c r="D360" s="391">
        <f t="shared" si="11"/>
        <v>0.916</v>
      </c>
    </row>
    <row r="361" s="3" customFormat="1" ht="17.65" customHeight="1" spans="1:4">
      <c r="A361" s="237" t="s">
        <v>854</v>
      </c>
      <c r="B361" s="390">
        <f>SUM(B362:B364)</f>
        <v>1162</v>
      </c>
      <c r="C361" s="390">
        <f>SUM(C362:C364)</f>
        <v>1212</v>
      </c>
      <c r="D361" s="391">
        <f t="shared" si="11"/>
        <v>1.043</v>
      </c>
    </row>
    <row r="362" s="3" customFormat="1" ht="17.65" customHeight="1" spans="1:4">
      <c r="A362" s="233" t="s">
        <v>101</v>
      </c>
      <c r="B362" s="392">
        <v>492</v>
      </c>
      <c r="C362" s="397">
        <v>486</v>
      </c>
      <c r="D362" s="391">
        <f t="shared" si="11"/>
        <v>0.988</v>
      </c>
    </row>
    <row r="363" s="3" customFormat="1" ht="17.65" customHeight="1" spans="1:4">
      <c r="A363" s="233" t="s">
        <v>102</v>
      </c>
      <c r="B363" s="392">
        <v>246</v>
      </c>
      <c r="C363" s="397">
        <v>286</v>
      </c>
      <c r="D363" s="391">
        <f t="shared" si="11"/>
        <v>1.163</v>
      </c>
    </row>
    <row r="364" s="3" customFormat="1" ht="17.65" customHeight="1" spans="1:4">
      <c r="A364" s="233" t="s">
        <v>855</v>
      </c>
      <c r="B364" s="392">
        <v>424</v>
      </c>
      <c r="C364" s="397">
        <v>440</v>
      </c>
      <c r="D364" s="391">
        <f t="shared" si="11"/>
        <v>1.038</v>
      </c>
    </row>
    <row r="365" s="2" customFormat="1" ht="17.65" customHeight="1" spans="1:4">
      <c r="A365" s="237" t="s">
        <v>856</v>
      </c>
      <c r="B365" s="390">
        <f>B366</f>
        <v>361</v>
      </c>
      <c r="C365" s="390">
        <f>C366</f>
        <v>366</v>
      </c>
      <c r="D365" s="391">
        <f t="shared" si="11"/>
        <v>1.014</v>
      </c>
    </row>
    <row r="366" s="2" customFormat="1" ht="17.65" customHeight="1" spans="1:4">
      <c r="A366" s="233" t="s">
        <v>375</v>
      </c>
      <c r="B366" s="392">
        <v>361</v>
      </c>
      <c r="C366" s="397">
        <v>366</v>
      </c>
      <c r="D366" s="391">
        <f t="shared" si="11"/>
        <v>1.014</v>
      </c>
    </row>
    <row r="367" s="3" customFormat="1" ht="17.65" customHeight="1" spans="1:4">
      <c r="A367" s="237" t="s">
        <v>857</v>
      </c>
      <c r="B367" s="390">
        <f>SUM(B368:B369)</f>
        <v>5105</v>
      </c>
      <c r="C367" s="390">
        <f>SUM(C368:C369)</f>
        <v>4341</v>
      </c>
      <c r="D367" s="391">
        <f t="shared" si="11"/>
        <v>0.85</v>
      </c>
    </row>
    <row r="368" s="3" customFormat="1" ht="17.65" customHeight="1" spans="1:4">
      <c r="A368" s="233" t="s">
        <v>858</v>
      </c>
      <c r="B368" s="392">
        <v>1653</v>
      </c>
      <c r="C368" s="397">
        <v>1560</v>
      </c>
      <c r="D368" s="391">
        <f t="shared" si="11"/>
        <v>0.944</v>
      </c>
    </row>
    <row r="369" s="2" customFormat="1" ht="17.65" customHeight="1" spans="1:4">
      <c r="A369" s="233" t="s">
        <v>859</v>
      </c>
      <c r="B369" s="392">
        <v>3452</v>
      </c>
      <c r="C369" s="397">
        <v>2781</v>
      </c>
      <c r="D369" s="391">
        <f t="shared" si="11"/>
        <v>0.806</v>
      </c>
    </row>
    <row r="370" s="3" customFormat="1" ht="17.65" customHeight="1" spans="1:4">
      <c r="A370" s="237" t="s">
        <v>860</v>
      </c>
      <c r="B370" s="390">
        <f>B371</f>
        <v>453</v>
      </c>
      <c r="C370" s="390">
        <f>C371</f>
        <v>272</v>
      </c>
      <c r="D370" s="391">
        <f t="shared" si="11"/>
        <v>0.6</v>
      </c>
    </row>
    <row r="371" s="3" customFormat="1" ht="17.65" customHeight="1" spans="1:4">
      <c r="A371" s="233" t="s">
        <v>380</v>
      </c>
      <c r="B371" s="392">
        <v>453</v>
      </c>
      <c r="C371" s="397">
        <v>272</v>
      </c>
      <c r="D371" s="391">
        <f t="shared" si="11"/>
        <v>0.6</v>
      </c>
    </row>
    <row r="372" s="2" customFormat="1" ht="17.65" customHeight="1" spans="1:4">
      <c r="A372" s="237" t="s">
        <v>861</v>
      </c>
      <c r="B372" s="390">
        <f>B373</f>
        <v>11450</v>
      </c>
      <c r="C372" s="390">
        <f>C373</f>
        <v>10777</v>
      </c>
      <c r="D372" s="391">
        <f t="shared" si="11"/>
        <v>0.941</v>
      </c>
    </row>
    <row r="373" s="3" customFormat="1" ht="17.65" customHeight="1" spans="1:4">
      <c r="A373" s="233" t="s">
        <v>382</v>
      </c>
      <c r="B373" s="392">
        <v>11450</v>
      </c>
      <c r="C373" s="397">
        <v>10777</v>
      </c>
      <c r="D373" s="391">
        <f t="shared" si="11"/>
        <v>0.941</v>
      </c>
    </row>
    <row r="374" s="3" customFormat="1" ht="17.65" customHeight="1" spans="1:4">
      <c r="A374" s="237" t="s">
        <v>862</v>
      </c>
      <c r="B374" s="390">
        <f>SUM(B375+B397+B414+B424+B434+B438+B442+B431)</f>
        <v>94991</v>
      </c>
      <c r="C374" s="390">
        <f>SUM(C375+C397+C414+C424+C434+C438+C442)</f>
        <v>102534</v>
      </c>
      <c r="D374" s="391">
        <f t="shared" si="11"/>
        <v>1.079</v>
      </c>
    </row>
    <row r="375" s="2" customFormat="1" ht="17.65" customHeight="1" spans="1:4">
      <c r="A375" s="237" t="s">
        <v>863</v>
      </c>
      <c r="B375" s="390">
        <f>SUM(B376:B396)</f>
        <v>16515</v>
      </c>
      <c r="C375" s="390">
        <f>SUM(C376:C396)</f>
        <v>18509</v>
      </c>
      <c r="D375" s="391">
        <f t="shared" si="11"/>
        <v>1.121</v>
      </c>
    </row>
    <row r="376" s="3" customFormat="1" ht="17.65" customHeight="1" spans="1:4">
      <c r="A376" s="233" t="s">
        <v>101</v>
      </c>
      <c r="B376" s="392">
        <v>1658</v>
      </c>
      <c r="C376" s="397">
        <v>1688</v>
      </c>
      <c r="D376" s="391">
        <f t="shared" si="11"/>
        <v>1.018</v>
      </c>
    </row>
    <row r="377" s="3" customFormat="1" ht="17.65" customHeight="1" spans="1:4">
      <c r="A377" s="233" t="s">
        <v>102</v>
      </c>
      <c r="B377" s="392">
        <v>78</v>
      </c>
      <c r="C377" s="397">
        <v>82</v>
      </c>
      <c r="D377" s="391">
        <f t="shared" si="11"/>
        <v>1.051</v>
      </c>
    </row>
    <row r="378" s="3" customFormat="1" ht="17.65" customHeight="1" spans="1:4">
      <c r="A378" s="233" t="s">
        <v>110</v>
      </c>
      <c r="B378" s="392">
        <v>2227</v>
      </c>
      <c r="C378" s="397">
        <v>2331</v>
      </c>
      <c r="D378" s="391">
        <f t="shared" si="11"/>
        <v>1.047</v>
      </c>
    </row>
    <row r="379" s="3" customFormat="1" ht="17.65" customHeight="1" spans="1:4">
      <c r="A379" s="233" t="s">
        <v>864</v>
      </c>
      <c r="B379" s="392">
        <v>5</v>
      </c>
      <c r="C379" s="397">
        <v>8</v>
      </c>
      <c r="D379" s="391">
        <f t="shared" si="11"/>
        <v>1.6</v>
      </c>
    </row>
    <row r="380" s="3" customFormat="1" ht="17.65" customHeight="1" spans="1:4">
      <c r="A380" s="233" t="s">
        <v>865</v>
      </c>
      <c r="B380" s="392">
        <v>73</v>
      </c>
      <c r="C380" s="397">
        <v>81</v>
      </c>
      <c r="D380" s="391">
        <f t="shared" si="11"/>
        <v>1.11</v>
      </c>
    </row>
    <row r="381" s="3" customFormat="1" ht="17.65" customHeight="1" spans="1:4">
      <c r="A381" s="233" t="s">
        <v>866</v>
      </c>
      <c r="B381" s="392">
        <v>352</v>
      </c>
      <c r="C381" s="397">
        <v>477</v>
      </c>
      <c r="D381" s="391">
        <f t="shared" si="11"/>
        <v>1.355</v>
      </c>
    </row>
    <row r="382" s="3" customFormat="1" ht="17.65" customHeight="1" spans="1:4">
      <c r="A382" s="233" t="s">
        <v>867</v>
      </c>
      <c r="B382" s="392">
        <v>360</v>
      </c>
      <c r="C382" s="397">
        <v>382</v>
      </c>
      <c r="D382" s="391">
        <f t="shared" si="11"/>
        <v>1.061</v>
      </c>
    </row>
    <row r="383" s="2" customFormat="1" ht="17.65" customHeight="1" spans="1:4">
      <c r="A383" s="233" t="s">
        <v>868</v>
      </c>
      <c r="B383" s="392"/>
      <c r="C383" s="397"/>
      <c r="D383" s="391" t="str">
        <f t="shared" si="11"/>
        <v/>
      </c>
    </row>
    <row r="384" s="3" customFormat="1" ht="17.65" customHeight="1" spans="1:4">
      <c r="A384" s="233" t="s">
        <v>869</v>
      </c>
      <c r="B384" s="392">
        <v>53</v>
      </c>
      <c r="C384" s="397">
        <v>52</v>
      </c>
      <c r="D384" s="391">
        <f t="shared" si="11"/>
        <v>0.981</v>
      </c>
    </row>
    <row r="385" s="2" customFormat="1" ht="17.65" customHeight="1" spans="1:4">
      <c r="A385" s="233" t="s">
        <v>870</v>
      </c>
      <c r="B385" s="392">
        <v>99</v>
      </c>
      <c r="C385" s="397">
        <v>90</v>
      </c>
      <c r="D385" s="391">
        <f t="shared" si="11"/>
        <v>0.909</v>
      </c>
    </row>
    <row r="386" s="3" customFormat="1" ht="17.65" customHeight="1" spans="1:4">
      <c r="A386" s="233" t="s">
        <v>871</v>
      </c>
      <c r="B386" s="392"/>
      <c r="C386" s="397"/>
      <c r="D386" s="391" t="str">
        <f t="shared" si="11"/>
        <v/>
      </c>
    </row>
    <row r="387" s="3" customFormat="1" ht="17.65" customHeight="1" spans="1:4">
      <c r="A387" s="233" t="s">
        <v>872</v>
      </c>
      <c r="B387" s="392"/>
      <c r="C387" s="397"/>
      <c r="D387" s="391" t="str">
        <f t="shared" si="11"/>
        <v/>
      </c>
    </row>
    <row r="388" s="3" customFormat="1" ht="17.65" customHeight="1" spans="1:4">
      <c r="A388" s="233" t="s">
        <v>873</v>
      </c>
      <c r="B388" s="392">
        <v>35</v>
      </c>
      <c r="C388" s="397"/>
      <c r="D388" s="391" t="str">
        <f t="shared" si="11"/>
        <v/>
      </c>
    </row>
    <row r="389" s="3" customFormat="1" ht="17.65" customHeight="1" spans="1:4">
      <c r="A389" s="402" t="s">
        <v>874</v>
      </c>
      <c r="B389" s="392">
        <v>1030</v>
      </c>
      <c r="C389" s="397">
        <v>1462</v>
      </c>
      <c r="D389" s="391">
        <f t="shared" si="11"/>
        <v>1.419</v>
      </c>
    </row>
    <row r="390" s="3" customFormat="1" ht="17.65" customHeight="1" spans="1:4">
      <c r="A390" s="233" t="s">
        <v>875</v>
      </c>
      <c r="B390" s="392"/>
      <c r="C390" s="397"/>
      <c r="D390" s="391" t="str">
        <f t="shared" si="11"/>
        <v/>
      </c>
    </row>
    <row r="391" s="3" customFormat="1" ht="17.65" customHeight="1" spans="1:4">
      <c r="A391" s="233" t="s">
        <v>876</v>
      </c>
      <c r="B391" s="392">
        <v>7128</v>
      </c>
      <c r="C391" s="397">
        <v>7928</v>
      </c>
      <c r="D391" s="391">
        <f t="shared" si="11"/>
        <v>1.112</v>
      </c>
    </row>
    <row r="392" s="3" customFormat="1" ht="17.65" customHeight="1" spans="1:4">
      <c r="A392" s="233" t="s">
        <v>877</v>
      </c>
      <c r="B392" s="392">
        <v>3120</v>
      </c>
      <c r="C392" s="397">
        <v>3728</v>
      </c>
      <c r="D392" s="391">
        <f t="shared" si="11"/>
        <v>1.195</v>
      </c>
    </row>
    <row r="393" s="3" customFormat="1" ht="17.65" customHeight="1" spans="1:4">
      <c r="A393" s="233" t="s">
        <v>878</v>
      </c>
      <c r="B393" s="392">
        <v>160</v>
      </c>
      <c r="C393" s="397">
        <v>200</v>
      </c>
      <c r="D393" s="391">
        <f t="shared" si="11"/>
        <v>1.25</v>
      </c>
    </row>
    <row r="394" s="3" customFormat="1" ht="17.65" customHeight="1" spans="1:4">
      <c r="A394" s="233" t="s">
        <v>879</v>
      </c>
      <c r="B394" s="392">
        <v>30</v>
      </c>
      <c r="C394" s="397"/>
      <c r="D394" s="391"/>
    </row>
    <row r="395" s="3" customFormat="1" ht="17.65" customHeight="1" spans="1:4">
      <c r="A395" s="233" t="s">
        <v>880</v>
      </c>
      <c r="B395" s="392">
        <v>14</v>
      </c>
      <c r="C395" s="397"/>
      <c r="D395" s="391"/>
    </row>
    <row r="396" s="2" customFormat="1" ht="17.65" customHeight="1" spans="1:4">
      <c r="A396" s="233" t="s">
        <v>881</v>
      </c>
      <c r="B396" s="392">
        <v>93</v>
      </c>
      <c r="C396" s="397"/>
      <c r="D396" s="391" t="str">
        <f t="shared" ref="D396:D408" si="12">IF(AND(B396&lt;&gt;0,C396&lt;&gt;0),C396/B396,"")</f>
        <v/>
      </c>
    </row>
    <row r="397" s="3" customFormat="1" ht="17.65" customHeight="1" spans="1:4">
      <c r="A397" s="237" t="s">
        <v>882</v>
      </c>
      <c r="B397" s="390">
        <f>SUM(B398:B413)</f>
        <v>4732</v>
      </c>
      <c r="C397" s="390">
        <f>SUM(C398:C413)</f>
        <v>6057</v>
      </c>
      <c r="D397" s="391">
        <f t="shared" si="12"/>
        <v>1.28</v>
      </c>
    </row>
    <row r="398" s="3" customFormat="1" ht="17.65" customHeight="1" spans="1:4">
      <c r="A398" s="233" t="s">
        <v>101</v>
      </c>
      <c r="B398" s="392">
        <v>870</v>
      </c>
      <c r="C398" s="397">
        <v>867</v>
      </c>
      <c r="D398" s="391">
        <f t="shared" si="12"/>
        <v>0.997</v>
      </c>
    </row>
    <row r="399" s="3" customFormat="1" ht="17.65" customHeight="1" spans="1:4">
      <c r="A399" s="233" t="s">
        <v>102</v>
      </c>
      <c r="B399" s="392">
        <v>22</v>
      </c>
      <c r="C399" s="397">
        <v>456</v>
      </c>
      <c r="D399" s="391">
        <f t="shared" si="12"/>
        <v>20.727</v>
      </c>
    </row>
    <row r="400" s="3" customFormat="1" ht="17.65" customHeight="1" spans="1:4">
      <c r="A400" s="233" t="s">
        <v>883</v>
      </c>
      <c r="B400" s="392">
        <v>911</v>
      </c>
      <c r="C400" s="397">
        <v>923</v>
      </c>
      <c r="D400" s="391">
        <f t="shared" si="12"/>
        <v>1.013</v>
      </c>
    </row>
    <row r="401" s="2" customFormat="1" ht="17.65" customHeight="1" spans="1:4">
      <c r="A401" s="233" t="s">
        <v>884</v>
      </c>
      <c r="B401" s="392">
        <v>501</v>
      </c>
      <c r="C401" s="397">
        <v>600</v>
      </c>
      <c r="D401" s="391">
        <f t="shared" si="12"/>
        <v>1.198</v>
      </c>
    </row>
    <row r="402" s="2" customFormat="1" ht="17.65" customHeight="1" spans="1:4">
      <c r="A402" s="233" t="s">
        <v>885</v>
      </c>
      <c r="B402" s="390"/>
      <c r="C402" s="397"/>
      <c r="D402" s="391" t="str">
        <f t="shared" si="12"/>
        <v/>
      </c>
    </row>
    <row r="403" s="3" customFormat="1" ht="17.65" customHeight="1" spans="1:4">
      <c r="A403" s="233" t="s">
        <v>886</v>
      </c>
      <c r="B403" s="390"/>
      <c r="C403" s="397"/>
      <c r="D403" s="391" t="str">
        <f t="shared" si="12"/>
        <v/>
      </c>
    </row>
    <row r="404" s="3" customFormat="1" ht="17.65" customHeight="1" spans="1:4">
      <c r="A404" s="233" t="s">
        <v>887</v>
      </c>
      <c r="B404" s="392">
        <v>2121</v>
      </c>
      <c r="C404" s="397">
        <v>2971</v>
      </c>
      <c r="D404" s="391">
        <f t="shared" si="12"/>
        <v>1.401</v>
      </c>
    </row>
    <row r="405" s="3" customFormat="1" ht="17.65" customHeight="1" spans="1:4">
      <c r="A405" s="233" t="s">
        <v>888</v>
      </c>
      <c r="B405" s="390"/>
      <c r="C405" s="397"/>
      <c r="D405" s="391" t="str">
        <f t="shared" si="12"/>
        <v/>
      </c>
    </row>
    <row r="406" s="3" customFormat="1" ht="17.65" customHeight="1" spans="1:4">
      <c r="A406" s="402" t="s">
        <v>889</v>
      </c>
      <c r="B406" s="392">
        <v>159</v>
      </c>
      <c r="C406" s="397">
        <v>140</v>
      </c>
      <c r="D406" s="391">
        <f t="shared" si="12"/>
        <v>0.881</v>
      </c>
    </row>
    <row r="407" s="3" customFormat="1" ht="17.65" customHeight="1" spans="1:4">
      <c r="A407" s="402" t="s">
        <v>890</v>
      </c>
      <c r="B407" s="392">
        <v>105</v>
      </c>
      <c r="C407" s="397">
        <v>100</v>
      </c>
      <c r="D407" s="391">
        <f t="shared" si="12"/>
        <v>0.952</v>
      </c>
    </row>
    <row r="408" s="3" customFormat="1" ht="17.65" customHeight="1" spans="1:4">
      <c r="A408" s="233" t="s">
        <v>891</v>
      </c>
      <c r="B408" s="392">
        <v>20</v>
      </c>
      <c r="C408" s="397"/>
      <c r="D408" s="391" t="str">
        <f t="shared" si="12"/>
        <v/>
      </c>
    </row>
    <row r="409" s="379" customFormat="1" ht="17.65" customHeight="1" spans="1:4">
      <c r="A409" s="233" t="s">
        <v>892</v>
      </c>
      <c r="B409" s="392">
        <v>14</v>
      </c>
      <c r="C409" s="397"/>
      <c r="D409" s="391"/>
    </row>
    <row r="410" s="2" customFormat="1" ht="17.65" customHeight="1" spans="1:4">
      <c r="A410" s="233" t="s">
        <v>893</v>
      </c>
      <c r="B410" s="392"/>
      <c r="C410" s="397"/>
      <c r="D410" s="391" t="str">
        <f t="shared" ref="D410:D431" si="13">IF(AND(B410&lt;&gt;0,C410&lt;&gt;0),C410/B410,"")</f>
        <v/>
      </c>
    </row>
    <row r="411" s="3" customFormat="1" ht="17.65" customHeight="1" spans="1:4">
      <c r="A411" s="233" t="s">
        <v>894</v>
      </c>
      <c r="B411" s="392"/>
      <c r="C411" s="397"/>
      <c r="D411" s="391" t="str">
        <f t="shared" si="13"/>
        <v/>
      </c>
    </row>
    <row r="412" s="3" customFormat="1" ht="17.65" customHeight="1" spans="1:4">
      <c r="A412" s="233" t="s">
        <v>869</v>
      </c>
      <c r="B412" s="392"/>
      <c r="C412" s="397"/>
      <c r="D412" s="391" t="str">
        <f t="shared" si="13"/>
        <v/>
      </c>
    </row>
    <row r="413" s="3" customFormat="1" ht="17.65" customHeight="1" spans="1:4">
      <c r="A413" s="233" t="s">
        <v>895</v>
      </c>
      <c r="B413" s="392">
        <v>9</v>
      </c>
      <c r="C413" s="397"/>
      <c r="D413" s="391" t="str">
        <f t="shared" si="13"/>
        <v/>
      </c>
    </row>
    <row r="414" s="3" customFormat="1" ht="17.65" customHeight="1" spans="1:4">
      <c r="A414" s="237" t="s">
        <v>896</v>
      </c>
      <c r="B414" s="390">
        <f>SUM(B415:B423)</f>
        <v>2432</v>
      </c>
      <c r="C414" s="390">
        <f>SUM(C415:C423)</f>
        <v>2751</v>
      </c>
      <c r="D414" s="391">
        <f t="shared" si="13"/>
        <v>1.131</v>
      </c>
    </row>
    <row r="415" s="3" customFormat="1" ht="17.65" customHeight="1" spans="1:4">
      <c r="A415" s="233" t="s">
        <v>101</v>
      </c>
      <c r="B415" s="392">
        <v>791</v>
      </c>
      <c r="C415" s="397">
        <v>827</v>
      </c>
      <c r="D415" s="391">
        <f t="shared" si="13"/>
        <v>1.046</v>
      </c>
    </row>
    <row r="416" s="3" customFormat="1" ht="17.65" customHeight="1" spans="1:4">
      <c r="A416" s="233" t="s">
        <v>102</v>
      </c>
      <c r="B416" s="392">
        <v>66</v>
      </c>
      <c r="C416" s="397">
        <v>22</v>
      </c>
      <c r="D416" s="391">
        <f t="shared" si="13"/>
        <v>0.333</v>
      </c>
    </row>
    <row r="417" s="3" customFormat="1" ht="17.65" customHeight="1" spans="1:4">
      <c r="A417" s="233" t="s">
        <v>304</v>
      </c>
      <c r="B417" s="392"/>
      <c r="C417" s="397">
        <v>760</v>
      </c>
      <c r="D417" s="391" t="str">
        <f t="shared" si="13"/>
        <v/>
      </c>
    </row>
    <row r="418" s="3" customFormat="1" ht="17.65" customHeight="1" spans="1:4">
      <c r="A418" s="233" t="s">
        <v>897</v>
      </c>
      <c r="B418" s="392">
        <v>852</v>
      </c>
      <c r="C418" s="397">
        <v>842</v>
      </c>
      <c r="D418" s="391">
        <f t="shared" si="13"/>
        <v>0.988</v>
      </c>
    </row>
    <row r="419" s="2" customFormat="1" ht="17.65" customHeight="1" spans="1:4">
      <c r="A419" s="233" t="s">
        <v>898</v>
      </c>
      <c r="B419" s="392">
        <v>500</v>
      </c>
      <c r="C419" s="397">
        <v>268</v>
      </c>
      <c r="D419" s="391">
        <f t="shared" si="13"/>
        <v>0.536</v>
      </c>
    </row>
    <row r="420" s="2" customFormat="1" ht="17.65" customHeight="1" spans="1:4">
      <c r="A420" s="233" t="s">
        <v>899</v>
      </c>
      <c r="B420" s="392">
        <v>14</v>
      </c>
      <c r="C420" s="397"/>
      <c r="D420" s="391" t="str">
        <f t="shared" si="13"/>
        <v/>
      </c>
    </row>
    <row r="421" s="3" customFormat="1" ht="17.65" customHeight="1" spans="1:4">
      <c r="A421" s="233" t="s">
        <v>900</v>
      </c>
      <c r="B421" s="392">
        <v>26</v>
      </c>
      <c r="C421" s="397">
        <v>32</v>
      </c>
      <c r="D421" s="391">
        <f t="shared" si="13"/>
        <v>1.231</v>
      </c>
    </row>
    <row r="422" s="3" customFormat="1" ht="17.65" customHeight="1" spans="1:4">
      <c r="A422" s="233" t="s">
        <v>901</v>
      </c>
      <c r="B422" s="392">
        <v>100</v>
      </c>
      <c r="C422" s="397"/>
      <c r="D422" s="391" t="str">
        <f t="shared" si="13"/>
        <v/>
      </c>
    </row>
    <row r="423" s="3" customFormat="1" ht="17.65" customHeight="1" spans="1:4">
      <c r="A423" s="233" t="s">
        <v>902</v>
      </c>
      <c r="B423" s="392">
        <v>83</v>
      </c>
      <c r="C423" s="397"/>
      <c r="D423" s="391" t="str">
        <f t="shared" si="13"/>
        <v/>
      </c>
    </row>
    <row r="424" s="3" customFormat="1" ht="17.65" customHeight="1" spans="1:4">
      <c r="A424" s="237" t="s">
        <v>903</v>
      </c>
      <c r="B424" s="390">
        <f>SUM(B425:B430)</f>
        <v>66405</v>
      </c>
      <c r="C424" s="390">
        <f>SUM(C425:C430)</f>
        <v>69022</v>
      </c>
      <c r="D424" s="391">
        <f t="shared" si="13"/>
        <v>1.039</v>
      </c>
    </row>
    <row r="425" s="3" customFormat="1" ht="17.65" customHeight="1" spans="1:4">
      <c r="A425" s="233" t="s">
        <v>101</v>
      </c>
      <c r="B425" s="392">
        <v>444</v>
      </c>
      <c r="C425" s="397">
        <v>426</v>
      </c>
      <c r="D425" s="391">
        <f t="shared" si="13"/>
        <v>0.959</v>
      </c>
    </row>
    <row r="426" s="3" customFormat="1" ht="17.65" customHeight="1" spans="1:4">
      <c r="A426" s="233" t="s">
        <v>102</v>
      </c>
      <c r="B426" s="392">
        <v>94</v>
      </c>
      <c r="C426" s="397">
        <v>20</v>
      </c>
      <c r="D426" s="391">
        <f t="shared" si="13"/>
        <v>0.213</v>
      </c>
    </row>
    <row r="427" s="3" customFormat="1" ht="17.65" customHeight="1" spans="1:4">
      <c r="A427" s="233" t="s">
        <v>904</v>
      </c>
      <c r="B427" s="392">
        <v>45500</v>
      </c>
      <c r="C427" s="397">
        <v>45088</v>
      </c>
      <c r="D427" s="391">
        <f t="shared" si="13"/>
        <v>0.991</v>
      </c>
    </row>
    <row r="428" s="3" customFormat="1" ht="17.65" customHeight="1" spans="1:4">
      <c r="A428" s="233" t="s">
        <v>905</v>
      </c>
      <c r="B428" s="392">
        <v>11213</v>
      </c>
      <c r="C428" s="397">
        <v>12200</v>
      </c>
      <c r="D428" s="391">
        <f t="shared" si="13"/>
        <v>1.088</v>
      </c>
    </row>
    <row r="429" s="3" customFormat="1" ht="17.65" customHeight="1" spans="1:4">
      <c r="A429" s="233" t="s">
        <v>906</v>
      </c>
      <c r="B429" s="392">
        <v>1145</v>
      </c>
      <c r="C429" s="397">
        <v>1800</v>
      </c>
      <c r="D429" s="391">
        <f t="shared" si="13"/>
        <v>1.572</v>
      </c>
    </row>
    <row r="430" s="3" customFormat="1" ht="17.65" customHeight="1" spans="1:4">
      <c r="A430" s="233" t="s">
        <v>907</v>
      </c>
      <c r="B430" s="392">
        <v>8009</v>
      </c>
      <c r="C430" s="397">
        <v>9488</v>
      </c>
      <c r="D430" s="391">
        <f t="shared" si="13"/>
        <v>1.185</v>
      </c>
    </row>
    <row r="431" s="3" customFormat="1" ht="17.65" customHeight="1" spans="1:4">
      <c r="A431" s="237" t="s">
        <v>908</v>
      </c>
      <c r="B431" s="390">
        <f>SUM(B432:B433)</f>
        <v>0</v>
      </c>
      <c r="C431" s="397"/>
      <c r="D431" s="391" t="str">
        <f t="shared" si="13"/>
        <v/>
      </c>
    </row>
    <row r="432" s="3" customFormat="1" ht="17.65" customHeight="1" spans="1:4">
      <c r="A432" s="403" t="s">
        <v>909</v>
      </c>
      <c r="B432" s="390"/>
      <c r="C432" s="397"/>
      <c r="D432" s="391"/>
    </row>
    <row r="433" s="3" customFormat="1" ht="17.65" customHeight="1" spans="1:4">
      <c r="A433" s="233" t="s">
        <v>910</v>
      </c>
      <c r="B433" s="390"/>
      <c r="C433" s="397"/>
      <c r="D433" s="391" t="str">
        <f t="shared" ref="D433:D449" si="14">IF(AND(B433&lt;&gt;0,C433&lt;&gt;0),C433/B433,"")</f>
        <v/>
      </c>
    </row>
    <row r="434" s="2" customFormat="1" ht="17.65" customHeight="1" spans="1:4">
      <c r="A434" s="237" t="s">
        <v>911</v>
      </c>
      <c r="B434" s="390">
        <f>SUM(B435:B437)</f>
        <v>3067</v>
      </c>
      <c r="C434" s="390">
        <f>SUM(C435:C437)</f>
        <v>2094</v>
      </c>
      <c r="D434" s="391">
        <f t="shared" si="14"/>
        <v>0.683</v>
      </c>
    </row>
    <row r="435" s="3" customFormat="1" ht="17.65" customHeight="1" spans="1:4">
      <c r="A435" s="233" t="s">
        <v>912</v>
      </c>
      <c r="B435" s="392">
        <v>407</v>
      </c>
      <c r="C435" s="397">
        <v>406</v>
      </c>
      <c r="D435" s="391">
        <f t="shared" si="14"/>
        <v>0.998</v>
      </c>
    </row>
    <row r="436" s="3" customFormat="1" ht="17.65" customHeight="1" spans="1:4">
      <c r="A436" s="233" t="s">
        <v>913</v>
      </c>
      <c r="B436" s="392">
        <v>1585</v>
      </c>
      <c r="C436" s="397">
        <v>944</v>
      </c>
      <c r="D436" s="391">
        <f t="shared" si="14"/>
        <v>0.596</v>
      </c>
    </row>
    <row r="437" s="3" customFormat="1" ht="17.65" customHeight="1" spans="1:4">
      <c r="A437" s="233" t="s">
        <v>914</v>
      </c>
      <c r="B437" s="392">
        <v>1075</v>
      </c>
      <c r="C437" s="397">
        <v>744</v>
      </c>
      <c r="D437" s="391">
        <f t="shared" si="14"/>
        <v>0.692</v>
      </c>
    </row>
    <row r="438" s="2" customFormat="1" ht="17.65" customHeight="1" spans="1:4">
      <c r="A438" s="237" t="s">
        <v>915</v>
      </c>
      <c r="B438" s="390">
        <f>SUM(B439:B441)</f>
        <v>1837</v>
      </c>
      <c r="C438" s="390">
        <f>SUM(C439:C441)</f>
        <v>4098</v>
      </c>
      <c r="D438" s="391">
        <f t="shared" si="14"/>
        <v>2.231</v>
      </c>
    </row>
    <row r="439" s="3" customFormat="1" ht="17.65" customHeight="1" spans="1:4">
      <c r="A439" s="233" t="s">
        <v>916</v>
      </c>
      <c r="B439" s="392">
        <v>158</v>
      </c>
      <c r="C439" s="397"/>
      <c r="D439" s="391" t="str">
        <f t="shared" si="14"/>
        <v/>
      </c>
    </row>
    <row r="440" s="3" customFormat="1" ht="17.65" customHeight="1" spans="1:4">
      <c r="A440" s="233" t="s">
        <v>917</v>
      </c>
      <c r="B440" s="392">
        <v>805</v>
      </c>
      <c r="C440" s="397">
        <v>2285</v>
      </c>
      <c r="D440" s="391">
        <f t="shared" si="14"/>
        <v>2.839</v>
      </c>
    </row>
    <row r="441" s="3" customFormat="1" ht="17.65" customHeight="1" spans="1:4">
      <c r="A441" s="233" t="s">
        <v>918</v>
      </c>
      <c r="B441" s="392">
        <v>874</v>
      </c>
      <c r="C441" s="397">
        <v>1813</v>
      </c>
      <c r="D441" s="391">
        <f t="shared" si="14"/>
        <v>2.074</v>
      </c>
    </row>
    <row r="442" s="3" customFormat="1" ht="17.65" customHeight="1" spans="1:4">
      <c r="A442" s="237" t="s">
        <v>919</v>
      </c>
      <c r="B442" s="390">
        <f>SUM(B443:B443)</f>
        <v>3</v>
      </c>
      <c r="C442" s="390">
        <f>SUM(C443:C443)</f>
        <v>3</v>
      </c>
      <c r="D442" s="391">
        <f t="shared" si="14"/>
        <v>1</v>
      </c>
    </row>
    <row r="443" s="2" customFormat="1" ht="17.65" customHeight="1" spans="1:4">
      <c r="A443" s="233" t="s">
        <v>437</v>
      </c>
      <c r="B443" s="392">
        <v>3</v>
      </c>
      <c r="C443" s="397">
        <v>3</v>
      </c>
      <c r="D443" s="391">
        <f t="shared" si="14"/>
        <v>1</v>
      </c>
    </row>
    <row r="444" s="3" customFormat="1" ht="17.65" customHeight="1" spans="1:4">
      <c r="A444" s="237" t="s">
        <v>920</v>
      </c>
      <c r="B444" s="390">
        <f>SUM(B445+B452+B456)</f>
        <v>3601</v>
      </c>
      <c r="C444" s="390">
        <f>SUM(C445+C452+C456)</f>
        <v>3872</v>
      </c>
      <c r="D444" s="391">
        <f t="shared" si="14"/>
        <v>1.075</v>
      </c>
    </row>
    <row r="445" s="3" customFormat="1" ht="17.65" customHeight="1" spans="1:4">
      <c r="A445" s="237" t="s">
        <v>921</v>
      </c>
      <c r="B445" s="390">
        <f>SUM(B446:B451)</f>
        <v>2612</v>
      </c>
      <c r="C445" s="390">
        <f>SUM(C446:C451)</f>
        <v>2822</v>
      </c>
      <c r="D445" s="391">
        <f t="shared" si="14"/>
        <v>1.08</v>
      </c>
    </row>
    <row r="446" s="3" customFormat="1" ht="17.65" customHeight="1" spans="1:4">
      <c r="A446" s="233" t="s">
        <v>101</v>
      </c>
      <c r="B446" s="392">
        <v>288</v>
      </c>
      <c r="C446" s="397">
        <v>262</v>
      </c>
      <c r="D446" s="391">
        <f t="shared" si="14"/>
        <v>0.91</v>
      </c>
    </row>
    <row r="447" s="3" customFormat="1" ht="17.65" customHeight="1" spans="1:4">
      <c r="A447" s="233" t="s">
        <v>102</v>
      </c>
      <c r="B447" s="392">
        <v>85</v>
      </c>
      <c r="C447" s="397">
        <v>26</v>
      </c>
      <c r="D447" s="391">
        <f t="shared" si="14"/>
        <v>0.306</v>
      </c>
    </row>
    <row r="448" s="3" customFormat="1" ht="17.65" customHeight="1" spans="1:4">
      <c r="A448" s="233" t="s">
        <v>922</v>
      </c>
      <c r="B448" s="392">
        <v>1865</v>
      </c>
      <c r="C448" s="397">
        <v>1991</v>
      </c>
      <c r="D448" s="391">
        <f t="shared" si="14"/>
        <v>1.068</v>
      </c>
    </row>
    <row r="449" s="3" customFormat="1" ht="17.65" customHeight="1" spans="1:4">
      <c r="A449" s="233" t="s">
        <v>923</v>
      </c>
      <c r="B449" s="392">
        <v>200</v>
      </c>
      <c r="C449" s="397">
        <v>325</v>
      </c>
      <c r="D449" s="391">
        <f t="shared" si="14"/>
        <v>1.625</v>
      </c>
    </row>
    <row r="450" s="379" customFormat="1" ht="17.65" customHeight="1" spans="1:4">
      <c r="A450" s="233" t="s">
        <v>924</v>
      </c>
      <c r="B450" s="392">
        <v>174</v>
      </c>
      <c r="C450" s="397">
        <v>200</v>
      </c>
      <c r="D450" s="391"/>
    </row>
    <row r="451" s="2" customFormat="1" ht="17.65" customHeight="1" spans="1:4">
      <c r="A451" s="233" t="s">
        <v>925</v>
      </c>
      <c r="B451" s="392"/>
      <c r="C451" s="397">
        <v>18</v>
      </c>
      <c r="D451" s="391" t="str">
        <f t="shared" ref="D451:D458" si="15">IF(AND(B451&lt;&gt;0,C451&lt;&gt;0),C451/B451,"")</f>
        <v/>
      </c>
    </row>
    <row r="452" s="3" customFormat="1" ht="17.65" customHeight="1" spans="1:4">
      <c r="A452" s="237" t="s">
        <v>926</v>
      </c>
      <c r="B452" s="390">
        <f>SUM(B453:B455)</f>
        <v>273</v>
      </c>
      <c r="C452" s="390">
        <f>SUM(C453:C455)</f>
        <v>280</v>
      </c>
      <c r="D452" s="391">
        <f t="shared" si="15"/>
        <v>1.026</v>
      </c>
    </row>
    <row r="453" s="2" customFormat="1" ht="17.65" customHeight="1" spans="1:4">
      <c r="A453" s="233" t="s">
        <v>927</v>
      </c>
      <c r="B453" s="392">
        <v>273</v>
      </c>
      <c r="C453" s="397">
        <v>280</v>
      </c>
      <c r="D453" s="391">
        <f t="shared" si="15"/>
        <v>1.026</v>
      </c>
    </row>
    <row r="454" s="3" customFormat="1" ht="17.65" customHeight="1" spans="1:4">
      <c r="A454" s="233" t="s">
        <v>928</v>
      </c>
      <c r="B454" s="392"/>
      <c r="C454" s="398"/>
      <c r="D454" s="391" t="str">
        <f t="shared" si="15"/>
        <v/>
      </c>
    </row>
    <row r="455" s="2" customFormat="1" ht="17.65" customHeight="1" spans="1:4">
      <c r="A455" s="233" t="s">
        <v>929</v>
      </c>
      <c r="B455" s="392"/>
      <c r="C455" s="397"/>
      <c r="D455" s="391" t="str">
        <f t="shared" si="15"/>
        <v/>
      </c>
    </row>
    <row r="456" s="2" customFormat="1" ht="17.65" customHeight="1" spans="1:4">
      <c r="A456" s="237" t="s">
        <v>930</v>
      </c>
      <c r="B456" s="390">
        <f>SUM(B457:B459)</f>
        <v>716</v>
      </c>
      <c r="C456" s="390">
        <f>SUM(C457:C459)</f>
        <v>770</v>
      </c>
      <c r="D456" s="391">
        <f t="shared" si="15"/>
        <v>1.075</v>
      </c>
    </row>
    <row r="457" s="3" customFormat="1" ht="17.65" customHeight="1" spans="1:4">
      <c r="A457" s="233" t="s">
        <v>931</v>
      </c>
      <c r="B457" s="392">
        <v>5</v>
      </c>
      <c r="C457" s="397"/>
      <c r="D457" s="391" t="str">
        <f t="shared" si="15"/>
        <v/>
      </c>
    </row>
    <row r="458" s="3" customFormat="1" ht="17.65" customHeight="1" spans="1:4">
      <c r="A458" s="233" t="s">
        <v>932</v>
      </c>
      <c r="B458" s="392">
        <v>700</v>
      </c>
      <c r="C458" s="397">
        <v>759</v>
      </c>
      <c r="D458" s="391">
        <f t="shared" si="15"/>
        <v>1.084</v>
      </c>
    </row>
    <row r="459" s="3" customFormat="1" ht="17.65" customHeight="1" spans="1:4">
      <c r="A459" s="233" t="s">
        <v>933</v>
      </c>
      <c r="B459" s="392">
        <v>11</v>
      </c>
      <c r="C459" s="397">
        <v>11</v>
      </c>
      <c r="D459" s="391"/>
    </row>
    <row r="460" s="3" customFormat="1" ht="17.65" customHeight="1" spans="1:4">
      <c r="A460" s="237" t="s">
        <v>934</v>
      </c>
      <c r="B460" s="390">
        <f>SUM(B466+B461)</f>
        <v>256</v>
      </c>
      <c r="C460" s="390">
        <f>SUM(C466+C461)</f>
        <v>375</v>
      </c>
      <c r="D460" s="391">
        <f t="shared" ref="D460:D462" si="16">IF(AND(B460&lt;&gt;0,C460&lt;&gt;0),C460/B460,"")</f>
        <v>1.465</v>
      </c>
    </row>
    <row r="461" s="3" customFormat="1" ht="17.65" customHeight="1" spans="1:4">
      <c r="A461" s="237" t="s">
        <v>935</v>
      </c>
      <c r="B461" s="390">
        <f>SUM(B462:B465)</f>
        <v>171</v>
      </c>
      <c r="C461" s="390">
        <f>SUM(C462:C465)</f>
        <v>240</v>
      </c>
      <c r="D461" s="391">
        <f t="shared" si="16"/>
        <v>1.404</v>
      </c>
    </row>
    <row r="462" s="2" customFormat="1" ht="17.65" customHeight="1" spans="1:4">
      <c r="A462" s="233" t="s">
        <v>936</v>
      </c>
      <c r="B462" s="390"/>
      <c r="C462" s="397">
        <v>50</v>
      </c>
      <c r="D462" s="391" t="str">
        <f t="shared" si="16"/>
        <v/>
      </c>
    </row>
    <row r="463" s="2" customFormat="1" ht="17.65" customHeight="1" spans="1:4">
      <c r="A463" s="233" t="s">
        <v>102</v>
      </c>
      <c r="B463" s="392">
        <v>10</v>
      </c>
      <c r="C463" s="397">
        <v>10</v>
      </c>
      <c r="D463" s="391"/>
    </row>
    <row r="464" s="2" customFormat="1" ht="17.65" customHeight="1" spans="1:4">
      <c r="A464" s="233" t="s">
        <v>937</v>
      </c>
      <c r="B464" s="392">
        <v>50</v>
      </c>
      <c r="C464" s="397">
        <v>50</v>
      </c>
      <c r="D464" s="391"/>
    </row>
    <row r="465" s="3" customFormat="1" ht="17.65" customHeight="1" spans="1:4">
      <c r="A465" s="233" t="s">
        <v>938</v>
      </c>
      <c r="B465" s="392">
        <v>111</v>
      </c>
      <c r="C465" s="397">
        <v>130</v>
      </c>
      <c r="D465" s="391">
        <f t="shared" ref="D465:D489" si="17">IF(AND(B465&lt;&gt;0,C465&lt;&gt;0),C465/B465,"")</f>
        <v>1.171</v>
      </c>
    </row>
    <row r="466" s="2" customFormat="1" ht="17.65" customHeight="1" spans="1:4">
      <c r="A466" s="237" t="s">
        <v>939</v>
      </c>
      <c r="B466" s="390">
        <f>SUM(B467:B467)</f>
        <v>85</v>
      </c>
      <c r="C466" s="390">
        <f>SUM(C467:C467)</f>
        <v>135</v>
      </c>
      <c r="D466" s="391">
        <f t="shared" si="17"/>
        <v>1.588</v>
      </c>
    </row>
    <row r="467" s="3" customFormat="1" ht="17.65" customHeight="1" spans="1:4">
      <c r="A467" s="233" t="s">
        <v>940</v>
      </c>
      <c r="B467" s="392">
        <v>85</v>
      </c>
      <c r="C467" s="397">
        <v>135</v>
      </c>
      <c r="D467" s="391">
        <f t="shared" si="17"/>
        <v>1.588</v>
      </c>
    </row>
    <row r="468" s="3" customFormat="1" ht="17.65" customHeight="1" spans="1:4">
      <c r="A468" s="237" t="s">
        <v>941</v>
      </c>
      <c r="B468" s="390">
        <f>SUM(B476+B469+B474)</f>
        <v>522</v>
      </c>
      <c r="C468" s="390">
        <f>SUM(C476+C469)</f>
        <v>431</v>
      </c>
      <c r="D468" s="391">
        <f t="shared" si="17"/>
        <v>0.826</v>
      </c>
    </row>
    <row r="469" s="2" customFormat="1" ht="17.65" customHeight="1" spans="1:4">
      <c r="A469" s="237" t="s">
        <v>942</v>
      </c>
      <c r="B469" s="390">
        <f>SUM(B470:B473)</f>
        <v>315</v>
      </c>
      <c r="C469" s="390">
        <f>SUM(C470:C473)</f>
        <v>261</v>
      </c>
      <c r="D469" s="391">
        <f t="shared" si="17"/>
        <v>0.829</v>
      </c>
    </row>
    <row r="470" s="3" customFormat="1" ht="17.65" customHeight="1" spans="1:4">
      <c r="A470" s="233" t="s">
        <v>101</v>
      </c>
      <c r="B470" s="392">
        <v>283</v>
      </c>
      <c r="C470" s="397">
        <v>241</v>
      </c>
      <c r="D470" s="391">
        <f t="shared" si="17"/>
        <v>0.852</v>
      </c>
    </row>
    <row r="471" s="2" customFormat="1" ht="17.65" customHeight="1" spans="1:4">
      <c r="A471" s="233" t="s">
        <v>102</v>
      </c>
      <c r="B471" s="392"/>
      <c r="C471" s="397"/>
      <c r="D471" s="391" t="str">
        <f t="shared" si="17"/>
        <v/>
      </c>
    </row>
    <row r="472" s="2" customFormat="1" ht="17.65" customHeight="1" spans="1:4">
      <c r="A472" s="233" t="s">
        <v>943</v>
      </c>
      <c r="B472" s="392"/>
      <c r="C472" s="397"/>
      <c r="D472" s="391" t="str">
        <f t="shared" si="17"/>
        <v/>
      </c>
    </row>
    <row r="473" s="3" customFormat="1" ht="17.65" customHeight="1" spans="1:4">
      <c r="A473" s="233" t="s">
        <v>944</v>
      </c>
      <c r="B473" s="392">
        <v>32</v>
      </c>
      <c r="C473" s="397">
        <v>20</v>
      </c>
      <c r="D473" s="391">
        <f t="shared" si="17"/>
        <v>0.625</v>
      </c>
    </row>
    <row r="474" s="3" customFormat="1" ht="17.65" customHeight="1" spans="1:4">
      <c r="A474" s="237" t="s">
        <v>945</v>
      </c>
      <c r="B474" s="390">
        <f>SUM(B475)</f>
        <v>12</v>
      </c>
      <c r="C474" s="397"/>
      <c r="D474" s="391" t="str">
        <f t="shared" si="17"/>
        <v/>
      </c>
    </row>
    <row r="475" s="3" customFormat="1" ht="17.65" customHeight="1" spans="1:4">
      <c r="A475" s="233" t="s">
        <v>946</v>
      </c>
      <c r="B475" s="392">
        <v>12</v>
      </c>
      <c r="C475" s="397"/>
      <c r="D475" s="391" t="str">
        <f t="shared" si="17"/>
        <v/>
      </c>
    </row>
    <row r="476" s="2" customFormat="1" ht="17.65" customHeight="1" spans="1:4">
      <c r="A476" s="237" t="s">
        <v>947</v>
      </c>
      <c r="B476" s="390">
        <f>SUM(B477:B477)</f>
        <v>195</v>
      </c>
      <c r="C476" s="390">
        <f>SUM(C477:C477)</f>
        <v>170</v>
      </c>
      <c r="D476" s="391">
        <f t="shared" si="17"/>
        <v>0.872</v>
      </c>
    </row>
    <row r="477" s="2" customFormat="1" ht="17.65" customHeight="1" spans="1:4">
      <c r="A477" s="233" t="s">
        <v>463</v>
      </c>
      <c r="B477" s="392">
        <v>195</v>
      </c>
      <c r="C477" s="397">
        <v>170</v>
      </c>
      <c r="D477" s="391">
        <f t="shared" si="17"/>
        <v>0.872</v>
      </c>
    </row>
    <row r="478" s="2" customFormat="1" ht="17.65" customHeight="1" spans="1:4">
      <c r="A478" s="237" t="s">
        <v>948</v>
      </c>
      <c r="B478" s="390"/>
      <c r="C478" s="397"/>
      <c r="D478" s="391" t="str">
        <f t="shared" si="17"/>
        <v/>
      </c>
    </row>
    <row r="479" s="3" customFormat="1" ht="17.65" customHeight="1" spans="1:4">
      <c r="A479" s="237" t="s">
        <v>949</v>
      </c>
      <c r="B479" s="390">
        <f>SUM(B480+B488)</f>
        <v>1408</v>
      </c>
      <c r="C479" s="390">
        <f>SUM(C480+C488)</f>
        <v>1947</v>
      </c>
      <c r="D479" s="391">
        <f t="shared" si="17"/>
        <v>1.383</v>
      </c>
    </row>
    <row r="480" s="3" customFormat="1" ht="17.65" customHeight="1" spans="1:4">
      <c r="A480" s="237" t="s">
        <v>950</v>
      </c>
      <c r="B480" s="390">
        <f>SUM(B481+B482+B483+B484+B485+B486+B487)</f>
        <v>1248</v>
      </c>
      <c r="C480" s="390">
        <f>SUM(C481:C486)</f>
        <v>1801</v>
      </c>
      <c r="D480" s="391">
        <f t="shared" si="17"/>
        <v>1.443</v>
      </c>
    </row>
    <row r="481" s="3" customFormat="1" ht="17.65" customHeight="1" spans="1:4">
      <c r="A481" s="233" t="s">
        <v>101</v>
      </c>
      <c r="B481" s="392">
        <v>1043</v>
      </c>
      <c r="C481" s="397">
        <v>1215</v>
      </c>
      <c r="D481" s="391">
        <f t="shared" si="17"/>
        <v>1.165</v>
      </c>
    </row>
    <row r="482" s="3" customFormat="1" ht="17.65" customHeight="1" spans="1:4">
      <c r="A482" s="233" t="s">
        <v>102</v>
      </c>
      <c r="B482" s="392">
        <v>144</v>
      </c>
      <c r="C482" s="397"/>
      <c r="D482" s="391" t="str">
        <f t="shared" si="17"/>
        <v/>
      </c>
    </row>
    <row r="483" s="3" customFormat="1" ht="17.65" customHeight="1" spans="1:4">
      <c r="A483" s="233" t="s">
        <v>951</v>
      </c>
      <c r="B483" s="392"/>
      <c r="C483" s="397"/>
      <c r="D483" s="391" t="str">
        <f t="shared" si="17"/>
        <v/>
      </c>
    </row>
    <row r="484" s="3" customFormat="1" ht="17.65" customHeight="1" spans="1:4">
      <c r="A484" s="233" t="s">
        <v>952</v>
      </c>
      <c r="B484" s="392">
        <v>13</v>
      </c>
      <c r="C484" s="397"/>
      <c r="D484" s="391" t="str">
        <f t="shared" si="17"/>
        <v/>
      </c>
    </row>
    <row r="485" s="3" customFormat="1" ht="17.65" customHeight="1" spans="1:4">
      <c r="A485" s="233" t="s">
        <v>953</v>
      </c>
      <c r="B485" s="392"/>
      <c r="C485" s="397"/>
      <c r="D485" s="391" t="str">
        <f t="shared" si="17"/>
        <v/>
      </c>
    </row>
    <row r="486" s="3" customFormat="1" ht="17.65" customHeight="1" spans="1:4">
      <c r="A486" s="233" t="s">
        <v>954</v>
      </c>
      <c r="B486" s="392"/>
      <c r="C486" s="397">
        <v>586</v>
      </c>
      <c r="D486" s="391" t="str">
        <f t="shared" si="17"/>
        <v/>
      </c>
    </row>
    <row r="487" s="3" customFormat="1" ht="17.65" customHeight="1" spans="1:4">
      <c r="A487" s="233" t="s">
        <v>955</v>
      </c>
      <c r="B487" s="392">
        <v>48</v>
      </c>
      <c r="C487" s="397"/>
      <c r="D487" s="391" t="str">
        <f t="shared" si="17"/>
        <v/>
      </c>
    </row>
    <row r="488" s="3" customFormat="1" ht="17.65" customHeight="1" spans="1:4">
      <c r="A488" s="237" t="s">
        <v>956</v>
      </c>
      <c r="B488" s="390">
        <f>SUM(B489:B491)</f>
        <v>160</v>
      </c>
      <c r="C488" s="390">
        <f>SUM(C489:C491)</f>
        <v>146</v>
      </c>
      <c r="D488" s="391">
        <f t="shared" si="17"/>
        <v>0.913</v>
      </c>
    </row>
    <row r="489" s="3" customFormat="1" ht="17.65" customHeight="1" spans="1:4">
      <c r="A489" s="233" t="s">
        <v>957</v>
      </c>
      <c r="B489" s="392">
        <v>145</v>
      </c>
      <c r="C489" s="397">
        <v>146</v>
      </c>
      <c r="D489" s="391">
        <f t="shared" si="17"/>
        <v>1.007</v>
      </c>
    </row>
    <row r="490" s="3" customFormat="1" ht="17.65" customHeight="1" spans="1:4">
      <c r="A490" s="233" t="s">
        <v>958</v>
      </c>
      <c r="B490" s="392">
        <v>12</v>
      </c>
      <c r="C490" s="397"/>
      <c r="D490" s="391"/>
    </row>
    <row r="491" s="3" customFormat="1" ht="17.65" customHeight="1" spans="1:4">
      <c r="A491" s="233" t="s">
        <v>959</v>
      </c>
      <c r="B491" s="392">
        <v>3</v>
      </c>
      <c r="C491" s="397"/>
      <c r="D491" s="391" t="str">
        <f t="shared" ref="D491:D495" si="18">IF(AND(B491&lt;&gt;0,C491&lt;&gt;0),C491/B491,"")</f>
        <v/>
      </c>
    </row>
    <row r="492" s="3" customFormat="1" ht="17.65" customHeight="1" spans="1:4">
      <c r="A492" s="237" t="s">
        <v>960</v>
      </c>
      <c r="B492" s="390">
        <f>SUM(B493+B497)</f>
        <v>8016</v>
      </c>
      <c r="C492" s="390">
        <f>SUM(C493+C497)</f>
        <v>6549</v>
      </c>
      <c r="D492" s="391">
        <f t="shared" si="18"/>
        <v>0.817</v>
      </c>
    </row>
    <row r="493" s="3" customFormat="1" ht="17.65" customHeight="1" spans="1:4">
      <c r="A493" s="237" t="s">
        <v>961</v>
      </c>
      <c r="B493" s="390">
        <f>SUM(B494:B496)</f>
        <v>2160</v>
      </c>
      <c r="C493" s="390">
        <f>SUM(C494:C496)</f>
        <v>546</v>
      </c>
      <c r="D493" s="391">
        <f t="shared" si="18"/>
        <v>0.253</v>
      </c>
    </row>
    <row r="494" s="3" customFormat="1" ht="17.65" customHeight="1" spans="1:4">
      <c r="A494" s="233" t="s">
        <v>962</v>
      </c>
      <c r="B494" s="392">
        <v>774</v>
      </c>
      <c r="C494" s="398">
        <v>412</v>
      </c>
      <c r="D494" s="391">
        <f t="shared" si="18"/>
        <v>0.532</v>
      </c>
    </row>
    <row r="495" s="3" customFormat="1" ht="17.65" customHeight="1" spans="1:4">
      <c r="A495" s="233" t="s">
        <v>963</v>
      </c>
      <c r="B495" s="392">
        <v>131</v>
      </c>
      <c r="C495" s="397">
        <v>134</v>
      </c>
      <c r="D495" s="391">
        <f t="shared" si="18"/>
        <v>1.023</v>
      </c>
    </row>
    <row r="496" s="3" customFormat="1" ht="17.65" customHeight="1" spans="1:4">
      <c r="A496" s="233" t="s">
        <v>964</v>
      </c>
      <c r="B496" s="392">
        <v>1255</v>
      </c>
      <c r="C496" s="397"/>
      <c r="D496" s="391"/>
    </row>
    <row r="497" s="3" customFormat="1" ht="17.65" customHeight="1" spans="1:4">
      <c r="A497" s="237" t="s">
        <v>965</v>
      </c>
      <c r="B497" s="390">
        <f>SUM(B498:B498)</f>
        <v>5856</v>
      </c>
      <c r="C497" s="390">
        <f>SUM(C498:C498)</f>
        <v>6003</v>
      </c>
      <c r="D497" s="391">
        <f t="shared" ref="D497:D519" si="19">IF(AND(B497&lt;&gt;0,C497&lt;&gt;0),C497/B497,"")</f>
        <v>1.025</v>
      </c>
    </row>
    <row r="498" s="3" customFormat="1" ht="17.65" customHeight="1" spans="1:4">
      <c r="A498" s="233" t="s">
        <v>966</v>
      </c>
      <c r="B498" s="392">
        <v>5856</v>
      </c>
      <c r="C498" s="397">
        <v>6003</v>
      </c>
      <c r="D498" s="391">
        <f t="shared" si="19"/>
        <v>1.025</v>
      </c>
    </row>
    <row r="499" s="3" customFormat="1" ht="17.65" customHeight="1" spans="1:4">
      <c r="A499" s="237" t="s">
        <v>967</v>
      </c>
      <c r="B499" s="390">
        <f>SUM(B500)</f>
        <v>350</v>
      </c>
      <c r="C499" s="390">
        <f>SUM(C500+C504)</f>
        <v>446</v>
      </c>
      <c r="D499" s="391">
        <f t="shared" si="19"/>
        <v>1.274</v>
      </c>
    </row>
    <row r="500" s="3" customFormat="1" ht="17.65" customHeight="1" spans="1:4">
      <c r="A500" s="237" t="s">
        <v>968</v>
      </c>
      <c r="B500" s="390">
        <f>SUM(B501:B502)</f>
        <v>350</v>
      </c>
      <c r="C500" s="390">
        <f>SUM(C501:C503)</f>
        <v>394</v>
      </c>
      <c r="D500" s="391">
        <f t="shared" si="19"/>
        <v>1.126</v>
      </c>
    </row>
    <row r="501" s="2" customFormat="1" ht="17.65" customHeight="1" spans="1:4">
      <c r="A501" s="233" t="s">
        <v>102</v>
      </c>
      <c r="B501" s="392"/>
      <c r="C501" s="397"/>
      <c r="D501" s="391" t="str">
        <f t="shared" si="19"/>
        <v/>
      </c>
    </row>
    <row r="502" s="3" customFormat="1" ht="17.65" customHeight="1" spans="1:4">
      <c r="A502" s="233" t="s">
        <v>969</v>
      </c>
      <c r="B502" s="392">
        <v>350</v>
      </c>
      <c r="C502" s="397">
        <v>320</v>
      </c>
      <c r="D502" s="391">
        <f t="shared" si="19"/>
        <v>0.914</v>
      </c>
    </row>
    <row r="503" s="3" customFormat="1" ht="17.65" customHeight="1" spans="1:4">
      <c r="A503" s="233" t="s">
        <v>970</v>
      </c>
      <c r="B503" s="392"/>
      <c r="C503" s="397">
        <v>74</v>
      </c>
      <c r="D503" s="391" t="str">
        <f t="shared" si="19"/>
        <v/>
      </c>
    </row>
    <row r="504" s="3" customFormat="1" ht="17.65" customHeight="1" spans="1:4">
      <c r="A504" s="404" t="s">
        <v>971</v>
      </c>
      <c r="B504" s="399">
        <f>SUM(B505)</f>
        <v>0</v>
      </c>
      <c r="C504" s="399">
        <f>SUM(C505)</f>
        <v>52</v>
      </c>
      <c r="D504" s="391" t="str">
        <f t="shared" si="19"/>
        <v/>
      </c>
    </row>
    <row r="505" s="3" customFormat="1" ht="17.65" customHeight="1" spans="1:4">
      <c r="A505" s="393" t="s">
        <v>972</v>
      </c>
      <c r="B505" s="390"/>
      <c r="C505" s="397">
        <v>52</v>
      </c>
      <c r="D505" s="391" t="str">
        <f t="shared" si="19"/>
        <v/>
      </c>
    </row>
    <row r="506" s="3" customFormat="1" ht="17.65" customHeight="1" spans="1:4">
      <c r="A506" s="237" t="s">
        <v>973</v>
      </c>
      <c r="B506" s="405">
        <f>SUM(B507+B513+B516+B518+B522+B526+B530)</f>
        <v>3616</v>
      </c>
      <c r="C506" s="405">
        <f>SUM(C507+C513+C516+C518+C522+C526+C530)</f>
        <v>3293</v>
      </c>
      <c r="D506" s="391">
        <f t="shared" si="19"/>
        <v>0.911</v>
      </c>
    </row>
    <row r="507" s="3" customFormat="1" ht="17.65" customHeight="1" spans="1:4">
      <c r="A507" s="237" t="s">
        <v>974</v>
      </c>
      <c r="B507" s="390">
        <f>SUM(B508:B512)</f>
        <v>348</v>
      </c>
      <c r="C507" s="390">
        <f>SUM(C508:C511)</f>
        <v>415</v>
      </c>
      <c r="D507" s="391">
        <f t="shared" si="19"/>
        <v>1.193</v>
      </c>
    </row>
    <row r="508" s="3" customFormat="1" ht="17.65" customHeight="1" spans="1:4">
      <c r="A508" s="233" t="s">
        <v>101</v>
      </c>
      <c r="B508" s="392">
        <v>277</v>
      </c>
      <c r="C508" s="397">
        <v>365</v>
      </c>
      <c r="D508" s="391">
        <f t="shared" si="19"/>
        <v>1.318</v>
      </c>
    </row>
    <row r="509" s="3" customFormat="1" ht="17.65" customHeight="1" spans="1:4">
      <c r="A509" s="233" t="s">
        <v>102</v>
      </c>
      <c r="B509" s="392">
        <v>53</v>
      </c>
      <c r="C509" s="397">
        <v>30</v>
      </c>
      <c r="D509" s="391">
        <f t="shared" si="19"/>
        <v>0.566</v>
      </c>
    </row>
    <row r="510" s="3" customFormat="1" ht="17.65" customHeight="1" spans="1:4">
      <c r="A510" s="233" t="s">
        <v>975</v>
      </c>
      <c r="B510" s="392">
        <v>18</v>
      </c>
      <c r="C510" s="397">
        <v>20</v>
      </c>
      <c r="D510" s="391">
        <f t="shared" si="19"/>
        <v>1.111</v>
      </c>
    </row>
    <row r="511" s="3" customFormat="1" ht="17.65" customHeight="1" spans="1:4">
      <c r="A511" s="233" t="s">
        <v>976</v>
      </c>
      <c r="B511" s="392"/>
      <c r="C511" s="397"/>
      <c r="D511" s="391" t="str">
        <f t="shared" si="19"/>
        <v/>
      </c>
    </row>
    <row r="512" s="3" customFormat="1" ht="17.65" customHeight="1" spans="1:4">
      <c r="A512" s="233" t="s">
        <v>977</v>
      </c>
      <c r="B512" s="392"/>
      <c r="C512" s="397"/>
      <c r="D512" s="391" t="str">
        <f t="shared" si="19"/>
        <v/>
      </c>
    </row>
    <row r="513" s="3" customFormat="1" ht="17.65" customHeight="1" spans="1:4">
      <c r="A513" s="237" t="s">
        <v>978</v>
      </c>
      <c r="B513" s="390">
        <f>SUM(B514:B515)</f>
        <v>388</v>
      </c>
      <c r="C513" s="390">
        <f>SUM(C514:C515)</f>
        <v>529</v>
      </c>
      <c r="D513" s="391">
        <f t="shared" si="19"/>
        <v>1.363</v>
      </c>
    </row>
    <row r="514" s="3" customFormat="1" ht="17.65" customHeight="1" spans="1:4">
      <c r="A514" s="233" t="s">
        <v>101</v>
      </c>
      <c r="B514" s="392"/>
      <c r="C514" s="397"/>
      <c r="D514" s="391" t="str">
        <f t="shared" si="19"/>
        <v/>
      </c>
    </row>
    <row r="515" s="2" customFormat="1" ht="17.65" customHeight="1" spans="1:4">
      <c r="A515" s="233" t="s">
        <v>979</v>
      </c>
      <c r="B515" s="392">
        <v>388</v>
      </c>
      <c r="C515" s="397">
        <v>529</v>
      </c>
      <c r="D515" s="391">
        <f t="shared" si="19"/>
        <v>1.363</v>
      </c>
    </row>
    <row r="516" s="3" customFormat="1" ht="17.65" customHeight="1" spans="1:4">
      <c r="A516" s="237" t="s">
        <v>980</v>
      </c>
      <c r="B516" s="390">
        <f>SUM(B517:B517)</f>
        <v>48</v>
      </c>
      <c r="C516" s="390">
        <f>SUM(C517:C517)</f>
        <v>48</v>
      </c>
      <c r="D516" s="391">
        <f t="shared" si="19"/>
        <v>1</v>
      </c>
    </row>
    <row r="517" s="3" customFormat="1" ht="17.65" customHeight="1" spans="1:4">
      <c r="A517" s="233" t="s">
        <v>981</v>
      </c>
      <c r="B517" s="392">
        <v>48</v>
      </c>
      <c r="C517" s="397">
        <v>48</v>
      </c>
      <c r="D517" s="391">
        <f t="shared" si="19"/>
        <v>1</v>
      </c>
    </row>
    <row r="518" s="3" customFormat="1" ht="17.65" customHeight="1" spans="1:4">
      <c r="A518" s="237" t="s">
        <v>982</v>
      </c>
      <c r="B518" s="390">
        <f>SUM(B519:B521)</f>
        <v>102</v>
      </c>
      <c r="C518" s="390">
        <f>SUM(C519:C521)</f>
        <v>97</v>
      </c>
      <c r="D518" s="391">
        <f t="shared" si="19"/>
        <v>0.951</v>
      </c>
    </row>
    <row r="519" s="3" customFormat="1" ht="17.65" customHeight="1" spans="1:4">
      <c r="A519" s="233" t="s">
        <v>983</v>
      </c>
      <c r="B519" s="392">
        <v>3</v>
      </c>
      <c r="C519" s="397"/>
      <c r="D519" s="391" t="str">
        <f t="shared" si="19"/>
        <v/>
      </c>
    </row>
    <row r="520" s="3" customFormat="1" ht="17.65" customHeight="1" spans="1:4">
      <c r="A520" s="233" t="s">
        <v>984</v>
      </c>
      <c r="B520" s="392">
        <v>7</v>
      </c>
      <c r="C520" s="397"/>
      <c r="D520" s="391"/>
    </row>
    <row r="521" s="3" customFormat="1" ht="17.65" customHeight="1" spans="1:4">
      <c r="A521" s="233" t="s">
        <v>985</v>
      </c>
      <c r="B521" s="392">
        <v>92</v>
      </c>
      <c r="C521" s="397">
        <v>97</v>
      </c>
      <c r="D521" s="391">
        <f t="shared" ref="D521:D528" si="20">IF(AND(B521&lt;&gt;0,C521&lt;&gt;0),C521/B521,"")</f>
        <v>1.054</v>
      </c>
    </row>
    <row r="522" s="3" customFormat="1" ht="17.65" customHeight="1" spans="1:4">
      <c r="A522" s="237" t="s">
        <v>986</v>
      </c>
      <c r="B522" s="390">
        <f>SUM(B523:B525)</f>
        <v>2415</v>
      </c>
      <c r="C522" s="390">
        <f>SUM(C523:C525)</f>
        <v>2049</v>
      </c>
      <c r="D522" s="391">
        <f t="shared" si="20"/>
        <v>0.848</v>
      </c>
    </row>
    <row r="523" s="3" customFormat="1" ht="17.65" customHeight="1" spans="1:4">
      <c r="A523" s="233" t="s">
        <v>987</v>
      </c>
      <c r="B523" s="392">
        <v>2131</v>
      </c>
      <c r="C523" s="397">
        <v>1685</v>
      </c>
      <c r="D523" s="391">
        <f t="shared" si="20"/>
        <v>0.791</v>
      </c>
    </row>
    <row r="524" s="3" customFormat="1" ht="17.65" customHeight="1" spans="1:4">
      <c r="A524" s="233" t="s">
        <v>988</v>
      </c>
      <c r="B524" s="392">
        <v>284</v>
      </c>
      <c r="C524" s="397">
        <v>364</v>
      </c>
      <c r="D524" s="391">
        <f t="shared" si="20"/>
        <v>1.282</v>
      </c>
    </row>
    <row r="525" s="3" customFormat="1" ht="17.65" customHeight="1" spans="1:4">
      <c r="A525" s="233" t="s">
        <v>989</v>
      </c>
      <c r="B525" s="392"/>
      <c r="C525" s="397"/>
      <c r="D525" s="391" t="str">
        <f t="shared" si="20"/>
        <v/>
      </c>
    </row>
    <row r="526" s="2" customFormat="1" ht="17.65" customHeight="1" spans="1:4">
      <c r="A526" s="237" t="s">
        <v>990</v>
      </c>
      <c r="B526" s="390">
        <f>SUM(B527:B529)</f>
        <v>315</v>
      </c>
      <c r="C526" s="390">
        <f>SUM(C527:C529)</f>
        <v>155</v>
      </c>
      <c r="D526" s="391">
        <f t="shared" si="20"/>
        <v>0.492</v>
      </c>
    </row>
    <row r="527" s="3" customFormat="1" ht="17.65" customHeight="1" spans="1:4">
      <c r="A527" s="233" t="s">
        <v>991</v>
      </c>
      <c r="B527" s="392">
        <v>250</v>
      </c>
      <c r="C527" s="397">
        <v>135</v>
      </c>
      <c r="D527" s="391">
        <f t="shared" si="20"/>
        <v>0.54</v>
      </c>
    </row>
    <row r="528" s="3" customFormat="1" ht="17.65" customHeight="1" spans="1:4">
      <c r="A528" s="233" t="s">
        <v>992</v>
      </c>
      <c r="B528" s="392">
        <v>20</v>
      </c>
      <c r="C528" s="397">
        <v>20</v>
      </c>
      <c r="D528" s="391">
        <f t="shared" si="20"/>
        <v>1</v>
      </c>
    </row>
    <row r="529" s="3" customFormat="1" ht="17.65" customHeight="1" spans="1:4">
      <c r="A529" s="233" t="s">
        <v>993</v>
      </c>
      <c r="B529" s="392">
        <v>45</v>
      </c>
      <c r="C529" s="397"/>
      <c r="D529" s="391"/>
    </row>
    <row r="530" s="3" customFormat="1" ht="17.65" customHeight="1" spans="1:4">
      <c r="A530" s="237" t="s">
        <v>994</v>
      </c>
      <c r="B530" s="390"/>
      <c r="C530" s="397"/>
      <c r="D530" s="391" t="str">
        <f t="shared" ref="D530:D558" si="21">IF(AND(B530&lt;&gt;0,C530&lt;&gt;0),C530/B530,"")</f>
        <v/>
      </c>
    </row>
    <row r="531" s="3" customFormat="1" ht="17.65" customHeight="1" spans="1:4">
      <c r="A531" s="237" t="s">
        <v>995</v>
      </c>
      <c r="B531" s="390">
        <f t="shared" ref="B531:B534" si="22">SUM(B532:B532)</f>
        <v>2729</v>
      </c>
      <c r="C531" s="390">
        <f t="shared" ref="C531:C534" si="23">SUM(C532:C532)</f>
        <v>0</v>
      </c>
      <c r="D531" s="391" t="str">
        <f t="shared" si="21"/>
        <v/>
      </c>
    </row>
    <row r="532" s="3" customFormat="1" ht="17.65" customHeight="1" spans="1:4">
      <c r="A532" s="237" t="s">
        <v>996</v>
      </c>
      <c r="B532" s="390">
        <f t="shared" si="22"/>
        <v>2729</v>
      </c>
      <c r="C532" s="390">
        <f t="shared" si="23"/>
        <v>0</v>
      </c>
      <c r="D532" s="391" t="str">
        <f t="shared" si="21"/>
        <v/>
      </c>
    </row>
    <row r="533" s="3" customFormat="1" ht="17.65" customHeight="1" spans="1:4">
      <c r="A533" s="233" t="s">
        <v>997</v>
      </c>
      <c r="B533" s="392">
        <v>2729</v>
      </c>
      <c r="C533" s="397"/>
      <c r="D533" s="391" t="str">
        <f t="shared" si="21"/>
        <v/>
      </c>
    </row>
    <row r="534" s="3" customFormat="1" ht="17.65" customHeight="1" spans="1:4">
      <c r="A534" s="237" t="s">
        <v>998</v>
      </c>
      <c r="B534" s="390">
        <f t="shared" si="22"/>
        <v>8</v>
      </c>
      <c r="C534" s="390">
        <f t="shared" si="23"/>
        <v>0</v>
      </c>
      <c r="D534" s="391" t="str">
        <f t="shared" si="21"/>
        <v/>
      </c>
    </row>
    <row r="535" s="2" customFormat="1" ht="17.65" customHeight="1" spans="1:4">
      <c r="A535" s="237" t="s">
        <v>516</v>
      </c>
      <c r="B535" s="392">
        <v>8</v>
      </c>
      <c r="C535" s="397"/>
      <c r="D535" s="391" t="str">
        <f t="shared" si="21"/>
        <v/>
      </c>
    </row>
    <row r="536" s="3" customFormat="1" ht="17.65" customHeight="1" spans="1:4">
      <c r="A536" s="406" t="s">
        <v>999</v>
      </c>
      <c r="B536" s="407"/>
      <c r="C536" s="407">
        <v>1000</v>
      </c>
      <c r="D536" s="391" t="str">
        <f t="shared" si="21"/>
        <v/>
      </c>
    </row>
    <row r="537" s="3" customFormat="1" ht="17.65" customHeight="1" spans="1:4">
      <c r="A537" s="406" t="s">
        <v>1000</v>
      </c>
      <c r="B537" s="271">
        <v>0</v>
      </c>
      <c r="C537" s="271">
        <f>SUM(C538)</f>
        <v>1608</v>
      </c>
      <c r="D537" s="391" t="str">
        <f t="shared" si="21"/>
        <v/>
      </c>
    </row>
    <row r="538" s="2" customFormat="1" ht="17.65" customHeight="1" spans="1:4">
      <c r="A538" s="406" t="s">
        <v>1001</v>
      </c>
      <c r="B538" s="279"/>
      <c r="C538" s="279">
        <v>1608</v>
      </c>
      <c r="D538" s="391" t="str">
        <f t="shared" si="21"/>
        <v/>
      </c>
    </row>
    <row r="539" s="2" customFormat="1" ht="17.65" customHeight="1" spans="1:4">
      <c r="A539" s="300" t="s">
        <v>995</v>
      </c>
      <c r="B539" s="271">
        <f t="shared" ref="B539:B542" si="24">SUM(B540)</f>
        <v>2729</v>
      </c>
      <c r="C539" s="273">
        <v>0</v>
      </c>
      <c r="D539" s="391" t="str">
        <f t="shared" si="21"/>
        <v/>
      </c>
    </row>
    <row r="540" s="3" customFormat="1" ht="17.65" customHeight="1" spans="1:4">
      <c r="A540" s="298" t="s">
        <v>513</v>
      </c>
      <c r="B540" s="279">
        <f t="shared" si="24"/>
        <v>2729</v>
      </c>
      <c r="C540" s="279">
        <v>0</v>
      </c>
      <c r="D540" s="391" t="str">
        <f t="shared" si="21"/>
        <v/>
      </c>
    </row>
    <row r="541" s="3" customFormat="1" ht="17.65" customHeight="1" spans="1:4">
      <c r="A541" s="298" t="s">
        <v>514</v>
      </c>
      <c r="B541" s="279">
        <v>2729</v>
      </c>
      <c r="C541" s="279"/>
      <c r="D541" s="391" t="str">
        <f t="shared" si="21"/>
        <v/>
      </c>
    </row>
    <row r="542" s="2" customFormat="1" ht="17.65" customHeight="1" spans="1:4">
      <c r="A542" s="300" t="s">
        <v>998</v>
      </c>
      <c r="B542" s="407">
        <f t="shared" si="24"/>
        <v>8</v>
      </c>
      <c r="C542" s="279">
        <v>0</v>
      </c>
      <c r="D542" s="391" t="str">
        <f t="shared" si="21"/>
        <v/>
      </c>
    </row>
    <row r="543" s="3" customFormat="1" ht="17.65" customHeight="1" spans="1:4">
      <c r="A543" s="298" t="s">
        <v>516</v>
      </c>
      <c r="B543" s="273">
        <v>8</v>
      </c>
      <c r="C543" s="273"/>
      <c r="D543" s="391" t="str">
        <f t="shared" si="21"/>
        <v/>
      </c>
    </row>
    <row r="544" s="2" customFormat="1" ht="17.65" customHeight="1" spans="1:4">
      <c r="A544" s="408" t="s">
        <v>1002</v>
      </c>
      <c r="B544" s="407">
        <f>SUM(B537+B536+B534+B531+B506+B499+B492+B479+B468+B460+B444+B374+B360+B336+B289+B207+B180+B168+B145+B117+B110+B6)</f>
        <v>306361</v>
      </c>
      <c r="C544" s="407">
        <f>SUM(C537+C536+C534+C531+C506+C499+C492+C479+C468+C460+C444+C374+C360+C336+C289+C207+C180+C168+C145+C117+C110+C6)</f>
        <v>309425</v>
      </c>
      <c r="D544" s="391">
        <f t="shared" si="21"/>
        <v>1.01</v>
      </c>
    </row>
    <row r="545" s="3" customFormat="1" ht="17.65" customHeight="1" spans="1:4">
      <c r="A545" s="300" t="s">
        <v>518</v>
      </c>
      <c r="B545" s="407">
        <f t="shared" ref="B545:B547" si="25">B546</f>
        <v>4961</v>
      </c>
      <c r="C545" s="407">
        <f>C546</f>
        <v>6500</v>
      </c>
      <c r="D545" s="391">
        <f t="shared" si="21"/>
        <v>1.31</v>
      </c>
    </row>
    <row r="546" s="2" customFormat="1" ht="17.65" customHeight="1" spans="1:4">
      <c r="A546" s="57" t="s">
        <v>519</v>
      </c>
      <c r="B546" s="279">
        <f t="shared" si="25"/>
        <v>4961</v>
      </c>
      <c r="C546" s="279">
        <v>6500</v>
      </c>
      <c r="D546" s="391">
        <f t="shared" si="21"/>
        <v>1.31</v>
      </c>
    </row>
    <row r="547" s="3" customFormat="1" ht="17.65" customHeight="1" spans="1:4">
      <c r="A547" s="57" t="s">
        <v>520</v>
      </c>
      <c r="B547" s="273">
        <f t="shared" si="25"/>
        <v>4961</v>
      </c>
      <c r="C547" s="273"/>
      <c r="D547" s="391" t="str">
        <f t="shared" si="21"/>
        <v/>
      </c>
    </row>
    <row r="548" s="3" customFormat="1" ht="17.65" customHeight="1" spans="1:4">
      <c r="A548" s="57" t="s">
        <v>1003</v>
      </c>
      <c r="B548" s="273">
        <v>4961</v>
      </c>
      <c r="C548" s="273"/>
      <c r="D548" s="391" t="str">
        <f t="shared" si="21"/>
        <v/>
      </c>
    </row>
    <row r="549" s="3" customFormat="1" ht="17.65" customHeight="1" spans="1:4">
      <c r="A549" s="406" t="s">
        <v>522</v>
      </c>
      <c r="B549" s="279"/>
      <c r="C549" s="279"/>
      <c r="D549" s="391" t="str">
        <f t="shared" si="21"/>
        <v/>
      </c>
    </row>
    <row r="550" s="2" customFormat="1" ht="17.65" customHeight="1" spans="1:4">
      <c r="A550" s="300" t="s">
        <v>523</v>
      </c>
      <c r="B550" s="271">
        <v>1407</v>
      </c>
      <c r="C550" s="273">
        <v>0</v>
      </c>
      <c r="D550" s="391" t="str">
        <f t="shared" si="21"/>
        <v/>
      </c>
    </row>
    <row r="551" s="3" customFormat="1" ht="17.65" customHeight="1" spans="1:4">
      <c r="A551" s="300" t="s">
        <v>524</v>
      </c>
      <c r="B551" s="273"/>
      <c r="C551" s="273"/>
      <c r="D551" s="391" t="str">
        <f t="shared" si="21"/>
        <v/>
      </c>
    </row>
    <row r="552" s="3" customFormat="1" ht="17.65" customHeight="1" spans="1:4">
      <c r="A552" s="300" t="s">
        <v>525</v>
      </c>
      <c r="B552" s="271">
        <f t="shared" ref="B552:B556" si="26">B553</f>
        <v>9942</v>
      </c>
      <c r="C552" s="271">
        <f>C553</f>
        <v>7000</v>
      </c>
      <c r="D552" s="391">
        <f t="shared" si="21"/>
        <v>0.704</v>
      </c>
    </row>
    <row r="553" s="3" customFormat="1" ht="17.65" customHeight="1" spans="1:4">
      <c r="A553" s="409" t="s">
        <v>526</v>
      </c>
      <c r="B553" s="397">
        <f t="shared" si="26"/>
        <v>9942</v>
      </c>
      <c r="C553" s="397">
        <f>C554</f>
        <v>7000</v>
      </c>
      <c r="D553" s="391">
        <f t="shared" si="21"/>
        <v>0.704</v>
      </c>
    </row>
    <row r="554" s="3" customFormat="1" ht="17.65" customHeight="1" spans="1:4">
      <c r="A554" s="409" t="s">
        <v>527</v>
      </c>
      <c r="B554" s="397">
        <v>9942</v>
      </c>
      <c r="C554" s="397">
        <v>7000</v>
      </c>
      <c r="D554" s="391">
        <f t="shared" si="21"/>
        <v>0.704</v>
      </c>
    </row>
    <row r="555" s="3" customFormat="1" ht="17.65" customHeight="1" spans="1:4">
      <c r="A555" s="409" t="s">
        <v>528</v>
      </c>
      <c r="B555" s="397"/>
      <c r="C555" s="397">
        <v>0</v>
      </c>
      <c r="D555" s="391" t="str">
        <f t="shared" si="21"/>
        <v/>
      </c>
    </row>
    <row r="556" s="3" customFormat="1" ht="17.65" customHeight="1" spans="1:4">
      <c r="A556" s="410" t="s">
        <v>529</v>
      </c>
      <c r="B556" s="397">
        <f t="shared" si="26"/>
        <v>4053</v>
      </c>
      <c r="C556" s="397">
        <v>0</v>
      </c>
      <c r="D556" s="391" t="str">
        <f t="shared" si="21"/>
        <v/>
      </c>
    </row>
    <row r="557" s="3" customFormat="1" ht="17.65" customHeight="1" spans="1:4">
      <c r="A557" s="409" t="s">
        <v>530</v>
      </c>
      <c r="B557" s="397">
        <v>4053</v>
      </c>
      <c r="C557" s="397">
        <v>0</v>
      </c>
      <c r="D557" s="391" t="str">
        <f t="shared" si="21"/>
        <v/>
      </c>
    </row>
    <row r="558" s="3" customFormat="1" ht="17.65" customHeight="1" spans="1:4">
      <c r="A558" s="411" t="s">
        <v>531</v>
      </c>
      <c r="B558" s="412">
        <f>B544+B545+B549+B550+B551+B552+B556</f>
        <v>326724</v>
      </c>
      <c r="C558" s="412">
        <f>C544+C545+C549+C550+C551+C552+C556</f>
        <v>322925</v>
      </c>
      <c r="D558" s="391">
        <f t="shared" si="21"/>
        <v>0.988</v>
      </c>
    </row>
  </sheetData>
  <autoFilter ref="A5:E558">
    <extLst/>
  </autoFilter>
  <mergeCells count="5">
    <mergeCell ref="A2:D2"/>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C8 C9 C10 C11 C12 C14 C15 C16 C17 C18 C20 C21 B22 C22 B23 C23 B24 C24 C26 C27 C28 C29 C30 C31 C33 C34 C35 C36 C38 C39 C40 C41 C42 C44 C45 C47 C48 C50 C51 C52 C54 C55 C56 C57 C59 C60 C61 C62 C63 C65 C66 C67 C68 C70 C71 C72 C74 C75 C76 C78 C79 C80 C82 C83 C84 C85 C87 C88 C89 C91 C92 C94 C95 C96 C97 C98 C99 C103 C104 C105 C106 C107 C109 C114 C115 C116 C119 C121 C122 C123 C124 C125 C128 C129 C131 C132 C133 C135 C136 C137 C138 C139 C140 C141 C142 C144 C147 C148 C149 C155 C157 C159 C161 C162 C165 B536 C536 B537 C537 B538 C538 B539 B540 B541 B542 C542 B543 C543 B544:C544 B548 C548 B549 C549 B552:C552 B20:B21 B545:B547 B550:B551 C101:C102 C151:C152 C153:C154 C166:C167 C539:C541 C545:C547 C550:C551">
      <formula1>OR(B8="",ISNUMBER(B8))</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&amp;P+30 页，共 &amp;N+42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sheetPr>
  <dimension ref="A1:I558"/>
  <sheetViews>
    <sheetView showGridLines="0" showZeros="0" workbookViewId="0">
      <pane ySplit="5" topLeftCell="A500" activePane="bottomLeft" state="frozen"/>
      <selection/>
      <selection pane="bottomLeft" activeCell="H516" sqref="H516"/>
    </sheetView>
  </sheetViews>
  <sheetFormatPr defaultColWidth="9" defaultRowHeight="15" customHeight="1"/>
  <cols>
    <col min="1" max="1" width="39.625" style="3" customWidth="1"/>
    <col min="2" max="2" width="18.625" style="3" customWidth="1"/>
    <col min="3" max="3" width="18.625" style="380" customWidth="1"/>
    <col min="4" max="4" width="18.625" style="3" customWidth="1"/>
    <col min="5" max="16384" width="9" style="3"/>
  </cols>
  <sheetData>
    <row r="1" s="3" customFormat="1" ht="20" customHeight="1" spans="1:4">
      <c r="A1" s="309" t="s">
        <v>1004</v>
      </c>
      <c r="C1" s="380"/>
      <c r="D1" s="32"/>
    </row>
    <row r="2" s="378" customFormat="1" ht="30" customHeight="1" spans="1:4">
      <c r="A2" s="263" t="s">
        <v>1005</v>
      </c>
      <c r="B2" s="381"/>
      <c r="C2" s="382"/>
      <c r="D2" s="381"/>
    </row>
    <row r="3" s="3" customFormat="1" ht="20" customHeight="1" spans="1:4">
      <c r="A3" s="182" t="str">
        <f>""</f>
        <v/>
      </c>
      <c r="C3" s="380"/>
      <c r="D3" s="383" t="s">
        <v>2</v>
      </c>
    </row>
    <row r="4" s="3" customFormat="1" ht="20" customHeight="1" spans="1:4">
      <c r="A4" s="384" t="s">
        <v>3</v>
      </c>
      <c r="B4" s="385" t="s">
        <v>6</v>
      </c>
      <c r="C4" s="386" t="s">
        <v>788</v>
      </c>
      <c r="D4" s="268" t="s">
        <v>789</v>
      </c>
    </row>
    <row r="5" s="3" customFormat="1" ht="20" customHeight="1" spans="1:4">
      <c r="A5" s="387"/>
      <c r="B5" s="388"/>
      <c r="C5" s="389"/>
      <c r="D5" s="268"/>
    </row>
    <row r="6" s="2" customFormat="1" ht="17.65" customHeight="1" spans="1:4">
      <c r="A6" s="237" t="s">
        <v>797</v>
      </c>
      <c r="B6" s="390">
        <f>SUM(B7+B13+B19+B25+B32+B37+B43+B46+B49+B53+B58+B64+B69+B73+B77+B81+B86+B93+B90+B98+B100+B108)</f>
        <v>22465</v>
      </c>
      <c r="C6" s="390">
        <f>SUM(C7+C13+C19+C25+C32+C37+C43+C46+C49+C53+C58+C64+C69+C73+C77+C81+C86+C93+C90+C100+C108)</f>
        <v>21034</v>
      </c>
      <c r="D6" s="391">
        <f t="shared" ref="D6:D9" si="0">SUM(C6)/B6</f>
        <v>0.936</v>
      </c>
    </row>
    <row r="7" s="2" customFormat="1" ht="17.65" customHeight="1" spans="1:4">
      <c r="A7" s="237" t="s">
        <v>100</v>
      </c>
      <c r="B7" s="390">
        <f>SUM(B8:B12)</f>
        <v>890</v>
      </c>
      <c r="C7" s="390">
        <f>SUM(C8:C12)</f>
        <v>1000</v>
      </c>
      <c r="D7" s="391">
        <f t="shared" si="0"/>
        <v>1.124</v>
      </c>
    </row>
    <row r="8" s="3" customFormat="1" ht="17.65" customHeight="1" spans="1:4">
      <c r="A8" s="233" t="s">
        <v>101</v>
      </c>
      <c r="B8" s="392">
        <v>725</v>
      </c>
      <c r="C8" s="279">
        <v>847</v>
      </c>
      <c r="D8" s="391">
        <f t="shared" si="0"/>
        <v>1.168</v>
      </c>
    </row>
    <row r="9" s="3" customFormat="1" ht="17.65" customHeight="1" spans="1:4">
      <c r="A9" s="233" t="s">
        <v>102</v>
      </c>
      <c r="B9" s="392">
        <v>3</v>
      </c>
      <c r="C9" s="279"/>
      <c r="D9" s="391">
        <f t="shared" si="0"/>
        <v>0</v>
      </c>
    </row>
    <row r="10" s="3" customFormat="1" ht="17.65" customHeight="1" spans="1:4">
      <c r="A10" s="233" t="s">
        <v>104</v>
      </c>
      <c r="B10" s="392">
        <v>3</v>
      </c>
      <c r="C10" s="279">
        <v>3</v>
      </c>
      <c r="D10" s="391">
        <f t="shared" ref="D10:D28" si="1">IF(AND(B10&lt;&gt;0,C10&lt;&gt;0),C10/B10,"")</f>
        <v>1</v>
      </c>
    </row>
    <row r="11" s="3" customFormat="1" ht="17.65" customHeight="1" spans="1:4">
      <c r="A11" s="233" t="s">
        <v>103</v>
      </c>
      <c r="B11" s="392">
        <v>63</v>
      </c>
      <c r="C11" s="273">
        <v>45</v>
      </c>
      <c r="D11" s="391">
        <f t="shared" si="1"/>
        <v>0.714</v>
      </c>
    </row>
    <row r="12" s="3" customFormat="1" ht="17.65" customHeight="1" spans="1:4">
      <c r="A12" s="233" t="s">
        <v>105</v>
      </c>
      <c r="B12" s="392">
        <v>96</v>
      </c>
      <c r="C12" s="279">
        <v>105</v>
      </c>
      <c r="D12" s="391">
        <f t="shared" si="1"/>
        <v>1.094</v>
      </c>
    </row>
    <row r="13" s="3" customFormat="1" ht="17.65" customHeight="1" spans="1:4">
      <c r="A13" s="237" t="s">
        <v>106</v>
      </c>
      <c r="B13" s="390">
        <f>SUM(B14:B18)</f>
        <v>643</v>
      </c>
      <c r="C13" s="390">
        <f>SUM(C14:C18)</f>
        <v>553</v>
      </c>
      <c r="D13" s="391">
        <f t="shared" si="1"/>
        <v>0.86</v>
      </c>
    </row>
    <row r="14" s="2" customFormat="1" ht="17.65" customHeight="1" spans="1:4">
      <c r="A14" s="233" t="s">
        <v>101</v>
      </c>
      <c r="B14" s="392">
        <v>526</v>
      </c>
      <c r="C14" s="279">
        <v>481</v>
      </c>
      <c r="D14" s="391">
        <f t="shared" si="1"/>
        <v>0.914</v>
      </c>
    </row>
    <row r="15" s="3" customFormat="1" ht="17.65" customHeight="1" spans="1:4">
      <c r="A15" s="233" t="s">
        <v>102</v>
      </c>
      <c r="B15" s="392">
        <v>32</v>
      </c>
      <c r="C15" s="273"/>
      <c r="D15" s="391" t="str">
        <f t="shared" si="1"/>
        <v/>
      </c>
    </row>
    <row r="16" s="3" customFormat="1" ht="17.65" customHeight="1" spans="1:4">
      <c r="A16" s="233" t="s">
        <v>107</v>
      </c>
      <c r="B16" s="392">
        <v>49</v>
      </c>
      <c r="C16" s="279">
        <v>36</v>
      </c>
      <c r="D16" s="391">
        <f t="shared" si="1"/>
        <v>0.735</v>
      </c>
    </row>
    <row r="17" s="3" customFormat="1" ht="17.65" customHeight="1" spans="1:4">
      <c r="A17" s="233" t="s">
        <v>108</v>
      </c>
      <c r="B17" s="392">
        <v>36</v>
      </c>
      <c r="C17" s="279">
        <v>36</v>
      </c>
      <c r="D17" s="391">
        <f t="shared" si="1"/>
        <v>1</v>
      </c>
    </row>
    <row r="18" s="3" customFormat="1" ht="17.65" customHeight="1" spans="1:4">
      <c r="A18" s="233" t="s">
        <v>798</v>
      </c>
      <c r="B18" s="392"/>
      <c r="C18" s="279"/>
      <c r="D18" s="391" t="str">
        <f t="shared" si="1"/>
        <v/>
      </c>
    </row>
    <row r="19" s="3" customFormat="1" ht="17.65" customHeight="1" spans="1:4">
      <c r="A19" s="237" t="s">
        <v>109</v>
      </c>
      <c r="B19" s="390">
        <f>SUM(B20:B24)</f>
        <v>8186</v>
      </c>
      <c r="C19" s="390">
        <f>SUM(C20:C24)</f>
        <v>8299</v>
      </c>
      <c r="D19" s="391">
        <f t="shared" si="1"/>
        <v>1.014</v>
      </c>
    </row>
    <row r="20" s="2" customFormat="1" ht="17.65" customHeight="1" spans="1:4">
      <c r="A20" s="233" t="s">
        <v>101</v>
      </c>
      <c r="B20" s="279">
        <v>6994</v>
      </c>
      <c r="C20" s="279">
        <v>6917</v>
      </c>
      <c r="D20" s="391">
        <f t="shared" si="1"/>
        <v>0.989</v>
      </c>
    </row>
    <row r="21" s="3" customFormat="1" ht="17.65" customHeight="1" spans="1:4">
      <c r="A21" s="233" t="s">
        <v>102</v>
      </c>
      <c r="B21" s="279">
        <v>623</v>
      </c>
      <c r="C21" s="279">
        <v>694</v>
      </c>
      <c r="D21" s="391">
        <f t="shared" si="1"/>
        <v>1.114</v>
      </c>
    </row>
    <row r="22" s="3" customFormat="1" ht="17.65" customHeight="1" spans="1:4">
      <c r="A22" s="233" t="s">
        <v>111</v>
      </c>
      <c r="B22" s="279">
        <v>41</v>
      </c>
      <c r="C22" s="279"/>
      <c r="D22" s="391" t="str">
        <f t="shared" si="1"/>
        <v/>
      </c>
    </row>
    <row r="23" s="3" customFormat="1" ht="17.65" customHeight="1" spans="1:4">
      <c r="A23" s="233" t="s">
        <v>110</v>
      </c>
      <c r="B23" s="279">
        <v>400</v>
      </c>
      <c r="C23" s="279">
        <v>488</v>
      </c>
      <c r="D23" s="391">
        <f t="shared" si="1"/>
        <v>1.22</v>
      </c>
    </row>
    <row r="24" s="3" customFormat="1" ht="17.65" customHeight="1" spans="1:4">
      <c r="A24" s="233" t="s">
        <v>799</v>
      </c>
      <c r="B24" s="279">
        <v>128</v>
      </c>
      <c r="C24" s="273">
        <v>200</v>
      </c>
      <c r="D24" s="391">
        <f t="shared" si="1"/>
        <v>1.563</v>
      </c>
    </row>
    <row r="25" s="2" customFormat="1" ht="17.65" customHeight="1" spans="1:4">
      <c r="A25" s="237" t="s">
        <v>113</v>
      </c>
      <c r="B25" s="390">
        <f>SUM(B26:B31)</f>
        <v>1236</v>
      </c>
      <c r="C25" s="390">
        <f>SUM(C26:C31)</f>
        <v>1146</v>
      </c>
      <c r="D25" s="391">
        <f t="shared" si="1"/>
        <v>0.927</v>
      </c>
    </row>
    <row r="26" s="3" customFormat="1" ht="17.65" customHeight="1" spans="1:4">
      <c r="A26" s="233" t="s">
        <v>101</v>
      </c>
      <c r="B26" s="392">
        <v>925</v>
      </c>
      <c r="C26" s="273">
        <v>910</v>
      </c>
      <c r="D26" s="391">
        <f t="shared" si="1"/>
        <v>0.984</v>
      </c>
    </row>
    <row r="27" s="3" customFormat="1" ht="17.65" customHeight="1" spans="1:4">
      <c r="A27" s="233" t="s">
        <v>102</v>
      </c>
      <c r="B27" s="392">
        <v>84</v>
      </c>
      <c r="C27" s="279">
        <v>37</v>
      </c>
      <c r="D27" s="391">
        <f t="shared" si="1"/>
        <v>0.44</v>
      </c>
    </row>
    <row r="28" s="3" customFormat="1" ht="17.65" customHeight="1" spans="1:4">
      <c r="A28" s="233" t="s">
        <v>114</v>
      </c>
      <c r="B28" s="392"/>
      <c r="C28" s="279"/>
      <c r="D28" s="391" t="str">
        <f t="shared" si="1"/>
        <v/>
      </c>
    </row>
    <row r="29" s="3" customFormat="1" ht="17.65" customHeight="1" spans="1:4">
      <c r="A29" s="233" t="s">
        <v>115</v>
      </c>
      <c r="B29" s="392">
        <v>52</v>
      </c>
      <c r="C29" s="279">
        <v>50</v>
      </c>
      <c r="D29" s="391"/>
    </row>
    <row r="30" s="3" customFormat="1" ht="17.65" customHeight="1" spans="1:4">
      <c r="A30" s="233" t="s">
        <v>116</v>
      </c>
      <c r="B30" s="392">
        <v>6</v>
      </c>
      <c r="C30" s="279"/>
      <c r="D30" s="391" t="str">
        <f t="shared" ref="D30:D88" si="2">IF(AND(B30&lt;&gt;0,C30&lt;&gt;0),C30/B30,"")</f>
        <v/>
      </c>
    </row>
    <row r="31" s="3" customFormat="1" ht="17.65" customHeight="1" spans="1:4">
      <c r="A31" s="233" t="s">
        <v>110</v>
      </c>
      <c r="B31" s="392">
        <v>169</v>
      </c>
      <c r="C31" s="279">
        <v>149</v>
      </c>
      <c r="D31" s="391">
        <f t="shared" si="2"/>
        <v>0.882</v>
      </c>
    </row>
    <row r="32" s="2" customFormat="1" ht="17.65" customHeight="1" spans="1:4">
      <c r="A32" s="237" t="s">
        <v>117</v>
      </c>
      <c r="B32" s="390">
        <f>SUM(B33:B36)</f>
        <v>889</v>
      </c>
      <c r="C32" s="390">
        <f>SUM(C33:C36)</f>
        <v>370</v>
      </c>
      <c r="D32" s="391">
        <f t="shared" si="2"/>
        <v>0.416</v>
      </c>
    </row>
    <row r="33" s="3" customFormat="1" ht="17.65" customHeight="1" spans="1:4">
      <c r="A33" s="233" t="s">
        <v>101</v>
      </c>
      <c r="B33" s="392">
        <v>224</v>
      </c>
      <c r="C33" s="279">
        <v>217</v>
      </c>
      <c r="D33" s="391">
        <f t="shared" si="2"/>
        <v>0.969</v>
      </c>
    </row>
    <row r="34" s="3" customFormat="1" ht="17.65" customHeight="1" spans="1:4">
      <c r="A34" s="233" t="s">
        <v>102</v>
      </c>
      <c r="B34" s="392">
        <v>62</v>
      </c>
      <c r="C34" s="279">
        <v>103</v>
      </c>
      <c r="D34" s="391">
        <f t="shared" si="2"/>
        <v>1.661</v>
      </c>
    </row>
    <row r="35" s="3" customFormat="1" ht="17.65" customHeight="1" spans="1:4">
      <c r="A35" s="233" t="s">
        <v>118</v>
      </c>
      <c r="B35" s="392">
        <v>26</v>
      </c>
      <c r="C35" s="279">
        <v>27</v>
      </c>
      <c r="D35" s="391">
        <f t="shared" si="2"/>
        <v>1.038</v>
      </c>
    </row>
    <row r="36" s="3" customFormat="1" ht="17.65" customHeight="1" spans="1:4">
      <c r="A36" s="233" t="s">
        <v>119</v>
      </c>
      <c r="B36" s="392">
        <v>577</v>
      </c>
      <c r="C36" s="279">
        <v>23</v>
      </c>
      <c r="D36" s="391">
        <f t="shared" si="2"/>
        <v>0.04</v>
      </c>
    </row>
    <row r="37" s="2" customFormat="1" ht="17.65" customHeight="1" spans="1:4">
      <c r="A37" s="237" t="s">
        <v>120</v>
      </c>
      <c r="B37" s="390">
        <f>SUM(B38:B42)</f>
        <v>1682</v>
      </c>
      <c r="C37" s="390">
        <f>SUM(C38:C42)</f>
        <v>1517</v>
      </c>
      <c r="D37" s="391">
        <f t="shared" si="2"/>
        <v>0.902</v>
      </c>
    </row>
    <row r="38" s="3" customFormat="1" ht="17.65" customHeight="1" spans="1:4">
      <c r="A38" s="233" t="s">
        <v>101</v>
      </c>
      <c r="B38" s="392">
        <v>1486</v>
      </c>
      <c r="C38" s="273">
        <v>1367</v>
      </c>
      <c r="D38" s="391">
        <f t="shared" si="2"/>
        <v>0.92</v>
      </c>
    </row>
    <row r="39" s="3" customFormat="1" ht="17.65" customHeight="1" spans="1:4">
      <c r="A39" s="233" t="s">
        <v>102</v>
      </c>
      <c r="B39" s="392">
        <v>196</v>
      </c>
      <c r="C39" s="279">
        <v>147</v>
      </c>
      <c r="D39" s="391">
        <f t="shared" si="2"/>
        <v>0.75</v>
      </c>
    </row>
    <row r="40" s="3" customFormat="1" ht="17.65" customHeight="1" spans="1:4">
      <c r="A40" s="233" t="s">
        <v>800</v>
      </c>
      <c r="B40" s="392"/>
      <c r="C40" s="279"/>
      <c r="D40" s="391" t="str">
        <f t="shared" si="2"/>
        <v/>
      </c>
    </row>
    <row r="41" s="3" customFormat="1" ht="17.65" customHeight="1" spans="1:4">
      <c r="A41" s="233" t="s">
        <v>121</v>
      </c>
      <c r="B41" s="392"/>
      <c r="C41" s="279"/>
      <c r="D41" s="391" t="str">
        <f t="shared" si="2"/>
        <v/>
      </c>
    </row>
    <row r="42" s="3" customFormat="1" ht="17.65" customHeight="1" spans="1:4">
      <c r="A42" s="233" t="s">
        <v>110</v>
      </c>
      <c r="B42" s="392"/>
      <c r="C42" s="279">
        <v>3</v>
      </c>
      <c r="D42" s="391" t="str">
        <f t="shared" si="2"/>
        <v/>
      </c>
    </row>
    <row r="43" s="3" customFormat="1" ht="17.65" customHeight="1" spans="1:4">
      <c r="A43" s="237" t="s">
        <v>122</v>
      </c>
      <c r="B43" s="390">
        <f>SUM(B44:B45)</f>
        <v>166</v>
      </c>
      <c r="C43" s="390">
        <f>SUM(C44:C45)</f>
        <v>41</v>
      </c>
      <c r="D43" s="391">
        <f t="shared" si="2"/>
        <v>0.247</v>
      </c>
    </row>
    <row r="44" s="3" customFormat="1" ht="17.65" customHeight="1" spans="1:4">
      <c r="A44" s="233" t="s">
        <v>102</v>
      </c>
      <c r="B44" s="392">
        <v>126</v>
      </c>
      <c r="C44" s="279"/>
      <c r="D44" s="391" t="str">
        <f t="shared" si="2"/>
        <v/>
      </c>
    </row>
    <row r="45" s="3" customFormat="1" ht="17.65" customHeight="1" spans="1:4">
      <c r="A45" s="233" t="s">
        <v>123</v>
      </c>
      <c r="B45" s="392">
        <v>40</v>
      </c>
      <c r="C45" s="279">
        <v>41</v>
      </c>
      <c r="D45" s="391">
        <f t="shared" si="2"/>
        <v>1.025</v>
      </c>
    </row>
    <row r="46" s="3" customFormat="1" ht="17.65" customHeight="1" spans="1:4">
      <c r="A46" s="393" t="s">
        <v>801</v>
      </c>
      <c r="B46" s="390">
        <f>SUM(B47:B48)</f>
        <v>1</v>
      </c>
      <c r="C46" s="390">
        <f>SUM(C47:C48)</f>
        <v>0</v>
      </c>
      <c r="D46" s="391" t="str">
        <f t="shared" si="2"/>
        <v/>
      </c>
    </row>
    <row r="47" s="3" customFormat="1" ht="17.65" customHeight="1" spans="1:4">
      <c r="A47" s="233" t="s">
        <v>386</v>
      </c>
      <c r="B47" s="392">
        <v>1</v>
      </c>
      <c r="C47" s="279"/>
      <c r="D47" s="391" t="str">
        <f t="shared" si="2"/>
        <v/>
      </c>
    </row>
    <row r="48" s="3" customFormat="1" ht="17.65" customHeight="1" spans="1:4">
      <c r="A48" s="233" t="s">
        <v>387</v>
      </c>
      <c r="B48" s="392"/>
      <c r="C48" s="279"/>
      <c r="D48" s="391" t="str">
        <f t="shared" si="2"/>
        <v/>
      </c>
    </row>
    <row r="49" s="3" customFormat="1" ht="17.65" customHeight="1" spans="1:4">
      <c r="A49" s="237" t="s">
        <v>125</v>
      </c>
      <c r="B49" s="390">
        <f>SUM(B50:B52)</f>
        <v>723</v>
      </c>
      <c r="C49" s="390">
        <f>SUM(C50:C52)</f>
        <v>0</v>
      </c>
      <c r="D49" s="391" t="str">
        <f t="shared" si="2"/>
        <v/>
      </c>
    </row>
    <row r="50" s="2" customFormat="1" ht="17.65" customHeight="1" spans="1:4">
      <c r="A50" s="233" t="s">
        <v>101</v>
      </c>
      <c r="B50" s="392">
        <v>681</v>
      </c>
      <c r="C50" s="273"/>
      <c r="D50" s="391" t="str">
        <f t="shared" si="2"/>
        <v/>
      </c>
    </row>
    <row r="51" s="2" customFormat="1" ht="17.65" customHeight="1" spans="1:4">
      <c r="A51" s="233" t="s">
        <v>102</v>
      </c>
      <c r="B51" s="392">
        <v>35</v>
      </c>
      <c r="C51" s="273"/>
      <c r="D51" s="391" t="str">
        <f t="shared" si="2"/>
        <v/>
      </c>
    </row>
    <row r="52" s="3" customFormat="1" ht="17.65" customHeight="1" spans="1:4">
      <c r="A52" s="233" t="s">
        <v>126</v>
      </c>
      <c r="B52" s="392">
        <v>7</v>
      </c>
      <c r="C52" s="279"/>
      <c r="D52" s="391" t="str">
        <f t="shared" si="2"/>
        <v/>
      </c>
    </row>
    <row r="53" s="3" customFormat="1" ht="17.65" customHeight="1" spans="1:4">
      <c r="A53" s="237" t="s">
        <v>127</v>
      </c>
      <c r="B53" s="390">
        <f>SUM(B54:B57)</f>
        <v>1983</v>
      </c>
      <c r="C53" s="390">
        <f>SUM(C54:C57)</f>
        <v>2246</v>
      </c>
      <c r="D53" s="391">
        <f t="shared" si="2"/>
        <v>1.133</v>
      </c>
    </row>
    <row r="54" s="2" customFormat="1" ht="17.65" customHeight="1" spans="1:4">
      <c r="A54" s="233" t="s">
        <v>101</v>
      </c>
      <c r="B54" s="392">
        <v>1557</v>
      </c>
      <c r="C54" s="279">
        <v>1463</v>
      </c>
      <c r="D54" s="391">
        <f t="shared" si="2"/>
        <v>0.94</v>
      </c>
    </row>
    <row r="55" s="3" customFormat="1" ht="17.65" customHeight="1" spans="1:4">
      <c r="A55" s="233" t="s">
        <v>102</v>
      </c>
      <c r="B55" s="392">
        <v>356</v>
      </c>
      <c r="C55" s="279">
        <v>783</v>
      </c>
      <c r="D55" s="391">
        <f t="shared" si="2"/>
        <v>2.199</v>
      </c>
    </row>
    <row r="56" s="3" customFormat="1" ht="17.65" customHeight="1" spans="1:4">
      <c r="A56" s="233" t="s">
        <v>128</v>
      </c>
      <c r="B56" s="392">
        <v>70</v>
      </c>
      <c r="C56" s="279"/>
      <c r="D56" s="391" t="str">
        <f t="shared" si="2"/>
        <v/>
      </c>
    </row>
    <row r="57" s="2" customFormat="1" ht="17.65" customHeight="1" spans="1:4">
      <c r="A57" s="233" t="s">
        <v>802</v>
      </c>
      <c r="B57" s="392"/>
      <c r="C57" s="279"/>
      <c r="D57" s="391" t="str">
        <f t="shared" si="2"/>
        <v/>
      </c>
    </row>
    <row r="58" s="3" customFormat="1" ht="17.65" customHeight="1" spans="1:4">
      <c r="A58" s="237" t="s">
        <v>129</v>
      </c>
      <c r="B58" s="390">
        <f>SUM(B59:B63)</f>
        <v>279</v>
      </c>
      <c r="C58" s="390">
        <f>SUM(C59:C63)</f>
        <v>248</v>
      </c>
      <c r="D58" s="391">
        <f t="shared" si="2"/>
        <v>0.889</v>
      </c>
    </row>
    <row r="59" s="3" customFormat="1" ht="17.65" customHeight="1" spans="1:4">
      <c r="A59" s="233" t="s">
        <v>101</v>
      </c>
      <c r="B59" s="392"/>
      <c r="C59" s="273">
        <v>0</v>
      </c>
      <c r="D59" s="391" t="str">
        <f t="shared" si="2"/>
        <v/>
      </c>
    </row>
    <row r="60" s="3" customFormat="1" ht="17.65" customHeight="1" spans="1:4">
      <c r="A60" s="233" t="s">
        <v>102</v>
      </c>
      <c r="B60" s="392"/>
      <c r="C60" s="279"/>
      <c r="D60" s="391" t="str">
        <f t="shared" si="2"/>
        <v/>
      </c>
    </row>
    <row r="61" s="3" customFormat="1" ht="17.65" customHeight="1" spans="1:4">
      <c r="A61" s="233" t="s">
        <v>803</v>
      </c>
      <c r="B61" s="392"/>
      <c r="C61" s="279"/>
      <c r="D61" s="391" t="str">
        <f t="shared" si="2"/>
        <v/>
      </c>
    </row>
    <row r="62" s="3" customFormat="1" ht="17.65" customHeight="1" spans="1:4">
      <c r="A62" s="233" t="s">
        <v>110</v>
      </c>
      <c r="B62" s="392">
        <v>142</v>
      </c>
      <c r="C62" s="279">
        <v>148</v>
      </c>
      <c r="D62" s="391">
        <f t="shared" si="2"/>
        <v>1.042</v>
      </c>
    </row>
    <row r="63" s="2" customFormat="1" ht="17.65" customHeight="1" spans="1:4">
      <c r="A63" s="233" t="s">
        <v>130</v>
      </c>
      <c r="B63" s="392">
        <v>137</v>
      </c>
      <c r="C63" s="273">
        <v>100</v>
      </c>
      <c r="D63" s="391">
        <f t="shared" si="2"/>
        <v>0.73</v>
      </c>
    </row>
    <row r="64" s="3" customFormat="1" ht="17.65" customHeight="1" spans="1:4">
      <c r="A64" s="237" t="s">
        <v>131</v>
      </c>
      <c r="B64" s="390">
        <f>SUM(B65:B68)</f>
        <v>281</v>
      </c>
      <c r="C64" s="390">
        <f>SUM(C65:C68)</f>
        <v>218</v>
      </c>
      <c r="D64" s="391">
        <f t="shared" si="2"/>
        <v>0.776</v>
      </c>
    </row>
    <row r="65" s="3" customFormat="1" ht="17.65" customHeight="1" spans="1:4">
      <c r="A65" s="233" t="s">
        <v>101</v>
      </c>
      <c r="B65" s="392">
        <v>187</v>
      </c>
      <c r="C65" s="279">
        <v>175</v>
      </c>
      <c r="D65" s="391">
        <f t="shared" si="2"/>
        <v>0.936</v>
      </c>
    </row>
    <row r="66" s="3" customFormat="1" ht="17.65" customHeight="1" spans="1:4">
      <c r="A66" s="233" t="s">
        <v>102</v>
      </c>
      <c r="B66" s="392">
        <v>40</v>
      </c>
      <c r="C66" s="273"/>
      <c r="D66" s="391" t="str">
        <f t="shared" si="2"/>
        <v/>
      </c>
    </row>
    <row r="67" s="2" customFormat="1" ht="17.65" customHeight="1" spans="1:4">
      <c r="A67" s="233" t="s">
        <v>132</v>
      </c>
      <c r="B67" s="392">
        <v>33</v>
      </c>
      <c r="C67" s="279">
        <v>43</v>
      </c>
      <c r="D67" s="391">
        <f t="shared" si="2"/>
        <v>1.303</v>
      </c>
    </row>
    <row r="68" s="2" customFormat="1" ht="17.65" customHeight="1" spans="1:4">
      <c r="A68" s="233" t="s">
        <v>133</v>
      </c>
      <c r="B68" s="392">
        <v>21</v>
      </c>
      <c r="C68" s="279"/>
      <c r="D68" s="391" t="str">
        <f t="shared" si="2"/>
        <v/>
      </c>
    </row>
    <row r="69" s="3" customFormat="1" ht="17.65" customHeight="1" spans="1:4">
      <c r="A69" s="237" t="s">
        <v>134</v>
      </c>
      <c r="B69" s="390">
        <f>SUM(B70:B72)</f>
        <v>88</v>
      </c>
      <c r="C69" s="390">
        <f>SUM(C70:C72)</f>
        <v>103</v>
      </c>
      <c r="D69" s="391">
        <f t="shared" si="2"/>
        <v>1.17</v>
      </c>
    </row>
    <row r="70" s="3" customFormat="1" ht="17.65" customHeight="1" spans="1:4">
      <c r="A70" s="233" t="s">
        <v>101</v>
      </c>
      <c r="B70" s="392">
        <v>64</v>
      </c>
      <c r="C70" s="279">
        <v>72</v>
      </c>
      <c r="D70" s="391">
        <f t="shared" si="2"/>
        <v>1.125</v>
      </c>
    </row>
    <row r="71" s="3" customFormat="1" ht="17.65" customHeight="1" spans="1:4">
      <c r="A71" s="233" t="s">
        <v>102</v>
      </c>
      <c r="B71" s="392">
        <v>19</v>
      </c>
      <c r="C71" s="279">
        <v>26</v>
      </c>
      <c r="D71" s="391">
        <f t="shared" si="2"/>
        <v>1.368</v>
      </c>
    </row>
    <row r="72" s="3" customFormat="1" ht="17.65" customHeight="1" spans="1:4">
      <c r="A72" s="233" t="s">
        <v>136</v>
      </c>
      <c r="B72" s="392">
        <v>5</v>
      </c>
      <c r="C72" s="279">
        <v>5</v>
      </c>
      <c r="D72" s="391">
        <f t="shared" si="2"/>
        <v>1</v>
      </c>
    </row>
    <row r="73" s="3" customFormat="1" ht="17.65" customHeight="1" spans="1:4">
      <c r="A73" s="237" t="s">
        <v>137</v>
      </c>
      <c r="B73" s="390">
        <f>SUM(B74:B76)</f>
        <v>97</v>
      </c>
      <c r="C73" s="390">
        <f>SUM(C74:C76)</f>
        <v>86</v>
      </c>
      <c r="D73" s="391">
        <f t="shared" si="2"/>
        <v>0.887</v>
      </c>
    </row>
    <row r="74" s="3" customFormat="1" ht="17.65" customHeight="1" spans="1:4">
      <c r="A74" s="233" t="s">
        <v>101</v>
      </c>
      <c r="B74" s="392">
        <v>95</v>
      </c>
      <c r="C74" s="273">
        <v>86</v>
      </c>
      <c r="D74" s="391">
        <f t="shared" si="2"/>
        <v>0.905</v>
      </c>
    </row>
    <row r="75" s="3" customFormat="1" ht="17.65" customHeight="1" spans="1:4">
      <c r="A75" s="233" t="s">
        <v>102</v>
      </c>
      <c r="B75" s="392"/>
      <c r="C75" s="273"/>
      <c r="D75" s="391" t="str">
        <f t="shared" si="2"/>
        <v/>
      </c>
    </row>
    <row r="76" s="2" customFormat="1" ht="17.65" customHeight="1" spans="1:4">
      <c r="A76" s="233" t="s">
        <v>138</v>
      </c>
      <c r="B76" s="392">
        <v>2</v>
      </c>
      <c r="C76" s="273"/>
      <c r="D76" s="391" t="str">
        <f t="shared" si="2"/>
        <v/>
      </c>
    </row>
    <row r="77" s="3" customFormat="1" ht="17.65" customHeight="1" spans="1:4">
      <c r="A77" s="237" t="s">
        <v>139</v>
      </c>
      <c r="B77" s="390">
        <f>SUM(B78:B80)</f>
        <v>575</v>
      </c>
      <c r="C77" s="390">
        <f>SUM(C78:C80)</f>
        <v>558</v>
      </c>
      <c r="D77" s="391">
        <f t="shared" si="2"/>
        <v>0.97</v>
      </c>
    </row>
    <row r="78" s="3" customFormat="1" ht="17.65" customHeight="1" spans="1:4">
      <c r="A78" s="233" t="s">
        <v>101</v>
      </c>
      <c r="B78" s="392">
        <v>412</v>
      </c>
      <c r="C78" s="279">
        <v>406</v>
      </c>
      <c r="D78" s="391">
        <f t="shared" si="2"/>
        <v>0.985</v>
      </c>
    </row>
    <row r="79" s="2" customFormat="1" ht="17.65" customHeight="1" spans="1:4">
      <c r="A79" s="233" t="s">
        <v>102</v>
      </c>
      <c r="B79" s="392">
        <v>9</v>
      </c>
      <c r="C79" s="279"/>
      <c r="D79" s="391" t="str">
        <f t="shared" si="2"/>
        <v/>
      </c>
    </row>
    <row r="80" s="3" customFormat="1" ht="17.65" customHeight="1" spans="1:4">
      <c r="A80" s="233" t="s">
        <v>140</v>
      </c>
      <c r="B80" s="392">
        <v>154</v>
      </c>
      <c r="C80" s="279">
        <v>152</v>
      </c>
      <c r="D80" s="391">
        <f t="shared" si="2"/>
        <v>0.987</v>
      </c>
    </row>
    <row r="81" s="3" customFormat="1" ht="17.65" customHeight="1" spans="1:4">
      <c r="A81" s="237" t="s">
        <v>804</v>
      </c>
      <c r="B81" s="390">
        <f>SUM(B82:B85)</f>
        <v>2358</v>
      </c>
      <c r="C81" s="390">
        <f>SUM(C82:C84)</f>
        <v>2177</v>
      </c>
      <c r="D81" s="391">
        <f t="shared" si="2"/>
        <v>0.923</v>
      </c>
    </row>
    <row r="82" s="2" customFormat="1" ht="17.65" customHeight="1" spans="1:4">
      <c r="A82" s="233" t="s">
        <v>101</v>
      </c>
      <c r="B82" s="392">
        <v>2219</v>
      </c>
      <c r="C82" s="279">
        <v>2073</v>
      </c>
      <c r="D82" s="391">
        <f t="shared" si="2"/>
        <v>0.934</v>
      </c>
    </row>
    <row r="83" s="3" customFormat="1" ht="17.65" customHeight="1" spans="1:4">
      <c r="A83" s="233" t="s">
        <v>102</v>
      </c>
      <c r="B83" s="392">
        <v>30</v>
      </c>
      <c r="C83" s="279">
        <v>32</v>
      </c>
      <c r="D83" s="391">
        <f t="shared" si="2"/>
        <v>1.067</v>
      </c>
    </row>
    <row r="84" s="3" customFormat="1" ht="17.65" customHeight="1" spans="1:4">
      <c r="A84" s="233" t="s">
        <v>142</v>
      </c>
      <c r="B84" s="392">
        <v>74</v>
      </c>
      <c r="C84" s="279">
        <v>72</v>
      </c>
      <c r="D84" s="391">
        <f t="shared" si="2"/>
        <v>0.973</v>
      </c>
    </row>
    <row r="85" s="3" customFormat="1" ht="17.65" customHeight="1" spans="1:4">
      <c r="A85" s="233" t="s">
        <v>805</v>
      </c>
      <c r="B85" s="392">
        <v>35</v>
      </c>
      <c r="C85" s="279"/>
      <c r="D85" s="391" t="str">
        <f t="shared" si="2"/>
        <v/>
      </c>
    </row>
    <row r="86" s="3" customFormat="1" ht="17.65" customHeight="1" spans="1:4">
      <c r="A86" s="237" t="s">
        <v>144</v>
      </c>
      <c r="B86" s="390">
        <f>SUM(B87:B89)</f>
        <v>525</v>
      </c>
      <c r="C86" s="390">
        <f>SUM(C87:C89)</f>
        <v>869</v>
      </c>
      <c r="D86" s="391">
        <f t="shared" si="2"/>
        <v>1.655</v>
      </c>
    </row>
    <row r="87" s="2" customFormat="1" ht="17.65" customHeight="1" spans="1:4">
      <c r="A87" s="233" t="s">
        <v>101</v>
      </c>
      <c r="B87" s="392">
        <v>417</v>
      </c>
      <c r="C87" s="279">
        <v>409</v>
      </c>
      <c r="D87" s="391">
        <f t="shared" si="2"/>
        <v>0.981</v>
      </c>
    </row>
    <row r="88" s="3" customFormat="1" ht="17.65" customHeight="1" spans="1:4">
      <c r="A88" s="233" t="s">
        <v>102</v>
      </c>
      <c r="B88" s="392">
        <v>100</v>
      </c>
      <c r="C88" s="273">
        <v>460</v>
      </c>
      <c r="D88" s="391">
        <f t="shared" si="2"/>
        <v>4.6</v>
      </c>
    </row>
    <row r="89" s="3" customFormat="1" ht="17.65" customHeight="1" spans="1:4">
      <c r="A89" s="233" t="s">
        <v>145</v>
      </c>
      <c r="B89" s="392">
        <v>8</v>
      </c>
      <c r="C89" s="273"/>
      <c r="D89" s="391"/>
    </row>
    <row r="90" s="3" customFormat="1" ht="17.65" customHeight="1" spans="1:4">
      <c r="A90" s="237" t="s">
        <v>146</v>
      </c>
      <c r="B90" s="390">
        <f>SUM(B91:B92)</f>
        <v>274</v>
      </c>
      <c r="C90" s="390">
        <f>SUM(C91:C92)</f>
        <v>237</v>
      </c>
      <c r="D90" s="391">
        <f t="shared" ref="D90:D97" si="3">IF(AND(B90&lt;&gt;0,C90&lt;&gt;0),C90/B90,"")</f>
        <v>0.865</v>
      </c>
    </row>
    <row r="91" s="2" customFormat="1" ht="17.65" customHeight="1" spans="1:4">
      <c r="A91" s="233" t="s">
        <v>101</v>
      </c>
      <c r="B91" s="392">
        <v>166</v>
      </c>
      <c r="C91" s="273">
        <v>161</v>
      </c>
      <c r="D91" s="391">
        <f t="shared" si="3"/>
        <v>0.97</v>
      </c>
    </row>
    <row r="92" s="3" customFormat="1" ht="17.65" customHeight="1" spans="1:4">
      <c r="A92" s="233" t="s">
        <v>102</v>
      </c>
      <c r="B92" s="392">
        <v>108</v>
      </c>
      <c r="C92" s="273">
        <v>76</v>
      </c>
      <c r="D92" s="391">
        <f t="shared" si="3"/>
        <v>0.704</v>
      </c>
    </row>
    <row r="93" s="3" customFormat="1" ht="17.65" customHeight="1" spans="1:4">
      <c r="A93" s="237" t="s">
        <v>147</v>
      </c>
      <c r="B93" s="390">
        <f>SUM(B94:B97)</f>
        <v>218</v>
      </c>
      <c r="C93" s="390">
        <f>SUM(C94:C97)</f>
        <v>214</v>
      </c>
      <c r="D93" s="391">
        <f t="shared" si="3"/>
        <v>0.982</v>
      </c>
    </row>
    <row r="94" s="2" customFormat="1" ht="17.65" customHeight="1" spans="1:4">
      <c r="A94" s="233" t="s">
        <v>101</v>
      </c>
      <c r="B94" s="392">
        <v>138</v>
      </c>
      <c r="C94" s="279">
        <v>133</v>
      </c>
      <c r="D94" s="391">
        <f t="shared" si="3"/>
        <v>0.964</v>
      </c>
    </row>
    <row r="95" s="2" customFormat="1" ht="17.65" customHeight="1" spans="1:4">
      <c r="A95" s="233" t="s">
        <v>102</v>
      </c>
      <c r="B95" s="392">
        <v>2</v>
      </c>
      <c r="C95" s="279">
        <v>3</v>
      </c>
      <c r="D95" s="391">
        <f t="shared" si="3"/>
        <v>1.5</v>
      </c>
    </row>
    <row r="96" s="3" customFormat="1" ht="17.65" customHeight="1" spans="1:4">
      <c r="A96" s="233" t="s">
        <v>148</v>
      </c>
      <c r="B96" s="392">
        <v>60</v>
      </c>
      <c r="C96" s="279">
        <v>60</v>
      </c>
      <c r="D96" s="391">
        <f t="shared" si="3"/>
        <v>1</v>
      </c>
    </row>
    <row r="97" s="3" customFormat="1" ht="17.65" customHeight="1" spans="1:4">
      <c r="A97" s="233" t="s">
        <v>149</v>
      </c>
      <c r="B97" s="392">
        <v>18</v>
      </c>
      <c r="C97" s="273">
        <v>18</v>
      </c>
      <c r="D97" s="391">
        <f t="shared" si="3"/>
        <v>1</v>
      </c>
    </row>
    <row r="98" s="3" customFormat="1" ht="17.65" customHeight="1" spans="1:4">
      <c r="A98" s="237" t="s">
        <v>806</v>
      </c>
      <c r="B98" s="392">
        <f>SUM(B99)</f>
        <v>20</v>
      </c>
      <c r="C98" s="273"/>
      <c r="D98" s="391"/>
    </row>
    <row r="99" s="3" customFormat="1" ht="17.65" customHeight="1" spans="1:4">
      <c r="A99" s="233" t="s">
        <v>151</v>
      </c>
      <c r="B99" s="392">
        <v>20</v>
      </c>
      <c r="C99" s="273"/>
      <c r="D99" s="391"/>
    </row>
    <row r="100" s="3" customFormat="1" ht="17.65" customHeight="1" spans="1:4">
      <c r="A100" s="237" t="s">
        <v>807</v>
      </c>
      <c r="B100" s="390">
        <f>SUM(B101:B107)</f>
        <v>1321</v>
      </c>
      <c r="C100" s="390">
        <f>SUM(C101:C107)</f>
        <v>1152</v>
      </c>
      <c r="D100" s="391">
        <f t="shared" ref="D100:D110" si="4">IF(AND(B100&lt;&gt;0,C100&lt;&gt;0),C100/B100,"")</f>
        <v>0.872</v>
      </c>
    </row>
    <row r="101" s="2" customFormat="1" ht="17.65" customHeight="1" spans="1:4">
      <c r="A101" s="233" t="s">
        <v>101</v>
      </c>
      <c r="B101" s="392">
        <v>1201</v>
      </c>
      <c r="C101" s="279">
        <v>1053</v>
      </c>
      <c r="D101" s="391">
        <f t="shared" si="4"/>
        <v>0.877</v>
      </c>
    </row>
    <row r="102" s="3" customFormat="1" ht="17.65" customHeight="1" spans="1:4">
      <c r="A102" s="233" t="s">
        <v>102</v>
      </c>
      <c r="B102" s="392">
        <v>78</v>
      </c>
      <c r="C102" s="279">
        <v>75</v>
      </c>
      <c r="D102" s="391">
        <f t="shared" si="4"/>
        <v>0.962</v>
      </c>
    </row>
    <row r="103" s="3" customFormat="1" ht="17.65" customHeight="1" spans="1:4">
      <c r="A103" s="233" t="s">
        <v>153</v>
      </c>
      <c r="B103" s="392">
        <v>22</v>
      </c>
      <c r="C103" s="279"/>
      <c r="D103" s="391" t="str">
        <f t="shared" si="4"/>
        <v/>
      </c>
    </row>
    <row r="104" s="3" customFormat="1" ht="17.65" customHeight="1" spans="1:4">
      <c r="A104" s="233" t="s">
        <v>304</v>
      </c>
      <c r="B104" s="392"/>
      <c r="C104" s="279"/>
      <c r="D104" s="391" t="str">
        <f t="shared" si="4"/>
        <v/>
      </c>
    </row>
    <row r="105" s="3" customFormat="1" ht="17.65" customHeight="1" spans="1:4">
      <c r="A105" s="233" t="s">
        <v>808</v>
      </c>
      <c r="B105" s="392"/>
      <c r="C105" s="273"/>
      <c r="D105" s="391" t="str">
        <f t="shared" si="4"/>
        <v/>
      </c>
    </row>
    <row r="106" s="2" customFormat="1" ht="17.65" customHeight="1" spans="1:4">
      <c r="A106" s="233" t="s">
        <v>809</v>
      </c>
      <c r="B106" s="392"/>
      <c r="C106" s="279"/>
      <c r="D106" s="391" t="str">
        <f t="shared" si="4"/>
        <v/>
      </c>
    </row>
    <row r="107" s="3" customFormat="1" ht="17.65" customHeight="1" spans="1:4">
      <c r="A107" s="233" t="s">
        <v>154</v>
      </c>
      <c r="B107" s="392">
        <v>20</v>
      </c>
      <c r="C107" s="279">
        <v>24</v>
      </c>
      <c r="D107" s="391">
        <f t="shared" si="4"/>
        <v>1.2</v>
      </c>
    </row>
    <row r="108" s="3" customFormat="1" ht="17.65" customHeight="1" spans="1:4">
      <c r="A108" s="237" t="s">
        <v>155</v>
      </c>
      <c r="B108" s="390">
        <f>SUM(B109:B109)</f>
        <v>30</v>
      </c>
      <c r="C108" s="390">
        <f>SUM(C109:C109)</f>
        <v>0</v>
      </c>
      <c r="D108" s="391" t="str">
        <f t="shared" si="4"/>
        <v/>
      </c>
    </row>
    <row r="109" s="3" customFormat="1" ht="17.65" customHeight="1" spans="1:4">
      <c r="A109" s="233" t="s">
        <v>156</v>
      </c>
      <c r="B109" s="392">
        <v>30</v>
      </c>
      <c r="C109" s="279"/>
      <c r="D109" s="391" t="str">
        <f t="shared" si="4"/>
        <v/>
      </c>
    </row>
    <row r="110" s="3" customFormat="1" ht="17.65" customHeight="1" spans="1:4">
      <c r="A110" s="237" t="s">
        <v>810</v>
      </c>
      <c r="B110" s="390">
        <f>SUM(B113)</f>
        <v>77</v>
      </c>
      <c r="C110" s="390">
        <f>SUM(C111,C113)</f>
        <v>104</v>
      </c>
      <c r="D110" s="391">
        <f t="shared" si="4"/>
        <v>1.351</v>
      </c>
    </row>
    <row r="111" s="379" customFormat="1" ht="17.65" customHeight="1" spans="1:4">
      <c r="A111" s="394" t="s">
        <v>811</v>
      </c>
      <c r="B111" s="390"/>
      <c r="C111" s="390">
        <f>SUM(C112)</f>
        <v>3</v>
      </c>
      <c r="D111" s="391"/>
    </row>
    <row r="112" s="379" customFormat="1" ht="17.65" customHeight="1" spans="1:4">
      <c r="A112" s="395" t="s">
        <v>812</v>
      </c>
      <c r="B112" s="390"/>
      <c r="C112" s="390">
        <v>3</v>
      </c>
      <c r="D112" s="391"/>
    </row>
    <row r="113" s="2" customFormat="1" ht="17.65" customHeight="1" spans="1:4">
      <c r="A113" s="237" t="s">
        <v>158</v>
      </c>
      <c r="B113" s="390">
        <f>SUM(B114:B116)</f>
        <v>77</v>
      </c>
      <c r="C113" s="390">
        <f>SUM(C114:C116)</f>
        <v>101</v>
      </c>
      <c r="D113" s="391">
        <f t="shared" ref="D113:D135" si="5">IF(AND(B113&lt;&gt;0,C113&lt;&gt;0),C113/B113,"")</f>
        <v>1.312</v>
      </c>
    </row>
    <row r="114" s="3" customFormat="1" ht="17.65" customHeight="1" spans="1:4">
      <c r="A114" s="233" t="s">
        <v>159</v>
      </c>
      <c r="B114" s="392">
        <v>49</v>
      </c>
      <c r="C114" s="279">
        <v>62</v>
      </c>
      <c r="D114" s="391">
        <f t="shared" si="5"/>
        <v>1.265</v>
      </c>
    </row>
    <row r="115" s="3" customFormat="1" ht="17.65" customHeight="1" spans="1:4">
      <c r="A115" s="233" t="s">
        <v>160</v>
      </c>
      <c r="B115" s="392">
        <v>4</v>
      </c>
      <c r="C115" s="279"/>
      <c r="D115" s="391"/>
    </row>
    <row r="116" s="3" customFormat="1" ht="17.65" customHeight="1" spans="1:4">
      <c r="A116" s="233" t="s">
        <v>161</v>
      </c>
      <c r="B116" s="392">
        <v>24</v>
      </c>
      <c r="C116" s="279">
        <v>39</v>
      </c>
      <c r="D116" s="391">
        <f t="shared" si="5"/>
        <v>1.625</v>
      </c>
    </row>
    <row r="117" s="3" customFormat="1" ht="17.65" customHeight="1" spans="1:4">
      <c r="A117" s="237" t="s">
        <v>813</v>
      </c>
      <c r="B117" s="390">
        <f>SUM(B118+B120+B127+B130+B134+B143)</f>
        <v>8154</v>
      </c>
      <c r="C117" s="390">
        <f>SUM(C118+C120+C127+C130+C134+C143)</f>
        <v>8200</v>
      </c>
      <c r="D117" s="391">
        <f t="shared" si="5"/>
        <v>1.006</v>
      </c>
    </row>
    <row r="118" s="2" customFormat="1" ht="17.65" customHeight="1" spans="1:4">
      <c r="A118" s="237" t="s">
        <v>163</v>
      </c>
      <c r="B118" s="390">
        <f>SUM(B119)</f>
        <v>31</v>
      </c>
      <c r="C118" s="390">
        <f>SUM(C119:C119)</f>
        <v>30</v>
      </c>
      <c r="D118" s="391">
        <f t="shared" si="5"/>
        <v>0.968</v>
      </c>
    </row>
    <row r="119" s="3" customFormat="1" ht="17.65" customHeight="1" spans="1:4">
      <c r="A119" s="233" t="s">
        <v>814</v>
      </c>
      <c r="B119" s="396">
        <v>31</v>
      </c>
      <c r="C119" s="273">
        <v>30</v>
      </c>
      <c r="D119" s="391">
        <f t="shared" si="5"/>
        <v>0.968</v>
      </c>
    </row>
    <row r="120" s="3" customFormat="1" ht="17.65" customHeight="1" spans="1:4">
      <c r="A120" s="237" t="s">
        <v>165</v>
      </c>
      <c r="B120" s="390">
        <f>SUM(B121:B126)</f>
        <v>7047</v>
      </c>
      <c r="C120" s="390">
        <f>SUM(C121:C126)</f>
        <v>7086</v>
      </c>
      <c r="D120" s="391">
        <f t="shared" si="5"/>
        <v>1.006</v>
      </c>
    </row>
    <row r="121" s="3" customFormat="1" ht="17.65" customHeight="1" spans="1:4">
      <c r="A121" s="233" t="s">
        <v>101</v>
      </c>
      <c r="B121" s="392">
        <v>5508</v>
      </c>
      <c r="C121" s="279">
        <v>4970</v>
      </c>
      <c r="D121" s="391">
        <f t="shared" si="5"/>
        <v>0.902</v>
      </c>
    </row>
    <row r="122" s="2" customFormat="1" ht="17.65" customHeight="1" spans="1:4">
      <c r="A122" s="233" t="s">
        <v>102</v>
      </c>
      <c r="B122" s="392">
        <v>326</v>
      </c>
      <c r="C122" s="279">
        <v>910</v>
      </c>
      <c r="D122" s="391">
        <f t="shared" si="5"/>
        <v>2.791</v>
      </c>
    </row>
    <row r="123" s="2" customFormat="1" ht="17.65" customHeight="1" spans="1:4">
      <c r="A123" s="233" t="s">
        <v>121</v>
      </c>
      <c r="B123" s="392">
        <v>460</v>
      </c>
      <c r="C123" s="279">
        <v>613</v>
      </c>
      <c r="D123" s="391">
        <f t="shared" si="5"/>
        <v>1.333</v>
      </c>
    </row>
    <row r="124" s="3" customFormat="1" ht="17.65" customHeight="1" spans="1:4">
      <c r="A124" s="233" t="s">
        <v>166</v>
      </c>
      <c r="B124" s="392">
        <v>612</v>
      </c>
      <c r="C124" s="279">
        <v>474</v>
      </c>
      <c r="D124" s="391">
        <f t="shared" si="5"/>
        <v>0.775</v>
      </c>
    </row>
    <row r="125" s="3" customFormat="1" ht="17.65" customHeight="1" spans="1:4">
      <c r="A125" s="233" t="s">
        <v>167</v>
      </c>
      <c r="B125" s="392">
        <v>5</v>
      </c>
      <c r="C125" s="273">
        <v>5</v>
      </c>
      <c r="D125" s="391">
        <f t="shared" si="5"/>
        <v>1</v>
      </c>
    </row>
    <row r="126" s="3" customFormat="1" ht="17.65" customHeight="1" spans="1:4">
      <c r="A126" s="233" t="s">
        <v>168</v>
      </c>
      <c r="B126" s="392">
        <v>136</v>
      </c>
      <c r="C126" s="390">
        <v>114</v>
      </c>
      <c r="D126" s="391">
        <f t="shared" si="5"/>
        <v>0.838</v>
      </c>
    </row>
    <row r="127" s="2" customFormat="1" ht="17.65" customHeight="1" spans="1:4">
      <c r="A127" s="237" t="s">
        <v>169</v>
      </c>
      <c r="B127" s="390">
        <f>SUM(B128:B129)</f>
        <v>22</v>
      </c>
      <c r="C127" s="390">
        <f>SUM(C128:C128)</f>
        <v>21</v>
      </c>
      <c r="D127" s="391">
        <f t="shared" si="5"/>
        <v>0.955</v>
      </c>
    </row>
    <row r="128" s="3" customFormat="1" ht="17.65" customHeight="1" spans="1:4">
      <c r="A128" s="233" t="s">
        <v>101</v>
      </c>
      <c r="B128" s="392">
        <v>22</v>
      </c>
      <c r="C128" s="279">
        <v>21</v>
      </c>
      <c r="D128" s="391">
        <f t="shared" si="5"/>
        <v>0.955</v>
      </c>
    </row>
    <row r="129" s="3" customFormat="1" ht="17.65" customHeight="1" spans="1:4">
      <c r="A129" s="233" t="s">
        <v>102</v>
      </c>
      <c r="B129" s="392"/>
      <c r="C129" s="279"/>
      <c r="D129" s="391" t="str">
        <f t="shared" si="5"/>
        <v/>
      </c>
    </row>
    <row r="130" s="3" customFormat="1" ht="17.65" customHeight="1" spans="1:4">
      <c r="A130" s="237" t="s">
        <v>170</v>
      </c>
      <c r="B130" s="390">
        <f>SUM(B131:B133)</f>
        <v>58</v>
      </c>
      <c r="C130" s="390">
        <f>SUM(C131:C133)</f>
        <v>41</v>
      </c>
      <c r="D130" s="391">
        <f t="shared" si="5"/>
        <v>0.707</v>
      </c>
    </row>
    <row r="131" s="3" customFormat="1" ht="17.65" customHeight="1" spans="1:4">
      <c r="A131" s="233" t="s">
        <v>101</v>
      </c>
      <c r="B131" s="392">
        <v>38</v>
      </c>
      <c r="C131" s="279">
        <v>21</v>
      </c>
      <c r="D131" s="391">
        <f t="shared" si="5"/>
        <v>0.553</v>
      </c>
    </row>
    <row r="132" s="3" customFormat="1" ht="17.65" customHeight="1" spans="1:4">
      <c r="A132" s="233" t="s">
        <v>102</v>
      </c>
      <c r="B132" s="392"/>
      <c r="C132" s="279"/>
      <c r="D132" s="391" t="str">
        <f t="shared" si="5"/>
        <v/>
      </c>
    </row>
    <row r="133" s="3" customFormat="1" ht="17.65" customHeight="1" spans="1:4">
      <c r="A133" s="233" t="s">
        <v>171</v>
      </c>
      <c r="B133" s="392">
        <v>20</v>
      </c>
      <c r="C133" s="279">
        <v>20</v>
      </c>
      <c r="D133" s="391">
        <f t="shared" si="5"/>
        <v>1</v>
      </c>
    </row>
    <row r="134" s="3" customFormat="1" ht="17.65" customHeight="1" spans="1:4">
      <c r="A134" s="237" t="s">
        <v>172</v>
      </c>
      <c r="B134" s="390">
        <f>SUM(B135:B142)</f>
        <v>943</v>
      </c>
      <c r="C134" s="390">
        <f>SUM(C135:C141)</f>
        <v>984</v>
      </c>
      <c r="D134" s="391">
        <f t="shared" si="5"/>
        <v>1.043</v>
      </c>
    </row>
    <row r="135" s="3" customFormat="1" ht="17.65" customHeight="1" spans="1:4">
      <c r="A135" s="233" t="s">
        <v>101</v>
      </c>
      <c r="B135" s="392">
        <v>818</v>
      </c>
      <c r="C135" s="279">
        <v>826</v>
      </c>
      <c r="D135" s="391">
        <f t="shared" si="5"/>
        <v>1.01</v>
      </c>
    </row>
    <row r="136" s="184" customFormat="1" ht="17.65" customHeight="1" spans="1:4">
      <c r="A136" s="233" t="s">
        <v>173</v>
      </c>
      <c r="B136" s="392">
        <v>11</v>
      </c>
      <c r="C136" s="279"/>
      <c r="D136" s="391"/>
    </row>
    <row r="137" s="2" customFormat="1" ht="17.65" customHeight="1" spans="1:4">
      <c r="A137" s="233" t="s">
        <v>174</v>
      </c>
      <c r="B137" s="392">
        <v>77</v>
      </c>
      <c r="C137" s="279">
        <v>82</v>
      </c>
      <c r="D137" s="391">
        <f t="shared" ref="D137:D165" si="6">IF(AND(B137&lt;&gt;0,C137&lt;&gt;0),C137/B137,"")</f>
        <v>1.065</v>
      </c>
    </row>
    <row r="138" s="2" customFormat="1" ht="17.65" customHeight="1" spans="1:4">
      <c r="A138" s="233" t="s">
        <v>175</v>
      </c>
      <c r="B138" s="392"/>
      <c r="C138" s="279">
        <v>30</v>
      </c>
      <c r="D138" s="391" t="str">
        <f t="shared" si="6"/>
        <v/>
      </c>
    </row>
    <row r="139" s="2" customFormat="1" ht="17.65" customHeight="1" spans="1:4">
      <c r="A139" s="233" t="s">
        <v>176</v>
      </c>
      <c r="B139" s="392">
        <v>6</v>
      </c>
      <c r="C139" s="273">
        <v>11</v>
      </c>
      <c r="D139" s="391">
        <f t="shared" si="6"/>
        <v>1.833</v>
      </c>
    </row>
    <row r="140" s="3" customFormat="1" ht="17.65" customHeight="1" spans="1:4">
      <c r="A140" s="233" t="s">
        <v>815</v>
      </c>
      <c r="B140" s="392">
        <v>18</v>
      </c>
      <c r="C140" s="279">
        <v>20</v>
      </c>
      <c r="D140" s="391">
        <f t="shared" si="6"/>
        <v>1.111</v>
      </c>
    </row>
    <row r="141" s="3" customFormat="1" ht="17.65" customHeight="1" spans="1:4">
      <c r="A141" s="233" t="s">
        <v>178</v>
      </c>
      <c r="B141" s="392">
        <v>12</v>
      </c>
      <c r="C141" s="279">
        <v>15</v>
      </c>
      <c r="D141" s="391">
        <f t="shared" si="6"/>
        <v>1.25</v>
      </c>
    </row>
    <row r="142" s="3" customFormat="1" ht="17.65" customHeight="1" spans="1:4">
      <c r="A142" s="233" t="s">
        <v>179</v>
      </c>
      <c r="B142" s="392">
        <v>1</v>
      </c>
      <c r="C142" s="279"/>
      <c r="D142" s="391" t="str">
        <f t="shared" si="6"/>
        <v/>
      </c>
    </row>
    <row r="143" s="3" customFormat="1" ht="17.65" customHeight="1" spans="1:4">
      <c r="A143" s="237" t="s">
        <v>180</v>
      </c>
      <c r="B143" s="390">
        <f>B144</f>
        <v>53</v>
      </c>
      <c r="C143" s="390">
        <f>C144</f>
        <v>38</v>
      </c>
      <c r="D143" s="391">
        <f t="shared" si="6"/>
        <v>0.717</v>
      </c>
    </row>
    <row r="144" s="2" customFormat="1" ht="17.65" customHeight="1" spans="1:4">
      <c r="A144" s="233" t="s">
        <v>181</v>
      </c>
      <c r="B144" s="392">
        <v>53</v>
      </c>
      <c r="C144" s="279">
        <v>38</v>
      </c>
      <c r="D144" s="391">
        <f t="shared" si="6"/>
        <v>0.717</v>
      </c>
    </row>
    <row r="145" s="2" customFormat="1" ht="17.65" customHeight="1" spans="1:4">
      <c r="A145" s="237" t="s">
        <v>816</v>
      </c>
      <c r="B145" s="390">
        <f>SUM(B146+B150+B156+B158+B160+B163,B166)</f>
        <v>45175</v>
      </c>
      <c r="C145" s="390">
        <f>SUM(C146+C150+C156+C158+C160+C163)</f>
        <v>42685</v>
      </c>
      <c r="D145" s="391">
        <f t="shared" si="6"/>
        <v>0.945</v>
      </c>
    </row>
    <row r="146" s="2" customFormat="1" ht="17.65" customHeight="1" spans="1:4">
      <c r="A146" s="237" t="s">
        <v>183</v>
      </c>
      <c r="B146" s="390">
        <f>SUM(B147:B149)</f>
        <v>872</v>
      </c>
      <c r="C146" s="390">
        <f>SUM(C147:C149)</f>
        <v>1005</v>
      </c>
      <c r="D146" s="391">
        <f t="shared" si="6"/>
        <v>1.153</v>
      </c>
    </row>
    <row r="147" s="3" customFormat="1" ht="17.65" customHeight="1" spans="1:4">
      <c r="A147" s="233" t="s">
        <v>101</v>
      </c>
      <c r="B147" s="392">
        <v>770</v>
      </c>
      <c r="C147" s="279">
        <v>892</v>
      </c>
      <c r="D147" s="391">
        <f t="shared" si="6"/>
        <v>1.158</v>
      </c>
    </row>
    <row r="148" s="3" customFormat="1" ht="17.65" customHeight="1" spans="1:4">
      <c r="A148" s="233" t="s">
        <v>102</v>
      </c>
      <c r="B148" s="392">
        <v>15</v>
      </c>
      <c r="C148" s="279"/>
      <c r="D148" s="391" t="str">
        <f t="shared" si="6"/>
        <v/>
      </c>
    </row>
    <row r="149" s="3" customFormat="1" ht="17.65" customHeight="1" spans="1:4">
      <c r="A149" s="233" t="s">
        <v>184</v>
      </c>
      <c r="B149" s="392">
        <v>87</v>
      </c>
      <c r="C149" s="273">
        <v>113</v>
      </c>
      <c r="D149" s="391">
        <f t="shared" si="6"/>
        <v>1.299</v>
      </c>
    </row>
    <row r="150" s="2" customFormat="1" ht="17.65" customHeight="1" spans="1:4">
      <c r="A150" s="237" t="s">
        <v>185</v>
      </c>
      <c r="B150" s="390">
        <f>SUM(B151:B155)</f>
        <v>42333</v>
      </c>
      <c r="C150" s="390">
        <f>SUM(C151:C155)</f>
        <v>40236</v>
      </c>
      <c r="D150" s="391">
        <f t="shared" si="6"/>
        <v>0.95</v>
      </c>
    </row>
    <row r="151" s="3" customFormat="1" ht="17.65" customHeight="1" spans="1:4">
      <c r="A151" s="233" t="s">
        <v>186</v>
      </c>
      <c r="B151" s="392">
        <v>1406</v>
      </c>
      <c r="C151" s="279">
        <v>1280</v>
      </c>
      <c r="D151" s="391">
        <f t="shared" si="6"/>
        <v>0.91</v>
      </c>
    </row>
    <row r="152" s="3" customFormat="1" ht="17.65" customHeight="1" spans="1:4">
      <c r="A152" s="233" t="s">
        <v>187</v>
      </c>
      <c r="B152" s="392">
        <v>23944</v>
      </c>
      <c r="C152" s="279">
        <v>21248</v>
      </c>
      <c r="D152" s="391">
        <f t="shared" si="6"/>
        <v>0.887</v>
      </c>
    </row>
    <row r="153" s="3" customFormat="1" ht="17.65" customHeight="1" spans="1:4">
      <c r="A153" s="233" t="s">
        <v>188</v>
      </c>
      <c r="B153" s="392">
        <v>11877</v>
      </c>
      <c r="C153" s="279">
        <v>11654</v>
      </c>
      <c r="D153" s="391">
        <f t="shared" si="6"/>
        <v>0.981</v>
      </c>
    </row>
    <row r="154" s="3" customFormat="1" ht="17.65" customHeight="1" spans="1:4">
      <c r="A154" s="233" t="s">
        <v>189</v>
      </c>
      <c r="B154" s="392">
        <v>5033</v>
      </c>
      <c r="C154" s="273">
        <v>6054</v>
      </c>
      <c r="D154" s="391">
        <f t="shared" si="6"/>
        <v>1.203</v>
      </c>
    </row>
    <row r="155" s="3" customFormat="1" ht="17.65" customHeight="1" spans="1:4">
      <c r="A155" s="233" t="s">
        <v>190</v>
      </c>
      <c r="B155" s="392">
        <v>73</v>
      </c>
      <c r="C155" s="279"/>
      <c r="D155" s="391" t="str">
        <f t="shared" si="6"/>
        <v/>
      </c>
    </row>
    <row r="156" s="3" customFormat="1" ht="17.65" customHeight="1" spans="1:4">
      <c r="A156" s="237" t="s">
        <v>191</v>
      </c>
      <c r="B156" s="390">
        <f>SUM(B157:B157)</f>
        <v>829</v>
      </c>
      <c r="C156" s="390">
        <f>SUM(C157:C157)</f>
        <v>890</v>
      </c>
      <c r="D156" s="391">
        <f t="shared" si="6"/>
        <v>1.074</v>
      </c>
    </row>
    <row r="157" s="3" customFormat="1" ht="17.65" customHeight="1" spans="1:4">
      <c r="A157" s="233" t="s">
        <v>192</v>
      </c>
      <c r="B157" s="392">
        <v>829</v>
      </c>
      <c r="C157" s="279">
        <v>890</v>
      </c>
      <c r="D157" s="391">
        <f t="shared" si="6"/>
        <v>1.074</v>
      </c>
    </row>
    <row r="158" s="3" customFormat="1" ht="17.65" customHeight="1" spans="1:4">
      <c r="A158" s="237" t="s">
        <v>193</v>
      </c>
      <c r="B158" s="390">
        <f>SUM(B159:B159)</f>
        <v>122</v>
      </c>
      <c r="C158" s="390">
        <f>SUM(C159:C159)</f>
        <v>109</v>
      </c>
      <c r="D158" s="391">
        <f t="shared" si="6"/>
        <v>0.893</v>
      </c>
    </row>
    <row r="159" s="3" customFormat="1" ht="17.65" customHeight="1" spans="1:4">
      <c r="A159" s="233" t="s">
        <v>194</v>
      </c>
      <c r="B159" s="392">
        <v>122</v>
      </c>
      <c r="C159" s="273">
        <v>109</v>
      </c>
      <c r="D159" s="391">
        <f t="shared" si="6"/>
        <v>0.893</v>
      </c>
    </row>
    <row r="160" s="3" customFormat="1" ht="17.65" customHeight="1" spans="1:4">
      <c r="A160" s="237" t="s">
        <v>195</v>
      </c>
      <c r="B160" s="390">
        <f>SUM(B161:B162)</f>
        <v>497</v>
      </c>
      <c r="C160" s="390">
        <f>SUM(C161:C162)</f>
        <v>445</v>
      </c>
      <c r="D160" s="391">
        <f t="shared" si="6"/>
        <v>0.895</v>
      </c>
    </row>
    <row r="161" s="3" customFormat="1" ht="17.65" customHeight="1" spans="1:4">
      <c r="A161" s="233" t="s">
        <v>196</v>
      </c>
      <c r="B161" s="392">
        <v>221</v>
      </c>
      <c r="C161" s="273">
        <v>234</v>
      </c>
      <c r="D161" s="391">
        <f t="shared" si="6"/>
        <v>1.059</v>
      </c>
    </row>
    <row r="162" s="3" customFormat="1" ht="17.65" customHeight="1" spans="1:4">
      <c r="A162" s="233" t="s">
        <v>197</v>
      </c>
      <c r="B162" s="392">
        <v>276</v>
      </c>
      <c r="C162" s="273">
        <v>211</v>
      </c>
      <c r="D162" s="391">
        <f t="shared" si="6"/>
        <v>0.764</v>
      </c>
    </row>
    <row r="163" s="3" customFormat="1" ht="17.65" customHeight="1" spans="1:4">
      <c r="A163" s="237" t="s">
        <v>198</v>
      </c>
      <c r="B163" s="390">
        <f>SUM(B164:B165)</f>
        <v>518</v>
      </c>
      <c r="C163" s="390">
        <f>SUM(C165:C165)</f>
        <v>0</v>
      </c>
      <c r="D163" s="391" t="str">
        <f t="shared" si="6"/>
        <v/>
      </c>
    </row>
    <row r="164" s="3" customFormat="1" ht="17.65" customHeight="1" spans="1:4">
      <c r="A164" s="233" t="s">
        <v>817</v>
      </c>
      <c r="B164" s="392"/>
      <c r="C164" s="390"/>
      <c r="D164" s="391" t="str">
        <f t="shared" si="6"/>
        <v/>
      </c>
    </row>
    <row r="165" s="3" customFormat="1" ht="17.65" customHeight="1" spans="1:4">
      <c r="A165" s="233" t="s">
        <v>199</v>
      </c>
      <c r="B165" s="392">
        <v>518</v>
      </c>
      <c r="C165" s="279"/>
      <c r="D165" s="391" t="str">
        <f t="shared" si="6"/>
        <v/>
      </c>
    </row>
    <row r="166" s="3" customFormat="1" ht="17.65" customHeight="1" spans="1:4">
      <c r="A166" s="237" t="s">
        <v>200</v>
      </c>
      <c r="B166" s="392">
        <f>SUM(B167)</f>
        <v>4</v>
      </c>
      <c r="C166" s="279"/>
      <c r="D166" s="391"/>
    </row>
    <row r="167" s="3" customFormat="1" ht="17.65" customHeight="1" spans="1:4">
      <c r="A167" s="233" t="s">
        <v>201</v>
      </c>
      <c r="B167" s="392">
        <v>4</v>
      </c>
      <c r="C167" s="279"/>
      <c r="D167" s="391"/>
    </row>
    <row r="168" s="3" customFormat="1" ht="17.65" customHeight="1" spans="1:4">
      <c r="A168" s="237" t="s">
        <v>818</v>
      </c>
      <c r="B168" s="390">
        <f>SUM(B169+B172+B175+B178)</f>
        <v>717</v>
      </c>
      <c r="C168" s="390">
        <f>SUM(C169+C172+C175+C178)</f>
        <v>953</v>
      </c>
      <c r="D168" s="391">
        <f t="shared" ref="D168:D198" si="7">IF(AND(B168&lt;&gt;0,C168&lt;&gt;0),C168/B168,"")</f>
        <v>1.329</v>
      </c>
    </row>
    <row r="169" s="3" customFormat="1" ht="17.65" customHeight="1" spans="1:4">
      <c r="A169" s="237" t="s">
        <v>203</v>
      </c>
      <c r="B169" s="390">
        <f>SUM(B170:B171)</f>
        <v>140</v>
      </c>
      <c r="C169" s="390">
        <f>SUM(C170:C171)</f>
        <v>158</v>
      </c>
      <c r="D169" s="391">
        <f t="shared" si="7"/>
        <v>1.129</v>
      </c>
    </row>
    <row r="170" s="2" customFormat="1" ht="17.65" customHeight="1" spans="1:4">
      <c r="A170" s="233" t="s">
        <v>101</v>
      </c>
      <c r="B170" s="392">
        <v>140</v>
      </c>
      <c r="C170" s="397">
        <v>128</v>
      </c>
      <c r="D170" s="391">
        <f t="shared" si="7"/>
        <v>0.914</v>
      </c>
    </row>
    <row r="171" s="2" customFormat="1" ht="17.65" customHeight="1" spans="1:4">
      <c r="A171" s="233" t="s">
        <v>102</v>
      </c>
      <c r="B171" s="392"/>
      <c r="C171" s="397">
        <v>30</v>
      </c>
      <c r="D171" s="391" t="str">
        <f t="shared" si="7"/>
        <v/>
      </c>
    </row>
    <row r="172" s="3" customFormat="1" ht="17.65" customHeight="1" spans="1:4">
      <c r="A172" s="237" t="s">
        <v>204</v>
      </c>
      <c r="B172" s="390">
        <f>SUM(B173:B174)</f>
        <v>132</v>
      </c>
      <c r="C172" s="390">
        <f>SUM(C173:C174)</f>
        <v>173</v>
      </c>
      <c r="D172" s="391">
        <f t="shared" si="7"/>
        <v>1.311</v>
      </c>
    </row>
    <row r="173" s="379" customFormat="1" ht="17.65" customHeight="1" spans="1:4">
      <c r="A173" s="233" t="s">
        <v>205</v>
      </c>
      <c r="B173" s="392">
        <v>10</v>
      </c>
      <c r="C173" s="390">
        <v>13</v>
      </c>
      <c r="D173" s="391">
        <f t="shared" si="7"/>
        <v>1.3</v>
      </c>
    </row>
    <row r="174" s="2" customFormat="1" ht="17.65" customHeight="1" spans="1:4">
      <c r="A174" s="233" t="s">
        <v>819</v>
      </c>
      <c r="B174" s="392">
        <v>122</v>
      </c>
      <c r="C174" s="397">
        <v>160</v>
      </c>
      <c r="D174" s="391">
        <f t="shared" si="7"/>
        <v>1.311</v>
      </c>
    </row>
    <row r="175" s="3" customFormat="1" ht="17.65" customHeight="1" spans="1:4">
      <c r="A175" s="237" t="s">
        <v>207</v>
      </c>
      <c r="B175" s="390">
        <f>SUM(B176:B177)</f>
        <v>56</v>
      </c>
      <c r="C175" s="390">
        <f>SUM(C176:C177)</f>
        <v>79</v>
      </c>
      <c r="D175" s="391">
        <f t="shared" si="7"/>
        <v>1.411</v>
      </c>
    </row>
    <row r="176" s="3" customFormat="1" ht="17.65" customHeight="1" spans="1:4">
      <c r="A176" s="233" t="s">
        <v>820</v>
      </c>
      <c r="B176" s="392"/>
      <c r="C176" s="397"/>
      <c r="D176" s="391" t="str">
        <f t="shared" si="7"/>
        <v/>
      </c>
    </row>
    <row r="177" s="3" customFormat="1" ht="17.65" customHeight="1" spans="1:4">
      <c r="A177" s="233" t="s">
        <v>208</v>
      </c>
      <c r="B177" s="392">
        <v>56</v>
      </c>
      <c r="C177" s="397">
        <v>79</v>
      </c>
      <c r="D177" s="391">
        <f t="shared" si="7"/>
        <v>1.411</v>
      </c>
    </row>
    <row r="178" s="3" customFormat="1" ht="17.65" customHeight="1" spans="1:4">
      <c r="A178" s="237" t="s">
        <v>209</v>
      </c>
      <c r="B178" s="390">
        <f>SUM(B179:B179)</f>
        <v>389</v>
      </c>
      <c r="C178" s="390">
        <f>SUM(C179:C179)</f>
        <v>543</v>
      </c>
      <c r="D178" s="391">
        <f t="shared" si="7"/>
        <v>1.396</v>
      </c>
    </row>
    <row r="179" s="3" customFormat="1" ht="17.65" customHeight="1" spans="1:4">
      <c r="A179" s="233" t="s">
        <v>210</v>
      </c>
      <c r="B179" s="392">
        <v>389</v>
      </c>
      <c r="C179" s="397">
        <v>543</v>
      </c>
      <c r="D179" s="391">
        <f t="shared" si="7"/>
        <v>1.396</v>
      </c>
    </row>
    <row r="180" s="2" customFormat="1" ht="17.65" customHeight="1" spans="1:4">
      <c r="A180" s="237" t="s">
        <v>821</v>
      </c>
      <c r="B180" s="390">
        <f>SUM(B181,B192,B194,B198,B201,B204)</f>
        <v>5428</v>
      </c>
      <c r="C180" s="390">
        <f>SUM(C181,C192,C194,C198,C201,C204)</f>
        <v>5001</v>
      </c>
      <c r="D180" s="391">
        <f t="shared" si="7"/>
        <v>0.921</v>
      </c>
    </row>
    <row r="181" s="3" customFormat="1" ht="17.65" customHeight="1" spans="1:4">
      <c r="A181" s="237" t="s">
        <v>212</v>
      </c>
      <c r="B181" s="390">
        <f>SUM(B182:B191)</f>
        <v>3615</v>
      </c>
      <c r="C181" s="390">
        <f>SUM(C182:C191)</f>
        <v>4402</v>
      </c>
      <c r="D181" s="391">
        <f t="shared" si="7"/>
        <v>1.218</v>
      </c>
    </row>
    <row r="182" s="3" customFormat="1" ht="17.65" customHeight="1" spans="1:4">
      <c r="A182" s="233" t="s">
        <v>101</v>
      </c>
      <c r="B182" s="392">
        <v>596</v>
      </c>
      <c r="C182" s="397">
        <v>563</v>
      </c>
      <c r="D182" s="391">
        <f t="shared" si="7"/>
        <v>0.945</v>
      </c>
    </row>
    <row r="183" s="3" customFormat="1" ht="17.65" customHeight="1" spans="1:4">
      <c r="A183" s="233" t="s">
        <v>102</v>
      </c>
      <c r="B183" s="392">
        <v>83</v>
      </c>
      <c r="C183" s="397">
        <v>2</v>
      </c>
      <c r="D183" s="391">
        <f t="shared" si="7"/>
        <v>0.024</v>
      </c>
    </row>
    <row r="184" s="3" customFormat="1" ht="17.65" customHeight="1" spans="1:4">
      <c r="A184" s="233" t="s">
        <v>213</v>
      </c>
      <c r="B184" s="392">
        <v>51</v>
      </c>
      <c r="C184" s="397">
        <v>54</v>
      </c>
      <c r="D184" s="391">
        <f t="shared" si="7"/>
        <v>1.059</v>
      </c>
    </row>
    <row r="185" s="3" customFormat="1" ht="17.65" customHeight="1" spans="1:4">
      <c r="A185" s="233" t="s">
        <v>214</v>
      </c>
      <c r="B185" s="392">
        <v>71</v>
      </c>
      <c r="C185" s="397">
        <v>93</v>
      </c>
      <c r="D185" s="391">
        <f t="shared" si="7"/>
        <v>1.31</v>
      </c>
    </row>
    <row r="186" s="3" customFormat="1" ht="17.65" customHeight="1" spans="1:4">
      <c r="A186" s="233" t="s">
        <v>215</v>
      </c>
      <c r="B186" s="392">
        <v>159</v>
      </c>
      <c r="C186" s="397">
        <v>169</v>
      </c>
      <c r="D186" s="391">
        <f t="shared" si="7"/>
        <v>1.063</v>
      </c>
    </row>
    <row r="187" s="3" customFormat="1" ht="17.65" customHeight="1" spans="1:4">
      <c r="A187" s="233" t="s">
        <v>216</v>
      </c>
      <c r="B187" s="392">
        <v>496</v>
      </c>
      <c r="C187" s="397">
        <v>1246</v>
      </c>
      <c r="D187" s="391">
        <f t="shared" si="7"/>
        <v>2.512</v>
      </c>
    </row>
    <row r="188" s="3" customFormat="1" ht="17.65" customHeight="1" spans="1:4">
      <c r="A188" s="233" t="s">
        <v>822</v>
      </c>
      <c r="B188" s="392"/>
      <c r="C188" s="397"/>
      <c r="D188" s="391" t="str">
        <f t="shared" si="7"/>
        <v/>
      </c>
    </row>
    <row r="189" s="2" customFormat="1" ht="17.65" customHeight="1" spans="1:4">
      <c r="A189" s="233" t="s">
        <v>217</v>
      </c>
      <c r="B189" s="392">
        <v>24</v>
      </c>
      <c r="C189" s="397">
        <v>16</v>
      </c>
      <c r="D189" s="391">
        <f t="shared" si="7"/>
        <v>0.667</v>
      </c>
    </row>
    <row r="190" s="3" customFormat="1" ht="17.65" customHeight="1" spans="1:4">
      <c r="A190" s="233" t="s">
        <v>218</v>
      </c>
      <c r="B190" s="392">
        <v>32</v>
      </c>
      <c r="C190" s="397"/>
      <c r="D190" s="391" t="str">
        <f t="shared" si="7"/>
        <v/>
      </c>
    </row>
    <row r="191" s="2" customFormat="1" ht="17.65" customHeight="1" spans="1:4">
      <c r="A191" s="233" t="s">
        <v>219</v>
      </c>
      <c r="B191" s="392">
        <v>2103</v>
      </c>
      <c r="C191" s="397">
        <v>2259</v>
      </c>
      <c r="D191" s="391">
        <f t="shared" si="7"/>
        <v>1.074</v>
      </c>
    </row>
    <row r="192" s="2" customFormat="1" ht="17.65" customHeight="1" spans="1:4">
      <c r="A192" s="237" t="s">
        <v>220</v>
      </c>
      <c r="B192" s="390">
        <f>SUM(B193:B193)</f>
        <v>0</v>
      </c>
      <c r="C192" s="390">
        <f>SUM(C193:C193)</f>
        <v>0</v>
      </c>
      <c r="D192" s="391" t="str">
        <f t="shared" si="7"/>
        <v/>
      </c>
    </row>
    <row r="193" s="3" customFormat="1" ht="17.65" customHeight="1" spans="1:4">
      <c r="A193" s="233" t="s">
        <v>221</v>
      </c>
      <c r="B193" s="390"/>
      <c r="C193" s="397"/>
      <c r="D193" s="391" t="str">
        <f t="shared" si="7"/>
        <v/>
      </c>
    </row>
    <row r="194" s="3" customFormat="1" ht="17.65" customHeight="1" spans="1:4">
      <c r="A194" s="237" t="s">
        <v>222</v>
      </c>
      <c r="B194" s="390">
        <f>SUM(B195:B197)</f>
        <v>108</v>
      </c>
      <c r="C194" s="390">
        <f>SUM(C195:C197)</f>
        <v>40</v>
      </c>
      <c r="D194" s="391">
        <f t="shared" si="7"/>
        <v>0.37</v>
      </c>
    </row>
    <row r="195" s="3" customFormat="1" ht="17.65" customHeight="1" spans="1:4">
      <c r="A195" s="233" t="s">
        <v>223</v>
      </c>
      <c r="B195" s="392"/>
      <c r="C195" s="397"/>
      <c r="D195" s="391" t="str">
        <f t="shared" si="7"/>
        <v/>
      </c>
    </row>
    <row r="196" s="3" customFormat="1" ht="17.65" customHeight="1" spans="1:4">
      <c r="A196" s="233" t="s">
        <v>224</v>
      </c>
      <c r="B196" s="392">
        <v>60</v>
      </c>
      <c r="C196" s="397"/>
      <c r="D196" s="391" t="str">
        <f t="shared" si="7"/>
        <v/>
      </c>
    </row>
    <row r="197" s="2" customFormat="1" ht="17.65" customHeight="1" spans="1:4">
      <c r="A197" s="233" t="s">
        <v>225</v>
      </c>
      <c r="B197" s="392">
        <v>48</v>
      </c>
      <c r="C197" s="397">
        <v>40</v>
      </c>
      <c r="D197" s="391">
        <f t="shared" si="7"/>
        <v>0.833</v>
      </c>
    </row>
    <row r="198" s="3" customFormat="1" ht="17.65" customHeight="1" spans="1:4">
      <c r="A198" s="237" t="s">
        <v>226</v>
      </c>
      <c r="B198" s="390">
        <f>SUM(B200:B200)</f>
        <v>0</v>
      </c>
      <c r="C198" s="390">
        <f>SUM(C199:C200)</f>
        <v>0</v>
      </c>
      <c r="D198" s="391" t="str">
        <f t="shared" si="7"/>
        <v/>
      </c>
    </row>
    <row r="199" s="3" customFormat="1" ht="17.65" customHeight="1" spans="1:4">
      <c r="A199" s="233" t="s">
        <v>227</v>
      </c>
      <c r="B199" s="390"/>
      <c r="C199" s="398"/>
      <c r="D199" s="391"/>
    </row>
    <row r="200" s="3" customFormat="1" ht="17.65" customHeight="1" spans="1:4">
      <c r="A200" s="233" t="s">
        <v>823</v>
      </c>
      <c r="B200" s="390"/>
      <c r="C200" s="397"/>
      <c r="D200" s="391" t="str">
        <f t="shared" ref="D200:D263" si="8">IF(AND(B200&lt;&gt;0,C200&lt;&gt;0),C200/B200,"")</f>
        <v/>
      </c>
    </row>
    <row r="201" s="3" customFormat="1" ht="17.65" customHeight="1" spans="1:4">
      <c r="A201" s="237" t="s">
        <v>228</v>
      </c>
      <c r="B201" s="390">
        <f>SUM(B202:B203)</f>
        <v>510</v>
      </c>
      <c r="C201" s="390">
        <f>SUM(C202:C203)</f>
        <v>559</v>
      </c>
      <c r="D201" s="391">
        <f t="shared" si="8"/>
        <v>1.096</v>
      </c>
    </row>
    <row r="202" s="3" customFormat="1" ht="17.65" customHeight="1" spans="1:4">
      <c r="A202" s="233" t="s">
        <v>824</v>
      </c>
      <c r="B202" s="392">
        <v>506</v>
      </c>
      <c r="C202" s="397">
        <v>555</v>
      </c>
      <c r="D202" s="391">
        <f t="shared" si="8"/>
        <v>1.097</v>
      </c>
    </row>
    <row r="203" s="2" customFormat="1" ht="17.65" customHeight="1" spans="1:4">
      <c r="A203" s="233" t="s">
        <v>231</v>
      </c>
      <c r="B203" s="392">
        <v>4</v>
      </c>
      <c r="C203" s="397">
        <v>4</v>
      </c>
      <c r="D203" s="391">
        <f t="shared" si="8"/>
        <v>1</v>
      </c>
    </row>
    <row r="204" s="3" customFormat="1" ht="17.65" customHeight="1" spans="1:4">
      <c r="A204" s="237" t="s">
        <v>825</v>
      </c>
      <c r="B204" s="390">
        <f>SUM(B205:B206)</f>
        <v>1195</v>
      </c>
      <c r="C204" s="390">
        <f>SUM(C205:C206)</f>
        <v>0</v>
      </c>
      <c r="D204" s="391" t="str">
        <f t="shared" si="8"/>
        <v/>
      </c>
    </row>
    <row r="205" s="2" customFormat="1" ht="17.65" customHeight="1" spans="1:4">
      <c r="A205" s="233" t="s">
        <v>233</v>
      </c>
      <c r="B205" s="392"/>
      <c r="C205" s="397"/>
      <c r="D205" s="391" t="str">
        <f t="shared" si="8"/>
        <v/>
      </c>
    </row>
    <row r="206" s="3" customFormat="1" ht="17.65" customHeight="1" spans="1:4">
      <c r="A206" s="233" t="s">
        <v>234</v>
      </c>
      <c r="B206" s="392">
        <v>1195</v>
      </c>
      <c r="C206" s="397"/>
      <c r="D206" s="391" t="str">
        <f t="shared" si="8"/>
        <v/>
      </c>
    </row>
    <row r="207" s="2" customFormat="1" ht="17.65" customHeight="1" spans="1:4">
      <c r="A207" s="237" t="s">
        <v>686</v>
      </c>
      <c r="B207" s="390">
        <f>SUM(B208+B214+B219+B226+B233+B241+B248+B254+B262+B265+B268+B271+B274+B276+B279+B281+B287)</f>
        <v>46559</v>
      </c>
      <c r="C207" s="390">
        <f>SUM(C208+C214+C219+C226+C233+C241+C248+C254+C262+C265+C268+C271+C274+C276+C279+C281+C287)</f>
        <v>49359</v>
      </c>
      <c r="D207" s="391">
        <f t="shared" si="8"/>
        <v>1.06</v>
      </c>
    </row>
    <row r="208" s="3" customFormat="1" ht="17.65" customHeight="1" spans="1:4">
      <c r="A208" s="237" t="s">
        <v>236</v>
      </c>
      <c r="B208" s="390">
        <f>SUM(B209:B213)</f>
        <v>1325</v>
      </c>
      <c r="C208" s="390">
        <f>SUM(C209:C213)</f>
        <v>1737</v>
      </c>
      <c r="D208" s="391">
        <f t="shared" si="8"/>
        <v>1.311</v>
      </c>
    </row>
    <row r="209" s="3" customFormat="1" ht="17.65" customHeight="1" spans="1:4">
      <c r="A209" s="233" t="s">
        <v>101</v>
      </c>
      <c r="B209" s="392">
        <v>843</v>
      </c>
      <c r="C209" s="397">
        <v>1273</v>
      </c>
      <c r="D209" s="391">
        <f t="shared" si="8"/>
        <v>1.51</v>
      </c>
    </row>
    <row r="210" s="2" customFormat="1" ht="17.65" customHeight="1" spans="1:4">
      <c r="A210" s="233" t="s">
        <v>102</v>
      </c>
      <c r="B210" s="392">
        <v>185</v>
      </c>
      <c r="C210" s="397">
        <v>104</v>
      </c>
      <c r="D210" s="391">
        <f t="shared" si="8"/>
        <v>0.562</v>
      </c>
    </row>
    <row r="211" s="3" customFormat="1" ht="17.65" customHeight="1" spans="1:4">
      <c r="A211" s="233" t="s">
        <v>826</v>
      </c>
      <c r="B211" s="392"/>
      <c r="C211" s="397">
        <v>20</v>
      </c>
      <c r="D211" s="391" t="str">
        <f t="shared" si="8"/>
        <v/>
      </c>
    </row>
    <row r="212" s="3" customFormat="1" ht="17.65" customHeight="1" spans="1:4">
      <c r="A212" s="233" t="s">
        <v>238</v>
      </c>
      <c r="B212" s="392">
        <v>20</v>
      </c>
      <c r="C212" s="397">
        <v>19</v>
      </c>
      <c r="D212" s="391">
        <f t="shared" si="8"/>
        <v>0.95</v>
      </c>
    </row>
    <row r="213" s="3" customFormat="1" ht="17.65" customHeight="1" spans="1:4">
      <c r="A213" s="233" t="s">
        <v>239</v>
      </c>
      <c r="B213" s="392">
        <v>277</v>
      </c>
      <c r="C213" s="397">
        <v>321</v>
      </c>
      <c r="D213" s="391">
        <f t="shared" si="8"/>
        <v>1.159</v>
      </c>
    </row>
    <row r="214" s="3" customFormat="1" ht="17.65" customHeight="1" spans="1:4">
      <c r="A214" s="237" t="s">
        <v>240</v>
      </c>
      <c r="B214" s="390">
        <f>SUM(B215:B218)</f>
        <v>861</v>
      </c>
      <c r="C214" s="390">
        <f>SUM(C215:C218)</f>
        <v>650</v>
      </c>
      <c r="D214" s="391">
        <f t="shared" si="8"/>
        <v>0.755</v>
      </c>
    </row>
    <row r="215" s="2" customFormat="1" ht="17.65" customHeight="1" spans="1:4">
      <c r="A215" s="233" t="s">
        <v>101</v>
      </c>
      <c r="B215" s="392">
        <v>498</v>
      </c>
      <c r="C215" s="397">
        <v>516</v>
      </c>
      <c r="D215" s="391">
        <f t="shared" si="8"/>
        <v>1.036</v>
      </c>
    </row>
    <row r="216" s="2" customFormat="1" ht="17.65" customHeight="1" spans="1:4">
      <c r="A216" s="233" t="s">
        <v>102</v>
      </c>
      <c r="B216" s="392">
        <v>114</v>
      </c>
      <c r="C216" s="397">
        <v>79</v>
      </c>
      <c r="D216" s="391">
        <f t="shared" si="8"/>
        <v>0.693</v>
      </c>
    </row>
    <row r="217" s="3" customFormat="1" ht="17.65" customHeight="1" spans="1:4">
      <c r="A217" s="233" t="s">
        <v>241</v>
      </c>
      <c r="B217" s="392">
        <v>31</v>
      </c>
      <c r="C217" s="397"/>
      <c r="D217" s="391" t="str">
        <f t="shared" si="8"/>
        <v/>
      </c>
    </row>
    <row r="218" s="3" customFormat="1" ht="17.65" customHeight="1" spans="1:4">
      <c r="A218" s="233" t="s">
        <v>242</v>
      </c>
      <c r="B218" s="392">
        <v>218</v>
      </c>
      <c r="C218" s="397">
        <v>55</v>
      </c>
      <c r="D218" s="391">
        <f t="shared" si="8"/>
        <v>0.252</v>
      </c>
    </row>
    <row r="219" s="3" customFormat="1" ht="17.65" customHeight="1" spans="1:4">
      <c r="A219" s="237" t="s">
        <v>243</v>
      </c>
      <c r="B219" s="390">
        <f>SUM(B220:B225)</f>
        <v>14548</v>
      </c>
      <c r="C219" s="390">
        <f>SUM(C220:C225)</f>
        <v>14369</v>
      </c>
      <c r="D219" s="391">
        <f t="shared" si="8"/>
        <v>0.988</v>
      </c>
    </row>
    <row r="220" s="3" customFormat="1" ht="17.65" customHeight="1" spans="1:4">
      <c r="A220" s="233" t="s">
        <v>244</v>
      </c>
      <c r="B220" s="392">
        <v>2016</v>
      </c>
      <c r="C220" s="397">
        <v>1638</v>
      </c>
      <c r="D220" s="391">
        <f t="shared" si="8"/>
        <v>0.813</v>
      </c>
    </row>
    <row r="221" s="2" customFormat="1" ht="17.65" customHeight="1" spans="1:4">
      <c r="A221" s="233" t="s">
        <v>245</v>
      </c>
      <c r="B221" s="392">
        <v>3363</v>
      </c>
      <c r="C221" s="397">
        <v>3164</v>
      </c>
      <c r="D221" s="391">
        <f t="shared" si="8"/>
        <v>0.941</v>
      </c>
    </row>
    <row r="222" s="3" customFormat="1" ht="17.65" customHeight="1" spans="1:4">
      <c r="A222" s="233" t="s">
        <v>246</v>
      </c>
      <c r="B222" s="392">
        <v>7860</v>
      </c>
      <c r="C222" s="397">
        <v>9330</v>
      </c>
      <c r="D222" s="391">
        <f t="shared" si="8"/>
        <v>1.187</v>
      </c>
    </row>
    <row r="223" s="3" customFormat="1" ht="17.65" customHeight="1" spans="1:4">
      <c r="A223" s="233" t="s">
        <v>247</v>
      </c>
      <c r="B223" s="392">
        <v>293</v>
      </c>
      <c r="C223" s="397">
        <v>237</v>
      </c>
      <c r="D223" s="391">
        <f t="shared" si="8"/>
        <v>0.809</v>
      </c>
    </row>
    <row r="224" s="3" customFormat="1" ht="17.65" customHeight="1" spans="1:4">
      <c r="A224" s="233" t="s">
        <v>827</v>
      </c>
      <c r="B224" s="392">
        <v>1016</v>
      </c>
      <c r="C224" s="397"/>
      <c r="D224" s="391" t="str">
        <f t="shared" si="8"/>
        <v/>
      </c>
    </row>
    <row r="225" s="2" customFormat="1" ht="17.65" customHeight="1" spans="1:4">
      <c r="A225" s="233" t="s">
        <v>828</v>
      </c>
      <c r="B225" s="392"/>
      <c r="C225" s="397"/>
      <c r="D225" s="391" t="str">
        <f t="shared" si="8"/>
        <v/>
      </c>
    </row>
    <row r="226" s="3" customFormat="1" ht="17.65" customHeight="1" spans="1:4">
      <c r="A226" s="237" t="s">
        <v>250</v>
      </c>
      <c r="B226" s="390">
        <f>SUM(B227:B232)</f>
        <v>1421</v>
      </c>
      <c r="C226" s="390">
        <f>SUM(C227:C232)</f>
        <v>1727</v>
      </c>
      <c r="D226" s="391">
        <f t="shared" si="8"/>
        <v>1.215</v>
      </c>
    </row>
    <row r="227" s="2" customFormat="1" ht="17.65" customHeight="1" spans="1:9">
      <c r="A227" s="233" t="s">
        <v>251</v>
      </c>
      <c r="B227" s="392">
        <v>150</v>
      </c>
      <c r="C227" s="397">
        <v>240</v>
      </c>
      <c r="D227" s="391">
        <f t="shared" si="8"/>
        <v>1.6</v>
      </c>
      <c r="F227" s="3"/>
      <c r="G227" s="3"/>
      <c r="H227" s="3"/>
      <c r="I227" s="3"/>
    </row>
    <row r="228" s="2" customFormat="1" ht="17.65" customHeight="1" spans="1:4">
      <c r="A228" s="233" t="s">
        <v>252</v>
      </c>
      <c r="B228" s="392">
        <v>359</v>
      </c>
      <c r="C228" s="397">
        <v>452</v>
      </c>
      <c r="D228" s="391">
        <f t="shared" si="8"/>
        <v>1.259</v>
      </c>
    </row>
    <row r="229" s="3" customFormat="1" ht="17.65" customHeight="1" spans="1:9">
      <c r="A229" s="233" t="s">
        <v>253</v>
      </c>
      <c r="B229" s="392">
        <v>550</v>
      </c>
      <c r="C229" s="397">
        <v>600</v>
      </c>
      <c r="D229" s="391">
        <f t="shared" si="8"/>
        <v>1.091</v>
      </c>
      <c r="F229" s="2"/>
      <c r="G229" s="2"/>
      <c r="H229" s="2"/>
      <c r="I229" s="2"/>
    </row>
    <row r="230" s="3" customFormat="1" ht="17.65" customHeight="1" spans="1:4">
      <c r="A230" s="233" t="s">
        <v>254</v>
      </c>
      <c r="B230" s="392"/>
      <c r="C230" s="397"/>
      <c r="D230" s="391" t="str">
        <f t="shared" si="8"/>
        <v/>
      </c>
    </row>
    <row r="231" s="3" customFormat="1" ht="17.65" customHeight="1" spans="1:4">
      <c r="A231" s="233" t="s">
        <v>255</v>
      </c>
      <c r="B231" s="392">
        <v>40</v>
      </c>
      <c r="C231" s="397"/>
      <c r="D231" s="391" t="str">
        <f t="shared" si="8"/>
        <v/>
      </c>
    </row>
    <row r="232" s="3" customFormat="1" ht="17.65" customHeight="1" spans="1:4">
      <c r="A232" s="233" t="s">
        <v>256</v>
      </c>
      <c r="B232" s="392">
        <v>322</v>
      </c>
      <c r="C232" s="397">
        <v>435</v>
      </c>
      <c r="D232" s="391">
        <f t="shared" si="8"/>
        <v>1.351</v>
      </c>
    </row>
    <row r="233" s="3" customFormat="1" ht="17.65" customHeight="1" spans="1:4">
      <c r="A233" s="237" t="s">
        <v>257</v>
      </c>
      <c r="B233" s="390">
        <f>SUM(B234:B240)</f>
        <v>2874</v>
      </c>
      <c r="C233" s="390">
        <f>SUM(C234:C240)</f>
        <v>2757</v>
      </c>
      <c r="D233" s="391">
        <f t="shared" si="8"/>
        <v>0.959</v>
      </c>
    </row>
    <row r="234" s="3" customFormat="1" ht="17.65" customHeight="1" spans="1:4">
      <c r="A234" s="233" t="s">
        <v>258</v>
      </c>
      <c r="B234" s="392">
        <v>144</v>
      </c>
      <c r="C234" s="397">
        <v>103</v>
      </c>
      <c r="D234" s="391">
        <f t="shared" si="8"/>
        <v>0.715</v>
      </c>
    </row>
    <row r="235" s="3" customFormat="1" ht="17.65" customHeight="1" spans="1:4">
      <c r="A235" s="233" t="s">
        <v>259</v>
      </c>
      <c r="B235" s="392">
        <v>446</v>
      </c>
      <c r="C235" s="397">
        <v>312</v>
      </c>
      <c r="D235" s="391">
        <f t="shared" si="8"/>
        <v>0.7</v>
      </c>
    </row>
    <row r="236" s="3" customFormat="1" ht="17.65" customHeight="1" spans="1:4">
      <c r="A236" s="233" t="s">
        <v>260</v>
      </c>
      <c r="B236" s="392">
        <v>982</v>
      </c>
      <c r="C236" s="397">
        <v>927</v>
      </c>
      <c r="D236" s="391">
        <f t="shared" si="8"/>
        <v>0.944</v>
      </c>
    </row>
    <row r="237" s="3" customFormat="1" ht="17.65" customHeight="1" spans="1:4">
      <c r="A237" s="233" t="s">
        <v>261</v>
      </c>
      <c r="B237" s="392"/>
      <c r="C237" s="397"/>
      <c r="D237" s="391" t="str">
        <f t="shared" si="8"/>
        <v/>
      </c>
    </row>
    <row r="238" s="3" customFormat="1" ht="17.65" customHeight="1" spans="1:4">
      <c r="A238" s="233" t="s">
        <v>262</v>
      </c>
      <c r="B238" s="392">
        <v>183</v>
      </c>
      <c r="C238" s="397">
        <v>218</v>
      </c>
      <c r="D238" s="391">
        <f t="shared" si="8"/>
        <v>1.191</v>
      </c>
    </row>
    <row r="239" s="3" customFormat="1" ht="17.65" customHeight="1" spans="1:4">
      <c r="A239" s="233" t="s">
        <v>263</v>
      </c>
      <c r="B239" s="392">
        <v>60</v>
      </c>
      <c r="C239" s="397"/>
      <c r="D239" s="391" t="str">
        <f t="shared" si="8"/>
        <v/>
      </c>
    </row>
    <row r="240" s="3" customFormat="1" ht="17.65" customHeight="1" spans="1:4">
      <c r="A240" s="233" t="s">
        <v>264</v>
      </c>
      <c r="B240" s="392">
        <v>1059</v>
      </c>
      <c r="C240" s="397">
        <v>1197</v>
      </c>
      <c r="D240" s="391">
        <f t="shared" si="8"/>
        <v>1.13</v>
      </c>
    </row>
    <row r="241" s="3" customFormat="1" ht="17.65" customHeight="1" spans="1:4">
      <c r="A241" s="237" t="s">
        <v>265</v>
      </c>
      <c r="B241" s="390">
        <f>SUM(B242:B247)</f>
        <v>320</v>
      </c>
      <c r="C241" s="390">
        <f>SUM(C242:C246)</f>
        <v>400</v>
      </c>
      <c r="D241" s="391">
        <f t="shared" si="8"/>
        <v>1.25</v>
      </c>
    </row>
    <row r="242" s="3" customFormat="1" ht="17.65" customHeight="1" spans="1:4">
      <c r="A242" s="233" t="s">
        <v>266</v>
      </c>
      <c r="B242" s="392">
        <v>83</v>
      </c>
      <c r="C242" s="397">
        <v>243</v>
      </c>
      <c r="D242" s="391">
        <f t="shared" si="8"/>
        <v>2.928</v>
      </c>
    </row>
    <row r="243" s="2" customFormat="1" ht="17.65" customHeight="1" spans="1:4">
      <c r="A243" s="233" t="s">
        <v>267</v>
      </c>
      <c r="B243" s="392">
        <v>82</v>
      </c>
      <c r="C243" s="397">
        <v>112</v>
      </c>
      <c r="D243" s="391">
        <f t="shared" si="8"/>
        <v>1.366</v>
      </c>
    </row>
    <row r="244" s="3" customFormat="1" ht="17.65" customHeight="1" spans="1:4">
      <c r="A244" s="233" t="s">
        <v>829</v>
      </c>
      <c r="B244" s="392">
        <v>6</v>
      </c>
      <c r="C244" s="397"/>
      <c r="D244" s="391" t="str">
        <f t="shared" si="8"/>
        <v/>
      </c>
    </row>
    <row r="245" s="3" customFormat="1" ht="17.65" customHeight="1" spans="1:4">
      <c r="A245" s="233" t="s">
        <v>269</v>
      </c>
      <c r="B245" s="392">
        <v>16</v>
      </c>
      <c r="C245" s="397">
        <v>45</v>
      </c>
      <c r="D245" s="391">
        <f t="shared" si="8"/>
        <v>2.813</v>
      </c>
    </row>
    <row r="246" s="2" customFormat="1" ht="17.65" customHeight="1" spans="1:4">
      <c r="A246" s="233" t="s">
        <v>270</v>
      </c>
      <c r="B246" s="392">
        <v>2</v>
      </c>
      <c r="C246" s="397"/>
      <c r="D246" s="391" t="str">
        <f t="shared" si="8"/>
        <v/>
      </c>
    </row>
    <row r="247" s="2" customFormat="1" ht="17.65" customHeight="1" spans="1:4">
      <c r="A247" s="233" t="s">
        <v>271</v>
      </c>
      <c r="B247" s="392">
        <v>131</v>
      </c>
      <c r="C247" s="397"/>
      <c r="D247" s="391" t="str">
        <f t="shared" si="8"/>
        <v/>
      </c>
    </row>
    <row r="248" s="3" customFormat="1" ht="17.65" customHeight="1" spans="1:4">
      <c r="A248" s="237" t="s">
        <v>272</v>
      </c>
      <c r="B248" s="390">
        <f>SUM(B249:B253)</f>
        <v>2415</v>
      </c>
      <c r="C248" s="390">
        <f>SUM(C249:C253)</f>
        <v>2294</v>
      </c>
      <c r="D248" s="391">
        <f t="shared" si="8"/>
        <v>0.95</v>
      </c>
    </row>
    <row r="249" s="3" customFormat="1" ht="17.65" customHeight="1" spans="1:4">
      <c r="A249" s="233" t="s">
        <v>273</v>
      </c>
      <c r="B249" s="392">
        <v>80</v>
      </c>
      <c r="C249" s="390">
        <v>60</v>
      </c>
      <c r="D249" s="391">
        <f t="shared" si="8"/>
        <v>0.75</v>
      </c>
    </row>
    <row r="250" s="2" customFormat="1" ht="17.65" customHeight="1" spans="1:4">
      <c r="A250" s="233" t="s">
        <v>274</v>
      </c>
      <c r="B250" s="392">
        <v>511</v>
      </c>
      <c r="C250" s="397">
        <v>986</v>
      </c>
      <c r="D250" s="391">
        <f t="shared" si="8"/>
        <v>1.93</v>
      </c>
    </row>
    <row r="251" s="3" customFormat="1" ht="17.65" customHeight="1" spans="1:4">
      <c r="A251" s="233" t="s">
        <v>275</v>
      </c>
      <c r="B251" s="392">
        <v>1774</v>
      </c>
      <c r="C251" s="397">
        <v>1248</v>
      </c>
      <c r="D251" s="391">
        <f t="shared" si="8"/>
        <v>0.703</v>
      </c>
    </row>
    <row r="252" s="3" customFormat="1" ht="17.65" customHeight="1" spans="1:4">
      <c r="A252" s="233" t="s">
        <v>276</v>
      </c>
      <c r="B252" s="392"/>
      <c r="C252" s="397"/>
      <c r="D252" s="391" t="str">
        <f t="shared" si="8"/>
        <v/>
      </c>
    </row>
    <row r="253" s="3" customFormat="1" ht="17.65" customHeight="1" spans="1:4">
      <c r="A253" s="233" t="s">
        <v>277</v>
      </c>
      <c r="B253" s="392">
        <v>50</v>
      </c>
      <c r="C253" s="397"/>
      <c r="D253" s="391" t="str">
        <f t="shared" si="8"/>
        <v/>
      </c>
    </row>
    <row r="254" s="3" customFormat="1" ht="17.65" customHeight="1" spans="1:4">
      <c r="A254" s="237" t="s">
        <v>278</v>
      </c>
      <c r="B254" s="390">
        <f>SUM(B255:B261)</f>
        <v>968</v>
      </c>
      <c r="C254" s="390">
        <f>SUM(C255:C261)</f>
        <v>1430</v>
      </c>
      <c r="D254" s="391">
        <f t="shared" si="8"/>
        <v>1.477</v>
      </c>
    </row>
    <row r="255" s="3" customFormat="1" ht="17.65" customHeight="1" spans="1:4">
      <c r="A255" s="233" t="s">
        <v>101</v>
      </c>
      <c r="B255" s="392">
        <v>199</v>
      </c>
      <c r="C255" s="397">
        <v>176</v>
      </c>
      <c r="D255" s="391">
        <f t="shared" si="8"/>
        <v>0.884</v>
      </c>
    </row>
    <row r="256" s="3" customFormat="1" ht="17.65" customHeight="1" spans="1:4">
      <c r="A256" s="233" t="s">
        <v>102</v>
      </c>
      <c r="B256" s="392">
        <v>66</v>
      </c>
      <c r="C256" s="397">
        <v>65</v>
      </c>
      <c r="D256" s="391">
        <f t="shared" si="8"/>
        <v>0.985</v>
      </c>
    </row>
    <row r="257" s="2" customFormat="1" ht="17.65" customHeight="1" spans="1:4">
      <c r="A257" s="233" t="s">
        <v>279</v>
      </c>
      <c r="B257" s="392">
        <v>32</v>
      </c>
      <c r="C257" s="397">
        <v>108</v>
      </c>
      <c r="D257" s="391">
        <f t="shared" si="8"/>
        <v>3.375</v>
      </c>
    </row>
    <row r="258" s="3" customFormat="1" ht="17.65" customHeight="1" spans="1:4">
      <c r="A258" s="233" t="s">
        <v>280</v>
      </c>
      <c r="B258" s="392">
        <v>76</v>
      </c>
      <c r="C258" s="397">
        <v>97</v>
      </c>
      <c r="D258" s="391">
        <f t="shared" si="8"/>
        <v>1.276</v>
      </c>
    </row>
    <row r="259" s="3" customFormat="1" ht="17.65" customHeight="1" spans="1:4">
      <c r="A259" s="233" t="s">
        <v>281</v>
      </c>
      <c r="B259" s="392"/>
      <c r="C259" s="397"/>
      <c r="D259" s="391" t="str">
        <f t="shared" si="8"/>
        <v/>
      </c>
    </row>
    <row r="260" s="3" customFormat="1" ht="17.65" customHeight="1" spans="1:4">
      <c r="A260" s="233" t="s">
        <v>282</v>
      </c>
      <c r="B260" s="392">
        <v>424</v>
      </c>
      <c r="C260" s="397">
        <v>691</v>
      </c>
      <c r="D260" s="391">
        <f t="shared" si="8"/>
        <v>1.63</v>
      </c>
    </row>
    <row r="261" s="2" customFormat="1" ht="17.65" customHeight="1" spans="1:4">
      <c r="A261" s="233" t="s">
        <v>283</v>
      </c>
      <c r="B261" s="392">
        <v>171</v>
      </c>
      <c r="C261" s="397">
        <v>293</v>
      </c>
      <c r="D261" s="391">
        <f t="shared" si="8"/>
        <v>1.713</v>
      </c>
    </row>
    <row r="262" s="3" customFormat="1" ht="17.65" customHeight="1" spans="1:4">
      <c r="A262" s="237" t="s">
        <v>284</v>
      </c>
      <c r="B262" s="390">
        <f>SUM(B263:B264)</f>
        <v>118</v>
      </c>
      <c r="C262" s="390">
        <f>SUM(C263:C264)</f>
        <v>110</v>
      </c>
      <c r="D262" s="391">
        <f t="shared" si="8"/>
        <v>0.932</v>
      </c>
    </row>
    <row r="263" s="2" customFormat="1" ht="17.65" customHeight="1" spans="1:4">
      <c r="A263" s="233" t="s">
        <v>101</v>
      </c>
      <c r="B263" s="392">
        <v>113</v>
      </c>
      <c r="C263" s="397">
        <v>110</v>
      </c>
      <c r="D263" s="391">
        <f t="shared" si="8"/>
        <v>0.973</v>
      </c>
    </row>
    <row r="264" s="2" customFormat="1" ht="17.65" customHeight="1" spans="1:4">
      <c r="A264" s="233" t="s">
        <v>102</v>
      </c>
      <c r="B264" s="392">
        <v>5</v>
      </c>
      <c r="C264" s="397"/>
      <c r="D264" s="391" t="str">
        <f t="shared" ref="D264:D326" si="9">IF(AND(B264&lt;&gt;0,C264&lt;&gt;0),C264/B264,"")</f>
        <v/>
      </c>
    </row>
    <row r="265" s="2" customFormat="1" ht="17.65" customHeight="1" spans="1:4">
      <c r="A265" s="237" t="s">
        <v>285</v>
      </c>
      <c r="B265" s="390">
        <f>SUM(B266:B267)</f>
        <v>13362</v>
      </c>
      <c r="C265" s="390">
        <f>SUM(C266:C267)</f>
        <v>15893</v>
      </c>
      <c r="D265" s="391">
        <f t="shared" si="9"/>
        <v>1.189</v>
      </c>
    </row>
    <row r="266" s="3" customFormat="1" ht="17.65" customHeight="1" spans="1:4">
      <c r="A266" s="233" t="s">
        <v>286</v>
      </c>
      <c r="B266" s="392">
        <v>5262</v>
      </c>
      <c r="C266" s="397">
        <v>6391</v>
      </c>
      <c r="D266" s="391">
        <f t="shared" si="9"/>
        <v>1.215</v>
      </c>
    </row>
    <row r="267" s="3" customFormat="1" ht="17.65" customHeight="1" spans="1:4">
      <c r="A267" s="233" t="s">
        <v>287</v>
      </c>
      <c r="B267" s="392">
        <v>8100</v>
      </c>
      <c r="C267" s="397">
        <v>9502</v>
      </c>
      <c r="D267" s="391">
        <f t="shared" si="9"/>
        <v>1.173</v>
      </c>
    </row>
    <row r="268" s="3" customFormat="1" ht="17.65" customHeight="1" spans="1:4">
      <c r="A268" s="237" t="s">
        <v>288</v>
      </c>
      <c r="B268" s="390">
        <f>SUM(B269:B270)</f>
        <v>844</v>
      </c>
      <c r="C268" s="390">
        <f>SUM(C269:C270)</f>
        <v>1450</v>
      </c>
      <c r="D268" s="391">
        <f t="shared" si="9"/>
        <v>1.718</v>
      </c>
    </row>
    <row r="269" s="3" customFormat="1" ht="17.65" customHeight="1" spans="1:4">
      <c r="A269" s="233" t="s">
        <v>289</v>
      </c>
      <c r="B269" s="392">
        <v>834</v>
      </c>
      <c r="C269" s="397">
        <v>1450</v>
      </c>
      <c r="D269" s="391">
        <f t="shared" si="9"/>
        <v>1.739</v>
      </c>
    </row>
    <row r="270" s="3" customFormat="1" ht="17.65" customHeight="1" spans="1:4">
      <c r="A270" s="233" t="s">
        <v>290</v>
      </c>
      <c r="B270" s="392">
        <v>10</v>
      </c>
      <c r="C270" s="397"/>
      <c r="D270" s="391" t="str">
        <f t="shared" si="9"/>
        <v/>
      </c>
    </row>
    <row r="271" s="3" customFormat="1" ht="17.65" customHeight="1" spans="1:4">
      <c r="A271" s="237" t="s">
        <v>291</v>
      </c>
      <c r="B271" s="390">
        <f>SUM(B272:B273)</f>
        <v>1301</v>
      </c>
      <c r="C271" s="390">
        <f>SUM(C272:C273)</f>
        <v>0</v>
      </c>
      <c r="D271" s="391" t="str">
        <f t="shared" si="9"/>
        <v/>
      </c>
    </row>
    <row r="272" s="2" customFormat="1" ht="17.65" customHeight="1" spans="1:4">
      <c r="A272" s="233" t="s">
        <v>292</v>
      </c>
      <c r="B272" s="392">
        <v>100</v>
      </c>
      <c r="C272" s="397"/>
      <c r="D272" s="391" t="str">
        <f t="shared" si="9"/>
        <v/>
      </c>
    </row>
    <row r="273" s="3" customFormat="1" ht="17.65" customHeight="1" spans="1:4">
      <c r="A273" s="233" t="s">
        <v>293</v>
      </c>
      <c r="B273" s="392">
        <v>1201</v>
      </c>
      <c r="C273" s="397"/>
      <c r="D273" s="391" t="str">
        <f t="shared" si="9"/>
        <v/>
      </c>
    </row>
    <row r="274" s="3" customFormat="1" ht="17.65" customHeight="1" spans="1:4">
      <c r="A274" s="237" t="s">
        <v>294</v>
      </c>
      <c r="B274" s="390">
        <f>SUM(B275:B275)</f>
        <v>409</v>
      </c>
      <c r="C274" s="390">
        <f>SUM(C275:C275)</f>
        <v>424</v>
      </c>
      <c r="D274" s="391">
        <f t="shared" si="9"/>
        <v>1.037</v>
      </c>
    </row>
    <row r="275" s="3" customFormat="1" ht="17.65" customHeight="1" spans="1:4">
      <c r="A275" s="233" t="s">
        <v>295</v>
      </c>
      <c r="B275" s="392">
        <v>409</v>
      </c>
      <c r="C275" s="397">
        <v>424</v>
      </c>
      <c r="D275" s="391">
        <f t="shared" si="9"/>
        <v>1.037</v>
      </c>
    </row>
    <row r="276" s="3" customFormat="1" ht="17.65" customHeight="1" spans="1:4">
      <c r="A276" s="237" t="s">
        <v>296</v>
      </c>
      <c r="B276" s="390">
        <f>SUM(B277:B278)</f>
        <v>5459</v>
      </c>
      <c r="C276" s="390">
        <f>SUM(C277:C278)</f>
        <v>5860</v>
      </c>
      <c r="D276" s="391">
        <f t="shared" si="9"/>
        <v>1.073</v>
      </c>
    </row>
    <row r="277" s="3" customFormat="1" ht="17.65" customHeight="1" spans="1:4">
      <c r="A277" s="233" t="s">
        <v>297</v>
      </c>
      <c r="B277" s="392"/>
      <c r="C277" s="390"/>
      <c r="D277" s="391" t="str">
        <f t="shared" si="9"/>
        <v/>
      </c>
    </row>
    <row r="278" s="3" customFormat="1" ht="17.65" customHeight="1" spans="1:4">
      <c r="A278" s="233" t="s">
        <v>298</v>
      </c>
      <c r="B278" s="392">
        <v>5459</v>
      </c>
      <c r="C278" s="397">
        <v>5860</v>
      </c>
      <c r="D278" s="391">
        <f t="shared" si="9"/>
        <v>1.073</v>
      </c>
    </row>
    <row r="279" s="3" customFormat="1" ht="17.65" customHeight="1" spans="1:4">
      <c r="A279" s="237" t="s">
        <v>299</v>
      </c>
      <c r="B279" s="390">
        <f>SUM(B280:B280)</f>
        <v>0</v>
      </c>
      <c r="C279" s="390">
        <f>SUM(C280:C280)</f>
        <v>0</v>
      </c>
      <c r="D279" s="391" t="str">
        <f t="shared" si="9"/>
        <v/>
      </c>
    </row>
    <row r="280" s="3" customFormat="1" ht="17.65" customHeight="1" spans="1:4">
      <c r="A280" s="233" t="s">
        <v>301</v>
      </c>
      <c r="B280" s="390"/>
      <c r="C280" s="397"/>
      <c r="D280" s="391" t="str">
        <f t="shared" si="9"/>
        <v/>
      </c>
    </row>
    <row r="281" s="2" customFormat="1" ht="17.65" customHeight="1" spans="1:4">
      <c r="A281" s="237" t="s">
        <v>830</v>
      </c>
      <c r="B281" s="390">
        <f>SUM(B282:B286)</f>
        <v>331</v>
      </c>
      <c r="C281" s="390">
        <f>SUM(C282:C286)</f>
        <v>258</v>
      </c>
      <c r="D281" s="391">
        <f t="shared" si="9"/>
        <v>0.779</v>
      </c>
    </row>
    <row r="282" s="3" customFormat="1" ht="17.65" customHeight="1" spans="1:4">
      <c r="A282" s="233" t="s">
        <v>101</v>
      </c>
      <c r="B282" s="392">
        <v>144</v>
      </c>
      <c r="C282" s="397">
        <v>151</v>
      </c>
      <c r="D282" s="391">
        <f t="shared" si="9"/>
        <v>1.049</v>
      </c>
    </row>
    <row r="283" s="3" customFormat="1" ht="17.65" customHeight="1" spans="1:4">
      <c r="A283" s="233" t="s">
        <v>102</v>
      </c>
      <c r="B283" s="392">
        <v>108</v>
      </c>
      <c r="C283" s="397">
        <v>20</v>
      </c>
      <c r="D283" s="391">
        <f t="shared" si="9"/>
        <v>0.185</v>
      </c>
    </row>
    <row r="284" s="3" customFormat="1" ht="17.65" customHeight="1" spans="1:4">
      <c r="A284" s="233" t="s">
        <v>304</v>
      </c>
      <c r="B284" s="392"/>
      <c r="C284" s="397"/>
      <c r="D284" s="391" t="str">
        <f t="shared" si="9"/>
        <v/>
      </c>
    </row>
    <row r="285" s="3" customFormat="1" ht="17.65" customHeight="1" spans="1:4">
      <c r="A285" s="233" t="s">
        <v>305</v>
      </c>
      <c r="B285" s="392">
        <v>61</v>
      </c>
      <c r="C285" s="397">
        <v>87</v>
      </c>
      <c r="D285" s="391">
        <f t="shared" si="9"/>
        <v>1.426</v>
      </c>
    </row>
    <row r="286" s="3" customFormat="1" ht="17.65" customHeight="1" spans="1:4">
      <c r="A286" s="233" t="s">
        <v>306</v>
      </c>
      <c r="B286" s="392">
        <v>18</v>
      </c>
      <c r="C286" s="397"/>
      <c r="D286" s="391" t="str">
        <f t="shared" si="9"/>
        <v/>
      </c>
    </row>
    <row r="287" s="3" customFormat="1" ht="17.65" customHeight="1" spans="1:4">
      <c r="A287" s="237" t="s">
        <v>307</v>
      </c>
      <c r="B287" s="390">
        <f>B288</f>
        <v>3</v>
      </c>
      <c r="C287" s="390">
        <f>C288</f>
        <v>0</v>
      </c>
      <c r="D287" s="391" t="str">
        <f t="shared" si="9"/>
        <v/>
      </c>
    </row>
    <row r="288" s="2" customFormat="1" ht="17.65" customHeight="1" spans="1:4">
      <c r="A288" s="233" t="s">
        <v>308</v>
      </c>
      <c r="B288" s="392">
        <v>3</v>
      </c>
      <c r="C288" s="397"/>
      <c r="D288" s="391" t="str">
        <f t="shared" si="9"/>
        <v/>
      </c>
    </row>
    <row r="289" s="3" customFormat="1" ht="17.65" customHeight="1" spans="1:6">
      <c r="A289" s="237" t="s">
        <v>831</v>
      </c>
      <c r="B289" s="390">
        <f>SUM(B290+B294+B297+B300+B308+B310+B314+B318+B322+B326+B329+B332+B334)</f>
        <v>36328</v>
      </c>
      <c r="C289" s="390">
        <f>SUM(C290+C294+C297+C300+C308+C310+C314+C318+C322+C326+C329+C332+C334)</f>
        <v>38424</v>
      </c>
      <c r="D289" s="391">
        <f t="shared" si="9"/>
        <v>1.058</v>
      </c>
      <c r="F289" s="3">
        <v>38424</v>
      </c>
    </row>
    <row r="290" s="3" customFormat="1" ht="17.65" customHeight="1" spans="1:4">
      <c r="A290" s="237" t="s">
        <v>832</v>
      </c>
      <c r="B290" s="390">
        <f>SUM(B291:B293)</f>
        <v>547</v>
      </c>
      <c r="C290" s="390">
        <f>SUM(C291:C293)</f>
        <v>587</v>
      </c>
      <c r="D290" s="391">
        <f t="shared" si="9"/>
        <v>1.073</v>
      </c>
    </row>
    <row r="291" s="3" customFormat="1" ht="17.65" customHeight="1" spans="1:4">
      <c r="A291" s="233" t="s">
        <v>101</v>
      </c>
      <c r="B291" s="392">
        <v>411</v>
      </c>
      <c r="C291" s="397">
        <v>371</v>
      </c>
      <c r="D291" s="391">
        <f t="shared" si="9"/>
        <v>0.903</v>
      </c>
    </row>
    <row r="292" s="3" customFormat="1" ht="17.65" customHeight="1" spans="1:4">
      <c r="A292" s="233" t="s">
        <v>102</v>
      </c>
      <c r="B292" s="392">
        <v>136</v>
      </c>
      <c r="C292" s="397">
        <v>216</v>
      </c>
      <c r="D292" s="391">
        <f t="shared" si="9"/>
        <v>1.588</v>
      </c>
    </row>
    <row r="293" s="3" customFormat="1" ht="17.65" customHeight="1" spans="1:4">
      <c r="A293" s="233" t="s">
        <v>833</v>
      </c>
      <c r="B293" s="392"/>
      <c r="C293" s="397"/>
      <c r="D293" s="391" t="str">
        <f t="shared" si="9"/>
        <v/>
      </c>
    </row>
    <row r="294" s="2" customFormat="1" ht="17.65" customHeight="1" spans="1:4">
      <c r="A294" s="237" t="s">
        <v>312</v>
      </c>
      <c r="B294" s="390">
        <f>SUM(B295:B296)</f>
        <v>3139</v>
      </c>
      <c r="C294" s="390">
        <f>SUM(C295:C296)</f>
        <v>1636</v>
      </c>
      <c r="D294" s="391">
        <f t="shared" si="9"/>
        <v>0.521</v>
      </c>
    </row>
    <row r="295" s="3" customFormat="1" ht="17.65" customHeight="1" spans="1:4">
      <c r="A295" s="233" t="s">
        <v>313</v>
      </c>
      <c r="B295" s="392">
        <v>2912</v>
      </c>
      <c r="C295" s="397">
        <v>1636</v>
      </c>
      <c r="D295" s="391">
        <f t="shared" si="9"/>
        <v>0.562</v>
      </c>
    </row>
    <row r="296" s="3" customFormat="1" ht="17.65" customHeight="1" spans="1:4">
      <c r="A296" s="233" t="s">
        <v>314</v>
      </c>
      <c r="B296" s="392">
        <v>227</v>
      </c>
      <c r="C296" s="397"/>
      <c r="D296" s="391" t="str">
        <f t="shared" si="9"/>
        <v/>
      </c>
    </row>
    <row r="297" s="3" customFormat="1" ht="17.65" customHeight="1" spans="1:4">
      <c r="A297" s="237" t="s">
        <v>315</v>
      </c>
      <c r="B297" s="390">
        <f>SUM(B298:B299)</f>
        <v>3603</v>
      </c>
      <c r="C297" s="390">
        <f>SUM(C298:C299)</f>
        <v>4585</v>
      </c>
      <c r="D297" s="391">
        <f t="shared" si="9"/>
        <v>1.273</v>
      </c>
    </row>
    <row r="298" s="3" customFormat="1" ht="17.65" customHeight="1" spans="1:4">
      <c r="A298" s="233" t="s">
        <v>316</v>
      </c>
      <c r="B298" s="392">
        <v>2964</v>
      </c>
      <c r="C298" s="397">
        <v>3663</v>
      </c>
      <c r="D298" s="391">
        <f t="shared" si="9"/>
        <v>1.236</v>
      </c>
    </row>
    <row r="299" s="3" customFormat="1" ht="17.65" customHeight="1" spans="1:4">
      <c r="A299" s="233" t="s">
        <v>317</v>
      </c>
      <c r="B299" s="392">
        <v>639</v>
      </c>
      <c r="C299" s="397">
        <v>922</v>
      </c>
      <c r="D299" s="391">
        <f t="shared" si="9"/>
        <v>1.443</v>
      </c>
    </row>
    <row r="300" s="3" customFormat="1" ht="17.65" customHeight="1" spans="1:4">
      <c r="A300" s="237" t="s">
        <v>318</v>
      </c>
      <c r="B300" s="390">
        <f>SUM(B301:B307)</f>
        <v>4279</v>
      </c>
      <c r="C300" s="390">
        <f>SUM(C301:C307)</f>
        <v>4967</v>
      </c>
      <c r="D300" s="391">
        <f t="shared" si="9"/>
        <v>1.161</v>
      </c>
    </row>
    <row r="301" s="2" customFormat="1" ht="17.65" customHeight="1" spans="1:4">
      <c r="A301" s="233" t="s">
        <v>319</v>
      </c>
      <c r="B301" s="392">
        <v>510</v>
      </c>
      <c r="C301" s="397">
        <v>509</v>
      </c>
      <c r="D301" s="391">
        <f t="shared" si="9"/>
        <v>0.998</v>
      </c>
    </row>
    <row r="302" s="3" customFormat="1" ht="17.65" customHeight="1" spans="1:4">
      <c r="A302" s="233" t="s">
        <v>320</v>
      </c>
      <c r="B302" s="392">
        <v>121</v>
      </c>
      <c r="C302" s="397">
        <v>118</v>
      </c>
      <c r="D302" s="391">
        <f t="shared" si="9"/>
        <v>0.975</v>
      </c>
    </row>
    <row r="303" s="3" customFormat="1" ht="17.65" customHeight="1" spans="1:4">
      <c r="A303" s="233" t="s">
        <v>321</v>
      </c>
      <c r="B303" s="392">
        <v>530</v>
      </c>
      <c r="C303" s="397">
        <v>551</v>
      </c>
      <c r="D303" s="391">
        <f t="shared" si="9"/>
        <v>1.04</v>
      </c>
    </row>
    <row r="304" s="3" customFormat="1" ht="17.65" customHeight="1" spans="1:4">
      <c r="A304" s="233" t="s">
        <v>322</v>
      </c>
      <c r="B304" s="392">
        <v>2093</v>
      </c>
      <c r="C304" s="397">
        <v>2154</v>
      </c>
      <c r="D304" s="391">
        <f t="shared" si="9"/>
        <v>1.029</v>
      </c>
    </row>
    <row r="305" s="3" customFormat="1" ht="17.65" customHeight="1" spans="1:4">
      <c r="A305" s="233" t="s">
        <v>834</v>
      </c>
      <c r="B305" s="392">
        <v>807</v>
      </c>
      <c r="C305" s="397">
        <v>1335</v>
      </c>
      <c r="D305" s="391">
        <f t="shared" si="9"/>
        <v>1.654</v>
      </c>
    </row>
    <row r="306" s="3" customFormat="1" ht="17.65" customHeight="1" spans="1:4">
      <c r="A306" s="233" t="s">
        <v>324</v>
      </c>
      <c r="B306" s="392">
        <v>218</v>
      </c>
      <c r="C306" s="397">
        <v>300</v>
      </c>
      <c r="D306" s="391">
        <f t="shared" si="9"/>
        <v>1.376</v>
      </c>
    </row>
    <row r="307" s="3" customFormat="1" ht="17.65" customHeight="1" spans="1:4">
      <c r="A307" s="233" t="s">
        <v>835</v>
      </c>
      <c r="B307" s="390"/>
      <c r="C307" s="397"/>
      <c r="D307" s="391" t="str">
        <f t="shared" si="9"/>
        <v/>
      </c>
    </row>
    <row r="308" s="3" customFormat="1" ht="17.65" customHeight="1" spans="1:4">
      <c r="A308" s="237" t="s">
        <v>325</v>
      </c>
      <c r="B308" s="390"/>
      <c r="C308" s="399">
        <f>SUM(C309)</f>
        <v>30</v>
      </c>
      <c r="D308" s="391" t="str">
        <f t="shared" si="9"/>
        <v/>
      </c>
    </row>
    <row r="309" s="3" customFormat="1" ht="17.65" customHeight="1" spans="1:4">
      <c r="A309" s="233" t="s">
        <v>326</v>
      </c>
      <c r="B309" s="390"/>
      <c r="C309" s="397">
        <v>30</v>
      </c>
      <c r="D309" s="391" t="str">
        <f t="shared" si="9"/>
        <v/>
      </c>
    </row>
    <row r="310" s="2" customFormat="1" ht="17.65" customHeight="1" spans="1:6">
      <c r="A310" s="237" t="s">
        <v>327</v>
      </c>
      <c r="B310" s="390">
        <f>SUM(B311:B313)</f>
        <v>455</v>
      </c>
      <c r="C310" s="390">
        <f>SUM(C311:C313)</f>
        <v>562</v>
      </c>
      <c r="D310" s="391">
        <f t="shared" si="9"/>
        <v>1.235</v>
      </c>
      <c r="F310" s="2">
        <v>862</v>
      </c>
    </row>
    <row r="311" s="3" customFormat="1" ht="17.65" customHeight="1" spans="1:4">
      <c r="A311" s="233" t="s">
        <v>328</v>
      </c>
      <c r="B311" s="392">
        <v>22</v>
      </c>
      <c r="C311" s="397"/>
      <c r="D311" s="391" t="str">
        <f t="shared" si="9"/>
        <v/>
      </c>
    </row>
    <row r="312" s="3" customFormat="1" ht="17.65" customHeight="1" spans="1:4">
      <c r="A312" s="233" t="s">
        <v>329</v>
      </c>
      <c r="B312" s="392">
        <v>180</v>
      </c>
      <c r="C312" s="397">
        <v>262</v>
      </c>
      <c r="D312" s="391">
        <f t="shared" si="9"/>
        <v>1.456</v>
      </c>
    </row>
    <row r="313" s="3" customFormat="1" ht="17.65" customHeight="1" spans="1:4">
      <c r="A313" s="233" t="s">
        <v>330</v>
      </c>
      <c r="B313" s="392">
        <v>253</v>
      </c>
      <c r="C313" s="397">
        <v>300</v>
      </c>
      <c r="D313" s="391">
        <f t="shared" si="9"/>
        <v>1.186</v>
      </c>
    </row>
    <row r="314" s="3" customFormat="1" ht="17.65" customHeight="1" spans="1:4">
      <c r="A314" s="237" t="s">
        <v>836</v>
      </c>
      <c r="B314" s="390">
        <f>SUM(B315:B317)</f>
        <v>7037</v>
      </c>
      <c r="C314" s="390">
        <f>SUM(C315:C317)</f>
        <v>7342</v>
      </c>
      <c r="D314" s="391">
        <f t="shared" si="9"/>
        <v>1.043</v>
      </c>
    </row>
    <row r="315" s="2" customFormat="1" ht="17.65" customHeight="1" spans="1:4">
      <c r="A315" s="233" t="s">
        <v>332</v>
      </c>
      <c r="B315" s="392">
        <v>1626</v>
      </c>
      <c r="C315" s="397">
        <v>1312</v>
      </c>
      <c r="D315" s="391">
        <f t="shared" si="9"/>
        <v>0.807</v>
      </c>
    </row>
    <row r="316" s="3" customFormat="1" ht="17.65" customHeight="1" spans="1:4">
      <c r="A316" s="233" t="s">
        <v>333</v>
      </c>
      <c r="B316" s="392">
        <v>2993</v>
      </c>
      <c r="C316" s="397">
        <v>3502</v>
      </c>
      <c r="D316" s="391">
        <f t="shared" si="9"/>
        <v>1.17</v>
      </c>
    </row>
    <row r="317" s="3" customFormat="1" ht="17.65" customHeight="1" spans="1:4">
      <c r="A317" s="233" t="s">
        <v>334</v>
      </c>
      <c r="B317" s="392">
        <v>2418</v>
      </c>
      <c r="C317" s="397">
        <v>2528</v>
      </c>
      <c r="D317" s="391">
        <f t="shared" si="9"/>
        <v>1.045</v>
      </c>
    </row>
    <row r="318" s="3" customFormat="1" ht="17.65" customHeight="1" spans="1:4">
      <c r="A318" s="237" t="s">
        <v>837</v>
      </c>
      <c r="B318" s="390">
        <f>SUM(B319:B321)</f>
        <v>13917</v>
      </c>
      <c r="C318" s="390">
        <f>SUM(C319:C321)</f>
        <v>14919</v>
      </c>
      <c r="D318" s="391">
        <f t="shared" si="9"/>
        <v>1.072</v>
      </c>
    </row>
    <row r="319" s="3" customFormat="1" ht="17.65" customHeight="1" spans="1:4">
      <c r="A319" s="233" t="s">
        <v>838</v>
      </c>
      <c r="B319" s="390"/>
      <c r="C319" s="390">
        <v>1</v>
      </c>
      <c r="D319" s="391" t="str">
        <f t="shared" si="9"/>
        <v/>
      </c>
    </row>
    <row r="320" s="3" customFormat="1" ht="17.65" customHeight="1" spans="1:4">
      <c r="A320" s="233" t="s">
        <v>336</v>
      </c>
      <c r="B320" s="392">
        <v>13917</v>
      </c>
      <c r="C320" s="390">
        <v>14848</v>
      </c>
      <c r="D320" s="391">
        <f t="shared" si="9"/>
        <v>1.067</v>
      </c>
    </row>
    <row r="321" s="3" customFormat="1" ht="17.65" customHeight="1" spans="1:4">
      <c r="A321" s="233" t="s">
        <v>337</v>
      </c>
      <c r="B321" s="390"/>
      <c r="C321" s="390">
        <v>70</v>
      </c>
      <c r="D321" s="391" t="str">
        <f t="shared" si="9"/>
        <v/>
      </c>
    </row>
    <row r="322" s="3" customFormat="1" ht="17.65" customHeight="1" spans="1:4">
      <c r="A322" s="237" t="s">
        <v>839</v>
      </c>
      <c r="B322" s="390">
        <f>SUM(B323:B325)</f>
        <v>3229</v>
      </c>
      <c r="C322" s="390">
        <f>SUM(C323:C325)</f>
        <v>3545</v>
      </c>
      <c r="D322" s="391">
        <f t="shared" si="9"/>
        <v>1.098</v>
      </c>
    </row>
    <row r="323" s="3" customFormat="1" ht="17.65" customHeight="1" spans="1:4">
      <c r="A323" s="233" t="s">
        <v>339</v>
      </c>
      <c r="B323" s="392">
        <v>3219</v>
      </c>
      <c r="C323" s="397">
        <v>3423</v>
      </c>
      <c r="D323" s="391">
        <f t="shared" si="9"/>
        <v>1.063</v>
      </c>
    </row>
    <row r="324" s="3" customFormat="1" ht="17.65" customHeight="1" spans="1:4">
      <c r="A324" s="233" t="s">
        <v>340</v>
      </c>
      <c r="B324" s="392">
        <v>10</v>
      </c>
      <c r="C324" s="397"/>
      <c r="D324" s="391" t="str">
        <f t="shared" si="9"/>
        <v/>
      </c>
    </row>
    <row r="325" s="2" customFormat="1" ht="17.65" customHeight="1" spans="1:4">
      <c r="A325" s="233" t="s">
        <v>341</v>
      </c>
      <c r="B325" s="392"/>
      <c r="C325" s="397">
        <v>122</v>
      </c>
      <c r="D325" s="391" t="str">
        <f t="shared" si="9"/>
        <v/>
      </c>
    </row>
    <row r="326" s="2" customFormat="1" ht="17.65" customHeight="1" spans="1:4">
      <c r="A326" s="394" t="s">
        <v>342</v>
      </c>
      <c r="B326" s="399">
        <f>SUM(B327:B328)</f>
        <v>7</v>
      </c>
      <c r="C326" s="399">
        <f>SUM(C327:C328)</f>
        <v>212</v>
      </c>
      <c r="D326" s="391">
        <f t="shared" si="9"/>
        <v>30.286</v>
      </c>
    </row>
    <row r="327" s="2" customFormat="1" ht="17.65" customHeight="1" spans="1:4">
      <c r="A327" s="395" t="s">
        <v>101</v>
      </c>
      <c r="B327" s="390"/>
      <c r="C327" s="397">
        <v>207</v>
      </c>
      <c r="D327" s="391"/>
    </row>
    <row r="328" s="2" customFormat="1" ht="17.65" customHeight="1" spans="1:4">
      <c r="A328" s="395" t="s">
        <v>102</v>
      </c>
      <c r="B328" s="392">
        <v>7</v>
      </c>
      <c r="C328" s="397">
        <v>5</v>
      </c>
      <c r="D328" s="391"/>
    </row>
    <row r="329" s="3" customFormat="1" ht="17.65" customHeight="1" spans="1:4">
      <c r="A329" s="237" t="s">
        <v>840</v>
      </c>
      <c r="B329" s="390">
        <f>SUM(B330:B331)</f>
        <v>93</v>
      </c>
      <c r="C329" s="390">
        <f>SUM(C330:C330)</f>
        <v>0</v>
      </c>
      <c r="D329" s="391" t="str">
        <f t="shared" ref="D329:D346" si="10">IF(AND(B329&lt;&gt;0,C329&lt;&gt;0),C329/B329,"")</f>
        <v/>
      </c>
    </row>
    <row r="330" s="3" customFormat="1" ht="17.65" customHeight="1" spans="1:4">
      <c r="A330" s="233" t="s">
        <v>841</v>
      </c>
      <c r="B330" s="392">
        <v>33</v>
      </c>
      <c r="C330" s="397"/>
      <c r="D330" s="391" t="str">
        <f t="shared" si="10"/>
        <v/>
      </c>
    </row>
    <row r="331" s="3" customFormat="1" ht="17.65" customHeight="1" spans="1:4">
      <c r="A331" s="233" t="s">
        <v>842</v>
      </c>
      <c r="B331" s="392">
        <v>60</v>
      </c>
      <c r="C331" s="397"/>
      <c r="D331" s="391"/>
    </row>
    <row r="332" s="3" customFormat="1" ht="17.65" customHeight="1" spans="1:4">
      <c r="A332" s="237" t="s">
        <v>843</v>
      </c>
      <c r="B332" s="390">
        <f>B333</f>
        <v>19</v>
      </c>
      <c r="C332" s="390">
        <f>C333</f>
        <v>39</v>
      </c>
      <c r="D332" s="391">
        <f t="shared" si="10"/>
        <v>2.053</v>
      </c>
    </row>
    <row r="333" s="2" customFormat="1" ht="17.65" customHeight="1" spans="1:4">
      <c r="A333" s="233" t="s">
        <v>844</v>
      </c>
      <c r="B333" s="392">
        <v>19</v>
      </c>
      <c r="C333" s="397">
        <v>39</v>
      </c>
      <c r="D333" s="391">
        <f t="shared" si="10"/>
        <v>2.053</v>
      </c>
    </row>
    <row r="334" s="3" customFormat="1" ht="17.65" customHeight="1" spans="1:4">
      <c r="A334" s="237" t="s">
        <v>845</v>
      </c>
      <c r="B334" s="390">
        <f>B335</f>
        <v>3</v>
      </c>
      <c r="C334" s="390">
        <f>C335</f>
        <v>0</v>
      </c>
      <c r="D334" s="391" t="str">
        <f t="shared" si="10"/>
        <v/>
      </c>
    </row>
    <row r="335" s="2" customFormat="1" ht="17.65" customHeight="1" spans="1:4">
      <c r="A335" s="233" t="s">
        <v>846</v>
      </c>
      <c r="B335" s="392">
        <v>3</v>
      </c>
      <c r="C335" s="397"/>
      <c r="D335" s="391" t="str">
        <f t="shared" si="10"/>
        <v/>
      </c>
    </row>
    <row r="336" s="3" customFormat="1" ht="17.65" customHeight="1" spans="1:4">
      <c r="A336" s="237" t="s">
        <v>847</v>
      </c>
      <c r="B336" s="390">
        <f>SUM(B337+B345+B349+B352+B358+B356+B343+B341)</f>
        <v>7430</v>
      </c>
      <c r="C336" s="390">
        <f>SUM(C337+C343+C345+C349+C352+C358)</f>
        <v>4642</v>
      </c>
      <c r="D336" s="391">
        <f t="shared" si="10"/>
        <v>0.625</v>
      </c>
    </row>
    <row r="337" s="3" customFormat="1" ht="17.65" customHeight="1" spans="1:4">
      <c r="A337" s="237" t="s">
        <v>351</v>
      </c>
      <c r="B337" s="390">
        <f>SUM(B338:B340)</f>
        <v>443</v>
      </c>
      <c r="C337" s="390">
        <f>SUM(C338:C339)</f>
        <v>52</v>
      </c>
      <c r="D337" s="391">
        <f t="shared" si="10"/>
        <v>0.117</v>
      </c>
    </row>
    <row r="338" s="2" customFormat="1" ht="17.65" customHeight="1" spans="1:4">
      <c r="A338" s="233" t="s">
        <v>101</v>
      </c>
      <c r="B338" s="392">
        <v>320</v>
      </c>
      <c r="C338" s="397">
        <v>22</v>
      </c>
      <c r="D338" s="391">
        <f t="shared" si="10"/>
        <v>0.069</v>
      </c>
    </row>
    <row r="339" s="3" customFormat="1" ht="17.65" customHeight="1" spans="1:4">
      <c r="A339" s="233" t="s">
        <v>102</v>
      </c>
      <c r="B339" s="392">
        <v>123</v>
      </c>
      <c r="C339" s="397">
        <v>30</v>
      </c>
      <c r="D339" s="391">
        <f t="shared" si="10"/>
        <v>0.244</v>
      </c>
    </row>
    <row r="340" s="3" customFormat="1" ht="17.65" customHeight="1" spans="1:4">
      <c r="A340" s="233" t="s">
        <v>848</v>
      </c>
      <c r="B340" s="392"/>
      <c r="C340" s="397"/>
      <c r="D340" s="391" t="str">
        <f t="shared" si="10"/>
        <v/>
      </c>
    </row>
    <row r="341" s="3" customFormat="1" ht="17.65" customHeight="1" spans="1:4">
      <c r="A341" s="400" t="s">
        <v>352</v>
      </c>
      <c r="B341" s="390">
        <f>SUM(B342)</f>
        <v>0</v>
      </c>
      <c r="C341" s="397"/>
      <c r="D341" s="391" t="str">
        <f t="shared" si="10"/>
        <v/>
      </c>
    </row>
    <row r="342" s="3" customFormat="1" ht="17.65" customHeight="1" spans="1:4">
      <c r="A342" s="401" t="s">
        <v>353</v>
      </c>
      <c r="B342" s="390"/>
      <c r="C342" s="397"/>
      <c r="D342" s="391" t="str">
        <f t="shared" si="10"/>
        <v/>
      </c>
    </row>
    <row r="343" s="3" customFormat="1" ht="17.65" customHeight="1" spans="1:4">
      <c r="A343" s="400" t="s">
        <v>354</v>
      </c>
      <c r="B343" s="390">
        <f>SUM(B344)</f>
        <v>226</v>
      </c>
      <c r="C343" s="397">
        <f>SUM(C344)</f>
        <v>193</v>
      </c>
      <c r="D343" s="391">
        <f t="shared" si="10"/>
        <v>0.854</v>
      </c>
    </row>
    <row r="344" s="3" customFormat="1" ht="17.65" customHeight="1" spans="1:4">
      <c r="A344" s="401" t="s">
        <v>355</v>
      </c>
      <c r="B344" s="392">
        <v>226</v>
      </c>
      <c r="C344" s="397">
        <v>193</v>
      </c>
      <c r="D344" s="391">
        <f t="shared" si="10"/>
        <v>0.854</v>
      </c>
    </row>
    <row r="345" s="3" customFormat="1" ht="17.65" customHeight="1" spans="1:4">
      <c r="A345" s="237" t="s">
        <v>356</v>
      </c>
      <c r="B345" s="390">
        <f>SUM(B346:B348)</f>
        <v>4615</v>
      </c>
      <c r="C345" s="390">
        <f>SUM(C346:C348)</f>
        <v>2230</v>
      </c>
      <c r="D345" s="391">
        <f t="shared" si="10"/>
        <v>0.483</v>
      </c>
    </row>
    <row r="346" s="2" customFormat="1" ht="17.65" customHeight="1" spans="1:4">
      <c r="A346" s="233" t="s">
        <v>357</v>
      </c>
      <c r="B346" s="392"/>
      <c r="C346" s="397">
        <v>2230</v>
      </c>
      <c r="D346" s="391" t="str">
        <f t="shared" si="10"/>
        <v/>
      </c>
    </row>
    <row r="347" s="2" customFormat="1" ht="17.65" customHeight="1" spans="1:4">
      <c r="A347" s="233" t="s">
        <v>358</v>
      </c>
      <c r="B347" s="392">
        <v>2305</v>
      </c>
      <c r="C347" s="397"/>
      <c r="D347" s="391"/>
    </row>
    <row r="348" s="3" customFormat="1" ht="17.65" customHeight="1" spans="1:4">
      <c r="A348" s="233" t="s">
        <v>359</v>
      </c>
      <c r="B348" s="392">
        <v>2310</v>
      </c>
      <c r="C348" s="397"/>
      <c r="D348" s="391" t="str">
        <f t="shared" ref="D348:D393" si="11">IF(AND(B348&lt;&gt;0,C348&lt;&gt;0),C348/B348,"")</f>
        <v/>
      </c>
    </row>
    <row r="349" s="3" customFormat="1" ht="17.65" customHeight="1" spans="1:4">
      <c r="A349" s="237" t="s">
        <v>360</v>
      </c>
      <c r="B349" s="390">
        <f>SUM(B350:B351)</f>
        <v>588</v>
      </c>
      <c r="C349" s="390">
        <f>SUM(C350:C351)</f>
        <v>387</v>
      </c>
      <c r="D349" s="391">
        <f t="shared" si="11"/>
        <v>0.658</v>
      </c>
    </row>
    <row r="350" s="2" customFormat="1" ht="17.65" customHeight="1" spans="1:4">
      <c r="A350" s="233" t="s">
        <v>361</v>
      </c>
      <c r="B350" s="392">
        <v>338</v>
      </c>
      <c r="C350" s="397">
        <v>337</v>
      </c>
      <c r="D350" s="391">
        <f t="shared" si="11"/>
        <v>0.997</v>
      </c>
    </row>
    <row r="351" s="2" customFormat="1" ht="17.65" customHeight="1" spans="1:4">
      <c r="A351" s="233" t="s">
        <v>362</v>
      </c>
      <c r="B351" s="392">
        <v>250</v>
      </c>
      <c r="C351" s="397">
        <v>50</v>
      </c>
      <c r="D351" s="391">
        <f t="shared" si="11"/>
        <v>0.2</v>
      </c>
    </row>
    <row r="352" s="3" customFormat="1" ht="17.65" customHeight="1" spans="1:4">
      <c r="A352" s="237" t="s">
        <v>849</v>
      </c>
      <c r="B352" s="390">
        <f>SUM(B353:B355)</f>
        <v>1461</v>
      </c>
      <c r="C352" s="390">
        <f>SUM(C353:C355)</f>
        <v>1780</v>
      </c>
      <c r="D352" s="391">
        <f t="shared" si="11"/>
        <v>1.218</v>
      </c>
    </row>
    <row r="353" s="2" customFormat="1" ht="17.65" customHeight="1" spans="1:4">
      <c r="A353" s="233" t="s">
        <v>364</v>
      </c>
      <c r="B353" s="392">
        <v>1101</v>
      </c>
      <c r="C353" s="397">
        <v>1460</v>
      </c>
      <c r="D353" s="391">
        <f t="shared" si="11"/>
        <v>1.326</v>
      </c>
    </row>
    <row r="354" s="2" customFormat="1" ht="17.65" customHeight="1" spans="1:4">
      <c r="A354" s="233" t="s">
        <v>850</v>
      </c>
      <c r="B354" s="392"/>
      <c r="C354" s="397"/>
      <c r="D354" s="391" t="str">
        <f t="shared" si="11"/>
        <v/>
      </c>
    </row>
    <row r="355" s="3" customFormat="1" ht="17.65" customHeight="1" spans="1:4">
      <c r="A355" s="233" t="s">
        <v>365</v>
      </c>
      <c r="B355" s="392">
        <v>360</v>
      </c>
      <c r="C355" s="397">
        <v>320</v>
      </c>
      <c r="D355" s="391">
        <f t="shared" si="11"/>
        <v>0.889</v>
      </c>
    </row>
    <row r="356" s="3" customFormat="1" ht="17.65" customHeight="1" spans="1:4">
      <c r="A356" s="237" t="s">
        <v>851</v>
      </c>
      <c r="B356" s="390">
        <f>SUM(B357)</f>
        <v>7</v>
      </c>
      <c r="C356" s="397"/>
      <c r="D356" s="391" t="str">
        <f t="shared" si="11"/>
        <v/>
      </c>
    </row>
    <row r="357" s="3" customFormat="1" ht="17.65" customHeight="1" spans="1:4">
      <c r="A357" s="233" t="s">
        <v>367</v>
      </c>
      <c r="B357" s="392">
        <v>7</v>
      </c>
      <c r="C357" s="397"/>
      <c r="D357" s="391" t="str">
        <f t="shared" si="11"/>
        <v/>
      </c>
    </row>
    <row r="358" s="3" customFormat="1" ht="17.65" customHeight="1" spans="1:4">
      <c r="A358" s="237" t="s">
        <v>852</v>
      </c>
      <c r="B358" s="390">
        <f>B359</f>
        <v>90</v>
      </c>
      <c r="C358" s="390">
        <f>C359</f>
        <v>0</v>
      </c>
      <c r="D358" s="391" t="str">
        <f t="shared" si="11"/>
        <v/>
      </c>
    </row>
    <row r="359" s="2" customFormat="1" ht="17.65" customHeight="1" spans="1:4">
      <c r="A359" s="233" t="s">
        <v>369</v>
      </c>
      <c r="B359" s="392">
        <v>90</v>
      </c>
      <c r="C359" s="397"/>
      <c r="D359" s="391" t="str">
        <f t="shared" si="11"/>
        <v/>
      </c>
    </row>
    <row r="360" s="3" customFormat="1" ht="17.65" customHeight="1" spans="1:4">
      <c r="A360" s="237" t="s">
        <v>853</v>
      </c>
      <c r="B360" s="390">
        <f>SUM(B361+B365+B367+B370+B372)</f>
        <v>18531</v>
      </c>
      <c r="C360" s="390">
        <f>SUM(C361+C365+C367+C370+C372)</f>
        <v>16968</v>
      </c>
      <c r="D360" s="391">
        <f t="shared" si="11"/>
        <v>0.916</v>
      </c>
    </row>
    <row r="361" s="3" customFormat="1" ht="17.65" customHeight="1" spans="1:4">
      <c r="A361" s="237" t="s">
        <v>854</v>
      </c>
      <c r="B361" s="390">
        <f>SUM(B362:B364)</f>
        <v>1162</v>
      </c>
      <c r="C361" s="390">
        <f>SUM(C362:C364)</f>
        <v>1212</v>
      </c>
      <c r="D361" s="391">
        <f t="shared" si="11"/>
        <v>1.043</v>
      </c>
    </row>
    <row r="362" s="3" customFormat="1" ht="17.65" customHeight="1" spans="1:4">
      <c r="A362" s="233" t="s">
        <v>101</v>
      </c>
      <c r="B362" s="392">
        <v>492</v>
      </c>
      <c r="C362" s="397">
        <v>486</v>
      </c>
      <c r="D362" s="391">
        <f t="shared" si="11"/>
        <v>0.988</v>
      </c>
    </row>
    <row r="363" s="3" customFormat="1" ht="17.65" customHeight="1" spans="1:4">
      <c r="A363" s="233" t="s">
        <v>102</v>
      </c>
      <c r="B363" s="392">
        <v>246</v>
      </c>
      <c r="C363" s="397">
        <v>286</v>
      </c>
      <c r="D363" s="391">
        <f t="shared" si="11"/>
        <v>1.163</v>
      </c>
    </row>
    <row r="364" s="3" customFormat="1" ht="17.65" customHeight="1" spans="1:4">
      <c r="A364" s="233" t="s">
        <v>855</v>
      </c>
      <c r="B364" s="392">
        <v>424</v>
      </c>
      <c r="C364" s="397">
        <v>440</v>
      </c>
      <c r="D364" s="391">
        <f t="shared" si="11"/>
        <v>1.038</v>
      </c>
    </row>
    <row r="365" s="2" customFormat="1" ht="17.65" customHeight="1" spans="1:4">
      <c r="A365" s="237" t="s">
        <v>856</v>
      </c>
      <c r="B365" s="390">
        <f>B366</f>
        <v>361</v>
      </c>
      <c r="C365" s="390">
        <f>C366</f>
        <v>366</v>
      </c>
      <c r="D365" s="391">
        <f t="shared" si="11"/>
        <v>1.014</v>
      </c>
    </row>
    <row r="366" s="2" customFormat="1" ht="17.65" customHeight="1" spans="1:4">
      <c r="A366" s="233" t="s">
        <v>375</v>
      </c>
      <c r="B366" s="392">
        <v>361</v>
      </c>
      <c r="C366" s="397">
        <v>366</v>
      </c>
      <c r="D366" s="391">
        <f t="shared" si="11"/>
        <v>1.014</v>
      </c>
    </row>
    <row r="367" s="3" customFormat="1" ht="17.65" customHeight="1" spans="1:4">
      <c r="A367" s="237" t="s">
        <v>857</v>
      </c>
      <c r="B367" s="390">
        <f>SUM(B368:B369)</f>
        <v>5105</v>
      </c>
      <c r="C367" s="390">
        <f>SUM(C368:C369)</f>
        <v>4341</v>
      </c>
      <c r="D367" s="391">
        <f t="shared" si="11"/>
        <v>0.85</v>
      </c>
    </row>
    <row r="368" s="3" customFormat="1" ht="17.65" customHeight="1" spans="1:4">
      <c r="A368" s="233" t="s">
        <v>858</v>
      </c>
      <c r="B368" s="392">
        <v>1653</v>
      </c>
      <c r="C368" s="397">
        <v>1560</v>
      </c>
      <c r="D368" s="391">
        <f t="shared" si="11"/>
        <v>0.944</v>
      </c>
    </row>
    <row r="369" s="2" customFormat="1" ht="17.65" customHeight="1" spans="1:4">
      <c r="A369" s="233" t="s">
        <v>859</v>
      </c>
      <c r="B369" s="392">
        <v>3452</v>
      </c>
      <c r="C369" s="397">
        <v>2781</v>
      </c>
      <c r="D369" s="391">
        <f t="shared" si="11"/>
        <v>0.806</v>
      </c>
    </row>
    <row r="370" s="3" customFormat="1" ht="17.65" customHeight="1" spans="1:4">
      <c r="A370" s="237" t="s">
        <v>860</v>
      </c>
      <c r="B370" s="390">
        <f>B371</f>
        <v>453</v>
      </c>
      <c r="C370" s="390">
        <f>C371</f>
        <v>272</v>
      </c>
      <c r="D370" s="391">
        <f t="shared" si="11"/>
        <v>0.6</v>
      </c>
    </row>
    <row r="371" s="3" customFormat="1" ht="17.65" customHeight="1" spans="1:4">
      <c r="A371" s="233" t="s">
        <v>380</v>
      </c>
      <c r="B371" s="392">
        <v>453</v>
      </c>
      <c r="C371" s="397">
        <v>272</v>
      </c>
      <c r="D371" s="391">
        <f t="shared" si="11"/>
        <v>0.6</v>
      </c>
    </row>
    <row r="372" s="2" customFormat="1" ht="17.65" customHeight="1" spans="1:4">
      <c r="A372" s="237" t="s">
        <v>861</v>
      </c>
      <c r="B372" s="390">
        <f>B373</f>
        <v>11450</v>
      </c>
      <c r="C372" s="390">
        <f>C373</f>
        <v>10777</v>
      </c>
      <c r="D372" s="391">
        <f t="shared" si="11"/>
        <v>0.941</v>
      </c>
    </row>
    <row r="373" s="3" customFormat="1" ht="17.65" customHeight="1" spans="1:4">
      <c r="A373" s="233" t="s">
        <v>382</v>
      </c>
      <c r="B373" s="392">
        <v>11450</v>
      </c>
      <c r="C373" s="397">
        <v>10777</v>
      </c>
      <c r="D373" s="391">
        <f t="shared" si="11"/>
        <v>0.941</v>
      </c>
    </row>
    <row r="374" s="3" customFormat="1" ht="17.65" customHeight="1" spans="1:4">
      <c r="A374" s="237" t="s">
        <v>862</v>
      </c>
      <c r="B374" s="390">
        <f>SUM(B375+B397+B414+B424+B434+B438+B442+B431)</f>
        <v>94991</v>
      </c>
      <c r="C374" s="390">
        <f>SUM(C375+C397+C414+C424+C434+C438+C442)</f>
        <v>102534</v>
      </c>
      <c r="D374" s="391">
        <f t="shared" si="11"/>
        <v>1.079</v>
      </c>
    </row>
    <row r="375" s="2" customFormat="1" ht="17.65" customHeight="1" spans="1:4">
      <c r="A375" s="237" t="s">
        <v>863</v>
      </c>
      <c r="B375" s="390">
        <f>SUM(B376:B396)</f>
        <v>16515</v>
      </c>
      <c r="C375" s="390">
        <f>SUM(C376:C396)</f>
        <v>18509</v>
      </c>
      <c r="D375" s="391">
        <f t="shared" si="11"/>
        <v>1.121</v>
      </c>
    </row>
    <row r="376" s="3" customFormat="1" ht="17.65" customHeight="1" spans="1:4">
      <c r="A376" s="233" t="s">
        <v>101</v>
      </c>
      <c r="B376" s="392">
        <v>1658</v>
      </c>
      <c r="C376" s="397">
        <v>1688</v>
      </c>
      <c r="D376" s="391">
        <f t="shared" si="11"/>
        <v>1.018</v>
      </c>
    </row>
    <row r="377" s="3" customFormat="1" ht="17.65" customHeight="1" spans="1:4">
      <c r="A377" s="233" t="s">
        <v>102</v>
      </c>
      <c r="B377" s="392">
        <v>78</v>
      </c>
      <c r="C377" s="397">
        <v>82</v>
      </c>
      <c r="D377" s="391">
        <f t="shared" si="11"/>
        <v>1.051</v>
      </c>
    </row>
    <row r="378" s="3" customFormat="1" ht="17.65" customHeight="1" spans="1:4">
      <c r="A378" s="233" t="s">
        <v>110</v>
      </c>
      <c r="B378" s="392">
        <v>2227</v>
      </c>
      <c r="C378" s="397">
        <v>2331</v>
      </c>
      <c r="D378" s="391">
        <f t="shared" si="11"/>
        <v>1.047</v>
      </c>
    </row>
    <row r="379" s="3" customFormat="1" ht="17.65" customHeight="1" spans="1:4">
      <c r="A379" s="233" t="s">
        <v>864</v>
      </c>
      <c r="B379" s="392">
        <v>5</v>
      </c>
      <c r="C379" s="397">
        <v>8</v>
      </c>
      <c r="D379" s="391">
        <f t="shared" si="11"/>
        <v>1.6</v>
      </c>
    </row>
    <row r="380" s="3" customFormat="1" ht="17.65" customHeight="1" spans="1:4">
      <c r="A380" s="233" t="s">
        <v>865</v>
      </c>
      <c r="B380" s="392">
        <v>73</v>
      </c>
      <c r="C380" s="397">
        <v>81</v>
      </c>
      <c r="D380" s="391">
        <f t="shared" si="11"/>
        <v>1.11</v>
      </c>
    </row>
    <row r="381" s="3" customFormat="1" ht="17.65" customHeight="1" spans="1:4">
      <c r="A381" s="233" t="s">
        <v>866</v>
      </c>
      <c r="B381" s="392">
        <v>352</v>
      </c>
      <c r="C381" s="397">
        <v>477</v>
      </c>
      <c r="D381" s="391">
        <f t="shared" si="11"/>
        <v>1.355</v>
      </c>
    </row>
    <row r="382" s="3" customFormat="1" ht="17.65" customHeight="1" spans="1:4">
      <c r="A382" s="233" t="s">
        <v>867</v>
      </c>
      <c r="B382" s="392">
        <v>360</v>
      </c>
      <c r="C382" s="397">
        <v>382</v>
      </c>
      <c r="D382" s="391">
        <f t="shared" si="11"/>
        <v>1.061</v>
      </c>
    </row>
    <row r="383" s="2" customFormat="1" ht="17.65" customHeight="1" spans="1:4">
      <c r="A383" s="233" t="s">
        <v>868</v>
      </c>
      <c r="B383" s="392"/>
      <c r="C383" s="397"/>
      <c r="D383" s="391" t="str">
        <f t="shared" si="11"/>
        <v/>
      </c>
    </row>
    <row r="384" s="3" customFormat="1" ht="17.65" customHeight="1" spans="1:4">
      <c r="A384" s="233" t="s">
        <v>869</v>
      </c>
      <c r="B384" s="392">
        <v>53</v>
      </c>
      <c r="C384" s="397">
        <v>52</v>
      </c>
      <c r="D384" s="391">
        <f t="shared" si="11"/>
        <v>0.981</v>
      </c>
    </row>
    <row r="385" s="2" customFormat="1" ht="17.65" customHeight="1" spans="1:4">
      <c r="A385" s="233" t="s">
        <v>870</v>
      </c>
      <c r="B385" s="392">
        <v>99</v>
      </c>
      <c r="C385" s="397">
        <v>90</v>
      </c>
      <c r="D385" s="391">
        <f t="shared" si="11"/>
        <v>0.909</v>
      </c>
    </row>
    <row r="386" s="3" customFormat="1" ht="17.65" customHeight="1" spans="1:4">
      <c r="A386" s="233" t="s">
        <v>871</v>
      </c>
      <c r="B386" s="392"/>
      <c r="C386" s="397"/>
      <c r="D386" s="391" t="str">
        <f t="shared" si="11"/>
        <v/>
      </c>
    </row>
    <row r="387" s="3" customFormat="1" ht="17.65" customHeight="1" spans="1:4">
      <c r="A387" s="233" t="s">
        <v>872</v>
      </c>
      <c r="B387" s="392"/>
      <c r="C387" s="397"/>
      <c r="D387" s="391" t="str">
        <f t="shared" si="11"/>
        <v/>
      </c>
    </row>
    <row r="388" s="3" customFormat="1" ht="17.65" customHeight="1" spans="1:4">
      <c r="A388" s="233" t="s">
        <v>873</v>
      </c>
      <c r="B388" s="392">
        <v>35</v>
      </c>
      <c r="C388" s="397"/>
      <c r="D388" s="391" t="str">
        <f t="shared" si="11"/>
        <v/>
      </c>
    </row>
    <row r="389" s="3" customFormat="1" ht="17.65" customHeight="1" spans="1:4">
      <c r="A389" s="402" t="s">
        <v>874</v>
      </c>
      <c r="B389" s="392">
        <v>1030</v>
      </c>
      <c r="C389" s="397">
        <v>1462</v>
      </c>
      <c r="D389" s="391">
        <f t="shared" si="11"/>
        <v>1.419</v>
      </c>
    </row>
    <row r="390" s="3" customFormat="1" ht="17.65" customHeight="1" spans="1:4">
      <c r="A390" s="233" t="s">
        <v>875</v>
      </c>
      <c r="B390" s="392"/>
      <c r="C390" s="397"/>
      <c r="D390" s="391" t="str">
        <f t="shared" si="11"/>
        <v/>
      </c>
    </row>
    <row r="391" s="3" customFormat="1" ht="17.65" customHeight="1" spans="1:4">
      <c r="A391" s="233" t="s">
        <v>876</v>
      </c>
      <c r="B391" s="392">
        <v>7128</v>
      </c>
      <c r="C391" s="397">
        <v>7928</v>
      </c>
      <c r="D391" s="391">
        <f t="shared" si="11"/>
        <v>1.112</v>
      </c>
    </row>
    <row r="392" s="3" customFormat="1" ht="17.65" customHeight="1" spans="1:4">
      <c r="A392" s="233" t="s">
        <v>877</v>
      </c>
      <c r="B392" s="392">
        <v>3120</v>
      </c>
      <c r="C392" s="397">
        <v>3728</v>
      </c>
      <c r="D392" s="391">
        <f t="shared" si="11"/>
        <v>1.195</v>
      </c>
    </row>
    <row r="393" s="3" customFormat="1" ht="17.65" customHeight="1" spans="1:4">
      <c r="A393" s="233" t="s">
        <v>878</v>
      </c>
      <c r="B393" s="392">
        <v>160</v>
      </c>
      <c r="C393" s="397">
        <v>200</v>
      </c>
      <c r="D393" s="391">
        <f t="shared" si="11"/>
        <v>1.25</v>
      </c>
    </row>
    <row r="394" s="3" customFormat="1" ht="17.65" customHeight="1" spans="1:4">
      <c r="A394" s="233" t="s">
        <v>879</v>
      </c>
      <c r="B394" s="392">
        <v>30</v>
      </c>
      <c r="C394" s="397"/>
      <c r="D394" s="391"/>
    </row>
    <row r="395" s="3" customFormat="1" ht="17.65" customHeight="1" spans="1:4">
      <c r="A395" s="233" t="s">
        <v>880</v>
      </c>
      <c r="B395" s="392">
        <v>14</v>
      </c>
      <c r="C395" s="397"/>
      <c r="D395" s="391"/>
    </row>
    <row r="396" s="2" customFormat="1" ht="17.65" customHeight="1" spans="1:4">
      <c r="A396" s="233" t="s">
        <v>881</v>
      </c>
      <c r="B396" s="392">
        <v>93</v>
      </c>
      <c r="C396" s="397"/>
      <c r="D396" s="391" t="str">
        <f t="shared" ref="D396:D408" si="12">IF(AND(B396&lt;&gt;0,C396&lt;&gt;0),C396/B396,"")</f>
        <v/>
      </c>
    </row>
    <row r="397" s="3" customFormat="1" ht="17.65" customHeight="1" spans="1:4">
      <c r="A397" s="237" t="s">
        <v>882</v>
      </c>
      <c r="B397" s="390">
        <f>SUM(B398:B413)</f>
        <v>4732</v>
      </c>
      <c r="C397" s="390">
        <f>SUM(C398:C413)</f>
        <v>6057</v>
      </c>
      <c r="D397" s="391">
        <f t="shared" si="12"/>
        <v>1.28</v>
      </c>
    </row>
    <row r="398" s="3" customFormat="1" ht="17.65" customHeight="1" spans="1:4">
      <c r="A398" s="233" t="s">
        <v>101</v>
      </c>
      <c r="B398" s="392">
        <v>870</v>
      </c>
      <c r="C398" s="397">
        <v>867</v>
      </c>
      <c r="D398" s="391">
        <f t="shared" si="12"/>
        <v>0.997</v>
      </c>
    </row>
    <row r="399" s="3" customFormat="1" ht="17.65" customHeight="1" spans="1:4">
      <c r="A399" s="233" t="s">
        <v>102</v>
      </c>
      <c r="B399" s="392">
        <v>22</v>
      </c>
      <c r="C399" s="397">
        <v>456</v>
      </c>
      <c r="D399" s="391">
        <f t="shared" si="12"/>
        <v>20.727</v>
      </c>
    </row>
    <row r="400" s="3" customFormat="1" ht="17.65" customHeight="1" spans="1:4">
      <c r="A400" s="233" t="s">
        <v>883</v>
      </c>
      <c r="B400" s="392">
        <v>911</v>
      </c>
      <c r="C400" s="397">
        <v>923</v>
      </c>
      <c r="D400" s="391">
        <f t="shared" si="12"/>
        <v>1.013</v>
      </c>
    </row>
    <row r="401" s="2" customFormat="1" ht="17.65" customHeight="1" spans="1:4">
      <c r="A401" s="233" t="s">
        <v>884</v>
      </c>
      <c r="B401" s="392">
        <v>501</v>
      </c>
      <c r="C401" s="397">
        <v>600</v>
      </c>
      <c r="D401" s="391">
        <f t="shared" si="12"/>
        <v>1.198</v>
      </c>
    </row>
    <row r="402" s="2" customFormat="1" ht="17.65" customHeight="1" spans="1:4">
      <c r="A402" s="233" t="s">
        <v>885</v>
      </c>
      <c r="B402" s="390"/>
      <c r="C402" s="397"/>
      <c r="D402" s="391" t="str">
        <f t="shared" si="12"/>
        <v/>
      </c>
    </row>
    <row r="403" s="3" customFormat="1" ht="17.65" customHeight="1" spans="1:4">
      <c r="A403" s="233" t="s">
        <v>886</v>
      </c>
      <c r="B403" s="390"/>
      <c r="C403" s="397"/>
      <c r="D403" s="391" t="str">
        <f t="shared" si="12"/>
        <v/>
      </c>
    </row>
    <row r="404" s="3" customFormat="1" ht="17.65" customHeight="1" spans="1:4">
      <c r="A404" s="233" t="s">
        <v>887</v>
      </c>
      <c r="B404" s="392">
        <v>2121</v>
      </c>
      <c r="C404" s="397">
        <v>2971</v>
      </c>
      <c r="D404" s="391">
        <f t="shared" si="12"/>
        <v>1.401</v>
      </c>
    </row>
    <row r="405" s="3" customFormat="1" ht="17.65" customHeight="1" spans="1:4">
      <c r="A405" s="233" t="s">
        <v>888</v>
      </c>
      <c r="B405" s="390"/>
      <c r="C405" s="397"/>
      <c r="D405" s="391" t="str">
        <f t="shared" si="12"/>
        <v/>
      </c>
    </row>
    <row r="406" s="3" customFormat="1" ht="17.65" customHeight="1" spans="1:4">
      <c r="A406" s="402" t="s">
        <v>889</v>
      </c>
      <c r="B406" s="392">
        <v>159</v>
      </c>
      <c r="C406" s="397">
        <v>140</v>
      </c>
      <c r="D406" s="391">
        <f t="shared" si="12"/>
        <v>0.881</v>
      </c>
    </row>
    <row r="407" s="3" customFormat="1" ht="17.65" customHeight="1" spans="1:4">
      <c r="A407" s="402" t="s">
        <v>890</v>
      </c>
      <c r="B407" s="392">
        <v>105</v>
      </c>
      <c r="C407" s="397">
        <v>100</v>
      </c>
      <c r="D407" s="391">
        <f t="shared" si="12"/>
        <v>0.952</v>
      </c>
    </row>
    <row r="408" s="3" customFormat="1" ht="17.65" customHeight="1" spans="1:4">
      <c r="A408" s="233" t="s">
        <v>891</v>
      </c>
      <c r="B408" s="392">
        <v>20</v>
      </c>
      <c r="C408" s="397"/>
      <c r="D408" s="391" t="str">
        <f t="shared" si="12"/>
        <v/>
      </c>
    </row>
    <row r="409" s="379" customFormat="1" ht="17.65" customHeight="1" spans="1:4">
      <c r="A409" s="233" t="s">
        <v>892</v>
      </c>
      <c r="B409" s="392">
        <v>14</v>
      </c>
      <c r="C409" s="397"/>
      <c r="D409" s="391"/>
    </row>
    <row r="410" s="2" customFormat="1" ht="17.65" customHeight="1" spans="1:4">
      <c r="A410" s="233" t="s">
        <v>893</v>
      </c>
      <c r="B410" s="392"/>
      <c r="C410" s="397"/>
      <c r="D410" s="391" t="str">
        <f t="shared" ref="D410:D431" si="13">IF(AND(B410&lt;&gt;0,C410&lt;&gt;0),C410/B410,"")</f>
        <v/>
      </c>
    </row>
    <row r="411" s="3" customFormat="1" ht="17.65" customHeight="1" spans="1:4">
      <c r="A411" s="233" t="s">
        <v>894</v>
      </c>
      <c r="B411" s="392"/>
      <c r="C411" s="397"/>
      <c r="D411" s="391" t="str">
        <f t="shared" si="13"/>
        <v/>
      </c>
    </row>
    <row r="412" s="3" customFormat="1" ht="17.65" customHeight="1" spans="1:4">
      <c r="A412" s="233" t="s">
        <v>869</v>
      </c>
      <c r="B412" s="392"/>
      <c r="C412" s="397"/>
      <c r="D412" s="391" t="str">
        <f t="shared" si="13"/>
        <v/>
      </c>
    </row>
    <row r="413" s="3" customFormat="1" ht="17.65" customHeight="1" spans="1:4">
      <c r="A413" s="233" t="s">
        <v>895</v>
      </c>
      <c r="B413" s="392">
        <v>9</v>
      </c>
      <c r="C413" s="397"/>
      <c r="D413" s="391" t="str">
        <f t="shared" si="13"/>
        <v/>
      </c>
    </row>
    <row r="414" s="3" customFormat="1" ht="17.65" customHeight="1" spans="1:4">
      <c r="A414" s="237" t="s">
        <v>896</v>
      </c>
      <c r="B414" s="390">
        <f>SUM(B415:B423)</f>
        <v>2432</v>
      </c>
      <c r="C414" s="390">
        <f>SUM(C415:C423)</f>
        <v>2751</v>
      </c>
      <c r="D414" s="391">
        <f t="shared" si="13"/>
        <v>1.131</v>
      </c>
    </row>
    <row r="415" s="3" customFormat="1" ht="17.65" customHeight="1" spans="1:4">
      <c r="A415" s="233" t="s">
        <v>101</v>
      </c>
      <c r="B415" s="392">
        <v>791</v>
      </c>
      <c r="C415" s="397">
        <v>827</v>
      </c>
      <c r="D415" s="391">
        <f t="shared" si="13"/>
        <v>1.046</v>
      </c>
    </row>
    <row r="416" s="3" customFormat="1" ht="17.65" customHeight="1" spans="1:4">
      <c r="A416" s="233" t="s">
        <v>102</v>
      </c>
      <c r="B416" s="392">
        <v>66</v>
      </c>
      <c r="C416" s="397">
        <v>22</v>
      </c>
      <c r="D416" s="391">
        <f t="shared" si="13"/>
        <v>0.333</v>
      </c>
    </row>
    <row r="417" s="3" customFormat="1" ht="17.65" customHeight="1" spans="1:4">
      <c r="A417" s="233" t="s">
        <v>304</v>
      </c>
      <c r="B417" s="392"/>
      <c r="C417" s="397">
        <v>760</v>
      </c>
      <c r="D417" s="391" t="str">
        <f t="shared" si="13"/>
        <v/>
      </c>
    </row>
    <row r="418" s="3" customFormat="1" ht="17.65" customHeight="1" spans="1:4">
      <c r="A418" s="233" t="s">
        <v>897</v>
      </c>
      <c r="B418" s="392">
        <v>852</v>
      </c>
      <c r="C418" s="397">
        <v>842</v>
      </c>
      <c r="D418" s="391">
        <f t="shared" si="13"/>
        <v>0.988</v>
      </c>
    </row>
    <row r="419" s="2" customFormat="1" ht="17.65" customHeight="1" spans="1:4">
      <c r="A419" s="233" t="s">
        <v>898</v>
      </c>
      <c r="B419" s="392">
        <v>500</v>
      </c>
      <c r="C419" s="397">
        <v>268</v>
      </c>
      <c r="D419" s="391">
        <f t="shared" si="13"/>
        <v>0.536</v>
      </c>
    </row>
    <row r="420" s="2" customFormat="1" ht="17.65" customHeight="1" spans="1:4">
      <c r="A420" s="233" t="s">
        <v>899</v>
      </c>
      <c r="B420" s="392">
        <v>14</v>
      </c>
      <c r="C420" s="397"/>
      <c r="D420" s="391" t="str">
        <f t="shared" si="13"/>
        <v/>
      </c>
    </row>
    <row r="421" s="3" customFormat="1" ht="17.65" customHeight="1" spans="1:4">
      <c r="A421" s="233" t="s">
        <v>900</v>
      </c>
      <c r="B421" s="392">
        <v>26</v>
      </c>
      <c r="C421" s="397">
        <v>32</v>
      </c>
      <c r="D421" s="391">
        <f t="shared" si="13"/>
        <v>1.231</v>
      </c>
    </row>
    <row r="422" s="3" customFormat="1" ht="17.65" customHeight="1" spans="1:4">
      <c r="A422" s="233" t="s">
        <v>901</v>
      </c>
      <c r="B422" s="392">
        <v>100</v>
      </c>
      <c r="C422" s="397"/>
      <c r="D422" s="391" t="str">
        <f t="shared" si="13"/>
        <v/>
      </c>
    </row>
    <row r="423" s="3" customFormat="1" ht="17.65" customHeight="1" spans="1:4">
      <c r="A423" s="233" t="s">
        <v>902</v>
      </c>
      <c r="B423" s="392">
        <v>83</v>
      </c>
      <c r="C423" s="397"/>
      <c r="D423" s="391" t="str">
        <f t="shared" si="13"/>
        <v/>
      </c>
    </row>
    <row r="424" s="3" customFormat="1" ht="17.65" customHeight="1" spans="1:4">
      <c r="A424" s="237" t="s">
        <v>903</v>
      </c>
      <c r="B424" s="390">
        <f>SUM(B425:B430)</f>
        <v>66405</v>
      </c>
      <c r="C424" s="390">
        <f>SUM(C425:C430)</f>
        <v>69022</v>
      </c>
      <c r="D424" s="391">
        <f t="shared" si="13"/>
        <v>1.039</v>
      </c>
    </row>
    <row r="425" s="3" customFormat="1" ht="17.65" customHeight="1" spans="1:4">
      <c r="A425" s="233" t="s">
        <v>101</v>
      </c>
      <c r="B425" s="392">
        <v>444</v>
      </c>
      <c r="C425" s="397">
        <v>426</v>
      </c>
      <c r="D425" s="391">
        <f t="shared" si="13"/>
        <v>0.959</v>
      </c>
    </row>
    <row r="426" s="3" customFormat="1" ht="17.65" customHeight="1" spans="1:4">
      <c r="A426" s="233" t="s">
        <v>102</v>
      </c>
      <c r="B426" s="392">
        <v>94</v>
      </c>
      <c r="C426" s="397">
        <v>20</v>
      </c>
      <c r="D426" s="391">
        <f t="shared" si="13"/>
        <v>0.213</v>
      </c>
    </row>
    <row r="427" s="3" customFormat="1" ht="17.65" customHeight="1" spans="1:4">
      <c r="A427" s="233" t="s">
        <v>904</v>
      </c>
      <c r="B427" s="392">
        <v>45500</v>
      </c>
      <c r="C427" s="397">
        <v>45088</v>
      </c>
      <c r="D427" s="391">
        <f t="shared" si="13"/>
        <v>0.991</v>
      </c>
    </row>
    <row r="428" s="3" customFormat="1" ht="17.65" customHeight="1" spans="1:4">
      <c r="A428" s="233" t="s">
        <v>905</v>
      </c>
      <c r="B428" s="392">
        <v>11213</v>
      </c>
      <c r="C428" s="397">
        <v>12200</v>
      </c>
      <c r="D428" s="391">
        <f t="shared" si="13"/>
        <v>1.088</v>
      </c>
    </row>
    <row r="429" s="3" customFormat="1" ht="17.65" customHeight="1" spans="1:4">
      <c r="A429" s="233" t="s">
        <v>906</v>
      </c>
      <c r="B429" s="392">
        <v>1145</v>
      </c>
      <c r="C429" s="397">
        <v>1800</v>
      </c>
      <c r="D429" s="391">
        <f t="shared" si="13"/>
        <v>1.572</v>
      </c>
    </row>
    <row r="430" s="3" customFormat="1" ht="17.65" customHeight="1" spans="1:4">
      <c r="A430" s="233" t="s">
        <v>907</v>
      </c>
      <c r="B430" s="392">
        <v>8009</v>
      </c>
      <c r="C430" s="397">
        <v>9488</v>
      </c>
      <c r="D430" s="391">
        <f t="shared" si="13"/>
        <v>1.185</v>
      </c>
    </row>
    <row r="431" s="3" customFormat="1" ht="17.65" customHeight="1" spans="1:4">
      <c r="A431" s="237" t="s">
        <v>908</v>
      </c>
      <c r="B431" s="390">
        <f>SUM(B432:B433)</f>
        <v>0</v>
      </c>
      <c r="C431" s="397"/>
      <c r="D431" s="391" t="str">
        <f t="shared" si="13"/>
        <v/>
      </c>
    </row>
    <row r="432" s="3" customFormat="1" ht="17.65" customHeight="1" spans="1:4">
      <c r="A432" s="403" t="s">
        <v>909</v>
      </c>
      <c r="B432" s="390"/>
      <c r="C432" s="397"/>
      <c r="D432" s="391"/>
    </row>
    <row r="433" s="3" customFormat="1" ht="17.65" customHeight="1" spans="1:4">
      <c r="A433" s="233" t="s">
        <v>910</v>
      </c>
      <c r="B433" s="390"/>
      <c r="C433" s="397"/>
      <c r="D433" s="391" t="str">
        <f t="shared" ref="D433:D449" si="14">IF(AND(B433&lt;&gt;0,C433&lt;&gt;0),C433/B433,"")</f>
        <v/>
      </c>
    </row>
    <row r="434" s="2" customFormat="1" ht="17.65" customHeight="1" spans="1:4">
      <c r="A434" s="237" t="s">
        <v>911</v>
      </c>
      <c r="B434" s="390">
        <f>SUM(B435:B437)</f>
        <v>3067</v>
      </c>
      <c r="C434" s="390">
        <f>SUM(C435:C437)</f>
        <v>2094</v>
      </c>
      <c r="D434" s="391">
        <f t="shared" si="14"/>
        <v>0.683</v>
      </c>
    </row>
    <row r="435" s="3" customFormat="1" ht="17.65" customHeight="1" spans="1:4">
      <c r="A435" s="233" t="s">
        <v>912</v>
      </c>
      <c r="B435" s="392">
        <v>407</v>
      </c>
      <c r="C435" s="397">
        <v>406</v>
      </c>
      <c r="D435" s="391">
        <f t="shared" si="14"/>
        <v>0.998</v>
      </c>
    </row>
    <row r="436" s="3" customFormat="1" ht="17.65" customHeight="1" spans="1:4">
      <c r="A436" s="233" t="s">
        <v>913</v>
      </c>
      <c r="B436" s="392">
        <v>1585</v>
      </c>
      <c r="C436" s="397">
        <v>944</v>
      </c>
      <c r="D436" s="391">
        <f t="shared" si="14"/>
        <v>0.596</v>
      </c>
    </row>
    <row r="437" s="3" customFormat="1" ht="17.65" customHeight="1" spans="1:4">
      <c r="A437" s="233" t="s">
        <v>914</v>
      </c>
      <c r="B437" s="392">
        <v>1075</v>
      </c>
      <c r="C437" s="397">
        <v>744</v>
      </c>
      <c r="D437" s="391">
        <f t="shared" si="14"/>
        <v>0.692</v>
      </c>
    </row>
    <row r="438" s="2" customFormat="1" ht="17.65" customHeight="1" spans="1:4">
      <c r="A438" s="237" t="s">
        <v>915</v>
      </c>
      <c r="B438" s="390">
        <f>SUM(B439:B441)</f>
        <v>1837</v>
      </c>
      <c r="C438" s="390">
        <f>SUM(C439:C441)</f>
        <v>4098</v>
      </c>
      <c r="D438" s="391">
        <f t="shared" si="14"/>
        <v>2.231</v>
      </c>
    </row>
    <row r="439" s="3" customFormat="1" ht="17.65" customHeight="1" spans="1:4">
      <c r="A439" s="233" t="s">
        <v>916</v>
      </c>
      <c r="B439" s="392">
        <v>158</v>
      </c>
      <c r="C439" s="397"/>
      <c r="D439" s="391" t="str">
        <f t="shared" si="14"/>
        <v/>
      </c>
    </row>
    <row r="440" s="3" customFormat="1" ht="17.65" customHeight="1" spans="1:4">
      <c r="A440" s="233" t="s">
        <v>917</v>
      </c>
      <c r="B440" s="392">
        <v>805</v>
      </c>
      <c r="C440" s="397">
        <v>2285</v>
      </c>
      <c r="D440" s="391">
        <f t="shared" si="14"/>
        <v>2.839</v>
      </c>
    </row>
    <row r="441" s="3" customFormat="1" ht="17.65" customHeight="1" spans="1:4">
      <c r="A441" s="233" t="s">
        <v>918</v>
      </c>
      <c r="B441" s="392">
        <v>874</v>
      </c>
      <c r="C441" s="397">
        <v>1813</v>
      </c>
      <c r="D441" s="391">
        <f t="shared" si="14"/>
        <v>2.074</v>
      </c>
    </row>
    <row r="442" s="3" customFormat="1" ht="17.65" customHeight="1" spans="1:4">
      <c r="A442" s="237" t="s">
        <v>919</v>
      </c>
      <c r="B442" s="390">
        <f>SUM(B443:B443)</f>
        <v>3</v>
      </c>
      <c r="C442" s="390">
        <f>SUM(C443:C443)</f>
        <v>3</v>
      </c>
      <c r="D442" s="391">
        <f t="shared" si="14"/>
        <v>1</v>
      </c>
    </row>
    <row r="443" s="2" customFormat="1" ht="17.65" customHeight="1" spans="1:4">
      <c r="A443" s="233" t="s">
        <v>437</v>
      </c>
      <c r="B443" s="392">
        <v>3</v>
      </c>
      <c r="C443" s="397">
        <v>3</v>
      </c>
      <c r="D443" s="391">
        <f t="shared" si="14"/>
        <v>1</v>
      </c>
    </row>
    <row r="444" s="3" customFormat="1" ht="17.65" customHeight="1" spans="1:4">
      <c r="A444" s="237" t="s">
        <v>920</v>
      </c>
      <c r="B444" s="390">
        <f>SUM(B445+B452+B456)</f>
        <v>3601</v>
      </c>
      <c r="C444" s="390">
        <f>SUM(C445+C452+C456)</f>
        <v>3872</v>
      </c>
      <c r="D444" s="391">
        <f t="shared" si="14"/>
        <v>1.075</v>
      </c>
    </row>
    <row r="445" s="3" customFormat="1" ht="17.65" customHeight="1" spans="1:4">
      <c r="A445" s="237" t="s">
        <v>921</v>
      </c>
      <c r="B445" s="390">
        <f>SUM(B446:B451)</f>
        <v>2612</v>
      </c>
      <c r="C445" s="390">
        <f>SUM(C446:C451)</f>
        <v>2822</v>
      </c>
      <c r="D445" s="391">
        <f t="shared" si="14"/>
        <v>1.08</v>
      </c>
    </row>
    <row r="446" s="3" customFormat="1" ht="17.65" customHeight="1" spans="1:4">
      <c r="A446" s="233" t="s">
        <v>101</v>
      </c>
      <c r="B446" s="392">
        <v>288</v>
      </c>
      <c r="C446" s="397">
        <v>262</v>
      </c>
      <c r="D446" s="391">
        <f t="shared" si="14"/>
        <v>0.91</v>
      </c>
    </row>
    <row r="447" s="3" customFormat="1" ht="17.65" customHeight="1" spans="1:4">
      <c r="A447" s="233" t="s">
        <v>102</v>
      </c>
      <c r="B447" s="392">
        <v>85</v>
      </c>
      <c r="C447" s="397">
        <v>26</v>
      </c>
      <c r="D447" s="391">
        <f t="shared" si="14"/>
        <v>0.306</v>
      </c>
    </row>
    <row r="448" s="3" customFormat="1" ht="17.65" customHeight="1" spans="1:4">
      <c r="A448" s="233" t="s">
        <v>922</v>
      </c>
      <c r="B448" s="392">
        <v>1865</v>
      </c>
      <c r="C448" s="397">
        <v>1991</v>
      </c>
      <c r="D448" s="391">
        <f t="shared" si="14"/>
        <v>1.068</v>
      </c>
    </row>
    <row r="449" s="3" customFormat="1" ht="17.65" customHeight="1" spans="1:4">
      <c r="A449" s="233" t="s">
        <v>923</v>
      </c>
      <c r="B449" s="392">
        <v>200</v>
      </c>
      <c r="C449" s="397">
        <v>325</v>
      </c>
      <c r="D449" s="391">
        <f t="shared" si="14"/>
        <v>1.625</v>
      </c>
    </row>
    <row r="450" s="379" customFormat="1" ht="17.65" customHeight="1" spans="1:4">
      <c r="A450" s="233" t="s">
        <v>924</v>
      </c>
      <c r="B450" s="392">
        <v>174</v>
      </c>
      <c r="C450" s="397">
        <v>200</v>
      </c>
      <c r="D450" s="391"/>
    </row>
    <row r="451" s="2" customFormat="1" ht="17.65" customHeight="1" spans="1:4">
      <c r="A451" s="233" t="s">
        <v>925</v>
      </c>
      <c r="B451" s="392"/>
      <c r="C451" s="397">
        <v>18</v>
      </c>
      <c r="D451" s="391" t="str">
        <f t="shared" ref="D451:D458" si="15">IF(AND(B451&lt;&gt;0,C451&lt;&gt;0),C451/B451,"")</f>
        <v/>
      </c>
    </row>
    <row r="452" s="3" customFormat="1" ht="17.65" customHeight="1" spans="1:4">
      <c r="A452" s="237" t="s">
        <v>926</v>
      </c>
      <c r="B452" s="390">
        <f>SUM(B453:B455)</f>
        <v>273</v>
      </c>
      <c r="C452" s="390">
        <f>SUM(C453:C455)</f>
        <v>280</v>
      </c>
      <c r="D452" s="391">
        <f t="shared" si="15"/>
        <v>1.026</v>
      </c>
    </row>
    <row r="453" s="2" customFormat="1" ht="17.65" customHeight="1" spans="1:4">
      <c r="A453" s="233" t="s">
        <v>927</v>
      </c>
      <c r="B453" s="392">
        <v>273</v>
      </c>
      <c r="C453" s="397">
        <v>280</v>
      </c>
      <c r="D453" s="391">
        <f t="shared" si="15"/>
        <v>1.026</v>
      </c>
    </row>
    <row r="454" s="3" customFormat="1" ht="17.65" customHeight="1" spans="1:4">
      <c r="A454" s="233" t="s">
        <v>928</v>
      </c>
      <c r="B454" s="392"/>
      <c r="C454" s="398"/>
      <c r="D454" s="391" t="str">
        <f t="shared" si="15"/>
        <v/>
      </c>
    </row>
    <row r="455" s="2" customFormat="1" ht="17.65" customHeight="1" spans="1:4">
      <c r="A455" s="233" t="s">
        <v>929</v>
      </c>
      <c r="B455" s="392"/>
      <c r="C455" s="397"/>
      <c r="D455" s="391" t="str">
        <f t="shared" si="15"/>
        <v/>
      </c>
    </row>
    <row r="456" s="2" customFormat="1" ht="17.65" customHeight="1" spans="1:4">
      <c r="A456" s="237" t="s">
        <v>930</v>
      </c>
      <c r="B456" s="390">
        <f>SUM(B457:B459)</f>
        <v>716</v>
      </c>
      <c r="C456" s="390">
        <f>SUM(C457:C459)</f>
        <v>770</v>
      </c>
      <c r="D456" s="391">
        <f t="shared" si="15"/>
        <v>1.075</v>
      </c>
    </row>
    <row r="457" s="3" customFormat="1" ht="17.65" customHeight="1" spans="1:4">
      <c r="A457" s="233" t="s">
        <v>931</v>
      </c>
      <c r="B457" s="392">
        <v>5</v>
      </c>
      <c r="C457" s="397"/>
      <c r="D457" s="391" t="str">
        <f t="shared" si="15"/>
        <v/>
      </c>
    </row>
    <row r="458" s="3" customFormat="1" ht="17.65" customHeight="1" spans="1:4">
      <c r="A458" s="233" t="s">
        <v>932</v>
      </c>
      <c r="B458" s="392">
        <v>700</v>
      </c>
      <c r="C458" s="397">
        <v>759</v>
      </c>
      <c r="D458" s="391">
        <f t="shared" si="15"/>
        <v>1.084</v>
      </c>
    </row>
    <row r="459" s="3" customFormat="1" ht="17.65" customHeight="1" spans="1:4">
      <c r="A459" s="233" t="s">
        <v>933</v>
      </c>
      <c r="B459" s="392">
        <v>11</v>
      </c>
      <c r="C459" s="397">
        <v>11</v>
      </c>
      <c r="D459" s="391"/>
    </row>
    <row r="460" s="3" customFormat="1" ht="17.65" customHeight="1" spans="1:4">
      <c r="A460" s="237" t="s">
        <v>934</v>
      </c>
      <c r="B460" s="390">
        <f>SUM(B466+B461)</f>
        <v>256</v>
      </c>
      <c r="C460" s="390">
        <f>SUM(C466+C461)</f>
        <v>375</v>
      </c>
      <c r="D460" s="391">
        <f t="shared" ref="D460:D462" si="16">IF(AND(B460&lt;&gt;0,C460&lt;&gt;0),C460/B460,"")</f>
        <v>1.465</v>
      </c>
    </row>
    <row r="461" s="3" customFormat="1" ht="17.65" customHeight="1" spans="1:4">
      <c r="A461" s="237" t="s">
        <v>935</v>
      </c>
      <c r="B461" s="390">
        <f>SUM(B462:B465)</f>
        <v>171</v>
      </c>
      <c r="C461" s="390">
        <f>SUM(C462:C465)</f>
        <v>240</v>
      </c>
      <c r="D461" s="391">
        <f t="shared" si="16"/>
        <v>1.404</v>
      </c>
    </row>
    <row r="462" s="2" customFormat="1" ht="17.65" customHeight="1" spans="1:4">
      <c r="A462" s="233" t="s">
        <v>936</v>
      </c>
      <c r="B462" s="390"/>
      <c r="C462" s="397">
        <v>50</v>
      </c>
      <c r="D462" s="391" t="str">
        <f t="shared" si="16"/>
        <v/>
      </c>
    </row>
    <row r="463" s="2" customFormat="1" ht="17.65" customHeight="1" spans="1:4">
      <c r="A463" s="233" t="s">
        <v>102</v>
      </c>
      <c r="B463" s="392">
        <v>10</v>
      </c>
      <c r="C463" s="397">
        <v>10</v>
      </c>
      <c r="D463" s="391"/>
    </row>
    <row r="464" s="2" customFormat="1" ht="17.65" customHeight="1" spans="1:4">
      <c r="A464" s="233" t="s">
        <v>937</v>
      </c>
      <c r="B464" s="392">
        <v>50</v>
      </c>
      <c r="C464" s="397">
        <v>50</v>
      </c>
      <c r="D464" s="391"/>
    </row>
    <row r="465" s="3" customFormat="1" ht="17.65" customHeight="1" spans="1:4">
      <c r="A465" s="233" t="s">
        <v>938</v>
      </c>
      <c r="B465" s="392">
        <v>111</v>
      </c>
      <c r="C465" s="397">
        <v>130</v>
      </c>
      <c r="D465" s="391">
        <f t="shared" ref="D465:D489" si="17">IF(AND(B465&lt;&gt;0,C465&lt;&gt;0),C465/B465,"")</f>
        <v>1.171</v>
      </c>
    </row>
    <row r="466" s="2" customFormat="1" ht="17.65" customHeight="1" spans="1:4">
      <c r="A466" s="237" t="s">
        <v>939</v>
      </c>
      <c r="B466" s="390">
        <f>SUM(B467:B467)</f>
        <v>85</v>
      </c>
      <c r="C466" s="390">
        <f>SUM(C467:C467)</f>
        <v>135</v>
      </c>
      <c r="D466" s="391">
        <f t="shared" si="17"/>
        <v>1.588</v>
      </c>
    </row>
    <row r="467" s="3" customFormat="1" ht="17.65" customHeight="1" spans="1:4">
      <c r="A467" s="233" t="s">
        <v>940</v>
      </c>
      <c r="B467" s="392">
        <v>85</v>
      </c>
      <c r="C467" s="397">
        <v>135</v>
      </c>
      <c r="D467" s="391">
        <f t="shared" si="17"/>
        <v>1.588</v>
      </c>
    </row>
    <row r="468" s="3" customFormat="1" ht="17.65" customHeight="1" spans="1:4">
      <c r="A468" s="237" t="s">
        <v>941</v>
      </c>
      <c r="B468" s="390">
        <f>SUM(B476+B469+B474)</f>
        <v>522</v>
      </c>
      <c r="C468" s="390">
        <f>SUM(C476+C469)</f>
        <v>431</v>
      </c>
      <c r="D468" s="391">
        <f t="shared" si="17"/>
        <v>0.826</v>
      </c>
    </row>
    <row r="469" s="2" customFormat="1" ht="17.65" customHeight="1" spans="1:4">
      <c r="A469" s="237" t="s">
        <v>942</v>
      </c>
      <c r="B469" s="390">
        <f>SUM(B470:B473)</f>
        <v>315</v>
      </c>
      <c r="C469" s="390">
        <f>SUM(C470:C473)</f>
        <v>261</v>
      </c>
      <c r="D469" s="391">
        <f t="shared" si="17"/>
        <v>0.829</v>
      </c>
    </row>
    <row r="470" s="3" customFormat="1" ht="17.65" customHeight="1" spans="1:4">
      <c r="A470" s="233" t="s">
        <v>101</v>
      </c>
      <c r="B470" s="392">
        <v>283</v>
      </c>
      <c r="C470" s="397">
        <v>241</v>
      </c>
      <c r="D470" s="391">
        <f t="shared" si="17"/>
        <v>0.852</v>
      </c>
    </row>
    <row r="471" s="2" customFormat="1" ht="17.65" customHeight="1" spans="1:4">
      <c r="A471" s="233" t="s">
        <v>102</v>
      </c>
      <c r="B471" s="392"/>
      <c r="C471" s="397"/>
      <c r="D471" s="391" t="str">
        <f t="shared" si="17"/>
        <v/>
      </c>
    </row>
    <row r="472" s="2" customFormat="1" ht="17.65" customHeight="1" spans="1:4">
      <c r="A472" s="233" t="s">
        <v>943</v>
      </c>
      <c r="B472" s="392"/>
      <c r="C472" s="397"/>
      <c r="D472" s="391" t="str">
        <f t="shared" si="17"/>
        <v/>
      </c>
    </row>
    <row r="473" s="3" customFormat="1" ht="17.65" customHeight="1" spans="1:4">
      <c r="A473" s="233" t="s">
        <v>944</v>
      </c>
      <c r="B473" s="392">
        <v>32</v>
      </c>
      <c r="C473" s="397">
        <v>20</v>
      </c>
      <c r="D473" s="391">
        <f t="shared" si="17"/>
        <v>0.625</v>
      </c>
    </row>
    <row r="474" s="3" customFormat="1" ht="17.65" customHeight="1" spans="1:4">
      <c r="A474" s="237" t="s">
        <v>945</v>
      </c>
      <c r="B474" s="390">
        <f>SUM(B475)</f>
        <v>12</v>
      </c>
      <c r="C474" s="397"/>
      <c r="D474" s="391" t="str">
        <f t="shared" si="17"/>
        <v/>
      </c>
    </row>
    <row r="475" s="3" customFormat="1" ht="17.65" customHeight="1" spans="1:4">
      <c r="A475" s="233" t="s">
        <v>946</v>
      </c>
      <c r="B475" s="392">
        <v>12</v>
      </c>
      <c r="C475" s="397"/>
      <c r="D475" s="391" t="str">
        <f t="shared" si="17"/>
        <v/>
      </c>
    </row>
    <row r="476" s="2" customFormat="1" ht="17.65" customHeight="1" spans="1:4">
      <c r="A476" s="237" t="s">
        <v>947</v>
      </c>
      <c r="B476" s="390">
        <f>SUM(B477:B477)</f>
        <v>195</v>
      </c>
      <c r="C476" s="390">
        <f>SUM(C477:C477)</f>
        <v>170</v>
      </c>
      <c r="D476" s="391">
        <f t="shared" si="17"/>
        <v>0.872</v>
      </c>
    </row>
    <row r="477" s="2" customFormat="1" ht="17.65" customHeight="1" spans="1:4">
      <c r="A477" s="233" t="s">
        <v>463</v>
      </c>
      <c r="B477" s="392">
        <v>195</v>
      </c>
      <c r="C477" s="397">
        <v>170</v>
      </c>
      <c r="D477" s="391">
        <f t="shared" si="17"/>
        <v>0.872</v>
      </c>
    </row>
    <row r="478" s="2" customFormat="1" ht="17.65" customHeight="1" spans="1:4">
      <c r="A478" s="237" t="s">
        <v>948</v>
      </c>
      <c r="B478" s="390"/>
      <c r="C478" s="397"/>
      <c r="D478" s="391" t="str">
        <f t="shared" si="17"/>
        <v/>
      </c>
    </row>
    <row r="479" s="3" customFormat="1" ht="17.65" customHeight="1" spans="1:4">
      <c r="A479" s="237" t="s">
        <v>949</v>
      </c>
      <c r="B479" s="390">
        <f>SUM(B480+B488)</f>
        <v>1408</v>
      </c>
      <c r="C479" s="390">
        <f>SUM(C480+C488)</f>
        <v>1947</v>
      </c>
      <c r="D479" s="391">
        <f t="shared" si="17"/>
        <v>1.383</v>
      </c>
    </row>
    <row r="480" s="3" customFormat="1" ht="17.65" customHeight="1" spans="1:4">
      <c r="A480" s="237" t="s">
        <v>950</v>
      </c>
      <c r="B480" s="390">
        <f>SUM(B481+B482+B483+B484+B485+B486+B487)</f>
        <v>1248</v>
      </c>
      <c r="C480" s="390">
        <f>SUM(C481:C486)</f>
        <v>1801</v>
      </c>
      <c r="D480" s="391">
        <f t="shared" si="17"/>
        <v>1.443</v>
      </c>
    </row>
    <row r="481" s="3" customFormat="1" ht="17.65" customHeight="1" spans="1:4">
      <c r="A481" s="233" t="s">
        <v>101</v>
      </c>
      <c r="B481" s="392">
        <v>1043</v>
      </c>
      <c r="C481" s="397">
        <v>1215</v>
      </c>
      <c r="D481" s="391">
        <f t="shared" si="17"/>
        <v>1.165</v>
      </c>
    </row>
    <row r="482" s="3" customFormat="1" ht="17.65" customHeight="1" spans="1:4">
      <c r="A482" s="233" t="s">
        <v>102</v>
      </c>
      <c r="B482" s="392">
        <v>144</v>
      </c>
      <c r="C482" s="397"/>
      <c r="D482" s="391" t="str">
        <f t="shared" si="17"/>
        <v/>
      </c>
    </row>
    <row r="483" s="3" customFormat="1" ht="17.65" customHeight="1" spans="1:4">
      <c r="A483" s="233" t="s">
        <v>951</v>
      </c>
      <c r="B483" s="392"/>
      <c r="C483" s="397"/>
      <c r="D483" s="391" t="str">
        <f t="shared" si="17"/>
        <v/>
      </c>
    </row>
    <row r="484" s="3" customFormat="1" ht="17.65" customHeight="1" spans="1:4">
      <c r="A484" s="233" t="s">
        <v>952</v>
      </c>
      <c r="B484" s="392">
        <v>13</v>
      </c>
      <c r="C484" s="397"/>
      <c r="D484" s="391" t="str">
        <f t="shared" si="17"/>
        <v/>
      </c>
    </row>
    <row r="485" s="3" customFormat="1" ht="17.65" customHeight="1" spans="1:4">
      <c r="A485" s="233" t="s">
        <v>953</v>
      </c>
      <c r="B485" s="392"/>
      <c r="C485" s="397"/>
      <c r="D485" s="391" t="str">
        <f t="shared" si="17"/>
        <v/>
      </c>
    </row>
    <row r="486" s="3" customFormat="1" ht="17.65" customHeight="1" spans="1:4">
      <c r="A486" s="233" t="s">
        <v>954</v>
      </c>
      <c r="B486" s="392"/>
      <c r="C486" s="397">
        <v>586</v>
      </c>
      <c r="D486" s="391" t="str">
        <f t="shared" si="17"/>
        <v/>
      </c>
    </row>
    <row r="487" s="3" customFormat="1" ht="17.65" customHeight="1" spans="1:4">
      <c r="A487" s="233" t="s">
        <v>955</v>
      </c>
      <c r="B487" s="392">
        <v>48</v>
      </c>
      <c r="C487" s="397"/>
      <c r="D487" s="391" t="str">
        <f t="shared" si="17"/>
        <v/>
      </c>
    </row>
    <row r="488" s="3" customFormat="1" ht="17.65" customHeight="1" spans="1:4">
      <c r="A488" s="237" t="s">
        <v>956</v>
      </c>
      <c r="B488" s="390">
        <f>SUM(B489:B491)</f>
        <v>160</v>
      </c>
      <c r="C488" s="390">
        <f>SUM(C489:C491)</f>
        <v>146</v>
      </c>
      <c r="D488" s="391">
        <f t="shared" si="17"/>
        <v>0.913</v>
      </c>
    </row>
    <row r="489" s="3" customFormat="1" ht="17.65" customHeight="1" spans="1:4">
      <c r="A489" s="233" t="s">
        <v>957</v>
      </c>
      <c r="B489" s="392">
        <v>145</v>
      </c>
      <c r="C489" s="397">
        <v>146</v>
      </c>
      <c r="D489" s="391">
        <f t="shared" si="17"/>
        <v>1.007</v>
      </c>
    </row>
    <row r="490" s="3" customFormat="1" ht="17.65" customHeight="1" spans="1:4">
      <c r="A490" s="233" t="s">
        <v>958</v>
      </c>
      <c r="B490" s="392">
        <v>12</v>
      </c>
      <c r="C490" s="397"/>
      <c r="D490" s="391"/>
    </row>
    <row r="491" s="3" customFormat="1" ht="17.65" customHeight="1" spans="1:4">
      <c r="A491" s="233" t="s">
        <v>959</v>
      </c>
      <c r="B491" s="392">
        <v>3</v>
      </c>
      <c r="C491" s="397"/>
      <c r="D491" s="391" t="str">
        <f t="shared" ref="D491:D495" si="18">IF(AND(B491&lt;&gt;0,C491&lt;&gt;0),C491/B491,"")</f>
        <v/>
      </c>
    </row>
    <row r="492" s="3" customFormat="1" ht="17.65" customHeight="1" spans="1:4">
      <c r="A492" s="237" t="s">
        <v>960</v>
      </c>
      <c r="B492" s="390">
        <f>SUM(B493+B497)</f>
        <v>8016</v>
      </c>
      <c r="C492" s="390">
        <f>SUM(C493+C497)</f>
        <v>6549</v>
      </c>
      <c r="D492" s="391">
        <f t="shared" si="18"/>
        <v>0.817</v>
      </c>
    </row>
    <row r="493" s="3" customFormat="1" ht="17.65" customHeight="1" spans="1:4">
      <c r="A493" s="237" t="s">
        <v>961</v>
      </c>
      <c r="B493" s="390">
        <f>SUM(B494:B496)</f>
        <v>2160</v>
      </c>
      <c r="C493" s="390">
        <f>SUM(C494:C496)</f>
        <v>546</v>
      </c>
      <c r="D493" s="391">
        <f t="shared" si="18"/>
        <v>0.253</v>
      </c>
    </row>
    <row r="494" s="3" customFormat="1" ht="17.65" customHeight="1" spans="1:4">
      <c r="A494" s="233" t="s">
        <v>962</v>
      </c>
      <c r="B494" s="392">
        <v>774</v>
      </c>
      <c r="C494" s="398">
        <v>412</v>
      </c>
      <c r="D494" s="391">
        <f t="shared" si="18"/>
        <v>0.532</v>
      </c>
    </row>
    <row r="495" s="3" customFormat="1" ht="17.65" customHeight="1" spans="1:4">
      <c r="A495" s="233" t="s">
        <v>963</v>
      </c>
      <c r="B495" s="392">
        <v>131</v>
      </c>
      <c r="C495" s="397">
        <v>134</v>
      </c>
      <c r="D495" s="391">
        <f t="shared" si="18"/>
        <v>1.023</v>
      </c>
    </row>
    <row r="496" s="3" customFormat="1" ht="17.65" customHeight="1" spans="1:4">
      <c r="A496" s="233" t="s">
        <v>964</v>
      </c>
      <c r="B496" s="392">
        <v>1255</v>
      </c>
      <c r="C496" s="397"/>
      <c r="D496" s="391"/>
    </row>
    <row r="497" s="3" customFormat="1" ht="17.65" customHeight="1" spans="1:4">
      <c r="A497" s="237" t="s">
        <v>965</v>
      </c>
      <c r="B497" s="390">
        <f>SUM(B498:B498)</f>
        <v>5856</v>
      </c>
      <c r="C497" s="390">
        <f>SUM(C498:C498)</f>
        <v>6003</v>
      </c>
      <c r="D497" s="391">
        <f t="shared" ref="D497:D519" si="19">IF(AND(B497&lt;&gt;0,C497&lt;&gt;0),C497/B497,"")</f>
        <v>1.025</v>
      </c>
    </row>
    <row r="498" s="3" customFormat="1" ht="17.65" customHeight="1" spans="1:4">
      <c r="A498" s="233" t="s">
        <v>966</v>
      </c>
      <c r="B498" s="392">
        <v>5856</v>
      </c>
      <c r="C498" s="397">
        <v>6003</v>
      </c>
      <c r="D498" s="391">
        <f t="shared" si="19"/>
        <v>1.025</v>
      </c>
    </row>
    <row r="499" s="3" customFormat="1" ht="17.65" customHeight="1" spans="1:4">
      <c r="A499" s="237" t="s">
        <v>967</v>
      </c>
      <c r="B499" s="390">
        <f>SUM(B500)</f>
        <v>350</v>
      </c>
      <c r="C499" s="390">
        <f>SUM(C500+C504)</f>
        <v>446</v>
      </c>
      <c r="D499" s="391">
        <f t="shared" si="19"/>
        <v>1.274</v>
      </c>
    </row>
    <row r="500" s="3" customFormat="1" ht="17.65" customHeight="1" spans="1:4">
      <c r="A500" s="237" t="s">
        <v>968</v>
      </c>
      <c r="B500" s="390">
        <f>SUM(B501:B502)</f>
        <v>350</v>
      </c>
      <c r="C500" s="390">
        <f>SUM(C501:C503)</f>
        <v>394</v>
      </c>
      <c r="D500" s="391">
        <f t="shared" si="19"/>
        <v>1.126</v>
      </c>
    </row>
    <row r="501" s="2" customFormat="1" ht="17.65" customHeight="1" spans="1:4">
      <c r="A501" s="233" t="s">
        <v>102</v>
      </c>
      <c r="B501" s="392"/>
      <c r="C501" s="397"/>
      <c r="D501" s="391" t="str">
        <f t="shared" si="19"/>
        <v/>
      </c>
    </row>
    <row r="502" s="3" customFormat="1" ht="17.65" customHeight="1" spans="1:4">
      <c r="A502" s="233" t="s">
        <v>969</v>
      </c>
      <c r="B502" s="392">
        <v>350</v>
      </c>
      <c r="C502" s="397">
        <v>320</v>
      </c>
      <c r="D502" s="391">
        <f t="shared" si="19"/>
        <v>0.914</v>
      </c>
    </row>
    <row r="503" s="3" customFormat="1" ht="17.65" customHeight="1" spans="1:4">
      <c r="A503" s="233" t="s">
        <v>970</v>
      </c>
      <c r="B503" s="392"/>
      <c r="C503" s="397">
        <v>74</v>
      </c>
      <c r="D503" s="391" t="str">
        <f t="shared" si="19"/>
        <v/>
      </c>
    </row>
    <row r="504" s="3" customFormat="1" ht="17.65" customHeight="1" spans="1:4">
      <c r="A504" s="404" t="s">
        <v>971</v>
      </c>
      <c r="B504" s="399">
        <f>SUM(B505)</f>
        <v>0</v>
      </c>
      <c r="C504" s="399">
        <f>SUM(C505)</f>
        <v>52</v>
      </c>
      <c r="D504" s="391" t="str">
        <f t="shared" si="19"/>
        <v/>
      </c>
    </row>
    <row r="505" s="3" customFormat="1" ht="17.65" customHeight="1" spans="1:4">
      <c r="A505" s="393" t="s">
        <v>972</v>
      </c>
      <c r="B505" s="390"/>
      <c r="C505" s="397">
        <v>52</v>
      </c>
      <c r="D505" s="391" t="str">
        <f t="shared" si="19"/>
        <v/>
      </c>
    </row>
    <row r="506" s="3" customFormat="1" ht="17.65" customHeight="1" spans="1:4">
      <c r="A506" s="237" t="s">
        <v>973</v>
      </c>
      <c r="B506" s="405">
        <f>SUM(B507+B513+B516+B518+B522+B526+B530)</f>
        <v>3616</v>
      </c>
      <c r="C506" s="405">
        <f>SUM(C507+C513+C516+C518+C522+C526+C530)</f>
        <v>3293</v>
      </c>
      <c r="D506" s="391">
        <f t="shared" si="19"/>
        <v>0.911</v>
      </c>
    </row>
    <row r="507" s="3" customFormat="1" ht="17.65" customHeight="1" spans="1:4">
      <c r="A507" s="237" t="s">
        <v>974</v>
      </c>
      <c r="B507" s="390">
        <f>SUM(B508:B512)</f>
        <v>348</v>
      </c>
      <c r="C507" s="390">
        <f>SUM(C508:C511)</f>
        <v>415</v>
      </c>
      <c r="D507" s="391">
        <f t="shared" si="19"/>
        <v>1.193</v>
      </c>
    </row>
    <row r="508" s="3" customFormat="1" ht="17.65" customHeight="1" spans="1:4">
      <c r="A508" s="233" t="s">
        <v>101</v>
      </c>
      <c r="B508" s="392">
        <v>277</v>
      </c>
      <c r="C508" s="397">
        <v>365</v>
      </c>
      <c r="D508" s="391">
        <f t="shared" si="19"/>
        <v>1.318</v>
      </c>
    </row>
    <row r="509" s="3" customFormat="1" ht="17.65" customHeight="1" spans="1:4">
      <c r="A509" s="233" t="s">
        <v>102</v>
      </c>
      <c r="B509" s="392">
        <v>53</v>
      </c>
      <c r="C509" s="397">
        <v>30</v>
      </c>
      <c r="D509" s="391">
        <f t="shared" si="19"/>
        <v>0.566</v>
      </c>
    </row>
    <row r="510" s="3" customFormat="1" ht="17.65" customHeight="1" spans="1:4">
      <c r="A510" s="233" t="s">
        <v>975</v>
      </c>
      <c r="B510" s="392">
        <v>18</v>
      </c>
      <c r="C510" s="397">
        <v>20</v>
      </c>
      <c r="D510" s="391">
        <f t="shared" si="19"/>
        <v>1.111</v>
      </c>
    </row>
    <row r="511" s="3" customFormat="1" ht="17.65" customHeight="1" spans="1:4">
      <c r="A511" s="233" t="s">
        <v>976</v>
      </c>
      <c r="B511" s="392"/>
      <c r="C511" s="397"/>
      <c r="D511" s="391" t="str">
        <f t="shared" si="19"/>
        <v/>
      </c>
    </row>
    <row r="512" s="3" customFormat="1" ht="17.65" customHeight="1" spans="1:4">
      <c r="A512" s="233" t="s">
        <v>977</v>
      </c>
      <c r="B512" s="392"/>
      <c r="C512" s="397"/>
      <c r="D512" s="391" t="str">
        <f t="shared" si="19"/>
        <v/>
      </c>
    </row>
    <row r="513" s="3" customFormat="1" ht="17.65" customHeight="1" spans="1:4">
      <c r="A513" s="237" t="s">
        <v>978</v>
      </c>
      <c r="B513" s="390">
        <f>SUM(B514:B515)</f>
        <v>388</v>
      </c>
      <c r="C513" s="390">
        <f>SUM(C514:C515)</f>
        <v>529</v>
      </c>
      <c r="D513" s="391">
        <f t="shared" si="19"/>
        <v>1.363</v>
      </c>
    </row>
    <row r="514" s="3" customFormat="1" ht="17.65" customHeight="1" spans="1:4">
      <c r="A514" s="233" t="s">
        <v>101</v>
      </c>
      <c r="B514" s="392"/>
      <c r="C514" s="397"/>
      <c r="D514" s="391" t="str">
        <f t="shared" si="19"/>
        <v/>
      </c>
    </row>
    <row r="515" s="2" customFormat="1" ht="17.65" customHeight="1" spans="1:4">
      <c r="A515" s="233" t="s">
        <v>979</v>
      </c>
      <c r="B515" s="392">
        <v>388</v>
      </c>
      <c r="C515" s="397">
        <v>529</v>
      </c>
      <c r="D515" s="391">
        <f t="shared" si="19"/>
        <v>1.363</v>
      </c>
    </row>
    <row r="516" s="3" customFormat="1" ht="17.65" customHeight="1" spans="1:4">
      <c r="A516" s="237" t="s">
        <v>980</v>
      </c>
      <c r="B516" s="390">
        <f>SUM(B517:B517)</f>
        <v>48</v>
      </c>
      <c r="C516" s="390">
        <f>SUM(C517:C517)</f>
        <v>48</v>
      </c>
      <c r="D516" s="391">
        <f t="shared" si="19"/>
        <v>1</v>
      </c>
    </row>
    <row r="517" s="3" customFormat="1" ht="17.65" customHeight="1" spans="1:4">
      <c r="A517" s="233" t="s">
        <v>981</v>
      </c>
      <c r="B517" s="392">
        <v>48</v>
      </c>
      <c r="C517" s="397">
        <v>48</v>
      </c>
      <c r="D517" s="391">
        <f t="shared" si="19"/>
        <v>1</v>
      </c>
    </row>
    <row r="518" s="3" customFormat="1" ht="17.65" customHeight="1" spans="1:4">
      <c r="A518" s="237" t="s">
        <v>982</v>
      </c>
      <c r="B518" s="390">
        <f>SUM(B519:B521)</f>
        <v>102</v>
      </c>
      <c r="C518" s="390">
        <f>SUM(C519:C521)</f>
        <v>97</v>
      </c>
      <c r="D518" s="391">
        <f t="shared" si="19"/>
        <v>0.951</v>
      </c>
    </row>
    <row r="519" s="3" customFormat="1" ht="17.65" customHeight="1" spans="1:4">
      <c r="A519" s="233" t="s">
        <v>983</v>
      </c>
      <c r="B519" s="392">
        <v>3</v>
      </c>
      <c r="C519" s="397"/>
      <c r="D519" s="391" t="str">
        <f t="shared" si="19"/>
        <v/>
      </c>
    </row>
    <row r="520" s="3" customFormat="1" ht="17.65" customHeight="1" spans="1:4">
      <c r="A520" s="233" t="s">
        <v>984</v>
      </c>
      <c r="B520" s="392">
        <v>7</v>
      </c>
      <c r="C520" s="397"/>
      <c r="D520" s="391"/>
    </row>
    <row r="521" s="3" customFormat="1" ht="17.65" customHeight="1" spans="1:4">
      <c r="A521" s="233" t="s">
        <v>985</v>
      </c>
      <c r="B521" s="392">
        <v>92</v>
      </c>
      <c r="C521" s="397">
        <v>97</v>
      </c>
      <c r="D521" s="391">
        <f t="shared" ref="D521:D528" si="20">IF(AND(B521&lt;&gt;0,C521&lt;&gt;0),C521/B521,"")</f>
        <v>1.054</v>
      </c>
    </row>
    <row r="522" s="3" customFormat="1" ht="17.65" customHeight="1" spans="1:4">
      <c r="A522" s="237" t="s">
        <v>986</v>
      </c>
      <c r="B522" s="390">
        <f>SUM(B523:B525)</f>
        <v>2415</v>
      </c>
      <c r="C522" s="390">
        <f>SUM(C523:C525)</f>
        <v>2049</v>
      </c>
      <c r="D522" s="391">
        <f t="shared" si="20"/>
        <v>0.848</v>
      </c>
    </row>
    <row r="523" s="3" customFormat="1" ht="17.65" customHeight="1" spans="1:4">
      <c r="A523" s="233" t="s">
        <v>987</v>
      </c>
      <c r="B523" s="392">
        <v>2131</v>
      </c>
      <c r="C523" s="397">
        <v>1685</v>
      </c>
      <c r="D523" s="391">
        <f t="shared" si="20"/>
        <v>0.791</v>
      </c>
    </row>
    <row r="524" s="3" customFormat="1" ht="17.65" customHeight="1" spans="1:4">
      <c r="A524" s="233" t="s">
        <v>988</v>
      </c>
      <c r="B524" s="392">
        <v>284</v>
      </c>
      <c r="C524" s="397">
        <v>364</v>
      </c>
      <c r="D524" s="391">
        <f t="shared" si="20"/>
        <v>1.282</v>
      </c>
    </row>
    <row r="525" s="3" customFormat="1" ht="17.65" customHeight="1" spans="1:4">
      <c r="A525" s="233" t="s">
        <v>989</v>
      </c>
      <c r="B525" s="392"/>
      <c r="C525" s="397"/>
      <c r="D525" s="391" t="str">
        <f t="shared" si="20"/>
        <v/>
      </c>
    </row>
    <row r="526" s="2" customFormat="1" ht="17.65" customHeight="1" spans="1:4">
      <c r="A526" s="237" t="s">
        <v>990</v>
      </c>
      <c r="B526" s="390">
        <f>SUM(B527:B529)</f>
        <v>315</v>
      </c>
      <c r="C526" s="390">
        <f>SUM(C527:C529)</f>
        <v>155</v>
      </c>
      <c r="D526" s="391">
        <f t="shared" si="20"/>
        <v>0.492</v>
      </c>
    </row>
    <row r="527" s="3" customFormat="1" ht="17.65" customHeight="1" spans="1:4">
      <c r="A527" s="233" t="s">
        <v>991</v>
      </c>
      <c r="B527" s="392">
        <v>250</v>
      </c>
      <c r="C527" s="397">
        <v>135</v>
      </c>
      <c r="D527" s="391">
        <f t="shared" si="20"/>
        <v>0.54</v>
      </c>
    </row>
    <row r="528" s="3" customFormat="1" ht="17.65" customHeight="1" spans="1:4">
      <c r="A528" s="233" t="s">
        <v>992</v>
      </c>
      <c r="B528" s="392">
        <v>20</v>
      </c>
      <c r="C528" s="397">
        <v>20</v>
      </c>
      <c r="D528" s="391">
        <f t="shared" si="20"/>
        <v>1</v>
      </c>
    </row>
    <row r="529" s="3" customFormat="1" ht="17.65" customHeight="1" spans="1:4">
      <c r="A529" s="233" t="s">
        <v>993</v>
      </c>
      <c r="B529" s="392">
        <v>45</v>
      </c>
      <c r="C529" s="397"/>
      <c r="D529" s="391"/>
    </row>
    <row r="530" s="3" customFormat="1" ht="17.65" customHeight="1" spans="1:4">
      <c r="A530" s="237" t="s">
        <v>994</v>
      </c>
      <c r="B530" s="390"/>
      <c r="C530" s="397"/>
      <c r="D530" s="391" t="str">
        <f t="shared" ref="D530:D558" si="21">IF(AND(B530&lt;&gt;0,C530&lt;&gt;0),C530/B530,"")</f>
        <v/>
      </c>
    </row>
    <row r="531" s="3" customFormat="1" ht="17.65" customHeight="1" spans="1:4">
      <c r="A531" s="237" t="s">
        <v>995</v>
      </c>
      <c r="B531" s="390">
        <f t="shared" ref="B531:B534" si="22">SUM(B532:B532)</f>
        <v>2729</v>
      </c>
      <c r="C531" s="390">
        <f t="shared" ref="C531:C534" si="23">SUM(C532:C532)</f>
        <v>0</v>
      </c>
      <c r="D531" s="391" t="str">
        <f t="shared" si="21"/>
        <v/>
      </c>
    </row>
    <row r="532" s="3" customFormat="1" ht="17.65" customHeight="1" spans="1:4">
      <c r="A532" s="237" t="s">
        <v>996</v>
      </c>
      <c r="B532" s="390">
        <f t="shared" si="22"/>
        <v>2729</v>
      </c>
      <c r="C532" s="390">
        <f t="shared" si="23"/>
        <v>0</v>
      </c>
      <c r="D532" s="391" t="str">
        <f t="shared" si="21"/>
        <v/>
      </c>
    </row>
    <row r="533" s="3" customFormat="1" ht="17.65" customHeight="1" spans="1:4">
      <c r="A533" s="233" t="s">
        <v>997</v>
      </c>
      <c r="B533" s="392">
        <v>2729</v>
      </c>
      <c r="C533" s="397"/>
      <c r="D533" s="391" t="str">
        <f t="shared" si="21"/>
        <v/>
      </c>
    </row>
    <row r="534" s="3" customFormat="1" ht="17.65" customHeight="1" spans="1:4">
      <c r="A534" s="237" t="s">
        <v>998</v>
      </c>
      <c r="B534" s="390">
        <f t="shared" si="22"/>
        <v>8</v>
      </c>
      <c r="C534" s="390">
        <f t="shared" si="23"/>
        <v>0</v>
      </c>
      <c r="D534" s="391" t="str">
        <f t="shared" si="21"/>
        <v/>
      </c>
    </row>
    <row r="535" s="2" customFormat="1" ht="17.65" customHeight="1" spans="1:4">
      <c r="A535" s="237" t="s">
        <v>516</v>
      </c>
      <c r="B535" s="392">
        <v>8</v>
      </c>
      <c r="C535" s="397"/>
      <c r="D535" s="391" t="str">
        <f t="shared" si="21"/>
        <v/>
      </c>
    </row>
    <row r="536" s="3" customFormat="1" ht="17.65" customHeight="1" spans="1:4">
      <c r="A536" s="406" t="s">
        <v>999</v>
      </c>
      <c r="B536" s="407"/>
      <c r="C536" s="407">
        <v>1000</v>
      </c>
      <c r="D536" s="391" t="str">
        <f t="shared" si="21"/>
        <v/>
      </c>
    </row>
    <row r="537" s="3" customFormat="1" ht="17.65" customHeight="1" spans="1:4">
      <c r="A537" s="406" t="s">
        <v>1000</v>
      </c>
      <c r="B537" s="271">
        <v>0</v>
      </c>
      <c r="C537" s="271">
        <f>SUM(C538)</f>
        <v>1608</v>
      </c>
      <c r="D537" s="391" t="str">
        <f t="shared" si="21"/>
        <v/>
      </c>
    </row>
    <row r="538" s="2" customFormat="1" ht="17.65" customHeight="1" spans="1:4">
      <c r="A538" s="406" t="s">
        <v>1001</v>
      </c>
      <c r="B538" s="279"/>
      <c r="C538" s="279">
        <v>1608</v>
      </c>
      <c r="D538" s="391" t="str">
        <f t="shared" si="21"/>
        <v/>
      </c>
    </row>
    <row r="539" s="2" customFormat="1" ht="17.65" customHeight="1" spans="1:4">
      <c r="A539" s="300" t="s">
        <v>995</v>
      </c>
      <c r="B539" s="271">
        <f t="shared" ref="B539:B542" si="24">SUM(B540)</f>
        <v>2729</v>
      </c>
      <c r="C539" s="273">
        <v>0</v>
      </c>
      <c r="D539" s="391" t="str">
        <f t="shared" si="21"/>
        <v/>
      </c>
    </row>
    <row r="540" s="3" customFormat="1" ht="17.65" customHeight="1" spans="1:4">
      <c r="A540" s="298" t="s">
        <v>513</v>
      </c>
      <c r="B540" s="279">
        <f t="shared" si="24"/>
        <v>2729</v>
      </c>
      <c r="C540" s="279">
        <v>0</v>
      </c>
      <c r="D540" s="391" t="str">
        <f t="shared" si="21"/>
        <v/>
      </c>
    </row>
    <row r="541" s="3" customFormat="1" ht="17.65" customHeight="1" spans="1:4">
      <c r="A541" s="298" t="s">
        <v>514</v>
      </c>
      <c r="B541" s="279">
        <v>2729</v>
      </c>
      <c r="C541" s="279"/>
      <c r="D541" s="391" t="str">
        <f t="shared" si="21"/>
        <v/>
      </c>
    </row>
    <row r="542" s="2" customFormat="1" ht="17.65" customHeight="1" spans="1:4">
      <c r="A542" s="300" t="s">
        <v>998</v>
      </c>
      <c r="B542" s="407">
        <f t="shared" si="24"/>
        <v>8</v>
      </c>
      <c r="C542" s="279">
        <v>0</v>
      </c>
      <c r="D542" s="391" t="str">
        <f t="shared" si="21"/>
        <v/>
      </c>
    </row>
    <row r="543" s="3" customFormat="1" ht="17.65" customHeight="1" spans="1:4">
      <c r="A543" s="298" t="s">
        <v>516</v>
      </c>
      <c r="B543" s="273">
        <v>8</v>
      </c>
      <c r="C543" s="273"/>
      <c r="D543" s="391" t="str">
        <f t="shared" si="21"/>
        <v/>
      </c>
    </row>
    <row r="544" s="2" customFormat="1" ht="17.65" customHeight="1" spans="1:4">
      <c r="A544" s="408" t="s">
        <v>1002</v>
      </c>
      <c r="B544" s="407">
        <f>SUM(B537+B536+B534+B531+B506+B499+B492+B479+B468+B460+B444+B374+B360+B336+B289+B207+B180+B168+B145+B117+B110+B6)</f>
        <v>306361</v>
      </c>
      <c r="C544" s="407">
        <f>SUM(C537+C536+C534+C531+C506+C499+C492+C479+C468+C460+C444+C374+C360+C336+C289+C207+C180+C168+C145+C117+C110+C6)</f>
        <v>309425</v>
      </c>
      <c r="D544" s="391">
        <f t="shared" si="21"/>
        <v>1.01</v>
      </c>
    </row>
    <row r="545" s="3" customFormat="1" ht="17.65" customHeight="1" spans="1:4">
      <c r="A545" s="300" t="s">
        <v>518</v>
      </c>
      <c r="B545" s="407">
        <f t="shared" ref="B545:B547" si="25">B546</f>
        <v>4961</v>
      </c>
      <c r="C545" s="407">
        <f>C546</f>
        <v>6500</v>
      </c>
      <c r="D545" s="391">
        <f t="shared" si="21"/>
        <v>1.31</v>
      </c>
    </row>
    <row r="546" s="2" customFormat="1" ht="17.65" customHeight="1" spans="1:4">
      <c r="A546" s="57" t="s">
        <v>519</v>
      </c>
      <c r="B546" s="279">
        <f t="shared" si="25"/>
        <v>4961</v>
      </c>
      <c r="C546" s="279">
        <v>6500</v>
      </c>
      <c r="D546" s="391">
        <f t="shared" si="21"/>
        <v>1.31</v>
      </c>
    </row>
    <row r="547" s="3" customFormat="1" ht="17.65" customHeight="1" spans="1:4">
      <c r="A547" s="57" t="s">
        <v>520</v>
      </c>
      <c r="B547" s="273">
        <f t="shared" si="25"/>
        <v>4961</v>
      </c>
      <c r="C547" s="273"/>
      <c r="D547" s="391" t="str">
        <f t="shared" si="21"/>
        <v/>
      </c>
    </row>
    <row r="548" s="3" customFormat="1" ht="17.65" customHeight="1" spans="1:4">
      <c r="A548" s="57" t="s">
        <v>1003</v>
      </c>
      <c r="B548" s="273">
        <v>4961</v>
      </c>
      <c r="C548" s="273"/>
      <c r="D548" s="391" t="str">
        <f t="shared" si="21"/>
        <v/>
      </c>
    </row>
    <row r="549" s="3" customFormat="1" ht="17.65" customHeight="1" spans="1:4">
      <c r="A549" s="406" t="s">
        <v>522</v>
      </c>
      <c r="B549" s="279"/>
      <c r="C549" s="279"/>
      <c r="D549" s="391" t="str">
        <f t="shared" si="21"/>
        <v/>
      </c>
    </row>
    <row r="550" s="2" customFormat="1" ht="17.65" customHeight="1" spans="1:4">
      <c r="A550" s="300" t="s">
        <v>523</v>
      </c>
      <c r="B550" s="271">
        <v>1407</v>
      </c>
      <c r="C550" s="273">
        <v>0</v>
      </c>
      <c r="D550" s="391" t="str">
        <f t="shared" si="21"/>
        <v/>
      </c>
    </row>
    <row r="551" s="3" customFormat="1" ht="17.65" customHeight="1" spans="1:4">
      <c r="A551" s="300" t="s">
        <v>524</v>
      </c>
      <c r="B551" s="273"/>
      <c r="C551" s="273"/>
      <c r="D551" s="391" t="str">
        <f t="shared" si="21"/>
        <v/>
      </c>
    </row>
    <row r="552" s="3" customFormat="1" ht="17.65" customHeight="1" spans="1:4">
      <c r="A552" s="300" t="s">
        <v>525</v>
      </c>
      <c r="B552" s="271">
        <f t="shared" ref="B552:B556" si="26">B553</f>
        <v>9942</v>
      </c>
      <c r="C552" s="271">
        <f>C553</f>
        <v>7000</v>
      </c>
      <c r="D552" s="391">
        <f t="shared" si="21"/>
        <v>0.704</v>
      </c>
    </row>
    <row r="553" s="3" customFormat="1" ht="17.65" customHeight="1" spans="1:4">
      <c r="A553" s="409" t="s">
        <v>526</v>
      </c>
      <c r="B553" s="397">
        <f t="shared" si="26"/>
        <v>9942</v>
      </c>
      <c r="C553" s="397">
        <f>C554</f>
        <v>7000</v>
      </c>
      <c r="D553" s="391">
        <f t="shared" si="21"/>
        <v>0.704</v>
      </c>
    </row>
    <row r="554" s="3" customFormat="1" ht="17.65" customHeight="1" spans="1:4">
      <c r="A554" s="409" t="s">
        <v>527</v>
      </c>
      <c r="B554" s="397">
        <v>9942</v>
      </c>
      <c r="C554" s="397">
        <v>7000</v>
      </c>
      <c r="D554" s="391">
        <f t="shared" si="21"/>
        <v>0.704</v>
      </c>
    </row>
    <row r="555" s="3" customFormat="1" ht="17.65" customHeight="1" spans="1:4">
      <c r="A555" s="409" t="s">
        <v>528</v>
      </c>
      <c r="B555" s="397"/>
      <c r="C555" s="397">
        <v>0</v>
      </c>
      <c r="D555" s="391" t="str">
        <f t="shared" si="21"/>
        <v/>
      </c>
    </row>
    <row r="556" s="3" customFormat="1" ht="17.65" customHeight="1" spans="1:4">
      <c r="A556" s="410" t="s">
        <v>529</v>
      </c>
      <c r="B556" s="397">
        <f t="shared" si="26"/>
        <v>4053</v>
      </c>
      <c r="C556" s="397">
        <v>0</v>
      </c>
      <c r="D556" s="391" t="str">
        <f t="shared" si="21"/>
        <v/>
      </c>
    </row>
    <row r="557" s="3" customFormat="1" ht="17.65" customHeight="1" spans="1:4">
      <c r="A557" s="409" t="s">
        <v>530</v>
      </c>
      <c r="B557" s="397">
        <v>4053</v>
      </c>
      <c r="C557" s="397">
        <v>0</v>
      </c>
      <c r="D557" s="391" t="str">
        <f t="shared" si="21"/>
        <v/>
      </c>
    </row>
    <row r="558" s="3" customFormat="1" ht="17.65" customHeight="1" spans="1:4">
      <c r="A558" s="411" t="s">
        <v>531</v>
      </c>
      <c r="B558" s="412">
        <f>B544+B545+B549+B550+B551+B552+B556</f>
        <v>326724</v>
      </c>
      <c r="C558" s="412">
        <f>C544+C545+C549+C550+C551+C552+C556</f>
        <v>322925</v>
      </c>
      <c r="D558" s="391">
        <f t="shared" si="21"/>
        <v>0.988</v>
      </c>
    </row>
  </sheetData>
  <autoFilter ref="A5:E558">
    <extLst/>
  </autoFilter>
  <mergeCells count="5">
    <mergeCell ref="A2:D2"/>
    <mergeCell ref="A4:A5"/>
    <mergeCell ref="B4:B5"/>
    <mergeCell ref="C4:C5"/>
    <mergeCell ref="D4:D5"/>
  </mergeCells>
  <dataValidations count="2">
    <dataValidation type="textLength" operator="lessThanOrEqual" allowBlank="1" showInputMessage="1" showErrorMessage="1" errorTitle="提示" error="此处最多只能输入 [20] 个字符。" sqref="B4:D4">
      <formula1>20</formula1>
    </dataValidation>
    <dataValidation type="custom" allowBlank="1" showInputMessage="1" showErrorMessage="1" errorTitle="提示" error="对不起，此处只能输入数字。" sqref="C8 C9 C10 C11 C12 C14 C15 C16 C17 C18 C20 C21 B22 C22 B23 C23 B24 C24 C26 C27 C28 C29 C30 C31 C33 C34 C35 C36 C38 C39 C40 C41 C42 C44 C45 C47 C48 C50 C51 C52 C54 C55 C56 C57 C59 C60 C61 C62 C63 C65 C66 C67 C68 C70 C71 C72 C74 C75 C76 C78 C79 C80 C82 C83 C84 C85 C87 C88 C89 C91 C92 C94 C95 C96 C97 C98 C99 C103 C104 C105 C106 C107 C109 C114 C115 C116 C119 C121 C122 C123 C124 C125 C128 C129 C131 C132 C133 C135 C136 C137 C138 C139 C140 C141 C142 C144 C147 C148 C149 C155 C157 C159 C161 C162 C165 B536 C536 B537 C537 B538 C538 B539 B540 B541 B542 C542 B543 C543 B544:C544 B548 C548 B549 C549 B552:C552 B20:B21 B545:B547 B550:B551 C101:C102 C151:C152 C153:C154 C166:C167 C539:C541 C545:C547 C550:C551">
      <formula1>OR(B8="",ISNUMBER(B8))</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&amp;P+30 页，共 &amp;N+42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sheetPr>
  <dimension ref="A1:B40"/>
  <sheetViews>
    <sheetView workbookViewId="0">
      <selection activeCell="W24" sqref="W24"/>
    </sheetView>
  </sheetViews>
  <sheetFormatPr defaultColWidth="9" defaultRowHeight="13.5" outlineLevelCol="1"/>
  <cols>
    <col min="1" max="1" width="28.5" style="247" customWidth="1"/>
    <col min="2" max="2" width="54.625" style="247" customWidth="1"/>
    <col min="3" max="3" width="9" style="247"/>
    <col min="4" max="4" width="3.25" style="247" customWidth="1"/>
    <col min="5" max="5" width="9" style="247" hidden="1" customWidth="1"/>
    <col min="6" max="6" width="1.5" style="247" customWidth="1"/>
    <col min="7" max="7" width="8.125" style="247" hidden="1" customWidth="1"/>
    <col min="8" max="8" width="4.125" style="247" hidden="1" customWidth="1"/>
    <col min="9" max="10" width="9" style="247" hidden="1" customWidth="1"/>
    <col min="11" max="11" width="2.375" style="247" customWidth="1"/>
    <col min="12" max="12" width="9" style="247" hidden="1" customWidth="1"/>
    <col min="13" max="16384" width="9" style="247"/>
  </cols>
  <sheetData>
    <row r="1" s="247" customFormat="1" ht="23" customHeight="1" spans="1:2">
      <c r="A1" s="367" t="s">
        <v>1006</v>
      </c>
      <c r="B1" s="368"/>
    </row>
    <row r="2" s="247" customFormat="1" ht="71" customHeight="1" spans="1:2">
      <c r="A2" s="369" t="s">
        <v>1007</v>
      </c>
      <c r="B2" s="369"/>
    </row>
    <row r="3" s="247" customFormat="1" ht="27" customHeight="1" spans="1:2">
      <c r="A3" s="370"/>
      <c r="B3" s="370"/>
    </row>
    <row r="4" s="366" customFormat="1" ht="17.65" customHeight="1" spans="1:2">
      <c r="A4" s="371" t="s">
        <v>1008</v>
      </c>
      <c r="B4" s="372" t="s">
        <v>788</v>
      </c>
    </row>
    <row r="5" s="366" customFormat="1" ht="17.65" customHeight="1" spans="1:2">
      <c r="A5" s="373"/>
      <c r="B5" s="372"/>
    </row>
    <row r="6" s="366" customFormat="1" ht="17.65" customHeight="1" spans="1:2">
      <c r="A6" s="374" t="s">
        <v>1009</v>
      </c>
      <c r="B6" s="375">
        <v>1090735437.01</v>
      </c>
    </row>
    <row r="7" s="366" customFormat="1" ht="17.65" customHeight="1" spans="1:2">
      <c r="A7" s="376" t="s">
        <v>1010</v>
      </c>
      <c r="B7" s="377">
        <v>322172805.78</v>
      </c>
    </row>
    <row r="8" s="366" customFormat="1" ht="17.65" customHeight="1" spans="1:2">
      <c r="A8" s="376" t="s">
        <v>1011</v>
      </c>
      <c r="B8" s="377">
        <v>232734394.4</v>
      </c>
    </row>
    <row r="9" s="366" customFormat="1" ht="17.65" customHeight="1" spans="1:2">
      <c r="A9" s="376" t="s">
        <v>1012</v>
      </c>
      <c r="B9" s="377">
        <v>56037203.23</v>
      </c>
    </row>
    <row r="10" s="366" customFormat="1" ht="17.65" customHeight="1" spans="1:2">
      <c r="A10" s="376" t="s">
        <v>1013</v>
      </c>
      <c r="B10" s="377">
        <v>20577095.23</v>
      </c>
    </row>
    <row r="11" s="366" customFormat="1" ht="17.65" customHeight="1" spans="1:2">
      <c r="A11" s="376" t="s">
        <v>1014</v>
      </c>
      <c r="B11" s="377">
        <v>12824112.92</v>
      </c>
    </row>
    <row r="12" s="366" customFormat="1" ht="17.65" customHeight="1" spans="1:2">
      <c r="A12" s="376" t="s">
        <v>1015</v>
      </c>
      <c r="B12" s="377">
        <v>59957712.28</v>
      </c>
    </row>
    <row r="13" s="366" customFormat="1" ht="17.65" customHeight="1" spans="1:2">
      <c r="A13" s="376" t="s">
        <v>1016</v>
      </c>
      <c r="B13" s="377">
        <v>37069571.87</v>
      </c>
    </row>
    <row r="14" s="366" customFormat="1" ht="17.65" customHeight="1" spans="1:2">
      <c r="A14" s="376" t="s">
        <v>1017</v>
      </c>
      <c r="B14" s="377">
        <v>4285986.7</v>
      </c>
    </row>
    <row r="15" s="366" customFormat="1" ht="17.65" customHeight="1" spans="1:2">
      <c r="A15" s="376" t="s">
        <v>1018</v>
      </c>
      <c r="B15" s="377">
        <v>1060700</v>
      </c>
    </row>
    <row r="16" s="366" customFormat="1" ht="17.65" customHeight="1" spans="1:2">
      <c r="A16" s="376" t="s">
        <v>1019</v>
      </c>
      <c r="B16" s="377">
        <v>270000</v>
      </c>
    </row>
    <row r="17" s="366" customFormat="1" ht="17.65" customHeight="1" spans="1:2">
      <c r="A17" s="376" t="s">
        <v>1020</v>
      </c>
      <c r="B17" s="377">
        <v>7894589.92</v>
      </c>
    </row>
    <row r="18" s="366" customFormat="1" ht="17.65" customHeight="1" spans="1:2">
      <c r="A18" s="376" t="s">
        <v>1021</v>
      </c>
      <c r="B18" s="377">
        <v>3036002.79</v>
      </c>
    </row>
    <row r="19" s="366" customFormat="1" ht="17.65" customHeight="1" spans="1:2">
      <c r="A19" s="376" t="s">
        <v>1022</v>
      </c>
      <c r="B19" s="377">
        <v>4653855</v>
      </c>
    </row>
    <row r="20" s="366" customFormat="1" ht="17.65" customHeight="1" spans="1:2">
      <c r="A20" s="376" t="s">
        <v>1023</v>
      </c>
      <c r="B20" s="377">
        <v>1105306</v>
      </c>
    </row>
    <row r="21" s="366" customFormat="1" ht="17.65" customHeight="1" spans="1:2">
      <c r="A21" s="376" t="s">
        <v>1024</v>
      </c>
      <c r="B21" s="377">
        <v>581700</v>
      </c>
    </row>
    <row r="22" s="366" customFormat="1" ht="17.65" customHeight="1" spans="1:2">
      <c r="A22" s="376" t="s">
        <v>1025</v>
      </c>
      <c r="B22" s="377">
        <v>122500</v>
      </c>
    </row>
    <row r="23" s="366" customFormat="1" ht="17.65" customHeight="1" spans="1:2">
      <c r="A23" s="376" t="s">
        <v>1026</v>
      </c>
      <c r="B23" s="377">
        <v>122500</v>
      </c>
    </row>
    <row r="24" s="366" customFormat="1" ht="17.65" customHeight="1" spans="1:2">
      <c r="A24" s="376" t="s">
        <v>1027</v>
      </c>
      <c r="B24" s="377">
        <v>34000</v>
      </c>
    </row>
    <row r="25" s="366" customFormat="1" ht="17.65" customHeight="1" spans="1:2">
      <c r="A25" s="376" t="s">
        <v>1026</v>
      </c>
      <c r="B25" s="377">
        <v>34000</v>
      </c>
    </row>
    <row r="26" s="366" customFormat="1" ht="17.65" customHeight="1" spans="1:2">
      <c r="A26" s="376" t="s">
        <v>1028</v>
      </c>
      <c r="B26" s="377">
        <v>597186159.09</v>
      </c>
    </row>
    <row r="27" s="366" customFormat="1" ht="17.65" customHeight="1" spans="1:2">
      <c r="A27" s="376" t="s">
        <v>1029</v>
      </c>
      <c r="B27" s="377">
        <v>564693755.11</v>
      </c>
    </row>
    <row r="28" s="366" customFormat="1" ht="17.65" customHeight="1" spans="1:2">
      <c r="A28" s="376" t="s">
        <v>1030</v>
      </c>
      <c r="B28" s="377">
        <v>32492403.98</v>
      </c>
    </row>
    <row r="29" s="366" customFormat="1" ht="17.65" customHeight="1" spans="1:2">
      <c r="A29" s="376" t="s">
        <v>1031</v>
      </c>
      <c r="B29" s="377">
        <v>1851835</v>
      </c>
    </row>
    <row r="30" s="366" customFormat="1" ht="17.65" customHeight="1" spans="1:2">
      <c r="A30" s="376" t="s">
        <v>1032</v>
      </c>
      <c r="B30" s="377">
        <v>1851835</v>
      </c>
    </row>
    <row r="31" s="366" customFormat="1" ht="17.65" customHeight="1" spans="1:2">
      <c r="A31" s="376" t="s">
        <v>1033</v>
      </c>
      <c r="B31" s="377">
        <v>134730</v>
      </c>
    </row>
    <row r="32" s="366" customFormat="1" ht="17.65" customHeight="1" spans="1:2">
      <c r="A32" s="376" t="s">
        <v>1034</v>
      </c>
      <c r="B32" s="377">
        <v>134730</v>
      </c>
    </row>
    <row r="33" s="366" customFormat="1" ht="17.65" customHeight="1" spans="1:2">
      <c r="A33" s="376" t="s">
        <v>1035</v>
      </c>
      <c r="B33" s="377">
        <v>109231169.82</v>
      </c>
    </row>
    <row r="34" s="366" customFormat="1" ht="17.65" customHeight="1" spans="1:2">
      <c r="A34" s="376" t="s">
        <v>1036</v>
      </c>
      <c r="B34" s="377">
        <v>58881100.94</v>
      </c>
    </row>
    <row r="35" s="366" customFormat="1" ht="17.65" customHeight="1" spans="1:2">
      <c r="A35" s="376" t="s">
        <v>1037</v>
      </c>
      <c r="B35" s="377">
        <v>396329</v>
      </c>
    </row>
    <row r="36" s="366" customFormat="1" ht="17.65" customHeight="1" spans="1:2">
      <c r="A36" s="376" t="s">
        <v>1038</v>
      </c>
      <c r="B36" s="377">
        <v>48599112</v>
      </c>
    </row>
    <row r="37" s="366" customFormat="1" ht="17.65" customHeight="1" spans="1:2">
      <c r="A37" s="376" t="s">
        <v>1039</v>
      </c>
      <c r="B37" s="377">
        <v>1354627.88</v>
      </c>
    </row>
    <row r="38" s="366" customFormat="1" ht="17.65" customHeight="1" spans="1:2">
      <c r="A38" s="376" t="s">
        <v>1040</v>
      </c>
      <c r="B38" s="377">
        <v>44525.04</v>
      </c>
    </row>
    <row r="39" s="366" customFormat="1" ht="17.65" customHeight="1" spans="1:2">
      <c r="A39" s="376" t="s">
        <v>1041</v>
      </c>
      <c r="B39" s="377">
        <v>4750.32</v>
      </c>
    </row>
    <row r="40" s="366" customFormat="1" ht="17.65" customHeight="1" spans="1:2">
      <c r="A40" s="376" t="s">
        <v>1042</v>
      </c>
      <c r="B40" s="377">
        <v>39774.72</v>
      </c>
    </row>
  </sheetData>
  <mergeCells count="4">
    <mergeCell ref="A2:B2"/>
    <mergeCell ref="A3:B3"/>
    <mergeCell ref="A4:A5"/>
    <mergeCell ref="B4:B5"/>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B44"/>
  <sheetViews>
    <sheetView workbookViewId="0">
      <selection activeCell="F24" sqref="F24"/>
    </sheetView>
  </sheetViews>
  <sheetFormatPr defaultColWidth="9" defaultRowHeight="13.5" outlineLevelCol="1"/>
  <cols>
    <col min="1" max="1" width="69.625" style="247" customWidth="1"/>
    <col min="2" max="2" width="45.625" style="247" customWidth="1"/>
    <col min="3" max="16384" width="9" style="247"/>
  </cols>
  <sheetData>
    <row r="1" s="247" customFormat="1" ht="21" customHeight="1" spans="1:1">
      <c r="A1" s="247" t="s">
        <v>1043</v>
      </c>
    </row>
    <row r="2" s="248" customFormat="1" ht="45" customHeight="1" spans="1:2">
      <c r="A2" s="358" t="s">
        <v>1044</v>
      </c>
      <c r="B2" s="359"/>
    </row>
    <row r="3" s="247" customFormat="1" ht="20.1" customHeight="1" spans="1:2">
      <c r="A3" s="360"/>
      <c r="B3" s="218" t="s">
        <v>2</v>
      </c>
    </row>
    <row r="4" s="247" customFormat="1" ht="18.75" spans="1:2">
      <c r="A4" s="225" t="s">
        <v>1045</v>
      </c>
      <c r="B4" s="361" t="s">
        <v>788</v>
      </c>
    </row>
    <row r="5" s="247" customFormat="1" ht="18.75" spans="1:2">
      <c r="A5" s="362" t="s">
        <v>1046</v>
      </c>
      <c r="B5" s="363"/>
    </row>
    <row r="6" s="247" customFormat="1" ht="18.75" spans="1:2">
      <c r="A6" s="362" t="s">
        <v>1047</v>
      </c>
      <c r="B6" s="363"/>
    </row>
    <row r="7" s="247" customFormat="1" ht="18.75" spans="1:2">
      <c r="A7" s="362" t="s">
        <v>1048</v>
      </c>
      <c r="B7" s="363"/>
    </row>
    <row r="8" s="247" customFormat="1" ht="18.75" spans="1:2">
      <c r="A8" s="362" t="s">
        <v>1047</v>
      </c>
      <c r="B8" s="363"/>
    </row>
    <row r="9" s="247" customFormat="1" ht="18.75" spans="1:2">
      <c r="A9" s="362" t="s">
        <v>1049</v>
      </c>
      <c r="B9" s="363"/>
    </row>
    <row r="10" s="247" customFormat="1" ht="18.75" spans="1:2">
      <c r="A10" s="362" t="s">
        <v>1047</v>
      </c>
      <c r="B10" s="363"/>
    </row>
    <row r="11" s="247" customFormat="1" ht="18.75" spans="1:2">
      <c r="A11" s="362" t="s">
        <v>1050</v>
      </c>
      <c r="B11" s="363"/>
    </row>
    <row r="12" s="247" customFormat="1" ht="18.75" spans="1:2">
      <c r="A12" s="362" t="s">
        <v>1047</v>
      </c>
      <c r="B12" s="363"/>
    </row>
    <row r="13" s="247" customFormat="1" ht="18.75" spans="1:2">
      <c r="A13" s="362" t="s">
        <v>1051</v>
      </c>
      <c r="B13" s="363"/>
    </row>
    <row r="14" s="247" customFormat="1" ht="18.75" spans="1:2">
      <c r="A14" s="362" t="s">
        <v>1047</v>
      </c>
      <c r="B14" s="363"/>
    </row>
    <row r="15" s="247" customFormat="1" ht="18.75" spans="1:2">
      <c r="A15" s="362" t="s">
        <v>1052</v>
      </c>
      <c r="B15" s="363"/>
    </row>
    <row r="16" s="247" customFormat="1" ht="18.75" spans="1:2">
      <c r="A16" s="362" t="s">
        <v>1047</v>
      </c>
      <c r="B16" s="363"/>
    </row>
    <row r="17" s="247" customFormat="1" ht="18.75" spans="1:2">
      <c r="A17" s="362" t="s">
        <v>1053</v>
      </c>
      <c r="B17" s="363"/>
    </row>
    <row r="18" s="247" customFormat="1" ht="18.75" spans="1:2">
      <c r="A18" s="362" t="s">
        <v>1047</v>
      </c>
      <c r="B18" s="363"/>
    </row>
    <row r="19" s="247" customFormat="1" ht="18.75" spans="1:2">
      <c r="A19" s="362" t="s">
        <v>1054</v>
      </c>
      <c r="B19" s="363"/>
    </row>
    <row r="20" s="247" customFormat="1" ht="18.75" spans="1:2">
      <c r="A20" s="362" t="s">
        <v>1047</v>
      </c>
      <c r="B20" s="363"/>
    </row>
    <row r="21" s="247" customFormat="1" ht="18.75" spans="1:2">
      <c r="A21" s="362" t="s">
        <v>1055</v>
      </c>
      <c r="B21" s="363"/>
    </row>
    <row r="22" s="247" customFormat="1" ht="18.75" spans="1:2">
      <c r="A22" s="362" t="s">
        <v>1047</v>
      </c>
      <c r="B22" s="363"/>
    </row>
    <row r="23" s="247" customFormat="1" ht="18.75" spans="1:2">
      <c r="A23" s="362" t="s">
        <v>1056</v>
      </c>
      <c r="B23" s="363"/>
    </row>
    <row r="24" s="247" customFormat="1" ht="18.75" spans="1:2">
      <c r="A24" s="362" t="s">
        <v>1047</v>
      </c>
      <c r="B24" s="363"/>
    </row>
    <row r="25" s="247" customFormat="1" ht="18.75" spans="1:2">
      <c r="A25" s="362" t="s">
        <v>1057</v>
      </c>
      <c r="B25" s="363"/>
    </row>
    <row r="26" s="247" customFormat="1" ht="18.75" spans="1:2">
      <c r="A26" s="362" t="s">
        <v>1047</v>
      </c>
      <c r="B26" s="363"/>
    </row>
    <row r="27" s="247" customFormat="1" ht="18.75" spans="1:2">
      <c r="A27" s="362" t="s">
        <v>1058</v>
      </c>
      <c r="B27" s="363"/>
    </row>
    <row r="28" s="247" customFormat="1" ht="18.75" spans="1:2">
      <c r="A28" s="362" t="s">
        <v>1047</v>
      </c>
      <c r="B28" s="363"/>
    </row>
    <row r="29" s="247" customFormat="1" ht="18.75" spans="1:2">
      <c r="A29" s="362" t="s">
        <v>1059</v>
      </c>
      <c r="B29" s="363"/>
    </row>
    <row r="30" s="247" customFormat="1" ht="18.75" spans="1:2">
      <c r="A30" s="362" t="s">
        <v>1047</v>
      </c>
      <c r="B30" s="363"/>
    </row>
    <row r="31" s="247" customFormat="1" ht="18.75" spans="1:2">
      <c r="A31" s="362" t="s">
        <v>1060</v>
      </c>
      <c r="B31" s="363"/>
    </row>
    <row r="32" s="247" customFormat="1" ht="18.75" spans="1:2">
      <c r="A32" s="362" t="s">
        <v>1047</v>
      </c>
      <c r="B32" s="363"/>
    </row>
    <row r="33" s="247" customFormat="1" ht="18.75" spans="1:2">
      <c r="A33" s="362" t="s">
        <v>1061</v>
      </c>
      <c r="B33" s="363"/>
    </row>
    <row r="34" s="247" customFormat="1" ht="18.75" spans="1:2">
      <c r="A34" s="362" t="s">
        <v>1047</v>
      </c>
      <c r="B34" s="363"/>
    </row>
    <row r="35" s="247" customFormat="1" ht="18.75" spans="1:2">
      <c r="A35" s="362" t="s">
        <v>1062</v>
      </c>
      <c r="B35" s="363"/>
    </row>
    <row r="36" s="247" customFormat="1" ht="18.75" spans="1:2">
      <c r="A36" s="362" t="s">
        <v>1047</v>
      </c>
      <c r="B36" s="363"/>
    </row>
    <row r="37" s="247" customFormat="1" ht="18.75" spans="1:2">
      <c r="A37" s="362" t="s">
        <v>1063</v>
      </c>
      <c r="B37" s="363"/>
    </row>
    <row r="38" s="247" customFormat="1" ht="18.75" spans="1:2">
      <c r="A38" s="362" t="s">
        <v>1047</v>
      </c>
      <c r="B38" s="363"/>
    </row>
    <row r="39" s="247" customFormat="1" ht="18.75" spans="1:2">
      <c r="A39" s="362" t="s">
        <v>1064</v>
      </c>
      <c r="B39" s="363"/>
    </row>
    <row r="40" s="247" customFormat="1" ht="18.75" spans="1:2">
      <c r="A40" s="362" t="s">
        <v>1047</v>
      </c>
      <c r="B40" s="363"/>
    </row>
    <row r="41" s="247" customFormat="1" ht="18.75" spans="1:2">
      <c r="A41" s="362" t="s">
        <v>1065</v>
      </c>
      <c r="B41" s="363"/>
    </row>
    <row r="42" s="247" customFormat="1" ht="18.75" spans="1:2">
      <c r="A42" s="362" t="s">
        <v>1047</v>
      </c>
      <c r="B42" s="363"/>
    </row>
    <row r="43" s="247" customFormat="1" ht="18.75" spans="1:2">
      <c r="A43" s="364" t="s">
        <v>1066</v>
      </c>
      <c r="B43" s="365"/>
    </row>
    <row r="44" s="247" customFormat="1" spans="1:1">
      <c r="A44" s="247" t="s">
        <v>1067</v>
      </c>
    </row>
  </sheetData>
  <mergeCells count="1">
    <mergeCell ref="A2:B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E19"/>
  <sheetViews>
    <sheetView workbookViewId="0">
      <selection activeCell="F20" sqref="F20"/>
    </sheetView>
  </sheetViews>
  <sheetFormatPr defaultColWidth="9" defaultRowHeight="14.25" outlineLevelCol="4"/>
  <cols>
    <col min="1" max="1" width="43.625" style="211" customWidth="1"/>
    <col min="2" max="2" width="20.625" style="213" customWidth="1"/>
    <col min="3" max="3" width="20.625" style="211" customWidth="1"/>
    <col min="4" max="4" width="20" style="211" customWidth="1"/>
    <col min="5" max="5" width="20" style="347" customWidth="1"/>
    <col min="6" max="6" width="12.625" style="211"/>
    <col min="7" max="16370" width="9" style="211"/>
    <col min="16371" max="16372" width="35.625" style="211"/>
    <col min="16373" max="16384" width="9" style="211"/>
  </cols>
  <sheetData>
    <row r="1" s="211" customFormat="1" ht="23" customHeight="1" spans="1:5">
      <c r="A1" s="211" t="s">
        <v>1068</v>
      </c>
      <c r="B1" s="213"/>
      <c r="E1" s="347"/>
    </row>
    <row r="2" s="211" customFormat="1" ht="45" customHeight="1" spans="1:5">
      <c r="A2" s="348" t="s">
        <v>1069</v>
      </c>
      <c r="B2" s="348"/>
      <c r="C2" s="348"/>
      <c r="D2" s="348"/>
      <c r="E2" s="348"/>
    </row>
    <row r="3" s="211" customFormat="1" ht="20.1" customHeight="1" spans="1:5">
      <c r="A3" s="217"/>
      <c r="B3" s="217"/>
      <c r="C3" s="349"/>
      <c r="D3" s="349"/>
      <c r="E3" s="218" t="s">
        <v>2</v>
      </c>
    </row>
    <row r="4" s="212" customFormat="1" ht="18.75" spans="1:5">
      <c r="A4" s="219" t="s">
        <v>1070</v>
      </c>
      <c r="B4" s="219" t="s">
        <v>1009</v>
      </c>
      <c r="C4" s="350" t="s">
        <v>1071</v>
      </c>
      <c r="D4" s="350" t="s">
        <v>1072</v>
      </c>
      <c r="E4" s="350" t="s">
        <v>1073</v>
      </c>
    </row>
    <row r="5" s="211" customFormat="1" ht="18.75" spans="1:5">
      <c r="A5" s="351" t="s">
        <v>1074</v>
      </c>
      <c r="B5" s="352"/>
      <c r="C5" s="352"/>
      <c r="D5" s="352"/>
      <c r="E5" s="352"/>
    </row>
    <row r="6" s="211" customFormat="1" ht="18.75" spans="1:5">
      <c r="A6" s="224" t="s">
        <v>1075</v>
      </c>
      <c r="B6" s="221"/>
      <c r="C6" s="221"/>
      <c r="D6" s="221"/>
      <c r="E6" s="353"/>
    </row>
    <row r="7" s="211" customFormat="1" ht="18.75" spans="1:5">
      <c r="A7" s="224" t="s">
        <v>1076</v>
      </c>
      <c r="B7" s="221"/>
      <c r="C7" s="221"/>
      <c r="D7" s="221"/>
      <c r="E7" s="353"/>
    </row>
    <row r="8" s="211" customFormat="1" ht="18.75" spans="1:5">
      <c r="A8" s="224" t="s">
        <v>1077</v>
      </c>
      <c r="B8" s="221"/>
      <c r="C8" s="221"/>
      <c r="D8" s="221"/>
      <c r="E8" s="353"/>
    </row>
    <row r="9" s="211" customFormat="1" ht="18.75" spans="1:5">
      <c r="A9" s="224" t="s">
        <v>1078</v>
      </c>
      <c r="B9" s="221"/>
      <c r="C9" s="221"/>
      <c r="D9" s="221"/>
      <c r="E9" s="353"/>
    </row>
    <row r="10" s="211" customFormat="1" ht="18.75" spans="1:5">
      <c r="A10" s="224" t="s">
        <v>1079</v>
      </c>
      <c r="B10" s="221"/>
      <c r="C10" s="221"/>
      <c r="D10" s="221"/>
      <c r="E10" s="353"/>
    </row>
    <row r="11" s="211" customFormat="1" ht="18.75" spans="1:5">
      <c r="A11" s="224" t="s">
        <v>1080</v>
      </c>
      <c r="B11" s="221"/>
      <c r="C11" s="221"/>
      <c r="D11" s="221"/>
      <c r="E11" s="353"/>
    </row>
    <row r="12" s="211" customFormat="1" ht="18.75" spans="1:5">
      <c r="A12" s="224" t="s">
        <v>1081</v>
      </c>
      <c r="B12" s="221"/>
      <c r="C12" s="221"/>
      <c r="D12" s="221"/>
      <c r="E12" s="353"/>
    </row>
    <row r="13" s="211" customFormat="1" ht="18.75" spans="1:5">
      <c r="A13" s="224" t="s">
        <v>1082</v>
      </c>
      <c r="B13" s="221"/>
      <c r="C13" s="221"/>
      <c r="D13" s="221"/>
      <c r="E13" s="353"/>
    </row>
    <row r="14" s="211" customFormat="1" ht="18.75" spans="1:5">
      <c r="A14" s="224" t="s">
        <v>1083</v>
      </c>
      <c r="B14" s="221"/>
      <c r="C14" s="221"/>
      <c r="D14" s="221"/>
      <c r="E14" s="353"/>
    </row>
    <row r="15" s="211" customFormat="1" ht="18.75" spans="1:5">
      <c r="A15" s="224" t="s">
        <v>1084</v>
      </c>
      <c r="B15" s="221"/>
      <c r="C15" s="221"/>
      <c r="D15" s="221"/>
      <c r="E15" s="353"/>
    </row>
    <row r="16" s="211" customFormat="1" ht="18.75" spans="1:5">
      <c r="A16" s="224" t="s">
        <v>1085</v>
      </c>
      <c r="B16" s="221"/>
      <c r="C16" s="221"/>
      <c r="D16" s="221"/>
      <c r="E16" s="353"/>
    </row>
    <row r="17" s="211" customFormat="1" ht="18.75" spans="1:5">
      <c r="A17" s="351" t="s">
        <v>1086</v>
      </c>
      <c r="B17" s="352"/>
      <c r="C17" s="352"/>
      <c r="D17" s="352"/>
      <c r="E17" s="354"/>
    </row>
    <row r="18" s="211" customFormat="1" ht="18.75" spans="1:5">
      <c r="A18" s="351" t="s">
        <v>1087</v>
      </c>
      <c r="B18" s="352"/>
      <c r="C18" s="352"/>
      <c r="D18" s="352"/>
      <c r="E18" s="352"/>
    </row>
    <row r="19" s="211" customFormat="1" spans="1:5">
      <c r="A19" s="211" t="s">
        <v>1067</v>
      </c>
      <c r="B19" s="355"/>
      <c r="C19" s="356"/>
      <c r="D19" s="356"/>
      <c r="E19" s="357"/>
    </row>
  </sheetData>
  <mergeCells count="1">
    <mergeCell ref="A2:E2"/>
  </mergeCells>
  <conditionalFormatting sqref="B4:F4">
    <cfRule type="cellIs" dxfId="0" priority="2" stopIfTrue="1" operator="lessThanOrEqual">
      <formula>-1</formula>
    </cfRule>
  </conditionalFormatting>
  <conditionalFormatting sqref="E2:F2 F3">
    <cfRule type="cellIs" dxfId="0" priority="4" stopIfTrue="1" operator="lessThanOrEqual">
      <formula>-1</formula>
    </cfRule>
    <cfRule type="cellIs" dxfId="0" priority="3" stopIfTrue="1" operator="greaterThanOrEqual">
      <formula>10</formula>
    </cfRule>
  </conditionalFormatting>
  <conditionalFormatting sqref="B5:F8 C10:F17">
    <cfRule type="cellIs" dxfId="0" priority="1" stopIfTrue="1" operator="lessThanOrEqual">
      <formula>-1</formula>
    </cfRule>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IV12"/>
  <sheetViews>
    <sheetView workbookViewId="0">
      <selection activeCell="I6" sqref="I6"/>
    </sheetView>
  </sheetViews>
  <sheetFormatPr defaultColWidth="9" defaultRowHeight="13.5"/>
  <cols>
    <col min="1" max="1" width="37.75" style="331" customWidth="1"/>
    <col min="2" max="2" width="22" style="331" customWidth="1"/>
    <col min="3" max="4" width="23.8833333333333" style="331" customWidth="1"/>
    <col min="5" max="5" width="24.5" style="331" customWidth="1"/>
    <col min="6" max="256" width="9" style="331"/>
    <col min="257" max="16384" width="9" style="83"/>
  </cols>
  <sheetData>
    <row r="1" s="83" customFormat="1" ht="24" customHeight="1" spans="1:256">
      <c r="A1" s="332" t="s">
        <v>1088</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1"/>
      <c r="CG1" s="331"/>
      <c r="CH1" s="331"/>
      <c r="CI1" s="331"/>
      <c r="CJ1" s="331"/>
      <c r="CK1" s="331"/>
      <c r="CL1" s="331"/>
      <c r="CM1" s="331"/>
      <c r="CN1" s="331"/>
      <c r="CO1" s="331"/>
      <c r="CP1" s="331"/>
      <c r="CQ1" s="331"/>
      <c r="CR1" s="331"/>
      <c r="CS1" s="331"/>
      <c r="CT1" s="331"/>
      <c r="CU1" s="331"/>
      <c r="CV1" s="331"/>
      <c r="CW1" s="331"/>
      <c r="CX1" s="331"/>
      <c r="CY1" s="331"/>
      <c r="CZ1" s="331"/>
      <c r="DA1" s="331"/>
      <c r="DB1" s="331"/>
      <c r="DC1" s="331"/>
      <c r="DD1" s="331"/>
      <c r="DE1" s="331"/>
      <c r="DF1" s="331"/>
      <c r="DG1" s="331"/>
      <c r="DH1" s="331"/>
      <c r="DI1" s="331"/>
      <c r="DJ1" s="331"/>
      <c r="DK1" s="331"/>
      <c r="DL1" s="331"/>
      <c r="DM1" s="331"/>
      <c r="DN1" s="331"/>
      <c r="DO1" s="331"/>
      <c r="DP1" s="331"/>
      <c r="DQ1" s="331"/>
      <c r="DR1" s="331"/>
      <c r="DS1" s="331"/>
      <c r="DT1" s="331"/>
      <c r="DU1" s="331"/>
      <c r="DV1" s="331"/>
      <c r="DW1" s="331"/>
      <c r="DX1" s="331"/>
      <c r="DY1" s="331"/>
      <c r="DZ1" s="331"/>
      <c r="EA1" s="331"/>
      <c r="EB1" s="331"/>
      <c r="EC1" s="331"/>
      <c r="ED1" s="331"/>
      <c r="EE1" s="331"/>
      <c r="EF1" s="331"/>
      <c r="EG1" s="331"/>
      <c r="EH1" s="331"/>
      <c r="EI1" s="331"/>
      <c r="EJ1" s="331"/>
      <c r="EK1" s="331"/>
      <c r="EL1" s="331"/>
      <c r="EM1" s="331"/>
      <c r="EN1" s="331"/>
      <c r="EO1" s="331"/>
      <c r="EP1" s="331"/>
      <c r="EQ1" s="331"/>
      <c r="ER1" s="331"/>
      <c r="ES1" s="331"/>
      <c r="ET1" s="331"/>
      <c r="EU1" s="331"/>
      <c r="EV1" s="331"/>
      <c r="EW1" s="331"/>
      <c r="EX1" s="331"/>
      <c r="EY1" s="331"/>
      <c r="EZ1" s="331"/>
      <c r="FA1" s="331"/>
      <c r="FB1" s="331"/>
      <c r="FC1" s="331"/>
      <c r="FD1" s="331"/>
      <c r="FE1" s="331"/>
      <c r="FF1" s="331"/>
      <c r="FG1" s="331"/>
      <c r="FH1" s="331"/>
      <c r="FI1" s="331"/>
      <c r="FJ1" s="331"/>
      <c r="FK1" s="331"/>
      <c r="FL1" s="331"/>
      <c r="FM1" s="331"/>
      <c r="FN1" s="331"/>
      <c r="FO1" s="331"/>
      <c r="FP1" s="331"/>
      <c r="FQ1" s="331"/>
      <c r="FR1" s="331"/>
      <c r="FS1" s="331"/>
      <c r="FT1" s="331"/>
      <c r="FU1" s="331"/>
      <c r="FV1" s="331"/>
      <c r="FW1" s="331"/>
      <c r="FX1" s="331"/>
      <c r="FY1" s="331"/>
      <c r="FZ1" s="331"/>
      <c r="GA1" s="331"/>
      <c r="GB1" s="331"/>
      <c r="GC1" s="331"/>
      <c r="GD1" s="331"/>
      <c r="GE1" s="331"/>
      <c r="GF1" s="331"/>
      <c r="GG1" s="331"/>
      <c r="GH1" s="331"/>
      <c r="GI1" s="331"/>
      <c r="GJ1" s="331"/>
      <c r="GK1" s="331"/>
      <c r="GL1" s="331"/>
      <c r="GM1" s="331"/>
      <c r="GN1" s="331"/>
      <c r="GO1" s="331"/>
      <c r="GP1" s="331"/>
      <c r="GQ1" s="331"/>
      <c r="GR1" s="331"/>
      <c r="GS1" s="331"/>
      <c r="GT1" s="331"/>
      <c r="GU1" s="331"/>
      <c r="GV1" s="331"/>
      <c r="GW1" s="331"/>
      <c r="GX1" s="331"/>
      <c r="GY1" s="331"/>
      <c r="GZ1" s="331"/>
      <c r="HA1" s="331"/>
      <c r="HB1" s="331"/>
      <c r="HC1" s="331"/>
      <c r="HD1" s="331"/>
      <c r="HE1" s="331"/>
      <c r="HF1" s="331"/>
      <c r="HG1" s="331"/>
      <c r="HH1" s="331"/>
      <c r="HI1" s="331"/>
      <c r="HJ1" s="331"/>
      <c r="HK1" s="331"/>
      <c r="HL1" s="331"/>
      <c r="HM1" s="331"/>
      <c r="HN1" s="331"/>
      <c r="HO1" s="331"/>
      <c r="HP1" s="331"/>
      <c r="HQ1" s="331"/>
      <c r="HR1" s="331"/>
      <c r="HS1" s="331"/>
      <c r="HT1" s="331"/>
      <c r="HU1" s="331"/>
      <c r="HV1" s="331"/>
      <c r="HW1" s="331"/>
      <c r="HX1" s="331"/>
      <c r="HY1" s="331"/>
      <c r="HZ1" s="331"/>
      <c r="IA1" s="331"/>
      <c r="IB1" s="331"/>
      <c r="IC1" s="331"/>
      <c r="ID1" s="331"/>
      <c r="IE1" s="331"/>
      <c r="IF1" s="331"/>
      <c r="IG1" s="331"/>
      <c r="IH1" s="331"/>
      <c r="II1" s="331"/>
      <c r="IJ1" s="331"/>
      <c r="IK1" s="331"/>
      <c r="IL1" s="331"/>
      <c r="IM1" s="331"/>
      <c r="IN1" s="331"/>
      <c r="IO1" s="331"/>
      <c r="IP1" s="331"/>
      <c r="IQ1" s="331"/>
      <c r="IR1" s="331"/>
      <c r="IS1" s="331"/>
      <c r="IT1" s="331"/>
      <c r="IU1" s="331"/>
      <c r="IV1" s="331"/>
    </row>
    <row r="2" s="331" customFormat="1" ht="40.5" customHeight="1" spans="1:5">
      <c r="A2" s="333" t="s">
        <v>1089</v>
      </c>
      <c r="B2" s="333"/>
      <c r="C2" s="333"/>
      <c r="D2" s="333"/>
      <c r="E2" s="333"/>
    </row>
    <row r="3" s="331" customFormat="1" ht="17" customHeight="1" spans="1:5">
      <c r="A3" s="334"/>
      <c r="B3" s="334"/>
      <c r="C3" s="334"/>
      <c r="D3" s="335"/>
      <c r="E3" s="218" t="s">
        <v>2</v>
      </c>
    </row>
    <row r="4" s="83" customFormat="1" ht="24.95" customHeight="1" spans="1:5">
      <c r="A4" s="336" t="s">
        <v>1090</v>
      </c>
      <c r="B4" s="336" t="s">
        <v>4</v>
      </c>
      <c r="C4" s="336" t="s">
        <v>788</v>
      </c>
      <c r="D4" s="337" t="s">
        <v>1091</v>
      </c>
      <c r="E4" s="338"/>
    </row>
    <row r="5" s="83" customFormat="1" ht="24.95" customHeight="1" spans="1:5">
      <c r="A5" s="339"/>
      <c r="B5" s="339"/>
      <c r="C5" s="339"/>
      <c r="D5" s="219" t="s">
        <v>1092</v>
      </c>
      <c r="E5" s="219" t="s">
        <v>1093</v>
      </c>
    </row>
    <row r="6" s="331" customFormat="1" ht="35" customHeight="1" spans="1:5">
      <c r="A6" s="340" t="s">
        <v>1009</v>
      </c>
      <c r="B6" s="341">
        <v>1428.25</v>
      </c>
      <c r="C6" s="342">
        <v>1409.51</v>
      </c>
      <c r="D6" s="342">
        <f t="shared" ref="D6:D11" si="0">C6-B6</f>
        <v>-18.74</v>
      </c>
      <c r="E6" s="343">
        <f>(C6-B6)/B6</f>
        <v>-0.0131</v>
      </c>
    </row>
    <row r="7" s="331" customFormat="1" ht="35" customHeight="1" spans="1:5">
      <c r="A7" s="344" t="s">
        <v>1094</v>
      </c>
      <c r="B7" s="342"/>
      <c r="C7" s="342"/>
      <c r="D7" s="342"/>
      <c r="E7" s="343"/>
    </row>
    <row r="8" s="331" customFormat="1" ht="35" customHeight="1" spans="1:5">
      <c r="A8" s="344" t="s">
        <v>1095</v>
      </c>
      <c r="B8" s="342">
        <v>691.68</v>
      </c>
      <c r="C8" s="342">
        <v>657.1</v>
      </c>
      <c r="D8" s="342">
        <f t="shared" si="0"/>
        <v>-34.5799999999999</v>
      </c>
      <c r="E8" s="343">
        <f>(C8-B8)/B8</f>
        <v>-0.05</v>
      </c>
    </row>
    <row r="9" s="331" customFormat="1" ht="35" customHeight="1" spans="1:5">
      <c r="A9" s="344" t="s">
        <v>1096</v>
      </c>
      <c r="B9" s="342">
        <v>736.57</v>
      </c>
      <c r="C9" s="342">
        <v>752.41</v>
      </c>
      <c r="D9" s="342">
        <f t="shared" si="0"/>
        <v>15.8399999999999</v>
      </c>
      <c r="E9" s="343">
        <f>(C9-B9)/B9</f>
        <v>0.0215</v>
      </c>
    </row>
    <row r="10" s="331" customFormat="1" ht="35" customHeight="1" spans="1:5">
      <c r="A10" s="345" t="s">
        <v>1097</v>
      </c>
      <c r="B10" s="342">
        <v>20</v>
      </c>
      <c r="C10" s="342">
        <v>89.51</v>
      </c>
      <c r="D10" s="342">
        <f t="shared" si="0"/>
        <v>69.51</v>
      </c>
      <c r="E10" s="343">
        <f>(C10-B10)/B10</f>
        <v>3.4755</v>
      </c>
    </row>
    <row r="11" s="331" customFormat="1" ht="35" customHeight="1" spans="1:5">
      <c r="A11" s="345" t="s">
        <v>1098</v>
      </c>
      <c r="B11" s="342">
        <v>716.57</v>
      </c>
      <c r="C11" s="342">
        <v>662.9</v>
      </c>
      <c r="D11" s="342">
        <f t="shared" si="0"/>
        <v>-53.6700000000001</v>
      </c>
      <c r="E11" s="343">
        <f>(C11-B11)/B11</f>
        <v>-0.0749</v>
      </c>
    </row>
    <row r="12" s="331" customFormat="1" ht="130" customHeight="1" spans="1:5">
      <c r="A12" s="346" t="s">
        <v>1099</v>
      </c>
      <c r="B12" s="346"/>
      <c r="C12" s="346"/>
      <c r="D12" s="346"/>
      <c r="E12" s="346"/>
    </row>
  </sheetData>
  <mergeCells count="6">
    <mergeCell ref="A2:E2"/>
    <mergeCell ref="D4:E4"/>
    <mergeCell ref="A12:E12"/>
    <mergeCell ref="A4:A5"/>
    <mergeCell ref="B4:B5"/>
    <mergeCell ref="C4:C5"/>
  </mergeCells>
  <pageMargins left="0.75" right="0.75" top="1" bottom="1" header="0.5" footer="0.5"/>
  <pageSetup paperSize="9" scale="92"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12">
    <tabColor rgb="FF92D050"/>
  </sheetPr>
  <dimension ref="A1:R27"/>
  <sheetViews>
    <sheetView showZeros="0" workbookViewId="0">
      <selection activeCell="T7" sqref="T7"/>
    </sheetView>
  </sheetViews>
  <sheetFormatPr defaultColWidth="7.875" defaultRowHeight="13.5" customHeight="1"/>
  <cols>
    <col min="1" max="1" width="5.5" style="184" customWidth="1"/>
    <col min="2" max="2" width="29.775" style="306" customWidth="1"/>
    <col min="3" max="18" width="9.50833333333333" style="307" customWidth="1"/>
    <col min="19" max="238" width="7.875" style="305" customWidth="1"/>
    <col min="239" max="16384" width="7.875" style="305"/>
  </cols>
  <sheetData>
    <row r="1" s="305" customFormat="1" ht="30" customHeight="1" spans="1:18">
      <c r="A1" s="308" t="s">
        <v>1100</v>
      </c>
      <c r="B1" s="309"/>
      <c r="C1" s="307"/>
      <c r="D1" s="307"/>
      <c r="E1" s="307"/>
      <c r="F1" s="307"/>
      <c r="G1" s="307"/>
      <c r="H1" s="307"/>
      <c r="I1" s="307"/>
      <c r="J1" s="307"/>
      <c r="K1" s="307"/>
      <c r="L1" s="307"/>
      <c r="M1" s="307"/>
      <c r="N1" s="307"/>
      <c r="O1" s="307"/>
      <c r="P1" s="307"/>
      <c r="Q1" s="307"/>
      <c r="R1" s="307"/>
    </row>
    <row r="2" s="305" customFormat="1" ht="33" customHeight="1" spans="1:18">
      <c r="A2" s="310" t="s">
        <v>1101</v>
      </c>
      <c r="B2" s="310"/>
      <c r="C2" s="310"/>
      <c r="D2" s="310"/>
      <c r="E2" s="310"/>
      <c r="F2" s="310"/>
      <c r="G2" s="310"/>
      <c r="H2" s="310"/>
      <c r="I2" s="310"/>
      <c r="J2" s="310"/>
      <c r="K2" s="310"/>
      <c r="L2" s="310"/>
      <c r="M2" s="310"/>
      <c r="N2" s="310"/>
      <c r="O2" s="310"/>
      <c r="P2" s="310"/>
      <c r="Q2" s="310"/>
      <c r="R2" s="310"/>
    </row>
    <row r="3" s="305" customFormat="1" ht="25" customHeight="1" spans="2:18">
      <c r="B3" s="311" t="str">
        <f t="shared" ref="B3:O3" si="0">""</f>
        <v/>
      </c>
      <c r="C3" s="311" t="str">
        <f t="shared" si="0"/>
        <v/>
      </c>
      <c r="D3" s="311" t="str">
        <f t="shared" si="0"/>
        <v/>
      </c>
      <c r="E3" s="311" t="str">
        <f t="shared" si="0"/>
        <v/>
      </c>
      <c r="F3" s="311" t="str">
        <f t="shared" si="0"/>
        <v/>
      </c>
      <c r="G3" s="311" t="str">
        <f t="shared" si="0"/>
        <v/>
      </c>
      <c r="H3" s="311" t="str">
        <f t="shared" si="0"/>
        <v/>
      </c>
      <c r="I3" s="311" t="str">
        <f t="shared" si="0"/>
        <v/>
      </c>
      <c r="J3" s="311" t="str">
        <f t="shared" si="0"/>
        <v/>
      </c>
      <c r="K3" s="311" t="str">
        <f t="shared" si="0"/>
        <v/>
      </c>
      <c r="L3" s="311" t="str">
        <f t="shared" si="0"/>
        <v/>
      </c>
      <c r="M3" s="311" t="str">
        <f t="shared" si="0"/>
        <v/>
      </c>
      <c r="N3" s="311" t="str">
        <f t="shared" si="0"/>
        <v/>
      </c>
      <c r="O3" s="311" t="str">
        <f t="shared" si="0"/>
        <v/>
      </c>
      <c r="P3" s="330" t="s">
        <v>1102</v>
      </c>
      <c r="Q3" s="330"/>
      <c r="R3" s="330"/>
    </row>
    <row r="4" s="306" customFormat="1" ht="59" customHeight="1" spans="1:18">
      <c r="A4" s="312" t="s">
        <v>1103</v>
      </c>
      <c r="B4" s="312" t="s">
        <v>1104</v>
      </c>
      <c r="C4" s="313" t="s">
        <v>1105</v>
      </c>
      <c r="D4" s="313" t="s">
        <v>1010</v>
      </c>
      <c r="E4" s="313" t="s">
        <v>1015</v>
      </c>
      <c r="F4" s="313" t="s">
        <v>1025</v>
      </c>
      <c r="G4" s="313" t="s">
        <v>1027</v>
      </c>
      <c r="H4" s="313" t="s">
        <v>1028</v>
      </c>
      <c r="I4" s="313" t="s">
        <v>1031</v>
      </c>
      <c r="J4" s="313" t="s">
        <v>1033</v>
      </c>
      <c r="K4" s="313" t="s">
        <v>1106</v>
      </c>
      <c r="L4" s="313" t="s">
        <v>1035</v>
      </c>
      <c r="M4" s="313" t="s">
        <v>1040</v>
      </c>
      <c r="N4" s="313" t="s">
        <v>1107</v>
      </c>
      <c r="O4" s="313" t="s">
        <v>525</v>
      </c>
      <c r="P4" s="313" t="s">
        <v>518</v>
      </c>
      <c r="Q4" s="313" t="s">
        <v>1108</v>
      </c>
      <c r="R4" s="313" t="s">
        <v>1065</v>
      </c>
    </row>
    <row r="5" s="305" customFormat="1" ht="55" customHeight="1" spans="1:18">
      <c r="A5" s="314" t="s">
        <v>1109</v>
      </c>
      <c r="B5" s="315" t="s">
        <v>99</v>
      </c>
      <c r="C5" s="316">
        <f>SUM(D5:R5)</f>
        <v>21034</v>
      </c>
      <c r="D5" s="317">
        <v>11828</v>
      </c>
      <c r="E5" s="317">
        <v>5251</v>
      </c>
      <c r="F5" s="317">
        <v>252</v>
      </c>
      <c r="G5" s="317">
        <v>1</v>
      </c>
      <c r="H5" s="317">
        <v>961</v>
      </c>
      <c r="I5" s="317">
        <v>2</v>
      </c>
      <c r="J5" s="317">
        <v>80</v>
      </c>
      <c r="K5" s="317">
        <v>0</v>
      </c>
      <c r="L5" s="317">
        <v>2659</v>
      </c>
      <c r="M5" s="317">
        <v>0</v>
      </c>
      <c r="N5" s="317">
        <v>0</v>
      </c>
      <c r="O5" s="317">
        <v>0</v>
      </c>
      <c r="P5" s="317">
        <v>0</v>
      </c>
      <c r="Q5" s="317">
        <v>0</v>
      </c>
      <c r="R5" s="317">
        <v>0</v>
      </c>
    </row>
    <row r="6" s="305" customFormat="1" ht="55" customHeight="1" spans="1:18">
      <c r="A6" s="314" t="s">
        <v>1110</v>
      </c>
      <c r="B6" s="315" t="s">
        <v>157</v>
      </c>
      <c r="C6" s="316">
        <f t="shared" ref="C5:C26" si="1">SUM(D6:R6)</f>
        <v>104</v>
      </c>
      <c r="D6" s="317">
        <v>0</v>
      </c>
      <c r="E6" s="316">
        <v>0</v>
      </c>
      <c r="F6" s="316">
        <v>0</v>
      </c>
      <c r="G6" s="316">
        <v>0</v>
      </c>
      <c r="H6" s="316">
        <v>26</v>
      </c>
      <c r="I6" s="316">
        <v>0</v>
      </c>
      <c r="J6" s="316">
        <v>0</v>
      </c>
      <c r="K6" s="316">
        <v>0</v>
      </c>
      <c r="L6" s="316">
        <v>78</v>
      </c>
      <c r="M6" s="316">
        <v>0</v>
      </c>
      <c r="N6" s="316">
        <v>0</v>
      </c>
      <c r="O6" s="316">
        <v>0</v>
      </c>
      <c r="P6" s="316">
        <v>0</v>
      </c>
      <c r="Q6" s="316">
        <v>0</v>
      </c>
      <c r="R6" s="316">
        <v>0</v>
      </c>
    </row>
    <row r="7" s="305" customFormat="1" ht="55" customHeight="1" spans="1:18">
      <c r="A7" s="314" t="s">
        <v>1111</v>
      </c>
      <c r="B7" s="315" t="s">
        <v>162</v>
      </c>
      <c r="C7" s="316">
        <f t="shared" si="1"/>
        <v>8200</v>
      </c>
      <c r="D7" s="317">
        <v>4400</v>
      </c>
      <c r="E7" s="317">
        <v>2819</v>
      </c>
      <c r="F7" s="317">
        <v>658</v>
      </c>
      <c r="G7" s="317">
        <v>77</v>
      </c>
      <c r="H7" s="317">
        <v>0</v>
      </c>
      <c r="I7" s="317">
        <v>0</v>
      </c>
      <c r="J7" s="317">
        <v>0</v>
      </c>
      <c r="K7" s="317">
        <v>0</v>
      </c>
      <c r="L7" s="317">
        <v>246</v>
      </c>
      <c r="M7" s="317">
        <v>0</v>
      </c>
      <c r="N7" s="316">
        <v>0</v>
      </c>
      <c r="O7" s="316">
        <v>0</v>
      </c>
      <c r="P7" s="316">
        <v>0</v>
      </c>
      <c r="Q7" s="316">
        <v>0</v>
      </c>
      <c r="R7" s="316">
        <v>0</v>
      </c>
    </row>
    <row r="8" s="305" customFormat="1" ht="55" customHeight="1" spans="1:18">
      <c r="A8" s="314" t="s">
        <v>1112</v>
      </c>
      <c r="B8" s="315" t="s">
        <v>182</v>
      </c>
      <c r="C8" s="316">
        <f t="shared" si="1"/>
        <v>42685</v>
      </c>
      <c r="D8" s="317">
        <v>681</v>
      </c>
      <c r="E8" s="317">
        <v>171</v>
      </c>
      <c r="F8" s="317">
        <v>8</v>
      </c>
      <c r="G8" s="317">
        <v>0</v>
      </c>
      <c r="H8" s="317">
        <v>36136</v>
      </c>
      <c r="I8" s="317">
        <v>428</v>
      </c>
      <c r="J8" s="317">
        <v>0</v>
      </c>
      <c r="K8" s="317">
        <v>0</v>
      </c>
      <c r="L8" s="317">
        <v>5261</v>
      </c>
      <c r="M8" s="316"/>
      <c r="N8" s="316">
        <v>0</v>
      </c>
      <c r="O8" s="316">
        <v>0</v>
      </c>
      <c r="P8" s="316">
        <v>0</v>
      </c>
      <c r="Q8" s="316">
        <v>0</v>
      </c>
      <c r="R8" s="316">
        <v>0</v>
      </c>
    </row>
    <row r="9" s="305" customFormat="1" ht="55" customHeight="1" spans="1:18">
      <c r="A9" s="314" t="s">
        <v>1113</v>
      </c>
      <c r="B9" s="315" t="s">
        <v>202</v>
      </c>
      <c r="C9" s="316">
        <f t="shared" si="1"/>
        <v>953</v>
      </c>
      <c r="D9" s="317">
        <v>111</v>
      </c>
      <c r="E9" s="316">
        <v>91</v>
      </c>
      <c r="F9" s="316">
        <v>0</v>
      </c>
      <c r="G9" s="316">
        <v>0</v>
      </c>
      <c r="H9" s="316">
        <v>0</v>
      </c>
      <c r="I9" s="316">
        <v>0</v>
      </c>
      <c r="J9" s="316">
        <v>751</v>
      </c>
      <c r="K9" s="316">
        <v>0</v>
      </c>
      <c r="L9" s="316">
        <v>0</v>
      </c>
      <c r="M9" s="316">
        <v>0</v>
      </c>
      <c r="N9" s="316">
        <v>0</v>
      </c>
      <c r="O9" s="316">
        <v>0</v>
      </c>
      <c r="P9" s="316">
        <v>0</v>
      </c>
      <c r="Q9" s="316">
        <v>0</v>
      </c>
      <c r="R9" s="316">
        <v>0</v>
      </c>
    </row>
    <row r="10" s="305" customFormat="1" ht="55" customHeight="1" spans="1:18">
      <c r="A10" s="314" t="s">
        <v>1114</v>
      </c>
      <c r="B10" s="315" t="s">
        <v>211</v>
      </c>
      <c r="C10" s="316">
        <f t="shared" si="1"/>
        <v>5001</v>
      </c>
      <c r="D10" s="317">
        <v>492</v>
      </c>
      <c r="E10" s="316">
        <v>172</v>
      </c>
      <c r="F10" s="316">
        <v>3121</v>
      </c>
      <c r="G10" s="316">
        <v>0</v>
      </c>
      <c r="H10" s="316">
        <v>1174</v>
      </c>
      <c r="I10" s="316">
        <v>0</v>
      </c>
      <c r="J10" s="316">
        <v>0</v>
      </c>
      <c r="K10" s="316">
        <v>0</v>
      </c>
      <c r="L10" s="316">
        <v>42</v>
      </c>
      <c r="M10" s="316">
        <v>0</v>
      </c>
      <c r="N10" s="316">
        <v>0</v>
      </c>
      <c r="O10" s="316">
        <v>0</v>
      </c>
      <c r="P10" s="316">
        <v>0</v>
      </c>
      <c r="Q10" s="316">
        <v>0</v>
      </c>
      <c r="R10" s="316">
        <v>0</v>
      </c>
    </row>
    <row r="11" s="305" customFormat="1" ht="55" customHeight="1" spans="1:18">
      <c r="A11" s="314" t="s">
        <v>1115</v>
      </c>
      <c r="B11" s="315" t="s">
        <v>1116</v>
      </c>
      <c r="C11" s="316">
        <f t="shared" si="1"/>
        <v>49359</v>
      </c>
      <c r="D11" s="317">
        <v>4306</v>
      </c>
      <c r="E11" s="317">
        <v>413</v>
      </c>
      <c r="F11" s="317">
        <v>50</v>
      </c>
      <c r="G11" s="317">
        <v>0</v>
      </c>
      <c r="H11" s="317">
        <v>6237</v>
      </c>
      <c r="I11" s="317">
        <v>1</v>
      </c>
      <c r="J11" s="317">
        <v>240</v>
      </c>
      <c r="K11" s="317">
        <v>0</v>
      </c>
      <c r="L11" s="317">
        <v>26383</v>
      </c>
      <c r="M11" s="317">
        <v>11729</v>
      </c>
      <c r="N11" s="317">
        <v>0</v>
      </c>
      <c r="O11" s="317">
        <v>0</v>
      </c>
      <c r="P11" s="317">
        <v>0</v>
      </c>
      <c r="Q11" s="317">
        <v>0</v>
      </c>
      <c r="R11" s="317">
        <v>0</v>
      </c>
    </row>
    <row r="12" s="305" customFormat="1" ht="55" customHeight="1" spans="1:18">
      <c r="A12" s="314" t="s">
        <v>1117</v>
      </c>
      <c r="B12" s="315" t="s">
        <v>309</v>
      </c>
      <c r="C12" s="316">
        <f t="shared" si="1"/>
        <v>38424</v>
      </c>
      <c r="D12" s="317">
        <v>3116</v>
      </c>
      <c r="E12" s="316">
        <v>1840</v>
      </c>
      <c r="F12" s="316">
        <v>1343</v>
      </c>
      <c r="G12" s="316">
        <v>0</v>
      </c>
      <c r="H12" s="316">
        <v>10413</v>
      </c>
      <c r="I12" s="316">
        <v>0</v>
      </c>
      <c r="J12" s="316">
        <v>0</v>
      </c>
      <c r="K12" s="316">
        <v>0</v>
      </c>
      <c r="L12" s="316">
        <v>6793</v>
      </c>
      <c r="M12" s="316">
        <v>14919</v>
      </c>
      <c r="N12" s="316">
        <v>0</v>
      </c>
      <c r="O12" s="316">
        <v>0</v>
      </c>
      <c r="P12" s="316">
        <v>0</v>
      </c>
      <c r="Q12" s="316">
        <v>0</v>
      </c>
      <c r="R12" s="316">
        <v>0</v>
      </c>
    </row>
    <row r="13" s="305" customFormat="1" ht="55" customHeight="1" spans="1:18">
      <c r="A13" s="314" t="s">
        <v>1118</v>
      </c>
      <c r="B13" s="315" t="s">
        <v>350</v>
      </c>
      <c r="C13" s="316">
        <f t="shared" si="1"/>
        <v>4642</v>
      </c>
      <c r="D13" s="317">
        <v>0</v>
      </c>
      <c r="E13" s="316">
        <v>239</v>
      </c>
      <c r="F13" s="316">
        <v>6</v>
      </c>
      <c r="G13" s="316">
        <v>50</v>
      </c>
      <c r="H13" s="316">
        <v>0</v>
      </c>
      <c r="I13" s="316">
        <v>0</v>
      </c>
      <c r="J13" s="316">
        <v>0</v>
      </c>
      <c r="K13" s="316">
        <v>0</v>
      </c>
      <c r="L13" s="316">
        <v>4347</v>
      </c>
      <c r="M13" s="316">
        <v>0</v>
      </c>
      <c r="N13" s="316">
        <v>0</v>
      </c>
      <c r="O13" s="316">
        <v>0</v>
      </c>
      <c r="P13" s="316">
        <v>0</v>
      </c>
      <c r="Q13" s="316">
        <v>0</v>
      </c>
      <c r="R13" s="316">
        <v>0</v>
      </c>
    </row>
    <row r="14" s="305" customFormat="1" ht="55" customHeight="1" spans="1:18">
      <c r="A14" s="314" t="s">
        <v>1119</v>
      </c>
      <c r="B14" s="315" t="s">
        <v>370</v>
      </c>
      <c r="C14" s="316">
        <f t="shared" si="1"/>
        <v>16968</v>
      </c>
      <c r="D14" s="317">
        <v>410</v>
      </c>
      <c r="E14" s="316">
        <v>122</v>
      </c>
      <c r="F14" s="316">
        <v>15345</v>
      </c>
      <c r="G14" s="316">
        <v>0</v>
      </c>
      <c r="H14" s="316">
        <v>1067</v>
      </c>
      <c r="I14" s="316">
        <v>9</v>
      </c>
      <c r="J14" s="316">
        <v>13</v>
      </c>
      <c r="K14" s="316">
        <v>0</v>
      </c>
      <c r="L14" s="316">
        <v>2</v>
      </c>
      <c r="M14" s="316">
        <v>0</v>
      </c>
      <c r="N14" s="316">
        <v>0</v>
      </c>
      <c r="O14" s="316">
        <v>0</v>
      </c>
      <c r="P14" s="316">
        <v>0</v>
      </c>
      <c r="Q14" s="316">
        <v>0</v>
      </c>
      <c r="R14" s="316">
        <v>0</v>
      </c>
    </row>
    <row r="15" s="305" customFormat="1" ht="55" customHeight="1" spans="1:18">
      <c r="A15" s="314" t="s">
        <v>1120</v>
      </c>
      <c r="B15" s="315" t="s">
        <v>384</v>
      </c>
      <c r="C15" s="316">
        <f t="shared" si="1"/>
        <v>102534</v>
      </c>
      <c r="D15" s="317">
        <v>3124</v>
      </c>
      <c r="E15" s="317">
        <v>2975</v>
      </c>
      <c r="F15" s="317">
        <v>76492</v>
      </c>
      <c r="G15" s="317">
        <v>4703</v>
      </c>
      <c r="H15" s="317">
        <v>4046</v>
      </c>
      <c r="I15" s="317">
        <v>42</v>
      </c>
      <c r="J15" s="317">
        <v>1713</v>
      </c>
      <c r="K15" s="317">
        <v>0</v>
      </c>
      <c r="L15" s="317">
        <v>9439</v>
      </c>
      <c r="M15" s="317">
        <v>0</v>
      </c>
      <c r="N15" s="317">
        <v>0</v>
      </c>
      <c r="O15" s="317">
        <v>0</v>
      </c>
      <c r="P15" s="317">
        <v>0</v>
      </c>
      <c r="Q15" s="317">
        <v>0</v>
      </c>
      <c r="R15" s="317">
        <v>0</v>
      </c>
    </row>
    <row r="16" s="305" customFormat="1" ht="55" customHeight="1" spans="1:18">
      <c r="A16" s="314" t="s">
        <v>1121</v>
      </c>
      <c r="B16" s="315" t="s">
        <v>439</v>
      </c>
      <c r="C16" s="316">
        <f t="shared" si="1"/>
        <v>3872</v>
      </c>
      <c r="D16" s="317">
        <v>227</v>
      </c>
      <c r="E16" s="317">
        <v>75</v>
      </c>
      <c r="F16" s="317">
        <v>2826</v>
      </c>
      <c r="G16" s="317"/>
      <c r="H16" s="317">
        <v>151</v>
      </c>
      <c r="I16" s="317">
        <v>539</v>
      </c>
      <c r="J16" s="317">
        <v>50</v>
      </c>
      <c r="K16" s="317">
        <v>0</v>
      </c>
      <c r="L16" s="317">
        <v>4</v>
      </c>
      <c r="M16" s="317">
        <v>0</v>
      </c>
      <c r="N16" s="317">
        <v>0</v>
      </c>
      <c r="O16" s="317">
        <v>0</v>
      </c>
      <c r="P16" s="317">
        <v>0</v>
      </c>
      <c r="Q16" s="317">
        <v>0</v>
      </c>
      <c r="R16" s="317">
        <v>0</v>
      </c>
    </row>
    <row r="17" s="305" customFormat="1" ht="55" customHeight="1" spans="1:18">
      <c r="A17" s="314" t="s">
        <v>1122</v>
      </c>
      <c r="B17" s="315" t="s">
        <v>451</v>
      </c>
      <c r="C17" s="316">
        <f t="shared" si="1"/>
        <v>375</v>
      </c>
      <c r="D17" s="317">
        <v>198</v>
      </c>
      <c r="E17" s="318">
        <v>42</v>
      </c>
      <c r="F17" s="318">
        <v>0</v>
      </c>
      <c r="G17" s="318"/>
      <c r="H17" s="318">
        <v>0</v>
      </c>
      <c r="I17" s="318">
        <v>0</v>
      </c>
      <c r="J17" s="318">
        <v>135</v>
      </c>
      <c r="K17" s="318"/>
      <c r="L17" s="318">
        <v>0</v>
      </c>
      <c r="M17" s="318"/>
      <c r="N17" s="318"/>
      <c r="O17" s="318"/>
      <c r="P17" s="318"/>
      <c r="Q17" s="318"/>
      <c r="R17" s="318"/>
    </row>
    <row r="18" s="305" customFormat="1" ht="55" customHeight="1" spans="1:18">
      <c r="A18" s="314" t="s">
        <v>1123</v>
      </c>
      <c r="B18" s="315" t="s">
        <v>457</v>
      </c>
      <c r="C18" s="316">
        <f t="shared" si="1"/>
        <v>431</v>
      </c>
      <c r="D18" s="317">
        <v>205</v>
      </c>
      <c r="E18" s="316">
        <v>31</v>
      </c>
      <c r="F18" s="316">
        <v>0</v>
      </c>
      <c r="G18" s="316"/>
      <c r="H18" s="316">
        <v>0</v>
      </c>
      <c r="I18" s="316">
        <v>0</v>
      </c>
      <c r="J18" s="316">
        <v>190</v>
      </c>
      <c r="K18" s="316">
        <v>0</v>
      </c>
      <c r="L18" s="316">
        <v>5</v>
      </c>
      <c r="M18" s="316">
        <v>0</v>
      </c>
      <c r="N18" s="316">
        <v>0</v>
      </c>
      <c r="O18" s="316">
        <v>0</v>
      </c>
      <c r="P18" s="316">
        <v>0</v>
      </c>
      <c r="Q18" s="316">
        <v>0</v>
      </c>
      <c r="R18" s="316">
        <v>0</v>
      </c>
    </row>
    <row r="19" s="305" customFormat="1" ht="55" customHeight="1" spans="1:18">
      <c r="A19" s="319" t="s">
        <v>1124</v>
      </c>
      <c r="B19" s="320" t="s">
        <v>1125</v>
      </c>
      <c r="C19" s="316">
        <f t="shared" si="1"/>
        <v>1947</v>
      </c>
      <c r="D19" s="317">
        <v>648</v>
      </c>
      <c r="E19" s="321">
        <v>549</v>
      </c>
      <c r="F19" s="321">
        <v>602</v>
      </c>
      <c r="G19" s="321"/>
      <c r="H19" s="321">
        <v>25</v>
      </c>
      <c r="I19" s="321">
        <v>0</v>
      </c>
      <c r="J19" s="321">
        <v>0</v>
      </c>
      <c r="K19" s="321">
        <v>0</v>
      </c>
      <c r="L19" s="321">
        <v>123</v>
      </c>
      <c r="M19" s="321">
        <v>0</v>
      </c>
      <c r="N19" s="321">
        <v>0</v>
      </c>
      <c r="O19" s="321">
        <v>0</v>
      </c>
      <c r="P19" s="321">
        <v>0</v>
      </c>
      <c r="Q19" s="321">
        <v>0</v>
      </c>
      <c r="R19" s="321">
        <v>0</v>
      </c>
    </row>
    <row r="20" s="305" customFormat="1" ht="55" customHeight="1" spans="1:18">
      <c r="A20" s="322" t="s">
        <v>1126</v>
      </c>
      <c r="B20" s="323" t="s">
        <v>1127</v>
      </c>
      <c r="C20" s="316">
        <f t="shared" si="1"/>
        <v>6549</v>
      </c>
      <c r="D20" s="317">
        <v>2058</v>
      </c>
      <c r="E20" s="324">
        <v>0</v>
      </c>
      <c r="F20" s="324">
        <v>0</v>
      </c>
      <c r="G20" s="324"/>
      <c r="H20" s="324">
        <v>4107</v>
      </c>
      <c r="I20" s="324">
        <v>72</v>
      </c>
      <c r="J20" s="324">
        <v>0</v>
      </c>
      <c r="K20" s="324">
        <v>0</v>
      </c>
      <c r="L20" s="324">
        <v>312</v>
      </c>
      <c r="M20" s="324">
        <v>0</v>
      </c>
      <c r="N20" s="324">
        <v>0</v>
      </c>
      <c r="O20" s="324">
        <v>0</v>
      </c>
      <c r="P20" s="324">
        <v>0</v>
      </c>
      <c r="Q20" s="324">
        <v>0</v>
      </c>
      <c r="R20" s="324">
        <v>0</v>
      </c>
    </row>
    <row r="21" s="305" customFormat="1" ht="55" customHeight="1" spans="1:18">
      <c r="A21" s="322" t="s">
        <v>1128</v>
      </c>
      <c r="B21" s="323" t="s">
        <v>1129</v>
      </c>
      <c r="C21" s="316">
        <f t="shared" si="1"/>
        <v>446</v>
      </c>
      <c r="D21" s="317">
        <v>0</v>
      </c>
      <c r="E21" s="324">
        <v>0</v>
      </c>
      <c r="F21" s="324">
        <v>53</v>
      </c>
      <c r="G21" s="324"/>
      <c r="H21" s="324">
        <v>0</v>
      </c>
      <c r="I21" s="324">
        <v>0</v>
      </c>
      <c r="J21" s="324">
        <v>393</v>
      </c>
      <c r="K21" s="324">
        <v>0</v>
      </c>
      <c r="L21" s="324">
        <v>0</v>
      </c>
      <c r="M21" s="324">
        <v>0</v>
      </c>
      <c r="N21" s="324">
        <v>0</v>
      </c>
      <c r="O21" s="324">
        <v>0</v>
      </c>
      <c r="P21" s="324">
        <v>0</v>
      </c>
      <c r="Q21" s="324">
        <v>0</v>
      </c>
      <c r="R21" s="324">
        <v>0</v>
      </c>
    </row>
    <row r="22" s="305" customFormat="1" ht="55" customHeight="1" spans="1:18">
      <c r="A22" s="314" t="s">
        <v>1130</v>
      </c>
      <c r="B22" s="315" t="s">
        <v>1131</v>
      </c>
      <c r="C22" s="316">
        <f t="shared" si="1"/>
        <v>3293</v>
      </c>
      <c r="D22" s="317">
        <v>612</v>
      </c>
      <c r="E22" s="316">
        <v>974</v>
      </c>
      <c r="F22" s="316">
        <v>21</v>
      </c>
      <c r="G22" s="316"/>
      <c r="H22" s="316">
        <v>97</v>
      </c>
      <c r="I22" s="316"/>
      <c r="J22" s="316">
        <v>0</v>
      </c>
      <c r="K22" s="316">
        <v>0</v>
      </c>
      <c r="L22" s="316">
        <v>1589</v>
      </c>
      <c r="M22" s="316">
        <v>0</v>
      </c>
      <c r="N22" s="316">
        <v>0</v>
      </c>
      <c r="O22" s="316">
        <v>0</v>
      </c>
      <c r="P22" s="316">
        <v>0</v>
      </c>
      <c r="Q22" s="316">
        <v>0</v>
      </c>
      <c r="R22" s="316">
        <v>0</v>
      </c>
    </row>
    <row r="23" s="305" customFormat="1" ht="55" customHeight="1" spans="1:18">
      <c r="A23" s="314" t="s">
        <v>1132</v>
      </c>
      <c r="B23" s="315" t="s">
        <v>1133</v>
      </c>
      <c r="C23" s="316">
        <f t="shared" si="1"/>
        <v>1000</v>
      </c>
      <c r="D23" s="317">
        <v>0</v>
      </c>
      <c r="E23" s="325">
        <v>0</v>
      </c>
      <c r="F23" s="325">
        <v>0</v>
      </c>
      <c r="G23" s="325"/>
      <c r="H23" s="325">
        <v>0</v>
      </c>
      <c r="I23" s="325">
        <v>0</v>
      </c>
      <c r="J23" s="325">
        <v>0</v>
      </c>
      <c r="K23" s="325">
        <v>0</v>
      </c>
      <c r="L23" s="325">
        <v>0</v>
      </c>
      <c r="M23" s="325">
        <v>0</v>
      </c>
      <c r="N23" s="325">
        <v>0</v>
      </c>
      <c r="O23" s="325">
        <v>0</v>
      </c>
      <c r="P23" s="325">
        <v>0</v>
      </c>
      <c r="Q23" s="316">
        <v>0</v>
      </c>
      <c r="R23" s="325">
        <v>1000</v>
      </c>
    </row>
    <row r="24" s="305" customFormat="1" ht="55" customHeight="1" spans="1:18">
      <c r="A24" s="314" t="s">
        <v>1134</v>
      </c>
      <c r="B24" s="315" t="s">
        <v>1135</v>
      </c>
      <c r="C24" s="316">
        <f t="shared" si="1"/>
        <v>1608</v>
      </c>
      <c r="D24" s="316">
        <v>648</v>
      </c>
      <c r="E24" s="316"/>
      <c r="F24" s="316">
        <v>0</v>
      </c>
      <c r="G24" s="316">
        <v>0</v>
      </c>
      <c r="H24" s="316">
        <v>0</v>
      </c>
      <c r="I24" s="316">
        <v>0</v>
      </c>
      <c r="J24" s="316">
        <v>0</v>
      </c>
      <c r="K24" s="316">
        <v>0</v>
      </c>
      <c r="L24" s="316">
        <v>960</v>
      </c>
      <c r="M24" s="316">
        <v>0</v>
      </c>
      <c r="N24" s="316">
        <v>0</v>
      </c>
      <c r="O24" s="316">
        <v>0</v>
      </c>
      <c r="P24" s="316">
        <v>0</v>
      </c>
      <c r="Q24" s="316">
        <v>0</v>
      </c>
      <c r="R24" s="316"/>
    </row>
    <row r="25" s="305" customFormat="1" ht="55" customHeight="1" spans="1:18">
      <c r="A25" s="314"/>
      <c r="B25" s="315" t="s">
        <v>1136</v>
      </c>
      <c r="C25" s="316">
        <f t="shared" si="1"/>
        <v>7000</v>
      </c>
      <c r="D25" s="316"/>
      <c r="E25" s="316"/>
      <c r="F25" s="316"/>
      <c r="G25" s="316"/>
      <c r="H25" s="316"/>
      <c r="I25" s="316"/>
      <c r="J25" s="316"/>
      <c r="K25" s="316"/>
      <c r="L25" s="316"/>
      <c r="M25" s="316"/>
      <c r="N25" s="316"/>
      <c r="O25" s="316">
        <v>7000</v>
      </c>
      <c r="P25" s="316"/>
      <c r="Q25" s="316"/>
      <c r="R25" s="316"/>
    </row>
    <row r="26" s="305" customFormat="1" ht="55" customHeight="1" spans="1:18">
      <c r="A26" s="326">
        <v>230</v>
      </c>
      <c r="B26" s="315" t="s">
        <v>1137</v>
      </c>
      <c r="C26" s="316">
        <f t="shared" si="1"/>
        <v>6500</v>
      </c>
      <c r="D26" s="325">
        <v>0</v>
      </c>
      <c r="E26" s="325">
        <v>0</v>
      </c>
      <c r="F26" s="325">
        <v>0</v>
      </c>
      <c r="G26" s="325">
        <v>0</v>
      </c>
      <c r="H26" s="325">
        <v>0</v>
      </c>
      <c r="I26" s="325">
        <v>0</v>
      </c>
      <c r="J26" s="325">
        <v>0</v>
      </c>
      <c r="K26" s="325">
        <v>0</v>
      </c>
      <c r="L26" s="325">
        <v>0</v>
      </c>
      <c r="M26" s="325">
        <v>0</v>
      </c>
      <c r="N26" s="325">
        <v>0</v>
      </c>
      <c r="O26" s="316">
        <v>0</v>
      </c>
      <c r="P26" s="316">
        <v>0</v>
      </c>
      <c r="Q26" s="325">
        <v>0</v>
      </c>
      <c r="R26" s="325">
        <v>6500</v>
      </c>
    </row>
    <row r="27" s="305" customFormat="1" ht="55" customHeight="1" spans="1:18">
      <c r="A27" s="327"/>
      <c r="B27" s="328" t="s">
        <v>517</v>
      </c>
      <c r="C27" s="329">
        <f>SUM(C5:C26)</f>
        <v>322925</v>
      </c>
      <c r="D27" s="329">
        <f t="shared" ref="C27:R27" si="2">SUM(D5:D26)</f>
        <v>33064</v>
      </c>
      <c r="E27" s="329">
        <f t="shared" si="2"/>
        <v>15764</v>
      </c>
      <c r="F27" s="329">
        <f t="shared" si="2"/>
        <v>100777</v>
      </c>
      <c r="G27" s="329">
        <f t="shared" si="2"/>
        <v>4831</v>
      </c>
      <c r="H27" s="329">
        <f t="shared" si="2"/>
        <v>64440</v>
      </c>
      <c r="I27" s="329">
        <f t="shared" si="2"/>
        <v>1093</v>
      </c>
      <c r="J27" s="329">
        <f t="shared" si="2"/>
        <v>3565</v>
      </c>
      <c r="K27" s="329">
        <f t="shared" si="2"/>
        <v>0</v>
      </c>
      <c r="L27" s="329">
        <f t="shared" si="2"/>
        <v>58243</v>
      </c>
      <c r="M27" s="329">
        <f t="shared" si="2"/>
        <v>26648</v>
      </c>
      <c r="N27" s="329">
        <f t="shared" si="2"/>
        <v>0</v>
      </c>
      <c r="O27" s="329">
        <f t="shared" si="2"/>
        <v>7000</v>
      </c>
      <c r="P27" s="329">
        <f t="shared" si="2"/>
        <v>0</v>
      </c>
      <c r="Q27" s="329">
        <f t="shared" si="2"/>
        <v>0</v>
      </c>
      <c r="R27" s="329">
        <f t="shared" si="2"/>
        <v>7500</v>
      </c>
    </row>
  </sheetData>
  <mergeCells count="2">
    <mergeCell ref="A2:R2"/>
    <mergeCell ref="P3:R3"/>
  </mergeCells>
  <printOptions horizontalCentered="1"/>
  <pageMargins left="0.944444444444444" right="0.944444444444444" top="0.393055555555556" bottom="0.393055555555556" header="0.196527777777778" footer="0.196527777777778"/>
  <pageSetup paperSize="9" scale="40" fitToHeight="0" orientation="portrait" useFirstPageNumber="1" horizontalDpi="600"/>
  <headerFooter alignWithMargins="0">
    <oddFooter>&amp;C&amp;24第 &amp;P+42 页，共 &amp;N+53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31"/>
  <sheetViews>
    <sheetView showGridLines="0" showZeros="0" workbookViewId="0">
      <pane xSplit="1" ySplit="5" topLeftCell="B6" activePane="bottomRight" state="frozen"/>
      <selection/>
      <selection pane="topRight"/>
      <selection pane="bottomLeft"/>
      <selection pane="bottomRight" activeCell="I23" sqref="I23"/>
    </sheetView>
  </sheetViews>
  <sheetFormatPr defaultColWidth="9" defaultRowHeight="14.25" outlineLevelCol="3"/>
  <cols>
    <col min="1" max="1" width="40.625" style="3" customWidth="1"/>
    <col min="2" max="4" width="17.625" style="3" customWidth="1"/>
    <col min="5" max="16384" width="9" style="3"/>
  </cols>
  <sheetData>
    <row r="1" ht="20" customHeight="1" spans="1:1">
      <c r="A1" s="286" t="s">
        <v>1138</v>
      </c>
    </row>
    <row r="2" ht="30" customHeight="1" spans="1:4">
      <c r="A2" s="264" t="s">
        <v>1139</v>
      </c>
      <c r="B2" s="264"/>
      <c r="C2" s="264"/>
      <c r="D2" s="264"/>
    </row>
    <row r="3" ht="20" customHeight="1" spans="1:4">
      <c r="A3" s="287" t="str">
        <f>""</f>
        <v/>
      </c>
      <c r="C3" s="288" t="s">
        <v>2</v>
      </c>
      <c r="D3" s="288"/>
    </row>
    <row r="4" ht="20" customHeight="1" spans="1:4">
      <c r="A4" s="289" t="s">
        <v>3</v>
      </c>
      <c r="B4" s="268" t="s">
        <v>6</v>
      </c>
      <c r="C4" s="268" t="s">
        <v>788</v>
      </c>
      <c r="D4" s="268" t="s">
        <v>789</v>
      </c>
    </row>
    <row r="5" ht="20" customHeight="1" spans="1:4">
      <c r="A5" s="290"/>
      <c r="B5" s="268"/>
      <c r="C5" s="268"/>
      <c r="D5" s="268"/>
    </row>
    <row r="6" ht="30" customHeight="1" spans="1:4">
      <c r="A6" s="291" t="s">
        <v>534</v>
      </c>
      <c r="B6" s="292"/>
      <c r="C6" s="293"/>
      <c r="D6" s="294" t="str">
        <f t="shared" ref="D6:D31" si="0">IF(AND(B6&lt;&gt;0,C6&lt;&gt;0),C6/B6,"")</f>
        <v/>
      </c>
    </row>
    <row r="7" ht="30" customHeight="1" spans="1:4">
      <c r="A7" s="291" t="s">
        <v>535</v>
      </c>
      <c r="B7" s="292"/>
      <c r="C7" s="293"/>
      <c r="D7" s="294" t="str">
        <f t="shared" si="0"/>
        <v/>
      </c>
    </row>
    <row r="8" ht="30" customHeight="1" spans="1:4">
      <c r="A8" s="291" t="s">
        <v>536</v>
      </c>
      <c r="B8" s="292"/>
      <c r="C8" s="293"/>
      <c r="D8" s="294" t="str">
        <f t="shared" si="0"/>
        <v/>
      </c>
    </row>
    <row r="9" ht="30" customHeight="1" spans="1:4">
      <c r="A9" s="291" t="s">
        <v>537</v>
      </c>
      <c r="B9" s="295">
        <f>SUM(B10:B16)</f>
        <v>25827</v>
      </c>
      <c r="C9" s="295">
        <f>SUM(C10:C16)</f>
        <v>53701</v>
      </c>
      <c r="D9" s="296">
        <f t="shared" si="0"/>
        <v>2.079</v>
      </c>
    </row>
    <row r="10" ht="24" customHeight="1" spans="1:4">
      <c r="A10" s="297" t="s">
        <v>538</v>
      </c>
      <c r="B10" s="292">
        <v>25030</v>
      </c>
      <c r="C10" s="293">
        <v>41801</v>
      </c>
      <c r="D10" s="294">
        <f t="shared" si="0"/>
        <v>1.67</v>
      </c>
    </row>
    <row r="11" ht="24" customHeight="1" spans="1:4">
      <c r="A11" s="298" t="s">
        <v>539</v>
      </c>
      <c r="B11" s="292"/>
      <c r="C11" s="293"/>
      <c r="D11" s="294" t="str">
        <f t="shared" si="0"/>
        <v/>
      </c>
    </row>
    <row r="12" ht="24" customHeight="1" spans="1:4">
      <c r="A12" s="297" t="s">
        <v>540</v>
      </c>
      <c r="B12" s="292"/>
      <c r="C12" s="293"/>
      <c r="D12" s="294" t="str">
        <f t="shared" si="0"/>
        <v/>
      </c>
    </row>
    <row r="13" ht="24" customHeight="1" spans="1:4">
      <c r="A13" s="298" t="s">
        <v>541</v>
      </c>
      <c r="B13" s="292"/>
      <c r="C13" s="293"/>
      <c r="D13" s="294" t="str">
        <f t="shared" si="0"/>
        <v/>
      </c>
    </row>
    <row r="14" ht="24" customHeight="1" spans="1:4">
      <c r="A14" s="298" t="s">
        <v>542</v>
      </c>
      <c r="B14" s="292"/>
      <c r="C14" s="293"/>
      <c r="D14" s="294" t="str">
        <f t="shared" si="0"/>
        <v/>
      </c>
    </row>
    <row r="15" ht="24" customHeight="1" spans="1:4">
      <c r="A15" s="298" t="s">
        <v>543</v>
      </c>
      <c r="B15" s="292">
        <v>797</v>
      </c>
      <c r="C15" s="293">
        <v>11900</v>
      </c>
      <c r="D15" s="294">
        <f t="shared" si="0"/>
        <v>14.931</v>
      </c>
    </row>
    <row r="16" ht="24" customHeight="1" spans="1:4">
      <c r="A16" s="297" t="s">
        <v>544</v>
      </c>
      <c r="B16" s="292"/>
      <c r="C16" s="293"/>
      <c r="D16" s="294" t="str">
        <f t="shared" si="0"/>
        <v/>
      </c>
    </row>
    <row r="17" ht="30" customHeight="1" spans="1:4">
      <c r="A17" s="291" t="s">
        <v>545</v>
      </c>
      <c r="B17" s="292"/>
      <c r="C17" s="293"/>
      <c r="D17" s="294" t="str">
        <f t="shared" si="0"/>
        <v/>
      </c>
    </row>
    <row r="18" ht="30" customHeight="1" spans="1:4">
      <c r="A18" s="291" t="s">
        <v>546</v>
      </c>
      <c r="B18" s="292"/>
      <c r="C18" s="292"/>
      <c r="D18" s="294" t="str">
        <f t="shared" si="0"/>
        <v/>
      </c>
    </row>
    <row r="19" ht="30" customHeight="1" spans="1:4">
      <c r="A19" s="291" t="s">
        <v>547</v>
      </c>
      <c r="B19" s="292"/>
      <c r="C19" s="293"/>
      <c r="D19" s="294" t="str">
        <f t="shared" si="0"/>
        <v/>
      </c>
    </row>
    <row r="20" ht="30" customHeight="1" spans="1:4">
      <c r="A20" s="291" t="s">
        <v>548</v>
      </c>
      <c r="B20" s="292"/>
      <c r="C20" s="293"/>
      <c r="D20" s="294" t="str">
        <f t="shared" si="0"/>
        <v/>
      </c>
    </row>
    <row r="21" ht="30" customHeight="1" spans="1:4">
      <c r="A21" s="291" t="s">
        <v>549</v>
      </c>
      <c r="B21" s="292"/>
      <c r="C21" s="292"/>
      <c r="D21" s="294" t="str">
        <f t="shared" si="0"/>
        <v/>
      </c>
    </row>
    <row r="22" ht="30" customHeight="1" spans="1:4">
      <c r="A22" s="291" t="s">
        <v>550</v>
      </c>
      <c r="B22" s="295">
        <v>248</v>
      </c>
      <c r="C22" s="295">
        <v>260</v>
      </c>
      <c r="D22" s="296">
        <f t="shared" si="0"/>
        <v>1.048</v>
      </c>
    </row>
    <row r="23" ht="30" customHeight="1" spans="1:4">
      <c r="A23" s="299" t="s">
        <v>32</v>
      </c>
      <c r="B23" s="295">
        <f>SUM(B6:B9,B17:B22)</f>
        <v>26075</v>
      </c>
      <c r="C23" s="295">
        <f>SUM(C6:C9,C17:C22)</f>
        <v>53961</v>
      </c>
      <c r="D23" s="296">
        <f t="shared" si="0"/>
        <v>2.069</v>
      </c>
    </row>
    <row r="24" ht="30" customHeight="1" spans="1:4">
      <c r="A24" s="300" t="s">
        <v>33</v>
      </c>
      <c r="B24" s="295">
        <f>SUM(B25,B28,B29,B30)</f>
        <v>45900</v>
      </c>
      <c r="C24" s="295">
        <f>C25</f>
        <v>1540</v>
      </c>
      <c r="D24" s="296">
        <f t="shared" si="0"/>
        <v>0.034</v>
      </c>
    </row>
    <row r="25" ht="24" customHeight="1" spans="1:4">
      <c r="A25" s="298" t="s">
        <v>551</v>
      </c>
      <c r="B25" s="292">
        <f>B26</f>
        <v>1085</v>
      </c>
      <c r="C25" s="292">
        <f>SUM(C26:C27)</f>
        <v>1540</v>
      </c>
      <c r="D25" s="294">
        <f t="shared" si="0"/>
        <v>1.419</v>
      </c>
    </row>
    <row r="26" ht="24" customHeight="1" spans="1:4">
      <c r="A26" s="298" t="s">
        <v>552</v>
      </c>
      <c r="B26" s="292">
        <v>1085</v>
      </c>
      <c r="C26" s="293">
        <v>1540</v>
      </c>
      <c r="D26" s="294">
        <f t="shared" si="0"/>
        <v>1.419</v>
      </c>
    </row>
    <row r="27" ht="24" customHeight="1" spans="1:4">
      <c r="A27" s="298" t="s">
        <v>553</v>
      </c>
      <c r="B27" s="292"/>
      <c r="C27" s="293"/>
      <c r="D27" s="294" t="str">
        <f t="shared" si="0"/>
        <v/>
      </c>
    </row>
    <row r="28" ht="30" customHeight="1" spans="1:4">
      <c r="A28" s="300" t="s">
        <v>554</v>
      </c>
      <c r="B28" s="295">
        <v>711</v>
      </c>
      <c r="C28" s="295">
        <v>510</v>
      </c>
      <c r="D28" s="296">
        <f t="shared" si="0"/>
        <v>0.717</v>
      </c>
    </row>
    <row r="29" ht="30" customHeight="1" spans="1:4">
      <c r="A29" s="300" t="s">
        <v>555</v>
      </c>
      <c r="B29" s="295"/>
      <c r="C29" s="301"/>
      <c r="D29" s="296" t="str">
        <f t="shared" si="0"/>
        <v/>
      </c>
    </row>
    <row r="30" ht="30" customHeight="1" spans="1:4">
      <c r="A30" s="302" t="s">
        <v>556</v>
      </c>
      <c r="B30" s="303">
        <v>44104</v>
      </c>
      <c r="C30" s="303"/>
      <c r="D30" s="296" t="str">
        <f t="shared" si="0"/>
        <v/>
      </c>
    </row>
    <row r="31" ht="30" customHeight="1" spans="1:4">
      <c r="A31" s="299" t="s">
        <v>96</v>
      </c>
      <c r="B31" s="304">
        <f>SUM(B23:B24)</f>
        <v>71975</v>
      </c>
      <c r="C31" s="304">
        <f>SUM(C23,C24,C28,C30)</f>
        <v>56011</v>
      </c>
      <c r="D31" s="296">
        <f t="shared" si="0"/>
        <v>0.778</v>
      </c>
    </row>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C4 D4">
      <formula1>20</formula1>
    </dataValidation>
    <dataValidation type="custom" allowBlank="1" showInputMessage="1" showErrorMessage="1" errorTitle="提示" error="对不起，此处只能输入数字。" sqref="B22 C22 B10:B15 B25:B27 C10:C15 C25:C27 B6:C9 B28:C31 B16:C21 B23:C24">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&amp;P+43 页，共 &amp;N+53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sheetPr>
  <dimension ref="A1:F514"/>
  <sheetViews>
    <sheetView showGridLines="0" showZeros="0" workbookViewId="0">
      <pane xSplit="1" ySplit="6" topLeftCell="B495" activePane="bottomRight" state="frozen"/>
      <selection/>
      <selection pane="topRight"/>
      <selection pane="bottomLeft"/>
      <selection pane="bottomRight" activeCell="L505" sqref="L505"/>
    </sheetView>
  </sheetViews>
  <sheetFormatPr defaultColWidth="9" defaultRowHeight="14.25" outlineLevelCol="5"/>
  <cols>
    <col min="1" max="1" width="31.625" style="490" customWidth="1"/>
    <col min="2" max="3" width="12.625" style="491" customWidth="1"/>
    <col min="4" max="4" width="12.625" style="3" customWidth="1"/>
    <col min="5" max="5" width="13.625" style="3" customWidth="1"/>
    <col min="6" max="6" width="13.375" style="3" customWidth="1"/>
    <col min="7" max="16384" width="9" style="3"/>
  </cols>
  <sheetData>
    <row r="1" ht="20" customHeight="1" spans="1:6">
      <c r="A1" s="492" t="s">
        <v>97</v>
      </c>
      <c r="F1" s="32"/>
    </row>
    <row r="2" s="1" customFormat="1" ht="30" customHeight="1" spans="1:6">
      <c r="A2" s="263" t="s">
        <v>98</v>
      </c>
      <c r="B2" s="493"/>
      <c r="C2" s="493"/>
      <c r="D2" s="263"/>
      <c r="E2" s="381"/>
      <c r="F2" s="381"/>
    </row>
    <row r="3" ht="20" customHeight="1" spans="1:6">
      <c r="A3" s="262" t="str">
        <f>""</f>
        <v/>
      </c>
      <c r="C3" s="494"/>
      <c r="D3" s="44"/>
      <c r="F3" s="32" t="s">
        <v>2</v>
      </c>
    </row>
    <row r="4" ht="20" customHeight="1" spans="1:6">
      <c r="A4" s="495" t="s">
        <v>3</v>
      </c>
      <c r="B4" s="496" t="s">
        <v>4</v>
      </c>
      <c r="C4" s="496" t="s">
        <v>5</v>
      </c>
      <c r="D4" s="268" t="s">
        <v>6</v>
      </c>
      <c r="E4" s="415" t="s">
        <v>7</v>
      </c>
      <c r="F4" s="268" t="s">
        <v>8</v>
      </c>
    </row>
    <row r="5" ht="20" customHeight="1" spans="1:6">
      <c r="A5" s="495"/>
      <c r="B5" s="496"/>
      <c r="C5" s="496"/>
      <c r="D5" s="268"/>
      <c r="E5" s="416"/>
      <c r="F5" s="268"/>
    </row>
    <row r="6" ht="28" customHeight="1" spans="1:6">
      <c r="A6" s="277" t="s">
        <v>99</v>
      </c>
      <c r="B6" s="271">
        <f>B7+B13+B18+B24+B31+B36+B40+B43+B46+B50+B54+B57+B62+B66+B69+B73+B78+B82+B85+B92+B97</f>
        <v>20577</v>
      </c>
      <c r="C6" s="271">
        <f>C7+C13+C18+C24+C31+C36+C40+C43+C46+C50+C54+C57+C62+C66+C69+C73+C78+C82+C85+C92+C97</f>
        <v>24084</v>
      </c>
      <c r="D6" s="271">
        <f>SUM(D7,D13,D18,D24,D31,D36,D40,D43,D46,D50,D54,D57,D62,D66,D69,D73,D78,D82,D85,D92,D90,D97)</f>
        <v>22465</v>
      </c>
      <c r="E6" s="438">
        <f t="shared" ref="E6:E53" si="0">IF(ISERROR(D6/B6),"",D6/B6)</f>
        <v>1.092</v>
      </c>
      <c r="F6" s="438">
        <f t="shared" ref="F6:F39" si="1">IF(ISERROR(D6/C6),"",D6/C6)</f>
        <v>0.933</v>
      </c>
    </row>
    <row r="7" ht="28" customHeight="1" spans="1:6">
      <c r="A7" s="277" t="s">
        <v>100</v>
      </c>
      <c r="B7" s="271">
        <f>SUM(B8:B12)</f>
        <v>853</v>
      </c>
      <c r="C7" s="271">
        <f>SUM(C8:C12)</f>
        <v>1138</v>
      </c>
      <c r="D7" s="271">
        <f>SUM(D8:D12)</f>
        <v>890</v>
      </c>
      <c r="E7" s="438">
        <f t="shared" si="0"/>
        <v>1.043</v>
      </c>
      <c r="F7" s="438">
        <f t="shared" si="1"/>
        <v>0.782</v>
      </c>
    </row>
    <row r="8" ht="28" customHeight="1" spans="1:6">
      <c r="A8" s="278" t="s">
        <v>101</v>
      </c>
      <c r="B8" s="279">
        <v>686</v>
      </c>
      <c r="C8" s="279">
        <v>906</v>
      </c>
      <c r="D8" s="279">
        <v>725</v>
      </c>
      <c r="E8" s="441">
        <f t="shared" si="0"/>
        <v>1.057</v>
      </c>
      <c r="F8" s="441">
        <f t="shared" si="1"/>
        <v>0.8</v>
      </c>
    </row>
    <row r="9" ht="28" customHeight="1" spans="1:6">
      <c r="A9" s="278" t="s">
        <v>102</v>
      </c>
      <c r="B9" s="279">
        <v>2</v>
      </c>
      <c r="C9" s="279">
        <v>3</v>
      </c>
      <c r="D9" s="279">
        <v>3</v>
      </c>
      <c r="E9" s="441">
        <f t="shared" si="0"/>
        <v>1.5</v>
      </c>
      <c r="F9" s="441">
        <f t="shared" si="1"/>
        <v>1</v>
      </c>
    </row>
    <row r="10" ht="28" customHeight="1" spans="1:6">
      <c r="A10" s="278" t="s">
        <v>103</v>
      </c>
      <c r="B10" s="279">
        <v>63</v>
      </c>
      <c r="C10" s="279">
        <v>78</v>
      </c>
      <c r="D10" s="279">
        <v>63</v>
      </c>
      <c r="E10" s="441">
        <f t="shared" si="0"/>
        <v>1</v>
      </c>
      <c r="F10" s="441">
        <f t="shared" si="1"/>
        <v>0.808</v>
      </c>
    </row>
    <row r="11" ht="28" customHeight="1" spans="1:6">
      <c r="A11" s="497" t="s">
        <v>104</v>
      </c>
      <c r="B11" s="279">
        <v>3</v>
      </c>
      <c r="C11" s="279">
        <v>3</v>
      </c>
      <c r="D11" s="279">
        <v>3</v>
      </c>
      <c r="E11" s="441">
        <f t="shared" si="0"/>
        <v>1</v>
      </c>
      <c r="F11" s="441">
        <f t="shared" si="1"/>
        <v>1</v>
      </c>
    </row>
    <row r="12" ht="28" customHeight="1" spans="1:6">
      <c r="A12" s="278" t="s">
        <v>105</v>
      </c>
      <c r="B12" s="279">
        <v>99</v>
      </c>
      <c r="C12" s="279">
        <v>148</v>
      </c>
      <c r="D12" s="279">
        <v>96</v>
      </c>
      <c r="E12" s="441">
        <f t="shared" si="0"/>
        <v>0.97</v>
      </c>
      <c r="F12" s="441">
        <f t="shared" si="1"/>
        <v>0.649</v>
      </c>
    </row>
    <row r="13" ht="28" customHeight="1" spans="1:6">
      <c r="A13" s="277" t="s">
        <v>106</v>
      </c>
      <c r="B13" s="271">
        <f>SUM(B14:B17)</f>
        <v>578</v>
      </c>
      <c r="C13" s="271">
        <f>SUM(C14:C17)</f>
        <v>678</v>
      </c>
      <c r="D13" s="271">
        <f>SUM(D14:D17)</f>
        <v>643</v>
      </c>
      <c r="E13" s="438">
        <f t="shared" si="0"/>
        <v>1.112</v>
      </c>
      <c r="F13" s="438">
        <f t="shared" si="1"/>
        <v>0.948</v>
      </c>
    </row>
    <row r="14" ht="28" customHeight="1" spans="1:6">
      <c r="A14" s="278" t="s">
        <v>101</v>
      </c>
      <c r="B14" s="279">
        <v>483</v>
      </c>
      <c r="C14" s="279">
        <v>547</v>
      </c>
      <c r="D14" s="279">
        <v>526</v>
      </c>
      <c r="E14" s="441">
        <f t="shared" si="0"/>
        <v>1.089</v>
      </c>
      <c r="F14" s="441">
        <f t="shared" si="1"/>
        <v>0.962</v>
      </c>
    </row>
    <row r="15" ht="28" customHeight="1" spans="1:6">
      <c r="A15" s="278" t="s">
        <v>102</v>
      </c>
      <c r="B15" s="279">
        <v>10</v>
      </c>
      <c r="C15" s="279">
        <v>32</v>
      </c>
      <c r="D15" s="279">
        <v>32</v>
      </c>
      <c r="E15" s="441">
        <f t="shared" si="0"/>
        <v>3.2</v>
      </c>
      <c r="F15" s="441">
        <f t="shared" si="1"/>
        <v>1</v>
      </c>
    </row>
    <row r="16" ht="28" customHeight="1" spans="1:6">
      <c r="A16" s="278" t="s">
        <v>107</v>
      </c>
      <c r="B16" s="279">
        <v>49</v>
      </c>
      <c r="C16" s="279">
        <v>57</v>
      </c>
      <c r="D16" s="279">
        <v>49</v>
      </c>
      <c r="E16" s="441">
        <f t="shared" si="0"/>
        <v>1</v>
      </c>
      <c r="F16" s="441">
        <f t="shared" si="1"/>
        <v>0.86</v>
      </c>
    </row>
    <row r="17" ht="28" customHeight="1" spans="1:6">
      <c r="A17" s="278" t="s">
        <v>108</v>
      </c>
      <c r="B17" s="279">
        <v>36</v>
      </c>
      <c r="C17" s="279">
        <v>42</v>
      </c>
      <c r="D17" s="279">
        <v>36</v>
      </c>
      <c r="E17" s="441">
        <f t="shared" si="0"/>
        <v>1</v>
      </c>
      <c r="F17" s="441">
        <f t="shared" si="1"/>
        <v>0.857</v>
      </c>
    </row>
    <row r="18" ht="28" customHeight="1" spans="1:6">
      <c r="A18" s="277" t="s">
        <v>109</v>
      </c>
      <c r="B18" s="271">
        <f>SUM(B19:B23)</f>
        <v>7570</v>
      </c>
      <c r="C18" s="271">
        <f>SUM(C19:C23)</f>
        <v>8342</v>
      </c>
      <c r="D18" s="271">
        <f>SUM(D19:D23)</f>
        <v>8186</v>
      </c>
      <c r="E18" s="438">
        <f t="shared" si="0"/>
        <v>1.081</v>
      </c>
      <c r="F18" s="438">
        <f t="shared" si="1"/>
        <v>0.981</v>
      </c>
    </row>
    <row r="19" ht="28" customHeight="1" spans="1:6">
      <c r="A19" s="278" t="s">
        <v>101</v>
      </c>
      <c r="B19" s="279">
        <v>6628</v>
      </c>
      <c r="C19" s="279">
        <v>6885</v>
      </c>
      <c r="D19" s="279">
        <v>6994</v>
      </c>
      <c r="E19" s="441">
        <f t="shared" si="0"/>
        <v>1.055</v>
      </c>
      <c r="F19" s="441">
        <f t="shared" si="1"/>
        <v>1.016</v>
      </c>
    </row>
    <row r="20" ht="28" customHeight="1" spans="1:6">
      <c r="A20" s="278" t="s">
        <v>102</v>
      </c>
      <c r="B20" s="279">
        <v>423</v>
      </c>
      <c r="C20" s="279">
        <v>865</v>
      </c>
      <c r="D20" s="279">
        <v>623</v>
      </c>
      <c r="E20" s="441">
        <f t="shared" si="0"/>
        <v>1.473</v>
      </c>
      <c r="F20" s="441">
        <f t="shared" si="1"/>
        <v>0.72</v>
      </c>
    </row>
    <row r="21" ht="28" customHeight="1" spans="1:6">
      <c r="A21" s="278" t="s">
        <v>110</v>
      </c>
      <c r="B21" s="279"/>
      <c r="C21" s="279">
        <v>400</v>
      </c>
      <c r="D21" s="279">
        <v>400</v>
      </c>
      <c r="E21" s="441" t="str">
        <f t="shared" si="0"/>
        <v/>
      </c>
      <c r="F21" s="441">
        <f t="shared" si="1"/>
        <v>1</v>
      </c>
    </row>
    <row r="22" ht="28" customHeight="1" spans="1:6">
      <c r="A22" s="278" t="s">
        <v>111</v>
      </c>
      <c r="B22" s="279">
        <v>393</v>
      </c>
      <c r="C22" s="279">
        <v>59</v>
      </c>
      <c r="D22" s="279">
        <v>41</v>
      </c>
      <c r="E22" s="441">
        <f t="shared" si="0"/>
        <v>0.104</v>
      </c>
      <c r="F22" s="441">
        <f t="shared" si="1"/>
        <v>0.695</v>
      </c>
    </row>
    <row r="23" ht="28" customHeight="1" spans="1:6">
      <c r="A23" s="278" t="s">
        <v>112</v>
      </c>
      <c r="B23" s="279">
        <v>126</v>
      </c>
      <c r="C23" s="279">
        <v>133</v>
      </c>
      <c r="D23" s="279">
        <v>128</v>
      </c>
      <c r="E23" s="441">
        <f t="shared" si="0"/>
        <v>1.016</v>
      </c>
      <c r="F23" s="441">
        <f t="shared" si="1"/>
        <v>0.962</v>
      </c>
    </row>
    <row r="24" ht="28" customHeight="1" spans="1:6">
      <c r="A24" s="277" t="s">
        <v>113</v>
      </c>
      <c r="B24" s="271">
        <f>SUM(B25:B30)</f>
        <v>1240</v>
      </c>
      <c r="C24" s="271">
        <f>SUM(C25:C30)</f>
        <v>1426</v>
      </c>
      <c r="D24" s="271">
        <f>SUM(D25:D30)</f>
        <v>1236</v>
      </c>
      <c r="E24" s="438">
        <f t="shared" si="0"/>
        <v>0.997</v>
      </c>
      <c r="F24" s="438">
        <f t="shared" si="1"/>
        <v>0.867</v>
      </c>
    </row>
    <row r="25" ht="28" customHeight="1" spans="1:6">
      <c r="A25" s="278" t="s">
        <v>101</v>
      </c>
      <c r="B25" s="279">
        <v>888</v>
      </c>
      <c r="C25" s="279">
        <v>1000</v>
      </c>
      <c r="D25" s="279">
        <v>925</v>
      </c>
      <c r="E25" s="441">
        <f t="shared" si="0"/>
        <v>1.042</v>
      </c>
      <c r="F25" s="441">
        <f t="shared" si="1"/>
        <v>0.925</v>
      </c>
    </row>
    <row r="26" ht="28" customHeight="1" spans="1:6">
      <c r="A26" s="278" t="s">
        <v>102</v>
      </c>
      <c r="B26" s="279">
        <v>25</v>
      </c>
      <c r="C26" s="279">
        <v>93</v>
      </c>
      <c r="D26" s="279">
        <v>84</v>
      </c>
      <c r="E26" s="441">
        <f t="shared" si="0"/>
        <v>3.36</v>
      </c>
      <c r="F26" s="441">
        <f t="shared" si="1"/>
        <v>0.903</v>
      </c>
    </row>
    <row r="27" ht="28" customHeight="1" spans="1:6">
      <c r="A27" s="278" t="s">
        <v>114</v>
      </c>
      <c r="B27" s="279">
        <v>2</v>
      </c>
      <c r="C27" s="279">
        <v>2</v>
      </c>
      <c r="D27" s="279"/>
      <c r="E27" s="441">
        <f t="shared" si="0"/>
        <v>0</v>
      </c>
      <c r="F27" s="441">
        <f t="shared" si="1"/>
        <v>0</v>
      </c>
    </row>
    <row r="28" ht="28" customHeight="1" spans="1:6">
      <c r="A28" s="278" t="s">
        <v>115</v>
      </c>
      <c r="B28" s="279">
        <v>100</v>
      </c>
      <c r="C28" s="279">
        <v>100</v>
      </c>
      <c r="D28" s="279">
        <v>52</v>
      </c>
      <c r="E28" s="441">
        <f t="shared" si="0"/>
        <v>0.52</v>
      </c>
      <c r="F28" s="441">
        <f t="shared" si="1"/>
        <v>0.52</v>
      </c>
    </row>
    <row r="29" ht="28" customHeight="1" spans="1:6">
      <c r="A29" s="278" t="s">
        <v>116</v>
      </c>
      <c r="B29" s="279"/>
      <c r="C29" s="279">
        <v>6</v>
      </c>
      <c r="D29" s="279">
        <v>6</v>
      </c>
      <c r="E29" s="441" t="str">
        <f t="shared" si="0"/>
        <v/>
      </c>
      <c r="F29" s="441">
        <f t="shared" si="1"/>
        <v>1</v>
      </c>
    </row>
    <row r="30" ht="28" customHeight="1" spans="1:6">
      <c r="A30" s="278" t="s">
        <v>110</v>
      </c>
      <c r="B30" s="279">
        <v>225</v>
      </c>
      <c r="C30" s="279">
        <v>225</v>
      </c>
      <c r="D30" s="279">
        <v>169</v>
      </c>
      <c r="E30" s="441">
        <f t="shared" si="0"/>
        <v>0.751</v>
      </c>
      <c r="F30" s="441">
        <f t="shared" si="1"/>
        <v>0.751</v>
      </c>
    </row>
    <row r="31" ht="28" customHeight="1" spans="1:6">
      <c r="A31" s="277" t="s">
        <v>117</v>
      </c>
      <c r="B31" s="271">
        <f>SUM(B32:B35)</f>
        <v>668</v>
      </c>
      <c r="C31" s="271">
        <f>SUM(C32:C35)</f>
        <v>843</v>
      </c>
      <c r="D31" s="271">
        <f>SUM(D32:D35)</f>
        <v>889</v>
      </c>
      <c r="E31" s="438">
        <f t="shared" si="0"/>
        <v>1.331</v>
      </c>
      <c r="F31" s="438">
        <f t="shared" si="1"/>
        <v>1.055</v>
      </c>
    </row>
    <row r="32" ht="28" customHeight="1" spans="1:6">
      <c r="A32" s="278" t="s">
        <v>101</v>
      </c>
      <c r="B32" s="279">
        <v>221</v>
      </c>
      <c r="C32" s="279">
        <v>282</v>
      </c>
      <c r="D32" s="279">
        <v>224</v>
      </c>
      <c r="E32" s="441">
        <f t="shared" si="0"/>
        <v>1.014</v>
      </c>
      <c r="F32" s="441">
        <f t="shared" si="1"/>
        <v>0.794</v>
      </c>
    </row>
    <row r="33" ht="28" customHeight="1" spans="1:6">
      <c r="A33" s="278" t="s">
        <v>102</v>
      </c>
      <c r="B33" s="279">
        <v>72</v>
      </c>
      <c r="C33" s="279">
        <v>84</v>
      </c>
      <c r="D33" s="279">
        <v>62</v>
      </c>
      <c r="E33" s="441">
        <f t="shared" si="0"/>
        <v>0.861</v>
      </c>
      <c r="F33" s="441">
        <f t="shared" si="1"/>
        <v>0.738</v>
      </c>
    </row>
    <row r="34" ht="28" customHeight="1" spans="1:6">
      <c r="A34" s="278" t="s">
        <v>118</v>
      </c>
      <c r="B34" s="279">
        <v>31</v>
      </c>
      <c r="C34" s="279">
        <v>36</v>
      </c>
      <c r="D34" s="279">
        <v>26</v>
      </c>
      <c r="E34" s="441">
        <f t="shared" si="0"/>
        <v>0.839</v>
      </c>
      <c r="F34" s="441">
        <f t="shared" si="1"/>
        <v>0.722</v>
      </c>
    </row>
    <row r="35" ht="28" customHeight="1" spans="1:6">
      <c r="A35" s="278" t="s">
        <v>119</v>
      </c>
      <c r="B35" s="279">
        <v>344</v>
      </c>
      <c r="C35" s="279">
        <v>441</v>
      </c>
      <c r="D35" s="279">
        <v>577</v>
      </c>
      <c r="E35" s="441">
        <f t="shared" si="0"/>
        <v>1.677</v>
      </c>
      <c r="F35" s="441">
        <f t="shared" si="1"/>
        <v>1.308</v>
      </c>
    </row>
    <row r="36" ht="28" customHeight="1" spans="1:6">
      <c r="A36" s="277" t="s">
        <v>120</v>
      </c>
      <c r="B36" s="271">
        <f>SUM(B37:B39)</f>
        <v>1569</v>
      </c>
      <c r="C36" s="271">
        <f>SUM(C37:C39)</f>
        <v>1898</v>
      </c>
      <c r="D36" s="271">
        <f>SUM(D37:D39)</f>
        <v>1682</v>
      </c>
      <c r="E36" s="438">
        <f t="shared" si="0"/>
        <v>1.072</v>
      </c>
      <c r="F36" s="438">
        <f t="shared" si="1"/>
        <v>0.886</v>
      </c>
    </row>
    <row r="37" ht="28" customHeight="1" spans="1:6">
      <c r="A37" s="278" t="s">
        <v>101</v>
      </c>
      <c r="B37" s="279">
        <v>1412</v>
      </c>
      <c r="C37" s="279">
        <v>1699</v>
      </c>
      <c r="D37" s="279">
        <v>1486</v>
      </c>
      <c r="E37" s="441">
        <f t="shared" si="0"/>
        <v>1.052</v>
      </c>
      <c r="F37" s="441">
        <f t="shared" si="1"/>
        <v>0.875</v>
      </c>
    </row>
    <row r="38" ht="28" customHeight="1" spans="1:6">
      <c r="A38" s="278" t="s">
        <v>102</v>
      </c>
      <c r="B38" s="279">
        <v>147</v>
      </c>
      <c r="C38" s="279">
        <v>187</v>
      </c>
      <c r="D38" s="279">
        <v>196</v>
      </c>
      <c r="E38" s="441">
        <f t="shared" si="0"/>
        <v>1.333</v>
      </c>
      <c r="F38" s="441">
        <f t="shared" si="1"/>
        <v>1.048</v>
      </c>
    </row>
    <row r="39" ht="28" customHeight="1" spans="1:6">
      <c r="A39" s="278" t="s">
        <v>121</v>
      </c>
      <c r="B39" s="279">
        <v>10</v>
      </c>
      <c r="C39" s="279">
        <v>12</v>
      </c>
      <c r="D39" s="279"/>
      <c r="E39" s="441">
        <f t="shared" si="0"/>
        <v>0</v>
      </c>
      <c r="F39" s="441">
        <f t="shared" si="1"/>
        <v>0</v>
      </c>
    </row>
    <row r="40" ht="28" customHeight="1" spans="1:6">
      <c r="A40" s="277" t="s">
        <v>122</v>
      </c>
      <c r="B40" s="271">
        <f>SUM(B41:B42)</f>
        <v>40</v>
      </c>
      <c r="C40" s="271">
        <f>SUM(C41:C42)</f>
        <v>173</v>
      </c>
      <c r="D40" s="271">
        <f>SUM(D41:D42)</f>
        <v>166</v>
      </c>
      <c r="E40" s="438">
        <f t="shared" si="0"/>
        <v>4.15</v>
      </c>
      <c r="F40" s="438">
        <f t="shared" ref="F40:F95" si="2">IF(ISERROR(D40/C40),"",D40/C40)</f>
        <v>0.96</v>
      </c>
    </row>
    <row r="41" ht="28" customHeight="1" spans="1:6">
      <c r="A41" s="278" t="s">
        <v>102</v>
      </c>
      <c r="B41" s="279"/>
      <c r="C41" s="279">
        <v>126</v>
      </c>
      <c r="D41" s="279">
        <v>126</v>
      </c>
      <c r="E41" s="441" t="str">
        <f t="shared" si="0"/>
        <v/>
      </c>
      <c r="F41" s="441">
        <f t="shared" si="2"/>
        <v>1</v>
      </c>
    </row>
    <row r="42" ht="28" customHeight="1" spans="1:6">
      <c r="A42" s="278" t="s">
        <v>123</v>
      </c>
      <c r="B42" s="279">
        <v>40</v>
      </c>
      <c r="C42" s="279">
        <v>47</v>
      </c>
      <c r="D42" s="279">
        <v>40</v>
      </c>
      <c r="E42" s="441">
        <f t="shared" si="0"/>
        <v>1</v>
      </c>
      <c r="F42" s="441">
        <f t="shared" si="2"/>
        <v>0.851</v>
      </c>
    </row>
    <row r="43" ht="28" customHeight="1" spans="1:6">
      <c r="A43" s="277" t="s">
        <v>124</v>
      </c>
      <c r="B43" s="271">
        <f>SUM(B44:B45)</f>
        <v>68</v>
      </c>
      <c r="C43" s="271">
        <f>SUM(C44:C45)</f>
        <v>1</v>
      </c>
      <c r="D43" s="271">
        <f>SUM(D44:D45)</f>
        <v>1</v>
      </c>
      <c r="E43" s="438">
        <f t="shared" si="0"/>
        <v>0.015</v>
      </c>
      <c r="F43" s="438">
        <f t="shared" si="2"/>
        <v>1</v>
      </c>
    </row>
    <row r="44" ht="28" customHeight="1" spans="1:6">
      <c r="A44" s="278" t="s">
        <v>101</v>
      </c>
      <c r="B44" s="279"/>
      <c r="C44" s="279">
        <v>1</v>
      </c>
      <c r="D44" s="279">
        <v>1</v>
      </c>
      <c r="E44" s="441" t="str">
        <f t="shared" si="0"/>
        <v/>
      </c>
      <c r="F44" s="441">
        <f t="shared" si="2"/>
        <v>1</v>
      </c>
    </row>
    <row r="45" ht="28" customHeight="1" spans="1:6">
      <c r="A45" s="278" t="s">
        <v>102</v>
      </c>
      <c r="B45" s="279">
        <v>68</v>
      </c>
      <c r="C45" s="279"/>
      <c r="D45" s="279"/>
      <c r="E45" s="441">
        <f t="shared" si="0"/>
        <v>0</v>
      </c>
      <c r="F45" s="441" t="str">
        <f t="shared" si="2"/>
        <v/>
      </c>
    </row>
    <row r="46" ht="28" customHeight="1" spans="1:6">
      <c r="A46" s="277" t="s">
        <v>125</v>
      </c>
      <c r="B46" s="271">
        <f>SUM(B47:B49)</f>
        <v>670</v>
      </c>
      <c r="C46" s="271">
        <f>SUM(C47:C49)</f>
        <v>807</v>
      </c>
      <c r="D46" s="271">
        <f>SUM(D47:D49)</f>
        <v>723</v>
      </c>
      <c r="E46" s="438">
        <f t="shared" si="0"/>
        <v>1.079</v>
      </c>
      <c r="F46" s="438">
        <f t="shared" si="2"/>
        <v>0.896</v>
      </c>
    </row>
    <row r="47" ht="28" customHeight="1" spans="1:6">
      <c r="A47" s="278" t="s">
        <v>101</v>
      </c>
      <c r="B47" s="279">
        <v>635</v>
      </c>
      <c r="C47" s="279">
        <v>740</v>
      </c>
      <c r="D47" s="279">
        <v>681</v>
      </c>
      <c r="E47" s="441">
        <f t="shared" si="0"/>
        <v>1.072</v>
      </c>
      <c r="F47" s="441">
        <f t="shared" si="2"/>
        <v>0.92</v>
      </c>
    </row>
    <row r="48" ht="28" customHeight="1" spans="1:6">
      <c r="A48" s="278" t="s">
        <v>102</v>
      </c>
      <c r="B48" s="279">
        <v>35</v>
      </c>
      <c r="C48" s="279">
        <v>60</v>
      </c>
      <c r="D48" s="279">
        <v>35</v>
      </c>
      <c r="E48" s="441">
        <f t="shared" si="0"/>
        <v>1</v>
      </c>
      <c r="F48" s="441">
        <f t="shared" si="2"/>
        <v>0.583</v>
      </c>
    </row>
    <row r="49" ht="28" customHeight="1" spans="1:6">
      <c r="A49" s="278" t="s">
        <v>126</v>
      </c>
      <c r="B49" s="279"/>
      <c r="C49" s="279">
        <v>7</v>
      </c>
      <c r="D49" s="279">
        <v>7</v>
      </c>
      <c r="E49" s="441" t="str">
        <f t="shared" si="0"/>
        <v/>
      </c>
      <c r="F49" s="441">
        <f t="shared" si="2"/>
        <v>1</v>
      </c>
    </row>
    <row r="50" ht="28" customHeight="1" spans="1:6">
      <c r="A50" s="277" t="s">
        <v>127</v>
      </c>
      <c r="B50" s="271">
        <f>SUM(B51:B53)</f>
        <v>1573</v>
      </c>
      <c r="C50" s="271">
        <f>SUM(C51:C53)</f>
        <v>1883</v>
      </c>
      <c r="D50" s="271">
        <f>SUM(D51:D53)</f>
        <v>1983</v>
      </c>
      <c r="E50" s="438">
        <f t="shared" si="0"/>
        <v>1.261</v>
      </c>
      <c r="F50" s="438">
        <f t="shared" si="2"/>
        <v>1.053</v>
      </c>
    </row>
    <row r="51" ht="28" customHeight="1" spans="1:6">
      <c r="A51" s="278" t="s">
        <v>101</v>
      </c>
      <c r="B51" s="279">
        <v>1458</v>
      </c>
      <c r="C51" s="279">
        <v>1448</v>
      </c>
      <c r="D51" s="279">
        <v>1557</v>
      </c>
      <c r="E51" s="441">
        <f t="shared" si="0"/>
        <v>1.068</v>
      </c>
      <c r="F51" s="441">
        <f t="shared" si="2"/>
        <v>1.075</v>
      </c>
    </row>
    <row r="52" ht="28" customHeight="1" spans="1:6">
      <c r="A52" s="278" t="s">
        <v>102</v>
      </c>
      <c r="B52" s="279">
        <v>85</v>
      </c>
      <c r="C52" s="279">
        <v>365</v>
      </c>
      <c r="D52" s="279">
        <v>356</v>
      </c>
      <c r="E52" s="441">
        <f t="shared" si="0"/>
        <v>4.188</v>
      </c>
      <c r="F52" s="441">
        <f t="shared" si="2"/>
        <v>0.975</v>
      </c>
    </row>
    <row r="53" ht="28" customHeight="1" spans="1:6">
      <c r="A53" s="278" t="s">
        <v>128</v>
      </c>
      <c r="B53" s="279">
        <v>30</v>
      </c>
      <c r="C53" s="279">
        <v>70</v>
      </c>
      <c r="D53" s="279">
        <v>70</v>
      </c>
      <c r="E53" s="441">
        <f t="shared" si="0"/>
        <v>2.333</v>
      </c>
      <c r="F53" s="441">
        <f t="shared" si="2"/>
        <v>1</v>
      </c>
    </row>
    <row r="54" ht="28" customHeight="1" spans="1:6">
      <c r="A54" s="277" t="s">
        <v>129</v>
      </c>
      <c r="B54" s="271">
        <f>SUM(B55:B56)</f>
        <v>230</v>
      </c>
      <c r="C54" s="271">
        <f>SUM(C55:C56)</f>
        <v>414</v>
      </c>
      <c r="D54" s="271">
        <f>SUM(D55:D56)</f>
        <v>279</v>
      </c>
      <c r="E54" s="438">
        <f t="shared" ref="E54:E95" si="3">IF(ISERROR(D54/B54),"",D54/B54)</f>
        <v>1.213</v>
      </c>
      <c r="F54" s="438">
        <f t="shared" si="2"/>
        <v>0.674</v>
      </c>
    </row>
    <row r="55" ht="28" customHeight="1" spans="1:6">
      <c r="A55" s="278" t="s">
        <v>110</v>
      </c>
      <c r="B55" s="279">
        <v>130</v>
      </c>
      <c r="C55" s="279">
        <v>180</v>
      </c>
      <c r="D55" s="279">
        <v>142</v>
      </c>
      <c r="E55" s="441">
        <f t="shared" si="3"/>
        <v>1.092</v>
      </c>
      <c r="F55" s="441">
        <f t="shared" si="2"/>
        <v>0.789</v>
      </c>
    </row>
    <row r="56" ht="28" customHeight="1" spans="1:6">
      <c r="A56" s="278" t="s">
        <v>130</v>
      </c>
      <c r="B56" s="279">
        <v>100</v>
      </c>
      <c r="C56" s="279">
        <v>234</v>
      </c>
      <c r="D56" s="279">
        <v>137</v>
      </c>
      <c r="E56" s="441">
        <f t="shared" si="3"/>
        <v>1.37</v>
      </c>
      <c r="F56" s="441">
        <f t="shared" si="2"/>
        <v>0.585</v>
      </c>
    </row>
    <row r="57" ht="28" customHeight="1" spans="1:6">
      <c r="A57" s="277" t="s">
        <v>131</v>
      </c>
      <c r="B57" s="271">
        <f>SUM(B58:B61)</f>
        <v>312</v>
      </c>
      <c r="C57" s="271">
        <f>SUM(C58:C61)</f>
        <v>324</v>
      </c>
      <c r="D57" s="271">
        <f>SUM(D58:D61)</f>
        <v>281</v>
      </c>
      <c r="E57" s="438">
        <f t="shared" si="3"/>
        <v>0.901</v>
      </c>
      <c r="F57" s="438">
        <f t="shared" si="2"/>
        <v>0.867</v>
      </c>
    </row>
    <row r="58" ht="28" customHeight="1" spans="1:6">
      <c r="A58" s="278" t="s">
        <v>101</v>
      </c>
      <c r="B58" s="279">
        <v>170</v>
      </c>
      <c r="C58" s="279">
        <v>222</v>
      </c>
      <c r="D58" s="279">
        <v>187</v>
      </c>
      <c r="E58" s="441">
        <f t="shared" si="3"/>
        <v>1.1</v>
      </c>
      <c r="F58" s="441">
        <f t="shared" si="2"/>
        <v>0.842</v>
      </c>
    </row>
    <row r="59" ht="28" customHeight="1" spans="1:6">
      <c r="A59" s="278" t="s">
        <v>102</v>
      </c>
      <c r="B59" s="279">
        <v>22</v>
      </c>
      <c r="C59" s="279">
        <v>48</v>
      </c>
      <c r="D59" s="279">
        <v>40</v>
      </c>
      <c r="E59" s="441">
        <f t="shared" si="3"/>
        <v>1.818</v>
      </c>
      <c r="F59" s="441">
        <f t="shared" si="2"/>
        <v>0.833</v>
      </c>
    </row>
    <row r="60" ht="28" customHeight="1" spans="1:6">
      <c r="A60" s="278" t="s">
        <v>132</v>
      </c>
      <c r="B60" s="279">
        <v>105</v>
      </c>
      <c r="C60" s="279">
        <v>33</v>
      </c>
      <c r="D60" s="279">
        <v>33</v>
      </c>
      <c r="E60" s="441">
        <f t="shared" si="3"/>
        <v>0.314</v>
      </c>
      <c r="F60" s="441">
        <f t="shared" si="2"/>
        <v>1</v>
      </c>
    </row>
    <row r="61" ht="28" customHeight="1" spans="1:6">
      <c r="A61" s="278" t="s">
        <v>133</v>
      </c>
      <c r="B61" s="279">
        <v>15</v>
      </c>
      <c r="C61" s="279">
        <v>21</v>
      </c>
      <c r="D61" s="279">
        <v>21</v>
      </c>
      <c r="E61" s="441">
        <f t="shared" si="3"/>
        <v>1.4</v>
      </c>
      <c r="F61" s="441">
        <f t="shared" si="2"/>
        <v>1</v>
      </c>
    </row>
    <row r="62" ht="28" customHeight="1" spans="1:6">
      <c r="A62" s="277" t="s">
        <v>134</v>
      </c>
      <c r="B62" s="271">
        <f>SUM(B63:B65)</f>
        <v>69</v>
      </c>
      <c r="C62" s="271">
        <f>SUM(C63:C65)</f>
        <v>113</v>
      </c>
      <c r="D62" s="271">
        <f>SUM(D63:D65)</f>
        <v>88</v>
      </c>
      <c r="E62" s="438">
        <f t="shared" si="3"/>
        <v>1.275</v>
      </c>
      <c r="F62" s="438">
        <f t="shared" si="2"/>
        <v>0.779</v>
      </c>
    </row>
    <row r="63" ht="28" customHeight="1" spans="1:6">
      <c r="A63" s="278" t="s">
        <v>101</v>
      </c>
      <c r="B63" s="279">
        <v>64</v>
      </c>
      <c r="C63" s="279">
        <v>107</v>
      </c>
      <c r="D63" s="279">
        <v>64</v>
      </c>
      <c r="E63" s="441">
        <f t="shared" si="3"/>
        <v>1</v>
      </c>
      <c r="F63" s="441">
        <f t="shared" si="2"/>
        <v>0.598</v>
      </c>
    </row>
    <row r="64" ht="28" customHeight="1" spans="1:6">
      <c r="A64" s="278" t="s">
        <v>135</v>
      </c>
      <c r="B64" s="279"/>
      <c r="C64" s="279"/>
      <c r="D64" s="279">
        <v>19</v>
      </c>
      <c r="E64" s="441" t="str">
        <f t="shared" si="3"/>
        <v/>
      </c>
      <c r="F64" s="441" t="str">
        <f t="shared" si="2"/>
        <v/>
      </c>
    </row>
    <row r="65" ht="28" customHeight="1" spans="1:6">
      <c r="A65" s="278" t="s">
        <v>136</v>
      </c>
      <c r="B65" s="279">
        <v>5</v>
      </c>
      <c r="C65" s="279">
        <v>6</v>
      </c>
      <c r="D65" s="279">
        <v>5</v>
      </c>
      <c r="E65" s="441">
        <f t="shared" si="3"/>
        <v>1</v>
      </c>
      <c r="F65" s="441">
        <f t="shared" si="2"/>
        <v>0.833</v>
      </c>
    </row>
    <row r="66" ht="28" customHeight="1" spans="1:6">
      <c r="A66" s="277" t="s">
        <v>137</v>
      </c>
      <c r="B66" s="271">
        <f>SUM(B67:B68)</f>
        <v>89</v>
      </c>
      <c r="C66" s="271">
        <f>SUM(C67:C68)</f>
        <v>105</v>
      </c>
      <c r="D66" s="271">
        <f>SUM(D67:D68)</f>
        <v>97</v>
      </c>
      <c r="E66" s="438">
        <f t="shared" si="3"/>
        <v>1.09</v>
      </c>
      <c r="F66" s="438">
        <f t="shared" si="2"/>
        <v>0.924</v>
      </c>
    </row>
    <row r="67" ht="28" customHeight="1" spans="1:6">
      <c r="A67" s="278" t="s">
        <v>101</v>
      </c>
      <c r="B67" s="279">
        <v>89</v>
      </c>
      <c r="C67" s="279">
        <v>103</v>
      </c>
      <c r="D67" s="279">
        <v>95</v>
      </c>
      <c r="E67" s="441">
        <f t="shared" si="3"/>
        <v>1.067</v>
      </c>
      <c r="F67" s="441">
        <f t="shared" si="2"/>
        <v>0.922</v>
      </c>
    </row>
    <row r="68" ht="28" customHeight="1" spans="1:6">
      <c r="A68" s="278" t="s">
        <v>138</v>
      </c>
      <c r="B68" s="279"/>
      <c r="C68" s="279">
        <v>2</v>
      </c>
      <c r="D68" s="279">
        <v>2</v>
      </c>
      <c r="E68" s="441" t="str">
        <f t="shared" si="3"/>
        <v/>
      </c>
      <c r="F68" s="441">
        <f t="shared" si="2"/>
        <v>1</v>
      </c>
    </row>
    <row r="69" ht="28" customHeight="1" spans="1:6">
      <c r="A69" s="277" t="s">
        <v>139</v>
      </c>
      <c r="B69" s="271">
        <f>SUM(B70:B72)</f>
        <v>574</v>
      </c>
      <c r="C69" s="271">
        <f>SUM(C70:C72)</f>
        <v>665</v>
      </c>
      <c r="D69" s="271">
        <f>SUM(D70:D72)</f>
        <v>575</v>
      </c>
      <c r="E69" s="438">
        <f t="shared" si="3"/>
        <v>1.002</v>
      </c>
      <c r="F69" s="438">
        <f t="shared" si="2"/>
        <v>0.865</v>
      </c>
    </row>
    <row r="70" ht="28" customHeight="1" spans="1:6">
      <c r="A70" s="278" t="s">
        <v>101</v>
      </c>
      <c r="B70" s="279">
        <v>398</v>
      </c>
      <c r="C70" s="279">
        <v>503</v>
      </c>
      <c r="D70" s="279">
        <v>412</v>
      </c>
      <c r="E70" s="441">
        <f t="shared" si="3"/>
        <v>1.035</v>
      </c>
      <c r="F70" s="441">
        <f t="shared" si="2"/>
        <v>0.819</v>
      </c>
    </row>
    <row r="71" ht="28" customHeight="1" spans="1:6">
      <c r="A71" s="278" t="s">
        <v>102</v>
      </c>
      <c r="B71" s="279">
        <v>24</v>
      </c>
      <c r="C71" s="279">
        <v>12</v>
      </c>
      <c r="D71" s="279">
        <v>9</v>
      </c>
      <c r="E71" s="441">
        <f t="shared" si="3"/>
        <v>0.375</v>
      </c>
      <c r="F71" s="441">
        <f t="shared" si="2"/>
        <v>0.75</v>
      </c>
    </row>
    <row r="72" ht="28" customHeight="1" spans="1:6">
      <c r="A72" s="278" t="s">
        <v>140</v>
      </c>
      <c r="B72" s="279">
        <v>152</v>
      </c>
      <c r="C72" s="279">
        <v>150</v>
      </c>
      <c r="D72" s="279">
        <v>154</v>
      </c>
      <c r="E72" s="441">
        <f t="shared" si="3"/>
        <v>1.013</v>
      </c>
      <c r="F72" s="441">
        <f t="shared" si="2"/>
        <v>1.027</v>
      </c>
    </row>
    <row r="73" ht="28" customHeight="1" spans="1:6">
      <c r="A73" s="277" t="s">
        <v>141</v>
      </c>
      <c r="B73" s="271">
        <f>SUM(B74:B77)</f>
        <v>2203</v>
      </c>
      <c r="C73" s="271">
        <f>SUM(C74:C77)</f>
        <v>2621</v>
      </c>
      <c r="D73" s="271">
        <f>SUM(D74:D77)</f>
        <v>2358</v>
      </c>
      <c r="E73" s="438">
        <f t="shared" si="3"/>
        <v>1.07</v>
      </c>
      <c r="F73" s="438">
        <f t="shared" si="2"/>
        <v>0.9</v>
      </c>
    </row>
    <row r="74" ht="28" customHeight="1" spans="1:6">
      <c r="A74" s="278" t="s">
        <v>101</v>
      </c>
      <c r="B74" s="279">
        <v>2092</v>
      </c>
      <c r="C74" s="279">
        <v>2461</v>
      </c>
      <c r="D74" s="279">
        <v>2219</v>
      </c>
      <c r="E74" s="441">
        <f t="shared" si="3"/>
        <v>1.061</v>
      </c>
      <c r="F74" s="441">
        <f t="shared" si="2"/>
        <v>0.902</v>
      </c>
    </row>
    <row r="75" ht="28" customHeight="1" spans="1:6">
      <c r="A75" s="278" t="s">
        <v>102</v>
      </c>
      <c r="B75" s="279">
        <v>31</v>
      </c>
      <c r="C75" s="279">
        <v>30</v>
      </c>
      <c r="D75" s="279">
        <v>30</v>
      </c>
      <c r="E75" s="441">
        <f t="shared" si="3"/>
        <v>0.968</v>
      </c>
      <c r="F75" s="441">
        <f t="shared" si="2"/>
        <v>1</v>
      </c>
    </row>
    <row r="76" ht="28" customHeight="1" spans="1:6">
      <c r="A76" s="278" t="s">
        <v>142</v>
      </c>
      <c r="B76" s="279">
        <v>80</v>
      </c>
      <c r="C76" s="279">
        <v>95</v>
      </c>
      <c r="D76" s="279">
        <v>74</v>
      </c>
      <c r="E76" s="441">
        <f t="shared" si="3"/>
        <v>0.925</v>
      </c>
      <c r="F76" s="441">
        <f t="shared" si="2"/>
        <v>0.779</v>
      </c>
    </row>
    <row r="77" ht="28" customHeight="1" spans="1:6">
      <c r="A77" s="278" t="s">
        <v>143</v>
      </c>
      <c r="B77" s="279"/>
      <c r="C77" s="279">
        <v>35</v>
      </c>
      <c r="D77" s="279">
        <v>35</v>
      </c>
      <c r="E77" s="441" t="str">
        <f t="shared" si="3"/>
        <v/>
      </c>
      <c r="F77" s="441">
        <f t="shared" si="2"/>
        <v>1</v>
      </c>
    </row>
    <row r="78" ht="28" customHeight="1" spans="1:6">
      <c r="A78" s="277" t="s">
        <v>144</v>
      </c>
      <c r="B78" s="271">
        <f>SUM(B79:B81)</f>
        <v>659</v>
      </c>
      <c r="C78" s="271">
        <f>SUM(C79:C81)</f>
        <v>684</v>
      </c>
      <c r="D78" s="271">
        <f>SUM(D79:D81)</f>
        <v>525</v>
      </c>
      <c r="E78" s="438">
        <f t="shared" si="3"/>
        <v>0.797</v>
      </c>
      <c r="F78" s="438">
        <f t="shared" si="2"/>
        <v>0.768</v>
      </c>
    </row>
    <row r="79" ht="28" customHeight="1" spans="1:6">
      <c r="A79" s="278" t="s">
        <v>101</v>
      </c>
      <c r="B79" s="279">
        <v>403</v>
      </c>
      <c r="C79" s="279">
        <v>506</v>
      </c>
      <c r="D79" s="279">
        <v>417</v>
      </c>
      <c r="E79" s="441">
        <f t="shared" si="3"/>
        <v>1.035</v>
      </c>
      <c r="F79" s="441">
        <f t="shared" si="2"/>
        <v>0.824</v>
      </c>
    </row>
    <row r="80" ht="28" customHeight="1" spans="1:6">
      <c r="A80" s="278" t="s">
        <v>102</v>
      </c>
      <c r="B80" s="279">
        <v>256</v>
      </c>
      <c r="C80" s="279">
        <v>170</v>
      </c>
      <c r="D80" s="279">
        <v>100</v>
      </c>
      <c r="E80" s="441">
        <f t="shared" si="3"/>
        <v>0.391</v>
      </c>
      <c r="F80" s="441">
        <f t="shared" si="2"/>
        <v>0.588</v>
      </c>
    </row>
    <row r="81" ht="28" customHeight="1" spans="1:6">
      <c r="A81" s="278" t="s">
        <v>145</v>
      </c>
      <c r="B81" s="279"/>
      <c r="C81" s="279">
        <v>8</v>
      </c>
      <c r="D81" s="279">
        <v>8</v>
      </c>
      <c r="E81" s="441" t="str">
        <f t="shared" si="3"/>
        <v/>
      </c>
      <c r="F81" s="441">
        <f t="shared" si="2"/>
        <v>1</v>
      </c>
    </row>
    <row r="82" ht="28" customHeight="1" spans="1:6">
      <c r="A82" s="277" t="s">
        <v>146</v>
      </c>
      <c r="B82" s="271">
        <f>SUM(B83:B84)</f>
        <v>178</v>
      </c>
      <c r="C82" s="271">
        <f>SUM(C83:C84)</f>
        <v>260</v>
      </c>
      <c r="D82" s="271">
        <f>SUM(D83:D84)</f>
        <v>274</v>
      </c>
      <c r="E82" s="438">
        <f t="shared" si="3"/>
        <v>1.539</v>
      </c>
      <c r="F82" s="438">
        <f t="shared" si="2"/>
        <v>1.054</v>
      </c>
    </row>
    <row r="83" ht="28" customHeight="1" spans="1:6">
      <c r="A83" s="278" t="s">
        <v>101</v>
      </c>
      <c r="B83" s="279">
        <v>141</v>
      </c>
      <c r="C83" s="279">
        <v>161</v>
      </c>
      <c r="D83" s="279">
        <v>166</v>
      </c>
      <c r="E83" s="441">
        <f t="shared" si="3"/>
        <v>1.177</v>
      </c>
      <c r="F83" s="441">
        <f t="shared" si="2"/>
        <v>1.031</v>
      </c>
    </row>
    <row r="84" ht="28" customHeight="1" spans="1:6">
      <c r="A84" s="278" t="s">
        <v>102</v>
      </c>
      <c r="B84" s="279">
        <v>37</v>
      </c>
      <c r="C84" s="279">
        <v>99</v>
      </c>
      <c r="D84" s="279">
        <v>108</v>
      </c>
      <c r="E84" s="441">
        <f t="shared" si="3"/>
        <v>2.919</v>
      </c>
      <c r="F84" s="441">
        <f t="shared" si="2"/>
        <v>1.091</v>
      </c>
    </row>
    <row r="85" ht="28" customHeight="1" spans="1:6">
      <c r="A85" s="277" t="s">
        <v>147</v>
      </c>
      <c r="B85" s="271">
        <f>SUM(B86:B89)</f>
        <v>151</v>
      </c>
      <c r="C85" s="271">
        <f>SUM(C86:C89)</f>
        <v>225</v>
      </c>
      <c r="D85" s="271">
        <f>SUM(D86:D89)</f>
        <v>218</v>
      </c>
      <c r="E85" s="438">
        <f t="shared" si="3"/>
        <v>1.444</v>
      </c>
      <c r="F85" s="438">
        <f t="shared" si="2"/>
        <v>0.969</v>
      </c>
    </row>
    <row r="86" ht="28" customHeight="1" spans="1:6">
      <c r="A86" s="278" t="s">
        <v>101</v>
      </c>
      <c r="B86" s="279">
        <v>129</v>
      </c>
      <c r="C86" s="279">
        <v>145</v>
      </c>
      <c r="D86" s="279">
        <v>138</v>
      </c>
      <c r="E86" s="441">
        <f t="shared" si="3"/>
        <v>1.07</v>
      </c>
      <c r="F86" s="441">
        <f t="shared" si="2"/>
        <v>0.952</v>
      </c>
    </row>
    <row r="87" ht="28" customHeight="1" spans="1:6">
      <c r="A87" s="278" t="s">
        <v>102</v>
      </c>
      <c r="B87" s="279">
        <v>12</v>
      </c>
      <c r="C87" s="279">
        <v>2</v>
      </c>
      <c r="D87" s="279">
        <v>2</v>
      </c>
      <c r="E87" s="441">
        <f t="shared" si="3"/>
        <v>0.167</v>
      </c>
      <c r="F87" s="441">
        <f t="shared" si="2"/>
        <v>1</v>
      </c>
    </row>
    <row r="88" ht="28" customHeight="1" spans="1:6">
      <c r="A88" s="498" t="s">
        <v>148</v>
      </c>
      <c r="B88" s="279">
        <v>10</v>
      </c>
      <c r="C88" s="279">
        <v>60</v>
      </c>
      <c r="D88" s="279">
        <v>60</v>
      </c>
      <c r="E88" s="441">
        <f t="shared" si="3"/>
        <v>6</v>
      </c>
      <c r="F88" s="441">
        <f t="shared" si="2"/>
        <v>1</v>
      </c>
    </row>
    <row r="89" ht="28" customHeight="1" spans="1:6">
      <c r="A89" s="278" t="s">
        <v>149</v>
      </c>
      <c r="B89" s="279"/>
      <c r="C89" s="279">
        <v>18</v>
      </c>
      <c r="D89" s="397">
        <v>18</v>
      </c>
      <c r="E89" s="441" t="str">
        <f t="shared" si="3"/>
        <v/>
      </c>
      <c r="F89" s="441">
        <f t="shared" si="2"/>
        <v>1</v>
      </c>
    </row>
    <row r="90" ht="28" customHeight="1" spans="1:6">
      <c r="A90" s="277" t="s">
        <v>150</v>
      </c>
      <c r="B90" s="279"/>
      <c r="C90" s="279">
        <v>20</v>
      </c>
      <c r="D90" s="407">
        <f>SUM(D91)</f>
        <v>20</v>
      </c>
      <c r="E90" s="438" t="str">
        <f t="shared" si="3"/>
        <v/>
      </c>
      <c r="F90" s="438">
        <f t="shared" si="2"/>
        <v>1</v>
      </c>
    </row>
    <row r="91" ht="28" customHeight="1" spans="1:6">
      <c r="A91" s="278" t="s">
        <v>151</v>
      </c>
      <c r="B91" s="279"/>
      <c r="C91" s="279">
        <v>20</v>
      </c>
      <c r="D91" s="397">
        <v>20</v>
      </c>
      <c r="E91" s="441" t="str">
        <f t="shared" si="3"/>
        <v/>
      </c>
      <c r="F91" s="441">
        <f t="shared" si="2"/>
        <v>1</v>
      </c>
    </row>
    <row r="92" ht="28" customHeight="1" spans="1:6">
      <c r="A92" s="277" t="s">
        <v>152</v>
      </c>
      <c r="B92" s="407">
        <f>SUM(B93:B96)</f>
        <v>1178</v>
      </c>
      <c r="C92" s="407">
        <f>SUM(C93:C96)</f>
        <v>1454</v>
      </c>
      <c r="D92" s="407">
        <f>SUM(D93:D96)</f>
        <v>1321</v>
      </c>
      <c r="E92" s="438">
        <f t="shared" si="3"/>
        <v>1.121</v>
      </c>
      <c r="F92" s="438">
        <f t="shared" si="2"/>
        <v>0.909</v>
      </c>
    </row>
    <row r="93" ht="28" customHeight="1" spans="1:6">
      <c r="A93" s="278" t="s">
        <v>101</v>
      </c>
      <c r="B93" s="279">
        <v>1123</v>
      </c>
      <c r="C93" s="279">
        <v>1329</v>
      </c>
      <c r="D93" s="279">
        <v>1201</v>
      </c>
      <c r="E93" s="441">
        <f t="shared" si="3"/>
        <v>1.069</v>
      </c>
      <c r="F93" s="441">
        <f t="shared" si="2"/>
        <v>0.904</v>
      </c>
    </row>
    <row r="94" ht="28" customHeight="1" spans="1:6">
      <c r="A94" s="278" t="s">
        <v>102</v>
      </c>
      <c r="B94" s="279">
        <v>25</v>
      </c>
      <c r="C94" s="279">
        <v>80</v>
      </c>
      <c r="D94" s="279">
        <v>78</v>
      </c>
      <c r="E94" s="441">
        <f t="shared" si="3"/>
        <v>3.12</v>
      </c>
      <c r="F94" s="441">
        <f t="shared" si="2"/>
        <v>0.975</v>
      </c>
    </row>
    <row r="95" ht="28" customHeight="1" spans="1:6">
      <c r="A95" s="278" t="s">
        <v>153</v>
      </c>
      <c r="B95" s="279">
        <v>10</v>
      </c>
      <c r="C95" s="279">
        <v>25</v>
      </c>
      <c r="D95" s="279">
        <v>22</v>
      </c>
      <c r="E95" s="441">
        <f t="shared" si="3"/>
        <v>2.2</v>
      </c>
      <c r="F95" s="441">
        <f t="shared" si="2"/>
        <v>0.88</v>
      </c>
    </row>
    <row r="96" ht="28" customHeight="1" spans="1:6">
      <c r="A96" s="278" t="s">
        <v>154</v>
      </c>
      <c r="B96" s="279">
        <v>20</v>
      </c>
      <c r="C96" s="279">
        <v>20</v>
      </c>
      <c r="D96" s="279">
        <v>20</v>
      </c>
      <c r="E96" s="441">
        <f t="shared" ref="E96:E148" si="4">IF(ISERROR(D96/B96),"",D96/B96)</f>
        <v>1</v>
      </c>
      <c r="F96" s="441">
        <f t="shared" ref="F96:F148" si="5">IF(ISERROR(D96/C96),"",D96/C96)</f>
        <v>1</v>
      </c>
    </row>
    <row r="97" ht="28" customHeight="1" spans="1:6">
      <c r="A97" s="277" t="s">
        <v>155</v>
      </c>
      <c r="B97" s="271">
        <f>SUM(B98:B98)</f>
        <v>105</v>
      </c>
      <c r="C97" s="271">
        <f>SUM(C98:C98)</f>
        <v>30</v>
      </c>
      <c r="D97" s="271">
        <f>SUM(D98:D98)</f>
        <v>30</v>
      </c>
      <c r="E97" s="438">
        <f t="shared" si="4"/>
        <v>0.286</v>
      </c>
      <c r="F97" s="438">
        <f t="shared" si="5"/>
        <v>1</v>
      </c>
    </row>
    <row r="98" ht="28" customHeight="1" spans="1:6">
      <c r="A98" s="278" t="s">
        <v>156</v>
      </c>
      <c r="B98" s="279">
        <v>105</v>
      </c>
      <c r="C98" s="279">
        <v>30</v>
      </c>
      <c r="D98" s="279">
        <v>30</v>
      </c>
      <c r="E98" s="441">
        <f t="shared" si="4"/>
        <v>0.286</v>
      </c>
      <c r="F98" s="441">
        <f t="shared" si="5"/>
        <v>1</v>
      </c>
    </row>
    <row r="99" ht="28" customHeight="1" spans="1:6">
      <c r="A99" s="277" t="s">
        <v>157</v>
      </c>
      <c r="B99" s="271">
        <f>SUM(B100)</f>
        <v>32</v>
      </c>
      <c r="C99" s="271">
        <f>SUM(C100)</f>
        <v>61</v>
      </c>
      <c r="D99" s="271">
        <f>SUM(D100)</f>
        <v>77</v>
      </c>
      <c r="E99" s="438">
        <f t="shared" si="4"/>
        <v>2.406</v>
      </c>
      <c r="F99" s="438">
        <f t="shared" si="5"/>
        <v>1.262</v>
      </c>
    </row>
    <row r="100" ht="28" customHeight="1" spans="1:6">
      <c r="A100" s="277" t="s">
        <v>158</v>
      </c>
      <c r="B100" s="271">
        <f>SUM(B101:B103)</f>
        <v>32</v>
      </c>
      <c r="C100" s="271">
        <f>SUM(C101:C103)</f>
        <v>61</v>
      </c>
      <c r="D100" s="271">
        <f>SUM(D101:D103)</f>
        <v>77</v>
      </c>
      <c r="E100" s="438">
        <f t="shared" si="4"/>
        <v>2.406</v>
      </c>
      <c r="F100" s="438">
        <f t="shared" si="5"/>
        <v>1.262</v>
      </c>
    </row>
    <row r="101" ht="28" customHeight="1" spans="1:6">
      <c r="A101" s="278" t="s">
        <v>159</v>
      </c>
      <c r="B101" s="279">
        <v>22</v>
      </c>
      <c r="C101" s="279">
        <v>41</v>
      </c>
      <c r="D101" s="279">
        <v>49</v>
      </c>
      <c r="E101" s="441">
        <f t="shared" si="4"/>
        <v>2.227</v>
      </c>
      <c r="F101" s="441">
        <f t="shared" si="5"/>
        <v>1.195</v>
      </c>
    </row>
    <row r="102" ht="28" customHeight="1" spans="1:6">
      <c r="A102" s="278" t="s">
        <v>160</v>
      </c>
      <c r="B102" s="279"/>
      <c r="C102" s="279"/>
      <c r="D102" s="279">
        <v>4</v>
      </c>
      <c r="E102" s="441" t="str">
        <f t="shared" si="4"/>
        <v/>
      </c>
      <c r="F102" s="441" t="str">
        <f t="shared" si="5"/>
        <v/>
      </c>
    </row>
    <row r="103" ht="28" customHeight="1" spans="1:6">
      <c r="A103" s="278" t="s">
        <v>161</v>
      </c>
      <c r="B103" s="279">
        <v>10</v>
      </c>
      <c r="C103" s="279">
        <v>20</v>
      </c>
      <c r="D103" s="279">
        <v>24</v>
      </c>
      <c r="E103" s="441">
        <f t="shared" si="4"/>
        <v>2.4</v>
      </c>
      <c r="F103" s="441">
        <f t="shared" si="5"/>
        <v>1.2</v>
      </c>
    </row>
    <row r="104" ht="28" customHeight="1" spans="1:6">
      <c r="A104" s="277" t="s">
        <v>162</v>
      </c>
      <c r="B104" s="271">
        <f>SUM(B105,B107,B114,B116,B119,B128)</f>
        <v>7563</v>
      </c>
      <c r="C104" s="271">
        <f>SUM(C105,C107,C114,C116,C119,C128)</f>
        <v>7859</v>
      </c>
      <c r="D104" s="271">
        <f>SUM(D105,D107,D114,D116,D119,D128)</f>
        <v>8154</v>
      </c>
      <c r="E104" s="438">
        <f t="shared" si="4"/>
        <v>1.078</v>
      </c>
      <c r="F104" s="438">
        <f t="shared" si="5"/>
        <v>1.038</v>
      </c>
    </row>
    <row r="105" ht="28" customHeight="1" spans="1:6">
      <c r="A105" s="277" t="s">
        <v>163</v>
      </c>
      <c r="B105" s="271">
        <f>SUM(B106:B106)</f>
        <v>31</v>
      </c>
      <c r="C105" s="271">
        <f>SUM(C106:C106)</f>
        <v>45</v>
      </c>
      <c r="D105" s="271">
        <f>SUM(D106:D106)</f>
        <v>31</v>
      </c>
      <c r="E105" s="441">
        <f t="shared" si="4"/>
        <v>1</v>
      </c>
      <c r="F105" s="441">
        <f t="shared" si="5"/>
        <v>0.689</v>
      </c>
    </row>
    <row r="106" ht="28" customHeight="1" spans="1:6">
      <c r="A106" s="278" t="s">
        <v>164</v>
      </c>
      <c r="B106" s="273">
        <v>31</v>
      </c>
      <c r="C106" s="273">
        <v>45</v>
      </c>
      <c r="D106" s="273">
        <v>31</v>
      </c>
      <c r="E106" s="441">
        <f t="shared" si="4"/>
        <v>1</v>
      </c>
      <c r="F106" s="441">
        <f t="shared" si="5"/>
        <v>0.689</v>
      </c>
    </row>
    <row r="107" ht="28" customHeight="1" spans="1:6">
      <c r="A107" s="277" t="s">
        <v>165</v>
      </c>
      <c r="B107" s="271">
        <f>SUM(B108:B113)</f>
        <v>6235</v>
      </c>
      <c r="C107" s="271">
        <f>SUM(C108:C113)</f>
        <v>6660</v>
      </c>
      <c r="D107" s="271">
        <f>SUM(D108:D113)</f>
        <v>7047</v>
      </c>
      <c r="E107" s="438">
        <f t="shared" si="4"/>
        <v>1.13</v>
      </c>
      <c r="F107" s="438">
        <f t="shared" si="5"/>
        <v>1.058</v>
      </c>
    </row>
    <row r="108" ht="28" customHeight="1" spans="1:6">
      <c r="A108" s="278" t="s">
        <v>101</v>
      </c>
      <c r="B108" s="279">
        <v>5131</v>
      </c>
      <c r="C108" s="279">
        <v>5230</v>
      </c>
      <c r="D108" s="279">
        <v>5508</v>
      </c>
      <c r="E108" s="441">
        <f t="shared" si="4"/>
        <v>1.073</v>
      </c>
      <c r="F108" s="441">
        <f t="shared" si="5"/>
        <v>1.053</v>
      </c>
    </row>
    <row r="109" ht="28" customHeight="1" spans="1:6">
      <c r="A109" s="278" t="s">
        <v>102</v>
      </c>
      <c r="B109" s="279">
        <v>429</v>
      </c>
      <c r="C109" s="279">
        <v>329</v>
      </c>
      <c r="D109" s="279">
        <v>326</v>
      </c>
      <c r="E109" s="441">
        <f t="shared" si="4"/>
        <v>0.76</v>
      </c>
      <c r="F109" s="441">
        <f t="shared" si="5"/>
        <v>0.991</v>
      </c>
    </row>
    <row r="110" ht="28" customHeight="1" spans="1:6">
      <c r="A110" s="278" t="s">
        <v>121</v>
      </c>
      <c r="B110" s="279">
        <v>386</v>
      </c>
      <c r="C110" s="279">
        <v>412</v>
      </c>
      <c r="D110" s="279">
        <v>460</v>
      </c>
      <c r="E110" s="441">
        <f t="shared" si="4"/>
        <v>1.192</v>
      </c>
      <c r="F110" s="441">
        <f t="shared" si="5"/>
        <v>1.117</v>
      </c>
    </row>
    <row r="111" ht="28" customHeight="1" spans="1:6">
      <c r="A111" s="278" t="s">
        <v>166</v>
      </c>
      <c r="B111" s="279">
        <v>284</v>
      </c>
      <c r="C111" s="279">
        <v>584</v>
      </c>
      <c r="D111" s="279">
        <v>612</v>
      </c>
      <c r="E111" s="441">
        <f t="shared" si="4"/>
        <v>2.155</v>
      </c>
      <c r="F111" s="441">
        <f t="shared" si="5"/>
        <v>1.048</v>
      </c>
    </row>
    <row r="112" ht="28" customHeight="1" spans="1:6">
      <c r="A112" s="278" t="s">
        <v>167</v>
      </c>
      <c r="B112" s="279">
        <v>5</v>
      </c>
      <c r="C112" s="279">
        <v>5</v>
      </c>
      <c r="D112" s="279">
        <v>5</v>
      </c>
      <c r="E112" s="441">
        <f t="shared" si="4"/>
        <v>1</v>
      </c>
      <c r="F112" s="441">
        <f t="shared" si="5"/>
        <v>1</v>
      </c>
    </row>
    <row r="113" ht="28" customHeight="1" spans="1:6">
      <c r="A113" s="278" t="s">
        <v>168</v>
      </c>
      <c r="B113" s="279"/>
      <c r="C113" s="279">
        <v>100</v>
      </c>
      <c r="D113" s="279">
        <v>136</v>
      </c>
      <c r="E113" s="441" t="str">
        <f t="shared" si="4"/>
        <v/>
      </c>
      <c r="F113" s="441">
        <f t="shared" si="5"/>
        <v>1.36</v>
      </c>
    </row>
    <row r="114" ht="28" customHeight="1" spans="1:6">
      <c r="A114" s="277" t="s">
        <v>169</v>
      </c>
      <c r="B114" s="271">
        <f>SUM(B115:B115)</f>
        <v>21</v>
      </c>
      <c r="C114" s="271">
        <f>SUM(C115:C115)</f>
        <v>25</v>
      </c>
      <c r="D114" s="271">
        <f>SUM(D115:D115)</f>
        <v>22</v>
      </c>
      <c r="E114" s="438">
        <f t="shared" si="4"/>
        <v>1.048</v>
      </c>
      <c r="F114" s="438">
        <f t="shared" si="5"/>
        <v>0.88</v>
      </c>
    </row>
    <row r="115" ht="28" customHeight="1" spans="1:6">
      <c r="A115" s="278" t="s">
        <v>101</v>
      </c>
      <c r="B115" s="279">
        <v>21</v>
      </c>
      <c r="C115" s="279">
        <v>25</v>
      </c>
      <c r="D115" s="279">
        <v>22</v>
      </c>
      <c r="E115" s="441">
        <f t="shared" si="4"/>
        <v>1.048</v>
      </c>
      <c r="F115" s="441">
        <f t="shared" si="5"/>
        <v>0.88</v>
      </c>
    </row>
    <row r="116" ht="28" customHeight="1" spans="1:6">
      <c r="A116" s="277" t="s">
        <v>170</v>
      </c>
      <c r="B116" s="271">
        <f>SUM(B117:B118)</f>
        <v>51</v>
      </c>
      <c r="C116" s="271">
        <f>SUM(C117:C118)</f>
        <v>75</v>
      </c>
      <c r="D116" s="271">
        <f>SUM(D117:D118)</f>
        <v>58</v>
      </c>
      <c r="E116" s="438">
        <f t="shared" si="4"/>
        <v>1.137</v>
      </c>
      <c r="F116" s="438">
        <f t="shared" si="5"/>
        <v>0.773</v>
      </c>
    </row>
    <row r="117" ht="28" customHeight="1" spans="1:6">
      <c r="A117" s="278" t="s">
        <v>101</v>
      </c>
      <c r="B117" s="279">
        <v>21</v>
      </c>
      <c r="C117" s="279">
        <v>45</v>
      </c>
      <c r="D117" s="279">
        <v>38</v>
      </c>
      <c r="E117" s="441">
        <f t="shared" si="4"/>
        <v>1.81</v>
      </c>
      <c r="F117" s="441">
        <f t="shared" si="5"/>
        <v>0.844</v>
      </c>
    </row>
    <row r="118" ht="28" customHeight="1" spans="1:6">
      <c r="A118" s="278" t="s">
        <v>171</v>
      </c>
      <c r="B118" s="279">
        <v>30</v>
      </c>
      <c r="C118" s="279">
        <v>30</v>
      </c>
      <c r="D118" s="279">
        <v>20</v>
      </c>
      <c r="E118" s="441">
        <f t="shared" si="4"/>
        <v>0.667</v>
      </c>
      <c r="F118" s="441">
        <f t="shared" si="5"/>
        <v>0.667</v>
      </c>
    </row>
    <row r="119" ht="28" customHeight="1" spans="1:6">
      <c r="A119" s="277" t="s">
        <v>172</v>
      </c>
      <c r="B119" s="271">
        <f>SUM(B120:B127)</f>
        <v>911</v>
      </c>
      <c r="C119" s="271">
        <f>SUM(C120:C127)</f>
        <v>1001</v>
      </c>
      <c r="D119" s="271">
        <f>SUM(D120:D127)</f>
        <v>943</v>
      </c>
      <c r="E119" s="438">
        <f t="shared" si="4"/>
        <v>1.035</v>
      </c>
      <c r="F119" s="438">
        <f t="shared" si="5"/>
        <v>0.942</v>
      </c>
    </row>
    <row r="120" ht="28" customHeight="1" spans="1:6">
      <c r="A120" s="278" t="s">
        <v>101</v>
      </c>
      <c r="B120" s="279">
        <v>777</v>
      </c>
      <c r="C120" s="279">
        <v>849</v>
      </c>
      <c r="D120" s="279">
        <v>818</v>
      </c>
      <c r="E120" s="441">
        <f t="shared" si="4"/>
        <v>1.053</v>
      </c>
      <c r="F120" s="441">
        <f t="shared" si="5"/>
        <v>0.963</v>
      </c>
    </row>
    <row r="121" ht="28" customHeight="1" spans="1:6">
      <c r="A121" s="278" t="s">
        <v>173</v>
      </c>
      <c r="B121" s="279">
        <v>6</v>
      </c>
      <c r="C121" s="279">
        <v>11</v>
      </c>
      <c r="D121" s="279">
        <v>11</v>
      </c>
      <c r="E121" s="441">
        <f t="shared" si="4"/>
        <v>1.833</v>
      </c>
      <c r="F121" s="441">
        <f t="shared" si="5"/>
        <v>1</v>
      </c>
    </row>
    <row r="122" ht="28" customHeight="1" spans="1:6">
      <c r="A122" s="278" t="s">
        <v>174</v>
      </c>
      <c r="B122" s="279">
        <v>61</v>
      </c>
      <c r="C122" s="279">
        <v>75</v>
      </c>
      <c r="D122" s="279">
        <v>77</v>
      </c>
      <c r="E122" s="441">
        <f t="shared" si="4"/>
        <v>1.262</v>
      </c>
      <c r="F122" s="441">
        <f t="shared" si="5"/>
        <v>1.027</v>
      </c>
    </row>
    <row r="123" ht="28" customHeight="1" spans="1:6">
      <c r="A123" s="278" t="s">
        <v>175</v>
      </c>
      <c r="B123" s="279">
        <v>10</v>
      </c>
      <c r="C123" s="279">
        <v>10</v>
      </c>
      <c r="D123" s="279"/>
      <c r="E123" s="441">
        <f t="shared" si="4"/>
        <v>0</v>
      </c>
      <c r="F123" s="441">
        <f t="shared" si="5"/>
        <v>0</v>
      </c>
    </row>
    <row r="124" ht="28" customHeight="1" spans="1:6">
      <c r="A124" s="278" t="s">
        <v>176</v>
      </c>
      <c r="B124" s="279">
        <v>5</v>
      </c>
      <c r="C124" s="279">
        <v>5</v>
      </c>
      <c r="D124" s="279">
        <v>6</v>
      </c>
      <c r="E124" s="441">
        <f t="shared" si="4"/>
        <v>1.2</v>
      </c>
      <c r="F124" s="441">
        <f t="shared" si="5"/>
        <v>1.2</v>
      </c>
    </row>
    <row r="125" ht="28" customHeight="1" spans="1:6">
      <c r="A125" s="278" t="s">
        <v>177</v>
      </c>
      <c r="B125" s="279">
        <v>25</v>
      </c>
      <c r="C125" s="279">
        <v>30</v>
      </c>
      <c r="D125" s="279">
        <v>18</v>
      </c>
      <c r="E125" s="441">
        <f t="shared" si="4"/>
        <v>0.72</v>
      </c>
      <c r="F125" s="441">
        <f t="shared" si="5"/>
        <v>0.6</v>
      </c>
    </row>
    <row r="126" ht="28" customHeight="1" spans="1:6">
      <c r="A126" s="278" t="s">
        <v>178</v>
      </c>
      <c r="B126" s="279">
        <v>27</v>
      </c>
      <c r="C126" s="279">
        <v>20</v>
      </c>
      <c r="D126" s="279">
        <v>12</v>
      </c>
      <c r="E126" s="441">
        <f t="shared" si="4"/>
        <v>0.444</v>
      </c>
      <c r="F126" s="441">
        <f t="shared" si="5"/>
        <v>0.6</v>
      </c>
    </row>
    <row r="127" ht="28" customHeight="1" spans="1:6">
      <c r="A127" s="278" t="s">
        <v>179</v>
      </c>
      <c r="B127" s="279"/>
      <c r="C127" s="279">
        <v>1</v>
      </c>
      <c r="D127" s="279">
        <v>1</v>
      </c>
      <c r="E127" s="441" t="str">
        <f t="shared" si="4"/>
        <v/>
      </c>
      <c r="F127" s="441">
        <f t="shared" si="5"/>
        <v>1</v>
      </c>
    </row>
    <row r="128" ht="28" customHeight="1" spans="1:6">
      <c r="A128" s="277" t="s">
        <v>180</v>
      </c>
      <c r="B128" s="271">
        <f>SUM(B129:B129)</f>
        <v>314</v>
      </c>
      <c r="C128" s="271">
        <f>SUM(C129:C129)</f>
        <v>53</v>
      </c>
      <c r="D128" s="271">
        <f>SUM(D129:D129)</f>
        <v>53</v>
      </c>
      <c r="E128" s="438">
        <f t="shared" si="4"/>
        <v>0.169</v>
      </c>
      <c r="F128" s="438">
        <f t="shared" si="5"/>
        <v>1</v>
      </c>
    </row>
    <row r="129" ht="28" customHeight="1" spans="1:6">
      <c r="A129" s="278" t="s">
        <v>181</v>
      </c>
      <c r="B129" s="279">
        <v>314</v>
      </c>
      <c r="C129" s="279">
        <v>53</v>
      </c>
      <c r="D129" s="279">
        <v>53</v>
      </c>
      <c r="E129" s="441">
        <f t="shared" si="4"/>
        <v>0.169</v>
      </c>
      <c r="F129" s="441">
        <f t="shared" si="5"/>
        <v>1</v>
      </c>
    </row>
    <row r="130" ht="28" customHeight="1" spans="1:6">
      <c r="A130" s="277" t="s">
        <v>182</v>
      </c>
      <c r="B130" s="271">
        <f>SUM(B131,B135,B141,B143,B145,B148)</f>
        <v>50377</v>
      </c>
      <c r="C130" s="271">
        <f>SUM(C131,C135,C141,C143,C145,C148)</f>
        <v>45923</v>
      </c>
      <c r="D130" s="271">
        <f>SUM(D131,D135,D141,D143,D145,D148,D150)</f>
        <v>45175</v>
      </c>
      <c r="E130" s="438">
        <f t="shared" si="4"/>
        <v>0.897</v>
      </c>
      <c r="F130" s="438">
        <f t="shared" si="5"/>
        <v>0.984</v>
      </c>
    </row>
    <row r="131" ht="28" customHeight="1" spans="1:6">
      <c r="A131" s="277" t="s">
        <v>183</v>
      </c>
      <c r="B131" s="271">
        <f>SUM(B132:B134)</f>
        <v>1008</v>
      </c>
      <c r="C131" s="271">
        <f>SUM(C132:C134)</f>
        <v>908</v>
      </c>
      <c r="D131" s="271">
        <f>SUM(D132:D134)</f>
        <v>872</v>
      </c>
      <c r="E131" s="438">
        <f t="shared" si="4"/>
        <v>0.865</v>
      </c>
      <c r="F131" s="438">
        <f t="shared" si="5"/>
        <v>0.96</v>
      </c>
    </row>
    <row r="132" ht="28" customHeight="1" spans="1:6">
      <c r="A132" s="278" t="s">
        <v>101</v>
      </c>
      <c r="B132" s="279">
        <v>891</v>
      </c>
      <c r="C132" s="279">
        <v>791</v>
      </c>
      <c r="D132" s="279">
        <v>770</v>
      </c>
      <c r="E132" s="441">
        <f t="shared" si="4"/>
        <v>0.864</v>
      </c>
      <c r="F132" s="441">
        <f t="shared" si="5"/>
        <v>0.973</v>
      </c>
    </row>
    <row r="133" ht="28" customHeight="1" spans="1:6">
      <c r="A133" s="278" t="s">
        <v>102</v>
      </c>
      <c r="B133" s="279">
        <v>19</v>
      </c>
      <c r="C133" s="279">
        <v>19</v>
      </c>
      <c r="D133" s="279">
        <v>15</v>
      </c>
      <c r="E133" s="441">
        <f t="shared" si="4"/>
        <v>0.789</v>
      </c>
      <c r="F133" s="441">
        <f t="shared" si="5"/>
        <v>0.789</v>
      </c>
    </row>
    <row r="134" ht="28" customHeight="1" spans="1:6">
      <c r="A134" s="278" t="s">
        <v>184</v>
      </c>
      <c r="B134" s="279">
        <v>98</v>
      </c>
      <c r="C134" s="279">
        <v>98</v>
      </c>
      <c r="D134" s="279">
        <v>87</v>
      </c>
      <c r="E134" s="441">
        <f t="shared" si="4"/>
        <v>0.888</v>
      </c>
      <c r="F134" s="441">
        <f t="shared" si="5"/>
        <v>0.888</v>
      </c>
    </row>
    <row r="135" ht="28" customHeight="1" spans="1:6">
      <c r="A135" s="277" t="s">
        <v>185</v>
      </c>
      <c r="B135" s="271">
        <f>SUM(B136:B140)</f>
        <v>48021</v>
      </c>
      <c r="C135" s="271">
        <f>SUM(C136:C140)</f>
        <v>43145</v>
      </c>
      <c r="D135" s="271">
        <f>SUM(D136:D140)</f>
        <v>42333</v>
      </c>
      <c r="E135" s="438">
        <f t="shared" si="4"/>
        <v>0.882</v>
      </c>
      <c r="F135" s="438">
        <f t="shared" si="5"/>
        <v>0.981</v>
      </c>
    </row>
    <row r="136" ht="28" customHeight="1" spans="1:6">
      <c r="A136" s="278" t="s">
        <v>186</v>
      </c>
      <c r="B136" s="279">
        <v>1039</v>
      </c>
      <c r="C136" s="279">
        <v>1306</v>
      </c>
      <c r="D136" s="279">
        <v>1406</v>
      </c>
      <c r="E136" s="441">
        <f t="shared" si="4"/>
        <v>1.353</v>
      </c>
      <c r="F136" s="441">
        <f t="shared" si="5"/>
        <v>1.077</v>
      </c>
    </row>
    <row r="137" ht="28" customHeight="1" spans="1:6">
      <c r="A137" s="278" t="s">
        <v>187</v>
      </c>
      <c r="B137" s="279">
        <v>26257</v>
      </c>
      <c r="C137" s="279">
        <v>22911</v>
      </c>
      <c r="D137" s="279">
        <v>23944</v>
      </c>
      <c r="E137" s="441">
        <f t="shared" si="4"/>
        <v>0.912</v>
      </c>
      <c r="F137" s="441">
        <f t="shared" si="5"/>
        <v>1.045</v>
      </c>
    </row>
    <row r="138" ht="28" customHeight="1" spans="1:6">
      <c r="A138" s="278" t="s">
        <v>188</v>
      </c>
      <c r="B138" s="279">
        <v>12895</v>
      </c>
      <c r="C138" s="279">
        <v>12086</v>
      </c>
      <c r="D138" s="279">
        <v>11877</v>
      </c>
      <c r="E138" s="441">
        <f t="shared" si="4"/>
        <v>0.921</v>
      </c>
      <c r="F138" s="441">
        <f t="shared" si="5"/>
        <v>0.983</v>
      </c>
    </row>
    <row r="139" ht="28" customHeight="1" spans="1:6">
      <c r="A139" s="278" t="s">
        <v>189</v>
      </c>
      <c r="B139" s="279">
        <v>7830</v>
      </c>
      <c r="C139" s="279">
        <v>6769</v>
      </c>
      <c r="D139" s="279">
        <v>5033</v>
      </c>
      <c r="E139" s="441">
        <f t="shared" si="4"/>
        <v>0.643</v>
      </c>
      <c r="F139" s="441">
        <f t="shared" si="5"/>
        <v>0.744</v>
      </c>
    </row>
    <row r="140" ht="28" customHeight="1" spans="1:6">
      <c r="A140" s="278" t="s">
        <v>190</v>
      </c>
      <c r="B140" s="279"/>
      <c r="C140" s="279">
        <v>73</v>
      </c>
      <c r="D140" s="279">
        <v>73</v>
      </c>
      <c r="E140" s="441" t="str">
        <f t="shared" si="4"/>
        <v/>
      </c>
      <c r="F140" s="441">
        <f t="shared" si="5"/>
        <v>1</v>
      </c>
    </row>
    <row r="141" ht="28" customHeight="1" spans="1:6">
      <c r="A141" s="270" t="s">
        <v>191</v>
      </c>
      <c r="B141" s="271">
        <f>SUM(B142:B142)</f>
        <v>849</v>
      </c>
      <c r="C141" s="271">
        <f>SUM(C142:C142)</f>
        <v>840</v>
      </c>
      <c r="D141" s="271">
        <f>SUM(D142:D142)</f>
        <v>829</v>
      </c>
      <c r="E141" s="438">
        <f t="shared" si="4"/>
        <v>0.976</v>
      </c>
      <c r="F141" s="438">
        <f t="shared" si="5"/>
        <v>0.987</v>
      </c>
    </row>
    <row r="142" ht="28" customHeight="1" spans="1:6">
      <c r="A142" s="499" t="s">
        <v>192</v>
      </c>
      <c r="B142" s="279">
        <v>849</v>
      </c>
      <c r="C142" s="279">
        <v>840</v>
      </c>
      <c r="D142" s="279">
        <v>829</v>
      </c>
      <c r="E142" s="441">
        <f t="shared" si="4"/>
        <v>0.976</v>
      </c>
      <c r="F142" s="441">
        <f t="shared" si="5"/>
        <v>0.987</v>
      </c>
    </row>
    <row r="143" ht="28" customHeight="1" spans="1:6">
      <c r="A143" s="500" t="s">
        <v>193</v>
      </c>
      <c r="B143" s="271">
        <f>SUM(B144)</f>
        <v>89</v>
      </c>
      <c r="C143" s="271">
        <f>SUM(C144)</f>
        <v>120</v>
      </c>
      <c r="D143" s="271">
        <f>SUM(D144)</f>
        <v>122</v>
      </c>
      <c r="E143" s="438">
        <f t="shared" si="4"/>
        <v>1.371</v>
      </c>
      <c r="F143" s="438">
        <f t="shared" si="5"/>
        <v>1.017</v>
      </c>
    </row>
    <row r="144" ht="28" customHeight="1" spans="1:6">
      <c r="A144" s="499" t="s">
        <v>194</v>
      </c>
      <c r="B144" s="279">
        <v>89</v>
      </c>
      <c r="C144" s="279">
        <v>120</v>
      </c>
      <c r="D144" s="279">
        <v>122</v>
      </c>
      <c r="E144" s="441">
        <f t="shared" si="4"/>
        <v>1.371</v>
      </c>
      <c r="F144" s="441">
        <f t="shared" si="5"/>
        <v>1.017</v>
      </c>
    </row>
    <row r="145" ht="28" customHeight="1" spans="1:6">
      <c r="A145" s="500" t="s">
        <v>195</v>
      </c>
      <c r="B145" s="271">
        <f>SUM(B146:B147)</f>
        <v>410</v>
      </c>
      <c r="C145" s="271">
        <f>SUM(C146:C147)</f>
        <v>460</v>
      </c>
      <c r="D145" s="271">
        <f>SUM(D146:D147)</f>
        <v>497</v>
      </c>
      <c r="E145" s="438">
        <f t="shared" si="4"/>
        <v>1.212</v>
      </c>
      <c r="F145" s="438">
        <f t="shared" si="5"/>
        <v>1.08</v>
      </c>
    </row>
    <row r="146" ht="28" customHeight="1" spans="1:6">
      <c r="A146" s="499" t="s">
        <v>196</v>
      </c>
      <c r="B146" s="279">
        <v>225</v>
      </c>
      <c r="C146" s="279">
        <v>200</v>
      </c>
      <c r="D146" s="279">
        <v>221</v>
      </c>
      <c r="E146" s="441">
        <f t="shared" si="4"/>
        <v>0.982</v>
      </c>
      <c r="F146" s="441">
        <f t="shared" si="5"/>
        <v>1.105</v>
      </c>
    </row>
    <row r="147" ht="28" customHeight="1" spans="1:6">
      <c r="A147" s="499" t="s">
        <v>197</v>
      </c>
      <c r="B147" s="279">
        <v>185</v>
      </c>
      <c r="C147" s="279">
        <v>260</v>
      </c>
      <c r="D147" s="279">
        <v>276</v>
      </c>
      <c r="E147" s="441">
        <f t="shared" si="4"/>
        <v>1.492</v>
      </c>
      <c r="F147" s="441">
        <f t="shared" si="5"/>
        <v>1.062</v>
      </c>
    </row>
    <row r="148" ht="28" customHeight="1" spans="1:6">
      <c r="A148" s="500" t="s">
        <v>198</v>
      </c>
      <c r="B148" s="271">
        <f>SUM(B149:B149)</f>
        <v>0</v>
      </c>
      <c r="C148" s="271">
        <f>SUM(C149:C149)</f>
        <v>450</v>
      </c>
      <c r="D148" s="271">
        <f>SUM(D149:D149)</f>
        <v>518</v>
      </c>
      <c r="E148" s="438" t="str">
        <f t="shared" si="4"/>
        <v/>
      </c>
      <c r="F148" s="438">
        <f t="shared" si="5"/>
        <v>1.151</v>
      </c>
    </row>
    <row r="149" ht="28" customHeight="1" spans="1:6">
      <c r="A149" s="499" t="s">
        <v>199</v>
      </c>
      <c r="B149" s="279"/>
      <c r="C149" s="279">
        <v>450</v>
      </c>
      <c r="D149" s="279">
        <v>518</v>
      </c>
      <c r="E149" s="441" t="str">
        <f t="shared" ref="E149:E191" si="6">IF(ISERROR(D149/B149),"",D149/B149)</f>
        <v/>
      </c>
      <c r="F149" s="441">
        <f t="shared" ref="F149:F187" si="7">IF(ISERROR(D149/C149),"",D149/C149)</f>
        <v>1.151</v>
      </c>
    </row>
    <row r="150" ht="28" customHeight="1" spans="1:6">
      <c r="A150" s="500" t="s">
        <v>200</v>
      </c>
      <c r="B150" s="279">
        <f>SUM(B151)</f>
        <v>0</v>
      </c>
      <c r="C150" s="279">
        <f>SUM(C151)</f>
        <v>4</v>
      </c>
      <c r="D150" s="279">
        <f>SUM(D151)</f>
        <v>4</v>
      </c>
      <c r="E150" s="441" t="str">
        <f t="shared" si="6"/>
        <v/>
      </c>
      <c r="F150" s="441">
        <f t="shared" si="7"/>
        <v>1</v>
      </c>
    </row>
    <row r="151" ht="28" customHeight="1" spans="1:6">
      <c r="A151" s="499" t="s">
        <v>201</v>
      </c>
      <c r="B151" s="279"/>
      <c r="C151" s="279">
        <v>4</v>
      </c>
      <c r="D151" s="279">
        <v>4</v>
      </c>
      <c r="E151" s="441" t="str">
        <f t="shared" si="6"/>
        <v/>
      </c>
      <c r="F151" s="441">
        <f t="shared" si="7"/>
        <v>1</v>
      </c>
    </row>
    <row r="152" ht="28" customHeight="1" spans="1:6">
      <c r="A152" s="500" t="s">
        <v>202</v>
      </c>
      <c r="B152" s="271">
        <f>SUM(B153,B156,B159,,B161)</f>
        <v>139</v>
      </c>
      <c r="C152" s="271">
        <f>SUM(C153,C156,C159,,C161)</f>
        <v>647</v>
      </c>
      <c r="D152" s="271">
        <f>SUM(D153,D156,D159,,D161)</f>
        <v>717</v>
      </c>
      <c r="E152" s="438">
        <f t="shared" si="6"/>
        <v>5.158</v>
      </c>
      <c r="F152" s="438">
        <f t="shared" si="7"/>
        <v>1.108</v>
      </c>
    </row>
    <row r="153" ht="28" customHeight="1" spans="1:6">
      <c r="A153" s="277" t="s">
        <v>203</v>
      </c>
      <c r="B153" s="271">
        <f>SUM(B154:B155)</f>
        <v>139</v>
      </c>
      <c r="C153" s="271">
        <f>SUM(C154:C155)</f>
        <v>150</v>
      </c>
      <c r="D153" s="271">
        <f>SUM(D154:D155)</f>
        <v>140</v>
      </c>
      <c r="E153" s="438">
        <f t="shared" si="6"/>
        <v>1.007</v>
      </c>
      <c r="F153" s="438">
        <f t="shared" si="7"/>
        <v>0.933</v>
      </c>
    </row>
    <row r="154" ht="28" customHeight="1" spans="1:6">
      <c r="A154" s="499" t="s">
        <v>101</v>
      </c>
      <c r="B154" s="279">
        <v>139</v>
      </c>
      <c r="C154" s="279">
        <v>150</v>
      </c>
      <c r="D154" s="279">
        <v>140</v>
      </c>
      <c r="E154" s="441">
        <f t="shared" si="6"/>
        <v>1.007</v>
      </c>
      <c r="F154" s="441">
        <f t="shared" si="7"/>
        <v>0.933</v>
      </c>
    </row>
    <row r="155" ht="28" customHeight="1" spans="1:6">
      <c r="A155" s="499" t="s">
        <v>102</v>
      </c>
      <c r="B155" s="279"/>
      <c r="C155" s="279"/>
      <c r="D155" s="279"/>
      <c r="E155" s="441" t="str">
        <f t="shared" si="6"/>
        <v/>
      </c>
      <c r="F155" s="441" t="str">
        <f t="shared" si="7"/>
        <v/>
      </c>
    </row>
    <row r="156" ht="28" customHeight="1" spans="1:6">
      <c r="A156" s="500" t="s">
        <v>204</v>
      </c>
      <c r="B156" s="271">
        <f>SUM(B157:B157)</f>
        <v>0</v>
      </c>
      <c r="C156" s="271">
        <f>SUM(C157:C158)</f>
        <v>132</v>
      </c>
      <c r="D156" s="271">
        <f>SUM(D157:D158)</f>
        <v>132</v>
      </c>
      <c r="E156" s="441" t="str">
        <f t="shared" si="6"/>
        <v/>
      </c>
      <c r="F156" s="441">
        <f t="shared" si="7"/>
        <v>1</v>
      </c>
    </row>
    <row r="157" ht="28" customHeight="1" spans="1:6">
      <c r="A157" s="499" t="s">
        <v>205</v>
      </c>
      <c r="B157" s="279"/>
      <c r="C157" s="279">
        <v>10</v>
      </c>
      <c r="D157" s="279">
        <v>10</v>
      </c>
      <c r="E157" s="441" t="str">
        <f t="shared" si="6"/>
        <v/>
      </c>
      <c r="F157" s="441">
        <f t="shared" si="7"/>
        <v>1</v>
      </c>
    </row>
    <row r="158" ht="28" customHeight="1" spans="1:6">
      <c r="A158" s="499" t="s">
        <v>206</v>
      </c>
      <c r="B158" s="279"/>
      <c r="C158" s="279">
        <v>122</v>
      </c>
      <c r="D158" s="279">
        <v>122</v>
      </c>
      <c r="E158" s="441" t="str">
        <f t="shared" si="6"/>
        <v/>
      </c>
      <c r="F158" s="441">
        <f t="shared" si="7"/>
        <v>1</v>
      </c>
    </row>
    <row r="159" ht="28" customHeight="1" spans="1:6">
      <c r="A159" s="500" t="s">
        <v>207</v>
      </c>
      <c r="B159" s="271">
        <f>SUM(B160:B160)</f>
        <v>0</v>
      </c>
      <c r="C159" s="271">
        <f>SUM(C160:C160)</f>
        <v>69</v>
      </c>
      <c r="D159" s="271">
        <f>SUM(D160:D160)</f>
        <v>56</v>
      </c>
      <c r="E159" s="438" t="str">
        <f t="shared" si="6"/>
        <v/>
      </c>
      <c r="F159" s="438">
        <f t="shared" si="7"/>
        <v>0.812</v>
      </c>
    </row>
    <row r="160" ht="28" customHeight="1" spans="1:6">
      <c r="A160" s="499" t="s">
        <v>208</v>
      </c>
      <c r="B160" s="279"/>
      <c r="C160" s="279">
        <v>69</v>
      </c>
      <c r="D160" s="279">
        <v>56</v>
      </c>
      <c r="E160" s="441" t="str">
        <f t="shared" si="6"/>
        <v/>
      </c>
      <c r="F160" s="441">
        <f t="shared" si="7"/>
        <v>0.812</v>
      </c>
    </row>
    <row r="161" ht="28" customHeight="1" spans="1:6">
      <c r="A161" s="500" t="s">
        <v>209</v>
      </c>
      <c r="B161" s="271">
        <f>SUM(B162:B162)</f>
        <v>0</v>
      </c>
      <c r="C161" s="271">
        <f>SUM(C162:C162)</f>
        <v>296</v>
      </c>
      <c r="D161" s="271">
        <f>SUM(D162:D162)</f>
        <v>389</v>
      </c>
      <c r="E161" s="438" t="str">
        <f t="shared" si="6"/>
        <v/>
      </c>
      <c r="F161" s="438">
        <f t="shared" si="7"/>
        <v>1.314</v>
      </c>
    </row>
    <row r="162" ht="28" customHeight="1" spans="1:6">
      <c r="A162" s="499" t="s">
        <v>210</v>
      </c>
      <c r="B162" s="279"/>
      <c r="C162" s="279">
        <v>296</v>
      </c>
      <c r="D162" s="279">
        <v>389</v>
      </c>
      <c r="E162" s="441" t="str">
        <f t="shared" si="6"/>
        <v/>
      </c>
      <c r="F162" s="441">
        <f t="shared" si="7"/>
        <v>1.314</v>
      </c>
    </row>
    <row r="163" ht="28" customHeight="1" spans="1:6">
      <c r="A163" s="500" t="s">
        <v>211</v>
      </c>
      <c r="B163" s="271">
        <f>B164+B174+B176+B180+B182+B186</f>
        <v>3402</v>
      </c>
      <c r="C163" s="271">
        <f>C164+C174+C176+C180+C182+C186</f>
        <v>5156</v>
      </c>
      <c r="D163" s="271">
        <f>D164+D174+D176+D180+D182+D186</f>
        <v>5428</v>
      </c>
      <c r="E163" s="438">
        <f t="shared" si="6"/>
        <v>1.596</v>
      </c>
      <c r="F163" s="438">
        <f t="shared" si="7"/>
        <v>1.053</v>
      </c>
    </row>
    <row r="164" ht="28" customHeight="1" spans="1:6">
      <c r="A164" s="500" t="s">
        <v>212</v>
      </c>
      <c r="B164" s="271">
        <f>SUM(B165:B173)</f>
        <v>2455</v>
      </c>
      <c r="C164" s="271">
        <f>SUM(C165:C173)</f>
        <v>3459</v>
      </c>
      <c r="D164" s="271">
        <f>SUM(D165:D173)</f>
        <v>3615</v>
      </c>
      <c r="E164" s="438">
        <f t="shared" si="6"/>
        <v>1.473</v>
      </c>
      <c r="F164" s="438">
        <f t="shared" si="7"/>
        <v>1.045</v>
      </c>
    </row>
    <row r="165" ht="28" customHeight="1" spans="1:6">
      <c r="A165" s="499" t="s">
        <v>101</v>
      </c>
      <c r="B165" s="279">
        <v>583</v>
      </c>
      <c r="C165" s="279">
        <v>583</v>
      </c>
      <c r="D165" s="279">
        <v>596</v>
      </c>
      <c r="E165" s="441">
        <f t="shared" si="6"/>
        <v>1.022</v>
      </c>
      <c r="F165" s="441">
        <f t="shared" si="7"/>
        <v>1.022</v>
      </c>
    </row>
    <row r="166" ht="28" customHeight="1" spans="1:6">
      <c r="A166" s="499" t="s">
        <v>102</v>
      </c>
      <c r="B166" s="279">
        <v>3</v>
      </c>
      <c r="C166" s="279">
        <v>80</v>
      </c>
      <c r="D166" s="279">
        <v>83</v>
      </c>
      <c r="E166" s="441">
        <f t="shared" si="6"/>
        <v>27.667</v>
      </c>
      <c r="F166" s="441">
        <f t="shared" si="7"/>
        <v>1.038</v>
      </c>
    </row>
    <row r="167" ht="28" customHeight="1" spans="1:6">
      <c r="A167" s="499" t="s">
        <v>213</v>
      </c>
      <c r="B167" s="279">
        <v>74</v>
      </c>
      <c r="C167" s="279">
        <v>51</v>
      </c>
      <c r="D167" s="279">
        <v>51</v>
      </c>
      <c r="E167" s="441">
        <f t="shared" si="6"/>
        <v>0.689</v>
      </c>
      <c r="F167" s="441">
        <f t="shared" si="7"/>
        <v>1</v>
      </c>
    </row>
    <row r="168" ht="28" customHeight="1" spans="1:6">
      <c r="A168" s="499" t="s">
        <v>214</v>
      </c>
      <c r="B168" s="279">
        <v>71</v>
      </c>
      <c r="C168" s="279">
        <v>71</v>
      </c>
      <c r="D168" s="279">
        <v>71</v>
      </c>
      <c r="E168" s="441">
        <f t="shared" si="6"/>
        <v>1</v>
      </c>
      <c r="F168" s="441">
        <f t="shared" si="7"/>
        <v>1</v>
      </c>
    </row>
    <row r="169" ht="28" customHeight="1" spans="1:6">
      <c r="A169" s="499" t="s">
        <v>215</v>
      </c>
      <c r="B169" s="279">
        <v>175</v>
      </c>
      <c r="C169" s="279">
        <v>150</v>
      </c>
      <c r="D169" s="279">
        <v>159</v>
      </c>
      <c r="E169" s="441">
        <f t="shared" si="6"/>
        <v>0.909</v>
      </c>
      <c r="F169" s="441">
        <f t="shared" si="7"/>
        <v>1.06</v>
      </c>
    </row>
    <row r="170" ht="28" customHeight="1" spans="1:6">
      <c r="A170" s="499" t="s">
        <v>216</v>
      </c>
      <c r="B170" s="279">
        <v>480</v>
      </c>
      <c r="C170" s="279">
        <v>468</v>
      </c>
      <c r="D170" s="279">
        <v>496</v>
      </c>
      <c r="E170" s="441">
        <f t="shared" si="6"/>
        <v>1.033</v>
      </c>
      <c r="F170" s="441">
        <f t="shared" si="7"/>
        <v>1.06</v>
      </c>
    </row>
    <row r="171" ht="28" customHeight="1" spans="1:6">
      <c r="A171" s="499" t="s">
        <v>217</v>
      </c>
      <c r="B171" s="279">
        <v>19</v>
      </c>
      <c r="C171" s="279">
        <v>24</v>
      </c>
      <c r="D171" s="279">
        <v>24</v>
      </c>
      <c r="E171" s="441">
        <f t="shared" si="6"/>
        <v>1.263</v>
      </c>
      <c r="F171" s="441">
        <f t="shared" si="7"/>
        <v>1</v>
      </c>
    </row>
    <row r="172" ht="28" customHeight="1" spans="1:6">
      <c r="A172" s="499" t="s">
        <v>218</v>
      </c>
      <c r="B172" s="279">
        <v>1030</v>
      </c>
      <c r="C172" s="279">
        <v>32</v>
      </c>
      <c r="D172" s="279">
        <v>32</v>
      </c>
      <c r="E172" s="441">
        <f t="shared" si="6"/>
        <v>0.031</v>
      </c>
      <c r="F172" s="441">
        <f t="shared" si="7"/>
        <v>1</v>
      </c>
    </row>
    <row r="173" ht="28" customHeight="1" spans="1:6">
      <c r="A173" s="499" t="s">
        <v>219</v>
      </c>
      <c r="B173" s="279">
        <v>20</v>
      </c>
      <c r="C173" s="279">
        <v>2000</v>
      </c>
      <c r="D173" s="279">
        <v>2103</v>
      </c>
      <c r="E173" s="441">
        <f t="shared" si="6"/>
        <v>105.15</v>
      </c>
      <c r="F173" s="441">
        <f t="shared" si="7"/>
        <v>1.052</v>
      </c>
    </row>
    <row r="174" ht="28" customHeight="1" spans="1:6">
      <c r="A174" s="500" t="s">
        <v>220</v>
      </c>
      <c r="B174" s="407">
        <f>SUM(B175)</f>
        <v>1</v>
      </c>
      <c r="C174" s="407">
        <f>SUM(C175)</f>
        <v>1</v>
      </c>
      <c r="D174" s="407">
        <f>SUM(D175)</f>
        <v>0</v>
      </c>
      <c r="E174" s="438">
        <f t="shared" si="6"/>
        <v>0</v>
      </c>
      <c r="F174" s="438">
        <f t="shared" si="7"/>
        <v>0</v>
      </c>
    </row>
    <row r="175" ht="28" customHeight="1" spans="1:6">
      <c r="A175" s="499" t="s">
        <v>221</v>
      </c>
      <c r="B175" s="279">
        <v>1</v>
      </c>
      <c r="C175" s="279">
        <v>1</v>
      </c>
      <c r="D175" s="279"/>
      <c r="E175" s="441">
        <f t="shared" si="6"/>
        <v>0</v>
      </c>
      <c r="F175" s="441">
        <f t="shared" si="7"/>
        <v>0</v>
      </c>
    </row>
    <row r="176" ht="28" customHeight="1" spans="1:6">
      <c r="A176" s="500" t="s">
        <v>222</v>
      </c>
      <c r="B176" s="271">
        <f>SUM(B177:B179)</f>
        <v>404</v>
      </c>
      <c r="C176" s="271">
        <f>SUM(C177:C179)</f>
        <v>118</v>
      </c>
      <c r="D176" s="271">
        <f>SUM(D177:D179)</f>
        <v>108</v>
      </c>
      <c r="E176" s="438">
        <f t="shared" si="6"/>
        <v>0.267</v>
      </c>
      <c r="F176" s="438">
        <f t="shared" si="7"/>
        <v>0.915</v>
      </c>
    </row>
    <row r="177" ht="28" customHeight="1" spans="1:6">
      <c r="A177" s="499" t="s">
        <v>223</v>
      </c>
      <c r="B177" s="273"/>
      <c r="C177" s="273"/>
      <c r="D177" s="273"/>
      <c r="E177" s="441" t="str">
        <f t="shared" si="6"/>
        <v/>
      </c>
      <c r="F177" s="441" t="str">
        <f t="shared" si="7"/>
        <v/>
      </c>
    </row>
    <row r="178" ht="28" customHeight="1" spans="1:6">
      <c r="A178" s="499" t="s">
        <v>224</v>
      </c>
      <c r="B178" s="273">
        <v>400</v>
      </c>
      <c r="C178" s="273">
        <v>70</v>
      </c>
      <c r="D178" s="273">
        <v>60</v>
      </c>
      <c r="E178" s="441">
        <f t="shared" si="6"/>
        <v>0.15</v>
      </c>
      <c r="F178" s="441">
        <f t="shared" si="7"/>
        <v>0.857</v>
      </c>
    </row>
    <row r="179" ht="28" customHeight="1" spans="1:6">
      <c r="A179" s="499" t="s">
        <v>225</v>
      </c>
      <c r="B179" s="279">
        <v>4</v>
      </c>
      <c r="C179" s="279">
        <v>48</v>
      </c>
      <c r="D179" s="279">
        <v>48</v>
      </c>
      <c r="E179" s="441">
        <f t="shared" si="6"/>
        <v>12</v>
      </c>
      <c r="F179" s="441">
        <f t="shared" si="7"/>
        <v>1</v>
      </c>
    </row>
    <row r="180" ht="28" customHeight="1" spans="1:6">
      <c r="A180" s="500" t="s">
        <v>226</v>
      </c>
      <c r="B180" s="271">
        <f>SUM(B181:B181)</f>
        <v>35</v>
      </c>
      <c r="C180" s="271">
        <f>SUM(C181:C181)</f>
        <v>50</v>
      </c>
      <c r="D180" s="271">
        <f>SUM(D181:D181)</f>
        <v>0</v>
      </c>
      <c r="E180" s="441">
        <f t="shared" si="6"/>
        <v>0</v>
      </c>
      <c r="F180" s="441">
        <f t="shared" si="7"/>
        <v>0</v>
      </c>
    </row>
    <row r="181" ht="28" customHeight="1" spans="1:6">
      <c r="A181" s="499" t="s">
        <v>227</v>
      </c>
      <c r="B181" s="279">
        <v>35</v>
      </c>
      <c r="C181" s="279">
        <v>50</v>
      </c>
      <c r="D181" s="279"/>
      <c r="E181" s="441">
        <f t="shared" si="6"/>
        <v>0</v>
      </c>
      <c r="F181" s="441">
        <f t="shared" si="7"/>
        <v>0</v>
      </c>
    </row>
    <row r="182" ht="28" customHeight="1" spans="1:6">
      <c r="A182" s="404" t="s">
        <v>228</v>
      </c>
      <c r="B182" s="407">
        <f>SUM(B183:B185)</f>
        <v>507</v>
      </c>
      <c r="C182" s="407">
        <f>SUM(C183:C185)</f>
        <v>505</v>
      </c>
      <c r="D182" s="407">
        <f>SUM(D183:D185)</f>
        <v>510</v>
      </c>
      <c r="E182" s="438">
        <f t="shared" si="6"/>
        <v>1.006</v>
      </c>
      <c r="F182" s="438">
        <f t="shared" si="7"/>
        <v>1.01</v>
      </c>
    </row>
    <row r="183" ht="28" customHeight="1" spans="1:6">
      <c r="A183" s="393" t="s">
        <v>229</v>
      </c>
      <c r="B183" s="279">
        <v>51</v>
      </c>
      <c r="C183" s="279">
        <v>51</v>
      </c>
      <c r="D183" s="279">
        <v>51</v>
      </c>
      <c r="E183" s="441">
        <f t="shared" si="6"/>
        <v>1</v>
      </c>
      <c r="F183" s="441">
        <f t="shared" si="7"/>
        <v>1</v>
      </c>
    </row>
    <row r="184" ht="28" customHeight="1" spans="1:6">
      <c r="A184" s="393" t="s">
        <v>230</v>
      </c>
      <c r="B184" s="279">
        <v>450</v>
      </c>
      <c r="C184" s="279">
        <v>450</v>
      </c>
      <c r="D184" s="279">
        <v>455</v>
      </c>
      <c r="E184" s="441">
        <f t="shared" si="6"/>
        <v>1.011</v>
      </c>
      <c r="F184" s="441">
        <f t="shared" si="7"/>
        <v>1.011</v>
      </c>
    </row>
    <row r="185" ht="28" customHeight="1" spans="1:6">
      <c r="A185" s="499" t="s">
        <v>231</v>
      </c>
      <c r="B185" s="273">
        <v>6</v>
      </c>
      <c r="C185" s="273">
        <v>4</v>
      </c>
      <c r="D185" s="273">
        <v>4</v>
      </c>
      <c r="E185" s="441">
        <f t="shared" si="6"/>
        <v>0.667</v>
      </c>
      <c r="F185" s="441">
        <f t="shared" si="7"/>
        <v>1</v>
      </c>
    </row>
    <row r="186" ht="28" customHeight="1" spans="1:6">
      <c r="A186" s="500" t="s">
        <v>232</v>
      </c>
      <c r="B186" s="271">
        <f>SUM(B187:B188)</f>
        <v>0</v>
      </c>
      <c r="C186" s="271">
        <f>SUM(C187:C188)</f>
        <v>1023</v>
      </c>
      <c r="D186" s="271">
        <f>SUM(D187:D188)</f>
        <v>1195</v>
      </c>
      <c r="E186" s="438" t="str">
        <f t="shared" si="6"/>
        <v/>
      </c>
      <c r="F186" s="438">
        <f t="shared" ref="F186:F249" si="8">IF(ISERROR(D186/C186),"",D186/C186)</f>
        <v>1.168</v>
      </c>
    </row>
    <row r="187" ht="28" customHeight="1" spans="1:6">
      <c r="A187" s="499" t="s">
        <v>233</v>
      </c>
      <c r="B187" s="273"/>
      <c r="C187" s="273"/>
      <c r="D187" s="273"/>
      <c r="E187" s="441" t="str">
        <f t="shared" si="6"/>
        <v/>
      </c>
      <c r="F187" s="441" t="str">
        <f t="shared" si="8"/>
        <v/>
      </c>
    </row>
    <row r="188" ht="28" customHeight="1" spans="1:6">
      <c r="A188" s="499" t="s">
        <v>234</v>
      </c>
      <c r="B188" s="279"/>
      <c r="C188" s="279">
        <v>1023</v>
      </c>
      <c r="D188" s="279">
        <v>1195</v>
      </c>
      <c r="E188" s="441" t="str">
        <f t="shared" si="6"/>
        <v/>
      </c>
      <c r="F188" s="441">
        <f t="shared" si="8"/>
        <v>1.168</v>
      </c>
    </row>
    <row r="189" ht="28" customHeight="1" spans="1:6">
      <c r="A189" s="500" t="s">
        <v>235</v>
      </c>
      <c r="B189" s="271">
        <f>B190+B196+B201+B208+B215+B223+B230+B236+B244+B247+B250+B253+B256+B258+B265+B271+B261</f>
        <v>50430</v>
      </c>
      <c r="C189" s="271">
        <f t="shared" ref="C189:D189" si="9">C190+C196+C201+C208+C215+C223+C230+C236+C244+C247+C250+C253+C256+C258+C265+C271+C261</f>
        <v>46901</v>
      </c>
      <c r="D189" s="271">
        <f t="shared" si="9"/>
        <v>46559</v>
      </c>
      <c r="E189" s="438">
        <f t="shared" si="6"/>
        <v>0.923</v>
      </c>
      <c r="F189" s="438">
        <f t="shared" si="8"/>
        <v>0.993</v>
      </c>
    </row>
    <row r="190" ht="28" customHeight="1" spans="1:6">
      <c r="A190" s="500" t="s">
        <v>236</v>
      </c>
      <c r="B190" s="271">
        <f>SUM(B191:B195)</f>
        <v>1355</v>
      </c>
      <c r="C190" s="271">
        <f>SUM(C191:C195)</f>
        <v>1412</v>
      </c>
      <c r="D190" s="271">
        <f>SUM(D191:D195)</f>
        <v>1325</v>
      </c>
      <c r="E190" s="438">
        <f t="shared" ref="E190:E253" si="10">IF(ISERROR(D190/B190),"",D190/B190)</f>
        <v>0.978</v>
      </c>
      <c r="F190" s="438">
        <f t="shared" si="8"/>
        <v>0.938</v>
      </c>
    </row>
    <row r="191" ht="28" customHeight="1" spans="1:6">
      <c r="A191" s="499" t="s">
        <v>101</v>
      </c>
      <c r="B191" s="279">
        <v>850</v>
      </c>
      <c r="C191" s="279">
        <v>850</v>
      </c>
      <c r="D191" s="279">
        <v>843</v>
      </c>
      <c r="E191" s="441">
        <f t="shared" si="10"/>
        <v>0.992</v>
      </c>
      <c r="F191" s="441">
        <f t="shared" si="8"/>
        <v>0.992</v>
      </c>
    </row>
    <row r="192" ht="28" customHeight="1" spans="1:6">
      <c r="A192" s="499" t="s">
        <v>102</v>
      </c>
      <c r="B192" s="279">
        <v>197</v>
      </c>
      <c r="C192" s="279">
        <v>230</v>
      </c>
      <c r="D192" s="279">
        <v>185</v>
      </c>
      <c r="E192" s="441">
        <f t="shared" si="10"/>
        <v>0.939</v>
      </c>
      <c r="F192" s="441">
        <f t="shared" si="8"/>
        <v>0.804</v>
      </c>
    </row>
    <row r="193" ht="28" customHeight="1" spans="1:6">
      <c r="A193" s="499" t="s">
        <v>237</v>
      </c>
      <c r="B193" s="279"/>
      <c r="C193" s="279">
        <v>12</v>
      </c>
      <c r="D193" s="279"/>
      <c r="E193" s="441" t="str">
        <f t="shared" si="10"/>
        <v/>
      </c>
      <c r="F193" s="441">
        <f t="shared" si="8"/>
        <v>0</v>
      </c>
    </row>
    <row r="194" ht="28" customHeight="1" spans="1:6">
      <c r="A194" s="57" t="s">
        <v>238</v>
      </c>
      <c r="B194" s="279">
        <v>20</v>
      </c>
      <c r="C194" s="279">
        <v>20</v>
      </c>
      <c r="D194" s="279">
        <v>20</v>
      </c>
      <c r="E194" s="441">
        <f t="shared" si="10"/>
        <v>1</v>
      </c>
      <c r="F194" s="441">
        <f t="shared" si="8"/>
        <v>1</v>
      </c>
    </row>
    <row r="195" ht="28" customHeight="1" spans="1:6">
      <c r="A195" s="57" t="s">
        <v>239</v>
      </c>
      <c r="B195" s="279">
        <v>288</v>
      </c>
      <c r="C195" s="279">
        <v>300</v>
      </c>
      <c r="D195" s="279">
        <v>277</v>
      </c>
      <c r="E195" s="441">
        <f t="shared" si="10"/>
        <v>0.962</v>
      </c>
      <c r="F195" s="441">
        <f t="shared" si="8"/>
        <v>0.923</v>
      </c>
    </row>
    <row r="196" ht="28" customHeight="1" spans="1:6">
      <c r="A196" s="500" t="s">
        <v>240</v>
      </c>
      <c r="B196" s="271">
        <f>SUM(B197:B200)</f>
        <v>594</v>
      </c>
      <c r="C196" s="271">
        <f>SUM(C197:C200)</f>
        <v>782</v>
      </c>
      <c r="D196" s="271">
        <f>SUM(D197:D200)</f>
        <v>861</v>
      </c>
      <c r="E196" s="438">
        <f t="shared" si="10"/>
        <v>1.449</v>
      </c>
      <c r="F196" s="438">
        <f t="shared" si="8"/>
        <v>1.101</v>
      </c>
    </row>
    <row r="197" ht="28" customHeight="1" spans="1:6">
      <c r="A197" s="278" t="s">
        <v>101</v>
      </c>
      <c r="B197" s="279">
        <v>470</v>
      </c>
      <c r="C197" s="279">
        <v>450</v>
      </c>
      <c r="D197" s="279">
        <v>498</v>
      </c>
      <c r="E197" s="441">
        <f t="shared" si="10"/>
        <v>1.06</v>
      </c>
      <c r="F197" s="441">
        <f t="shared" si="8"/>
        <v>1.107</v>
      </c>
    </row>
    <row r="198" ht="28" customHeight="1" spans="1:6">
      <c r="A198" s="499" t="s">
        <v>102</v>
      </c>
      <c r="B198" s="279">
        <v>45</v>
      </c>
      <c r="C198" s="279">
        <v>114</v>
      </c>
      <c r="D198" s="279">
        <v>114</v>
      </c>
      <c r="E198" s="441">
        <f t="shared" si="10"/>
        <v>2.533</v>
      </c>
      <c r="F198" s="441">
        <f t="shared" si="8"/>
        <v>1</v>
      </c>
    </row>
    <row r="199" ht="28" customHeight="1" spans="1:6">
      <c r="A199" s="499" t="s">
        <v>241</v>
      </c>
      <c r="B199" s="279"/>
      <c r="C199" s="279"/>
      <c r="D199" s="279">
        <v>31</v>
      </c>
      <c r="E199" s="441" t="str">
        <f t="shared" si="10"/>
        <v/>
      </c>
      <c r="F199" s="441" t="str">
        <f t="shared" si="8"/>
        <v/>
      </c>
    </row>
    <row r="200" ht="28" customHeight="1" spans="1:6">
      <c r="A200" s="499" t="s">
        <v>242</v>
      </c>
      <c r="B200" s="279">
        <v>79</v>
      </c>
      <c r="C200" s="279">
        <v>218</v>
      </c>
      <c r="D200" s="279">
        <v>218</v>
      </c>
      <c r="E200" s="441">
        <f t="shared" si="10"/>
        <v>2.759</v>
      </c>
      <c r="F200" s="441">
        <f t="shared" si="8"/>
        <v>1</v>
      </c>
    </row>
    <row r="201" ht="28" customHeight="1" spans="1:6">
      <c r="A201" s="500" t="s">
        <v>243</v>
      </c>
      <c r="B201" s="271">
        <f>SUM(B202:B207)</f>
        <v>13653</v>
      </c>
      <c r="C201" s="271">
        <f>SUM(C202:C207)</f>
        <v>13575</v>
      </c>
      <c r="D201" s="271">
        <f>SUM(D202:D207)</f>
        <v>14548</v>
      </c>
      <c r="E201" s="438">
        <f t="shared" si="10"/>
        <v>1.066</v>
      </c>
      <c r="F201" s="438">
        <f t="shared" si="8"/>
        <v>1.072</v>
      </c>
    </row>
    <row r="202" ht="28" customHeight="1" spans="1:6">
      <c r="A202" s="499" t="s">
        <v>244</v>
      </c>
      <c r="B202" s="279">
        <v>1610</v>
      </c>
      <c r="C202" s="279">
        <v>1479</v>
      </c>
      <c r="D202" s="279">
        <v>2016</v>
      </c>
      <c r="E202" s="441">
        <f t="shared" si="10"/>
        <v>1.252</v>
      </c>
      <c r="F202" s="441">
        <f t="shared" si="8"/>
        <v>1.363</v>
      </c>
    </row>
    <row r="203" ht="28" customHeight="1" spans="1:6">
      <c r="A203" s="499" t="s">
        <v>245</v>
      </c>
      <c r="B203" s="279">
        <v>3210</v>
      </c>
      <c r="C203" s="279">
        <v>2824</v>
      </c>
      <c r="D203" s="279">
        <v>3363</v>
      </c>
      <c r="E203" s="441">
        <f t="shared" si="10"/>
        <v>1.048</v>
      </c>
      <c r="F203" s="441">
        <f t="shared" si="8"/>
        <v>1.191</v>
      </c>
    </row>
    <row r="204" ht="28" customHeight="1" spans="1:6">
      <c r="A204" s="499" t="s">
        <v>246</v>
      </c>
      <c r="B204" s="279">
        <v>7906</v>
      </c>
      <c r="C204" s="279">
        <v>7856</v>
      </c>
      <c r="D204" s="279">
        <v>7860</v>
      </c>
      <c r="E204" s="441">
        <f t="shared" si="10"/>
        <v>0.994</v>
      </c>
      <c r="F204" s="441">
        <f t="shared" si="8"/>
        <v>1.001</v>
      </c>
    </row>
    <row r="205" ht="28" customHeight="1" spans="1:6">
      <c r="A205" s="499" t="s">
        <v>247</v>
      </c>
      <c r="B205" s="279">
        <v>327</v>
      </c>
      <c r="C205" s="279">
        <v>399</v>
      </c>
      <c r="D205" s="279">
        <v>293</v>
      </c>
      <c r="E205" s="441">
        <f t="shared" si="10"/>
        <v>0.896</v>
      </c>
      <c r="F205" s="441">
        <f t="shared" si="8"/>
        <v>0.734</v>
      </c>
    </row>
    <row r="206" ht="28" customHeight="1" spans="1:6">
      <c r="A206" s="499" t="s">
        <v>248</v>
      </c>
      <c r="B206" s="279">
        <v>600</v>
      </c>
      <c r="C206" s="279">
        <v>1012</v>
      </c>
      <c r="D206" s="279">
        <v>1016</v>
      </c>
      <c r="E206" s="441">
        <f t="shared" si="10"/>
        <v>1.693</v>
      </c>
      <c r="F206" s="441">
        <f t="shared" si="8"/>
        <v>1.004</v>
      </c>
    </row>
    <row r="207" ht="28" customHeight="1" spans="1:6">
      <c r="A207" s="499" t="s">
        <v>249</v>
      </c>
      <c r="B207" s="279"/>
      <c r="C207" s="279">
        <v>5</v>
      </c>
      <c r="D207" s="279"/>
      <c r="E207" s="441" t="str">
        <f t="shared" si="10"/>
        <v/>
      </c>
      <c r="F207" s="441">
        <f t="shared" si="8"/>
        <v>0</v>
      </c>
    </row>
    <row r="208" ht="28" customHeight="1" spans="1:6">
      <c r="A208" s="500" t="s">
        <v>250</v>
      </c>
      <c r="B208" s="271">
        <f>SUM(B209:B214)</f>
        <v>1179</v>
      </c>
      <c r="C208" s="271">
        <f>SUM(C209:C214)</f>
        <v>1550</v>
      </c>
      <c r="D208" s="271">
        <f>SUM(D209:D214)</f>
        <v>1421</v>
      </c>
      <c r="E208" s="438">
        <f t="shared" si="10"/>
        <v>1.205</v>
      </c>
      <c r="F208" s="438">
        <f t="shared" si="8"/>
        <v>0.917</v>
      </c>
    </row>
    <row r="209" ht="28" customHeight="1" spans="1:6">
      <c r="A209" s="499" t="s">
        <v>251</v>
      </c>
      <c r="B209" s="279">
        <v>1000</v>
      </c>
      <c r="C209" s="279">
        <v>150</v>
      </c>
      <c r="D209" s="279">
        <v>150</v>
      </c>
      <c r="E209" s="441">
        <f t="shared" si="10"/>
        <v>0.15</v>
      </c>
      <c r="F209" s="441">
        <f t="shared" si="8"/>
        <v>1</v>
      </c>
    </row>
    <row r="210" ht="28" customHeight="1" spans="1:6">
      <c r="A210" s="275" t="s">
        <v>252</v>
      </c>
      <c r="B210" s="279">
        <v>150</v>
      </c>
      <c r="C210" s="279">
        <v>423</v>
      </c>
      <c r="D210" s="279">
        <v>359</v>
      </c>
      <c r="E210" s="441">
        <f t="shared" si="10"/>
        <v>2.393</v>
      </c>
      <c r="F210" s="441">
        <f t="shared" si="8"/>
        <v>0.849</v>
      </c>
    </row>
    <row r="211" ht="28" customHeight="1" spans="1:6">
      <c r="A211" s="499" t="s">
        <v>253</v>
      </c>
      <c r="B211" s="279"/>
      <c r="C211" s="279">
        <v>580</v>
      </c>
      <c r="D211" s="279">
        <v>550</v>
      </c>
      <c r="E211" s="441" t="str">
        <f t="shared" si="10"/>
        <v/>
      </c>
      <c r="F211" s="441">
        <f t="shared" si="8"/>
        <v>0.948</v>
      </c>
    </row>
    <row r="212" ht="28" customHeight="1" spans="1:6">
      <c r="A212" s="499" t="s">
        <v>254</v>
      </c>
      <c r="B212" s="279"/>
      <c r="C212" s="279">
        <v>35</v>
      </c>
      <c r="D212" s="279"/>
      <c r="E212" s="441" t="str">
        <f t="shared" si="10"/>
        <v/>
      </c>
      <c r="F212" s="441">
        <f t="shared" si="8"/>
        <v>0</v>
      </c>
    </row>
    <row r="213" ht="28" customHeight="1" spans="1:6">
      <c r="A213" s="499" t="s">
        <v>255</v>
      </c>
      <c r="B213" s="279">
        <v>29</v>
      </c>
      <c r="C213" s="279">
        <v>52</v>
      </c>
      <c r="D213" s="279">
        <v>40</v>
      </c>
      <c r="E213" s="441">
        <f t="shared" si="10"/>
        <v>1.379</v>
      </c>
      <c r="F213" s="441">
        <f t="shared" si="8"/>
        <v>0.769</v>
      </c>
    </row>
    <row r="214" ht="28" customHeight="1" spans="1:6">
      <c r="A214" s="499" t="s">
        <v>256</v>
      </c>
      <c r="B214" s="279"/>
      <c r="C214" s="279">
        <v>310</v>
      </c>
      <c r="D214" s="279">
        <v>322</v>
      </c>
      <c r="E214" s="441" t="str">
        <f t="shared" si="10"/>
        <v/>
      </c>
      <c r="F214" s="441">
        <f t="shared" si="8"/>
        <v>1.039</v>
      </c>
    </row>
    <row r="215" ht="28" customHeight="1" spans="1:6">
      <c r="A215" s="500" t="s">
        <v>257</v>
      </c>
      <c r="B215" s="271">
        <f>SUM(B216:B222)</f>
        <v>3295</v>
      </c>
      <c r="C215" s="271">
        <f>SUM(C216:C222)</f>
        <v>3142</v>
      </c>
      <c r="D215" s="271">
        <f>SUM(D216:D222)</f>
        <v>2874</v>
      </c>
      <c r="E215" s="438">
        <f t="shared" si="10"/>
        <v>0.872</v>
      </c>
      <c r="F215" s="438">
        <f t="shared" si="8"/>
        <v>0.915</v>
      </c>
    </row>
    <row r="216" ht="28" customHeight="1" spans="1:6">
      <c r="A216" s="499" t="s">
        <v>258</v>
      </c>
      <c r="B216" s="279">
        <v>127</v>
      </c>
      <c r="C216" s="279">
        <v>150</v>
      </c>
      <c r="D216" s="279">
        <v>144</v>
      </c>
      <c r="E216" s="441">
        <f t="shared" si="10"/>
        <v>1.134</v>
      </c>
      <c r="F216" s="441">
        <f t="shared" si="8"/>
        <v>0.96</v>
      </c>
    </row>
    <row r="217" ht="28" customHeight="1" spans="1:6">
      <c r="A217" s="499" t="s">
        <v>259</v>
      </c>
      <c r="B217" s="279">
        <v>528</v>
      </c>
      <c r="C217" s="279">
        <v>580</v>
      </c>
      <c r="D217" s="279">
        <v>446</v>
      </c>
      <c r="E217" s="441">
        <f t="shared" si="10"/>
        <v>0.845</v>
      </c>
      <c r="F217" s="441">
        <f t="shared" si="8"/>
        <v>0.769</v>
      </c>
    </row>
    <row r="218" ht="28" customHeight="1" spans="1:6">
      <c r="A218" s="499" t="s">
        <v>260</v>
      </c>
      <c r="B218" s="279">
        <v>403</v>
      </c>
      <c r="C218" s="279">
        <v>1027</v>
      </c>
      <c r="D218" s="279">
        <v>982</v>
      </c>
      <c r="E218" s="441">
        <f t="shared" si="10"/>
        <v>2.437</v>
      </c>
      <c r="F218" s="441">
        <f t="shared" si="8"/>
        <v>0.956</v>
      </c>
    </row>
    <row r="219" ht="28" customHeight="1" spans="1:6">
      <c r="A219" s="499" t="s">
        <v>261</v>
      </c>
      <c r="B219" s="279">
        <v>748</v>
      </c>
      <c r="C219" s="279"/>
      <c r="D219" s="279"/>
      <c r="E219" s="441">
        <f t="shared" si="10"/>
        <v>0</v>
      </c>
      <c r="F219" s="441" t="str">
        <f t="shared" si="8"/>
        <v/>
      </c>
    </row>
    <row r="220" ht="28" customHeight="1" spans="1:6">
      <c r="A220" s="499" t="s">
        <v>262</v>
      </c>
      <c r="B220" s="279">
        <v>193</v>
      </c>
      <c r="C220" s="279">
        <v>195</v>
      </c>
      <c r="D220" s="279">
        <v>183</v>
      </c>
      <c r="E220" s="441">
        <f t="shared" si="10"/>
        <v>0.948</v>
      </c>
      <c r="F220" s="441">
        <f t="shared" si="8"/>
        <v>0.938</v>
      </c>
    </row>
    <row r="221" ht="28" customHeight="1" spans="1:6">
      <c r="A221" s="499" t="s">
        <v>263</v>
      </c>
      <c r="B221" s="279">
        <v>207</v>
      </c>
      <c r="C221" s="279">
        <v>65</v>
      </c>
      <c r="D221" s="279">
        <v>60</v>
      </c>
      <c r="E221" s="441">
        <f t="shared" si="10"/>
        <v>0.29</v>
      </c>
      <c r="F221" s="441">
        <f t="shared" si="8"/>
        <v>0.923</v>
      </c>
    </row>
    <row r="222" ht="28" customHeight="1" spans="1:6">
      <c r="A222" s="499" t="s">
        <v>264</v>
      </c>
      <c r="B222" s="279">
        <v>1089</v>
      </c>
      <c r="C222" s="279">
        <v>1125</v>
      </c>
      <c r="D222" s="279">
        <v>1059</v>
      </c>
      <c r="E222" s="441">
        <f t="shared" si="10"/>
        <v>0.972</v>
      </c>
      <c r="F222" s="441">
        <f t="shared" si="8"/>
        <v>0.941</v>
      </c>
    </row>
    <row r="223" ht="28" customHeight="1" spans="1:6">
      <c r="A223" s="500" t="s">
        <v>265</v>
      </c>
      <c r="B223" s="271">
        <f>SUM(B224:B229)</f>
        <v>386</v>
      </c>
      <c r="C223" s="271">
        <f>SUM(C224:C229)</f>
        <v>304</v>
      </c>
      <c r="D223" s="271">
        <f>SUM(D224:D229)</f>
        <v>320</v>
      </c>
      <c r="E223" s="438">
        <f t="shared" si="10"/>
        <v>0.829</v>
      </c>
      <c r="F223" s="438">
        <f t="shared" si="8"/>
        <v>1.053</v>
      </c>
    </row>
    <row r="224" ht="28" customHeight="1" spans="1:6">
      <c r="A224" s="499" t="s">
        <v>266</v>
      </c>
      <c r="B224" s="279">
        <v>386</v>
      </c>
      <c r="C224" s="279">
        <v>87</v>
      </c>
      <c r="D224" s="279">
        <v>83</v>
      </c>
      <c r="E224" s="441">
        <f t="shared" si="10"/>
        <v>0.215</v>
      </c>
      <c r="F224" s="441">
        <f t="shared" si="8"/>
        <v>0.954</v>
      </c>
    </row>
    <row r="225" ht="28" customHeight="1" spans="1:6">
      <c r="A225" s="499" t="s">
        <v>267</v>
      </c>
      <c r="B225" s="279"/>
      <c r="C225" s="279">
        <v>83</v>
      </c>
      <c r="D225" s="279">
        <v>82</v>
      </c>
      <c r="E225" s="441" t="str">
        <f t="shared" si="10"/>
        <v/>
      </c>
      <c r="F225" s="441">
        <f t="shared" si="8"/>
        <v>0.988</v>
      </c>
    </row>
    <row r="226" ht="28" customHeight="1" spans="1:6">
      <c r="A226" s="499" t="s">
        <v>268</v>
      </c>
      <c r="B226" s="279"/>
      <c r="C226" s="279">
        <v>6</v>
      </c>
      <c r="D226" s="279">
        <v>6</v>
      </c>
      <c r="E226" s="441" t="str">
        <f t="shared" si="10"/>
        <v/>
      </c>
      <c r="F226" s="441">
        <f t="shared" si="8"/>
        <v>1</v>
      </c>
    </row>
    <row r="227" ht="28" customHeight="1" spans="1:6">
      <c r="A227" s="499" t="s">
        <v>269</v>
      </c>
      <c r="B227" s="279"/>
      <c r="C227" s="279">
        <v>16</v>
      </c>
      <c r="D227" s="279">
        <v>16</v>
      </c>
      <c r="E227" s="441" t="str">
        <f t="shared" si="10"/>
        <v/>
      </c>
      <c r="F227" s="441">
        <f t="shared" si="8"/>
        <v>1</v>
      </c>
    </row>
    <row r="228" ht="28" customHeight="1" spans="1:6">
      <c r="A228" s="393" t="s">
        <v>270</v>
      </c>
      <c r="B228" s="279"/>
      <c r="C228" s="279">
        <v>2</v>
      </c>
      <c r="D228" s="279">
        <v>2</v>
      </c>
      <c r="E228" s="441" t="str">
        <f t="shared" si="10"/>
        <v/>
      </c>
      <c r="F228" s="441">
        <f t="shared" si="8"/>
        <v>1</v>
      </c>
    </row>
    <row r="229" ht="28" customHeight="1" spans="1:6">
      <c r="A229" s="393" t="s">
        <v>271</v>
      </c>
      <c r="B229" s="279"/>
      <c r="C229" s="279">
        <v>110</v>
      </c>
      <c r="D229" s="279">
        <v>131</v>
      </c>
      <c r="E229" s="441" t="str">
        <f t="shared" si="10"/>
        <v/>
      </c>
      <c r="F229" s="441">
        <f t="shared" si="8"/>
        <v>1.191</v>
      </c>
    </row>
    <row r="230" ht="28" customHeight="1" spans="1:6">
      <c r="A230" s="500" t="s">
        <v>272</v>
      </c>
      <c r="B230" s="271">
        <f>SUM(B231:B235)</f>
        <v>1671</v>
      </c>
      <c r="C230" s="271">
        <f>SUM(C231:C235)</f>
        <v>2334</v>
      </c>
      <c r="D230" s="271">
        <f>SUM(D231:D235)</f>
        <v>2415</v>
      </c>
      <c r="E230" s="438">
        <f t="shared" si="10"/>
        <v>1.445</v>
      </c>
      <c r="F230" s="438">
        <f t="shared" si="8"/>
        <v>1.035</v>
      </c>
    </row>
    <row r="231" ht="28" customHeight="1" spans="1:6">
      <c r="A231" s="275" t="s">
        <v>273</v>
      </c>
      <c r="B231" s="279">
        <v>182</v>
      </c>
      <c r="C231" s="279">
        <v>80</v>
      </c>
      <c r="D231" s="279">
        <v>80</v>
      </c>
      <c r="E231" s="441">
        <f t="shared" si="10"/>
        <v>0.44</v>
      </c>
      <c r="F231" s="441">
        <f t="shared" si="8"/>
        <v>1</v>
      </c>
    </row>
    <row r="232" ht="28" customHeight="1" spans="1:6">
      <c r="A232" s="275" t="s">
        <v>274</v>
      </c>
      <c r="B232" s="279">
        <v>289</v>
      </c>
      <c r="C232" s="279">
        <v>534</v>
      </c>
      <c r="D232" s="279">
        <v>511</v>
      </c>
      <c r="E232" s="441">
        <f t="shared" si="10"/>
        <v>1.768</v>
      </c>
      <c r="F232" s="441">
        <f t="shared" si="8"/>
        <v>0.957</v>
      </c>
    </row>
    <row r="233" ht="28" customHeight="1" spans="1:6">
      <c r="A233" s="275" t="s">
        <v>275</v>
      </c>
      <c r="B233" s="279">
        <v>535</v>
      </c>
      <c r="C233" s="279">
        <v>1670</v>
      </c>
      <c r="D233" s="279">
        <v>1774</v>
      </c>
      <c r="E233" s="441">
        <f t="shared" si="10"/>
        <v>3.316</v>
      </c>
      <c r="F233" s="441">
        <f t="shared" si="8"/>
        <v>1.062</v>
      </c>
    </row>
    <row r="234" ht="28" customHeight="1" spans="1:6">
      <c r="A234" s="499" t="s">
        <v>276</v>
      </c>
      <c r="B234" s="279">
        <v>569</v>
      </c>
      <c r="C234" s="279"/>
      <c r="D234" s="279"/>
      <c r="E234" s="441">
        <f t="shared" si="10"/>
        <v>0</v>
      </c>
      <c r="F234" s="441" t="str">
        <f t="shared" si="8"/>
        <v/>
      </c>
    </row>
    <row r="235" ht="28" customHeight="1" spans="1:6">
      <c r="A235" s="499" t="s">
        <v>277</v>
      </c>
      <c r="B235" s="279">
        <v>96</v>
      </c>
      <c r="C235" s="279">
        <v>50</v>
      </c>
      <c r="D235" s="279">
        <v>50</v>
      </c>
      <c r="E235" s="441">
        <f t="shared" si="10"/>
        <v>0.521</v>
      </c>
      <c r="F235" s="441">
        <f t="shared" si="8"/>
        <v>1</v>
      </c>
    </row>
    <row r="236" ht="28" customHeight="1" spans="1:6">
      <c r="A236" s="500" t="s">
        <v>278</v>
      </c>
      <c r="B236" s="271">
        <f>SUM(B237:B243)</f>
        <v>797</v>
      </c>
      <c r="C236" s="271">
        <f>SUM(C237:C243)</f>
        <v>1081</v>
      </c>
      <c r="D236" s="271">
        <f>SUM(D237:D243)</f>
        <v>968</v>
      </c>
      <c r="E236" s="438">
        <f t="shared" si="10"/>
        <v>1.215</v>
      </c>
      <c r="F236" s="438">
        <f t="shared" si="8"/>
        <v>0.895</v>
      </c>
    </row>
    <row r="237" ht="28" customHeight="1" spans="1:6">
      <c r="A237" s="499" t="s">
        <v>101</v>
      </c>
      <c r="B237" s="279">
        <v>187</v>
      </c>
      <c r="C237" s="279">
        <v>181</v>
      </c>
      <c r="D237" s="279">
        <v>199</v>
      </c>
      <c r="E237" s="441">
        <f t="shared" si="10"/>
        <v>1.064</v>
      </c>
      <c r="F237" s="441">
        <f t="shared" si="8"/>
        <v>1.099</v>
      </c>
    </row>
    <row r="238" ht="28" customHeight="1" spans="1:6">
      <c r="A238" s="499" t="s">
        <v>102</v>
      </c>
      <c r="B238" s="279"/>
      <c r="C238" s="279">
        <v>67</v>
      </c>
      <c r="D238" s="279">
        <v>66</v>
      </c>
      <c r="E238" s="441" t="str">
        <f t="shared" si="10"/>
        <v/>
      </c>
      <c r="F238" s="441">
        <f t="shared" si="8"/>
        <v>0.985</v>
      </c>
    </row>
    <row r="239" ht="28" customHeight="1" spans="1:6">
      <c r="A239" s="499" t="s">
        <v>279</v>
      </c>
      <c r="B239" s="279"/>
      <c r="C239" s="279">
        <v>60</v>
      </c>
      <c r="D239" s="279">
        <v>32</v>
      </c>
      <c r="E239" s="441" t="str">
        <f t="shared" si="10"/>
        <v/>
      </c>
      <c r="F239" s="441">
        <f t="shared" si="8"/>
        <v>0.533</v>
      </c>
    </row>
    <row r="240" ht="28" customHeight="1" spans="1:6">
      <c r="A240" s="57" t="s">
        <v>280</v>
      </c>
      <c r="B240" s="279">
        <v>17</v>
      </c>
      <c r="C240" s="279">
        <v>96</v>
      </c>
      <c r="D240" s="279">
        <v>76</v>
      </c>
      <c r="E240" s="441">
        <f t="shared" si="10"/>
        <v>4.471</v>
      </c>
      <c r="F240" s="441">
        <f t="shared" si="8"/>
        <v>0.792</v>
      </c>
    </row>
    <row r="241" ht="28" customHeight="1" spans="1:6">
      <c r="A241" s="57" t="s">
        <v>281</v>
      </c>
      <c r="B241" s="279"/>
      <c r="C241" s="279"/>
      <c r="D241" s="279"/>
      <c r="E241" s="441" t="str">
        <f t="shared" si="10"/>
        <v/>
      </c>
      <c r="F241" s="441" t="str">
        <f t="shared" si="8"/>
        <v/>
      </c>
    </row>
    <row r="242" ht="28" customHeight="1" spans="1:6">
      <c r="A242" s="57" t="s">
        <v>282</v>
      </c>
      <c r="B242" s="279">
        <v>424</v>
      </c>
      <c r="C242" s="279">
        <v>452</v>
      </c>
      <c r="D242" s="279">
        <v>424</v>
      </c>
      <c r="E242" s="441">
        <f t="shared" si="10"/>
        <v>1</v>
      </c>
      <c r="F242" s="441">
        <f t="shared" si="8"/>
        <v>0.938</v>
      </c>
    </row>
    <row r="243" ht="28" customHeight="1" spans="1:6">
      <c r="A243" s="499" t="s">
        <v>283</v>
      </c>
      <c r="B243" s="279">
        <v>169</v>
      </c>
      <c r="C243" s="279">
        <v>225</v>
      </c>
      <c r="D243" s="279">
        <v>171</v>
      </c>
      <c r="E243" s="441">
        <f t="shared" si="10"/>
        <v>1.012</v>
      </c>
      <c r="F243" s="441">
        <f t="shared" si="8"/>
        <v>0.76</v>
      </c>
    </row>
    <row r="244" ht="28" customHeight="1" spans="1:6">
      <c r="A244" s="500" t="s">
        <v>284</v>
      </c>
      <c r="B244" s="271">
        <f>SUM(B245:B246)</f>
        <v>111</v>
      </c>
      <c r="C244" s="271">
        <f>SUM(C245:C246)</f>
        <v>130</v>
      </c>
      <c r="D244" s="271">
        <f>SUM(D245:D246)</f>
        <v>118</v>
      </c>
      <c r="E244" s="438">
        <f t="shared" si="10"/>
        <v>1.063</v>
      </c>
      <c r="F244" s="438">
        <f t="shared" si="8"/>
        <v>0.908</v>
      </c>
    </row>
    <row r="245" ht="28" customHeight="1" spans="1:6">
      <c r="A245" s="499" t="s">
        <v>101</v>
      </c>
      <c r="B245" s="279">
        <v>96</v>
      </c>
      <c r="C245" s="279">
        <v>125</v>
      </c>
      <c r="D245" s="279">
        <v>113</v>
      </c>
      <c r="E245" s="441">
        <f t="shared" si="10"/>
        <v>1.177</v>
      </c>
      <c r="F245" s="441">
        <f t="shared" si="8"/>
        <v>0.904</v>
      </c>
    </row>
    <row r="246" ht="28" customHeight="1" spans="1:6">
      <c r="A246" s="499" t="s">
        <v>102</v>
      </c>
      <c r="B246" s="279">
        <v>15</v>
      </c>
      <c r="C246" s="279">
        <v>5</v>
      </c>
      <c r="D246" s="279">
        <v>5</v>
      </c>
      <c r="E246" s="441">
        <f t="shared" si="10"/>
        <v>0.333</v>
      </c>
      <c r="F246" s="441">
        <f t="shared" si="8"/>
        <v>1</v>
      </c>
    </row>
    <row r="247" ht="28" customHeight="1" spans="1:6">
      <c r="A247" s="500" t="s">
        <v>285</v>
      </c>
      <c r="B247" s="271">
        <f>SUM(B248:B249)</f>
        <v>11774</v>
      </c>
      <c r="C247" s="271">
        <f>SUM(C248:C249)</f>
        <v>10710</v>
      </c>
      <c r="D247" s="271">
        <f>SUM(D248:D249)</f>
        <v>13362</v>
      </c>
      <c r="E247" s="438">
        <f t="shared" si="10"/>
        <v>1.135</v>
      </c>
      <c r="F247" s="438">
        <f t="shared" si="8"/>
        <v>1.248</v>
      </c>
    </row>
    <row r="248" ht="28" customHeight="1" spans="1:6">
      <c r="A248" s="499" t="s">
        <v>286</v>
      </c>
      <c r="B248" s="279">
        <v>5308</v>
      </c>
      <c r="C248" s="279">
        <v>5184</v>
      </c>
      <c r="D248" s="279">
        <v>5262</v>
      </c>
      <c r="E248" s="441">
        <f t="shared" si="10"/>
        <v>0.991</v>
      </c>
      <c r="F248" s="441">
        <f t="shared" si="8"/>
        <v>1.015</v>
      </c>
    </row>
    <row r="249" ht="28" customHeight="1" spans="1:6">
      <c r="A249" s="499" t="s">
        <v>287</v>
      </c>
      <c r="B249" s="279">
        <v>6466</v>
      </c>
      <c r="C249" s="279">
        <v>5526</v>
      </c>
      <c r="D249" s="279">
        <v>8100</v>
      </c>
      <c r="E249" s="441">
        <f t="shared" si="10"/>
        <v>1.253</v>
      </c>
      <c r="F249" s="441">
        <f t="shared" si="8"/>
        <v>1.466</v>
      </c>
    </row>
    <row r="250" ht="28" customHeight="1" spans="1:6">
      <c r="A250" s="500" t="s">
        <v>288</v>
      </c>
      <c r="B250" s="271">
        <f>SUM(B251:B252)</f>
        <v>1559</v>
      </c>
      <c r="C250" s="271">
        <f>SUM(C251:C252)</f>
        <v>1566</v>
      </c>
      <c r="D250" s="271">
        <f>SUM(D251:D252)</f>
        <v>844</v>
      </c>
      <c r="E250" s="438">
        <f t="shared" si="10"/>
        <v>0.541</v>
      </c>
      <c r="F250" s="438">
        <f t="shared" ref="F250:F313" si="11">IF(ISERROR(D250/C250),"",D250/C250)</f>
        <v>0.539</v>
      </c>
    </row>
    <row r="251" ht="28" customHeight="1" spans="1:6">
      <c r="A251" s="499" t="s">
        <v>289</v>
      </c>
      <c r="B251" s="273">
        <v>1559</v>
      </c>
      <c r="C251" s="273">
        <v>1551</v>
      </c>
      <c r="D251" s="273">
        <v>834</v>
      </c>
      <c r="E251" s="441">
        <f t="shared" si="10"/>
        <v>0.535</v>
      </c>
      <c r="F251" s="441">
        <f t="shared" si="11"/>
        <v>0.538</v>
      </c>
    </row>
    <row r="252" ht="28" customHeight="1" spans="1:6">
      <c r="A252" s="499" t="s">
        <v>290</v>
      </c>
      <c r="B252" s="279"/>
      <c r="C252" s="279">
        <v>15</v>
      </c>
      <c r="D252" s="279">
        <v>10</v>
      </c>
      <c r="E252" s="441" t="str">
        <f t="shared" si="10"/>
        <v/>
      </c>
      <c r="F252" s="441">
        <f t="shared" si="11"/>
        <v>0.667</v>
      </c>
    </row>
    <row r="253" ht="28" customHeight="1" spans="1:6">
      <c r="A253" s="500" t="s">
        <v>291</v>
      </c>
      <c r="B253" s="271">
        <f>SUM(B254:B255)</f>
        <v>1400</v>
      </c>
      <c r="C253" s="271">
        <f>SUM(C254:C255)</f>
        <v>1664</v>
      </c>
      <c r="D253" s="271">
        <f>SUM(D254:D255)</f>
        <v>1301</v>
      </c>
      <c r="E253" s="438">
        <f t="shared" si="10"/>
        <v>0.929</v>
      </c>
      <c r="F253" s="438">
        <f t="shared" si="11"/>
        <v>0.782</v>
      </c>
    </row>
    <row r="254" ht="28" customHeight="1" spans="1:6">
      <c r="A254" s="499" t="s">
        <v>292</v>
      </c>
      <c r="B254" s="273">
        <v>50</v>
      </c>
      <c r="C254" s="273">
        <v>100</v>
      </c>
      <c r="D254" s="273">
        <v>100</v>
      </c>
      <c r="E254" s="441">
        <f t="shared" ref="E254:E317" si="12">IF(ISERROR(D254/B254),"",D254/B254)</f>
        <v>2</v>
      </c>
      <c r="F254" s="441">
        <f t="shared" si="11"/>
        <v>1</v>
      </c>
    </row>
    <row r="255" ht="28" customHeight="1" spans="1:6">
      <c r="A255" s="499" t="s">
        <v>293</v>
      </c>
      <c r="B255" s="279">
        <v>1350</v>
      </c>
      <c r="C255" s="279">
        <v>1564</v>
      </c>
      <c r="D255" s="279">
        <v>1201</v>
      </c>
      <c r="E255" s="441">
        <f t="shared" si="12"/>
        <v>0.89</v>
      </c>
      <c r="F255" s="441">
        <f t="shared" si="11"/>
        <v>0.768</v>
      </c>
    </row>
    <row r="256" ht="28" customHeight="1" spans="1:6">
      <c r="A256" s="500" t="s">
        <v>294</v>
      </c>
      <c r="B256" s="271">
        <f>SUM(B257:B257)</f>
        <v>438</v>
      </c>
      <c r="C256" s="271">
        <f>SUM(C257:C257)</f>
        <v>541</v>
      </c>
      <c r="D256" s="271">
        <f>SUM(D257:D257)</f>
        <v>409</v>
      </c>
      <c r="E256" s="438">
        <f t="shared" si="12"/>
        <v>0.934</v>
      </c>
      <c r="F256" s="438">
        <f t="shared" si="11"/>
        <v>0.756</v>
      </c>
    </row>
    <row r="257" ht="28" customHeight="1" spans="1:6">
      <c r="A257" s="499" t="s">
        <v>295</v>
      </c>
      <c r="B257" s="279">
        <v>438</v>
      </c>
      <c r="C257" s="279">
        <v>541</v>
      </c>
      <c r="D257" s="279">
        <v>409</v>
      </c>
      <c r="E257" s="441">
        <f t="shared" si="12"/>
        <v>0.934</v>
      </c>
      <c r="F257" s="441">
        <f t="shared" si="11"/>
        <v>0.756</v>
      </c>
    </row>
    <row r="258" ht="28" customHeight="1" spans="1:6">
      <c r="A258" s="500" t="s">
        <v>296</v>
      </c>
      <c r="B258" s="407">
        <f>SUM(B259:B260)</f>
        <v>11410</v>
      </c>
      <c r="C258" s="407">
        <f>SUM(C259:C260)</f>
        <v>7652</v>
      </c>
      <c r="D258" s="407">
        <f>SUM(D259:D260)</f>
        <v>5459</v>
      </c>
      <c r="E258" s="438">
        <f t="shared" si="12"/>
        <v>0.478</v>
      </c>
      <c r="F258" s="438">
        <f t="shared" si="11"/>
        <v>0.713</v>
      </c>
    </row>
    <row r="259" ht="28" customHeight="1" spans="1:6">
      <c r="A259" s="499" t="s">
        <v>297</v>
      </c>
      <c r="B259" s="279">
        <v>1500</v>
      </c>
      <c r="C259" s="279">
        <v>1238</v>
      </c>
      <c r="D259" s="279"/>
      <c r="E259" s="441">
        <f t="shared" si="12"/>
        <v>0</v>
      </c>
      <c r="F259" s="441">
        <f t="shared" si="11"/>
        <v>0</v>
      </c>
    </row>
    <row r="260" ht="28" customHeight="1" spans="1:6">
      <c r="A260" s="499" t="s">
        <v>298</v>
      </c>
      <c r="B260" s="279">
        <v>9910</v>
      </c>
      <c r="C260" s="279">
        <v>6414</v>
      </c>
      <c r="D260" s="279">
        <v>5459</v>
      </c>
      <c r="E260" s="441">
        <f t="shared" si="12"/>
        <v>0.551</v>
      </c>
      <c r="F260" s="441">
        <f t="shared" si="11"/>
        <v>0.851</v>
      </c>
    </row>
    <row r="261" ht="28" customHeight="1" spans="1:6">
      <c r="A261" s="500" t="s">
        <v>299</v>
      </c>
      <c r="B261" s="407">
        <f>SUM(B262:B264)</f>
        <v>0</v>
      </c>
      <c r="C261" s="407">
        <f>SUM(C262:C264)</f>
        <v>0</v>
      </c>
      <c r="D261" s="407">
        <f>SUM(D262:D264)</f>
        <v>0</v>
      </c>
      <c r="E261" s="441" t="str">
        <f t="shared" si="12"/>
        <v/>
      </c>
      <c r="F261" s="441" t="str">
        <f t="shared" si="11"/>
        <v/>
      </c>
    </row>
    <row r="262" ht="28" customHeight="1" spans="1:6">
      <c r="A262" s="499" t="s">
        <v>300</v>
      </c>
      <c r="B262" s="279"/>
      <c r="C262" s="279"/>
      <c r="D262" s="279"/>
      <c r="E262" s="441" t="str">
        <f t="shared" si="12"/>
        <v/>
      </c>
      <c r="F262" s="441" t="str">
        <f t="shared" si="11"/>
        <v/>
      </c>
    </row>
    <row r="263" ht="28" customHeight="1" spans="1:6">
      <c r="A263" s="499" t="s">
        <v>301</v>
      </c>
      <c r="B263" s="279"/>
      <c r="C263" s="279"/>
      <c r="D263" s="279"/>
      <c r="E263" s="441" t="str">
        <f t="shared" si="12"/>
        <v/>
      </c>
      <c r="F263" s="441" t="str">
        <f t="shared" si="11"/>
        <v/>
      </c>
    </row>
    <row r="264" ht="28" customHeight="1" spans="1:6">
      <c r="A264" s="499" t="s">
        <v>302</v>
      </c>
      <c r="B264" s="273"/>
      <c r="C264" s="273"/>
      <c r="D264" s="273"/>
      <c r="E264" s="441" t="str">
        <f t="shared" si="12"/>
        <v/>
      </c>
      <c r="F264" s="441" t="str">
        <f t="shared" si="11"/>
        <v/>
      </c>
    </row>
    <row r="265" ht="28" customHeight="1" spans="1:6">
      <c r="A265" s="500" t="s">
        <v>303</v>
      </c>
      <c r="B265" s="271">
        <f>SUM(B266:B270)</f>
        <v>613</v>
      </c>
      <c r="C265" s="271">
        <f>SUM(C266:C270)</f>
        <v>455</v>
      </c>
      <c r="D265" s="271">
        <f>SUM(D266:D270)</f>
        <v>331</v>
      </c>
      <c r="E265" s="438">
        <f t="shared" si="12"/>
        <v>0.54</v>
      </c>
      <c r="F265" s="438">
        <f t="shared" si="11"/>
        <v>0.727</v>
      </c>
    </row>
    <row r="266" ht="28" customHeight="1" spans="1:6">
      <c r="A266" s="501" t="s">
        <v>101</v>
      </c>
      <c r="B266" s="273">
        <v>150</v>
      </c>
      <c r="C266" s="273">
        <v>252</v>
      </c>
      <c r="D266" s="273">
        <v>144</v>
      </c>
      <c r="E266" s="441">
        <f t="shared" si="12"/>
        <v>0.96</v>
      </c>
      <c r="F266" s="441">
        <f t="shared" si="11"/>
        <v>0.571</v>
      </c>
    </row>
    <row r="267" ht="28" customHeight="1" spans="1:6">
      <c r="A267" s="501" t="s">
        <v>102</v>
      </c>
      <c r="B267" s="273">
        <v>260</v>
      </c>
      <c r="C267" s="273">
        <v>108</v>
      </c>
      <c r="D267" s="273">
        <v>108</v>
      </c>
      <c r="E267" s="441">
        <f t="shared" si="12"/>
        <v>0.415</v>
      </c>
      <c r="F267" s="441">
        <f t="shared" si="11"/>
        <v>1</v>
      </c>
    </row>
    <row r="268" ht="28" customHeight="1" spans="1:6">
      <c r="A268" s="501" t="s">
        <v>304</v>
      </c>
      <c r="B268" s="273"/>
      <c r="C268" s="273"/>
      <c r="D268" s="273"/>
      <c r="E268" s="441" t="str">
        <f t="shared" si="12"/>
        <v/>
      </c>
      <c r="F268" s="441" t="str">
        <f t="shared" si="11"/>
        <v/>
      </c>
    </row>
    <row r="269" ht="28" customHeight="1" spans="1:6">
      <c r="A269" s="501" t="s">
        <v>305</v>
      </c>
      <c r="B269" s="273">
        <v>61</v>
      </c>
      <c r="C269" s="273">
        <v>70</v>
      </c>
      <c r="D269" s="273">
        <v>61</v>
      </c>
      <c r="E269" s="441">
        <f t="shared" si="12"/>
        <v>1</v>
      </c>
      <c r="F269" s="441">
        <f t="shared" si="11"/>
        <v>0.871</v>
      </c>
    </row>
    <row r="270" ht="28" customHeight="1" spans="1:6">
      <c r="A270" s="501" t="s">
        <v>306</v>
      </c>
      <c r="B270" s="273">
        <v>142</v>
      </c>
      <c r="C270" s="273">
        <v>25</v>
      </c>
      <c r="D270" s="273">
        <v>18</v>
      </c>
      <c r="E270" s="441">
        <f t="shared" si="12"/>
        <v>0.127</v>
      </c>
      <c r="F270" s="441">
        <f t="shared" si="11"/>
        <v>0.72</v>
      </c>
    </row>
    <row r="271" ht="28" customHeight="1" spans="1:6">
      <c r="A271" s="500" t="s">
        <v>307</v>
      </c>
      <c r="B271" s="407">
        <f>SUM(B272)</f>
        <v>195</v>
      </c>
      <c r="C271" s="407">
        <f>SUM(C272)</f>
        <v>3</v>
      </c>
      <c r="D271" s="407">
        <f>SUM(D272)</f>
        <v>3</v>
      </c>
      <c r="E271" s="438">
        <f t="shared" si="12"/>
        <v>0.015</v>
      </c>
      <c r="F271" s="438">
        <f t="shared" si="11"/>
        <v>1</v>
      </c>
    </row>
    <row r="272" ht="28" customHeight="1" spans="1:6">
      <c r="A272" s="499" t="s">
        <v>308</v>
      </c>
      <c r="B272" s="279">
        <v>195</v>
      </c>
      <c r="C272" s="279">
        <v>3</v>
      </c>
      <c r="D272" s="279">
        <v>3</v>
      </c>
      <c r="E272" s="441">
        <f t="shared" si="12"/>
        <v>0.015</v>
      </c>
      <c r="F272" s="441">
        <f t="shared" si="11"/>
        <v>1</v>
      </c>
    </row>
    <row r="273" ht="28" customHeight="1" spans="1:6">
      <c r="A273" s="500" t="s">
        <v>309</v>
      </c>
      <c r="B273" s="271">
        <f>SUM(B274,B278,B281,B284,B291,B293,B297,B301,B304,B310,B313)</f>
        <v>31912</v>
      </c>
      <c r="C273" s="271">
        <f>SUM(C274,C278,C281,C284,C291,C293,C297,C301,C304,C310,C313)</f>
        <v>35196</v>
      </c>
      <c r="D273" s="271">
        <f>SUM(D274,D278,D281,D284,D291,D293,D297,D301,D304,D308,D310,D313,D315)</f>
        <v>36328</v>
      </c>
      <c r="E273" s="438">
        <f t="shared" si="12"/>
        <v>1.138</v>
      </c>
      <c r="F273" s="438">
        <f t="shared" si="11"/>
        <v>1.032</v>
      </c>
    </row>
    <row r="274" ht="28" customHeight="1" spans="1:6">
      <c r="A274" s="500" t="s">
        <v>310</v>
      </c>
      <c r="B274" s="407">
        <f>SUM(B275:B277)</f>
        <v>445</v>
      </c>
      <c r="C274" s="407">
        <f>SUM(C275:C277)</f>
        <v>603</v>
      </c>
      <c r="D274" s="407">
        <f>SUM(D275:D277)</f>
        <v>547</v>
      </c>
      <c r="E274" s="438">
        <f t="shared" si="12"/>
        <v>1.229</v>
      </c>
      <c r="F274" s="438">
        <f t="shared" si="11"/>
        <v>0.907</v>
      </c>
    </row>
    <row r="275" ht="28" customHeight="1" spans="1:6">
      <c r="A275" s="499" t="s">
        <v>101</v>
      </c>
      <c r="B275" s="279">
        <v>375</v>
      </c>
      <c r="C275" s="279">
        <v>455</v>
      </c>
      <c r="D275" s="279">
        <v>411</v>
      </c>
      <c r="E275" s="441">
        <f t="shared" si="12"/>
        <v>1.096</v>
      </c>
      <c r="F275" s="441">
        <f t="shared" si="11"/>
        <v>0.903</v>
      </c>
    </row>
    <row r="276" ht="28" customHeight="1" spans="1:6">
      <c r="A276" s="499" t="s">
        <v>102</v>
      </c>
      <c r="B276" s="273">
        <v>70</v>
      </c>
      <c r="C276" s="273">
        <v>148</v>
      </c>
      <c r="D276" s="273">
        <v>136</v>
      </c>
      <c r="E276" s="441">
        <f t="shared" si="12"/>
        <v>1.943</v>
      </c>
      <c r="F276" s="441">
        <f t="shared" si="11"/>
        <v>0.919</v>
      </c>
    </row>
    <row r="277" ht="28" customHeight="1" spans="1:6">
      <c r="A277" s="499" t="s">
        <v>311</v>
      </c>
      <c r="B277" s="273"/>
      <c r="C277" s="273"/>
      <c r="D277" s="273"/>
      <c r="E277" s="441" t="str">
        <f t="shared" si="12"/>
        <v/>
      </c>
      <c r="F277" s="441" t="str">
        <f t="shared" si="11"/>
        <v/>
      </c>
    </row>
    <row r="278" ht="28" customHeight="1" spans="1:6">
      <c r="A278" s="500" t="s">
        <v>312</v>
      </c>
      <c r="B278" s="407">
        <f>SUM(B279:B280)</f>
        <v>2205</v>
      </c>
      <c r="C278" s="407">
        <f>SUM(C279:C280)</f>
        <v>3209</v>
      </c>
      <c r="D278" s="407">
        <f>SUM(D279:D280)</f>
        <v>3139</v>
      </c>
      <c r="E278" s="438">
        <f t="shared" si="12"/>
        <v>1.424</v>
      </c>
      <c r="F278" s="438">
        <f t="shared" si="11"/>
        <v>0.978</v>
      </c>
    </row>
    <row r="279" ht="28" customHeight="1" spans="1:6">
      <c r="A279" s="499" t="s">
        <v>313</v>
      </c>
      <c r="B279" s="279">
        <v>1605</v>
      </c>
      <c r="C279" s="279">
        <v>2986</v>
      </c>
      <c r="D279" s="279">
        <v>2912</v>
      </c>
      <c r="E279" s="441">
        <f t="shared" si="12"/>
        <v>1.814</v>
      </c>
      <c r="F279" s="441">
        <f t="shared" si="11"/>
        <v>0.975</v>
      </c>
    </row>
    <row r="280" ht="28" customHeight="1" spans="1:6">
      <c r="A280" s="499" t="s">
        <v>314</v>
      </c>
      <c r="B280" s="273">
        <v>600</v>
      </c>
      <c r="C280" s="273">
        <v>223</v>
      </c>
      <c r="D280" s="273">
        <v>227</v>
      </c>
      <c r="E280" s="441">
        <f t="shared" si="12"/>
        <v>0.378</v>
      </c>
      <c r="F280" s="441">
        <f t="shared" si="11"/>
        <v>1.018</v>
      </c>
    </row>
    <row r="281" ht="28" customHeight="1" spans="1:6">
      <c r="A281" s="500" t="s">
        <v>315</v>
      </c>
      <c r="B281" s="407">
        <f>SUM(B282:B283)</f>
        <v>3482</v>
      </c>
      <c r="C281" s="407">
        <f>SUM(C282:C283)</f>
        <v>3596</v>
      </c>
      <c r="D281" s="407">
        <f>SUM(D282:D283)</f>
        <v>3603</v>
      </c>
      <c r="E281" s="438">
        <f t="shared" si="12"/>
        <v>1.035</v>
      </c>
      <c r="F281" s="438">
        <f t="shared" si="11"/>
        <v>1.002</v>
      </c>
    </row>
    <row r="282" ht="28" customHeight="1" spans="1:6">
      <c r="A282" s="499" t="s">
        <v>316</v>
      </c>
      <c r="B282" s="279">
        <v>3261</v>
      </c>
      <c r="C282" s="279">
        <v>2957</v>
      </c>
      <c r="D282" s="279">
        <v>2964</v>
      </c>
      <c r="E282" s="441">
        <f t="shared" si="12"/>
        <v>0.909</v>
      </c>
      <c r="F282" s="441">
        <f t="shared" si="11"/>
        <v>1.002</v>
      </c>
    </row>
    <row r="283" ht="28" customHeight="1" spans="1:6">
      <c r="A283" s="499" t="s">
        <v>317</v>
      </c>
      <c r="B283" s="273">
        <v>221</v>
      </c>
      <c r="C283" s="273">
        <v>639</v>
      </c>
      <c r="D283" s="273">
        <v>639</v>
      </c>
      <c r="E283" s="441">
        <f t="shared" si="12"/>
        <v>2.891</v>
      </c>
      <c r="F283" s="441">
        <f t="shared" si="11"/>
        <v>1</v>
      </c>
    </row>
    <row r="284" ht="28" customHeight="1" spans="1:6">
      <c r="A284" s="500" t="s">
        <v>318</v>
      </c>
      <c r="B284" s="407">
        <f>SUM(B285:B290)</f>
        <v>3751</v>
      </c>
      <c r="C284" s="407">
        <f>SUM(C285:C290)</f>
        <v>4360</v>
      </c>
      <c r="D284" s="407">
        <f>SUM(D285:D290)</f>
        <v>4279</v>
      </c>
      <c r="E284" s="438">
        <f t="shared" si="12"/>
        <v>1.141</v>
      </c>
      <c r="F284" s="438">
        <f t="shared" si="11"/>
        <v>0.981</v>
      </c>
    </row>
    <row r="285" ht="28" customHeight="1" spans="1:6">
      <c r="A285" s="499" t="s">
        <v>319</v>
      </c>
      <c r="B285" s="279">
        <v>463</v>
      </c>
      <c r="C285" s="279">
        <v>596</v>
      </c>
      <c r="D285" s="279">
        <v>510</v>
      </c>
      <c r="E285" s="441">
        <f t="shared" si="12"/>
        <v>1.102</v>
      </c>
      <c r="F285" s="441">
        <f t="shared" si="11"/>
        <v>0.856</v>
      </c>
    </row>
    <row r="286" ht="28" customHeight="1" spans="1:6">
      <c r="A286" s="499" t="s">
        <v>320</v>
      </c>
      <c r="B286" s="279">
        <v>95</v>
      </c>
      <c r="C286" s="279">
        <v>135</v>
      </c>
      <c r="D286" s="279">
        <v>121</v>
      </c>
      <c r="E286" s="441">
        <f t="shared" si="12"/>
        <v>1.274</v>
      </c>
      <c r="F286" s="441">
        <f t="shared" si="11"/>
        <v>0.896</v>
      </c>
    </row>
    <row r="287" ht="28" customHeight="1" spans="1:6">
      <c r="A287" s="499" t="s">
        <v>321</v>
      </c>
      <c r="B287" s="279">
        <v>536</v>
      </c>
      <c r="C287" s="279">
        <v>579</v>
      </c>
      <c r="D287" s="279">
        <v>530</v>
      </c>
      <c r="E287" s="441">
        <f t="shared" si="12"/>
        <v>0.989</v>
      </c>
      <c r="F287" s="441">
        <f t="shared" si="11"/>
        <v>0.915</v>
      </c>
    </row>
    <row r="288" ht="28" customHeight="1" spans="1:6">
      <c r="A288" s="499" t="s">
        <v>322</v>
      </c>
      <c r="B288" s="279">
        <v>2287</v>
      </c>
      <c r="C288" s="279">
        <v>2050</v>
      </c>
      <c r="D288" s="279">
        <v>2093</v>
      </c>
      <c r="E288" s="441">
        <f t="shared" si="12"/>
        <v>0.915</v>
      </c>
      <c r="F288" s="441">
        <f t="shared" si="11"/>
        <v>1.021</v>
      </c>
    </row>
    <row r="289" ht="28" customHeight="1" spans="1:6">
      <c r="A289" s="499" t="s">
        <v>323</v>
      </c>
      <c r="B289" s="273">
        <v>370</v>
      </c>
      <c r="C289" s="273">
        <v>800</v>
      </c>
      <c r="D289" s="273">
        <v>807</v>
      </c>
      <c r="E289" s="441">
        <f t="shared" si="12"/>
        <v>2.181</v>
      </c>
      <c r="F289" s="441">
        <f t="shared" si="11"/>
        <v>1.009</v>
      </c>
    </row>
    <row r="290" ht="28" customHeight="1" spans="1:6">
      <c r="A290" s="499" t="s">
        <v>324</v>
      </c>
      <c r="B290" s="273"/>
      <c r="C290" s="273">
        <v>200</v>
      </c>
      <c r="D290" s="273">
        <v>218</v>
      </c>
      <c r="E290" s="441" t="str">
        <f t="shared" si="12"/>
        <v/>
      </c>
      <c r="F290" s="441">
        <f t="shared" si="11"/>
        <v>1.09</v>
      </c>
    </row>
    <row r="291" ht="28" customHeight="1" spans="1:6">
      <c r="A291" s="500" t="s">
        <v>325</v>
      </c>
      <c r="B291" s="271">
        <f>SUM(B292)</f>
        <v>10</v>
      </c>
      <c r="C291" s="271">
        <f>SUM(C292)</f>
        <v>0</v>
      </c>
      <c r="D291" s="271">
        <f>SUM(D292)</f>
        <v>0</v>
      </c>
      <c r="E291" s="438">
        <f t="shared" si="12"/>
        <v>0</v>
      </c>
      <c r="F291" s="438" t="str">
        <f t="shared" si="11"/>
        <v/>
      </c>
    </row>
    <row r="292" ht="28" customHeight="1" spans="1:6">
      <c r="A292" s="499" t="s">
        <v>326</v>
      </c>
      <c r="B292" s="273">
        <v>10</v>
      </c>
      <c r="C292" s="273"/>
      <c r="D292" s="273"/>
      <c r="E292" s="441">
        <f t="shared" si="12"/>
        <v>0</v>
      </c>
      <c r="F292" s="441" t="str">
        <f t="shared" si="11"/>
        <v/>
      </c>
    </row>
    <row r="293" ht="28" customHeight="1" spans="1:6">
      <c r="A293" s="500" t="s">
        <v>327</v>
      </c>
      <c r="B293" s="407">
        <f>SUM(B294:B296)</f>
        <v>487</v>
      </c>
      <c r="C293" s="407">
        <f>SUM(C294:C296)</f>
        <v>587</v>
      </c>
      <c r="D293" s="407">
        <f>SUM(D294:D296)</f>
        <v>455</v>
      </c>
      <c r="E293" s="438">
        <f t="shared" si="12"/>
        <v>0.934</v>
      </c>
      <c r="F293" s="438">
        <f t="shared" si="11"/>
        <v>0.775</v>
      </c>
    </row>
    <row r="294" ht="28" customHeight="1" spans="1:6">
      <c r="A294" s="499" t="s">
        <v>328</v>
      </c>
      <c r="B294" s="279">
        <v>162</v>
      </c>
      <c r="C294" s="279">
        <v>25</v>
      </c>
      <c r="D294" s="279">
        <v>22</v>
      </c>
      <c r="E294" s="441">
        <f t="shared" si="12"/>
        <v>0.136</v>
      </c>
      <c r="F294" s="441">
        <f t="shared" si="11"/>
        <v>0.88</v>
      </c>
    </row>
    <row r="295" ht="28" customHeight="1" spans="1:6">
      <c r="A295" s="499" t="s">
        <v>329</v>
      </c>
      <c r="B295" s="279">
        <v>325</v>
      </c>
      <c r="C295" s="279">
        <v>210</v>
      </c>
      <c r="D295" s="279">
        <v>180</v>
      </c>
      <c r="E295" s="441">
        <f t="shared" si="12"/>
        <v>0.554</v>
      </c>
      <c r="F295" s="441">
        <f t="shared" si="11"/>
        <v>0.857</v>
      </c>
    </row>
    <row r="296" ht="28" customHeight="1" spans="1:6">
      <c r="A296" s="499" t="s">
        <v>330</v>
      </c>
      <c r="B296" s="273"/>
      <c r="C296" s="273">
        <v>352</v>
      </c>
      <c r="D296" s="273">
        <v>253</v>
      </c>
      <c r="E296" s="441" t="str">
        <f t="shared" si="12"/>
        <v/>
      </c>
      <c r="F296" s="441">
        <f t="shared" si="11"/>
        <v>0.719</v>
      </c>
    </row>
    <row r="297" ht="28" customHeight="1" spans="1:6">
      <c r="A297" s="270" t="s">
        <v>331</v>
      </c>
      <c r="B297" s="407">
        <f>SUM(B298:B300)</f>
        <v>7229</v>
      </c>
      <c r="C297" s="407">
        <f>SUM(C298:C300)</f>
        <v>6729</v>
      </c>
      <c r="D297" s="407">
        <f>SUM(D298:D300)</f>
        <v>7037</v>
      </c>
      <c r="E297" s="438">
        <f t="shared" si="12"/>
        <v>0.973</v>
      </c>
      <c r="F297" s="438">
        <f t="shared" si="11"/>
        <v>1.046</v>
      </c>
    </row>
    <row r="298" ht="28" customHeight="1" spans="1:6">
      <c r="A298" s="499" t="s">
        <v>332</v>
      </c>
      <c r="B298" s="279">
        <v>1677</v>
      </c>
      <c r="C298" s="279">
        <v>1477</v>
      </c>
      <c r="D298" s="279">
        <v>1626</v>
      </c>
      <c r="E298" s="441">
        <f t="shared" si="12"/>
        <v>0.97</v>
      </c>
      <c r="F298" s="441">
        <f t="shared" si="11"/>
        <v>1.101</v>
      </c>
    </row>
    <row r="299" ht="28" customHeight="1" spans="1:6">
      <c r="A299" s="499" t="s">
        <v>333</v>
      </c>
      <c r="B299" s="279">
        <v>3075</v>
      </c>
      <c r="C299" s="279">
        <v>2775</v>
      </c>
      <c r="D299" s="279">
        <v>2993</v>
      </c>
      <c r="E299" s="441">
        <f t="shared" si="12"/>
        <v>0.973</v>
      </c>
      <c r="F299" s="441">
        <f t="shared" si="11"/>
        <v>1.079</v>
      </c>
    </row>
    <row r="300" ht="28" customHeight="1" spans="1:6">
      <c r="A300" s="499" t="s">
        <v>334</v>
      </c>
      <c r="B300" s="279">
        <v>2477</v>
      </c>
      <c r="C300" s="279">
        <v>2477</v>
      </c>
      <c r="D300" s="279">
        <v>2418</v>
      </c>
      <c r="E300" s="441">
        <f t="shared" si="12"/>
        <v>0.976</v>
      </c>
      <c r="F300" s="441">
        <f t="shared" si="11"/>
        <v>0.976</v>
      </c>
    </row>
    <row r="301" ht="28" customHeight="1" spans="1:6">
      <c r="A301" s="270" t="s">
        <v>335</v>
      </c>
      <c r="B301" s="407">
        <f>SUM(B302:B303)</f>
        <v>13195</v>
      </c>
      <c r="C301" s="407">
        <f>SUM(C302:C303)</f>
        <v>13391</v>
      </c>
      <c r="D301" s="407">
        <f>SUM(D302:D303)</f>
        <v>13917</v>
      </c>
      <c r="E301" s="438">
        <f t="shared" si="12"/>
        <v>1.055</v>
      </c>
      <c r="F301" s="438">
        <f t="shared" si="11"/>
        <v>1.039</v>
      </c>
    </row>
    <row r="302" ht="28" customHeight="1" spans="1:6">
      <c r="A302" s="275" t="s">
        <v>336</v>
      </c>
      <c r="B302" s="279">
        <v>13195</v>
      </c>
      <c r="C302" s="279">
        <v>13391</v>
      </c>
      <c r="D302" s="279">
        <v>13917</v>
      </c>
      <c r="E302" s="441">
        <f t="shared" si="12"/>
        <v>1.055</v>
      </c>
      <c r="F302" s="441">
        <f t="shared" si="11"/>
        <v>1.039</v>
      </c>
    </row>
    <row r="303" ht="28" customHeight="1" spans="1:6">
      <c r="A303" s="275" t="s">
        <v>337</v>
      </c>
      <c r="B303" s="279"/>
      <c r="C303" s="279"/>
      <c r="D303" s="279"/>
      <c r="E303" s="441" t="str">
        <f t="shared" si="12"/>
        <v/>
      </c>
      <c r="F303" s="441" t="str">
        <f t="shared" si="11"/>
        <v/>
      </c>
    </row>
    <row r="304" ht="28" customHeight="1" spans="1:6">
      <c r="A304" s="270" t="s">
        <v>338</v>
      </c>
      <c r="B304" s="407">
        <f>SUM(B305:B307)</f>
        <v>1026</v>
      </c>
      <c r="C304" s="407">
        <f>SUM(C305:C307)</f>
        <v>2609</v>
      </c>
      <c r="D304" s="407">
        <f>SUM(D305:D307)</f>
        <v>3229</v>
      </c>
      <c r="E304" s="438">
        <f t="shared" si="12"/>
        <v>3.147</v>
      </c>
      <c r="F304" s="438">
        <f t="shared" si="11"/>
        <v>1.238</v>
      </c>
    </row>
    <row r="305" ht="28" customHeight="1" spans="1:6">
      <c r="A305" s="275" t="s">
        <v>339</v>
      </c>
      <c r="B305" s="279"/>
      <c r="C305" s="279">
        <v>2599</v>
      </c>
      <c r="D305" s="279">
        <v>3219</v>
      </c>
      <c r="E305" s="441" t="str">
        <f t="shared" si="12"/>
        <v/>
      </c>
      <c r="F305" s="441">
        <f t="shared" si="11"/>
        <v>1.239</v>
      </c>
    </row>
    <row r="306" ht="28" customHeight="1" spans="1:6">
      <c r="A306" s="275" t="s">
        <v>340</v>
      </c>
      <c r="B306" s="279"/>
      <c r="C306" s="279">
        <v>10</v>
      </c>
      <c r="D306" s="279">
        <v>10</v>
      </c>
      <c r="E306" s="441" t="str">
        <f t="shared" si="12"/>
        <v/>
      </c>
      <c r="F306" s="441">
        <f t="shared" si="11"/>
        <v>1</v>
      </c>
    </row>
    <row r="307" ht="28" customHeight="1" spans="1:6">
      <c r="A307" s="275" t="s">
        <v>341</v>
      </c>
      <c r="B307" s="279">
        <v>1026</v>
      </c>
      <c r="C307" s="279"/>
      <c r="D307" s="279"/>
      <c r="E307" s="441">
        <f t="shared" si="12"/>
        <v>0</v>
      </c>
      <c r="F307" s="441" t="str">
        <f t="shared" si="11"/>
        <v/>
      </c>
    </row>
    <row r="308" ht="28" customHeight="1" spans="1:6">
      <c r="A308" s="500" t="s">
        <v>342</v>
      </c>
      <c r="B308" s="279"/>
      <c r="C308" s="279">
        <v>7</v>
      </c>
      <c r="D308" s="271">
        <f>SUM(D309)</f>
        <v>7</v>
      </c>
      <c r="E308" s="441" t="str">
        <f t="shared" si="12"/>
        <v/>
      </c>
      <c r="F308" s="441">
        <f t="shared" si="11"/>
        <v>1</v>
      </c>
    </row>
    <row r="309" ht="28" customHeight="1" spans="1:6">
      <c r="A309" s="499" t="s">
        <v>102</v>
      </c>
      <c r="B309" s="279"/>
      <c r="C309" s="279">
        <v>7</v>
      </c>
      <c r="D309" s="273">
        <v>7</v>
      </c>
      <c r="E309" s="441" t="str">
        <f t="shared" si="12"/>
        <v/>
      </c>
      <c r="F309" s="441">
        <f t="shared" si="11"/>
        <v>1</v>
      </c>
    </row>
    <row r="310" ht="28" customHeight="1" spans="1:6">
      <c r="A310" s="500" t="s">
        <v>343</v>
      </c>
      <c r="B310" s="407">
        <f>SUM(B311:B311)</f>
        <v>64</v>
      </c>
      <c r="C310" s="407">
        <f>SUM(C311:C312)</f>
        <v>93</v>
      </c>
      <c r="D310" s="407">
        <f>SUM(D311:D312)</f>
        <v>93</v>
      </c>
      <c r="E310" s="438">
        <f t="shared" si="12"/>
        <v>1.453</v>
      </c>
      <c r="F310" s="438">
        <f t="shared" si="11"/>
        <v>1</v>
      </c>
    </row>
    <row r="311" ht="28" customHeight="1" spans="1:6">
      <c r="A311" s="499" t="s">
        <v>344</v>
      </c>
      <c r="B311" s="273">
        <v>64</v>
      </c>
      <c r="C311" s="273">
        <v>33</v>
      </c>
      <c r="D311" s="273">
        <v>33</v>
      </c>
      <c r="E311" s="441">
        <f t="shared" si="12"/>
        <v>0.516</v>
      </c>
      <c r="F311" s="441">
        <f t="shared" si="11"/>
        <v>1</v>
      </c>
    </row>
    <row r="312" ht="28" customHeight="1" spans="1:6">
      <c r="A312" s="499" t="s">
        <v>345</v>
      </c>
      <c r="B312" s="273"/>
      <c r="C312" s="273">
        <v>60</v>
      </c>
      <c r="D312" s="273">
        <v>60</v>
      </c>
      <c r="E312" s="441" t="str">
        <f t="shared" si="12"/>
        <v/>
      </c>
      <c r="F312" s="441">
        <f t="shared" si="11"/>
        <v>1</v>
      </c>
    </row>
    <row r="313" ht="28" customHeight="1" spans="1:6">
      <c r="A313" s="500" t="s">
        <v>346</v>
      </c>
      <c r="B313" s="271">
        <f>SUM(B314)</f>
        <v>18</v>
      </c>
      <c r="C313" s="271">
        <f>SUM(C314)</f>
        <v>19</v>
      </c>
      <c r="D313" s="271">
        <f>SUM(D314)</f>
        <v>19</v>
      </c>
      <c r="E313" s="438">
        <f t="shared" si="12"/>
        <v>1.056</v>
      </c>
      <c r="F313" s="438">
        <f t="shared" si="11"/>
        <v>1</v>
      </c>
    </row>
    <row r="314" ht="28" customHeight="1" spans="1:6">
      <c r="A314" s="499" t="s">
        <v>347</v>
      </c>
      <c r="B314" s="273">
        <v>18</v>
      </c>
      <c r="C314" s="273">
        <v>19</v>
      </c>
      <c r="D314" s="273">
        <v>19</v>
      </c>
      <c r="E314" s="441">
        <f t="shared" si="12"/>
        <v>1.056</v>
      </c>
      <c r="F314" s="441">
        <f t="shared" ref="F314:F333" si="13">IF(ISERROR(D314/C314),"",D314/C314)</f>
        <v>1</v>
      </c>
    </row>
    <row r="315" ht="28" customHeight="1" spans="1:6">
      <c r="A315" s="500" t="s">
        <v>348</v>
      </c>
      <c r="B315" s="271"/>
      <c r="C315" s="271">
        <v>3</v>
      </c>
      <c r="D315" s="271">
        <f>SUM(D316)</f>
        <v>3</v>
      </c>
      <c r="E315" s="438" t="str">
        <f t="shared" si="12"/>
        <v/>
      </c>
      <c r="F315" s="438">
        <f t="shared" si="13"/>
        <v>1</v>
      </c>
    </row>
    <row r="316" ht="28" customHeight="1" spans="1:6">
      <c r="A316" s="499" t="s">
        <v>349</v>
      </c>
      <c r="B316" s="273"/>
      <c r="C316" s="273">
        <v>3</v>
      </c>
      <c r="D316" s="273">
        <v>3</v>
      </c>
      <c r="E316" s="441" t="str">
        <f t="shared" si="12"/>
        <v/>
      </c>
      <c r="F316" s="441">
        <f t="shared" si="13"/>
        <v>1</v>
      </c>
    </row>
    <row r="317" ht="28" customHeight="1" spans="1:6">
      <c r="A317" s="500" t="s">
        <v>350</v>
      </c>
      <c r="B317" s="271">
        <f>SUM(B318,B321,B323,B325,B329,B332,B335,B337)</f>
        <v>4608</v>
      </c>
      <c r="C317" s="271">
        <f>SUM(C318,C321,C323,C325,C329,C332,C335,C337)</f>
        <v>5378</v>
      </c>
      <c r="D317" s="271">
        <f>SUM(D318,D321,D323,D325,D329,D332,D335,D337)</f>
        <v>7430</v>
      </c>
      <c r="E317" s="438">
        <f t="shared" si="12"/>
        <v>1.612</v>
      </c>
      <c r="F317" s="438">
        <f t="shared" si="13"/>
        <v>1.382</v>
      </c>
    </row>
    <row r="318" ht="28" customHeight="1" spans="1:6">
      <c r="A318" s="500" t="s">
        <v>351</v>
      </c>
      <c r="B318" s="407">
        <f>SUM(B319:B320)</f>
        <v>334</v>
      </c>
      <c r="C318" s="407">
        <f>SUM(C319:C320)</f>
        <v>319</v>
      </c>
      <c r="D318" s="407">
        <f>SUM(D319:D320)</f>
        <v>443</v>
      </c>
      <c r="E318" s="438">
        <f t="shared" ref="E318:E333" si="14">IF(ISERROR(D318/B318),"",D318/B318)</f>
        <v>1.326</v>
      </c>
      <c r="F318" s="438">
        <f t="shared" si="13"/>
        <v>1.389</v>
      </c>
    </row>
    <row r="319" ht="28" customHeight="1" spans="1:6">
      <c r="A319" s="499" t="s">
        <v>101</v>
      </c>
      <c r="B319" s="279">
        <v>304</v>
      </c>
      <c r="C319" s="279">
        <v>221</v>
      </c>
      <c r="D319" s="279">
        <v>320</v>
      </c>
      <c r="E319" s="441">
        <f t="shared" si="14"/>
        <v>1.053</v>
      </c>
      <c r="F319" s="441">
        <f t="shared" si="13"/>
        <v>1.448</v>
      </c>
    </row>
    <row r="320" ht="28" customHeight="1" spans="1:6">
      <c r="A320" s="499" t="s">
        <v>102</v>
      </c>
      <c r="B320" s="273">
        <v>30</v>
      </c>
      <c r="C320" s="273">
        <v>98</v>
      </c>
      <c r="D320" s="273">
        <v>123</v>
      </c>
      <c r="E320" s="441">
        <f t="shared" si="14"/>
        <v>4.1</v>
      </c>
      <c r="F320" s="441">
        <f t="shared" si="13"/>
        <v>1.255</v>
      </c>
    </row>
    <row r="321" ht="28" customHeight="1" spans="1:6">
      <c r="A321" s="500" t="s">
        <v>352</v>
      </c>
      <c r="B321" s="407">
        <f>SUM(B322)</f>
        <v>0</v>
      </c>
      <c r="C321" s="407">
        <f>SUM(C322)</f>
        <v>0</v>
      </c>
      <c r="D321" s="407">
        <f>SUM(D322)</f>
        <v>0</v>
      </c>
      <c r="E321" s="441" t="str">
        <f t="shared" si="14"/>
        <v/>
      </c>
      <c r="F321" s="441" t="str">
        <f t="shared" si="13"/>
        <v/>
      </c>
    </row>
    <row r="322" ht="28" customHeight="1" spans="1:6">
      <c r="A322" s="499" t="s">
        <v>353</v>
      </c>
      <c r="B322" s="273"/>
      <c r="C322" s="273"/>
      <c r="D322" s="273"/>
      <c r="E322" s="441" t="str">
        <f t="shared" si="14"/>
        <v/>
      </c>
      <c r="F322" s="441" t="str">
        <f t="shared" si="13"/>
        <v/>
      </c>
    </row>
    <row r="323" ht="28" customHeight="1" spans="1:6">
      <c r="A323" s="500" t="s">
        <v>354</v>
      </c>
      <c r="B323" s="271">
        <f>SUM(B324:B324)</f>
        <v>0</v>
      </c>
      <c r="C323" s="271">
        <f>SUM(C324:C324)</f>
        <v>226</v>
      </c>
      <c r="D323" s="271">
        <f>SUM(D324:D324)</f>
        <v>226</v>
      </c>
      <c r="E323" s="438" t="str">
        <f t="shared" si="14"/>
        <v/>
      </c>
      <c r="F323" s="438">
        <f t="shared" si="13"/>
        <v>1</v>
      </c>
    </row>
    <row r="324" ht="28" customHeight="1" spans="1:6">
      <c r="A324" s="499" t="s">
        <v>355</v>
      </c>
      <c r="B324" s="273"/>
      <c r="C324" s="273">
        <v>226</v>
      </c>
      <c r="D324" s="273">
        <v>226</v>
      </c>
      <c r="E324" s="441" t="str">
        <f t="shared" si="14"/>
        <v/>
      </c>
      <c r="F324" s="441">
        <f t="shared" si="13"/>
        <v>1</v>
      </c>
    </row>
    <row r="325" ht="28" customHeight="1" spans="1:6">
      <c r="A325" s="500" t="s">
        <v>356</v>
      </c>
      <c r="B325" s="407">
        <f>SUM(B326:B328)</f>
        <v>2250</v>
      </c>
      <c r="C325" s="407">
        <f>SUM(C326:C328)</f>
        <v>3180</v>
      </c>
      <c r="D325" s="407">
        <f>SUM(D326:D328)</f>
        <v>4615</v>
      </c>
      <c r="E325" s="438">
        <f t="shared" si="14"/>
        <v>2.051</v>
      </c>
      <c r="F325" s="438">
        <f t="shared" si="13"/>
        <v>1.451</v>
      </c>
    </row>
    <row r="326" ht="28" customHeight="1" spans="1:6">
      <c r="A326" s="499" t="s">
        <v>357</v>
      </c>
      <c r="B326" s="279">
        <v>2250</v>
      </c>
      <c r="C326" s="279"/>
      <c r="D326" s="279"/>
      <c r="E326" s="441">
        <f t="shared" si="14"/>
        <v>0</v>
      </c>
      <c r="F326" s="441" t="str">
        <f t="shared" si="13"/>
        <v/>
      </c>
    </row>
    <row r="327" ht="28" customHeight="1" spans="1:6">
      <c r="A327" s="499" t="s">
        <v>358</v>
      </c>
      <c r="B327" s="279"/>
      <c r="C327" s="279">
        <v>1542</v>
      </c>
      <c r="D327" s="279">
        <v>2305</v>
      </c>
      <c r="E327" s="441" t="str">
        <f t="shared" si="14"/>
        <v/>
      </c>
      <c r="F327" s="441">
        <f t="shared" si="13"/>
        <v>1.495</v>
      </c>
    </row>
    <row r="328" ht="28" customHeight="1" spans="1:6">
      <c r="A328" s="499" t="s">
        <v>359</v>
      </c>
      <c r="B328" s="273"/>
      <c r="C328" s="273">
        <v>1638</v>
      </c>
      <c r="D328" s="273">
        <v>2310</v>
      </c>
      <c r="E328" s="441" t="str">
        <f t="shared" si="14"/>
        <v/>
      </c>
      <c r="F328" s="441">
        <f t="shared" si="13"/>
        <v>1.41</v>
      </c>
    </row>
    <row r="329" ht="28" customHeight="1" spans="1:6">
      <c r="A329" s="500" t="s">
        <v>360</v>
      </c>
      <c r="B329" s="407">
        <f>SUM(B330:B331)</f>
        <v>383</v>
      </c>
      <c r="C329" s="407">
        <f>SUM(C330:C331)</f>
        <v>449</v>
      </c>
      <c r="D329" s="407">
        <f>SUM(D330:D331)</f>
        <v>588</v>
      </c>
      <c r="E329" s="438">
        <f t="shared" si="14"/>
        <v>1.535</v>
      </c>
      <c r="F329" s="438">
        <f t="shared" si="13"/>
        <v>1.31</v>
      </c>
    </row>
    <row r="330" ht="28" customHeight="1" spans="1:6">
      <c r="A330" s="499" t="s">
        <v>361</v>
      </c>
      <c r="B330" s="279">
        <v>343</v>
      </c>
      <c r="C330" s="279">
        <v>259</v>
      </c>
      <c r="D330" s="279">
        <v>338</v>
      </c>
      <c r="E330" s="441">
        <f t="shared" si="14"/>
        <v>0.985</v>
      </c>
      <c r="F330" s="441">
        <f t="shared" si="13"/>
        <v>1.305</v>
      </c>
    </row>
    <row r="331" ht="28" customHeight="1" spans="1:6">
      <c r="A331" s="499" t="s">
        <v>362</v>
      </c>
      <c r="B331" s="273">
        <v>40</v>
      </c>
      <c r="C331" s="273">
        <v>190</v>
      </c>
      <c r="D331" s="273">
        <v>250</v>
      </c>
      <c r="E331" s="441">
        <f t="shared" si="14"/>
        <v>6.25</v>
      </c>
      <c r="F331" s="441">
        <f t="shared" si="13"/>
        <v>1.316</v>
      </c>
    </row>
    <row r="332" ht="28" customHeight="1" spans="1:6">
      <c r="A332" s="500" t="s">
        <v>363</v>
      </c>
      <c r="B332" s="407">
        <f>SUM(B333:B334)</f>
        <v>1641</v>
      </c>
      <c r="C332" s="407">
        <f>SUM(C333:C334)</f>
        <v>1107</v>
      </c>
      <c r="D332" s="407">
        <f>SUM(D333:D334)</f>
        <v>1461</v>
      </c>
      <c r="E332" s="438">
        <f t="shared" si="14"/>
        <v>0.89</v>
      </c>
      <c r="F332" s="438">
        <f t="shared" si="13"/>
        <v>1.32</v>
      </c>
    </row>
    <row r="333" ht="28" customHeight="1" spans="1:6">
      <c r="A333" s="499" t="s">
        <v>364</v>
      </c>
      <c r="B333" s="279">
        <v>1281</v>
      </c>
      <c r="C333" s="279">
        <v>805</v>
      </c>
      <c r="D333" s="279">
        <v>1101</v>
      </c>
      <c r="E333" s="441">
        <f t="shared" si="14"/>
        <v>0.859</v>
      </c>
      <c r="F333" s="441">
        <f t="shared" si="13"/>
        <v>1.368</v>
      </c>
    </row>
    <row r="334" ht="28" customHeight="1" spans="1:6">
      <c r="A334" s="499" t="s">
        <v>365</v>
      </c>
      <c r="B334" s="273">
        <v>360</v>
      </c>
      <c r="C334" s="273">
        <v>302</v>
      </c>
      <c r="D334" s="273">
        <v>360</v>
      </c>
      <c r="E334" s="441">
        <f t="shared" ref="E334:E393" si="15">IF(ISERROR(D334/B334),"",D334/B334)</f>
        <v>1</v>
      </c>
      <c r="F334" s="441">
        <f t="shared" ref="F334:F393" si="16">IF(ISERROR(D334/C334),"",D334/C334)</f>
        <v>1.192</v>
      </c>
    </row>
    <row r="335" ht="28" customHeight="1" spans="1:6">
      <c r="A335" s="500" t="s">
        <v>366</v>
      </c>
      <c r="B335" s="271">
        <f>SUM(B336)</f>
        <v>0</v>
      </c>
      <c r="C335" s="271">
        <f>SUM(C336)</f>
        <v>7</v>
      </c>
      <c r="D335" s="271">
        <f>SUM(D336)</f>
        <v>7</v>
      </c>
      <c r="E335" s="438" t="str">
        <f t="shared" si="15"/>
        <v/>
      </c>
      <c r="F335" s="438">
        <f t="shared" si="16"/>
        <v>1</v>
      </c>
    </row>
    <row r="336" ht="28" customHeight="1" spans="1:6">
      <c r="A336" s="499" t="s">
        <v>367</v>
      </c>
      <c r="B336" s="273"/>
      <c r="C336" s="273">
        <v>7</v>
      </c>
      <c r="D336" s="273">
        <v>7</v>
      </c>
      <c r="E336" s="441" t="str">
        <f t="shared" si="15"/>
        <v/>
      </c>
      <c r="F336" s="441">
        <f t="shared" si="16"/>
        <v>1</v>
      </c>
    </row>
    <row r="337" ht="28" customHeight="1" spans="1:6">
      <c r="A337" s="500" t="s">
        <v>368</v>
      </c>
      <c r="B337" s="271">
        <f>SUM(B338:B338)</f>
        <v>0</v>
      </c>
      <c r="C337" s="271">
        <f>SUM(C338:C338)</f>
        <v>90</v>
      </c>
      <c r="D337" s="273">
        <f>SUM(D338)</f>
        <v>90</v>
      </c>
      <c r="E337" s="441" t="str">
        <f t="shared" si="15"/>
        <v/>
      </c>
      <c r="F337" s="441">
        <f t="shared" si="16"/>
        <v>1</v>
      </c>
    </row>
    <row r="338" ht="28" customHeight="1" spans="1:6">
      <c r="A338" s="499" t="s">
        <v>369</v>
      </c>
      <c r="B338" s="279"/>
      <c r="C338" s="279">
        <v>90</v>
      </c>
      <c r="D338" s="273">
        <v>90</v>
      </c>
      <c r="E338" s="441" t="str">
        <f t="shared" si="15"/>
        <v/>
      </c>
      <c r="F338" s="441">
        <f t="shared" si="16"/>
        <v>1</v>
      </c>
    </row>
    <row r="339" ht="28" customHeight="1" spans="1:6">
      <c r="A339" s="500" t="s">
        <v>370</v>
      </c>
      <c r="B339" s="271">
        <f>SUM(B340,B344,B346,B349,B351)</f>
        <v>1517</v>
      </c>
      <c r="C339" s="271">
        <f>SUM(C340,C344,C346,C349,C351)</f>
        <v>7163</v>
      </c>
      <c r="D339" s="271">
        <f>SUM(D340,D344,D346,D349,D351)</f>
        <v>18531</v>
      </c>
      <c r="E339" s="438">
        <f t="shared" si="15"/>
        <v>12.216</v>
      </c>
      <c r="F339" s="438">
        <f t="shared" si="16"/>
        <v>2.587</v>
      </c>
    </row>
    <row r="340" ht="28" customHeight="1" spans="1:6">
      <c r="A340" s="500" t="s">
        <v>371</v>
      </c>
      <c r="B340" s="407">
        <f>SUM(B341:B343)</f>
        <v>844</v>
      </c>
      <c r="C340" s="407">
        <f>SUM(C341:C343)</f>
        <v>980</v>
      </c>
      <c r="D340" s="407">
        <f>SUM(D341:D343)</f>
        <v>1162</v>
      </c>
      <c r="E340" s="438">
        <f t="shared" si="15"/>
        <v>1.377</v>
      </c>
      <c r="F340" s="438">
        <f t="shared" si="16"/>
        <v>1.186</v>
      </c>
    </row>
    <row r="341" ht="28" customHeight="1" spans="1:6">
      <c r="A341" s="499" t="s">
        <v>372</v>
      </c>
      <c r="B341" s="279">
        <v>432</v>
      </c>
      <c r="C341" s="279">
        <v>387</v>
      </c>
      <c r="D341" s="279">
        <v>492</v>
      </c>
      <c r="E341" s="441">
        <f t="shared" si="15"/>
        <v>1.139</v>
      </c>
      <c r="F341" s="441">
        <f t="shared" si="16"/>
        <v>1.271</v>
      </c>
    </row>
    <row r="342" ht="28" customHeight="1" spans="1:6">
      <c r="A342" s="499" t="s">
        <v>373</v>
      </c>
      <c r="B342" s="279">
        <v>21</v>
      </c>
      <c r="C342" s="279">
        <v>208</v>
      </c>
      <c r="D342" s="279">
        <v>246</v>
      </c>
      <c r="E342" s="441">
        <f t="shared" si="15"/>
        <v>11.714</v>
      </c>
      <c r="F342" s="441">
        <f t="shared" si="16"/>
        <v>1.183</v>
      </c>
    </row>
    <row r="343" ht="28" customHeight="1" spans="1:6">
      <c r="A343" s="499" t="s">
        <v>374</v>
      </c>
      <c r="B343" s="279">
        <v>391</v>
      </c>
      <c r="C343" s="279">
        <v>385</v>
      </c>
      <c r="D343" s="279">
        <v>424</v>
      </c>
      <c r="E343" s="441">
        <f t="shared" si="15"/>
        <v>1.084</v>
      </c>
      <c r="F343" s="441">
        <f t="shared" si="16"/>
        <v>1.101</v>
      </c>
    </row>
    <row r="344" ht="28" customHeight="1" spans="1:6">
      <c r="A344" s="500" t="s">
        <v>375</v>
      </c>
      <c r="B344" s="407">
        <f>SUM(B345:B345)</f>
        <v>375</v>
      </c>
      <c r="C344" s="407">
        <f>SUM(C345:C345)</f>
        <v>309</v>
      </c>
      <c r="D344" s="407">
        <f>SUM(D345:D345)</f>
        <v>361</v>
      </c>
      <c r="E344" s="438">
        <f t="shared" si="15"/>
        <v>0.963</v>
      </c>
      <c r="F344" s="438">
        <f t="shared" si="16"/>
        <v>1.168</v>
      </c>
    </row>
    <row r="345" ht="28" customHeight="1" spans="1:6">
      <c r="A345" s="499" t="s">
        <v>376</v>
      </c>
      <c r="B345" s="273">
        <v>375</v>
      </c>
      <c r="C345" s="273">
        <v>309</v>
      </c>
      <c r="D345" s="273">
        <v>361</v>
      </c>
      <c r="E345" s="441">
        <f t="shared" si="15"/>
        <v>0.963</v>
      </c>
      <c r="F345" s="441">
        <f t="shared" si="16"/>
        <v>1.168</v>
      </c>
    </row>
    <row r="346" ht="28" customHeight="1" spans="1:6">
      <c r="A346" s="500" t="s">
        <v>377</v>
      </c>
      <c r="B346" s="407">
        <f>SUM(B347:B348)</f>
        <v>78</v>
      </c>
      <c r="C346" s="407">
        <f>SUM(C347:C348)</f>
        <v>3513</v>
      </c>
      <c r="D346" s="407">
        <f>SUM(D347:D348)</f>
        <v>5105</v>
      </c>
      <c r="E346" s="438">
        <f t="shared" si="15"/>
        <v>65.449</v>
      </c>
      <c r="F346" s="438">
        <f t="shared" si="16"/>
        <v>1.453</v>
      </c>
    </row>
    <row r="347" ht="28" customHeight="1" spans="1:6">
      <c r="A347" s="499" t="s">
        <v>378</v>
      </c>
      <c r="B347" s="279">
        <v>78</v>
      </c>
      <c r="C347" s="279">
        <v>1153</v>
      </c>
      <c r="D347" s="279">
        <v>1653</v>
      </c>
      <c r="E347" s="441">
        <f t="shared" si="15"/>
        <v>21.192</v>
      </c>
      <c r="F347" s="441">
        <f t="shared" si="16"/>
        <v>1.434</v>
      </c>
    </row>
    <row r="348" ht="28" customHeight="1" spans="1:6">
      <c r="A348" s="499" t="s">
        <v>379</v>
      </c>
      <c r="B348" s="273"/>
      <c r="C348" s="273">
        <v>2360</v>
      </c>
      <c r="D348" s="273">
        <v>3452</v>
      </c>
      <c r="E348" s="441" t="str">
        <f t="shared" si="15"/>
        <v/>
      </c>
      <c r="F348" s="441">
        <f t="shared" si="16"/>
        <v>1.463</v>
      </c>
    </row>
    <row r="349" ht="28" customHeight="1" spans="1:6">
      <c r="A349" s="500" t="s">
        <v>380</v>
      </c>
      <c r="B349" s="407">
        <f>SUM(B350:B350)</f>
        <v>220</v>
      </c>
      <c r="C349" s="407">
        <f>SUM(C350:C350)</f>
        <v>400</v>
      </c>
      <c r="D349" s="407">
        <f>SUM(D350:D350)</f>
        <v>453</v>
      </c>
      <c r="E349" s="438">
        <f t="shared" si="15"/>
        <v>2.059</v>
      </c>
      <c r="F349" s="438">
        <f t="shared" si="16"/>
        <v>1.133</v>
      </c>
    </row>
    <row r="350" ht="28" customHeight="1" spans="1:6">
      <c r="A350" s="499" t="s">
        <v>381</v>
      </c>
      <c r="B350" s="273">
        <v>220</v>
      </c>
      <c r="C350" s="273">
        <v>400</v>
      </c>
      <c r="D350" s="273">
        <v>453</v>
      </c>
      <c r="E350" s="441">
        <f t="shared" si="15"/>
        <v>2.059</v>
      </c>
      <c r="F350" s="441">
        <f t="shared" si="16"/>
        <v>1.133</v>
      </c>
    </row>
    <row r="351" ht="28" customHeight="1" spans="1:6">
      <c r="A351" s="500" t="s">
        <v>382</v>
      </c>
      <c r="B351" s="407">
        <f>SUM(B352)</f>
        <v>0</v>
      </c>
      <c r="C351" s="407">
        <f>SUM(C352)</f>
        <v>1961</v>
      </c>
      <c r="D351" s="407">
        <f>SUM(D352)</f>
        <v>11450</v>
      </c>
      <c r="E351" s="438" t="str">
        <f t="shared" si="15"/>
        <v/>
      </c>
      <c r="F351" s="438">
        <f t="shared" si="16"/>
        <v>5.839</v>
      </c>
    </row>
    <row r="352" ht="28" customHeight="1" spans="1:6">
      <c r="A352" s="499" t="s">
        <v>383</v>
      </c>
      <c r="B352" s="271"/>
      <c r="C352" s="273">
        <v>1961</v>
      </c>
      <c r="D352" s="273">
        <v>11450</v>
      </c>
      <c r="E352" s="441" t="str">
        <f t="shared" si="15"/>
        <v/>
      </c>
      <c r="F352" s="441">
        <f t="shared" si="16"/>
        <v>5.839</v>
      </c>
    </row>
    <row r="353" ht="28" customHeight="1" spans="1:6">
      <c r="A353" s="500" t="s">
        <v>384</v>
      </c>
      <c r="B353" s="271">
        <f>SUM(B354,B372,B385,B394,B401,B404,B408,B412)</f>
        <v>74288</v>
      </c>
      <c r="C353" s="271">
        <f>SUM(C354,C372,C385,C394,C401,C404,C408,C412)</f>
        <v>92415</v>
      </c>
      <c r="D353" s="271">
        <f>SUM(D354,D372,D385,D394,D401,D404,D408,D412)</f>
        <v>94991</v>
      </c>
      <c r="E353" s="438">
        <f t="shared" si="15"/>
        <v>1.279</v>
      </c>
      <c r="F353" s="438">
        <f t="shared" si="16"/>
        <v>1.028</v>
      </c>
    </row>
    <row r="354" ht="28" customHeight="1" spans="1:6">
      <c r="A354" s="500" t="s">
        <v>385</v>
      </c>
      <c r="B354" s="271">
        <f>SUM(B355:B371)</f>
        <v>15925</v>
      </c>
      <c r="C354" s="271">
        <f>SUM(C355:C371)</f>
        <v>17304</v>
      </c>
      <c r="D354" s="271">
        <f>SUM(D355:D371)</f>
        <v>16515</v>
      </c>
      <c r="E354" s="438">
        <f t="shared" si="15"/>
        <v>1.037</v>
      </c>
      <c r="F354" s="438">
        <f t="shared" si="16"/>
        <v>0.954</v>
      </c>
    </row>
    <row r="355" ht="28" customHeight="1" spans="1:6">
      <c r="A355" s="499" t="s">
        <v>386</v>
      </c>
      <c r="B355" s="279">
        <v>1642</v>
      </c>
      <c r="C355" s="279">
        <v>1707</v>
      </c>
      <c r="D355" s="279">
        <v>1658</v>
      </c>
      <c r="E355" s="441">
        <f t="shared" si="15"/>
        <v>1.01</v>
      </c>
      <c r="F355" s="441">
        <f t="shared" si="16"/>
        <v>0.971</v>
      </c>
    </row>
    <row r="356" ht="28" customHeight="1" spans="1:6">
      <c r="A356" s="499" t="s">
        <v>387</v>
      </c>
      <c r="B356" s="279">
        <v>22</v>
      </c>
      <c r="C356" s="279">
        <v>100</v>
      </c>
      <c r="D356" s="279">
        <v>78</v>
      </c>
      <c r="E356" s="441">
        <f t="shared" si="15"/>
        <v>3.545</v>
      </c>
      <c r="F356" s="441">
        <f t="shared" si="16"/>
        <v>0.78</v>
      </c>
    </row>
    <row r="357" ht="28" customHeight="1" spans="1:6">
      <c r="A357" s="499" t="s">
        <v>388</v>
      </c>
      <c r="B357" s="279">
        <v>2198</v>
      </c>
      <c r="C357" s="279">
        <v>2507</v>
      </c>
      <c r="D357" s="279">
        <v>2227</v>
      </c>
      <c r="E357" s="441">
        <f t="shared" si="15"/>
        <v>1.013</v>
      </c>
      <c r="F357" s="441">
        <f t="shared" si="16"/>
        <v>0.888</v>
      </c>
    </row>
    <row r="358" ht="28" customHeight="1" spans="1:6">
      <c r="A358" s="499" t="s">
        <v>389</v>
      </c>
      <c r="B358" s="279"/>
      <c r="C358" s="279">
        <v>5</v>
      </c>
      <c r="D358" s="279">
        <v>5</v>
      </c>
      <c r="E358" s="441" t="str">
        <f t="shared" si="15"/>
        <v/>
      </c>
      <c r="F358" s="441">
        <f t="shared" si="16"/>
        <v>1</v>
      </c>
    </row>
    <row r="359" ht="28" customHeight="1" spans="1:6">
      <c r="A359" s="499" t="s">
        <v>390</v>
      </c>
      <c r="B359" s="279"/>
      <c r="C359" s="279">
        <v>363</v>
      </c>
      <c r="D359" s="279">
        <v>352</v>
      </c>
      <c r="E359" s="441" t="str">
        <f t="shared" si="15"/>
        <v/>
      </c>
      <c r="F359" s="441">
        <f t="shared" si="16"/>
        <v>0.97</v>
      </c>
    </row>
    <row r="360" ht="28" customHeight="1" spans="1:6">
      <c r="A360" s="393" t="s">
        <v>391</v>
      </c>
      <c r="B360" s="279">
        <v>241</v>
      </c>
      <c r="C360" s="279">
        <v>89</v>
      </c>
      <c r="D360" s="279">
        <v>73</v>
      </c>
      <c r="E360" s="441">
        <f t="shared" si="15"/>
        <v>0.303</v>
      </c>
      <c r="F360" s="441">
        <f t="shared" si="16"/>
        <v>0.82</v>
      </c>
    </row>
    <row r="361" ht="28" customHeight="1" spans="1:6">
      <c r="A361" s="393" t="s">
        <v>392</v>
      </c>
      <c r="B361" s="279">
        <v>3288</v>
      </c>
      <c r="C361" s="279">
        <v>355</v>
      </c>
      <c r="D361" s="279">
        <v>360</v>
      </c>
      <c r="E361" s="441">
        <f t="shared" si="15"/>
        <v>0.109</v>
      </c>
      <c r="F361" s="441">
        <f t="shared" si="16"/>
        <v>1.014</v>
      </c>
    </row>
    <row r="362" ht="28" customHeight="1" spans="1:6">
      <c r="A362" s="57" t="s">
        <v>393</v>
      </c>
      <c r="B362" s="279">
        <v>45</v>
      </c>
      <c r="C362" s="279">
        <v>100</v>
      </c>
      <c r="D362" s="279">
        <v>53</v>
      </c>
      <c r="E362" s="441">
        <f t="shared" si="15"/>
        <v>1.178</v>
      </c>
      <c r="F362" s="441">
        <f t="shared" si="16"/>
        <v>0.53</v>
      </c>
    </row>
    <row r="363" ht="28" customHeight="1" spans="1:6">
      <c r="A363" s="499" t="s">
        <v>394</v>
      </c>
      <c r="B363" s="279"/>
      <c r="C363" s="279">
        <v>100</v>
      </c>
      <c r="D363" s="279">
        <v>99</v>
      </c>
      <c r="E363" s="441" t="str">
        <f t="shared" si="15"/>
        <v/>
      </c>
      <c r="F363" s="441">
        <f t="shared" si="16"/>
        <v>0.99</v>
      </c>
    </row>
    <row r="364" ht="28" customHeight="1" spans="1:6">
      <c r="A364" s="393" t="s">
        <v>395</v>
      </c>
      <c r="B364" s="279"/>
      <c r="C364" s="279">
        <v>50</v>
      </c>
      <c r="D364" s="279">
        <v>35</v>
      </c>
      <c r="E364" s="441" t="str">
        <f t="shared" si="15"/>
        <v/>
      </c>
      <c r="F364" s="441">
        <f t="shared" si="16"/>
        <v>0.7</v>
      </c>
    </row>
    <row r="365" ht="28" customHeight="1" spans="1:6">
      <c r="A365" s="57" t="s">
        <v>396</v>
      </c>
      <c r="B365" s="279">
        <v>347</v>
      </c>
      <c r="C365" s="279">
        <v>883</v>
      </c>
      <c r="D365" s="279">
        <v>1030</v>
      </c>
      <c r="E365" s="441">
        <f t="shared" si="15"/>
        <v>2.968</v>
      </c>
      <c r="F365" s="441">
        <f t="shared" si="16"/>
        <v>1.166</v>
      </c>
    </row>
    <row r="366" ht="28" customHeight="1" spans="1:6">
      <c r="A366" s="57" t="s">
        <v>397</v>
      </c>
      <c r="B366" s="279"/>
      <c r="C366" s="279">
        <v>7727</v>
      </c>
      <c r="D366" s="279">
        <v>7128</v>
      </c>
      <c r="E366" s="441" t="str">
        <f t="shared" si="15"/>
        <v/>
      </c>
      <c r="F366" s="441">
        <f t="shared" si="16"/>
        <v>0.922</v>
      </c>
    </row>
    <row r="367" ht="28" customHeight="1" spans="1:6">
      <c r="A367" s="57" t="s">
        <v>398</v>
      </c>
      <c r="B367" s="279"/>
      <c r="C367" s="279">
        <v>3000</v>
      </c>
      <c r="D367" s="279">
        <v>3120</v>
      </c>
      <c r="E367" s="441" t="str">
        <f t="shared" si="15"/>
        <v/>
      </c>
      <c r="F367" s="441">
        <f t="shared" si="16"/>
        <v>1.04</v>
      </c>
    </row>
    <row r="368" ht="28" customHeight="1" spans="1:6">
      <c r="A368" s="57" t="s">
        <v>399</v>
      </c>
      <c r="B368" s="279">
        <v>52</v>
      </c>
      <c r="C368" s="279">
        <v>180</v>
      </c>
      <c r="D368" s="279">
        <v>160</v>
      </c>
      <c r="E368" s="441">
        <f t="shared" si="15"/>
        <v>3.077</v>
      </c>
      <c r="F368" s="441">
        <f t="shared" si="16"/>
        <v>0.889</v>
      </c>
    </row>
    <row r="369" ht="28" customHeight="1" spans="1:6">
      <c r="A369" s="499" t="s">
        <v>400</v>
      </c>
      <c r="B369" s="279">
        <v>8090</v>
      </c>
      <c r="C369" s="279">
        <v>15</v>
      </c>
      <c r="D369" s="279">
        <v>14</v>
      </c>
      <c r="E369" s="441">
        <f t="shared" si="15"/>
        <v>0.002</v>
      </c>
      <c r="F369" s="441">
        <f t="shared" si="16"/>
        <v>0.933</v>
      </c>
    </row>
    <row r="370" ht="28" customHeight="1" spans="1:6">
      <c r="A370" s="499" t="s">
        <v>401</v>
      </c>
      <c r="B370" s="279"/>
      <c r="C370" s="279">
        <v>30</v>
      </c>
      <c r="D370" s="279">
        <v>30</v>
      </c>
      <c r="E370" s="441" t="str">
        <f t="shared" si="15"/>
        <v/>
      </c>
      <c r="F370" s="441">
        <f t="shared" si="16"/>
        <v>1</v>
      </c>
    </row>
    <row r="371" ht="28" customHeight="1" spans="1:6">
      <c r="A371" s="499" t="s">
        <v>402</v>
      </c>
      <c r="B371" s="273"/>
      <c r="C371" s="273">
        <v>93</v>
      </c>
      <c r="D371" s="273">
        <v>93</v>
      </c>
      <c r="E371" s="441" t="str">
        <f t="shared" si="15"/>
        <v/>
      </c>
      <c r="F371" s="441">
        <f t="shared" si="16"/>
        <v>1</v>
      </c>
    </row>
    <row r="372" ht="28" customHeight="1" spans="1:6">
      <c r="A372" s="500" t="s">
        <v>403</v>
      </c>
      <c r="B372" s="271">
        <f>SUM(B373:B384)</f>
        <v>4713</v>
      </c>
      <c r="C372" s="271">
        <f>SUM(C373:C384)</f>
        <v>4648</v>
      </c>
      <c r="D372" s="271">
        <f>SUM(D373:D384)</f>
        <v>4732</v>
      </c>
      <c r="E372" s="438">
        <f t="shared" si="15"/>
        <v>1.004</v>
      </c>
      <c r="F372" s="438">
        <f t="shared" si="16"/>
        <v>1.018</v>
      </c>
    </row>
    <row r="373" ht="28" customHeight="1" spans="1:6">
      <c r="A373" s="499" t="s">
        <v>386</v>
      </c>
      <c r="B373" s="279">
        <v>846</v>
      </c>
      <c r="C373" s="279">
        <v>836</v>
      </c>
      <c r="D373" s="279">
        <v>870</v>
      </c>
      <c r="E373" s="441">
        <f t="shared" si="15"/>
        <v>1.028</v>
      </c>
      <c r="F373" s="441">
        <f t="shared" si="16"/>
        <v>1.041</v>
      </c>
    </row>
    <row r="374" ht="28" customHeight="1" spans="1:6">
      <c r="A374" s="499" t="s">
        <v>387</v>
      </c>
      <c r="B374" s="279">
        <v>15</v>
      </c>
      <c r="C374" s="279">
        <v>24</v>
      </c>
      <c r="D374" s="279">
        <v>22</v>
      </c>
      <c r="E374" s="441">
        <f t="shared" si="15"/>
        <v>1.467</v>
      </c>
      <c r="F374" s="441">
        <f t="shared" si="16"/>
        <v>0.917</v>
      </c>
    </row>
    <row r="375" ht="28" customHeight="1" spans="1:6">
      <c r="A375" s="499" t="s">
        <v>404</v>
      </c>
      <c r="B375" s="279">
        <v>886</v>
      </c>
      <c r="C375" s="279">
        <v>829</v>
      </c>
      <c r="D375" s="279">
        <v>911</v>
      </c>
      <c r="E375" s="441">
        <f t="shared" si="15"/>
        <v>1.028</v>
      </c>
      <c r="F375" s="441">
        <f t="shared" si="16"/>
        <v>1.099</v>
      </c>
    </row>
    <row r="376" ht="28" customHeight="1" spans="1:6">
      <c r="A376" s="499" t="s">
        <v>405</v>
      </c>
      <c r="B376" s="279"/>
      <c r="C376" s="279">
        <v>722</v>
      </c>
      <c r="D376" s="279">
        <v>501</v>
      </c>
      <c r="E376" s="441" t="str">
        <f t="shared" si="15"/>
        <v/>
      </c>
      <c r="F376" s="441">
        <f t="shared" si="16"/>
        <v>0.694</v>
      </c>
    </row>
    <row r="377" ht="28" customHeight="1" spans="1:6">
      <c r="A377" s="499" t="s">
        <v>406</v>
      </c>
      <c r="B377" s="279">
        <v>850</v>
      </c>
      <c r="C377" s="279"/>
      <c r="D377" s="279"/>
      <c r="E377" s="441">
        <f t="shared" si="15"/>
        <v>0</v>
      </c>
      <c r="F377" s="441" t="str">
        <f t="shared" si="16"/>
        <v/>
      </c>
    </row>
    <row r="378" ht="28" customHeight="1" spans="1:6">
      <c r="A378" s="499" t="s">
        <v>407</v>
      </c>
      <c r="B378" s="279">
        <v>1986</v>
      </c>
      <c r="C378" s="279">
        <v>1979</v>
      </c>
      <c r="D378" s="279">
        <v>2121</v>
      </c>
      <c r="E378" s="441">
        <f t="shared" si="15"/>
        <v>1.068</v>
      </c>
      <c r="F378" s="441">
        <f t="shared" si="16"/>
        <v>1.072</v>
      </c>
    </row>
    <row r="379" ht="28" customHeight="1" spans="1:6">
      <c r="A379" s="499" t="s">
        <v>408</v>
      </c>
      <c r="B379" s="279">
        <v>110</v>
      </c>
      <c r="C379" s="279">
        <v>110</v>
      </c>
      <c r="D379" s="279">
        <v>159</v>
      </c>
      <c r="E379" s="441">
        <f t="shared" si="15"/>
        <v>1.445</v>
      </c>
      <c r="F379" s="441">
        <f t="shared" si="16"/>
        <v>1.445</v>
      </c>
    </row>
    <row r="380" ht="28" customHeight="1" spans="1:6">
      <c r="A380" s="499" t="s">
        <v>409</v>
      </c>
      <c r="B380" s="279"/>
      <c r="C380" s="279">
        <v>105</v>
      </c>
      <c r="D380" s="279">
        <v>105</v>
      </c>
      <c r="E380" s="441" t="str">
        <f t="shared" si="15"/>
        <v/>
      </c>
      <c r="F380" s="441">
        <f t="shared" si="16"/>
        <v>1</v>
      </c>
    </row>
    <row r="381" ht="28" customHeight="1" spans="1:6">
      <c r="A381" s="499" t="s">
        <v>410</v>
      </c>
      <c r="B381" s="279"/>
      <c r="C381" s="279">
        <v>20</v>
      </c>
      <c r="D381" s="279">
        <v>20</v>
      </c>
      <c r="E381" s="441" t="str">
        <f t="shared" si="15"/>
        <v/>
      </c>
      <c r="F381" s="441">
        <f t="shared" si="16"/>
        <v>1</v>
      </c>
    </row>
    <row r="382" ht="28" customHeight="1" spans="1:6">
      <c r="A382" s="499" t="s">
        <v>411</v>
      </c>
      <c r="B382" s="279"/>
      <c r="C382" s="279">
        <v>14</v>
      </c>
      <c r="D382" s="279">
        <v>14</v>
      </c>
      <c r="E382" s="441" t="str">
        <f t="shared" si="15"/>
        <v/>
      </c>
      <c r="F382" s="441">
        <f t="shared" si="16"/>
        <v>1</v>
      </c>
    </row>
    <row r="383" ht="28" customHeight="1" spans="1:6">
      <c r="A383" s="499" t="s">
        <v>412</v>
      </c>
      <c r="B383" s="279">
        <v>20</v>
      </c>
      <c r="C383" s="279"/>
      <c r="D383" s="279"/>
      <c r="E383" s="441">
        <f t="shared" si="15"/>
        <v>0</v>
      </c>
      <c r="F383" s="441" t="str">
        <f t="shared" si="16"/>
        <v/>
      </c>
    </row>
    <row r="384" ht="28" customHeight="1" spans="1:6">
      <c r="A384" s="499" t="s">
        <v>413</v>
      </c>
      <c r="B384" s="279"/>
      <c r="C384" s="279">
        <v>9</v>
      </c>
      <c r="D384" s="279">
        <v>9</v>
      </c>
      <c r="E384" s="441" t="str">
        <f t="shared" si="15"/>
        <v/>
      </c>
      <c r="F384" s="441">
        <f t="shared" si="16"/>
        <v>1</v>
      </c>
    </row>
    <row r="385" ht="28" customHeight="1" spans="1:6">
      <c r="A385" s="500" t="s">
        <v>414</v>
      </c>
      <c r="B385" s="407">
        <f>SUM(B386:B393)</f>
        <v>11572</v>
      </c>
      <c r="C385" s="407">
        <f>SUM(C386:C393)</f>
        <v>2310</v>
      </c>
      <c r="D385" s="407">
        <f>SUM(D386:D393)</f>
        <v>2432</v>
      </c>
      <c r="E385" s="438">
        <f t="shared" si="15"/>
        <v>0.21</v>
      </c>
      <c r="F385" s="438">
        <f t="shared" si="16"/>
        <v>1.053</v>
      </c>
    </row>
    <row r="386" ht="28" customHeight="1" spans="1:6">
      <c r="A386" s="499" t="s">
        <v>386</v>
      </c>
      <c r="B386" s="279">
        <v>844</v>
      </c>
      <c r="C386" s="279">
        <v>750</v>
      </c>
      <c r="D386" s="279">
        <v>791</v>
      </c>
      <c r="E386" s="441">
        <f t="shared" si="15"/>
        <v>0.937</v>
      </c>
      <c r="F386" s="441">
        <f t="shared" si="16"/>
        <v>1.055</v>
      </c>
    </row>
    <row r="387" ht="28" customHeight="1" spans="1:6">
      <c r="A387" s="275" t="s">
        <v>387</v>
      </c>
      <c r="B387" s="279">
        <v>2</v>
      </c>
      <c r="C387" s="279">
        <v>57</v>
      </c>
      <c r="D387" s="279">
        <v>66</v>
      </c>
      <c r="E387" s="441">
        <f t="shared" si="15"/>
        <v>33</v>
      </c>
      <c r="F387" s="441">
        <f t="shared" si="16"/>
        <v>1.158</v>
      </c>
    </row>
    <row r="388" ht="28" customHeight="1" spans="1:6">
      <c r="A388" s="499" t="s">
        <v>415</v>
      </c>
      <c r="B388" s="279">
        <v>746</v>
      </c>
      <c r="C388" s="279">
        <v>802</v>
      </c>
      <c r="D388" s="279">
        <v>852</v>
      </c>
      <c r="E388" s="441">
        <f t="shared" si="15"/>
        <v>1.142</v>
      </c>
      <c r="F388" s="441">
        <f t="shared" si="16"/>
        <v>1.062</v>
      </c>
    </row>
    <row r="389" ht="28" customHeight="1" spans="1:6">
      <c r="A389" s="499" t="s">
        <v>416</v>
      </c>
      <c r="B389" s="279">
        <v>9480</v>
      </c>
      <c r="C389" s="279">
        <v>480</v>
      </c>
      <c r="D389" s="279">
        <v>500</v>
      </c>
      <c r="E389" s="441">
        <f t="shared" si="15"/>
        <v>0.053</v>
      </c>
      <c r="F389" s="441">
        <f t="shared" si="16"/>
        <v>1.042</v>
      </c>
    </row>
    <row r="390" ht="28" customHeight="1" spans="1:6">
      <c r="A390" s="499" t="s">
        <v>417</v>
      </c>
      <c r="B390" s="279">
        <v>500</v>
      </c>
      <c r="C390" s="279">
        <v>12</v>
      </c>
      <c r="D390" s="279">
        <v>14</v>
      </c>
      <c r="E390" s="441">
        <f t="shared" si="15"/>
        <v>0.028</v>
      </c>
      <c r="F390" s="441">
        <f t="shared" si="16"/>
        <v>1.167</v>
      </c>
    </row>
    <row r="391" ht="28" customHeight="1" spans="1:6">
      <c r="A391" s="499" t="s">
        <v>418</v>
      </c>
      <c r="B391" s="279"/>
      <c r="C391" s="279">
        <v>26</v>
      </c>
      <c r="D391" s="279">
        <v>26</v>
      </c>
      <c r="E391" s="441" t="str">
        <f t="shared" si="15"/>
        <v/>
      </c>
      <c r="F391" s="441">
        <f t="shared" si="16"/>
        <v>1</v>
      </c>
    </row>
    <row r="392" ht="28" customHeight="1" spans="1:6">
      <c r="A392" s="499" t="s">
        <v>419</v>
      </c>
      <c r="B392" s="279"/>
      <c r="C392" s="279">
        <v>100</v>
      </c>
      <c r="D392" s="279">
        <v>100</v>
      </c>
      <c r="E392" s="441" t="str">
        <f t="shared" si="15"/>
        <v/>
      </c>
      <c r="F392" s="441">
        <f t="shared" si="16"/>
        <v>1</v>
      </c>
    </row>
    <row r="393" ht="28" customHeight="1" spans="1:6">
      <c r="A393" s="499" t="s">
        <v>420</v>
      </c>
      <c r="B393" s="279"/>
      <c r="C393" s="279">
        <v>83</v>
      </c>
      <c r="D393" s="279">
        <v>83</v>
      </c>
      <c r="E393" s="441" t="str">
        <f t="shared" si="15"/>
        <v/>
      </c>
      <c r="F393" s="441">
        <f t="shared" si="16"/>
        <v>1</v>
      </c>
    </row>
    <row r="394" ht="28" customHeight="1" spans="1:6">
      <c r="A394" s="500" t="s">
        <v>421</v>
      </c>
      <c r="B394" s="407">
        <f>SUM(B395:B400)</f>
        <v>37192</v>
      </c>
      <c r="C394" s="407">
        <f>SUM(C395:C400)</f>
        <v>63649</v>
      </c>
      <c r="D394" s="407">
        <f>SUM(D395:D400)</f>
        <v>66405</v>
      </c>
      <c r="E394" s="438">
        <f t="shared" ref="E394:E457" si="17">IF(ISERROR(D394/B394),"",D394/B394)</f>
        <v>1.785</v>
      </c>
      <c r="F394" s="438">
        <f t="shared" ref="F394:F457" si="18">IF(ISERROR(D394/C394),"",D394/C394)</f>
        <v>1.043</v>
      </c>
    </row>
    <row r="395" ht="28" customHeight="1" spans="1:6">
      <c r="A395" s="275" t="s">
        <v>386</v>
      </c>
      <c r="B395" s="279">
        <v>442</v>
      </c>
      <c r="C395" s="279">
        <v>421</v>
      </c>
      <c r="D395" s="279">
        <v>444</v>
      </c>
      <c r="E395" s="441">
        <f t="shared" si="17"/>
        <v>1.005</v>
      </c>
      <c r="F395" s="441">
        <f t="shared" si="18"/>
        <v>1.055</v>
      </c>
    </row>
    <row r="396" ht="28" customHeight="1" spans="1:6">
      <c r="A396" s="393" t="s">
        <v>387</v>
      </c>
      <c r="B396" s="279">
        <v>40</v>
      </c>
      <c r="C396" s="279">
        <v>76</v>
      </c>
      <c r="D396" s="279">
        <v>94</v>
      </c>
      <c r="E396" s="441">
        <f t="shared" si="17"/>
        <v>2.35</v>
      </c>
      <c r="F396" s="441">
        <f t="shared" si="18"/>
        <v>1.237</v>
      </c>
    </row>
    <row r="397" ht="28" customHeight="1" spans="1:6">
      <c r="A397" s="499" t="s">
        <v>422</v>
      </c>
      <c r="B397" s="279">
        <v>30810</v>
      </c>
      <c r="C397" s="279">
        <v>44039</v>
      </c>
      <c r="D397" s="279">
        <v>45500</v>
      </c>
      <c r="E397" s="441">
        <f t="shared" si="17"/>
        <v>1.477</v>
      </c>
      <c r="F397" s="441">
        <f t="shared" si="18"/>
        <v>1.033</v>
      </c>
    </row>
    <row r="398" ht="28" customHeight="1" spans="1:6">
      <c r="A398" s="499" t="s">
        <v>423</v>
      </c>
      <c r="B398" s="279">
        <v>3500</v>
      </c>
      <c r="C398" s="279">
        <v>10205</v>
      </c>
      <c r="D398" s="279">
        <v>11213</v>
      </c>
      <c r="E398" s="441">
        <f t="shared" si="17"/>
        <v>3.204</v>
      </c>
      <c r="F398" s="441">
        <f t="shared" si="18"/>
        <v>1.099</v>
      </c>
    </row>
    <row r="399" ht="28" customHeight="1" spans="1:6">
      <c r="A399" s="499" t="s">
        <v>424</v>
      </c>
      <c r="B399" s="279">
        <v>2100</v>
      </c>
      <c r="C399" s="279">
        <v>1099</v>
      </c>
      <c r="D399" s="279">
        <v>1145</v>
      </c>
      <c r="E399" s="441">
        <f t="shared" si="17"/>
        <v>0.545</v>
      </c>
      <c r="F399" s="441">
        <f t="shared" si="18"/>
        <v>1.042</v>
      </c>
    </row>
    <row r="400" ht="28" customHeight="1" spans="1:6">
      <c r="A400" s="499" t="s">
        <v>425</v>
      </c>
      <c r="B400" s="273">
        <v>300</v>
      </c>
      <c r="C400" s="273">
        <v>7809</v>
      </c>
      <c r="D400" s="273">
        <v>8009</v>
      </c>
      <c r="E400" s="441">
        <f t="shared" si="17"/>
        <v>26.697</v>
      </c>
      <c r="F400" s="441">
        <f t="shared" si="18"/>
        <v>1.026</v>
      </c>
    </row>
    <row r="401" ht="28" customHeight="1" spans="1:6">
      <c r="A401" s="500" t="s">
        <v>426</v>
      </c>
      <c r="B401" s="407">
        <f>SUM(B402:B403)</f>
        <v>0</v>
      </c>
      <c r="C401" s="407">
        <f>SUM(C402:C403)</f>
        <v>0</v>
      </c>
      <c r="D401" s="407">
        <f>SUM(D402:D403)</f>
        <v>0</v>
      </c>
      <c r="E401" s="441" t="str">
        <f t="shared" si="17"/>
        <v/>
      </c>
      <c r="F401" s="441" t="str">
        <f t="shared" si="18"/>
        <v/>
      </c>
    </row>
    <row r="402" ht="28" customHeight="1" spans="1:6">
      <c r="A402" s="499" t="s">
        <v>427</v>
      </c>
      <c r="B402" s="279"/>
      <c r="C402" s="279"/>
      <c r="D402" s="279"/>
      <c r="E402" s="441" t="str">
        <f t="shared" si="17"/>
        <v/>
      </c>
      <c r="F402" s="441" t="str">
        <f t="shared" si="18"/>
        <v/>
      </c>
    </row>
    <row r="403" ht="28" customHeight="1" spans="1:6">
      <c r="A403" s="499" t="s">
        <v>428</v>
      </c>
      <c r="B403" s="273"/>
      <c r="C403" s="273"/>
      <c r="D403" s="273"/>
      <c r="E403" s="441" t="str">
        <f t="shared" si="17"/>
        <v/>
      </c>
      <c r="F403" s="441" t="str">
        <f t="shared" si="18"/>
        <v/>
      </c>
    </row>
    <row r="404" ht="28" customHeight="1" spans="1:6">
      <c r="A404" s="500" t="s">
        <v>429</v>
      </c>
      <c r="B404" s="407">
        <f>SUM(B405:B407)</f>
        <v>2838</v>
      </c>
      <c r="C404" s="407">
        <f>SUM(C405:C407)</f>
        <v>2737</v>
      </c>
      <c r="D404" s="407">
        <f>SUM(D405:D407)</f>
        <v>3067</v>
      </c>
      <c r="E404" s="438">
        <f t="shared" si="17"/>
        <v>1.081</v>
      </c>
      <c r="F404" s="438">
        <f t="shared" si="18"/>
        <v>1.121</v>
      </c>
    </row>
    <row r="405" ht="28" customHeight="1" spans="1:6">
      <c r="A405" s="499" t="s">
        <v>430</v>
      </c>
      <c r="B405" s="279"/>
      <c r="C405" s="279">
        <v>400</v>
      </c>
      <c r="D405" s="279">
        <v>407</v>
      </c>
      <c r="E405" s="441" t="str">
        <f t="shared" si="17"/>
        <v/>
      </c>
      <c r="F405" s="441">
        <f t="shared" si="18"/>
        <v>1.018</v>
      </c>
    </row>
    <row r="406" ht="28" customHeight="1" spans="1:6">
      <c r="A406" s="499" t="s">
        <v>431</v>
      </c>
      <c r="B406" s="279">
        <v>1759</v>
      </c>
      <c r="C406" s="279">
        <v>1315</v>
      </c>
      <c r="D406" s="279">
        <v>1585</v>
      </c>
      <c r="E406" s="441">
        <f t="shared" si="17"/>
        <v>0.901</v>
      </c>
      <c r="F406" s="441">
        <f t="shared" si="18"/>
        <v>1.205</v>
      </c>
    </row>
    <row r="407" ht="28" customHeight="1" spans="1:6">
      <c r="A407" s="499" t="s">
        <v>432</v>
      </c>
      <c r="B407" s="273">
        <v>1079</v>
      </c>
      <c r="C407" s="273">
        <v>1022</v>
      </c>
      <c r="D407" s="273">
        <v>1075</v>
      </c>
      <c r="E407" s="441">
        <f t="shared" si="17"/>
        <v>0.996</v>
      </c>
      <c r="F407" s="441">
        <f t="shared" si="18"/>
        <v>1.052</v>
      </c>
    </row>
    <row r="408" ht="28" customHeight="1" spans="1:6">
      <c r="A408" s="500" t="s">
        <v>433</v>
      </c>
      <c r="B408" s="271">
        <f>SUM(B409:B411)</f>
        <v>2045</v>
      </c>
      <c r="C408" s="271">
        <f>SUM(C409:C411)</f>
        <v>1764</v>
      </c>
      <c r="D408" s="271">
        <f>SUM(D409:D411)</f>
        <v>1837</v>
      </c>
      <c r="E408" s="438">
        <f t="shared" si="17"/>
        <v>0.898</v>
      </c>
      <c r="F408" s="438">
        <f t="shared" si="18"/>
        <v>1.041</v>
      </c>
    </row>
    <row r="409" ht="28" customHeight="1" spans="1:6">
      <c r="A409" s="499" t="s">
        <v>434</v>
      </c>
      <c r="B409" s="279"/>
      <c r="C409" s="279">
        <v>200</v>
      </c>
      <c r="D409" s="279">
        <v>158</v>
      </c>
      <c r="E409" s="441" t="str">
        <f t="shared" si="17"/>
        <v/>
      </c>
      <c r="F409" s="441">
        <f t="shared" si="18"/>
        <v>0.79</v>
      </c>
    </row>
    <row r="410" ht="28" customHeight="1" spans="1:6">
      <c r="A410" s="499" t="s">
        <v>435</v>
      </c>
      <c r="B410" s="279">
        <v>1377</v>
      </c>
      <c r="C410" s="279">
        <v>866</v>
      </c>
      <c r="D410" s="279">
        <v>805</v>
      </c>
      <c r="E410" s="441">
        <f t="shared" si="17"/>
        <v>0.585</v>
      </c>
      <c r="F410" s="441">
        <f t="shared" si="18"/>
        <v>0.93</v>
      </c>
    </row>
    <row r="411" ht="28" customHeight="1" spans="1:6">
      <c r="A411" s="499" t="s">
        <v>436</v>
      </c>
      <c r="B411" s="273">
        <v>668</v>
      </c>
      <c r="C411" s="273">
        <v>698</v>
      </c>
      <c r="D411" s="273">
        <v>874</v>
      </c>
      <c r="E411" s="441">
        <f t="shared" si="17"/>
        <v>1.308</v>
      </c>
      <c r="F411" s="441">
        <f t="shared" si="18"/>
        <v>1.252</v>
      </c>
    </row>
    <row r="412" ht="28" customHeight="1" spans="1:6">
      <c r="A412" s="406" t="s">
        <v>437</v>
      </c>
      <c r="B412" s="407">
        <f>SUM(B413:B413)</f>
        <v>3</v>
      </c>
      <c r="C412" s="407">
        <f>SUM(C413:C413)</f>
        <v>3</v>
      </c>
      <c r="D412" s="407">
        <f>SUM(D413:D413)</f>
        <v>3</v>
      </c>
      <c r="E412" s="438">
        <f t="shared" si="17"/>
        <v>1</v>
      </c>
      <c r="F412" s="438">
        <f t="shared" si="18"/>
        <v>1</v>
      </c>
    </row>
    <row r="413" ht="28" customHeight="1" spans="1:6">
      <c r="A413" s="57" t="s">
        <v>438</v>
      </c>
      <c r="B413" s="273">
        <v>3</v>
      </c>
      <c r="C413" s="273">
        <v>3</v>
      </c>
      <c r="D413" s="273">
        <v>3</v>
      </c>
      <c r="E413" s="441">
        <f t="shared" si="17"/>
        <v>1</v>
      </c>
      <c r="F413" s="441">
        <f t="shared" si="18"/>
        <v>1</v>
      </c>
    </row>
    <row r="414" ht="28" customHeight="1" spans="1:6">
      <c r="A414" s="270" t="s">
        <v>439</v>
      </c>
      <c r="B414" s="271">
        <f>SUM(B415,B421,B424)</f>
        <v>13004</v>
      </c>
      <c r="C414" s="271">
        <f>SUM(C415,C421,C424)</f>
        <v>5094</v>
      </c>
      <c r="D414" s="271">
        <f>SUM(D415,D421,D424)</f>
        <v>3601</v>
      </c>
      <c r="E414" s="438">
        <f t="shared" si="17"/>
        <v>0.277</v>
      </c>
      <c r="F414" s="438">
        <f t="shared" si="18"/>
        <v>0.707</v>
      </c>
    </row>
    <row r="415" ht="28" customHeight="1" spans="1:6">
      <c r="A415" s="500" t="s">
        <v>440</v>
      </c>
      <c r="B415" s="407">
        <f>SUM(B416:B420)</f>
        <v>9943</v>
      </c>
      <c r="C415" s="407">
        <f>SUM(C416:C420)</f>
        <v>3760</v>
      </c>
      <c r="D415" s="407">
        <f>SUM(D416:D420)</f>
        <v>2612</v>
      </c>
      <c r="E415" s="438">
        <f t="shared" si="17"/>
        <v>0.263</v>
      </c>
      <c r="F415" s="438">
        <f t="shared" si="18"/>
        <v>0.695</v>
      </c>
    </row>
    <row r="416" ht="28" customHeight="1" spans="1:6">
      <c r="A416" s="499" t="s">
        <v>386</v>
      </c>
      <c r="B416" s="279">
        <v>277</v>
      </c>
      <c r="C416" s="279">
        <v>400</v>
      </c>
      <c r="D416" s="279">
        <v>288</v>
      </c>
      <c r="E416" s="441">
        <f t="shared" si="17"/>
        <v>1.04</v>
      </c>
      <c r="F416" s="441">
        <f t="shared" si="18"/>
        <v>0.72</v>
      </c>
    </row>
    <row r="417" ht="28" customHeight="1" spans="1:6">
      <c r="A417" s="499" t="s">
        <v>387</v>
      </c>
      <c r="B417" s="279">
        <v>15</v>
      </c>
      <c r="C417" s="279">
        <v>103</v>
      </c>
      <c r="D417" s="279">
        <v>85</v>
      </c>
      <c r="E417" s="441">
        <f t="shared" si="17"/>
        <v>5.667</v>
      </c>
      <c r="F417" s="441">
        <f t="shared" si="18"/>
        <v>0.825</v>
      </c>
    </row>
    <row r="418" ht="28" customHeight="1" spans="1:6">
      <c r="A418" s="499" t="s">
        <v>441</v>
      </c>
      <c r="B418" s="279">
        <v>1656</v>
      </c>
      <c r="C418" s="279">
        <v>300</v>
      </c>
      <c r="D418" s="279">
        <v>200</v>
      </c>
      <c r="E418" s="441">
        <f t="shared" si="17"/>
        <v>0.121</v>
      </c>
      <c r="F418" s="441">
        <f t="shared" si="18"/>
        <v>0.667</v>
      </c>
    </row>
    <row r="419" ht="28" customHeight="1" spans="1:6">
      <c r="A419" s="499" t="s">
        <v>442</v>
      </c>
      <c r="B419" s="279">
        <v>7995</v>
      </c>
      <c r="C419" s="279">
        <v>2757</v>
      </c>
      <c r="D419" s="279">
        <v>1865</v>
      </c>
      <c r="E419" s="441">
        <f t="shared" si="17"/>
        <v>0.233</v>
      </c>
      <c r="F419" s="441">
        <f t="shared" si="18"/>
        <v>0.676</v>
      </c>
    </row>
    <row r="420" ht="28" customHeight="1" spans="1:6">
      <c r="A420" s="499" t="s">
        <v>443</v>
      </c>
      <c r="B420" s="273"/>
      <c r="C420" s="273">
        <v>200</v>
      </c>
      <c r="D420" s="273">
        <v>174</v>
      </c>
      <c r="E420" s="441" t="str">
        <f t="shared" si="17"/>
        <v/>
      </c>
      <c r="F420" s="441">
        <f t="shared" si="18"/>
        <v>0.87</v>
      </c>
    </row>
    <row r="421" ht="28" customHeight="1" spans="1:6">
      <c r="A421" s="500" t="s">
        <v>444</v>
      </c>
      <c r="B421" s="407">
        <f>SUM(B422:B423)</f>
        <v>600</v>
      </c>
      <c r="C421" s="407">
        <f>SUM(C422:C423)</f>
        <v>359</v>
      </c>
      <c r="D421" s="407">
        <f>SUM(D422:D423)</f>
        <v>273</v>
      </c>
      <c r="E421" s="438">
        <f t="shared" si="17"/>
        <v>0.455</v>
      </c>
      <c r="F421" s="438">
        <f t="shared" si="18"/>
        <v>0.76</v>
      </c>
    </row>
    <row r="422" ht="28" customHeight="1" spans="1:6">
      <c r="A422" s="499" t="s">
        <v>445</v>
      </c>
      <c r="B422" s="279"/>
      <c r="C422" s="279">
        <v>359</v>
      </c>
      <c r="D422" s="279">
        <v>273</v>
      </c>
      <c r="E422" s="438" t="str">
        <f t="shared" si="17"/>
        <v/>
      </c>
      <c r="F422" s="438">
        <f t="shared" si="18"/>
        <v>0.76</v>
      </c>
    </row>
    <row r="423" ht="28" customHeight="1" spans="1:6">
      <c r="A423" s="499" t="s">
        <v>446</v>
      </c>
      <c r="B423" s="279">
        <v>600</v>
      </c>
      <c r="C423" s="279"/>
      <c r="D423" s="279"/>
      <c r="E423" s="441">
        <f t="shared" si="17"/>
        <v>0</v>
      </c>
      <c r="F423" s="441" t="str">
        <f t="shared" si="18"/>
        <v/>
      </c>
    </row>
    <row r="424" ht="28" customHeight="1" spans="1:6">
      <c r="A424" s="406" t="s">
        <v>447</v>
      </c>
      <c r="B424" s="407">
        <f>SUM(B425:B426)</f>
        <v>2461</v>
      </c>
      <c r="C424" s="407">
        <f>SUM(C425:C426)</f>
        <v>975</v>
      </c>
      <c r="D424" s="407">
        <f>SUM(D425:D427)</f>
        <v>716</v>
      </c>
      <c r="E424" s="438">
        <f t="shared" si="17"/>
        <v>0.291</v>
      </c>
      <c r="F424" s="438">
        <f t="shared" si="18"/>
        <v>0.734</v>
      </c>
    </row>
    <row r="425" ht="28" customHeight="1" spans="1:6">
      <c r="A425" s="57" t="s">
        <v>448</v>
      </c>
      <c r="B425" s="279"/>
      <c r="C425" s="279">
        <v>5</v>
      </c>
      <c r="D425" s="279">
        <v>5</v>
      </c>
      <c r="E425" s="441" t="str">
        <f t="shared" si="17"/>
        <v/>
      </c>
      <c r="F425" s="441">
        <f t="shared" si="18"/>
        <v>1</v>
      </c>
    </row>
    <row r="426" ht="28" customHeight="1" spans="1:6">
      <c r="A426" s="57" t="s">
        <v>449</v>
      </c>
      <c r="B426" s="397">
        <v>2461</v>
      </c>
      <c r="C426" s="397">
        <v>970</v>
      </c>
      <c r="D426" s="279">
        <v>700</v>
      </c>
      <c r="E426" s="441">
        <f t="shared" si="17"/>
        <v>0.284</v>
      </c>
      <c r="F426" s="441">
        <f t="shared" si="18"/>
        <v>0.722</v>
      </c>
    </row>
    <row r="427" ht="28" customHeight="1" spans="1:6">
      <c r="A427" s="57" t="s">
        <v>450</v>
      </c>
      <c r="B427" s="502"/>
      <c r="C427" s="502">
        <v>10</v>
      </c>
      <c r="D427" s="273">
        <v>11</v>
      </c>
      <c r="E427" s="441" t="str">
        <f t="shared" si="17"/>
        <v/>
      </c>
      <c r="F427" s="441">
        <f t="shared" si="18"/>
        <v>1.1</v>
      </c>
    </row>
    <row r="428" ht="28" customHeight="1" spans="1:6">
      <c r="A428" s="270" t="s">
        <v>451</v>
      </c>
      <c r="B428" s="271">
        <f>SUM(B429,B433)</f>
        <v>761</v>
      </c>
      <c r="C428" s="271">
        <f>SUM(C429,C433)</f>
        <v>256</v>
      </c>
      <c r="D428" s="271">
        <f>SUM(D429,D433)</f>
        <v>256</v>
      </c>
      <c r="E428" s="438">
        <f t="shared" si="17"/>
        <v>0.336</v>
      </c>
      <c r="F428" s="438">
        <f t="shared" si="18"/>
        <v>1</v>
      </c>
    </row>
    <row r="429" ht="28" customHeight="1" spans="1:6">
      <c r="A429" s="270" t="s">
        <v>452</v>
      </c>
      <c r="B429" s="407">
        <f>SUM(B430:B432)</f>
        <v>500</v>
      </c>
      <c r="C429" s="407">
        <f>SUM(C430:C432)</f>
        <v>171</v>
      </c>
      <c r="D429" s="407">
        <f>SUM(D430:D432)</f>
        <v>171</v>
      </c>
      <c r="E429" s="438">
        <f t="shared" si="17"/>
        <v>0.342</v>
      </c>
      <c r="F429" s="438">
        <f t="shared" si="18"/>
        <v>1</v>
      </c>
    </row>
    <row r="430" ht="28" customHeight="1" spans="1:6">
      <c r="A430" s="499" t="s">
        <v>387</v>
      </c>
      <c r="B430" s="279"/>
      <c r="C430" s="279">
        <v>10</v>
      </c>
      <c r="D430" s="279">
        <v>10</v>
      </c>
      <c r="E430" s="441" t="str">
        <f t="shared" si="17"/>
        <v/>
      </c>
      <c r="F430" s="441">
        <f t="shared" si="18"/>
        <v>1</v>
      </c>
    </row>
    <row r="431" ht="28" customHeight="1" spans="1:6">
      <c r="A431" s="499" t="s">
        <v>453</v>
      </c>
      <c r="B431" s="279"/>
      <c r="C431" s="279">
        <v>50</v>
      </c>
      <c r="D431" s="279">
        <v>50</v>
      </c>
      <c r="E431" s="441" t="str">
        <f t="shared" si="17"/>
        <v/>
      </c>
      <c r="F431" s="441">
        <f t="shared" si="18"/>
        <v>1</v>
      </c>
    </row>
    <row r="432" ht="28" customHeight="1" spans="1:6">
      <c r="A432" s="499" t="s">
        <v>454</v>
      </c>
      <c r="B432" s="279">
        <v>500</v>
      </c>
      <c r="C432" s="279">
        <v>111</v>
      </c>
      <c r="D432" s="279">
        <v>111</v>
      </c>
      <c r="E432" s="441">
        <f t="shared" si="17"/>
        <v>0.222</v>
      </c>
      <c r="F432" s="441">
        <f t="shared" si="18"/>
        <v>1</v>
      </c>
    </row>
    <row r="433" ht="28" customHeight="1" spans="1:6">
      <c r="A433" s="500" t="s">
        <v>455</v>
      </c>
      <c r="B433" s="407">
        <f>SUM(B434:B434)</f>
        <v>261</v>
      </c>
      <c r="C433" s="407">
        <f>SUM(C434:C434)</f>
        <v>85</v>
      </c>
      <c r="D433" s="407">
        <f>SUM(D434:D434)</f>
        <v>85</v>
      </c>
      <c r="E433" s="438">
        <f t="shared" si="17"/>
        <v>0.326</v>
      </c>
      <c r="F433" s="438">
        <f t="shared" si="18"/>
        <v>1</v>
      </c>
    </row>
    <row r="434" ht="28" customHeight="1" spans="1:6">
      <c r="A434" s="499" t="s">
        <v>456</v>
      </c>
      <c r="B434" s="279">
        <v>261</v>
      </c>
      <c r="C434" s="279">
        <v>85</v>
      </c>
      <c r="D434" s="279">
        <v>85</v>
      </c>
      <c r="E434" s="441">
        <f t="shared" si="17"/>
        <v>0.326</v>
      </c>
      <c r="F434" s="441">
        <f t="shared" si="18"/>
        <v>1</v>
      </c>
    </row>
    <row r="435" ht="28" customHeight="1" spans="1:6">
      <c r="A435" s="500" t="s">
        <v>457</v>
      </c>
      <c r="B435" s="271">
        <f>SUM(B436+B442+B440)</f>
        <v>802</v>
      </c>
      <c r="C435" s="271">
        <f>SUM(C436+C442+C440)</f>
        <v>1002</v>
      </c>
      <c r="D435" s="271">
        <f>SUM(D436+D442+D440)</f>
        <v>522</v>
      </c>
      <c r="E435" s="438">
        <f t="shared" si="17"/>
        <v>0.651</v>
      </c>
      <c r="F435" s="438">
        <f t="shared" si="18"/>
        <v>0.521</v>
      </c>
    </row>
    <row r="436" ht="28" customHeight="1" spans="1:6">
      <c r="A436" s="500" t="s">
        <v>458</v>
      </c>
      <c r="B436" s="407">
        <f>SUM(B437:B439)</f>
        <v>578</v>
      </c>
      <c r="C436" s="407">
        <f>SUM(C437:C439)</f>
        <v>620</v>
      </c>
      <c r="D436" s="407">
        <f>SUM(D437:D439)</f>
        <v>315</v>
      </c>
      <c r="E436" s="438">
        <f t="shared" si="17"/>
        <v>0.545</v>
      </c>
      <c r="F436" s="438">
        <f t="shared" si="18"/>
        <v>0.508</v>
      </c>
    </row>
    <row r="437" ht="28" customHeight="1" spans="1:6">
      <c r="A437" s="499" t="s">
        <v>386</v>
      </c>
      <c r="B437" s="279">
        <v>266</v>
      </c>
      <c r="C437" s="279">
        <v>550</v>
      </c>
      <c r="D437" s="279">
        <v>283</v>
      </c>
      <c r="E437" s="441">
        <f t="shared" si="17"/>
        <v>1.064</v>
      </c>
      <c r="F437" s="441">
        <f t="shared" si="18"/>
        <v>0.515</v>
      </c>
    </row>
    <row r="438" ht="28" customHeight="1" spans="1:6">
      <c r="A438" s="499" t="s">
        <v>459</v>
      </c>
      <c r="B438" s="279">
        <v>10</v>
      </c>
      <c r="C438" s="279">
        <v>10</v>
      </c>
      <c r="D438" s="279"/>
      <c r="E438" s="441">
        <f t="shared" si="17"/>
        <v>0</v>
      </c>
      <c r="F438" s="441">
        <f t="shared" si="18"/>
        <v>0</v>
      </c>
    </row>
    <row r="439" ht="28" customHeight="1" spans="1:6">
      <c r="A439" s="57" t="s">
        <v>460</v>
      </c>
      <c r="B439" s="273">
        <v>302</v>
      </c>
      <c r="C439" s="273">
        <v>60</v>
      </c>
      <c r="D439" s="273">
        <v>32</v>
      </c>
      <c r="E439" s="441">
        <f t="shared" si="17"/>
        <v>0.106</v>
      </c>
      <c r="F439" s="441">
        <f t="shared" si="18"/>
        <v>0.533</v>
      </c>
    </row>
    <row r="440" ht="28" customHeight="1" spans="1:6">
      <c r="A440" s="406" t="s">
        <v>461</v>
      </c>
      <c r="B440" s="271">
        <f>SUM(B441:B441)</f>
        <v>0</v>
      </c>
      <c r="C440" s="271">
        <f>SUM(C441:C441)</f>
        <v>12</v>
      </c>
      <c r="D440" s="271">
        <f>SUM(D441:D441)</f>
        <v>12</v>
      </c>
      <c r="E440" s="438" t="str">
        <f t="shared" si="17"/>
        <v/>
      </c>
      <c r="F440" s="438">
        <f t="shared" si="18"/>
        <v>1</v>
      </c>
    </row>
    <row r="441" ht="28" customHeight="1" spans="1:6">
      <c r="A441" s="57" t="s">
        <v>462</v>
      </c>
      <c r="B441" s="273"/>
      <c r="C441" s="273">
        <v>12</v>
      </c>
      <c r="D441" s="273">
        <v>12</v>
      </c>
      <c r="E441" s="441" t="str">
        <f t="shared" si="17"/>
        <v/>
      </c>
      <c r="F441" s="441">
        <f t="shared" si="18"/>
        <v>1</v>
      </c>
    </row>
    <row r="442" ht="28" customHeight="1" spans="1:6">
      <c r="A442" s="404" t="s">
        <v>463</v>
      </c>
      <c r="B442" s="407">
        <f>SUM(B443:B443)</f>
        <v>224</v>
      </c>
      <c r="C442" s="407">
        <f>SUM(C443:C443)</f>
        <v>370</v>
      </c>
      <c r="D442" s="407">
        <f>SUM(D443:D443)</f>
        <v>195</v>
      </c>
      <c r="E442" s="438">
        <f t="shared" si="17"/>
        <v>0.871</v>
      </c>
      <c r="F442" s="438">
        <f t="shared" si="18"/>
        <v>0.527</v>
      </c>
    </row>
    <row r="443" ht="28" customHeight="1" spans="1:6">
      <c r="A443" s="393" t="s">
        <v>464</v>
      </c>
      <c r="B443" s="279">
        <v>224</v>
      </c>
      <c r="C443" s="279">
        <v>370</v>
      </c>
      <c r="D443" s="279">
        <v>195</v>
      </c>
      <c r="E443" s="441">
        <f t="shared" si="17"/>
        <v>0.871</v>
      </c>
      <c r="F443" s="441">
        <f t="shared" si="18"/>
        <v>0.527</v>
      </c>
    </row>
    <row r="444" ht="28" customHeight="1" spans="1:6">
      <c r="A444" s="404" t="s">
        <v>465</v>
      </c>
      <c r="B444" s="407">
        <f>SUM(B445)</f>
        <v>0</v>
      </c>
      <c r="C444" s="407">
        <f>SUM(C445)</f>
        <v>0</v>
      </c>
      <c r="D444" s="407">
        <f>SUM(D445)</f>
        <v>0</v>
      </c>
      <c r="E444" s="441" t="str">
        <f t="shared" si="17"/>
        <v/>
      </c>
      <c r="F444" s="441" t="str">
        <f t="shared" si="18"/>
        <v/>
      </c>
    </row>
    <row r="445" ht="28" customHeight="1" spans="1:6">
      <c r="A445" s="393" t="s">
        <v>466</v>
      </c>
      <c r="B445" s="279"/>
      <c r="C445" s="279"/>
      <c r="D445" s="279"/>
      <c r="E445" s="441" t="str">
        <f t="shared" si="17"/>
        <v/>
      </c>
      <c r="F445" s="441" t="str">
        <f t="shared" si="18"/>
        <v/>
      </c>
    </row>
    <row r="446" ht="28" customHeight="1" spans="1:6">
      <c r="A446" s="393" t="s">
        <v>467</v>
      </c>
      <c r="B446" s="279"/>
      <c r="C446" s="279"/>
      <c r="D446" s="279"/>
      <c r="E446" s="441" t="str">
        <f t="shared" si="17"/>
        <v/>
      </c>
      <c r="F446" s="441" t="str">
        <f t="shared" si="18"/>
        <v/>
      </c>
    </row>
    <row r="447" ht="28" customHeight="1" spans="1:6">
      <c r="A447" s="270" t="s">
        <v>468</v>
      </c>
      <c r="B447" s="271">
        <f>SUM(B448,B455)</f>
        <v>27290</v>
      </c>
      <c r="C447" s="271">
        <f>SUM(C448,C455)</f>
        <v>3727</v>
      </c>
      <c r="D447" s="271">
        <f>D448+D455</f>
        <v>1408</v>
      </c>
      <c r="E447" s="438">
        <f t="shared" si="17"/>
        <v>0.052</v>
      </c>
      <c r="F447" s="438">
        <f t="shared" si="18"/>
        <v>0.378</v>
      </c>
    </row>
    <row r="448" ht="28" customHeight="1" spans="1:6">
      <c r="A448" s="404" t="s">
        <v>469</v>
      </c>
      <c r="B448" s="407">
        <f>SUM(B449:B454)</f>
        <v>27142</v>
      </c>
      <c r="C448" s="407">
        <f>SUM(C449:C454)</f>
        <v>3594</v>
      </c>
      <c r="D448" s="407">
        <f>SUM(D449:D454)</f>
        <v>1248</v>
      </c>
      <c r="E448" s="438">
        <f t="shared" si="17"/>
        <v>0.046</v>
      </c>
      <c r="F448" s="438">
        <f t="shared" si="18"/>
        <v>0.347</v>
      </c>
    </row>
    <row r="449" ht="28" customHeight="1" spans="1:6">
      <c r="A449" s="393" t="s">
        <v>386</v>
      </c>
      <c r="B449" s="279">
        <v>1032</v>
      </c>
      <c r="C449" s="279">
        <v>1016</v>
      </c>
      <c r="D449" s="279">
        <v>1043</v>
      </c>
      <c r="E449" s="441">
        <f t="shared" si="17"/>
        <v>1.011</v>
      </c>
      <c r="F449" s="441">
        <f t="shared" si="18"/>
        <v>1.027</v>
      </c>
    </row>
    <row r="450" ht="28" customHeight="1" spans="1:6">
      <c r="A450" s="499" t="s">
        <v>387</v>
      </c>
      <c r="B450" s="279">
        <v>20</v>
      </c>
      <c r="C450" s="279">
        <v>161</v>
      </c>
      <c r="D450" s="279">
        <v>144</v>
      </c>
      <c r="E450" s="441">
        <f t="shared" si="17"/>
        <v>7.2</v>
      </c>
      <c r="F450" s="441">
        <f t="shared" si="18"/>
        <v>0.894</v>
      </c>
    </row>
    <row r="451" ht="28" customHeight="1" spans="1:6">
      <c r="A451" s="393" t="s">
        <v>470</v>
      </c>
      <c r="B451" s="279">
        <v>50</v>
      </c>
      <c r="C451" s="279">
        <v>37</v>
      </c>
      <c r="D451" s="279"/>
      <c r="E451" s="441">
        <f t="shared" si="17"/>
        <v>0</v>
      </c>
      <c r="F451" s="441">
        <f t="shared" si="18"/>
        <v>0</v>
      </c>
    </row>
    <row r="452" ht="28" customHeight="1" spans="1:6">
      <c r="A452" s="499" t="s">
        <v>471</v>
      </c>
      <c r="B452" s="279"/>
      <c r="C452" s="279">
        <v>13</v>
      </c>
      <c r="D452" s="279">
        <v>13</v>
      </c>
      <c r="E452" s="441" t="str">
        <f t="shared" si="17"/>
        <v/>
      </c>
      <c r="F452" s="441">
        <f t="shared" si="18"/>
        <v>1</v>
      </c>
    </row>
    <row r="453" ht="28" customHeight="1" spans="1:6">
      <c r="A453" s="275" t="s">
        <v>472</v>
      </c>
      <c r="B453" s="273">
        <v>34</v>
      </c>
      <c r="C453" s="273"/>
      <c r="D453" s="273"/>
      <c r="E453" s="441">
        <f t="shared" si="17"/>
        <v>0</v>
      </c>
      <c r="F453" s="441" t="str">
        <f t="shared" si="18"/>
        <v/>
      </c>
    </row>
    <row r="454" ht="28" customHeight="1" spans="1:6">
      <c r="A454" s="499" t="s">
        <v>473</v>
      </c>
      <c r="B454" s="279">
        <v>26006</v>
      </c>
      <c r="C454" s="279">
        <v>2367</v>
      </c>
      <c r="D454" s="279">
        <v>48</v>
      </c>
      <c r="E454" s="441">
        <f t="shared" si="17"/>
        <v>0.002</v>
      </c>
      <c r="F454" s="441">
        <f t="shared" si="18"/>
        <v>0.02</v>
      </c>
    </row>
    <row r="455" ht="28" customHeight="1" spans="1:6">
      <c r="A455" s="500" t="s">
        <v>474</v>
      </c>
      <c r="B455" s="407">
        <f>SUM(B456:B458)</f>
        <v>148</v>
      </c>
      <c r="C455" s="407">
        <f>SUM(C456:C458)</f>
        <v>133</v>
      </c>
      <c r="D455" s="407">
        <f>SUM(D456:D458)</f>
        <v>160</v>
      </c>
      <c r="E455" s="438">
        <f t="shared" si="17"/>
        <v>1.081</v>
      </c>
      <c r="F455" s="438">
        <f t="shared" si="18"/>
        <v>1.203</v>
      </c>
    </row>
    <row r="456" ht="28" customHeight="1" spans="1:6">
      <c r="A456" s="275" t="s">
        <v>475</v>
      </c>
      <c r="B456" s="279">
        <v>140</v>
      </c>
      <c r="C456" s="279">
        <v>118</v>
      </c>
      <c r="D456" s="279">
        <v>145</v>
      </c>
      <c r="E456" s="441">
        <f t="shared" si="17"/>
        <v>1.036</v>
      </c>
      <c r="F456" s="441">
        <f t="shared" si="18"/>
        <v>1.229</v>
      </c>
    </row>
    <row r="457" ht="28" customHeight="1" spans="1:6">
      <c r="A457" s="275" t="s">
        <v>476</v>
      </c>
      <c r="B457" s="279"/>
      <c r="C457" s="279">
        <v>12</v>
      </c>
      <c r="D457" s="279">
        <v>12</v>
      </c>
      <c r="E457" s="441" t="str">
        <f t="shared" si="17"/>
        <v/>
      </c>
      <c r="F457" s="441">
        <f t="shared" si="18"/>
        <v>1</v>
      </c>
    </row>
    <row r="458" ht="28" customHeight="1" spans="1:6">
      <c r="A458" s="275" t="s">
        <v>477</v>
      </c>
      <c r="B458" s="273">
        <v>8</v>
      </c>
      <c r="C458" s="273">
        <v>3</v>
      </c>
      <c r="D458" s="273">
        <v>3</v>
      </c>
      <c r="E458" s="441">
        <f t="shared" ref="E458:E476" si="19">IF(ISERROR(D458/B458),"",D458/B458)</f>
        <v>0.375</v>
      </c>
      <c r="F458" s="441">
        <f t="shared" ref="F458:F476" si="20">IF(ISERROR(D458/C458),"",D458/C458)</f>
        <v>1</v>
      </c>
    </row>
    <row r="459" ht="28" customHeight="1" spans="1:6">
      <c r="A459" s="500" t="s">
        <v>478</v>
      </c>
      <c r="B459" s="407">
        <f>SUM(B460,B464)</f>
        <v>10025</v>
      </c>
      <c r="C459" s="407">
        <f>SUM(C460,C464)</f>
        <v>20266</v>
      </c>
      <c r="D459" s="407">
        <f>SUM(D460,D464)</f>
        <v>8016</v>
      </c>
      <c r="E459" s="438">
        <f t="shared" si="19"/>
        <v>0.8</v>
      </c>
      <c r="F459" s="438">
        <f t="shared" si="20"/>
        <v>0.396</v>
      </c>
    </row>
    <row r="460" ht="28" customHeight="1" spans="1:6">
      <c r="A460" s="500" t="s">
        <v>479</v>
      </c>
      <c r="B460" s="271">
        <f>SUM(B461:B463)</f>
        <v>4095</v>
      </c>
      <c r="C460" s="271">
        <f>SUM(C461:C463)</f>
        <v>14246</v>
      </c>
      <c r="D460" s="271">
        <f>SUM(D461:D463)</f>
        <v>2160</v>
      </c>
      <c r="E460" s="438">
        <f t="shared" si="19"/>
        <v>0.527</v>
      </c>
      <c r="F460" s="438">
        <f t="shared" si="20"/>
        <v>0.152</v>
      </c>
    </row>
    <row r="461" ht="28" customHeight="1" spans="1:6">
      <c r="A461" s="499" t="s">
        <v>480</v>
      </c>
      <c r="B461" s="279">
        <v>2840</v>
      </c>
      <c r="C461" s="279">
        <v>11875</v>
      </c>
      <c r="D461" s="279">
        <v>774</v>
      </c>
      <c r="E461" s="441">
        <f t="shared" si="19"/>
        <v>0.273</v>
      </c>
      <c r="F461" s="441">
        <f t="shared" si="20"/>
        <v>0.065</v>
      </c>
    </row>
    <row r="462" ht="28" customHeight="1" spans="1:6">
      <c r="A462" s="499" t="s">
        <v>481</v>
      </c>
      <c r="B462" s="279"/>
      <c r="C462" s="279">
        <v>131</v>
      </c>
      <c r="D462" s="279">
        <v>131</v>
      </c>
      <c r="E462" s="441" t="str">
        <f t="shared" si="19"/>
        <v/>
      </c>
      <c r="F462" s="441">
        <f t="shared" si="20"/>
        <v>1</v>
      </c>
    </row>
    <row r="463" ht="28" customHeight="1" spans="1:6">
      <c r="A463" s="275" t="s">
        <v>482</v>
      </c>
      <c r="B463" s="279">
        <v>1255</v>
      </c>
      <c r="C463" s="279">
        <v>2240</v>
      </c>
      <c r="D463" s="279">
        <v>1255</v>
      </c>
      <c r="E463" s="441">
        <f t="shared" si="19"/>
        <v>1</v>
      </c>
      <c r="F463" s="441">
        <f t="shared" si="20"/>
        <v>0.56</v>
      </c>
    </row>
    <row r="464" ht="28" customHeight="1" spans="1:6">
      <c r="A464" s="500" t="s">
        <v>483</v>
      </c>
      <c r="B464" s="407">
        <f>SUM(B465:B465)</f>
        <v>5930</v>
      </c>
      <c r="C464" s="407">
        <f>SUM(C465:C465)</f>
        <v>6020</v>
      </c>
      <c r="D464" s="407">
        <f>SUM(D465:D465)</f>
        <v>5856</v>
      </c>
      <c r="E464" s="438">
        <f t="shared" si="19"/>
        <v>0.988</v>
      </c>
      <c r="F464" s="438">
        <f t="shared" si="20"/>
        <v>0.973</v>
      </c>
    </row>
    <row r="465" ht="28" customHeight="1" spans="1:6">
      <c r="A465" s="499" t="s">
        <v>484</v>
      </c>
      <c r="B465" s="273">
        <v>5930</v>
      </c>
      <c r="C465" s="273">
        <v>6020</v>
      </c>
      <c r="D465" s="273">
        <v>5856</v>
      </c>
      <c r="E465" s="441">
        <f t="shared" si="19"/>
        <v>0.988</v>
      </c>
      <c r="F465" s="441">
        <f t="shared" si="20"/>
        <v>0.973</v>
      </c>
    </row>
    <row r="466" ht="28" customHeight="1" spans="1:6">
      <c r="A466" s="406" t="s">
        <v>485</v>
      </c>
      <c r="B466" s="407">
        <f>SUM(B467,B469)</f>
        <v>350</v>
      </c>
      <c r="C466" s="407">
        <f>SUM(C467,C469)</f>
        <v>450</v>
      </c>
      <c r="D466" s="407">
        <f>SUM(D467,D469)</f>
        <v>350</v>
      </c>
      <c r="E466" s="438">
        <f t="shared" si="19"/>
        <v>1</v>
      </c>
      <c r="F466" s="438">
        <f t="shared" si="20"/>
        <v>0.778</v>
      </c>
    </row>
    <row r="467" ht="28" customHeight="1" spans="1:6">
      <c r="A467" s="406" t="s">
        <v>486</v>
      </c>
      <c r="B467" s="407">
        <f>SUM(B468:B468)</f>
        <v>250</v>
      </c>
      <c r="C467" s="407">
        <f>SUM(C468:C468)</f>
        <v>350</v>
      </c>
      <c r="D467" s="407">
        <f>SUM(D468:D468)</f>
        <v>350</v>
      </c>
      <c r="E467" s="438">
        <f t="shared" si="19"/>
        <v>1.4</v>
      </c>
      <c r="F467" s="438">
        <f t="shared" si="20"/>
        <v>1</v>
      </c>
    </row>
    <row r="468" ht="28" customHeight="1" spans="1:6">
      <c r="A468" s="57" t="s">
        <v>487</v>
      </c>
      <c r="B468" s="279">
        <v>250</v>
      </c>
      <c r="C468" s="279">
        <v>350</v>
      </c>
      <c r="D468" s="279">
        <v>350</v>
      </c>
      <c r="E468" s="441">
        <f t="shared" si="19"/>
        <v>1.4</v>
      </c>
      <c r="F468" s="441">
        <f t="shared" si="20"/>
        <v>1</v>
      </c>
    </row>
    <row r="469" ht="28" customHeight="1" spans="1:6">
      <c r="A469" s="404" t="s">
        <v>488</v>
      </c>
      <c r="B469" s="279">
        <f>SUM(B470)</f>
        <v>100</v>
      </c>
      <c r="C469" s="279">
        <f>SUM(C470)</f>
        <v>100</v>
      </c>
      <c r="D469" s="279">
        <f>SUM(D470)</f>
        <v>0</v>
      </c>
      <c r="E469" s="441">
        <f t="shared" si="19"/>
        <v>0</v>
      </c>
      <c r="F469" s="441">
        <f t="shared" si="20"/>
        <v>0</v>
      </c>
    </row>
    <row r="470" ht="28" customHeight="1" spans="1:6">
      <c r="A470" s="393" t="s">
        <v>489</v>
      </c>
      <c r="B470" s="279">
        <v>100</v>
      </c>
      <c r="C470" s="279">
        <v>100</v>
      </c>
      <c r="D470" s="279"/>
      <c r="E470" s="441">
        <f t="shared" si="19"/>
        <v>0</v>
      </c>
      <c r="F470" s="441">
        <f t="shared" si="20"/>
        <v>0</v>
      </c>
    </row>
    <row r="471" ht="28" customHeight="1" spans="1:6">
      <c r="A471" s="404" t="s">
        <v>490</v>
      </c>
      <c r="B471" s="271">
        <f>SUM(B472,B476,B478,B480,B484,B487,B491)</f>
        <v>5116</v>
      </c>
      <c r="C471" s="271">
        <f>SUM(C472,C476,C478,C480,C484)</f>
        <v>2405</v>
      </c>
      <c r="D471" s="271">
        <f>SUM(D472,D476,D478,D480,D484,D487)</f>
        <v>3616</v>
      </c>
      <c r="E471" s="438">
        <f t="shared" si="19"/>
        <v>0.707</v>
      </c>
      <c r="F471" s="438">
        <f t="shared" si="20"/>
        <v>1.504</v>
      </c>
    </row>
    <row r="472" ht="28" customHeight="1" spans="1:6">
      <c r="A472" s="404" t="s">
        <v>491</v>
      </c>
      <c r="B472" s="271">
        <f>SUM(B473:B475)</f>
        <v>257</v>
      </c>
      <c r="C472" s="271">
        <f>SUM(C473:C475)</f>
        <v>298</v>
      </c>
      <c r="D472" s="271">
        <f>SUM(D473:D475)</f>
        <v>348</v>
      </c>
      <c r="E472" s="438">
        <f t="shared" si="19"/>
        <v>1.354</v>
      </c>
      <c r="F472" s="438">
        <f t="shared" si="20"/>
        <v>1.168</v>
      </c>
    </row>
    <row r="473" ht="28" customHeight="1" spans="1:6">
      <c r="A473" s="393" t="s">
        <v>386</v>
      </c>
      <c r="B473" s="273">
        <v>240</v>
      </c>
      <c r="C473" s="273">
        <v>220</v>
      </c>
      <c r="D473" s="273">
        <v>277</v>
      </c>
      <c r="E473" s="441">
        <f t="shared" si="19"/>
        <v>1.154</v>
      </c>
      <c r="F473" s="441">
        <f t="shared" si="20"/>
        <v>1.259</v>
      </c>
    </row>
    <row r="474" ht="28" customHeight="1" spans="1:6">
      <c r="A474" s="393" t="s">
        <v>387</v>
      </c>
      <c r="B474" s="279">
        <v>12</v>
      </c>
      <c r="C474" s="279">
        <v>60</v>
      </c>
      <c r="D474" s="279">
        <v>53</v>
      </c>
      <c r="E474" s="441">
        <f t="shared" si="19"/>
        <v>4.417</v>
      </c>
      <c r="F474" s="441">
        <f t="shared" si="20"/>
        <v>0.883</v>
      </c>
    </row>
    <row r="475" ht="28" customHeight="1" spans="1:6">
      <c r="A475" s="393" t="s">
        <v>492</v>
      </c>
      <c r="B475" s="279">
        <v>5</v>
      </c>
      <c r="C475" s="279">
        <v>18</v>
      </c>
      <c r="D475" s="279">
        <v>18</v>
      </c>
      <c r="E475" s="441">
        <f t="shared" si="19"/>
        <v>3.6</v>
      </c>
      <c r="F475" s="441">
        <f t="shared" si="20"/>
        <v>1</v>
      </c>
    </row>
    <row r="476" ht="28" customHeight="1" spans="1:6">
      <c r="A476" s="404" t="s">
        <v>493</v>
      </c>
      <c r="B476" s="407">
        <f>SUM(B477:B477)</f>
        <v>444</v>
      </c>
      <c r="C476" s="407">
        <f>SUM(C477:C477)</f>
        <v>291</v>
      </c>
      <c r="D476" s="407">
        <f>SUM(D477:D477)</f>
        <v>388</v>
      </c>
      <c r="E476" s="438">
        <f t="shared" si="19"/>
        <v>0.874</v>
      </c>
      <c r="F476" s="438">
        <f t="shared" si="20"/>
        <v>1.333</v>
      </c>
    </row>
    <row r="477" ht="28" customHeight="1" spans="1:6">
      <c r="A477" s="393" t="s">
        <v>494</v>
      </c>
      <c r="B477" s="273">
        <v>444</v>
      </c>
      <c r="C477" s="273">
        <v>291</v>
      </c>
      <c r="D477" s="273">
        <v>388</v>
      </c>
      <c r="E477" s="441">
        <f t="shared" ref="E477:E514" si="21">IF(ISERROR(D477/B477),"",D477/B477)</f>
        <v>0.874</v>
      </c>
      <c r="F477" s="441">
        <f t="shared" ref="F477:F514" si="22">IF(ISERROR(D477/C477),"",D477/C477)</f>
        <v>1.333</v>
      </c>
    </row>
    <row r="478" ht="28" customHeight="1" spans="1:6">
      <c r="A478" s="404" t="s">
        <v>495</v>
      </c>
      <c r="B478" s="407">
        <f>SUM(B479:B479)</f>
        <v>48</v>
      </c>
      <c r="C478" s="407">
        <f>SUM(C479:C479)</f>
        <v>45</v>
      </c>
      <c r="D478" s="407">
        <f>SUM(D479:D479)</f>
        <v>48</v>
      </c>
      <c r="E478" s="438">
        <f t="shared" si="21"/>
        <v>1</v>
      </c>
      <c r="F478" s="438">
        <f t="shared" si="22"/>
        <v>1.067</v>
      </c>
    </row>
    <row r="479" ht="28" customHeight="1" spans="1:6">
      <c r="A479" s="393" t="s">
        <v>496</v>
      </c>
      <c r="B479" s="279">
        <v>48</v>
      </c>
      <c r="C479" s="279">
        <v>45</v>
      </c>
      <c r="D479" s="279">
        <v>48</v>
      </c>
      <c r="E479" s="441">
        <f t="shared" si="21"/>
        <v>1</v>
      </c>
      <c r="F479" s="441">
        <f t="shared" si="22"/>
        <v>1.067</v>
      </c>
    </row>
    <row r="480" ht="28" customHeight="1" spans="1:6">
      <c r="A480" s="404" t="s">
        <v>497</v>
      </c>
      <c r="B480" s="407">
        <f>SUM(B481:B483)</f>
        <v>95</v>
      </c>
      <c r="C480" s="407">
        <f>SUM(C481:C483)</f>
        <v>100</v>
      </c>
      <c r="D480" s="407">
        <f>SUM(D481:D483)</f>
        <v>102</v>
      </c>
      <c r="E480" s="438">
        <f t="shared" si="21"/>
        <v>1.074</v>
      </c>
      <c r="F480" s="438">
        <f t="shared" si="22"/>
        <v>1.02</v>
      </c>
    </row>
    <row r="481" ht="28" customHeight="1" spans="1:6">
      <c r="A481" s="393" t="s">
        <v>498</v>
      </c>
      <c r="B481" s="273">
        <v>3</v>
      </c>
      <c r="C481" s="273">
        <v>3</v>
      </c>
      <c r="D481" s="273">
        <v>3</v>
      </c>
      <c r="E481" s="441">
        <f t="shared" si="21"/>
        <v>1</v>
      </c>
      <c r="F481" s="441">
        <f t="shared" si="22"/>
        <v>1</v>
      </c>
    </row>
    <row r="482" ht="28" customHeight="1" spans="1:6">
      <c r="A482" s="393" t="s">
        <v>499</v>
      </c>
      <c r="B482" s="273"/>
      <c r="C482" s="273">
        <v>7</v>
      </c>
      <c r="D482" s="273">
        <v>7</v>
      </c>
      <c r="E482" s="441" t="str">
        <f t="shared" si="21"/>
        <v/>
      </c>
      <c r="F482" s="441">
        <f t="shared" si="22"/>
        <v>1</v>
      </c>
    </row>
    <row r="483" ht="28" customHeight="1" spans="1:6">
      <c r="A483" s="393" t="s">
        <v>500</v>
      </c>
      <c r="B483" s="279">
        <v>92</v>
      </c>
      <c r="C483" s="279">
        <v>90</v>
      </c>
      <c r="D483" s="279">
        <v>92</v>
      </c>
      <c r="E483" s="441">
        <f t="shared" si="21"/>
        <v>1</v>
      </c>
      <c r="F483" s="441">
        <f t="shared" si="22"/>
        <v>1.022</v>
      </c>
    </row>
    <row r="484" ht="28" customHeight="1" spans="1:6">
      <c r="A484" s="404" t="s">
        <v>501</v>
      </c>
      <c r="B484" s="271">
        <f>SUM(B485:B486)</f>
        <v>3925</v>
      </c>
      <c r="C484" s="271">
        <f>SUM(C485:C486)</f>
        <v>1671</v>
      </c>
      <c r="D484" s="271">
        <f>SUM(D485:D486)</f>
        <v>2415</v>
      </c>
      <c r="E484" s="438">
        <f t="shared" si="21"/>
        <v>0.615</v>
      </c>
      <c r="F484" s="438">
        <f t="shared" si="22"/>
        <v>1.445</v>
      </c>
    </row>
    <row r="485" ht="28" customHeight="1" spans="1:6">
      <c r="A485" s="393" t="s">
        <v>502</v>
      </c>
      <c r="B485" s="273">
        <v>3520</v>
      </c>
      <c r="C485" s="273">
        <v>1444</v>
      </c>
      <c r="D485" s="273">
        <v>2131</v>
      </c>
      <c r="E485" s="441">
        <f t="shared" si="21"/>
        <v>0.605</v>
      </c>
      <c r="F485" s="441">
        <f t="shared" si="22"/>
        <v>1.476</v>
      </c>
    </row>
    <row r="486" ht="28" customHeight="1" spans="1:6">
      <c r="A486" s="393" t="s">
        <v>503</v>
      </c>
      <c r="B486" s="273">
        <v>405</v>
      </c>
      <c r="C486" s="273">
        <v>227</v>
      </c>
      <c r="D486" s="273">
        <v>284</v>
      </c>
      <c r="E486" s="441">
        <f t="shared" si="21"/>
        <v>0.701</v>
      </c>
      <c r="F486" s="441">
        <f t="shared" si="22"/>
        <v>1.251</v>
      </c>
    </row>
    <row r="487" ht="28" customHeight="1" spans="1:6">
      <c r="A487" s="404" t="s">
        <v>504</v>
      </c>
      <c r="B487" s="271">
        <f>SUM(B488:B489)</f>
        <v>247</v>
      </c>
      <c r="C487" s="271">
        <f>SUM(C488:C489)</f>
        <v>238</v>
      </c>
      <c r="D487" s="271">
        <f>SUM(D488:D490)</f>
        <v>315</v>
      </c>
      <c r="E487" s="438">
        <f t="shared" si="21"/>
        <v>1.275</v>
      </c>
      <c r="F487" s="438">
        <f t="shared" si="22"/>
        <v>1.324</v>
      </c>
    </row>
    <row r="488" ht="28" customHeight="1" spans="1:6">
      <c r="A488" s="393" t="s">
        <v>505</v>
      </c>
      <c r="B488" s="273">
        <v>197</v>
      </c>
      <c r="C488" s="273">
        <v>222</v>
      </c>
      <c r="D488" s="273">
        <v>250</v>
      </c>
      <c r="E488" s="441">
        <f t="shared" si="21"/>
        <v>1.269</v>
      </c>
      <c r="F488" s="441">
        <f t="shared" si="22"/>
        <v>1.126</v>
      </c>
    </row>
    <row r="489" ht="28" customHeight="1" spans="1:6">
      <c r="A489" s="393" t="s">
        <v>506</v>
      </c>
      <c r="B489" s="273">
        <v>50</v>
      </c>
      <c r="C489" s="273">
        <v>16</v>
      </c>
      <c r="D489" s="273">
        <v>20</v>
      </c>
      <c r="E489" s="441">
        <f t="shared" si="21"/>
        <v>0.4</v>
      </c>
      <c r="F489" s="441">
        <f t="shared" si="22"/>
        <v>1.25</v>
      </c>
    </row>
    <row r="490" ht="28" customHeight="1" spans="1:6">
      <c r="A490" s="393" t="s">
        <v>507</v>
      </c>
      <c r="B490" s="273"/>
      <c r="C490" s="273">
        <v>45</v>
      </c>
      <c r="D490" s="273">
        <v>45</v>
      </c>
      <c r="E490" s="441" t="str">
        <f t="shared" si="21"/>
        <v/>
      </c>
      <c r="F490" s="441">
        <f t="shared" si="22"/>
        <v>1</v>
      </c>
    </row>
    <row r="491" ht="28" customHeight="1" spans="1:6">
      <c r="A491" s="404" t="s">
        <v>508</v>
      </c>
      <c r="B491" s="273">
        <v>100</v>
      </c>
      <c r="C491" s="273"/>
      <c r="D491" s="273"/>
      <c r="E491" s="441">
        <f t="shared" si="21"/>
        <v>0</v>
      </c>
      <c r="F491" s="441" t="str">
        <f t="shared" si="22"/>
        <v/>
      </c>
    </row>
    <row r="492" ht="28" customHeight="1" spans="1:6">
      <c r="A492" s="406" t="s">
        <v>509</v>
      </c>
      <c r="B492" s="271">
        <v>1000</v>
      </c>
      <c r="C492" s="271">
        <v>0</v>
      </c>
      <c r="D492" s="271"/>
      <c r="E492" s="441">
        <f t="shared" si="21"/>
        <v>0</v>
      </c>
      <c r="F492" s="441" t="str">
        <f t="shared" si="22"/>
        <v/>
      </c>
    </row>
    <row r="493" ht="28" customHeight="1" spans="1:6">
      <c r="A493" s="406" t="s">
        <v>510</v>
      </c>
      <c r="B493" s="271">
        <f t="shared" ref="B493:B496" si="23">SUM(B494:B494)</f>
        <v>790</v>
      </c>
      <c r="C493" s="271"/>
      <c r="D493" s="271"/>
      <c r="E493" s="441">
        <f t="shared" si="21"/>
        <v>0</v>
      </c>
      <c r="F493" s="441" t="str">
        <f t="shared" si="22"/>
        <v/>
      </c>
    </row>
    <row r="494" ht="28" customHeight="1" spans="1:6">
      <c r="A494" s="57" t="s">
        <v>511</v>
      </c>
      <c r="B494" s="273">
        <v>790</v>
      </c>
      <c r="C494" s="273"/>
      <c r="D494" s="271"/>
      <c r="E494" s="441">
        <f t="shared" si="21"/>
        <v>0</v>
      </c>
      <c r="F494" s="441" t="str">
        <f t="shared" si="22"/>
        <v/>
      </c>
    </row>
    <row r="495" ht="28" customHeight="1" spans="1:6">
      <c r="A495" s="406" t="s">
        <v>512</v>
      </c>
      <c r="B495" s="271">
        <f t="shared" si="23"/>
        <v>0</v>
      </c>
      <c r="C495" s="271">
        <f t="shared" ref="C495:D498" si="24">SUM(C496)</f>
        <v>0</v>
      </c>
      <c r="D495" s="271">
        <f t="shared" si="24"/>
        <v>2729</v>
      </c>
      <c r="E495" s="438" t="str">
        <f t="shared" si="21"/>
        <v/>
      </c>
      <c r="F495" s="438" t="str">
        <f t="shared" si="22"/>
        <v/>
      </c>
    </row>
    <row r="496" ht="28" customHeight="1" spans="1:6">
      <c r="A496" s="57" t="s">
        <v>513</v>
      </c>
      <c r="B496" s="273">
        <f t="shared" si="23"/>
        <v>0</v>
      </c>
      <c r="C496" s="273">
        <f t="shared" si="24"/>
        <v>0</v>
      </c>
      <c r="D496" s="273">
        <f t="shared" si="24"/>
        <v>2729</v>
      </c>
      <c r="E496" s="441" t="str">
        <f t="shared" si="21"/>
        <v/>
      </c>
      <c r="F496" s="441" t="str">
        <f t="shared" si="22"/>
        <v/>
      </c>
    </row>
    <row r="497" ht="28" customHeight="1" spans="1:6">
      <c r="A497" s="57" t="s">
        <v>514</v>
      </c>
      <c r="B497" s="273"/>
      <c r="C497" s="273"/>
      <c r="D497" s="273">
        <v>2729</v>
      </c>
      <c r="E497" s="441" t="str">
        <f t="shared" si="21"/>
        <v/>
      </c>
      <c r="F497" s="441" t="str">
        <f t="shared" si="22"/>
        <v/>
      </c>
    </row>
    <row r="498" ht="28" customHeight="1" spans="1:6">
      <c r="A498" s="406" t="s">
        <v>515</v>
      </c>
      <c r="B498" s="273">
        <f>SUM(B499:B499)</f>
        <v>0</v>
      </c>
      <c r="C498" s="273"/>
      <c r="D498" s="271">
        <f t="shared" si="24"/>
        <v>8</v>
      </c>
      <c r="E498" s="441" t="str">
        <f t="shared" si="21"/>
        <v/>
      </c>
      <c r="F498" s="441" t="str">
        <f t="shared" si="22"/>
        <v/>
      </c>
    </row>
    <row r="499" ht="28" customHeight="1" spans="1:6">
      <c r="A499" s="406" t="s">
        <v>516</v>
      </c>
      <c r="B499" s="273"/>
      <c r="C499" s="273"/>
      <c r="D499" s="273">
        <v>8</v>
      </c>
      <c r="E499" s="441" t="str">
        <f t="shared" si="21"/>
        <v/>
      </c>
      <c r="F499" s="441" t="str">
        <f t="shared" si="22"/>
        <v/>
      </c>
    </row>
    <row r="500" ht="28" customHeight="1" spans="1:6">
      <c r="A500" s="503" t="s">
        <v>517</v>
      </c>
      <c r="B500" s="271">
        <f>SUM(B6+B99+B104+B130+B152+B163+B189+B273+B317+B339+B353+B414+B428+B435+B447+B459+B466+B471+B492+B493+B495)</f>
        <v>303983</v>
      </c>
      <c r="C500" s="271">
        <f>SUM(C6+C99+C104+C130+C152+C163+C189+C273+C317+C339+C353+C414+C428+C435+C447+C459+C466+C471+C492+C493+C495)</f>
        <v>303983</v>
      </c>
      <c r="D500" s="271">
        <f>SUM(D6,D444,D99,D104,D130,D152,D163,D189,D273,D317,D339,D353,D414,D428,D435,D447,D459,D466,D471,D495,D498)</f>
        <v>306361</v>
      </c>
      <c r="E500" s="438">
        <f t="shared" si="21"/>
        <v>1.008</v>
      </c>
      <c r="F500" s="438">
        <f t="shared" si="22"/>
        <v>1.008</v>
      </c>
    </row>
    <row r="501" ht="28" customHeight="1" spans="1:6">
      <c r="A501" s="406" t="s">
        <v>518</v>
      </c>
      <c r="B501" s="273">
        <f>SUM(B502:B502)</f>
        <v>6500</v>
      </c>
      <c r="C501" s="273">
        <v>6500</v>
      </c>
      <c r="D501" s="273">
        <f>SUM(D502:D502)</f>
        <v>4961</v>
      </c>
      <c r="E501" s="441">
        <f t="shared" si="21"/>
        <v>0.763</v>
      </c>
      <c r="F501" s="441">
        <f t="shared" si="22"/>
        <v>0.763</v>
      </c>
    </row>
    <row r="502" ht="28" customHeight="1" spans="1:6">
      <c r="A502" s="275" t="s">
        <v>519</v>
      </c>
      <c r="B502" s="397">
        <v>6500</v>
      </c>
      <c r="C502" s="397"/>
      <c r="D502" s="397">
        <f>SUM(D503:D504)</f>
        <v>4961</v>
      </c>
      <c r="E502" s="441">
        <f t="shared" si="21"/>
        <v>0.763</v>
      </c>
      <c r="F502" s="441" t="str">
        <f t="shared" si="22"/>
        <v/>
      </c>
    </row>
    <row r="503" ht="28" customHeight="1" spans="1:6">
      <c r="A503" s="275" t="s">
        <v>520</v>
      </c>
      <c r="B503" s="273"/>
      <c r="C503" s="273"/>
      <c r="D503" s="271"/>
      <c r="E503" s="441" t="str">
        <f t="shared" si="21"/>
        <v/>
      </c>
      <c r="F503" s="441" t="str">
        <f t="shared" si="22"/>
        <v/>
      </c>
    </row>
    <row r="504" ht="28" customHeight="1" spans="1:6">
      <c r="A504" s="275" t="s">
        <v>521</v>
      </c>
      <c r="B504" s="273"/>
      <c r="C504" s="273">
        <v>6500</v>
      </c>
      <c r="D504" s="273">
        <v>4961</v>
      </c>
      <c r="E504" s="441" t="str">
        <f t="shared" si="21"/>
        <v/>
      </c>
      <c r="F504" s="441">
        <f t="shared" si="22"/>
        <v>0.763</v>
      </c>
    </row>
    <row r="505" ht="28" customHeight="1" spans="1:6">
      <c r="A505" s="270" t="s">
        <v>522</v>
      </c>
      <c r="B505" s="273"/>
      <c r="C505" s="273"/>
      <c r="D505" s="271"/>
      <c r="E505" s="441" t="str">
        <f t="shared" si="21"/>
        <v/>
      </c>
      <c r="F505" s="441" t="str">
        <f t="shared" si="22"/>
        <v/>
      </c>
    </row>
    <row r="506" ht="28" customHeight="1" spans="1:6">
      <c r="A506" s="270" t="s">
        <v>523</v>
      </c>
      <c r="B506" s="273"/>
      <c r="C506" s="271"/>
      <c r="D506" s="271">
        <v>1407</v>
      </c>
      <c r="E506" s="438" t="str">
        <f t="shared" si="21"/>
        <v/>
      </c>
      <c r="F506" s="438" t="str">
        <f t="shared" si="22"/>
        <v/>
      </c>
    </row>
    <row r="507" ht="28" customHeight="1" spans="1:6">
      <c r="A507" s="270" t="s">
        <v>524</v>
      </c>
      <c r="B507" s="273"/>
      <c r="C507" s="273"/>
      <c r="D507" s="271"/>
      <c r="E507" s="441" t="str">
        <f t="shared" si="21"/>
        <v/>
      </c>
      <c r="F507" s="441" t="str">
        <f t="shared" si="22"/>
        <v/>
      </c>
    </row>
    <row r="508" ht="28" customHeight="1" spans="1:6">
      <c r="A508" s="270" t="s">
        <v>525</v>
      </c>
      <c r="B508" s="273"/>
      <c r="C508" s="271">
        <v>9942</v>
      </c>
      <c r="D508" s="271">
        <v>9942</v>
      </c>
      <c r="E508" s="441" t="str">
        <f t="shared" si="21"/>
        <v/>
      </c>
      <c r="F508" s="441">
        <f t="shared" si="22"/>
        <v>1</v>
      </c>
    </row>
    <row r="509" ht="28" customHeight="1" spans="1:6">
      <c r="A509" s="57" t="s">
        <v>526</v>
      </c>
      <c r="B509" s="273"/>
      <c r="C509" s="273">
        <f>C510+C511</f>
        <v>9942</v>
      </c>
      <c r="D509" s="273"/>
      <c r="E509" s="441" t="str">
        <f t="shared" si="21"/>
        <v/>
      </c>
      <c r="F509" s="441">
        <f t="shared" si="22"/>
        <v>0</v>
      </c>
    </row>
    <row r="510" ht="28" customHeight="1" spans="1:6">
      <c r="A510" s="57" t="s">
        <v>527</v>
      </c>
      <c r="B510" s="273"/>
      <c r="C510" s="273">
        <v>9942</v>
      </c>
      <c r="D510" s="273">
        <v>9942</v>
      </c>
      <c r="E510" s="441" t="str">
        <f t="shared" si="21"/>
        <v/>
      </c>
      <c r="F510" s="441">
        <f t="shared" si="22"/>
        <v>1</v>
      </c>
    </row>
    <row r="511" ht="28" customHeight="1" spans="1:6">
      <c r="A511" s="57" t="s">
        <v>528</v>
      </c>
      <c r="B511" s="273"/>
      <c r="C511" s="273"/>
      <c r="D511" s="271"/>
      <c r="E511" s="441" t="str">
        <f t="shared" si="21"/>
        <v/>
      </c>
      <c r="F511" s="441" t="str">
        <f t="shared" si="22"/>
        <v/>
      </c>
    </row>
    <row r="512" ht="28" customHeight="1" spans="1:6">
      <c r="A512" s="270" t="s">
        <v>529</v>
      </c>
      <c r="B512" s="273"/>
      <c r="C512" s="271">
        <v>2803</v>
      </c>
      <c r="D512" s="271">
        <f>D513</f>
        <v>4053</v>
      </c>
      <c r="E512" s="438" t="str">
        <f t="shared" si="21"/>
        <v/>
      </c>
      <c r="F512" s="438">
        <f t="shared" si="22"/>
        <v>1.446</v>
      </c>
    </row>
    <row r="513" ht="28" customHeight="1" spans="1:6">
      <c r="A513" s="275" t="s">
        <v>530</v>
      </c>
      <c r="B513" s="273"/>
      <c r="C513" s="273">
        <v>2803</v>
      </c>
      <c r="D513" s="273">
        <v>4053</v>
      </c>
      <c r="E513" s="441" t="str">
        <f t="shared" si="21"/>
        <v/>
      </c>
      <c r="F513" s="441">
        <f t="shared" si="22"/>
        <v>1.446</v>
      </c>
    </row>
    <row r="514" ht="28" customHeight="1" spans="1:6">
      <c r="A514" s="503" t="s">
        <v>531</v>
      </c>
      <c r="B514" s="271">
        <f>SUM(B500,B501,B505,B506,B507,B508,B512)</f>
        <v>310483</v>
      </c>
      <c r="C514" s="271">
        <f>SUM(C500,C501,C505,C506,C507,C508,C512)</f>
        <v>323228</v>
      </c>
      <c r="D514" s="271">
        <f>SUM(D500,D501,D505,D506,D507,D508,D512)</f>
        <v>326724</v>
      </c>
      <c r="E514" s="438">
        <f t="shared" si="21"/>
        <v>1.052</v>
      </c>
      <c r="F514" s="438">
        <f t="shared" si="22"/>
        <v>1.011</v>
      </c>
    </row>
  </sheetData>
  <autoFilter ref="A5:F514">
    <extLst/>
  </autoFilter>
  <mergeCells count="7">
    <mergeCell ref="A2:F2"/>
    <mergeCell ref="A4:A5"/>
    <mergeCell ref="B4:B5"/>
    <mergeCell ref="C4:C5"/>
    <mergeCell ref="D4:D5"/>
    <mergeCell ref="E4:E5"/>
    <mergeCell ref="F4:F5"/>
  </mergeCells>
  <dataValidations count="2">
    <dataValidation type="textLength" operator="lessThanOrEqual" allowBlank="1" showInputMessage="1" showErrorMessage="1" errorTitle="提示" error="此处最多只能输入 [20] 个字符。" sqref="B4:F4">
      <formula1>20</formula1>
    </dataValidation>
    <dataValidation type="custom" allowBlank="1" showInputMessage="1" showErrorMessage="1" errorTitle="提示" error="对不起，此处只能输入数字。" sqref="C6 D6 C7:D7 B28:D28 B29:D29 B39:D39 B40:D40 B41:D41 B42:D42 B54:D54 B60:D60 B78:D78 B81:C81 D81 B87:D87 B88:D88 B89:C89 D90 B92:D92 B96:C96 D96 B97:D97 B98:C98 D98 B106:C106 D106 B107:D107 B114:D114 B115:C115 D115 B116:D116 B117:C117 D117 B118:C118 D118 B119:D119 B123:C123 D123 B128:D128 B129:C129 D129 B135:D135 D139 D140 B144:C144 D144 B145:D145 B148:D148 B149:C149 D149 B150:D150 B151:C151 D151 B158:D158 B220:D220 B269:D269 B270:D270 B271:D271 B272:D272 B273:D273 B291:D291 B292:D292 D308 D309 B310 C310:D310 B311:C311 D311 B312:C312 D312 D315 D316 B327:D327 D337 D338 B366:D366 B367:D367 B368:D368 B369:D369 B370:D370 B371:D371 B379:D379 B384:D384 B393:D393 B424:D424 B425:C425 D425 D426 D427 B428:D428 B429:D429 B430:D430 B431:D431 B432:D432 B438:D438 B457:D457 B461:C461 D461 B462:C462 D462 B463:C463 D463 B466:D466 B467:D467 B468:D468 B469:D469 B470:D470 B476:D476 B477:C477 D477 B478:D478 B479:C479 D479 B480:D480 B481:C481 D481 B482:C482 D482 B483:C483 D483 B484:D484 B487:D487 B490:C490 D490 B491:D491 B514:C514 D514 B6:B10 C8:C10 D8:D12 D79:D80 D93:D95 D101:D103 D108:D113 D120:D122 D124:D127 D132:D134 D136:D138 D146:D147 D473:D475 D485:D486 D488:D489 B104:D105 B130:D131 B232:D233 B362:D363 B364:D365 B380:D381 B382:D383 B464:D465 B11:C12 B79:C80 B315:C316 B337:C338 B485:C486 B317:D320 B18:D27 B68:D77 B321:D326 B90:C91 B146:C147 B308:C309 B488:C489 B82:D86 B372:D376 B334:D336 B43:D53 B61:D67 B93:C95 B120:C122 B132:C134 B152:D157 B99:D100 B313:D314 B377:D378 B455:D456 B471:D472 B174:D180 B339:D361 B458:D460 B181:D200 B141:D143 B171:D173 B385:D392 B159:D170 B328:D333 B439:D454 B13:D17 B433:D437 B30:D38 B101:C103 B473:C475 B394:D423 B108:C113 B55:D59 B124:C127 B136:C140 B221:D231 B293:D307 B201:D219 B234:D268 B274:D290 B492:D513">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&amp;P+3 页，共 &amp;N+37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3">
    <tabColor rgb="FF92D050"/>
  </sheetPr>
  <dimension ref="A1:D31"/>
  <sheetViews>
    <sheetView showGridLines="0" showZeros="0" workbookViewId="0">
      <pane xSplit="1" ySplit="5" topLeftCell="B6" activePane="bottomRight" state="frozen"/>
      <selection/>
      <selection pane="topRight"/>
      <selection pane="bottomLeft"/>
      <selection pane="bottomRight" activeCell="G18" sqref="G18"/>
    </sheetView>
  </sheetViews>
  <sheetFormatPr defaultColWidth="9" defaultRowHeight="14.25" outlineLevelCol="3"/>
  <cols>
    <col min="1" max="1" width="40.625" style="3" customWidth="1"/>
    <col min="2" max="4" width="17.625" style="3" customWidth="1"/>
    <col min="5" max="16384" width="9" style="3"/>
  </cols>
  <sheetData>
    <row r="1" ht="20" customHeight="1" spans="1:1">
      <c r="A1" s="286" t="s">
        <v>1140</v>
      </c>
    </row>
    <row r="2" ht="30" customHeight="1" spans="1:4">
      <c r="A2" s="264" t="s">
        <v>1141</v>
      </c>
      <c r="B2" s="264"/>
      <c r="C2" s="264"/>
      <c r="D2" s="264"/>
    </row>
    <row r="3" ht="20" customHeight="1" spans="1:4">
      <c r="A3" s="287" t="str">
        <f>""</f>
        <v/>
      </c>
      <c r="C3" s="288" t="s">
        <v>2</v>
      </c>
      <c r="D3" s="288"/>
    </row>
    <row r="4" ht="20" customHeight="1" spans="1:4">
      <c r="A4" s="289" t="s">
        <v>3</v>
      </c>
      <c r="B4" s="268" t="s">
        <v>6</v>
      </c>
      <c r="C4" s="268" t="s">
        <v>788</v>
      </c>
      <c r="D4" s="268" t="s">
        <v>789</v>
      </c>
    </row>
    <row r="5" ht="20" customHeight="1" spans="1:4">
      <c r="A5" s="290"/>
      <c r="B5" s="268"/>
      <c r="C5" s="268"/>
      <c r="D5" s="268"/>
    </row>
    <row r="6" ht="30" customHeight="1" spans="1:4">
      <c r="A6" s="291" t="s">
        <v>534</v>
      </c>
      <c r="B6" s="292"/>
      <c r="C6" s="293"/>
      <c r="D6" s="294" t="str">
        <f>IF(AND(B6&lt;&gt;0,C6&lt;&gt;0),C6/B6,"")</f>
        <v/>
      </c>
    </row>
    <row r="7" ht="30" customHeight="1" spans="1:4">
      <c r="A7" s="291" t="s">
        <v>535</v>
      </c>
      <c r="B7" s="292"/>
      <c r="C7" s="293"/>
      <c r="D7" s="294" t="str">
        <f>IF(AND(B7&lt;&gt;0,C7&lt;&gt;0),C7/B7,"")</f>
        <v/>
      </c>
    </row>
    <row r="8" ht="30" customHeight="1" spans="1:4">
      <c r="A8" s="291" t="s">
        <v>536</v>
      </c>
      <c r="B8" s="292"/>
      <c r="C8" s="293"/>
      <c r="D8" s="294" t="str">
        <f>IF(AND(B8&lt;&gt;0,C8&lt;&gt;0),C8/B8,"")</f>
        <v/>
      </c>
    </row>
    <row r="9" ht="30" customHeight="1" spans="1:4">
      <c r="A9" s="291" t="s">
        <v>537</v>
      </c>
      <c r="B9" s="295">
        <f>SUM(B10:B16)</f>
        <v>25827</v>
      </c>
      <c r="C9" s="295">
        <f>SUM(C10:C16)</f>
        <v>53701</v>
      </c>
      <c r="D9" s="296">
        <f>IF(AND(B9&lt;&gt;0,C9&lt;&gt;0),C9/B9,"")</f>
        <v>2.079</v>
      </c>
    </row>
    <row r="10" ht="24" customHeight="1" spans="1:4">
      <c r="A10" s="297" t="s">
        <v>538</v>
      </c>
      <c r="B10" s="292">
        <v>25030</v>
      </c>
      <c r="C10" s="293">
        <v>41801</v>
      </c>
      <c r="D10" s="294">
        <f>IF(AND(B10&lt;&gt;0,C10&lt;&gt;0),C10/B10,"")</f>
        <v>1.67</v>
      </c>
    </row>
    <row r="11" ht="24" customHeight="1" spans="1:4">
      <c r="A11" s="298" t="s">
        <v>539</v>
      </c>
      <c r="B11" s="292"/>
      <c r="C11" s="293"/>
      <c r="D11" s="294" t="str">
        <f t="shared" ref="D11:D31" si="0">IF(AND(B11&lt;&gt;0,C11&lt;&gt;0),C11/B11,"")</f>
        <v/>
      </c>
    </row>
    <row r="12" ht="24" customHeight="1" spans="1:4">
      <c r="A12" s="297" t="s">
        <v>540</v>
      </c>
      <c r="B12" s="292"/>
      <c r="C12" s="293"/>
      <c r="D12" s="294" t="str">
        <f t="shared" si="0"/>
        <v/>
      </c>
    </row>
    <row r="13" ht="24" customHeight="1" spans="1:4">
      <c r="A13" s="298" t="s">
        <v>541</v>
      </c>
      <c r="B13" s="292"/>
      <c r="C13" s="293"/>
      <c r="D13" s="294" t="str">
        <f t="shared" si="0"/>
        <v/>
      </c>
    </row>
    <row r="14" ht="24" customHeight="1" spans="1:4">
      <c r="A14" s="298" t="s">
        <v>542</v>
      </c>
      <c r="B14" s="292"/>
      <c r="C14" s="293"/>
      <c r="D14" s="294" t="str">
        <f t="shared" si="0"/>
        <v/>
      </c>
    </row>
    <row r="15" ht="24" customHeight="1" spans="1:4">
      <c r="A15" s="298" t="s">
        <v>543</v>
      </c>
      <c r="B15" s="292">
        <v>797</v>
      </c>
      <c r="C15" s="293">
        <v>11900</v>
      </c>
      <c r="D15" s="294">
        <f t="shared" si="0"/>
        <v>14.931</v>
      </c>
    </row>
    <row r="16" ht="24" customHeight="1" spans="1:4">
      <c r="A16" s="297" t="s">
        <v>544</v>
      </c>
      <c r="B16" s="292"/>
      <c r="C16" s="293"/>
      <c r="D16" s="294" t="str">
        <f t="shared" si="0"/>
        <v/>
      </c>
    </row>
    <row r="17" ht="30" customHeight="1" spans="1:4">
      <c r="A17" s="291" t="s">
        <v>545</v>
      </c>
      <c r="B17" s="292"/>
      <c r="C17" s="293"/>
      <c r="D17" s="294" t="str">
        <f t="shared" si="0"/>
        <v/>
      </c>
    </row>
    <row r="18" ht="30" customHeight="1" spans="1:4">
      <c r="A18" s="291" t="s">
        <v>546</v>
      </c>
      <c r="B18" s="292"/>
      <c r="C18" s="292"/>
      <c r="D18" s="294" t="str">
        <f t="shared" si="0"/>
        <v/>
      </c>
    </row>
    <row r="19" ht="30" customHeight="1" spans="1:4">
      <c r="A19" s="291" t="s">
        <v>547</v>
      </c>
      <c r="B19" s="292"/>
      <c r="C19" s="293"/>
      <c r="D19" s="294" t="str">
        <f t="shared" si="0"/>
        <v/>
      </c>
    </row>
    <row r="20" ht="30" customHeight="1" spans="1:4">
      <c r="A20" s="291" t="s">
        <v>548</v>
      </c>
      <c r="B20" s="292"/>
      <c r="C20" s="293"/>
      <c r="D20" s="294" t="str">
        <f t="shared" si="0"/>
        <v/>
      </c>
    </row>
    <row r="21" ht="30" customHeight="1" spans="1:4">
      <c r="A21" s="291" t="s">
        <v>549</v>
      </c>
      <c r="B21" s="292"/>
      <c r="C21" s="292"/>
      <c r="D21" s="294" t="str">
        <f t="shared" si="0"/>
        <v/>
      </c>
    </row>
    <row r="22" ht="30" customHeight="1" spans="1:4">
      <c r="A22" s="291" t="s">
        <v>550</v>
      </c>
      <c r="B22" s="295">
        <v>248</v>
      </c>
      <c r="C22" s="295">
        <v>260</v>
      </c>
      <c r="D22" s="296">
        <f t="shared" si="0"/>
        <v>1.048</v>
      </c>
    </row>
    <row r="23" ht="30" customHeight="1" spans="1:4">
      <c r="A23" s="299" t="s">
        <v>32</v>
      </c>
      <c r="B23" s="295">
        <f>SUM(B6:B9,B17:B22)</f>
        <v>26075</v>
      </c>
      <c r="C23" s="295">
        <f>SUM(C6:C9,C17:C22)</f>
        <v>53961</v>
      </c>
      <c r="D23" s="296">
        <f t="shared" si="0"/>
        <v>2.069</v>
      </c>
    </row>
    <row r="24" ht="30" customHeight="1" spans="1:4">
      <c r="A24" s="300" t="s">
        <v>33</v>
      </c>
      <c r="B24" s="295">
        <f>SUM(B25,B28,B29,B30)</f>
        <v>45900</v>
      </c>
      <c r="C24" s="295">
        <f>C25</f>
        <v>1540</v>
      </c>
      <c r="D24" s="296">
        <f t="shared" si="0"/>
        <v>0.034</v>
      </c>
    </row>
    <row r="25" ht="24" customHeight="1" spans="1:4">
      <c r="A25" s="298" t="s">
        <v>551</v>
      </c>
      <c r="B25" s="292">
        <f>B26</f>
        <v>1085</v>
      </c>
      <c r="C25" s="292">
        <f>SUM(C26:C27)</f>
        <v>1540</v>
      </c>
      <c r="D25" s="294">
        <f t="shared" si="0"/>
        <v>1.419</v>
      </c>
    </row>
    <row r="26" ht="24" customHeight="1" spans="1:4">
      <c r="A26" s="298" t="s">
        <v>552</v>
      </c>
      <c r="B26" s="292">
        <v>1085</v>
      </c>
      <c r="C26" s="293">
        <v>1540</v>
      </c>
      <c r="D26" s="294">
        <f t="shared" si="0"/>
        <v>1.419</v>
      </c>
    </row>
    <row r="27" ht="24" customHeight="1" spans="1:4">
      <c r="A27" s="298" t="s">
        <v>553</v>
      </c>
      <c r="B27" s="292"/>
      <c r="C27" s="293"/>
      <c r="D27" s="294" t="str">
        <f t="shared" si="0"/>
        <v/>
      </c>
    </row>
    <row r="28" ht="30" customHeight="1" spans="1:4">
      <c r="A28" s="300" t="s">
        <v>554</v>
      </c>
      <c r="B28" s="295">
        <v>711</v>
      </c>
      <c r="C28" s="295">
        <v>510</v>
      </c>
      <c r="D28" s="296">
        <f t="shared" si="0"/>
        <v>0.717</v>
      </c>
    </row>
    <row r="29" ht="30" customHeight="1" spans="1:4">
      <c r="A29" s="300" t="s">
        <v>555</v>
      </c>
      <c r="B29" s="295"/>
      <c r="C29" s="301"/>
      <c r="D29" s="296" t="str">
        <f t="shared" si="0"/>
        <v/>
      </c>
    </row>
    <row r="30" ht="30" customHeight="1" spans="1:4">
      <c r="A30" s="302" t="s">
        <v>556</v>
      </c>
      <c r="B30" s="303">
        <v>44104</v>
      </c>
      <c r="C30" s="303"/>
      <c r="D30" s="296" t="str">
        <f t="shared" si="0"/>
        <v/>
      </c>
    </row>
    <row r="31" ht="30" customHeight="1" spans="1:4">
      <c r="A31" s="299" t="s">
        <v>96</v>
      </c>
      <c r="B31" s="304">
        <f>SUM(B23:B24)</f>
        <v>71975</v>
      </c>
      <c r="C31" s="304">
        <f>SUM(C23,C24,C28,C30)</f>
        <v>56011</v>
      </c>
      <c r="D31" s="296">
        <f t="shared" si="0"/>
        <v>0.778</v>
      </c>
    </row>
  </sheetData>
  <mergeCells count="6">
    <mergeCell ref="A2:D2"/>
    <mergeCell ref="C3:D3"/>
    <mergeCell ref="A4:A5"/>
    <mergeCell ref="B4:B5"/>
    <mergeCell ref="C4:C5"/>
    <mergeCell ref="D4:D5"/>
  </mergeCells>
  <dataValidations count="2">
    <dataValidation type="textLength" operator="lessThanOrEqual" allowBlank="1" showInputMessage="1" showErrorMessage="1" errorTitle="提示" error="此处最多只能输入 [20] 个字符。" sqref="B4:C4 D4">
      <formula1>20</formula1>
    </dataValidation>
    <dataValidation type="custom" allowBlank="1" showInputMessage="1" showErrorMessage="1" errorTitle="提示" error="对不起，此处只能输入数字。" sqref="B22 C22 B10:B15 B25:B27 C10:C15 C25:C27 B16:C21 B6:C9 B28:C31 B23:C24">
      <formula1>OR(B6="",ISNUMBER(B6))</formula1>
    </dataValidation>
  </dataValidation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&amp;P+43 页，共 &amp;N+53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D98"/>
  <sheetViews>
    <sheetView showZeros="0" workbookViewId="0">
      <pane xSplit="1" ySplit="5" topLeftCell="B66" activePane="bottomRight" state="frozen"/>
      <selection/>
      <selection pane="topRight"/>
      <selection pane="bottomLeft"/>
      <selection pane="bottomRight" activeCell="G76" sqref="G76"/>
    </sheetView>
  </sheetViews>
  <sheetFormatPr defaultColWidth="9" defaultRowHeight="14.25" outlineLevelCol="3"/>
  <cols>
    <col min="1" max="1" width="40.625" style="261" customWidth="1"/>
    <col min="2" max="4" width="17.625" style="184" customWidth="1"/>
    <col min="5" max="16384" width="9" style="184"/>
  </cols>
  <sheetData>
    <row r="1" s="184" customFormat="1" ht="20" customHeight="1" spans="1:1">
      <c r="A1" s="262" t="s">
        <v>1142</v>
      </c>
    </row>
    <row r="2" s="184" customFormat="1" ht="30" customHeight="1" spans="1:4">
      <c r="A2" s="263" t="s">
        <v>1143</v>
      </c>
      <c r="B2" s="264"/>
      <c r="C2" s="264"/>
      <c r="D2" s="264"/>
    </row>
    <row r="3" s="184" customFormat="1" ht="20" customHeight="1" spans="1:4">
      <c r="A3" s="265">
        <v>0</v>
      </c>
      <c r="B3" s="44"/>
      <c r="C3" s="266" t="s">
        <v>2</v>
      </c>
      <c r="D3" s="266"/>
    </row>
    <row r="4" s="184" customFormat="1" ht="20" customHeight="1" spans="1:4">
      <c r="A4" s="267" t="s">
        <v>3</v>
      </c>
      <c r="B4" s="268" t="s">
        <v>6</v>
      </c>
      <c r="C4" s="268" t="s">
        <v>788</v>
      </c>
      <c r="D4" s="268" t="s">
        <v>789</v>
      </c>
    </row>
    <row r="5" s="184" customFormat="1" ht="20" customHeight="1" spans="1:4">
      <c r="A5" s="269"/>
      <c r="B5" s="268"/>
      <c r="C5" s="268"/>
      <c r="D5" s="268"/>
    </row>
    <row r="6" s="184" customFormat="1" ht="30" customHeight="1" spans="1:4">
      <c r="A6" s="270" t="s">
        <v>1144</v>
      </c>
      <c r="B6" s="271">
        <f>SUM(B7,B11)</f>
        <v>30</v>
      </c>
      <c r="C6" s="271">
        <f>SUM(C7,C11)</f>
        <v>30</v>
      </c>
      <c r="D6" s="272">
        <f t="shared" ref="D6:D57" si="0">IF(AND(B6&lt;&gt;0,C6&lt;&gt;0),C6/B6,"")</f>
        <v>1</v>
      </c>
    </row>
    <row r="7" s="184" customFormat="1" ht="30" customHeight="1" spans="1:4">
      <c r="A7" s="270" t="s">
        <v>560</v>
      </c>
      <c r="B7" s="273">
        <f>SUM(B8:B10)</f>
        <v>0</v>
      </c>
      <c r="C7" s="273">
        <f>SUM(C8:C10)</f>
        <v>0</v>
      </c>
      <c r="D7" s="274" t="str">
        <f t="shared" si="0"/>
        <v/>
      </c>
    </row>
    <row r="8" s="184" customFormat="1" ht="24.95" customHeight="1" spans="1:4">
      <c r="A8" s="275" t="s">
        <v>561</v>
      </c>
      <c r="B8" s="273"/>
      <c r="C8" s="273"/>
      <c r="D8" s="274" t="str">
        <f t="shared" si="0"/>
        <v/>
      </c>
    </row>
    <row r="9" s="184" customFormat="1" ht="24.95" customHeight="1" spans="1:4">
      <c r="A9" s="275" t="s">
        <v>562</v>
      </c>
      <c r="B9" s="273"/>
      <c r="C9" s="276"/>
      <c r="D9" s="274" t="str">
        <f t="shared" si="0"/>
        <v/>
      </c>
    </row>
    <row r="10" s="184" customFormat="1" ht="24.95" customHeight="1" spans="1:4">
      <c r="A10" s="275" t="s">
        <v>563</v>
      </c>
      <c r="B10" s="273"/>
      <c r="C10" s="276"/>
      <c r="D10" s="274" t="str">
        <f t="shared" si="0"/>
        <v/>
      </c>
    </row>
    <row r="11" s="184" customFormat="1" ht="30" customHeight="1" spans="1:4">
      <c r="A11" s="270" t="s">
        <v>564</v>
      </c>
      <c r="B11" s="273">
        <f>SUM(B12)</f>
        <v>30</v>
      </c>
      <c r="C11" s="273">
        <f>SUM(C12)</f>
        <v>30</v>
      </c>
      <c r="D11" s="274">
        <f t="shared" si="0"/>
        <v>1</v>
      </c>
    </row>
    <row r="12" s="184" customFormat="1" ht="24.95" customHeight="1" spans="1:4">
      <c r="A12" s="275" t="s">
        <v>565</v>
      </c>
      <c r="B12" s="273">
        <v>30</v>
      </c>
      <c r="C12" s="276">
        <v>30</v>
      </c>
      <c r="D12" s="274">
        <f t="shared" si="0"/>
        <v>1</v>
      </c>
    </row>
    <row r="13" s="184" customFormat="1" ht="30" customHeight="1" spans="1:4">
      <c r="A13" s="277" t="s">
        <v>567</v>
      </c>
      <c r="B13" s="271">
        <f>SUM(B14+C18)</f>
        <v>66</v>
      </c>
      <c r="C13" s="271">
        <f>C14+C18</f>
        <v>60</v>
      </c>
      <c r="D13" s="272">
        <f t="shared" si="0"/>
        <v>0.909</v>
      </c>
    </row>
    <row r="14" s="184" customFormat="1" ht="30" customHeight="1" spans="1:4">
      <c r="A14" s="277" t="s">
        <v>568</v>
      </c>
      <c r="B14" s="273">
        <f>SUM(B15:B17)</f>
        <v>66</v>
      </c>
      <c r="C14" s="273">
        <f>SUM(C15:C17)</f>
        <v>60</v>
      </c>
      <c r="D14" s="274">
        <f t="shared" si="0"/>
        <v>0.909</v>
      </c>
    </row>
    <row r="15" s="184" customFormat="1" ht="24.95" customHeight="1" spans="1:4">
      <c r="A15" s="278" t="s">
        <v>569</v>
      </c>
      <c r="B15" s="273">
        <v>66</v>
      </c>
      <c r="C15" s="279">
        <v>60</v>
      </c>
      <c r="D15" s="274">
        <f t="shared" si="0"/>
        <v>0.909</v>
      </c>
    </row>
    <row r="16" s="184" customFormat="1" ht="24.95" customHeight="1" spans="1:4">
      <c r="A16" s="278" t="s">
        <v>570</v>
      </c>
      <c r="B16" s="273"/>
      <c r="C16" s="279"/>
      <c r="D16" s="274" t="str">
        <f t="shared" si="0"/>
        <v/>
      </c>
    </row>
    <row r="17" s="184" customFormat="1" ht="24.95" customHeight="1" spans="1:4">
      <c r="A17" s="278" t="s">
        <v>571</v>
      </c>
      <c r="B17" s="273"/>
      <c r="C17" s="279"/>
      <c r="D17" s="274" t="str">
        <f t="shared" si="0"/>
        <v/>
      </c>
    </row>
    <row r="18" s="184" customFormat="1" ht="30" customHeight="1" spans="1:4">
      <c r="A18" s="277" t="s">
        <v>572</v>
      </c>
      <c r="B18" s="273">
        <f>SUM(B19:B21)</f>
        <v>0</v>
      </c>
      <c r="C18" s="273">
        <f>SUM(C19:C21)</f>
        <v>0</v>
      </c>
      <c r="D18" s="274" t="str">
        <f t="shared" si="0"/>
        <v/>
      </c>
    </row>
    <row r="19" s="184" customFormat="1" ht="24.95" customHeight="1" spans="1:4">
      <c r="A19" s="278" t="s">
        <v>569</v>
      </c>
      <c r="B19" s="273"/>
      <c r="C19" s="279"/>
      <c r="D19" s="274" t="str">
        <f t="shared" si="0"/>
        <v/>
      </c>
    </row>
    <row r="20" s="184" customFormat="1" ht="24.95" customHeight="1" spans="1:4">
      <c r="A20" s="278" t="s">
        <v>570</v>
      </c>
      <c r="B20" s="273"/>
      <c r="C20" s="279"/>
      <c r="D20" s="274" t="str">
        <f t="shared" si="0"/>
        <v/>
      </c>
    </row>
    <row r="21" s="184" customFormat="1" ht="24.95" customHeight="1" spans="1:4">
      <c r="A21" s="278" t="s">
        <v>573</v>
      </c>
      <c r="B21" s="273"/>
      <c r="C21" s="279"/>
      <c r="D21" s="274" t="str">
        <f t="shared" si="0"/>
        <v/>
      </c>
    </row>
    <row r="22" s="184" customFormat="1" ht="30" customHeight="1" spans="1:4">
      <c r="A22" s="277" t="s">
        <v>574</v>
      </c>
      <c r="B22" s="273"/>
      <c r="C22" s="273"/>
      <c r="D22" s="274" t="str">
        <f t="shared" si="0"/>
        <v/>
      </c>
    </row>
    <row r="23" s="184" customFormat="1" ht="30" customHeight="1" spans="1:4">
      <c r="A23" s="277" t="s">
        <v>575</v>
      </c>
      <c r="B23" s="271">
        <f>SUM(B24+B47)</f>
        <v>25638</v>
      </c>
      <c r="C23" s="271">
        <f>SUM(C24+C47)</f>
        <v>53442</v>
      </c>
      <c r="D23" s="272">
        <f t="shared" si="0"/>
        <v>2.084</v>
      </c>
    </row>
    <row r="24" s="184" customFormat="1" ht="30" customHeight="1" spans="1:4">
      <c r="A24" s="277" t="s">
        <v>1145</v>
      </c>
      <c r="B24" s="271">
        <f>SUM(B25:B35)</f>
        <v>25381</v>
      </c>
      <c r="C24" s="271">
        <f>SUM(C25:C35)</f>
        <v>53137</v>
      </c>
      <c r="D24" s="272">
        <f t="shared" si="0"/>
        <v>2.094</v>
      </c>
    </row>
    <row r="25" s="184" customFormat="1" ht="24.95" customHeight="1" spans="1:4">
      <c r="A25" s="278" t="s">
        <v>577</v>
      </c>
      <c r="B25" s="273">
        <v>1488</v>
      </c>
      <c r="C25" s="279">
        <v>4251</v>
      </c>
      <c r="D25" s="274">
        <f t="shared" si="0"/>
        <v>2.857</v>
      </c>
    </row>
    <row r="26" s="184" customFormat="1" ht="24.95" customHeight="1" spans="1:4">
      <c r="A26" s="278" t="s">
        <v>578</v>
      </c>
      <c r="B26" s="273"/>
      <c r="C26" s="279"/>
      <c r="D26" s="274" t="str">
        <f t="shared" si="0"/>
        <v/>
      </c>
    </row>
    <row r="27" s="184" customFormat="1" ht="24.95" customHeight="1" spans="1:4">
      <c r="A27" s="278" t="s">
        <v>579</v>
      </c>
      <c r="B27" s="273">
        <v>11294</v>
      </c>
      <c r="C27" s="279">
        <v>10566</v>
      </c>
      <c r="D27" s="274">
        <f t="shared" si="0"/>
        <v>0.936</v>
      </c>
    </row>
    <row r="28" s="184" customFormat="1" ht="24.95" customHeight="1" spans="1:4">
      <c r="A28" s="278" t="s">
        <v>580</v>
      </c>
      <c r="B28" s="273">
        <v>314</v>
      </c>
      <c r="C28" s="279">
        <v>13790</v>
      </c>
      <c r="D28" s="274">
        <f t="shared" si="0"/>
        <v>43.917</v>
      </c>
    </row>
    <row r="29" s="184" customFormat="1" ht="24.95" customHeight="1" spans="1:4">
      <c r="A29" s="278" t="s">
        <v>581</v>
      </c>
      <c r="B29" s="273"/>
      <c r="C29" s="279"/>
      <c r="D29" s="274" t="str">
        <f t="shared" si="0"/>
        <v/>
      </c>
    </row>
    <row r="30" s="184" customFormat="1" ht="24.95" customHeight="1" spans="1:4">
      <c r="A30" s="278" t="s">
        <v>582</v>
      </c>
      <c r="B30" s="273">
        <v>2457</v>
      </c>
      <c r="C30" s="279">
        <v>3500</v>
      </c>
      <c r="D30" s="274">
        <f t="shared" si="0"/>
        <v>1.425</v>
      </c>
    </row>
    <row r="31" s="184" customFormat="1" ht="24.95" customHeight="1" spans="1:4">
      <c r="A31" s="275" t="s">
        <v>583</v>
      </c>
      <c r="B31" s="273"/>
      <c r="C31" s="279"/>
      <c r="D31" s="274" t="str">
        <f t="shared" si="0"/>
        <v/>
      </c>
    </row>
    <row r="32" s="184" customFormat="1" ht="24.95" customHeight="1" spans="1:4">
      <c r="A32" s="275" t="s">
        <v>584</v>
      </c>
      <c r="B32" s="273"/>
      <c r="C32" s="279"/>
      <c r="D32" s="274" t="str">
        <f t="shared" si="0"/>
        <v/>
      </c>
    </row>
    <row r="33" s="184" customFormat="1" ht="24.95" customHeight="1" spans="1:4">
      <c r="A33" s="278" t="s">
        <v>585</v>
      </c>
      <c r="B33" s="273">
        <v>649</v>
      </c>
      <c r="C33" s="279"/>
      <c r="D33" s="274" t="str">
        <f t="shared" si="0"/>
        <v/>
      </c>
    </row>
    <row r="34" s="184" customFormat="1" ht="24.95" customHeight="1" spans="1:4">
      <c r="A34" s="278" t="s">
        <v>586</v>
      </c>
      <c r="B34" s="273"/>
      <c r="C34" s="279"/>
      <c r="D34" s="274" t="str">
        <f t="shared" si="0"/>
        <v/>
      </c>
    </row>
    <row r="35" s="184" customFormat="1" ht="30" customHeight="1" spans="1:4">
      <c r="A35" s="278" t="s">
        <v>587</v>
      </c>
      <c r="B35" s="273">
        <v>9179</v>
      </c>
      <c r="C35" s="279">
        <v>21030</v>
      </c>
      <c r="D35" s="274">
        <f t="shared" si="0"/>
        <v>2.291</v>
      </c>
    </row>
    <row r="36" s="184" customFormat="1" ht="30" customHeight="1" spans="1:4">
      <c r="A36" s="278" t="s">
        <v>588</v>
      </c>
      <c r="B36" s="273"/>
      <c r="C36" s="273"/>
      <c r="D36" s="274" t="str">
        <f t="shared" si="0"/>
        <v/>
      </c>
    </row>
    <row r="37" s="184" customFormat="1" ht="30" customHeight="1" spans="1:4">
      <c r="A37" s="278" t="s">
        <v>1146</v>
      </c>
      <c r="B37" s="273">
        <f>SUM(B38:B40)</f>
        <v>0</v>
      </c>
      <c r="C37" s="273"/>
      <c r="D37" s="274" t="str">
        <f t="shared" si="0"/>
        <v/>
      </c>
    </row>
    <row r="38" s="184" customFormat="1" ht="24.95" customHeight="1" spans="1:4">
      <c r="A38" s="278" t="s">
        <v>590</v>
      </c>
      <c r="B38" s="273"/>
      <c r="C38" s="279"/>
      <c r="D38" s="274" t="str">
        <f t="shared" si="0"/>
        <v/>
      </c>
    </row>
    <row r="39" s="184" customFormat="1" ht="24.95" customHeight="1" spans="1:4">
      <c r="A39" s="278" t="s">
        <v>591</v>
      </c>
      <c r="B39" s="273"/>
      <c r="C39" s="279"/>
      <c r="D39" s="274" t="str">
        <f t="shared" si="0"/>
        <v/>
      </c>
    </row>
    <row r="40" s="184" customFormat="1" ht="24.95" customHeight="1" spans="1:4">
      <c r="A40" s="278" t="s">
        <v>592</v>
      </c>
      <c r="B40" s="273"/>
      <c r="C40" s="279"/>
      <c r="D40" s="274" t="str">
        <f t="shared" si="0"/>
        <v/>
      </c>
    </row>
    <row r="41" s="184" customFormat="1" ht="30" customHeight="1" spans="1:4">
      <c r="A41" s="278" t="s">
        <v>1147</v>
      </c>
      <c r="B41" s="273"/>
      <c r="C41" s="279"/>
      <c r="D41" s="274" t="str">
        <f t="shared" si="0"/>
        <v/>
      </c>
    </row>
    <row r="42" s="184" customFormat="1" ht="30" customHeight="1" spans="1:4">
      <c r="A42" s="278" t="s">
        <v>594</v>
      </c>
      <c r="B42" s="273">
        <f>SUM(B43:B45)</f>
        <v>0</v>
      </c>
      <c r="C42" s="273"/>
      <c r="D42" s="274" t="str">
        <f t="shared" si="0"/>
        <v/>
      </c>
    </row>
    <row r="43" s="184" customFormat="1" ht="24.95" customHeight="1" spans="1:4">
      <c r="A43" s="278" t="s">
        <v>595</v>
      </c>
      <c r="B43" s="273"/>
      <c r="C43" s="273"/>
      <c r="D43" s="274" t="str">
        <f t="shared" si="0"/>
        <v/>
      </c>
    </row>
    <row r="44" s="184" customFormat="1" ht="24.95" customHeight="1" spans="1:4">
      <c r="A44" s="278" t="s">
        <v>596</v>
      </c>
      <c r="B44" s="273"/>
      <c r="C44" s="279"/>
      <c r="D44" s="274" t="str">
        <f t="shared" si="0"/>
        <v/>
      </c>
    </row>
    <row r="45" s="184" customFormat="1" ht="24.95" customHeight="1" spans="1:4">
      <c r="A45" s="278" t="s">
        <v>597</v>
      </c>
      <c r="B45" s="273"/>
      <c r="C45" s="279"/>
      <c r="D45" s="274" t="str">
        <f t="shared" si="0"/>
        <v/>
      </c>
    </row>
    <row r="46" s="184" customFormat="1" ht="30" customHeight="1" spans="1:4">
      <c r="A46" s="278" t="s">
        <v>1148</v>
      </c>
      <c r="B46" s="273"/>
      <c r="C46" s="273"/>
      <c r="D46" s="274" t="str">
        <f t="shared" si="0"/>
        <v/>
      </c>
    </row>
    <row r="47" s="184" customFormat="1" ht="30" customHeight="1" spans="1:4">
      <c r="A47" s="270" t="s">
        <v>599</v>
      </c>
      <c r="B47" s="271">
        <f>B48+B49</f>
        <v>257</v>
      </c>
      <c r="C47" s="271">
        <f>C48+C49</f>
        <v>305</v>
      </c>
      <c r="D47" s="272">
        <f t="shared" si="0"/>
        <v>1.187</v>
      </c>
    </row>
    <row r="48" s="184" customFormat="1" ht="24.95" customHeight="1" spans="1:4">
      <c r="A48" s="275" t="s">
        <v>600</v>
      </c>
      <c r="B48" s="273">
        <v>236</v>
      </c>
      <c r="C48" s="273">
        <v>260</v>
      </c>
      <c r="D48" s="274">
        <f t="shared" si="0"/>
        <v>1.102</v>
      </c>
    </row>
    <row r="49" s="184" customFormat="1" ht="24.95" customHeight="1" spans="1:4">
      <c r="A49" s="275" t="s">
        <v>601</v>
      </c>
      <c r="B49" s="273">
        <v>21</v>
      </c>
      <c r="C49" s="273">
        <v>45</v>
      </c>
      <c r="D49" s="274">
        <f t="shared" si="0"/>
        <v>2.143</v>
      </c>
    </row>
    <row r="50" s="184" customFormat="1" ht="30" customHeight="1" spans="1:4">
      <c r="A50" s="270" t="s">
        <v>602</v>
      </c>
      <c r="B50" s="271">
        <f>SUM(B51,B52,B55)</f>
        <v>170</v>
      </c>
      <c r="C50" s="271">
        <f>SUM(C51,C52,C55)</f>
        <v>170</v>
      </c>
      <c r="D50" s="274">
        <f t="shared" si="0"/>
        <v>1</v>
      </c>
    </row>
    <row r="51" s="184" customFormat="1" ht="30" customHeight="1" spans="1:4">
      <c r="A51" s="278" t="s">
        <v>603</v>
      </c>
      <c r="B51" s="273"/>
      <c r="C51" s="279"/>
      <c r="D51" s="274" t="str">
        <f t="shared" si="0"/>
        <v/>
      </c>
    </row>
    <row r="52" s="184" customFormat="1" ht="30" customHeight="1" spans="1:4">
      <c r="A52" s="278" t="s">
        <v>1149</v>
      </c>
      <c r="B52" s="273">
        <f>SUM(B53:B54)</f>
        <v>170</v>
      </c>
      <c r="C52" s="273">
        <v>170</v>
      </c>
      <c r="D52" s="274">
        <f t="shared" si="0"/>
        <v>1</v>
      </c>
    </row>
    <row r="53" s="184" customFormat="1" ht="24.95" customHeight="1" spans="1:4">
      <c r="A53" s="278" t="s">
        <v>570</v>
      </c>
      <c r="B53" s="273"/>
      <c r="C53" s="273"/>
      <c r="D53" s="274" t="str">
        <f t="shared" si="0"/>
        <v/>
      </c>
    </row>
    <row r="54" s="184" customFormat="1" ht="24.95" customHeight="1" spans="1:4">
      <c r="A54" s="278" t="s">
        <v>605</v>
      </c>
      <c r="B54" s="273">
        <v>170</v>
      </c>
      <c r="C54" s="273">
        <v>170</v>
      </c>
      <c r="D54" s="274">
        <f t="shared" si="0"/>
        <v>1</v>
      </c>
    </row>
    <row r="55" s="184" customFormat="1" ht="30" customHeight="1" spans="1:4">
      <c r="A55" s="275" t="s">
        <v>1150</v>
      </c>
      <c r="B55" s="273">
        <v>0</v>
      </c>
      <c r="C55" s="273"/>
      <c r="D55" s="274" t="str">
        <f t="shared" si="0"/>
        <v/>
      </c>
    </row>
    <row r="56" s="184" customFormat="1" ht="24.95" customHeight="1" spans="1:4">
      <c r="A56" s="275" t="s">
        <v>607</v>
      </c>
      <c r="B56" s="273"/>
      <c r="C56" s="273"/>
      <c r="D56" s="274" t="str">
        <f t="shared" si="0"/>
        <v/>
      </c>
    </row>
    <row r="57" s="184" customFormat="1" ht="30" customHeight="1" spans="1:4">
      <c r="A57" s="277" t="s">
        <v>1151</v>
      </c>
      <c r="B57" s="271">
        <f>B58+B60+B64</f>
        <v>32818</v>
      </c>
      <c r="C57" s="271">
        <f>C60+C64</f>
        <v>1280</v>
      </c>
      <c r="D57" s="272">
        <f t="shared" si="0"/>
        <v>0.039</v>
      </c>
    </row>
    <row r="58" s="184" customFormat="1" ht="30" customHeight="1" spans="1:4">
      <c r="A58" s="277" t="s">
        <v>612</v>
      </c>
      <c r="B58" s="271">
        <f>B59</f>
        <v>32000</v>
      </c>
      <c r="C58" s="271"/>
      <c r="D58" s="272"/>
    </row>
    <row r="59" s="184" customFormat="1" ht="30" customHeight="1" spans="1:4">
      <c r="A59" s="278" t="s">
        <v>613</v>
      </c>
      <c r="B59" s="273">
        <v>32000</v>
      </c>
      <c r="C59" s="271"/>
      <c r="D59" s="272"/>
    </row>
    <row r="60" s="184" customFormat="1" ht="30" customHeight="1" spans="1:4">
      <c r="A60" s="270" t="s">
        <v>614</v>
      </c>
      <c r="B60" s="271">
        <f>SUM(B61:B63)</f>
        <v>5</v>
      </c>
      <c r="C60" s="271">
        <f>SUM(C61:C63)</f>
        <v>10</v>
      </c>
      <c r="D60" s="272">
        <f t="shared" ref="D60:D70" si="1">IF(AND(B60&lt;&gt;0,C60&lt;&gt;0),C60/B60,"")</f>
        <v>2</v>
      </c>
    </row>
    <row r="61" s="184" customFormat="1" ht="24.95" customHeight="1" spans="1:4">
      <c r="A61" s="275" t="s">
        <v>615</v>
      </c>
      <c r="B61" s="273">
        <v>3</v>
      </c>
      <c r="C61" s="279">
        <v>5</v>
      </c>
      <c r="D61" s="274">
        <f t="shared" si="1"/>
        <v>1.667</v>
      </c>
    </row>
    <row r="62" s="184" customFormat="1" ht="24.95" customHeight="1" spans="1:4">
      <c r="A62" s="275" t="s">
        <v>616</v>
      </c>
      <c r="B62" s="273"/>
      <c r="C62" s="279"/>
      <c r="D62" s="274" t="str">
        <f t="shared" si="1"/>
        <v/>
      </c>
    </row>
    <row r="63" s="184" customFormat="1" ht="24.95" customHeight="1" spans="1:4">
      <c r="A63" s="275" t="s">
        <v>617</v>
      </c>
      <c r="B63" s="273">
        <v>2</v>
      </c>
      <c r="C63" s="279">
        <v>5</v>
      </c>
      <c r="D63" s="274">
        <f t="shared" si="1"/>
        <v>2.5</v>
      </c>
    </row>
    <row r="64" s="184" customFormat="1" ht="30" customHeight="1" spans="1:4">
      <c r="A64" s="270" t="s">
        <v>1152</v>
      </c>
      <c r="B64" s="271">
        <f>SUM(B65:B70)</f>
        <v>813</v>
      </c>
      <c r="C64" s="271">
        <f>SUM(C65:C70)</f>
        <v>1270</v>
      </c>
      <c r="D64" s="272">
        <f t="shared" si="1"/>
        <v>1.562</v>
      </c>
    </row>
    <row r="65" s="184" customFormat="1" ht="24.95" customHeight="1" spans="1:4">
      <c r="A65" s="275" t="s">
        <v>619</v>
      </c>
      <c r="B65" s="273">
        <v>219</v>
      </c>
      <c r="C65" s="273">
        <v>504</v>
      </c>
      <c r="D65" s="274">
        <f t="shared" si="1"/>
        <v>2.301</v>
      </c>
    </row>
    <row r="66" s="184" customFormat="1" ht="24.95" customHeight="1" spans="1:4">
      <c r="A66" s="275" t="s">
        <v>620</v>
      </c>
      <c r="B66" s="273">
        <v>126</v>
      </c>
      <c r="C66" s="273">
        <v>250</v>
      </c>
      <c r="D66" s="274">
        <f t="shared" si="1"/>
        <v>1.984</v>
      </c>
    </row>
    <row r="67" s="184" customFormat="1" ht="24.95" customHeight="1" spans="1:4">
      <c r="A67" s="275" t="s">
        <v>621</v>
      </c>
      <c r="B67" s="273">
        <v>27</v>
      </c>
      <c r="C67" s="273">
        <v>42</v>
      </c>
      <c r="D67" s="274">
        <f t="shared" si="1"/>
        <v>1.556</v>
      </c>
    </row>
    <row r="68" s="184" customFormat="1" ht="24.95" customHeight="1" spans="1:4">
      <c r="A68" s="275" t="s">
        <v>622</v>
      </c>
      <c r="B68" s="273">
        <v>79</v>
      </c>
      <c r="C68" s="273">
        <v>50</v>
      </c>
      <c r="D68" s="274">
        <f t="shared" si="1"/>
        <v>0.633</v>
      </c>
    </row>
    <row r="69" s="184" customFormat="1" ht="24.95" customHeight="1" spans="1:4">
      <c r="A69" s="275" t="s">
        <v>623</v>
      </c>
      <c r="B69" s="273">
        <v>148</v>
      </c>
      <c r="C69" s="273">
        <v>154</v>
      </c>
      <c r="D69" s="274">
        <f t="shared" si="1"/>
        <v>1.041</v>
      </c>
    </row>
    <row r="70" s="184" customFormat="1" ht="30" customHeight="1" spans="1:4">
      <c r="A70" s="275" t="s">
        <v>624</v>
      </c>
      <c r="B70" s="280">
        <v>214</v>
      </c>
      <c r="C70" s="280">
        <v>270</v>
      </c>
      <c r="D70" s="274">
        <f t="shared" si="1"/>
        <v>1.262</v>
      </c>
    </row>
    <row r="71" s="184" customFormat="1" ht="30" customHeight="1" spans="1:4">
      <c r="A71" s="277" t="s">
        <v>1153</v>
      </c>
      <c r="B71" s="273"/>
      <c r="C71" s="271">
        <f>C72</f>
        <v>0</v>
      </c>
      <c r="D71" s="274"/>
    </row>
    <row r="72" s="184" customFormat="1" ht="30" customHeight="1" spans="1:4">
      <c r="A72" s="278" t="s">
        <v>1154</v>
      </c>
      <c r="B72" s="273"/>
      <c r="C72" s="273"/>
      <c r="D72" s="274"/>
    </row>
    <row r="73" s="184" customFormat="1" ht="30" customHeight="1" spans="1:4">
      <c r="A73" s="270" t="s">
        <v>1155</v>
      </c>
      <c r="B73" s="271">
        <f>SUM(B74)</f>
        <v>4</v>
      </c>
      <c r="C73" s="271">
        <f>SUM(C74)</f>
        <v>989</v>
      </c>
      <c r="D73" s="274">
        <f t="shared" ref="D73:D75" si="2">IF(AND(B73&lt;&gt;0,C73&lt;&gt;0),C73/B73,"")</f>
        <v>247.25</v>
      </c>
    </row>
    <row r="74" s="184" customFormat="1" ht="24.95" customHeight="1" spans="1:4">
      <c r="A74" s="275" t="s">
        <v>626</v>
      </c>
      <c r="B74" s="273">
        <f>B75+B76</f>
        <v>4</v>
      </c>
      <c r="C74" s="273">
        <f>C75+C76</f>
        <v>989</v>
      </c>
      <c r="D74" s="274">
        <f t="shared" si="2"/>
        <v>247.25</v>
      </c>
    </row>
    <row r="75" s="184" customFormat="1" ht="24.95" customHeight="1" spans="1:4">
      <c r="A75" s="275" t="s">
        <v>627</v>
      </c>
      <c r="B75" s="273">
        <v>4</v>
      </c>
      <c r="C75" s="279">
        <v>6</v>
      </c>
      <c r="D75" s="274">
        <f t="shared" si="2"/>
        <v>1.5</v>
      </c>
    </row>
    <row r="76" s="184" customFormat="1" ht="30" customHeight="1" spans="1:4">
      <c r="A76" s="275" t="s">
        <v>1156</v>
      </c>
      <c r="B76" s="273"/>
      <c r="C76" s="279">
        <v>983</v>
      </c>
      <c r="D76" s="274"/>
    </row>
    <row r="77" s="184" customFormat="1" ht="24.95" customHeight="1" spans="1:4">
      <c r="A77" s="270" t="s">
        <v>1157</v>
      </c>
      <c r="B77" s="271">
        <f>B78</f>
        <v>35</v>
      </c>
      <c r="C77" s="271">
        <f>C78</f>
        <v>0</v>
      </c>
      <c r="D77" s="274" t="str">
        <f t="shared" ref="D77:D98" si="3">IF(AND(B77&lt;&gt;0,C77&lt;&gt;0),C77/B77,"")</f>
        <v/>
      </c>
    </row>
    <row r="78" s="184" customFormat="1" ht="24.95" customHeight="1" spans="1:4">
      <c r="A78" s="275" t="s">
        <v>629</v>
      </c>
      <c r="B78" s="273">
        <f>B79</f>
        <v>35</v>
      </c>
      <c r="C78" s="273">
        <f>C79</f>
        <v>0</v>
      </c>
      <c r="D78" s="274" t="str">
        <f t="shared" si="3"/>
        <v/>
      </c>
    </row>
    <row r="79" s="184" customFormat="1" ht="24.95" customHeight="1" spans="1:4">
      <c r="A79" s="275" t="s">
        <v>630</v>
      </c>
      <c r="B79" s="273">
        <v>35</v>
      </c>
      <c r="C79" s="279"/>
      <c r="D79" s="274" t="str">
        <f t="shared" si="3"/>
        <v/>
      </c>
    </row>
    <row r="80" s="184" customFormat="1" ht="24.95" customHeight="1" spans="1:4">
      <c r="A80" s="270" t="s">
        <v>1158</v>
      </c>
      <c r="B80" s="271">
        <f>B81+B84</f>
        <v>12104</v>
      </c>
      <c r="C80" s="271">
        <f>C81+C84</f>
        <v>0</v>
      </c>
      <c r="D80" s="274" t="str">
        <f t="shared" si="3"/>
        <v/>
      </c>
    </row>
    <row r="81" s="184" customFormat="1" ht="24.95" customHeight="1" spans="1:4">
      <c r="A81" s="275" t="s">
        <v>632</v>
      </c>
      <c r="B81" s="273">
        <f>B82+B83</f>
        <v>12000</v>
      </c>
      <c r="C81" s="273">
        <f>C82+C83</f>
        <v>0</v>
      </c>
      <c r="D81" s="274" t="str">
        <f t="shared" si="3"/>
        <v/>
      </c>
    </row>
    <row r="82" s="184" customFormat="1" ht="24.95" customHeight="1" spans="1:4">
      <c r="A82" s="275" t="s">
        <v>633</v>
      </c>
      <c r="B82" s="273">
        <v>4000</v>
      </c>
      <c r="C82" s="279"/>
      <c r="D82" s="274" t="str">
        <f t="shared" si="3"/>
        <v/>
      </c>
    </row>
    <row r="83" s="184" customFormat="1" ht="24.95" customHeight="1" spans="1:4">
      <c r="A83" s="275" t="s">
        <v>634</v>
      </c>
      <c r="B83" s="273">
        <v>8000</v>
      </c>
      <c r="C83" s="279"/>
      <c r="D83" s="274" t="str">
        <f t="shared" si="3"/>
        <v/>
      </c>
    </row>
    <row r="84" s="184" customFormat="1" ht="24.95" customHeight="1" spans="1:4">
      <c r="A84" s="275" t="s">
        <v>635</v>
      </c>
      <c r="B84" s="273">
        <f>B85</f>
        <v>104</v>
      </c>
      <c r="C84" s="273">
        <f>C85</f>
        <v>0</v>
      </c>
      <c r="D84" s="274" t="str">
        <f t="shared" si="3"/>
        <v/>
      </c>
    </row>
    <row r="85" s="184" customFormat="1" ht="24.95" customHeight="1" spans="1:4">
      <c r="A85" s="275" t="s">
        <v>636</v>
      </c>
      <c r="B85" s="273">
        <v>104</v>
      </c>
      <c r="C85" s="279"/>
      <c r="D85" s="274" t="str">
        <f t="shared" si="3"/>
        <v/>
      </c>
    </row>
    <row r="86" s="184" customFormat="1" ht="24.95" customHeight="1" spans="1:4">
      <c r="A86" s="281" t="s">
        <v>517</v>
      </c>
      <c r="B86" s="271">
        <f>SUM(B6+B13+B23+B50+B57)+B73+B77+B80</f>
        <v>70865</v>
      </c>
      <c r="C86" s="271">
        <f>SUM(C6+C13+C23+C50+C57)+C73+C77+C80</f>
        <v>55971</v>
      </c>
      <c r="D86" s="272">
        <f t="shared" si="3"/>
        <v>0.79</v>
      </c>
    </row>
    <row r="87" s="184" customFormat="1" ht="30" customHeight="1" spans="1:4">
      <c r="A87" s="270" t="s">
        <v>1159</v>
      </c>
      <c r="B87" s="271">
        <v>600</v>
      </c>
      <c r="C87" s="271">
        <f>C88</f>
        <v>0</v>
      </c>
      <c r="D87" s="274" t="str">
        <f t="shared" si="3"/>
        <v/>
      </c>
    </row>
    <row r="88" s="184" customFormat="1" ht="24.95" customHeight="1" spans="1:4">
      <c r="A88" s="275" t="s">
        <v>637</v>
      </c>
      <c r="B88" s="273">
        <f>B89+B90</f>
        <v>0</v>
      </c>
      <c r="C88" s="273">
        <f>SUM(C89:C90)</f>
        <v>0</v>
      </c>
      <c r="D88" s="274" t="str">
        <f t="shared" si="3"/>
        <v/>
      </c>
    </row>
    <row r="89" s="184" customFormat="1" ht="24.95" customHeight="1" spans="1:4">
      <c r="A89" s="275" t="s">
        <v>638</v>
      </c>
      <c r="B89" s="273"/>
      <c r="C89" s="279"/>
      <c r="D89" s="274" t="str">
        <f t="shared" si="3"/>
        <v/>
      </c>
    </row>
    <row r="90" s="184" customFormat="1" ht="24.95" customHeight="1" spans="1:4">
      <c r="A90" s="275" t="s">
        <v>639</v>
      </c>
      <c r="B90" s="273"/>
      <c r="C90" s="279"/>
      <c r="D90" s="274" t="str">
        <f t="shared" si="3"/>
        <v/>
      </c>
    </row>
    <row r="91" s="184" customFormat="1" ht="24.95" customHeight="1" spans="1:4">
      <c r="A91" s="275" t="s">
        <v>640</v>
      </c>
      <c r="B91" s="273">
        <v>600</v>
      </c>
      <c r="C91" s="279"/>
      <c r="D91" s="274" t="str">
        <f t="shared" si="3"/>
        <v/>
      </c>
    </row>
    <row r="92" s="184" customFormat="1" ht="30" customHeight="1" spans="1:4">
      <c r="A92" s="282" t="s">
        <v>1160</v>
      </c>
      <c r="B92" s="271">
        <f>SUM(B93+B95)</f>
        <v>0</v>
      </c>
      <c r="C92" s="271">
        <f>SUM(C93+C95)</f>
        <v>40</v>
      </c>
      <c r="D92" s="274" t="str">
        <f t="shared" si="3"/>
        <v/>
      </c>
    </row>
    <row r="93" s="184" customFormat="1" ht="24.95" customHeight="1" spans="1:4">
      <c r="A93" s="283" t="s">
        <v>526</v>
      </c>
      <c r="B93" s="284">
        <f>SUM(B94)</f>
        <v>0</v>
      </c>
      <c r="C93" s="284"/>
      <c r="D93" s="274" t="str">
        <f t="shared" si="3"/>
        <v/>
      </c>
    </row>
    <row r="94" s="184" customFormat="1" ht="24.95" customHeight="1" spans="1:4">
      <c r="A94" s="283" t="s">
        <v>1161</v>
      </c>
      <c r="B94" s="284"/>
      <c r="C94" s="284"/>
      <c r="D94" s="274" t="str">
        <f t="shared" si="3"/>
        <v/>
      </c>
    </row>
    <row r="95" s="184" customFormat="1" ht="24.95" customHeight="1" spans="1:4">
      <c r="A95" s="283" t="s">
        <v>641</v>
      </c>
      <c r="B95" s="284">
        <f>SUM(B96)</f>
        <v>0</v>
      </c>
      <c r="C95" s="284">
        <v>40</v>
      </c>
      <c r="D95" s="274" t="str">
        <f t="shared" si="3"/>
        <v/>
      </c>
    </row>
    <row r="96" s="184" customFormat="1" ht="24.95" customHeight="1" spans="1:4">
      <c r="A96" s="283" t="s">
        <v>1162</v>
      </c>
      <c r="B96" s="284"/>
      <c r="C96" s="284">
        <v>40</v>
      </c>
      <c r="D96" s="274" t="str">
        <f t="shared" si="3"/>
        <v/>
      </c>
    </row>
    <row r="97" s="184" customFormat="1" ht="30" customHeight="1" spans="1:4">
      <c r="A97" s="270" t="s">
        <v>529</v>
      </c>
      <c r="B97" s="271">
        <v>510</v>
      </c>
      <c r="C97" s="271"/>
      <c r="D97" s="274" t="str">
        <f t="shared" si="3"/>
        <v/>
      </c>
    </row>
    <row r="98" s="184" customFormat="1" ht="30" customHeight="1" spans="1:4">
      <c r="A98" s="281" t="s">
        <v>531</v>
      </c>
      <c r="B98" s="285">
        <f>B92+B86+B87+B97</f>
        <v>71975</v>
      </c>
      <c r="C98" s="285">
        <f>SUM(C86,C87,C92,C97)</f>
        <v>56011</v>
      </c>
      <c r="D98" s="272">
        <f t="shared" si="3"/>
        <v>0.778</v>
      </c>
    </row>
  </sheetData>
  <mergeCells count="6">
    <mergeCell ref="A2:D2"/>
    <mergeCell ref="C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&amp;P+44 页，共 &amp;N+51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tabColor rgb="FF92D050"/>
  </sheetPr>
  <dimension ref="A1:D98"/>
  <sheetViews>
    <sheetView showZeros="0" workbookViewId="0">
      <pane xSplit="1" ySplit="5" topLeftCell="B60" activePane="bottomRight" state="frozen"/>
      <selection/>
      <selection pane="topRight"/>
      <selection pane="bottomLeft"/>
      <selection pane="bottomRight" activeCell="H72" sqref="H72"/>
    </sheetView>
  </sheetViews>
  <sheetFormatPr defaultColWidth="9" defaultRowHeight="14.25" outlineLevelCol="3"/>
  <cols>
    <col min="1" max="1" width="40.625" style="261" customWidth="1"/>
    <col min="2" max="4" width="17.625" style="184" customWidth="1"/>
    <col min="5" max="16384" width="9" style="184"/>
  </cols>
  <sheetData>
    <row r="1" s="184" customFormat="1" ht="20" customHeight="1" spans="1:1">
      <c r="A1" s="262" t="s">
        <v>1163</v>
      </c>
    </row>
    <row r="2" s="184" customFormat="1" ht="30" customHeight="1" spans="1:4">
      <c r="A2" s="263" t="s">
        <v>1164</v>
      </c>
      <c r="B2" s="264"/>
      <c r="C2" s="264"/>
      <c r="D2" s="264"/>
    </row>
    <row r="3" s="184" customFormat="1" ht="20" customHeight="1" spans="1:4">
      <c r="A3" s="265">
        <v>0</v>
      </c>
      <c r="B3" s="44"/>
      <c r="C3" s="266" t="s">
        <v>2</v>
      </c>
      <c r="D3" s="266"/>
    </row>
    <row r="4" s="184" customFormat="1" ht="20" customHeight="1" spans="1:4">
      <c r="A4" s="267" t="s">
        <v>3</v>
      </c>
      <c r="B4" s="268" t="s">
        <v>6</v>
      </c>
      <c r="C4" s="268" t="s">
        <v>788</v>
      </c>
      <c r="D4" s="268" t="s">
        <v>789</v>
      </c>
    </row>
    <row r="5" s="184" customFormat="1" ht="20" customHeight="1" spans="1:4">
      <c r="A5" s="269"/>
      <c r="B5" s="268"/>
      <c r="C5" s="268"/>
      <c r="D5" s="268"/>
    </row>
    <row r="6" s="184" customFormat="1" ht="30" customHeight="1" spans="1:4">
      <c r="A6" s="270" t="s">
        <v>1144</v>
      </c>
      <c r="B6" s="271">
        <f>SUM(B7,B11)</f>
        <v>30</v>
      </c>
      <c r="C6" s="271">
        <f>SUM(C7,C11)</f>
        <v>30</v>
      </c>
      <c r="D6" s="272">
        <f>IF(AND(B6&lt;&gt;0,C6&lt;&gt;0),C6/B6,"")</f>
        <v>1</v>
      </c>
    </row>
    <row r="7" s="184" customFormat="1" ht="30" customHeight="1" spans="1:4">
      <c r="A7" s="270" t="s">
        <v>560</v>
      </c>
      <c r="B7" s="273">
        <f>SUM(B8:B10)</f>
        <v>0</v>
      </c>
      <c r="C7" s="273">
        <f>SUM(C8:C10)</f>
        <v>0</v>
      </c>
      <c r="D7" s="274" t="str">
        <f t="shared" ref="D6:D23" si="0">IF(AND(B7&lt;&gt;0,C7&lt;&gt;0),C7/B7,"")</f>
        <v/>
      </c>
    </row>
    <row r="8" s="184" customFormat="1" ht="24.95" customHeight="1" spans="1:4">
      <c r="A8" s="275" t="s">
        <v>561</v>
      </c>
      <c r="B8" s="273"/>
      <c r="C8" s="273"/>
      <c r="D8" s="274" t="str">
        <f t="shared" si="0"/>
        <v/>
      </c>
    </row>
    <row r="9" s="184" customFormat="1" ht="24.95" customHeight="1" spans="1:4">
      <c r="A9" s="275" t="s">
        <v>562</v>
      </c>
      <c r="B9" s="273"/>
      <c r="C9" s="276"/>
      <c r="D9" s="274" t="str">
        <f t="shared" si="0"/>
        <v/>
      </c>
    </row>
    <row r="10" s="184" customFormat="1" ht="24.95" customHeight="1" spans="1:4">
      <c r="A10" s="275" t="s">
        <v>563</v>
      </c>
      <c r="B10" s="273"/>
      <c r="C10" s="276"/>
      <c r="D10" s="274" t="str">
        <f t="shared" si="0"/>
        <v/>
      </c>
    </row>
    <row r="11" s="184" customFormat="1" ht="30" customHeight="1" spans="1:4">
      <c r="A11" s="270" t="s">
        <v>564</v>
      </c>
      <c r="B11" s="273">
        <f>SUM(B12)</f>
        <v>30</v>
      </c>
      <c r="C11" s="273">
        <f>SUM(C12)</f>
        <v>30</v>
      </c>
      <c r="D11" s="274">
        <f t="shared" si="0"/>
        <v>1</v>
      </c>
    </row>
    <row r="12" s="184" customFormat="1" ht="24.95" customHeight="1" spans="1:4">
      <c r="A12" s="275" t="s">
        <v>565</v>
      </c>
      <c r="B12" s="273">
        <v>30</v>
      </c>
      <c r="C12" s="276">
        <v>30</v>
      </c>
      <c r="D12" s="274">
        <f t="shared" si="0"/>
        <v>1</v>
      </c>
    </row>
    <row r="13" s="184" customFormat="1" ht="30" customHeight="1" spans="1:4">
      <c r="A13" s="277" t="s">
        <v>567</v>
      </c>
      <c r="B13" s="271">
        <f>SUM(B14+C18)</f>
        <v>66</v>
      </c>
      <c r="C13" s="271">
        <f>C14+C18</f>
        <v>60</v>
      </c>
      <c r="D13" s="272">
        <f t="shared" si="0"/>
        <v>0.909</v>
      </c>
    </row>
    <row r="14" s="184" customFormat="1" ht="30" customHeight="1" spans="1:4">
      <c r="A14" s="277" t="s">
        <v>568</v>
      </c>
      <c r="B14" s="273">
        <f>SUM(B15:B17)</f>
        <v>66</v>
      </c>
      <c r="C14" s="273">
        <f>SUM(C15:C17)</f>
        <v>60</v>
      </c>
      <c r="D14" s="274">
        <f t="shared" si="0"/>
        <v>0.909</v>
      </c>
    </row>
    <row r="15" s="184" customFormat="1" ht="24.95" customHeight="1" spans="1:4">
      <c r="A15" s="278" t="s">
        <v>569</v>
      </c>
      <c r="B15" s="273">
        <v>66</v>
      </c>
      <c r="C15" s="279">
        <v>60</v>
      </c>
      <c r="D15" s="274">
        <f t="shared" si="0"/>
        <v>0.909</v>
      </c>
    </row>
    <row r="16" s="184" customFormat="1" ht="24.95" customHeight="1" spans="1:4">
      <c r="A16" s="278" t="s">
        <v>570</v>
      </c>
      <c r="B16" s="273"/>
      <c r="C16" s="279"/>
      <c r="D16" s="274" t="str">
        <f t="shared" si="0"/>
        <v/>
      </c>
    </row>
    <row r="17" s="184" customFormat="1" ht="24.95" customHeight="1" spans="1:4">
      <c r="A17" s="278" t="s">
        <v>571</v>
      </c>
      <c r="B17" s="273"/>
      <c r="C17" s="279"/>
      <c r="D17" s="274" t="str">
        <f t="shared" si="0"/>
        <v/>
      </c>
    </row>
    <row r="18" s="184" customFormat="1" ht="30" customHeight="1" spans="1:4">
      <c r="A18" s="277" t="s">
        <v>572</v>
      </c>
      <c r="B18" s="273">
        <f>SUM(B19:B21)</f>
        <v>0</v>
      </c>
      <c r="C18" s="273">
        <f>SUM(C19:C21)</f>
        <v>0</v>
      </c>
      <c r="D18" s="274" t="str">
        <f t="shared" si="0"/>
        <v/>
      </c>
    </row>
    <row r="19" s="184" customFormat="1" ht="24.95" customHeight="1" spans="1:4">
      <c r="A19" s="278" t="s">
        <v>569</v>
      </c>
      <c r="B19" s="273"/>
      <c r="C19" s="279"/>
      <c r="D19" s="274" t="str">
        <f t="shared" si="0"/>
        <v/>
      </c>
    </row>
    <row r="20" s="184" customFormat="1" ht="24.95" customHeight="1" spans="1:4">
      <c r="A20" s="278" t="s">
        <v>570</v>
      </c>
      <c r="B20" s="273"/>
      <c r="C20" s="279"/>
      <c r="D20" s="274" t="str">
        <f t="shared" si="0"/>
        <v/>
      </c>
    </row>
    <row r="21" s="184" customFormat="1" ht="24.95" customHeight="1" spans="1:4">
      <c r="A21" s="278" t="s">
        <v>573</v>
      </c>
      <c r="B21" s="273"/>
      <c r="C21" s="279"/>
      <c r="D21" s="274" t="str">
        <f t="shared" si="0"/>
        <v/>
      </c>
    </row>
    <row r="22" s="184" customFormat="1" ht="30" customHeight="1" spans="1:4">
      <c r="A22" s="277" t="s">
        <v>574</v>
      </c>
      <c r="B22" s="273"/>
      <c r="C22" s="273"/>
      <c r="D22" s="274" t="str">
        <f t="shared" si="0"/>
        <v/>
      </c>
    </row>
    <row r="23" s="184" customFormat="1" ht="30" customHeight="1" spans="1:4">
      <c r="A23" s="277" t="s">
        <v>575</v>
      </c>
      <c r="B23" s="271">
        <f>SUM(B24+B47)</f>
        <v>25638</v>
      </c>
      <c r="C23" s="271">
        <f>SUM(C24+C47)</f>
        <v>53442</v>
      </c>
      <c r="D23" s="272">
        <f t="shared" si="0"/>
        <v>2.084</v>
      </c>
    </row>
    <row r="24" s="184" customFormat="1" ht="30" customHeight="1" spans="1:4">
      <c r="A24" s="277" t="s">
        <v>1145</v>
      </c>
      <c r="B24" s="271">
        <f>SUM(B25:B35)</f>
        <v>25381</v>
      </c>
      <c r="C24" s="271">
        <f>SUM(C25:C35)</f>
        <v>53137</v>
      </c>
      <c r="D24" s="272">
        <f t="shared" ref="D24:D57" si="1">IF(AND(B24&lt;&gt;0,C24&lt;&gt;0),C24/B24,"")</f>
        <v>2.094</v>
      </c>
    </row>
    <row r="25" s="184" customFormat="1" ht="24.95" customHeight="1" spans="1:4">
      <c r="A25" s="278" t="s">
        <v>577</v>
      </c>
      <c r="B25" s="273">
        <v>1488</v>
      </c>
      <c r="C25" s="279">
        <v>4251</v>
      </c>
      <c r="D25" s="274">
        <f t="shared" si="1"/>
        <v>2.857</v>
      </c>
    </row>
    <row r="26" s="184" customFormat="1" ht="24.95" customHeight="1" spans="1:4">
      <c r="A26" s="278" t="s">
        <v>578</v>
      </c>
      <c r="B26" s="273"/>
      <c r="C26" s="279"/>
      <c r="D26" s="274" t="str">
        <f t="shared" si="1"/>
        <v/>
      </c>
    </row>
    <row r="27" s="184" customFormat="1" ht="24.95" customHeight="1" spans="1:4">
      <c r="A27" s="278" t="s">
        <v>579</v>
      </c>
      <c r="B27" s="273">
        <v>11294</v>
      </c>
      <c r="C27" s="279">
        <v>10566</v>
      </c>
      <c r="D27" s="274">
        <f t="shared" si="1"/>
        <v>0.936</v>
      </c>
    </row>
    <row r="28" s="184" customFormat="1" ht="24.95" customHeight="1" spans="1:4">
      <c r="A28" s="278" t="s">
        <v>580</v>
      </c>
      <c r="B28" s="273">
        <v>314</v>
      </c>
      <c r="C28" s="279">
        <v>13790</v>
      </c>
      <c r="D28" s="274">
        <f t="shared" si="1"/>
        <v>43.917</v>
      </c>
    </row>
    <row r="29" s="184" customFormat="1" ht="24.95" customHeight="1" spans="1:4">
      <c r="A29" s="278" t="s">
        <v>581</v>
      </c>
      <c r="B29" s="273"/>
      <c r="C29" s="279"/>
      <c r="D29" s="274" t="str">
        <f t="shared" si="1"/>
        <v/>
      </c>
    </row>
    <row r="30" s="184" customFormat="1" ht="24.95" customHeight="1" spans="1:4">
      <c r="A30" s="278" t="s">
        <v>582</v>
      </c>
      <c r="B30" s="273">
        <v>2457</v>
      </c>
      <c r="C30" s="279">
        <v>3500</v>
      </c>
      <c r="D30" s="274">
        <f t="shared" si="1"/>
        <v>1.425</v>
      </c>
    </row>
    <row r="31" s="184" customFormat="1" ht="24.95" customHeight="1" spans="1:4">
      <c r="A31" s="275" t="s">
        <v>583</v>
      </c>
      <c r="B31" s="273"/>
      <c r="C31" s="279"/>
      <c r="D31" s="274" t="str">
        <f t="shared" si="1"/>
        <v/>
      </c>
    </row>
    <row r="32" s="184" customFormat="1" ht="24.95" customHeight="1" spans="1:4">
      <c r="A32" s="275" t="s">
        <v>584</v>
      </c>
      <c r="B32" s="273"/>
      <c r="C32" s="279"/>
      <c r="D32" s="274" t="str">
        <f t="shared" si="1"/>
        <v/>
      </c>
    </row>
    <row r="33" s="184" customFormat="1" ht="24.95" customHeight="1" spans="1:4">
      <c r="A33" s="278" t="s">
        <v>585</v>
      </c>
      <c r="B33" s="273">
        <v>649</v>
      </c>
      <c r="C33" s="279"/>
      <c r="D33" s="274" t="str">
        <f t="shared" si="1"/>
        <v/>
      </c>
    </row>
    <row r="34" s="184" customFormat="1" ht="24.95" customHeight="1" spans="1:4">
      <c r="A34" s="278" t="s">
        <v>586</v>
      </c>
      <c r="B34" s="273"/>
      <c r="C34" s="279"/>
      <c r="D34" s="274" t="str">
        <f t="shared" si="1"/>
        <v/>
      </c>
    </row>
    <row r="35" s="184" customFormat="1" ht="30" customHeight="1" spans="1:4">
      <c r="A35" s="278" t="s">
        <v>587</v>
      </c>
      <c r="B35" s="273">
        <v>9179</v>
      </c>
      <c r="C35" s="279">
        <v>21030</v>
      </c>
      <c r="D35" s="274">
        <f t="shared" si="1"/>
        <v>2.291</v>
      </c>
    </row>
    <row r="36" s="184" customFormat="1" ht="30" customHeight="1" spans="1:4">
      <c r="A36" s="278" t="s">
        <v>588</v>
      </c>
      <c r="B36" s="273"/>
      <c r="C36" s="273"/>
      <c r="D36" s="274" t="str">
        <f t="shared" si="1"/>
        <v/>
      </c>
    </row>
    <row r="37" s="184" customFormat="1" ht="30" customHeight="1" spans="1:4">
      <c r="A37" s="278" t="s">
        <v>1146</v>
      </c>
      <c r="B37" s="273">
        <f>SUM(B38:B40)</f>
        <v>0</v>
      </c>
      <c r="C37" s="273"/>
      <c r="D37" s="274" t="str">
        <f t="shared" si="1"/>
        <v/>
      </c>
    </row>
    <row r="38" s="184" customFormat="1" ht="24.95" customHeight="1" spans="1:4">
      <c r="A38" s="278" t="s">
        <v>590</v>
      </c>
      <c r="B38" s="273"/>
      <c r="C38" s="279"/>
      <c r="D38" s="274" t="str">
        <f t="shared" si="1"/>
        <v/>
      </c>
    </row>
    <row r="39" s="184" customFormat="1" ht="24.95" customHeight="1" spans="1:4">
      <c r="A39" s="278" t="s">
        <v>591</v>
      </c>
      <c r="B39" s="273"/>
      <c r="C39" s="279"/>
      <c r="D39" s="274" t="str">
        <f t="shared" si="1"/>
        <v/>
      </c>
    </row>
    <row r="40" s="184" customFormat="1" ht="24.95" customHeight="1" spans="1:4">
      <c r="A40" s="278" t="s">
        <v>592</v>
      </c>
      <c r="B40" s="273"/>
      <c r="C40" s="279"/>
      <c r="D40" s="274" t="str">
        <f t="shared" si="1"/>
        <v/>
      </c>
    </row>
    <row r="41" s="184" customFormat="1" ht="30" customHeight="1" spans="1:4">
      <c r="A41" s="278" t="s">
        <v>1147</v>
      </c>
      <c r="B41" s="273"/>
      <c r="C41" s="279"/>
      <c r="D41" s="274" t="str">
        <f t="shared" si="1"/>
        <v/>
      </c>
    </row>
    <row r="42" s="184" customFormat="1" ht="30" customHeight="1" spans="1:4">
      <c r="A42" s="278" t="s">
        <v>594</v>
      </c>
      <c r="B42" s="273">
        <f>SUM(B43:B45)</f>
        <v>0</v>
      </c>
      <c r="C42" s="273"/>
      <c r="D42" s="274" t="str">
        <f t="shared" si="1"/>
        <v/>
      </c>
    </row>
    <row r="43" s="184" customFormat="1" ht="24.95" customHeight="1" spans="1:4">
      <c r="A43" s="278" t="s">
        <v>595</v>
      </c>
      <c r="B43" s="273"/>
      <c r="C43" s="273"/>
      <c r="D43" s="274" t="str">
        <f t="shared" si="1"/>
        <v/>
      </c>
    </row>
    <row r="44" s="184" customFormat="1" ht="24.95" customHeight="1" spans="1:4">
      <c r="A44" s="278" t="s">
        <v>596</v>
      </c>
      <c r="B44" s="273"/>
      <c r="C44" s="279"/>
      <c r="D44" s="274" t="str">
        <f t="shared" si="1"/>
        <v/>
      </c>
    </row>
    <row r="45" s="184" customFormat="1" ht="24.95" customHeight="1" spans="1:4">
      <c r="A45" s="278" t="s">
        <v>597</v>
      </c>
      <c r="B45" s="273"/>
      <c r="C45" s="279"/>
      <c r="D45" s="274" t="str">
        <f t="shared" si="1"/>
        <v/>
      </c>
    </row>
    <row r="46" s="184" customFormat="1" ht="30" customHeight="1" spans="1:4">
      <c r="A46" s="278" t="s">
        <v>1148</v>
      </c>
      <c r="B46" s="273"/>
      <c r="C46" s="273"/>
      <c r="D46" s="274" t="str">
        <f t="shared" si="1"/>
        <v/>
      </c>
    </row>
    <row r="47" s="184" customFormat="1" ht="30" customHeight="1" spans="1:4">
      <c r="A47" s="270" t="s">
        <v>599</v>
      </c>
      <c r="B47" s="271">
        <f>B48+B49</f>
        <v>257</v>
      </c>
      <c r="C47" s="271">
        <f>C48+C49</f>
        <v>305</v>
      </c>
      <c r="D47" s="272">
        <f t="shared" si="1"/>
        <v>1.187</v>
      </c>
    </row>
    <row r="48" s="184" customFormat="1" ht="24.95" customHeight="1" spans="1:4">
      <c r="A48" s="275" t="s">
        <v>600</v>
      </c>
      <c r="B48" s="273">
        <v>236</v>
      </c>
      <c r="C48" s="273">
        <v>260</v>
      </c>
      <c r="D48" s="274">
        <f t="shared" si="1"/>
        <v>1.102</v>
      </c>
    </row>
    <row r="49" s="184" customFormat="1" ht="24.95" customHeight="1" spans="1:4">
      <c r="A49" s="275" t="s">
        <v>601</v>
      </c>
      <c r="B49" s="273">
        <v>21</v>
      </c>
      <c r="C49" s="273">
        <v>45</v>
      </c>
      <c r="D49" s="274">
        <f t="shared" si="1"/>
        <v>2.143</v>
      </c>
    </row>
    <row r="50" s="184" customFormat="1" ht="30" customHeight="1" spans="1:4">
      <c r="A50" s="270" t="s">
        <v>602</v>
      </c>
      <c r="B50" s="271">
        <f>SUM(B51,B52,B55)</f>
        <v>170</v>
      </c>
      <c r="C50" s="271">
        <f>SUM(C51,C52,C55)</f>
        <v>170</v>
      </c>
      <c r="D50" s="274">
        <f t="shared" si="1"/>
        <v>1</v>
      </c>
    </row>
    <row r="51" s="184" customFormat="1" ht="30" customHeight="1" spans="1:4">
      <c r="A51" s="278" t="s">
        <v>603</v>
      </c>
      <c r="B51" s="273"/>
      <c r="C51" s="279"/>
      <c r="D51" s="274" t="str">
        <f t="shared" si="1"/>
        <v/>
      </c>
    </row>
    <row r="52" s="184" customFormat="1" ht="30" customHeight="1" spans="1:4">
      <c r="A52" s="278" t="s">
        <v>1149</v>
      </c>
      <c r="B52" s="273">
        <f>SUM(B53:B54)</f>
        <v>170</v>
      </c>
      <c r="C52" s="273">
        <v>170</v>
      </c>
      <c r="D52" s="274">
        <f t="shared" si="1"/>
        <v>1</v>
      </c>
    </row>
    <row r="53" s="184" customFormat="1" ht="24.95" customHeight="1" spans="1:4">
      <c r="A53" s="278" t="s">
        <v>570</v>
      </c>
      <c r="B53" s="273"/>
      <c r="C53" s="273"/>
      <c r="D53" s="274" t="str">
        <f t="shared" si="1"/>
        <v/>
      </c>
    </row>
    <row r="54" s="184" customFormat="1" ht="24.95" customHeight="1" spans="1:4">
      <c r="A54" s="278" t="s">
        <v>605</v>
      </c>
      <c r="B54" s="273">
        <v>170</v>
      </c>
      <c r="C54" s="273">
        <v>170</v>
      </c>
      <c r="D54" s="274">
        <f t="shared" si="1"/>
        <v>1</v>
      </c>
    </row>
    <row r="55" s="184" customFormat="1" ht="30" customHeight="1" spans="1:4">
      <c r="A55" s="275" t="s">
        <v>1150</v>
      </c>
      <c r="B55" s="273">
        <v>0</v>
      </c>
      <c r="C55" s="273"/>
      <c r="D55" s="274" t="str">
        <f t="shared" si="1"/>
        <v/>
      </c>
    </row>
    <row r="56" s="184" customFormat="1" ht="24.95" customHeight="1" spans="1:4">
      <c r="A56" s="275" t="s">
        <v>607</v>
      </c>
      <c r="B56" s="273"/>
      <c r="C56" s="273"/>
      <c r="D56" s="274" t="str">
        <f t="shared" si="1"/>
        <v/>
      </c>
    </row>
    <row r="57" s="184" customFormat="1" ht="30" customHeight="1" spans="1:4">
      <c r="A57" s="277" t="s">
        <v>1151</v>
      </c>
      <c r="B57" s="271">
        <f>B58+B60+B64</f>
        <v>32818</v>
      </c>
      <c r="C57" s="271">
        <f>C60+C64</f>
        <v>1280</v>
      </c>
      <c r="D57" s="272">
        <f t="shared" si="1"/>
        <v>0.039</v>
      </c>
    </row>
    <row r="58" s="184" customFormat="1" ht="30" customHeight="1" spans="1:4">
      <c r="A58" s="277" t="s">
        <v>612</v>
      </c>
      <c r="B58" s="271">
        <f>B59</f>
        <v>32000</v>
      </c>
      <c r="C58" s="271"/>
      <c r="D58" s="272"/>
    </row>
    <row r="59" s="184" customFormat="1" ht="30" customHeight="1" spans="1:4">
      <c r="A59" s="278" t="s">
        <v>613</v>
      </c>
      <c r="B59" s="273">
        <v>32000</v>
      </c>
      <c r="C59" s="271"/>
      <c r="D59" s="272"/>
    </row>
    <row r="60" s="184" customFormat="1" ht="30" customHeight="1" spans="1:4">
      <c r="A60" s="270" t="s">
        <v>614</v>
      </c>
      <c r="B60" s="271">
        <f>SUM(B61:B63)</f>
        <v>5</v>
      </c>
      <c r="C60" s="271">
        <f>SUM(C61:C63)</f>
        <v>10</v>
      </c>
      <c r="D60" s="272">
        <f t="shared" ref="D60:D70" si="2">IF(AND(B60&lt;&gt;0,C60&lt;&gt;0),C60/B60,"")</f>
        <v>2</v>
      </c>
    </row>
    <row r="61" s="184" customFormat="1" ht="24.95" customHeight="1" spans="1:4">
      <c r="A61" s="275" t="s">
        <v>615</v>
      </c>
      <c r="B61" s="273">
        <v>3</v>
      </c>
      <c r="C61" s="279">
        <v>5</v>
      </c>
      <c r="D61" s="274">
        <f t="shared" si="2"/>
        <v>1.667</v>
      </c>
    </row>
    <row r="62" s="184" customFormat="1" ht="24.95" customHeight="1" spans="1:4">
      <c r="A62" s="275" t="s">
        <v>616</v>
      </c>
      <c r="B62" s="273"/>
      <c r="C62" s="279"/>
      <c r="D62" s="274" t="str">
        <f t="shared" si="2"/>
        <v/>
      </c>
    </row>
    <row r="63" s="184" customFormat="1" ht="24.95" customHeight="1" spans="1:4">
      <c r="A63" s="275" t="s">
        <v>617</v>
      </c>
      <c r="B63" s="273">
        <v>2</v>
      </c>
      <c r="C63" s="279">
        <v>5</v>
      </c>
      <c r="D63" s="274">
        <f t="shared" si="2"/>
        <v>2.5</v>
      </c>
    </row>
    <row r="64" s="184" customFormat="1" ht="30" customHeight="1" spans="1:4">
      <c r="A64" s="270" t="s">
        <v>1152</v>
      </c>
      <c r="B64" s="271">
        <f>SUM(B65:B70)</f>
        <v>813</v>
      </c>
      <c r="C64" s="271">
        <f>SUM(C65:C70)</f>
        <v>1270</v>
      </c>
      <c r="D64" s="272">
        <f t="shared" si="2"/>
        <v>1.562</v>
      </c>
    </row>
    <row r="65" s="184" customFormat="1" ht="24.95" customHeight="1" spans="1:4">
      <c r="A65" s="275" t="s">
        <v>619</v>
      </c>
      <c r="B65" s="273">
        <v>219</v>
      </c>
      <c r="C65" s="273">
        <v>504</v>
      </c>
      <c r="D65" s="274">
        <f t="shared" si="2"/>
        <v>2.301</v>
      </c>
    </row>
    <row r="66" s="184" customFormat="1" ht="24.95" customHeight="1" spans="1:4">
      <c r="A66" s="275" t="s">
        <v>620</v>
      </c>
      <c r="B66" s="273">
        <v>126</v>
      </c>
      <c r="C66" s="273">
        <v>250</v>
      </c>
      <c r="D66" s="274">
        <f t="shared" si="2"/>
        <v>1.984</v>
      </c>
    </row>
    <row r="67" s="184" customFormat="1" ht="24.95" customHeight="1" spans="1:4">
      <c r="A67" s="275" t="s">
        <v>621</v>
      </c>
      <c r="B67" s="273">
        <v>27</v>
      </c>
      <c r="C67" s="273">
        <v>42</v>
      </c>
      <c r="D67" s="274">
        <f t="shared" si="2"/>
        <v>1.556</v>
      </c>
    </row>
    <row r="68" s="184" customFormat="1" ht="24.95" customHeight="1" spans="1:4">
      <c r="A68" s="275" t="s">
        <v>622</v>
      </c>
      <c r="B68" s="273">
        <v>79</v>
      </c>
      <c r="C68" s="273">
        <v>50</v>
      </c>
      <c r="D68" s="274">
        <f t="shared" si="2"/>
        <v>0.633</v>
      </c>
    </row>
    <row r="69" s="184" customFormat="1" ht="24.95" customHeight="1" spans="1:4">
      <c r="A69" s="275" t="s">
        <v>623</v>
      </c>
      <c r="B69" s="273">
        <v>148</v>
      </c>
      <c r="C69" s="273">
        <v>154</v>
      </c>
      <c r="D69" s="274">
        <f t="shared" si="2"/>
        <v>1.041</v>
      </c>
    </row>
    <row r="70" s="184" customFormat="1" ht="30" customHeight="1" spans="1:4">
      <c r="A70" s="275" t="s">
        <v>624</v>
      </c>
      <c r="B70" s="280">
        <v>214</v>
      </c>
      <c r="C70" s="280">
        <v>270</v>
      </c>
      <c r="D70" s="274">
        <f t="shared" si="2"/>
        <v>1.262</v>
      </c>
    </row>
    <row r="71" s="184" customFormat="1" ht="30" customHeight="1" spans="1:4">
      <c r="A71" s="277" t="s">
        <v>1153</v>
      </c>
      <c r="B71" s="273"/>
      <c r="C71" s="271">
        <f>C72</f>
        <v>0</v>
      </c>
      <c r="D71" s="274"/>
    </row>
    <row r="72" s="184" customFormat="1" ht="30" customHeight="1" spans="1:4">
      <c r="A72" s="278" t="s">
        <v>1154</v>
      </c>
      <c r="B72" s="273"/>
      <c r="C72" s="273"/>
      <c r="D72" s="274"/>
    </row>
    <row r="73" s="184" customFormat="1" ht="30" customHeight="1" spans="1:4">
      <c r="A73" s="270" t="s">
        <v>1155</v>
      </c>
      <c r="B73" s="271">
        <f>SUM(B74)</f>
        <v>4</v>
      </c>
      <c r="C73" s="271">
        <f>SUM(C74)</f>
        <v>989</v>
      </c>
      <c r="D73" s="274">
        <f>IF(AND(B73&lt;&gt;0,C73&lt;&gt;0),C73/B73,"")</f>
        <v>247.25</v>
      </c>
    </row>
    <row r="74" s="184" customFormat="1" ht="24.95" customHeight="1" spans="1:4">
      <c r="A74" s="275" t="s">
        <v>626</v>
      </c>
      <c r="B74" s="273">
        <f>B75+B76</f>
        <v>4</v>
      </c>
      <c r="C74" s="273">
        <f>C75+C76</f>
        <v>989</v>
      </c>
      <c r="D74" s="274">
        <f>IF(AND(B74&lt;&gt;0,C74&lt;&gt;0),C74/B74,"")</f>
        <v>247.25</v>
      </c>
    </row>
    <row r="75" s="184" customFormat="1" ht="24.95" customHeight="1" spans="1:4">
      <c r="A75" s="275" t="s">
        <v>627</v>
      </c>
      <c r="B75" s="273">
        <v>4</v>
      </c>
      <c r="C75" s="279">
        <v>6</v>
      </c>
      <c r="D75" s="274">
        <f>IF(AND(B75&lt;&gt;0,C75&lt;&gt;0),C75/B75,"")</f>
        <v>1.5</v>
      </c>
    </row>
    <row r="76" s="184" customFormat="1" ht="30" customHeight="1" spans="1:4">
      <c r="A76" s="275" t="s">
        <v>1156</v>
      </c>
      <c r="B76" s="273"/>
      <c r="C76" s="279">
        <v>983</v>
      </c>
      <c r="D76" s="274"/>
    </row>
    <row r="77" s="184" customFormat="1" ht="24.95" customHeight="1" spans="1:4">
      <c r="A77" s="270" t="s">
        <v>1157</v>
      </c>
      <c r="B77" s="271">
        <f>B78</f>
        <v>35</v>
      </c>
      <c r="C77" s="271">
        <f>C78</f>
        <v>0</v>
      </c>
      <c r="D77" s="274" t="str">
        <f t="shared" ref="D77:D98" si="3">IF(AND(B77&lt;&gt;0,C77&lt;&gt;0),C77/B77,"")</f>
        <v/>
      </c>
    </row>
    <row r="78" s="184" customFormat="1" ht="24.95" customHeight="1" spans="1:4">
      <c r="A78" s="275" t="s">
        <v>629</v>
      </c>
      <c r="B78" s="273">
        <f>B79</f>
        <v>35</v>
      </c>
      <c r="C78" s="273">
        <f>C79</f>
        <v>0</v>
      </c>
      <c r="D78" s="274" t="str">
        <f t="shared" si="3"/>
        <v/>
      </c>
    </row>
    <row r="79" s="184" customFormat="1" ht="24.95" customHeight="1" spans="1:4">
      <c r="A79" s="275" t="s">
        <v>630</v>
      </c>
      <c r="B79" s="273">
        <v>35</v>
      </c>
      <c r="C79" s="279"/>
      <c r="D79" s="274" t="str">
        <f t="shared" si="3"/>
        <v/>
      </c>
    </row>
    <row r="80" s="184" customFormat="1" ht="24.95" customHeight="1" spans="1:4">
      <c r="A80" s="270" t="s">
        <v>1158</v>
      </c>
      <c r="B80" s="271">
        <f>B81+B84</f>
        <v>12104</v>
      </c>
      <c r="C80" s="271">
        <f>C81+C84</f>
        <v>0</v>
      </c>
      <c r="D80" s="274" t="str">
        <f t="shared" si="3"/>
        <v/>
      </c>
    </row>
    <row r="81" s="184" customFormat="1" ht="24.95" customHeight="1" spans="1:4">
      <c r="A81" s="275" t="s">
        <v>632</v>
      </c>
      <c r="B81" s="273">
        <f>B82+B83</f>
        <v>12000</v>
      </c>
      <c r="C81" s="273">
        <f>C82+C83</f>
        <v>0</v>
      </c>
      <c r="D81" s="274" t="str">
        <f t="shared" si="3"/>
        <v/>
      </c>
    </row>
    <row r="82" s="184" customFormat="1" ht="24.95" customHeight="1" spans="1:4">
      <c r="A82" s="275" t="s">
        <v>633</v>
      </c>
      <c r="B82" s="273">
        <v>4000</v>
      </c>
      <c r="C82" s="279"/>
      <c r="D82" s="274" t="str">
        <f t="shared" si="3"/>
        <v/>
      </c>
    </row>
    <row r="83" s="184" customFormat="1" ht="24.95" customHeight="1" spans="1:4">
      <c r="A83" s="275" t="s">
        <v>634</v>
      </c>
      <c r="B83" s="273">
        <v>8000</v>
      </c>
      <c r="C83" s="279"/>
      <c r="D83" s="274" t="str">
        <f t="shared" si="3"/>
        <v/>
      </c>
    </row>
    <row r="84" s="184" customFormat="1" ht="24.95" customHeight="1" spans="1:4">
      <c r="A84" s="275" t="s">
        <v>635</v>
      </c>
      <c r="B84" s="273">
        <f>B85</f>
        <v>104</v>
      </c>
      <c r="C84" s="273">
        <f>C85</f>
        <v>0</v>
      </c>
      <c r="D84" s="274" t="str">
        <f t="shared" si="3"/>
        <v/>
      </c>
    </row>
    <row r="85" s="184" customFormat="1" ht="24.95" customHeight="1" spans="1:4">
      <c r="A85" s="275" t="s">
        <v>636</v>
      </c>
      <c r="B85" s="273">
        <v>104</v>
      </c>
      <c r="C85" s="279"/>
      <c r="D85" s="274" t="str">
        <f t="shared" si="3"/>
        <v/>
      </c>
    </row>
    <row r="86" s="184" customFormat="1" ht="24.95" customHeight="1" spans="1:4">
      <c r="A86" s="281" t="s">
        <v>517</v>
      </c>
      <c r="B86" s="271">
        <f>SUM(B6+B13+B23+B50+B57)+B73+B77+B80</f>
        <v>70865</v>
      </c>
      <c r="C86" s="271">
        <f>SUM(C6+C13+C23+C50+C57)+C73+C77+C80</f>
        <v>55971</v>
      </c>
      <c r="D86" s="272">
        <f t="shared" si="3"/>
        <v>0.79</v>
      </c>
    </row>
    <row r="87" s="184" customFormat="1" ht="30" customHeight="1" spans="1:4">
      <c r="A87" s="270" t="s">
        <v>1159</v>
      </c>
      <c r="B87" s="271">
        <v>600</v>
      </c>
      <c r="C87" s="271">
        <f>C88</f>
        <v>0</v>
      </c>
      <c r="D87" s="274" t="str">
        <f t="shared" si="3"/>
        <v/>
      </c>
    </row>
    <row r="88" s="184" customFormat="1" ht="24.95" customHeight="1" spans="1:4">
      <c r="A88" s="275" t="s">
        <v>637</v>
      </c>
      <c r="B88" s="273">
        <f>B89+B90</f>
        <v>0</v>
      </c>
      <c r="C88" s="273">
        <f>SUM(C89:C90)</f>
        <v>0</v>
      </c>
      <c r="D88" s="274" t="str">
        <f t="shared" si="3"/>
        <v/>
      </c>
    </row>
    <row r="89" s="184" customFormat="1" ht="24.95" customHeight="1" spans="1:4">
      <c r="A89" s="275" t="s">
        <v>638</v>
      </c>
      <c r="B89" s="273"/>
      <c r="C89" s="279"/>
      <c r="D89" s="274" t="str">
        <f t="shared" si="3"/>
        <v/>
      </c>
    </row>
    <row r="90" s="184" customFormat="1" ht="24.95" customHeight="1" spans="1:4">
      <c r="A90" s="275" t="s">
        <v>639</v>
      </c>
      <c r="B90" s="273"/>
      <c r="C90" s="279"/>
      <c r="D90" s="274" t="str">
        <f t="shared" si="3"/>
        <v/>
      </c>
    </row>
    <row r="91" s="184" customFormat="1" ht="24.95" customHeight="1" spans="1:4">
      <c r="A91" s="275" t="s">
        <v>640</v>
      </c>
      <c r="B91" s="273">
        <v>600</v>
      </c>
      <c r="C91" s="279"/>
      <c r="D91" s="274" t="str">
        <f t="shared" si="3"/>
        <v/>
      </c>
    </row>
    <row r="92" s="184" customFormat="1" ht="30" customHeight="1" spans="1:4">
      <c r="A92" s="282" t="s">
        <v>1160</v>
      </c>
      <c r="B92" s="271">
        <f>SUM(B93+B95)</f>
        <v>0</v>
      </c>
      <c r="C92" s="271">
        <f>SUM(C93+C95)</f>
        <v>40</v>
      </c>
      <c r="D92" s="274" t="str">
        <f t="shared" si="3"/>
        <v/>
      </c>
    </row>
    <row r="93" s="184" customFormat="1" ht="24.95" customHeight="1" spans="1:4">
      <c r="A93" s="283" t="s">
        <v>526</v>
      </c>
      <c r="B93" s="284">
        <f>SUM(B94)</f>
        <v>0</v>
      </c>
      <c r="C93" s="284"/>
      <c r="D93" s="274" t="str">
        <f t="shared" si="3"/>
        <v/>
      </c>
    </row>
    <row r="94" s="184" customFormat="1" ht="24.95" customHeight="1" spans="1:4">
      <c r="A94" s="283" t="s">
        <v>1161</v>
      </c>
      <c r="B94" s="284"/>
      <c r="C94" s="284"/>
      <c r="D94" s="274" t="str">
        <f t="shared" si="3"/>
        <v/>
      </c>
    </row>
    <row r="95" s="184" customFormat="1" ht="24.95" customHeight="1" spans="1:4">
      <c r="A95" s="283" t="s">
        <v>641</v>
      </c>
      <c r="B95" s="284">
        <f>SUM(B96)</f>
        <v>0</v>
      </c>
      <c r="C95" s="284">
        <v>40</v>
      </c>
      <c r="D95" s="274" t="str">
        <f t="shared" si="3"/>
        <v/>
      </c>
    </row>
    <row r="96" s="184" customFormat="1" ht="24.95" customHeight="1" spans="1:4">
      <c r="A96" s="283" t="s">
        <v>1162</v>
      </c>
      <c r="B96" s="284"/>
      <c r="C96" s="284">
        <v>40</v>
      </c>
      <c r="D96" s="274" t="str">
        <f t="shared" si="3"/>
        <v/>
      </c>
    </row>
    <row r="97" s="184" customFormat="1" ht="30" customHeight="1" spans="1:4">
      <c r="A97" s="270" t="s">
        <v>529</v>
      </c>
      <c r="B97" s="271">
        <v>510</v>
      </c>
      <c r="C97" s="271"/>
      <c r="D97" s="274" t="str">
        <f t="shared" si="3"/>
        <v/>
      </c>
    </row>
    <row r="98" s="184" customFormat="1" ht="30" customHeight="1" spans="1:4">
      <c r="A98" s="281" t="s">
        <v>531</v>
      </c>
      <c r="B98" s="285">
        <f>B92+B86+B87+B97</f>
        <v>71975</v>
      </c>
      <c r="C98" s="285">
        <f>SUM(C86,C87,C92,C97)</f>
        <v>56011</v>
      </c>
      <c r="D98" s="272">
        <f t="shared" si="3"/>
        <v>0.778</v>
      </c>
    </row>
  </sheetData>
  <mergeCells count="6">
    <mergeCell ref="A2:D2"/>
    <mergeCell ref="C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&amp;P+44 页，共 &amp;N+51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H24" sqref="H24"/>
    </sheetView>
  </sheetViews>
  <sheetFormatPr defaultColWidth="9" defaultRowHeight="13.5" outlineLevelCol="3"/>
  <cols>
    <col min="1" max="1" width="38" style="247" customWidth="1"/>
    <col min="2" max="4" width="20.625" style="247" customWidth="1"/>
    <col min="5" max="16384" width="9" style="247"/>
  </cols>
  <sheetData>
    <row r="1" s="247" customFormat="1" ht="28" customHeight="1" spans="1:1">
      <c r="A1" s="247" t="s">
        <v>1165</v>
      </c>
    </row>
    <row r="2" s="248" customFormat="1" ht="27" spans="1:4">
      <c r="A2" s="249" t="s">
        <v>1166</v>
      </c>
      <c r="B2" s="249"/>
      <c r="C2" s="249"/>
      <c r="D2" s="249"/>
    </row>
    <row r="3" s="247" customFormat="1" ht="18.75" spans="1:4">
      <c r="A3" s="250"/>
      <c r="B3" s="251"/>
      <c r="C3" s="252"/>
      <c r="D3" s="252" t="s">
        <v>2</v>
      </c>
    </row>
    <row r="4" s="247" customFormat="1" ht="37.5" spans="1:4">
      <c r="A4" s="225" t="s">
        <v>1045</v>
      </c>
      <c r="B4" s="253" t="str">
        <f>YEAR([1]封面!$B$7)-1&amp;"年预算数"</f>
        <v>2019年预算数</v>
      </c>
      <c r="C4" s="253" t="str">
        <f>YEAR([1]封面!$B$7)&amp;"年预算数"</f>
        <v>2020年预算数</v>
      </c>
      <c r="D4" s="254" t="s">
        <v>1167</v>
      </c>
    </row>
    <row r="5" s="247" customFormat="1" ht="18.75" spans="1:4">
      <c r="A5" s="255" t="s">
        <v>559</v>
      </c>
      <c r="B5" s="256"/>
      <c r="C5" s="256"/>
      <c r="D5" s="257"/>
    </row>
    <row r="6" s="247" customFormat="1" ht="18.75" spans="1:4">
      <c r="A6" s="255" t="s">
        <v>567</v>
      </c>
      <c r="B6" s="256"/>
      <c r="C6" s="256"/>
      <c r="D6" s="257"/>
    </row>
    <row r="7" s="247" customFormat="1" ht="18.75" spans="1:4">
      <c r="A7" s="255" t="s">
        <v>574</v>
      </c>
      <c r="B7" s="256"/>
      <c r="C7" s="256"/>
      <c r="D7" s="257"/>
    </row>
    <row r="8" s="247" customFormat="1" ht="18.75" spans="1:4">
      <c r="A8" s="255" t="s">
        <v>602</v>
      </c>
      <c r="B8" s="256"/>
      <c r="C8" s="256"/>
      <c r="D8" s="257"/>
    </row>
    <row r="9" s="247" customFormat="1" ht="18.75" spans="1:4">
      <c r="A9" s="255" t="s">
        <v>608</v>
      </c>
      <c r="B9" s="256"/>
      <c r="C9" s="256"/>
      <c r="D9" s="257"/>
    </row>
    <row r="10" s="247" customFormat="1" ht="18.75" spans="1:4">
      <c r="A10" s="255" t="s">
        <v>1168</v>
      </c>
      <c r="B10" s="256"/>
      <c r="C10" s="256"/>
      <c r="D10" s="257"/>
    </row>
    <row r="11" s="247" customFormat="1" ht="18.75" spans="1:4">
      <c r="A11" s="258" t="s">
        <v>1169</v>
      </c>
      <c r="B11" s="259"/>
      <c r="C11" s="259"/>
      <c r="D11" s="260"/>
    </row>
    <row r="12" s="247" customFormat="1" spans="1:1">
      <c r="A12" s="247" t="s">
        <v>1067</v>
      </c>
    </row>
  </sheetData>
  <mergeCells count="1">
    <mergeCell ref="A2:D2"/>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7">
    <tabColor rgb="FF92D050"/>
  </sheetPr>
  <dimension ref="A1:F42"/>
  <sheetViews>
    <sheetView showZeros="0" workbookViewId="0">
      <selection activeCell="F20" sqref="F20"/>
    </sheetView>
  </sheetViews>
  <sheetFormatPr defaultColWidth="9" defaultRowHeight="14.25" outlineLevelCol="5"/>
  <cols>
    <col min="1" max="1" width="36.625" style="184" customWidth="1"/>
    <col min="2" max="4" width="18.875" style="184" customWidth="1"/>
    <col min="5" max="5" width="9" style="184"/>
    <col min="6" max="6" width="17" style="184" customWidth="1"/>
    <col min="7" max="16384" width="9" style="184"/>
  </cols>
  <sheetData>
    <row r="1" ht="20" customHeight="1" spans="1:1">
      <c r="A1" s="228" t="s">
        <v>1170</v>
      </c>
    </row>
    <row r="2" ht="30" customHeight="1" spans="1:6">
      <c r="A2" s="229" t="s">
        <v>1171</v>
      </c>
      <c r="B2" s="229"/>
      <c r="C2" s="229"/>
      <c r="D2" s="229"/>
      <c r="E2" s="230"/>
      <c r="F2" s="230"/>
    </row>
    <row r="3" ht="20" customHeight="1" spans="1:4">
      <c r="A3" s="231"/>
      <c r="B3" s="231"/>
      <c r="C3" s="241"/>
      <c r="D3" s="242" t="s">
        <v>2</v>
      </c>
    </row>
    <row r="4" ht="20" customHeight="1" spans="1:4">
      <c r="A4" s="187" t="s">
        <v>645</v>
      </c>
      <c r="B4" s="187" t="s">
        <v>6</v>
      </c>
      <c r="C4" s="187" t="s">
        <v>788</v>
      </c>
      <c r="D4" s="187" t="s">
        <v>789</v>
      </c>
    </row>
    <row r="5" ht="20" customHeight="1" spans="1:4">
      <c r="A5" s="189"/>
      <c r="B5" s="189"/>
      <c r="C5" s="189"/>
      <c r="D5" s="189"/>
    </row>
    <row r="6" ht="28" customHeight="1" spans="1:4">
      <c r="A6" s="233" t="s">
        <v>647</v>
      </c>
      <c r="B6" s="234">
        <f>SUM(B7:B20)</f>
        <v>10</v>
      </c>
      <c r="C6" s="234">
        <f>SUM(C7:C20)</f>
        <v>10</v>
      </c>
      <c r="D6" s="243">
        <f>C6/B6</f>
        <v>1</v>
      </c>
    </row>
    <row r="7" ht="28" customHeight="1" spans="1:4">
      <c r="A7" s="233" t="s">
        <v>648</v>
      </c>
      <c r="B7" s="244"/>
      <c r="C7" s="245"/>
      <c r="D7" s="234"/>
    </row>
    <row r="8" ht="28" customHeight="1" spans="1:4">
      <c r="A8" s="233" t="s">
        <v>649</v>
      </c>
      <c r="B8" s="246"/>
      <c r="C8" s="234"/>
      <c r="D8" s="234"/>
    </row>
    <row r="9" ht="28" customHeight="1" spans="1:4">
      <c r="A9" s="233" t="s">
        <v>650</v>
      </c>
      <c r="B9" s="246"/>
      <c r="C9" s="234"/>
      <c r="D9" s="234"/>
    </row>
    <row r="10" ht="28" customHeight="1" spans="1:4">
      <c r="A10" s="233" t="s">
        <v>651</v>
      </c>
      <c r="B10" s="246"/>
      <c r="C10" s="234"/>
      <c r="D10" s="234"/>
    </row>
    <row r="11" ht="28" customHeight="1" spans="1:4">
      <c r="A11" s="233" t="s">
        <v>652</v>
      </c>
      <c r="B11" s="246"/>
      <c r="C11" s="234"/>
      <c r="D11" s="234"/>
    </row>
    <row r="12" ht="28" customHeight="1" spans="1:4">
      <c r="A12" s="233" t="s">
        <v>653</v>
      </c>
      <c r="B12" s="246"/>
      <c r="C12" s="234"/>
      <c r="D12" s="234"/>
    </row>
    <row r="13" ht="28" customHeight="1" spans="1:4">
      <c r="A13" s="233" t="s">
        <v>654</v>
      </c>
      <c r="B13" s="246"/>
      <c r="C13" s="234"/>
      <c r="D13" s="234"/>
    </row>
    <row r="14" ht="28" customHeight="1" spans="1:4">
      <c r="A14" s="233" t="s">
        <v>655</v>
      </c>
      <c r="B14" s="246"/>
      <c r="C14" s="234"/>
      <c r="D14" s="234"/>
    </row>
    <row r="15" ht="28" customHeight="1" spans="1:4">
      <c r="A15" s="233" t="s">
        <v>656</v>
      </c>
      <c r="B15" s="246"/>
      <c r="C15" s="234"/>
      <c r="D15" s="234"/>
    </row>
    <row r="16" ht="28" customHeight="1" spans="1:4">
      <c r="A16" s="233" t="s">
        <v>657</v>
      </c>
      <c r="B16" s="246"/>
      <c r="C16" s="234"/>
      <c r="D16" s="234"/>
    </row>
    <row r="17" ht="28" customHeight="1" spans="1:4">
      <c r="A17" s="233" t="s">
        <v>658</v>
      </c>
      <c r="B17" s="246"/>
      <c r="C17" s="234"/>
      <c r="D17" s="234"/>
    </row>
    <row r="18" ht="28" customHeight="1" spans="1:4">
      <c r="A18" s="233" t="s">
        <v>659</v>
      </c>
      <c r="B18" s="246"/>
      <c r="C18" s="234"/>
      <c r="D18" s="234"/>
    </row>
    <row r="19" ht="28" customHeight="1" spans="1:4">
      <c r="A19" s="233" t="s">
        <v>660</v>
      </c>
      <c r="B19" s="246"/>
      <c r="C19" s="234"/>
      <c r="D19" s="234"/>
    </row>
    <row r="20" ht="28" customHeight="1" spans="1:4">
      <c r="A20" s="233" t="s">
        <v>661</v>
      </c>
      <c r="B20" s="234">
        <v>10</v>
      </c>
      <c r="C20" s="234">
        <v>10</v>
      </c>
      <c r="D20" s="243">
        <f>C20/B20</f>
        <v>1</v>
      </c>
    </row>
    <row r="21" ht="28" customHeight="1" spans="1:4">
      <c r="A21" s="233" t="s">
        <v>662</v>
      </c>
      <c r="B21" s="234">
        <f>SUM(B22:B25)</f>
        <v>0</v>
      </c>
      <c r="C21" s="234">
        <f>SUM(C22:C25)</f>
        <v>0</v>
      </c>
      <c r="D21" s="234"/>
    </row>
    <row r="22" ht="28" customHeight="1" spans="1:4">
      <c r="A22" s="233" t="s">
        <v>663</v>
      </c>
      <c r="B22" s="234"/>
      <c r="C22" s="234"/>
      <c r="D22" s="234"/>
    </row>
    <row r="23" ht="28" customHeight="1" spans="1:4">
      <c r="A23" s="233" t="s">
        <v>664</v>
      </c>
      <c r="B23" s="234"/>
      <c r="C23" s="234"/>
      <c r="D23" s="234"/>
    </row>
    <row r="24" ht="28" customHeight="1" spans="1:4">
      <c r="A24" s="233" t="s">
        <v>665</v>
      </c>
      <c r="B24" s="234"/>
      <c r="C24" s="234"/>
      <c r="D24" s="234"/>
    </row>
    <row r="25" ht="28" customHeight="1" spans="1:4">
      <c r="A25" s="233" t="s">
        <v>666</v>
      </c>
      <c r="B25" s="234"/>
      <c r="C25" s="234"/>
      <c r="D25" s="234"/>
    </row>
    <row r="26" ht="28" customHeight="1" spans="1:4">
      <c r="A26" s="233" t="s">
        <v>667</v>
      </c>
      <c r="B26" s="234">
        <f>SUM(B27:B31)</f>
        <v>0</v>
      </c>
      <c r="C26" s="234">
        <f>SUM(C27:C31)</f>
        <v>0</v>
      </c>
      <c r="D26" s="234"/>
    </row>
    <row r="27" ht="28" customHeight="1" spans="1:4">
      <c r="A27" s="233" t="s">
        <v>668</v>
      </c>
      <c r="B27" s="234"/>
      <c r="C27" s="234"/>
      <c r="D27" s="234"/>
    </row>
    <row r="28" ht="28" customHeight="1" spans="1:4">
      <c r="A28" s="233" t="s">
        <v>669</v>
      </c>
      <c r="B28" s="234"/>
      <c r="C28" s="234"/>
      <c r="D28" s="234"/>
    </row>
    <row r="29" ht="28" customHeight="1" spans="1:4">
      <c r="A29" s="233" t="s">
        <v>670</v>
      </c>
      <c r="B29" s="234"/>
      <c r="C29" s="234"/>
      <c r="D29" s="234"/>
    </row>
    <row r="30" ht="28" customHeight="1" spans="1:4">
      <c r="A30" s="233" t="s">
        <v>671</v>
      </c>
      <c r="B30" s="234"/>
      <c r="C30" s="234"/>
      <c r="D30" s="234"/>
    </row>
    <row r="31" ht="28" customHeight="1" spans="1:4">
      <c r="A31" s="233" t="s">
        <v>672</v>
      </c>
      <c r="B31" s="234"/>
      <c r="C31" s="234"/>
      <c r="D31" s="234"/>
    </row>
    <row r="32" ht="28" customHeight="1" spans="1:4">
      <c r="A32" s="233" t="s">
        <v>673</v>
      </c>
      <c r="B32" s="234">
        <f>SUM(B33:B35)</f>
        <v>0</v>
      </c>
      <c r="C32" s="234">
        <f>SUM(C33:C35)</f>
        <v>0</v>
      </c>
      <c r="D32" s="234"/>
    </row>
    <row r="33" ht="28" customHeight="1" spans="1:4">
      <c r="A33" s="233" t="s">
        <v>674</v>
      </c>
      <c r="B33" s="234"/>
      <c r="C33" s="234"/>
      <c r="D33" s="234"/>
    </row>
    <row r="34" ht="28" customHeight="1" spans="1:4">
      <c r="A34" s="233" t="s">
        <v>675</v>
      </c>
      <c r="B34" s="246"/>
      <c r="C34" s="234"/>
      <c r="D34" s="234"/>
    </row>
    <row r="35" ht="28" customHeight="1" spans="1:4">
      <c r="A35" s="233" t="s">
        <v>676</v>
      </c>
      <c r="B35" s="246"/>
      <c r="C35" s="234"/>
      <c r="D35" s="234"/>
    </row>
    <row r="36" ht="28" customHeight="1" spans="1:4">
      <c r="A36" s="233" t="s">
        <v>677</v>
      </c>
      <c r="B36" s="246"/>
      <c r="C36" s="234"/>
      <c r="D36" s="234"/>
    </row>
    <row r="37" ht="28" customHeight="1" spans="1:4">
      <c r="A37" s="237" t="s">
        <v>678</v>
      </c>
      <c r="B37" s="238">
        <f>SUM(B6,B21,B26,B32,B36)</f>
        <v>10</v>
      </c>
      <c r="C37" s="238">
        <f>SUM(C6,C21,C26,C32,C36)</f>
        <v>10</v>
      </c>
      <c r="D37" s="235">
        <f>C37/B37</f>
        <v>1</v>
      </c>
    </row>
    <row r="38" ht="28" customHeight="1" spans="1:4">
      <c r="A38" s="233" t="s">
        <v>679</v>
      </c>
      <c r="B38" s="234">
        <v>0</v>
      </c>
      <c r="C38" s="236"/>
      <c r="D38" s="234"/>
    </row>
    <row r="39" ht="28" customHeight="1" spans="1:4">
      <c r="A39" s="239" t="s">
        <v>680</v>
      </c>
      <c r="B39" s="234">
        <v>0</v>
      </c>
      <c r="C39" s="236"/>
      <c r="D39" s="234"/>
    </row>
    <row r="40" ht="28" customHeight="1" spans="1:4">
      <c r="A40" s="233" t="s">
        <v>681</v>
      </c>
      <c r="B40" s="234">
        <v>0</v>
      </c>
      <c r="C40" s="236"/>
      <c r="D40" s="234"/>
    </row>
    <row r="41" ht="28" customHeight="1" spans="1:4">
      <c r="A41" s="233"/>
      <c r="B41" s="234"/>
      <c r="C41" s="236"/>
      <c r="D41" s="234"/>
    </row>
    <row r="42" s="227" customFormat="1" ht="28" customHeight="1" spans="1:4">
      <c r="A42" s="240" t="s">
        <v>682</v>
      </c>
      <c r="B42" s="238">
        <f>SUM(B37:B40)</f>
        <v>10</v>
      </c>
      <c r="C42" s="238">
        <f>SUM(C37:C40)</f>
        <v>10</v>
      </c>
      <c r="D42" s="235">
        <f>C42/B42</f>
        <v>1</v>
      </c>
    </row>
  </sheetData>
  <mergeCells count="5">
    <mergeCell ref="A2:D2"/>
    <mergeCell ref="A4:A5"/>
    <mergeCell ref="B4:B5"/>
    <mergeCell ref="C4:C5"/>
    <mergeCell ref="D4:D5"/>
  </mergeCells>
  <dataValidations count="1">
    <dataValidation type="textLength" operator="lessThanOrEqual" allowBlank="1" showInputMessage="1" showErrorMessage="1" errorTitle="提示" error="此处最多只能输入 [20] 个字符。" sqref="B4 D4 B5 D5">
      <formula1>20</formula1>
    </dataValidation>
  </dataValidations>
  <printOptions horizontalCentered="1"/>
  <pageMargins left="0.944444444444444" right="0.944444444444444" top="0.393055555555556" bottom="0.393055555555556" header="0.196527777777778" footer="0.196527777777778"/>
  <pageSetup paperSize="9" scale="64" fitToHeight="0" orientation="portrait" useFirstPageNumber="1" horizontalDpi="600"/>
  <headerFooter alignWithMargins="0">
    <oddFooter>&amp;C&amp;15第 &amp;P+47 页，共 &amp;N+53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E42"/>
  <sheetViews>
    <sheetView showZeros="0" workbookViewId="0">
      <selection activeCell="J17" sqref="J17"/>
    </sheetView>
  </sheetViews>
  <sheetFormatPr defaultColWidth="9" defaultRowHeight="14.25" outlineLevelCol="4"/>
  <cols>
    <col min="1" max="1" width="36.625" style="184" customWidth="1"/>
    <col min="2" max="3" width="15.5" style="184" customWidth="1"/>
    <col min="4" max="4" width="17.625" style="184" customWidth="1"/>
    <col min="5" max="5" width="17" style="184" customWidth="1"/>
    <col min="6" max="16379" width="9" style="184"/>
  </cols>
  <sheetData>
    <row r="1" ht="20" customHeight="1" spans="1:1">
      <c r="A1" s="228" t="s">
        <v>1172</v>
      </c>
    </row>
    <row r="2" ht="30" customHeight="1" spans="1:5">
      <c r="A2" s="229" t="s">
        <v>1173</v>
      </c>
      <c r="B2" s="229"/>
      <c r="C2" s="229"/>
      <c r="D2" s="229"/>
      <c r="E2" s="230"/>
    </row>
    <row r="3" ht="20" customHeight="1" spans="1:4">
      <c r="A3" s="231"/>
      <c r="B3" s="231"/>
      <c r="C3" s="232" t="s">
        <v>2</v>
      </c>
      <c r="D3" s="232"/>
    </row>
    <row r="4" ht="20" customHeight="1" spans="1:4">
      <c r="A4" s="187" t="s">
        <v>685</v>
      </c>
      <c r="B4" s="187" t="s">
        <v>6</v>
      </c>
      <c r="C4" s="187" t="s">
        <v>788</v>
      </c>
      <c r="D4" s="187" t="s">
        <v>789</v>
      </c>
    </row>
    <row r="5" ht="20" customHeight="1" spans="1:4">
      <c r="A5" s="189"/>
      <c r="B5" s="189"/>
      <c r="C5" s="189"/>
      <c r="D5" s="189"/>
    </row>
    <row r="6" ht="28" customHeight="1" spans="1:4">
      <c r="A6" s="233" t="s">
        <v>686</v>
      </c>
      <c r="B6" s="234">
        <f t="shared" ref="B6:D6" si="0">SUM(B7:B8)</f>
        <v>0</v>
      </c>
      <c r="C6" s="234">
        <f t="shared" si="0"/>
        <v>0</v>
      </c>
      <c r="D6" s="234">
        <f t="shared" si="0"/>
        <v>0</v>
      </c>
    </row>
    <row r="7" ht="28" customHeight="1" spans="1:4">
      <c r="A7" s="233" t="s">
        <v>687</v>
      </c>
      <c r="B7" s="234"/>
      <c r="C7" s="234"/>
      <c r="D7" s="234"/>
    </row>
    <row r="8" ht="28" customHeight="1" spans="1:4">
      <c r="A8" s="233" t="s">
        <v>688</v>
      </c>
      <c r="B8" s="234"/>
      <c r="C8" s="234"/>
      <c r="D8" s="234"/>
    </row>
    <row r="9" ht="28" customHeight="1" spans="1:4">
      <c r="A9" s="233" t="s">
        <v>689</v>
      </c>
      <c r="B9" s="234">
        <f>SUM(B10,B20,B29,B31,B35)</f>
        <v>10</v>
      </c>
      <c r="C9" s="234">
        <f>SUM(C10,C20,C29,C31,C35)</f>
        <v>10</v>
      </c>
      <c r="D9" s="235">
        <f>C9/B9</f>
        <v>1</v>
      </c>
    </row>
    <row r="10" ht="28" customHeight="1" spans="1:4">
      <c r="A10" s="233" t="s">
        <v>690</v>
      </c>
      <c r="B10" s="234">
        <f t="shared" ref="B10:D10" si="1">SUM(B11:B19)</f>
        <v>0</v>
      </c>
      <c r="C10" s="234">
        <f t="shared" si="1"/>
        <v>0</v>
      </c>
      <c r="D10" s="234">
        <f t="shared" si="1"/>
        <v>0</v>
      </c>
    </row>
    <row r="11" ht="28" customHeight="1" spans="1:4">
      <c r="A11" s="233" t="s">
        <v>691</v>
      </c>
      <c r="B11" s="234"/>
      <c r="C11" s="236"/>
      <c r="D11" s="236"/>
    </row>
    <row r="12" ht="28" customHeight="1" spans="1:4">
      <c r="A12" s="233" t="s">
        <v>692</v>
      </c>
      <c r="B12" s="234"/>
      <c r="C12" s="236"/>
      <c r="D12" s="236"/>
    </row>
    <row r="13" ht="28" customHeight="1" spans="1:4">
      <c r="A13" s="233" t="s">
        <v>693</v>
      </c>
      <c r="B13" s="234"/>
      <c r="C13" s="236"/>
      <c r="D13" s="236"/>
    </row>
    <row r="14" ht="28" customHeight="1" spans="1:4">
      <c r="A14" s="233" t="s">
        <v>694</v>
      </c>
      <c r="B14" s="234"/>
      <c r="C14" s="236"/>
      <c r="D14" s="236"/>
    </row>
    <row r="15" ht="28" customHeight="1" spans="1:4">
      <c r="A15" s="233" t="s">
        <v>695</v>
      </c>
      <c r="B15" s="234"/>
      <c r="C15" s="236"/>
      <c r="D15" s="236"/>
    </row>
    <row r="16" ht="28" customHeight="1" spans="1:4">
      <c r="A16" s="233" t="s">
        <v>696</v>
      </c>
      <c r="B16" s="234"/>
      <c r="C16" s="236"/>
      <c r="D16" s="236"/>
    </row>
    <row r="17" ht="28" customHeight="1" spans="1:4">
      <c r="A17" s="233" t="s">
        <v>697</v>
      </c>
      <c r="B17" s="234"/>
      <c r="C17" s="236"/>
      <c r="D17" s="236"/>
    </row>
    <row r="18" ht="28" customHeight="1" spans="1:4">
      <c r="A18" s="233" t="s">
        <v>698</v>
      </c>
      <c r="B18" s="234"/>
      <c r="C18" s="236"/>
      <c r="D18" s="236"/>
    </row>
    <row r="19" ht="28" customHeight="1" spans="1:4">
      <c r="A19" s="233" t="s">
        <v>699</v>
      </c>
      <c r="B19" s="234"/>
      <c r="C19" s="236"/>
      <c r="D19" s="236"/>
    </row>
    <row r="20" ht="28" customHeight="1" spans="1:4">
      <c r="A20" s="233" t="s">
        <v>700</v>
      </c>
      <c r="B20" s="234">
        <f t="shared" ref="B20:D20" si="2">SUM(B21:B28)</f>
        <v>0</v>
      </c>
      <c r="C20" s="234">
        <f t="shared" si="2"/>
        <v>0</v>
      </c>
      <c r="D20" s="234">
        <f t="shared" si="2"/>
        <v>0</v>
      </c>
    </row>
    <row r="21" ht="28" customHeight="1" spans="1:4">
      <c r="A21" s="233" t="s">
        <v>701</v>
      </c>
      <c r="B21" s="234"/>
      <c r="C21" s="236"/>
      <c r="D21" s="236"/>
    </row>
    <row r="22" ht="28" customHeight="1" spans="1:4">
      <c r="A22" s="233" t="s">
        <v>702</v>
      </c>
      <c r="B22" s="234"/>
      <c r="C22" s="236"/>
      <c r="D22" s="236"/>
    </row>
    <row r="23" ht="28" customHeight="1" spans="1:4">
      <c r="A23" s="233" t="s">
        <v>703</v>
      </c>
      <c r="B23" s="234"/>
      <c r="C23" s="236"/>
      <c r="D23" s="236"/>
    </row>
    <row r="24" ht="28" customHeight="1" spans="1:4">
      <c r="A24" s="233" t="s">
        <v>704</v>
      </c>
      <c r="B24" s="234"/>
      <c r="C24" s="236"/>
      <c r="D24" s="236"/>
    </row>
    <row r="25" ht="28" customHeight="1" spans="1:4">
      <c r="A25" s="233" t="s">
        <v>705</v>
      </c>
      <c r="B25" s="234"/>
      <c r="C25" s="236"/>
      <c r="D25" s="236"/>
    </row>
    <row r="26" ht="28" customHeight="1" spans="1:4">
      <c r="A26" s="233" t="s">
        <v>706</v>
      </c>
      <c r="B26" s="234"/>
      <c r="C26" s="236"/>
      <c r="D26" s="236"/>
    </row>
    <row r="27" ht="28" customHeight="1" spans="1:4">
      <c r="A27" s="233" t="s">
        <v>707</v>
      </c>
      <c r="B27" s="234"/>
      <c r="C27" s="236"/>
      <c r="D27" s="236"/>
    </row>
    <row r="28" ht="28" customHeight="1" spans="1:4">
      <c r="A28" s="233" t="s">
        <v>708</v>
      </c>
      <c r="B28" s="234"/>
      <c r="C28" s="236"/>
      <c r="D28" s="236"/>
    </row>
    <row r="29" ht="28" customHeight="1" spans="1:4">
      <c r="A29" s="233" t="s">
        <v>709</v>
      </c>
      <c r="B29" s="234">
        <f t="shared" ref="B29:D29" si="3">SUM(A30)</f>
        <v>0</v>
      </c>
      <c r="C29" s="234">
        <f t="shared" si="3"/>
        <v>0</v>
      </c>
      <c r="D29" s="234">
        <f t="shared" si="3"/>
        <v>0</v>
      </c>
    </row>
    <row r="30" ht="28" customHeight="1" spans="1:4">
      <c r="A30" s="233" t="s">
        <v>710</v>
      </c>
      <c r="B30" s="234"/>
      <c r="C30" s="236"/>
      <c r="D30" s="236"/>
    </row>
    <row r="31" ht="28" customHeight="1" spans="1:4">
      <c r="A31" s="233" t="s">
        <v>711</v>
      </c>
      <c r="B31" s="234">
        <f t="shared" ref="B31:D31" si="4">SUM(B32:B34)</f>
        <v>0</v>
      </c>
      <c r="C31" s="234">
        <f t="shared" si="4"/>
        <v>0</v>
      </c>
      <c r="D31" s="234">
        <f t="shared" si="4"/>
        <v>0</v>
      </c>
    </row>
    <row r="32" ht="28" customHeight="1" spans="1:4">
      <c r="A32" s="233" t="s">
        <v>1174</v>
      </c>
      <c r="B32" s="234"/>
      <c r="C32" s="236"/>
      <c r="D32" s="236"/>
    </row>
    <row r="33" ht="28" customHeight="1" spans="1:4">
      <c r="A33" s="233" t="s">
        <v>713</v>
      </c>
      <c r="B33" s="234"/>
      <c r="C33" s="236"/>
      <c r="D33" s="236"/>
    </row>
    <row r="34" ht="28" customHeight="1" spans="1:4">
      <c r="A34" s="233" t="s">
        <v>714</v>
      </c>
      <c r="B34" s="234"/>
      <c r="C34" s="236"/>
      <c r="D34" s="236"/>
    </row>
    <row r="35" ht="28" customHeight="1" spans="1:4">
      <c r="A35" s="233" t="s">
        <v>715</v>
      </c>
      <c r="B35" s="234">
        <f>SUM(B36)</f>
        <v>10</v>
      </c>
      <c r="C35" s="234">
        <f>SUM(C36)</f>
        <v>10</v>
      </c>
      <c r="D35" s="243">
        <f t="shared" ref="D35:D37" si="5">C35/B35</f>
        <v>1</v>
      </c>
    </row>
    <row r="36" ht="28" customHeight="1" spans="1:4">
      <c r="A36" s="233" t="s">
        <v>716</v>
      </c>
      <c r="B36" s="234">
        <v>10</v>
      </c>
      <c r="C36" s="236">
        <v>10</v>
      </c>
      <c r="D36" s="243">
        <f t="shared" si="5"/>
        <v>1</v>
      </c>
    </row>
    <row r="37" ht="28" customHeight="1" spans="1:4">
      <c r="A37" s="237" t="s">
        <v>717</v>
      </c>
      <c r="B37" s="238">
        <f>SUM(B6,B9)</f>
        <v>10</v>
      </c>
      <c r="C37" s="238">
        <f>SUM(C6,C9)</f>
        <v>10</v>
      </c>
      <c r="D37" s="235">
        <f t="shared" si="5"/>
        <v>1</v>
      </c>
    </row>
    <row r="38" ht="28" customHeight="1" spans="1:4">
      <c r="A38" s="233" t="s">
        <v>718</v>
      </c>
      <c r="B38" s="234">
        <v>0</v>
      </c>
      <c r="C38" s="236"/>
      <c r="D38" s="236"/>
    </row>
    <row r="39" ht="28" customHeight="1" spans="1:4">
      <c r="A39" s="239" t="s">
        <v>719</v>
      </c>
      <c r="B39" s="234"/>
      <c r="C39" s="236"/>
      <c r="D39" s="236"/>
    </row>
    <row r="40" ht="28" customHeight="1" spans="1:4">
      <c r="A40" s="233" t="s">
        <v>720</v>
      </c>
      <c r="B40" s="234">
        <v>0</v>
      </c>
      <c r="C40" s="236"/>
      <c r="D40" s="236"/>
    </row>
    <row r="41" ht="28" customHeight="1" spans="1:4">
      <c r="A41" s="239" t="s">
        <v>721</v>
      </c>
      <c r="B41" s="234"/>
      <c r="C41" s="236"/>
      <c r="D41" s="236"/>
    </row>
    <row r="42" s="227" customFormat="1" ht="28" customHeight="1" spans="1:4">
      <c r="A42" s="240" t="s">
        <v>722</v>
      </c>
      <c r="B42" s="238">
        <f>SUM(B37:B41)</f>
        <v>10</v>
      </c>
      <c r="C42" s="238">
        <f>SUM(C37:C41)</f>
        <v>10</v>
      </c>
      <c r="D42" s="235">
        <f>C42/B42</f>
        <v>1</v>
      </c>
    </row>
  </sheetData>
  <mergeCells count="6">
    <mergeCell ref="A2:D2"/>
    <mergeCell ref="C3:D3"/>
    <mergeCell ref="A4:A5"/>
    <mergeCell ref="B4:B5"/>
    <mergeCell ref="C4:C5"/>
    <mergeCell ref="D4:D5"/>
  </mergeCells>
  <dataValidations count="1">
    <dataValidation type="textLength" operator="lessThanOrEqual" allowBlank="1" showInputMessage="1" showErrorMessage="1" errorTitle="提示" error="此处最多只能输入 [20] 个字符。" sqref="B4 D4 B5 D5">
      <formula1>20</formula1>
    </dataValidation>
  </dataValidations>
  <printOptions horizontalCentered="1"/>
  <pageMargins left="0.944444444444444" right="0.944444444444444" top="0.393055555555556" bottom="0.393055555555556" header="0.196527777777778" footer="0.196527777777778"/>
  <pageSetup paperSize="9" scale="64" fitToHeight="0" orientation="portrait" useFirstPageNumber="1" horizontalDpi="600"/>
  <headerFooter alignWithMargins="0">
    <oddFooter>&amp;C&amp;15第 &amp;P+47 页，共 &amp;N+53 页</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42"/>
  <sheetViews>
    <sheetView showZeros="0" workbookViewId="0">
      <selection activeCell="H18" sqref="H18"/>
    </sheetView>
  </sheetViews>
  <sheetFormatPr defaultColWidth="9" defaultRowHeight="14.25" outlineLevelCol="5"/>
  <cols>
    <col min="1" max="1" width="36.625" style="184" customWidth="1"/>
    <col min="2" max="2" width="18.875" style="184" customWidth="1"/>
    <col min="3" max="3" width="20.625" style="184" customWidth="1"/>
    <col min="4" max="4" width="18.875" style="184" customWidth="1"/>
    <col min="5" max="5" width="9" style="184"/>
    <col min="6" max="6" width="17" style="184" customWidth="1"/>
    <col min="7" max="16384" width="9" style="184"/>
  </cols>
  <sheetData>
    <row r="1" ht="20" customHeight="1" spans="1:1">
      <c r="A1" s="228" t="s">
        <v>1175</v>
      </c>
    </row>
    <row r="2" ht="30" customHeight="1" spans="1:6">
      <c r="A2" s="229" t="s">
        <v>1176</v>
      </c>
      <c r="B2" s="229"/>
      <c r="C2" s="229"/>
      <c r="D2" s="229"/>
      <c r="E2" s="230"/>
      <c r="F2" s="230"/>
    </row>
    <row r="3" ht="20" customHeight="1" spans="1:4">
      <c r="A3" s="231"/>
      <c r="B3" s="231"/>
      <c r="C3" s="241"/>
      <c r="D3" s="242" t="s">
        <v>2</v>
      </c>
    </row>
    <row r="4" ht="20" customHeight="1" spans="1:4">
      <c r="A4" s="187" t="s">
        <v>645</v>
      </c>
      <c r="B4" s="187" t="s">
        <v>6</v>
      </c>
      <c r="C4" s="187" t="s">
        <v>788</v>
      </c>
      <c r="D4" s="187" t="s">
        <v>789</v>
      </c>
    </row>
    <row r="5" ht="20" customHeight="1" spans="1:4">
      <c r="A5" s="189"/>
      <c r="B5" s="189"/>
      <c r="C5" s="189"/>
      <c r="D5" s="189"/>
    </row>
    <row r="6" ht="28" customHeight="1" spans="1:4">
      <c r="A6" s="233" t="s">
        <v>647</v>
      </c>
      <c r="B6" s="234">
        <f>SUM(B7:B20)</f>
        <v>10</v>
      </c>
      <c r="C6" s="234">
        <f>SUM(C7:C20)</f>
        <v>10</v>
      </c>
      <c r="D6" s="243">
        <f>C6/B6</f>
        <v>1</v>
      </c>
    </row>
    <row r="7" ht="28" customHeight="1" spans="1:4">
      <c r="A7" s="233" t="s">
        <v>648</v>
      </c>
      <c r="B7" s="244"/>
      <c r="C7" s="245"/>
      <c r="D7" s="234"/>
    </row>
    <row r="8" ht="28" customHeight="1" spans="1:4">
      <c r="A8" s="233" t="s">
        <v>649</v>
      </c>
      <c r="B8" s="246"/>
      <c r="C8" s="234"/>
      <c r="D8" s="234"/>
    </row>
    <row r="9" ht="28" customHeight="1" spans="1:4">
      <c r="A9" s="233" t="s">
        <v>650</v>
      </c>
      <c r="B9" s="246"/>
      <c r="C9" s="234"/>
      <c r="D9" s="234"/>
    </row>
    <row r="10" ht="28" customHeight="1" spans="1:4">
      <c r="A10" s="233" t="s">
        <v>651</v>
      </c>
      <c r="B10" s="246"/>
      <c r="C10" s="234"/>
      <c r="D10" s="234"/>
    </row>
    <row r="11" ht="28" customHeight="1" spans="1:4">
      <c r="A11" s="233" t="s">
        <v>652</v>
      </c>
      <c r="B11" s="246"/>
      <c r="C11" s="234"/>
      <c r="D11" s="234"/>
    </row>
    <row r="12" ht="28" customHeight="1" spans="1:4">
      <c r="A12" s="233" t="s">
        <v>653</v>
      </c>
      <c r="B12" s="246"/>
      <c r="C12" s="234"/>
      <c r="D12" s="234"/>
    </row>
    <row r="13" ht="28" customHeight="1" spans="1:4">
      <c r="A13" s="233" t="s">
        <v>654</v>
      </c>
      <c r="B13" s="246"/>
      <c r="C13" s="234"/>
      <c r="D13" s="234"/>
    </row>
    <row r="14" ht="28" customHeight="1" spans="1:4">
      <c r="A14" s="233" t="s">
        <v>655</v>
      </c>
      <c r="B14" s="246"/>
      <c r="C14" s="234"/>
      <c r="D14" s="234"/>
    </row>
    <row r="15" ht="28" customHeight="1" spans="1:4">
      <c r="A15" s="233" t="s">
        <v>656</v>
      </c>
      <c r="B15" s="246"/>
      <c r="C15" s="234"/>
      <c r="D15" s="234"/>
    </row>
    <row r="16" ht="28" customHeight="1" spans="1:4">
      <c r="A16" s="233" t="s">
        <v>657</v>
      </c>
      <c r="B16" s="246"/>
      <c r="C16" s="234"/>
      <c r="D16" s="234"/>
    </row>
    <row r="17" ht="28" customHeight="1" spans="1:4">
      <c r="A17" s="233" t="s">
        <v>658</v>
      </c>
      <c r="B17" s="246"/>
      <c r="C17" s="234"/>
      <c r="D17" s="234"/>
    </row>
    <row r="18" ht="28" customHeight="1" spans="1:4">
      <c r="A18" s="233" t="s">
        <v>659</v>
      </c>
      <c r="B18" s="246"/>
      <c r="C18" s="234"/>
      <c r="D18" s="234"/>
    </row>
    <row r="19" ht="28" customHeight="1" spans="1:4">
      <c r="A19" s="233" t="s">
        <v>660</v>
      </c>
      <c r="B19" s="246"/>
      <c r="C19" s="234"/>
      <c r="D19" s="234"/>
    </row>
    <row r="20" ht="28" customHeight="1" spans="1:4">
      <c r="A20" s="233" t="s">
        <v>661</v>
      </c>
      <c r="B20" s="234">
        <v>10</v>
      </c>
      <c r="C20" s="234">
        <v>10</v>
      </c>
      <c r="D20" s="243">
        <f>C20/B20</f>
        <v>1</v>
      </c>
    </row>
    <row r="21" ht="28" customHeight="1" spans="1:4">
      <c r="A21" s="233" t="s">
        <v>662</v>
      </c>
      <c r="B21" s="234">
        <f>SUM(B22:B25)</f>
        <v>0</v>
      </c>
      <c r="C21" s="234">
        <f>SUM(C22:C25)</f>
        <v>0</v>
      </c>
      <c r="D21" s="234"/>
    </row>
    <row r="22" ht="28" customHeight="1" spans="1:4">
      <c r="A22" s="233" t="s">
        <v>663</v>
      </c>
      <c r="B22" s="234"/>
      <c r="C22" s="234"/>
      <c r="D22" s="234"/>
    </row>
    <row r="23" ht="28" customHeight="1" spans="1:4">
      <c r="A23" s="233" t="s">
        <v>664</v>
      </c>
      <c r="B23" s="234"/>
      <c r="C23" s="234"/>
      <c r="D23" s="234"/>
    </row>
    <row r="24" ht="28" customHeight="1" spans="1:4">
      <c r="A24" s="233" t="s">
        <v>665</v>
      </c>
      <c r="B24" s="234"/>
      <c r="C24" s="234"/>
      <c r="D24" s="234"/>
    </row>
    <row r="25" ht="28" customHeight="1" spans="1:4">
      <c r="A25" s="233" t="s">
        <v>666</v>
      </c>
      <c r="B25" s="234"/>
      <c r="C25" s="234"/>
      <c r="D25" s="234"/>
    </row>
    <row r="26" ht="28" customHeight="1" spans="1:4">
      <c r="A26" s="233" t="s">
        <v>667</v>
      </c>
      <c r="B26" s="234">
        <f>SUM(B27:B31)</f>
        <v>0</v>
      </c>
      <c r="C26" s="234">
        <f>SUM(C27:C31)</f>
        <v>0</v>
      </c>
      <c r="D26" s="234"/>
    </row>
    <row r="27" ht="28" customHeight="1" spans="1:4">
      <c r="A27" s="233" t="s">
        <v>668</v>
      </c>
      <c r="B27" s="234"/>
      <c r="C27" s="234"/>
      <c r="D27" s="234"/>
    </row>
    <row r="28" ht="28" customHeight="1" spans="1:4">
      <c r="A28" s="233" t="s">
        <v>669</v>
      </c>
      <c r="B28" s="234"/>
      <c r="C28" s="234"/>
      <c r="D28" s="234"/>
    </row>
    <row r="29" ht="28" customHeight="1" spans="1:4">
      <c r="A29" s="233" t="s">
        <v>670</v>
      </c>
      <c r="B29" s="234"/>
      <c r="C29" s="234"/>
      <c r="D29" s="234"/>
    </row>
    <row r="30" ht="28" customHeight="1" spans="1:4">
      <c r="A30" s="233" t="s">
        <v>671</v>
      </c>
      <c r="B30" s="234"/>
      <c r="C30" s="234"/>
      <c r="D30" s="234"/>
    </row>
    <row r="31" ht="28" customHeight="1" spans="1:4">
      <c r="A31" s="233" t="s">
        <v>672</v>
      </c>
      <c r="B31" s="234"/>
      <c r="C31" s="234"/>
      <c r="D31" s="234"/>
    </row>
    <row r="32" ht="28" customHeight="1" spans="1:4">
      <c r="A32" s="233" t="s">
        <v>673</v>
      </c>
      <c r="B32" s="234">
        <f>SUM(B33:B35)</f>
        <v>0</v>
      </c>
      <c r="C32" s="234">
        <f>SUM(C33:C35)</f>
        <v>0</v>
      </c>
      <c r="D32" s="234"/>
    </row>
    <row r="33" ht="28" customHeight="1" spans="1:4">
      <c r="A33" s="233" t="s">
        <v>674</v>
      </c>
      <c r="B33" s="234"/>
      <c r="C33" s="234"/>
      <c r="D33" s="234"/>
    </row>
    <row r="34" ht="28" customHeight="1" spans="1:4">
      <c r="A34" s="233" t="s">
        <v>675</v>
      </c>
      <c r="B34" s="246"/>
      <c r="C34" s="234"/>
      <c r="D34" s="234"/>
    </row>
    <row r="35" ht="28" customHeight="1" spans="1:4">
      <c r="A35" s="233" t="s">
        <v>676</v>
      </c>
      <c r="B35" s="246"/>
      <c r="C35" s="234"/>
      <c r="D35" s="234"/>
    </row>
    <row r="36" ht="28" customHeight="1" spans="1:4">
      <c r="A36" s="233" t="s">
        <v>677</v>
      </c>
      <c r="B36" s="246"/>
      <c r="C36" s="234"/>
      <c r="D36" s="234"/>
    </row>
    <row r="37" ht="28" customHeight="1" spans="1:4">
      <c r="A37" s="237" t="s">
        <v>678</v>
      </c>
      <c r="B37" s="238">
        <f>SUM(B6,B21,B26,B32,B36)</f>
        <v>10</v>
      </c>
      <c r="C37" s="238">
        <f>SUM(C6,C21,C26,C32,C36)</f>
        <v>10</v>
      </c>
      <c r="D37" s="235">
        <f>C37/B37</f>
        <v>1</v>
      </c>
    </row>
    <row r="38" ht="28" customHeight="1" spans="1:4">
      <c r="A38" s="233" t="s">
        <v>679</v>
      </c>
      <c r="B38" s="234">
        <v>0</v>
      </c>
      <c r="C38" s="236"/>
      <c r="D38" s="234"/>
    </row>
    <row r="39" ht="28" customHeight="1" spans="1:4">
      <c r="A39" s="239" t="s">
        <v>680</v>
      </c>
      <c r="B39" s="234">
        <v>0</v>
      </c>
      <c r="C39" s="236"/>
      <c r="D39" s="234"/>
    </row>
    <row r="40" ht="28" customHeight="1" spans="1:4">
      <c r="A40" s="233" t="s">
        <v>681</v>
      </c>
      <c r="B40" s="234">
        <v>0</v>
      </c>
      <c r="C40" s="236"/>
      <c r="D40" s="234"/>
    </row>
    <row r="41" ht="28" customHeight="1" spans="1:4">
      <c r="A41" s="233"/>
      <c r="B41" s="234"/>
      <c r="C41" s="236"/>
      <c r="D41" s="234"/>
    </row>
    <row r="42" s="227" customFormat="1" ht="28" customHeight="1" spans="1:4">
      <c r="A42" s="240" t="s">
        <v>682</v>
      </c>
      <c r="B42" s="238">
        <f>SUM(B37:B40)</f>
        <v>10</v>
      </c>
      <c r="C42" s="238">
        <f>SUM(C37:C40)</f>
        <v>10</v>
      </c>
      <c r="D42" s="235">
        <f>C42/B42</f>
        <v>1</v>
      </c>
    </row>
  </sheetData>
  <mergeCells count="5">
    <mergeCell ref="A2:D2"/>
    <mergeCell ref="A4:A5"/>
    <mergeCell ref="B4:B5"/>
    <mergeCell ref="C4:C5"/>
    <mergeCell ref="D4:D5"/>
  </mergeCells>
  <dataValidations count="1">
    <dataValidation type="textLength" operator="lessThanOrEqual" allowBlank="1" showInputMessage="1" showErrorMessage="1" errorTitle="提示" error="此处最多只能输入 [20] 个字符。" sqref="B4 D4 B5 D5">
      <formula1>20</formula1>
    </dataValidation>
  </dataValidations>
  <printOptions horizontalCentered="1"/>
  <pageMargins left="0.944444444444444" right="0.944444444444444" top="0.393055555555556" bottom="0.393055555555556" header="0.196527777777778" footer="0.196527777777778"/>
  <pageSetup paperSize="9" scale="64" fitToHeight="0" orientation="portrait" useFirstPageNumber="1" horizontalDpi="600"/>
  <headerFooter alignWithMargins="0">
    <oddFooter>&amp;C&amp;15第 &amp;P+47 页，共 &amp;N+53 页</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E42"/>
  <sheetViews>
    <sheetView showZeros="0" workbookViewId="0">
      <selection activeCell="E18" sqref="E18"/>
    </sheetView>
  </sheetViews>
  <sheetFormatPr defaultColWidth="9" defaultRowHeight="14.25" outlineLevelCol="4"/>
  <cols>
    <col min="1" max="1" width="39.125" style="184" customWidth="1"/>
    <col min="2" max="2" width="15.5" style="184" customWidth="1"/>
    <col min="3" max="3" width="18.125" style="184" customWidth="1"/>
    <col min="4" max="4" width="24" style="184" customWidth="1"/>
    <col min="5" max="5" width="17" style="184" customWidth="1"/>
    <col min="6" max="16379" width="9" style="184"/>
  </cols>
  <sheetData>
    <row r="1" ht="20" customHeight="1" spans="1:1">
      <c r="A1" s="228" t="s">
        <v>1177</v>
      </c>
    </row>
    <row r="2" ht="30" customHeight="1" spans="1:5">
      <c r="A2" s="229" t="s">
        <v>1178</v>
      </c>
      <c r="B2" s="229"/>
      <c r="C2" s="229"/>
      <c r="D2" s="229"/>
      <c r="E2" s="230"/>
    </row>
    <row r="3" ht="20" customHeight="1" spans="1:4">
      <c r="A3" s="231"/>
      <c r="B3" s="231"/>
      <c r="C3" s="232" t="s">
        <v>2</v>
      </c>
      <c r="D3" s="232"/>
    </row>
    <row r="4" ht="20" customHeight="1" spans="1:4">
      <c r="A4" s="187" t="s">
        <v>685</v>
      </c>
      <c r="B4" s="187" t="s">
        <v>6</v>
      </c>
      <c r="C4" s="187" t="s">
        <v>788</v>
      </c>
      <c r="D4" s="187" t="s">
        <v>789</v>
      </c>
    </row>
    <row r="5" ht="20" customHeight="1" spans="1:4">
      <c r="A5" s="189"/>
      <c r="B5" s="189"/>
      <c r="C5" s="189"/>
      <c r="D5" s="189"/>
    </row>
    <row r="6" ht="28" customHeight="1" spans="1:4">
      <c r="A6" s="233" t="s">
        <v>686</v>
      </c>
      <c r="B6" s="234">
        <f>SUM(B7:B8)</f>
        <v>0</v>
      </c>
      <c r="C6" s="234">
        <f>SUM(C7:C8)</f>
        <v>0</v>
      </c>
      <c r="D6" s="234">
        <f>SUM(D7:D8)</f>
        <v>0</v>
      </c>
    </row>
    <row r="7" ht="28" customHeight="1" spans="1:4">
      <c r="A7" s="233" t="s">
        <v>687</v>
      </c>
      <c r="B7" s="234"/>
      <c r="C7" s="234"/>
      <c r="D7" s="234"/>
    </row>
    <row r="8" ht="28" customHeight="1" spans="1:4">
      <c r="A8" s="233" t="s">
        <v>688</v>
      </c>
      <c r="B8" s="234"/>
      <c r="C8" s="234"/>
      <c r="D8" s="234"/>
    </row>
    <row r="9" ht="28" customHeight="1" spans="1:4">
      <c r="A9" s="233" t="s">
        <v>689</v>
      </c>
      <c r="B9" s="234">
        <f>SUM(B10,B20,B29,B31,B35)</f>
        <v>10</v>
      </c>
      <c r="C9" s="234">
        <f>SUM(C10,C20,C29,C31,C35)</f>
        <v>10</v>
      </c>
      <c r="D9" s="235">
        <f>C9/B9</f>
        <v>1</v>
      </c>
    </row>
    <row r="10" ht="28" customHeight="1" spans="1:4">
      <c r="A10" s="233" t="s">
        <v>690</v>
      </c>
      <c r="B10" s="234">
        <f>SUM(B11:B19)</f>
        <v>0</v>
      </c>
      <c r="C10" s="234">
        <f>SUM(C11:C19)</f>
        <v>0</v>
      </c>
      <c r="D10" s="234">
        <f>SUM(D11:D19)</f>
        <v>0</v>
      </c>
    </row>
    <row r="11" ht="28" customHeight="1" spans="1:4">
      <c r="A11" s="233" t="s">
        <v>691</v>
      </c>
      <c r="B11" s="234"/>
      <c r="C11" s="236"/>
      <c r="D11" s="236"/>
    </row>
    <row r="12" ht="28" customHeight="1" spans="1:4">
      <c r="A12" s="233" t="s">
        <v>692</v>
      </c>
      <c r="B12" s="234"/>
      <c r="C12" s="236"/>
      <c r="D12" s="236"/>
    </row>
    <row r="13" ht="28" customHeight="1" spans="1:4">
      <c r="A13" s="233" t="s">
        <v>693</v>
      </c>
      <c r="B13" s="234"/>
      <c r="C13" s="236"/>
      <c r="D13" s="236"/>
    </row>
    <row r="14" ht="28" customHeight="1" spans="1:4">
      <c r="A14" s="233" t="s">
        <v>694</v>
      </c>
      <c r="B14" s="234"/>
      <c r="C14" s="236"/>
      <c r="D14" s="236"/>
    </row>
    <row r="15" ht="28" customHeight="1" spans="1:4">
      <c r="A15" s="233" t="s">
        <v>695</v>
      </c>
      <c r="B15" s="234"/>
      <c r="C15" s="236"/>
      <c r="D15" s="236"/>
    </row>
    <row r="16" ht="28" customHeight="1" spans="1:4">
      <c r="A16" s="233" t="s">
        <v>696</v>
      </c>
      <c r="B16" s="234"/>
      <c r="C16" s="236"/>
      <c r="D16" s="236"/>
    </row>
    <row r="17" ht="28" customHeight="1" spans="1:4">
      <c r="A17" s="233" t="s">
        <v>697</v>
      </c>
      <c r="B17" s="234"/>
      <c r="C17" s="236"/>
      <c r="D17" s="236"/>
    </row>
    <row r="18" ht="28" customHeight="1" spans="1:4">
      <c r="A18" s="233" t="s">
        <v>698</v>
      </c>
      <c r="B18" s="234"/>
      <c r="C18" s="236"/>
      <c r="D18" s="236"/>
    </row>
    <row r="19" ht="28" customHeight="1" spans="1:4">
      <c r="A19" s="233" t="s">
        <v>699</v>
      </c>
      <c r="B19" s="234"/>
      <c r="C19" s="236"/>
      <c r="D19" s="236"/>
    </row>
    <row r="20" ht="28" customHeight="1" spans="1:4">
      <c r="A20" s="233" t="s">
        <v>700</v>
      </c>
      <c r="B20" s="234">
        <f>SUM(B21:B28)</f>
        <v>0</v>
      </c>
      <c r="C20" s="234">
        <f>SUM(C21:C28)</f>
        <v>0</v>
      </c>
      <c r="D20" s="234">
        <f>SUM(D21:D28)</f>
        <v>0</v>
      </c>
    </row>
    <row r="21" ht="28" customHeight="1" spans="1:4">
      <c r="A21" s="233" t="s">
        <v>701</v>
      </c>
      <c r="B21" s="234"/>
      <c r="C21" s="236"/>
      <c r="D21" s="236"/>
    </row>
    <row r="22" ht="28" customHeight="1" spans="1:4">
      <c r="A22" s="233" t="s">
        <v>702</v>
      </c>
      <c r="B22" s="234"/>
      <c r="C22" s="236"/>
      <c r="D22" s="236"/>
    </row>
    <row r="23" ht="28" customHeight="1" spans="1:4">
      <c r="A23" s="233" t="s">
        <v>703</v>
      </c>
      <c r="B23" s="234"/>
      <c r="C23" s="236"/>
      <c r="D23" s="236"/>
    </row>
    <row r="24" ht="28" customHeight="1" spans="1:4">
      <c r="A24" s="233" t="s">
        <v>704</v>
      </c>
      <c r="B24" s="234"/>
      <c r="C24" s="236"/>
      <c r="D24" s="236"/>
    </row>
    <row r="25" ht="28" customHeight="1" spans="1:4">
      <c r="A25" s="233" t="s">
        <v>705</v>
      </c>
      <c r="B25" s="234"/>
      <c r="C25" s="236"/>
      <c r="D25" s="236"/>
    </row>
    <row r="26" ht="28" customHeight="1" spans="1:4">
      <c r="A26" s="233" t="s">
        <v>706</v>
      </c>
      <c r="B26" s="234"/>
      <c r="C26" s="236"/>
      <c r="D26" s="236"/>
    </row>
    <row r="27" ht="28" customHeight="1" spans="1:4">
      <c r="A27" s="233" t="s">
        <v>707</v>
      </c>
      <c r="B27" s="234"/>
      <c r="C27" s="236"/>
      <c r="D27" s="236"/>
    </row>
    <row r="28" ht="28" customHeight="1" spans="1:4">
      <c r="A28" s="233" t="s">
        <v>708</v>
      </c>
      <c r="B28" s="234"/>
      <c r="C28" s="236"/>
      <c r="D28" s="236"/>
    </row>
    <row r="29" ht="28" customHeight="1" spans="1:4">
      <c r="A29" s="233" t="s">
        <v>709</v>
      </c>
      <c r="B29" s="234">
        <f>SUM(A30)</f>
        <v>0</v>
      </c>
      <c r="C29" s="234">
        <f>SUM(B30)</f>
        <v>0</v>
      </c>
      <c r="D29" s="234">
        <f>SUM(C30)</f>
        <v>0</v>
      </c>
    </row>
    <row r="30" ht="28" customHeight="1" spans="1:4">
      <c r="A30" s="233" t="s">
        <v>710</v>
      </c>
      <c r="B30" s="234"/>
      <c r="C30" s="236"/>
      <c r="D30" s="236"/>
    </row>
    <row r="31" ht="28" customHeight="1" spans="1:4">
      <c r="A31" s="233" t="s">
        <v>711</v>
      </c>
      <c r="B31" s="234">
        <f>SUM(B32:B34)</f>
        <v>0</v>
      </c>
      <c r="C31" s="234">
        <f>SUM(C32:C34)</f>
        <v>0</v>
      </c>
      <c r="D31" s="234">
        <f>SUM(D32:D34)</f>
        <v>0</v>
      </c>
    </row>
    <row r="32" ht="28" customHeight="1" spans="1:4">
      <c r="A32" s="233" t="s">
        <v>1174</v>
      </c>
      <c r="B32" s="234"/>
      <c r="C32" s="236"/>
      <c r="D32" s="236"/>
    </row>
    <row r="33" ht="28" customHeight="1" spans="1:4">
      <c r="A33" s="233" t="s">
        <v>713</v>
      </c>
      <c r="B33" s="234"/>
      <c r="C33" s="236"/>
      <c r="D33" s="236"/>
    </row>
    <row r="34" ht="28" customHeight="1" spans="1:4">
      <c r="A34" s="233" t="s">
        <v>714</v>
      </c>
      <c r="B34" s="234"/>
      <c r="C34" s="236"/>
      <c r="D34" s="236"/>
    </row>
    <row r="35" ht="28" customHeight="1" spans="1:4">
      <c r="A35" s="233" t="s">
        <v>715</v>
      </c>
      <c r="B35" s="234">
        <f>SUM(B36)</f>
        <v>10</v>
      </c>
      <c r="C35" s="234">
        <f>SUM(C36)</f>
        <v>10</v>
      </c>
      <c r="D35" s="235">
        <f t="shared" ref="D35:D41" si="0">C35/B35</f>
        <v>1</v>
      </c>
    </row>
    <row r="36" ht="28" customHeight="1" spans="1:4">
      <c r="A36" s="233" t="s">
        <v>716</v>
      </c>
      <c r="B36" s="234">
        <v>10</v>
      </c>
      <c r="C36" s="236">
        <v>10</v>
      </c>
      <c r="D36" s="235">
        <f t="shared" si="0"/>
        <v>1</v>
      </c>
    </row>
    <row r="37" ht="28" customHeight="1" spans="1:4">
      <c r="A37" s="237" t="s">
        <v>717</v>
      </c>
      <c r="B37" s="238">
        <f>SUM(B6,B9)</f>
        <v>10</v>
      </c>
      <c r="C37" s="238">
        <f>SUM(C6,C9)</f>
        <v>10</v>
      </c>
      <c r="D37" s="235">
        <f t="shared" si="0"/>
        <v>1</v>
      </c>
    </row>
    <row r="38" ht="28" customHeight="1" spans="1:4">
      <c r="A38" s="233" t="s">
        <v>718</v>
      </c>
      <c r="B38" s="234">
        <v>0</v>
      </c>
      <c r="C38" s="236"/>
      <c r="D38" s="235"/>
    </row>
    <row r="39" ht="28" customHeight="1" spans="1:4">
      <c r="A39" s="239" t="s">
        <v>719</v>
      </c>
      <c r="B39" s="234"/>
      <c r="C39" s="236"/>
      <c r="D39" s="235"/>
    </row>
    <row r="40" ht="28" customHeight="1" spans="1:4">
      <c r="A40" s="233" t="s">
        <v>720</v>
      </c>
      <c r="B40" s="234">
        <v>0</v>
      </c>
      <c r="C40" s="236"/>
      <c r="D40" s="235"/>
    </row>
    <row r="41" ht="28" customHeight="1" spans="1:4">
      <c r="A41" s="239" t="s">
        <v>721</v>
      </c>
      <c r="B41" s="234"/>
      <c r="C41" s="236"/>
      <c r="D41" s="235"/>
    </row>
    <row r="42" s="227" customFormat="1" ht="28" customHeight="1" spans="1:4">
      <c r="A42" s="240" t="s">
        <v>722</v>
      </c>
      <c r="B42" s="238">
        <f>SUM(B37:B41)</f>
        <v>10</v>
      </c>
      <c r="C42" s="238">
        <f>SUM(C37:C41)</f>
        <v>10</v>
      </c>
      <c r="D42" s="235">
        <f>C42/B42</f>
        <v>1</v>
      </c>
    </row>
  </sheetData>
  <mergeCells count="6">
    <mergeCell ref="A2:D2"/>
    <mergeCell ref="C3:D3"/>
    <mergeCell ref="A4:A5"/>
    <mergeCell ref="B4:B5"/>
    <mergeCell ref="C4:C5"/>
    <mergeCell ref="D4:D5"/>
  </mergeCells>
  <dataValidations count="1">
    <dataValidation type="textLength" operator="lessThanOrEqual" allowBlank="1" showInputMessage="1" showErrorMessage="1" errorTitle="提示" error="此处最多只能输入 [20] 个字符。" sqref="B4 D4 B5 D5">
      <formula1>20</formula1>
    </dataValidation>
  </dataValidations>
  <printOptions horizontalCentered="1"/>
  <pageMargins left="0.944444444444444" right="0.944444444444444" top="0.393055555555556" bottom="0.393055555555556" header="0.196527777777778" footer="0.196527777777778"/>
  <pageSetup paperSize="9" scale="64" fitToHeight="0" orientation="portrait" useFirstPageNumber="1" horizontalDpi="600"/>
  <headerFooter alignWithMargins="0">
    <oddFooter>&amp;C&amp;15第 &amp;P+47 页，共 &amp;N+53 页</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FD17"/>
  <sheetViews>
    <sheetView workbookViewId="0">
      <selection activeCell="F30" sqref="F30"/>
    </sheetView>
  </sheetViews>
  <sheetFormatPr defaultColWidth="9" defaultRowHeight="14.25"/>
  <cols>
    <col min="1" max="1" width="38" style="211" customWidth="1"/>
    <col min="2" max="2" width="45.5" style="213" customWidth="1"/>
    <col min="3" max="3" width="12.625" style="211"/>
    <col min="4" max="16363" width="9" style="211"/>
    <col min="16364" max="16365" width="35.625" style="211"/>
    <col min="16366" max="16366" width="9" style="211"/>
    <col min="16367" max="16384" width="9" style="111"/>
  </cols>
  <sheetData>
    <row r="1" s="211" customFormat="1" ht="27" customHeight="1" spans="1:16384">
      <c r="A1" s="214" t="s">
        <v>1179</v>
      </c>
      <c r="B1" s="213"/>
      <c r="XEM1" s="111"/>
      <c r="XEN1" s="111"/>
      <c r="XEO1" s="111"/>
      <c r="XEP1" s="111"/>
      <c r="XEQ1" s="111"/>
      <c r="XER1" s="111"/>
      <c r="XES1" s="111"/>
      <c r="XET1" s="111"/>
      <c r="XEU1" s="111"/>
      <c r="XEV1" s="111"/>
      <c r="XEW1" s="111"/>
      <c r="XEX1" s="111"/>
      <c r="XEY1" s="111"/>
      <c r="XEZ1" s="111"/>
      <c r="XFA1" s="111"/>
      <c r="XFB1" s="111"/>
      <c r="XFC1" s="111"/>
      <c r="XFD1" s="111"/>
    </row>
    <row r="2" s="211" customFormat="1" ht="27" spans="1:2">
      <c r="A2" s="215" t="s">
        <v>1180</v>
      </c>
      <c r="B2" s="216"/>
    </row>
    <row r="3" s="211" customFormat="1" ht="18.75" spans="1:2">
      <c r="A3" s="217"/>
      <c r="B3" s="218" t="s">
        <v>2</v>
      </c>
    </row>
    <row r="4" s="212" customFormat="1" ht="18.75" spans="1:2">
      <c r="A4" s="219" t="s">
        <v>1070</v>
      </c>
      <c r="B4" s="219" t="s">
        <v>1181</v>
      </c>
    </row>
    <row r="5" s="211" customFormat="1" ht="18.75" spans="1:2">
      <c r="A5" s="224" t="s">
        <v>1075</v>
      </c>
      <c r="B5" s="221"/>
    </row>
    <row r="6" s="211" customFormat="1" ht="18.75" spans="1:2">
      <c r="A6" s="224" t="s">
        <v>1076</v>
      </c>
      <c r="B6" s="221"/>
    </row>
    <row r="7" s="211" customFormat="1" ht="18.75" spans="1:2">
      <c r="A7" s="224" t="s">
        <v>1077</v>
      </c>
      <c r="B7" s="221"/>
    </row>
    <row r="8" s="211" customFormat="1" ht="18.75" spans="1:2">
      <c r="A8" s="224" t="s">
        <v>1078</v>
      </c>
      <c r="B8" s="221"/>
    </row>
    <row r="9" s="211" customFormat="1" ht="18.75" spans="1:2">
      <c r="A9" s="224" t="s">
        <v>1079</v>
      </c>
      <c r="B9" s="221"/>
    </row>
    <row r="10" s="211" customFormat="1" ht="18.75" spans="1:2">
      <c r="A10" s="224" t="s">
        <v>1080</v>
      </c>
      <c r="B10" s="221"/>
    </row>
    <row r="11" s="211" customFormat="1" ht="18.75" spans="1:2">
      <c r="A11" s="224" t="s">
        <v>1081</v>
      </c>
      <c r="B11" s="221"/>
    </row>
    <row r="12" s="211" customFormat="1" ht="18.75" spans="1:2">
      <c r="A12" s="224" t="s">
        <v>1082</v>
      </c>
      <c r="B12" s="221"/>
    </row>
    <row r="13" s="211" customFormat="1" ht="18.75" spans="1:2">
      <c r="A13" s="224" t="s">
        <v>1083</v>
      </c>
      <c r="B13" s="221"/>
    </row>
    <row r="14" s="211" customFormat="1" ht="18.75" spans="1:2">
      <c r="A14" s="224" t="s">
        <v>1084</v>
      </c>
      <c r="B14" s="221"/>
    </row>
    <row r="15" s="211" customFormat="1" ht="18.75" spans="1:2">
      <c r="A15" s="224" t="s">
        <v>1085</v>
      </c>
      <c r="B15" s="221"/>
    </row>
    <row r="16" s="211" customFormat="1" ht="18.75" spans="1:2">
      <c r="A16" s="225" t="s">
        <v>1182</v>
      </c>
      <c r="B16" s="226"/>
    </row>
    <row r="17" s="211" customFormat="1" spans="1:16384">
      <c r="A17" s="211" t="s">
        <v>1067</v>
      </c>
      <c r="B17" s="213"/>
      <c r="XEM17" s="111"/>
      <c r="XEN17" s="111"/>
      <c r="XEO17" s="111"/>
      <c r="XEP17" s="111"/>
      <c r="XEQ17" s="111"/>
      <c r="XER17" s="111"/>
      <c r="XES17" s="111"/>
      <c r="XET17" s="111"/>
      <c r="XEU17" s="111"/>
      <c r="XEV17" s="111"/>
      <c r="XEW17" s="111"/>
      <c r="XEX17" s="111"/>
      <c r="XEY17" s="111"/>
      <c r="XEZ17" s="111"/>
      <c r="XFA17" s="111"/>
      <c r="XFB17" s="111"/>
      <c r="XFC17" s="111"/>
      <c r="XFD17" s="111"/>
    </row>
  </sheetData>
  <mergeCells count="1">
    <mergeCell ref="A2:B2"/>
  </mergeCells>
  <conditionalFormatting sqref="B4:D4">
    <cfRule type="cellIs" dxfId="0" priority="2" stopIfTrue="1" operator="lessThanOrEqual">
      <formula>-1</formula>
    </cfRule>
  </conditionalFormatting>
  <conditionalFormatting sqref="C2:D3">
    <cfRule type="cellIs" dxfId="0" priority="4" stopIfTrue="1" operator="lessThanOrEqual">
      <formula>-1</formula>
    </cfRule>
    <cfRule type="cellIs" dxfId="0" priority="3" stopIfTrue="1" operator="greaterThanOrEqual">
      <formula>10</formula>
    </cfRule>
  </conditionalFormatting>
  <conditionalFormatting sqref="B5:D7">
    <cfRule type="cellIs" dxfId="0" priority="1" stopIfTrue="1" operator="lessThanOrEqual">
      <formula>-1</formula>
    </cfRule>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XFD22"/>
  <sheetViews>
    <sheetView workbookViewId="0">
      <selection activeCell="J20" sqref="J20"/>
    </sheetView>
  </sheetViews>
  <sheetFormatPr defaultColWidth="9" defaultRowHeight="14.25"/>
  <cols>
    <col min="1" max="1" width="46.625" style="211" customWidth="1"/>
    <col min="2" max="2" width="38" style="213" customWidth="1"/>
    <col min="3" max="16371" width="9" style="211"/>
    <col min="16372" max="16373" width="35.625" style="211"/>
    <col min="16374" max="16374" width="9" style="211"/>
    <col min="16375" max="16384" width="9" style="111"/>
  </cols>
  <sheetData>
    <row r="1" s="211" customFormat="1" ht="20" customHeight="1" spans="1:16384">
      <c r="A1" s="214" t="s">
        <v>1183</v>
      </c>
      <c r="B1" s="213"/>
      <c r="XEU1" s="111"/>
      <c r="XEV1" s="111"/>
      <c r="XEW1" s="111"/>
      <c r="XEX1" s="111"/>
      <c r="XEY1" s="111"/>
      <c r="XEZ1" s="111"/>
      <c r="XFA1" s="111"/>
      <c r="XFB1" s="111"/>
      <c r="XFC1" s="111"/>
      <c r="XFD1" s="111"/>
    </row>
    <row r="2" s="211" customFormat="1" ht="27" spans="1:2">
      <c r="A2" s="215" t="s">
        <v>1184</v>
      </c>
      <c r="B2" s="216"/>
    </row>
    <row r="3" s="211" customFormat="1" ht="18.75" spans="1:2">
      <c r="A3" s="217"/>
      <c r="B3" s="218" t="s">
        <v>2</v>
      </c>
    </row>
    <row r="4" s="212" customFormat="1" ht="18.75" spans="1:2">
      <c r="A4" s="219" t="s">
        <v>3</v>
      </c>
      <c r="B4" s="219" t="s">
        <v>1181</v>
      </c>
    </row>
    <row r="5" s="211" customFormat="1" ht="18.75" spans="1:2">
      <c r="A5" s="220"/>
      <c r="B5" s="221"/>
    </row>
    <row r="6" s="211" customFormat="1" ht="18.75" spans="1:2">
      <c r="A6" s="220"/>
      <c r="B6" s="221"/>
    </row>
    <row r="7" s="211" customFormat="1" ht="18.75" spans="1:2">
      <c r="A7" s="220"/>
      <c r="B7" s="221"/>
    </row>
    <row r="8" s="211" customFormat="1" ht="18.75" spans="1:2">
      <c r="A8" s="220"/>
      <c r="B8" s="221"/>
    </row>
    <row r="9" s="211" customFormat="1" ht="18.75" spans="1:2">
      <c r="A9" s="220"/>
      <c r="B9" s="221"/>
    </row>
    <row r="10" s="211" customFormat="1" ht="18.75" spans="1:2">
      <c r="A10" s="220"/>
      <c r="B10" s="221"/>
    </row>
    <row r="11" s="211" customFormat="1" ht="18.75" spans="1:2">
      <c r="A11" s="222"/>
      <c r="B11" s="221"/>
    </row>
    <row r="12" s="211" customFormat="1" ht="18.75" spans="1:2">
      <c r="A12" s="223"/>
      <c r="B12" s="221"/>
    </row>
    <row r="13" s="211" customFormat="1" ht="18.75" spans="1:2">
      <c r="A13" s="224"/>
      <c r="B13" s="221"/>
    </row>
    <row r="14" s="211" customFormat="1" ht="18.75" spans="1:2">
      <c r="A14" s="224"/>
      <c r="B14" s="221"/>
    </row>
    <row r="15" s="211" customFormat="1" ht="18.75" spans="1:2">
      <c r="A15" s="224"/>
      <c r="B15" s="221"/>
    </row>
    <row r="16" s="211" customFormat="1" ht="18.75" spans="1:2">
      <c r="A16" s="224"/>
      <c r="B16" s="221"/>
    </row>
    <row r="17" s="211" customFormat="1" ht="18.75" spans="1:2">
      <c r="A17" s="224"/>
      <c r="B17" s="221"/>
    </row>
    <row r="18" s="211" customFormat="1" ht="18.75" spans="1:2">
      <c r="A18" s="224"/>
      <c r="B18" s="221"/>
    </row>
    <row r="19" s="211" customFormat="1" ht="18.75" spans="1:2">
      <c r="A19" s="224"/>
      <c r="B19" s="221"/>
    </row>
    <row r="20" s="211" customFormat="1" ht="18.75" spans="1:2">
      <c r="A20" s="225" t="s">
        <v>1182</v>
      </c>
      <c r="B20" s="226"/>
    </row>
    <row r="21" s="211" customFormat="1" spans="1:16377">
      <c r="A21" s="211" t="s">
        <v>1185</v>
      </c>
      <c r="B21" s="213"/>
      <c r="XEU21" s="111"/>
      <c r="XEV21" s="111"/>
      <c r="XEW21" s="111"/>
    </row>
    <row r="22" s="211" customFormat="1" spans="2:16377">
      <c r="B22" s="213"/>
      <c r="XEU22" s="111"/>
      <c r="XEV22" s="111"/>
      <c r="XEW22" s="111"/>
    </row>
  </sheetData>
  <mergeCells count="1">
    <mergeCell ref="A2:B2"/>
  </mergeCells>
  <conditionalFormatting sqref="B4:G4">
    <cfRule type="cellIs" dxfId="0" priority="2" stopIfTrue="1" operator="lessThanOrEqual">
      <formula>-1</formula>
    </cfRule>
  </conditionalFormatting>
  <conditionalFormatting sqref="B5:G10">
    <cfRule type="cellIs" dxfId="0" priority="1" stopIfTrue="1" operator="lessThanOrEqual">
      <formula>-1</formula>
    </cfRule>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92D050"/>
  </sheetPr>
  <dimension ref="A1:F37"/>
  <sheetViews>
    <sheetView showGridLines="0" showZeros="0" workbookViewId="0">
      <pane xSplit="7" ySplit="6" topLeftCell="M7" activePane="bottomRight" state="frozen"/>
      <selection/>
      <selection pane="topRight"/>
      <selection pane="bottomLeft"/>
      <selection pane="bottomRight" activeCell="N30" sqref="N30"/>
    </sheetView>
  </sheetViews>
  <sheetFormatPr defaultColWidth="9" defaultRowHeight="14.25" outlineLevelCol="5"/>
  <cols>
    <col min="1" max="1" width="36.625" style="3" customWidth="1"/>
    <col min="2" max="4" width="11.625" style="3" customWidth="1"/>
    <col min="5" max="6" width="13.375" style="3" customWidth="1"/>
    <col min="7" max="16384" width="9" style="3"/>
  </cols>
  <sheetData>
    <row r="1" ht="20" customHeight="1" spans="1:1">
      <c r="A1" s="3" t="s">
        <v>532</v>
      </c>
    </row>
    <row r="2" ht="30" customHeight="1" spans="1:6">
      <c r="A2" s="264" t="s">
        <v>533</v>
      </c>
      <c r="B2" s="264"/>
      <c r="C2" s="264"/>
      <c r="D2" s="264"/>
      <c r="E2" s="473"/>
      <c r="F2" s="473"/>
    </row>
    <row r="3" ht="20" customHeight="1" spans="1:6">
      <c r="A3" s="287" t="str">
        <f>""</f>
        <v/>
      </c>
      <c r="C3" s="44"/>
      <c r="D3" s="288" t="s">
        <v>2</v>
      </c>
      <c r="E3" s="288"/>
      <c r="F3" s="288"/>
    </row>
    <row r="4" ht="20" customHeight="1" spans="1:6">
      <c r="A4" s="384" t="s">
        <v>3</v>
      </c>
      <c r="B4" s="268" t="s">
        <v>4</v>
      </c>
      <c r="C4" s="268" t="s">
        <v>5</v>
      </c>
      <c r="D4" s="268" t="s">
        <v>6</v>
      </c>
      <c r="E4" s="415" t="s">
        <v>7</v>
      </c>
      <c r="F4" s="415" t="s">
        <v>8</v>
      </c>
    </row>
    <row r="5" ht="20" customHeight="1" spans="1:6">
      <c r="A5" s="387"/>
      <c r="B5" s="268"/>
      <c r="C5" s="268"/>
      <c r="D5" s="268"/>
      <c r="E5" s="416"/>
      <c r="F5" s="416"/>
    </row>
    <row r="6" ht="30" customHeight="1" spans="1:6">
      <c r="A6" s="291" t="s">
        <v>534</v>
      </c>
      <c r="B6" s="482"/>
      <c r="C6" s="482"/>
      <c r="D6" s="482"/>
      <c r="E6" s="441" t="str">
        <f>IF(ISERROR(D6/B6),"",D6/B6)</f>
        <v/>
      </c>
      <c r="F6" s="441" t="str">
        <f>IF(ISERROR(D6/C6),"",D6/C6)</f>
        <v/>
      </c>
    </row>
    <row r="7" ht="30" customHeight="1" spans="1:6">
      <c r="A7" s="291" t="s">
        <v>535</v>
      </c>
      <c r="B7" s="482"/>
      <c r="C7" s="482"/>
      <c r="D7" s="482"/>
      <c r="E7" s="441" t="str">
        <f t="shared" ref="E7:E32" si="0">IF(ISERROR(D7/B7),"",D7/B7)</f>
        <v/>
      </c>
      <c r="F7" s="441" t="str">
        <f t="shared" ref="F7:F32" si="1">IF(ISERROR(D7/C7),"",D7/C7)</f>
        <v/>
      </c>
    </row>
    <row r="8" ht="30" customHeight="1" spans="1:6">
      <c r="A8" s="291" t="s">
        <v>536</v>
      </c>
      <c r="B8" s="482"/>
      <c r="C8" s="482"/>
      <c r="D8" s="482"/>
      <c r="E8" s="441" t="str">
        <f t="shared" si="0"/>
        <v/>
      </c>
      <c r="F8" s="441" t="str">
        <f t="shared" si="1"/>
        <v/>
      </c>
    </row>
    <row r="9" ht="30" customHeight="1" spans="1:6">
      <c r="A9" s="291" t="s">
        <v>537</v>
      </c>
      <c r="B9" s="483">
        <f>SUM(B10:B16)</f>
        <v>52248</v>
      </c>
      <c r="C9" s="483">
        <f>SUM(C10:C16)</f>
        <v>45000</v>
      </c>
      <c r="D9" s="483">
        <f>SUM(D10:D16)</f>
        <v>25827</v>
      </c>
      <c r="E9" s="438">
        <f t="shared" si="0"/>
        <v>0.494</v>
      </c>
      <c r="F9" s="438">
        <f t="shared" si="1"/>
        <v>0.574</v>
      </c>
    </row>
    <row r="10" ht="30" customHeight="1" spans="1:6">
      <c r="A10" s="297" t="s">
        <v>538</v>
      </c>
      <c r="B10" s="482">
        <v>52248</v>
      </c>
      <c r="C10" s="482">
        <v>44203</v>
      </c>
      <c r="D10" s="482">
        <v>25030</v>
      </c>
      <c r="E10" s="441">
        <f t="shared" si="0"/>
        <v>0.479</v>
      </c>
      <c r="F10" s="441">
        <f t="shared" si="1"/>
        <v>0.566</v>
      </c>
    </row>
    <row r="11" ht="30" customHeight="1" spans="1:6">
      <c r="A11" s="298" t="s">
        <v>539</v>
      </c>
      <c r="B11" s="482"/>
      <c r="C11" s="482"/>
      <c r="D11" s="482"/>
      <c r="E11" s="441" t="str">
        <f t="shared" si="0"/>
        <v/>
      </c>
      <c r="F11" s="441" t="str">
        <f t="shared" si="1"/>
        <v/>
      </c>
    </row>
    <row r="12" ht="30" customHeight="1" spans="1:6">
      <c r="A12" s="297" t="s">
        <v>540</v>
      </c>
      <c r="B12" s="482"/>
      <c r="C12" s="482"/>
      <c r="D12" s="482"/>
      <c r="E12" s="441" t="str">
        <f t="shared" si="0"/>
        <v/>
      </c>
      <c r="F12" s="441" t="str">
        <f t="shared" si="1"/>
        <v/>
      </c>
    </row>
    <row r="13" ht="30" customHeight="1" spans="1:6">
      <c r="A13" s="298" t="s">
        <v>541</v>
      </c>
      <c r="B13" s="482"/>
      <c r="C13" s="482"/>
      <c r="D13" s="482"/>
      <c r="E13" s="441" t="str">
        <f t="shared" si="0"/>
        <v/>
      </c>
      <c r="F13" s="441" t="str">
        <f t="shared" si="1"/>
        <v/>
      </c>
    </row>
    <row r="14" ht="30" customHeight="1" spans="1:6">
      <c r="A14" s="298" t="s">
        <v>542</v>
      </c>
      <c r="B14" s="482"/>
      <c r="C14" s="482"/>
      <c r="D14" s="482"/>
      <c r="E14" s="441" t="str">
        <f t="shared" si="0"/>
        <v/>
      </c>
      <c r="F14" s="441" t="str">
        <f t="shared" si="1"/>
        <v/>
      </c>
    </row>
    <row r="15" ht="30" customHeight="1" spans="1:6">
      <c r="A15" s="298" t="s">
        <v>543</v>
      </c>
      <c r="B15" s="482"/>
      <c r="C15" s="482">
        <v>797</v>
      </c>
      <c r="D15" s="482">
        <v>797</v>
      </c>
      <c r="E15" s="441" t="str">
        <f t="shared" si="0"/>
        <v/>
      </c>
      <c r="F15" s="441">
        <f t="shared" si="1"/>
        <v>1</v>
      </c>
    </row>
    <row r="16" ht="30" customHeight="1" spans="1:6">
      <c r="A16" s="297" t="s">
        <v>544</v>
      </c>
      <c r="B16" s="482"/>
      <c r="C16" s="482"/>
      <c r="D16" s="482"/>
      <c r="E16" s="441" t="str">
        <f t="shared" si="0"/>
        <v/>
      </c>
      <c r="F16" s="441" t="str">
        <f t="shared" si="1"/>
        <v/>
      </c>
    </row>
    <row r="17" ht="30" customHeight="1" spans="1:6">
      <c r="A17" s="291" t="s">
        <v>545</v>
      </c>
      <c r="B17" s="484"/>
      <c r="C17" s="484"/>
      <c r="D17" s="484"/>
      <c r="E17" s="441" t="str">
        <f t="shared" si="0"/>
        <v/>
      </c>
      <c r="F17" s="441" t="str">
        <f t="shared" si="1"/>
        <v/>
      </c>
    </row>
    <row r="18" ht="30" customHeight="1" spans="1:6">
      <c r="A18" s="291" t="s">
        <v>546</v>
      </c>
      <c r="B18" s="483"/>
      <c r="C18" s="483"/>
      <c r="D18" s="483"/>
      <c r="E18" s="441" t="str">
        <f t="shared" si="0"/>
        <v/>
      </c>
      <c r="F18" s="441" t="str">
        <f t="shared" si="1"/>
        <v/>
      </c>
    </row>
    <row r="19" ht="30" customHeight="1" spans="1:6">
      <c r="A19" s="291" t="s">
        <v>547</v>
      </c>
      <c r="B19" s="484"/>
      <c r="C19" s="484"/>
      <c r="D19" s="484"/>
      <c r="E19" s="441" t="str">
        <f t="shared" si="0"/>
        <v/>
      </c>
      <c r="F19" s="441" t="str">
        <f t="shared" si="1"/>
        <v/>
      </c>
    </row>
    <row r="20" ht="30" customHeight="1" spans="1:6">
      <c r="A20" s="291" t="s">
        <v>548</v>
      </c>
      <c r="B20" s="484"/>
      <c r="C20" s="484"/>
      <c r="D20" s="484"/>
      <c r="E20" s="441" t="str">
        <f t="shared" si="0"/>
        <v/>
      </c>
      <c r="F20" s="441" t="str">
        <f t="shared" si="1"/>
        <v/>
      </c>
    </row>
    <row r="21" ht="30" customHeight="1" spans="1:6">
      <c r="A21" s="291" t="s">
        <v>549</v>
      </c>
      <c r="B21" s="483"/>
      <c r="C21" s="483"/>
      <c r="D21" s="483"/>
      <c r="E21" s="441" t="str">
        <f t="shared" si="0"/>
        <v/>
      </c>
      <c r="F21" s="441" t="str">
        <f t="shared" si="1"/>
        <v/>
      </c>
    </row>
    <row r="22" ht="30" customHeight="1" spans="1:6">
      <c r="A22" s="291" t="s">
        <v>550</v>
      </c>
      <c r="B22" s="483">
        <v>240</v>
      </c>
      <c r="C22" s="483">
        <v>250</v>
      </c>
      <c r="D22" s="483">
        <v>248</v>
      </c>
      <c r="E22" s="438">
        <f t="shared" si="0"/>
        <v>1.033</v>
      </c>
      <c r="F22" s="438">
        <f t="shared" si="1"/>
        <v>0.992</v>
      </c>
    </row>
    <row r="23" ht="30" customHeight="1" spans="1:6">
      <c r="A23" s="409"/>
      <c r="B23" s="485"/>
      <c r="C23" s="485"/>
      <c r="D23" s="485"/>
      <c r="E23" s="441" t="str">
        <f t="shared" si="0"/>
        <v/>
      </c>
      <c r="F23" s="441" t="str">
        <f t="shared" si="1"/>
        <v/>
      </c>
    </row>
    <row r="24" ht="30" customHeight="1" spans="1:6">
      <c r="A24" s="299" t="s">
        <v>32</v>
      </c>
      <c r="B24" s="483">
        <f>SUM(B6:B9,B17:B22)</f>
        <v>52488</v>
      </c>
      <c r="C24" s="483">
        <f>SUM(C6:C9,C17:C22)</f>
        <v>45250</v>
      </c>
      <c r="D24" s="483">
        <f>SUM(D6:D9,D17:D22)</f>
        <v>26075</v>
      </c>
      <c r="E24" s="438">
        <f t="shared" si="0"/>
        <v>0.497</v>
      </c>
      <c r="F24" s="438">
        <f t="shared" si="1"/>
        <v>0.576</v>
      </c>
    </row>
    <row r="25" ht="30" customHeight="1" spans="1:6">
      <c r="A25" s="300" t="s">
        <v>33</v>
      </c>
      <c r="B25" s="483">
        <f>SUM(B26)</f>
        <v>1490</v>
      </c>
      <c r="C25" s="483">
        <f>SUM(C26)</f>
        <v>963</v>
      </c>
      <c r="D25" s="483">
        <f>SUM(D26)</f>
        <v>1085</v>
      </c>
      <c r="E25" s="438">
        <f t="shared" si="0"/>
        <v>0.728</v>
      </c>
      <c r="F25" s="438">
        <f t="shared" si="1"/>
        <v>1.127</v>
      </c>
    </row>
    <row r="26" ht="30" customHeight="1" spans="1:6">
      <c r="A26" s="298" t="s">
        <v>551</v>
      </c>
      <c r="B26" s="485">
        <f>SUM(B27:B28)</f>
        <v>1490</v>
      </c>
      <c r="C26" s="485">
        <f>SUM(C27:C28)</f>
        <v>963</v>
      </c>
      <c r="D26" s="485">
        <f>SUM(D27:D28)</f>
        <v>1085</v>
      </c>
      <c r="E26" s="441">
        <f t="shared" si="0"/>
        <v>0.728</v>
      </c>
      <c r="F26" s="441">
        <f t="shared" si="1"/>
        <v>1.127</v>
      </c>
    </row>
    <row r="27" ht="30" customHeight="1" spans="1:6">
      <c r="A27" s="298" t="s">
        <v>552</v>
      </c>
      <c r="B27" s="482">
        <v>1490</v>
      </c>
      <c r="C27" s="482">
        <v>963</v>
      </c>
      <c r="D27" s="482">
        <v>1085</v>
      </c>
      <c r="E27" s="441">
        <f t="shared" si="0"/>
        <v>0.728</v>
      </c>
      <c r="F27" s="441">
        <f t="shared" si="1"/>
        <v>1.127</v>
      </c>
    </row>
    <row r="28" ht="30" customHeight="1" spans="1:6">
      <c r="A28" s="298" t="s">
        <v>553</v>
      </c>
      <c r="B28" s="482"/>
      <c r="C28" s="482"/>
      <c r="D28" s="482"/>
      <c r="E28" s="441" t="str">
        <f t="shared" si="0"/>
        <v/>
      </c>
      <c r="F28" s="441" t="str">
        <f t="shared" si="1"/>
        <v/>
      </c>
    </row>
    <row r="29" ht="30" customHeight="1" spans="1:6">
      <c r="A29" s="300" t="s">
        <v>554</v>
      </c>
      <c r="B29" s="483">
        <v>711</v>
      </c>
      <c r="C29" s="483">
        <v>711</v>
      </c>
      <c r="D29" s="483">
        <v>711</v>
      </c>
      <c r="E29" s="438">
        <f t="shared" si="0"/>
        <v>1</v>
      </c>
      <c r="F29" s="438">
        <f t="shared" si="1"/>
        <v>1</v>
      </c>
    </row>
    <row r="30" ht="30" customHeight="1" spans="1:6">
      <c r="A30" s="300" t="s">
        <v>555</v>
      </c>
      <c r="B30" s="484"/>
      <c r="C30" s="484"/>
      <c r="D30" s="484"/>
      <c r="E30" s="441" t="str">
        <f t="shared" si="0"/>
        <v/>
      </c>
      <c r="F30" s="441" t="str">
        <f t="shared" si="1"/>
        <v/>
      </c>
    </row>
    <row r="31" ht="30" customHeight="1" spans="1:6">
      <c r="A31" s="302" t="s">
        <v>556</v>
      </c>
      <c r="B31" s="486">
        <v>15000</v>
      </c>
      <c r="C31" s="487">
        <v>44104</v>
      </c>
      <c r="D31" s="487">
        <v>44104</v>
      </c>
      <c r="E31" s="438">
        <f t="shared" si="0"/>
        <v>2.94</v>
      </c>
      <c r="F31" s="438">
        <f t="shared" si="1"/>
        <v>1</v>
      </c>
    </row>
    <row r="32" ht="30" customHeight="1" spans="1:6">
      <c r="A32" s="488" t="s">
        <v>96</v>
      </c>
      <c r="B32" s="489">
        <f>B31+B29+B25+B24</f>
        <v>69689</v>
      </c>
      <c r="C32" s="489">
        <f>C31+C29+C25+C24</f>
        <v>91028</v>
      </c>
      <c r="D32" s="489">
        <f>SUM(D24:D25,D31,D29)</f>
        <v>71975</v>
      </c>
      <c r="E32" s="438">
        <f t="shared" si="0"/>
        <v>1.033</v>
      </c>
      <c r="F32" s="438">
        <f t="shared" si="1"/>
        <v>0.791</v>
      </c>
    </row>
    <row r="33" ht="24" customHeight="1"/>
    <row r="36" spans="1:6">
      <c r="A36" s="181"/>
      <c r="B36" s="181"/>
      <c r="C36" s="181"/>
      <c r="D36" s="181"/>
      <c r="E36" s="181"/>
      <c r="F36" s="181"/>
    </row>
    <row r="37" spans="1:6">
      <c r="A37" s="181"/>
      <c r="B37" s="181"/>
      <c r="C37" s="181"/>
      <c r="D37" s="181"/>
      <c r="E37" s="181"/>
      <c r="F37" s="181"/>
    </row>
  </sheetData>
  <mergeCells count="8">
    <mergeCell ref="A2:F2"/>
    <mergeCell ref="D3:F3"/>
    <mergeCell ref="A4:A5"/>
    <mergeCell ref="B4:B5"/>
    <mergeCell ref="C4:C5"/>
    <mergeCell ref="D4:D5"/>
    <mergeCell ref="E4:E5"/>
    <mergeCell ref="F4:F5"/>
  </mergeCells>
  <dataValidations count="2">
    <dataValidation type="textLength" operator="lessThanOrEqual" allowBlank="1" showInputMessage="1" showErrorMessage="1" errorTitle="提示" error="此处最多只能输入 [20] 个字符。" sqref="B4 C4 D4 E4 F4">
      <formula1>20</formula1>
    </dataValidation>
    <dataValidation type="custom" allowBlank="1" showInputMessage="1" showErrorMessage="1" errorTitle="提示" error="对不起，此处只能输入数字。" sqref="B6 C6 D6 B7 C7 D7 B8 C8 D8 B9 C9 D9 B10 C10 D10 B11 C11 D11 B12 C12 D12 B13 C13 D13 B14 C14 D14 B15 C15 D15 B16 C16 D16 B17 C17 D17 B18 C18 D18 B19 C19 D19 B20 C20 D20 B21 C21 D21 B22 C22 D22 B23 C23 D23 B24 C24:D24 B25 C25:D25 B26 C26 D26 B27 C27 D27 B28 C28 D28 B29 C29 D29 B30 C30 D30 C31 D31 B32:C32 D32">
      <formula1>OR(B6="",ISNUMBER(B6))</formula1>
    </dataValidation>
  </dataValidations>
  <printOptions horizontalCentered="1"/>
  <pageMargins left="0.944444444444444" right="0.944444444444444" top="0.393055555555556" bottom="0.393055555555556" header="0.196527777777778" footer="0.196527777777778"/>
  <pageSetup paperSize="9" scale="80" orientation="portrait" useFirstPageNumber="1" horizontalDpi="600"/>
  <headerFooter alignWithMargins="0">
    <oddFooter>&amp;C第 &amp;P+20 页，共 &amp;N+53 页</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0">
    <tabColor rgb="FF92D050"/>
  </sheetPr>
  <dimension ref="A1:E49"/>
  <sheetViews>
    <sheetView showZeros="0" workbookViewId="0">
      <pane xSplit="3" ySplit="8" topLeftCell="D9" activePane="bottomRight" state="frozen"/>
      <selection/>
      <selection pane="topRight"/>
      <selection pane="bottomLeft"/>
      <selection pane="bottomRight" activeCell="I23" sqref="I23"/>
    </sheetView>
  </sheetViews>
  <sheetFormatPr defaultColWidth="8.875" defaultRowHeight="13.5" outlineLevelCol="4"/>
  <cols>
    <col min="1" max="1" width="40.625" style="181" customWidth="1"/>
    <col min="2" max="4" width="17.625" style="181" customWidth="1"/>
    <col min="5" max="16384" width="8.875" style="181"/>
  </cols>
  <sheetData>
    <row r="1" ht="20" customHeight="1" spans="1:1">
      <c r="A1" s="182" t="s">
        <v>1186</v>
      </c>
    </row>
    <row r="2" ht="30" customHeight="1" spans="1:5">
      <c r="A2" s="183" t="s">
        <v>1187</v>
      </c>
      <c r="B2" s="183"/>
      <c r="C2" s="183"/>
      <c r="D2" s="183"/>
      <c r="E2" s="184"/>
    </row>
    <row r="3" ht="20" customHeight="1" spans="1:5">
      <c r="A3" s="185" t="s">
        <v>2</v>
      </c>
      <c r="B3" s="185"/>
      <c r="C3" s="185"/>
      <c r="D3" s="185"/>
      <c r="E3" s="184"/>
    </row>
    <row r="4" s="180" customFormat="1" ht="20" customHeight="1" spans="1:5">
      <c r="A4" s="186" t="s">
        <v>3</v>
      </c>
      <c r="B4" s="186" t="s">
        <v>6</v>
      </c>
      <c r="C4" s="186" t="s">
        <v>788</v>
      </c>
      <c r="D4" s="187" t="s">
        <v>789</v>
      </c>
      <c r="E4" s="184"/>
    </row>
    <row r="5" s="180" customFormat="1" ht="20" customHeight="1" spans="1:5">
      <c r="A5" s="188"/>
      <c r="B5" s="188"/>
      <c r="C5" s="188"/>
      <c r="D5" s="189"/>
      <c r="E5" s="184"/>
    </row>
    <row r="6" ht="19" customHeight="1" spans="1:4">
      <c r="A6" s="190" t="s">
        <v>726</v>
      </c>
      <c r="B6" s="206">
        <f>SUM(B7:B11)</f>
        <v>10464</v>
      </c>
      <c r="C6" s="206">
        <f>SUM(C7:C11)</f>
        <v>15317</v>
      </c>
      <c r="D6" s="192">
        <f>IF(AND(B6&lt;&gt;0,C6&lt;&gt;0),C6/B6,"")</f>
        <v>1.464</v>
      </c>
    </row>
    <row r="7" ht="19" customHeight="1" spans="1:4">
      <c r="A7" s="193" t="s">
        <v>727</v>
      </c>
      <c r="B7" s="207">
        <v>5520</v>
      </c>
      <c r="C7" s="208">
        <v>6020</v>
      </c>
      <c r="D7" s="196">
        <f t="shared" ref="D7:D49" si="0">IF(AND(B7&lt;&gt;0,C7&lt;&gt;0),C7/B7,"")</f>
        <v>1.091</v>
      </c>
    </row>
    <row r="8" ht="19" customHeight="1" spans="1:4">
      <c r="A8" s="193" t="s">
        <v>728</v>
      </c>
      <c r="B8" s="207">
        <v>22</v>
      </c>
      <c r="C8" s="208">
        <v>24</v>
      </c>
      <c r="D8" s="196">
        <f t="shared" si="0"/>
        <v>1.091</v>
      </c>
    </row>
    <row r="9" ht="19" customHeight="1" spans="1:4">
      <c r="A9" s="193" t="s">
        <v>729</v>
      </c>
      <c r="B9" s="208"/>
      <c r="C9" s="208"/>
      <c r="D9" s="196" t="str">
        <f t="shared" si="0"/>
        <v/>
      </c>
    </row>
    <row r="10" ht="19" customHeight="1" spans="1:5">
      <c r="A10" s="193" t="s">
        <v>730</v>
      </c>
      <c r="B10" s="207">
        <v>2</v>
      </c>
      <c r="C10" s="208"/>
      <c r="D10" s="196" t="str">
        <f t="shared" si="0"/>
        <v/>
      </c>
      <c r="E10" s="184"/>
    </row>
    <row r="11" ht="19" customHeight="1" spans="1:4">
      <c r="A11" s="193" t="s">
        <v>731</v>
      </c>
      <c r="B11" s="207">
        <v>4920</v>
      </c>
      <c r="C11" s="208">
        <f>367+8906</f>
        <v>9273</v>
      </c>
      <c r="D11" s="196">
        <f t="shared" si="0"/>
        <v>1.885</v>
      </c>
    </row>
    <row r="12" ht="19" customHeight="1" spans="1:4">
      <c r="A12" s="190" t="s">
        <v>732</v>
      </c>
      <c r="B12" s="206">
        <f>SUM(B13:B17)</f>
        <v>13300</v>
      </c>
      <c r="C12" s="206">
        <f>SUM(C13:C17)</f>
        <v>14527</v>
      </c>
      <c r="D12" s="192">
        <f t="shared" si="0"/>
        <v>1.092</v>
      </c>
    </row>
    <row r="13" ht="19" customHeight="1" spans="1:4">
      <c r="A13" s="193" t="s">
        <v>727</v>
      </c>
      <c r="B13" s="207">
        <v>12110</v>
      </c>
      <c r="C13" s="208">
        <v>12398</v>
      </c>
      <c r="D13" s="196">
        <f t="shared" si="0"/>
        <v>1.024</v>
      </c>
    </row>
    <row r="14" ht="19" customHeight="1" spans="1:4">
      <c r="A14" s="193" t="s">
        <v>728</v>
      </c>
      <c r="B14" s="207">
        <v>34</v>
      </c>
      <c r="C14" s="208">
        <v>991</v>
      </c>
      <c r="D14" s="196">
        <f t="shared" si="0"/>
        <v>29.147</v>
      </c>
    </row>
    <row r="15" ht="19" customHeight="1" spans="1:4">
      <c r="A15" s="193" t="s">
        <v>729</v>
      </c>
      <c r="B15" s="207">
        <v>1016</v>
      </c>
      <c r="C15" s="208">
        <v>1016</v>
      </c>
      <c r="D15" s="196">
        <f t="shared" si="0"/>
        <v>1</v>
      </c>
    </row>
    <row r="16" ht="19" customHeight="1" spans="1:5">
      <c r="A16" s="193" t="s">
        <v>730</v>
      </c>
      <c r="B16" s="208">
        <v>4</v>
      </c>
      <c r="C16" s="208"/>
      <c r="D16" s="196" t="str">
        <f t="shared" si="0"/>
        <v/>
      </c>
      <c r="E16" s="184"/>
    </row>
    <row r="17" ht="19" customHeight="1" spans="1:5">
      <c r="A17" s="193" t="s">
        <v>731</v>
      </c>
      <c r="B17" s="207">
        <v>136</v>
      </c>
      <c r="C17" s="208">
        <v>122</v>
      </c>
      <c r="D17" s="196">
        <f t="shared" si="0"/>
        <v>0.897</v>
      </c>
      <c r="E17" s="184"/>
    </row>
    <row r="18" ht="19" customHeight="1" spans="1:4">
      <c r="A18" s="190" t="s">
        <v>733</v>
      </c>
      <c r="B18" s="206">
        <f>SUM(B19:B23)</f>
        <v>1022</v>
      </c>
      <c r="C18" s="206">
        <f>SUM(C19:C23)</f>
        <v>599</v>
      </c>
      <c r="D18" s="192">
        <f t="shared" si="0"/>
        <v>0.586</v>
      </c>
    </row>
    <row r="19" ht="19" customHeight="1" spans="1:4">
      <c r="A19" s="193" t="s">
        <v>727</v>
      </c>
      <c r="B19" s="207">
        <v>268</v>
      </c>
      <c r="C19" s="208">
        <v>378</v>
      </c>
      <c r="D19" s="196">
        <f t="shared" si="0"/>
        <v>1.41</v>
      </c>
    </row>
    <row r="20" ht="19" customHeight="1" spans="1:5">
      <c r="A20" s="193" t="s">
        <v>728</v>
      </c>
      <c r="B20" s="208">
        <v>1</v>
      </c>
      <c r="C20" s="208">
        <v>1</v>
      </c>
      <c r="D20" s="196">
        <f t="shared" si="0"/>
        <v>1</v>
      </c>
      <c r="E20" s="184"/>
    </row>
    <row r="21" ht="19" customHeight="1" spans="1:5">
      <c r="A21" s="193" t="s">
        <v>729</v>
      </c>
      <c r="B21" s="208"/>
      <c r="C21" s="208"/>
      <c r="D21" s="196" t="str">
        <f t="shared" si="0"/>
        <v/>
      </c>
      <c r="E21" s="184"/>
    </row>
    <row r="22" ht="19" customHeight="1" spans="1:5">
      <c r="A22" s="193" t="s">
        <v>730</v>
      </c>
      <c r="B22" s="208">
        <v>1</v>
      </c>
      <c r="C22" s="208"/>
      <c r="D22" s="196" t="str">
        <f t="shared" si="0"/>
        <v/>
      </c>
      <c r="E22" s="184"/>
    </row>
    <row r="23" ht="19" customHeight="1" spans="1:4">
      <c r="A23" s="193" t="s">
        <v>731</v>
      </c>
      <c r="B23" s="207">
        <v>752</v>
      </c>
      <c r="C23" s="208">
        <v>220</v>
      </c>
      <c r="D23" s="196">
        <f t="shared" si="0"/>
        <v>0.293</v>
      </c>
    </row>
    <row r="24" ht="19" customHeight="1" spans="1:4">
      <c r="A24" s="190" t="s">
        <v>734</v>
      </c>
      <c r="B24" s="206">
        <f>SUM(B25:B29)</f>
        <v>881</v>
      </c>
      <c r="C24" s="206">
        <f>SUM(C25:C29)</f>
        <v>922</v>
      </c>
      <c r="D24" s="192">
        <f t="shared" si="0"/>
        <v>1.047</v>
      </c>
    </row>
    <row r="25" ht="19" customHeight="1" spans="1:4">
      <c r="A25" s="193" t="s">
        <v>727</v>
      </c>
      <c r="B25" s="207">
        <v>479</v>
      </c>
      <c r="C25" s="208">
        <v>619</v>
      </c>
      <c r="D25" s="196">
        <f t="shared" si="0"/>
        <v>1.292</v>
      </c>
    </row>
    <row r="26" ht="19" customHeight="1" spans="1:4">
      <c r="A26" s="193" t="s">
        <v>728</v>
      </c>
      <c r="B26" s="207">
        <v>1</v>
      </c>
      <c r="C26" s="208">
        <v>3</v>
      </c>
      <c r="D26" s="196">
        <f t="shared" si="0"/>
        <v>3</v>
      </c>
    </row>
    <row r="27" ht="19" customHeight="1" spans="1:5">
      <c r="A27" s="193" t="s">
        <v>729</v>
      </c>
      <c r="B27" s="208"/>
      <c r="C27" s="208"/>
      <c r="D27" s="196" t="str">
        <f t="shared" si="0"/>
        <v/>
      </c>
      <c r="E27" s="184"/>
    </row>
    <row r="28" ht="19" customHeight="1" spans="1:5">
      <c r="A28" s="193" t="s">
        <v>730</v>
      </c>
      <c r="B28" s="207">
        <v>1</v>
      </c>
      <c r="C28" s="208"/>
      <c r="D28" s="196" t="str">
        <f t="shared" si="0"/>
        <v/>
      </c>
      <c r="E28" s="184"/>
    </row>
    <row r="29" ht="19" customHeight="1" spans="1:4">
      <c r="A29" s="193" t="s">
        <v>731</v>
      </c>
      <c r="B29" s="208">
        <v>400</v>
      </c>
      <c r="C29" s="208">
        <v>300</v>
      </c>
      <c r="D29" s="196">
        <f t="shared" si="0"/>
        <v>0.75</v>
      </c>
    </row>
    <row r="30" ht="19" customHeight="1" spans="1:4">
      <c r="A30" s="190" t="s">
        <v>1188</v>
      </c>
      <c r="B30" s="206">
        <f>(SUM(B31:B35))</f>
        <v>0</v>
      </c>
      <c r="C30" s="207">
        <f>(SUM(C31:C35))/10000</f>
        <v>0</v>
      </c>
      <c r="D30" s="192" t="str">
        <f t="shared" si="0"/>
        <v/>
      </c>
    </row>
    <row r="31" ht="19" customHeight="1" spans="1:4">
      <c r="A31" s="193" t="s">
        <v>727</v>
      </c>
      <c r="B31" s="207"/>
      <c r="C31" s="207">
        <v>0</v>
      </c>
      <c r="D31" s="196" t="str">
        <f t="shared" si="0"/>
        <v/>
      </c>
    </row>
    <row r="32" ht="19" customHeight="1" spans="1:4">
      <c r="A32" s="193" t="s">
        <v>728</v>
      </c>
      <c r="B32" s="207"/>
      <c r="C32" s="207">
        <v>0</v>
      </c>
      <c r="D32" s="196" t="str">
        <f t="shared" si="0"/>
        <v/>
      </c>
    </row>
    <row r="33" ht="19" customHeight="1" spans="1:5">
      <c r="A33" s="193" t="s">
        <v>729</v>
      </c>
      <c r="B33" s="207"/>
      <c r="C33" s="207"/>
      <c r="D33" s="196" t="str">
        <f t="shared" si="0"/>
        <v/>
      </c>
      <c r="E33" s="184"/>
    </row>
    <row r="34" ht="19" customHeight="1" spans="1:5">
      <c r="A34" s="193" t="s">
        <v>730</v>
      </c>
      <c r="B34" s="207"/>
      <c r="C34" s="207"/>
      <c r="D34" s="196" t="str">
        <f t="shared" si="0"/>
        <v/>
      </c>
      <c r="E34" s="184"/>
    </row>
    <row r="35" ht="19" customHeight="1" spans="1:4">
      <c r="A35" s="193" t="s">
        <v>731</v>
      </c>
      <c r="B35" s="207"/>
      <c r="C35" s="207"/>
      <c r="D35" s="196" t="str">
        <f t="shared" si="0"/>
        <v/>
      </c>
    </row>
    <row r="36" ht="19" customHeight="1" spans="1:4">
      <c r="A36" s="190" t="s">
        <v>1189</v>
      </c>
      <c r="B36" s="206">
        <f>SUM(B37:B42)</f>
        <v>8503</v>
      </c>
      <c r="C36" s="206">
        <f>SUM(C37:C42)</f>
        <v>8082</v>
      </c>
      <c r="D36" s="192">
        <f t="shared" si="0"/>
        <v>0.95</v>
      </c>
    </row>
    <row r="37" ht="19" customHeight="1" spans="1:4">
      <c r="A37" s="193" t="s">
        <v>727</v>
      </c>
      <c r="B37" s="207">
        <v>1765</v>
      </c>
      <c r="C37" s="208">
        <v>1747</v>
      </c>
      <c r="D37" s="196">
        <f t="shared" si="0"/>
        <v>0.99</v>
      </c>
    </row>
    <row r="38" ht="19" customHeight="1" spans="1:4">
      <c r="A38" s="193" t="s">
        <v>728</v>
      </c>
      <c r="B38" s="207">
        <v>1332</v>
      </c>
      <c r="C38" s="208">
        <v>276</v>
      </c>
      <c r="D38" s="196">
        <f t="shared" si="0"/>
        <v>0.207</v>
      </c>
    </row>
    <row r="39" ht="19" customHeight="1" spans="1:4">
      <c r="A39" s="193" t="s">
        <v>729</v>
      </c>
      <c r="B39" s="207">
        <v>5384</v>
      </c>
      <c r="C39" s="208">
        <v>5761</v>
      </c>
      <c r="D39" s="196">
        <f t="shared" si="0"/>
        <v>1.07</v>
      </c>
    </row>
    <row r="40" ht="19" customHeight="1" spans="1:4">
      <c r="A40" s="193" t="s">
        <v>736</v>
      </c>
      <c r="B40" s="207"/>
      <c r="C40" s="208">
        <v>275</v>
      </c>
      <c r="D40" s="196" t="str">
        <f t="shared" si="0"/>
        <v/>
      </c>
    </row>
    <row r="41" ht="19" customHeight="1" spans="1:4">
      <c r="A41" s="193" t="s">
        <v>737</v>
      </c>
      <c r="B41" s="207">
        <v>10</v>
      </c>
      <c r="C41" s="208">
        <v>11</v>
      </c>
      <c r="D41" s="196">
        <f t="shared" si="0"/>
        <v>1.1</v>
      </c>
    </row>
    <row r="42" ht="19" customHeight="1" spans="1:5">
      <c r="A42" s="193" t="s">
        <v>738</v>
      </c>
      <c r="B42" s="207">
        <v>12</v>
      </c>
      <c r="C42" s="208">
        <v>12</v>
      </c>
      <c r="D42" s="196">
        <f t="shared" si="0"/>
        <v>1</v>
      </c>
      <c r="E42" s="184"/>
    </row>
    <row r="43" ht="19" customHeight="1" spans="1:4">
      <c r="A43" s="197" t="s">
        <v>739</v>
      </c>
      <c r="B43" s="206">
        <f>SUM(B44:B49)</f>
        <v>34170</v>
      </c>
      <c r="C43" s="206">
        <f>SUM(C44:C48)</f>
        <v>39447</v>
      </c>
      <c r="D43" s="192">
        <f t="shared" si="0"/>
        <v>1.154</v>
      </c>
    </row>
    <row r="44" ht="19" customHeight="1" spans="1:4">
      <c r="A44" s="122" t="s">
        <v>727</v>
      </c>
      <c r="B44" s="208">
        <f t="shared" ref="B44:B46" si="1">SUM(B7+B13+B19+B25+B31+B37)</f>
        <v>20142</v>
      </c>
      <c r="C44" s="208">
        <f>SUM(C7+C13+C19+C25+C37)</f>
        <v>21162</v>
      </c>
      <c r="D44" s="209">
        <f t="shared" si="0"/>
        <v>1.051</v>
      </c>
    </row>
    <row r="45" ht="19" customHeight="1" spans="1:4">
      <c r="A45" s="122" t="s">
        <v>728</v>
      </c>
      <c r="B45" s="208">
        <f t="shared" si="1"/>
        <v>1390</v>
      </c>
      <c r="C45" s="208">
        <f>SUM(C8+C14+C20+C26+C38)</f>
        <v>1295</v>
      </c>
      <c r="D45" s="209">
        <f t="shared" si="0"/>
        <v>0.932</v>
      </c>
    </row>
    <row r="46" ht="19" customHeight="1" spans="1:4">
      <c r="A46" s="122" t="s">
        <v>729</v>
      </c>
      <c r="B46" s="208">
        <f t="shared" si="1"/>
        <v>6400</v>
      </c>
      <c r="C46" s="208">
        <f>SUM(C15+C21+C27+C33+C39+C9)</f>
        <v>6777</v>
      </c>
      <c r="D46" s="209">
        <f t="shared" si="0"/>
        <v>1.059</v>
      </c>
    </row>
    <row r="47" ht="19" customHeight="1" spans="1:4">
      <c r="A47" s="122" t="s">
        <v>730</v>
      </c>
      <c r="B47" s="208">
        <f>SUM(B10+B16+B22+B28+B34+B41)</f>
        <v>18</v>
      </c>
      <c r="C47" s="208">
        <f>SUM(C10+C16+C22+C28+C34+C41+C40)</f>
        <v>286</v>
      </c>
      <c r="D47" s="209">
        <f t="shared" si="0"/>
        <v>15.889</v>
      </c>
    </row>
    <row r="48" ht="19" customHeight="1" spans="1:4">
      <c r="A48" s="122" t="s">
        <v>731</v>
      </c>
      <c r="B48" s="208">
        <f>SUM(B11+B17+B23+B29+B35+B42)-5766</f>
        <v>454</v>
      </c>
      <c r="C48" s="208">
        <f>SUM(C11+C17+C23+C29+C35+C42)</f>
        <v>9927</v>
      </c>
      <c r="D48" s="209">
        <f t="shared" si="0"/>
        <v>21.866</v>
      </c>
    </row>
    <row r="49" ht="19" customHeight="1" spans="1:4">
      <c r="A49" s="210" t="s">
        <v>1190</v>
      </c>
      <c r="B49" s="208">
        <v>5766</v>
      </c>
      <c r="C49" s="208">
        <v>9426</v>
      </c>
      <c r="D49" s="209">
        <f t="shared" si="0"/>
        <v>1.635</v>
      </c>
    </row>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&amp;P+48 页，共 &amp;N+53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E49"/>
  <sheetViews>
    <sheetView showZeros="0" workbookViewId="0">
      <pane xSplit="3" ySplit="8" topLeftCell="D9" activePane="bottomRight" state="frozen"/>
      <selection/>
      <selection pane="topRight"/>
      <selection pane="bottomLeft"/>
      <selection pane="bottomRight" activeCell="H26" sqref="H26"/>
    </sheetView>
  </sheetViews>
  <sheetFormatPr defaultColWidth="8.875" defaultRowHeight="13.5" outlineLevelCol="4"/>
  <cols>
    <col min="1" max="1" width="40.625" style="181" customWidth="1"/>
    <col min="2" max="4" width="17.625" style="181" customWidth="1"/>
    <col min="5" max="16384" width="8.875" style="181"/>
  </cols>
  <sheetData>
    <row r="1" ht="20" customHeight="1" spans="1:1">
      <c r="A1" s="182" t="s">
        <v>1191</v>
      </c>
    </row>
    <row r="2" ht="30" customHeight="1" spans="1:5">
      <c r="A2" s="183" t="s">
        <v>1192</v>
      </c>
      <c r="B2" s="183"/>
      <c r="C2" s="183"/>
      <c r="D2" s="183"/>
      <c r="E2" s="184"/>
    </row>
    <row r="3" ht="20" customHeight="1" spans="1:5">
      <c r="A3" s="185" t="s">
        <v>2</v>
      </c>
      <c r="B3" s="185"/>
      <c r="C3" s="185"/>
      <c r="D3" s="185"/>
      <c r="E3" s="184"/>
    </row>
    <row r="4" s="180" customFormat="1" ht="20" customHeight="1" spans="1:5">
      <c r="A4" s="186" t="s">
        <v>3</v>
      </c>
      <c r="B4" s="186" t="s">
        <v>6</v>
      </c>
      <c r="C4" s="186" t="s">
        <v>788</v>
      </c>
      <c r="D4" s="187" t="s">
        <v>789</v>
      </c>
      <c r="E4" s="184"/>
    </row>
    <row r="5" s="180" customFormat="1" ht="20" customHeight="1" spans="1:5">
      <c r="A5" s="188"/>
      <c r="B5" s="188"/>
      <c r="C5" s="188"/>
      <c r="D5" s="189"/>
      <c r="E5" s="184"/>
    </row>
    <row r="6" ht="19" customHeight="1" spans="1:4">
      <c r="A6" s="190" t="s">
        <v>726</v>
      </c>
      <c r="B6" s="206">
        <f>SUM(B7:B11)</f>
        <v>10464</v>
      </c>
      <c r="C6" s="206">
        <f>SUM(C7:C11)</f>
        <v>15317</v>
      </c>
      <c r="D6" s="192">
        <f t="shared" ref="D6:D49" si="0">IF(AND(B6&lt;&gt;0,C6&lt;&gt;0),C6/B6,"")</f>
        <v>1.464</v>
      </c>
    </row>
    <row r="7" ht="19" customHeight="1" spans="1:4">
      <c r="A7" s="193" t="s">
        <v>727</v>
      </c>
      <c r="B7" s="207">
        <v>5520</v>
      </c>
      <c r="C7" s="208">
        <v>6020</v>
      </c>
      <c r="D7" s="196">
        <f t="shared" si="0"/>
        <v>1.091</v>
      </c>
    </row>
    <row r="8" ht="19" customHeight="1" spans="1:4">
      <c r="A8" s="193" t="s">
        <v>728</v>
      </c>
      <c r="B8" s="207">
        <v>22</v>
      </c>
      <c r="C8" s="208">
        <v>24</v>
      </c>
      <c r="D8" s="196">
        <f t="shared" si="0"/>
        <v>1.091</v>
      </c>
    </row>
    <row r="9" ht="19" customHeight="1" spans="1:4">
      <c r="A9" s="193" t="s">
        <v>729</v>
      </c>
      <c r="B9" s="208"/>
      <c r="C9" s="208"/>
      <c r="D9" s="196" t="str">
        <f t="shared" si="0"/>
        <v/>
      </c>
    </row>
    <row r="10" ht="19" customHeight="1" spans="1:5">
      <c r="A10" s="193" t="s">
        <v>730</v>
      </c>
      <c r="B10" s="207">
        <v>2</v>
      </c>
      <c r="C10" s="208"/>
      <c r="D10" s="196" t="str">
        <f t="shared" si="0"/>
        <v/>
      </c>
      <c r="E10" s="184"/>
    </row>
    <row r="11" ht="19" customHeight="1" spans="1:4">
      <c r="A11" s="193" t="s">
        <v>731</v>
      </c>
      <c r="B11" s="207">
        <v>4920</v>
      </c>
      <c r="C11" s="208">
        <f>367+8906</f>
        <v>9273</v>
      </c>
      <c r="D11" s="196">
        <f t="shared" si="0"/>
        <v>1.885</v>
      </c>
    </row>
    <row r="12" ht="19" customHeight="1" spans="1:4">
      <c r="A12" s="190" t="s">
        <v>732</v>
      </c>
      <c r="B12" s="206">
        <f>SUM(B13:B17)</f>
        <v>13300</v>
      </c>
      <c r="C12" s="206">
        <f>SUM(C13:C17)</f>
        <v>14527</v>
      </c>
      <c r="D12" s="192">
        <f t="shared" si="0"/>
        <v>1.092</v>
      </c>
    </row>
    <row r="13" ht="19" customHeight="1" spans="1:4">
      <c r="A13" s="193" t="s">
        <v>727</v>
      </c>
      <c r="B13" s="207">
        <v>12110</v>
      </c>
      <c r="C13" s="208">
        <v>12398</v>
      </c>
      <c r="D13" s="196">
        <f t="shared" si="0"/>
        <v>1.024</v>
      </c>
    </row>
    <row r="14" ht="19" customHeight="1" spans="1:4">
      <c r="A14" s="193" t="s">
        <v>728</v>
      </c>
      <c r="B14" s="207">
        <v>34</v>
      </c>
      <c r="C14" s="208">
        <v>991</v>
      </c>
      <c r="D14" s="196">
        <f t="shared" si="0"/>
        <v>29.147</v>
      </c>
    </row>
    <row r="15" ht="19" customHeight="1" spans="1:4">
      <c r="A15" s="193" t="s">
        <v>729</v>
      </c>
      <c r="B15" s="207">
        <v>1016</v>
      </c>
      <c r="C15" s="208">
        <v>1016</v>
      </c>
      <c r="D15" s="196">
        <f t="shared" si="0"/>
        <v>1</v>
      </c>
    </row>
    <row r="16" ht="19" customHeight="1" spans="1:5">
      <c r="A16" s="193" t="s">
        <v>730</v>
      </c>
      <c r="B16" s="208">
        <v>4</v>
      </c>
      <c r="C16" s="208"/>
      <c r="D16" s="196" t="str">
        <f t="shared" si="0"/>
        <v/>
      </c>
      <c r="E16" s="184"/>
    </row>
    <row r="17" ht="19" customHeight="1" spans="1:5">
      <c r="A17" s="193" t="s">
        <v>731</v>
      </c>
      <c r="B17" s="207">
        <v>136</v>
      </c>
      <c r="C17" s="208">
        <v>122</v>
      </c>
      <c r="D17" s="196">
        <f t="shared" si="0"/>
        <v>0.897</v>
      </c>
      <c r="E17" s="184"/>
    </row>
    <row r="18" ht="19" customHeight="1" spans="1:4">
      <c r="A18" s="190" t="s">
        <v>733</v>
      </c>
      <c r="B18" s="206">
        <f>SUM(B19:B23)</f>
        <v>1022</v>
      </c>
      <c r="C18" s="206">
        <f>SUM(C19:C23)</f>
        <v>599</v>
      </c>
      <c r="D18" s="192">
        <f t="shared" si="0"/>
        <v>0.586</v>
      </c>
    </row>
    <row r="19" ht="19" customHeight="1" spans="1:4">
      <c r="A19" s="193" t="s">
        <v>727</v>
      </c>
      <c r="B19" s="207">
        <v>268</v>
      </c>
      <c r="C19" s="208">
        <v>378</v>
      </c>
      <c r="D19" s="196">
        <f t="shared" si="0"/>
        <v>1.41</v>
      </c>
    </row>
    <row r="20" ht="19" customHeight="1" spans="1:5">
      <c r="A20" s="193" t="s">
        <v>728</v>
      </c>
      <c r="B20" s="208">
        <v>1</v>
      </c>
      <c r="C20" s="208">
        <v>1</v>
      </c>
      <c r="D20" s="196">
        <f t="shared" si="0"/>
        <v>1</v>
      </c>
      <c r="E20" s="184"/>
    </row>
    <row r="21" ht="19" customHeight="1" spans="1:5">
      <c r="A21" s="193" t="s">
        <v>729</v>
      </c>
      <c r="B21" s="208"/>
      <c r="C21" s="208"/>
      <c r="D21" s="196" t="str">
        <f t="shared" si="0"/>
        <v/>
      </c>
      <c r="E21" s="184"/>
    </row>
    <row r="22" ht="19" customHeight="1" spans="1:5">
      <c r="A22" s="193" t="s">
        <v>730</v>
      </c>
      <c r="B22" s="208">
        <v>1</v>
      </c>
      <c r="C22" s="208"/>
      <c r="D22" s="196" t="str">
        <f t="shared" si="0"/>
        <v/>
      </c>
      <c r="E22" s="184"/>
    </row>
    <row r="23" ht="19" customHeight="1" spans="1:4">
      <c r="A23" s="193" t="s">
        <v>731</v>
      </c>
      <c r="B23" s="207">
        <v>752</v>
      </c>
      <c r="C23" s="208">
        <v>220</v>
      </c>
      <c r="D23" s="196">
        <f t="shared" si="0"/>
        <v>0.293</v>
      </c>
    </row>
    <row r="24" ht="19" customHeight="1" spans="1:4">
      <c r="A24" s="190" t="s">
        <v>734</v>
      </c>
      <c r="B24" s="206">
        <f>SUM(B25:B29)</f>
        <v>881</v>
      </c>
      <c r="C24" s="206">
        <f>SUM(C25:C29)</f>
        <v>922</v>
      </c>
      <c r="D24" s="192">
        <f t="shared" si="0"/>
        <v>1.047</v>
      </c>
    </row>
    <row r="25" ht="19" customHeight="1" spans="1:4">
      <c r="A25" s="193" t="s">
        <v>727</v>
      </c>
      <c r="B25" s="207">
        <v>479</v>
      </c>
      <c r="C25" s="208">
        <v>619</v>
      </c>
      <c r="D25" s="196">
        <f t="shared" si="0"/>
        <v>1.292</v>
      </c>
    </row>
    <row r="26" ht="19" customHeight="1" spans="1:4">
      <c r="A26" s="193" t="s">
        <v>728</v>
      </c>
      <c r="B26" s="207">
        <v>1</v>
      </c>
      <c r="C26" s="208">
        <v>3</v>
      </c>
      <c r="D26" s="196">
        <f t="shared" si="0"/>
        <v>3</v>
      </c>
    </row>
    <row r="27" ht="19" customHeight="1" spans="1:5">
      <c r="A27" s="193" t="s">
        <v>729</v>
      </c>
      <c r="B27" s="208"/>
      <c r="C27" s="208"/>
      <c r="D27" s="196" t="str">
        <f t="shared" si="0"/>
        <v/>
      </c>
      <c r="E27" s="184"/>
    </row>
    <row r="28" ht="19" customHeight="1" spans="1:5">
      <c r="A28" s="193" t="s">
        <v>730</v>
      </c>
      <c r="B28" s="207">
        <v>1</v>
      </c>
      <c r="C28" s="208"/>
      <c r="D28" s="196" t="str">
        <f t="shared" si="0"/>
        <v/>
      </c>
      <c r="E28" s="184"/>
    </row>
    <row r="29" ht="19" customHeight="1" spans="1:4">
      <c r="A29" s="193" t="s">
        <v>731</v>
      </c>
      <c r="B29" s="208">
        <v>400</v>
      </c>
      <c r="C29" s="208">
        <v>300</v>
      </c>
      <c r="D29" s="196">
        <f t="shared" si="0"/>
        <v>0.75</v>
      </c>
    </row>
    <row r="30" ht="19" customHeight="1" spans="1:4">
      <c r="A30" s="190" t="s">
        <v>1188</v>
      </c>
      <c r="B30" s="206">
        <f>(SUM(B31:B35))</f>
        <v>0</v>
      </c>
      <c r="C30" s="207">
        <f>(SUM(C31:C35))/10000</f>
        <v>0</v>
      </c>
      <c r="D30" s="192" t="str">
        <f t="shared" si="0"/>
        <v/>
      </c>
    </row>
    <row r="31" ht="19" customHeight="1" spans="1:4">
      <c r="A31" s="193" t="s">
        <v>727</v>
      </c>
      <c r="B31" s="207"/>
      <c r="C31" s="207">
        <v>0</v>
      </c>
      <c r="D31" s="196" t="str">
        <f t="shared" si="0"/>
        <v/>
      </c>
    </row>
    <row r="32" ht="19" customHeight="1" spans="1:4">
      <c r="A32" s="193" t="s">
        <v>728</v>
      </c>
      <c r="B32" s="207"/>
      <c r="C32" s="207">
        <v>0</v>
      </c>
      <c r="D32" s="196" t="str">
        <f t="shared" si="0"/>
        <v/>
      </c>
    </row>
    <row r="33" ht="19" customHeight="1" spans="1:5">
      <c r="A33" s="193" t="s">
        <v>729</v>
      </c>
      <c r="B33" s="207"/>
      <c r="C33" s="207"/>
      <c r="D33" s="196" t="str">
        <f t="shared" si="0"/>
        <v/>
      </c>
      <c r="E33" s="184"/>
    </row>
    <row r="34" ht="19" customHeight="1" spans="1:5">
      <c r="A34" s="193" t="s">
        <v>730</v>
      </c>
      <c r="B34" s="207"/>
      <c r="C34" s="207"/>
      <c r="D34" s="196" t="str">
        <f t="shared" si="0"/>
        <v/>
      </c>
      <c r="E34" s="184"/>
    </row>
    <row r="35" ht="19" customHeight="1" spans="1:4">
      <c r="A35" s="193" t="s">
        <v>731</v>
      </c>
      <c r="B35" s="207"/>
      <c r="C35" s="207"/>
      <c r="D35" s="196" t="str">
        <f t="shared" si="0"/>
        <v/>
      </c>
    </row>
    <row r="36" ht="19" customHeight="1" spans="1:4">
      <c r="A36" s="190" t="s">
        <v>1189</v>
      </c>
      <c r="B36" s="206">
        <f>SUM(B37:B42)</f>
        <v>8503</v>
      </c>
      <c r="C36" s="206">
        <f>SUM(C37:C42)</f>
        <v>8082</v>
      </c>
      <c r="D36" s="192">
        <f t="shared" si="0"/>
        <v>0.95</v>
      </c>
    </row>
    <row r="37" ht="19" customHeight="1" spans="1:4">
      <c r="A37" s="193" t="s">
        <v>727</v>
      </c>
      <c r="B37" s="207">
        <v>1765</v>
      </c>
      <c r="C37" s="208">
        <v>1747</v>
      </c>
      <c r="D37" s="196">
        <f t="shared" si="0"/>
        <v>0.99</v>
      </c>
    </row>
    <row r="38" ht="19" customHeight="1" spans="1:4">
      <c r="A38" s="193" t="s">
        <v>728</v>
      </c>
      <c r="B38" s="207">
        <v>1332</v>
      </c>
      <c r="C38" s="208">
        <v>276</v>
      </c>
      <c r="D38" s="196">
        <f t="shared" si="0"/>
        <v>0.207</v>
      </c>
    </row>
    <row r="39" ht="19" customHeight="1" spans="1:4">
      <c r="A39" s="193" t="s">
        <v>729</v>
      </c>
      <c r="B39" s="207">
        <v>5384</v>
      </c>
      <c r="C39" s="208">
        <v>5761</v>
      </c>
      <c r="D39" s="196">
        <f t="shared" si="0"/>
        <v>1.07</v>
      </c>
    </row>
    <row r="40" ht="19" customHeight="1" spans="1:4">
      <c r="A40" s="193" t="s">
        <v>736</v>
      </c>
      <c r="B40" s="207"/>
      <c r="C40" s="208">
        <v>275</v>
      </c>
      <c r="D40" s="196" t="str">
        <f t="shared" si="0"/>
        <v/>
      </c>
    </row>
    <row r="41" ht="19" customHeight="1" spans="1:4">
      <c r="A41" s="193" t="s">
        <v>737</v>
      </c>
      <c r="B41" s="207">
        <v>10</v>
      </c>
      <c r="C41" s="208">
        <v>11</v>
      </c>
      <c r="D41" s="196">
        <f t="shared" si="0"/>
        <v>1.1</v>
      </c>
    </row>
    <row r="42" ht="19" customHeight="1" spans="1:5">
      <c r="A42" s="193" t="s">
        <v>738</v>
      </c>
      <c r="B42" s="207">
        <v>12</v>
      </c>
      <c r="C42" s="208">
        <v>12</v>
      </c>
      <c r="D42" s="196">
        <f t="shared" si="0"/>
        <v>1</v>
      </c>
      <c r="E42" s="184"/>
    </row>
    <row r="43" ht="19" customHeight="1" spans="1:4">
      <c r="A43" s="197" t="s">
        <v>739</v>
      </c>
      <c r="B43" s="206">
        <f>SUM(B44:B49)</f>
        <v>34170</v>
      </c>
      <c r="C43" s="206">
        <f>SUM(C44:C48)</f>
        <v>39447</v>
      </c>
      <c r="D43" s="192">
        <f t="shared" si="0"/>
        <v>1.154</v>
      </c>
    </row>
    <row r="44" ht="19" customHeight="1" spans="1:4">
      <c r="A44" s="122" t="s">
        <v>727</v>
      </c>
      <c r="B44" s="208">
        <f t="shared" ref="B44:B46" si="1">SUM(B7+B13+B19+B25+B31+B37)</f>
        <v>20142</v>
      </c>
      <c r="C44" s="208">
        <f>SUM(C7+C13+C19+C25+C37)</f>
        <v>21162</v>
      </c>
      <c r="D44" s="209">
        <f t="shared" si="0"/>
        <v>1.051</v>
      </c>
    </row>
    <row r="45" ht="19" customHeight="1" spans="1:4">
      <c r="A45" s="122" t="s">
        <v>728</v>
      </c>
      <c r="B45" s="208">
        <f t="shared" si="1"/>
        <v>1390</v>
      </c>
      <c r="C45" s="208">
        <f>SUM(C8+C14+C20+C26+C38)</f>
        <v>1295</v>
      </c>
      <c r="D45" s="209">
        <f t="shared" si="0"/>
        <v>0.932</v>
      </c>
    </row>
    <row r="46" ht="19" customHeight="1" spans="1:4">
      <c r="A46" s="122" t="s">
        <v>729</v>
      </c>
      <c r="B46" s="208">
        <f t="shared" si="1"/>
        <v>6400</v>
      </c>
      <c r="C46" s="208">
        <f>SUM(C15+C21+C27+C33+C39+C9)</f>
        <v>6777</v>
      </c>
      <c r="D46" s="209">
        <f t="shared" si="0"/>
        <v>1.059</v>
      </c>
    </row>
    <row r="47" ht="19" customHeight="1" spans="1:4">
      <c r="A47" s="122" t="s">
        <v>730</v>
      </c>
      <c r="B47" s="208">
        <f>SUM(B10+B16+B22+B28+B34+B41)</f>
        <v>18</v>
      </c>
      <c r="C47" s="208">
        <f>SUM(C10+C16+C22+C28+C34+C41+C40)</f>
        <v>286</v>
      </c>
      <c r="D47" s="209">
        <f t="shared" si="0"/>
        <v>15.889</v>
      </c>
    </row>
    <row r="48" ht="19" customHeight="1" spans="1:4">
      <c r="A48" s="122" t="s">
        <v>731</v>
      </c>
      <c r="B48" s="208">
        <f>SUM(B11+B17+B23+B29+B35+B42)-5766</f>
        <v>454</v>
      </c>
      <c r="C48" s="208">
        <f>SUM(C11+C17+C23+C29+C35+C42)</f>
        <v>9927</v>
      </c>
      <c r="D48" s="209">
        <f t="shared" si="0"/>
        <v>21.866</v>
      </c>
    </row>
    <row r="49" ht="19" customHeight="1" spans="1:4">
      <c r="A49" s="210" t="s">
        <v>1190</v>
      </c>
      <c r="B49" s="208">
        <v>5766</v>
      </c>
      <c r="C49" s="208">
        <v>9426</v>
      </c>
      <c r="D49" s="209">
        <f t="shared" si="0"/>
        <v>1.635</v>
      </c>
    </row>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&amp;P+48 页，共 &amp;N+53 页</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4">
    <tabColor rgb="FF92D050"/>
  </sheetPr>
  <dimension ref="A1:D81"/>
  <sheetViews>
    <sheetView workbookViewId="0">
      <selection activeCell="I23" sqref="I23"/>
    </sheetView>
  </sheetViews>
  <sheetFormatPr defaultColWidth="8.875" defaultRowHeight="14.25" outlineLevelCol="3"/>
  <cols>
    <col min="1" max="1" width="40.625" style="181" customWidth="1"/>
    <col min="2" max="4" width="17.625" style="181" customWidth="1"/>
    <col min="5" max="16375" width="8.875" style="181"/>
    <col min="16376" max="16384" width="8.875" style="184"/>
  </cols>
  <sheetData>
    <row r="1" ht="20" customHeight="1" spans="1:1">
      <c r="A1" s="182" t="s">
        <v>1193</v>
      </c>
    </row>
    <row r="2" s="181" customFormat="1" ht="30" customHeight="1" spans="1:4">
      <c r="A2" s="183" t="s">
        <v>1194</v>
      </c>
      <c r="B2" s="183"/>
      <c r="C2" s="183"/>
      <c r="D2" s="183"/>
    </row>
    <row r="3" s="181" customFormat="1" ht="20" customHeight="1" spans="1:4">
      <c r="A3" s="185" t="s">
        <v>2</v>
      </c>
      <c r="B3" s="185"/>
      <c r="C3" s="185"/>
      <c r="D3" s="185"/>
    </row>
    <row r="4" s="180" customFormat="1" ht="20" customHeight="1" spans="1:4">
      <c r="A4" s="186" t="s">
        <v>3</v>
      </c>
      <c r="B4" s="186" t="s">
        <v>6</v>
      </c>
      <c r="C4" s="186" t="s">
        <v>788</v>
      </c>
      <c r="D4" s="187" t="s">
        <v>789</v>
      </c>
    </row>
    <row r="5" s="180" customFormat="1" ht="20" customHeight="1" spans="1:4">
      <c r="A5" s="188"/>
      <c r="B5" s="188"/>
      <c r="C5" s="188"/>
      <c r="D5" s="189"/>
    </row>
    <row r="6" s="181" customFormat="1" ht="20" customHeight="1" spans="1:4">
      <c r="A6" s="190" t="s">
        <v>743</v>
      </c>
      <c r="B6" s="198">
        <f>SUM(B7:B11)</f>
        <v>12691</v>
      </c>
      <c r="C6" s="198">
        <f>SUM(C7:C11)</f>
        <v>15316</v>
      </c>
      <c r="D6" s="192">
        <f>IF(AND(B6&lt;&gt;0,C6&lt;&gt;0),C6/B6,"")</f>
        <v>1.207</v>
      </c>
    </row>
    <row r="7" s="181" customFormat="1" ht="20" customHeight="1" spans="1:4">
      <c r="A7" s="193" t="s">
        <v>1195</v>
      </c>
      <c r="B7" s="199">
        <v>7932</v>
      </c>
      <c r="C7" s="200">
        <v>8514</v>
      </c>
      <c r="D7" s="196">
        <f t="shared" ref="D7:D19" si="0">IF(AND(B7&lt;&gt;0,C7&lt;&gt;0),C7/B7,"")</f>
        <v>1.073</v>
      </c>
    </row>
    <row r="8" s="181" customFormat="1" ht="20" customHeight="1" spans="1:4">
      <c r="A8" s="193" t="s">
        <v>1196</v>
      </c>
      <c r="B8" s="199">
        <v>138</v>
      </c>
      <c r="C8" s="200">
        <v>366</v>
      </c>
      <c r="D8" s="196">
        <f t="shared" si="0"/>
        <v>2.652</v>
      </c>
    </row>
    <row r="9" s="181" customFormat="1" ht="20" customHeight="1" spans="1:4">
      <c r="A9" s="193" t="s">
        <v>1197</v>
      </c>
      <c r="B9" s="199">
        <v>35</v>
      </c>
      <c r="C9" s="200"/>
      <c r="D9" s="196" t="str">
        <f t="shared" si="0"/>
        <v/>
      </c>
    </row>
    <row r="10" s="181" customFormat="1" ht="20" customHeight="1" spans="1:4">
      <c r="A10" s="193" t="s">
        <v>747</v>
      </c>
      <c r="B10" s="199">
        <v>14</v>
      </c>
      <c r="C10" s="200">
        <v>25</v>
      </c>
      <c r="D10" s="196">
        <f t="shared" si="0"/>
        <v>1.786</v>
      </c>
    </row>
    <row r="11" s="181" customFormat="1" ht="20" customHeight="1" spans="1:4">
      <c r="A11" s="193" t="s">
        <v>748</v>
      </c>
      <c r="B11" s="199">
        <v>4572</v>
      </c>
      <c r="C11" s="200">
        <v>6411</v>
      </c>
      <c r="D11" s="196">
        <f t="shared" si="0"/>
        <v>1.402</v>
      </c>
    </row>
    <row r="12" s="181" customFormat="1" ht="20" customHeight="1" spans="1:4">
      <c r="A12" s="190" t="s">
        <v>749</v>
      </c>
      <c r="B12" s="198">
        <f>SUM(B13:B15)</f>
        <v>11557</v>
      </c>
      <c r="C12" s="198">
        <f>SUM(C13:C15)</f>
        <v>12587</v>
      </c>
      <c r="D12" s="192">
        <f t="shared" si="0"/>
        <v>1.089</v>
      </c>
    </row>
    <row r="13" s="181" customFormat="1" ht="20" customHeight="1" spans="1:4">
      <c r="A13" s="193" t="s">
        <v>1195</v>
      </c>
      <c r="B13" s="199">
        <v>11551</v>
      </c>
      <c r="C13" s="200">
        <v>12519</v>
      </c>
      <c r="D13" s="196">
        <f t="shared" si="0"/>
        <v>1.084</v>
      </c>
    </row>
    <row r="14" s="181" customFormat="1" ht="20" customHeight="1" spans="1:4">
      <c r="A14" s="193" t="s">
        <v>772</v>
      </c>
      <c r="B14" s="199"/>
      <c r="C14" s="200"/>
      <c r="D14" s="196" t="str">
        <f t="shared" si="0"/>
        <v/>
      </c>
    </row>
    <row r="15" s="181" customFormat="1" ht="20" customHeight="1" spans="1:4">
      <c r="A15" s="193" t="s">
        <v>773</v>
      </c>
      <c r="B15" s="199">
        <v>6</v>
      </c>
      <c r="C15" s="200">
        <v>68</v>
      </c>
      <c r="D15" s="196">
        <f t="shared" si="0"/>
        <v>11.333</v>
      </c>
    </row>
    <row r="16" s="181" customFormat="1" ht="20" customHeight="1" spans="1:4">
      <c r="A16" s="190" t="s">
        <v>752</v>
      </c>
      <c r="B16" s="198">
        <f>SUM(B17:B25)</f>
        <v>1022</v>
      </c>
      <c r="C16" s="198">
        <f>SUM(C17:C25)</f>
        <v>599</v>
      </c>
      <c r="D16" s="192">
        <f t="shared" si="0"/>
        <v>0.586</v>
      </c>
    </row>
    <row r="17" s="181" customFormat="1" ht="20" customHeight="1" spans="1:4">
      <c r="A17" s="193" t="s">
        <v>1198</v>
      </c>
      <c r="B17" s="199">
        <v>355</v>
      </c>
      <c r="C17" s="200">
        <v>371</v>
      </c>
      <c r="D17" s="196">
        <f t="shared" si="0"/>
        <v>1.045</v>
      </c>
    </row>
    <row r="18" s="181" customFormat="1" ht="20" customHeight="1" spans="1:4">
      <c r="A18" s="201" t="s">
        <v>1199</v>
      </c>
      <c r="B18" s="199">
        <v>27</v>
      </c>
      <c r="C18" s="200">
        <v>31</v>
      </c>
      <c r="D18" s="196">
        <f t="shared" si="0"/>
        <v>1.148</v>
      </c>
    </row>
    <row r="19" s="181" customFormat="1" ht="20" customHeight="1" spans="1:4">
      <c r="A19" s="201" t="s">
        <v>1200</v>
      </c>
      <c r="B19" s="199">
        <v>5</v>
      </c>
      <c r="C19" s="200"/>
      <c r="D19" s="196" t="str">
        <f t="shared" si="0"/>
        <v/>
      </c>
    </row>
    <row r="20" s="181" customFormat="1" ht="20" customHeight="1" spans="1:4">
      <c r="A20" s="201" t="s">
        <v>756</v>
      </c>
      <c r="B20" s="199">
        <v>181</v>
      </c>
      <c r="C20" s="200">
        <v>100</v>
      </c>
      <c r="D20" s="196">
        <f t="shared" ref="D20:D46" si="1">IF(AND(B20&lt;&gt;0,C20&lt;&gt;0),C20/B20,"")</f>
        <v>0.552</v>
      </c>
    </row>
    <row r="21" s="181" customFormat="1" ht="20" customHeight="1" spans="1:4">
      <c r="A21" s="193" t="s">
        <v>757</v>
      </c>
      <c r="B21" s="199">
        <v>7</v>
      </c>
      <c r="C21" s="200">
        <v>8</v>
      </c>
      <c r="D21" s="196">
        <f t="shared" si="1"/>
        <v>1.143</v>
      </c>
    </row>
    <row r="22" s="181" customFormat="1" ht="20" customHeight="1" spans="1:4">
      <c r="A22" s="193" t="s">
        <v>758</v>
      </c>
      <c r="B22" s="202">
        <v>71</v>
      </c>
      <c r="C22" s="200">
        <v>40</v>
      </c>
      <c r="D22" s="196">
        <f t="shared" si="1"/>
        <v>0.563</v>
      </c>
    </row>
    <row r="23" s="181" customFormat="1" ht="20" customHeight="1" spans="1:4">
      <c r="A23" s="193" t="s">
        <v>1201</v>
      </c>
      <c r="B23" s="199">
        <v>376</v>
      </c>
      <c r="C23" s="200">
        <v>49</v>
      </c>
      <c r="D23" s="196">
        <f t="shared" si="1"/>
        <v>0.13</v>
      </c>
    </row>
    <row r="24" s="181" customFormat="1" ht="20" customHeight="1" spans="1:4">
      <c r="A24" s="193" t="s">
        <v>1202</v>
      </c>
      <c r="B24" s="200"/>
      <c r="C24" s="200"/>
      <c r="D24" s="196" t="str">
        <f t="shared" si="1"/>
        <v/>
      </c>
    </row>
    <row r="25" s="181" customFormat="1" ht="20" customHeight="1" spans="1:4">
      <c r="A25" s="193" t="s">
        <v>1203</v>
      </c>
      <c r="B25" s="200"/>
      <c r="C25" s="200"/>
      <c r="D25" s="196" t="str">
        <f t="shared" si="1"/>
        <v/>
      </c>
    </row>
    <row r="26" s="181" customFormat="1" ht="20" customHeight="1" spans="1:4">
      <c r="A26" s="190" t="s">
        <v>761</v>
      </c>
      <c r="B26" s="198">
        <f>SUM(B27:B31)</f>
        <v>881</v>
      </c>
      <c r="C26" s="198">
        <f>SUM(C27:C31)</f>
        <v>922</v>
      </c>
      <c r="D26" s="192">
        <f t="shared" si="1"/>
        <v>1.047</v>
      </c>
    </row>
    <row r="27" s="181" customFormat="1" ht="20" customHeight="1" spans="1:4">
      <c r="A27" s="193" t="s">
        <v>750</v>
      </c>
      <c r="B27" s="199">
        <v>763</v>
      </c>
      <c r="C27" s="200">
        <v>831</v>
      </c>
      <c r="D27" s="196">
        <f t="shared" si="1"/>
        <v>1.089</v>
      </c>
    </row>
    <row r="28" s="181" customFormat="1" ht="20" customHeight="1" spans="1:4">
      <c r="A28" s="193" t="s">
        <v>763</v>
      </c>
      <c r="B28" s="202"/>
      <c r="C28" s="200"/>
      <c r="D28" s="196" t="str">
        <f t="shared" si="1"/>
        <v/>
      </c>
    </row>
    <row r="29" s="181" customFormat="1" ht="20" customHeight="1" spans="1:4">
      <c r="A29" s="193" t="s">
        <v>1197</v>
      </c>
      <c r="B29" s="200"/>
      <c r="C29" s="200"/>
      <c r="D29" s="196" t="str">
        <f t="shared" si="1"/>
        <v/>
      </c>
    </row>
    <row r="30" s="181" customFormat="1" ht="20" customHeight="1" spans="1:4">
      <c r="A30" s="193" t="s">
        <v>774</v>
      </c>
      <c r="B30" s="200">
        <v>118</v>
      </c>
      <c r="C30" s="200">
        <v>91</v>
      </c>
      <c r="D30" s="196">
        <f t="shared" si="1"/>
        <v>0.771</v>
      </c>
    </row>
    <row r="31" s="181" customFormat="1" ht="20" customHeight="1" spans="1:4">
      <c r="A31" s="193" t="s">
        <v>770</v>
      </c>
      <c r="B31" s="200"/>
      <c r="C31" s="200"/>
      <c r="D31" s="196" t="str">
        <f t="shared" si="1"/>
        <v/>
      </c>
    </row>
    <row r="32" s="181" customFormat="1" ht="20" customHeight="1" spans="1:4">
      <c r="A32" s="190" t="s">
        <v>1204</v>
      </c>
      <c r="B32" s="198">
        <f>SUM(B33:B36)</f>
        <v>0</v>
      </c>
      <c r="C32" s="198">
        <f>SUM(C33:C36)</f>
        <v>0</v>
      </c>
      <c r="D32" s="192" t="str">
        <f t="shared" si="1"/>
        <v/>
      </c>
    </row>
    <row r="33" s="181" customFormat="1" ht="20" customHeight="1" spans="1:4">
      <c r="A33" s="193" t="s">
        <v>750</v>
      </c>
      <c r="B33" s="203"/>
      <c r="C33" s="203"/>
      <c r="D33" s="196" t="str">
        <f t="shared" si="1"/>
        <v/>
      </c>
    </row>
    <row r="34" s="181" customFormat="1" ht="20" customHeight="1" spans="1:4">
      <c r="A34" s="193" t="s">
        <v>1205</v>
      </c>
      <c r="B34" s="203"/>
      <c r="C34" s="203"/>
      <c r="D34" s="196" t="str">
        <f t="shared" si="1"/>
        <v/>
      </c>
    </row>
    <row r="35" s="181" customFormat="1" ht="20" customHeight="1" spans="1:4">
      <c r="A35" s="193" t="s">
        <v>1197</v>
      </c>
      <c r="B35" s="204"/>
      <c r="C35" s="203"/>
      <c r="D35" s="196" t="str">
        <f t="shared" si="1"/>
        <v/>
      </c>
    </row>
    <row r="36" s="181" customFormat="1" ht="20" customHeight="1" spans="1:4">
      <c r="A36" s="193" t="s">
        <v>747</v>
      </c>
      <c r="B36" s="203"/>
      <c r="C36" s="203"/>
      <c r="D36" s="196" t="str">
        <f t="shared" si="1"/>
        <v/>
      </c>
    </row>
    <row r="37" s="181" customFormat="1" ht="20" customHeight="1" spans="1:4">
      <c r="A37" s="190" t="s">
        <v>1206</v>
      </c>
      <c r="B37" s="198">
        <f>SUM(B38:B42)</f>
        <v>5300</v>
      </c>
      <c r="C37" s="198">
        <f>SUM(C38:C42)</f>
        <v>5527</v>
      </c>
      <c r="D37" s="192">
        <f t="shared" si="1"/>
        <v>1.043</v>
      </c>
    </row>
    <row r="38" s="181" customFormat="1" ht="20" customHeight="1" spans="1:4">
      <c r="A38" s="193" t="s">
        <v>766</v>
      </c>
      <c r="B38" s="199">
        <v>4789</v>
      </c>
      <c r="C38" s="200">
        <v>5021</v>
      </c>
      <c r="D38" s="196">
        <f t="shared" si="1"/>
        <v>1.048</v>
      </c>
    </row>
    <row r="39" s="181" customFormat="1" ht="20" customHeight="1" spans="1:4">
      <c r="A39" s="193" t="s">
        <v>767</v>
      </c>
      <c r="B39" s="199">
        <v>264</v>
      </c>
      <c r="C39" s="200">
        <v>249</v>
      </c>
      <c r="D39" s="196">
        <f t="shared" si="1"/>
        <v>0.943</v>
      </c>
    </row>
    <row r="40" s="181" customFormat="1" ht="20" customHeight="1" spans="1:4">
      <c r="A40" s="205" t="s">
        <v>1207</v>
      </c>
      <c r="B40" s="199">
        <v>239</v>
      </c>
      <c r="C40" s="200">
        <v>247</v>
      </c>
      <c r="D40" s="196">
        <f t="shared" si="1"/>
        <v>1.033</v>
      </c>
    </row>
    <row r="41" s="181" customFormat="1" ht="20" customHeight="1" spans="1:4">
      <c r="A41" s="193" t="s">
        <v>772</v>
      </c>
      <c r="B41" s="200">
        <v>1</v>
      </c>
      <c r="C41" s="200">
        <v>1</v>
      </c>
      <c r="D41" s="196">
        <f t="shared" si="1"/>
        <v>1</v>
      </c>
    </row>
    <row r="42" s="181" customFormat="1" ht="20" customHeight="1" spans="1:4">
      <c r="A42" s="193" t="s">
        <v>773</v>
      </c>
      <c r="B42" s="199">
        <v>7</v>
      </c>
      <c r="C42" s="200">
        <v>9</v>
      </c>
      <c r="D42" s="196">
        <f t="shared" si="1"/>
        <v>1.286</v>
      </c>
    </row>
    <row r="43" s="181" customFormat="1" ht="20" customHeight="1" spans="1:4">
      <c r="A43" s="197" t="s">
        <v>1208</v>
      </c>
      <c r="B43" s="198">
        <f>SUM(B44:B46)</f>
        <v>31451</v>
      </c>
      <c r="C43" s="198">
        <f>SUM(C44:C46)</f>
        <v>34951</v>
      </c>
      <c r="D43" s="192">
        <f t="shared" si="1"/>
        <v>1.111</v>
      </c>
    </row>
    <row r="44" s="181" customFormat="1" ht="20" customHeight="1" spans="1:4">
      <c r="A44" s="193" t="s">
        <v>750</v>
      </c>
      <c r="B44" s="200">
        <f>SUM(B7+B13+B17+B27+B33+B38)</f>
        <v>25390</v>
      </c>
      <c r="C44" s="200">
        <f>SUM(C7+C13+C17+C27+C33+C38+C11)</f>
        <v>33667</v>
      </c>
      <c r="D44" s="196">
        <f t="shared" si="1"/>
        <v>1.326</v>
      </c>
    </row>
    <row r="45" s="181" customFormat="1" ht="20" customHeight="1" spans="1:4">
      <c r="A45" s="193" t="s">
        <v>772</v>
      </c>
      <c r="B45" s="200">
        <f>SUM(B39+B40+B41+B30+B25+B23+B22+B21+B20+B19+B18+B14+B11+B9+B8)</f>
        <v>6034</v>
      </c>
      <c r="C45" s="200">
        <f>SUM(C8+C9+C14+C18+C19+C20+C21+C22+C23+C30+C39+C40+C41)</f>
        <v>1182</v>
      </c>
      <c r="D45" s="196">
        <f t="shared" si="1"/>
        <v>0.196</v>
      </c>
    </row>
    <row r="46" s="181" customFormat="1" ht="20" customHeight="1" spans="1:4">
      <c r="A46" s="193" t="s">
        <v>773</v>
      </c>
      <c r="B46" s="200">
        <f>SUM(B42+B36+B31+B24+B15+B10)</f>
        <v>27</v>
      </c>
      <c r="C46" s="200">
        <f>SUM(C10+C15+C24+C31+C36+C42)</f>
        <v>102</v>
      </c>
      <c r="D46" s="196">
        <f t="shared" si="1"/>
        <v>3.778</v>
      </c>
    </row>
    <row r="47" s="181" customFormat="1" ht="13.5"/>
    <row r="48" s="181" customFormat="1" ht="13.5"/>
    <row r="49" s="181" customFormat="1" ht="13.5"/>
    <row r="50" s="181" customFormat="1" ht="13.5"/>
    <row r="51" s="181" customFormat="1" ht="13.5"/>
    <row r="52" s="181" customFormat="1" ht="13.5"/>
    <row r="53" s="181" customFormat="1" ht="13.5"/>
    <row r="54" s="181" customFormat="1" ht="13.5"/>
    <row r="55" s="181" customFormat="1" ht="13.5"/>
    <row r="56" s="181" customFormat="1" ht="13.5"/>
    <row r="57" s="181" customFormat="1" ht="13.5"/>
    <row r="58" s="181" customFormat="1" ht="13.5"/>
    <row r="59" s="181" customFormat="1" ht="13.5"/>
    <row r="60" s="181" customFormat="1" ht="13.5"/>
    <row r="61" s="181" customFormat="1" ht="13.5"/>
    <row r="62" s="181" customFormat="1" ht="13.5"/>
    <row r="63" s="181" customFormat="1" ht="13.5"/>
    <row r="64" s="181" customFormat="1" ht="13.5"/>
    <row r="65" s="181" customFormat="1" ht="13.5"/>
    <row r="66" s="181" customFormat="1" ht="13.5"/>
    <row r="67" s="181" customFormat="1" ht="13.5"/>
    <row r="68" s="181" customFormat="1" ht="13.5"/>
    <row r="69" s="181" customFormat="1" ht="13.5"/>
    <row r="70" s="181" customFormat="1" ht="13.5"/>
    <row r="71" s="181" customFormat="1" ht="13.5"/>
    <row r="72" s="181" customFormat="1" ht="13.5"/>
    <row r="73" s="181" customFormat="1" ht="13.5"/>
    <row r="74" s="181" customFormat="1" ht="13.5"/>
    <row r="75" s="181" customFormat="1" ht="13.5"/>
    <row r="76" s="181" customFormat="1" ht="13.5"/>
    <row r="77" s="181" customFormat="1" ht="13.5"/>
    <row r="78" s="181" customFormat="1" ht="13.5"/>
    <row r="79" s="181" customFormat="1" ht="13.5"/>
    <row r="80" s="181" customFormat="1" ht="13.5"/>
    <row r="81" s="181" customFormat="1" ht="13.5"/>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&amp;P+49 页，共 &amp;N+53 页</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sheetPr>
  <dimension ref="A1:D81"/>
  <sheetViews>
    <sheetView workbookViewId="0">
      <selection activeCell="L24" sqref="L24"/>
    </sheetView>
  </sheetViews>
  <sheetFormatPr defaultColWidth="8.875" defaultRowHeight="14.25" outlineLevelCol="3"/>
  <cols>
    <col min="1" max="1" width="40.625" style="181" customWidth="1"/>
    <col min="2" max="4" width="17.625" style="181" customWidth="1"/>
    <col min="5" max="16375" width="8.875" style="181"/>
    <col min="16376" max="16384" width="8.875" style="184"/>
  </cols>
  <sheetData>
    <row r="1" ht="20" customHeight="1" spans="1:1">
      <c r="A1" s="182" t="s">
        <v>1209</v>
      </c>
    </row>
    <row r="2" s="181" customFormat="1" ht="30" customHeight="1" spans="1:4">
      <c r="A2" s="183" t="s">
        <v>1210</v>
      </c>
      <c r="B2" s="183"/>
      <c r="C2" s="183"/>
      <c r="D2" s="183"/>
    </row>
    <row r="3" s="181" customFormat="1" ht="20" customHeight="1" spans="1:4">
      <c r="A3" s="185" t="s">
        <v>2</v>
      </c>
      <c r="B3" s="185"/>
      <c r="C3" s="185"/>
      <c r="D3" s="185"/>
    </row>
    <row r="4" s="180" customFormat="1" ht="20" customHeight="1" spans="1:4">
      <c r="A4" s="186" t="s">
        <v>3</v>
      </c>
      <c r="B4" s="186" t="s">
        <v>6</v>
      </c>
      <c r="C4" s="186" t="s">
        <v>788</v>
      </c>
      <c r="D4" s="187" t="s">
        <v>789</v>
      </c>
    </row>
    <row r="5" s="180" customFormat="1" ht="20" customHeight="1" spans="1:4">
      <c r="A5" s="188"/>
      <c r="B5" s="188"/>
      <c r="C5" s="188"/>
      <c r="D5" s="189"/>
    </row>
    <row r="6" s="181" customFormat="1" ht="20" customHeight="1" spans="1:4">
      <c r="A6" s="190" t="s">
        <v>743</v>
      </c>
      <c r="B6" s="198">
        <f>SUM(B7:B11)</f>
        <v>12691</v>
      </c>
      <c r="C6" s="198">
        <f>SUM(C7:C11)</f>
        <v>15316</v>
      </c>
      <c r="D6" s="192">
        <f t="shared" ref="D6:D46" si="0">IF(AND(B6&lt;&gt;0,C6&lt;&gt;0),C6/B6,"")</f>
        <v>1.207</v>
      </c>
    </row>
    <row r="7" s="181" customFormat="1" ht="20" customHeight="1" spans="1:4">
      <c r="A7" s="193" t="s">
        <v>1195</v>
      </c>
      <c r="B7" s="199">
        <v>7932</v>
      </c>
      <c r="C7" s="200">
        <v>8514</v>
      </c>
      <c r="D7" s="196">
        <f t="shared" si="0"/>
        <v>1.073</v>
      </c>
    </row>
    <row r="8" s="181" customFormat="1" ht="20" customHeight="1" spans="1:4">
      <c r="A8" s="193" t="s">
        <v>1196</v>
      </c>
      <c r="B8" s="199">
        <v>138</v>
      </c>
      <c r="C8" s="200">
        <v>366</v>
      </c>
      <c r="D8" s="196">
        <f t="shared" si="0"/>
        <v>2.652</v>
      </c>
    </row>
    <row r="9" s="181" customFormat="1" ht="20" customHeight="1" spans="1:4">
      <c r="A9" s="193" t="s">
        <v>1197</v>
      </c>
      <c r="B9" s="199">
        <v>35</v>
      </c>
      <c r="C9" s="200"/>
      <c r="D9" s="196" t="str">
        <f t="shared" si="0"/>
        <v/>
      </c>
    </row>
    <row r="10" s="181" customFormat="1" ht="20" customHeight="1" spans="1:4">
      <c r="A10" s="193" t="s">
        <v>747</v>
      </c>
      <c r="B10" s="199">
        <v>14</v>
      </c>
      <c r="C10" s="200">
        <v>25</v>
      </c>
      <c r="D10" s="196">
        <f t="shared" si="0"/>
        <v>1.786</v>
      </c>
    </row>
    <row r="11" s="181" customFormat="1" ht="20" customHeight="1" spans="1:4">
      <c r="A11" s="193" t="s">
        <v>748</v>
      </c>
      <c r="B11" s="199">
        <v>4572</v>
      </c>
      <c r="C11" s="200">
        <v>6411</v>
      </c>
      <c r="D11" s="196">
        <f t="shared" si="0"/>
        <v>1.402</v>
      </c>
    </row>
    <row r="12" s="181" customFormat="1" ht="20" customHeight="1" spans="1:4">
      <c r="A12" s="190" t="s">
        <v>749</v>
      </c>
      <c r="B12" s="198">
        <f>SUM(B13:B15)</f>
        <v>11557</v>
      </c>
      <c r="C12" s="198">
        <f>SUM(C13:C15)</f>
        <v>12587</v>
      </c>
      <c r="D12" s="192">
        <f t="shared" si="0"/>
        <v>1.089</v>
      </c>
    </row>
    <row r="13" s="181" customFormat="1" ht="20" customHeight="1" spans="1:4">
      <c r="A13" s="193" t="s">
        <v>1195</v>
      </c>
      <c r="B13" s="199">
        <v>11551</v>
      </c>
      <c r="C13" s="200">
        <v>12519</v>
      </c>
      <c r="D13" s="196">
        <f t="shared" si="0"/>
        <v>1.084</v>
      </c>
    </row>
    <row r="14" s="181" customFormat="1" ht="20" customHeight="1" spans="1:4">
      <c r="A14" s="193" t="s">
        <v>772</v>
      </c>
      <c r="B14" s="199"/>
      <c r="C14" s="200"/>
      <c r="D14" s="196" t="str">
        <f t="shared" si="0"/>
        <v/>
      </c>
    </row>
    <row r="15" s="181" customFormat="1" ht="20" customHeight="1" spans="1:4">
      <c r="A15" s="193" t="s">
        <v>773</v>
      </c>
      <c r="B15" s="199">
        <v>6</v>
      </c>
      <c r="C15" s="200">
        <v>68</v>
      </c>
      <c r="D15" s="196">
        <f t="shared" si="0"/>
        <v>11.333</v>
      </c>
    </row>
    <row r="16" s="181" customFormat="1" ht="20" customHeight="1" spans="1:4">
      <c r="A16" s="190" t="s">
        <v>752</v>
      </c>
      <c r="B16" s="198">
        <f>SUM(B17:B25)</f>
        <v>1022</v>
      </c>
      <c r="C16" s="198">
        <f>SUM(C17:C25)</f>
        <v>599</v>
      </c>
      <c r="D16" s="192">
        <f t="shared" si="0"/>
        <v>0.586</v>
      </c>
    </row>
    <row r="17" s="181" customFormat="1" ht="20" customHeight="1" spans="1:4">
      <c r="A17" s="193" t="s">
        <v>1198</v>
      </c>
      <c r="B17" s="199">
        <v>355</v>
      </c>
      <c r="C17" s="200">
        <v>371</v>
      </c>
      <c r="D17" s="196">
        <f t="shared" si="0"/>
        <v>1.045</v>
      </c>
    </row>
    <row r="18" s="181" customFormat="1" ht="20" customHeight="1" spans="1:4">
      <c r="A18" s="201" t="s">
        <v>1199</v>
      </c>
      <c r="B18" s="199">
        <v>27</v>
      </c>
      <c r="C18" s="200">
        <v>31</v>
      </c>
      <c r="D18" s="196">
        <f t="shared" si="0"/>
        <v>1.148</v>
      </c>
    </row>
    <row r="19" s="181" customFormat="1" ht="20" customHeight="1" spans="1:4">
      <c r="A19" s="201" t="s">
        <v>1200</v>
      </c>
      <c r="B19" s="199">
        <v>5</v>
      </c>
      <c r="C19" s="200"/>
      <c r="D19" s="196" t="str">
        <f t="shared" si="0"/>
        <v/>
      </c>
    </row>
    <row r="20" s="181" customFormat="1" ht="20" customHeight="1" spans="1:4">
      <c r="A20" s="201" t="s">
        <v>756</v>
      </c>
      <c r="B20" s="199">
        <v>181</v>
      </c>
      <c r="C20" s="200">
        <v>100</v>
      </c>
      <c r="D20" s="196">
        <f t="shared" si="0"/>
        <v>0.552</v>
      </c>
    </row>
    <row r="21" s="181" customFormat="1" ht="20" customHeight="1" spans="1:4">
      <c r="A21" s="193" t="s">
        <v>757</v>
      </c>
      <c r="B21" s="199">
        <v>7</v>
      </c>
      <c r="C21" s="200">
        <v>8</v>
      </c>
      <c r="D21" s="196">
        <f t="shared" si="0"/>
        <v>1.143</v>
      </c>
    </row>
    <row r="22" s="181" customFormat="1" ht="20" customHeight="1" spans="1:4">
      <c r="A22" s="193" t="s">
        <v>758</v>
      </c>
      <c r="B22" s="202">
        <v>71</v>
      </c>
      <c r="C22" s="200">
        <v>40</v>
      </c>
      <c r="D22" s="196">
        <f t="shared" si="0"/>
        <v>0.563</v>
      </c>
    </row>
    <row r="23" s="181" customFormat="1" ht="20" customHeight="1" spans="1:4">
      <c r="A23" s="193" t="s">
        <v>1201</v>
      </c>
      <c r="B23" s="199">
        <v>376</v>
      </c>
      <c r="C23" s="200">
        <v>49</v>
      </c>
      <c r="D23" s="196">
        <f t="shared" si="0"/>
        <v>0.13</v>
      </c>
    </row>
    <row r="24" s="181" customFormat="1" ht="20" customHeight="1" spans="1:4">
      <c r="A24" s="193" t="s">
        <v>1202</v>
      </c>
      <c r="B24" s="200"/>
      <c r="C24" s="200"/>
      <c r="D24" s="196" t="str">
        <f t="shared" si="0"/>
        <v/>
      </c>
    </row>
    <row r="25" s="181" customFormat="1" ht="20" customHeight="1" spans="1:4">
      <c r="A25" s="193" t="s">
        <v>1203</v>
      </c>
      <c r="B25" s="200"/>
      <c r="C25" s="200"/>
      <c r="D25" s="196" t="str">
        <f t="shared" si="0"/>
        <v/>
      </c>
    </row>
    <row r="26" s="181" customFormat="1" ht="20" customHeight="1" spans="1:4">
      <c r="A26" s="190" t="s">
        <v>761</v>
      </c>
      <c r="B26" s="198">
        <f>SUM(B27:B31)</f>
        <v>881</v>
      </c>
      <c r="C26" s="198">
        <f>SUM(C27:C31)</f>
        <v>922</v>
      </c>
      <c r="D26" s="192">
        <f t="shared" si="0"/>
        <v>1.047</v>
      </c>
    </row>
    <row r="27" s="181" customFormat="1" ht="20" customHeight="1" spans="1:4">
      <c r="A27" s="193" t="s">
        <v>750</v>
      </c>
      <c r="B27" s="199">
        <v>763</v>
      </c>
      <c r="C27" s="200">
        <v>831</v>
      </c>
      <c r="D27" s="196">
        <f t="shared" si="0"/>
        <v>1.089</v>
      </c>
    </row>
    <row r="28" s="181" customFormat="1" ht="20" customHeight="1" spans="1:4">
      <c r="A28" s="193" t="s">
        <v>763</v>
      </c>
      <c r="B28" s="202"/>
      <c r="C28" s="200"/>
      <c r="D28" s="196" t="str">
        <f t="shared" si="0"/>
        <v/>
      </c>
    </row>
    <row r="29" s="181" customFormat="1" ht="20" customHeight="1" spans="1:4">
      <c r="A29" s="193" t="s">
        <v>1197</v>
      </c>
      <c r="B29" s="200"/>
      <c r="C29" s="200"/>
      <c r="D29" s="196" t="str">
        <f t="shared" si="0"/>
        <v/>
      </c>
    </row>
    <row r="30" s="181" customFormat="1" ht="20" customHeight="1" spans="1:4">
      <c r="A30" s="193" t="s">
        <v>774</v>
      </c>
      <c r="B30" s="200">
        <v>118</v>
      </c>
      <c r="C30" s="200">
        <v>91</v>
      </c>
      <c r="D30" s="196">
        <f t="shared" si="0"/>
        <v>0.771</v>
      </c>
    </row>
    <row r="31" s="181" customFormat="1" ht="20" customHeight="1" spans="1:4">
      <c r="A31" s="193" t="s">
        <v>770</v>
      </c>
      <c r="B31" s="200"/>
      <c r="C31" s="200"/>
      <c r="D31" s="196" t="str">
        <f t="shared" si="0"/>
        <v/>
      </c>
    </row>
    <row r="32" s="181" customFormat="1" ht="20" customHeight="1" spans="1:4">
      <c r="A32" s="190" t="s">
        <v>1204</v>
      </c>
      <c r="B32" s="198">
        <f>SUM(B33:B36)</f>
        <v>0</v>
      </c>
      <c r="C32" s="198">
        <f>SUM(C33:C36)</f>
        <v>0</v>
      </c>
      <c r="D32" s="192" t="str">
        <f t="shared" si="0"/>
        <v/>
      </c>
    </row>
    <row r="33" s="181" customFormat="1" ht="20" customHeight="1" spans="1:4">
      <c r="A33" s="193" t="s">
        <v>750</v>
      </c>
      <c r="B33" s="203"/>
      <c r="C33" s="203"/>
      <c r="D33" s="196" t="str">
        <f t="shared" si="0"/>
        <v/>
      </c>
    </row>
    <row r="34" s="181" customFormat="1" ht="20" customHeight="1" spans="1:4">
      <c r="A34" s="193" t="s">
        <v>1205</v>
      </c>
      <c r="B34" s="203"/>
      <c r="C34" s="203"/>
      <c r="D34" s="196" t="str">
        <f t="shared" si="0"/>
        <v/>
      </c>
    </row>
    <row r="35" s="181" customFormat="1" ht="20" customHeight="1" spans="1:4">
      <c r="A35" s="193" t="s">
        <v>1197</v>
      </c>
      <c r="B35" s="204"/>
      <c r="C35" s="203"/>
      <c r="D35" s="196" t="str">
        <f t="shared" si="0"/>
        <v/>
      </c>
    </row>
    <row r="36" s="181" customFormat="1" ht="20" customHeight="1" spans="1:4">
      <c r="A36" s="193" t="s">
        <v>747</v>
      </c>
      <c r="B36" s="203"/>
      <c r="C36" s="203"/>
      <c r="D36" s="196" t="str">
        <f t="shared" si="0"/>
        <v/>
      </c>
    </row>
    <row r="37" s="181" customFormat="1" ht="20" customHeight="1" spans="1:4">
      <c r="A37" s="190" t="s">
        <v>1206</v>
      </c>
      <c r="B37" s="198">
        <f>SUM(B38:B42)</f>
        <v>5300</v>
      </c>
      <c r="C37" s="198">
        <f>SUM(C38:C42)</f>
        <v>5527</v>
      </c>
      <c r="D37" s="192">
        <f t="shared" si="0"/>
        <v>1.043</v>
      </c>
    </row>
    <row r="38" s="181" customFormat="1" ht="20" customHeight="1" spans="1:4">
      <c r="A38" s="193" t="s">
        <v>766</v>
      </c>
      <c r="B38" s="199">
        <v>4789</v>
      </c>
      <c r="C38" s="200">
        <v>5021</v>
      </c>
      <c r="D38" s="196">
        <f t="shared" si="0"/>
        <v>1.048</v>
      </c>
    </row>
    <row r="39" s="181" customFormat="1" ht="20" customHeight="1" spans="1:4">
      <c r="A39" s="193" t="s">
        <v>767</v>
      </c>
      <c r="B39" s="199">
        <v>264</v>
      </c>
      <c r="C39" s="200">
        <v>249</v>
      </c>
      <c r="D39" s="196">
        <f t="shared" si="0"/>
        <v>0.943</v>
      </c>
    </row>
    <row r="40" s="181" customFormat="1" ht="20" customHeight="1" spans="1:4">
      <c r="A40" s="205" t="s">
        <v>1207</v>
      </c>
      <c r="B40" s="199">
        <v>239</v>
      </c>
      <c r="C40" s="200">
        <v>247</v>
      </c>
      <c r="D40" s="196">
        <f t="shared" si="0"/>
        <v>1.033</v>
      </c>
    </row>
    <row r="41" s="181" customFormat="1" ht="20" customHeight="1" spans="1:4">
      <c r="A41" s="193" t="s">
        <v>772</v>
      </c>
      <c r="B41" s="200">
        <v>1</v>
      </c>
      <c r="C41" s="200">
        <v>1</v>
      </c>
      <c r="D41" s="196">
        <f t="shared" si="0"/>
        <v>1</v>
      </c>
    </row>
    <row r="42" s="181" customFormat="1" ht="20" customHeight="1" spans="1:4">
      <c r="A42" s="193" t="s">
        <v>773</v>
      </c>
      <c r="B42" s="199">
        <v>7</v>
      </c>
      <c r="C42" s="200">
        <v>9</v>
      </c>
      <c r="D42" s="196">
        <f t="shared" si="0"/>
        <v>1.286</v>
      </c>
    </row>
    <row r="43" s="181" customFormat="1" ht="20" customHeight="1" spans="1:4">
      <c r="A43" s="197" t="s">
        <v>1208</v>
      </c>
      <c r="B43" s="198">
        <f>SUM(B44:B46)</f>
        <v>31451</v>
      </c>
      <c r="C43" s="198">
        <f>SUM(C44:C46)</f>
        <v>34951</v>
      </c>
      <c r="D43" s="192">
        <f t="shared" si="0"/>
        <v>1.111</v>
      </c>
    </row>
    <row r="44" s="181" customFormat="1" ht="20" customHeight="1" spans="1:4">
      <c r="A44" s="193" t="s">
        <v>750</v>
      </c>
      <c r="B44" s="200">
        <f>SUM(B7+B13+B17+B27+B33+B38)</f>
        <v>25390</v>
      </c>
      <c r="C44" s="200">
        <f>SUM(C7+C13+C17+C27+C33+C38+C11)</f>
        <v>33667</v>
      </c>
      <c r="D44" s="196">
        <f t="shared" si="0"/>
        <v>1.326</v>
      </c>
    </row>
    <row r="45" s="181" customFormat="1" ht="20" customHeight="1" spans="1:4">
      <c r="A45" s="193" t="s">
        <v>772</v>
      </c>
      <c r="B45" s="200">
        <f>SUM(B39+B40+B41+B30+B25+B23+B22+B21+B20+B19+B18+B14+B11+B9+B8)</f>
        <v>6034</v>
      </c>
      <c r="C45" s="200">
        <f>SUM(C8+C9+C14+C18+C19+C20+C21+C22+C23+C30+C39+C40+C41)</f>
        <v>1182</v>
      </c>
      <c r="D45" s="196">
        <f t="shared" si="0"/>
        <v>0.196</v>
      </c>
    </row>
    <row r="46" s="181" customFormat="1" ht="20" customHeight="1" spans="1:4">
      <c r="A46" s="193" t="s">
        <v>773</v>
      </c>
      <c r="B46" s="200">
        <f>SUM(B42+B36+B31+B24+B15+B10)</f>
        <v>27</v>
      </c>
      <c r="C46" s="200">
        <f>SUM(C10+C15+C24+C31+C36+C42)</f>
        <v>102</v>
      </c>
      <c r="D46" s="196">
        <f t="shared" si="0"/>
        <v>3.778</v>
      </c>
    </row>
    <row r="47" s="181" customFormat="1" ht="13.5"/>
    <row r="48" s="181" customFormat="1" ht="13.5"/>
    <row r="49" s="181" customFormat="1" ht="13.5"/>
    <row r="50" s="181" customFormat="1" ht="13.5"/>
    <row r="51" s="181" customFormat="1" ht="13.5"/>
    <row r="52" s="181" customFormat="1" ht="13.5"/>
    <row r="53" s="181" customFormat="1" ht="13.5"/>
    <row r="54" s="181" customFormat="1" ht="13.5"/>
    <row r="55" s="181" customFormat="1" ht="13.5"/>
    <row r="56" s="181" customFormat="1" ht="13.5"/>
    <row r="57" s="181" customFormat="1" ht="13.5"/>
    <row r="58" s="181" customFormat="1" ht="13.5"/>
    <row r="59" s="181" customFormat="1" ht="13.5"/>
    <row r="60" s="181" customFormat="1" ht="13.5"/>
    <row r="61" s="181" customFormat="1" ht="13.5"/>
    <row r="62" s="181" customFormat="1" ht="13.5"/>
    <row r="63" s="181" customFormat="1" ht="13.5"/>
    <row r="64" s="181" customFormat="1" ht="13.5"/>
    <row r="65" s="181" customFormat="1" ht="13.5"/>
    <row r="66" s="181" customFormat="1" ht="13.5"/>
    <row r="67" s="181" customFormat="1" ht="13.5"/>
    <row r="68" s="181" customFormat="1" ht="13.5"/>
    <row r="69" s="181" customFormat="1" ht="13.5"/>
    <row r="70" s="181" customFormat="1" ht="13.5"/>
    <row r="71" s="181" customFormat="1" ht="13.5"/>
    <row r="72" s="181" customFormat="1" ht="13.5"/>
    <row r="73" s="181" customFormat="1" ht="13.5"/>
    <row r="74" s="181" customFormat="1" ht="13.5"/>
    <row r="75" s="181" customFormat="1" ht="13.5"/>
    <row r="76" s="181" customFormat="1" ht="13.5"/>
    <row r="77" s="181" customFormat="1" ht="13.5"/>
    <row r="78" s="181" customFormat="1" ht="13.5"/>
    <row r="79" s="181" customFormat="1" ht="13.5"/>
    <row r="80" s="181" customFormat="1" ht="13.5"/>
    <row r="81" s="181" customFormat="1" ht="13.5"/>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&amp;P+49 页，共 &amp;N+53 页</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21">
    <tabColor rgb="FF92D050"/>
  </sheetPr>
  <dimension ref="A1:E26"/>
  <sheetViews>
    <sheetView workbookViewId="0">
      <selection activeCell="F15" sqref="F15"/>
    </sheetView>
  </sheetViews>
  <sheetFormatPr defaultColWidth="8.875" defaultRowHeight="13.5" outlineLevelCol="4"/>
  <cols>
    <col min="1" max="1" width="33.25" style="181" customWidth="1"/>
    <col min="2" max="4" width="20.625" style="181" customWidth="1"/>
    <col min="5" max="5" width="8.875" style="181"/>
    <col min="6" max="6" width="21.875" style="181" customWidth="1"/>
    <col min="7" max="16384" width="8.875" style="181"/>
  </cols>
  <sheetData>
    <row r="1" ht="20" customHeight="1" spans="1:1">
      <c r="A1" s="182" t="s">
        <v>1211</v>
      </c>
    </row>
    <row r="2" ht="30" customHeight="1" spans="1:5">
      <c r="A2" s="183" t="s">
        <v>1212</v>
      </c>
      <c r="B2" s="183"/>
      <c r="C2" s="183"/>
      <c r="D2" s="183"/>
      <c r="E2" s="184"/>
    </row>
    <row r="3" ht="20" customHeight="1" spans="1:5">
      <c r="A3" s="185" t="s">
        <v>2</v>
      </c>
      <c r="B3" s="185"/>
      <c r="C3" s="185"/>
      <c r="D3" s="185"/>
      <c r="E3" s="184"/>
    </row>
    <row r="4" s="180" customFormat="1" ht="20" customHeight="1" spans="1:5">
      <c r="A4" s="186" t="s">
        <v>3</v>
      </c>
      <c r="B4" s="186" t="s">
        <v>6</v>
      </c>
      <c r="C4" s="186" t="s">
        <v>788</v>
      </c>
      <c r="D4" s="187" t="s">
        <v>789</v>
      </c>
      <c r="E4" s="184"/>
    </row>
    <row r="5" s="180" customFormat="1" ht="20" customHeight="1" spans="1:5">
      <c r="A5" s="188"/>
      <c r="B5" s="188"/>
      <c r="C5" s="188"/>
      <c r="D5" s="189"/>
      <c r="E5" s="184"/>
    </row>
    <row r="6" ht="30" customHeight="1" spans="1:4">
      <c r="A6" s="190" t="s">
        <v>777</v>
      </c>
      <c r="B6" s="191">
        <f>B7+B8</f>
        <v>1239</v>
      </c>
      <c r="C6" s="191">
        <f>C7+C8</f>
        <v>1239</v>
      </c>
      <c r="D6" s="192">
        <f>IF(AND(B6&lt;&gt;0,C6&lt;&gt;0),C6/B6,"")</f>
        <v>1</v>
      </c>
    </row>
    <row r="7" ht="30" customHeight="1" spans="1:4">
      <c r="A7" s="193" t="s">
        <v>778</v>
      </c>
      <c r="B7" s="194">
        <v>-2227</v>
      </c>
      <c r="C7" s="195"/>
      <c r="D7" s="196" t="str">
        <f t="shared" ref="D7:D26" si="0">IF(AND(B7&lt;&gt;0,C7&lt;&gt;0),C7/B7,"")</f>
        <v/>
      </c>
    </row>
    <row r="8" ht="30" customHeight="1" spans="1:5">
      <c r="A8" s="193" t="s">
        <v>779</v>
      </c>
      <c r="B8" s="194">
        <v>3466</v>
      </c>
      <c r="C8" s="195">
        <v>1239</v>
      </c>
      <c r="D8" s="196">
        <f t="shared" si="0"/>
        <v>0.357</v>
      </c>
      <c r="E8" s="184"/>
    </row>
    <row r="9" ht="30" customHeight="1" spans="1:4">
      <c r="A9" s="190" t="s">
        <v>780</v>
      </c>
      <c r="B9" s="191">
        <f>B10+B11</f>
        <v>16255</v>
      </c>
      <c r="C9" s="191">
        <f>C10+C11</f>
        <v>18195</v>
      </c>
      <c r="D9" s="192">
        <f t="shared" si="0"/>
        <v>1.119</v>
      </c>
    </row>
    <row r="10" ht="30" customHeight="1" spans="1:4">
      <c r="A10" s="193" t="s">
        <v>778</v>
      </c>
      <c r="B10" s="194">
        <v>1743</v>
      </c>
      <c r="C10" s="195">
        <v>1940</v>
      </c>
      <c r="D10" s="196">
        <f t="shared" si="0"/>
        <v>1.113</v>
      </c>
    </row>
    <row r="11" ht="30" customHeight="1" spans="1:5">
      <c r="A11" s="193" t="s">
        <v>779</v>
      </c>
      <c r="B11" s="194">
        <v>14512</v>
      </c>
      <c r="C11" s="195">
        <v>16255</v>
      </c>
      <c r="D11" s="196">
        <f t="shared" si="0"/>
        <v>1.12</v>
      </c>
      <c r="E11" s="184"/>
    </row>
    <row r="12" ht="30" customHeight="1" spans="1:4">
      <c r="A12" s="190" t="s">
        <v>781</v>
      </c>
      <c r="B12" s="191">
        <f>SUM(B13:B14)</f>
        <v>0</v>
      </c>
      <c r="C12" s="191">
        <f>SUM(C13:C14)</f>
        <v>0</v>
      </c>
      <c r="D12" s="196" t="str">
        <f t="shared" si="0"/>
        <v/>
      </c>
    </row>
    <row r="13" ht="30" customHeight="1" spans="1:4">
      <c r="A13" s="193" t="s">
        <v>778</v>
      </c>
      <c r="B13" s="195"/>
      <c r="C13" s="195"/>
      <c r="D13" s="196" t="str">
        <f t="shared" si="0"/>
        <v/>
      </c>
    </row>
    <row r="14" ht="30" customHeight="1" spans="1:5">
      <c r="A14" s="193" t="s">
        <v>779</v>
      </c>
      <c r="B14" s="195"/>
      <c r="C14" s="195"/>
      <c r="D14" s="196" t="str">
        <f t="shared" si="0"/>
        <v/>
      </c>
      <c r="E14" s="184"/>
    </row>
    <row r="15" ht="30" customHeight="1" spans="1:4">
      <c r="A15" s="190" t="s">
        <v>782</v>
      </c>
      <c r="B15" s="191">
        <f>SUM(B16:B17)</f>
        <v>0</v>
      </c>
      <c r="C15" s="191">
        <f>SUM(C16:C17)</f>
        <v>0</v>
      </c>
      <c r="D15" s="196" t="str">
        <f t="shared" si="0"/>
        <v/>
      </c>
    </row>
    <row r="16" ht="30" customHeight="1" spans="1:4">
      <c r="A16" s="193" t="s">
        <v>778</v>
      </c>
      <c r="B16" s="195"/>
      <c r="C16" s="195"/>
      <c r="D16" s="196" t="str">
        <f t="shared" si="0"/>
        <v/>
      </c>
    </row>
    <row r="17" ht="30" customHeight="1" spans="1:5">
      <c r="A17" s="193" t="s">
        <v>779</v>
      </c>
      <c r="B17" s="195"/>
      <c r="C17" s="195"/>
      <c r="D17" s="196" t="str">
        <f t="shared" si="0"/>
        <v/>
      </c>
      <c r="E17" s="184"/>
    </row>
    <row r="18" ht="30" customHeight="1" spans="1:4">
      <c r="A18" s="190" t="s">
        <v>783</v>
      </c>
      <c r="B18" s="191">
        <f>SUM(B19:B20)</f>
        <v>0</v>
      </c>
      <c r="C18" s="191">
        <f>SUM(C19:C20)</f>
        <v>0</v>
      </c>
      <c r="D18" s="196" t="str">
        <f t="shared" si="0"/>
        <v/>
      </c>
    </row>
    <row r="19" ht="30" customHeight="1" spans="1:4">
      <c r="A19" s="193" t="s">
        <v>778</v>
      </c>
      <c r="B19" s="195"/>
      <c r="C19" s="195"/>
      <c r="D19" s="196" t="str">
        <f t="shared" si="0"/>
        <v/>
      </c>
    </row>
    <row r="20" ht="30" customHeight="1" spans="1:5">
      <c r="A20" s="193" t="s">
        <v>779</v>
      </c>
      <c r="B20" s="195"/>
      <c r="C20" s="195"/>
      <c r="D20" s="196" t="str">
        <f t="shared" si="0"/>
        <v/>
      </c>
      <c r="E20" s="184"/>
    </row>
    <row r="21" ht="30" customHeight="1" spans="1:4">
      <c r="A21" s="190" t="s">
        <v>784</v>
      </c>
      <c r="B21" s="191">
        <f>B22+B23</f>
        <v>20261</v>
      </c>
      <c r="C21" s="191">
        <f>C22+C23</f>
        <v>22817</v>
      </c>
      <c r="D21" s="192">
        <f t="shared" si="0"/>
        <v>1.126</v>
      </c>
    </row>
    <row r="22" ht="30" customHeight="1" spans="1:4">
      <c r="A22" s="193" t="s">
        <v>778</v>
      </c>
      <c r="B22" s="194">
        <v>3202</v>
      </c>
      <c r="C22" s="195">
        <v>2556</v>
      </c>
      <c r="D22" s="196">
        <f t="shared" si="0"/>
        <v>0.798</v>
      </c>
    </row>
    <row r="23" ht="30" customHeight="1" spans="1:5">
      <c r="A23" s="193" t="s">
        <v>779</v>
      </c>
      <c r="B23" s="194">
        <v>17059</v>
      </c>
      <c r="C23" s="195">
        <v>20261</v>
      </c>
      <c r="D23" s="196">
        <f t="shared" si="0"/>
        <v>1.188</v>
      </c>
      <c r="E23" s="184"/>
    </row>
    <row r="24" ht="30" customHeight="1" spans="1:4">
      <c r="A24" s="197" t="s">
        <v>785</v>
      </c>
      <c r="B24" s="191">
        <f>B25+B26</f>
        <v>37756</v>
      </c>
      <c r="C24" s="191">
        <f>C25+C26</f>
        <v>42252</v>
      </c>
      <c r="D24" s="192">
        <f t="shared" si="0"/>
        <v>1.119</v>
      </c>
    </row>
    <row r="25" ht="30" customHeight="1" spans="1:4">
      <c r="A25" s="193" t="s">
        <v>778</v>
      </c>
      <c r="B25" s="194">
        <v>2719</v>
      </c>
      <c r="C25" s="195">
        <f>(C7+C10+C13+C16+C19+C22)</f>
        <v>4496</v>
      </c>
      <c r="D25" s="196">
        <f t="shared" si="0"/>
        <v>1.654</v>
      </c>
    </row>
    <row r="26" ht="30" customHeight="1" spans="1:5">
      <c r="A26" s="193" t="s">
        <v>779</v>
      </c>
      <c r="B26" s="194">
        <v>35037</v>
      </c>
      <c r="C26" s="195">
        <f>(C8+C11+C14+C17+C20+C23)+1</f>
        <v>37756</v>
      </c>
      <c r="D26" s="196">
        <f t="shared" si="0"/>
        <v>1.078</v>
      </c>
      <c r="E26" s="184"/>
    </row>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&amp;P+50 页，共 &amp;N+53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26">
    <tabColor rgb="FF92D050"/>
  </sheetPr>
  <dimension ref="A1:E21"/>
  <sheetViews>
    <sheetView workbookViewId="0">
      <selection activeCell="H16" sqref="H16"/>
    </sheetView>
  </sheetViews>
  <sheetFormatPr defaultColWidth="9" defaultRowHeight="13.5" outlineLevelCol="4"/>
  <cols>
    <col min="1" max="1" width="7.25" style="111" customWidth="1"/>
    <col min="2" max="2" width="33.625" style="111" customWidth="1"/>
    <col min="3" max="5" width="17.625" style="111" customWidth="1"/>
    <col min="6" max="16384" width="9" style="111"/>
  </cols>
  <sheetData>
    <row r="1" s="111" customFormat="1" ht="26.1" customHeight="1" spans="1:5">
      <c r="A1" s="112" t="s">
        <v>1213</v>
      </c>
      <c r="B1" s="113"/>
      <c r="C1" s="113"/>
      <c r="D1" s="113"/>
      <c r="E1" s="113"/>
    </row>
    <row r="2" s="111" customFormat="1" ht="30.95" customHeight="1" spans="1:5">
      <c r="A2" s="115" t="s">
        <v>1214</v>
      </c>
      <c r="B2" s="115"/>
      <c r="C2" s="115"/>
      <c r="D2" s="115"/>
      <c r="E2" s="115"/>
    </row>
    <row r="3" s="111" customFormat="1" ht="29.1" customHeight="1" spans="1:5">
      <c r="A3" s="116" t="s">
        <v>1215</v>
      </c>
      <c r="B3" s="117"/>
      <c r="C3" s="117"/>
      <c r="D3" s="117"/>
      <c r="E3" s="118"/>
    </row>
    <row r="4" s="111" customFormat="1" ht="27" customHeight="1" spans="1:5">
      <c r="A4" s="119" t="s">
        <v>1216</v>
      </c>
      <c r="B4" s="119"/>
      <c r="C4" s="120" t="s">
        <v>1217</v>
      </c>
      <c r="D4" s="119" t="s">
        <v>1218</v>
      </c>
      <c r="E4" s="119"/>
    </row>
    <row r="5" s="111" customFormat="1" ht="27.95" customHeight="1" spans="1:5">
      <c r="A5" s="119"/>
      <c r="B5" s="119"/>
      <c r="C5" s="119"/>
      <c r="D5" s="119" t="s">
        <v>1219</v>
      </c>
      <c r="E5" s="120" t="s">
        <v>789</v>
      </c>
    </row>
    <row r="6" s="111" customFormat="1" ht="30" customHeight="1" spans="1:5">
      <c r="A6" s="121" t="s">
        <v>1220</v>
      </c>
      <c r="B6" s="122" t="s">
        <v>1221</v>
      </c>
      <c r="C6" s="123">
        <v>78475</v>
      </c>
      <c r="D6" s="123">
        <v>78505</v>
      </c>
      <c r="E6" s="124">
        <f>D6/C6</f>
        <v>1</v>
      </c>
    </row>
    <row r="7" s="111" customFormat="1" ht="30" customHeight="1" spans="1:5">
      <c r="A7" s="125"/>
      <c r="B7" s="122" t="s">
        <v>1222</v>
      </c>
      <c r="C7" s="123">
        <v>142730</v>
      </c>
      <c r="D7" s="123">
        <v>160911</v>
      </c>
      <c r="E7" s="124">
        <f t="shared" ref="E6:E12" si="0">D7/C7</f>
        <v>1.127</v>
      </c>
    </row>
    <row r="8" s="111" customFormat="1" ht="30" customHeight="1" spans="1:5">
      <c r="A8" s="125"/>
      <c r="B8" s="122" t="s">
        <v>1223</v>
      </c>
      <c r="C8" s="123">
        <v>5140</v>
      </c>
      <c r="D8" s="123">
        <v>21341</v>
      </c>
      <c r="E8" s="124">
        <f t="shared" si="0"/>
        <v>4.152</v>
      </c>
    </row>
    <row r="9" s="111" customFormat="1" ht="30" customHeight="1" spans="1:5">
      <c r="A9" s="125"/>
      <c r="B9" s="122" t="s">
        <v>1224</v>
      </c>
      <c r="C9" s="123">
        <v>5110</v>
      </c>
      <c r="D9" s="123">
        <v>10128</v>
      </c>
      <c r="E9" s="124">
        <f t="shared" si="0"/>
        <v>1.982</v>
      </c>
    </row>
    <row r="10" s="111" customFormat="1" ht="30" customHeight="1" spans="1:5">
      <c r="A10" s="125"/>
      <c r="B10" s="122" t="s">
        <v>1225</v>
      </c>
      <c r="C10" s="123">
        <v>78505</v>
      </c>
      <c r="D10" s="123">
        <v>89718</v>
      </c>
      <c r="E10" s="124">
        <f t="shared" si="0"/>
        <v>1.143</v>
      </c>
    </row>
    <row r="11" s="111" customFormat="1" ht="30" customHeight="1" spans="1:5">
      <c r="A11" s="121" t="s">
        <v>1226</v>
      </c>
      <c r="B11" s="122" t="s">
        <v>1227</v>
      </c>
      <c r="C11" s="123">
        <v>200</v>
      </c>
      <c r="D11" s="123">
        <v>200</v>
      </c>
      <c r="E11" s="124">
        <f t="shared" si="0"/>
        <v>1</v>
      </c>
    </row>
    <row r="12" s="111" customFormat="1" ht="30" customHeight="1" spans="1:5">
      <c r="A12" s="125"/>
      <c r="B12" s="122" t="s">
        <v>1228</v>
      </c>
      <c r="C12" s="123">
        <v>9900</v>
      </c>
      <c r="D12" s="123">
        <v>41900</v>
      </c>
      <c r="E12" s="124">
        <f t="shared" si="0"/>
        <v>4.232</v>
      </c>
    </row>
    <row r="13" s="111" customFormat="1" ht="30" customHeight="1" spans="1:5">
      <c r="A13" s="125"/>
      <c r="B13" s="122" t="s">
        <v>1229</v>
      </c>
      <c r="C13" s="123">
        <v>120</v>
      </c>
      <c r="D13" s="123">
        <v>32000</v>
      </c>
      <c r="E13" s="124"/>
    </row>
    <row r="14" s="111" customFormat="1" ht="30" customHeight="1" spans="1:5">
      <c r="A14" s="125"/>
      <c r="B14" s="122" t="s">
        <v>1230</v>
      </c>
      <c r="C14" s="123">
        <v>120</v>
      </c>
      <c r="D14" s="123"/>
      <c r="E14" s="124"/>
    </row>
    <row r="15" s="111" customFormat="1" ht="30" customHeight="1" spans="1:5">
      <c r="A15" s="125"/>
      <c r="B15" s="122" t="s">
        <v>1231</v>
      </c>
      <c r="C15" s="123">
        <v>200</v>
      </c>
      <c r="D15" s="123">
        <v>32200</v>
      </c>
      <c r="E15" s="124">
        <f t="shared" ref="E15:E20" si="1">D15/C15</f>
        <v>161</v>
      </c>
    </row>
    <row r="16" s="111" customFormat="1" ht="30" customHeight="1" spans="1:5">
      <c r="A16" s="125" t="s">
        <v>1009</v>
      </c>
      <c r="B16" s="122" t="s">
        <v>1232</v>
      </c>
      <c r="C16" s="123">
        <v>78675</v>
      </c>
      <c r="D16" s="123">
        <v>78705</v>
      </c>
      <c r="E16" s="124">
        <f t="shared" si="1"/>
        <v>1</v>
      </c>
    </row>
    <row r="17" s="111" customFormat="1" ht="30" customHeight="1" spans="1:5">
      <c r="A17" s="125"/>
      <c r="B17" s="122" t="s">
        <v>1233</v>
      </c>
      <c r="C17" s="123">
        <v>152630</v>
      </c>
      <c r="D17" s="123">
        <v>202811</v>
      </c>
      <c r="E17" s="124">
        <f t="shared" si="1"/>
        <v>1.329</v>
      </c>
    </row>
    <row r="18" s="111" customFormat="1" ht="30" customHeight="1" spans="1:5">
      <c r="A18" s="125"/>
      <c r="B18" s="122" t="s">
        <v>1234</v>
      </c>
      <c r="C18" s="123">
        <v>5260</v>
      </c>
      <c r="D18" s="123">
        <v>53341</v>
      </c>
      <c r="E18" s="124">
        <f t="shared" si="1"/>
        <v>10.141</v>
      </c>
    </row>
    <row r="19" s="111" customFormat="1" ht="30" customHeight="1" spans="1:5">
      <c r="A19" s="125"/>
      <c r="B19" s="122" t="s">
        <v>1235</v>
      </c>
      <c r="C19" s="123">
        <v>5230</v>
      </c>
      <c r="D19" s="123">
        <v>10128</v>
      </c>
      <c r="E19" s="124">
        <f t="shared" si="1"/>
        <v>1.937</v>
      </c>
    </row>
    <row r="20" s="111" customFormat="1" ht="30" customHeight="1" spans="1:5">
      <c r="A20" s="125"/>
      <c r="B20" s="122" t="s">
        <v>1236</v>
      </c>
      <c r="C20" s="123">
        <v>78705</v>
      </c>
      <c r="D20" s="123">
        <v>121918</v>
      </c>
      <c r="E20" s="124">
        <f t="shared" si="1"/>
        <v>1.549</v>
      </c>
    </row>
    <row r="21" s="111" customFormat="1" ht="26.1" customHeight="1"/>
  </sheetData>
  <mergeCells count="8">
    <mergeCell ref="A2:E2"/>
    <mergeCell ref="A3:E3"/>
    <mergeCell ref="D4:E4"/>
    <mergeCell ref="A6:A10"/>
    <mergeCell ref="A11:A15"/>
    <mergeCell ref="A16:A20"/>
    <mergeCell ref="C4:C5"/>
    <mergeCell ref="A4:B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&amp;P+51 页，共 &amp;N+53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XFD21"/>
  <sheetViews>
    <sheetView workbookViewId="0">
      <selection activeCell="D22" sqref="D22"/>
    </sheetView>
  </sheetViews>
  <sheetFormatPr defaultColWidth="10" defaultRowHeight="13.5"/>
  <cols>
    <col min="1" max="1" width="62.25" style="136" customWidth="1"/>
    <col min="2" max="3" width="28.625" style="136" customWidth="1"/>
    <col min="4" max="4" width="9.76666666666667" style="136" customWidth="1"/>
    <col min="5" max="16384" width="10" style="136"/>
  </cols>
  <sheetData>
    <row r="1" s="136" customFormat="1" ht="23" customHeight="1" spans="1:1">
      <c r="A1" s="136" t="s">
        <v>1237</v>
      </c>
    </row>
    <row r="2" s="136" customFormat="1" spans="1:1">
      <c r="A2" s="168"/>
    </row>
    <row r="3" s="136" customFormat="1" ht="27" spans="1:3">
      <c r="A3" s="160" t="s">
        <v>1238</v>
      </c>
      <c r="B3" s="160"/>
      <c r="C3" s="160"/>
    </row>
    <row r="4" s="136" customFormat="1" spans="1:3">
      <c r="A4" s="169"/>
      <c r="B4" s="169"/>
      <c r="C4" s="161" t="s">
        <v>2</v>
      </c>
    </row>
    <row r="5" s="172" customFormat="1" ht="18.75" spans="1:3">
      <c r="A5" s="174" t="s">
        <v>1104</v>
      </c>
      <c r="B5" s="174" t="s">
        <v>1181</v>
      </c>
      <c r="C5" s="174" t="s">
        <v>1239</v>
      </c>
    </row>
    <row r="6" s="172" customFormat="1" ht="18.75" spans="1:3">
      <c r="A6" s="175" t="s">
        <v>1240</v>
      </c>
      <c r="B6" s="176">
        <v>78505</v>
      </c>
      <c r="C6" s="176">
        <v>78505</v>
      </c>
    </row>
    <row r="7" s="172" customFormat="1" ht="18.75" spans="1:3">
      <c r="A7" s="175" t="s">
        <v>1241</v>
      </c>
      <c r="B7" s="176">
        <v>160911</v>
      </c>
      <c r="C7" s="176">
        <v>160911</v>
      </c>
    </row>
    <row r="8" s="172" customFormat="1" ht="18.75" spans="1:3">
      <c r="A8" s="175" t="s">
        <v>1242</v>
      </c>
      <c r="B8" s="176">
        <v>21314</v>
      </c>
      <c r="C8" s="176">
        <v>21314</v>
      </c>
    </row>
    <row r="9" s="172" customFormat="1" ht="18.75" spans="1:3">
      <c r="A9" s="177" t="s">
        <v>1243</v>
      </c>
      <c r="B9" s="176"/>
      <c r="C9" s="176"/>
    </row>
    <row r="10" s="172" customFormat="1" ht="18.75" spans="1:3">
      <c r="A10" s="177" t="s">
        <v>1244</v>
      </c>
      <c r="B10" s="176">
        <v>21314</v>
      </c>
      <c r="C10" s="176">
        <v>21314</v>
      </c>
    </row>
    <row r="11" s="172" customFormat="1" ht="18.75" spans="1:3">
      <c r="A11" s="175" t="s">
        <v>1245</v>
      </c>
      <c r="B11" s="176">
        <v>10128</v>
      </c>
      <c r="C11" s="176">
        <v>10128</v>
      </c>
    </row>
    <row r="12" s="172" customFormat="1" ht="18.75" spans="1:3">
      <c r="A12" s="175" t="s">
        <v>1246</v>
      </c>
      <c r="B12" s="176">
        <v>89718</v>
      </c>
      <c r="C12" s="176">
        <v>89718</v>
      </c>
    </row>
    <row r="13" s="172" customFormat="1" ht="18.75" spans="1:3">
      <c r="A13" s="175" t="s">
        <v>1247</v>
      </c>
      <c r="B13" s="176"/>
      <c r="C13" s="176"/>
    </row>
    <row r="14" s="172" customFormat="1" ht="18.75" spans="1:3">
      <c r="A14" s="175" t="s">
        <v>1248</v>
      </c>
      <c r="B14" s="176"/>
      <c r="C14" s="176"/>
    </row>
    <row r="15" s="173" customFormat="1" ht="14.25" spans="1:7">
      <c r="A15" s="178" t="s">
        <v>1249</v>
      </c>
      <c r="B15" s="178"/>
      <c r="C15" s="178"/>
      <c r="D15" s="179"/>
      <c r="E15" s="179"/>
      <c r="F15" s="179"/>
      <c r="G15" s="179"/>
    </row>
    <row r="16" s="136" customFormat="1" spans="1:3">
      <c r="A16" s="169"/>
      <c r="B16" s="169"/>
      <c r="C16" s="169"/>
    </row>
    <row r="17" s="111" customFormat="1" spans="1:16384">
      <c r="A17" s="136"/>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c r="ALQ17" s="136"/>
      <c r="ALR17" s="136"/>
      <c r="ALS17" s="136"/>
      <c r="ALT17" s="136"/>
      <c r="ALU17" s="136"/>
      <c r="ALV17" s="136"/>
      <c r="ALW17" s="136"/>
      <c r="ALX17" s="136"/>
      <c r="ALY17" s="136"/>
      <c r="ALZ17" s="136"/>
      <c r="AMA17" s="136"/>
      <c r="AMB17" s="136"/>
      <c r="AMC17" s="136"/>
      <c r="AMD17" s="136"/>
      <c r="AME17" s="136"/>
      <c r="AMF17" s="136"/>
      <c r="AMG17" s="136"/>
      <c r="AMH17" s="136"/>
      <c r="AMI17" s="136"/>
      <c r="AMJ17" s="136"/>
      <c r="AMK17" s="136"/>
      <c r="AML17" s="136"/>
      <c r="AMM17" s="136"/>
      <c r="AMN17" s="136"/>
      <c r="AMO17" s="136"/>
      <c r="AMP17" s="136"/>
      <c r="AMQ17" s="136"/>
      <c r="AMR17" s="136"/>
      <c r="AMS17" s="136"/>
      <c r="AMT17" s="136"/>
      <c r="AMU17" s="136"/>
      <c r="AMV17" s="136"/>
      <c r="AMW17" s="136"/>
      <c r="AMX17" s="136"/>
      <c r="AMY17" s="136"/>
      <c r="AMZ17" s="136"/>
      <c r="ANA17" s="136"/>
      <c r="ANB17" s="136"/>
      <c r="ANC17" s="136"/>
      <c r="AND17" s="136"/>
      <c r="ANE17" s="136"/>
      <c r="ANF17" s="136"/>
      <c r="ANG17" s="136"/>
      <c r="ANH17" s="136"/>
      <c r="ANI17" s="136"/>
      <c r="ANJ17" s="136"/>
      <c r="ANK17" s="136"/>
      <c r="ANL17" s="136"/>
      <c r="ANM17" s="136"/>
      <c r="ANN17" s="136"/>
      <c r="ANO17" s="136"/>
      <c r="ANP17" s="136"/>
      <c r="ANQ17" s="136"/>
      <c r="ANR17" s="136"/>
      <c r="ANS17" s="136"/>
      <c r="ANT17" s="136"/>
      <c r="ANU17" s="136"/>
      <c r="ANV17" s="136"/>
      <c r="ANW17" s="136"/>
      <c r="ANX17" s="136"/>
      <c r="ANY17" s="136"/>
      <c r="ANZ17" s="136"/>
      <c r="AOA17" s="136"/>
      <c r="AOB17" s="136"/>
      <c r="AOC17" s="136"/>
      <c r="AOD17" s="136"/>
      <c r="AOE17" s="136"/>
      <c r="AOF17" s="136"/>
      <c r="AOG17" s="136"/>
      <c r="AOH17" s="136"/>
      <c r="AOI17" s="136"/>
      <c r="AOJ17" s="136"/>
      <c r="AOK17" s="136"/>
      <c r="AOL17" s="136"/>
      <c r="AOM17" s="136"/>
      <c r="AON17" s="136"/>
      <c r="AOO17" s="136"/>
      <c r="AOP17" s="136"/>
      <c r="AOQ17" s="136"/>
      <c r="AOR17" s="136"/>
      <c r="AOS17" s="136"/>
      <c r="AOT17" s="136"/>
      <c r="AOU17" s="136"/>
      <c r="AOV17" s="136"/>
      <c r="AOW17" s="136"/>
      <c r="AOX17" s="136"/>
      <c r="AOY17" s="136"/>
      <c r="AOZ17" s="136"/>
      <c r="APA17" s="136"/>
      <c r="APB17" s="136"/>
      <c r="APC17" s="136"/>
      <c r="APD17" s="136"/>
      <c r="APE17" s="136"/>
      <c r="APF17" s="136"/>
      <c r="APG17" s="136"/>
      <c r="APH17" s="136"/>
      <c r="API17" s="136"/>
      <c r="APJ17" s="136"/>
      <c r="APK17" s="136"/>
      <c r="APL17" s="136"/>
      <c r="APM17" s="136"/>
      <c r="APN17" s="136"/>
      <c r="APO17" s="136"/>
      <c r="APP17" s="136"/>
      <c r="APQ17" s="136"/>
      <c r="APR17" s="136"/>
      <c r="APS17" s="136"/>
      <c r="APT17" s="136"/>
      <c r="APU17" s="136"/>
      <c r="APV17" s="136"/>
      <c r="APW17" s="136"/>
      <c r="APX17" s="136"/>
      <c r="APY17" s="136"/>
      <c r="APZ17" s="136"/>
      <c r="AQA17" s="136"/>
      <c r="AQB17" s="136"/>
      <c r="AQC17" s="136"/>
      <c r="AQD17" s="136"/>
      <c r="AQE17" s="136"/>
      <c r="AQF17" s="136"/>
      <c r="AQG17" s="136"/>
      <c r="AQH17" s="136"/>
      <c r="AQI17" s="136"/>
      <c r="AQJ17" s="136"/>
      <c r="AQK17" s="136"/>
      <c r="AQL17" s="136"/>
      <c r="AQM17" s="136"/>
      <c r="AQN17" s="136"/>
      <c r="AQO17" s="136"/>
      <c r="AQP17" s="136"/>
      <c r="AQQ17" s="136"/>
      <c r="AQR17" s="136"/>
      <c r="AQS17" s="136"/>
      <c r="AQT17" s="136"/>
      <c r="AQU17" s="136"/>
      <c r="AQV17" s="136"/>
      <c r="AQW17" s="136"/>
      <c r="AQX17" s="136"/>
      <c r="AQY17" s="136"/>
      <c r="AQZ17" s="136"/>
      <c r="ARA17" s="136"/>
      <c r="ARB17" s="136"/>
      <c r="ARC17" s="136"/>
      <c r="ARD17" s="136"/>
      <c r="ARE17" s="136"/>
      <c r="ARF17" s="136"/>
      <c r="ARG17" s="136"/>
      <c r="ARH17" s="136"/>
      <c r="ARI17" s="136"/>
      <c r="ARJ17" s="136"/>
      <c r="ARK17" s="136"/>
      <c r="ARL17" s="136"/>
      <c r="ARM17" s="136"/>
      <c r="ARN17" s="136"/>
      <c r="ARO17" s="136"/>
      <c r="ARP17" s="136"/>
      <c r="ARQ17" s="136"/>
      <c r="ARR17" s="136"/>
      <c r="ARS17" s="136"/>
      <c r="ART17" s="136"/>
      <c r="ARU17" s="136"/>
      <c r="ARV17" s="136"/>
      <c r="ARW17" s="136"/>
      <c r="ARX17" s="136"/>
      <c r="ARY17" s="136"/>
      <c r="ARZ17" s="136"/>
      <c r="ASA17" s="136"/>
      <c r="ASB17" s="136"/>
      <c r="ASC17" s="136"/>
      <c r="ASD17" s="136"/>
      <c r="ASE17" s="136"/>
      <c r="ASF17" s="136"/>
      <c r="ASG17" s="136"/>
      <c r="ASH17" s="136"/>
      <c r="ASI17" s="136"/>
      <c r="ASJ17" s="136"/>
      <c r="ASK17" s="136"/>
      <c r="ASL17" s="136"/>
      <c r="ASM17" s="136"/>
      <c r="ASN17" s="136"/>
      <c r="ASO17" s="136"/>
      <c r="ASP17" s="136"/>
      <c r="ASQ17" s="136"/>
      <c r="ASR17" s="136"/>
      <c r="ASS17" s="136"/>
      <c r="AST17" s="136"/>
      <c r="ASU17" s="136"/>
      <c r="ASV17" s="136"/>
      <c r="ASW17" s="136"/>
      <c r="ASX17" s="136"/>
      <c r="ASY17" s="136"/>
      <c r="ASZ17" s="136"/>
      <c r="ATA17" s="136"/>
      <c r="ATB17" s="136"/>
      <c r="ATC17" s="136"/>
      <c r="ATD17" s="136"/>
      <c r="ATE17" s="136"/>
      <c r="ATF17" s="136"/>
      <c r="ATG17" s="136"/>
      <c r="ATH17" s="136"/>
      <c r="ATI17" s="136"/>
      <c r="ATJ17" s="136"/>
      <c r="ATK17" s="136"/>
      <c r="ATL17" s="136"/>
      <c r="ATM17" s="136"/>
      <c r="ATN17" s="136"/>
      <c r="ATO17" s="136"/>
      <c r="ATP17" s="136"/>
      <c r="ATQ17" s="136"/>
      <c r="ATR17" s="136"/>
      <c r="ATS17" s="136"/>
      <c r="ATT17" s="136"/>
      <c r="ATU17" s="136"/>
      <c r="ATV17" s="136"/>
      <c r="ATW17" s="136"/>
      <c r="ATX17" s="136"/>
      <c r="ATY17" s="136"/>
      <c r="ATZ17" s="136"/>
      <c r="AUA17" s="136"/>
      <c r="AUB17" s="136"/>
      <c r="AUC17" s="136"/>
      <c r="AUD17" s="136"/>
      <c r="AUE17" s="136"/>
      <c r="AUF17" s="136"/>
      <c r="AUG17" s="136"/>
      <c r="AUH17" s="136"/>
      <c r="AUI17" s="136"/>
      <c r="AUJ17" s="136"/>
      <c r="AUK17" s="136"/>
      <c r="AUL17" s="136"/>
      <c r="AUM17" s="136"/>
      <c r="AUN17" s="136"/>
      <c r="AUO17" s="136"/>
      <c r="AUP17" s="136"/>
      <c r="AUQ17" s="136"/>
      <c r="AUR17" s="136"/>
      <c r="AUS17" s="136"/>
      <c r="AUT17" s="136"/>
      <c r="AUU17" s="136"/>
      <c r="AUV17" s="136"/>
      <c r="AUW17" s="136"/>
      <c r="AUX17" s="136"/>
      <c r="AUY17" s="136"/>
      <c r="AUZ17" s="136"/>
      <c r="AVA17" s="136"/>
      <c r="AVB17" s="136"/>
      <c r="AVC17" s="136"/>
      <c r="AVD17" s="136"/>
      <c r="AVE17" s="136"/>
      <c r="AVF17" s="136"/>
      <c r="AVG17" s="136"/>
      <c r="AVH17" s="136"/>
      <c r="AVI17" s="136"/>
      <c r="AVJ17" s="136"/>
      <c r="AVK17" s="136"/>
      <c r="AVL17" s="136"/>
      <c r="AVM17" s="136"/>
      <c r="AVN17" s="136"/>
      <c r="AVO17" s="136"/>
      <c r="AVP17" s="136"/>
      <c r="AVQ17" s="136"/>
      <c r="AVR17" s="136"/>
      <c r="AVS17" s="136"/>
      <c r="AVT17" s="136"/>
      <c r="AVU17" s="136"/>
      <c r="AVV17" s="136"/>
      <c r="AVW17" s="136"/>
      <c r="AVX17" s="136"/>
      <c r="AVY17" s="136"/>
      <c r="AVZ17" s="136"/>
      <c r="AWA17" s="136"/>
      <c r="AWB17" s="136"/>
      <c r="AWC17" s="136"/>
      <c r="AWD17" s="136"/>
      <c r="AWE17" s="136"/>
      <c r="AWF17" s="136"/>
      <c r="AWG17" s="136"/>
      <c r="AWH17" s="136"/>
      <c r="AWI17" s="136"/>
      <c r="AWJ17" s="136"/>
      <c r="AWK17" s="136"/>
      <c r="AWL17" s="136"/>
      <c r="AWM17" s="136"/>
      <c r="AWN17" s="136"/>
      <c r="AWO17" s="136"/>
      <c r="AWP17" s="136"/>
      <c r="AWQ17" s="136"/>
      <c r="AWR17" s="136"/>
      <c r="AWS17" s="136"/>
      <c r="AWT17" s="136"/>
      <c r="AWU17" s="136"/>
      <c r="AWV17" s="136"/>
      <c r="AWW17" s="136"/>
      <c r="AWX17" s="136"/>
      <c r="AWY17" s="136"/>
      <c r="AWZ17" s="136"/>
      <c r="AXA17" s="136"/>
      <c r="AXB17" s="136"/>
      <c r="AXC17" s="136"/>
      <c r="AXD17" s="136"/>
      <c r="AXE17" s="136"/>
      <c r="AXF17" s="136"/>
      <c r="AXG17" s="136"/>
      <c r="AXH17" s="136"/>
      <c r="AXI17" s="136"/>
      <c r="AXJ17" s="136"/>
      <c r="AXK17" s="136"/>
      <c r="AXL17" s="136"/>
      <c r="AXM17" s="136"/>
      <c r="AXN17" s="136"/>
      <c r="AXO17" s="136"/>
      <c r="AXP17" s="136"/>
      <c r="AXQ17" s="136"/>
      <c r="AXR17" s="136"/>
      <c r="AXS17" s="136"/>
      <c r="AXT17" s="136"/>
      <c r="AXU17" s="136"/>
      <c r="AXV17" s="136"/>
      <c r="AXW17" s="136"/>
      <c r="AXX17" s="136"/>
      <c r="AXY17" s="136"/>
      <c r="AXZ17" s="136"/>
      <c r="AYA17" s="136"/>
      <c r="AYB17" s="136"/>
      <c r="AYC17" s="136"/>
      <c r="AYD17" s="136"/>
      <c r="AYE17" s="136"/>
      <c r="AYF17" s="136"/>
      <c r="AYG17" s="136"/>
      <c r="AYH17" s="136"/>
      <c r="AYI17" s="136"/>
      <c r="AYJ17" s="136"/>
      <c r="AYK17" s="136"/>
      <c r="AYL17" s="136"/>
      <c r="AYM17" s="136"/>
      <c r="AYN17" s="136"/>
      <c r="AYO17" s="136"/>
      <c r="AYP17" s="136"/>
      <c r="AYQ17" s="136"/>
      <c r="AYR17" s="136"/>
      <c r="AYS17" s="136"/>
      <c r="AYT17" s="136"/>
      <c r="AYU17" s="136"/>
      <c r="AYV17" s="136"/>
      <c r="AYW17" s="136"/>
      <c r="AYX17" s="136"/>
      <c r="AYY17" s="136"/>
      <c r="AYZ17" s="136"/>
      <c r="AZA17" s="136"/>
      <c r="AZB17" s="136"/>
      <c r="AZC17" s="136"/>
      <c r="AZD17" s="136"/>
      <c r="AZE17" s="136"/>
      <c r="AZF17" s="136"/>
      <c r="AZG17" s="136"/>
      <c r="AZH17" s="136"/>
      <c r="AZI17" s="136"/>
      <c r="AZJ17" s="136"/>
      <c r="AZK17" s="136"/>
      <c r="AZL17" s="136"/>
      <c r="AZM17" s="136"/>
      <c r="AZN17" s="136"/>
      <c r="AZO17" s="136"/>
      <c r="AZP17" s="136"/>
      <c r="AZQ17" s="136"/>
      <c r="AZR17" s="136"/>
      <c r="AZS17" s="136"/>
      <c r="AZT17" s="136"/>
      <c r="AZU17" s="136"/>
      <c r="AZV17" s="136"/>
      <c r="AZW17" s="136"/>
      <c r="AZX17" s="136"/>
      <c r="AZY17" s="136"/>
      <c r="AZZ17" s="136"/>
      <c r="BAA17" s="136"/>
      <c r="BAB17" s="136"/>
      <c r="BAC17" s="136"/>
      <c r="BAD17" s="136"/>
      <c r="BAE17" s="136"/>
      <c r="BAF17" s="136"/>
      <c r="BAG17" s="136"/>
      <c r="BAH17" s="136"/>
      <c r="BAI17" s="136"/>
      <c r="BAJ17" s="136"/>
      <c r="BAK17" s="136"/>
      <c r="BAL17" s="136"/>
      <c r="BAM17" s="136"/>
      <c r="BAN17" s="136"/>
      <c r="BAO17" s="136"/>
      <c r="BAP17" s="136"/>
      <c r="BAQ17" s="136"/>
      <c r="BAR17" s="136"/>
      <c r="BAS17" s="136"/>
      <c r="BAT17" s="136"/>
      <c r="BAU17" s="136"/>
      <c r="BAV17" s="136"/>
      <c r="BAW17" s="136"/>
      <c r="BAX17" s="136"/>
      <c r="BAY17" s="136"/>
      <c r="BAZ17" s="136"/>
      <c r="BBA17" s="136"/>
      <c r="BBB17" s="136"/>
      <c r="BBC17" s="136"/>
      <c r="BBD17" s="136"/>
      <c r="BBE17" s="136"/>
      <c r="BBF17" s="136"/>
      <c r="BBG17" s="136"/>
      <c r="BBH17" s="136"/>
      <c r="BBI17" s="136"/>
      <c r="BBJ17" s="136"/>
      <c r="BBK17" s="136"/>
      <c r="BBL17" s="136"/>
      <c r="BBM17" s="136"/>
      <c r="BBN17" s="136"/>
      <c r="BBO17" s="136"/>
      <c r="BBP17" s="136"/>
      <c r="BBQ17" s="136"/>
      <c r="BBR17" s="136"/>
      <c r="BBS17" s="136"/>
      <c r="BBT17" s="136"/>
      <c r="BBU17" s="136"/>
      <c r="BBV17" s="136"/>
      <c r="BBW17" s="136"/>
      <c r="BBX17" s="136"/>
      <c r="BBY17" s="136"/>
      <c r="BBZ17" s="136"/>
      <c r="BCA17" s="136"/>
      <c r="BCB17" s="136"/>
      <c r="BCC17" s="136"/>
      <c r="BCD17" s="136"/>
      <c r="BCE17" s="136"/>
      <c r="BCF17" s="136"/>
      <c r="BCG17" s="136"/>
      <c r="BCH17" s="136"/>
      <c r="BCI17" s="136"/>
      <c r="BCJ17" s="136"/>
      <c r="BCK17" s="136"/>
      <c r="BCL17" s="136"/>
      <c r="BCM17" s="136"/>
      <c r="BCN17" s="136"/>
      <c r="BCO17" s="136"/>
      <c r="BCP17" s="136"/>
      <c r="BCQ17" s="136"/>
      <c r="BCR17" s="136"/>
      <c r="BCS17" s="136"/>
      <c r="BCT17" s="136"/>
      <c r="BCU17" s="136"/>
      <c r="BCV17" s="136"/>
      <c r="BCW17" s="136"/>
      <c r="BCX17" s="136"/>
      <c r="BCY17" s="136"/>
      <c r="BCZ17" s="136"/>
      <c r="BDA17" s="136"/>
      <c r="BDB17" s="136"/>
      <c r="BDC17" s="136"/>
      <c r="BDD17" s="136"/>
      <c r="BDE17" s="136"/>
      <c r="BDF17" s="136"/>
      <c r="BDG17" s="136"/>
      <c r="BDH17" s="136"/>
      <c r="BDI17" s="136"/>
      <c r="BDJ17" s="136"/>
      <c r="BDK17" s="136"/>
      <c r="BDL17" s="136"/>
      <c r="BDM17" s="136"/>
      <c r="BDN17" s="136"/>
      <c r="BDO17" s="136"/>
      <c r="BDP17" s="136"/>
      <c r="BDQ17" s="136"/>
      <c r="BDR17" s="136"/>
      <c r="BDS17" s="136"/>
      <c r="BDT17" s="136"/>
      <c r="BDU17" s="136"/>
      <c r="BDV17" s="136"/>
      <c r="BDW17" s="136"/>
      <c r="BDX17" s="136"/>
      <c r="BDY17" s="136"/>
      <c r="BDZ17" s="136"/>
      <c r="BEA17" s="136"/>
      <c r="BEB17" s="136"/>
      <c r="BEC17" s="136"/>
      <c r="BED17" s="136"/>
      <c r="BEE17" s="136"/>
      <c r="BEF17" s="136"/>
      <c r="BEG17" s="136"/>
      <c r="BEH17" s="136"/>
      <c r="BEI17" s="136"/>
      <c r="BEJ17" s="136"/>
      <c r="BEK17" s="136"/>
      <c r="BEL17" s="136"/>
      <c r="BEM17" s="136"/>
      <c r="BEN17" s="136"/>
      <c r="BEO17" s="136"/>
      <c r="BEP17" s="136"/>
      <c r="BEQ17" s="136"/>
      <c r="BER17" s="136"/>
      <c r="BES17" s="136"/>
      <c r="BET17" s="136"/>
      <c r="BEU17" s="136"/>
      <c r="BEV17" s="136"/>
      <c r="BEW17" s="136"/>
      <c r="BEX17" s="136"/>
      <c r="BEY17" s="136"/>
      <c r="BEZ17" s="136"/>
      <c r="BFA17" s="136"/>
      <c r="BFB17" s="136"/>
      <c r="BFC17" s="136"/>
      <c r="BFD17" s="136"/>
      <c r="BFE17" s="136"/>
      <c r="BFF17" s="136"/>
      <c r="BFG17" s="136"/>
      <c r="BFH17" s="136"/>
      <c r="BFI17" s="136"/>
      <c r="BFJ17" s="136"/>
      <c r="BFK17" s="136"/>
      <c r="BFL17" s="136"/>
      <c r="BFM17" s="136"/>
      <c r="BFN17" s="136"/>
      <c r="BFO17" s="136"/>
      <c r="BFP17" s="136"/>
      <c r="BFQ17" s="136"/>
      <c r="BFR17" s="136"/>
      <c r="BFS17" s="136"/>
      <c r="BFT17" s="136"/>
      <c r="BFU17" s="136"/>
      <c r="BFV17" s="136"/>
      <c r="BFW17" s="136"/>
      <c r="BFX17" s="136"/>
      <c r="BFY17" s="136"/>
      <c r="BFZ17" s="136"/>
      <c r="BGA17" s="136"/>
      <c r="BGB17" s="136"/>
      <c r="BGC17" s="136"/>
      <c r="BGD17" s="136"/>
      <c r="BGE17" s="136"/>
      <c r="BGF17" s="136"/>
      <c r="BGG17" s="136"/>
      <c r="BGH17" s="136"/>
      <c r="BGI17" s="136"/>
      <c r="BGJ17" s="136"/>
      <c r="BGK17" s="136"/>
      <c r="BGL17" s="136"/>
      <c r="BGM17" s="136"/>
      <c r="BGN17" s="136"/>
      <c r="BGO17" s="136"/>
      <c r="BGP17" s="136"/>
      <c r="BGQ17" s="136"/>
      <c r="BGR17" s="136"/>
      <c r="BGS17" s="136"/>
      <c r="BGT17" s="136"/>
      <c r="BGU17" s="136"/>
      <c r="BGV17" s="136"/>
      <c r="BGW17" s="136"/>
      <c r="BGX17" s="136"/>
      <c r="BGY17" s="136"/>
      <c r="BGZ17" s="136"/>
      <c r="BHA17" s="136"/>
      <c r="BHB17" s="136"/>
      <c r="BHC17" s="136"/>
      <c r="BHD17" s="136"/>
      <c r="BHE17" s="136"/>
      <c r="BHF17" s="136"/>
      <c r="BHG17" s="136"/>
      <c r="BHH17" s="136"/>
      <c r="BHI17" s="136"/>
      <c r="BHJ17" s="136"/>
      <c r="BHK17" s="136"/>
      <c r="BHL17" s="136"/>
      <c r="BHM17" s="136"/>
      <c r="BHN17" s="136"/>
      <c r="BHO17" s="136"/>
      <c r="BHP17" s="136"/>
      <c r="BHQ17" s="136"/>
      <c r="BHR17" s="136"/>
      <c r="BHS17" s="136"/>
      <c r="BHT17" s="136"/>
      <c r="BHU17" s="136"/>
      <c r="BHV17" s="136"/>
      <c r="BHW17" s="136"/>
      <c r="BHX17" s="136"/>
      <c r="BHY17" s="136"/>
      <c r="BHZ17" s="136"/>
      <c r="BIA17" s="136"/>
      <c r="BIB17" s="136"/>
      <c r="BIC17" s="136"/>
      <c r="BID17" s="136"/>
      <c r="BIE17" s="136"/>
      <c r="BIF17" s="136"/>
      <c r="BIG17" s="136"/>
      <c r="BIH17" s="136"/>
      <c r="BII17" s="136"/>
      <c r="BIJ17" s="136"/>
      <c r="BIK17" s="136"/>
      <c r="BIL17" s="136"/>
      <c r="BIM17" s="136"/>
      <c r="BIN17" s="136"/>
      <c r="BIO17" s="136"/>
      <c r="BIP17" s="136"/>
      <c r="BIQ17" s="136"/>
      <c r="BIR17" s="136"/>
      <c r="BIS17" s="136"/>
      <c r="BIT17" s="136"/>
      <c r="BIU17" s="136"/>
      <c r="BIV17" s="136"/>
      <c r="BIW17" s="136"/>
      <c r="BIX17" s="136"/>
      <c r="BIY17" s="136"/>
      <c r="BIZ17" s="136"/>
      <c r="BJA17" s="136"/>
      <c r="BJB17" s="136"/>
      <c r="BJC17" s="136"/>
      <c r="BJD17" s="136"/>
      <c r="BJE17" s="136"/>
      <c r="BJF17" s="136"/>
      <c r="BJG17" s="136"/>
      <c r="BJH17" s="136"/>
      <c r="BJI17" s="136"/>
      <c r="BJJ17" s="136"/>
      <c r="BJK17" s="136"/>
      <c r="BJL17" s="136"/>
      <c r="BJM17" s="136"/>
      <c r="BJN17" s="136"/>
      <c r="BJO17" s="136"/>
      <c r="BJP17" s="136"/>
      <c r="BJQ17" s="136"/>
      <c r="BJR17" s="136"/>
      <c r="BJS17" s="136"/>
      <c r="BJT17" s="136"/>
      <c r="BJU17" s="136"/>
      <c r="BJV17" s="136"/>
      <c r="BJW17" s="136"/>
      <c r="BJX17" s="136"/>
      <c r="BJY17" s="136"/>
      <c r="BJZ17" s="136"/>
      <c r="BKA17" s="136"/>
      <c r="BKB17" s="136"/>
      <c r="BKC17" s="136"/>
      <c r="BKD17" s="136"/>
      <c r="BKE17" s="136"/>
      <c r="BKF17" s="136"/>
      <c r="BKG17" s="136"/>
      <c r="BKH17" s="136"/>
      <c r="BKI17" s="136"/>
      <c r="BKJ17" s="136"/>
      <c r="BKK17" s="136"/>
      <c r="BKL17" s="136"/>
      <c r="BKM17" s="136"/>
      <c r="BKN17" s="136"/>
      <c r="BKO17" s="136"/>
      <c r="BKP17" s="136"/>
      <c r="BKQ17" s="136"/>
      <c r="BKR17" s="136"/>
      <c r="BKS17" s="136"/>
      <c r="BKT17" s="136"/>
      <c r="BKU17" s="136"/>
      <c r="BKV17" s="136"/>
      <c r="BKW17" s="136"/>
      <c r="BKX17" s="136"/>
      <c r="BKY17" s="136"/>
      <c r="BKZ17" s="136"/>
      <c r="BLA17" s="136"/>
      <c r="BLB17" s="136"/>
      <c r="BLC17" s="136"/>
      <c r="BLD17" s="136"/>
      <c r="BLE17" s="136"/>
      <c r="BLF17" s="136"/>
      <c r="BLG17" s="136"/>
      <c r="BLH17" s="136"/>
      <c r="BLI17" s="136"/>
      <c r="BLJ17" s="136"/>
      <c r="BLK17" s="136"/>
      <c r="BLL17" s="136"/>
      <c r="BLM17" s="136"/>
      <c r="BLN17" s="136"/>
      <c r="BLO17" s="136"/>
      <c r="BLP17" s="136"/>
      <c r="BLQ17" s="136"/>
      <c r="BLR17" s="136"/>
      <c r="BLS17" s="136"/>
      <c r="BLT17" s="136"/>
      <c r="BLU17" s="136"/>
      <c r="BLV17" s="136"/>
      <c r="BLW17" s="136"/>
      <c r="BLX17" s="136"/>
      <c r="BLY17" s="136"/>
      <c r="BLZ17" s="136"/>
      <c r="BMA17" s="136"/>
      <c r="BMB17" s="136"/>
      <c r="BMC17" s="136"/>
      <c r="BMD17" s="136"/>
      <c r="BME17" s="136"/>
      <c r="BMF17" s="136"/>
      <c r="BMG17" s="136"/>
      <c r="BMH17" s="136"/>
      <c r="BMI17" s="136"/>
      <c r="BMJ17" s="136"/>
      <c r="BMK17" s="136"/>
      <c r="BML17" s="136"/>
      <c r="BMM17" s="136"/>
      <c r="BMN17" s="136"/>
      <c r="BMO17" s="136"/>
      <c r="BMP17" s="136"/>
      <c r="BMQ17" s="136"/>
      <c r="BMR17" s="136"/>
      <c r="BMS17" s="136"/>
      <c r="BMT17" s="136"/>
      <c r="BMU17" s="136"/>
      <c r="BMV17" s="136"/>
      <c r="BMW17" s="136"/>
      <c r="BMX17" s="136"/>
      <c r="BMY17" s="136"/>
      <c r="BMZ17" s="136"/>
      <c r="BNA17" s="136"/>
      <c r="BNB17" s="136"/>
      <c r="BNC17" s="136"/>
      <c r="BND17" s="136"/>
      <c r="BNE17" s="136"/>
      <c r="BNF17" s="136"/>
      <c r="BNG17" s="136"/>
      <c r="BNH17" s="136"/>
      <c r="BNI17" s="136"/>
      <c r="BNJ17" s="136"/>
      <c r="BNK17" s="136"/>
      <c r="BNL17" s="136"/>
      <c r="BNM17" s="136"/>
      <c r="BNN17" s="136"/>
      <c r="BNO17" s="136"/>
      <c r="BNP17" s="136"/>
      <c r="BNQ17" s="136"/>
      <c r="BNR17" s="136"/>
      <c r="BNS17" s="136"/>
      <c r="BNT17" s="136"/>
      <c r="BNU17" s="136"/>
      <c r="BNV17" s="136"/>
      <c r="BNW17" s="136"/>
      <c r="BNX17" s="136"/>
      <c r="BNY17" s="136"/>
      <c r="BNZ17" s="136"/>
      <c r="BOA17" s="136"/>
      <c r="BOB17" s="136"/>
      <c r="BOC17" s="136"/>
      <c r="BOD17" s="136"/>
      <c r="BOE17" s="136"/>
      <c r="BOF17" s="136"/>
      <c r="BOG17" s="136"/>
      <c r="BOH17" s="136"/>
      <c r="BOI17" s="136"/>
      <c r="BOJ17" s="136"/>
      <c r="BOK17" s="136"/>
      <c r="BOL17" s="136"/>
      <c r="BOM17" s="136"/>
      <c r="BON17" s="136"/>
      <c r="BOO17" s="136"/>
      <c r="BOP17" s="136"/>
      <c r="BOQ17" s="136"/>
      <c r="BOR17" s="136"/>
      <c r="BOS17" s="136"/>
      <c r="BOT17" s="136"/>
      <c r="BOU17" s="136"/>
      <c r="BOV17" s="136"/>
      <c r="BOW17" s="136"/>
      <c r="BOX17" s="136"/>
      <c r="BOY17" s="136"/>
      <c r="BOZ17" s="136"/>
      <c r="BPA17" s="136"/>
      <c r="BPB17" s="136"/>
      <c r="BPC17" s="136"/>
      <c r="BPD17" s="136"/>
      <c r="BPE17" s="136"/>
      <c r="BPF17" s="136"/>
      <c r="BPG17" s="136"/>
      <c r="BPH17" s="136"/>
      <c r="BPI17" s="136"/>
      <c r="BPJ17" s="136"/>
      <c r="BPK17" s="136"/>
      <c r="BPL17" s="136"/>
      <c r="BPM17" s="136"/>
      <c r="BPN17" s="136"/>
      <c r="BPO17" s="136"/>
      <c r="BPP17" s="136"/>
      <c r="BPQ17" s="136"/>
      <c r="BPR17" s="136"/>
      <c r="BPS17" s="136"/>
      <c r="BPT17" s="136"/>
      <c r="BPU17" s="136"/>
      <c r="BPV17" s="136"/>
      <c r="BPW17" s="136"/>
      <c r="BPX17" s="136"/>
      <c r="BPY17" s="136"/>
      <c r="BPZ17" s="136"/>
      <c r="BQA17" s="136"/>
      <c r="BQB17" s="136"/>
      <c r="BQC17" s="136"/>
      <c r="BQD17" s="136"/>
      <c r="BQE17" s="136"/>
      <c r="BQF17" s="136"/>
      <c r="BQG17" s="136"/>
      <c r="BQH17" s="136"/>
      <c r="BQI17" s="136"/>
      <c r="BQJ17" s="136"/>
      <c r="BQK17" s="136"/>
      <c r="BQL17" s="136"/>
      <c r="BQM17" s="136"/>
      <c r="BQN17" s="136"/>
      <c r="BQO17" s="136"/>
      <c r="BQP17" s="136"/>
      <c r="BQQ17" s="136"/>
      <c r="BQR17" s="136"/>
      <c r="BQS17" s="136"/>
      <c r="BQT17" s="136"/>
      <c r="BQU17" s="136"/>
      <c r="BQV17" s="136"/>
      <c r="BQW17" s="136"/>
      <c r="BQX17" s="136"/>
      <c r="BQY17" s="136"/>
      <c r="BQZ17" s="136"/>
      <c r="BRA17" s="136"/>
      <c r="BRB17" s="136"/>
      <c r="BRC17" s="136"/>
      <c r="BRD17" s="136"/>
      <c r="BRE17" s="136"/>
      <c r="BRF17" s="136"/>
      <c r="BRG17" s="136"/>
      <c r="BRH17" s="136"/>
      <c r="BRI17" s="136"/>
      <c r="BRJ17" s="136"/>
      <c r="BRK17" s="136"/>
      <c r="BRL17" s="136"/>
      <c r="BRM17" s="136"/>
      <c r="BRN17" s="136"/>
      <c r="BRO17" s="136"/>
      <c r="BRP17" s="136"/>
      <c r="BRQ17" s="136"/>
      <c r="BRR17" s="136"/>
      <c r="BRS17" s="136"/>
      <c r="BRT17" s="136"/>
      <c r="BRU17" s="136"/>
      <c r="BRV17" s="136"/>
      <c r="BRW17" s="136"/>
      <c r="BRX17" s="136"/>
      <c r="BRY17" s="136"/>
      <c r="BRZ17" s="136"/>
      <c r="BSA17" s="136"/>
      <c r="BSB17" s="136"/>
      <c r="BSC17" s="136"/>
      <c r="BSD17" s="136"/>
      <c r="BSE17" s="136"/>
      <c r="BSF17" s="136"/>
      <c r="BSG17" s="136"/>
      <c r="BSH17" s="136"/>
      <c r="BSI17" s="136"/>
      <c r="BSJ17" s="136"/>
      <c r="BSK17" s="136"/>
      <c r="BSL17" s="136"/>
      <c r="BSM17" s="136"/>
      <c r="BSN17" s="136"/>
      <c r="BSO17" s="136"/>
      <c r="BSP17" s="136"/>
      <c r="BSQ17" s="136"/>
      <c r="BSR17" s="136"/>
      <c r="BSS17" s="136"/>
      <c r="BST17" s="136"/>
      <c r="BSU17" s="136"/>
      <c r="BSV17" s="136"/>
      <c r="BSW17" s="136"/>
      <c r="BSX17" s="136"/>
      <c r="BSY17" s="136"/>
      <c r="BSZ17" s="136"/>
      <c r="BTA17" s="136"/>
      <c r="BTB17" s="136"/>
      <c r="BTC17" s="136"/>
      <c r="BTD17" s="136"/>
      <c r="BTE17" s="136"/>
      <c r="BTF17" s="136"/>
      <c r="BTG17" s="136"/>
      <c r="BTH17" s="136"/>
      <c r="BTI17" s="136"/>
      <c r="BTJ17" s="136"/>
      <c r="BTK17" s="136"/>
      <c r="BTL17" s="136"/>
      <c r="BTM17" s="136"/>
      <c r="BTN17" s="136"/>
      <c r="BTO17" s="136"/>
      <c r="BTP17" s="136"/>
      <c r="BTQ17" s="136"/>
      <c r="BTR17" s="136"/>
      <c r="BTS17" s="136"/>
      <c r="BTT17" s="136"/>
      <c r="BTU17" s="136"/>
      <c r="BTV17" s="136"/>
      <c r="BTW17" s="136"/>
      <c r="BTX17" s="136"/>
      <c r="BTY17" s="136"/>
      <c r="BTZ17" s="136"/>
      <c r="BUA17" s="136"/>
      <c r="BUB17" s="136"/>
      <c r="BUC17" s="136"/>
      <c r="BUD17" s="136"/>
      <c r="BUE17" s="136"/>
      <c r="BUF17" s="136"/>
      <c r="BUG17" s="136"/>
      <c r="BUH17" s="136"/>
      <c r="BUI17" s="136"/>
      <c r="BUJ17" s="136"/>
      <c r="BUK17" s="136"/>
      <c r="BUL17" s="136"/>
      <c r="BUM17" s="136"/>
      <c r="BUN17" s="136"/>
      <c r="BUO17" s="136"/>
      <c r="BUP17" s="136"/>
      <c r="BUQ17" s="136"/>
      <c r="BUR17" s="136"/>
      <c r="BUS17" s="136"/>
      <c r="BUT17" s="136"/>
      <c r="BUU17" s="136"/>
      <c r="BUV17" s="136"/>
      <c r="BUW17" s="136"/>
      <c r="BUX17" s="136"/>
      <c r="BUY17" s="136"/>
      <c r="BUZ17" s="136"/>
      <c r="BVA17" s="136"/>
      <c r="BVB17" s="136"/>
      <c r="BVC17" s="136"/>
      <c r="BVD17" s="136"/>
      <c r="BVE17" s="136"/>
      <c r="BVF17" s="136"/>
      <c r="BVG17" s="136"/>
      <c r="BVH17" s="136"/>
      <c r="BVI17" s="136"/>
      <c r="BVJ17" s="136"/>
      <c r="BVK17" s="136"/>
      <c r="BVL17" s="136"/>
      <c r="BVM17" s="136"/>
      <c r="BVN17" s="136"/>
      <c r="BVO17" s="136"/>
      <c r="BVP17" s="136"/>
      <c r="BVQ17" s="136"/>
      <c r="BVR17" s="136"/>
      <c r="BVS17" s="136"/>
      <c r="BVT17" s="136"/>
      <c r="BVU17" s="136"/>
      <c r="BVV17" s="136"/>
      <c r="BVW17" s="136"/>
      <c r="BVX17" s="136"/>
      <c r="BVY17" s="136"/>
      <c r="BVZ17" s="136"/>
      <c r="BWA17" s="136"/>
      <c r="BWB17" s="136"/>
      <c r="BWC17" s="136"/>
      <c r="BWD17" s="136"/>
      <c r="BWE17" s="136"/>
      <c r="BWF17" s="136"/>
      <c r="BWG17" s="136"/>
      <c r="BWH17" s="136"/>
      <c r="BWI17" s="136"/>
      <c r="BWJ17" s="136"/>
      <c r="BWK17" s="136"/>
      <c r="BWL17" s="136"/>
      <c r="BWM17" s="136"/>
      <c r="BWN17" s="136"/>
      <c r="BWO17" s="136"/>
      <c r="BWP17" s="136"/>
      <c r="BWQ17" s="136"/>
      <c r="BWR17" s="136"/>
      <c r="BWS17" s="136"/>
      <c r="BWT17" s="136"/>
      <c r="BWU17" s="136"/>
      <c r="BWV17" s="136"/>
      <c r="BWW17" s="136"/>
      <c r="BWX17" s="136"/>
      <c r="BWY17" s="136"/>
      <c r="BWZ17" s="136"/>
      <c r="BXA17" s="136"/>
      <c r="BXB17" s="136"/>
      <c r="BXC17" s="136"/>
      <c r="BXD17" s="136"/>
      <c r="BXE17" s="136"/>
      <c r="BXF17" s="136"/>
      <c r="BXG17" s="136"/>
      <c r="BXH17" s="136"/>
      <c r="BXI17" s="136"/>
      <c r="BXJ17" s="136"/>
      <c r="BXK17" s="136"/>
      <c r="BXL17" s="136"/>
      <c r="BXM17" s="136"/>
      <c r="BXN17" s="136"/>
      <c r="BXO17" s="136"/>
      <c r="BXP17" s="136"/>
      <c r="BXQ17" s="136"/>
      <c r="BXR17" s="136"/>
      <c r="BXS17" s="136"/>
      <c r="BXT17" s="136"/>
      <c r="BXU17" s="136"/>
      <c r="BXV17" s="136"/>
      <c r="BXW17" s="136"/>
      <c r="BXX17" s="136"/>
      <c r="BXY17" s="136"/>
      <c r="BXZ17" s="136"/>
      <c r="BYA17" s="136"/>
      <c r="BYB17" s="136"/>
      <c r="BYC17" s="136"/>
      <c r="BYD17" s="136"/>
      <c r="BYE17" s="136"/>
      <c r="BYF17" s="136"/>
      <c r="BYG17" s="136"/>
      <c r="BYH17" s="136"/>
      <c r="BYI17" s="136"/>
      <c r="BYJ17" s="136"/>
      <c r="BYK17" s="136"/>
      <c r="BYL17" s="136"/>
      <c r="BYM17" s="136"/>
      <c r="BYN17" s="136"/>
      <c r="BYO17" s="136"/>
      <c r="BYP17" s="136"/>
      <c r="BYQ17" s="136"/>
      <c r="BYR17" s="136"/>
      <c r="BYS17" s="136"/>
      <c r="BYT17" s="136"/>
      <c r="BYU17" s="136"/>
      <c r="BYV17" s="136"/>
      <c r="BYW17" s="136"/>
      <c r="BYX17" s="136"/>
      <c r="BYY17" s="136"/>
      <c r="BYZ17" s="136"/>
      <c r="BZA17" s="136"/>
      <c r="BZB17" s="136"/>
      <c r="BZC17" s="136"/>
      <c r="BZD17" s="136"/>
      <c r="BZE17" s="136"/>
      <c r="BZF17" s="136"/>
      <c r="BZG17" s="136"/>
      <c r="BZH17" s="136"/>
      <c r="BZI17" s="136"/>
      <c r="BZJ17" s="136"/>
      <c r="BZK17" s="136"/>
      <c r="BZL17" s="136"/>
      <c r="BZM17" s="136"/>
      <c r="BZN17" s="136"/>
      <c r="BZO17" s="136"/>
      <c r="BZP17" s="136"/>
      <c r="BZQ17" s="136"/>
      <c r="BZR17" s="136"/>
      <c r="BZS17" s="136"/>
      <c r="BZT17" s="136"/>
      <c r="BZU17" s="136"/>
      <c r="BZV17" s="136"/>
      <c r="BZW17" s="136"/>
      <c r="BZX17" s="136"/>
      <c r="BZY17" s="136"/>
      <c r="BZZ17" s="136"/>
      <c r="CAA17" s="136"/>
      <c r="CAB17" s="136"/>
      <c r="CAC17" s="136"/>
      <c r="CAD17" s="136"/>
      <c r="CAE17" s="136"/>
      <c r="CAF17" s="136"/>
      <c r="CAG17" s="136"/>
      <c r="CAH17" s="136"/>
      <c r="CAI17" s="136"/>
      <c r="CAJ17" s="136"/>
      <c r="CAK17" s="136"/>
      <c r="CAL17" s="136"/>
      <c r="CAM17" s="136"/>
      <c r="CAN17" s="136"/>
      <c r="CAO17" s="136"/>
      <c r="CAP17" s="136"/>
      <c r="CAQ17" s="136"/>
      <c r="CAR17" s="136"/>
      <c r="CAS17" s="136"/>
      <c r="CAT17" s="136"/>
      <c r="CAU17" s="136"/>
      <c r="CAV17" s="136"/>
      <c r="CAW17" s="136"/>
      <c r="CAX17" s="136"/>
      <c r="CAY17" s="136"/>
      <c r="CAZ17" s="136"/>
      <c r="CBA17" s="136"/>
      <c r="CBB17" s="136"/>
      <c r="CBC17" s="136"/>
      <c r="CBD17" s="136"/>
      <c r="CBE17" s="136"/>
      <c r="CBF17" s="136"/>
      <c r="CBG17" s="136"/>
      <c r="CBH17" s="136"/>
      <c r="CBI17" s="136"/>
      <c r="CBJ17" s="136"/>
      <c r="CBK17" s="136"/>
      <c r="CBL17" s="136"/>
      <c r="CBM17" s="136"/>
      <c r="CBN17" s="136"/>
      <c r="CBO17" s="136"/>
      <c r="CBP17" s="136"/>
      <c r="CBQ17" s="136"/>
      <c r="CBR17" s="136"/>
      <c r="CBS17" s="136"/>
      <c r="CBT17" s="136"/>
      <c r="CBU17" s="136"/>
      <c r="CBV17" s="136"/>
      <c r="CBW17" s="136"/>
      <c r="CBX17" s="136"/>
      <c r="CBY17" s="136"/>
      <c r="CBZ17" s="136"/>
      <c r="CCA17" s="136"/>
      <c r="CCB17" s="136"/>
      <c r="CCC17" s="136"/>
      <c r="CCD17" s="136"/>
      <c r="CCE17" s="136"/>
      <c r="CCF17" s="136"/>
      <c r="CCG17" s="136"/>
      <c r="CCH17" s="136"/>
      <c r="CCI17" s="136"/>
      <c r="CCJ17" s="136"/>
      <c r="CCK17" s="136"/>
      <c r="CCL17" s="136"/>
      <c r="CCM17" s="136"/>
      <c r="CCN17" s="136"/>
      <c r="CCO17" s="136"/>
      <c r="CCP17" s="136"/>
      <c r="CCQ17" s="136"/>
      <c r="CCR17" s="136"/>
      <c r="CCS17" s="136"/>
      <c r="CCT17" s="136"/>
      <c r="CCU17" s="136"/>
      <c r="CCV17" s="136"/>
      <c r="CCW17" s="136"/>
      <c r="CCX17" s="136"/>
      <c r="CCY17" s="136"/>
      <c r="CCZ17" s="136"/>
      <c r="CDA17" s="136"/>
      <c r="CDB17" s="136"/>
      <c r="CDC17" s="136"/>
      <c r="CDD17" s="136"/>
      <c r="CDE17" s="136"/>
      <c r="CDF17" s="136"/>
      <c r="CDG17" s="136"/>
      <c r="CDH17" s="136"/>
      <c r="CDI17" s="136"/>
      <c r="CDJ17" s="136"/>
      <c r="CDK17" s="136"/>
      <c r="CDL17" s="136"/>
      <c r="CDM17" s="136"/>
      <c r="CDN17" s="136"/>
      <c r="CDO17" s="136"/>
      <c r="CDP17" s="136"/>
      <c r="CDQ17" s="136"/>
      <c r="CDR17" s="136"/>
      <c r="CDS17" s="136"/>
      <c r="CDT17" s="136"/>
      <c r="CDU17" s="136"/>
      <c r="CDV17" s="136"/>
      <c r="CDW17" s="136"/>
      <c r="CDX17" s="136"/>
      <c r="CDY17" s="136"/>
      <c r="CDZ17" s="136"/>
      <c r="CEA17" s="136"/>
      <c r="CEB17" s="136"/>
      <c r="CEC17" s="136"/>
      <c r="CED17" s="136"/>
      <c r="CEE17" s="136"/>
      <c r="CEF17" s="136"/>
      <c r="CEG17" s="136"/>
      <c r="CEH17" s="136"/>
      <c r="CEI17" s="136"/>
      <c r="CEJ17" s="136"/>
      <c r="CEK17" s="136"/>
      <c r="CEL17" s="136"/>
      <c r="CEM17" s="136"/>
      <c r="CEN17" s="136"/>
      <c r="CEO17" s="136"/>
      <c r="CEP17" s="136"/>
      <c r="CEQ17" s="136"/>
      <c r="CER17" s="136"/>
      <c r="CES17" s="136"/>
      <c r="CET17" s="136"/>
      <c r="CEU17" s="136"/>
      <c r="CEV17" s="136"/>
      <c r="CEW17" s="136"/>
      <c r="CEX17" s="136"/>
      <c r="CEY17" s="136"/>
      <c r="CEZ17" s="136"/>
      <c r="CFA17" s="136"/>
      <c r="CFB17" s="136"/>
      <c r="CFC17" s="136"/>
      <c r="CFD17" s="136"/>
      <c r="CFE17" s="136"/>
      <c r="CFF17" s="136"/>
      <c r="CFG17" s="136"/>
      <c r="CFH17" s="136"/>
      <c r="CFI17" s="136"/>
      <c r="CFJ17" s="136"/>
      <c r="CFK17" s="136"/>
      <c r="CFL17" s="136"/>
      <c r="CFM17" s="136"/>
      <c r="CFN17" s="136"/>
      <c r="CFO17" s="136"/>
      <c r="CFP17" s="136"/>
      <c r="CFQ17" s="136"/>
      <c r="CFR17" s="136"/>
      <c r="CFS17" s="136"/>
      <c r="CFT17" s="136"/>
      <c r="CFU17" s="136"/>
      <c r="CFV17" s="136"/>
      <c r="CFW17" s="136"/>
      <c r="CFX17" s="136"/>
      <c r="CFY17" s="136"/>
      <c r="CFZ17" s="136"/>
      <c r="CGA17" s="136"/>
      <c r="CGB17" s="136"/>
      <c r="CGC17" s="136"/>
      <c r="CGD17" s="136"/>
      <c r="CGE17" s="136"/>
      <c r="CGF17" s="136"/>
      <c r="CGG17" s="136"/>
      <c r="CGH17" s="136"/>
      <c r="CGI17" s="136"/>
      <c r="CGJ17" s="136"/>
      <c r="CGK17" s="136"/>
      <c r="CGL17" s="136"/>
      <c r="CGM17" s="136"/>
      <c r="CGN17" s="136"/>
      <c r="CGO17" s="136"/>
      <c r="CGP17" s="136"/>
      <c r="CGQ17" s="136"/>
      <c r="CGR17" s="136"/>
      <c r="CGS17" s="136"/>
      <c r="CGT17" s="136"/>
      <c r="CGU17" s="136"/>
      <c r="CGV17" s="136"/>
      <c r="CGW17" s="136"/>
      <c r="CGX17" s="136"/>
      <c r="CGY17" s="136"/>
      <c r="CGZ17" s="136"/>
      <c r="CHA17" s="136"/>
      <c r="CHB17" s="136"/>
      <c r="CHC17" s="136"/>
      <c r="CHD17" s="136"/>
      <c r="CHE17" s="136"/>
      <c r="CHF17" s="136"/>
      <c r="CHG17" s="136"/>
      <c r="CHH17" s="136"/>
      <c r="CHI17" s="136"/>
      <c r="CHJ17" s="136"/>
      <c r="CHK17" s="136"/>
      <c r="CHL17" s="136"/>
      <c r="CHM17" s="136"/>
      <c r="CHN17" s="136"/>
      <c r="CHO17" s="136"/>
      <c r="CHP17" s="136"/>
      <c r="CHQ17" s="136"/>
      <c r="CHR17" s="136"/>
      <c r="CHS17" s="136"/>
      <c r="CHT17" s="136"/>
      <c r="CHU17" s="136"/>
      <c r="CHV17" s="136"/>
      <c r="CHW17" s="136"/>
      <c r="CHX17" s="136"/>
      <c r="CHY17" s="136"/>
      <c r="CHZ17" s="136"/>
      <c r="CIA17" s="136"/>
      <c r="CIB17" s="136"/>
      <c r="CIC17" s="136"/>
      <c r="CID17" s="136"/>
      <c r="CIE17" s="136"/>
      <c r="CIF17" s="136"/>
      <c r="CIG17" s="136"/>
      <c r="CIH17" s="136"/>
      <c r="CII17" s="136"/>
      <c r="CIJ17" s="136"/>
      <c r="CIK17" s="136"/>
      <c r="CIL17" s="136"/>
      <c r="CIM17" s="136"/>
      <c r="CIN17" s="136"/>
      <c r="CIO17" s="136"/>
      <c r="CIP17" s="136"/>
      <c r="CIQ17" s="136"/>
      <c r="CIR17" s="136"/>
      <c r="CIS17" s="136"/>
      <c r="CIT17" s="136"/>
      <c r="CIU17" s="136"/>
      <c r="CIV17" s="136"/>
      <c r="CIW17" s="136"/>
      <c r="CIX17" s="136"/>
      <c r="CIY17" s="136"/>
      <c r="CIZ17" s="136"/>
      <c r="CJA17" s="136"/>
      <c r="CJB17" s="136"/>
      <c r="CJC17" s="136"/>
      <c r="CJD17" s="136"/>
      <c r="CJE17" s="136"/>
      <c r="CJF17" s="136"/>
      <c r="CJG17" s="136"/>
      <c r="CJH17" s="136"/>
      <c r="CJI17" s="136"/>
      <c r="CJJ17" s="136"/>
      <c r="CJK17" s="136"/>
      <c r="CJL17" s="136"/>
      <c r="CJM17" s="136"/>
      <c r="CJN17" s="136"/>
      <c r="CJO17" s="136"/>
      <c r="CJP17" s="136"/>
      <c r="CJQ17" s="136"/>
      <c r="CJR17" s="136"/>
      <c r="CJS17" s="136"/>
      <c r="CJT17" s="136"/>
      <c r="CJU17" s="136"/>
      <c r="CJV17" s="136"/>
      <c r="CJW17" s="136"/>
      <c r="CJX17" s="136"/>
      <c r="CJY17" s="136"/>
      <c r="CJZ17" s="136"/>
      <c r="CKA17" s="136"/>
      <c r="CKB17" s="136"/>
      <c r="CKC17" s="136"/>
      <c r="CKD17" s="136"/>
      <c r="CKE17" s="136"/>
      <c r="CKF17" s="136"/>
      <c r="CKG17" s="136"/>
      <c r="CKH17" s="136"/>
      <c r="CKI17" s="136"/>
      <c r="CKJ17" s="136"/>
      <c r="CKK17" s="136"/>
      <c r="CKL17" s="136"/>
      <c r="CKM17" s="136"/>
      <c r="CKN17" s="136"/>
      <c r="CKO17" s="136"/>
      <c r="CKP17" s="136"/>
      <c r="CKQ17" s="136"/>
      <c r="CKR17" s="136"/>
      <c r="CKS17" s="136"/>
      <c r="CKT17" s="136"/>
      <c r="CKU17" s="136"/>
      <c r="CKV17" s="136"/>
      <c r="CKW17" s="136"/>
      <c r="CKX17" s="136"/>
      <c r="CKY17" s="136"/>
      <c r="CKZ17" s="136"/>
      <c r="CLA17" s="136"/>
      <c r="CLB17" s="136"/>
      <c r="CLC17" s="136"/>
      <c r="CLD17" s="136"/>
      <c r="CLE17" s="136"/>
      <c r="CLF17" s="136"/>
      <c r="CLG17" s="136"/>
      <c r="CLH17" s="136"/>
      <c r="CLI17" s="136"/>
      <c r="CLJ17" s="136"/>
      <c r="CLK17" s="136"/>
      <c r="CLL17" s="136"/>
      <c r="CLM17" s="136"/>
      <c r="CLN17" s="136"/>
      <c r="CLO17" s="136"/>
      <c r="CLP17" s="136"/>
      <c r="CLQ17" s="136"/>
      <c r="CLR17" s="136"/>
      <c r="CLS17" s="136"/>
      <c r="CLT17" s="136"/>
      <c r="CLU17" s="136"/>
      <c r="CLV17" s="136"/>
      <c r="CLW17" s="136"/>
      <c r="CLX17" s="136"/>
      <c r="CLY17" s="136"/>
      <c r="CLZ17" s="136"/>
      <c r="CMA17" s="136"/>
      <c r="CMB17" s="136"/>
      <c r="CMC17" s="136"/>
      <c r="CMD17" s="136"/>
      <c r="CME17" s="136"/>
      <c r="CMF17" s="136"/>
      <c r="CMG17" s="136"/>
      <c r="CMH17" s="136"/>
      <c r="CMI17" s="136"/>
      <c r="CMJ17" s="136"/>
      <c r="CMK17" s="136"/>
      <c r="CML17" s="136"/>
      <c r="CMM17" s="136"/>
      <c r="CMN17" s="136"/>
      <c r="CMO17" s="136"/>
      <c r="CMP17" s="136"/>
      <c r="CMQ17" s="136"/>
      <c r="CMR17" s="136"/>
      <c r="CMS17" s="136"/>
      <c r="CMT17" s="136"/>
      <c r="CMU17" s="136"/>
      <c r="CMV17" s="136"/>
      <c r="CMW17" s="136"/>
      <c r="CMX17" s="136"/>
      <c r="CMY17" s="136"/>
      <c r="CMZ17" s="136"/>
      <c r="CNA17" s="136"/>
      <c r="CNB17" s="136"/>
      <c r="CNC17" s="136"/>
      <c r="CND17" s="136"/>
      <c r="CNE17" s="136"/>
      <c r="CNF17" s="136"/>
      <c r="CNG17" s="136"/>
      <c r="CNH17" s="136"/>
      <c r="CNI17" s="136"/>
      <c r="CNJ17" s="136"/>
      <c r="CNK17" s="136"/>
      <c r="CNL17" s="136"/>
      <c r="CNM17" s="136"/>
      <c r="CNN17" s="136"/>
      <c r="CNO17" s="136"/>
      <c r="CNP17" s="136"/>
      <c r="CNQ17" s="136"/>
      <c r="CNR17" s="136"/>
      <c r="CNS17" s="136"/>
      <c r="CNT17" s="136"/>
      <c r="CNU17" s="136"/>
      <c r="CNV17" s="136"/>
      <c r="CNW17" s="136"/>
      <c r="CNX17" s="136"/>
      <c r="CNY17" s="136"/>
      <c r="CNZ17" s="136"/>
      <c r="COA17" s="136"/>
      <c r="COB17" s="136"/>
      <c r="COC17" s="136"/>
      <c r="COD17" s="136"/>
      <c r="COE17" s="136"/>
      <c r="COF17" s="136"/>
      <c r="COG17" s="136"/>
      <c r="COH17" s="136"/>
      <c r="COI17" s="136"/>
      <c r="COJ17" s="136"/>
      <c r="COK17" s="136"/>
      <c r="COL17" s="136"/>
      <c r="COM17" s="136"/>
      <c r="CON17" s="136"/>
      <c r="COO17" s="136"/>
      <c r="COP17" s="136"/>
      <c r="COQ17" s="136"/>
      <c r="COR17" s="136"/>
      <c r="COS17" s="136"/>
      <c r="COT17" s="136"/>
      <c r="COU17" s="136"/>
      <c r="COV17" s="136"/>
      <c r="COW17" s="136"/>
      <c r="COX17" s="136"/>
      <c r="COY17" s="136"/>
      <c r="COZ17" s="136"/>
      <c r="CPA17" s="136"/>
      <c r="CPB17" s="136"/>
      <c r="CPC17" s="136"/>
      <c r="CPD17" s="136"/>
      <c r="CPE17" s="136"/>
      <c r="CPF17" s="136"/>
      <c r="CPG17" s="136"/>
      <c r="CPH17" s="136"/>
      <c r="CPI17" s="136"/>
      <c r="CPJ17" s="136"/>
      <c r="CPK17" s="136"/>
      <c r="CPL17" s="136"/>
      <c r="CPM17" s="136"/>
      <c r="CPN17" s="136"/>
      <c r="CPO17" s="136"/>
      <c r="CPP17" s="136"/>
      <c r="CPQ17" s="136"/>
      <c r="CPR17" s="136"/>
      <c r="CPS17" s="136"/>
      <c r="CPT17" s="136"/>
      <c r="CPU17" s="136"/>
      <c r="CPV17" s="136"/>
      <c r="CPW17" s="136"/>
      <c r="CPX17" s="136"/>
      <c r="CPY17" s="136"/>
      <c r="CPZ17" s="136"/>
      <c r="CQA17" s="136"/>
      <c r="CQB17" s="136"/>
      <c r="CQC17" s="136"/>
      <c r="CQD17" s="136"/>
      <c r="CQE17" s="136"/>
      <c r="CQF17" s="136"/>
      <c r="CQG17" s="136"/>
      <c r="CQH17" s="136"/>
      <c r="CQI17" s="136"/>
      <c r="CQJ17" s="136"/>
      <c r="CQK17" s="136"/>
      <c r="CQL17" s="136"/>
      <c r="CQM17" s="136"/>
      <c r="CQN17" s="136"/>
      <c r="CQO17" s="136"/>
      <c r="CQP17" s="136"/>
      <c r="CQQ17" s="136"/>
      <c r="CQR17" s="136"/>
      <c r="CQS17" s="136"/>
      <c r="CQT17" s="136"/>
      <c r="CQU17" s="136"/>
      <c r="CQV17" s="136"/>
      <c r="CQW17" s="136"/>
      <c r="CQX17" s="136"/>
      <c r="CQY17" s="136"/>
      <c r="CQZ17" s="136"/>
      <c r="CRA17" s="136"/>
      <c r="CRB17" s="136"/>
      <c r="CRC17" s="136"/>
      <c r="CRD17" s="136"/>
      <c r="CRE17" s="136"/>
      <c r="CRF17" s="136"/>
      <c r="CRG17" s="136"/>
      <c r="CRH17" s="136"/>
      <c r="CRI17" s="136"/>
      <c r="CRJ17" s="136"/>
      <c r="CRK17" s="136"/>
      <c r="CRL17" s="136"/>
      <c r="CRM17" s="136"/>
      <c r="CRN17" s="136"/>
      <c r="CRO17" s="136"/>
      <c r="CRP17" s="136"/>
      <c r="CRQ17" s="136"/>
      <c r="CRR17" s="136"/>
      <c r="CRS17" s="136"/>
      <c r="CRT17" s="136"/>
      <c r="CRU17" s="136"/>
      <c r="CRV17" s="136"/>
      <c r="CRW17" s="136"/>
      <c r="CRX17" s="136"/>
      <c r="CRY17" s="136"/>
      <c r="CRZ17" s="136"/>
      <c r="CSA17" s="136"/>
      <c r="CSB17" s="136"/>
      <c r="CSC17" s="136"/>
      <c r="CSD17" s="136"/>
      <c r="CSE17" s="136"/>
      <c r="CSF17" s="136"/>
      <c r="CSG17" s="136"/>
      <c r="CSH17" s="136"/>
      <c r="CSI17" s="136"/>
      <c r="CSJ17" s="136"/>
      <c r="CSK17" s="136"/>
      <c r="CSL17" s="136"/>
      <c r="CSM17" s="136"/>
      <c r="CSN17" s="136"/>
      <c r="CSO17" s="136"/>
      <c r="CSP17" s="136"/>
      <c r="CSQ17" s="136"/>
      <c r="CSR17" s="136"/>
      <c r="CSS17" s="136"/>
      <c r="CST17" s="136"/>
      <c r="CSU17" s="136"/>
      <c r="CSV17" s="136"/>
      <c r="CSW17" s="136"/>
      <c r="CSX17" s="136"/>
      <c r="CSY17" s="136"/>
      <c r="CSZ17" s="136"/>
      <c r="CTA17" s="136"/>
      <c r="CTB17" s="136"/>
      <c r="CTC17" s="136"/>
      <c r="CTD17" s="136"/>
      <c r="CTE17" s="136"/>
      <c r="CTF17" s="136"/>
      <c r="CTG17" s="136"/>
      <c r="CTH17" s="136"/>
      <c r="CTI17" s="136"/>
      <c r="CTJ17" s="136"/>
      <c r="CTK17" s="136"/>
      <c r="CTL17" s="136"/>
      <c r="CTM17" s="136"/>
      <c r="CTN17" s="136"/>
      <c r="CTO17" s="136"/>
      <c r="CTP17" s="136"/>
      <c r="CTQ17" s="136"/>
      <c r="CTR17" s="136"/>
      <c r="CTS17" s="136"/>
      <c r="CTT17" s="136"/>
      <c r="CTU17" s="136"/>
      <c r="CTV17" s="136"/>
      <c r="CTW17" s="136"/>
      <c r="CTX17" s="136"/>
      <c r="CTY17" s="136"/>
      <c r="CTZ17" s="136"/>
      <c r="CUA17" s="136"/>
      <c r="CUB17" s="136"/>
      <c r="CUC17" s="136"/>
      <c r="CUD17" s="136"/>
      <c r="CUE17" s="136"/>
      <c r="CUF17" s="136"/>
      <c r="CUG17" s="136"/>
      <c r="CUH17" s="136"/>
      <c r="CUI17" s="136"/>
      <c r="CUJ17" s="136"/>
      <c r="CUK17" s="136"/>
      <c r="CUL17" s="136"/>
      <c r="CUM17" s="136"/>
      <c r="CUN17" s="136"/>
      <c r="CUO17" s="136"/>
      <c r="CUP17" s="136"/>
      <c r="CUQ17" s="136"/>
      <c r="CUR17" s="136"/>
      <c r="CUS17" s="136"/>
      <c r="CUT17" s="136"/>
      <c r="CUU17" s="136"/>
      <c r="CUV17" s="136"/>
      <c r="CUW17" s="136"/>
      <c r="CUX17" s="136"/>
      <c r="CUY17" s="136"/>
      <c r="CUZ17" s="136"/>
      <c r="CVA17" s="136"/>
      <c r="CVB17" s="136"/>
      <c r="CVC17" s="136"/>
      <c r="CVD17" s="136"/>
      <c r="CVE17" s="136"/>
      <c r="CVF17" s="136"/>
      <c r="CVG17" s="136"/>
      <c r="CVH17" s="136"/>
      <c r="CVI17" s="136"/>
      <c r="CVJ17" s="136"/>
      <c r="CVK17" s="136"/>
      <c r="CVL17" s="136"/>
      <c r="CVM17" s="136"/>
      <c r="CVN17" s="136"/>
      <c r="CVO17" s="136"/>
      <c r="CVP17" s="136"/>
      <c r="CVQ17" s="136"/>
      <c r="CVR17" s="136"/>
      <c r="CVS17" s="136"/>
      <c r="CVT17" s="136"/>
      <c r="CVU17" s="136"/>
      <c r="CVV17" s="136"/>
      <c r="CVW17" s="136"/>
      <c r="CVX17" s="136"/>
      <c r="CVY17" s="136"/>
      <c r="CVZ17" s="136"/>
      <c r="CWA17" s="136"/>
      <c r="CWB17" s="136"/>
      <c r="CWC17" s="136"/>
      <c r="CWD17" s="136"/>
      <c r="CWE17" s="136"/>
      <c r="CWF17" s="136"/>
      <c r="CWG17" s="136"/>
      <c r="CWH17" s="136"/>
      <c r="CWI17" s="136"/>
      <c r="CWJ17" s="136"/>
      <c r="CWK17" s="136"/>
      <c r="CWL17" s="136"/>
      <c r="CWM17" s="136"/>
      <c r="CWN17" s="136"/>
      <c r="CWO17" s="136"/>
      <c r="CWP17" s="136"/>
      <c r="CWQ17" s="136"/>
      <c r="CWR17" s="136"/>
      <c r="CWS17" s="136"/>
      <c r="CWT17" s="136"/>
      <c r="CWU17" s="136"/>
      <c r="CWV17" s="136"/>
      <c r="CWW17" s="136"/>
      <c r="CWX17" s="136"/>
      <c r="CWY17" s="136"/>
      <c r="CWZ17" s="136"/>
      <c r="CXA17" s="136"/>
      <c r="CXB17" s="136"/>
      <c r="CXC17" s="136"/>
      <c r="CXD17" s="136"/>
      <c r="CXE17" s="136"/>
      <c r="CXF17" s="136"/>
      <c r="CXG17" s="136"/>
      <c r="CXH17" s="136"/>
      <c r="CXI17" s="136"/>
      <c r="CXJ17" s="136"/>
      <c r="CXK17" s="136"/>
      <c r="CXL17" s="136"/>
      <c r="CXM17" s="136"/>
      <c r="CXN17" s="136"/>
      <c r="CXO17" s="136"/>
      <c r="CXP17" s="136"/>
      <c r="CXQ17" s="136"/>
      <c r="CXR17" s="136"/>
      <c r="CXS17" s="136"/>
      <c r="CXT17" s="136"/>
      <c r="CXU17" s="136"/>
      <c r="CXV17" s="136"/>
      <c r="CXW17" s="136"/>
      <c r="CXX17" s="136"/>
      <c r="CXY17" s="136"/>
      <c r="CXZ17" s="136"/>
      <c r="CYA17" s="136"/>
      <c r="CYB17" s="136"/>
      <c r="CYC17" s="136"/>
      <c r="CYD17" s="136"/>
      <c r="CYE17" s="136"/>
      <c r="CYF17" s="136"/>
      <c r="CYG17" s="136"/>
      <c r="CYH17" s="136"/>
      <c r="CYI17" s="136"/>
      <c r="CYJ17" s="136"/>
      <c r="CYK17" s="136"/>
      <c r="CYL17" s="136"/>
      <c r="CYM17" s="136"/>
      <c r="CYN17" s="136"/>
      <c r="CYO17" s="136"/>
      <c r="CYP17" s="136"/>
      <c r="CYQ17" s="136"/>
      <c r="CYR17" s="136"/>
      <c r="CYS17" s="136"/>
      <c r="CYT17" s="136"/>
      <c r="CYU17" s="136"/>
      <c r="CYV17" s="136"/>
      <c r="CYW17" s="136"/>
      <c r="CYX17" s="136"/>
      <c r="CYY17" s="136"/>
      <c r="CYZ17" s="136"/>
      <c r="CZA17" s="136"/>
      <c r="CZB17" s="136"/>
      <c r="CZC17" s="136"/>
      <c r="CZD17" s="136"/>
      <c r="CZE17" s="136"/>
      <c r="CZF17" s="136"/>
      <c r="CZG17" s="136"/>
      <c r="CZH17" s="136"/>
      <c r="CZI17" s="136"/>
      <c r="CZJ17" s="136"/>
      <c r="CZK17" s="136"/>
      <c r="CZL17" s="136"/>
      <c r="CZM17" s="136"/>
      <c r="CZN17" s="136"/>
      <c r="CZO17" s="136"/>
      <c r="CZP17" s="136"/>
      <c r="CZQ17" s="136"/>
      <c r="CZR17" s="136"/>
      <c r="CZS17" s="136"/>
      <c r="CZT17" s="136"/>
      <c r="CZU17" s="136"/>
      <c r="CZV17" s="136"/>
      <c r="CZW17" s="136"/>
      <c r="CZX17" s="136"/>
      <c r="CZY17" s="136"/>
      <c r="CZZ17" s="136"/>
      <c r="DAA17" s="136"/>
      <c r="DAB17" s="136"/>
      <c r="DAC17" s="136"/>
      <c r="DAD17" s="136"/>
      <c r="DAE17" s="136"/>
      <c r="DAF17" s="136"/>
      <c r="DAG17" s="136"/>
      <c r="DAH17" s="136"/>
      <c r="DAI17" s="136"/>
      <c r="DAJ17" s="136"/>
      <c r="DAK17" s="136"/>
      <c r="DAL17" s="136"/>
      <c r="DAM17" s="136"/>
      <c r="DAN17" s="136"/>
      <c r="DAO17" s="136"/>
      <c r="DAP17" s="136"/>
      <c r="DAQ17" s="136"/>
      <c r="DAR17" s="136"/>
      <c r="DAS17" s="136"/>
      <c r="DAT17" s="136"/>
      <c r="DAU17" s="136"/>
      <c r="DAV17" s="136"/>
      <c r="DAW17" s="136"/>
      <c r="DAX17" s="136"/>
      <c r="DAY17" s="136"/>
      <c r="DAZ17" s="136"/>
      <c r="DBA17" s="136"/>
      <c r="DBB17" s="136"/>
      <c r="DBC17" s="136"/>
      <c r="DBD17" s="136"/>
      <c r="DBE17" s="136"/>
      <c r="DBF17" s="136"/>
      <c r="DBG17" s="136"/>
      <c r="DBH17" s="136"/>
      <c r="DBI17" s="136"/>
      <c r="DBJ17" s="136"/>
      <c r="DBK17" s="136"/>
      <c r="DBL17" s="136"/>
      <c r="DBM17" s="136"/>
      <c r="DBN17" s="136"/>
      <c r="DBO17" s="136"/>
      <c r="DBP17" s="136"/>
      <c r="DBQ17" s="136"/>
      <c r="DBR17" s="136"/>
      <c r="DBS17" s="136"/>
      <c r="DBT17" s="136"/>
      <c r="DBU17" s="136"/>
      <c r="DBV17" s="136"/>
      <c r="DBW17" s="136"/>
      <c r="DBX17" s="136"/>
      <c r="DBY17" s="136"/>
      <c r="DBZ17" s="136"/>
      <c r="DCA17" s="136"/>
      <c r="DCB17" s="136"/>
      <c r="DCC17" s="136"/>
      <c r="DCD17" s="136"/>
      <c r="DCE17" s="136"/>
      <c r="DCF17" s="136"/>
      <c r="DCG17" s="136"/>
      <c r="DCH17" s="136"/>
      <c r="DCI17" s="136"/>
      <c r="DCJ17" s="136"/>
      <c r="DCK17" s="136"/>
      <c r="DCL17" s="136"/>
      <c r="DCM17" s="136"/>
      <c r="DCN17" s="136"/>
      <c r="DCO17" s="136"/>
      <c r="DCP17" s="136"/>
      <c r="DCQ17" s="136"/>
      <c r="DCR17" s="136"/>
      <c r="DCS17" s="136"/>
      <c r="DCT17" s="136"/>
      <c r="DCU17" s="136"/>
      <c r="DCV17" s="136"/>
      <c r="DCW17" s="136"/>
      <c r="DCX17" s="136"/>
      <c r="DCY17" s="136"/>
      <c r="DCZ17" s="136"/>
      <c r="DDA17" s="136"/>
      <c r="DDB17" s="136"/>
      <c r="DDC17" s="136"/>
      <c r="DDD17" s="136"/>
      <c r="DDE17" s="136"/>
      <c r="DDF17" s="136"/>
      <c r="DDG17" s="136"/>
      <c r="DDH17" s="136"/>
      <c r="DDI17" s="136"/>
      <c r="DDJ17" s="136"/>
      <c r="DDK17" s="136"/>
      <c r="DDL17" s="136"/>
      <c r="DDM17" s="136"/>
      <c r="DDN17" s="136"/>
      <c r="DDO17" s="136"/>
      <c r="DDP17" s="136"/>
      <c r="DDQ17" s="136"/>
      <c r="DDR17" s="136"/>
      <c r="DDS17" s="136"/>
      <c r="DDT17" s="136"/>
      <c r="DDU17" s="136"/>
      <c r="DDV17" s="136"/>
      <c r="DDW17" s="136"/>
      <c r="DDX17" s="136"/>
      <c r="DDY17" s="136"/>
      <c r="DDZ17" s="136"/>
      <c r="DEA17" s="136"/>
      <c r="DEB17" s="136"/>
      <c r="DEC17" s="136"/>
      <c r="DED17" s="136"/>
      <c r="DEE17" s="136"/>
      <c r="DEF17" s="136"/>
      <c r="DEG17" s="136"/>
      <c r="DEH17" s="136"/>
      <c r="DEI17" s="136"/>
      <c r="DEJ17" s="136"/>
      <c r="DEK17" s="136"/>
      <c r="DEL17" s="136"/>
      <c r="DEM17" s="136"/>
      <c r="DEN17" s="136"/>
      <c r="DEO17" s="136"/>
      <c r="DEP17" s="136"/>
      <c r="DEQ17" s="136"/>
      <c r="DER17" s="136"/>
      <c r="DES17" s="136"/>
      <c r="DET17" s="136"/>
      <c r="DEU17" s="136"/>
      <c r="DEV17" s="136"/>
      <c r="DEW17" s="136"/>
      <c r="DEX17" s="136"/>
      <c r="DEY17" s="136"/>
      <c r="DEZ17" s="136"/>
      <c r="DFA17" s="136"/>
      <c r="DFB17" s="136"/>
      <c r="DFC17" s="136"/>
      <c r="DFD17" s="136"/>
      <c r="DFE17" s="136"/>
      <c r="DFF17" s="136"/>
      <c r="DFG17" s="136"/>
      <c r="DFH17" s="136"/>
      <c r="DFI17" s="136"/>
      <c r="DFJ17" s="136"/>
      <c r="DFK17" s="136"/>
      <c r="DFL17" s="136"/>
      <c r="DFM17" s="136"/>
      <c r="DFN17" s="136"/>
      <c r="DFO17" s="136"/>
      <c r="DFP17" s="136"/>
      <c r="DFQ17" s="136"/>
      <c r="DFR17" s="136"/>
      <c r="DFS17" s="136"/>
      <c r="DFT17" s="136"/>
      <c r="DFU17" s="136"/>
      <c r="DFV17" s="136"/>
      <c r="DFW17" s="136"/>
      <c r="DFX17" s="136"/>
      <c r="DFY17" s="136"/>
      <c r="DFZ17" s="136"/>
      <c r="DGA17" s="136"/>
      <c r="DGB17" s="136"/>
      <c r="DGC17" s="136"/>
      <c r="DGD17" s="136"/>
      <c r="DGE17" s="136"/>
      <c r="DGF17" s="136"/>
      <c r="DGG17" s="136"/>
      <c r="DGH17" s="136"/>
      <c r="DGI17" s="136"/>
      <c r="DGJ17" s="136"/>
      <c r="DGK17" s="136"/>
      <c r="DGL17" s="136"/>
      <c r="DGM17" s="136"/>
      <c r="DGN17" s="136"/>
      <c r="DGO17" s="136"/>
      <c r="DGP17" s="136"/>
      <c r="DGQ17" s="136"/>
      <c r="DGR17" s="136"/>
      <c r="DGS17" s="136"/>
      <c r="DGT17" s="136"/>
      <c r="DGU17" s="136"/>
      <c r="DGV17" s="136"/>
      <c r="DGW17" s="136"/>
      <c r="DGX17" s="136"/>
      <c r="DGY17" s="136"/>
      <c r="DGZ17" s="136"/>
      <c r="DHA17" s="136"/>
      <c r="DHB17" s="136"/>
      <c r="DHC17" s="136"/>
      <c r="DHD17" s="136"/>
      <c r="DHE17" s="136"/>
      <c r="DHF17" s="136"/>
      <c r="DHG17" s="136"/>
      <c r="DHH17" s="136"/>
      <c r="DHI17" s="136"/>
      <c r="DHJ17" s="136"/>
      <c r="DHK17" s="136"/>
      <c r="DHL17" s="136"/>
      <c r="DHM17" s="136"/>
      <c r="DHN17" s="136"/>
      <c r="DHO17" s="136"/>
      <c r="DHP17" s="136"/>
      <c r="DHQ17" s="136"/>
      <c r="DHR17" s="136"/>
      <c r="DHS17" s="136"/>
      <c r="DHT17" s="136"/>
      <c r="DHU17" s="136"/>
      <c r="DHV17" s="136"/>
      <c r="DHW17" s="136"/>
      <c r="DHX17" s="136"/>
      <c r="DHY17" s="136"/>
      <c r="DHZ17" s="136"/>
      <c r="DIA17" s="136"/>
      <c r="DIB17" s="136"/>
      <c r="DIC17" s="136"/>
      <c r="DID17" s="136"/>
      <c r="DIE17" s="136"/>
      <c r="DIF17" s="136"/>
      <c r="DIG17" s="136"/>
      <c r="DIH17" s="136"/>
      <c r="DII17" s="136"/>
      <c r="DIJ17" s="136"/>
      <c r="DIK17" s="136"/>
      <c r="DIL17" s="136"/>
      <c r="DIM17" s="136"/>
      <c r="DIN17" s="136"/>
      <c r="DIO17" s="136"/>
      <c r="DIP17" s="136"/>
      <c r="DIQ17" s="136"/>
      <c r="DIR17" s="136"/>
      <c r="DIS17" s="136"/>
      <c r="DIT17" s="136"/>
      <c r="DIU17" s="136"/>
      <c r="DIV17" s="136"/>
      <c r="DIW17" s="136"/>
      <c r="DIX17" s="136"/>
      <c r="DIY17" s="136"/>
      <c r="DIZ17" s="136"/>
      <c r="DJA17" s="136"/>
      <c r="DJB17" s="136"/>
      <c r="DJC17" s="136"/>
      <c r="DJD17" s="136"/>
      <c r="DJE17" s="136"/>
      <c r="DJF17" s="136"/>
      <c r="DJG17" s="136"/>
      <c r="DJH17" s="136"/>
      <c r="DJI17" s="136"/>
      <c r="DJJ17" s="136"/>
      <c r="DJK17" s="136"/>
      <c r="DJL17" s="136"/>
      <c r="DJM17" s="136"/>
      <c r="DJN17" s="136"/>
      <c r="DJO17" s="136"/>
      <c r="DJP17" s="136"/>
      <c r="DJQ17" s="136"/>
      <c r="DJR17" s="136"/>
      <c r="DJS17" s="136"/>
      <c r="DJT17" s="136"/>
      <c r="DJU17" s="136"/>
      <c r="DJV17" s="136"/>
      <c r="DJW17" s="136"/>
      <c r="DJX17" s="136"/>
      <c r="DJY17" s="136"/>
      <c r="DJZ17" s="136"/>
      <c r="DKA17" s="136"/>
      <c r="DKB17" s="136"/>
      <c r="DKC17" s="136"/>
      <c r="DKD17" s="136"/>
      <c r="DKE17" s="136"/>
      <c r="DKF17" s="136"/>
      <c r="DKG17" s="136"/>
      <c r="DKH17" s="136"/>
      <c r="DKI17" s="136"/>
      <c r="DKJ17" s="136"/>
      <c r="DKK17" s="136"/>
      <c r="DKL17" s="136"/>
      <c r="DKM17" s="136"/>
      <c r="DKN17" s="136"/>
      <c r="DKO17" s="136"/>
      <c r="DKP17" s="136"/>
      <c r="DKQ17" s="136"/>
      <c r="DKR17" s="136"/>
      <c r="DKS17" s="136"/>
      <c r="DKT17" s="136"/>
      <c r="DKU17" s="136"/>
      <c r="DKV17" s="136"/>
      <c r="DKW17" s="136"/>
      <c r="DKX17" s="136"/>
      <c r="DKY17" s="136"/>
      <c r="DKZ17" s="136"/>
      <c r="DLA17" s="136"/>
      <c r="DLB17" s="136"/>
      <c r="DLC17" s="136"/>
      <c r="DLD17" s="136"/>
      <c r="DLE17" s="136"/>
      <c r="DLF17" s="136"/>
      <c r="DLG17" s="136"/>
      <c r="DLH17" s="136"/>
      <c r="DLI17" s="136"/>
      <c r="DLJ17" s="136"/>
      <c r="DLK17" s="136"/>
      <c r="DLL17" s="136"/>
      <c r="DLM17" s="136"/>
      <c r="DLN17" s="136"/>
      <c r="DLO17" s="136"/>
      <c r="DLP17" s="136"/>
      <c r="DLQ17" s="136"/>
      <c r="DLR17" s="136"/>
      <c r="DLS17" s="136"/>
      <c r="DLT17" s="136"/>
      <c r="DLU17" s="136"/>
      <c r="DLV17" s="136"/>
      <c r="DLW17" s="136"/>
      <c r="DLX17" s="136"/>
      <c r="DLY17" s="136"/>
      <c r="DLZ17" s="136"/>
      <c r="DMA17" s="136"/>
      <c r="DMB17" s="136"/>
      <c r="DMC17" s="136"/>
      <c r="DMD17" s="136"/>
      <c r="DME17" s="136"/>
      <c r="DMF17" s="136"/>
      <c r="DMG17" s="136"/>
      <c r="DMH17" s="136"/>
      <c r="DMI17" s="136"/>
      <c r="DMJ17" s="136"/>
      <c r="DMK17" s="136"/>
      <c r="DML17" s="136"/>
      <c r="DMM17" s="136"/>
      <c r="DMN17" s="136"/>
      <c r="DMO17" s="136"/>
      <c r="DMP17" s="136"/>
      <c r="DMQ17" s="136"/>
      <c r="DMR17" s="136"/>
      <c r="DMS17" s="136"/>
      <c r="DMT17" s="136"/>
      <c r="DMU17" s="136"/>
      <c r="DMV17" s="136"/>
      <c r="DMW17" s="136"/>
      <c r="DMX17" s="136"/>
      <c r="DMY17" s="136"/>
      <c r="DMZ17" s="136"/>
      <c r="DNA17" s="136"/>
      <c r="DNB17" s="136"/>
      <c r="DNC17" s="136"/>
      <c r="DND17" s="136"/>
      <c r="DNE17" s="136"/>
      <c r="DNF17" s="136"/>
      <c r="DNG17" s="136"/>
      <c r="DNH17" s="136"/>
      <c r="DNI17" s="136"/>
      <c r="DNJ17" s="136"/>
      <c r="DNK17" s="136"/>
      <c r="DNL17" s="136"/>
      <c r="DNM17" s="136"/>
      <c r="DNN17" s="136"/>
      <c r="DNO17" s="136"/>
      <c r="DNP17" s="136"/>
      <c r="DNQ17" s="136"/>
      <c r="DNR17" s="136"/>
      <c r="DNS17" s="136"/>
      <c r="DNT17" s="136"/>
      <c r="DNU17" s="136"/>
      <c r="DNV17" s="136"/>
      <c r="DNW17" s="136"/>
      <c r="DNX17" s="136"/>
      <c r="DNY17" s="136"/>
      <c r="DNZ17" s="136"/>
      <c r="DOA17" s="136"/>
      <c r="DOB17" s="136"/>
      <c r="DOC17" s="136"/>
      <c r="DOD17" s="136"/>
      <c r="DOE17" s="136"/>
      <c r="DOF17" s="136"/>
      <c r="DOG17" s="136"/>
      <c r="DOH17" s="136"/>
      <c r="DOI17" s="136"/>
      <c r="DOJ17" s="136"/>
      <c r="DOK17" s="136"/>
      <c r="DOL17" s="136"/>
      <c r="DOM17" s="136"/>
      <c r="DON17" s="136"/>
      <c r="DOO17" s="136"/>
      <c r="DOP17" s="136"/>
      <c r="DOQ17" s="136"/>
      <c r="DOR17" s="136"/>
      <c r="DOS17" s="136"/>
      <c r="DOT17" s="136"/>
      <c r="DOU17" s="136"/>
      <c r="DOV17" s="136"/>
      <c r="DOW17" s="136"/>
      <c r="DOX17" s="136"/>
      <c r="DOY17" s="136"/>
      <c r="DOZ17" s="136"/>
      <c r="DPA17" s="136"/>
      <c r="DPB17" s="136"/>
      <c r="DPC17" s="136"/>
      <c r="DPD17" s="136"/>
      <c r="DPE17" s="136"/>
      <c r="DPF17" s="136"/>
      <c r="DPG17" s="136"/>
      <c r="DPH17" s="136"/>
      <c r="DPI17" s="136"/>
      <c r="DPJ17" s="136"/>
      <c r="DPK17" s="136"/>
      <c r="DPL17" s="136"/>
      <c r="DPM17" s="136"/>
      <c r="DPN17" s="136"/>
      <c r="DPO17" s="136"/>
      <c r="DPP17" s="136"/>
      <c r="DPQ17" s="136"/>
      <c r="DPR17" s="136"/>
      <c r="DPS17" s="136"/>
      <c r="DPT17" s="136"/>
      <c r="DPU17" s="136"/>
      <c r="DPV17" s="136"/>
      <c r="DPW17" s="136"/>
      <c r="DPX17" s="136"/>
      <c r="DPY17" s="136"/>
      <c r="DPZ17" s="136"/>
      <c r="DQA17" s="136"/>
      <c r="DQB17" s="136"/>
      <c r="DQC17" s="136"/>
      <c r="DQD17" s="136"/>
      <c r="DQE17" s="136"/>
      <c r="DQF17" s="136"/>
      <c r="DQG17" s="136"/>
      <c r="DQH17" s="136"/>
      <c r="DQI17" s="136"/>
      <c r="DQJ17" s="136"/>
      <c r="DQK17" s="136"/>
      <c r="DQL17" s="136"/>
      <c r="DQM17" s="136"/>
      <c r="DQN17" s="136"/>
      <c r="DQO17" s="136"/>
      <c r="DQP17" s="136"/>
      <c r="DQQ17" s="136"/>
      <c r="DQR17" s="136"/>
      <c r="DQS17" s="136"/>
      <c r="DQT17" s="136"/>
      <c r="DQU17" s="136"/>
      <c r="DQV17" s="136"/>
      <c r="DQW17" s="136"/>
      <c r="DQX17" s="136"/>
      <c r="DQY17" s="136"/>
      <c r="DQZ17" s="136"/>
      <c r="DRA17" s="136"/>
      <c r="DRB17" s="136"/>
      <c r="DRC17" s="136"/>
      <c r="DRD17" s="136"/>
      <c r="DRE17" s="136"/>
      <c r="DRF17" s="136"/>
      <c r="DRG17" s="136"/>
      <c r="DRH17" s="136"/>
      <c r="DRI17" s="136"/>
      <c r="DRJ17" s="136"/>
      <c r="DRK17" s="136"/>
      <c r="DRL17" s="136"/>
      <c r="DRM17" s="136"/>
      <c r="DRN17" s="136"/>
      <c r="DRO17" s="136"/>
      <c r="DRP17" s="136"/>
      <c r="DRQ17" s="136"/>
      <c r="DRR17" s="136"/>
      <c r="DRS17" s="136"/>
      <c r="DRT17" s="136"/>
      <c r="DRU17" s="136"/>
      <c r="DRV17" s="136"/>
      <c r="DRW17" s="136"/>
      <c r="DRX17" s="136"/>
      <c r="DRY17" s="136"/>
      <c r="DRZ17" s="136"/>
      <c r="DSA17" s="136"/>
      <c r="DSB17" s="136"/>
      <c r="DSC17" s="136"/>
      <c r="DSD17" s="136"/>
      <c r="DSE17" s="136"/>
      <c r="DSF17" s="136"/>
      <c r="DSG17" s="136"/>
      <c r="DSH17" s="136"/>
      <c r="DSI17" s="136"/>
      <c r="DSJ17" s="136"/>
      <c r="DSK17" s="136"/>
      <c r="DSL17" s="136"/>
      <c r="DSM17" s="136"/>
      <c r="DSN17" s="136"/>
      <c r="DSO17" s="136"/>
      <c r="DSP17" s="136"/>
      <c r="DSQ17" s="136"/>
      <c r="DSR17" s="136"/>
      <c r="DSS17" s="136"/>
      <c r="DST17" s="136"/>
      <c r="DSU17" s="136"/>
      <c r="DSV17" s="136"/>
      <c r="DSW17" s="136"/>
      <c r="DSX17" s="136"/>
      <c r="DSY17" s="136"/>
      <c r="DSZ17" s="136"/>
      <c r="DTA17" s="136"/>
      <c r="DTB17" s="136"/>
      <c r="DTC17" s="136"/>
      <c r="DTD17" s="136"/>
      <c r="DTE17" s="136"/>
      <c r="DTF17" s="136"/>
      <c r="DTG17" s="136"/>
      <c r="DTH17" s="136"/>
      <c r="DTI17" s="136"/>
      <c r="DTJ17" s="136"/>
      <c r="DTK17" s="136"/>
      <c r="DTL17" s="136"/>
      <c r="DTM17" s="136"/>
      <c r="DTN17" s="136"/>
      <c r="DTO17" s="136"/>
      <c r="DTP17" s="136"/>
      <c r="DTQ17" s="136"/>
      <c r="DTR17" s="136"/>
      <c r="DTS17" s="136"/>
      <c r="DTT17" s="136"/>
      <c r="DTU17" s="136"/>
      <c r="DTV17" s="136"/>
      <c r="DTW17" s="136"/>
      <c r="DTX17" s="136"/>
      <c r="DTY17" s="136"/>
      <c r="DTZ17" s="136"/>
      <c r="DUA17" s="136"/>
      <c r="DUB17" s="136"/>
      <c r="DUC17" s="136"/>
      <c r="DUD17" s="136"/>
      <c r="DUE17" s="136"/>
      <c r="DUF17" s="136"/>
      <c r="DUG17" s="136"/>
      <c r="DUH17" s="136"/>
      <c r="DUI17" s="136"/>
      <c r="DUJ17" s="136"/>
      <c r="DUK17" s="136"/>
      <c r="DUL17" s="136"/>
      <c r="DUM17" s="136"/>
      <c r="DUN17" s="136"/>
      <c r="DUO17" s="136"/>
      <c r="DUP17" s="136"/>
      <c r="DUQ17" s="136"/>
      <c r="DUR17" s="136"/>
      <c r="DUS17" s="136"/>
      <c r="DUT17" s="136"/>
      <c r="DUU17" s="136"/>
      <c r="DUV17" s="136"/>
      <c r="DUW17" s="136"/>
      <c r="DUX17" s="136"/>
      <c r="DUY17" s="136"/>
      <c r="DUZ17" s="136"/>
      <c r="DVA17" s="136"/>
      <c r="DVB17" s="136"/>
      <c r="DVC17" s="136"/>
      <c r="DVD17" s="136"/>
      <c r="DVE17" s="136"/>
      <c r="DVF17" s="136"/>
      <c r="DVG17" s="136"/>
      <c r="DVH17" s="136"/>
      <c r="DVI17" s="136"/>
      <c r="DVJ17" s="136"/>
      <c r="DVK17" s="136"/>
      <c r="DVL17" s="136"/>
      <c r="DVM17" s="136"/>
      <c r="DVN17" s="136"/>
      <c r="DVO17" s="136"/>
      <c r="DVP17" s="136"/>
      <c r="DVQ17" s="136"/>
      <c r="DVR17" s="136"/>
      <c r="DVS17" s="136"/>
      <c r="DVT17" s="136"/>
      <c r="DVU17" s="136"/>
      <c r="DVV17" s="136"/>
      <c r="DVW17" s="136"/>
      <c r="DVX17" s="136"/>
      <c r="DVY17" s="136"/>
      <c r="DVZ17" s="136"/>
      <c r="DWA17" s="136"/>
      <c r="DWB17" s="136"/>
      <c r="DWC17" s="136"/>
      <c r="DWD17" s="136"/>
      <c r="DWE17" s="136"/>
      <c r="DWF17" s="136"/>
      <c r="DWG17" s="136"/>
      <c r="DWH17" s="136"/>
      <c r="DWI17" s="136"/>
      <c r="DWJ17" s="136"/>
      <c r="DWK17" s="136"/>
      <c r="DWL17" s="136"/>
      <c r="DWM17" s="136"/>
      <c r="DWN17" s="136"/>
      <c r="DWO17" s="136"/>
      <c r="DWP17" s="136"/>
      <c r="DWQ17" s="136"/>
      <c r="DWR17" s="136"/>
      <c r="DWS17" s="136"/>
      <c r="DWT17" s="136"/>
      <c r="DWU17" s="136"/>
      <c r="DWV17" s="136"/>
      <c r="DWW17" s="136"/>
      <c r="DWX17" s="136"/>
      <c r="DWY17" s="136"/>
      <c r="DWZ17" s="136"/>
      <c r="DXA17" s="136"/>
      <c r="DXB17" s="136"/>
      <c r="DXC17" s="136"/>
      <c r="DXD17" s="136"/>
      <c r="DXE17" s="136"/>
      <c r="DXF17" s="136"/>
      <c r="DXG17" s="136"/>
      <c r="DXH17" s="136"/>
      <c r="DXI17" s="136"/>
      <c r="DXJ17" s="136"/>
      <c r="DXK17" s="136"/>
      <c r="DXL17" s="136"/>
      <c r="DXM17" s="136"/>
      <c r="DXN17" s="136"/>
      <c r="DXO17" s="136"/>
      <c r="DXP17" s="136"/>
      <c r="DXQ17" s="136"/>
      <c r="DXR17" s="136"/>
      <c r="DXS17" s="136"/>
      <c r="DXT17" s="136"/>
      <c r="DXU17" s="136"/>
      <c r="DXV17" s="136"/>
      <c r="DXW17" s="136"/>
      <c r="DXX17" s="136"/>
      <c r="DXY17" s="136"/>
      <c r="DXZ17" s="136"/>
      <c r="DYA17" s="136"/>
      <c r="DYB17" s="136"/>
      <c r="DYC17" s="136"/>
      <c r="DYD17" s="136"/>
      <c r="DYE17" s="136"/>
      <c r="DYF17" s="136"/>
      <c r="DYG17" s="136"/>
      <c r="DYH17" s="136"/>
      <c r="DYI17" s="136"/>
      <c r="DYJ17" s="136"/>
      <c r="DYK17" s="136"/>
      <c r="DYL17" s="136"/>
      <c r="DYM17" s="136"/>
      <c r="DYN17" s="136"/>
      <c r="DYO17" s="136"/>
      <c r="DYP17" s="136"/>
      <c r="DYQ17" s="136"/>
      <c r="DYR17" s="136"/>
      <c r="DYS17" s="136"/>
      <c r="DYT17" s="136"/>
      <c r="DYU17" s="136"/>
      <c r="DYV17" s="136"/>
      <c r="DYW17" s="136"/>
      <c r="DYX17" s="136"/>
      <c r="DYY17" s="136"/>
      <c r="DYZ17" s="136"/>
      <c r="DZA17" s="136"/>
      <c r="DZB17" s="136"/>
      <c r="DZC17" s="136"/>
      <c r="DZD17" s="136"/>
      <c r="DZE17" s="136"/>
      <c r="DZF17" s="136"/>
      <c r="DZG17" s="136"/>
      <c r="DZH17" s="136"/>
      <c r="DZI17" s="136"/>
      <c r="DZJ17" s="136"/>
      <c r="DZK17" s="136"/>
      <c r="DZL17" s="136"/>
      <c r="DZM17" s="136"/>
      <c r="DZN17" s="136"/>
      <c r="DZO17" s="136"/>
      <c r="DZP17" s="136"/>
      <c r="DZQ17" s="136"/>
      <c r="DZR17" s="136"/>
      <c r="DZS17" s="136"/>
      <c r="DZT17" s="136"/>
      <c r="DZU17" s="136"/>
      <c r="DZV17" s="136"/>
      <c r="DZW17" s="136"/>
      <c r="DZX17" s="136"/>
      <c r="DZY17" s="136"/>
      <c r="DZZ17" s="136"/>
      <c r="EAA17" s="136"/>
      <c r="EAB17" s="136"/>
      <c r="EAC17" s="136"/>
      <c r="EAD17" s="136"/>
      <c r="EAE17" s="136"/>
      <c r="EAF17" s="136"/>
      <c r="EAG17" s="136"/>
      <c r="EAH17" s="136"/>
      <c r="EAI17" s="136"/>
      <c r="EAJ17" s="136"/>
      <c r="EAK17" s="136"/>
      <c r="EAL17" s="136"/>
      <c r="EAM17" s="136"/>
      <c r="EAN17" s="136"/>
      <c r="EAO17" s="136"/>
      <c r="EAP17" s="136"/>
      <c r="EAQ17" s="136"/>
      <c r="EAR17" s="136"/>
      <c r="EAS17" s="136"/>
      <c r="EAT17" s="136"/>
      <c r="EAU17" s="136"/>
      <c r="EAV17" s="136"/>
      <c r="EAW17" s="136"/>
      <c r="EAX17" s="136"/>
      <c r="EAY17" s="136"/>
      <c r="EAZ17" s="136"/>
      <c r="EBA17" s="136"/>
      <c r="EBB17" s="136"/>
      <c r="EBC17" s="136"/>
      <c r="EBD17" s="136"/>
      <c r="EBE17" s="136"/>
      <c r="EBF17" s="136"/>
      <c r="EBG17" s="136"/>
      <c r="EBH17" s="136"/>
      <c r="EBI17" s="136"/>
      <c r="EBJ17" s="136"/>
      <c r="EBK17" s="136"/>
      <c r="EBL17" s="136"/>
      <c r="EBM17" s="136"/>
      <c r="EBN17" s="136"/>
      <c r="EBO17" s="136"/>
      <c r="EBP17" s="136"/>
      <c r="EBQ17" s="136"/>
      <c r="EBR17" s="136"/>
      <c r="EBS17" s="136"/>
      <c r="EBT17" s="136"/>
      <c r="EBU17" s="136"/>
      <c r="EBV17" s="136"/>
      <c r="EBW17" s="136"/>
      <c r="EBX17" s="136"/>
      <c r="EBY17" s="136"/>
      <c r="EBZ17" s="136"/>
      <c r="ECA17" s="136"/>
      <c r="ECB17" s="136"/>
      <c r="ECC17" s="136"/>
      <c r="ECD17" s="136"/>
      <c r="ECE17" s="136"/>
      <c r="ECF17" s="136"/>
      <c r="ECG17" s="136"/>
      <c r="ECH17" s="136"/>
      <c r="ECI17" s="136"/>
      <c r="ECJ17" s="136"/>
      <c r="ECK17" s="136"/>
      <c r="ECL17" s="136"/>
      <c r="ECM17" s="136"/>
      <c r="ECN17" s="136"/>
      <c r="ECO17" s="136"/>
      <c r="ECP17" s="136"/>
      <c r="ECQ17" s="136"/>
      <c r="ECR17" s="136"/>
      <c r="ECS17" s="136"/>
      <c r="ECT17" s="136"/>
      <c r="ECU17" s="136"/>
      <c r="ECV17" s="136"/>
      <c r="ECW17" s="136"/>
      <c r="ECX17" s="136"/>
      <c r="ECY17" s="136"/>
      <c r="ECZ17" s="136"/>
      <c r="EDA17" s="136"/>
      <c r="EDB17" s="136"/>
      <c r="EDC17" s="136"/>
      <c r="EDD17" s="136"/>
      <c r="EDE17" s="136"/>
      <c r="EDF17" s="136"/>
      <c r="EDG17" s="136"/>
      <c r="EDH17" s="136"/>
      <c r="EDI17" s="136"/>
      <c r="EDJ17" s="136"/>
      <c r="EDK17" s="136"/>
      <c r="EDL17" s="136"/>
      <c r="EDM17" s="136"/>
      <c r="EDN17" s="136"/>
      <c r="EDO17" s="136"/>
      <c r="EDP17" s="136"/>
      <c r="EDQ17" s="136"/>
      <c r="EDR17" s="136"/>
      <c r="EDS17" s="136"/>
      <c r="EDT17" s="136"/>
      <c r="EDU17" s="136"/>
      <c r="EDV17" s="136"/>
      <c r="EDW17" s="136"/>
      <c r="EDX17" s="136"/>
      <c r="EDY17" s="136"/>
      <c r="EDZ17" s="136"/>
      <c r="EEA17" s="136"/>
      <c r="EEB17" s="136"/>
      <c r="EEC17" s="136"/>
      <c r="EED17" s="136"/>
      <c r="EEE17" s="136"/>
      <c r="EEF17" s="136"/>
      <c r="EEG17" s="136"/>
      <c r="EEH17" s="136"/>
      <c r="EEI17" s="136"/>
      <c r="EEJ17" s="136"/>
      <c r="EEK17" s="136"/>
      <c r="EEL17" s="136"/>
      <c r="EEM17" s="136"/>
      <c r="EEN17" s="136"/>
      <c r="EEO17" s="136"/>
      <c r="EEP17" s="136"/>
      <c r="EEQ17" s="136"/>
      <c r="EER17" s="136"/>
      <c r="EES17" s="136"/>
      <c r="EET17" s="136"/>
      <c r="EEU17" s="136"/>
      <c r="EEV17" s="136"/>
      <c r="EEW17" s="136"/>
      <c r="EEX17" s="136"/>
      <c r="EEY17" s="136"/>
      <c r="EEZ17" s="136"/>
      <c r="EFA17" s="136"/>
      <c r="EFB17" s="136"/>
      <c r="EFC17" s="136"/>
      <c r="EFD17" s="136"/>
      <c r="EFE17" s="136"/>
      <c r="EFF17" s="136"/>
      <c r="EFG17" s="136"/>
      <c r="EFH17" s="136"/>
      <c r="EFI17" s="136"/>
      <c r="EFJ17" s="136"/>
      <c r="EFK17" s="136"/>
      <c r="EFL17" s="136"/>
      <c r="EFM17" s="136"/>
      <c r="EFN17" s="136"/>
      <c r="EFO17" s="136"/>
      <c r="EFP17" s="136"/>
      <c r="EFQ17" s="136"/>
      <c r="EFR17" s="136"/>
      <c r="EFS17" s="136"/>
      <c r="EFT17" s="136"/>
      <c r="EFU17" s="136"/>
      <c r="EFV17" s="136"/>
      <c r="EFW17" s="136"/>
      <c r="EFX17" s="136"/>
      <c r="EFY17" s="136"/>
      <c r="EFZ17" s="136"/>
      <c r="EGA17" s="136"/>
      <c r="EGB17" s="136"/>
      <c r="EGC17" s="136"/>
      <c r="EGD17" s="136"/>
      <c r="EGE17" s="136"/>
      <c r="EGF17" s="136"/>
      <c r="EGG17" s="136"/>
      <c r="EGH17" s="136"/>
      <c r="EGI17" s="136"/>
      <c r="EGJ17" s="136"/>
      <c r="EGK17" s="136"/>
      <c r="EGL17" s="136"/>
      <c r="EGM17" s="136"/>
      <c r="EGN17" s="136"/>
      <c r="EGO17" s="136"/>
      <c r="EGP17" s="136"/>
      <c r="EGQ17" s="136"/>
      <c r="EGR17" s="136"/>
      <c r="EGS17" s="136"/>
      <c r="EGT17" s="136"/>
      <c r="EGU17" s="136"/>
      <c r="EGV17" s="136"/>
      <c r="EGW17" s="136"/>
      <c r="EGX17" s="136"/>
      <c r="EGY17" s="136"/>
      <c r="EGZ17" s="136"/>
      <c r="EHA17" s="136"/>
      <c r="EHB17" s="136"/>
      <c r="EHC17" s="136"/>
      <c r="EHD17" s="136"/>
      <c r="EHE17" s="136"/>
      <c r="EHF17" s="136"/>
      <c r="EHG17" s="136"/>
      <c r="EHH17" s="136"/>
      <c r="EHI17" s="136"/>
      <c r="EHJ17" s="136"/>
      <c r="EHK17" s="136"/>
      <c r="EHL17" s="136"/>
      <c r="EHM17" s="136"/>
      <c r="EHN17" s="136"/>
      <c r="EHO17" s="136"/>
      <c r="EHP17" s="136"/>
      <c r="EHQ17" s="136"/>
      <c r="EHR17" s="136"/>
      <c r="EHS17" s="136"/>
      <c r="EHT17" s="136"/>
      <c r="EHU17" s="136"/>
      <c r="EHV17" s="136"/>
      <c r="EHW17" s="136"/>
      <c r="EHX17" s="136"/>
      <c r="EHY17" s="136"/>
      <c r="EHZ17" s="136"/>
      <c r="EIA17" s="136"/>
      <c r="EIB17" s="136"/>
      <c r="EIC17" s="136"/>
      <c r="EID17" s="136"/>
      <c r="EIE17" s="136"/>
      <c r="EIF17" s="136"/>
      <c r="EIG17" s="136"/>
      <c r="EIH17" s="136"/>
      <c r="EII17" s="136"/>
      <c r="EIJ17" s="136"/>
      <c r="EIK17" s="136"/>
      <c r="EIL17" s="136"/>
      <c r="EIM17" s="136"/>
      <c r="EIN17" s="136"/>
      <c r="EIO17" s="136"/>
      <c r="EIP17" s="136"/>
      <c r="EIQ17" s="136"/>
      <c r="EIR17" s="136"/>
      <c r="EIS17" s="136"/>
      <c r="EIT17" s="136"/>
      <c r="EIU17" s="136"/>
      <c r="EIV17" s="136"/>
      <c r="EIW17" s="136"/>
      <c r="EIX17" s="136"/>
      <c r="EIY17" s="136"/>
      <c r="EIZ17" s="136"/>
      <c r="EJA17" s="136"/>
      <c r="EJB17" s="136"/>
      <c r="EJC17" s="136"/>
      <c r="EJD17" s="136"/>
      <c r="EJE17" s="136"/>
      <c r="EJF17" s="136"/>
      <c r="EJG17" s="136"/>
      <c r="EJH17" s="136"/>
      <c r="EJI17" s="136"/>
      <c r="EJJ17" s="136"/>
      <c r="EJK17" s="136"/>
      <c r="EJL17" s="136"/>
      <c r="EJM17" s="136"/>
      <c r="EJN17" s="136"/>
      <c r="EJO17" s="136"/>
      <c r="EJP17" s="136"/>
      <c r="EJQ17" s="136"/>
      <c r="EJR17" s="136"/>
      <c r="EJS17" s="136"/>
      <c r="EJT17" s="136"/>
      <c r="EJU17" s="136"/>
      <c r="EJV17" s="136"/>
      <c r="EJW17" s="136"/>
      <c r="EJX17" s="136"/>
      <c r="EJY17" s="136"/>
      <c r="EJZ17" s="136"/>
      <c r="EKA17" s="136"/>
      <c r="EKB17" s="136"/>
      <c r="EKC17" s="136"/>
      <c r="EKD17" s="136"/>
      <c r="EKE17" s="136"/>
      <c r="EKF17" s="136"/>
      <c r="EKG17" s="136"/>
      <c r="EKH17" s="136"/>
      <c r="EKI17" s="136"/>
      <c r="EKJ17" s="136"/>
      <c r="EKK17" s="136"/>
      <c r="EKL17" s="136"/>
      <c r="EKM17" s="136"/>
      <c r="EKN17" s="136"/>
      <c r="EKO17" s="136"/>
      <c r="EKP17" s="136"/>
      <c r="EKQ17" s="136"/>
      <c r="EKR17" s="136"/>
      <c r="EKS17" s="136"/>
      <c r="EKT17" s="136"/>
      <c r="EKU17" s="136"/>
      <c r="EKV17" s="136"/>
      <c r="EKW17" s="136"/>
      <c r="EKX17" s="136"/>
      <c r="EKY17" s="136"/>
      <c r="EKZ17" s="136"/>
      <c r="ELA17" s="136"/>
      <c r="ELB17" s="136"/>
      <c r="ELC17" s="136"/>
      <c r="ELD17" s="136"/>
      <c r="ELE17" s="136"/>
      <c r="ELF17" s="136"/>
      <c r="ELG17" s="136"/>
      <c r="ELH17" s="136"/>
      <c r="ELI17" s="136"/>
      <c r="ELJ17" s="136"/>
      <c r="ELK17" s="136"/>
      <c r="ELL17" s="136"/>
      <c r="ELM17" s="136"/>
      <c r="ELN17" s="136"/>
      <c r="ELO17" s="136"/>
      <c r="ELP17" s="136"/>
      <c r="ELQ17" s="136"/>
      <c r="ELR17" s="136"/>
      <c r="ELS17" s="136"/>
      <c r="ELT17" s="136"/>
      <c r="ELU17" s="136"/>
      <c r="ELV17" s="136"/>
      <c r="ELW17" s="136"/>
      <c r="ELX17" s="136"/>
      <c r="ELY17" s="136"/>
      <c r="ELZ17" s="136"/>
      <c r="EMA17" s="136"/>
      <c r="EMB17" s="136"/>
      <c r="EMC17" s="136"/>
      <c r="EMD17" s="136"/>
      <c r="EME17" s="136"/>
      <c r="EMF17" s="136"/>
      <c r="EMG17" s="136"/>
      <c r="EMH17" s="136"/>
      <c r="EMI17" s="136"/>
      <c r="EMJ17" s="136"/>
      <c r="EMK17" s="136"/>
      <c r="EML17" s="136"/>
      <c r="EMM17" s="136"/>
      <c r="EMN17" s="136"/>
      <c r="EMO17" s="136"/>
      <c r="EMP17" s="136"/>
      <c r="EMQ17" s="136"/>
      <c r="EMR17" s="136"/>
      <c r="EMS17" s="136"/>
      <c r="EMT17" s="136"/>
      <c r="EMU17" s="136"/>
      <c r="EMV17" s="136"/>
      <c r="EMW17" s="136"/>
      <c r="EMX17" s="136"/>
      <c r="EMY17" s="136"/>
      <c r="EMZ17" s="136"/>
      <c r="ENA17" s="136"/>
      <c r="ENB17" s="136"/>
      <c r="ENC17" s="136"/>
      <c r="END17" s="136"/>
      <c r="ENE17" s="136"/>
      <c r="ENF17" s="136"/>
      <c r="ENG17" s="136"/>
      <c r="ENH17" s="136"/>
      <c r="ENI17" s="136"/>
      <c r="ENJ17" s="136"/>
      <c r="ENK17" s="136"/>
      <c r="ENL17" s="136"/>
      <c r="ENM17" s="136"/>
      <c r="ENN17" s="136"/>
      <c r="ENO17" s="136"/>
      <c r="ENP17" s="136"/>
      <c r="ENQ17" s="136"/>
      <c r="ENR17" s="136"/>
      <c r="ENS17" s="136"/>
      <c r="ENT17" s="136"/>
      <c r="ENU17" s="136"/>
      <c r="ENV17" s="136"/>
      <c r="ENW17" s="136"/>
      <c r="ENX17" s="136"/>
      <c r="ENY17" s="136"/>
      <c r="ENZ17" s="136"/>
      <c r="EOA17" s="136"/>
      <c r="EOB17" s="136"/>
      <c r="EOC17" s="136"/>
      <c r="EOD17" s="136"/>
      <c r="EOE17" s="136"/>
      <c r="EOF17" s="136"/>
      <c r="EOG17" s="136"/>
      <c r="EOH17" s="136"/>
      <c r="EOI17" s="136"/>
      <c r="EOJ17" s="136"/>
      <c r="EOK17" s="136"/>
      <c r="EOL17" s="136"/>
      <c r="EOM17" s="136"/>
      <c r="EON17" s="136"/>
      <c r="EOO17" s="136"/>
      <c r="EOP17" s="136"/>
      <c r="EOQ17" s="136"/>
      <c r="EOR17" s="136"/>
      <c r="EOS17" s="136"/>
      <c r="EOT17" s="136"/>
      <c r="EOU17" s="136"/>
      <c r="EOV17" s="136"/>
      <c r="EOW17" s="136"/>
      <c r="EOX17" s="136"/>
      <c r="EOY17" s="136"/>
      <c r="EOZ17" s="136"/>
      <c r="EPA17" s="136"/>
      <c r="EPB17" s="136"/>
      <c r="EPC17" s="136"/>
      <c r="EPD17" s="136"/>
      <c r="EPE17" s="136"/>
      <c r="EPF17" s="136"/>
      <c r="EPG17" s="136"/>
      <c r="EPH17" s="136"/>
      <c r="EPI17" s="136"/>
      <c r="EPJ17" s="136"/>
      <c r="EPK17" s="136"/>
      <c r="EPL17" s="136"/>
      <c r="EPM17" s="136"/>
      <c r="EPN17" s="136"/>
      <c r="EPO17" s="136"/>
      <c r="EPP17" s="136"/>
      <c r="EPQ17" s="136"/>
      <c r="EPR17" s="136"/>
      <c r="EPS17" s="136"/>
      <c r="EPT17" s="136"/>
      <c r="EPU17" s="136"/>
      <c r="EPV17" s="136"/>
      <c r="EPW17" s="136"/>
      <c r="EPX17" s="136"/>
      <c r="EPY17" s="136"/>
      <c r="EPZ17" s="136"/>
      <c r="EQA17" s="136"/>
      <c r="EQB17" s="136"/>
      <c r="EQC17" s="136"/>
      <c r="EQD17" s="136"/>
      <c r="EQE17" s="136"/>
      <c r="EQF17" s="136"/>
      <c r="EQG17" s="136"/>
      <c r="EQH17" s="136"/>
      <c r="EQI17" s="136"/>
      <c r="EQJ17" s="136"/>
      <c r="EQK17" s="136"/>
      <c r="EQL17" s="136"/>
      <c r="EQM17" s="136"/>
      <c r="EQN17" s="136"/>
      <c r="EQO17" s="136"/>
      <c r="EQP17" s="136"/>
      <c r="EQQ17" s="136"/>
      <c r="EQR17" s="136"/>
      <c r="EQS17" s="136"/>
      <c r="EQT17" s="136"/>
      <c r="EQU17" s="136"/>
      <c r="EQV17" s="136"/>
      <c r="EQW17" s="136"/>
      <c r="EQX17" s="136"/>
      <c r="EQY17" s="136"/>
      <c r="EQZ17" s="136"/>
      <c r="ERA17" s="136"/>
      <c r="ERB17" s="136"/>
      <c r="ERC17" s="136"/>
      <c r="ERD17" s="136"/>
      <c r="ERE17" s="136"/>
      <c r="ERF17" s="136"/>
      <c r="ERG17" s="136"/>
      <c r="ERH17" s="136"/>
      <c r="ERI17" s="136"/>
      <c r="ERJ17" s="136"/>
      <c r="ERK17" s="136"/>
      <c r="ERL17" s="136"/>
      <c r="ERM17" s="136"/>
      <c r="ERN17" s="136"/>
      <c r="ERO17" s="136"/>
      <c r="ERP17" s="136"/>
      <c r="ERQ17" s="136"/>
      <c r="ERR17" s="136"/>
      <c r="ERS17" s="136"/>
      <c r="ERT17" s="136"/>
      <c r="ERU17" s="136"/>
      <c r="ERV17" s="136"/>
      <c r="ERW17" s="136"/>
      <c r="ERX17" s="136"/>
      <c r="ERY17" s="136"/>
      <c r="ERZ17" s="136"/>
      <c r="ESA17" s="136"/>
      <c r="ESB17" s="136"/>
      <c r="ESC17" s="136"/>
      <c r="ESD17" s="136"/>
      <c r="ESE17" s="136"/>
      <c r="ESF17" s="136"/>
      <c r="ESG17" s="136"/>
      <c r="ESH17" s="136"/>
      <c r="ESI17" s="136"/>
      <c r="ESJ17" s="136"/>
      <c r="ESK17" s="136"/>
      <c r="ESL17" s="136"/>
      <c r="ESM17" s="136"/>
      <c r="ESN17" s="136"/>
      <c r="ESO17" s="136"/>
      <c r="ESP17" s="136"/>
      <c r="ESQ17" s="136"/>
      <c r="ESR17" s="136"/>
      <c r="ESS17" s="136"/>
      <c r="EST17" s="136"/>
      <c r="ESU17" s="136"/>
      <c r="ESV17" s="136"/>
      <c r="ESW17" s="136"/>
      <c r="ESX17" s="136"/>
      <c r="ESY17" s="136"/>
      <c r="ESZ17" s="136"/>
      <c r="ETA17" s="136"/>
      <c r="ETB17" s="136"/>
      <c r="ETC17" s="136"/>
      <c r="ETD17" s="136"/>
      <c r="ETE17" s="136"/>
      <c r="ETF17" s="136"/>
      <c r="ETG17" s="136"/>
      <c r="ETH17" s="136"/>
      <c r="ETI17" s="136"/>
      <c r="ETJ17" s="136"/>
      <c r="ETK17" s="136"/>
      <c r="ETL17" s="136"/>
      <c r="ETM17" s="136"/>
      <c r="ETN17" s="136"/>
      <c r="ETO17" s="136"/>
      <c r="ETP17" s="136"/>
      <c r="ETQ17" s="136"/>
      <c r="ETR17" s="136"/>
      <c r="ETS17" s="136"/>
      <c r="ETT17" s="136"/>
      <c r="ETU17" s="136"/>
      <c r="ETV17" s="136"/>
      <c r="ETW17" s="136"/>
      <c r="ETX17" s="136"/>
      <c r="ETY17" s="136"/>
      <c r="ETZ17" s="136"/>
      <c r="EUA17" s="136"/>
      <c r="EUB17" s="136"/>
      <c r="EUC17" s="136"/>
      <c r="EUD17" s="136"/>
      <c r="EUE17" s="136"/>
      <c r="EUF17" s="136"/>
      <c r="EUG17" s="136"/>
      <c r="EUH17" s="136"/>
      <c r="EUI17" s="136"/>
      <c r="EUJ17" s="136"/>
      <c r="EUK17" s="136"/>
      <c r="EUL17" s="136"/>
      <c r="EUM17" s="136"/>
      <c r="EUN17" s="136"/>
      <c r="EUO17" s="136"/>
      <c r="EUP17" s="136"/>
      <c r="EUQ17" s="136"/>
      <c r="EUR17" s="136"/>
      <c r="EUS17" s="136"/>
      <c r="EUT17" s="136"/>
      <c r="EUU17" s="136"/>
      <c r="EUV17" s="136"/>
      <c r="EUW17" s="136"/>
      <c r="EUX17" s="136"/>
      <c r="EUY17" s="136"/>
      <c r="EUZ17" s="136"/>
      <c r="EVA17" s="136"/>
      <c r="EVB17" s="136"/>
      <c r="EVC17" s="136"/>
      <c r="EVD17" s="136"/>
      <c r="EVE17" s="136"/>
      <c r="EVF17" s="136"/>
      <c r="EVG17" s="136"/>
      <c r="EVH17" s="136"/>
      <c r="EVI17" s="136"/>
      <c r="EVJ17" s="136"/>
      <c r="EVK17" s="136"/>
      <c r="EVL17" s="136"/>
      <c r="EVM17" s="136"/>
      <c r="EVN17" s="136"/>
      <c r="EVO17" s="136"/>
      <c r="EVP17" s="136"/>
      <c r="EVQ17" s="136"/>
      <c r="EVR17" s="136"/>
      <c r="EVS17" s="136"/>
      <c r="EVT17" s="136"/>
      <c r="EVU17" s="136"/>
      <c r="EVV17" s="136"/>
      <c r="EVW17" s="136"/>
      <c r="EVX17" s="136"/>
      <c r="EVY17" s="136"/>
      <c r="EVZ17" s="136"/>
      <c r="EWA17" s="136"/>
      <c r="EWB17" s="136"/>
      <c r="EWC17" s="136"/>
      <c r="EWD17" s="136"/>
      <c r="EWE17" s="136"/>
      <c r="EWF17" s="136"/>
      <c r="EWG17" s="136"/>
      <c r="EWH17" s="136"/>
      <c r="EWI17" s="136"/>
      <c r="EWJ17" s="136"/>
      <c r="EWK17" s="136"/>
      <c r="EWL17" s="136"/>
      <c r="EWM17" s="136"/>
      <c r="EWN17" s="136"/>
      <c r="EWO17" s="136"/>
      <c r="EWP17" s="136"/>
      <c r="EWQ17" s="136"/>
      <c r="EWR17" s="136"/>
      <c r="EWS17" s="136"/>
      <c r="EWT17" s="136"/>
      <c r="EWU17" s="136"/>
      <c r="EWV17" s="136"/>
      <c r="EWW17" s="136"/>
      <c r="EWX17" s="136"/>
      <c r="EWY17" s="136"/>
      <c r="EWZ17" s="136"/>
      <c r="EXA17" s="136"/>
      <c r="EXB17" s="136"/>
      <c r="EXC17" s="136"/>
      <c r="EXD17" s="136"/>
      <c r="EXE17" s="136"/>
      <c r="EXF17" s="136"/>
      <c r="EXG17" s="136"/>
      <c r="EXH17" s="136"/>
      <c r="EXI17" s="136"/>
      <c r="EXJ17" s="136"/>
      <c r="EXK17" s="136"/>
      <c r="EXL17" s="136"/>
      <c r="EXM17" s="136"/>
      <c r="EXN17" s="136"/>
      <c r="EXO17" s="136"/>
      <c r="EXP17" s="136"/>
      <c r="EXQ17" s="136"/>
      <c r="EXR17" s="136"/>
      <c r="EXS17" s="136"/>
      <c r="EXT17" s="136"/>
      <c r="EXU17" s="136"/>
      <c r="EXV17" s="136"/>
      <c r="EXW17" s="136"/>
      <c r="EXX17" s="136"/>
      <c r="EXY17" s="136"/>
      <c r="EXZ17" s="136"/>
      <c r="EYA17" s="136"/>
      <c r="EYB17" s="136"/>
      <c r="EYC17" s="136"/>
      <c r="EYD17" s="136"/>
      <c r="EYE17" s="136"/>
      <c r="EYF17" s="136"/>
      <c r="EYG17" s="136"/>
      <c r="EYH17" s="136"/>
      <c r="EYI17" s="136"/>
      <c r="EYJ17" s="136"/>
      <c r="EYK17" s="136"/>
      <c r="EYL17" s="136"/>
      <c r="EYM17" s="136"/>
      <c r="EYN17" s="136"/>
      <c r="EYO17" s="136"/>
      <c r="EYP17" s="136"/>
      <c r="EYQ17" s="136"/>
      <c r="EYR17" s="136"/>
      <c r="EYS17" s="136"/>
      <c r="EYT17" s="136"/>
      <c r="EYU17" s="136"/>
      <c r="EYV17" s="136"/>
      <c r="EYW17" s="136"/>
      <c r="EYX17" s="136"/>
      <c r="EYY17" s="136"/>
      <c r="EYZ17" s="136"/>
      <c r="EZA17" s="136"/>
      <c r="EZB17" s="136"/>
      <c r="EZC17" s="136"/>
      <c r="EZD17" s="136"/>
      <c r="EZE17" s="136"/>
      <c r="EZF17" s="136"/>
      <c r="EZG17" s="136"/>
      <c r="EZH17" s="136"/>
      <c r="EZI17" s="136"/>
      <c r="EZJ17" s="136"/>
      <c r="EZK17" s="136"/>
      <c r="EZL17" s="136"/>
      <c r="EZM17" s="136"/>
      <c r="EZN17" s="136"/>
      <c r="EZO17" s="136"/>
      <c r="EZP17" s="136"/>
      <c r="EZQ17" s="136"/>
      <c r="EZR17" s="136"/>
      <c r="EZS17" s="136"/>
      <c r="EZT17" s="136"/>
      <c r="EZU17" s="136"/>
      <c r="EZV17" s="136"/>
      <c r="EZW17" s="136"/>
      <c r="EZX17" s="136"/>
      <c r="EZY17" s="136"/>
      <c r="EZZ17" s="136"/>
      <c r="FAA17" s="136"/>
      <c r="FAB17" s="136"/>
      <c r="FAC17" s="136"/>
      <c r="FAD17" s="136"/>
      <c r="FAE17" s="136"/>
      <c r="FAF17" s="136"/>
      <c r="FAG17" s="136"/>
      <c r="FAH17" s="136"/>
      <c r="FAI17" s="136"/>
      <c r="FAJ17" s="136"/>
      <c r="FAK17" s="136"/>
      <c r="FAL17" s="136"/>
      <c r="FAM17" s="136"/>
      <c r="FAN17" s="136"/>
      <c r="FAO17" s="136"/>
      <c r="FAP17" s="136"/>
      <c r="FAQ17" s="136"/>
      <c r="FAR17" s="136"/>
      <c r="FAS17" s="136"/>
      <c r="FAT17" s="136"/>
      <c r="FAU17" s="136"/>
      <c r="FAV17" s="136"/>
      <c r="FAW17" s="136"/>
      <c r="FAX17" s="136"/>
      <c r="FAY17" s="136"/>
      <c r="FAZ17" s="136"/>
      <c r="FBA17" s="136"/>
      <c r="FBB17" s="136"/>
      <c r="FBC17" s="136"/>
      <c r="FBD17" s="136"/>
      <c r="FBE17" s="136"/>
      <c r="FBF17" s="136"/>
      <c r="FBG17" s="136"/>
      <c r="FBH17" s="136"/>
      <c r="FBI17" s="136"/>
      <c r="FBJ17" s="136"/>
      <c r="FBK17" s="136"/>
      <c r="FBL17" s="136"/>
      <c r="FBM17" s="136"/>
      <c r="FBN17" s="136"/>
      <c r="FBO17" s="136"/>
      <c r="FBP17" s="136"/>
      <c r="FBQ17" s="136"/>
      <c r="FBR17" s="136"/>
      <c r="FBS17" s="136"/>
      <c r="FBT17" s="136"/>
      <c r="FBU17" s="136"/>
      <c r="FBV17" s="136"/>
      <c r="FBW17" s="136"/>
      <c r="FBX17" s="136"/>
      <c r="FBY17" s="136"/>
      <c r="FBZ17" s="136"/>
      <c r="FCA17" s="136"/>
      <c r="FCB17" s="136"/>
      <c r="FCC17" s="136"/>
      <c r="FCD17" s="136"/>
      <c r="FCE17" s="136"/>
      <c r="FCF17" s="136"/>
      <c r="FCG17" s="136"/>
      <c r="FCH17" s="136"/>
      <c r="FCI17" s="136"/>
      <c r="FCJ17" s="136"/>
      <c r="FCK17" s="136"/>
      <c r="FCL17" s="136"/>
      <c r="FCM17" s="136"/>
      <c r="FCN17" s="136"/>
      <c r="FCO17" s="136"/>
      <c r="FCP17" s="136"/>
      <c r="FCQ17" s="136"/>
      <c r="FCR17" s="136"/>
      <c r="FCS17" s="136"/>
      <c r="FCT17" s="136"/>
      <c r="FCU17" s="136"/>
      <c r="FCV17" s="136"/>
      <c r="FCW17" s="136"/>
      <c r="FCX17" s="136"/>
      <c r="FCY17" s="136"/>
      <c r="FCZ17" s="136"/>
      <c r="FDA17" s="136"/>
      <c r="FDB17" s="136"/>
      <c r="FDC17" s="136"/>
      <c r="FDD17" s="136"/>
      <c r="FDE17" s="136"/>
      <c r="FDF17" s="136"/>
      <c r="FDG17" s="136"/>
      <c r="FDH17" s="136"/>
      <c r="FDI17" s="136"/>
      <c r="FDJ17" s="136"/>
      <c r="FDK17" s="136"/>
      <c r="FDL17" s="136"/>
      <c r="FDM17" s="136"/>
      <c r="FDN17" s="136"/>
      <c r="FDO17" s="136"/>
      <c r="FDP17" s="136"/>
      <c r="FDQ17" s="136"/>
      <c r="FDR17" s="136"/>
      <c r="FDS17" s="136"/>
      <c r="FDT17" s="136"/>
      <c r="FDU17" s="136"/>
      <c r="FDV17" s="136"/>
      <c r="FDW17" s="136"/>
      <c r="FDX17" s="136"/>
      <c r="FDY17" s="136"/>
      <c r="FDZ17" s="136"/>
      <c r="FEA17" s="136"/>
      <c r="FEB17" s="136"/>
      <c r="FEC17" s="136"/>
      <c r="FED17" s="136"/>
      <c r="FEE17" s="136"/>
      <c r="FEF17" s="136"/>
      <c r="FEG17" s="136"/>
      <c r="FEH17" s="136"/>
      <c r="FEI17" s="136"/>
      <c r="FEJ17" s="136"/>
      <c r="FEK17" s="136"/>
      <c r="FEL17" s="136"/>
      <c r="FEM17" s="136"/>
      <c r="FEN17" s="136"/>
      <c r="FEO17" s="136"/>
      <c r="FEP17" s="136"/>
      <c r="FEQ17" s="136"/>
      <c r="FER17" s="136"/>
      <c r="FES17" s="136"/>
      <c r="FET17" s="136"/>
      <c r="FEU17" s="136"/>
      <c r="FEV17" s="136"/>
      <c r="FEW17" s="136"/>
      <c r="FEX17" s="136"/>
      <c r="FEY17" s="136"/>
      <c r="FEZ17" s="136"/>
      <c r="FFA17" s="136"/>
      <c r="FFB17" s="136"/>
      <c r="FFC17" s="136"/>
      <c r="FFD17" s="136"/>
      <c r="FFE17" s="136"/>
      <c r="FFF17" s="136"/>
      <c r="FFG17" s="136"/>
      <c r="FFH17" s="136"/>
      <c r="FFI17" s="136"/>
      <c r="FFJ17" s="136"/>
      <c r="FFK17" s="136"/>
      <c r="FFL17" s="136"/>
      <c r="FFM17" s="136"/>
      <c r="FFN17" s="136"/>
      <c r="FFO17" s="136"/>
      <c r="FFP17" s="136"/>
      <c r="FFQ17" s="136"/>
      <c r="FFR17" s="136"/>
      <c r="FFS17" s="136"/>
      <c r="FFT17" s="136"/>
      <c r="FFU17" s="136"/>
      <c r="FFV17" s="136"/>
      <c r="FFW17" s="136"/>
      <c r="FFX17" s="136"/>
      <c r="FFY17" s="136"/>
      <c r="FFZ17" s="136"/>
      <c r="FGA17" s="136"/>
      <c r="FGB17" s="136"/>
      <c r="FGC17" s="136"/>
      <c r="FGD17" s="136"/>
      <c r="FGE17" s="136"/>
      <c r="FGF17" s="136"/>
      <c r="FGG17" s="136"/>
      <c r="FGH17" s="136"/>
      <c r="FGI17" s="136"/>
      <c r="FGJ17" s="136"/>
      <c r="FGK17" s="136"/>
      <c r="FGL17" s="136"/>
      <c r="FGM17" s="136"/>
      <c r="FGN17" s="136"/>
      <c r="FGO17" s="136"/>
      <c r="FGP17" s="136"/>
      <c r="FGQ17" s="136"/>
      <c r="FGR17" s="136"/>
      <c r="FGS17" s="136"/>
      <c r="FGT17" s="136"/>
      <c r="FGU17" s="136"/>
      <c r="FGV17" s="136"/>
      <c r="FGW17" s="136"/>
      <c r="FGX17" s="136"/>
      <c r="FGY17" s="136"/>
      <c r="FGZ17" s="136"/>
      <c r="FHA17" s="136"/>
      <c r="FHB17" s="136"/>
      <c r="FHC17" s="136"/>
      <c r="FHD17" s="136"/>
      <c r="FHE17" s="136"/>
      <c r="FHF17" s="136"/>
      <c r="FHG17" s="136"/>
      <c r="FHH17" s="136"/>
      <c r="FHI17" s="136"/>
      <c r="FHJ17" s="136"/>
      <c r="FHK17" s="136"/>
      <c r="FHL17" s="136"/>
      <c r="FHM17" s="136"/>
      <c r="FHN17" s="136"/>
      <c r="FHO17" s="136"/>
      <c r="FHP17" s="136"/>
      <c r="FHQ17" s="136"/>
      <c r="FHR17" s="136"/>
      <c r="FHS17" s="136"/>
      <c r="FHT17" s="136"/>
      <c r="FHU17" s="136"/>
      <c r="FHV17" s="136"/>
      <c r="FHW17" s="136"/>
      <c r="FHX17" s="136"/>
      <c r="FHY17" s="136"/>
      <c r="FHZ17" s="136"/>
      <c r="FIA17" s="136"/>
      <c r="FIB17" s="136"/>
      <c r="FIC17" s="136"/>
      <c r="FID17" s="136"/>
      <c r="FIE17" s="136"/>
      <c r="FIF17" s="136"/>
      <c r="FIG17" s="136"/>
      <c r="FIH17" s="136"/>
      <c r="FII17" s="136"/>
      <c r="FIJ17" s="136"/>
      <c r="FIK17" s="136"/>
      <c r="FIL17" s="136"/>
      <c r="FIM17" s="136"/>
      <c r="FIN17" s="136"/>
      <c r="FIO17" s="136"/>
      <c r="FIP17" s="136"/>
      <c r="FIQ17" s="136"/>
      <c r="FIR17" s="136"/>
      <c r="FIS17" s="136"/>
      <c r="FIT17" s="136"/>
      <c r="FIU17" s="136"/>
      <c r="FIV17" s="136"/>
      <c r="FIW17" s="136"/>
      <c r="FIX17" s="136"/>
      <c r="FIY17" s="136"/>
      <c r="FIZ17" s="136"/>
      <c r="FJA17" s="136"/>
      <c r="FJB17" s="136"/>
      <c r="FJC17" s="136"/>
      <c r="FJD17" s="136"/>
      <c r="FJE17" s="136"/>
      <c r="FJF17" s="136"/>
      <c r="FJG17" s="136"/>
      <c r="FJH17" s="136"/>
      <c r="FJI17" s="136"/>
      <c r="FJJ17" s="136"/>
      <c r="FJK17" s="136"/>
      <c r="FJL17" s="136"/>
      <c r="FJM17" s="136"/>
      <c r="FJN17" s="136"/>
      <c r="FJO17" s="136"/>
      <c r="FJP17" s="136"/>
      <c r="FJQ17" s="136"/>
      <c r="FJR17" s="136"/>
      <c r="FJS17" s="136"/>
      <c r="FJT17" s="136"/>
      <c r="FJU17" s="136"/>
      <c r="FJV17" s="136"/>
      <c r="FJW17" s="136"/>
      <c r="FJX17" s="136"/>
      <c r="FJY17" s="136"/>
      <c r="FJZ17" s="136"/>
      <c r="FKA17" s="136"/>
      <c r="FKB17" s="136"/>
      <c r="FKC17" s="136"/>
      <c r="FKD17" s="136"/>
      <c r="FKE17" s="136"/>
      <c r="FKF17" s="136"/>
      <c r="FKG17" s="136"/>
      <c r="FKH17" s="136"/>
      <c r="FKI17" s="136"/>
      <c r="FKJ17" s="136"/>
      <c r="FKK17" s="136"/>
      <c r="FKL17" s="136"/>
      <c r="FKM17" s="136"/>
      <c r="FKN17" s="136"/>
      <c r="FKO17" s="136"/>
      <c r="FKP17" s="136"/>
      <c r="FKQ17" s="136"/>
      <c r="FKR17" s="136"/>
      <c r="FKS17" s="136"/>
      <c r="FKT17" s="136"/>
      <c r="FKU17" s="136"/>
      <c r="FKV17" s="136"/>
      <c r="FKW17" s="136"/>
      <c r="FKX17" s="136"/>
      <c r="FKY17" s="136"/>
      <c r="FKZ17" s="136"/>
      <c r="FLA17" s="136"/>
      <c r="FLB17" s="136"/>
      <c r="FLC17" s="136"/>
      <c r="FLD17" s="136"/>
      <c r="FLE17" s="136"/>
      <c r="FLF17" s="136"/>
      <c r="FLG17" s="136"/>
      <c r="FLH17" s="136"/>
      <c r="FLI17" s="136"/>
      <c r="FLJ17" s="136"/>
      <c r="FLK17" s="136"/>
      <c r="FLL17" s="136"/>
      <c r="FLM17" s="136"/>
      <c r="FLN17" s="136"/>
      <c r="FLO17" s="136"/>
      <c r="FLP17" s="136"/>
      <c r="FLQ17" s="136"/>
      <c r="FLR17" s="136"/>
      <c r="FLS17" s="136"/>
      <c r="FLT17" s="136"/>
      <c r="FLU17" s="136"/>
      <c r="FLV17" s="136"/>
      <c r="FLW17" s="136"/>
      <c r="FLX17" s="136"/>
      <c r="FLY17" s="136"/>
      <c r="FLZ17" s="136"/>
      <c r="FMA17" s="136"/>
      <c r="FMB17" s="136"/>
      <c r="FMC17" s="136"/>
      <c r="FMD17" s="136"/>
      <c r="FME17" s="136"/>
      <c r="FMF17" s="136"/>
      <c r="FMG17" s="136"/>
      <c r="FMH17" s="136"/>
      <c r="FMI17" s="136"/>
      <c r="FMJ17" s="136"/>
      <c r="FMK17" s="136"/>
      <c r="FML17" s="136"/>
      <c r="FMM17" s="136"/>
      <c r="FMN17" s="136"/>
      <c r="FMO17" s="136"/>
      <c r="FMP17" s="136"/>
      <c r="FMQ17" s="136"/>
      <c r="FMR17" s="136"/>
      <c r="FMS17" s="136"/>
      <c r="FMT17" s="136"/>
      <c r="FMU17" s="136"/>
      <c r="FMV17" s="136"/>
      <c r="FMW17" s="136"/>
      <c r="FMX17" s="136"/>
      <c r="FMY17" s="136"/>
      <c r="FMZ17" s="136"/>
      <c r="FNA17" s="136"/>
      <c r="FNB17" s="136"/>
      <c r="FNC17" s="136"/>
      <c r="FND17" s="136"/>
      <c r="FNE17" s="136"/>
      <c r="FNF17" s="136"/>
      <c r="FNG17" s="136"/>
      <c r="FNH17" s="136"/>
      <c r="FNI17" s="136"/>
      <c r="FNJ17" s="136"/>
      <c r="FNK17" s="136"/>
      <c r="FNL17" s="136"/>
      <c r="FNM17" s="136"/>
      <c r="FNN17" s="136"/>
      <c r="FNO17" s="136"/>
      <c r="FNP17" s="136"/>
      <c r="FNQ17" s="136"/>
      <c r="FNR17" s="136"/>
      <c r="FNS17" s="136"/>
      <c r="FNT17" s="136"/>
      <c r="FNU17" s="136"/>
      <c r="FNV17" s="136"/>
      <c r="FNW17" s="136"/>
      <c r="FNX17" s="136"/>
      <c r="FNY17" s="136"/>
      <c r="FNZ17" s="136"/>
      <c r="FOA17" s="136"/>
      <c r="FOB17" s="136"/>
      <c r="FOC17" s="136"/>
      <c r="FOD17" s="136"/>
      <c r="FOE17" s="136"/>
      <c r="FOF17" s="136"/>
      <c r="FOG17" s="136"/>
      <c r="FOH17" s="136"/>
      <c r="FOI17" s="136"/>
      <c r="FOJ17" s="136"/>
      <c r="FOK17" s="136"/>
      <c r="FOL17" s="136"/>
      <c r="FOM17" s="136"/>
      <c r="FON17" s="136"/>
      <c r="FOO17" s="136"/>
      <c r="FOP17" s="136"/>
      <c r="FOQ17" s="136"/>
      <c r="FOR17" s="136"/>
      <c r="FOS17" s="136"/>
      <c r="FOT17" s="136"/>
      <c r="FOU17" s="136"/>
      <c r="FOV17" s="136"/>
      <c r="FOW17" s="136"/>
      <c r="FOX17" s="136"/>
      <c r="FOY17" s="136"/>
      <c r="FOZ17" s="136"/>
      <c r="FPA17" s="136"/>
      <c r="FPB17" s="136"/>
      <c r="FPC17" s="136"/>
      <c r="FPD17" s="136"/>
      <c r="FPE17" s="136"/>
      <c r="FPF17" s="136"/>
      <c r="FPG17" s="136"/>
      <c r="FPH17" s="136"/>
      <c r="FPI17" s="136"/>
      <c r="FPJ17" s="136"/>
      <c r="FPK17" s="136"/>
      <c r="FPL17" s="136"/>
      <c r="FPM17" s="136"/>
      <c r="FPN17" s="136"/>
      <c r="FPO17" s="136"/>
      <c r="FPP17" s="136"/>
      <c r="FPQ17" s="136"/>
      <c r="FPR17" s="136"/>
      <c r="FPS17" s="136"/>
      <c r="FPT17" s="136"/>
      <c r="FPU17" s="136"/>
      <c r="FPV17" s="136"/>
      <c r="FPW17" s="136"/>
      <c r="FPX17" s="136"/>
      <c r="FPY17" s="136"/>
      <c r="FPZ17" s="136"/>
      <c r="FQA17" s="136"/>
      <c r="FQB17" s="136"/>
      <c r="FQC17" s="136"/>
      <c r="FQD17" s="136"/>
      <c r="FQE17" s="136"/>
      <c r="FQF17" s="136"/>
      <c r="FQG17" s="136"/>
      <c r="FQH17" s="136"/>
      <c r="FQI17" s="136"/>
      <c r="FQJ17" s="136"/>
      <c r="FQK17" s="136"/>
      <c r="FQL17" s="136"/>
      <c r="FQM17" s="136"/>
      <c r="FQN17" s="136"/>
      <c r="FQO17" s="136"/>
      <c r="FQP17" s="136"/>
      <c r="FQQ17" s="136"/>
      <c r="FQR17" s="136"/>
      <c r="FQS17" s="136"/>
      <c r="FQT17" s="136"/>
      <c r="FQU17" s="136"/>
      <c r="FQV17" s="136"/>
      <c r="FQW17" s="136"/>
      <c r="FQX17" s="136"/>
      <c r="FQY17" s="136"/>
      <c r="FQZ17" s="136"/>
      <c r="FRA17" s="136"/>
      <c r="FRB17" s="136"/>
      <c r="FRC17" s="136"/>
      <c r="FRD17" s="136"/>
      <c r="FRE17" s="136"/>
      <c r="FRF17" s="136"/>
      <c r="FRG17" s="136"/>
      <c r="FRH17" s="136"/>
      <c r="FRI17" s="136"/>
      <c r="FRJ17" s="136"/>
      <c r="FRK17" s="136"/>
      <c r="FRL17" s="136"/>
      <c r="FRM17" s="136"/>
      <c r="FRN17" s="136"/>
      <c r="FRO17" s="136"/>
      <c r="FRP17" s="136"/>
      <c r="FRQ17" s="136"/>
      <c r="FRR17" s="136"/>
      <c r="FRS17" s="136"/>
      <c r="FRT17" s="136"/>
      <c r="FRU17" s="136"/>
      <c r="FRV17" s="136"/>
      <c r="FRW17" s="136"/>
      <c r="FRX17" s="136"/>
      <c r="FRY17" s="136"/>
      <c r="FRZ17" s="136"/>
      <c r="FSA17" s="136"/>
      <c r="FSB17" s="136"/>
      <c r="FSC17" s="136"/>
      <c r="FSD17" s="136"/>
      <c r="FSE17" s="136"/>
      <c r="FSF17" s="136"/>
      <c r="FSG17" s="136"/>
      <c r="FSH17" s="136"/>
      <c r="FSI17" s="136"/>
      <c r="FSJ17" s="136"/>
      <c r="FSK17" s="136"/>
      <c r="FSL17" s="136"/>
      <c r="FSM17" s="136"/>
      <c r="FSN17" s="136"/>
      <c r="FSO17" s="136"/>
      <c r="FSP17" s="136"/>
      <c r="FSQ17" s="136"/>
      <c r="FSR17" s="136"/>
      <c r="FSS17" s="136"/>
      <c r="FST17" s="136"/>
      <c r="FSU17" s="136"/>
      <c r="FSV17" s="136"/>
      <c r="FSW17" s="136"/>
      <c r="FSX17" s="136"/>
      <c r="FSY17" s="136"/>
      <c r="FSZ17" s="136"/>
      <c r="FTA17" s="136"/>
      <c r="FTB17" s="136"/>
      <c r="FTC17" s="136"/>
      <c r="FTD17" s="136"/>
      <c r="FTE17" s="136"/>
      <c r="FTF17" s="136"/>
      <c r="FTG17" s="136"/>
      <c r="FTH17" s="136"/>
      <c r="FTI17" s="136"/>
      <c r="FTJ17" s="136"/>
      <c r="FTK17" s="136"/>
      <c r="FTL17" s="136"/>
      <c r="FTM17" s="136"/>
      <c r="FTN17" s="136"/>
      <c r="FTO17" s="136"/>
      <c r="FTP17" s="136"/>
      <c r="FTQ17" s="136"/>
      <c r="FTR17" s="136"/>
      <c r="FTS17" s="136"/>
      <c r="FTT17" s="136"/>
      <c r="FTU17" s="136"/>
      <c r="FTV17" s="136"/>
      <c r="FTW17" s="136"/>
      <c r="FTX17" s="136"/>
      <c r="FTY17" s="136"/>
      <c r="FTZ17" s="136"/>
      <c r="FUA17" s="136"/>
      <c r="FUB17" s="136"/>
      <c r="FUC17" s="136"/>
      <c r="FUD17" s="136"/>
      <c r="FUE17" s="136"/>
      <c r="FUF17" s="136"/>
      <c r="FUG17" s="136"/>
      <c r="FUH17" s="136"/>
      <c r="FUI17" s="136"/>
      <c r="FUJ17" s="136"/>
      <c r="FUK17" s="136"/>
      <c r="FUL17" s="136"/>
      <c r="FUM17" s="136"/>
      <c r="FUN17" s="136"/>
      <c r="FUO17" s="136"/>
      <c r="FUP17" s="136"/>
      <c r="FUQ17" s="136"/>
      <c r="FUR17" s="136"/>
      <c r="FUS17" s="136"/>
      <c r="FUT17" s="136"/>
      <c r="FUU17" s="136"/>
      <c r="FUV17" s="136"/>
      <c r="FUW17" s="136"/>
      <c r="FUX17" s="136"/>
      <c r="FUY17" s="136"/>
      <c r="FUZ17" s="136"/>
      <c r="FVA17" s="136"/>
      <c r="FVB17" s="136"/>
      <c r="FVC17" s="136"/>
      <c r="FVD17" s="136"/>
      <c r="FVE17" s="136"/>
      <c r="FVF17" s="136"/>
      <c r="FVG17" s="136"/>
      <c r="FVH17" s="136"/>
      <c r="FVI17" s="136"/>
      <c r="FVJ17" s="136"/>
      <c r="FVK17" s="136"/>
      <c r="FVL17" s="136"/>
      <c r="FVM17" s="136"/>
      <c r="FVN17" s="136"/>
      <c r="FVO17" s="136"/>
      <c r="FVP17" s="136"/>
      <c r="FVQ17" s="136"/>
      <c r="FVR17" s="136"/>
      <c r="FVS17" s="136"/>
      <c r="FVT17" s="136"/>
      <c r="FVU17" s="136"/>
      <c r="FVV17" s="136"/>
      <c r="FVW17" s="136"/>
      <c r="FVX17" s="136"/>
      <c r="FVY17" s="136"/>
      <c r="FVZ17" s="136"/>
      <c r="FWA17" s="136"/>
      <c r="FWB17" s="136"/>
      <c r="FWC17" s="136"/>
      <c r="FWD17" s="136"/>
      <c r="FWE17" s="136"/>
      <c r="FWF17" s="136"/>
      <c r="FWG17" s="136"/>
      <c r="FWH17" s="136"/>
      <c r="FWI17" s="136"/>
      <c r="FWJ17" s="136"/>
      <c r="FWK17" s="136"/>
      <c r="FWL17" s="136"/>
      <c r="FWM17" s="136"/>
      <c r="FWN17" s="136"/>
      <c r="FWO17" s="136"/>
      <c r="FWP17" s="136"/>
      <c r="FWQ17" s="136"/>
      <c r="FWR17" s="136"/>
      <c r="FWS17" s="136"/>
      <c r="FWT17" s="136"/>
      <c r="FWU17" s="136"/>
      <c r="FWV17" s="136"/>
      <c r="FWW17" s="136"/>
      <c r="FWX17" s="136"/>
      <c r="FWY17" s="136"/>
      <c r="FWZ17" s="136"/>
      <c r="FXA17" s="136"/>
      <c r="FXB17" s="136"/>
      <c r="FXC17" s="136"/>
      <c r="FXD17" s="136"/>
      <c r="FXE17" s="136"/>
      <c r="FXF17" s="136"/>
      <c r="FXG17" s="136"/>
      <c r="FXH17" s="136"/>
      <c r="FXI17" s="136"/>
      <c r="FXJ17" s="136"/>
      <c r="FXK17" s="136"/>
      <c r="FXL17" s="136"/>
      <c r="FXM17" s="136"/>
      <c r="FXN17" s="136"/>
      <c r="FXO17" s="136"/>
      <c r="FXP17" s="136"/>
      <c r="FXQ17" s="136"/>
      <c r="FXR17" s="136"/>
      <c r="FXS17" s="136"/>
      <c r="FXT17" s="136"/>
      <c r="FXU17" s="136"/>
      <c r="FXV17" s="136"/>
      <c r="FXW17" s="136"/>
      <c r="FXX17" s="136"/>
      <c r="FXY17" s="136"/>
      <c r="FXZ17" s="136"/>
      <c r="FYA17" s="136"/>
      <c r="FYB17" s="136"/>
      <c r="FYC17" s="136"/>
      <c r="FYD17" s="136"/>
      <c r="FYE17" s="136"/>
      <c r="FYF17" s="136"/>
      <c r="FYG17" s="136"/>
      <c r="FYH17" s="136"/>
      <c r="FYI17" s="136"/>
      <c r="FYJ17" s="136"/>
      <c r="FYK17" s="136"/>
      <c r="FYL17" s="136"/>
      <c r="FYM17" s="136"/>
      <c r="FYN17" s="136"/>
      <c r="FYO17" s="136"/>
      <c r="FYP17" s="136"/>
      <c r="FYQ17" s="136"/>
      <c r="FYR17" s="136"/>
      <c r="FYS17" s="136"/>
      <c r="FYT17" s="136"/>
      <c r="FYU17" s="136"/>
      <c r="FYV17" s="136"/>
      <c r="FYW17" s="136"/>
      <c r="FYX17" s="136"/>
      <c r="FYY17" s="136"/>
      <c r="FYZ17" s="136"/>
      <c r="FZA17" s="136"/>
      <c r="FZB17" s="136"/>
      <c r="FZC17" s="136"/>
      <c r="FZD17" s="136"/>
      <c r="FZE17" s="136"/>
      <c r="FZF17" s="136"/>
      <c r="FZG17" s="136"/>
      <c r="FZH17" s="136"/>
      <c r="FZI17" s="136"/>
      <c r="FZJ17" s="136"/>
      <c r="FZK17" s="136"/>
      <c r="FZL17" s="136"/>
      <c r="FZM17" s="136"/>
      <c r="FZN17" s="136"/>
      <c r="FZO17" s="136"/>
      <c r="FZP17" s="136"/>
      <c r="FZQ17" s="136"/>
      <c r="FZR17" s="136"/>
      <c r="FZS17" s="136"/>
      <c r="FZT17" s="136"/>
      <c r="FZU17" s="136"/>
      <c r="FZV17" s="136"/>
      <c r="FZW17" s="136"/>
      <c r="FZX17" s="136"/>
      <c r="FZY17" s="136"/>
      <c r="FZZ17" s="136"/>
      <c r="GAA17" s="136"/>
      <c r="GAB17" s="136"/>
      <c r="GAC17" s="136"/>
      <c r="GAD17" s="136"/>
      <c r="GAE17" s="136"/>
      <c r="GAF17" s="136"/>
      <c r="GAG17" s="136"/>
      <c r="GAH17" s="136"/>
      <c r="GAI17" s="136"/>
      <c r="GAJ17" s="136"/>
      <c r="GAK17" s="136"/>
      <c r="GAL17" s="136"/>
      <c r="GAM17" s="136"/>
      <c r="GAN17" s="136"/>
      <c r="GAO17" s="136"/>
      <c r="GAP17" s="136"/>
      <c r="GAQ17" s="136"/>
      <c r="GAR17" s="136"/>
      <c r="GAS17" s="136"/>
      <c r="GAT17" s="136"/>
      <c r="GAU17" s="136"/>
      <c r="GAV17" s="136"/>
      <c r="GAW17" s="136"/>
      <c r="GAX17" s="136"/>
      <c r="GAY17" s="136"/>
      <c r="GAZ17" s="136"/>
      <c r="GBA17" s="136"/>
      <c r="GBB17" s="136"/>
      <c r="GBC17" s="136"/>
      <c r="GBD17" s="136"/>
      <c r="GBE17" s="136"/>
      <c r="GBF17" s="136"/>
      <c r="GBG17" s="136"/>
      <c r="GBH17" s="136"/>
      <c r="GBI17" s="136"/>
      <c r="GBJ17" s="136"/>
      <c r="GBK17" s="136"/>
      <c r="GBL17" s="136"/>
      <c r="GBM17" s="136"/>
      <c r="GBN17" s="136"/>
      <c r="GBO17" s="136"/>
      <c r="GBP17" s="136"/>
      <c r="GBQ17" s="136"/>
      <c r="GBR17" s="136"/>
      <c r="GBS17" s="136"/>
      <c r="GBT17" s="136"/>
      <c r="GBU17" s="136"/>
      <c r="GBV17" s="136"/>
      <c r="GBW17" s="136"/>
      <c r="GBX17" s="136"/>
      <c r="GBY17" s="136"/>
      <c r="GBZ17" s="136"/>
      <c r="GCA17" s="136"/>
      <c r="GCB17" s="136"/>
      <c r="GCC17" s="136"/>
      <c r="GCD17" s="136"/>
      <c r="GCE17" s="136"/>
      <c r="GCF17" s="136"/>
      <c r="GCG17" s="136"/>
      <c r="GCH17" s="136"/>
      <c r="GCI17" s="136"/>
      <c r="GCJ17" s="136"/>
      <c r="GCK17" s="136"/>
      <c r="GCL17" s="136"/>
      <c r="GCM17" s="136"/>
      <c r="GCN17" s="136"/>
      <c r="GCO17" s="136"/>
      <c r="GCP17" s="136"/>
      <c r="GCQ17" s="136"/>
      <c r="GCR17" s="136"/>
      <c r="GCS17" s="136"/>
      <c r="GCT17" s="136"/>
      <c r="GCU17" s="136"/>
      <c r="GCV17" s="136"/>
      <c r="GCW17" s="136"/>
      <c r="GCX17" s="136"/>
      <c r="GCY17" s="136"/>
      <c r="GCZ17" s="136"/>
      <c r="GDA17" s="136"/>
      <c r="GDB17" s="136"/>
      <c r="GDC17" s="136"/>
      <c r="GDD17" s="136"/>
      <c r="GDE17" s="136"/>
      <c r="GDF17" s="136"/>
      <c r="GDG17" s="136"/>
      <c r="GDH17" s="136"/>
      <c r="GDI17" s="136"/>
      <c r="GDJ17" s="136"/>
      <c r="GDK17" s="136"/>
      <c r="GDL17" s="136"/>
      <c r="GDM17" s="136"/>
      <c r="GDN17" s="136"/>
      <c r="GDO17" s="136"/>
      <c r="GDP17" s="136"/>
      <c r="GDQ17" s="136"/>
      <c r="GDR17" s="136"/>
      <c r="GDS17" s="136"/>
      <c r="GDT17" s="136"/>
      <c r="GDU17" s="136"/>
      <c r="GDV17" s="136"/>
      <c r="GDW17" s="136"/>
      <c r="GDX17" s="136"/>
      <c r="GDY17" s="136"/>
      <c r="GDZ17" s="136"/>
      <c r="GEA17" s="136"/>
      <c r="GEB17" s="136"/>
      <c r="GEC17" s="136"/>
      <c r="GED17" s="136"/>
      <c r="GEE17" s="136"/>
      <c r="GEF17" s="136"/>
      <c r="GEG17" s="136"/>
      <c r="GEH17" s="136"/>
      <c r="GEI17" s="136"/>
      <c r="GEJ17" s="136"/>
      <c r="GEK17" s="136"/>
      <c r="GEL17" s="136"/>
      <c r="GEM17" s="136"/>
      <c r="GEN17" s="136"/>
      <c r="GEO17" s="136"/>
      <c r="GEP17" s="136"/>
      <c r="GEQ17" s="136"/>
      <c r="GER17" s="136"/>
      <c r="GES17" s="136"/>
      <c r="GET17" s="136"/>
      <c r="GEU17" s="136"/>
      <c r="GEV17" s="136"/>
      <c r="GEW17" s="136"/>
      <c r="GEX17" s="136"/>
      <c r="GEY17" s="136"/>
      <c r="GEZ17" s="136"/>
      <c r="GFA17" s="136"/>
      <c r="GFB17" s="136"/>
      <c r="GFC17" s="136"/>
      <c r="GFD17" s="136"/>
      <c r="GFE17" s="136"/>
      <c r="GFF17" s="136"/>
      <c r="GFG17" s="136"/>
      <c r="GFH17" s="136"/>
      <c r="GFI17" s="136"/>
      <c r="GFJ17" s="136"/>
      <c r="GFK17" s="136"/>
      <c r="GFL17" s="136"/>
      <c r="GFM17" s="136"/>
      <c r="GFN17" s="136"/>
      <c r="GFO17" s="136"/>
      <c r="GFP17" s="136"/>
      <c r="GFQ17" s="136"/>
      <c r="GFR17" s="136"/>
      <c r="GFS17" s="136"/>
      <c r="GFT17" s="136"/>
      <c r="GFU17" s="136"/>
      <c r="GFV17" s="136"/>
      <c r="GFW17" s="136"/>
      <c r="GFX17" s="136"/>
      <c r="GFY17" s="136"/>
      <c r="GFZ17" s="136"/>
      <c r="GGA17" s="136"/>
      <c r="GGB17" s="136"/>
      <c r="GGC17" s="136"/>
      <c r="GGD17" s="136"/>
      <c r="GGE17" s="136"/>
      <c r="GGF17" s="136"/>
      <c r="GGG17" s="136"/>
      <c r="GGH17" s="136"/>
      <c r="GGI17" s="136"/>
      <c r="GGJ17" s="136"/>
      <c r="GGK17" s="136"/>
      <c r="GGL17" s="136"/>
      <c r="GGM17" s="136"/>
      <c r="GGN17" s="136"/>
      <c r="GGO17" s="136"/>
      <c r="GGP17" s="136"/>
      <c r="GGQ17" s="136"/>
      <c r="GGR17" s="136"/>
      <c r="GGS17" s="136"/>
      <c r="GGT17" s="136"/>
      <c r="GGU17" s="136"/>
      <c r="GGV17" s="136"/>
      <c r="GGW17" s="136"/>
      <c r="GGX17" s="136"/>
      <c r="GGY17" s="136"/>
      <c r="GGZ17" s="136"/>
      <c r="GHA17" s="136"/>
      <c r="GHB17" s="136"/>
      <c r="GHC17" s="136"/>
      <c r="GHD17" s="136"/>
      <c r="GHE17" s="136"/>
      <c r="GHF17" s="136"/>
      <c r="GHG17" s="136"/>
      <c r="GHH17" s="136"/>
      <c r="GHI17" s="136"/>
      <c r="GHJ17" s="136"/>
      <c r="GHK17" s="136"/>
      <c r="GHL17" s="136"/>
      <c r="GHM17" s="136"/>
      <c r="GHN17" s="136"/>
      <c r="GHO17" s="136"/>
      <c r="GHP17" s="136"/>
      <c r="GHQ17" s="136"/>
      <c r="GHR17" s="136"/>
      <c r="GHS17" s="136"/>
      <c r="GHT17" s="136"/>
      <c r="GHU17" s="136"/>
      <c r="GHV17" s="136"/>
      <c r="GHW17" s="136"/>
      <c r="GHX17" s="136"/>
      <c r="GHY17" s="136"/>
      <c r="GHZ17" s="136"/>
      <c r="GIA17" s="136"/>
      <c r="GIB17" s="136"/>
      <c r="GIC17" s="136"/>
      <c r="GID17" s="136"/>
      <c r="GIE17" s="136"/>
      <c r="GIF17" s="136"/>
      <c r="GIG17" s="136"/>
      <c r="GIH17" s="136"/>
      <c r="GII17" s="136"/>
      <c r="GIJ17" s="136"/>
      <c r="GIK17" s="136"/>
      <c r="GIL17" s="136"/>
      <c r="GIM17" s="136"/>
      <c r="GIN17" s="136"/>
      <c r="GIO17" s="136"/>
      <c r="GIP17" s="136"/>
      <c r="GIQ17" s="136"/>
      <c r="GIR17" s="136"/>
      <c r="GIS17" s="136"/>
      <c r="GIT17" s="136"/>
      <c r="GIU17" s="136"/>
      <c r="GIV17" s="136"/>
      <c r="GIW17" s="136"/>
      <c r="GIX17" s="136"/>
      <c r="GIY17" s="136"/>
      <c r="GIZ17" s="136"/>
      <c r="GJA17" s="136"/>
      <c r="GJB17" s="136"/>
      <c r="GJC17" s="136"/>
      <c r="GJD17" s="136"/>
      <c r="GJE17" s="136"/>
      <c r="GJF17" s="136"/>
      <c r="GJG17" s="136"/>
      <c r="GJH17" s="136"/>
      <c r="GJI17" s="136"/>
      <c r="GJJ17" s="136"/>
      <c r="GJK17" s="136"/>
      <c r="GJL17" s="136"/>
      <c r="GJM17" s="136"/>
      <c r="GJN17" s="136"/>
      <c r="GJO17" s="136"/>
      <c r="GJP17" s="136"/>
      <c r="GJQ17" s="136"/>
      <c r="GJR17" s="136"/>
      <c r="GJS17" s="136"/>
      <c r="GJT17" s="136"/>
      <c r="GJU17" s="136"/>
      <c r="GJV17" s="136"/>
      <c r="GJW17" s="136"/>
      <c r="GJX17" s="136"/>
      <c r="GJY17" s="136"/>
      <c r="GJZ17" s="136"/>
      <c r="GKA17" s="136"/>
      <c r="GKB17" s="136"/>
      <c r="GKC17" s="136"/>
      <c r="GKD17" s="136"/>
      <c r="GKE17" s="136"/>
      <c r="GKF17" s="136"/>
      <c r="GKG17" s="136"/>
      <c r="GKH17" s="136"/>
      <c r="GKI17" s="136"/>
      <c r="GKJ17" s="136"/>
      <c r="GKK17" s="136"/>
      <c r="GKL17" s="136"/>
      <c r="GKM17" s="136"/>
      <c r="GKN17" s="136"/>
      <c r="GKO17" s="136"/>
      <c r="GKP17" s="136"/>
      <c r="GKQ17" s="136"/>
      <c r="GKR17" s="136"/>
      <c r="GKS17" s="136"/>
      <c r="GKT17" s="136"/>
      <c r="GKU17" s="136"/>
      <c r="GKV17" s="136"/>
      <c r="GKW17" s="136"/>
      <c r="GKX17" s="136"/>
      <c r="GKY17" s="136"/>
      <c r="GKZ17" s="136"/>
      <c r="GLA17" s="136"/>
      <c r="GLB17" s="136"/>
      <c r="GLC17" s="136"/>
      <c r="GLD17" s="136"/>
      <c r="GLE17" s="136"/>
      <c r="GLF17" s="136"/>
      <c r="GLG17" s="136"/>
      <c r="GLH17" s="136"/>
      <c r="GLI17" s="136"/>
      <c r="GLJ17" s="136"/>
      <c r="GLK17" s="136"/>
      <c r="GLL17" s="136"/>
      <c r="GLM17" s="136"/>
      <c r="GLN17" s="136"/>
      <c r="GLO17" s="136"/>
      <c r="GLP17" s="136"/>
      <c r="GLQ17" s="136"/>
      <c r="GLR17" s="136"/>
      <c r="GLS17" s="136"/>
      <c r="GLT17" s="136"/>
      <c r="GLU17" s="136"/>
      <c r="GLV17" s="136"/>
      <c r="GLW17" s="136"/>
      <c r="GLX17" s="136"/>
      <c r="GLY17" s="136"/>
      <c r="GLZ17" s="136"/>
      <c r="GMA17" s="136"/>
      <c r="GMB17" s="136"/>
      <c r="GMC17" s="136"/>
      <c r="GMD17" s="136"/>
      <c r="GME17" s="136"/>
      <c r="GMF17" s="136"/>
      <c r="GMG17" s="136"/>
      <c r="GMH17" s="136"/>
      <c r="GMI17" s="136"/>
      <c r="GMJ17" s="136"/>
      <c r="GMK17" s="136"/>
      <c r="GML17" s="136"/>
      <c r="GMM17" s="136"/>
      <c r="GMN17" s="136"/>
      <c r="GMO17" s="136"/>
      <c r="GMP17" s="136"/>
      <c r="GMQ17" s="136"/>
      <c r="GMR17" s="136"/>
      <c r="GMS17" s="136"/>
      <c r="GMT17" s="136"/>
      <c r="GMU17" s="136"/>
      <c r="GMV17" s="136"/>
      <c r="GMW17" s="136"/>
      <c r="GMX17" s="136"/>
      <c r="GMY17" s="136"/>
      <c r="GMZ17" s="136"/>
      <c r="GNA17" s="136"/>
      <c r="GNB17" s="136"/>
      <c r="GNC17" s="136"/>
      <c r="GND17" s="136"/>
      <c r="GNE17" s="136"/>
      <c r="GNF17" s="136"/>
      <c r="GNG17" s="136"/>
      <c r="GNH17" s="136"/>
      <c r="GNI17" s="136"/>
      <c r="GNJ17" s="136"/>
      <c r="GNK17" s="136"/>
      <c r="GNL17" s="136"/>
      <c r="GNM17" s="136"/>
      <c r="GNN17" s="136"/>
      <c r="GNO17" s="136"/>
      <c r="GNP17" s="136"/>
      <c r="GNQ17" s="136"/>
      <c r="GNR17" s="136"/>
      <c r="GNS17" s="136"/>
      <c r="GNT17" s="136"/>
      <c r="GNU17" s="136"/>
      <c r="GNV17" s="136"/>
      <c r="GNW17" s="136"/>
      <c r="GNX17" s="136"/>
      <c r="GNY17" s="136"/>
      <c r="GNZ17" s="136"/>
      <c r="GOA17" s="136"/>
      <c r="GOB17" s="136"/>
      <c r="GOC17" s="136"/>
      <c r="GOD17" s="136"/>
      <c r="GOE17" s="136"/>
      <c r="GOF17" s="136"/>
      <c r="GOG17" s="136"/>
      <c r="GOH17" s="136"/>
      <c r="GOI17" s="136"/>
      <c r="GOJ17" s="136"/>
      <c r="GOK17" s="136"/>
      <c r="GOL17" s="136"/>
      <c r="GOM17" s="136"/>
      <c r="GON17" s="136"/>
      <c r="GOO17" s="136"/>
      <c r="GOP17" s="136"/>
      <c r="GOQ17" s="136"/>
      <c r="GOR17" s="136"/>
      <c r="GOS17" s="136"/>
      <c r="GOT17" s="136"/>
      <c r="GOU17" s="136"/>
      <c r="GOV17" s="136"/>
      <c r="GOW17" s="136"/>
      <c r="GOX17" s="136"/>
      <c r="GOY17" s="136"/>
      <c r="GOZ17" s="136"/>
      <c r="GPA17" s="136"/>
      <c r="GPB17" s="136"/>
      <c r="GPC17" s="136"/>
      <c r="GPD17" s="136"/>
      <c r="GPE17" s="136"/>
      <c r="GPF17" s="136"/>
      <c r="GPG17" s="136"/>
      <c r="GPH17" s="136"/>
      <c r="GPI17" s="136"/>
      <c r="GPJ17" s="136"/>
      <c r="GPK17" s="136"/>
      <c r="GPL17" s="136"/>
      <c r="GPM17" s="136"/>
      <c r="GPN17" s="136"/>
      <c r="GPO17" s="136"/>
      <c r="GPP17" s="136"/>
      <c r="GPQ17" s="136"/>
      <c r="GPR17" s="136"/>
      <c r="GPS17" s="136"/>
      <c r="GPT17" s="136"/>
      <c r="GPU17" s="136"/>
      <c r="GPV17" s="136"/>
      <c r="GPW17" s="136"/>
      <c r="GPX17" s="136"/>
      <c r="GPY17" s="136"/>
      <c r="GPZ17" s="136"/>
      <c r="GQA17" s="136"/>
      <c r="GQB17" s="136"/>
      <c r="GQC17" s="136"/>
      <c r="GQD17" s="136"/>
      <c r="GQE17" s="136"/>
      <c r="GQF17" s="136"/>
      <c r="GQG17" s="136"/>
      <c r="GQH17" s="136"/>
      <c r="GQI17" s="136"/>
      <c r="GQJ17" s="136"/>
      <c r="GQK17" s="136"/>
      <c r="GQL17" s="136"/>
      <c r="GQM17" s="136"/>
      <c r="GQN17" s="136"/>
      <c r="GQO17" s="136"/>
      <c r="GQP17" s="136"/>
      <c r="GQQ17" s="136"/>
      <c r="GQR17" s="136"/>
      <c r="GQS17" s="136"/>
      <c r="GQT17" s="136"/>
      <c r="GQU17" s="136"/>
      <c r="GQV17" s="136"/>
      <c r="GQW17" s="136"/>
      <c r="GQX17" s="136"/>
      <c r="GQY17" s="136"/>
      <c r="GQZ17" s="136"/>
      <c r="GRA17" s="136"/>
      <c r="GRB17" s="136"/>
      <c r="GRC17" s="136"/>
      <c r="GRD17" s="136"/>
      <c r="GRE17" s="136"/>
      <c r="GRF17" s="136"/>
      <c r="GRG17" s="136"/>
      <c r="GRH17" s="136"/>
      <c r="GRI17" s="136"/>
      <c r="GRJ17" s="136"/>
      <c r="GRK17" s="136"/>
      <c r="GRL17" s="136"/>
      <c r="GRM17" s="136"/>
      <c r="GRN17" s="136"/>
      <c r="GRO17" s="136"/>
      <c r="GRP17" s="136"/>
      <c r="GRQ17" s="136"/>
      <c r="GRR17" s="136"/>
      <c r="GRS17" s="136"/>
      <c r="GRT17" s="136"/>
      <c r="GRU17" s="136"/>
      <c r="GRV17" s="136"/>
      <c r="GRW17" s="136"/>
      <c r="GRX17" s="136"/>
      <c r="GRY17" s="136"/>
      <c r="GRZ17" s="136"/>
      <c r="GSA17" s="136"/>
      <c r="GSB17" s="136"/>
      <c r="GSC17" s="136"/>
      <c r="GSD17" s="136"/>
      <c r="GSE17" s="136"/>
      <c r="GSF17" s="136"/>
      <c r="GSG17" s="136"/>
      <c r="GSH17" s="136"/>
      <c r="GSI17" s="136"/>
      <c r="GSJ17" s="136"/>
      <c r="GSK17" s="136"/>
      <c r="GSL17" s="136"/>
      <c r="GSM17" s="136"/>
      <c r="GSN17" s="136"/>
      <c r="GSO17" s="136"/>
      <c r="GSP17" s="136"/>
      <c r="GSQ17" s="136"/>
      <c r="GSR17" s="136"/>
      <c r="GSS17" s="136"/>
      <c r="GST17" s="136"/>
      <c r="GSU17" s="136"/>
      <c r="GSV17" s="136"/>
      <c r="GSW17" s="136"/>
      <c r="GSX17" s="136"/>
      <c r="GSY17" s="136"/>
      <c r="GSZ17" s="136"/>
      <c r="GTA17" s="136"/>
      <c r="GTB17" s="136"/>
      <c r="GTC17" s="136"/>
      <c r="GTD17" s="136"/>
      <c r="GTE17" s="136"/>
      <c r="GTF17" s="136"/>
      <c r="GTG17" s="136"/>
      <c r="GTH17" s="136"/>
      <c r="GTI17" s="136"/>
      <c r="GTJ17" s="136"/>
      <c r="GTK17" s="136"/>
      <c r="GTL17" s="136"/>
      <c r="GTM17" s="136"/>
      <c r="GTN17" s="136"/>
      <c r="GTO17" s="136"/>
      <c r="GTP17" s="136"/>
      <c r="GTQ17" s="136"/>
      <c r="GTR17" s="136"/>
      <c r="GTS17" s="136"/>
      <c r="GTT17" s="136"/>
      <c r="GTU17" s="136"/>
      <c r="GTV17" s="136"/>
      <c r="GTW17" s="136"/>
      <c r="GTX17" s="136"/>
      <c r="GTY17" s="136"/>
      <c r="GTZ17" s="136"/>
      <c r="GUA17" s="136"/>
      <c r="GUB17" s="136"/>
      <c r="GUC17" s="136"/>
      <c r="GUD17" s="136"/>
      <c r="GUE17" s="136"/>
      <c r="GUF17" s="136"/>
      <c r="GUG17" s="136"/>
      <c r="GUH17" s="136"/>
      <c r="GUI17" s="136"/>
      <c r="GUJ17" s="136"/>
      <c r="GUK17" s="136"/>
      <c r="GUL17" s="136"/>
      <c r="GUM17" s="136"/>
      <c r="GUN17" s="136"/>
      <c r="GUO17" s="136"/>
      <c r="GUP17" s="136"/>
      <c r="GUQ17" s="136"/>
      <c r="GUR17" s="136"/>
      <c r="GUS17" s="136"/>
      <c r="GUT17" s="136"/>
      <c r="GUU17" s="136"/>
      <c r="GUV17" s="136"/>
      <c r="GUW17" s="136"/>
      <c r="GUX17" s="136"/>
      <c r="GUY17" s="136"/>
      <c r="GUZ17" s="136"/>
      <c r="GVA17" s="136"/>
      <c r="GVB17" s="136"/>
      <c r="GVC17" s="136"/>
      <c r="GVD17" s="136"/>
      <c r="GVE17" s="136"/>
      <c r="GVF17" s="136"/>
      <c r="GVG17" s="136"/>
      <c r="GVH17" s="136"/>
      <c r="GVI17" s="136"/>
      <c r="GVJ17" s="136"/>
      <c r="GVK17" s="136"/>
      <c r="GVL17" s="136"/>
      <c r="GVM17" s="136"/>
      <c r="GVN17" s="136"/>
      <c r="GVO17" s="136"/>
      <c r="GVP17" s="136"/>
      <c r="GVQ17" s="136"/>
      <c r="GVR17" s="136"/>
      <c r="GVS17" s="136"/>
      <c r="GVT17" s="136"/>
      <c r="GVU17" s="136"/>
      <c r="GVV17" s="136"/>
      <c r="GVW17" s="136"/>
      <c r="GVX17" s="136"/>
      <c r="GVY17" s="136"/>
      <c r="GVZ17" s="136"/>
      <c r="GWA17" s="136"/>
      <c r="GWB17" s="136"/>
      <c r="GWC17" s="136"/>
      <c r="GWD17" s="136"/>
      <c r="GWE17" s="136"/>
      <c r="GWF17" s="136"/>
      <c r="GWG17" s="136"/>
      <c r="GWH17" s="136"/>
      <c r="GWI17" s="136"/>
      <c r="GWJ17" s="136"/>
      <c r="GWK17" s="136"/>
      <c r="GWL17" s="136"/>
      <c r="GWM17" s="136"/>
      <c r="GWN17" s="136"/>
      <c r="GWO17" s="136"/>
      <c r="GWP17" s="136"/>
      <c r="GWQ17" s="136"/>
      <c r="GWR17" s="136"/>
      <c r="GWS17" s="136"/>
      <c r="GWT17" s="136"/>
      <c r="GWU17" s="136"/>
      <c r="GWV17" s="136"/>
      <c r="GWW17" s="136"/>
      <c r="GWX17" s="136"/>
      <c r="GWY17" s="136"/>
      <c r="GWZ17" s="136"/>
      <c r="GXA17" s="136"/>
      <c r="GXB17" s="136"/>
      <c r="GXC17" s="136"/>
      <c r="GXD17" s="136"/>
      <c r="GXE17" s="136"/>
      <c r="GXF17" s="136"/>
      <c r="GXG17" s="136"/>
      <c r="GXH17" s="136"/>
      <c r="GXI17" s="136"/>
      <c r="GXJ17" s="136"/>
      <c r="GXK17" s="136"/>
      <c r="GXL17" s="136"/>
      <c r="GXM17" s="136"/>
      <c r="GXN17" s="136"/>
      <c r="GXO17" s="136"/>
      <c r="GXP17" s="136"/>
      <c r="GXQ17" s="136"/>
      <c r="GXR17" s="136"/>
      <c r="GXS17" s="136"/>
      <c r="GXT17" s="136"/>
      <c r="GXU17" s="136"/>
      <c r="GXV17" s="136"/>
      <c r="GXW17" s="136"/>
      <c r="GXX17" s="136"/>
      <c r="GXY17" s="136"/>
      <c r="GXZ17" s="136"/>
      <c r="GYA17" s="136"/>
      <c r="GYB17" s="136"/>
      <c r="GYC17" s="136"/>
      <c r="GYD17" s="136"/>
      <c r="GYE17" s="136"/>
      <c r="GYF17" s="136"/>
      <c r="GYG17" s="136"/>
      <c r="GYH17" s="136"/>
      <c r="GYI17" s="136"/>
      <c r="GYJ17" s="136"/>
      <c r="GYK17" s="136"/>
      <c r="GYL17" s="136"/>
      <c r="GYM17" s="136"/>
      <c r="GYN17" s="136"/>
      <c r="GYO17" s="136"/>
      <c r="GYP17" s="136"/>
      <c r="GYQ17" s="136"/>
      <c r="GYR17" s="136"/>
      <c r="GYS17" s="136"/>
      <c r="GYT17" s="136"/>
      <c r="GYU17" s="136"/>
      <c r="GYV17" s="136"/>
      <c r="GYW17" s="136"/>
      <c r="GYX17" s="136"/>
      <c r="GYY17" s="136"/>
      <c r="GYZ17" s="136"/>
      <c r="GZA17" s="136"/>
      <c r="GZB17" s="136"/>
      <c r="GZC17" s="136"/>
      <c r="GZD17" s="136"/>
      <c r="GZE17" s="136"/>
      <c r="GZF17" s="136"/>
      <c r="GZG17" s="136"/>
      <c r="GZH17" s="136"/>
      <c r="GZI17" s="136"/>
      <c r="GZJ17" s="136"/>
      <c r="GZK17" s="136"/>
      <c r="GZL17" s="136"/>
      <c r="GZM17" s="136"/>
      <c r="GZN17" s="136"/>
      <c r="GZO17" s="136"/>
      <c r="GZP17" s="136"/>
      <c r="GZQ17" s="136"/>
      <c r="GZR17" s="136"/>
      <c r="GZS17" s="136"/>
      <c r="GZT17" s="136"/>
      <c r="GZU17" s="136"/>
      <c r="GZV17" s="136"/>
      <c r="GZW17" s="136"/>
      <c r="GZX17" s="136"/>
      <c r="GZY17" s="136"/>
      <c r="GZZ17" s="136"/>
      <c r="HAA17" s="136"/>
      <c r="HAB17" s="136"/>
      <c r="HAC17" s="136"/>
      <c r="HAD17" s="136"/>
      <c r="HAE17" s="136"/>
      <c r="HAF17" s="136"/>
      <c r="HAG17" s="136"/>
      <c r="HAH17" s="136"/>
      <c r="HAI17" s="136"/>
      <c r="HAJ17" s="136"/>
      <c r="HAK17" s="136"/>
      <c r="HAL17" s="136"/>
      <c r="HAM17" s="136"/>
      <c r="HAN17" s="136"/>
      <c r="HAO17" s="136"/>
      <c r="HAP17" s="136"/>
      <c r="HAQ17" s="136"/>
      <c r="HAR17" s="136"/>
      <c r="HAS17" s="136"/>
      <c r="HAT17" s="136"/>
      <c r="HAU17" s="136"/>
      <c r="HAV17" s="136"/>
      <c r="HAW17" s="136"/>
      <c r="HAX17" s="136"/>
      <c r="HAY17" s="136"/>
      <c r="HAZ17" s="136"/>
      <c r="HBA17" s="136"/>
      <c r="HBB17" s="136"/>
      <c r="HBC17" s="136"/>
      <c r="HBD17" s="136"/>
      <c r="HBE17" s="136"/>
      <c r="HBF17" s="136"/>
      <c r="HBG17" s="136"/>
      <c r="HBH17" s="136"/>
      <c r="HBI17" s="136"/>
      <c r="HBJ17" s="136"/>
      <c r="HBK17" s="136"/>
      <c r="HBL17" s="136"/>
      <c r="HBM17" s="136"/>
      <c r="HBN17" s="136"/>
      <c r="HBO17" s="136"/>
      <c r="HBP17" s="136"/>
      <c r="HBQ17" s="136"/>
      <c r="HBR17" s="136"/>
      <c r="HBS17" s="136"/>
      <c r="HBT17" s="136"/>
      <c r="HBU17" s="136"/>
      <c r="HBV17" s="136"/>
      <c r="HBW17" s="136"/>
      <c r="HBX17" s="136"/>
      <c r="HBY17" s="136"/>
      <c r="HBZ17" s="136"/>
      <c r="HCA17" s="136"/>
      <c r="HCB17" s="136"/>
      <c r="HCC17" s="136"/>
      <c r="HCD17" s="136"/>
      <c r="HCE17" s="136"/>
      <c r="HCF17" s="136"/>
      <c r="HCG17" s="136"/>
      <c r="HCH17" s="136"/>
      <c r="HCI17" s="136"/>
      <c r="HCJ17" s="136"/>
      <c r="HCK17" s="136"/>
      <c r="HCL17" s="136"/>
      <c r="HCM17" s="136"/>
      <c r="HCN17" s="136"/>
      <c r="HCO17" s="136"/>
      <c r="HCP17" s="136"/>
      <c r="HCQ17" s="136"/>
      <c r="HCR17" s="136"/>
      <c r="HCS17" s="136"/>
      <c r="HCT17" s="136"/>
      <c r="HCU17" s="136"/>
      <c r="HCV17" s="136"/>
      <c r="HCW17" s="136"/>
      <c r="HCX17" s="136"/>
      <c r="HCY17" s="136"/>
      <c r="HCZ17" s="136"/>
      <c r="HDA17" s="136"/>
      <c r="HDB17" s="136"/>
      <c r="HDC17" s="136"/>
      <c r="HDD17" s="136"/>
      <c r="HDE17" s="136"/>
      <c r="HDF17" s="136"/>
      <c r="HDG17" s="136"/>
      <c r="HDH17" s="136"/>
      <c r="HDI17" s="136"/>
      <c r="HDJ17" s="136"/>
      <c r="HDK17" s="136"/>
      <c r="HDL17" s="136"/>
      <c r="HDM17" s="136"/>
      <c r="HDN17" s="136"/>
      <c r="HDO17" s="136"/>
      <c r="HDP17" s="136"/>
      <c r="HDQ17" s="136"/>
      <c r="HDR17" s="136"/>
      <c r="HDS17" s="136"/>
      <c r="HDT17" s="136"/>
      <c r="HDU17" s="136"/>
      <c r="HDV17" s="136"/>
      <c r="HDW17" s="136"/>
      <c r="HDX17" s="136"/>
      <c r="HDY17" s="136"/>
      <c r="HDZ17" s="136"/>
      <c r="HEA17" s="136"/>
      <c r="HEB17" s="136"/>
      <c r="HEC17" s="136"/>
      <c r="HED17" s="136"/>
      <c r="HEE17" s="136"/>
      <c r="HEF17" s="136"/>
      <c r="HEG17" s="136"/>
      <c r="HEH17" s="136"/>
      <c r="HEI17" s="136"/>
      <c r="HEJ17" s="136"/>
      <c r="HEK17" s="136"/>
      <c r="HEL17" s="136"/>
      <c r="HEM17" s="136"/>
      <c r="HEN17" s="136"/>
      <c r="HEO17" s="136"/>
      <c r="HEP17" s="136"/>
      <c r="HEQ17" s="136"/>
      <c r="HER17" s="136"/>
      <c r="HES17" s="136"/>
      <c r="HET17" s="136"/>
      <c r="HEU17" s="136"/>
      <c r="HEV17" s="136"/>
      <c r="HEW17" s="136"/>
      <c r="HEX17" s="136"/>
      <c r="HEY17" s="136"/>
      <c r="HEZ17" s="136"/>
      <c r="HFA17" s="136"/>
      <c r="HFB17" s="136"/>
      <c r="HFC17" s="136"/>
      <c r="HFD17" s="136"/>
      <c r="HFE17" s="136"/>
      <c r="HFF17" s="136"/>
      <c r="HFG17" s="136"/>
      <c r="HFH17" s="136"/>
      <c r="HFI17" s="136"/>
      <c r="HFJ17" s="136"/>
      <c r="HFK17" s="136"/>
      <c r="HFL17" s="136"/>
      <c r="HFM17" s="136"/>
      <c r="HFN17" s="136"/>
      <c r="HFO17" s="136"/>
      <c r="HFP17" s="136"/>
      <c r="HFQ17" s="136"/>
      <c r="HFR17" s="136"/>
      <c r="HFS17" s="136"/>
      <c r="HFT17" s="136"/>
      <c r="HFU17" s="136"/>
      <c r="HFV17" s="136"/>
      <c r="HFW17" s="136"/>
      <c r="HFX17" s="136"/>
      <c r="HFY17" s="136"/>
      <c r="HFZ17" s="136"/>
      <c r="HGA17" s="136"/>
      <c r="HGB17" s="136"/>
      <c r="HGC17" s="136"/>
      <c r="HGD17" s="136"/>
      <c r="HGE17" s="136"/>
      <c r="HGF17" s="136"/>
      <c r="HGG17" s="136"/>
      <c r="HGH17" s="136"/>
      <c r="HGI17" s="136"/>
      <c r="HGJ17" s="136"/>
      <c r="HGK17" s="136"/>
      <c r="HGL17" s="136"/>
      <c r="HGM17" s="136"/>
      <c r="HGN17" s="136"/>
      <c r="HGO17" s="136"/>
      <c r="HGP17" s="136"/>
      <c r="HGQ17" s="136"/>
      <c r="HGR17" s="136"/>
      <c r="HGS17" s="136"/>
      <c r="HGT17" s="136"/>
      <c r="HGU17" s="136"/>
      <c r="HGV17" s="136"/>
      <c r="HGW17" s="136"/>
      <c r="HGX17" s="136"/>
      <c r="HGY17" s="136"/>
      <c r="HGZ17" s="136"/>
      <c r="HHA17" s="136"/>
      <c r="HHB17" s="136"/>
      <c r="HHC17" s="136"/>
      <c r="HHD17" s="136"/>
      <c r="HHE17" s="136"/>
      <c r="HHF17" s="136"/>
      <c r="HHG17" s="136"/>
      <c r="HHH17" s="136"/>
      <c r="HHI17" s="136"/>
      <c r="HHJ17" s="136"/>
      <c r="HHK17" s="136"/>
      <c r="HHL17" s="136"/>
      <c r="HHM17" s="136"/>
      <c r="HHN17" s="136"/>
      <c r="HHO17" s="136"/>
      <c r="HHP17" s="136"/>
      <c r="HHQ17" s="136"/>
      <c r="HHR17" s="136"/>
      <c r="HHS17" s="136"/>
      <c r="HHT17" s="136"/>
      <c r="HHU17" s="136"/>
      <c r="HHV17" s="136"/>
      <c r="HHW17" s="136"/>
      <c r="HHX17" s="136"/>
      <c r="HHY17" s="136"/>
      <c r="HHZ17" s="136"/>
      <c r="HIA17" s="136"/>
      <c r="HIB17" s="136"/>
      <c r="HIC17" s="136"/>
      <c r="HID17" s="136"/>
      <c r="HIE17" s="136"/>
      <c r="HIF17" s="136"/>
      <c r="HIG17" s="136"/>
      <c r="HIH17" s="136"/>
      <c r="HII17" s="136"/>
      <c r="HIJ17" s="136"/>
      <c r="HIK17" s="136"/>
      <c r="HIL17" s="136"/>
      <c r="HIM17" s="136"/>
      <c r="HIN17" s="136"/>
      <c r="HIO17" s="136"/>
      <c r="HIP17" s="136"/>
      <c r="HIQ17" s="136"/>
      <c r="HIR17" s="136"/>
      <c r="HIS17" s="136"/>
      <c r="HIT17" s="136"/>
      <c r="HIU17" s="136"/>
      <c r="HIV17" s="136"/>
      <c r="HIW17" s="136"/>
      <c r="HIX17" s="136"/>
      <c r="HIY17" s="136"/>
      <c r="HIZ17" s="136"/>
      <c r="HJA17" s="136"/>
      <c r="HJB17" s="136"/>
      <c r="HJC17" s="136"/>
      <c r="HJD17" s="136"/>
      <c r="HJE17" s="136"/>
      <c r="HJF17" s="136"/>
      <c r="HJG17" s="136"/>
      <c r="HJH17" s="136"/>
      <c r="HJI17" s="136"/>
      <c r="HJJ17" s="136"/>
      <c r="HJK17" s="136"/>
      <c r="HJL17" s="136"/>
      <c r="HJM17" s="136"/>
      <c r="HJN17" s="136"/>
      <c r="HJO17" s="136"/>
      <c r="HJP17" s="136"/>
      <c r="HJQ17" s="136"/>
      <c r="HJR17" s="136"/>
      <c r="HJS17" s="136"/>
      <c r="HJT17" s="136"/>
      <c r="HJU17" s="136"/>
      <c r="HJV17" s="136"/>
      <c r="HJW17" s="136"/>
      <c r="HJX17" s="136"/>
      <c r="HJY17" s="136"/>
      <c r="HJZ17" s="136"/>
      <c r="HKA17" s="136"/>
      <c r="HKB17" s="136"/>
      <c r="HKC17" s="136"/>
      <c r="HKD17" s="136"/>
      <c r="HKE17" s="136"/>
      <c r="HKF17" s="136"/>
      <c r="HKG17" s="136"/>
      <c r="HKH17" s="136"/>
      <c r="HKI17" s="136"/>
      <c r="HKJ17" s="136"/>
      <c r="HKK17" s="136"/>
      <c r="HKL17" s="136"/>
      <c r="HKM17" s="136"/>
      <c r="HKN17" s="136"/>
      <c r="HKO17" s="136"/>
      <c r="HKP17" s="136"/>
      <c r="HKQ17" s="136"/>
      <c r="HKR17" s="136"/>
      <c r="HKS17" s="136"/>
      <c r="HKT17" s="136"/>
      <c r="HKU17" s="136"/>
      <c r="HKV17" s="136"/>
      <c r="HKW17" s="136"/>
      <c r="HKX17" s="136"/>
      <c r="HKY17" s="136"/>
      <c r="HKZ17" s="136"/>
      <c r="HLA17" s="136"/>
      <c r="HLB17" s="136"/>
      <c r="HLC17" s="136"/>
      <c r="HLD17" s="136"/>
      <c r="HLE17" s="136"/>
      <c r="HLF17" s="136"/>
      <c r="HLG17" s="136"/>
      <c r="HLH17" s="136"/>
      <c r="HLI17" s="136"/>
      <c r="HLJ17" s="136"/>
      <c r="HLK17" s="136"/>
      <c r="HLL17" s="136"/>
      <c r="HLM17" s="136"/>
      <c r="HLN17" s="136"/>
      <c r="HLO17" s="136"/>
      <c r="HLP17" s="136"/>
      <c r="HLQ17" s="136"/>
      <c r="HLR17" s="136"/>
      <c r="HLS17" s="136"/>
      <c r="HLT17" s="136"/>
      <c r="HLU17" s="136"/>
      <c r="HLV17" s="136"/>
      <c r="HLW17" s="136"/>
      <c r="HLX17" s="136"/>
      <c r="HLY17" s="136"/>
      <c r="HLZ17" s="136"/>
      <c r="HMA17" s="136"/>
      <c r="HMB17" s="136"/>
      <c r="HMC17" s="136"/>
      <c r="HMD17" s="136"/>
      <c r="HME17" s="136"/>
      <c r="HMF17" s="136"/>
      <c r="HMG17" s="136"/>
      <c r="HMH17" s="136"/>
      <c r="HMI17" s="136"/>
      <c r="HMJ17" s="136"/>
      <c r="HMK17" s="136"/>
      <c r="HML17" s="136"/>
      <c r="HMM17" s="136"/>
      <c r="HMN17" s="136"/>
      <c r="HMO17" s="136"/>
      <c r="HMP17" s="136"/>
      <c r="HMQ17" s="136"/>
      <c r="HMR17" s="136"/>
      <c r="HMS17" s="136"/>
      <c r="HMT17" s="136"/>
      <c r="HMU17" s="136"/>
      <c r="HMV17" s="136"/>
      <c r="HMW17" s="136"/>
      <c r="HMX17" s="136"/>
      <c r="HMY17" s="136"/>
      <c r="HMZ17" s="136"/>
      <c r="HNA17" s="136"/>
      <c r="HNB17" s="136"/>
      <c r="HNC17" s="136"/>
      <c r="HND17" s="136"/>
      <c r="HNE17" s="136"/>
      <c r="HNF17" s="136"/>
      <c r="HNG17" s="136"/>
      <c r="HNH17" s="136"/>
      <c r="HNI17" s="136"/>
      <c r="HNJ17" s="136"/>
      <c r="HNK17" s="136"/>
      <c r="HNL17" s="136"/>
      <c r="HNM17" s="136"/>
      <c r="HNN17" s="136"/>
      <c r="HNO17" s="136"/>
      <c r="HNP17" s="136"/>
      <c r="HNQ17" s="136"/>
      <c r="HNR17" s="136"/>
      <c r="HNS17" s="136"/>
      <c r="HNT17" s="136"/>
      <c r="HNU17" s="136"/>
      <c r="HNV17" s="136"/>
      <c r="HNW17" s="136"/>
      <c r="HNX17" s="136"/>
      <c r="HNY17" s="136"/>
      <c r="HNZ17" s="136"/>
      <c r="HOA17" s="136"/>
      <c r="HOB17" s="136"/>
      <c r="HOC17" s="136"/>
      <c r="HOD17" s="136"/>
      <c r="HOE17" s="136"/>
      <c r="HOF17" s="136"/>
      <c r="HOG17" s="136"/>
      <c r="HOH17" s="136"/>
      <c r="HOI17" s="136"/>
      <c r="HOJ17" s="136"/>
      <c r="HOK17" s="136"/>
      <c r="HOL17" s="136"/>
      <c r="HOM17" s="136"/>
      <c r="HON17" s="136"/>
      <c r="HOO17" s="136"/>
      <c r="HOP17" s="136"/>
      <c r="HOQ17" s="136"/>
      <c r="HOR17" s="136"/>
      <c r="HOS17" s="136"/>
      <c r="HOT17" s="136"/>
      <c r="HOU17" s="136"/>
      <c r="HOV17" s="136"/>
      <c r="HOW17" s="136"/>
      <c r="HOX17" s="136"/>
      <c r="HOY17" s="136"/>
      <c r="HOZ17" s="136"/>
      <c r="HPA17" s="136"/>
      <c r="HPB17" s="136"/>
      <c r="HPC17" s="136"/>
      <c r="HPD17" s="136"/>
      <c r="HPE17" s="136"/>
      <c r="HPF17" s="136"/>
      <c r="HPG17" s="136"/>
      <c r="HPH17" s="136"/>
      <c r="HPI17" s="136"/>
      <c r="HPJ17" s="136"/>
      <c r="HPK17" s="136"/>
      <c r="HPL17" s="136"/>
      <c r="HPM17" s="136"/>
      <c r="HPN17" s="136"/>
      <c r="HPO17" s="136"/>
      <c r="HPP17" s="136"/>
      <c r="HPQ17" s="136"/>
      <c r="HPR17" s="136"/>
      <c r="HPS17" s="136"/>
      <c r="HPT17" s="136"/>
      <c r="HPU17" s="136"/>
      <c r="HPV17" s="136"/>
      <c r="HPW17" s="136"/>
      <c r="HPX17" s="136"/>
      <c r="HPY17" s="136"/>
      <c r="HPZ17" s="136"/>
      <c r="HQA17" s="136"/>
      <c r="HQB17" s="136"/>
      <c r="HQC17" s="136"/>
      <c r="HQD17" s="136"/>
      <c r="HQE17" s="136"/>
      <c r="HQF17" s="136"/>
      <c r="HQG17" s="136"/>
      <c r="HQH17" s="136"/>
      <c r="HQI17" s="136"/>
      <c r="HQJ17" s="136"/>
      <c r="HQK17" s="136"/>
      <c r="HQL17" s="136"/>
      <c r="HQM17" s="136"/>
      <c r="HQN17" s="136"/>
      <c r="HQO17" s="136"/>
      <c r="HQP17" s="136"/>
      <c r="HQQ17" s="136"/>
      <c r="HQR17" s="136"/>
      <c r="HQS17" s="136"/>
      <c r="HQT17" s="136"/>
      <c r="HQU17" s="136"/>
      <c r="HQV17" s="136"/>
      <c r="HQW17" s="136"/>
      <c r="HQX17" s="136"/>
      <c r="HQY17" s="136"/>
      <c r="HQZ17" s="136"/>
      <c r="HRA17" s="136"/>
      <c r="HRB17" s="136"/>
      <c r="HRC17" s="136"/>
      <c r="HRD17" s="136"/>
      <c r="HRE17" s="136"/>
      <c r="HRF17" s="136"/>
      <c r="HRG17" s="136"/>
      <c r="HRH17" s="136"/>
      <c r="HRI17" s="136"/>
      <c r="HRJ17" s="136"/>
      <c r="HRK17" s="136"/>
      <c r="HRL17" s="136"/>
      <c r="HRM17" s="136"/>
      <c r="HRN17" s="136"/>
      <c r="HRO17" s="136"/>
      <c r="HRP17" s="136"/>
      <c r="HRQ17" s="136"/>
      <c r="HRR17" s="136"/>
      <c r="HRS17" s="136"/>
      <c r="HRT17" s="136"/>
      <c r="HRU17" s="136"/>
      <c r="HRV17" s="136"/>
      <c r="HRW17" s="136"/>
      <c r="HRX17" s="136"/>
      <c r="HRY17" s="136"/>
      <c r="HRZ17" s="136"/>
      <c r="HSA17" s="136"/>
      <c r="HSB17" s="136"/>
      <c r="HSC17" s="136"/>
      <c r="HSD17" s="136"/>
      <c r="HSE17" s="136"/>
      <c r="HSF17" s="136"/>
      <c r="HSG17" s="136"/>
      <c r="HSH17" s="136"/>
      <c r="HSI17" s="136"/>
      <c r="HSJ17" s="136"/>
      <c r="HSK17" s="136"/>
      <c r="HSL17" s="136"/>
      <c r="HSM17" s="136"/>
      <c r="HSN17" s="136"/>
      <c r="HSO17" s="136"/>
      <c r="HSP17" s="136"/>
      <c r="HSQ17" s="136"/>
      <c r="HSR17" s="136"/>
      <c r="HSS17" s="136"/>
      <c r="HST17" s="136"/>
      <c r="HSU17" s="136"/>
      <c r="HSV17" s="136"/>
      <c r="HSW17" s="136"/>
      <c r="HSX17" s="136"/>
      <c r="HSY17" s="136"/>
      <c r="HSZ17" s="136"/>
      <c r="HTA17" s="136"/>
      <c r="HTB17" s="136"/>
      <c r="HTC17" s="136"/>
      <c r="HTD17" s="136"/>
      <c r="HTE17" s="136"/>
      <c r="HTF17" s="136"/>
      <c r="HTG17" s="136"/>
      <c r="HTH17" s="136"/>
      <c r="HTI17" s="136"/>
      <c r="HTJ17" s="136"/>
      <c r="HTK17" s="136"/>
      <c r="HTL17" s="136"/>
      <c r="HTM17" s="136"/>
      <c r="HTN17" s="136"/>
      <c r="HTO17" s="136"/>
      <c r="HTP17" s="136"/>
      <c r="HTQ17" s="136"/>
      <c r="HTR17" s="136"/>
      <c r="HTS17" s="136"/>
      <c r="HTT17" s="136"/>
      <c r="HTU17" s="136"/>
      <c r="HTV17" s="136"/>
      <c r="HTW17" s="136"/>
      <c r="HTX17" s="136"/>
      <c r="HTY17" s="136"/>
      <c r="HTZ17" s="136"/>
      <c r="HUA17" s="136"/>
      <c r="HUB17" s="136"/>
      <c r="HUC17" s="136"/>
      <c r="HUD17" s="136"/>
      <c r="HUE17" s="136"/>
      <c r="HUF17" s="136"/>
      <c r="HUG17" s="136"/>
      <c r="HUH17" s="136"/>
      <c r="HUI17" s="136"/>
      <c r="HUJ17" s="136"/>
      <c r="HUK17" s="136"/>
      <c r="HUL17" s="136"/>
      <c r="HUM17" s="136"/>
      <c r="HUN17" s="136"/>
      <c r="HUO17" s="136"/>
      <c r="HUP17" s="136"/>
      <c r="HUQ17" s="136"/>
      <c r="HUR17" s="136"/>
      <c r="HUS17" s="136"/>
      <c r="HUT17" s="136"/>
      <c r="HUU17" s="136"/>
      <c r="HUV17" s="136"/>
      <c r="HUW17" s="136"/>
      <c r="HUX17" s="136"/>
      <c r="HUY17" s="136"/>
      <c r="HUZ17" s="136"/>
      <c r="HVA17" s="136"/>
      <c r="HVB17" s="136"/>
      <c r="HVC17" s="136"/>
      <c r="HVD17" s="136"/>
      <c r="HVE17" s="136"/>
      <c r="HVF17" s="136"/>
      <c r="HVG17" s="136"/>
      <c r="HVH17" s="136"/>
      <c r="HVI17" s="136"/>
      <c r="HVJ17" s="136"/>
      <c r="HVK17" s="136"/>
      <c r="HVL17" s="136"/>
      <c r="HVM17" s="136"/>
      <c r="HVN17" s="136"/>
      <c r="HVO17" s="136"/>
      <c r="HVP17" s="136"/>
      <c r="HVQ17" s="136"/>
      <c r="HVR17" s="136"/>
      <c r="HVS17" s="136"/>
      <c r="HVT17" s="136"/>
      <c r="HVU17" s="136"/>
      <c r="HVV17" s="136"/>
      <c r="HVW17" s="136"/>
      <c r="HVX17" s="136"/>
      <c r="HVY17" s="136"/>
      <c r="HVZ17" s="136"/>
      <c r="HWA17" s="136"/>
      <c r="HWB17" s="136"/>
      <c r="HWC17" s="136"/>
      <c r="HWD17" s="136"/>
      <c r="HWE17" s="136"/>
      <c r="HWF17" s="136"/>
      <c r="HWG17" s="136"/>
      <c r="HWH17" s="136"/>
      <c r="HWI17" s="136"/>
      <c r="HWJ17" s="136"/>
      <c r="HWK17" s="136"/>
      <c r="HWL17" s="136"/>
      <c r="HWM17" s="136"/>
      <c r="HWN17" s="136"/>
      <c r="HWO17" s="136"/>
      <c r="HWP17" s="136"/>
      <c r="HWQ17" s="136"/>
      <c r="HWR17" s="136"/>
      <c r="HWS17" s="136"/>
      <c r="HWT17" s="136"/>
      <c r="HWU17" s="136"/>
      <c r="HWV17" s="136"/>
      <c r="HWW17" s="136"/>
      <c r="HWX17" s="136"/>
      <c r="HWY17" s="136"/>
      <c r="HWZ17" s="136"/>
      <c r="HXA17" s="136"/>
      <c r="HXB17" s="136"/>
      <c r="HXC17" s="136"/>
      <c r="HXD17" s="136"/>
      <c r="HXE17" s="136"/>
      <c r="HXF17" s="136"/>
      <c r="HXG17" s="136"/>
      <c r="HXH17" s="136"/>
      <c r="HXI17" s="136"/>
      <c r="HXJ17" s="136"/>
      <c r="HXK17" s="136"/>
      <c r="HXL17" s="136"/>
      <c r="HXM17" s="136"/>
      <c r="HXN17" s="136"/>
      <c r="HXO17" s="136"/>
      <c r="HXP17" s="136"/>
      <c r="HXQ17" s="136"/>
      <c r="HXR17" s="136"/>
      <c r="HXS17" s="136"/>
      <c r="HXT17" s="136"/>
      <c r="HXU17" s="136"/>
      <c r="HXV17" s="136"/>
      <c r="HXW17" s="136"/>
      <c r="HXX17" s="136"/>
      <c r="HXY17" s="136"/>
      <c r="HXZ17" s="136"/>
      <c r="HYA17" s="136"/>
      <c r="HYB17" s="136"/>
      <c r="HYC17" s="136"/>
      <c r="HYD17" s="136"/>
      <c r="HYE17" s="136"/>
      <c r="HYF17" s="136"/>
      <c r="HYG17" s="136"/>
      <c r="HYH17" s="136"/>
      <c r="HYI17" s="136"/>
      <c r="HYJ17" s="136"/>
      <c r="HYK17" s="136"/>
      <c r="HYL17" s="136"/>
      <c r="HYM17" s="136"/>
      <c r="HYN17" s="136"/>
      <c r="HYO17" s="136"/>
      <c r="HYP17" s="136"/>
      <c r="HYQ17" s="136"/>
      <c r="HYR17" s="136"/>
      <c r="HYS17" s="136"/>
      <c r="HYT17" s="136"/>
      <c r="HYU17" s="136"/>
      <c r="HYV17" s="136"/>
      <c r="HYW17" s="136"/>
      <c r="HYX17" s="136"/>
      <c r="HYY17" s="136"/>
      <c r="HYZ17" s="136"/>
      <c r="HZA17" s="136"/>
      <c r="HZB17" s="136"/>
      <c r="HZC17" s="136"/>
      <c r="HZD17" s="136"/>
      <c r="HZE17" s="136"/>
      <c r="HZF17" s="136"/>
      <c r="HZG17" s="136"/>
      <c r="HZH17" s="136"/>
      <c r="HZI17" s="136"/>
      <c r="HZJ17" s="136"/>
      <c r="HZK17" s="136"/>
      <c r="HZL17" s="136"/>
      <c r="HZM17" s="136"/>
      <c r="HZN17" s="136"/>
      <c r="HZO17" s="136"/>
      <c r="HZP17" s="136"/>
      <c r="HZQ17" s="136"/>
      <c r="HZR17" s="136"/>
      <c r="HZS17" s="136"/>
      <c r="HZT17" s="136"/>
      <c r="HZU17" s="136"/>
      <c r="HZV17" s="136"/>
      <c r="HZW17" s="136"/>
      <c r="HZX17" s="136"/>
      <c r="HZY17" s="136"/>
      <c r="HZZ17" s="136"/>
      <c r="IAA17" s="136"/>
      <c r="IAB17" s="136"/>
      <c r="IAC17" s="136"/>
      <c r="IAD17" s="136"/>
      <c r="IAE17" s="136"/>
      <c r="IAF17" s="136"/>
      <c r="IAG17" s="136"/>
      <c r="IAH17" s="136"/>
      <c r="IAI17" s="136"/>
      <c r="IAJ17" s="136"/>
      <c r="IAK17" s="136"/>
      <c r="IAL17" s="136"/>
      <c r="IAM17" s="136"/>
      <c r="IAN17" s="136"/>
      <c r="IAO17" s="136"/>
      <c r="IAP17" s="136"/>
      <c r="IAQ17" s="136"/>
      <c r="IAR17" s="136"/>
      <c r="IAS17" s="136"/>
      <c r="IAT17" s="136"/>
      <c r="IAU17" s="136"/>
      <c r="IAV17" s="136"/>
      <c r="IAW17" s="136"/>
      <c r="IAX17" s="136"/>
      <c r="IAY17" s="136"/>
      <c r="IAZ17" s="136"/>
      <c r="IBA17" s="136"/>
      <c r="IBB17" s="136"/>
      <c r="IBC17" s="136"/>
      <c r="IBD17" s="136"/>
      <c r="IBE17" s="136"/>
      <c r="IBF17" s="136"/>
      <c r="IBG17" s="136"/>
      <c r="IBH17" s="136"/>
      <c r="IBI17" s="136"/>
      <c r="IBJ17" s="136"/>
      <c r="IBK17" s="136"/>
      <c r="IBL17" s="136"/>
      <c r="IBM17" s="136"/>
      <c r="IBN17" s="136"/>
      <c r="IBO17" s="136"/>
      <c r="IBP17" s="136"/>
      <c r="IBQ17" s="136"/>
      <c r="IBR17" s="136"/>
      <c r="IBS17" s="136"/>
      <c r="IBT17" s="136"/>
      <c r="IBU17" s="136"/>
      <c r="IBV17" s="136"/>
      <c r="IBW17" s="136"/>
      <c r="IBX17" s="136"/>
      <c r="IBY17" s="136"/>
      <c r="IBZ17" s="136"/>
      <c r="ICA17" s="136"/>
      <c r="ICB17" s="136"/>
      <c r="ICC17" s="136"/>
      <c r="ICD17" s="136"/>
      <c r="ICE17" s="136"/>
      <c r="ICF17" s="136"/>
      <c r="ICG17" s="136"/>
      <c r="ICH17" s="136"/>
      <c r="ICI17" s="136"/>
      <c r="ICJ17" s="136"/>
      <c r="ICK17" s="136"/>
      <c r="ICL17" s="136"/>
      <c r="ICM17" s="136"/>
      <c r="ICN17" s="136"/>
      <c r="ICO17" s="136"/>
      <c r="ICP17" s="136"/>
      <c r="ICQ17" s="136"/>
      <c r="ICR17" s="136"/>
      <c r="ICS17" s="136"/>
      <c r="ICT17" s="136"/>
      <c r="ICU17" s="136"/>
      <c r="ICV17" s="136"/>
      <c r="ICW17" s="136"/>
      <c r="ICX17" s="136"/>
      <c r="ICY17" s="136"/>
      <c r="ICZ17" s="136"/>
      <c r="IDA17" s="136"/>
      <c r="IDB17" s="136"/>
      <c r="IDC17" s="136"/>
      <c r="IDD17" s="136"/>
      <c r="IDE17" s="136"/>
      <c r="IDF17" s="136"/>
      <c r="IDG17" s="136"/>
      <c r="IDH17" s="136"/>
      <c r="IDI17" s="136"/>
      <c r="IDJ17" s="136"/>
      <c r="IDK17" s="136"/>
      <c r="IDL17" s="136"/>
      <c r="IDM17" s="136"/>
      <c r="IDN17" s="136"/>
      <c r="IDO17" s="136"/>
      <c r="IDP17" s="136"/>
      <c r="IDQ17" s="136"/>
      <c r="IDR17" s="136"/>
      <c r="IDS17" s="136"/>
      <c r="IDT17" s="136"/>
      <c r="IDU17" s="136"/>
      <c r="IDV17" s="136"/>
      <c r="IDW17" s="136"/>
      <c r="IDX17" s="136"/>
      <c r="IDY17" s="136"/>
      <c r="IDZ17" s="136"/>
      <c r="IEA17" s="136"/>
      <c r="IEB17" s="136"/>
      <c r="IEC17" s="136"/>
      <c r="IED17" s="136"/>
      <c r="IEE17" s="136"/>
      <c r="IEF17" s="136"/>
      <c r="IEG17" s="136"/>
      <c r="IEH17" s="136"/>
      <c r="IEI17" s="136"/>
      <c r="IEJ17" s="136"/>
      <c r="IEK17" s="136"/>
      <c r="IEL17" s="136"/>
      <c r="IEM17" s="136"/>
      <c r="IEN17" s="136"/>
      <c r="IEO17" s="136"/>
      <c r="IEP17" s="136"/>
      <c r="IEQ17" s="136"/>
      <c r="IER17" s="136"/>
      <c r="IES17" s="136"/>
      <c r="IET17" s="136"/>
      <c r="IEU17" s="136"/>
      <c r="IEV17" s="136"/>
      <c r="IEW17" s="136"/>
      <c r="IEX17" s="136"/>
      <c r="IEY17" s="136"/>
      <c r="IEZ17" s="136"/>
      <c r="IFA17" s="136"/>
      <c r="IFB17" s="136"/>
      <c r="IFC17" s="136"/>
      <c r="IFD17" s="136"/>
      <c r="IFE17" s="136"/>
      <c r="IFF17" s="136"/>
      <c r="IFG17" s="136"/>
      <c r="IFH17" s="136"/>
      <c r="IFI17" s="136"/>
      <c r="IFJ17" s="136"/>
      <c r="IFK17" s="136"/>
      <c r="IFL17" s="136"/>
      <c r="IFM17" s="136"/>
      <c r="IFN17" s="136"/>
      <c r="IFO17" s="136"/>
      <c r="IFP17" s="136"/>
      <c r="IFQ17" s="136"/>
      <c r="IFR17" s="136"/>
      <c r="IFS17" s="136"/>
      <c r="IFT17" s="136"/>
      <c r="IFU17" s="136"/>
      <c r="IFV17" s="136"/>
      <c r="IFW17" s="136"/>
      <c r="IFX17" s="136"/>
      <c r="IFY17" s="136"/>
      <c r="IFZ17" s="136"/>
      <c r="IGA17" s="136"/>
      <c r="IGB17" s="136"/>
      <c r="IGC17" s="136"/>
      <c r="IGD17" s="136"/>
      <c r="IGE17" s="136"/>
      <c r="IGF17" s="136"/>
      <c r="IGG17" s="136"/>
      <c r="IGH17" s="136"/>
      <c r="IGI17" s="136"/>
      <c r="IGJ17" s="136"/>
      <c r="IGK17" s="136"/>
      <c r="IGL17" s="136"/>
      <c r="IGM17" s="136"/>
      <c r="IGN17" s="136"/>
      <c r="IGO17" s="136"/>
      <c r="IGP17" s="136"/>
      <c r="IGQ17" s="136"/>
      <c r="IGR17" s="136"/>
      <c r="IGS17" s="136"/>
      <c r="IGT17" s="136"/>
      <c r="IGU17" s="136"/>
      <c r="IGV17" s="136"/>
      <c r="IGW17" s="136"/>
      <c r="IGX17" s="136"/>
      <c r="IGY17" s="136"/>
      <c r="IGZ17" s="136"/>
      <c r="IHA17" s="136"/>
      <c r="IHB17" s="136"/>
      <c r="IHC17" s="136"/>
      <c r="IHD17" s="136"/>
      <c r="IHE17" s="136"/>
      <c r="IHF17" s="136"/>
      <c r="IHG17" s="136"/>
      <c r="IHH17" s="136"/>
      <c r="IHI17" s="136"/>
      <c r="IHJ17" s="136"/>
      <c r="IHK17" s="136"/>
      <c r="IHL17" s="136"/>
      <c r="IHM17" s="136"/>
      <c r="IHN17" s="136"/>
      <c r="IHO17" s="136"/>
      <c r="IHP17" s="136"/>
      <c r="IHQ17" s="136"/>
      <c r="IHR17" s="136"/>
      <c r="IHS17" s="136"/>
      <c r="IHT17" s="136"/>
      <c r="IHU17" s="136"/>
      <c r="IHV17" s="136"/>
      <c r="IHW17" s="136"/>
      <c r="IHX17" s="136"/>
      <c r="IHY17" s="136"/>
      <c r="IHZ17" s="136"/>
      <c r="IIA17" s="136"/>
      <c r="IIB17" s="136"/>
      <c r="IIC17" s="136"/>
      <c r="IID17" s="136"/>
      <c r="IIE17" s="136"/>
      <c r="IIF17" s="136"/>
      <c r="IIG17" s="136"/>
      <c r="IIH17" s="136"/>
      <c r="III17" s="136"/>
      <c r="IIJ17" s="136"/>
      <c r="IIK17" s="136"/>
      <c r="IIL17" s="136"/>
      <c r="IIM17" s="136"/>
      <c r="IIN17" s="136"/>
      <c r="IIO17" s="136"/>
      <c r="IIP17" s="136"/>
      <c r="IIQ17" s="136"/>
      <c r="IIR17" s="136"/>
      <c r="IIS17" s="136"/>
      <c r="IIT17" s="136"/>
      <c r="IIU17" s="136"/>
      <c r="IIV17" s="136"/>
      <c r="IIW17" s="136"/>
      <c r="IIX17" s="136"/>
      <c r="IIY17" s="136"/>
      <c r="IIZ17" s="136"/>
      <c r="IJA17" s="136"/>
      <c r="IJB17" s="136"/>
      <c r="IJC17" s="136"/>
      <c r="IJD17" s="136"/>
      <c r="IJE17" s="136"/>
      <c r="IJF17" s="136"/>
      <c r="IJG17" s="136"/>
      <c r="IJH17" s="136"/>
      <c r="IJI17" s="136"/>
      <c r="IJJ17" s="136"/>
      <c r="IJK17" s="136"/>
      <c r="IJL17" s="136"/>
      <c r="IJM17" s="136"/>
      <c r="IJN17" s="136"/>
      <c r="IJO17" s="136"/>
      <c r="IJP17" s="136"/>
      <c r="IJQ17" s="136"/>
      <c r="IJR17" s="136"/>
      <c r="IJS17" s="136"/>
      <c r="IJT17" s="136"/>
      <c r="IJU17" s="136"/>
      <c r="IJV17" s="136"/>
      <c r="IJW17" s="136"/>
      <c r="IJX17" s="136"/>
      <c r="IJY17" s="136"/>
      <c r="IJZ17" s="136"/>
      <c r="IKA17" s="136"/>
      <c r="IKB17" s="136"/>
      <c r="IKC17" s="136"/>
      <c r="IKD17" s="136"/>
      <c r="IKE17" s="136"/>
      <c r="IKF17" s="136"/>
      <c r="IKG17" s="136"/>
      <c r="IKH17" s="136"/>
      <c r="IKI17" s="136"/>
      <c r="IKJ17" s="136"/>
      <c r="IKK17" s="136"/>
      <c r="IKL17" s="136"/>
      <c r="IKM17" s="136"/>
      <c r="IKN17" s="136"/>
      <c r="IKO17" s="136"/>
      <c r="IKP17" s="136"/>
      <c r="IKQ17" s="136"/>
      <c r="IKR17" s="136"/>
      <c r="IKS17" s="136"/>
      <c r="IKT17" s="136"/>
      <c r="IKU17" s="136"/>
      <c r="IKV17" s="136"/>
      <c r="IKW17" s="136"/>
      <c r="IKX17" s="136"/>
      <c r="IKY17" s="136"/>
      <c r="IKZ17" s="136"/>
      <c r="ILA17" s="136"/>
      <c r="ILB17" s="136"/>
      <c r="ILC17" s="136"/>
      <c r="ILD17" s="136"/>
      <c r="ILE17" s="136"/>
      <c r="ILF17" s="136"/>
      <c r="ILG17" s="136"/>
      <c r="ILH17" s="136"/>
      <c r="ILI17" s="136"/>
      <c r="ILJ17" s="136"/>
      <c r="ILK17" s="136"/>
      <c r="ILL17" s="136"/>
      <c r="ILM17" s="136"/>
      <c r="ILN17" s="136"/>
      <c r="ILO17" s="136"/>
      <c r="ILP17" s="136"/>
      <c r="ILQ17" s="136"/>
      <c r="ILR17" s="136"/>
      <c r="ILS17" s="136"/>
      <c r="ILT17" s="136"/>
      <c r="ILU17" s="136"/>
      <c r="ILV17" s="136"/>
      <c r="ILW17" s="136"/>
      <c r="ILX17" s="136"/>
      <c r="ILY17" s="136"/>
      <c r="ILZ17" s="136"/>
      <c r="IMA17" s="136"/>
      <c r="IMB17" s="136"/>
      <c r="IMC17" s="136"/>
      <c r="IMD17" s="136"/>
      <c r="IME17" s="136"/>
      <c r="IMF17" s="136"/>
      <c r="IMG17" s="136"/>
      <c r="IMH17" s="136"/>
      <c r="IMI17" s="136"/>
      <c r="IMJ17" s="136"/>
      <c r="IMK17" s="136"/>
      <c r="IML17" s="136"/>
      <c r="IMM17" s="136"/>
      <c r="IMN17" s="136"/>
      <c r="IMO17" s="136"/>
      <c r="IMP17" s="136"/>
      <c r="IMQ17" s="136"/>
      <c r="IMR17" s="136"/>
      <c r="IMS17" s="136"/>
      <c r="IMT17" s="136"/>
      <c r="IMU17" s="136"/>
      <c r="IMV17" s="136"/>
      <c r="IMW17" s="136"/>
      <c r="IMX17" s="136"/>
      <c r="IMY17" s="136"/>
      <c r="IMZ17" s="136"/>
      <c r="INA17" s="136"/>
      <c r="INB17" s="136"/>
      <c r="INC17" s="136"/>
      <c r="IND17" s="136"/>
      <c r="INE17" s="136"/>
      <c r="INF17" s="136"/>
      <c r="ING17" s="136"/>
      <c r="INH17" s="136"/>
      <c r="INI17" s="136"/>
      <c r="INJ17" s="136"/>
      <c r="INK17" s="136"/>
      <c r="INL17" s="136"/>
      <c r="INM17" s="136"/>
      <c r="INN17" s="136"/>
      <c r="INO17" s="136"/>
      <c r="INP17" s="136"/>
      <c r="INQ17" s="136"/>
      <c r="INR17" s="136"/>
      <c r="INS17" s="136"/>
      <c r="INT17" s="136"/>
      <c r="INU17" s="136"/>
      <c r="INV17" s="136"/>
      <c r="INW17" s="136"/>
      <c r="INX17" s="136"/>
      <c r="INY17" s="136"/>
      <c r="INZ17" s="136"/>
      <c r="IOA17" s="136"/>
      <c r="IOB17" s="136"/>
      <c r="IOC17" s="136"/>
      <c r="IOD17" s="136"/>
      <c r="IOE17" s="136"/>
      <c r="IOF17" s="136"/>
      <c r="IOG17" s="136"/>
      <c r="IOH17" s="136"/>
      <c r="IOI17" s="136"/>
      <c r="IOJ17" s="136"/>
      <c r="IOK17" s="136"/>
      <c r="IOL17" s="136"/>
      <c r="IOM17" s="136"/>
      <c r="ION17" s="136"/>
      <c r="IOO17" s="136"/>
      <c r="IOP17" s="136"/>
      <c r="IOQ17" s="136"/>
      <c r="IOR17" s="136"/>
      <c r="IOS17" s="136"/>
      <c r="IOT17" s="136"/>
      <c r="IOU17" s="136"/>
      <c r="IOV17" s="136"/>
      <c r="IOW17" s="136"/>
      <c r="IOX17" s="136"/>
      <c r="IOY17" s="136"/>
      <c r="IOZ17" s="136"/>
      <c r="IPA17" s="136"/>
      <c r="IPB17" s="136"/>
      <c r="IPC17" s="136"/>
      <c r="IPD17" s="136"/>
      <c r="IPE17" s="136"/>
      <c r="IPF17" s="136"/>
      <c r="IPG17" s="136"/>
      <c r="IPH17" s="136"/>
      <c r="IPI17" s="136"/>
      <c r="IPJ17" s="136"/>
      <c r="IPK17" s="136"/>
      <c r="IPL17" s="136"/>
      <c r="IPM17" s="136"/>
      <c r="IPN17" s="136"/>
      <c r="IPO17" s="136"/>
      <c r="IPP17" s="136"/>
      <c r="IPQ17" s="136"/>
      <c r="IPR17" s="136"/>
      <c r="IPS17" s="136"/>
      <c r="IPT17" s="136"/>
      <c r="IPU17" s="136"/>
      <c r="IPV17" s="136"/>
      <c r="IPW17" s="136"/>
      <c r="IPX17" s="136"/>
      <c r="IPY17" s="136"/>
      <c r="IPZ17" s="136"/>
      <c r="IQA17" s="136"/>
      <c r="IQB17" s="136"/>
      <c r="IQC17" s="136"/>
      <c r="IQD17" s="136"/>
      <c r="IQE17" s="136"/>
      <c r="IQF17" s="136"/>
      <c r="IQG17" s="136"/>
      <c r="IQH17" s="136"/>
      <c r="IQI17" s="136"/>
      <c r="IQJ17" s="136"/>
      <c r="IQK17" s="136"/>
      <c r="IQL17" s="136"/>
      <c r="IQM17" s="136"/>
      <c r="IQN17" s="136"/>
      <c r="IQO17" s="136"/>
      <c r="IQP17" s="136"/>
      <c r="IQQ17" s="136"/>
      <c r="IQR17" s="136"/>
      <c r="IQS17" s="136"/>
      <c r="IQT17" s="136"/>
      <c r="IQU17" s="136"/>
      <c r="IQV17" s="136"/>
      <c r="IQW17" s="136"/>
      <c r="IQX17" s="136"/>
      <c r="IQY17" s="136"/>
      <c r="IQZ17" s="136"/>
      <c r="IRA17" s="136"/>
      <c r="IRB17" s="136"/>
      <c r="IRC17" s="136"/>
      <c r="IRD17" s="136"/>
      <c r="IRE17" s="136"/>
      <c r="IRF17" s="136"/>
      <c r="IRG17" s="136"/>
      <c r="IRH17" s="136"/>
      <c r="IRI17" s="136"/>
      <c r="IRJ17" s="136"/>
      <c r="IRK17" s="136"/>
      <c r="IRL17" s="136"/>
      <c r="IRM17" s="136"/>
      <c r="IRN17" s="136"/>
      <c r="IRO17" s="136"/>
      <c r="IRP17" s="136"/>
      <c r="IRQ17" s="136"/>
      <c r="IRR17" s="136"/>
      <c r="IRS17" s="136"/>
      <c r="IRT17" s="136"/>
      <c r="IRU17" s="136"/>
      <c r="IRV17" s="136"/>
      <c r="IRW17" s="136"/>
      <c r="IRX17" s="136"/>
      <c r="IRY17" s="136"/>
      <c r="IRZ17" s="136"/>
      <c r="ISA17" s="136"/>
      <c r="ISB17" s="136"/>
      <c r="ISC17" s="136"/>
      <c r="ISD17" s="136"/>
      <c r="ISE17" s="136"/>
      <c r="ISF17" s="136"/>
      <c r="ISG17" s="136"/>
      <c r="ISH17" s="136"/>
      <c r="ISI17" s="136"/>
      <c r="ISJ17" s="136"/>
      <c r="ISK17" s="136"/>
      <c r="ISL17" s="136"/>
      <c r="ISM17" s="136"/>
      <c r="ISN17" s="136"/>
      <c r="ISO17" s="136"/>
      <c r="ISP17" s="136"/>
      <c r="ISQ17" s="136"/>
      <c r="ISR17" s="136"/>
      <c r="ISS17" s="136"/>
      <c r="IST17" s="136"/>
      <c r="ISU17" s="136"/>
      <c r="ISV17" s="136"/>
      <c r="ISW17" s="136"/>
      <c r="ISX17" s="136"/>
      <c r="ISY17" s="136"/>
      <c r="ISZ17" s="136"/>
      <c r="ITA17" s="136"/>
      <c r="ITB17" s="136"/>
      <c r="ITC17" s="136"/>
      <c r="ITD17" s="136"/>
      <c r="ITE17" s="136"/>
      <c r="ITF17" s="136"/>
      <c r="ITG17" s="136"/>
      <c r="ITH17" s="136"/>
      <c r="ITI17" s="136"/>
      <c r="ITJ17" s="136"/>
      <c r="ITK17" s="136"/>
      <c r="ITL17" s="136"/>
      <c r="ITM17" s="136"/>
      <c r="ITN17" s="136"/>
      <c r="ITO17" s="136"/>
      <c r="ITP17" s="136"/>
      <c r="ITQ17" s="136"/>
      <c r="ITR17" s="136"/>
      <c r="ITS17" s="136"/>
      <c r="ITT17" s="136"/>
      <c r="ITU17" s="136"/>
      <c r="ITV17" s="136"/>
      <c r="ITW17" s="136"/>
      <c r="ITX17" s="136"/>
      <c r="ITY17" s="136"/>
      <c r="ITZ17" s="136"/>
      <c r="IUA17" s="136"/>
      <c r="IUB17" s="136"/>
      <c r="IUC17" s="136"/>
      <c r="IUD17" s="136"/>
      <c r="IUE17" s="136"/>
      <c r="IUF17" s="136"/>
      <c r="IUG17" s="136"/>
      <c r="IUH17" s="136"/>
      <c r="IUI17" s="136"/>
      <c r="IUJ17" s="136"/>
      <c r="IUK17" s="136"/>
      <c r="IUL17" s="136"/>
      <c r="IUM17" s="136"/>
      <c r="IUN17" s="136"/>
      <c r="IUO17" s="136"/>
      <c r="IUP17" s="136"/>
      <c r="IUQ17" s="136"/>
      <c r="IUR17" s="136"/>
      <c r="IUS17" s="136"/>
      <c r="IUT17" s="136"/>
      <c r="IUU17" s="136"/>
      <c r="IUV17" s="136"/>
      <c r="IUW17" s="136"/>
      <c r="IUX17" s="136"/>
      <c r="IUY17" s="136"/>
      <c r="IUZ17" s="136"/>
      <c r="IVA17" s="136"/>
      <c r="IVB17" s="136"/>
      <c r="IVC17" s="136"/>
      <c r="IVD17" s="136"/>
      <c r="IVE17" s="136"/>
      <c r="IVF17" s="136"/>
      <c r="IVG17" s="136"/>
      <c r="IVH17" s="136"/>
      <c r="IVI17" s="136"/>
      <c r="IVJ17" s="136"/>
      <c r="IVK17" s="136"/>
      <c r="IVL17" s="136"/>
      <c r="IVM17" s="136"/>
      <c r="IVN17" s="136"/>
      <c r="IVO17" s="136"/>
      <c r="IVP17" s="136"/>
      <c r="IVQ17" s="136"/>
      <c r="IVR17" s="136"/>
      <c r="IVS17" s="136"/>
      <c r="IVT17" s="136"/>
      <c r="IVU17" s="136"/>
      <c r="IVV17" s="136"/>
      <c r="IVW17" s="136"/>
      <c r="IVX17" s="136"/>
      <c r="IVY17" s="136"/>
      <c r="IVZ17" s="136"/>
      <c r="IWA17" s="136"/>
      <c r="IWB17" s="136"/>
      <c r="IWC17" s="136"/>
      <c r="IWD17" s="136"/>
      <c r="IWE17" s="136"/>
      <c r="IWF17" s="136"/>
      <c r="IWG17" s="136"/>
      <c r="IWH17" s="136"/>
      <c r="IWI17" s="136"/>
      <c r="IWJ17" s="136"/>
      <c r="IWK17" s="136"/>
      <c r="IWL17" s="136"/>
      <c r="IWM17" s="136"/>
      <c r="IWN17" s="136"/>
      <c r="IWO17" s="136"/>
      <c r="IWP17" s="136"/>
      <c r="IWQ17" s="136"/>
      <c r="IWR17" s="136"/>
      <c r="IWS17" s="136"/>
      <c r="IWT17" s="136"/>
      <c r="IWU17" s="136"/>
      <c r="IWV17" s="136"/>
      <c r="IWW17" s="136"/>
      <c r="IWX17" s="136"/>
      <c r="IWY17" s="136"/>
      <c r="IWZ17" s="136"/>
      <c r="IXA17" s="136"/>
      <c r="IXB17" s="136"/>
      <c r="IXC17" s="136"/>
      <c r="IXD17" s="136"/>
      <c r="IXE17" s="136"/>
      <c r="IXF17" s="136"/>
      <c r="IXG17" s="136"/>
      <c r="IXH17" s="136"/>
      <c r="IXI17" s="136"/>
      <c r="IXJ17" s="136"/>
      <c r="IXK17" s="136"/>
      <c r="IXL17" s="136"/>
      <c r="IXM17" s="136"/>
      <c r="IXN17" s="136"/>
      <c r="IXO17" s="136"/>
      <c r="IXP17" s="136"/>
      <c r="IXQ17" s="136"/>
      <c r="IXR17" s="136"/>
      <c r="IXS17" s="136"/>
      <c r="IXT17" s="136"/>
      <c r="IXU17" s="136"/>
      <c r="IXV17" s="136"/>
      <c r="IXW17" s="136"/>
      <c r="IXX17" s="136"/>
      <c r="IXY17" s="136"/>
      <c r="IXZ17" s="136"/>
      <c r="IYA17" s="136"/>
      <c r="IYB17" s="136"/>
      <c r="IYC17" s="136"/>
      <c r="IYD17" s="136"/>
      <c r="IYE17" s="136"/>
      <c r="IYF17" s="136"/>
      <c r="IYG17" s="136"/>
      <c r="IYH17" s="136"/>
      <c r="IYI17" s="136"/>
      <c r="IYJ17" s="136"/>
      <c r="IYK17" s="136"/>
      <c r="IYL17" s="136"/>
      <c r="IYM17" s="136"/>
      <c r="IYN17" s="136"/>
      <c r="IYO17" s="136"/>
      <c r="IYP17" s="136"/>
      <c r="IYQ17" s="136"/>
      <c r="IYR17" s="136"/>
      <c r="IYS17" s="136"/>
      <c r="IYT17" s="136"/>
      <c r="IYU17" s="136"/>
      <c r="IYV17" s="136"/>
      <c r="IYW17" s="136"/>
      <c r="IYX17" s="136"/>
      <c r="IYY17" s="136"/>
      <c r="IYZ17" s="136"/>
      <c r="IZA17" s="136"/>
      <c r="IZB17" s="136"/>
      <c r="IZC17" s="136"/>
      <c r="IZD17" s="136"/>
      <c r="IZE17" s="136"/>
      <c r="IZF17" s="136"/>
      <c r="IZG17" s="136"/>
      <c r="IZH17" s="136"/>
      <c r="IZI17" s="136"/>
      <c r="IZJ17" s="136"/>
      <c r="IZK17" s="136"/>
      <c r="IZL17" s="136"/>
      <c r="IZM17" s="136"/>
      <c r="IZN17" s="136"/>
      <c r="IZO17" s="136"/>
      <c r="IZP17" s="136"/>
      <c r="IZQ17" s="136"/>
      <c r="IZR17" s="136"/>
      <c r="IZS17" s="136"/>
      <c r="IZT17" s="136"/>
      <c r="IZU17" s="136"/>
      <c r="IZV17" s="136"/>
      <c r="IZW17" s="136"/>
      <c r="IZX17" s="136"/>
      <c r="IZY17" s="136"/>
      <c r="IZZ17" s="136"/>
      <c r="JAA17" s="136"/>
      <c r="JAB17" s="136"/>
      <c r="JAC17" s="136"/>
      <c r="JAD17" s="136"/>
      <c r="JAE17" s="136"/>
      <c r="JAF17" s="136"/>
      <c r="JAG17" s="136"/>
      <c r="JAH17" s="136"/>
      <c r="JAI17" s="136"/>
      <c r="JAJ17" s="136"/>
      <c r="JAK17" s="136"/>
      <c r="JAL17" s="136"/>
      <c r="JAM17" s="136"/>
      <c r="JAN17" s="136"/>
      <c r="JAO17" s="136"/>
      <c r="JAP17" s="136"/>
      <c r="JAQ17" s="136"/>
      <c r="JAR17" s="136"/>
      <c r="JAS17" s="136"/>
      <c r="JAT17" s="136"/>
      <c r="JAU17" s="136"/>
      <c r="JAV17" s="136"/>
      <c r="JAW17" s="136"/>
      <c r="JAX17" s="136"/>
      <c r="JAY17" s="136"/>
      <c r="JAZ17" s="136"/>
      <c r="JBA17" s="136"/>
      <c r="JBB17" s="136"/>
      <c r="JBC17" s="136"/>
      <c r="JBD17" s="136"/>
      <c r="JBE17" s="136"/>
      <c r="JBF17" s="136"/>
      <c r="JBG17" s="136"/>
      <c r="JBH17" s="136"/>
      <c r="JBI17" s="136"/>
      <c r="JBJ17" s="136"/>
      <c r="JBK17" s="136"/>
      <c r="JBL17" s="136"/>
      <c r="JBM17" s="136"/>
      <c r="JBN17" s="136"/>
      <c r="JBO17" s="136"/>
      <c r="JBP17" s="136"/>
      <c r="JBQ17" s="136"/>
      <c r="JBR17" s="136"/>
      <c r="JBS17" s="136"/>
      <c r="JBT17" s="136"/>
      <c r="JBU17" s="136"/>
      <c r="JBV17" s="136"/>
      <c r="JBW17" s="136"/>
      <c r="JBX17" s="136"/>
      <c r="JBY17" s="136"/>
      <c r="JBZ17" s="136"/>
      <c r="JCA17" s="136"/>
      <c r="JCB17" s="136"/>
      <c r="JCC17" s="136"/>
      <c r="JCD17" s="136"/>
      <c r="JCE17" s="136"/>
      <c r="JCF17" s="136"/>
      <c r="JCG17" s="136"/>
      <c r="JCH17" s="136"/>
      <c r="JCI17" s="136"/>
      <c r="JCJ17" s="136"/>
      <c r="JCK17" s="136"/>
      <c r="JCL17" s="136"/>
      <c r="JCM17" s="136"/>
      <c r="JCN17" s="136"/>
      <c r="JCO17" s="136"/>
      <c r="JCP17" s="136"/>
      <c r="JCQ17" s="136"/>
      <c r="JCR17" s="136"/>
      <c r="JCS17" s="136"/>
      <c r="JCT17" s="136"/>
      <c r="JCU17" s="136"/>
      <c r="JCV17" s="136"/>
      <c r="JCW17" s="136"/>
      <c r="JCX17" s="136"/>
      <c r="JCY17" s="136"/>
      <c r="JCZ17" s="136"/>
      <c r="JDA17" s="136"/>
      <c r="JDB17" s="136"/>
      <c r="JDC17" s="136"/>
      <c r="JDD17" s="136"/>
      <c r="JDE17" s="136"/>
      <c r="JDF17" s="136"/>
      <c r="JDG17" s="136"/>
      <c r="JDH17" s="136"/>
      <c r="JDI17" s="136"/>
      <c r="JDJ17" s="136"/>
      <c r="JDK17" s="136"/>
      <c r="JDL17" s="136"/>
      <c r="JDM17" s="136"/>
      <c r="JDN17" s="136"/>
      <c r="JDO17" s="136"/>
      <c r="JDP17" s="136"/>
      <c r="JDQ17" s="136"/>
      <c r="JDR17" s="136"/>
      <c r="JDS17" s="136"/>
      <c r="JDT17" s="136"/>
      <c r="JDU17" s="136"/>
      <c r="JDV17" s="136"/>
      <c r="JDW17" s="136"/>
      <c r="JDX17" s="136"/>
      <c r="JDY17" s="136"/>
      <c r="JDZ17" s="136"/>
      <c r="JEA17" s="136"/>
      <c r="JEB17" s="136"/>
      <c r="JEC17" s="136"/>
      <c r="JED17" s="136"/>
      <c r="JEE17" s="136"/>
      <c r="JEF17" s="136"/>
      <c r="JEG17" s="136"/>
      <c r="JEH17" s="136"/>
      <c r="JEI17" s="136"/>
      <c r="JEJ17" s="136"/>
      <c r="JEK17" s="136"/>
      <c r="JEL17" s="136"/>
      <c r="JEM17" s="136"/>
      <c r="JEN17" s="136"/>
      <c r="JEO17" s="136"/>
      <c r="JEP17" s="136"/>
      <c r="JEQ17" s="136"/>
      <c r="JER17" s="136"/>
      <c r="JES17" s="136"/>
      <c r="JET17" s="136"/>
      <c r="JEU17" s="136"/>
      <c r="JEV17" s="136"/>
      <c r="JEW17" s="136"/>
      <c r="JEX17" s="136"/>
      <c r="JEY17" s="136"/>
      <c r="JEZ17" s="136"/>
      <c r="JFA17" s="136"/>
      <c r="JFB17" s="136"/>
      <c r="JFC17" s="136"/>
      <c r="JFD17" s="136"/>
      <c r="JFE17" s="136"/>
      <c r="JFF17" s="136"/>
      <c r="JFG17" s="136"/>
      <c r="JFH17" s="136"/>
      <c r="JFI17" s="136"/>
      <c r="JFJ17" s="136"/>
      <c r="JFK17" s="136"/>
      <c r="JFL17" s="136"/>
      <c r="JFM17" s="136"/>
      <c r="JFN17" s="136"/>
      <c r="JFO17" s="136"/>
      <c r="JFP17" s="136"/>
      <c r="JFQ17" s="136"/>
      <c r="JFR17" s="136"/>
      <c r="JFS17" s="136"/>
      <c r="JFT17" s="136"/>
      <c r="JFU17" s="136"/>
      <c r="JFV17" s="136"/>
      <c r="JFW17" s="136"/>
      <c r="JFX17" s="136"/>
      <c r="JFY17" s="136"/>
      <c r="JFZ17" s="136"/>
      <c r="JGA17" s="136"/>
      <c r="JGB17" s="136"/>
      <c r="JGC17" s="136"/>
      <c r="JGD17" s="136"/>
      <c r="JGE17" s="136"/>
      <c r="JGF17" s="136"/>
      <c r="JGG17" s="136"/>
      <c r="JGH17" s="136"/>
      <c r="JGI17" s="136"/>
      <c r="JGJ17" s="136"/>
      <c r="JGK17" s="136"/>
      <c r="JGL17" s="136"/>
      <c r="JGM17" s="136"/>
      <c r="JGN17" s="136"/>
      <c r="JGO17" s="136"/>
      <c r="JGP17" s="136"/>
      <c r="JGQ17" s="136"/>
      <c r="JGR17" s="136"/>
      <c r="JGS17" s="136"/>
      <c r="JGT17" s="136"/>
      <c r="JGU17" s="136"/>
      <c r="JGV17" s="136"/>
      <c r="JGW17" s="136"/>
      <c r="JGX17" s="136"/>
      <c r="JGY17" s="136"/>
      <c r="JGZ17" s="136"/>
      <c r="JHA17" s="136"/>
      <c r="JHB17" s="136"/>
      <c r="JHC17" s="136"/>
      <c r="JHD17" s="136"/>
      <c r="JHE17" s="136"/>
      <c r="JHF17" s="136"/>
      <c r="JHG17" s="136"/>
      <c r="JHH17" s="136"/>
      <c r="JHI17" s="136"/>
      <c r="JHJ17" s="136"/>
      <c r="JHK17" s="136"/>
      <c r="JHL17" s="136"/>
      <c r="JHM17" s="136"/>
      <c r="JHN17" s="136"/>
      <c r="JHO17" s="136"/>
      <c r="JHP17" s="136"/>
      <c r="JHQ17" s="136"/>
      <c r="JHR17" s="136"/>
      <c r="JHS17" s="136"/>
      <c r="JHT17" s="136"/>
      <c r="JHU17" s="136"/>
      <c r="JHV17" s="136"/>
      <c r="JHW17" s="136"/>
      <c r="JHX17" s="136"/>
      <c r="JHY17" s="136"/>
      <c r="JHZ17" s="136"/>
      <c r="JIA17" s="136"/>
      <c r="JIB17" s="136"/>
      <c r="JIC17" s="136"/>
      <c r="JID17" s="136"/>
      <c r="JIE17" s="136"/>
      <c r="JIF17" s="136"/>
      <c r="JIG17" s="136"/>
      <c r="JIH17" s="136"/>
      <c r="JII17" s="136"/>
      <c r="JIJ17" s="136"/>
      <c r="JIK17" s="136"/>
      <c r="JIL17" s="136"/>
      <c r="JIM17" s="136"/>
      <c r="JIN17" s="136"/>
      <c r="JIO17" s="136"/>
      <c r="JIP17" s="136"/>
      <c r="JIQ17" s="136"/>
      <c r="JIR17" s="136"/>
      <c r="JIS17" s="136"/>
      <c r="JIT17" s="136"/>
      <c r="JIU17" s="136"/>
      <c r="JIV17" s="136"/>
      <c r="JIW17" s="136"/>
      <c r="JIX17" s="136"/>
      <c r="JIY17" s="136"/>
      <c r="JIZ17" s="136"/>
      <c r="JJA17" s="136"/>
      <c r="JJB17" s="136"/>
      <c r="JJC17" s="136"/>
      <c r="JJD17" s="136"/>
      <c r="JJE17" s="136"/>
      <c r="JJF17" s="136"/>
      <c r="JJG17" s="136"/>
      <c r="JJH17" s="136"/>
      <c r="JJI17" s="136"/>
      <c r="JJJ17" s="136"/>
      <c r="JJK17" s="136"/>
      <c r="JJL17" s="136"/>
      <c r="JJM17" s="136"/>
      <c r="JJN17" s="136"/>
      <c r="JJO17" s="136"/>
      <c r="JJP17" s="136"/>
      <c r="JJQ17" s="136"/>
      <c r="JJR17" s="136"/>
      <c r="JJS17" s="136"/>
      <c r="JJT17" s="136"/>
      <c r="JJU17" s="136"/>
      <c r="JJV17" s="136"/>
      <c r="JJW17" s="136"/>
      <c r="JJX17" s="136"/>
      <c r="JJY17" s="136"/>
      <c r="JJZ17" s="136"/>
      <c r="JKA17" s="136"/>
      <c r="JKB17" s="136"/>
      <c r="JKC17" s="136"/>
      <c r="JKD17" s="136"/>
      <c r="JKE17" s="136"/>
      <c r="JKF17" s="136"/>
      <c r="JKG17" s="136"/>
      <c r="JKH17" s="136"/>
      <c r="JKI17" s="136"/>
      <c r="JKJ17" s="136"/>
      <c r="JKK17" s="136"/>
      <c r="JKL17" s="136"/>
      <c r="JKM17" s="136"/>
      <c r="JKN17" s="136"/>
      <c r="JKO17" s="136"/>
      <c r="JKP17" s="136"/>
      <c r="JKQ17" s="136"/>
      <c r="JKR17" s="136"/>
      <c r="JKS17" s="136"/>
      <c r="JKT17" s="136"/>
      <c r="JKU17" s="136"/>
      <c r="JKV17" s="136"/>
      <c r="JKW17" s="136"/>
      <c r="JKX17" s="136"/>
      <c r="JKY17" s="136"/>
      <c r="JKZ17" s="136"/>
      <c r="JLA17" s="136"/>
      <c r="JLB17" s="136"/>
      <c r="JLC17" s="136"/>
      <c r="JLD17" s="136"/>
      <c r="JLE17" s="136"/>
      <c r="JLF17" s="136"/>
      <c r="JLG17" s="136"/>
      <c r="JLH17" s="136"/>
      <c r="JLI17" s="136"/>
      <c r="JLJ17" s="136"/>
      <c r="JLK17" s="136"/>
      <c r="JLL17" s="136"/>
      <c r="JLM17" s="136"/>
      <c r="JLN17" s="136"/>
      <c r="JLO17" s="136"/>
      <c r="JLP17" s="136"/>
      <c r="JLQ17" s="136"/>
      <c r="JLR17" s="136"/>
      <c r="JLS17" s="136"/>
      <c r="JLT17" s="136"/>
      <c r="JLU17" s="136"/>
      <c r="JLV17" s="136"/>
      <c r="JLW17" s="136"/>
      <c r="JLX17" s="136"/>
      <c r="JLY17" s="136"/>
      <c r="JLZ17" s="136"/>
      <c r="JMA17" s="136"/>
      <c r="JMB17" s="136"/>
      <c r="JMC17" s="136"/>
      <c r="JMD17" s="136"/>
      <c r="JME17" s="136"/>
      <c r="JMF17" s="136"/>
      <c r="JMG17" s="136"/>
      <c r="JMH17" s="136"/>
      <c r="JMI17" s="136"/>
      <c r="JMJ17" s="136"/>
      <c r="JMK17" s="136"/>
      <c r="JML17" s="136"/>
      <c r="JMM17" s="136"/>
      <c r="JMN17" s="136"/>
      <c r="JMO17" s="136"/>
      <c r="JMP17" s="136"/>
      <c r="JMQ17" s="136"/>
      <c r="JMR17" s="136"/>
      <c r="JMS17" s="136"/>
      <c r="JMT17" s="136"/>
      <c r="JMU17" s="136"/>
      <c r="JMV17" s="136"/>
      <c r="JMW17" s="136"/>
      <c r="JMX17" s="136"/>
      <c r="JMY17" s="136"/>
      <c r="JMZ17" s="136"/>
      <c r="JNA17" s="136"/>
      <c r="JNB17" s="136"/>
      <c r="JNC17" s="136"/>
      <c r="JND17" s="136"/>
      <c r="JNE17" s="136"/>
      <c r="JNF17" s="136"/>
      <c r="JNG17" s="136"/>
      <c r="JNH17" s="136"/>
      <c r="JNI17" s="136"/>
      <c r="JNJ17" s="136"/>
      <c r="JNK17" s="136"/>
      <c r="JNL17" s="136"/>
      <c r="JNM17" s="136"/>
      <c r="JNN17" s="136"/>
      <c r="JNO17" s="136"/>
      <c r="JNP17" s="136"/>
      <c r="JNQ17" s="136"/>
      <c r="JNR17" s="136"/>
      <c r="JNS17" s="136"/>
      <c r="JNT17" s="136"/>
      <c r="JNU17" s="136"/>
      <c r="JNV17" s="136"/>
      <c r="JNW17" s="136"/>
      <c r="JNX17" s="136"/>
      <c r="JNY17" s="136"/>
      <c r="JNZ17" s="136"/>
      <c r="JOA17" s="136"/>
      <c r="JOB17" s="136"/>
      <c r="JOC17" s="136"/>
      <c r="JOD17" s="136"/>
      <c r="JOE17" s="136"/>
      <c r="JOF17" s="136"/>
      <c r="JOG17" s="136"/>
      <c r="JOH17" s="136"/>
      <c r="JOI17" s="136"/>
      <c r="JOJ17" s="136"/>
      <c r="JOK17" s="136"/>
      <c r="JOL17" s="136"/>
      <c r="JOM17" s="136"/>
      <c r="JON17" s="136"/>
      <c r="JOO17" s="136"/>
      <c r="JOP17" s="136"/>
      <c r="JOQ17" s="136"/>
      <c r="JOR17" s="136"/>
      <c r="JOS17" s="136"/>
      <c r="JOT17" s="136"/>
      <c r="JOU17" s="136"/>
      <c r="JOV17" s="136"/>
      <c r="JOW17" s="136"/>
      <c r="JOX17" s="136"/>
      <c r="JOY17" s="136"/>
      <c r="JOZ17" s="136"/>
      <c r="JPA17" s="136"/>
      <c r="JPB17" s="136"/>
      <c r="JPC17" s="136"/>
      <c r="JPD17" s="136"/>
      <c r="JPE17" s="136"/>
      <c r="JPF17" s="136"/>
      <c r="JPG17" s="136"/>
      <c r="JPH17" s="136"/>
      <c r="JPI17" s="136"/>
      <c r="JPJ17" s="136"/>
      <c r="JPK17" s="136"/>
      <c r="JPL17" s="136"/>
      <c r="JPM17" s="136"/>
      <c r="JPN17" s="136"/>
      <c r="JPO17" s="136"/>
      <c r="JPP17" s="136"/>
      <c r="JPQ17" s="136"/>
      <c r="JPR17" s="136"/>
      <c r="JPS17" s="136"/>
      <c r="JPT17" s="136"/>
      <c r="JPU17" s="136"/>
      <c r="JPV17" s="136"/>
      <c r="JPW17" s="136"/>
      <c r="JPX17" s="136"/>
      <c r="JPY17" s="136"/>
      <c r="JPZ17" s="136"/>
      <c r="JQA17" s="136"/>
      <c r="JQB17" s="136"/>
      <c r="JQC17" s="136"/>
      <c r="JQD17" s="136"/>
      <c r="JQE17" s="136"/>
      <c r="JQF17" s="136"/>
      <c r="JQG17" s="136"/>
      <c r="JQH17" s="136"/>
      <c r="JQI17" s="136"/>
      <c r="JQJ17" s="136"/>
      <c r="JQK17" s="136"/>
      <c r="JQL17" s="136"/>
      <c r="JQM17" s="136"/>
      <c r="JQN17" s="136"/>
      <c r="JQO17" s="136"/>
      <c r="JQP17" s="136"/>
      <c r="JQQ17" s="136"/>
      <c r="JQR17" s="136"/>
      <c r="JQS17" s="136"/>
      <c r="JQT17" s="136"/>
      <c r="JQU17" s="136"/>
      <c r="JQV17" s="136"/>
      <c r="JQW17" s="136"/>
      <c r="JQX17" s="136"/>
      <c r="JQY17" s="136"/>
      <c r="JQZ17" s="136"/>
      <c r="JRA17" s="136"/>
      <c r="JRB17" s="136"/>
      <c r="JRC17" s="136"/>
      <c r="JRD17" s="136"/>
      <c r="JRE17" s="136"/>
      <c r="JRF17" s="136"/>
      <c r="JRG17" s="136"/>
      <c r="JRH17" s="136"/>
      <c r="JRI17" s="136"/>
      <c r="JRJ17" s="136"/>
      <c r="JRK17" s="136"/>
      <c r="JRL17" s="136"/>
      <c r="JRM17" s="136"/>
      <c r="JRN17" s="136"/>
      <c r="JRO17" s="136"/>
      <c r="JRP17" s="136"/>
      <c r="JRQ17" s="136"/>
      <c r="JRR17" s="136"/>
      <c r="JRS17" s="136"/>
      <c r="JRT17" s="136"/>
      <c r="JRU17" s="136"/>
      <c r="JRV17" s="136"/>
      <c r="JRW17" s="136"/>
      <c r="JRX17" s="136"/>
      <c r="JRY17" s="136"/>
      <c r="JRZ17" s="136"/>
      <c r="JSA17" s="136"/>
      <c r="JSB17" s="136"/>
      <c r="JSC17" s="136"/>
      <c r="JSD17" s="136"/>
      <c r="JSE17" s="136"/>
      <c r="JSF17" s="136"/>
      <c r="JSG17" s="136"/>
      <c r="JSH17" s="136"/>
      <c r="JSI17" s="136"/>
      <c r="JSJ17" s="136"/>
      <c r="JSK17" s="136"/>
      <c r="JSL17" s="136"/>
      <c r="JSM17" s="136"/>
      <c r="JSN17" s="136"/>
      <c r="JSO17" s="136"/>
      <c r="JSP17" s="136"/>
      <c r="JSQ17" s="136"/>
      <c r="JSR17" s="136"/>
      <c r="JSS17" s="136"/>
      <c r="JST17" s="136"/>
      <c r="JSU17" s="136"/>
      <c r="JSV17" s="136"/>
      <c r="JSW17" s="136"/>
      <c r="JSX17" s="136"/>
      <c r="JSY17" s="136"/>
      <c r="JSZ17" s="136"/>
      <c r="JTA17" s="136"/>
      <c r="JTB17" s="136"/>
      <c r="JTC17" s="136"/>
      <c r="JTD17" s="136"/>
      <c r="JTE17" s="136"/>
      <c r="JTF17" s="136"/>
      <c r="JTG17" s="136"/>
      <c r="JTH17" s="136"/>
      <c r="JTI17" s="136"/>
      <c r="JTJ17" s="136"/>
      <c r="JTK17" s="136"/>
      <c r="JTL17" s="136"/>
      <c r="JTM17" s="136"/>
      <c r="JTN17" s="136"/>
      <c r="JTO17" s="136"/>
      <c r="JTP17" s="136"/>
      <c r="JTQ17" s="136"/>
      <c r="JTR17" s="136"/>
      <c r="JTS17" s="136"/>
      <c r="JTT17" s="136"/>
      <c r="JTU17" s="136"/>
      <c r="JTV17" s="136"/>
      <c r="JTW17" s="136"/>
      <c r="JTX17" s="136"/>
      <c r="JTY17" s="136"/>
      <c r="JTZ17" s="136"/>
      <c r="JUA17" s="136"/>
      <c r="JUB17" s="136"/>
      <c r="JUC17" s="136"/>
      <c r="JUD17" s="136"/>
      <c r="JUE17" s="136"/>
      <c r="JUF17" s="136"/>
      <c r="JUG17" s="136"/>
      <c r="JUH17" s="136"/>
      <c r="JUI17" s="136"/>
      <c r="JUJ17" s="136"/>
      <c r="JUK17" s="136"/>
      <c r="JUL17" s="136"/>
      <c r="JUM17" s="136"/>
      <c r="JUN17" s="136"/>
      <c r="JUO17" s="136"/>
      <c r="JUP17" s="136"/>
      <c r="JUQ17" s="136"/>
      <c r="JUR17" s="136"/>
      <c r="JUS17" s="136"/>
      <c r="JUT17" s="136"/>
      <c r="JUU17" s="136"/>
      <c r="JUV17" s="136"/>
      <c r="JUW17" s="136"/>
      <c r="JUX17" s="136"/>
      <c r="JUY17" s="136"/>
      <c r="JUZ17" s="136"/>
      <c r="JVA17" s="136"/>
      <c r="JVB17" s="136"/>
      <c r="JVC17" s="136"/>
      <c r="JVD17" s="136"/>
      <c r="JVE17" s="136"/>
      <c r="JVF17" s="136"/>
      <c r="JVG17" s="136"/>
      <c r="JVH17" s="136"/>
      <c r="JVI17" s="136"/>
      <c r="JVJ17" s="136"/>
      <c r="JVK17" s="136"/>
      <c r="JVL17" s="136"/>
      <c r="JVM17" s="136"/>
      <c r="JVN17" s="136"/>
      <c r="JVO17" s="136"/>
      <c r="JVP17" s="136"/>
      <c r="JVQ17" s="136"/>
      <c r="JVR17" s="136"/>
      <c r="JVS17" s="136"/>
      <c r="JVT17" s="136"/>
      <c r="JVU17" s="136"/>
      <c r="JVV17" s="136"/>
      <c r="JVW17" s="136"/>
      <c r="JVX17" s="136"/>
      <c r="JVY17" s="136"/>
      <c r="JVZ17" s="136"/>
      <c r="JWA17" s="136"/>
      <c r="JWB17" s="136"/>
      <c r="JWC17" s="136"/>
      <c r="JWD17" s="136"/>
      <c r="JWE17" s="136"/>
      <c r="JWF17" s="136"/>
      <c r="JWG17" s="136"/>
      <c r="JWH17" s="136"/>
      <c r="JWI17" s="136"/>
      <c r="JWJ17" s="136"/>
      <c r="JWK17" s="136"/>
      <c r="JWL17" s="136"/>
      <c r="JWM17" s="136"/>
      <c r="JWN17" s="136"/>
      <c r="JWO17" s="136"/>
      <c r="JWP17" s="136"/>
      <c r="JWQ17" s="136"/>
      <c r="JWR17" s="136"/>
      <c r="JWS17" s="136"/>
      <c r="JWT17" s="136"/>
      <c r="JWU17" s="136"/>
      <c r="JWV17" s="136"/>
      <c r="JWW17" s="136"/>
      <c r="JWX17" s="136"/>
      <c r="JWY17" s="136"/>
      <c r="JWZ17" s="136"/>
      <c r="JXA17" s="136"/>
      <c r="JXB17" s="136"/>
      <c r="JXC17" s="136"/>
      <c r="JXD17" s="136"/>
      <c r="JXE17" s="136"/>
      <c r="JXF17" s="136"/>
      <c r="JXG17" s="136"/>
      <c r="JXH17" s="136"/>
      <c r="JXI17" s="136"/>
      <c r="JXJ17" s="136"/>
      <c r="JXK17" s="136"/>
      <c r="JXL17" s="136"/>
      <c r="JXM17" s="136"/>
      <c r="JXN17" s="136"/>
      <c r="JXO17" s="136"/>
      <c r="JXP17" s="136"/>
      <c r="JXQ17" s="136"/>
      <c r="JXR17" s="136"/>
      <c r="JXS17" s="136"/>
      <c r="JXT17" s="136"/>
      <c r="JXU17" s="136"/>
      <c r="JXV17" s="136"/>
      <c r="JXW17" s="136"/>
      <c r="JXX17" s="136"/>
      <c r="JXY17" s="136"/>
      <c r="JXZ17" s="136"/>
      <c r="JYA17" s="136"/>
      <c r="JYB17" s="136"/>
      <c r="JYC17" s="136"/>
      <c r="JYD17" s="136"/>
      <c r="JYE17" s="136"/>
      <c r="JYF17" s="136"/>
      <c r="JYG17" s="136"/>
      <c r="JYH17" s="136"/>
      <c r="JYI17" s="136"/>
      <c r="JYJ17" s="136"/>
      <c r="JYK17" s="136"/>
      <c r="JYL17" s="136"/>
      <c r="JYM17" s="136"/>
      <c r="JYN17" s="136"/>
      <c r="JYO17" s="136"/>
      <c r="JYP17" s="136"/>
      <c r="JYQ17" s="136"/>
      <c r="JYR17" s="136"/>
      <c r="JYS17" s="136"/>
      <c r="JYT17" s="136"/>
      <c r="JYU17" s="136"/>
      <c r="JYV17" s="136"/>
      <c r="JYW17" s="136"/>
      <c r="JYX17" s="136"/>
      <c r="JYY17" s="136"/>
      <c r="JYZ17" s="136"/>
      <c r="JZA17" s="136"/>
      <c r="JZB17" s="136"/>
      <c r="JZC17" s="136"/>
      <c r="JZD17" s="136"/>
      <c r="JZE17" s="136"/>
      <c r="JZF17" s="136"/>
      <c r="JZG17" s="136"/>
      <c r="JZH17" s="136"/>
      <c r="JZI17" s="136"/>
      <c r="JZJ17" s="136"/>
      <c r="JZK17" s="136"/>
      <c r="JZL17" s="136"/>
      <c r="JZM17" s="136"/>
      <c r="JZN17" s="136"/>
      <c r="JZO17" s="136"/>
      <c r="JZP17" s="136"/>
      <c r="JZQ17" s="136"/>
      <c r="JZR17" s="136"/>
      <c r="JZS17" s="136"/>
      <c r="JZT17" s="136"/>
      <c r="JZU17" s="136"/>
      <c r="JZV17" s="136"/>
      <c r="JZW17" s="136"/>
      <c r="JZX17" s="136"/>
      <c r="JZY17" s="136"/>
      <c r="JZZ17" s="136"/>
      <c r="KAA17" s="136"/>
      <c r="KAB17" s="136"/>
      <c r="KAC17" s="136"/>
      <c r="KAD17" s="136"/>
      <c r="KAE17" s="136"/>
      <c r="KAF17" s="136"/>
      <c r="KAG17" s="136"/>
      <c r="KAH17" s="136"/>
      <c r="KAI17" s="136"/>
      <c r="KAJ17" s="136"/>
      <c r="KAK17" s="136"/>
      <c r="KAL17" s="136"/>
      <c r="KAM17" s="136"/>
      <c r="KAN17" s="136"/>
      <c r="KAO17" s="136"/>
      <c r="KAP17" s="136"/>
      <c r="KAQ17" s="136"/>
      <c r="KAR17" s="136"/>
      <c r="KAS17" s="136"/>
      <c r="KAT17" s="136"/>
      <c r="KAU17" s="136"/>
      <c r="KAV17" s="136"/>
      <c r="KAW17" s="136"/>
      <c r="KAX17" s="136"/>
      <c r="KAY17" s="136"/>
      <c r="KAZ17" s="136"/>
      <c r="KBA17" s="136"/>
      <c r="KBB17" s="136"/>
      <c r="KBC17" s="136"/>
      <c r="KBD17" s="136"/>
      <c r="KBE17" s="136"/>
      <c r="KBF17" s="136"/>
      <c r="KBG17" s="136"/>
      <c r="KBH17" s="136"/>
      <c r="KBI17" s="136"/>
      <c r="KBJ17" s="136"/>
      <c r="KBK17" s="136"/>
      <c r="KBL17" s="136"/>
      <c r="KBM17" s="136"/>
      <c r="KBN17" s="136"/>
      <c r="KBO17" s="136"/>
      <c r="KBP17" s="136"/>
      <c r="KBQ17" s="136"/>
      <c r="KBR17" s="136"/>
      <c r="KBS17" s="136"/>
      <c r="KBT17" s="136"/>
      <c r="KBU17" s="136"/>
      <c r="KBV17" s="136"/>
      <c r="KBW17" s="136"/>
      <c r="KBX17" s="136"/>
      <c r="KBY17" s="136"/>
      <c r="KBZ17" s="136"/>
      <c r="KCA17" s="136"/>
      <c r="KCB17" s="136"/>
      <c r="KCC17" s="136"/>
      <c r="KCD17" s="136"/>
      <c r="KCE17" s="136"/>
      <c r="KCF17" s="136"/>
      <c r="KCG17" s="136"/>
      <c r="KCH17" s="136"/>
      <c r="KCI17" s="136"/>
      <c r="KCJ17" s="136"/>
      <c r="KCK17" s="136"/>
      <c r="KCL17" s="136"/>
      <c r="KCM17" s="136"/>
      <c r="KCN17" s="136"/>
      <c r="KCO17" s="136"/>
      <c r="KCP17" s="136"/>
      <c r="KCQ17" s="136"/>
      <c r="KCR17" s="136"/>
      <c r="KCS17" s="136"/>
      <c r="KCT17" s="136"/>
      <c r="KCU17" s="136"/>
      <c r="KCV17" s="136"/>
      <c r="KCW17" s="136"/>
      <c r="KCX17" s="136"/>
      <c r="KCY17" s="136"/>
      <c r="KCZ17" s="136"/>
      <c r="KDA17" s="136"/>
      <c r="KDB17" s="136"/>
      <c r="KDC17" s="136"/>
      <c r="KDD17" s="136"/>
      <c r="KDE17" s="136"/>
      <c r="KDF17" s="136"/>
      <c r="KDG17" s="136"/>
      <c r="KDH17" s="136"/>
      <c r="KDI17" s="136"/>
      <c r="KDJ17" s="136"/>
      <c r="KDK17" s="136"/>
      <c r="KDL17" s="136"/>
      <c r="KDM17" s="136"/>
      <c r="KDN17" s="136"/>
      <c r="KDO17" s="136"/>
      <c r="KDP17" s="136"/>
      <c r="KDQ17" s="136"/>
      <c r="KDR17" s="136"/>
      <c r="KDS17" s="136"/>
      <c r="KDT17" s="136"/>
      <c r="KDU17" s="136"/>
      <c r="KDV17" s="136"/>
      <c r="KDW17" s="136"/>
      <c r="KDX17" s="136"/>
      <c r="KDY17" s="136"/>
      <c r="KDZ17" s="136"/>
      <c r="KEA17" s="136"/>
      <c r="KEB17" s="136"/>
      <c r="KEC17" s="136"/>
      <c r="KED17" s="136"/>
      <c r="KEE17" s="136"/>
      <c r="KEF17" s="136"/>
      <c r="KEG17" s="136"/>
      <c r="KEH17" s="136"/>
      <c r="KEI17" s="136"/>
      <c r="KEJ17" s="136"/>
      <c r="KEK17" s="136"/>
      <c r="KEL17" s="136"/>
      <c r="KEM17" s="136"/>
      <c r="KEN17" s="136"/>
      <c r="KEO17" s="136"/>
      <c r="KEP17" s="136"/>
      <c r="KEQ17" s="136"/>
      <c r="KER17" s="136"/>
      <c r="KES17" s="136"/>
      <c r="KET17" s="136"/>
      <c r="KEU17" s="136"/>
      <c r="KEV17" s="136"/>
      <c r="KEW17" s="136"/>
      <c r="KEX17" s="136"/>
      <c r="KEY17" s="136"/>
      <c r="KEZ17" s="136"/>
      <c r="KFA17" s="136"/>
      <c r="KFB17" s="136"/>
      <c r="KFC17" s="136"/>
      <c r="KFD17" s="136"/>
      <c r="KFE17" s="136"/>
      <c r="KFF17" s="136"/>
      <c r="KFG17" s="136"/>
      <c r="KFH17" s="136"/>
      <c r="KFI17" s="136"/>
      <c r="KFJ17" s="136"/>
      <c r="KFK17" s="136"/>
      <c r="KFL17" s="136"/>
      <c r="KFM17" s="136"/>
      <c r="KFN17" s="136"/>
      <c r="KFO17" s="136"/>
      <c r="KFP17" s="136"/>
      <c r="KFQ17" s="136"/>
      <c r="KFR17" s="136"/>
      <c r="KFS17" s="136"/>
      <c r="KFT17" s="136"/>
      <c r="KFU17" s="136"/>
      <c r="KFV17" s="136"/>
      <c r="KFW17" s="136"/>
      <c r="KFX17" s="136"/>
      <c r="KFY17" s="136"/>
      <c r="KFZ17" s="136"/>
      <c r="KGA17" s="136"/>
      <c r="KGB17" s="136"/>
      <c r="KGC17" s="136"/>
      <c r="KGD17" s="136"/>
      <c r="KGE17" s="136"/>
      <c r="KGF17" s="136"/>
      <c r="KGG17" s="136"/>
      <c r="KGH17" s="136"/>
      <c r="KGI17" s="136"/>
      <c r="KGJ17" s="136"/>
      <c r="KGK17" s="136"/>
      <c r="KGL17" s="136"/>
      <c r="KGM17" s="136"/>
      <c r="KGN17" s="136"/>
      <c r="KGO17" s="136"/>
      <c r="KGP17" s="136"/>
      <c r="KGQ17" s="136"/>
      <c r="KGR17" s="136"/>
      <c r="KGS17" s="136"/>
      <c r="KGT17" s="136"/>
      <c r="KGU17" s="136"/>
      <c r="KGV17" s="136"/>
      <c r="KGW17" s="136"/>
      <c r="KGX17" s="136"/>
      <c r="KGY17" s="136"/>
      <c r="KGZ17" s="136"/>
      <c r="KHA17" s="136"/>
      <c r="KHB17" s="136"/>
      <c r="KHC17" s="136"/>
      <c r="KHD17" s="136"/>
      <c r="KHE17" s="136"/>
      <c r="KHF17" s="136"/>
      <c r="KHG17" s="136"/>
      <c r="KHH17" s="136"/>
      <c r="KHI17" s="136"/>
      <c r="KHJ17" s="136"/>
      <c r="KHK17" s="136"/>
      <c r="KHL17" s="136"/>
      <c r="KHM17" s="136"/>
      <c r="KHN17" s="136"/>
      <c r="KHO17" s="136"/>
      <c r="KHP17" s="136"/>
      <c r="KHQ17" s="136"/>
      <c r="KHR17" s="136"/>
      <c r="KHS17" s="136"/>
      <c r="KHT17" s="136"/>
      <c r="KHU17" s="136"/>
      <c r="KHV17" s="136"/>
      <c r="KHW17" s="136"/>
      <c r="KHX17" s="136"/>
      <c r="KHY17" s="136"/>
      <c r="KHZ17" s="136"/>
      <c r="KIA17" s="136"/>
      <c r="KIB17" s="136"/>
      <c r="KIC17" s="136"/>
      <c r="KID17" s="136"/>
      <c r="KIE17" s="136"/>
      <c r="KIF17" s="136"/>
      <c r="KIG17" s="136"/>
      <c r="KIH17" s="136"/>
      <c r="KII17" s="136"/>
      <c r="KIJ17" s="136"/>
      <c r="KIK17" s="136"/>
      <c r="KIL17" s="136"/>
      <c r="KIM17" s="136"/>
      <c r="KIN17" s="136"/>
      <c r="KIO17" s="136"/>
      <c r="KIP17" s="136"/>
      <c r="KIQ17" s="136"/>
      <c r="KIR17" s="136"/>
      <c r="KIS17" s="136"/>
      <c r="KIT17" s="136"/>
      <c r="KIU17" s="136"/>
      <c r="KIV17" s="136"/>
      <c r="KIW17" s="136"/>
      <c r="KIX17" s="136"/>
      <c r="KIY17" s="136"/>
      <c r="KIZ17" s="136"/>
      <c r="KJA17" s="136"/>
      <c r="KJB17" s="136"/>
      <c r="KJC17" s="136"/>
      <c r="KJD17" s="136"/>
      <c r="KJE17" s="136"/>
      <c r="KJF17" s="136"/>
      <c r="KJG17" s="136"/>
      <c r="KJH17" s="136"/>
      <c r="KJI17" s="136"/>
      <c r="KJJ17" s="136"/>
      <c r="KJK17" s="136"/>
      <c r="KJL17" s="136"/>
      <c r="KJM17" s="136"/>
      <c r="KJN17" s="136"/>
      <c r="KJO17" s="136"/>
      <c r="KJP17" s="136"/>
      <c r="KJQ17" s="136"/>
      <c r="KJR17" s="136"/>
      <c r="KJS17" s="136"/>
      <c r="KJT17" s="136"/>
      <c r="KJU17" s="136"/>
      <c r="KJV17" s="136"/>
      <c r="KJW17" s="136"/>
      <c r="KJX17" s="136"/>
      <c r="KJY17" s="136"/>
      <c r="KJZ17" s="136"/>
      <c r="KKA17" s="136"/>
      <c r="KKB17" s="136"/>
      <c r="KKC17" s="136"/>
      <c r="KKD17" s="136"/>
      <c r="KKE17" s="136"/>
      <c r="KKF17" s="136"/>
      <c r="KKG17" s="136"/>
      <c r="KKH17" s="136"/>
      <c r="KKI17" s="136"/>
      <c r="KKJ17" s="136"/>
      <c r="KKK17" s="136"/>
      <c r="KKL17" s="136"/>
      <c r="KKM17" s="136"/>
      <c r="KKN17" s="136"/>
      <c r="KKO17" s="136"/>
      <c r="KKP17" s="136"/>
      <c r="KKQ17" s="136"/>
      <c r="KKR17" s="136"/>
      <c r="KKS17" s="136"/>
      <c r="KKT17" s="136"/>
      <c r="KKU17" s="136"/>
      <c r="KKV17" s="136"/>
      <c r="KKW17" s="136"/>
      <c r="KKX17" s="136"/>
      <c r="KKY17" s="136"/>
      <c r="KKZ17" s="136"/>
      <c r="KLA17" s="136"/>
      <c r="KLB17" s="136"/>
      <c r="KLC17" s="136"/>
      <c r="KLD17" s="136"/>
      <c r="KLE17" s="136"/>
      <c r="KLF17" s="136"/>
      <c r="KLG17" s="136"/>
      <c r="KLH17" s="136"/>
      <c r="KLI17" s="136"/>
      <c r="KLJ17" s="136"/>
      <c r="KLK17" s="136"/>
      <c r="KLL17" s="136"/>
      <c r="KLM17" s="136"/>
      <c r="KLN17" s="136"/>
      <c r="KLO17" s="136"/>
      <c r="KLP17" s="136"/>
      <c r="KLQ17" s="136"/>
      <c r="KLR17" s="136"/>
      <c r="KLS17" s="136"/>
      <c r="KLT17" s="136"/>
      <c r="KLU17" s="136"/>
      <c r="KLV17" s="136"/>
      <c r="KLW17" s="136"/>
      <c r="KLX17" s="136"/>
      <c r="KLY17" s="136"/>
      <c r="KLZ17" s="136"/>
      <c r="KMA17" s="136"/>
      <c r="KMB17" s="136"/>
      <c r="KMC17" s="136"/>
      <c r="KMD17" s="136"/>
      <c r="KME17" s="136"/>
      <c r="KMF17" s="136"/>
      <c r="KMG17" s="136"/>
      <c r="KMH17" s="136"/>
      <c r="KMI17" s="136"/>
      <c r="KMJ17" s="136"/>
      <c r="KMK17" s="136"/>
      <c r="KML17" s="136"/>
      <c r="KMM17" s="136"/>
      <c r="KMN17" s="136"/>
      <c r="KMO17" s="136"/>
      <c r="KMP17" s="136"/>
      <c r="KMQ17" s="136"/>
      <c r="KMR17" s="136"/>
      <c r="KMS17" s="136"/>
      <c r="KMT17" s="136"/>
      <c r="KMU17" s="136"/>
      <c r="KMV17" s="136"/>
      <c r="KMW17" s="136"/>
      <c r="KMX17" s="136"/>
      <c r="KMY17" s="136"/>
      <c r="KMZ17" s="136"/>
      <c r="KNA17" s="136"/>
      <c r="KNB17" s="136"/>
      <c r="KNC17" s="136"/>
      <c r="KND17" s="136"/>
      <c r="KNE17" s="136"/>
      <c r="KNF17" s="136"/>
      <c r="KNG17" s="136"/>
      <c r="KNH17" s="136"/>
      <c r="KNI17" s="136"/>
      <c r="KNJ17" s="136"/>
      <c r="KNK17" s="136"/>
      <c r="KNL17" s="136"/>
      <c r="KNM17" s="136"/>
      <c r="KNN17" s="136"/>
      <c r="KNO17" s="136"/>
      <c r="KNP17" s="136"/>
      <c r="KNQ17" s="136"/>
      <c r="KNR17" s="136"/>
      <c r="KNS17" s="136"/>
      <c r="KNT17" s="136"/>
      <c r="KNU17" s="136"/>
      <c r="KNV17" s="136"/>
      <c r="KNW17" s="136"/>
      <c r="KNX17" s="136"/>
      <c r="KNY17" s="136"/>
      <c r="KNZ17" s="136"/>
      <c r="KOA17" s="136"/>
      <c r="KOB17" s="136"/>
      <c r="KOC17" s="136"/>
      <c r="KOD17" s="136"/>
      <c r="KOE17" s="136"/>
      <c r="KOF17" s="136"/>
      <c r="KOG17" s="136"/>
      <c r="KOH17" s="136"/>
      <c r="KOI17" s="136"/>
      <c r="KOJ17" s="136"/>
      <c r="KOK17" s="136"/>
      <c r="KOL17" s="136"/>
      <c r="KOM17" s="136"/>
      <c r="KON17" s="136"/>
      <c r="KOO17" s="136"/>
      <c r="KOP17" s="136"/>
      <c r="KOQ17" s="136"/>
      <c r="KOR17" s="136"/>
      <c r="KOS17" s="136"/>
      <c r="KOT17" s="136"/>
      <c r="KOU17" s="136"/>
      <c r="KOV17" s="136"/>
      <c r="KOW17" s="136"/>
      <c r="KOX17" s="136"/>
      <c r="KOY17" s="136"/>
      <c r="KOZ17" s="136"/>
      <c r="KPA17" s="136"/>
      <c r="KPB17" s="136"/>
      <c r="KPC17" s="136"/>
      <c r="KPD17" s="136"/>
      <c r="KPE17" s="136"/>
      <c r="KPF17" s="136"/>
      <c r="KPG17" s="136"/>
      <c r="KPH17" s="136"/>
      <c r="KPI17" s="136"/>
      <c r="KPJ17" s="136"/>
      <c r="KPK17" s="136"/>
      <c r="KPL17" s="136"/>
      <c r="KPM17" s="136"/>
      <c r="KPN17" s="136"/>
      <c r="KPO17" s="136"/>
      <c r="KPP17" s="136"/>
      <c r="KPQ17" s="136"/>
      <c r="KPR17" s="136"/>
      <c r="KPS17" s="136"/>
      <c r="KPT17" s="136"/>
      <c r="KPU17" s="136"/>
      <c r="KPV17" s="136"/>
      <c r="KPW17" s="136"/>
      <c r="KPX17" s="136"/>
      <c r="KPY17" s="136"/>
      <c r="KPZ17" s="136"/>
      <c r="KQA17" s="136"/>
      <c r="KQB17" s="136"/>
      <c r="KQC17" s="136"/>
      <c r="KQD17" s="136"/>
      <c r="KQE17" s="136"/>
      <c r="KQF17" s="136"/>
      <c r="KQG17" s="136"/>
      <c r="KQH17" s="136"/>
      <c r="KQI17" s="136"/>
      <c r="KQJ17" s="136"/>
      <c r="KQK17" s="136"/>
      <c r="KQL17" s="136"/>
      <c r="KQM17" s="136"/>
      <c r="KQN17" s="136"/>
      <c r="KQO17" s="136"/>
      <c r="KQP17" s="136"/>
      <c r="KQQ17" s="136"/>
      <c r="KQR17" s="136"/>
      <c r="KQS17" s="136"/>
      <c r="KQT17" s="136"/>
      <c r="KQU17" s="136"/>
      <c r="KQV17" s="136"/>
      <c r="KQW17" s="136"/>
      <c r="KQX17" s="136"/>
      <c r="KQY17" s="136"/>
      <c r="KQZ17" s="136"/>
      <c r="KRA17" s="136"/>
      <c r="KRB17" s="136"/>
      <c r="KRC17" s="136"/>
      <c r="KRD17" s="136"/>
      <c r="KRE17" s="136"/>
      <c r="KRF17" s="136"/>
      <c r="KRG17" s="136"/>
      <c r="KRH17" s="136"/>
      <c r="KRI17" s="136"/>
      <c r="KRJ17" s="136"/>
      <c r="KRK17" s="136"/>
      <c r="KRL17" s="136"/>
      <c r="KRM17" s="136"/>
      <c r="KRN17" s="136"/>
      <c r="KRO17" s="136"/>
      <c r="KRP17" s="136"/>
      <c r="KRQ17" s="136"/>
      <c r="KRR17" s="136"/>
      <c r="KRS17" s="136"/>
      <c r="KRT17" s="136"/>
      <c r="KRU17" s="136"/>
      <c r="KRV17" s="136"/>
      <c r="KRW17" s="136"/>
      <c r="KRX17" s="136"/>
      <c r="KRY17" s="136"/>
      <c r="KRZ17" s="136"/>
      <c r="KSA17" s="136"/>
      <c r="KSB17" s="136"/>
      <c r="KSC17" s="136"/>
      <c r="KSD17" s="136"/>
      <c r="KSE17" s="136"/>
      <c r="KSF17" s="136"/>
      <c r="KSG17" s="136"/>
      <c r="KSH17" s="136"/>
      <c r="KSI17" s="136"/>
      <c r="KSJ17" s="136"/>
      <c r="KSK17" s="136"/>
      <c r="KSL17" s="136"/>
      <c r="KSM17" s="136"/>
      <c r="KSN17" s="136"/>
      <c r="KSO17" s="136"/>
      <c r="KSP17" s="136"/>
      <c r="KSQ17" s="136"/>
      <c r="KSR17" s="136"/>
      <c r="KSS17" s="136"/>
      <c r="KST17" s="136"/>
      <c r="KSU17" s="136"/>
      <c r="KSV17" s="136"/>
      <c r="KSW17" s="136"/>
      <c r="KSX17" s="136"/>
      <c r="KSY17" s="136"/>
      <c r="KSZ17" s="136"/>
      <c r="KTA17" s="136"/>
      <c r="KTB17" s="136"/>
      <c r="KTC17" s="136"/>
      <c r="KTD17" s="136"/>
      <c r="KTE17" s="136"/>
      <c r="KTF17" s="136"/>
      <c r="KTG17" s="136"/>
      <c r="KTH17" s="136"/>
      <c r="KTI17" s="136"/>
      <c r="KTJ17" s="136"/>
      <c r="KTK17" s="136"/>
      <c r="KTL17" s="136"/>
      <c r="KTM17" s="136"/>
      <c r="KTN17" s="136"/>
      <c r="KTO17" s="136"/>
      <c r="KTP17" s="136"/>
      <c r="KTQ17" s="136"/>
      <c r="KTR17" s="136"/>
      <c r="KTS17" s="136"/>
      <c r="KTT17" s="136"/>
      <c r="KTU17" s="136"/>
      <c r="KTV17" s="136"/>
      <c r="KTW17" s="136"/>
      <c r="KTX17" s="136"/>
      <c r="KTY17" s="136"/>
      <c r="KTZ17" s="136"/>
      <c r="KUA17" s="136"/>
      <c r="KUB17" s="136"/>
      <c r="KUC17" s="136"/>
      <c r="KUD17" s="136"/>
      <c r="KUE17" s="136"/>
      <c r="KUF17" s="136"/>
      <c r="KUG17" s="136"/>
      <c r="KUH17" s="136"/>
      <c r="KUI17" s="136"/>
      <c r="KUJ17" s="136"/>
      <c r="KUK17" s="136"/>
      <c r="KUL17" s="136"/>
      <c r="KUM17" s="136"/>
      <c r="KUN17" s="136"/>
      <c r="KUO17" s="136"/>
      <c r="KUP17" s="136"/>
      <c r="KUQ17" s="136"/>
      <c r="KUR17" s="136"/>
      <c r="KUS17" s="136"/>
      <c r="KUT17" s="136"/>
      <c r="KUU17" s="136"/>
      <c r="KUV17" s="136"/>
      <c r="KUW17" s="136"/>
      <c r="KUX17" s="136"/>
      <c r="KUY17" s="136"/>
      <c r="KUZ17" s="136"/>
      <c r="KVA17" s="136"/>
      <c r="KVB17" s="136"/>
      <c r="KVC17" s="136"/>
      <c r="KVD17" s="136"/>
      <c r="KVE17" s="136"/>
      <c r="KVF17" s="136"/>
      <c r="KVG17" s="136"/>
      <c r="KVH17" s="136"/>
      <c r="KVI17" s="136"/>
      <c r="KVJ17" s="136"/>
      <c r="KVK17" s="136"/>
      <c r="KVL17" s="136"/>
      <c r="KVM17" s="136"/>
      <c r="KVN17" s="136"/>
      <c r="KVO17" s="136"/>
      <c r="KVP17" s="136"/>
      <c r="KVQ17" s="136"/>
      <c r="KVR17" s="136"/>
      <c r="KVS17" s="136"/>
      <c r="KVT17" s="136"/>
      <c r="KVU17" s="136"/>
      <c r="KVV17" s="136"/>
      <c r="KVW17" s="136"/>
      <c r="KVX17" s="136"/>
      <c r="KVY17" s="136"/>
      <c r="KVZ17" s="136"/>
      <c r="KWA17" s="136"/>
      <c r="KWB17" s="136"/>
      <c r="KWC17" s="136"/>
      <c r="KWD17" s="136"/>
      <c r="KWE17" s="136"/>
      <c r="KWF17" s="136"/>
      <c r="KWG17" s="136"/>
      <c r="KWH17" s="136"/>
      <c r="KWI17" s="136"/>
      <c r="KWJ17" s="136"/>
      <c r="KWK17" s="136"/>
      <c r="KWL17" s="136"/>
      <c r="KWM17" s="136"/>
      <c r="KWN17" s="136"/>
      <c r="KWO17" s="136"/>
      <c r="KWP17" s="136"/>
      <c r="KWQ17" s="136"/>
      <c r="KWR17" s="136"/>
      <c r="KWS17" s="136"/>
      <c r="KWT17" s="136"/>
      <c r="KWU17" s="136"/>
      <c r="KWV17" s="136"/>
      <c r="KWW17" s="136"/>
      <c r="KWX17" s="136"/>
      <c r="KWY17" s="136"/>
      <c r="KWZ17" s="136"/>
      <c r="KXA17" s="136"/>
      <c r="KXB17" s="136"/>
      <c r="KXC17" s="136"/>
      <c r="KXD17" s="136"/>
      <c r="KXE17" s="136"/>
      <c r="KXF17" s="136"/>
      <c r="KXG17" s="136"/>
      <c r="KXH17" s="136"/>
      <c r="KXI17" s="136"/>
      <c r="KXJ17" s="136"/>
      <c r="KXK17" s="136"/>
      <c r="KXL17" s="136"/>
      <c r="KXM17" s="136"/>
      <c r="KXN17" s="136"/>
      <c r="KXO17" s="136"/>
      <c r="KXP17" s="136"/>
      <c r="KXQ17" s="136"/>
      <c r="KXR17" s="136"/>
      <c r="KXS17" s="136"/>
      <c r="KXT17" s="136"/>
      <c r="KXU17" s="136"/>
      <c r="KXV17" s="136"/>
      <c r="KXW17" s="136"/>
      <c r="KXX17" s="136"/>
      <c r="KXY17" s="136"/>
      <c r="KXZ17" s="136"/>
      <c r="KYA17" s="136"/>
      <c r="KYB17" s="136"/>
      <c r="KYC17" s="136"/>
      <c r="KYD17" s="136"/>
      <c r="KYE17" s="136"/>
      <c r="KYF17" s="136"/>
      <c r="KYG17" s="136"/>
      <c r="KYH17" s="136"/>
      <c r="KYI17" s="136"/>
      <c r="KYJ17" s="136"/>
      <c r="KYK17" s="136"/>
      <c r="KYL17" s="136"/>
      <c r="KYM17" s="136"/>
      <c r="KYN17" s="136"/>
      <c r="KYO17" s="136"/>
      <c r="KYP17" s="136"/>
      <c r="KYQ17" s="136"/>
      <c r="KYR17" s="136"/>
      <c r="KYS17" s="136"/>
      <c r="KYT17" s="136"/>
      <c r="KYU17" s="136"/>
      <c r="KYV17" s="136"/>
      <c r="KYW17" s="136"/>
      <c r="KYX17" s="136"/>
      <c r="KYY17" s="136"/>
      <c r="KYZ17" s="136"/>
      <c r="KZA17" s="136"/>
      <c r="KZB17" s="136"/>
      <c r="KZC17" s="136"/>
      <c r="KZD17" s="136"/>
      <c r="KZE17" s="136"/>
      <c r="KZF17" s="136"/>
      <c r="KZG17" s="136"/>
      <c r="KZH17" s="136"/>
      <c r="KZI17" s="136"/>
      <c r="KZJ17" s="136"/>
      <c r="KZK17" s="136"/>
      <c r="KZL17" s="136"/>
      <c r="KZM17" s="136"/>
      <c r="KZN17" s="136"/>
      <c r="KZO17" s="136"/>
      <c r="KZP17" s="136"/>
      <c r="KZQ17" s="136"/>
      <c r="KZR17" s="136"/>
      <c r="KZS17" s="136"/>
      <c r="KZT17" s="136"/>
      <c r="KZU17" s="136"/>
      <c r="KZV17" s="136"/>
      <c r="KZW17" s="136"/>
      <c r="KZX17" s="136"/>
      <c r="KZY17" s="136"/>
      <c r="KZZ17" s="136"/>
      <c r="LAA17" s="136"/>
      <c r="LAB17" s="136"/>
      <c r="LAC17" s="136"/>
      <c r="LAD17" s="136"/>
      <c r="LAE17" s="136"/>
      <c r="LAF17" s="136"/>
      <c r="LAG17" s="136"/>
      <c r="LAH17" s="136"/>
      <c r="LAI17" s="136"/>
      <c r="LAJ17" s="136"/>
      <c r="LAK17" s="136"/>
      <c r="LAL17" s="136"/>
      <c r="LAM17" s="136"/>
      <c r="LAN17" s="136"/>
      <c r="LAO17" s="136"/>
      <c r="LAP17" s="136"/>
      <c r="LAQ17" s="136"/>
      <c r="LAR17" s="136"/>
      <c r="LAS17" s="136"/>
      <c r="LAT17" s="136"/>
      <c r="LAU17" s="136"/>
      <c r="LAV17" s="136"/>
      <c r="LAW17" s="136"/>
      <c r="LAX17" s="136"/>
      <c r="LAY17" s="136"/>
      <c r="LAZ17" s="136"/>
      <c r="LBA17" s="136"/>
      <c r="LBB17" s="136"/>
      <c r="LBC17" s="136"/>
      <c r="LBD17" s="136"/>
      <c r="LBE17" s="136"/>
      <c r="LBF17" s="136"/>
      <c r="LBG17" s="136"/>
      <c r="LBH17" s="136"/>
      <c r="LBI17" s="136"/>
      <c r="LBJ17" s="136"/>
      <c r="LBK17" s="136"/>
      <c r="LBL17" s="136"/>
      <c r="LBM17" s="136"/>
      <c r="LBN17" s="136"/>
      <c r="LBO17" s="136"/>
      <c r="LBP17" s="136"/>
      <c r="LBQ17" s="136"/>
      <c r="LBR17" s="136"/>
      <c r="LBS17" s="136"/>
      <c r="LBT17" s="136"/>
      <c r="LBU17" s="136"/>
      <c r="LBV17" s="136"/>
      <c r="LBW17" s="136"/>
      <c r="LBX17" s="136"/>
      <c r="LBY17" s="136"/>
      <c r="LBZ17" s="136"/>
      <c r="LCA17" s="136"/>
      <c r="LCB17" s="136"/>
      <c r="LCC17" s="136"/>
      <c r="LCD17" s="136"/>
      <c r="LCE17" s="136"/>
      <c r="LCF17" s="136"/>
      <c r="LCG17" s="136"/>
      <c r="LCH17" s="136"/>
      <c r="LCI17" s="136"/>
      <c r="LCJ17" s="136"/>
      <c r="LCK17" s="136"/>
      <c r="LCL17" s="136"/>
      <c r="LCM17" s="136"/>
      <c r="LCN17" s="136"/>
      <c r="LCO17" s="136"/>
      <c r="LCP17" s="136"/>
      <c r="LCQ17" s="136"/>
      <c r="LCR17" s="136"/>
      <c r="LCS17" s="136"/>
      <c r="LCT17" s="136"/>
      <c r="LCU17" s="136"/>
      <c r="LCV17" s="136"/>
      <c r="LCW17" s="136"/>
      <c r="LCX17" s="136"/>
      <c r="LCY17" s="136"/>
      <c r="LCZ17" s="136"/>
      <c r="LDA17" s="136"/>
      <c r="LDB17" s="136"/>
      <c r="LDC17" s="136"/>
      <c r="LDD17" s="136"/>
      <c r="LDE17" s="136"/>
      <c r="LDF17" s="136"/>
      <c r="LDG17" s="136"/>
      <c r="LDH17" s="136"/>
      <c r="LDI17" s="136"/>
      <c r="LDJ17" s="136"/>
      <c r="LDK17" s="136"/>
      <c r="LDL17" s="136"/>
      <c r="LDM17" s="136"/>
      <c r="LDN17" s="136"/>
      <c r="LDO17" s="136"/>
      <c r="LDP17" s="136"/>
      <c r="LDQ17" s="136"/>
      <c r="LDR17" s="136"/>
      <c r="LDS17" s="136"/>
      <c r="LDT17" s="136"/>
      <c r="LDU17" s="136"/>
      <c r="LDV17" s="136"/>
      <c r="LDW17" s="136"/>
      <c r="LDX17" s="136"/>
      <c r="LDY17" s="136"/>
      <c r="LDZ17" s="136"/>
      <c r="LEA17" s="136"/>
      <c r="LEB17" s="136"/>
      <c r="LEC17" s="136"/>
      <c r="LED17" s="136"/>
      <c r="LEE17" s="136"/>
      <c r="LEF17" s="136"/>
      <c r="LEG17" s="136"/>
      <c r="LEH17" s="136"/>
      <c r="LEI17" s="136"/>
      <c r="LEJ17" s="136"/>
      <c r="LEK17" s="136"/>
      <c r="LEL17" s="136"/>
      <c r="LEM17" s="136"/>
      <c r="LEN17" s="136"/>
      <c r="LEO17" s="136"/>
      <c r="LEP17" s="136"/>
      <c r="LEQ17" s="136"/>
      <c r="LER17" s="136"/>
      <c r="LES17" s="136"/>
      <c r="LET17" s="136"/>
      <c r="LEU17" s="136"/>
      <c r="LEV17" s="136"/>
      <c r="LEW17" s="136"/>
      <c r="LEX17" s="136"/>
      <c r="LEY17" s="136"/>
      <c r="LEZ17" s="136"/>
      <c r="LFA17" s="136"/>
      <c r="LFB17" s="136"/>
      <c r="LFC17" s="136"/>
      <c r="LFD17" s="136"/>
      <c r="LFE17" s="136"/>
      <c r="LFF17" s="136"/>
      <c r="LFG17" s="136"/>
      <c r="LFH17" s="136"/>
      <c r="LFI17" s="136"/>
      <c r="LFJ17" s="136"/>
      <c r="LFK17" s="136"/>
      <c r="LFL17" s="136"/>
      <c r="LFM17" s="136"/>
      <c r="LFN17" s="136"/>
      <c r="LFO17" s="136"/>
      <c r="LFP17" s="136"/>
      <c r="LFQ17" s="136"/>
      <c r="LFR17" s="136"/>
      <c r="LFS17" s="136"/>
      <c r="LFT17" s="136"/>
      <c r="LFU17" s="136"/>
      <c r="LFV17" s="136"/>
      <c r="LFW17" s="136"/>
      <c r="LFX17" s="136"/>
      <c r="LFY17" s="136"/>
      <c r="LFZ17" s="136"/>
      <c r="LGA17" s="136"/>
      <c r="LGB17" s="136"/>
      <c r="LGC17" s="136"/>
      <c r="LGD17" s="136"/>
      <c r="LGE17" s="136"/>
      <c r="LGF17" s="136"/>
      <c r="LGG17" s="136"/>
      <c r="LGH17" s="136"/>
      <c r="LGI17" s="136"/>
      <c r="LGJ17" s="136"/>
      <c r="LGK17" s="136"/>
      <c r="LGL17" s="136"/>
      <c r="LGM17" s="136"/>
      <c r="LGN17" s="136"/>
      <c r="LGO17" s="136"/>
      <c r="LGP17" s="136"/>
      <c r="LGQ17" s="136"/>
      <c r="LGR17" s="136"/>
      <c r="LGS17" s="136"/>
      <c r="LGT17" s="136"/>
      <c r="LGU17" s="136"/>
      <c r="LGV17" s="136"/>
      <c r="LGW17" s="136"/>
      <c r="LGX17" s="136"/>
      <c r="LGY17" s="136"/>
      <c r="LGZ17" s="136"/>
      <c r="LHA17" s="136"/>
      <c r="LHB17" s="136"/>
      <c r="LHC17" s="136"/>
      <c r="LHD17" s="136"/>
      <c r="LHE17" s="136"/>
      <c r="LHF17" s="136"/>
      <c r="LHG17" s="136"/>
      <c r="LHH17" s="136"/>
      <c r="LHI17" s="136"/>
      <c r="LHJ17" s="136"/>
      <c r="LHK17" s="136"/>
      <c r="LHL17" s="136"/>
      <c r="LHM17" s="136"/>
      <c r="LHN17" s="136"/>
      <c r="LHO17" s="136"/>
      <c r="LHP17" s="136"/>
      <c r="LHQ17" s="136"/>
      <c r="LHR17" s="136"/>
      <c r="LHS17" s="136"/>
      <c r="LHT17" s="136"/>
      <c r="LHU17" s="136"/>
      <c r="LHV17" s="136"/>
      <c r="LHW17" s="136"/>
      <c r="LHX17" s="136"/>
      <c r="LHY17" s="136"/>
      <c r="LHZ17" s="136"/>
      <c r="LIA17" s="136"/>
      <c r="LIB17" s="136"/>
      <c r="LIC17" s="136"/>
      <c r="LID17" s="136"/>
      <c r="LIE17" s="136"/>
      <c r="LIF17" s="136"/>
      <c r="LIG17" s="136"/>
      <c r="LIH17" s="136"/>
      <c r="LII17" s="136"/>
      <c r="LIJ17" s="136"/>
      <c r="LIK17" s="136"/>
      <c r="LIL17" s="136"/>
      <c r="LIM17" s="136"/>
      <c r="LIN17" s="136"/>
      <c r="LIO17" s="136"/>
      <c r="LIP17" s="136"/>
      <c r="LIQ17" s="136"/>
      <c r="LIR17" s="136"/>
      <c r="LIS17" s="136"/>
      <c r="LIT17" s="136"/>
      <c r="LIU17" s="136"/>
      <c r="LIV17" s="136"/>
      <c r="LIW17" s="136"/>
      <c r="LIX17" s="136"/>
      <c r="LIY17" s="136"/>
      <c r="LIZ17" s="136"/>
      <c r="LJA17" s="136"/>
      <c r="LJB17" s="136"/>
      <c r="LJC17" s="136"/>
      <c r="LJD17" s="136"/>
      <c r="LJE17" s="136"/>
      <c r="LJF17" s="136"/>
      <c r="LJG17" s="136"/>
      <c r="LJH17" s="136"/>
      <c r="LJI17" s="136"/>
      <c r="LJJ17" s="136"/>
      <c r="LJK17" s="136"/>
      <c r="LJL17" s="136"/>
      <c r="LJM17" s="136"/>
      <c r="LJN17" s="136"/>
      <c r="LJO17" s="136"/>
      <c r="LJP17" s="136"/>
      <c r="LJQ17" s="136"/>
      <c r="LJR17" s="136"/>
      <c r="LJS17" s="136"/>
      <c r="LJT17" s="136"/>
      <c r="LJU17" s="136"/>
      <c r="LJV17" s="136"/>
      <c r="LJW17" s="136"/>
      <c r="LJX17" s="136"/>
      <c r="LJY17" s="136"/>
      <c r="LJZ17" s="136"/>
      <c r="LKA17" s="136"/>
      <c r="LKB17" s="136"/>
      <c r="LKC17" s="136"/>
      <c r="LKD17" s="136"/>
      <c r="LKE17" s="136"/>
      <c r="LKF17" s="136"/>
      <c r="LKG17" s="136"/>
      <c r="LKH17" s="136"/>
      <c r="LKI17" s="136"/>
      <c r="LKJ17" s="136"/>
      <c r="LKK17" s="136"/>
      <c r="LKL17" s="136"/>
      <c r="LKM17" s="136"/>
      <c r="LKN17" s="136"/>
      <c r="LKO17" s="136"/>
      <c r="LKP17" s="136"/>
      <c r="LKQ17" s="136"/>
      <c r="LKR17" s="136"/>
      <c r="LKS17" s="136"/>
      <c r="LKT17" s="136"/>
      <c r="LKU17" s="136"/>
      <c r="LKV17" s="136"/>
      <c r="LKW17" s="136"/>
      <c r="LKX17" s="136"/>
      <c r="LKY17" s="136"/>
      <c r="LKZ17" s="136"/>
      <c r="LLA17" s="136"/>
      <c r="LLB17" s="136"/>
      <c r="LLC17" s="136"/>
      <c r="LLD17" s="136"/>
      <c r="LLE17" s="136"/>
      <c r="LLF17" s="136"/>
      <c r="LLG17" s="136"/>
      <c r="LLH17" s="136"/>
      <c r="LLI17" s="136"/>
      <c r="LLJ17" s="136"/>
      <c r="LLK17" s="136"/>
      <c r="LLL17" s="136"/>
      <c r="LLM17" s="136"/>
      <c r="LLN17" s="136"/>
      <c r="LLO17" s="136"/>
      <c r="LLP17" s="136"/>
      <c r="LLQ17" s="136"/>
      <c r="LLR17" s="136"/>
      <c r="LLS17" s="136"/>
      <c r="LLT17" s="136"/>
      <c r="LLU17" s="136"/>
      <c r="LLV17" s="136"/>
      <c r="LLW17" s="136"/>
      <c r="LLX17" s="136"/>
      <c r="LLY17" s="136"/>
      <c r="LLZ17" s="136"/>
      <c r="LMA17" s="136"/>
      <c r="LMB17" s="136"/>
      <c r="LMC17" s="136"/>
      <c r="LMD17" s="136"/>
      <c r="LME17" s="136"/>
      <c r="LMF17" s="136"/>
      <c r="LMG17" s="136"/>
      <c r="LMH17" s="136"/>
      <c r="LMI17" s="136"/>
      <c r="LMJ17" s="136"/>
      <c r="LMK17" s="136"/>
      <c r="LML17" s="136"/>
      <c r="LMM17" s="136"/>
      <c r="LMN17" s="136"/>
      <c r="LMO17" s="136"/>
      <c r="LMP17" s="136"/>
      <c r="LMQ17" s="136"/>
      <c r="LMR17" s="136"/>
      <c r="LMS17" s="136"/>
      <c r="LMT17" s="136"/>
      <c r="LMU17" s="136"/>
      <c r="LMV17" s="136"/>
      <c r="LMW17" s="136"/>
      <c r="LMX17" s="136"/>
      <c r="LMY17" s="136"/>
      <c r="LMZ17" s="136"/>
      <c r="LNA17" s="136"/>
      <c r="LNB17" s="136"/>
      <c r="LNC17" s="136"/>
      <c r="LND17" s="136"/>
      <c r="LNE17" s="136"/>
      <c r="LNF17" s="136"/>
      <c r="LNG17" s="136"/>
      <c r="LNH17" s="136"/>
      <c r="LNI17" s="136"/>
      <c r="LNJ17" s="136"/>
      <c r="LNK17" s="136"/>
      <c r="LNL17" s="136"/>
      <c r="LNM17" s="136"/>
      <c r="LNN17" s="136"/>
      <c r="LNO17" s="136"/>
      <c r="LNP17" s="136"/>
      <c r="LNQ17" s="136"/>
      <c r="LNR17" s="136"/>
      <c r="LNS17" s="136"/>
      <c r="LNT17" s="136"/>
      <c r="LNU17" s="136"/>
      <c r="LNV17" s="136"/>
      <c r="LNW17" s="136"/>
      <c r="LNX17" s="136"/>
      <c r="LNY17" s="136"/>
      <c r="LNZ17" s="136"/>
      <c r="LOA17" s="136"/>
      <c r="LOB17" s="136"/>
      <c r="LOC17" s="136"/>
      <c r="LOD17" s="136"/>
      <c r="LOE17" s="136"/>
      <c r="LOF17" s="136"/>
      <c r="LOG17" s="136"/>
      <c r="LOH17" s="136"/>
      <c r="LOI17" s="136"/>
      <c r="LOJ17" s="136"/>
      <c r="LOK17" s="136"/>
      <c r="LOL17" s="136"/>
      <c r="LOM17" s="136"/>
      <c r="LON17" s="136"/>
      <c r="LOO17" s="136"/>
      <c r="LOP17" s="136"/>
      <c r="LOQ17" s="136"/>
      <c r="LOR17" s="136"/>
      <c r="LOS17" s="136"/>
      <c r="LOT17" s="136"/>
      <c r="LOU17" s="136"/>
      <c r="LOV17" s="136"/>
      <c r="LOW17" s="136"/>
      <c r="LOX17" s="136"/>
      <c r="LOY17" s="136"/>
      <c r="LOZ17" s="136"/>
      <c r="LPA17" s="136"/>
      <c r="LPB17" s="136"/>
      <c r="LPC17" s="136"/>
      <c r="LPD17" s="136"/>
      <c r="LPE17" s="136"/>
      <c r="LPF17" s="136"/>
      <c r="LPG17" s="136"/>
      <c r="LPH17" s="136"/>
      <c r="LPI17" s="136"/>
      <c r="LPJ17" s="136"/>
      <c r="LPK17" s="136"/>
      <c r="LPL17" s="136"/>
      <c r="LPM17" s="136"/>
      <c r="LPN17" s="136"/>
      <c r="LPO17" s="136"/>
      <c r="LPP17" s="136"/>
      <c r="LPQ17" s="136"/>
      <c r="LPR17" s="136"/>
      <c r="LPS17" s="136"/>
      <c r="LPT17" s="136"/>
      <c r="LPU17" s="136"/>
      <c r="LPV17" s="136"/>
      <c r="LPW17" s="136"/>
      <c r="LPX17" s="136"/>
      <c r="LPY17" s="136"/>
      <c r="LPZ17" s="136"/>
      <c r="LQA17" s="136"/>
      <c r="LQB17" s="136"/>
      <c r="LQC17" s="136"/>
      <c r="LQD17" s="136"/>
      <c r="LQE17" s="136"/>
      <c r="LQF17" s="136"/>
      <c r="LQG17" s="136"/>
      <c r="LQH17" s="136"/>
      <c r="LQI17" s="136"/>
      <c r="LQJ17" s="136"/>
      <c r="LQK17" s="136"/>
      <c r="LQL17" s="136"/>
      <c r="LQM17" s="136"/>
      <c r="LQN17" s="136"/>
      <c r="LQO17" s="136"/>
      <c r="LQP17" s="136"/>
      <c r="LQQ17" s="136"/>
      <c r="LQR17" s="136"/>
      <c r="LQS17" s="136"/>
      <c r="LQT17" s="136"/>
      <c r="LQU17" s="136"/>
      <c r="LQV17" s="136"/>
      <c r="LQW17" s="136"/>
      <c r="LQX17" s="136"/>
      <c r="LQY17" s="136"/>
      <c r="LQZ17" s="136"/>
      <c r="LRA17" s="136"/>
      <c r="LRB17" s="136"/>
      <c r="LRC17" s="136"/>
      <c r="LRD17" s="136"/>
      <c r="LRE17" s="136"/>
      <c r="LRF17" s="136"/>
      <c r="LRG17" s="136"/>
      <c r="LRH17" s="136"/>
      <c r="LRI17" s="136"/>
      <c r="LRJ17" s="136"/>
      <c r="LRK17" s="136"/>
      <c r="LRL17" s="136"/>
      <c r="LRM17" s="136"/>
      <c r="LRN17" s="136"/>
      <c r="LRO17" s="136"/>
      <c r="LRP17" s="136"/>
      <c r="LRQ17" s="136"/>
      <c r="LRR17" s="136"/>
      <c r="LRS17" s="136"/>
      <c r="LRT17" s="136"/>
      <c r="LRU17" s="136"/>
      <c r="LRV17" s="136"/>
      <c r="LRW17" s="136"/>
      <c r="LRX17" s="136"/>
      <c r="LRY17" s="136"/>
      <c r="LRZ17" s="136"/>
      <c r="LSA17" s="136"/>
      <c r="LSB17" s="136"/>
      <c r="LSC17" s="136"/>
      <c r="LSD17" s="136"/>
      <c r="LSE17" s="136"/>
      <c r="LSF17" s="136"/>
      <c r="LSG17" s="136"/>
      <c r="LSH17" s="136"/>
      <c r="LSI17" s="136"/>
      <c r="LSJ17" s="136"/>
      <c r="LSK17" s="136"/>
      <c r="LSL17" s="136"/>
      <c r="LSM17" s="136"/>
      <c r="LSN17" s="136"/>
      <c r="LSO17" s="136"/>
      <c r="LSP17" s="136"/>
      <c r="LSQ17" s="136"/>
      <c r="LSR17" s="136"/>
      <c r="LSS17" s="136"/>
      <c r="LST17" s="136"/>
      <c r="LSU17" s="136"/>
      <c r="LSV17" s="136"/>
      <c r="LSW17" s="136"/>
      <c r="LSX17" s="136"/>
      <c r="LSY17" s="136"/>
      <c r="LSZ17" s="136"/>
      <c r="LTA17" s="136"/>
      <c r="LTB17" s="136"/>
      <c r="LTC17" s="136"/>
      <c r="LTD17" s="136"/>
      <c r="LTE17" s="136"/>
      <c r="LTF17" s="136"/>
      <c r="LTG17" s="136"/>
      <c r="LTH17" s="136"/>
      <c r="LTI17" s="136"/>
      <c r="LTJ17" s="136"/>
      <c r="LTK17" s="136"/>
      <c r="LTL17" s="136"/>
      <c r="LTM17" s="136"/>
      <c r="LTN17" s="136"/>
      <c r="LTO17" s="136"/>
      <c r="LTP17" s="136"/>
      <c r="LTQ17" s="136"/>
      <c r="LTR17" s="136"/>
      <c r="LTS17" s="136"/>
      <c r="LTT17" s="136"/>
      <c r="LTU17" s="136"/>
      <c r="LTV17" s="136"/>
      <c r="LTW17" s="136"/>
      <c r="LTX17" s="136"/>
      <c r="LTY17" s="136"/>
      <c r="LTZ17" s="136"/>
      <c r="LUA17" s="136"/>
      <c r="LUB17" s="136"/>
      <c r="LUC17" s="136"/>
      <c r="LUD17" s="136"/>
      <c r="LUE17" s="136"/>
      <c r="LUF17" s="136"/>
      <c r="LUG17" s="136"/>
      <c r="LUH17" s="136"/>
      <c r="LUI17" s="136"/>
      <c r="LUJ17" s="136"/>
      <c r="LUK17" s="136"/>
      <c r="LUL17" s="136"/>
      <c r="LUM17" s="136"/>
      <c r="LUN17" s="136"/>
      <c r="LUO17" s="136"/>
      <c r="LUP17" s="136"/>
      <c r="LUQ17" s="136"/>
      <c r="LUR17" s="136"/>
      <c r="LUS17" s="136"/>
      <c r="LUT17" s="136"/>
      <c r="LUU17" s="136"/>
      <c r="LUV17" s="136"/>
      <c r="LUW17" s="136"/>
      <c r="LUX17" s="136"/>
      <c r="LUY17" s="136"/>
      <c r="LUZ17" s="136"/>
      <c r="LVA17" s="136"/>
      <c r="LVB17" s="136"/>
      <c r="LVC17" s="136"/>
      <c r="LVD17" s="136"/>
      <c r="LVE17" s="136"/>
      <c r="LVF17" s="136"/>
      <c r="LVG17" s="136"/>
      <c r="LVH17" s="136"/>
      <c r="LVI17" s="136"/>
      <c r="LVJ17" s="136"/>
      <c r="LVK17" s="136"/>
      <c r="LVL17" s="136"/>
      <c r="LVM17" s="136"/>
      <c r="LVN17" s="136"/>
      <c r="LVO17" s="136"/>
      <c r="LVP17" s="136"/>
      <c r="LVQ17" s="136"/>
      <c r="LVR17" s="136"/>
      <c r="LVS17" s="136"/>
      <c r="LVT17" s="136"/>
      <c r="LVU17" s="136"/>
      <c r="LVV17" s="136"/>
      <c r="LVW17" s="136"/>
      <c r="LVX17" s="136"/>
      <c r="LVY17" s="136"/>
      <c r="LVZ17" s="136"/>
      <c r="LWA17" s="136"/>
      <c r="LWB17" s="136"/>
      <c r="LWC17" s="136"/>
      <c r="LWD17" s="136"/>
      <c r="LWE17" s="136"/>
      <c r="LWF17" s="136"/>
      <c r="LWG17" s="136"/>
      <c r="LWH17" s="136"/>
      <c r="LWI17" s="136"/>
      <c r="LWJ17" s="136"/>
      <c r="LWK17" s="136"/>
      <c r="LWL17" s="136"/>
      <c r="LWM17" s="136"/>
      <c r="LWN17" s="136"/>
      <c r="LWO17" s="136"/>
      <c r="LWP17" s="136"/>
      <c r="LWQ17" s="136"/>
      <c r="LWR17" s="136"/>
      <c r="LWS17" s="136"/>
      <c r="LWT17" s="136"/>
      <c r="LWU17" s="136"/>
      <c r="LWV17" s="136"/>
      <c r="LWW17" s="136"/>
      <c r="LWX17" s="136"/>
      <c r="LWY17" s="136"/>
      <c r="LWZ17" s="136"/>
      <c r="LXA17" s="136"/>
      <c r="LXB17" s="136"/>
      <c r="LXC17" s="136"/>
      <c r="LXD17" s="136"/>
      <c r="LXE17" s="136"/>
      <c r="LXF17" s="136"/>
      <c r="LXG17" s="136"/>
      <c r="LXH17" s="136"/>
      <c r="LXI17" s="136"/>
      <c r="LXJ17" s="136"/>
      <c r="LXK17" s="136"/>
      <c r="LXL17" s="136"/>
      <c r="LXM17" s="136"/>
      <c r="LXN17" s="136"/>
      <c r="LXO17" s="136"/>
      <c r="LXP17" s="136"/>
      <c r="LXQ17" s="136"/>
      <c r="LXR17" s="136"/>
      <c r="LXS17" s="136"/>
      <c r="LXT17" s="136"/>
      <c r="LXU17" s="136"/>
      <c r="LXV17" s="136"/>
      <c r="LXW17" s="136"/>
      <c r="LXX17" s="136"/>
      <c r="LXY17" s="136"/>
      <c r="LXZ17" s="136"/>
      <c r="LYA17" s="136"/>
      <c r="LYB17" s="136"/>
      <c r="LYC17" s="136"/>
      <c r="LYD17" s="136"/>
      <c r="LYE17" s="136"/>
      <c r="LYF17" s="136"/>
      <c r="LYG17" s="136"/>
      <c r="LYH17" s="136"/>
      <c r="LYI17" s="136"/>
      <c r="LYJ17" s="136"/>
      <c r="LYK17" s="136"/>
      <c r="LYL17" s="136"/>
      <c r="LYM17" s="136"/>
      <c r="LYN17" s="136"/>
      <c r="LYO17" s="136"/>
      <c r="LYP17" s="136"/>
      <c r="LYQ17" s="136"/>
      <c r="LYR17" s="136"/>
      <c r="LYS17" s="136"/>
      <c r="LYT17" s="136"/>
      <c r="LYU17" s="136"/>
      <c r="LYV17" s="136"/>
      <c r="LYW17" s="136"/>
      <c r="LYX17" s="136"/>
      <c r="LYY17" s="136"/>
      <c r="LYZ17" s="136"/>
      <c r="LZA17" s="136"/>
      <c r="LZB17" s="136"/>
      <c r="LZC17" s="136"/>
      <c r="LZD17" s="136"/>
      <c r="LZE17" s="136"/>
      <c r="LZF17" s="136"/>
      <c r="LZG17" s="136"/>
      <c r="LZH17" s="136"/>
      <c r="LZI17" s="136"/>
      <c r="LZJ17" s="136"/>
      <c r="LZK17" s="136"/>
      <c r="LZL17" s="136"/>
      <c r="LZM17" s="136"/>
      <c r="LZN17" s="136"/>
      <c r="LZO17" s="136"/>
      <c r="LZP17" s="136"/>
      <c r="LZQ17" s="136"/>
      <c r="LZR17" s="136"/>
      <c r="LZS17" s="136"/>
      <c r="LZT17" s="136"/>
      <c r="LZU17" s="136"/>
      <c r="LZV17" s="136"/>
      <c r="LZW17" s="136"/>
      <c r="LZX17" s="136"/>
      <c r="LZY17" s="136"/>
      <c r="LZZ17" s="136"/>
      <c r="MAA17" s="136"/>
      <c r="MAB17" s="136"/>
      <c r="MAC17" s="136"/>
      <c r="MAD17" s="136"/>
      <c r="MAE17" s="136"/>
      <c r="MAF17" s="136"/>
      <c r="MAG17" s="136"/>
      <c r="MAH17" s="136"/>
      <c r="MAI17" s="136"/>
      <c r="MAJ17" s="136"/>
      <c r="MAK17" s="136"/>
      <c r="MAL17" s="136"/>
      <c r="MAM17" s="136"/>
      <c r="MAN17" s="136"/>
      <c r="MAO17" s="136"/>
      <c r="MAP17" s="136"/>
      <c r="MAQ17" s="136"/>
      <c r="MAR17" s="136"/>
      <c r="MAS17" s="136"/>
      <c r="MAT17" s="136"/>
      <c r="MAU17" s="136"/>
      <c r="MAV17" s="136"/>
      <c r="MAW17" s="136"/>
      <c r="MAX17" s="136"/>
      <c r="MAY17" s="136"/>
      <c r="MAZ17" s="136"/>
      <c r="MBA17" s="136"/>
      <c r="MBB17" s="136"/>
      <c r="MBC17" s="136"/>
      <c r="MBD17" s="136"/>
      <c r="MBE17" s="136"/>
      <c r="MBF17" s="136"/>
      <c r="MBG17" s="136"/>
      <c r="MBH17" s="136"/>
      <c r="MBI17" s="136"/>
      <c r="MBJ17" s="136"/>
      <c r="MBK17" s="136"/>
      <c r="MBL17" s="136"/>
      <c r="MBM17" s="136"/>
      <c r="MBN17" s="136"/>
      <c r="MBO17" s="136"/>
      <c r="MBP17" s="136"/>
      <c r="MBQ17" s="136"/>
      <c r="MBR17" s="136"/>
      <c r="MBS17" s="136"/>
      <c r="MBT17" s="136"/>
      <c r="MBU17" s="136"/>
      <c r="MBV17" s="136"/>
      <c r="MBW17" s="136"/>
      <c r="MBX17" s="136"/>
      <c r="MBY17" s="136"/>
      <c r="MBZ17" s="136"/>
      <c r="MCA17" s="136"/>
      <c r="MCB17" s="136"/>
      <c r="MCC17" s="136"/>
      <c r="MCD17" s="136"/>
      <c r="MCE17" s="136"/>
      <c r="MCF17" s="136"/>
      <c r="MCG17" s="136"/>
      <c r="MCH17" s="136"/>
      <c r="MCI17" s="136"/>
      <c r="MCJ17" s="136"/>
      <c r="MCK17" s="136"/>
      <c r="MCL17" s="136"/>
      <c r="MCM17" s="136"/>
      <c r="MCN17" s="136"/>
      <c r="MCO17" s="136"/>
      <c r="MCP17" s="136"/>
      <c r="MCQ17" s="136"/>
      <c r="MCR17" s="136"/>
      <c r="MCS17" s="136"/>
      <c r="MCT17" s="136"/>
      <c r="MCU17" s="136"/>
      <c r="MCV17" s="136"/>
      <c r="MCW17" s="136"/>
      <c r="MCX17" s="136"/>
      <c r="MCY17" s="136"/>
      <c r="MCZ17" s="136"/>
      <c r="MDA17" s="136"/>
      <c r="MDB17" s="136"/>
      <c r="MDC17" s="136"/>
      <c r="MDD17" s="136"/>
      <c r="MDE17" s="136"/>
      <c r="MDF17" s="136"/>
      <c r="MDG17" s="136"/>
      <c r="MDH17" s="136"/>
      <c r="MDI17" s="136"/>
      <c r="MDJ17" s="136"/>
      <c r="MDK17" s="136"/>
      <c r="MDL17" s="136"/>
      <c r="MDM17" s="136"/>
      <c r="MDN17" s="136"/>
      <c r="MDO17" s="136"/>
      <c r="MDP17" s="136"/>
      <c r="MDQ17" s="136"/>
      <c r="MDR17" s="136"/>
      <c r="MDS17" s="136"/>
      <c r="MDT17" s="136"/>
      <c r="MDU17" s="136"/>
      <c r="MDV17" s="136"/>
      <c r="MDW17" s="136"/>
      <c r="MDX17" s="136"/>
      <c r="MDY17" s="136"/>
      <c r="MDZ17" s="136"/>
      <c r="MEA17" s="136"/>
      <c r="MEB17" s="136"/>
      <c r="MEC17" s="136"/>
      <c r="MED17" s="136"/>
      <c r="MEE17" s="136"/>
      <c r="MEF17" s="136"/>
      <c r="MEG17" s="136"/>
      <c r="MEH17" s="136"/>
      <c r="MEI17" s="136"/>
      <c r="MEJ17" s="136"/>
      <c r="MEK17" s="136"/>
      <c r="MEL17" s="136"/>
      <c r="MEM17" s="136"/>
      <c r="MEN17" s="136"/>
      <c r="MEO17" s="136"/>
      <c r="MEP17" s="136"/>
      <c r="MEQ17" s="136"/>
      <c r="MER17" s="136"/>
      <c r="MES17" s="136"/>
      <c r="MET17" s="136"/>
      <c r="MEU17" s="136"/>
      <c r="MEV17" s="136"/>
      <c r="MEW17" s="136"/>
      <c r="MEX17" s="136"/>
      <c r="MEY17" s="136"/>
      <c r="MEZ17" s="136"/>
      <c r="MFA17" s="136"/>
      <c r="MFB17" s="136"/>
      <c r="MFC17" s="136"/>
      <c r="MFD17" s="136"/>
      <c r="MFE17" s="136"/>
      <c r="MFF17" s="136"/>
      <c r="MFG17" s="136"/>
      <c r="MFH17" s="136"/>
      <c r="MFI17" s="136"/>
      <c r="MFJ17" s="136"/>
      <c r="MFK17" s="136"/>
      <c r="MFL17" s="136"/>
      <c r="MFM17" s="136"/>
      <c r="MFN17" s="136"/>
      <c r="MFO17" s="136"/>
      <c r="MFP17" s="136"/>
      <c r="MFQ17" s="136"/>
      <c r="MFR17" s="136"/>
      <c r="MFS17" s="136"/>
      <c r="MFT17" s="136"/>
      <c r="MFU17" s="136"/>
      <c r="MFV17" s="136"/>
      <c r="MFW17" s="136"/>
      <c r="MFX17" s="136"/>
      <c r="MFY17" s="136"/>
      <c r="MFZ17" s="136"/>
      <c r="MGA17" s="136"/>
      <c r="MGB17" s="136"/>
      <c r="MGC17" s="136"/>
      <c r="MGD17" s="136"/>
      <c r="MGE17" s="136"/>
      <c r="MGF17" s="136"/>
      <c r="MGG17" s="136"/>
      <c r="MGH17" s="136"/>
      <c r="MGI17" s="136"/>
      <c r="MGJ17" s="136"/>
      <c r="MGK17" s="136"/>
      <c r="MGL17" s="136"/>
      <c r="MGM17" s="136"/>
      <c r="MGN17" s="136"/>
      <c r="MGO17" s="136"/>
      <c r="MGP17" s="136"/>
      <c r="MGQ17" s="136"/>
      <c r="MGR17" s="136"/>
      <c r="MGS17" s="136"/>
      <c r="MGT17" s="136"/>
      <c r="MGU17" s="136"/>
      <c r="MGV17" s="136"/>
      <c r="MGW17" s="136"/>
      <c r="MGX17" s="136"/>
      <c r="MGY17" s="136"/>
      <c r="MGZ17" s="136"/>
      <c r="MHA17" s="136"/>
      <c r="MHB17" s="136"/>
      <c r="MHC17" s="136"/>
      <c r="MHD17" s="136"/>
      <c r="MHE17" s="136"/>
      <c r="MHF17" s="136"/>
      <c r="MHG17" s="136"/>
      <c r="MHH17" s="136"/>
      <c r="MHI17" s="136"/>
      <c r="MHJ17" s="136"/>
      <c r="MHK17" s="136"/>
      <c r="MHL17" s="136"/>
      <c r="MHM17" s="136"/>
      <c r="MHN17" s="136"/>
      <c r="MHO17" s="136"/>
      <c r="MHP17" s="136"/>
      <c r="MHQ17" s="136"/>
      <c r="MHR17" s="136"/>
      <c r="MHS17" s="136"/>
      <c r="MHT17" s="136"/>
      <c r="MHU17" s="136"/>
      <c r="MHV17" s="136"/>
      <c r="MHW17" s="136"/>
      <c r="MHX17" s="136"/>
      <c r="MHY17" s="136"/>
      <c r="MHZ17" s="136"/>
      <c r="MIA17" s="136"/>
      <c r="MIB17" s="136"/>
      <c r="MIC17" s="136"/>
      <c r="MID17" s="136"/>
      <c r="MIE17" s="136"/>
      <c r="MIF17" s="136"/>
      <c r="MIG17" s="136"/>
      <c r="MIH17" s="136"/>
      <c r="MII17" s="136"/>
      <c r="MIJ17" s="136"/>
      <c r="MIK17" s="136"/>
      <c r="MIL17" s="136"/>
      <c r="MIM17" s="136"/>
      <c r="MIN17" s="136"/>
      <c r="MIO17" s="136"/>
      <c r="MIP17" s="136"/>
      <c r="MIQ17" s="136"/>
      <c r="MIR17" s="136"/>
      <c r="MIS17" s="136"/>
      <c r="MIT17" s="136"/>
      <c r="MIU17" s="136"/>
      <c r="MIV17" s="136"/>
      <c r="MIW17" s="136"/>
      <c r="MIX17" s="136"/>
      <c r="MIY17" s="136"/>
      <c r="MIZ17" s="136"/>
      <c r="MJA17" s="136"/>
      <c r="MJB17" s="136"/>
      <c r="MJC17" s="136"/>
      <c r="MJD17" s="136"/>
      <c r="MJE17" s="136"/>
      <c r="MJF17" s="136"/>
      <c r="MJG17" s="136"/>
      <c r="MJH17" s="136"/>
      <c r="MJI17" s="136"/>
      <c r="MJJ17" s="136"/>
      <c r="MJK17" s="136"/>
      <c r="MJL17" s="136"/>
      <c r="MJM17" s="136"/>
      <c r="MJN17" s="136"/>
      <c r="MJO17" s="136"/>
      <c r="MJP17" s="136"/>
      <c r="MJQ17" s="136"/>
      <c r="MJR17" s="136"/>
      <c r="MJS17" s="136"/>
      <c r="MJT17" s="136"/>
      <c r="MJU17" s="136"/>
      <c r="MJV17" s="136"/>
      <c r="MJW17" s="136"/>
      <c r="MJX17" s="136"/>
      <c r="MJY17" s="136"/>
      <c r="MJZ17" s="136"/>
      <c r="MKA17" s="136"/>
      <c r="MKB17" s="136"/>
      <c r="MKC17" s="136"/>
      <c r="MKD17" s="136"/>
      <c r="MKE17" s="136"/>
      <c r="MKF17" s="136"/>
      <c r="MKG17" s="136"/>
      <c r="MKH17" s="136"/>
      <c r="MKI17" s="136"/>
      <c r="MKJ17" s="136"/>
      <c r="MKK17" s="136"/>
      <c r="MKL17" s="136"/>
      <c r="MKM17" s="136"/>
      <c r="MKN17" s="136"/>
      <c r="MKO17" s="136"/>
      <c r="MKP17" s="136"/>
      <c r="MKQ17" s="136"/>
      <c r="MKR17" s="136"/>
      <c r="MKS17" s="136"/>
      <c r="MKT17" s="136"/>
      <c r="MKU17" s="136"/>
      <c r="MKV17" s="136"/>
      <c r="MKW17" s="136"/>
      <c r="MKX17" s="136"/>
      <c r="MKY17" s="136"/>
      <c r="MKZ17" s="136"/>
      <c r="MLA17" s="136"/>
      <c r="MLB17" s="136"/>
      <c r="MLC17" s="136"/>
      <c r="MLD17" s="136"/>
      <c r="MLE17" s="136"/>
      <c r="MLF17" s="136"/>
      <c r="MLG17" s="136"/>
      <c r="MLH17" s="136"/>
      <c r="MLI17" s="136"/>
      <c r="MLJ17" s="136"/>
      <c r="MLK17" s="136"/>
      <c r="MLL17" s="136"/>
      <c r="MLM17" s="136"/>
      <c r="MLN17" s="136"/>
      <c r="MLO17" s="136"/>
      <c r="MLP17" s="136"/>
      <c r="MLQ17" s="136"/>
      <c r="MLR17" s="136"/>
      <c r="MLS17" s="136"/>
      <c r="MLT17" s="136"/>
      <c r="MLU17" s="136"/>
      <c r="MLV17" s="136"/>
      <c r="MLW17" s="136"/>
      <c r="MLX17" s="136"/>
      <c r="MLY17" s="136"/>
      <c r="MLZ17" s="136"/>
      <c r="MMA17" s="136"/>
      <c r="MMB17" s="136"/>
      <c r="MMC17" s="136"/>
      <c r="MMD17" s="136"/>
      <c r="MME17" s="136"/>
      <c r="MMF17" s="136"/>
      <c r="MMG17" s="136"/>
      <c r="MMH17" s="136"/>
      <c r="MMI17" s="136"/>
      <c r="MMJ17" s="136"/>
      <c r="MMK17" s="136"/>
      <c r="MML17" s="136"/>
      <c r="MMM17" s="136"/>
      <c r="MMN17" s="136"/>
      <c r="MMO17" s="136"/>
      <c r="MMP17" s="136"/>
      <c r="MMQ17" s="136"/>
      <c r="MMR17" s="136"/>
      <c r="MMS17" s="136"/>
      <c r="MMT17" s="136"/>
      <c r="MMU17" s="136"/>
      <c r="MMV17" s="136"/>
      <c r="MMW17" s="136"/>
      <c r="MMX17" s="136"/>
      <c r="MMY17" s="136"/>
      <c r="MMZ17" s="136"/>
      <c r="MNA17" s="136"/>
      <c r="MNB17" s="136"/>
      <c r="MNC17" s="136"/>
      <c r="MND17" s="136"/>
      <c r="MNE17" s="136"/>
      <c r="MNF17" s="136"/>
      <c r="MNG17" s="136"/>
      <c r="MNH17" s="136"/>
      <c r="MNI17" s="136"/>
      <c r="MNJ17" s="136"/>
      <c r="MNK17" s="136"/>
      <c r="MNL17" s="136"/>
      <c r="MNM17" s="136"/>
      <c r="MNN17" s="136"/>
      <c r="MNO17" s="136"/>
      <c r="MNP17" s="136"/>
      <c r="MNQ17" s="136"/>
      <c r="MNR17" s="136"/>
      <c r="MNS17" s="136"/>
      <c r="MNT17" s="136"/>
      <c r="MNU17" s="136"/>
      <c r="MNV17" s="136"/>
      <c r="MNW17" s="136"/>
      <c r="MNX17" s="136"/>
      <c r="MNY17" s="136"/>
      <c r="MNZ17" s="136"/>
      <c r="MOA17" s="136"/>
      <c r="MOB17" s="136"/>
      <c r="MOC17" s="136"/>
      <c r="MOD17" s="136"/>
      <c r="MOE17" s="136"/>
      <c r="MOF17" s="136"/>
      <c r="MOG17" s="136"/>
      <c r="MOH17" s="136"/>
      <c r="MOI17" s="136"/>
      <c r="MOJ17" s="136"/>
      <c r="MOK17" s="136"/>
      <c r="MOL17" s="136"/>
      <c r="MOM17" s="136"/>
      <c r="MON17" s="136"/>
      <c r="MOO17" s="136"/>
      <c r="MOP17" s="136"/>
      <c r="MOQ17" s="136"/>
      <c r="MOR17" s="136"/>
      <c r="MOS17" s="136"/>
      <c r="MOT17" s="136"/>
      <c r="MOU17" s="136"/>
      <c r="MOV17" s="136"/>
      <c r="MOW17" s="136"/>
      <c r="MOX17" s="136"/>
      <c r="MOY17" s="136"/>
      <c r="MOZ17" s="136"/>
      <c r="MPA17" s="136"/>
      <c r="MPB17" s="136"/>
      <c r="MPC17" s="136"/>
      <c r="MPD17" s="136"/>
      <c r="MPE17" s="136"/>
      <c r="MPF17" s="136"/>
      <c r="MPG17" s="136"/>
      <c r="MPH17" s="136"/>
      <c r="MPI17" s="136"/>
      <c r="MPJ17" s="136"/>
      <c r="MPK17" s="136"/>
      <c r="MPL17" s="136"/>
      <c r="MPM17" s="136"/>
      <c r="MPN17" s="136"/>
      <c r="MPO17" s="136"/>
      <c r="MPP17" s="136"/>
      <c r="MPQ17" s="136"/>
      <c r="MPR17" s="136"/>
      <c r="MPS17" s="136"/>
      <c r="MPT17" s="136"/>
      <c r="MPU17" s="136"/>
      <c r="MPV17" s="136"/>
      <c r="MPW17" s="136"/>
      <c r="MPX17" s="136"/>
      <c r="MPY17" s="136"/>
      <c r="MPZ17" s="136"/>
      <c r="MQA17" s="136"/>
      <c r="MQB17" s="136"/>
      <c r="MQC17" s="136"/>
      <c r="MQD17" s="136"/>
      <c r="MQE17" s="136"/>
      <c r="MQF17" s="136"/>
      <c r="MQG17" s="136"/>
      <c r="MQH17" s="136"/>
      <c r="MQI17" s="136"/>
      <c r="MQJ17" s="136"/>
      <c r="MQK17" s="136"/>
      <c r="MQL17" s="136"/>
      <c r="MQM17" s="136"/>
      <c r="MQN17" s="136"/>
      <c r="MQO17" s="136"/>
      <c r="MQP17" s="136"/>
      <c r="MQQ17" s="136"/>
      <c r="MQR17" s="136"/>
      <c r="MQS17" s="136"/>
      <c r="MQT17" s="136"/>
      <c r="MQU17" s="136"/>
      <c r="MQV17" s="136"/>
      <c r="MQW17" s="136"/>
      <c r="MQX17" s="136"/>
      <c r="MQY17" s="136"/>
      <c r="MQZ17" s="136"/>
      <c r="MRA17" s="136"/>
      <c r="MRB17" s="136"/>
      <c r="MRC17" s="136"/>
      <c r="MRD17" s="136"/>
      <c r="MRE17" s="136"/>
      <c r="MRF17" s="136"/>
      <c r="MRG17" s="136"/>
      <c r="MRH17" s="136"/>
      <c r="MRI17" s="136"/>
      <c r="MRJ17" s="136"/>
      <c r="MRK17" s="136"/>
      <c r="MRL17" s="136"/>
      <c r="MRM17" s="136"/>
      <c r="MRN17" s="136"/>
      <c r="MRO17" s="136"/>
      <c r="MRP17" s="136"/>
      <c r="MRQ17" s="136"/>
      <c r="MRR17" s="136"/>
      <c r="MRS17" s="136"/>
      <c r="MRT17" s="136"/>
      <c r="MRU17" s="136"/>
      <c r="MRV17" s="136"/>
      <c r="MRW17" s="136"/>
      <c r="MRX17" s="136"/>
      <c r="MRY17" s="136"/>
      <c r="MRZ17" s="136"/>
      <c r="MSA17" s="136"/>
      <c r="MSB17" s="136"/>
      <c r="MSC17" s="136"/>
      <c r="MSD17" s="136"/>
      <c r="MSE17" s="136"/>
      <c r="MSF17" s="136"/>
      <c r="MSG17" s="136"/>
      <c r="MSH17" s="136"/>
      <c r="MSI17" s="136"/>
      <c r="MSJ17" s="136"/>
      <c r="MSK17" s="136"/>
      <c r="MSL17" s="136"/>
      <c r="MSM17" s="136"/>
      <c r="MSN17" s="136"/>
      <c r="MSO17" s="136"/>
      <c r="MSP17" s="136"/>
      <c r="MSQ17" s="136"/>
      <c r="MSR17" s="136"/>
      <c r="MSS17" s="136"/>
      <c r="MST17" s="136"/>
      <c r="MSU17" s="136"/>
      <c r="MSV17" s="136"/>
      <c r="MSW17" s="136"/>
      <c r="MSX17" s="136"/>
      <c r="MSY17" s="136"/>
      <c r="MSZ17" s="136"/>
      <c r="MTA17" s="136"/>
      <c r="MTB17" s="136"/>
      <c r="MTC17" s="136"/>
      <c r="MTD17" s="136"/>
      <c r="MTE17" s="136"/>
      <c r="MTF17" s="136"/>
      <c r="MTG17" s="136"/>
      <c r="MTH17" s="136"/>
      <c r="MTI17" s="136"/>
      <c r="MTJ17" s="136"/>
      <c r="MTK17" s="136"/>
      <c r="MTL17" s="136"/>
      <c r="MTM17" s="136"/>
      <c r="MTN17" s="136"/>
      <c r="MTO17" s="136"/>
      <c r="MTP17" s="136"/>
      <c r="MTQ17" s="136"/>
      <c r="MTR17" s="136"/>
      <c r="MTS17" s="136"/>
      <c r="MTT17" s="136"/>
      <c r="MTU17" s="136"/>
      <c r="MTV17" s="136"/>
      <c r="MTW17" s="136"/>
      <c r="MTX17" s="136"/>
      <c r="MTY17" s="136"/>
      <c r="MTZ17" s="136"/>
      <c r="MUA17" s="136"/>
      <c r="MUB17" s="136"/>
      <c r="MUC17" s="136"/>
      <c r="MUD17" s="136"/>
      <c r="MUE17" s="136"/>
      <c r="MUF17" s="136"/>
      <c r="MUG17" s="136"/>
      <c r="MUH17" s="136"/>
      <c r="MUI17" s="136"/>
      <c r="MUJ17" s="136"/>
      <c r="MUK17" s="136"/>
      <c r="MUL17" s="136"/>
      <c r="MUM17" s="136"/>
      <c r="MUN17" s="136"/>
      <c r="MUO17" s="136"/>
      <c r="MUP17" s="136"/>
      <c r="MUQ17" s="136"/>
      <c r="MUR17" s="136"/>
      <c r="MUS17" s="136"/>
      <c r="MUT17" s="136"/>
      <c r="MUU17" s="136"/>
      <c r="MUV17" s="136"/>
      <c r="MUW17" s="136"/>
      <c r="MUX17" s="136"/>
      <c r="MUY17" s="136"/>
      <c r="MUZ17" s="136"/>
      <c r="MVA17" s="136"/>
      <c r="MVB17" s="136"/>
      <c r="MVC17" s="136"/>
      <c r="MVD17" s="136"/>
      <c r="MVE17" s="136"/>
      <c r="MVF17" s="136"/>
      <c r="MVG17" s="136"/>
      <c r="MVH17" s="136"/>
      <c r="MVI17" s="136"/>
      <c r="MVJ17" s="136"/>
      <c r="MVK17" s="136"/>
      <c r="MVL17" s="136"/>
      <c r="MVM17" s="136"/>
      <c r="MVN17" s="136"/>
      <c r="MVO17" s="136"/>
      <c r="MVP17" s="136"/>
      <c r="MVQ17" s="136"/>
      <c r="MVR17" s="136"/>
      <c r="MVS17" s="136"/>
      <c r="MVT17" s="136"/>
      <c r="MVU17" s="136"/>
      <c r="MVV17" s="136"/>
      <c r="MVW17" s="136"/>
      <c r="MVX17" s="136"/>
      <c r="MVY17" s="136"/>
      <c r="MVZ17" s="136"/>
      <c r="MWA17" s="136"/>
      <c r="MWB17" s="136"/>
      <c r="MWC17" s="136"/>
      <c r="MWD17" s="136"/>
      <c r="MWE17" s="136"/>
      <c r="MWF17" s="136"/>
      <c r="MWG17" s="136"/>
      <c r="MWH17" s="136"/>
      <c r="MWI17" s="136"/>
      <c r="MWJ17" s="136"/>
      <c r="MWK17" s="136"/>
      <c r="MWL17" s="136"/>
      <c r="MWM17" s="136"/>
      <c r="MWN17" s="136"/>
      <c r="MWO17" s="136"/>
      <c r="MWP17" s="136"/>
      <c r="MWQ17" s="136"/>
      <c r="MWR17" s="136"/>
      <c r="MWS17" s="136"/>
      <c r="MWT17" s="136"/>
      <c r="MWU17" s="136"/>
      <c r="MWV17" s="136"/>
      <c r="MWW17" s="136"/>
      <c r="MWX17" s="136"/>
      <c r="MWY17" s="136"/>
      <c r="MWZ17" s="136"/>
      <c r="MXA17" s="136"/>
      <c r="MXB17" s="136"/>
      <c r="MXC17" s="136"/>
      <c r="MXD17" s="136"/>
      <c r="MXE17" s="136"/>
      <c r="MXF17" s="136"/>
      <c r="MXG17" s="136"/>
      <c r="MXH17" s="136"/>
      <c r="MXI17" s="136"/>
      <c r="MXJ17" s="136"/>
      <c r="MXK17" s="136"/>
      <c r="MXL17" s="136"/>
      <c r="MXM17" s="136"/>
      <c r="MXN17" s="136"/>
      <c r="MXO17" s="136"/>
      <c r="MXP17" s="136"/>
      <c r="MXQ17" s="136"/>
      <c r="MXR17" s="136"/>
      <c r="MXS17" s="136"/>
      <c r="MXT17" s="136"/>
      <c r="MXU17" s="136"/>
      <c r="MXV17" s="136"/>
      <c r="MXW17" s="136"/>
      <c r="MXX17" s="136"/>
      <c r="MXY17" s="136"/>
      <c r="MXZ17" s="136"/>
      <c r="MYA17" s="136"/>
      <c r="MYB17" s="136"/>
      <c r="MYC17" s="136"/>
      <c r="MYD17" s="136"/>
      <c r="MYE17" s="136"/>
      <c r="MYF17" s="136"/>
      <c r="MYG17" s="136"/>
      <c r="MYH17" s="136"/>
      <c r="MYI17" s="136"/>
      <c r="MYJ17" s="136"/>
      <c r="MYK17" s="136"/>
      <c r="MYL17" s="136"/>
      <c r="MYM17" s="136"/>
      <c r="MYN17" s="136"/>
      <c r="MYO17" s="136"/>
      <c r="MYP17" s="136"/>
      <c r="MYQ17" s="136"/>
      <c r="MYR17" s="136"/>
      <c r="MYS17" s="136"/>
      <c r="MYT17" s="136"/>
      <c r="MYU17" s="136"/>
      <c r="MYV17" s="136"/>
      <c r="MYW17" s="136"/>
      <c r="MYX17" s="136"/>
      <c r="MYY17" s="136"/>
      <c r="MYZ17" s="136"/>
      <c r="MZA17" s="136"/>
      <c r="MZB17" s="136"/>
      <c r="MZC17" s="136"/>
      <c r="MZD17" s="136"/>
      <c r="MZE17" s="136"/>
      <c r="MZF17" s="136"/>
      <c r="MZG17" s="136"/>
      <c r="MZH17" s="136"/>
      <c r="MZI17" s="136"/>
      <c r="MZJ17" s="136"/>
      <c r="MZK17" s="136"/>
      <c r="MZL17" s="136"/>
      <c r="MZM17" s="136"/>
      <c r="MZN17" s="136"/>
      <c r="MZO17" s="136"/>
      <c r="MZP17" s="136"/>
      <c r="MZQ17" s="136"/>
      <c r="MZR17" s="136"/>
      <c r="MZS17" s="136"/>
      <c r="MZT17" s="136"/>
      <c r="MZU17" s="136"/>
      <c r="MZV17" s="136"/>
      <c r="MZW17" s="136"/>
      <c r="MZX17" s="136"/>
      <c r="MZY17" s="136"/>
      <c r="MZZ17" s="136"/>
      <c r="NAA17" s="136"/>
      <c r="NAB17" s="136"/>
      <c r="NAC17" s="136"/>
      <c r="NAD17" s="136"/>
      <c r="NAE17" s="136"/>
      <c r="NAF17" s="136"/>
      <c r="NAG17" s="136"/>
      <c r="NAH17" s="136"/>
      <c r="NAI17" s="136"/>
      <c r="NAJ17" s="136"/>
      <c r="NAK17" s="136"/>
      <c r="NAL17" s="136"/>
      <c r="NAM17" s="136"/>
      <c r="NAN17" s="136"/>
      <c r="NAO17" s="136"/>
      <c r="NAP17" s="136"/>
      <c r="NAQ17" s="136"/>
      <c r="NAR17" s="136"/>
      <c r="NAS17" s="136"/>
      <c r="NAT17" s="136"/>
      <c r="NAU17" s="136"/>
      <c r="NAV17" s="136"/>
      <c r="NAW17" s="136"/>
      <c r="NAX17" s="136"/>
      <c r="NAY17" s="136"/>
      <c r="NAZ17" s="136"/>
      <c r="NBA17" s="136"/>
      <c r="NBB17" s="136"/>
      <c r="NBC17" s="136"/>
      <c r="NBD17" s="136"/>
      <c r="NBE17" s="136"/>
      <c r="NBF17" s="136"/>
      <c r="NBG17" s="136"/>
      <c r="NBH17" s="136"/>
      <c r="NBI17" s="136"/>
      <c r="NBJ17" s="136"/>
      <c r="NBK17" s="136"/>
      <c r="NBL17" s="136"/>
      <c r="NBM17" s="136"/>
      <c r="NBN17" s="136"/>
      <c r="NBO17" s="136"/>
      <c r="NBP17" s="136"/>
      <c r="NBQ17" s="136"/>
      <c r="NBR17" s="136"/>
      <c r="NBS17" s="136"/>
      <c r="NBT17" s="136"/>
      <c r="NBU17" s="136"/>
      <c r="NBV17" s="136"/>
      <c r="NBW17" s="136"/>
      <c r="NBX17" s="136"/>
      <c r="NBY17" s="136"/>
      <c r="NBZ17" s="136"/>
      <c r="NCA17" s="136"/>
      <c r="NCB17" s="136"/>
      <c r="NCC17" s="136"/>
      <c r="NCD17" s="136"/>
      <c r="NCE17" s="136"/>
      <c r="NCF17" s="136"/>
      <c r="NCG17" s="136"/>
      <c r="NCH17" s="136"/>
      <c r="NCI17" s="136"/>
      <c r="NCJ17" s="136"/>
      <c r="NCK17" s="136"/>
      <c r="NCL17" s="136"/>
      <c r="NCM17" s="136"/>
      <c r="NCN17" s="136"/>
      <c r="NCO17" s="136"/>
      <c r="NCP17" s="136"/>
      <c r="NCQ17" s="136"/>
      <c r="NCR17" s="136"/>
      <c r="NCS17" s="136"/>
      <c r="NCT17" s="136"/>
      <c r="NCU17" s="136"/>
      <c r="NCV17" s="136"/>
      <c r="NCW17" s="136"/>
      <c r="NCX17" s="136"/>
      <c r="NCY17" s="136"/>
      <c r="NCZ17" s="136"/>
      <c r="NDA17" s="136"/>
      <c r="NDB17" s="136"/>
      <c r="NDC17" s="136"/>
      <c r="NDD17" s="136"/>
      <c r="NDE17" s="136"/>
      <c r="NDF17" s="136"/>
      <c r="NDG17" s="136"/>
      <c r="NDH17" s="136"/>
      <c r="NDI17" s="136"/>
      <c r="NDJ17" s="136"/>
      <c r="NDK17" s="136"/>
      <c r="NDL17" s="136"/>
      <c r="NDM17" s="136"/>
      <c r="NDN17" s="136"/>
      <c r="NDO17" s="136"/>
      <c r="NDP17" s="136"/>
      <c r="NDQ17" s="136"/>
      <c r="NDR17" s="136"/>
      <c r="NDS17" s="136"/>
      <c r="NDT17" s="136"/>
      <c r="NDU17" s="136"/>
      <c r="NDV17" s="136"/>
      <c r="NDW17" s="136"/>
      <c r="NDX17" s="136"/>
      <c r="NDY17" s="136"/>
      <c r="NDZ17" s="136"/>
      <c r="NEA17" s="136"/>
      <c r="NEB17" s="136"/>
      <c r="NEC17" s="136"/>
      <c r="NED17" s="136"/>
      <c r="NEE17" s="136"/>
      <c r="NEF17" s="136"/>
      <c r="NEG17" s="136"/>
      <c r="NEH17" s="136"/>
      <c r="NEI17" s="136"/>
      <c r="NEJ17" s="136"/>
      <c r="NEK17" s="136"/>
      <c r="NEL17" s="136"/>
      <c r="NEM17" s="136"/>
      <c r="NEN17" s="136"/>
      <c r="NEO17" s="136"/>
      <c r="NEP17" s="136"/>
      <c r="NEQ17" s="136"/>
      <c r="NER17" s="136"/>
      <c r="NES17" s="136"/>
      <c r="NET17" s="136"/>
      <c r="NEU17" s="136"/>
      <c r="NEV17" s="136"/>
      <c r="NEW17" s="136"/>
      <c r="NEX17" s="136"/>
      <c r="NEY17" s="136"/>
      <c r="NEZ17" s="136"/>
      <c r="NFA17" s="136"/>
      <c r="NFB17" s="136"/>
      <c r="NFC17" s="136"/>
      <c r="NFD17" s="136"/>
      <c r="NFE17" s="136"/>
      <c r="NFF17" s="136"/>
      <c r="NFG17" s="136"/>
      <c r="NFH17" s="136"/>
      <c r="NFI17" s="136"/>
      <c r="NFJ17" s="136"/>
      <c r="NFK17" s="136"/>
      <c r="NFL17" s="136"/>
      <c r="NFM17" s="136"/>
      <c r="NFN17" s="136"/>
      <c r="NFO17" s="136"/>
      <c r="NFP17" s="136"/>
      <c r="NFQ17" s="136"/>
      <c r="NFR17" s="136"/>
      <c r="NFS17" s="136"/>
      <c r="NFT17" s="136"/>
      <c r="NFU17" s="136"/>
      <c r="NFV17" s="136"/>
      <c r="NFW17" s="136"/>
      <c r="NFX17" s="136"/>
      <c r="NFY17" s="136"/>
      <c r="NFZ17" s="136"/>
      <c r="NGA17" s="136"/>
      <c r="NGB17" s="136"/>
      <c r="NGC17" s="136"/>
      <c r="NGD17" s="136"/>
      <c r="NGE17" s="136"/>
      <c r="NGF17" s="136"/>
      <c r="NGG17" s="136"/>
      <c r="NGH17" s="136"/>
      <c r="NGI17" s="136"/>
      <c r="NGJ17" s="136"/>
      <c r="NGK17" s="136"/>
      <c r="NGL17" s="136"/>
      <c r="NGM17" s="136"/>
      <c r="NGN17" s="136"/>
      <c r="NGO17" s="136"/>
      <c r="NGP17" s="136"/>
      <c r="NGQ17" s="136"/>
      <c r="NGR17" s="136"/>
      <c r="NGS17" s="136"/>
      <c r="NGT17" s="136"/>
      <c r="NGU17" s="136"/>
      <c r="NGV17" s="136"/>
      <c r="NGW17" s="136"/>
      <c r="NGX17" s="136"/>
      <c r="NGY17" s="136"/>
      <c r="NGZ17" s="136"/>
      <c r="NHA17" s="136"/>
      <c r="NHB17" s="136"/>
      <c r="NHC17" s="136"/>
      <c r="NHD17" s="136"/>
      <c r="NHE17" s="136"/>
      <c r="NHF17" s="136"/>
      <c r="NHG17" s="136"/>
      <c r="NHH17" s="136"/>
      <c r="NHI17" s="136"/>
      <c r="NHJ17" s="136"/>
      <c r="NHK17" s="136"/>
      <c r="NHL17" s="136"/>
      <c r="NHM17" s="136"/>
      <c r="NHN17" s="136"/>
      <c r="NHO17" s="136"/>
      <c r="NHP17" s="136"/>
      <c r="NHQ17" s="136"/>
      <c r="NHR17" s="136"/>
      <c r="NHS17" s="136"/>
      <c r="NHT17" s="136"/>
      <c r="NHU17" s="136"/>
      <c r="NHV17" s="136"/>
      <c r="NHW17" s="136"/>
      <c r="NHX17" s="136"/>
      <c r="NHY17" s="136"/>
      <c r="NHZ17" s="136"/>
      <c r="NIA17" s="136"/>
      <c r="NIB17" s="136"/>
      <c r="NIC17" s="136"/>
      <c r="NID17" s="136"/>
      <c r="NIE17" s="136"/>
      <c r="NIF17" s="136"/>
      <c r="NIG17" s="136"/>
      <c r="NIH17" s="136"/>
      <c r="NII17" s="136"/>
      <c r="NIJ17" s="136"/>
      <c r="NIK17" s="136"/>
      <c r="NIL17" s="136"/>
      <c r="NIM17" s="136"/>
      <c r="NIN17" s="136"/>
      <c r="NIO17" s="136"/>
      <c r="NIP17" s="136"/>
      <c r="NIQ17" s="136"/>
      <c r="NIR17" s="136"/>
      <c r="NIS17" s="136"/>
      <c r="NIT17" s="136"/>
      <c r="NIU17" s="136"/>
      <c r="NIV17" s="136"/>
      <c r="NIW17" s="136"/>
      <c r="NIX17" s="136"/>
      <c r="NIY17" s="136"/>
      <c r="NIZ17" s="136"/>
      <c r="NJA17" s="136"/>
      <c r="NJB17" s="136"/>
      <c r="NJC17" s="136"/>
      <c r="NJD17" s="136"/>
      <c r="NJE17" s="136"/>
      <c r="NJF17" s="136"/>
      <c r="NJG17" s="136"/>
      <c r="NJH17" s="136"/>
      <c r="NJI17" s="136"/>
      <c r="NJJ17" s="136"/>
      <c r="NJK17" s="136"/>
      <c r="NJL17" s="136"/>
      <c r="NJM17" s="136"/>
      <c r="NJN17" s="136"/>
      <c r="NJO17" s="136"/>
      <c r="NJP17" s="136"/>
      <c r="NJQ17" s="136"/>
      <c r="NJR17" s="136"/>
      <c r="NJS17" s="136"/>
      <c r="NJT17" s="136"/>
      <c r="NJU17" s="136"/>
      <c r="NJV17" s="136"/>
      <c r="NJW17" s="136"/>
      <c r="NJX17" s="136"/>
      <c r="NJY17" s="136"/>
      <c r="NJZ17" s="136"/>
      <c r="NKA17" s="136"/>
      <c r="NKB17" s="136"/>
      <c r="NKC17" s="136"/>
      <c r="NKD17" s="136"/>
      <c r="NKE17" s="136"/>
      <c r="NKF17" s="136"/>
      <c r="NKG17" s="136"/>
      <c r="NKH17" s="136"/>
      <c r="NKI17" s="136"/>
      <c r="NKJ17" s="136"/>
      <c r="NKK17" s="136"/>
      <c r="NKL17" s="136"/>
      <c r="NKM17" s="136"/>
      <c r="NKN17" s="136"/>
      <c r="NKO17" s="136"/>
      <c r="NKP17" s="136"/>
      <c r="NKQ17" s="136"/>
      <c r="NKR17" s="136"/>
      <c r="NKS17" s="136"/>
      <c r="NKT17" s="136"/>
      <c r="NKU17" s="136"/>
      <c r="NKV17" s="136"/>
      <c r="NKW17" s="136"/>
      <c r="NKX17" s="136"/>
      <c r="NKY17" s="136"/>
      <c r="NKZ17" s="136"/>
      <c r="NLA17" s="136"/>
      <c r="NLB17" s="136"/>
      <c r="NLC17" s="136"/>
      <c r="NLD17" s="136"/>
      <c r="NLE17" s="136"/>
      <c r="NLF17" s="136"/>
      <c r="NLG17" s="136"/>
      <c r="NLH17" s="136"/>
      <c r="NLI17" s="136"/>
      <c r="NLJ17" s="136"/>
      <c r="NLK17" s="136"/>
      <c r="NLL17" s="136"/>
      <c r="NLM17" s="136"/>
      <c r="NLN17" s="136"/>
      <c r="NLO17" s="136"/>
      <c r="NLP17" s="136"/>
      <c r="NLQ17" s="136"/>
      <c r="NLR17" s="136"/>
      <c r="NLS17" s="136"/>
      <c r="NLT17" s="136"/>
      <c r="NLU17" s="136"/>
      <c r="NLV17" s="136"/>
      <c r="NLW17" s="136"/>
      <c r="NLX17" s="136"/>
      <c r="NLY17" s="136"/>
      <c r="NLZ17" s="136"/>
      <c r="NMA17" s="136"/>
      <c r="NMB17" s="136"/>
      <c r="NMC17" s="136"/>
      <c r="NMD17" s="136"/>
      <c r="NME17" s="136"/>
      <c r="NMF17" s="136"/>
      <c r="NMG17" s="136"/>
      <c r="NMH17" s="136"/>
      <c r="NMI17" s="136"/>
      <c r="NMJ17" s="136"/>
      <c r="NMK17" s="136"/>
      <c r="NML17" s="136"/>
      <c r="NMM17" s="136"/>
      <c r="NMN17" s="136"/>
      <c r="NMO17" s="136"/>
      <c r="NMP17" s="136"/>
      <c r="NMQ17" s="136"/>
      <c r="NMR17" s="136"/>
      <c r="NMS17" s="136"/>
      <c r="NMT17" s="136"/>
      <c r="NMU17" s="136"/>
      <c r="NMV17" s="136"/>
      <c r="NMW17" s="136"/>
      <c r="NMX17" s="136"/>
      <c r="NMY17" s="136"/>
      <c r="NMZ17" s="136"/>
      <c r="NNA17" s="136"/>
      <c r="NNB17" s="136"/>
      <c r="NNC17" s="136"/>
      <c r="NND17" s="136"/>
      <c r="NNE17" s="136"/>
      <c r="NNF17" s="136"/>
      <c r="NNG17" s="136"/>
      <c r="NNH17" s="136"/>
      <c r="NNI17" s="136"/>
      <c r="NNJ17" s="136"/>
      <c r="NNK17" s="136"/>
      <c r="NNL17" s="136"/>
      <c r="NNM17" s="136"/>
      <c r="NNN17" s="136"/>
      <c r="NNO17" s="136"/>
      <c r="NNP17" s="136"/>
      <c r="NNQ17" s="136"/>
      <c r="NNR17" s="136"/>
      <c r="NNS17" s="136"/>
      <c r="NNT17" s="136"/>
      <c r="NNU17" s="136"/>
      <c r="NNV17" s="136"/>
      <c r="NNW17" s="136"/>
      <c r="NNX17" s="136"/>
      <c r="NNY17" s="136"/>
      <c r="NNZ17" s="136"/>
      <c r="NOA17" s="136"/>
      <c r="NOB17" s="136"/>
      <c r="NOC17" s="136"/>
      <c r="NOD17" s="136"/>
      <c r="NOE17" s="136"/>
      <c r="NOF17" s="136"/>
      <c r="NOG17" s="136"/>
      <c r="NOH17" s="136"/>
      <c r="NOI17" s="136"/>
      <c r="NOJ17" s="136"/>
      <c r="NOK17" s="136"/>
      <c r="NOL17" s="136"/>
      <c r="NOM17" s="136"/>
      <c r="NON17" s="136"/>
      <c r="NOO17" s="136"/>
      <c r="NOP17" s="136"/>
      <c r="NOQ17" s="136"/>
      <c r="NOR17" s="136"/>
      <c r="NOS17" s="136"/>
      <c r="NOT17" s="136"/>
      <c r="NOU17" s="136"/>
      <c r="NOV17" s="136"/>
      <c r="NOW17" s="136"/>
      <c r="NOX17" s="136"/>
      <c r="NOY17" s="136"/>
      <c r="NOZ17" s="136"/>
      <c r="NPA17" s="136"/>
      <c r="NPB17" s="136"/>
      <c r="NPC17" s="136"/>
      <c r="NPD17" s="136"/>
      <c r="NPE17" s="136"/>
      <c r="NPF17" s="136"/>
      <c r="NPG17" s="136"/>
      <c r="NPH17" s="136"/>
      <c r="NPI17" s="136"/>
      <c r="NPJ17" s="136"/>
      <c r="NPK17" s="136"/>
      <c r="NPL17" s="136"/>
      <c r="NPM17" s="136"/>
      <c r="NPN17" s="136"/>
      <c r="NPO17" s="136"/>
      <c r="NPP17" s="136"/>
      <c r="NPQ17" s="136"/>
      <c r="NPR17" s="136"/>
      <c r="NPS17" s="136"/>
      <c r="NPT17" s="136"/>
      <c r="NPU17" s="136"/>
      <c r="NPV17" s="136"/>
      <c r="NPW17" s="136"/>
      <c r="NPX17" s="136"/>
      <c r="NPY17" s="136"/>
      <c r="NPZ17" s="136"/>
      <c r="NQA17" s="136"/>
      <c r="NQB17" s="136"/>
      <c r="NQC17" s="136"/>
      <c r="NQD17" s="136"/>
      <c r="NQE17" s="136"/>
      <c r="NQF17" s="136"/>
      <c r="NQG17" s="136"/>
      <c r="NQH17" s="136"/>
      <c r="NQI17" s="136"/>
      <c r="NQJ17" s="136"/>
      <c r="NQK17" s="136"/>
      <c r="NQL17" s="136"/>
      <c r="NQM17" s="136"/>
      <c r="NQN17" s="136"/>
      <c r="NQO17" s="136"/>
      <c r="NQP17" s="136"/>
      <c r="NQQ17" s="136"/>
      <c r="NQR17" s="136"/>
      <c r="NQS17" s="136"/>
      <c r="NQT17" s="136"/>
      <c r="NQU17" s="136"/>
      <c r="NQV17" s="136"/>
      <c r="NQW17" s="136"/>
      <c r="NQX17" s="136"/>
      <c r="NQY17" s="136"/>
      <c r="NQZ17" s="136"/>
      <c r="NRA17" s="136"/>
      <c r="NRB17" s="136"/>
      <c r="NRC17" s="136"/>
      <c r="NRD17" s="136"/>
      <c r="NRE17" s="136"/>
      <c r="NRF17" s="136"/>
      <c r="NRG17" s="136"/>
      <c r="NRH17" s="136"/>
      <c r="NRI17" s="136"/>
      <c r="NRJ17" s="136"/>
      <c r="NRK17" s="136"/>
      <c r="NRL17" s="136"/>
      <c r="NRM17" s="136"/>
      <c r="NRN17" s="136"/>
      <c r="NRO17" s="136"/>
      <c r="NRP17" s="136"/>
      <c r="NRQ17" s="136"/>
      <c r="NRR17" s="136"/>
      <c r="NRS17" s="136"/>
      <c r="NRT17" s="136"/>
      <c r="NRU17" s="136"/>
      <c r="NRV17" s="136"/>
      <c r="NRW17" s="136"/>
      <c r="NRX17" s="136"/>
      <c r="NRY17" s="136"/>
      <c r="NRZ17" s="136"/>
      <c r="NSA17" s="136"/>
      <c r="NSB17" s="136"/>
      <c r="NSC17" s="136"/>
      <c r="NSD17" s="136"/>
      <c r="NSE17" s="136"/>
      <c r="NSF17" s="136"/>
      <c r="NSG17" s="136"/>
      <c r="NSH17" s="136"/>
      <c r="NSI17" s="136"/>
      <c r="NSJ17" s="136"/>
      <c r="NSK17" s="136"/>
      <c r="NSL17" s="136"/>
      <c r="NSM17" s="136"/>
      <c r="NSN17" s="136"/>
      <c r="NSO17" s="136"/>
      <c r="NSP17" s="136"/>
      <c r="NSQ17" s="136"/>
      <c r="NSR17" s="136"/>
      <c r="NSS17" s="136"/>
      <c r="NST17" s="136"/>
      <c r="NSU17" s="136"/>
      <c r="NSV17" s="136"/>
      <c r="NSW17" s="136"/>
      <c r="NSX17" s="136"/>
      <c r="NSY17" s="136"/>
      <c r="NSZ17" s="136"/>
      <c r="NTA17" s="136"/>
      <c r="NTB17" s="136"/>
      <c r="NTC17" s="136"/>
      <c r="NTD17" s="136"/>
      <c r="NTE17" s="136"/>
      <c r="NTF17" s="136"/>
      <c r="NTG17" s="136"/>
      <c r="NTH17" s="136"/>
      <c r="NTI17" s="136"/>
      <c r="NTJ17" s="136"/>
      <c r="NTK17" s="136"/>
      <c r="NTL17" s="136"/>
      <c r="NTM17" s="136"/>
      <c r="NTN17" s="136"/>
      <c r="NTO17" s="136"/>
      <c r="NTP17" s="136"/>
      <c r="NTQ17" s="136"/>
      <c r="NTR17" s="136"/>
      <c r="NTS17" s="136"/>
      <c r="NTT17" s="136"/>
      <c r="NTU17" s="136"/>
      <c r="NTV17" s="136"/>
      <c r="NTW17" s="136"/>
      <c r="NTX17" s="136"/>
      <c r="NTY17" s="136"/>
      <c r="NTZ17" s="136"/>
      <c r="NUA17" s="136"/>
      <c r="NUB17" s="136"/>
      <c r="NUC17" s="136"/>
      <c r="NUD17" s="136"/>
      <c r="NUE17" s="136"/>
      <c r="NUF17" s="136"/>
      <c r="NUG17" s="136"/>
      <c r="NUH17" s="136"/>
      <c r="NUI17" s="136"/>
      <c r="NUJ17" s="136"/>
      <c r="NUK17" s="136"/>
      <c r="NUL17" s="136"/>
      <c r="NUM17" s="136"/>
      <c r="NUN17" s="136"/>
      <c r="NUO17" s="136"/>
      <c r="NUP17" s="136"/>
      <c r="NUQ17" s="136"/>
      <c r="NUR17" s="136"/>
      <c r="NUS17" s="136"/>
      <c r="NUT17" s="136"/>
      <c r="NUU17" s="136"/>
      <c r="NUV17" s="136"/>
      <c r="NUW17" s="136"/>
      <c r="NUX17" s="136"/>
      <c r="NUY17" s="136"/>
      <c r="NUZ17" s="136"/>
      <c r="NVA17" s="136"/>
      <c r="NVB17" s="136"/>
      <c r="NVC17" s="136"/>
      <c r="NVD17" s="136"/>
      <c r="NVE17" s="136"/>
      <c r="NVF17" s="136"/>
      <c r="NVG17" s="136"/>
      <c r="NVH17" s="136"/>
      <c r="NVI17" s="136"/>
      <c r="NVJ17" s="136"/>
      <c r="NVK17" s="136"/>
      <c r="NVL17" s="136"/>
      <c r="NVM17" s="136"/>
      <c r="NVN17" s="136"/>
      <c r="NVO17" s="136"/>
      <c r="NVP17" s="136"/>
      <c r="NVQ17" s="136"/>
      <c r="NVR17" s="136"/>
      <c r="NVS17" s="136"/>
      <c r="NVT17" s="136"/>
      <c r="NVU17" s="136"/>
      <c r="NVV17" s="136"/>
      <c r="NVW17" s="136"/>
      <c r="NVX17" s="136"/>
      <c r="NVY17" s="136"/>
      <c r="NVZ17" s="136"/>
      <c r="NWA17" s="136"/>
      <c r="NWB17" s="136"/>
      <c r="NWC17" s="136"/>
      <c r="NWD17" s="136"/>
      <c r="NWE17" s="136"/>
      <c r="NWF17" s="136"/>
      <c r="NWG17" s="136"/>
      <c r="NWH17" s="136"/>
      <c r="NWI17" s="136"/>
      <c r="NWJ17" s="136"/>
      <c r="NWK17" s="136"/>
      <c r="NWL17" s="136"/>
      <c r="NWM17" s="136"/>
      <c r="NWN17" s="136"/>
      <c r="NWO17" s="136"/>
      <c r="NWP17" s="136"/>
      <c r="NWQ17" s="136"/>
      <c r="NWR17" s="136"/>
      <c r="NWS17" s="136"/>
      <c r="NWT17" s="136"/>
      <c r="NWU17" s="136"/>
      <c r="NWV17" s="136"/>
      <c r="NWW17" s="136"/>
      <c r="NWX17" s="136"/>
      <c r="NWY17" s="136"/>
      <c r="NWZ17" s="136"/>
      <c r="NXA17" s="136"/>
      <c r="NXB17" s="136"/>
      <c r="NXC17" s="136"/>
      <c r="NXD17" s="136"/>
      <c r="NXE17" s="136"/>
      <c r="NXF17" s="136"/>
      <c r="NXG17" s="136"/>
      <c r="NXH17" s="136"/>
      <c r="NXI17" s="136"/>
      <c r="NXJ17" s="136"/>
      <c r="NXK17" s="136"/>
      <c r="NXL17" s="136"/>
      <c r="NXM17" s="136"/>
      <c r="NXN17" s="136"/>
      <c r="NXO17" s="136"/>
      <c r="NXP17" s="136"/>
      <c r="NXQ17" s="136"/>
      <c r="NXR17" s="136"/>
      <c r="NXS17" s="136"/>
      <c r="NXT17" s="136"/>
      <c r="NXU17" s="136"/>
      <c r="NXV17" s="136"/>
      <c r="NXW17" s="136"/>
      <c r="NXX17" s="136"/>
      <c r="NXY17" s="136"/>
      <c r="NXZ17" s="136"/>
      <c r="NYA17" s="136"/>
      <c r="NYB17" s="136"/>
      <c r="NYC17" s="136"/>
      <c r="NYD17" s="136"/>
      <c r="NYE17" s="136"/>
      <c r="NYF17" s="136"/>
      <c r="NYG17" s="136"/>
      <c r="NYH17" s="136"/>
      <c r="NYI17" s="136"/>
      <c r="NYJ17" s="136"/>
      <c r="NYK17" s="136"/>
      <c r="NYL17" s="136"/>
      <c r="NYM17" s="136"/>
      <c r="NYN17" s="136"/>
      <c r="NYO17" s="136"/>
      <c r="NYP17" s="136"/>
      <c r="NYQ17" s="136"/>
      <c r="NYR17" s="136"/>
      <c r="NYS17" s="136"/>
      <c r="NYT17" s="136"/>
      <c r="NYU17" s="136"/>
      <c r="NYV17" s="136"/>
      <c r="NYW17" s="136"/>
      <c r="NYX17" s="136"/>
      <c r="NYY17" s="136"/>
      <c r="NYZ17" s="136"/>
      <c r="NZA17" s="136"/>
      <c r="NZB17" s="136"/>
      <c r="NZC17" s="136"/>
      <c r="NZD17" s="136"/>
      <c r="NZE17" s="136"/>
      <c r="NZF17" s="136"/>
      <c r="NZG17" s="136"/>
      <c r="NZH17" s="136"/>
      <c r="NZI17" s="136"/>
      <c r="NZJ17" s="136"/>
      <c r="NZK17" s="136"/>
      <c r="NZL17" s="136"/>
      <c r="NZM17" s="136"/>
      <c r="NZN17" s="136"/>
      <c r="NZO17" s="136"/>
      <c r="NZP17" s="136"/>
      <c r="NZQ17" s="136"/>
      <c r="NZR17" s="136"/>
      <c r="NZS17" s="136"/>
      <c r="NZT17" s="136"/>
      <c r="NZU17" s="136"/>
      <c r="NZV17" s="136"/>
      <c r="NZW17" s="136"/>
      <c r="NZX17" s="136"/>
      <c r="NZY17" s="136"/>
      <c r="NZZ17" s="136"/>
      <c r="OAA17" s="136"/>
      <c r="OAB17" s="136"/>
      <c r="OAC17" s="136"/>
      <c r="OAD17" s="136"/>
      <c r="OAE17" s="136"/>
      <c r="OAF17" s="136"/>
      <c r="OAG17" s="136"/>
      <c r="OAH17" s="136"/>
      <c r="OAI17" s="136"/>
      <c r="OAJ17" s="136"/>
      <c r="OAK17" s="136"/>
      <c r="OAL17" s="136"/>
      <c r="OAM17" s="136"/>
      <c r="OAN17" s="136"/>
      <c r="OAO17" s="136"/>
      <c r="OAP17" s="136"/>
      <c r="OAQ17" s="136"/>
      <c r="OAR17" s="136"/>
      <c r="OAS17" s="136"/>
      <c r="OAT17" s="136"/>
      <c r="OAU17" s="136"/>
      <c r="OAV17" s="136"/>
      <c r="OAW17" s="136"/>
      <c r="OAX17" s="136"/>
      <c r="OAY17" s="136"/>
      <c r="OAZ17" s="136"/>
      <c r="OBA17" s="136"/>
      <c r="OBB17" s="136"/>
      <c r="OBC17" s="136"/>
      <c r="OBD17" s="136"/>
      <c r="OBE17" s="136"/>
      <c r="OBF17" s="136"/>
      <c r="OBG17" s="136"/>
      <c r="OBH17" s="136"/>
      <c r="OBI17" s="136"/>
      <c r="OBJ17" s="136"/>
      <c r="OBK17" s="136"/>
      <c r="OBL17" s="136"/>
      <c r="OBM17" s="136"/>
      <c r="OBN17" s="136"/>
      <c r="OBO17" s="136"/>
      <c r="OBP17" s="136"/>
      <c r="OBQ17" s="136"/>
      <c r="OBR17" s="136"/>
      <c r="OBS17" s="136"/>
      <c r="OBT17" s="136"/>
      <c r="OBU17" s="136"/>
      <c r="OBV17" s="136"/>
      <c r="OBW17" s="136"/>
      <c r="OBX17" s="136"/>
      <c r="OBY17" s="136"/>
      <c r="OBZ17" s="136"/>
      <c r="OCA17" s="136"/>
      <c r="OCB17" s="136"/>
      <c r="OCC17" s="136"/>
      <c r="OCD17" s="136"/>
      <c r="OCE17" s="136"/>
      <c r="OCF17" s="136"/>
      <c r="OCG17" s="136"/>
      <c r="OCH17" s="136"/>
      <c r="OCI17" s="136"/>
      <c r="OCJ17" s="136"/>
      <c r="OCK17" s="136"/>
      <c r="OCL17" s="136"/>
      <c r="OCM17" s="136"/>
      <c r="OCN17" s="136"/>
      <c r="OCO17" s="136"/>
      <c r="OCP17" s="136"/>
      <c r="OCQ17" s="136"/>
      <c r="OCR17" s="136"/>
      <c r="OCS17" s="136"/>
      <c r="OCT17" s="136"/>
      <c r="OCU17" s="136"/>
      <c r="OCV17" s="136"/>
      <c r="OCW17" s="136"/>
      <c r="OCX17" s="136"/>
      <c r="OCY17" s="136"/>
      <c r="OCZ17" s="136"/>
      <c r="ODA17" s="136"/>
      <c r="ODB17" s="136"/>
      <c r="ODC17" s="136"/>
      <c r="ODD17" s="136"/>
      <c r="ODE17" s="136"/>
      <c r="ODF17" s="136"/>
      <c r="ODG17" s="136"/>
      <c r="ODH17" s="136"/>
      <c r="ODI17" s="136"/>
      <c r="ODJ17" s="136"/>
      <c r="ODK17" s="136"/>
      <c r="ODL17" s="136"/>
      <c r="ODM17" s="136"/>
      <c r="ODN17" s="136"/>
      <c r="ODO17" s="136"/>
      <c r="ODP17" s="136"/>
      <c r="ODQ17" s="136"/>
      <c r="ODR17" s="136"/>
      <c r="ODS17" s="136"/>
      <c r="ODT17" s="136"/>
      <c r="ODU17" s="136"/>
      <c r="ODV17" s="136"/>
      <c r="ODW17" s="136"/>
      <c r="ODX17" s="136"/>
      <c r="ODY17" s="136"/>
      <c r="ODZ17" s="136"/>
      <c r="OEA17" s="136"/>
      <c r="OEB17" s="136"/>
      <c r="OEC17" s="136"/>
      <c r="OED17" s="136"/>
      <c r="OEE17" s="136"/>
      <c r="OEF17" s="136"/>
      <c r="OEG17" s="136"/>
      <c r="OEH17" s="136"/>
      <c r="OEI17" s="136"/>
      <c r="OEJ17" s="136"/>
      <c r="OEK17" s="136"/>
      <c r="OEL17" s="136"/>
      <c r="OEM17" s="136"/>
      <c r="OEN17" s="136"/>
      <c r="OEO17" s="136"/>
      <c r="OEP17" s="136"/>
      <c r="OEQ17" s="136"/>
      <c r="OER17" s="136"/>
      <c r="OES17" s="136"/>
      <c r="OET17" s="136"/>
      <c r="OEU17" s="136"/>
      <c r="OEV17" s="136"/>
      <c r="OEW17" s="136"/>
      <c r="OEX17" s="136"/>
      <c r="OEY17" s="136"/>
      <c r="OEZ17" s="136"/>
      <c r="OFA17" s="136"/>
      <c r="OFB17" s="136"/>
      <c r="OFC17" s="136"/>
      <c r="OFD17" s="136"/>
      <c r="OFE17" s="136"/>
      <c r="OFF17" s="136"/>
      <c r="OFG17" s="136"/>
      <c r="OFH17" s="136"/>
      <c r="OFI17" s="136"/>
      <c r="OFJ17" s="136"/>
      <c r="OFK17" s="136"/>
      <c r="OFL17" s="136"/>
      <c r="OFM17" s="136"/>
      <c r="OFN17" s="136"/>
      <c r="OFO17" s="136"/>
      <c r="OFP17" s="136"/>
      <c r="OFQ17" s="136"/>
      <c r="OFR17" s="136"/>
      <c r="OFS17" s="136"/>
      <c r="OFT17" s="136"/>
      <c r="OFU17" s="136"/>
      <c r="OFV17" s="136"/>
      <c r="OFW17" s="136"/>
      <c r="OFX17" s="136"/>
      <c r="OFY17" s="136"/>
      <c r="OFZ17" s="136"/>
      <c r="OGA17" s="136"/>
      <c r="OGB17" s="136"/>
      <c r="OGC17" s="136"/>
      <c r="OGD17" s="136"/>
      <c r="OGE17" s="136"/>
      <c r="OGF17" s="136"/>
      <c r="OGG17" s="136"/>
      <c r="OGH17" s="136"/>
      <c r="OGI17" s="136"/>
      <c r="OGJ17" s="136"/>
      <c r="OGK17" s="136"/>
      <c r="OGL17" s="136"/>
      <c r="OGM17" s="136"/>
      <c r="OGN17" s="136"/>
      <c r="OGO17" s="136"/>
      <c r="OGP17" s="136"/>
      <c r="OGQ17" s="136"/>
      <c r="OGR17" s="136"/>
      <c r="OGS17" s="136"/>
      <c r="OGT17" s="136"/>
      <c r="OGU17" s="136"/>
      <c r="OGV17" s="136"/>
      <c r="OGW17" s="136"/>
      <c r="OGX17" s="136"/>
      <c r="OGY17" s="136"/>
      <c r="OGZ17" s="136"/>
      <c r="OHA17" s="136"/>
      <c r="OHB17" s="136"/>
      <c r="OHC17" s="136"/>
      <c r="OHD17" s="136"/>
      <c r="OHE17" s="136"/>
      <c r="OHF17" s="136"/>
      <c r="OHG17" s="136"/>
      <c r="OHH17" s="136"/>
      <c r="OHI17" s="136"/>
      <c r="OHJ17" s="136"/>
      <c r="OHK17" s="136"/>
      <c r="OHL17" s="136"/>
      <c r="OHM17" s="136"/>
      <c r="OHN17" s="136"/>
      <c r="OHO17" s="136"/>
      <c r="OHP17" s="136"/>
      <c r="OHQ17" s="136"/>
      <c r="OHR17" s="136"/>
      <c r="OHS17" s="136"/>
      <c r="OHT17" s="136"/>
      <c r="OHU17" s="136"/>
      <c r="OHV17" s="136"/>
      <c r="OHW17" s="136"/>
      <c r="OHX17" s="136"/>
      <c r="OHY17" s="136"/>
      <c r="OHZ17" s="136"/>
      <c r="OIA17" s="136"/>
      <c r="OIB17" s="136"/>
      <c r="OIC17" s="136"/>
      <c r="OID17" s="136"/>
      <c r="OIE17" s="136"/>
      <c r="OIF17" s="136"/>
      <c r="OIG17" s="136"/>
      <c r="OIH17" s="136"/>
      <c r="OII17" s="136"/>
      <c r="OIJ17" s="136"/>
      <c r="OIK17" s="136"/>
      <c r="OIL17" s="136"/>
      <c r="OIM17" s="136"/>
      <c r="OIN17" s="136"/>
      <c r="OIO17" s="136"/>
      <c r="OIP17" s="136"/>
      <c r="OIQ17" s="136"/>
      <c r="OIR17" s="136"/>
      <c r="OIS17" s="136"/>
      <c r="OIT17" s="136"/>
      <c r="OIU17" s="136"/>
      <c r="OIV17" s="136"/>
      <c r="OIW17" s="136"/>
      <c r="OIX17" s="136"/>
      <c r="OIY17" s="136"/>
      <c r="OIZ17" s="136"/>
      <c r="OJA17" s="136"/>
      <c r="OJB17" s="136"/>
      <c r="OJC17" s="136"/>
      <c r="OJD17" s="136"/>
      <c r="OJE17" s="136"/>
      <c r="OJF17" s="136"/>
      <c r="OJG17" s="136"/>
      <c r="OJH17" s="136"/>
      <c r="OJI17" s="136"/>
      <c r="OJJ17" s="136"/>
      <c r="OJK17" s="136"/>
      <c r="OJL17" s="136"/>
      <c r="OJM17" s="136"/>
      <c r="OJN17" s="136"/>
      <c r="OJO17" s="136"/>
      <c r="OJP17" s="136"/>
      <c r="OJQ17" s="136"/>
      <c r="OJR17" s="136"/>
      <c r="OJS17" s="136"/>
      <c r="OJT17" s="136"/>
      <c r="OJU17" s="136"/>
      <c r="OJV17" s="136"/>
      <c r="OJW17" s="136"/>
      <c r="OJX17" s="136"/>
      <c r="OJY17" s="136"/>
      <c r="OJZ17" s="136"/>
      <c r="OKA17" s="136"/>
      <c r="OKB17" s="136"/>
      <c r="OKC17" s="136"/>
      <c r="OKD17" s="136"/>
      <c r="OKE17" s="136"/>
      <c r="OKF17" s="136"/>
      <c r="OKG17" s="136"/>
      <c r="OKH17" s="136"/>
      <c r="OKI17" s="136"/>
      <c r="OKJ17" s="136"/>
      <c r="OKK17" s="136"/>
      <c r="OKL17" s="136"/>
      <c r="OKM17" s="136"/>
      <c r="OKN17" s="136"/>
      <c r="OKO17" s="136"/>
      <c r="OKP17" s="136"/>
      <c r="OKQ17" s="136"/>
      <c r="OKR17" s="136"/>
      <c r="OKS17" s="136"/>
      <c r="OKT17" s="136"/>
      <c r="OKU17" s="136"/>
      <c r="OKV17" s="136"/>
      <c r="OKW17" s="136"/>
      <c r="OKX17" s="136"/>
      <c r="OKY17" s="136"/>
      <c r="OKZ17" s="136"/>
      <c r="OLA17" s="136"/>
      <c r="OLB17" s="136"/>
      <c r="OLC17" s="136"/>
      <c r="OLD17" s="136"/>
      <c r="OLE17" s="136"/>
      <c r="OLF17" s="136"/>
      <c r="OLG17" s="136"/>
      <c r="OLH17" s="136"/>
      <c r="OLI17" s="136"/>
      <c r="OLJ17" s="136"/>
      <c r="OLK17" s="136"/>
      <c r="OLL17" s="136"/>
      <c r="OLM17" s="136"/>
      <c r="OLN17" s="136"/>
      <c r="OLO17" s="136"/>
      <c r="OLP17" s="136"/>
      <c r="OLQ17" s="136"/>
      <c r="OLR17" s="136"/>
      <c r="OLS17" s="136"/>
      <c r="OLT17" s="136"/>
      <c r="OLU17" s="136"/>
      <c r="OLV17" s="136"/>
      <c r="OLW17" s="136"/>
      <c r="OLX17" s="136"/>
      <c r="OLY17" s="136"/>
      <c r="OLZ17" s="136"/>
      <c r="OMA17" s="136"/>
      <c r="OMB17" s="136"/>
      <c r="OMC17" s="136"/>
      <c r="OMD17" s="136"/>
      <c r="OME17" s="136"/>
      <c r="OMF17" s="136"/>
      <c r="OMG17" s="136"/>
      <c r="OMH17" s="136"/>
      <c r="OMI17" s="136"/>
      <c r="OMJ17" s="136"/>
      <c r="OMK17" s="136"/>
      <c r="OML17" s="136"/>
      <c r="OMM17" s="136"/>
      <c r="OMN17" s="136"/>
      <c r="OMO17" s="136"/>
      <c r="OMP17" s="136"/>
      <c r="OMQ17" s="136"/>
      <c r="OMR17" s="136"/>
      <c r="OMS17" s="136"/>
      <c r="OMT17" s="136"/>
      <c r="OMU17" s="136"/>
      <c r="OMV17" s="136"/>
      <c r="OMW17" s="136"/>
      <c r="OMX17" s="136"/>
      <c r="OMY17" s="136"/>
      <c r="OMZ17" s="136"/>
      <c r="ONA17" s="136"/>
      <c r="ONB17" s="136"/>
      <c r="ONC17" s="136"/>
      <c r="OND17" s="136"/>
      <c r="ONE17" s="136"/>
      <c r="ONF17" s="136"/>
      <c r="ONG17" s="136"/>
      <c r="ONH17" s="136"/>
      <c r="ONI17" s="136"/>
      <c r="ONJ17" s="136"/>
      <c r="ONK17" s="136"/>
      <c r="ONL17" s="136"/>
      <c r="ONM17" s="136"/>
      <c r="ONN17" s="136"/>
      <c r="ONO17" s="136"/>
      <c r="ONP17" s="136"/>
      <c r="ONQ17" s="136"/>
      <c r="ONR17" s="136"/>
      <c r="ONS17" s="136"/>
      <c r="ONT17" s="136"/>
      <c r="ONU17" s="136"/>
      <c r="ONV17" s="136"/>
      <c r="ONW17" s="136"/>
      <c r="ONX17" s="136"/>
      <c r="ONY17" s="136"/>
      <c r="ONZ17" s="136"/>
      <c r="OOA17" s="136"/>
      <c r="OOB17" s="136"/>
      <c r="OOC17" s="136"/>
      <c r="OOD17" s="136"/>
      <c r="OOE17" s="136"/>
      <c r="OOF17" s="136"/>
      <c r="OOG17" s="136"/>
      <c r="OOH17" s="136"/>
      <c r="OOI17" s="136"/>
      <c r="OOJ17" s="136"/>
      <c r="OOK17" s="136"/>
      <c r="OOL17" s="136"/>
      <c r="OOM17" s="136"/>
      <c r="OON17" s="136"/>
      <c r="OOO17" s="136"/>
      <c r="OOP17" s="136"/>
      <c r="OOQ17" s="136"/>
      <c r="OOR17" s="136"/>
      <c r="OOS17" s="136"/>
      <c r="OOT17" s="136"/>
      <c r="OOU17" s="136"/>
      <c r="OOV17" s="136"/>
      <c r="OOW17" s="136"/>
      <c r="OOX17" s="136"/>
      <c r="OOY17" s="136"/>
      <c r="OOZ17" s="136"/>
      <c r="OPA17" s="136"/>
      <c r="OPB17" s="136"/>
      <c r="OPC17" s="136"/>
      <c r="OPD17" s="136"/>
      <c r="OPE17" s="136"/>
      <c r="OPF17" s="136"/>
      <c r="OPG17" s="136"/>
      <c r="OPH17" s="136"/>
      <c r="OPI17" s="136"/>
      <c r="OPJ17" s="136"/>
      <c r="OPK17" s="136"/>
      <c r="OPL17" s="136"/>
      <c r="OPM17" s="136"/>
      <c r="OPN17" s="136"/>
      <c r="OPO17" s="136"/>
      <c r="OPP17" s="136"/>
      <c r="OPQ17" s="136"/>
      <c r="OPR17" s="136"/>
      <c r="OPS17" s="136"/>
      <c r="OPT17" s="136"/>
      <c r="OPU17" s="136"/>
      <c r="OPV17" s="136"/>
      <c r="OPW17" s="136"/>
      <c r="OPX17" s="136"/>
      <c r="OPY17" s="136"/>
      <c r="OPZ17" s="136"/>
      <c r="OQA17" s="136"/>
      <c r="OQB17" s="136"/>
      <c r="OQC17" s="136"/>
      <c r="OQD17" s="136"/>
      <c r="OQE17" s="136"/>
      <c r="OQF17" s="136"/>
      <c r="OQG17" s="136"/>
      <c r="OQH17" s="136"/>
      <c r="OQI17" s="136"/>
      <c r="OQJ17" s="136"/>
      <c r="OQK17" s="136"/>
      <c r="OQL17" s="136"/>
      <c r="OQM17" s="136"/>
      <c r="OQN17" s="136"/>
      <c r="OQO17" s="136"/>
      <c r="OQP17" s="136"/>
      <c r="OQQ17" s="136"/>
      <c r="OQR17" s="136"/>
      <c r="OQS17" s="136"/>
      <c r="OQT17" s="136"/>
      <c r="OQU17" s="136"/>
      <c r="OQV17" s="136"/>
      <c r="OQW17" s="136"/>
      <c r="OQX17" s="136"/>
      <c r="OQY17" s="136"/>
      <c r="OQZ17" s="136"/>
      <c r="ORA17" s="136"/>
      <c r="ORB17" s="136"/>
      <c r="ORC17" s="136"/>
      <c r="ORD17" s="136"/>
      <c r="ORE17" s="136"/>
      <c r="ORF17" s="136"/>
      <c r="ORG17" s="136"/>
      <c r="ORH17" s="136"/>
      <c r="ORI17" s="136"/>
      <c r="ORJ17" s="136"/>
      <c r="ORK17" s="136"/>
      <c r="ORL17" s="136"/>
      <c r="ORM17" s="136"/>
      <c r="ORN17" s="136"/>
      <c r="ORO17" s="136"/>
      <c r="ORP17" s="136"/>
      <c r="ORQ17" s="136"/>
      <c r="ORR17" s="136"/>
      <c r="ORS17" s="136"/>
      <c r="ORT17" s="136"/>
      <c r="ORU17" s="136"/>
      <c r="ORV17" s="136"/>
      <c r="ORW17" s="136"/>
      <c r="ORX17" s="136"/>
      <c r="ORY17" s="136"/>
      <c r="ORZ17" s="136"/>
      <c r="OSA17" s="136"/>
      <c r="OSB17" s="136"/>
      <c r="OSC17" s="136"/>
      <c r="OSD17" s="136"/>
      <c r="OSE17" s="136"/>
      <c r="OSF17" s="136"/>
      <c r="OSG17" s="136"/>
      <c r="OSH17" s="136"/>
      <c r="OSI17" s="136"/>
      <c r="OSJ17" s="136"/>
      <c r="OSK17" s="136"/>
      <c r="OSL17" s="136"/>
      <c r="OSM17" s="136"/>
      <c r="OSN17" s="136"/>
      <c r="OSO17" s="136"/>
      <c r="OSP17" s="136"/>
      <c r="OSQ17" s="136"/>
      <c r="OSR17" s="136"/>
      <c r="OSS17" s="136"/>
      <c r="OST17" s="136"/>
      <c r="OSU17" s="136"/>
      <c r="OSV17" s="136"/>
      <c r="OSW17" s="136"/>
      <c r="OSX17" s="136"/>
      <c r="OSY17" s="136"/>
      <c r="OSZ17" s="136"/>
      <c r="OTA17" s="136"/>
      <c r="OTB17" s="136"/>
      <c r="OTC17" s="136"/>
      <c r="OTD17" s="136"/>
      <c r="OTE17" s="136"/>
      <c r="OTF17" s="136"/>
      <c r="OTG17" s="136"/>
      <c r="OTH17" s="136"/>
      <c r="OTI17" s="136"/>
      <c r="OTJ17" s="136"/>
      <c r="OTK17" s="136"/>
      <c r="OTL17" s="136"/>
      <c r="OTM17" s="136"/>
      <c r="OTN17" s="136"/>
      <c r="OTO17" s="136"/>
      <c r="OTP17" s="136"/>
      <c r="OTQ17" s="136"/>
      <c r="OTR17" s="136"/>
      <c r="OTS17" s="136"/>
      <c r="OTT17" s="136"/>
      <c r="OTU17" s="136"/>
      <c r="OTV17" s="136"/>
      <c r="OTW17" s="136"/>
      <c r="OTX17" s="136"/>
      <c r="OTY17" s="136"/>
      <c r="OTZ17" s="136"/>
      <c r="OUA17" s="136"/>
      <c r="OUB17" s="136"/>
      <c r="OUC17" s="136"/>
      <c r="OUD17" s="136"/>
      <c r="OUE17" s="136"/>
      <c r="OUF17" s="136"/>
      <c r="OUG17" s="136"/>
      <c r="OUH17" s="136"/>
      <c r="OUI17" s="136"/>
      <c r="OUJ17" s="136"/>
      <c r="OUK17" s="136"/>
      <c r="OUL17" s="136"/>
      <c r="OUM17" s="136"/>
      <c r="OUN17" s="136"/>
      <c r="OUO17" s="136"/>
      <c r="OUP17" s="136"/>
      <c r="OUQ17" s="136"/>
      <c r="OUR17" s="136"/>
      <c r="OUS17" s="136"/>
      <c r="OUT17" s="136"/>
      <c r="OUU17" s="136"/>
      <c r="OUV17" s="136"/>
      <c r="OUW17" s="136"/>
      <c r="OUX17" s="136"/>
      <c r="OUY17" s="136"/>
      <c r="OUZ17" s="136"/>
      <c r="OVA17" s="136"/>
      <c r="OVB17" s="136"/>
      <c r="OVC17" s="136"/>
      <c r="OVD17" s="136"/>
      <c r="OVE17" s="136"/>
      <c r="OVF17" s="136"/>
      <c r="OVG17" s="136"/>
      <c r="OVH17" s="136"/>
      <c r="OVI17" s="136"/>
      <c r="OVJ17" s="136"/>
      <c r="OVK17" s="136"/>
      <c r="OVL17" s="136"/>
      <c r="OVM17" s="136"/>
      <c r="OVN17" s="136"/>
      <c r="OVO17" s="136"/>
      <c r="OVP17" s="136"/>
      <c r="OVQ17" s="136"/>
      <c r="OVR17" s="136"/>
      <c r="OVS17" s="136"/>
      <c r="OVT17" s="136"/>
      <c r="OVU17" s="136"/>
      <c r="OVV17" s="136"/>
      <c r="OVW17" s="136"/>
      <c r="OVX17" s="136"/>
      <c r="OVY17" s="136"/>
      <c r="OVZ17" s="136"/>
      <c r="OWA17" s="136"/>
      <c r="OWB17" s="136"/>
      <c r="OWC17" s="136"/>
      <c r="OWD17" s="136"/>
      <c r="OWE17" s="136"/>
      <c r="OWF17" s="136"/>
      <c r="OWG17" s="136"/>
      <c r="OWH17" s="136"/>
      <c r="OWI17" s="136"/>
      <c r="OWJ17" s="136"/>
      <c r="OWK17" s="136"/>
      <c r="OWL17" s="136"/>
      <c r="OWM17" s="136"/>
      <c r="OWN17" s="136"/>
      <c r="OWO17" s="136"/>
      <c r="OWP17" s="136"/>
      <c r="OWQ17" s="136"/>
      <c r="OWR17" s="136"/>
      <c r="OWS17" s="136"/>
      <c r="OWT17" s="136"/>
      <c r="OWU17" s="136"/>
      <c r="OWV17" s="136"/>
      <c r="OWW17" s="136"/>
      <c r="OWX17" s="136"/>
      <c r="OWY17" s="136"/>
      <c r="OWZ17" s="136"/>
      <c r="OXA17" s="136"/>
      <c r="OXB17" s="136"/>
      <c r="OXC17" s="136"/>
      <c r="OXD17" s="136"/>
      <c r="OXE17" s="136"/>
      <c r="OXF17" s="136"/>
      <c r="OXG17" s="136"/>
      <c r="OXH17" s="136"/>
      <c r="OXI17" s="136"/>
      <c r="OXJ17" s="136"/>
      <c r="OXK17" s="136"/>
      <c r="OXL17" s="136"/>
      <c r="OXM17" s="136"/>
      <c r="OXN17" s="136"/>
      <c r="OXO17" s="136"/>
      <c r="OXP17" s="136"/>
      <c r="OXQ17" s="136"/>
      <c r="OXR17" s="136"/>
      <c r="OXS17" s="136"/>
      <c r="OXT17" s="136"/>
      <c r="OXU17" s="136"/>
      <c r="OXV17" s="136"/>
      <c r="OXW17" s="136"/>
      <c r="OXX17" s="136"/>
      <c r="OXY17" s="136"/>
      <c r="OXZ17" s="136"/>
      <c r="OYA17" s="136"/>
      <c r="OYB17" s="136"/>
      <c r="OYC17" s="136"/>
      <c r="OYD17" s="136"/>
      <c r="OYE17" s="136"/>
      <c r="OYF17" s="136"/>
      <c r="OYG17" s="136"/>
      <c r="OYH17" s="136"/>
      <c r="OYI17" s="136"/>
      <c r="OYJ17" s="136"/>
      <c r="OYK17" s="136"/>
      <c r="OYL17" s="136"/>
      <c r="OYM17" s="136"/>
      <c r="OYN17" s="136"/>
      <c r="OYO17" s="136"/>
      <c r="OYP17" s="136"/>
      <c r="OYQ17" s="136"/>
      <c r="OYR17" s="136"/>
      <c r="OYS17" s="136"/>
      <c r="OYT17" s="136"/>
      <c r="OYU17" s="136"/>
      <c r="OYV17" s="136"/>
      <c r="OYW17" s="136"/>
      <c r="OYX17" s="136"/>
      <c r="OYY17" s="136"/>
      <c r="OYZ17" s="136"/>
      <c r="OZA17" s="136"/>
      <c r="OZB17" s="136"/>
      <c r="OZC17" s="136"/>
      <c r="OZD17" s="136"/>
      <c r="OZE17" s="136"/>
      <c r="OZF17" s="136"/>
      <c r="OZG17" s="136"/>
      <c r="OZH17" s="136"/>
      <c r="OZI17" s="136"/>
      <c r="OZJ17" s="136"/>
      <c r="OZK17" s="136"/>
      <c r="OZL17" s="136"/>
      <c r="OZM17" s="136"/>
      <c r="OZN17" s="136"/>
      <c r="OZO17" s="136"/>
      <c r="OZP17" s="136"/>
      <c r="OZQ17" s="136"/>
      <c r="OZR17" s="136"/>
      <c r="OZS17" s="136"/>
      <c r="OZT17" s="136"/>
      <c r="OZU17" s="136"/>
      <c r="OZV17" s="136"/>
      <c r="OZW17" s="136"/>
      <c r="OZX17" s="136"/>
      <c r="OZY17" s="136"/>
      <c r="OZZ17" s="136"/>
      <c r="PAA17" s="136"/>
      <c r="PAB17" s="136"/>
      <c r="PAC17" s="136"/>
      <c r="PAD17" s="136"/>
      <c r="PAE17" s="136"/>
      <c r="PAF17" s="136"/>
      <c r="PAG17" s="136"/>
      <c r="PAH17" s="136"/>
      <c r="PAI17" s="136"/>
      <c r="PAJ17" s="136"/>
      <c r="PAK17" s="136"/>
      <c r="PAL17" s="136"/>
      <c r="PAM17" s="136"/>
      <c r="PAN17" s="136"/>
      <c r="PAO17" s="136"/>
      <c r="PAP17" s="136"/>
      <c r="PAQ17" s="136"/>
      <c r="PAR17" s="136"/>
      <c r="PAS17" s="136"/>
      <c r="PAT17" s="136"/>
      <c r="PAU17" s="136"/>
      <c r="PAV17" s="136"/>
      <c r="PAW17" s="136"/>
      <c r="PAX17" s="136"/>
      <c r="PAY17" s="136"/>
      <c r="PAZ17" s="136"/>
      <c r="PBA17" s="136"/>
      <c r="PBB17" s="136"/>
      <c r="PBC17" s="136"/>
      <c r="PBD17" s="136"/>
      <c r="PBE17" s="136"/>
      <c r="PBF17" s="136"/>
      <c r="PBG17" s="136"/>
      <c r="PBH17" s="136"/>
      <c r="PBI17" s="136"/>
      <c r="PBJ17" s="136"/>
      <c r="PBK17" s="136"/>
      <c r="PBL17" s="136"/>
      <c r="PBM17" s="136"/>
      <c r="PBN17" s="136"/>
      <c r="PBO17" s="136"/>
      <c r="PBP17" s="136"/>
      <c r="PBQ17" s="136"/>
      <c r="PBR17" s="136"/>
      <c r="PBS17" s="136"/>
      <c r="PBT17" s="136"/>
      <c r="PBU17" s="136"/>
      <c r="PBV17" s="136"/>
      <c r="PBW17" s="136"/>
      <c r="PBX17" s="136"/>
      <c r="PBY17" s="136"/>
      <c r="PBZ17" s="136"/>
      <c r="PCA17" s="136"/>
      <c r="PCB17" s="136"/>
      <c r="PCC17" s="136"/>
      <c r="PCD17" s="136"/>
      <c r="PCE17" s="136"/>
      <c r="PCF17" s="136"/>
      <c r="PCG17" s="136"/>
      <c r="PCH17" s="136"/>
      <c r="PCI17" s="136"/>
      <c r="PCJ17" s="136"/>
      <c r="PCK17" s="136"/>
      <c r="PCL17" s="136"/>
      <c r="PCM17" s="136"/>
      <c r="PCN17" s="136"/>
      <c r="PCO17" s="136"/>
      <c r="PCP17" s="136"/>
      <c r="PCQ17" s="136"/>
      <c r="PCR17" s="136"/>
      <c r="PCS17" s="136"/>
      <c r="PCT17" s="136"/>
      <c r="PCU17" s="136"/>
      <c r="PCV17" s="136"/>
      <c r="PCW17" s="136"/>
      <c r="PCX17" s="136"/>
      <c r="PCY17" s="136"/>
      <c r="PCZ17" s="136"/>
      <c r="PDA17" s="136"/>
      <c r="PDB17" s="136"/>
      <c r="PDC17" s="136"/>
      <c r="PDD17" s="136"/>
      <c r="PDE17" s="136"/>
      <c r="PDF17" s="136"/>
      <c r="PDG17" s="136"/>
      <c r="PDH17" s="136"/>
      <c r="PDI17" s="136"/>
      <c r="PDJ17" s="136"/>
      <c r="PDK17" s="136"/>
      <c r="PDL17" s="136"/>
      <c r="PDM17" s="136"/>
      <c r="PDN17" s="136"/>
      <c r="PDO17" s="136"/>
      <c r="PDP17" s="136"/>
      <c r="PDQ17" s="136"/>
      <c r="PDR17" s="136"/>
      <c r="PDS17" s="136"/>
      <c r="PDT17" s="136"/>
      <c r="PDU17" s="136"/>
      <c r="PDV17" s="136"/>
      <c r="PDW17" s="136"/>
      <c r="PDX17" s="136"/>
      <c r="PDY17" s="136"/>
      <c r="PDZ17" s="136"/>
      <c r="PEA17" s="136"/>
      <c r="PEB17" s="136"/>
      <c r="PEC17" s="136"/>
      <c r="PED17" s="136"/>
      <c r="PEE17" s="136"/>
      <c r="PEF17" s="136"/>
      <c r="PEG17" s="136"/>
      <c r="PEH17" s="136"/>
      <c r="PEI17" s="136"/>
      <c r="PEJ17" s="136"/>
      <c r="PEK17" s="136"/>
      <c r="PEL17" s="136"/>
      <c r="PEM17" s="136"/>
      <c r="PEN17" s="136"/>
      <c r="PEO17" s="136"/>
      <c r="PEP17" s="136"/>
      <c r="PEQ17" s="136"/>
      <c r="PER17" s="136"/>
      <c r="PES17" s="136"/>
      <c r="PET17" s="136"/>
      <c r="PEU17" s="136"/>
      <c r="PEV17" s="136"/>
      <c r="PEW17" s="136"/>
      <c r="PEX17" s="136"/>
      <c r="PEY17" s="136"/>
      <c r="PEZ17" s="136"/>
      <c r="PFA17" s="136"/>
      <c r="PFB17" s="136"/>
      <c r="PFC17" s="136"/>
      <c r="PFD17" s="136"/>
      <c r="PFE17" s="136"/>
      <c r="PFF17" s="136"/>
      <c r="PFG17" s="136"/>
      <c r="PFH17" s="136"/>
      <c r="PFI17" s="136"/>
      <c r="PFJ17" s="136"/>
      <c r="PFK17" s="136"/>
      <c r="PFL17" s="136"/>
      <c r="PFM17" s="136"/>
      <c r="PFN17" s="136"/>
      <c r="PFO17" s="136"/>
      <c r="PFP17" s="136"/>
      <c r="PFQ17" s="136"/>
      <c r="PFR17" s="136"/>
      <c r="PFS17" s="136"/>
      <c r="PFT17" s="136"/>
      <c r="PFU17" s="136"/>
      <c r="PFV17" s="136"/>
      <c r="PFW17" s="136"/>
      <c r="PFX17" s="136"/>
      <c r="PFY17" s="136"/>
      <c r="PFZ17" s="136"/>
      <c r="PGA17" s="136"/>
      <c r="PGB17" s="136"/>
      <c r="PGC17" s="136"/>
      <c r="PGD17" s="136"/>
      <c r="PGE17" s="136"/>
      <c r="PGF17" s="136"/>
      <c r="PGG17" s="136"/>
      <c r="PGH17" s="136"/>
      <c r="PGI17" s="136"/>
      <c r="PGJ17" s="136"/>
      <c r="PGK17" s="136"/>
      <c r="PGL17" s="136"/>
      <c r="PGM17" s="136"/>
      <c r="PGN17" s="136"/>
      <c r="PGO17" s="136"/>
      <c r="PGP17" s="136"/>
      <c r="PGQ17" s="136"/>
      <c r="PGR17" s="136"/>
      <c r="PGS17" s="136"/>
      <c r="PGT17" s="136"/>
      <c r="PGU17" s="136"/>
      <c r="PGV17" s="136"/>
      <c r="PGW17" s="136"/>
      <c r="PGX17" s="136"/>
      <c r="PGY17" s="136"/>
      <c r="PGZ17" s="136"/>
      <c r="PHA17" s="136"/>
      <c r="PHB17" s="136"/>
      <c r="PHC17" s="136"/>
      <c r="PHD17" s="136"/>
      <c r="PHE17" s="136"/>
      <c r="PHF17" s="136"/>
      <c r="PHG17" s="136"/>
      <c r="PHH17" s="136"/>
      <c r="PHI17" s="136"/>
      <c r="PHJ17" s="136"/>
      <c r="PHK17" s="136"/>
      <c r="PHL17" s="136"/>
      <c r="PHM17" s="136"/>
      <c r="PHN17" s="136"/>
      <c r="PHO17" s="136"/>
      <c r="PHP17" s="136"/>
      <c r="PHQ17" s="136"/>
      <c r="PHR17" s="136"/>
      <c r="PHS17" s="136"/>
      <c r="PHT17" s="136"/>
      <c r="PHU17" s="136"/>
      <c r="PHV17" s="136"/>
      <c r="PHW17" s="136"/>
      <c r="PHX17" s="136"/>
      <c r="PHY17" s="136"/>
      <c r="PHZ17" s="136"/>
      <c r="PIA17" s="136"/>
      <c r="PIB17" s="136"/>
      <c r="PIC17" s="136"/>
      <c r="PID17" s="136"/>
      <c r="PIE17" s="136"/>
      <c r="PIF17" s="136"/>
      <c r="PIG17" s="136"/>
      <c r="PIH17" s="136"/>
      <c r="PII17" s="136"/>
      <c r="PIJ17" s="136"/>
      <c r="PIK17" s="136"/>
      <c r="PIL17" s="136"/>
      <c r="PIM17" s="136"/>
      <c r="PIN17" s="136"/>
      <c r="PIO17" s="136"/>
      <c r="PIP17" s="136"/>
      <c r="PIQ17" s="136"/>
      <c r="PIR17" s="136"/>
      <c r="PIS17" s="136"/>
      <c r="PIT17" s="136"/>
      <c r="PIU17" s="136"/>
      <c r="PIV17" s="136"/>
      <c r="PIW17" s="136"/>
      <c r="PIX17" s="136"/>
      <c r="PIY17" s="136"/>
      <c r="PIZ17" s="136"/>
      <c r="PJA17" s="136"/>
      <c r="PJB17" s="136"/>
      <c r="PJC17" s="136"/>
      <c r="PJD17" s="136"/>
      <c r="PJE17" s="136"/>
      <c r="PJF17" s="136"/>
      <c r="PJG17" s="136"/>
      <c r="PJH17" s="136"/>
      <c r="PJI17" s="136"/>
      <c r="PJJ17" s="136"/>
      <c r="PJK17" s="136"/>
      <c r="PJL17" s="136"/>
      <c r="PJM17" s="136"/>
      <c r="PJN17" s="136"/>
      <c r="PJO17" s="136"/>
      <c r="PJP17" s="136"/>
      <c r="PJQ17" s="136"/>
      <c r="PJR17" s="136"/>
      <c r="PJS17" s="136"/>
      <c r="PJT17" s="136"/>
      <c r="PJU17" s="136"/>
      <c r="PJV17" s="136"/>
      <c r="PJW17" s="136"/>
      <c r="PJX17" s="136"/>
      <c r="PJY17" s="136"/>
      <c r="PJZ17" s="136"/>
      <c r="PKA17" s="136"/>
      <c r="PKB17" s="136"/>
      <c r="PKC17" s="136"/>
      <c r="PKD17" s="136"/>
      <c r="PKE17" s="136"/>
      <c r="PKF17" s="136"/>
      <c r="PKG17" s="136"/>
      <c r="PKH17" s="136"/>
      <c r="PKI17" s="136"/>
      <c r="PKJ17" s="136"/>
      <c r="PKK17" s="136"/>
      <c r="PKL17" s="136"/>
      <c r="PKM17" s="136"/>
      <c r="PKN17" s="136"/>
      <c r="PKO17" s="136"/>
      <c r="PKP17" s="136"/>
      <c r="PKQ17" s="136"/>
      <c r="PKR17" s="136"/>
      <c r="PKS17" s="136"/>
      <c r="PKT17" s="136"/>
      <c r="PKU17" s="136"/>
      <c r="PKV17" s="136"/>
      <c r="PKW17" s="136"/>
      <c r="PKX17" s="136"/>
      <c r="PKY17" s="136"/>
      <c r="PKZ17" s="136"/>
      <c r="PLA17" s="136"/>
      <c r="PLB17" s="136"/>
      <c r="PLC17" s="136"/>
      <c r="PLD17" s="136"/>
      <c r="PLE17" s="136"/>
      <c r="PLF17" s="136"/>
      <c r="PLG17" s="136"/>
      <c r="PLH17" s="136"/>
      <c r="PLI17" s="136"/>
      <c r="PLJ17" s="136"/>
      <c r="PLK17" s="136"/>
      <c r="PLL17" s="136"/>
      <c r="PLM17" s="136"/>
      <c r="PLN17" s="136"/>
      <c r="PLO17" s="136"/>
      <c r="PLP17" s="136"/>
      <c r="PLQ17" s="136"/>
      <c r="PLR17" s="136"/>
      <c r="PLS17" s="136"/>
      <c r="PLT17" s="136"/>
      <c r="PLU17" s="136"/>
      <c r="PLV17" s="136"/>
      <c r="PLW17" s="136"/>
      <c r="PLX17" s="136"/>
      <c r="PLY17" s="136"/>
      <c r="PLZ17" s="136"/>
      <c r="PMA17" s="136"/>
      <c r="PMB17" s="136"/>
      <c r="PMC17" s="136"/>
      <c r="PMD17" s="136"/>
      <c r="PME17" s="136"/>
      <c r="PMF17" s="136"/>
      <c r="PMG17" s="136"/>
      <c r="PMH17" s="136"/>
      <c r="PMI17" s="136"/>
      <c r="PMJ17" s="136"/>
      <c r="PMK17" s="136"/>
      <c r="PML17" s="136"/>
      <c r="PMM17" s="136"/>
      <c r="PMN17" s="136"/>
      <c r="PMO17" s="136"/>
      <c r="PMP17" s="136"/>
      <c r="PMQ17" s="136"/>
      <c r="PMR17" s="136"/>
      <c r="PMS17" s="136"/>
      <c r="PMT17" s="136"/>
      <c r="PMU17" s="136"/>
      <c r="PMV17" s="136"/>
      <c r="PMW17" s="136"/>
      <c r="PMX17" s="136"/>
      <c r="PMY17" s="136"/>
      <c r="PMZ17" s="136"/>
      <c r="PNA17" s="136"/>
      <c r="PNB17" s="136"/>
      <c r="PNC17" s="136"/>
      <c r="PND17" s="136"/>
      <c r="PNE17" s="136"/>
      <c r="PNF17" s="136"/>
      <c r="PNG17" s="136"/>
      <c r="PNH17" s="136"/>
      <c r="PNI17" s="136"/>
      <c r="PNJ17" s="136"/>
      <c r="PNK17" s="136"/>
      <c r="PNL17" s="136"/>
      <c r="PNM17" s="136"/>
      <c r="PNN17" s="136"/>
      <c r="PNO17" s="136"/>
      <c r="PNP17" s="136"/>
      <c r="PNQ17" s="136"/>
      <c r="PNR17" s="136"/>
      <c r="PNS17" s="136"/>
      <c r="PNT17" s="136"/>
      <c r="PNU17" s="136"/>
      <c r="PNV17" s="136"/>
      <c r="PNW17" s="136"/>
      <c r="PNX17" s="136"/>
      <c r="PNY17" s="136"/>
      <c r="PNZ17" s="136"/>
      <c r="POA17" s="136"/>
      <c r="POB17" s="136"/>
      <c r="POC17" s="136"/>
      <c r="POD17" s="136"/>
      <c r="POE17" s="136"/>
      <c r="POF17" s="136"/>
      <c r="POG17" s="136"/>
      <c r="POH17" s="136"/>
      <c r="POI17" s="136"/>
      <c r="POJ17" s="136"/>
      <c r="POK17" s="136"/>
      <c r="POL17" s="136"/>
      <c r="POM17" s="136"/>
      <c r="PON17" s="136"/>
      <c r="POO17" s="136"/>
      <c r="POP17" s="136"/>
      <c r="POQ17" s="136"/>
      <c r="POR17" s="136"/>
      <c r="POS17" s="136"/>
      <c r="POT17" s="136"/>
      <c r="POU17" s="136"/>
      <c r="POV17" s="136"/>
      <c r="POW17" s="136"/>
      <c r="POX17" s="136"/>
      <c r="POY17" s="136"/>
      <c r="POZ17" s="136"/>
      <c r="PPA17" s="136"/>
      <c r="PPB17" s="136"/>
      <c r="PPC17" s="136"/>
      <c r="PPD17" s="136"/>
      <c r="PPE17" s="136"/>
      <c r="PPF17" s="136"/>
      <c r="PPG17" s="136"/>
      <c r="PPH17" s="136"/>
      <c r="PPI17" s="136"/>
      <c r="PPJ17" s="136"/>
      <c r="PPK17" s="136"/>
      <c r="PPL17" s="136"/>
      <c r="PPM17" s="136"/>
      <c r="PPN17" s="136"/>
      <c r="PPO17" s="136"/>
      <c r="PPP17" s="136"/>
      <c r="PPQ17" s="136"/>
      <c r="PPR17" s="136"/>
      <c r="PPS17" s="136"/>
      <c r="PPT17" s="136"/>
      <c r="PPU17" s="136"/>
      <c r="PPV17" s="136"/>
      <c r="PPW17" s="136"/>
      <c r="PPX17" s="136"/>
      <c r="PPY17" s="136"/>
      <c r="PPZ17" s="136"/>
      <c r="PQA17" s="136"/>
      <c r="PQB17" s="136"/>
      <c r="PQC17" s="136"/>
      <c r="PQD17" s="136"/>
      <c r="PQE17" s="136"/>
      <c r="PQF17" s="136"/>
      <c r="PQG17" s="136"/>
      <c r="PQH17" s="136"/>
      <c r="PQI17" s="136"/>
      <c r="PQJ17" s="136"/>
      <c r="PQK17" s="136"/>
      <c r="PQL17" s="136"/>
      <c r="PQM17" s="136"/>
      <c r="PQN17" s="136"/>
      <c r="PQO17" s="136"/>
      <c r="PQP17" s="136"/>
      <c r="PQQ17" s="136"/>
      <c r="PQR17" s="136"/>
      <c r="PQS17" s="136"/>
      <c r="PQT17" s="136"/>
      <c r="PQU17" s="136"/>
      <c r="PQV17" s="136"/>
      <c r="PQW17" s="136"/>
      <c r="PQX17" s="136"/>
      <c r="PQY17" s="136"/>
      <c r="PQZ17" s="136"/>
      <c r="PRA17" s="136"/>
      <c r="PRB17" s="136"/>
      <c r="PRC17" s="136"/>
      <c r="PRD17" s="136"/>
      <c r="PRE17" s="136"/>
      <c r="PRF17" s="136"/>
      <c r="PRG17" s="136"/>
      <c r="PRH17" s="136"/>
      <c r="PRI17" s="136"/>
      <c r="PRJ17" s="136"/>
      <c r="PRK17" s="136"/>
      <c r="PRL17" s="136"/>
      <c r="PRM17" s="136"/>
      <c r="PRN17" s="136"/>
      <c r="PRO17" s="136"/>
      <c r="PRP17" s="136"/>
      <c r="PRQ17" s="136"/>
      <c r="PRR17" s="136"/>
      <c r="PRS17" s="136"/>
      <c r="PRT17" s="136"/>
      <c r="PRU17" s="136"/>
      <c r="PRV17" s="136"/>
      <c r="PRW17" s="136"/>
      <c r="PRX17" s="136"/>
      <c r="PRY17" s="136"/>
      <c r="PRZ17" s="136"/>
      <c r="PSA17" s="136"/>
      <c r="PSB17" s="136"/>
      <c r="PSC17" s="136"/>
      <c r="PSD17" s="136"/>
      <c r="PSE17" s="136"/>
      <c r="PSF17" s="136"/>
      <c r="PSG17" s="136"/>
      <c r="PSH17" s="136"/>
      <c r="PSI17" s="136"/>
      <c r="PSJ17" s="136"/>
      <c r="PSK17" s="136"/>
      <c r="PSL17" s="136"/>
      <c r="PSM17" s="136"/>
      <c r="PSN17" s="136"/>
      <c r="PSO17" s="136"/>
      <c r="PSP17" s="136"/>
      <c r="PSQ17" s="136"/>
      <c r="PSR17" s="136"/>
      <c r="PSS17" s="136"/>
      <c r="PST17" s="136"/>
      <c r="PSU17" s="136"/>
      <c r="PSV17" s="136"/>
      <c r="PSW17" s="136"/>
      <c r="PSX17" s="136"/>
      <c r="PSY17" s="136"/>
      <c r="PSZ17" s="136"/>
      <c r="PTA17" s="136"/>
      <c r="PTB17" s="136"/>
      <c r="PTC17" s="136"/>
      <c r="PTD17" s="136"/>
      <c r="PTE17" s="136"/>
      <c r="PTF17" s="136"/>
      <c r="PTG17" s="136"/>
      <c r="PTH17" s="136"/>
      <c r="PTI17" s="136"/>
      <c r="PTJ17" s="136"/>
      <c r="PTK17" s="136"/>
      <c r="PTL17" s="136"/>
      <c r="PTM17" s="136"/>
      <c r="PTN17" s="136"/>
      <c r="PTO17" s="136"/>
      <c r="PTP17" s="136"/>
      <c r="PTQ17" s="136"/>
      <c r="PTR17" s="136"/>
      <c r="PTS17" s="136"/>
      <c r="PTT17" s="136"/>
      <c r="PTU17" s="136"/>
      <c r="PTV17" s="136"/>
      <c r="PTW17" s="136"/>
      <c r="PTX17" s="136"/>
      <c r="PTY17" s="136"/>
      <c r="PTZ17" s="136"/>
      <c r="PUA17" s="136"/>
      <c r="PUB17" s="136"/>
      <c r="PUC17" s="136"/>
      <c r="PUD17" s="136"/>
      <c r="PUE17" s="136"/>
      <c r="PUF17" s="136"/>
      <c r="PUG17" s="136"/>
      <c r="PUH17" s="136"/>
      <c r="PUI17" s="136"/>
      <c r="PUJ17" s="136"/>
      <c r="PUK17" s="136"/>
      <c r="PUL17" s="136"/>
      <c r="PUM17" s="136"/>
      <c r="PUN17" s="136"/>
      <c r="PUO17" s="136"/>
      <c r="PUP17" s="136"/>
      <c r="PUQ17" s="136"/>
      <c r="PUR17" s="136"/>
      <c r="PUS17" s="136"/>
      <c r="PUT17" s="136"/>
      <c r="PUU17" s="136"/>
      <c r="PUV17" s="136"/>
      <c r="PUW17" s="136"/>
      <c r="PUX17" s="136"/>
      <c r="PUY17" s="136"/>
      <c r="PUZ17" s="136"/>
      <c r="PVA17" s="136"/>
      <c r="PVB17" s="136"/>
      <c r="PVC17" s="136"/>
      <c r="PVD17" s="136"/>
      <c r="PVE17" s="136"/>
      <c r="PVF17" s="136"/>
      <c r="PVG17" s="136"/>
      <c r="PVH17" s="136"/>
      <c r="PVI17" s="136"/>
      <c r="PVJ17" s="136"/>
      <c r="PVK17" s="136"/>
      <c r="PVL17" s="136"/>
      <c r="PVM17" s="136"/>
      <c r="PVN17" s="136"/>
      <c r="PVO17" s="136"/>
      <c r="PVP17" s="136"/>
      <c r="PVQ17" s="136"/>
      <c r="PVR17" s="136"/>
      <c r="PVS17" s="136"/>
      <c r="PVT17" s="136"/>
      <c r="PVU17" s="136"/>
      <c r="PVV17" s="136"/>
      <c r="PVW17" s="136"/>
      <c r="PVX17" s="136"/>
      <c r="PVY17" s="136"/>
      <c r="PVZ17" s="136"/>
      <c r="PWA17" s="136"/>
      <c r="PWB17" s="136"/>
      <c r="PWC17" s="136"/>
      <c r="PWD17" s="136"/>
      <c r="PWE17" s="136"/>
      <c r="PWF17" s="136"/>
      <c r="PWG17" s="136"/>
      <c r="PWH17" s="136"/>
      <c r="PWI17" s="136"/>
      <c r="PWJ17" s="136"/>
      <c r="PWK17" s="136"/>
      <c r="PWL17" s="136"/>
      <c r="PWM17" s="136"/>
      <c r="PWN17" s="136"/>
      <c r="PWO17" s="136"/>
      <c r="PWP17" s="136"/>
      <c r="PWQ17" s="136"/>
      <c r="PWR17" s="136"/>
      <c r="PWS17" s="136"/>
      <c r="PWT17" s="136"/>
      <c r="PWU17" s="136"/>
      <c r="PWV17" s="136"/>
      <c r="PWW17" s="136"/>
      <c r="PWX17" s="136"/>
      <c r="PWY17" s="136"/>
      <c r="PWZ17" s="136"/>
      <c r="PXA17" s="136"/>
      <c r="PXB17" s="136"/>
      <c r="PXC17" s="136"/>
      <c r="PXD17" s="136"/>
      <c r="PXE17" s="136"/>
      <c r="PXF17" s="136"/>
      <c r="PXG17" s="136"/>
      <c r="PXH17" s="136"/>
      <c r="PXI17" s="136"/>
      <c r="PXJ17" s="136"/>
      <c r="PXK17" s="136"/>
      <c r="PXL17" s="136"/>
      <c r="PXM17" s="136"/>
      <c r="PXN17" s="136"/>
      <c r="PXO17" s="136"/>
      <c r="PXP17" s="136"/>
      <c r="PXQ17" s="136"/>
      <c r="PXR17" s="136"/>
      <c r="PXS17" s="136"/>
      <c r="PXT17" s="136"/>
      <c r="PXU17" s="136"/>
      <c r="PXV17" s="136"/>
      <c r="PXW17" s="136"/>
      <c r="PXX17" s="136"/>
      <c r="PXY17" s="136"/>
      <c r="PXZ17" s="136"/>
      <c r="PYA17" s="136"/>
      <c r="PYB17" s="136"/>
      <c r="PYC17" s="136"/>
      <c r="PYD17" s="136"/>
      <c r="PYE17" s="136"/>
      <c r="PYF17" s="136"/>
      <c r="PYG17" s="136"/>
      <c r="PYH17" s="136"/>
      <c r="PYI17" s="136"/>
      <c r="PYJ17" s="136"/>
      <c r="PYK17" s="136"/>
      <c r="PYL17" s="136"/>
      <c r="PYM17" s="136"/>
      <c r="PYN17" s="136"/>
      <c r="PYO17" s="136"/>
      <c r="PYP17" s="136"/>
      <c r="PYQ17" s="136"/>
      <c r="PYR17" s="136"/>
      <c r="PYS17" s="136"/>
      <c r="PYT17" s="136"/>
      <c r="PYU17" s="136"/>
      <c r="PYV17" s="136"/>
      <c r="PYW17" s="136"/>
      <c r="PYX17" s="136"/>
      <c r="PYY17" s="136"/>
      <c r="PYZ17" s="136"/>
      <c r="PZA17" s="136"/>
      <c r="PZB17" s="136"/>
      <c r="PZC17" s="136"/>
      <c r="PZD17" s="136"/>
      <c r="PZE17" s="136"/>
      <c r="PZF17" s="136"/>
      <c r="PZG17" s="136"/>
      <c r="PZH17" s="136"/>
      <c r="PZI17" s="136"/>
      <c r="PZJ17" s="136"/>
      <c r="PZK17" s="136"/>
      <c r="PZL17" s="136"/>
      <c r="PZM17" s="136"/>
      <c r="PZN17" s="136"/>
      <c r="PZO17" s="136"/>
      <c r="PZP17" s="136"/>
      <c r="PZQ17" s="136"/>
      <c r="PZR17" s="136"/>
      <c r="PZS17" s="136"/>
      <c r="PZT17" s="136"/>
      <c r="PZU17" s="136"/>
      <c r="PZV17" s="136"/>
      <c r="PZW17" s="136"/>
      <c r="PZX17" s="136"/>
      <c r="PZY17" s="136"/>
      <c r="PZZ17" s="136"/>
      <c r="QAA17" s="136"/>
      <c r="QAB17" s="136"/>
      <c r="QAC17" s="136"/>
      <c r="QAD17" s="136"/>
      <c r="QAE17" s="136"/>
      <c r="QAF17" s="136"/>
      <c r="QAG17" s="136"/>
      <c r="QAH17" s="136"/>
      <c r="QAI17" s="136"/>
      <c r="QAJ17" s="136"/>
      <c r="QAK17" s="136"/>
      <c r="QAL17" s="136"/>
      <c r="QAM17" s="136"/>
      <c r="QAN17" s="136"/>
      <c r="QAO17" s="136"/>
      <c r="QAP17" s="136"/>
      <c r="QAQ17" s="136"/>
      <c r="QAR17" s="136"/>
      <c r="QAS17" s="136"/>
      <c r="QAT17" s="136"/>
      <c r="QAU17" s="136"/>
      <c r="QAV17" s="136"/>
      <c r="QAW17" s="136"/>
      <c r="QAX17" s="136"/>
      <c r="QAY17" s="136"/>
      <c r="QAZ17" s="136"/>
      <c r="QBA17" s="136"/>
      <c r="QBB17" s="136"/>
      <c r="QBC17" s="136"/>
      <c r="QBD17" s="136"/>
      <c r="QBE17" s="136"/>
      <c r="QBF17" s="136"/>
      <c r="QBG17" s="136"/>
      <c r="QBH17" s="136"/>
      <c r="QBI17" s="136"/>
      <c r="QBJ17" s="136"/>
      <c r="QBK17" s="136"/>
      <c r="QBL17" s="136"/>
      <c r="QBM17" s="136"/>
      <c r="QBN17" s="136"/>
      <c r="QBO17" s="136"/>
      <c r="QBP17" s="136"/>
      <c r="QBQ17" s="136"/>
      <c r="QBR17" s="136"/>
      <c r="QBS17" s="136"/>
      <c r="QBT17" s="136"/>
      <c r="QBU17" s="136"/>
      <c r="QBV17" s="136"/>
      <c r="QBW17" s="136"/>
      <c r="QBX17" s="136"/>
      <c r="QBY17" s="136"/>
      <c r="QBZ17" s="136"/>
      <c r="QCA17" s="136"/>
      <c r="QCB17" s="136"/>
      <c r="QCC17" s="136"/>
      <c r="QCD17" s="136"/>
      <c r="QCE17" s="136"/>
      <c r="QCF17" s="136"/>
      <c r="QCG17" s="136"/>
      <c r="QCH17" s="136"/>
      <c r="QCI17" s="136"/>
      <c r="QCJ17" s="136"/>
      <c r="QCK17" s="136"/>
      <c r="QCL17" s="136"/>
      <c r="QCM17" s="136"/>
      <c r="QCN17" s="136"/>
      <c r="QCO17" s="136"/>
      <c r="QCP17" s="136"/>
      <c r="QCQ17" s="136"/>
      <c r="QCR17" s="136"/>
      <c r="QCS17" s="136"/>
      <c r="QCT17" s="136"/>
      <c r="QCU17" s="136"/>
      <c r="QCV17" s="136"/>
      <c r="QCW17" s="136"/>
      <c r="QCX17" s="136"/>
      <c r="QCY17" s="136"/>
      <c r="QCZ17" s="136"/>
      <c r="QDA17" s="136"/>
      <c r="QDB17" s="136"/>
      <c r="QDC17" s="136"/>
      <c r="QDD17" s="136"/>
      <c r="QDE17" s="136"/>
      <c r="QDF17" s="136"/>
      <c r="QDG17" s="136"/>
      <c r="QDH17" s="136"/>
      <c r="QDI17" s="136"/>
      <c r="QDJ17" s="136"/>
      <c r="QDK17" s="136"/>
      <c r="QDL17" s="136"/>
      <c r="QDM17" s="136"/>
      <c r="QDN17" s="136"/>
      <c r="QDO17" s="136"/>
      <c r="QDP17" s="136"/>
      <c r="QDQ17" s="136"/>
      <c r="QDR17" s="136"/>
      <c r="QDS17" s="136"/>
      <c r="QDT17" s="136"/>
      <c r="QDU17" s="136"/>
      <c r="QDV17" s="136"/>
      <c r="QDW17" s="136"/>
      <c r="QDX17" s="136"/>
      <c r="QDY17" s="136"/>
      <c r="QDZ17" s="136"/>
      <c r="QEA17" s="136"/>
      <c r="QEB17" s="136"/>
      <c r="QEC17" s="136"/>
      <c r="QED17" s="136"/>
      <c r="QEE17" s="136"/>
      <c r="QEF17" s="136"/>
      <c r="QEG17" s="136"/>
      <c r="QEH17" s="136"/>
      <c r="QEI17" s="136"/>
      <c r="QEJ17" s="136"/>
      <c r="QEK17" s="136"/>
      <c r="QEL17" s="136"/>
      <c r="QEM17" s="136"/>
      <c r="QEN17" s="136"/>
      <c r="QEO17" s="136"/>
      <c r="QEP17" s="136"/>
      <c r="QEQ17" s="136"/>
      <c r="QER17" s="136"/>
      <c r="QES17" s="136"/>
      <c r="QET17" s="136"/>
      <c r="QEU17" s="136"/>
      <c r="QEV17" s="136"/>
      <c r="QEW17" s="136"/>
      <c r="QEX17" s="136"/>
      <c r="QEY17" s="136"/>
      <c r="QEZ17" s="136"/>
      <c r="QFA17" s="136"/>
      <c r="QFB17" s="136"/>
      <c r="QFC17" s="136"/>
      <c r="QFD17" s="136"/>
      <c r="QFE17" s="136"/>
      <c r="QFF17" s="136"/>
      <c r="QFG17" s="136"/>
      <c r="QFH17" s="136"/>
      <c r="QFI17" s="136"/>
      <c r="QFJ17" s="136"/>
      <c r="QFK17" s="136"/>
      <c r="QFL17" s="136"/>
      <c r="QFM17" s="136"/>
      <c r="QFN17" s="136"/>
      <c r="QFO17" s="136"/>
      <c r="QFP17" s="136"/>
      <c r="QFQ17" s="136"/>
      <c r="QFR17" s="136"/>
      <c r="QFS17" s="136"/>
      <c r="QFT17" s="136"/>
      <c r="QFU17" s="136"/>
      <c r="QFV17" s="136"/>
      <c r="QFW17" s="136"/>
      <c r="QFX17" s="136"/>
      <c r="QFY17" s="136"/>
      <c r="QFZ17" s="136"/>
      <c r="QGA17" s="136"/>
      <c r="QGB17" s="136"/>
      <c r="QGC17" s="136"/>
      <c r="QGD17" s="136"/>
      <c r="QGE17" s="136"/>
      <c r="QGF17" s="136"/>
      <c r="QGG17" s="136"/>
      <c r="QGH17" s="136"/>
      <c r="QGI17" s="136"/>
      <c r="QGJ17" s="136"/>
      <c r="QGK17" s="136"/>
      <c r="QGL17" s="136"/>
      <c r="QGM17" s="136"/>
      <c r="QGN17" s="136"/>
      <c r="QGO17" s="136"/>
      <c r="QGP17" s="136"/>
      <c r="QGQ17" s="136"/>
      <c r="QGR17" s="136"/>
      <c r="QGS17" s="136"/>
      <c r="QGT17" s="136"/>
      <c r="QGU17" s="136"/>
      <c r="QGV17" s="136"/>
      <c r="QGW17" s="136"/>
      <c r="QGX17" s="136"/>
      <c r="QGY17" s="136"/>
      <c r="QGZ17" s="136"/>
      <c r="QHA17" s="136"/>
      <c r="QHB17" s="136"/>
      <c r="QHC17" s="136"/>
      <c r="QHD17" s="136"/>
      <c r="QHE17" s="136"/>
      <c r="QHF17" s="136"/>
      <c r="QHG17" s="136"/>
      <c r="QHH17" s="136"/>
      <c r="QHI17" s="136"/>
      <c r="QHJ17" s="136"/>
      <c r="QHK17" s="136"/>
      <c r="QHL17" s="136"/>
      <c r="QHM17" s="136"/>
      <c r="QHN17" s="136"/>
      <c r="QHO17" s="136"/>
      <c r="QHP17" s="136"/>
      <c r="QHQ17" s="136"/>
      <c r="QHR17" s="136"/>
      <c r="QHS17" s="136"/>
      <c r="QHT17" s="136"/>
      <c r="QHU17" s="136"/>
      <c r="QHV17" s="136"/>
      <c r="QHW17" s="136"/>
      <c r="QHX17" s="136"/>
      <c r="QHY17" s="136"/>
      <c r="QHZ17" s="136"/>
      <c r="QIA17" s="136"/>
      <c r="QIB17" s="136"/>
      <c r="QIC17" s="136"/>
      <c r="QID17" s="136"/>
      <c r="QIE17" s="136"/>
      <c r="QIF17" s="136"/>
      <c r="QIG17" s="136"/>
      <c r="QIH17" s="136"/>
      <c r="QII17" s="136"/>
      <c r="QIJ17" s="136"/>
      <c r="QIK17" s="136"/>
      <c r="QIL17" s="136"/>
      <c r="QIM17" s="136"/>
      <c r="QIN17" s="136"/>
      <c r="QIO17" s="136"/>
      <c r="QIP17" s="136"/>
      <c r="QIQ17" s="136"/>
      <c r="QIR17" s="136"/>
      <c r="QIS17" s="136"/>
      <c r="QIT17" s="136"/>
      <c r="QIU17" s="136"/>
      <c r="QIV17" s="136"/>
      <c r="QIW17" s="136"/>
      <c r="QIX17" s="136"/>
      <c r="QIY17" s="136"/>
      <c r="QIZ17" s="136"/>
      <c r="QJA17" s="136"/>
      <c r="QJB17" s="136"/>
      <c r="QJC17" s="136"/>
      <c r="QJD17" s="136"/>
      <c r="QJE17" s="136"/>
      <c r="QJF17" s="136"/>
      <c r="QJG17" s="136"/>
      <c r="QJH17" s="136"/>
      <c r="QJI17" s="136"/>
      <c r="QJJ17" s="136"/>
      <c r="QJK17" s="136"/>
      <c r="QJL17" s="136"/>
      <c r="QJM17" s="136"/>
      <c r="QJN17" s="136"/>
      <c r="QJO17" s="136"/>
      <c r="QJP17" s="136"/>
      <c r="QJQ17" s="136"/>
      <c r="QJR17" s="136"/>
      <c r="QJS17" s="136"/>
      <c r="QJT17" s="136"/>
      <c r="QJU17" s="136"/>
      <c r="QJV17" s="136"/>
      <c r="QJW17" s="136"/>
      <c r="QJX17" s="136"/>
      <c r="QJY17" s="136"/>
      <c r="QJZ17" s="136"/>
      <c r="QKA17" s="136"/>
      <c r="QKB17" s="136"/>
      <c r="QKC17" s="136"/>
      <c r="QKD17" s="136"/>
      <c r="QKE17" s="136"/>
      <c r="QKF17" s="136"/>
      <c r="QKG17" s="136"/>
      <c r="QKH17" s="136"/>
      <c r="QKI17" s="136"/>
      <c r="QKJ17" s="136"/>
      <c r="QKK17" s="136"/>
      <c r="QKL17" s="136"/>
      <c r="QKM17" s="136"/>
      <c r="QKN17" s="136"/>
      <c r="QKO17" s="136"/>
      <c r="QKP17" s="136"/>
      <c r="QKQ17" s="136"/>
      <c r="QKR17" s="136"/>
      <c r="QKS17" s="136"/>
      <c r="QKT17" s="136"/>
      <c r="QKU17" s="136"/>
      <c r="QKV17" s="136"/>
      <c r="QKW17" s="136"/>
      <c r="QKX17" s="136"/>
      <c r="QKY17" s="136"/>
      <c r="QKZ17" s="136"/>
      <c r="QLA17" s="136"/>
      <c r="QLB17" s="136"/>
      <c r="QLC17" s="136"/>
      <c r="QLD17" s="136"/>
      <c r="QLE17" s="136"/>
      <c r="QLF17" s="136"/>
      <c r="QLG17" s="136"/>
      <c r="QLH17" s="136"/>
      <c r="QLI17" s="136"/>
      <c r="QLJ17" s="136"/>
      <c r="QLK17" s="136"/>
      <c r="QLL17" s="136"/>
      <c r="QLM17" s="136"/>
      <c r="QLN17" s="136"/>
      <c r="QLO17" s="136"/>
      <c r="QLP17" s="136"/>
      <c r="QLQ17" s="136"/>
      <c r="QLR17" s="136"/>
      <c r="QLS17" s="136"/>
      <c r="QLT17" s="136"/>
      <c r="QLU17" s="136"/>
      <c r="QLV17" s="136"/>
      <c r="QLW17" s="136"/>
      <c r="QLX17" s="136"/>
      <c r="QLY17" s="136"/>
      <c r="QLZ17" s="136"/>
      <c r="QMA17" s="136"/>
      <c r="QMB17" s="136"/>
      <c r="QMC17" s="136"/>
      <c r="QMD17" s="136"/>
      <c r="QME17" s="136"/>
      <c r="QMF17" s="136"/>
      <c r="QMG17" s="136"/>
      <c r="QMH17" s="136"/>
      <c r="QMI17" s="136"/>
      <c r="QMJ17" s="136"/>
      <c r="QMK17" s="136"/>
      <c r="QML17" s="136"/>
      <c r="QMM17" s="136"/>
      <c r="QMN17" s="136"/>
      <c r="QMO17" s="136"/>
      <c r="QMP17" s="136"/>
      <c r="QMQ17" s="136"/>
      <c r="QMR17" s="136"/>
      <c r="QMS17" s="136"/>
      <c r="QMT17" s="136"/>
      <c r="QMU17" s="136"/>
      <c r="QMV17" s="136"/>
      <c r="QMW17" s="136"/>
      <c r="QMX17" s="136"/>
      <c r="QMY17" s="136"/>
      <c r="QMZ17" s="136"/>
      <c r="QNA17" s="136"/>
      <c r="QNB17" s="136"/>
      <c r="QNC17" s="136"/>
      <c r="QND17" s="136"/>
      <c r="QNE17" s="136"/>
      <c r="QNF17" s="136"/>
      <c r="QNG17" s="136"/>
      <c r="QNH17" s="136"/>
      <c r="QNI17" s="136"/>
      <c r="QNJ17" s="136"/>
      <c r="QNK17" s="136"/>
      <c r="QNL17" s="136"/>
      <c r="QNM17" s="136"/>
      <c r="QNN17" s="136"/>
      <c r="QNO17" s="136"/>
      <c r="QNP17" s="136"/>
      <c r="QNQ17" s="136"/>
      <c r="QNR17" s="136"/>
      <c r="QNS17" s="136"/>
      <c r="QNT17" s="136"/>
      <c r="QNU17" s="136"/>
      <c r="QNV17" s="136"/>
      <c r="QNW17" s="136"/>
      <c r="QNX17" s="136"/>
      <c r="QNY17" s="136"/>
      <c r="QNZ17" s="136"/>
      <c r="QOA17" s="136"/>
      <c r="QOB17" s="136"/>
      <c r="QOC17" s="136"/>
      <c r="QOD17" s="136"/>
      <c r="QOE17" s="136"/>
      <c r="QOF17" s="136"/>
      <c r="QOG17" s="136"/>
      <c r="QOH17" s="136"/>
      <c r="QOI17" s="136"/>
      <c r="QOJ17" s="136"/>
      <c r="QOK17" s="136"/>
      <c r="QOL17" s="136"/>
      <c r="QOM17" s="136"/>
      <c r="QON17" s="136"/>
      <c r="QOO17" s="136"/>
      <c r="QOP17" s="136"/>
      <c r="QOQ17" s="136"/>
      <c r="QOR17" s="136"/>
      <c r="QOS17" s="136"/>
      <c r="QOT17" s="136"/>
      <c r="QOU17" s="136"/>
      <c r="QOV17" s="136"/>
      <c r="QOW17" s="136"/>
      <c r="QOX17" s="136"/>
      <c r="QOY17" s="136"/>
      <c r="QOZ17" s="136"/>
      <c r="QPA17" s="136"/>
      <c r="QPB17" s="136"/>
      <c r="QPC17" s="136"/>
      <c r="QPD17" s="136"/>
      <c r="QPE17" s="136"/>
      <c r="QPF17" s="136"/>
      <c r="QPG17" s="136"/>
      <c r="QPH17" s="136"/>
      <c r="QPI17" s="136"/>
      <c r="QPJ17" s="136"/>
      <c r="QPK17" s="136"/>
      <c r="QPL17" s="136"/>
      <c r="QPM17" s="136"/>
      <c r="QPN17" s="136"/>
      <c r="QPO17" s="136"/>
      <c r="QPP17" s="136"/>
      <c r="QPQ17" s="136"/>
      <c r="QPR17" s="136"/>
      <c r="QPS17" s="136"/>
      <c r="QPT17" s="136"/>
      <c r="QPU17" s="136"/>
      <c r="QPV17" s="136"/>
      <c r="QPW17" s="136"/>
      <c r="QPX17" s="136"/>
      <c r="QPY17" s="136"/>
      <c r="QPZ17" s="136"/>
      <c r="QQA17" s="136"/>
      <c r="QQB17" s="136"/>
      <c r="QQC17" s="136"/>
      <c r="QQD17" s="136"/>
      <c r="QQE17" s="136"/>
      <c r="QQF17" s="136"/>
      <c r="QQG17" s="136"/>
      <c r="QQH17" s="136"/>
      <c r="QQI17" s="136"/>
      <c r="QQJ17" s="136"/>
      <c r="QQK17" s="136"/>
      <c r="QQL17" s="136"/>
      <c r="QQM17" s="136"/>
      <c r="QQN17" s="136"/>
      <c r="QQO17" s="136"/>
      <c r="QQP17" s="136"/>
      <c r="QQQ17" s="136"/>
      <c r="QQR17" s="136"/>
      <c r="QQS17" s="136"/>
      <c r="QQT17" s="136"/>
      <c r="QQU17" s="136"/>
      <c r="QQV17" s="136"/>
      <c r="QQW17" s="136"/>
      <c r="QQX17" s="136"/>
      <c r="QQY17" s="136"/>
      <c r="QQZ17" s="136"/>
      <c r="QRA17" s="136"/>
      <c r="QRB17" s="136"/>
      <c r="QRC17" s="136"/>
      <c r="QRD17" s="136"/>
      <c r="QRE17" s="136"/>
      <c r="QRF17" s="136"/>
      <c r="QRG17" s="136"/>
      <c r="QRH17" s="136"/>
      <c r="QRI17" s="136"/>
      <c r="QRJ17" s="136"/>
      <c r="QRK17" s="136"/>
      <c r="QRL17" s="136"/>
      <c r="QRM17" s="136"/>
      <c r="QRN17" s="136"/>
      <c r="QRO17" s="136"/>
      <c r="QRP17" s="136"/>
      <c r="QRQ17" s="136"/>
      <c r="QRR17" s="136"/>
      <c r="QRS17" s="136"/>
      <c r="QRT17" s="136"/>
      <c r="QRU17" s="136"/>
      <c r="QRV17" s="136"/>
      <c r="QRW17" s="136"/>
      <c r="QRX17" s="136"/>
      <c r="QRY17" s="136"/>
      <c r="QRZ17" s="136"/>
      <c r="QSA17" s="136"/>
      <c r="QSB17" s="136"/>
      <c r="QSC17" s="136"/>
      <c r="QSD17" s="136"/>
      <c r="QSE17" s="136"/>
      <c r="QSF17" s="136"/>
      <c r="QSG17" s="136"/>
      <c r="QSH17" s="136"/>
      <c r="QSI17" s="136"/>
      <c r="QSJ17" s="136"/>
      <c r="QSK17" s="136"/>
      <c r="QSL17" s="136"/>
      <c r="QSM17" s="136"/>
      <c r="QSN17" s="136"/>
      <c r="QSO17" s="136"/>
      <c r="QSP17" s="136"/>
      <c r="QSQ17" s="136"/>
      <c r="QSR17" s="136"/>
      <c r="QSS17" s="136"/>
      <c r="QST17" s="136"/>
      <c r="QSU17" s="136"/>
      <c r="QSV17" s="136"/>
      <c r="QSW17" s="136"/>
      <c r="QSX17" s="136"/>
      <c r="QSY17" s="136"/>
      <c r="QSZ17" s="136"/>
      <c r="QTA17" s="136"/>
      <c r="QTB17" s="136"/>
      <c r="QTC17" s="136"/>
      <c r="QTD17" s="136"/>
      <c r="QTE17" s="136"/>
      <c r="QTF17" s="136"/>
      <c r="QTG17" s="136"/>
      <c r="QTH17" s="136"/>
      <c r="QTI17" s="136"/>
      <c r="QTJ17" s="136"/>
      <c r="QTK17" s="136"/>
      <c r="QTL17" s="136"/>
      <c r="QTM17" s="136"/>
      <c r="QTN17" s="136"/>
      <c r="QTO17" s="136"/>
      <c r="QTP17" s="136"/>
      <c r="QTQ17" s="136"/>
      <c r="QTR17" s="136"/>
      <c r="QTS17" s="136"/>
      <c r="QTT17" s="136"/>
      <c r="QTU17" s="136"/>
      <c r="QTV17" s="136"/>
      <c r="QTW17" s="136"/>
      <c r="QTX17" s="136"/>
      <c r="QTY17" s="136"/>
      <c r="QTZ17" s="136"/>
      <c r="QUA17" s="136"/>
      <c r="QUB17" s="136"/>
      <c r="QUC17" s="136"/>
      <c r="QUD17" s="136"/>
      <c r="QUE17" s="136"/>
      <c r="QUF17" s="136"/>
      <c r="QUG17" s="136"/>
      <c r="QUH17" s="136"/>
      <c r="QUI17" s="136"/>
      <c r="QUJ17" s="136"/>
      <c r="QUK17" s="136"/>
      <c r="QUL17" s="136"/>
      <c r="QUM17" s="136"/>
      <c r="QUN17" s="136"/>
      <c r="QUO17" s="136"/>
      <c r="QUP17" s="136"/>
      <c r="QUQ17" s="136"/>
      <c r="QUR17" s="136"/>
      <c r="QUS17" s="136"/>
      <c r="QUT17" s="136"/>
      <c r="QUU17" s="136"/>
      <c r="QUV17" s="136"/>
      <c r="QUW17" s="136"/>
      <c r="QUX17" s="136"/>
      <c r="QUY17" s="136"/>
      <c r="QUZ17" s="136"/>
      <c r="QVA17" s="136"/>
      <c r="QVB17" s="136"/>
      <c r="QVC17" s="136"/>
      <c r="QVD17" s="136"/>
      <c r="QVE17" s="136"/>
      <c r="QVF17" s="136"/>
      <c r="QVG17" s="136"/>
      <c r="QVH17" s="136"/>
      <c r="QVI17" s="136"/>
      <c r="QVJ17" s="136"/>
      <c r="QVK17" s="136"/>
      <c r="QVL17" s="136"/>
      <c r="QVM17" s="136"/>
      <c r="QVN17" s="136"/>
      <c r="QVO17" s="136"/>
      <c r="QVP17" s="136"/>
      <c r="QVQ17" s="136"/>
      <c r="QVR17" s="136"/>
      <c r="QVS17" s="136"/>
      <c r="QVT17" s="136"/>
      <c r="QVU17" s="136"/>
      <c r="QVV17" s="136"/>
      <c r="QVW17" s="136"/>
      <c r="QVX17" s="136"/>
      <c r="QVY17" s="136"/>
      <c r="QVZ17" s="136"/>
      <c r="QWA17" s="136"/>
      <c r="QWB17" s="136"/>
      <c r="QWC17" s="136"/>
      <c r="QWD17" s="136"/>
      <c r="QWE17" s="136"/>
      <c r="QWF17" s="136"/>
      <c r="QWG17" s="136"/>
      <c r="QWH17" s="136"/>
      <c r="QWI17" s="136"/>
      <c r="QWJ17" s="136"/>
      <c r="QWK17" s="136"/>
      <c r="QWL17" s="136"/>
      <c r="QWM17" s="136"/>
      <c r="QWN17" s="136"/>
      <c r="QWO17" s="136"/>
      <c r="QWP17" s="136"/>
      <c r="QWQ17" s="136"/>
      <c r="QWR17" s="136"/>
      <c r="QWS17" s="136"/>
      <c r="QWT17" s="136"/>
      <c r="QWU17" s="136"/>
      <c r="QWV17" s="136"/>
      <c r="QWW17" s="136"/>
      <c r="QWX17" s="136"/>
      <c r="QWY17" s="136"/>
      <c r="QWZ17" s="136"/>
      <c r="QXA17" s="136"/>
      <c r="QXB17" s="136"/>
      <c r="QXC17" s="136"/>
      <c r="QXD17" s="136"/>
      <c r="QXE17" s="136"/>
      <c r="QXF17" s="136"/>
      <c r="QXG17" s="136"/>
      <c r="QXH17" s="136"/>
      <c r="QXI17" s="136"/>
      <c r="QXJ17" s="136"/>
      <c r="QXK17" s="136"/>
      <c r="QXL17" s="136"/>
      <c r="QXM17" s="136"/>
      <c r="QXN17" s="136"/>
      <c r="QXO17" s="136"/>
      <c r="QXP17" s="136"/>
      <c r="QXQ17" s="136"/>
      <c r="QXR17" s="136"/>
      <c r="QXS17" s="136"/>
      <c r="QXT17" s="136"/>
      <c r="QXU17" s="136"/>
      <c r="QXV17" s="136"/>
      <c r="QXW17" s="136"/>
      <c r="QXX17" s="136"/>
      <c r="QXY17" s="136"/>
      <c r="QXZ17" s="136"/>
      <c r="QYA17" s="136"/>
      <c r="QYB17" s="136"/>
      <c r="QYC17" s="136"/>
      <c r="QYD17" s="136"/>
      <c r="QYE17" s="136"/>
      <c r="QYF17" s="136"/>
      <c r="QYG17" s="136"/>
      <c r="QYH17" s="136"/>
      <c r="QYI17" s="136"/>
      <c r="QYJ17" s="136"/>
      <c r="QYK17" s="136"/>
      <c r="QYL17" s="136"/>
      <c r="QYM17" s="136"/>
      <c r="QYN17" s="136"/>
      <c r="QYO17" s="136"/>
      <c r="QYP17" s="136"/>
      <c r="QYQ17" s="136"/>
      <c r="QYR17" s="136"/>
      <c r="QYS17" s="136"/>
      <c r="QYT17" s="136"/>
      <c r="QYU17" s="136"/>
      <c r="QYV17" s="136"/>
      <c r="QYW17" s="136"/>
      <c r="QYX17" s="136"/>
      <c r="QYY17" s="136"/>
      <c r="QYZ17" s="136"/>
      <c r="QZA17" s="136"/>
      <c r="QZB17" s="136"/>
      <c r="QZC17" s="136"/>
      <c r="QZD17" s="136"/>
      <c r="QZE17" s="136"/>
      <c r="QZF17" s="136"/>
      <c r="QZG17" s="136"/>
      <c r="QZH17" s="136"/>
      <c r="QZI17" s="136"/>
      <c r="QZJ17" s="136"/>
      <c r="QZK17" s="136"/>
      <c r="QZL17" s="136"/>
      <c r="QZM17" s="136"/>
      <c r="QZN17" s="136"/>
      <c r="QZO17" s="136"/>
      <c r="QZP17" s="136"/>
      <c r="QZQ17" s="136"/>
      <c r="QZR17" s="136"/>
      <c r="QZS17" s="136"/>
      <c r="QZT17" s="136"/>
      <c r="QZU17" s="136"/>
      <c r="QZV17" s="136"/>
      <c r="QZW17" s="136"/>
      <c r="QZX17" s="136"/>
      <c r="QZY17" s="136"/>
      <c r="QZZ17" s="136"/>
      <c r="RAA17" s="136"/>
      <c r="RAB17" s="136"/>
      <c r="RAC17" s="136"/>
      <c r="RAD17" s="136"/>
      <c r="RAE17" s="136"/>
      <c r="RAF17" s="136"/>
      <c r="RAG17" s="136"/>
      <c r="RAH17" s="136"/>
      <c r="RAI17" s="136"/>
      <c r="RAJ17" s="136"/>
      <c r="RAK17" s="136"/>
      <c r="RAL17" s="136"/>
      <c r="RAM17" s="136"/>
      <c r="RAN17" s="136"/>
      <c r="RAO17" s="136"/>
      <c r="RAP17" s="136"/>
      <c r="RAQ17" s="136"/>
      <c r="RAR17" s="136"/>
      <c r="RAS17" s="136"/>
      <c r="RAT17" s="136"/>
      <c r="RAU17" s="136"/>
      <c r="RAV17" s="136"/>
      <c r="RAW17" s="136"/>
      <c r="RAX17" s="136"/>
      <c r="RAY17" s="136"/>
      <c r="RAZ17" s="136"/>
      <c r="RBA17" s="136"/>
      <c r="RBB17" s="136"/>
      <c r="RBC17" s="136"/>
      <c r="RBD17" s="136"/>
      <c r="RBE17" s="136"/>
      <c r="RBF17" s="136"/>
      <c r="RBG17" s="136"/>
      <c r="RBH17" s="136"/>
      <c r="RBI17" s="136"/>
      <c r="RBJ17" s="136"/>
      <c r="RBK17" s="136"/>
      <c r="RBL17" s="136"/>
      <c r="RBM17" s="136"/>
      <c r="RBN17" s="136"/>
      <c r="RBO17" s="136"/>
      <c r="RBP17" s="136"/>
      <c r="RBQ17" s="136"/>
      <c r="RBR17" s="136"/>
      <c r="RBS17" s="136"/>
      <c r="RBT17" s="136"/>
      <c r="RBU17" s="136"/>
      <c r="RBV17" s="136"/>
      <c r="RBW17" s="136"/>
      <c r="RBX17" s="136"/>
      <c r="RBY17" s="136"/>
      <c r="RBZ17" s="136"/>
      <c r="RCA17" s="136"/>
      <c r="RCB17" s="136"/>
      <c r="RCC17" s="136"/>
      <c r="RCD17" s="136"/>
      <c r="RCE17" s="136"/>
      <c r="RCF17" s="136"/>
      <c r="RCG17" s="136"/>
      <c r="RCH17" s="136"/>
      <c r="RCI17" s="136"/>
      <c r="RCJ17" s="136"/>
      <c r="RCK17" s="136"/>
      <c r="RCL17" s="136"/>
      <c r="RCM17" s="136"/>
      <c r="RCN17" s="136"/>
      <c r="RCO17" s="136"/>
      <c r="RCP17" s="136"/>
      <c r="RCQ17" s="136"/>
      <c r="RCR17" s="136"/>
      <c r="RCS17" s="136"/>
      <c r="RCT17" s="136"/>
      <c r="RCU17" s="136"/>
      <c r="RCV17" s="136"/>
      <c r="RCW17" s="136"/>
      <c r="RCX17" s="136"/>
      <c r="RCY17" s="136"/>
      <c r="RCZ17" s="136"/>
      <c r="RDA17" s="136"/>
      <c r="RDB17" s="136"/>
      <c r="RDC17" s="136"/>
      <c r="RDD17" s="136"/>
      <c r="RDE17" s="136"/>
      <c r="RDF17" s="136"/>
      <c r="RDG17" s="136"/>
      <c r="RDH17" s="136"/>
      <c r="RDI17" s="136"/>
      <c r="RDJ17" s="136"/>
      <c r="RDK17" s="136"/>
      <c r="RDL17" s="136"/>
      <c r="RDM17" s="136"/>
      <c r="RDN17" s="136"/>
      <c r="RDO17" s="136"/>
      <c r="RDP17" s="136"/>
      <c r="RDQ17" s="136"/>
      <c r="RDR17" s="136"/>
      <c r="RDS17" s="136"/>
      <c r="RDT17" s="136"/>
      <c r="RDU17" s="136"/>
      <c r="RDV17" s="136"/>
      <c r="RDW17" s="136"/>
      <c r="RDX17" s="136"/>
      <c r="RDY17" s="136"/>
      <c r="RDZ17" s="136"/>
      <c r="REA17" s="136"/>
      <c r="REB17" s="136"/>
      <c r="REC17" s="136"/>
      <c r="RED17" s="136"/>
      <c r="REE17" s="136"/>
      <c r="REF17" s="136"/>
      <c r="REG17" s="136"/>
      <c r="REH17" s="136"/>
      <c r="REI17" s="136"/>
      <c r="REJ17" s="136"/>
      <c r="REK17" s="136"/>
      <c r="REL17" s="136"/>
      <c r="REM17" s="136"/>
      <c r="REN17" s="136"/>
      <c r="REO17" s="136"/>
      <c r="REP17" s="136"/>
      <c r="REQ17" s="136"/>
      <c r="RER17" s="136"/>
      <c r="RES17" s="136"/>
      <c r="RET17" s="136"/>
      <c r="REU17" s="136"/>
      <c r="REV17" s="136"/>
      <c r="REW17" s="136"/>
      <c r="REX17" s="136"/>
      <c r="REY17" s="136"/>
      <c r="REZ17" s="136"/>
      <c r="RFA17" s="136"/>
      <c r="RFB17" s="136"/>
      <c r="RFC17" s="136"/>
      <c r="RFD17" s="136"/>
      <c r="RFE17" s="136"/>
      <c r="RFF17" s="136"/>
      <c r="RFG17" s="136"/>
      <c r="RFH17" s="136"/>
      <c r="RFI17" s="136"/>
      <c r="RFJ17" s="136"/>
      <c r="RFK17" s="136"/>
      <c r="RFL17" s="136"/>
      <c r="RFM17" s="136"/>
      <c r="RFN17" s="136"/>
      <c r="RFO17" s="136"/>
      <c r="RFP17" s="136"/>
      <c r="RFQ17" s="136"/>
      <c r="RFR17" s="136"/>
      <c r="RFS17" s="136"/>
      <c r="RFT17" s="136"/>
      <c r="RFU17" s="136"/>
      <c r="RFV17" s="136"/>
      <c r="RFW17" s="136"/>
      <c r="RFX17" s="136"/>
      <c r="RFY17" s="136"/>
      <c r="RFZ17" s="136"/>
      <c r="RGA17" s="136"/>
      <c r="RGB17" s="136"/>
      <c r="RGC17" s="136"/>
      <c r="RGD17" s="136"/>
      <c r="RGE17" s="136"/>
      <c r="RGF17" s="136"/>
      <c r="RGG17" s="136"/>
      <c r="RGH17" s="136"/>
      <c r="RGI17" s="136"/>
      <c r="RGJ17" s="136"/>
      <c r="RGK17" s="136"/>
      <c r="RGL17" s="136"/>
      <c r="RGM17" s="136"/>
      <c r="RGN17" s="136"/>
      <c r="RGO17" s="136"/>
      <c r="RGP17" s="136"/>
      <c r="RGQ17" s="136"/>
      <c r="RGR17" s="136"/>
      <c r="RGS17" s="136"/>
      <c r="RGT17" s="136"/>
      <c r="RGU17" s="136"/>
      <c r="RGV17" s="136"/>
      <c r="RGW17" s="136"/>
      <c r="RGX17" s="136"/>
      <c r="RGY17" s="136"/>
      <c r="RGZ17" s="136"/>
      <c r="RHA17" s="136"/>
      <c r="RHB17" s="136"/>
      <c r="RHC17" s="136"/>
      <c r="RHD17" s="136"/>
      <c r="RHE17" s="136"/>
      <c r="RHF17" s="136"/>
      <c r="RHG17" s="136"/>
      <c r="RHH17" s="136"/>
      <c r="RHI17" s="136"/>
      <c r="RHJ17" s="136"/>
      <c r="RHK17" s="136"/>
      <c r="RHL17" s="136"/>
      <c r="RHM17" s="136"/>
      <c r="RHN17" s="136"/>
      <c r="RHO17" s="136"/>
      <c r="RHP17" s="136"/>
      <c r="RHQ17" s="136"/>
      <c r="RHR17" s="136"/>
      <c r="RHS17" s="136"/>
      <c r="RHT17" s="136"/>
      <c r="RHU17" s="136"/>
      <c r="RHV17" s="136"/>
      <c r="RHW17" s="136"/>
      <c r="RHX17" s="136"/>
      <c r="RHY17" s="136"/>
      <c r="RHZ17" s="136"/>
      <c r="RIA17" s="136"/>
      <c r="RIB17" s="136"/>
      <c r="RIC17" s="136"/>
      <c r="RID17" s="136"/>
      <c r="RIE17" s="136"/>
      <c r="RIF17" s="136"/>
      <c r="RIG17" s="136"/>
      <c r="RIH17" s="136"/>
      <c r="RII17" s="136"/>
      <c r="RIJ17" s="136"/>
      <c r="RIK17" s="136"/>
      <c r="RIL17" s="136"/>
      <c r="RIM17" s="136"/>
      <c r="RIN17" s="136"/>
      <c r="RIO17" s="136"/>
      <c r="RIP17" s="136"/>
      <c r="RIQ17" s="136"/>
      <c r="RIR17" s="136"/>
      <c r="RIS17" s="136"/>
      <c r="RIT17" s="136"/>
      <c r="RIU17" s="136"/>
      <c r="RIV17" s="136"/>
      <c r="RIW17" s="136"/>
      <c r="RIX17" s="136"/>
      <c r="RIY17" s="136"/>
      <c r="RIZ17" s="136"/>
      <c r="RJA17" s="136"/>
      <c r="RJB17" s="136"/>
      <c r="RJC17" s="136"/>
      <c r="RJD17" s="136"/>
      <c r="RJE17" s="136"/>
      <c r="RJF17" s="136"/>
      <c r="RJG17" s="136"/>
      <c r="RJH17" s="136"/>
      <c r="RJI17" s="136"/>
      <c r="RJJ17" s="136"/>
      <c r="RJK17" s="136"/>
      <c r="RJL17" s="136"/>
      <c r="RJM17" s="136"/>
      <c r="RJN17" s="136"/>
      <c r="RJO17" s="136"/>
      <c r="RJP17" s="136"/>
      <c r="RJQ17" s="136"/>
      <c r="RJR17" s="136"/>
      <c r="RJS17" s="136"/>
      <c r="RJT17" s="136"/>
      <c r="RJU17" s="136"/>
      <c r="RJV17" s="136"/>
      <c r="RJW17" s="136"/>
      <c r="RJX17" s="136"/>
      <c r="RJY17" s="136"/>
      <c r="RJZ17" s="136"/>
      <c r="RKA17" s="136"/>
      <c r="RKB17" s="136"/>
      <c r="RKC17" s="136"/>
      <c r="RKD17" s="136"/>
      <c r="RKE17" s="136"/>
      <c r="RKF17" s="136"/>
      <c r="RKG17" s="136"/>
      <c r="RKH17" s="136"/>
      <c r="RKI17" s="136"/>
      <c r="RKJ17" s="136"/>
      <c r="RKK17" s="136"/>
      <c r="RKL17" s="136"/>
      <c r="RKM17" s="136"/>
      <c r="RKN17" s="136"/>
      <c r="RKO17" s="136"/>
      <c r="RKP17" s="136"/>
      <c r="RKQ17" s="136"/>
      <c r="RKR17" s="136"/>
      <c r="RKS17" s="136"/>
      <c r="RKT17" s="136"/>
      <c r="RKU17" s="136"/>
      <c r="RKV17" s="136"/>
      <c r="RKW17" s="136"/>
      <c r="RKX17" s="136"/>
      <c r="RKY17" s="136"/>
      <c r="RKZ17" s="136"/>
      <c r="RLA17" s="136"/>
      <c r="RLB17" s="136"/>
      <c r="RLC17" s="136"/>
      <c r="RLD17" s="136"/>
      <c r="RLE17" s="136"/>
      <c r="RLF17" s="136"/>
      <c r="RLG17" s="136"/>
      <c r="RLH17" s="136"/>
      <c r="RLI17" s="136"/>
      <c r="RLJ17" s="136"/>
      <c r="RLK17" s="136"/>
      <c r="RLL17" s="136"/>
      <c r="RLM17" s="136"/>
      <c r="RLN17" s="136"/>
      <c r="RLO17" s="136"/>
      <c r="RLP17" s="136"/>
      <c r="RLQ17" s="136"/>
      <c r="RLR17" s="136"/>
      <c r="RLS17" s="136"/>
      <c r="RLT17" s="136"/>
      <c r="RLU17" s="136"/>
      <c r="RLV17" s="136"/>
      <c r="RLW17" s="136"/>
      <c r="RLX17" s="136"/>
      <c r="RLY17" s="136"/>
      <c r="RLZ17" s="136"/>
      <c r="RMA17" s="136"/>
      <c r="RMB17" s="136"/>
      <c r="RMC17" s="136"/>
      <c r="RMD17" s="136"/>
      <c r="RME17" s="136"/>
      <c r="RMF17" s="136"/>
      <c r="RMG17" s="136"/>
      <c r="RMH17" s="136"/>
      <c r="RMI17" s="136"/>
      <c r="RMJ17" s="136"/>
      <c r="RMK17" s="136"/>
      <c r="RML17" s="136"/>
      <c r="RMM17" s="136"/>
      <c r="RMN17" s="136"/>
      <c r="RMO17" s="136"/>
      <c r="RMP17" s="136"/>
      <c r="RMQ17" s="136"/>
      <c r="RMR17" s="136"/>
      <c r="RMS17" s="136"/>
      <c r="RMT17" s="136"/>
      <c r="RMU17" s="136"/>
      <c r="RMV17" s="136"/>
      <c r="RMW17" s="136"/>
      <c r="RMX17" s="136"/>
      <c r="RMY17" s="136"/>
      <c r="RMZ17" s="136"/>
      <c r="RNA17" s="136"/>
      <c r="RNB17" s="136"/>
      <c r="RNC17" s="136"/>
      <c r="RND17" s="136"/>
      <c r="RNE17" s="136"/>
      <c r="RNF17" s="136"/>
      <c r="RNG17" s="136"/>
      <c r="RNH17" s="136"/>
      <c r="RNI17" s="136"/>
      <c r="RNJ17" s="136"/>
      <c r="RNK17" s="136"/>
      <c r="RNL17" s="136"/>
      <c r="RNM17" s="136"/>
      <c r="RNN17" s="136"/>
      <c r="RNO17" s="136"/>
      <c r="RNP17" s="136"/>
      <c r="RNQ17" s="136"/>
      <c r="RNR17" s="136"/>
      <c r="RNS17" s="136"/>
      <c r="RNT17" s="136"/>
      <c r="RNU17" s="136"/>
      <c r="RNV17" s="136"/>
      <c r="RNW17" s="136"/>
      <c r="RNX17" s="136"/>
      <c r="RNY17" s="136"/>
      <c r="RNZ17" s="136"/>
      <c r="ROA17" s="136"/>
      <c r="ROB17" s="136"/>
      <c r="ROC17" s="136"/>
      <c r="ROD17" s="136"/>
      <c r="ROE17" s="136"/>
      <c r="ROF17" s="136"/>
      <c r="ROG17" s="136"/>
      <c r="ROH17" s="136"/>
      <c r="ROI17" s="136"/>
      <c r="ROJ17" s="136"/>
      <c r="ROK17" s="136"/>
      <c r="ROL17" s="136"/>
      <c r="ROM17" s="136"/>
      <c r="RON17" s="136"/>
      <c r="ROO17" s="136"/>
      <c r="ROP17" s="136"/>
      <c r="ROQ17" s="136"/>
      <c r="ROR17" s="136"/>
      <c r="ROS17" s="136"/>
      <c r="ROT17" s="136"/>
      <c r="ROU17" s="136"/>
      <c r="ROV17" s="136"/>
      <c r="ROW17" s="136"/>
      <c r="ROX17" s="136"/>
      <c r="ROY17" s="136"/>
      <c r="ROZ17" s="136"/>
      <c r="RPA17" s="136"/>
      <c r="RPB17" s="136"/>
      <c r="RPC17" s="136"/>
      <c r="RPD17" s="136"/>
      <c r="RPE17" s="136"/>
      <c r="RPF17" s="136"/>
      <c r="RPG17" s="136"/>
      <c r="RPH17" s="136"/>
      <c r="RPI17" s="136"/>
      <c r="RPJ17" s="136"/>
      <c r="RPK17" s="136"/>
      <c r="RPL17" s="136"/>
      <c r="RPM17" s="136"/>
      <c r="RPN17" s="136"/>
      <c r="RPO17" s="136"/>
      <c r="RPP17" s="136"/>
      <c r="RPQ17" s="136"/>
      <c r="RPR17" s="136"/>
      <c r="RPS17" s="136"/>
      <c r="RPT17" s="136"/>
      <c r="RPU17" s="136"/>
      <c r="RPV17" s="136"/>
      <c r="RPW17" s="136"/>
      <c r="RPX17" s="136"/>
      <c r="RPY17" s="136"/>
      <c r="RPZ17" s="136"/>
      <c r="RQA17" s="136"/>
      <c r="RQB17" s="136"/>
      <c r="RQC17" s="136"/>
      <c r="RQD17" s="136"/>
      <c r="RQE17" s="136"/>
      <c r="RQF17" s="136"/>
      <c r="RQG17" s="136"/>
      <c r="RQH17" s="136"/>
      <c r="RQI17" s="136"/>
      <c r="RQJ17" s="136"/>
      <c r="RQK17" s="136"/>
      <c r="RQL17" s="136"/>
      <c r="RQM17" s="136"/>
      <c r="RQN17" s="136"/>
      <c r="RQO17" s="136"/>
      <c r="RQP17" s="136"/>
      <c r="RQQ17" s="136"/>
      <c r="RQR17" s="136"/>
      <c r="RQS17" s="136"/>
      <c r="RQT17" s="136"/>
      <c r="RQU17" s="136"/>
      <c r="RQV17" s="136"/>
      <c r="RQW17" s="136"/>
      <c r="RQX17" s="136"/>
      <c r="RQY17" s="136"/>
      <c r="RQZ17" s="136"/>
      <c r="RRA17" s="136"/>
      <c r="RRB17" s="136"/>
      <c r="RRC17" s="136"/>
      <c r="RRD17" s="136"/>
      <c r="RRE17" s="136"/>
      <c r="RRF17" s="136"/>
      <c r="RRG17" s="136"/>
      <c r="RRH17" s="136"/>
      <c r="RRI17" s="136"/>
      <c r="RRJ17" s="136"/>
      <c r="RRK17" s="136"/>
      <c r="RRL17" s="136"/>
      <c r="RRM17" s="136"/>
      <c r="RRN17" s="136"/>
      <c r="RRO17" s="136"/>
      <c r="RRP17" s="136"/>
      <c r="RRQ17" s="136"/>
      <c r="RRR17" s="136"/>
      <c r="RRS17" s="136"/>
      <c r="RRT17" s="136"/>
      <c r="RRU17" s="136"/>
      <c r="RRV17" s="136"/>
      <c r="RRW17" s="136"/>
      <c r="RRX17" s="136"/>
      <c r="RRY17" s="136"/>
      <c r="RRZ17" s="136"/>
      <c r="RSA17" s="136"/>
      <c r="RSB17" s="136"/>
      <c r="RSC17" s="136"/>
      <c r="RSD17" s="136"/>
      <c r="RSE17" s="136"/>
      <c r="RSF17" s="136"/>
      <c r="RSG17" s="136"/>
      <c r="RSH17" s="136"/>
      <c r="RSI17" s="136"/>
      <c r="RSJ17" s="136"/>
      <c r="RSK17" s="136"/>
      <c r="RSL17" s="136"/>
      <c r="RSM17" s="136"/>
      <c r="RSN17" s="136"/>
      <c r="RSO17" s="136"/>
      <c r="RSP17" s="136"/>
      <c r="RSQ17" s="136"/>
      <c r="RSR17" s="136"/>
      <c r="RSS17" s="136"/>
      <c r="RST17" s="136"/>
      <c r="RSU17" s="136"/>
      <c r="RSV17" s="136"/>
      <c r="RSW17" s="136"/>
      <c r="RSX17" s="136"/>
      <c r="RSY17" s="136"/>
      <c r="RSZ17" s="136"/>
      <c r="RTA17" s="136"/>
      <c r="RTB17" s="136"/>
      <c r="RTC17" s="136"/>
      <c r="RTD17" s="136"/>
      <c r="RTE17" s="136"/>
      <c r="RTF17" s="136"/>
      <c r="RTG17" s="136"/>
      <c r="RTH17" s="136"/>
      <c r="RTI17" s="136"/>
      <c r="RTJ17" s="136"/>
      <c r="RTK17" s="136"/>
      <c r="RTL17" s="136"/>
      <c r="RTM17" s="136"/>
      <c r="RTN17" s="136"/>
      <c r="RTO17" s="136"/>
      <c r="RTP17" s="136"/>
      <c r="RTQ17" s="136"/>
      <c r="RTR17" s="136"/>
      <c r="RTS17" s="136"/>
      <c r="RTT17" s="136"/>
      <c r="RTU17" s="136"/>
      <c r="RTV17" s="136"/>
      <c r="RTW17" s="136"/>
      <c r="RTX17" s="136"/>
      <c r="RTY17" s="136"/>
      <c r="RTZ17" s="136"/>
      <c r="RUA17" s="136"/>
      <c r="RUB17" s="136"/>
      <c r="RUC17" s="136"/>
      <c r="RUD17" s="136"/>
      <c r="RUE17" s="136"/>
      <c r="RUF17" s="136"/>
      <c r="RUG17" s="136"/>
      <c r="RUH17" s="136"/>
      <c r="RUI17" s="136"/>
      <c r="RUJ17" s="136"/>
      <c r="RUK17" s="136"/>
      <c r="RUL17" s="136"/>
      <c r="RUM17" s="136"/>
      <c r="RUN17" s="136"/>
      <c r="RUO17" s="136"/>
      <c r="RUP17" s="136"/>
      <c r="RUQ17" s="136"/>
      <c r="RUR17" s="136"/>
      <c r="RUS17" s="136"/>
      <c r="RUT17" s="136"/>
      <c r="RUU17" s="136"/>
      <c r="RUV17" s="136"/>
      <c r="RUW17" s="136"/>
      <c r="RUX17" s="136"/>
      <c r="RUY17" s="136"/>
      <c r="RUZ17" s="136"/>
      <c r="RVA17" s="136"/>
      <c r="RVB17" s="136"/>
      <c r="RVC17" s="136"/>
      <c r="RVD17" s="136"/>
      <c r="RVE17" s="136"/>
      <c r="RVF17" s="136"/>
      <c r="RVG17" s="136"/>
      <c r="RVH17" s="136"/>
      <c r="RVI17" s="136"/>
      <c r="RVJ17" s="136"/>
      <c r="RVK17" s="136"/>
      <c r="RVL17" s="136"/>
      <c r="RVM17" s="136"/>
      <c r="RVN17" s="136"/>
      <c r="RVO17" s="136"/>
      <c r="RVP17" s="136"/>
      <c r="RVQ17" s="136"/>
      <c r="RVR17" s="136"/>
      <c r="RVS17" s="136"/>
      <c r="RVT17" s="136"/>
      <c r="RVU17" s="136"/>
      <c r="RVV17" s="136"/>
      <c r="RVW17" s="136"/>
      <c r="RVX17" s="136"/>
      <c r="RVY17" s="136"/>
      <c r="RVZ17" s="136"/>
      <c r="RWA17" s="136"/>
      <c r="RWB17" s="136"/>
      <c r="RWC17" s="136"/>
      <c r="RWD17" s="136"/>
      <c r="RWE17" s="136"/>
      <c r="RWF17" s="136"/>
      <c r="RWG17" s="136"/>
      <c r="RWH17" s="136"/>
      <c r="RWI17" s="136"/>
      <c r="RWJ17" s="136"/>
      <c r="RWK17" s="136"/>
      <c r="RWL17" s="136"/>
      <c r="RWM17" s="136"/>
      <c r="RWN17" s="136"/>
      <c r="RWO17" s="136"/>
      <c r="RWP17" s="136"/>
      <c r="RWQ17" s="136"/>
      <c r="RWR17" s="136"/>
      <c r="RWS17" s="136"/>
      <c r="RWT17" s="136"/>
      <c r="RWU17" s="136"/>
      <c r="RWV17" s="136"/>
      <c r="RWW17" s="136"/>
      <c r="RWX17" s="136"/>
      <c r="RWY17" s="136"/>
      <c r="RWZ17" s="136"/>
      <c r="RXA17" s="136"/>
      <c r="RXB17" s="136"/>
      <c r="RXC17" s="136"/>
      <c r="RXD17" s="136"/>
      <c r="RXE17" s="136"/>
      <c r="RXF17" s="136"/>
      <c r="RXG17" s="136"/>
      <c r="RXH17" s="136"/>
      <c r="RXI17" s="136"/>
      <c r="RXJ17" s="136"/>
      <c r="RXK17" s="136"/>
      <c r="RXL17" s="136"/>
      <c r="RXM17" s="136"/>
      <c r="RXN17" s="136"/>
      <c r="RXO17" s="136"/>
      <c r="RXP17" s="136"/>
      <c r="RXQ17" s="136"/>
      <c r="RXR17" s="136"/>
      <c r="RXS17" s="136"/>
      <c r="RXT17" s="136"/>
      <c r="RXU17" s="136"/>
      <c r="RXV17" s="136"/>
      <c r="RXW17" s="136"/>
      <c r="RXX17" s="136"/>
      <c r="RXY17" s="136"/>
      <c r="RXZ17" s="136"/>
      <c r="RYA17" s="136"/>
      <c r="RYB17" s="136"/>
      <c r="RYC17" s="136"/>
      <c r="RYD17" s="136"/>
      <c r="RYE17" s="136"/>
      <c r="RYF17" s="136"/>
      <c r="RYG17" s="136"/>
      <c r="RYH17" s="136"/>
      <c r="RYI17" s="136"/>
      <c r="RYJ17" s="136"/>
      <c r="RYK17" s="136"/>
      <c r="RYL17" s="136"/>
      <c r="RYM17" s="136"/>
      <c r="RYN17" s="136"/>
      <c r="RYO17" s="136"/>
      <c r="RYP17" s="136"/>
      <c r="RYQ17" s="136"/>
      <c r="RYR17" s="136"/>
      <c r="RYS17" s="136"/>
      <c r="RYT17" s="136"/>
      <c r="RYU17" s="136"/>
      <c r="RYV17" s="136"/>
      <c r="RYW17" s="136"/>
      <c r="RYX17" s="136"/>
      <c r="RYY17" s="136"/>
      <c r="RYZ17" s="136"/>
      <c r="RZA17" s="136"/>
      <c r="RZB17" s="136"/>
      <c r="RZC17" s="136"/>
      <c r="RZD17" s="136"/>
      <c r="RZE17" s="136"/>
      <c r="RZF17" s="136"/>
      <c r="RZG17" s="136"/>
      <c r="RZH17" s="136"/>
      <c r="RZI17" s="136"/>
      <c r="RZJ17" s="136"/>
      <c r="RZK17" s="136"/>
      <c r="RZL17" s="136"/>
      <c r="RZM17" s="136"/>
      <c r="RZN17" s="136"/>
      <c r="RZO17" s="136"/>
      <c r="RZP17" s="136"/>
      <c r="RZQ17" s="136"/>
      <c r="RZR17" s="136"/>
      <c r="RZS17" s="136"/>
      <c r="RZT17" s="136"/>
      <c r="RZU17" s="136"/>
      <c r="RZV17" s="136"/>
      <c r="RZW17" s="136"/>
      <c r="RZX17" s="136"/>
      <c r="RZY17" s="136"/>
      <c r="RZZ17" s="136"/>
      <c r="SAA17" s="136"/>
      <c r="SAB17" s="136"/>
      <c r="SAC17" s="136"/>
      <c r="SAD17" s="136"/>
      <c r="SAE17" s="136"/>
      <c r="SAF17" s="136"/>
      <c r="SAG17" s="136"/>
      <c r="SAH17" s="136"/>
      <c r="SAI17" s="136"/>
      <c r="SAJ17" s="136"/>
      <c r="SAK17" s="136"/>
      <c r="SAL17" s="136"/>
      <c r="SAM17" s="136"/>
      <c r="SAN17" s="136"/>
      <c r="SAO17" s="136"/>
      <c r="SAP17" s="136"/>
      <c r="SAQ17" s="136"/>
      <c r="SAR17" s="136"/>
      <c r="SAS17" s="136"/>
      <c r="SAT17" s="136"/>
      <c r="SAU17" s="136"/>
      <c r="SAV17" s="136"/>
      <c r="SAW17" s="136"/>
      <c r="SAX17" s="136"/>
      <c r="SAY17" s="136"/>
      <c r="SAZ17" s="136"/>
      <c r="SBA17" s="136"/>
      <c r="SBB17" s="136"/>
      <c r="SBC17" s="136"/>
      <c r="SBD17" s="136"/>
      <c r="SBE17" s="136"/>
      <c r="SBF17" s="136"/>
      <c r="SBG17" s="136"/>
      <c r="SBH17" s="136"/>
      <c r="SBI17" s="136"/>
      <c r="SBJ17" s="136"/>
      <c r="SBK17" s="136"/>
      <c r="SBL17" s="136"/>
      <c r="SBM17" s="136"/>
      <c r="SBN17" s="136"/>
      <c r="SBO17" s="136"/>
      <c r="SBP17" s="136"/>
      <c r="SBQ17" s="136"/>
      <c r="SBR17" s="136"/>
      <c r="SBS17" s="136"/>
      <c r="SBT17" s="136"/>
      <c r="SBU17" s="136"/>
      <c r="SBV17" s="136"/>
      <c r="SBW17" s="136"/>
      <c r="SBX17" s="136"/>
      <c r="SBY17" s="136"/>
      <c r="SBZ17" s="136"/>
      <c r="SCA17" s="136"/>
      <c r="SCB17" s="136"/>
      <c r="SCC17" s="136"/>
      <c r="SCD17" s="136"/>
      <c r="SCE17" s="136"/>
      <c r="SCF17" s="136"/>
      <c r="SCG17" s="136"/>
      <c r="SCH17" s="136"/>
      <c r="SCI17" s="136"/>
      <c r="SCJ17" s="136"/>
      <c r="SCK17" s="136"/>
      <c r="SCL17" s="136"/>
      <c r="SCM17" s="136"/>
      <c r="SCN17" s="136"/>
      <c r="SCO17" s="136"/>
      <c r="SCP17" s="136"/>
      <c r="SCQ17" s="136"/>
      <c r="SCR17" s="136"/>
      <c r="SCS17" s="136"/>
      <c r="SCT17" s="136"/>
      <c r="SCU17" s="136"/>
      <c r="SCV17" s="136"/>
      <c r="SCW17" s="136"/>
      <c r="SCX17" s="136"/>
      <c r="SCY17" s="136"/>
      <c r="SCZ17" s="136"/>
      <c r="SDA17" s="136"/>
      <c r="SDB17" s="136"/>
      <c r="SDC17" s="136"/>
      <c r="SDD17" s="136"/>
      <c r="SDE17" s="136"/>
      <c r="SDF17" s="136"/>
      <c r="SDG17" s="136"/>
      <c r="SDH17" s="136"/>
      <c r="SDI17" s="136"/>
      <c r="SDJ17" s="136"/>
      <c r="SDK17" s="136"/>
      <c r="SDL17" s="136"/>
      <c r="SDM17" s="136"/>
      <c r="SDN17" s="136"/>
      <c r="SDO17" s="136"/>
      <c r="SDP17" s="136"/>
      <c r="SDQ17" s="136"/>
      <c r="SDR17" s="136"/>
      <c r="SDS17" s="136"/>
      <c r="SDT17" s="136"/>
      <c r="SDU17" s="136"/>
      <c r="SDV17" s="136"/>
      <c r="SDW17" s="136"/>
      <c r="SDX17" s="136"/>
      <c r="SDY17" s="136"/>
      <c r="SDZ17" s="136"/>
      <c r="SEA17" s="136"/>
      <c r="SEB17" s="136"/>
      <c r="SEC17" s="136"/>
      <c r="SED17" s="136"/>
      <c r="SEE17" s="136"/>
      <c r="SEF17" s="136"/>
      <c r="SEG17" s="136"/>
      <c r="SEH17" s="136"/>
      <c r="SEI17" s="136"/>
      <c r="SEJ17" s="136"/>
      <c r="SEK17" s="136"/>
      <c r="SEL17" s="136"/>
      <c r="SEM17" s="136"/>
      <c r="SEN17" s="136"/>
      <c r="SEO17" s="136"/>
      <c r="SEP17" s="136"/>
      <c r="SEQ17" s="136"/>
      <c r="SER17" s="136"/>
      <c r="SES17" s="136"/>
      <c r="SET17" s="136"/>
      <c r="SEU17" s="136"/>
      <c r="SEV17" s="136"/>
      <c r="SEW17" s="136"/>
      <c r="SEX17" s="136"/>
      <c r="SEY17" s="136"/>
      <c r="SEZ17" s="136"/>
      <c r="SFA17" s="136"/>
      <c r="SFB17" s="136"/>
      <c r="SFC17" s="136"/>
      <c r="SFD17" s="136"/>
      <c r="SFE17" s="136"/>
      <c r="SFF17" s="136"/>
      <c r="SFG17" s="136"/>
      <c r="SFH17" s="136"/>
      <c r="SFI17" s="136"/>
      <c r="SFJ17" s="136"/>
      <c r="SFK17" s="136"/>
      <c r="SFL17" s="136"/>
      <c r="SFM17" s="136"/>
      <c r="SFN17" s="136"/>
      <c r="SFO17" s="136"/>
      <c r="SFP17" s="136"/>
      <c r="SFQ17" s="136"/>
      <c r="SFR17" s="136"/>
      <c r="SFS17" s="136"/>
      <c r="SFT17" s="136"/>
      <c r="SFU17" s="136"/>
      <c r="SFV17" s="136"/>
      <c r="SFW17" s="136"/>
      <c r="SFX17" s="136"/>
      <c r="SFY17" s="136"/>
      <c r="SFZ17" s="136"/>
      <c r="SGA17" s="136"/>
      <c r="SGB17" s="136"/>
      <c r="SGC17" s="136"/>
      <c r="SGD17" s="136"/>
      <c r="SGE17" s="136"/>
      <c r="SGF17" s="136"/>
      <c r="SGG17" s="136"/>
      <c r="SGH17" s="136"/>
      <c r="SGI17" s="136"/>
      <c r="SGJ17" s="136"/>
      <c r="SGK17" s="136"/>
      <c r="SGL17" s="136"/>
      <c r="SGM17" s="136"/>
      <c r="SGN17" s="136"/>
      <c r="SGO17" s="136"/>
      <c r="SGP17" s="136"/>
      <c r="SGQ17" s="136"/>
      <c r="SGR17" s="136"/>
      <c r="SGS17" s="136"/>
      <c r="SGT17" s="136"/>
      <c r="SGU17" s="136"/>
      <c r="SGV17" s="136"/>
      <c r="SGW17" s="136"/>
      <c r="SGX17" s="136"/>
      <c r="SGY17" s="136"/>
      <c r="SGZ17" s="136"/>
      <c r="SHA17" s="136"/>
      <c r="SHB17" s="136"/>
      <c r="SHC17" s="136"/>
      <c r="SHD17" s="136"/>
      <c r="SHE17" s="136"/>
      <c r="SHF17" s="136"/>
      <c r="SHG17" s="136"/>
      <c r="SHH17" s="136"/>
      <c r="SHI17" s="136"/>
      <c r="SHJ17" s="136"/>
      <c r="SHK17" s="136"/>
      <c r="SHL17" s="136"/>
      <c r="SHM17" s="136"/>
      <c r="SHN17" s="136"/>
      <c r="SHO17" s="136"/>
      <c r="SHP17" s="136"/>
      <c r="SHQ17" s="136"/>
      <c r="SHR17" s="136"/>
      <c r="SHS17" s="136"/>
      <c r="SHT17" s="136"/>
      <c r="SHU17" s="136"/>
      <c r="SHV17" s="136"/>
      <c r="SHW17" s="136"/>
      <c r="SHX17" s="136"/>
      <c r="SHY17" s="136"/>
      <c r="SHZ17" s="136"/>
      <c r="SIA17" s="136"/>
      <c r="SIB17" s="136"/>
      <c r="SIC17" s="136"/>
      <c r="SID17" s="136"/>
      <c r="SIE17" s="136"/>
      <c r="SIF17" s="136"/>
      <c r="SIG17" s="136"/>
      <c r="SIH17" s="136"/>
      <c r="SII17" s="136"/>
      <c r="SIJ17" s="136"/>
      <c r="SIK17" s="136"/>
      <c r="SIL17" s="136"/>
      <c r="SIM17" s="136"/>
      <c r="SIN17" s="136"/>
      <c r="SIO17" s="136"/>
      <c r="SIP17" s="136"/>
      <c r="SIQ17" s="136"/>
      <c r="SIR17" s="136"/>
      <c r="SIS17" s="136"/>
      <c r="SIT17" s="136"/>
      <c r="SIU17" s="136"/>
      <c r="SIV17" s="136"/>
      <c r="SIW17" s="136"/>
      <c r="SIX17" s="136"/>
      <c r="SIY17" s="136"/>
      <c r="SIZ17" s="136"/>
      <c r="SJA17" s="136"/>
      <c r="SJB17" s="136"/>
      <c r="SJC17" s="136"/>
      <c r="SJD17" s="136"/>
      <c r="SJE17" s="136"/>
      <c r="SJF17" s="136"/>
      <c r="SJG17" s="136"/>
      <c r="SJH17" s="136"/>
      <c r="SJI17" s="136"/>
      <c r="SJJ17" s="136"/>
      <c r="SJK17" s="136"/>
      <c r="SJL17" s="136"/>
      <c r="SJM17" s="136"/>
      <c r="SJN17" s="136"/>
      <c r="SJO17" s="136"/>
      <c r="SJP17" s="136"/>
      <c r="SJQ17" s="136"/>
      <c r="SJR17" s="136"/>
      <c r="SJS17" s="136"/>
      <c r="SJT17" s="136"/>
      <c r="SJU17" s="136"/>
      <c r="SJV17" s="136"/>
      <c r="SJW17" s="136"/>
      <c r="SJX17" s="136"/>
      <c r="SJY17" s="136"/>
      <c r="SJZ17" s="136"/>
      <c r="SKA17" s="136"/>
      <c r="SKB17" s="136"/>
      <c r="SKC17" s="136"/>
      <c r="SKD17" s="136"/>
      <c r="SKE17" s="136"/>
      <c r="SKF17" s="136"/>
      <c r="SKG17" s="136"/>
      <c r="SKH17" s="136"/>
      <c r="SKI17" s="136"/>
      <c r="SKJ17" s="136"/>
      <c r="SKK17" s="136"/>
      <c r="SKL17" s="136"/>
      <c r="SKM17" s="136"/>
      <c r="SKN17" s="136"/>
      <c r="SKO17" s="136"/>
      <c r="SKP17" s="136"/>
      <c r="SKQ17" s="136"/>
      <c r="SKR17" s="136"/>
      <c r="SKS17" s="136"/>
      <c r="SKT17" s="136"/>
      <c r="SKU17" s="136"/>
      <c r="SKV17" s="136"/>
      <c r="SKW17" s="136"/>
      <c r="SKX17" s="136"/>
      <c r="SKY17" s="136"/>
      <c r="SKZ17" s="136"/>
      <c r="SLA17" s="136"/>
      <c r="SLB17" s="136"/>
      <c r="SLC17" s="136"/>
      <c r="SLD17" s="136"/>
      <c r="SLE17" s="136"/>
      <c r="SLF17" s="136"/>
      <c r="SLG17" s="136"/>
      <c r="SLH17" s="136"/>
      <c r="SLI17" s="136"/>
      <c r="SLJ17" s="136"/>
      <c r="SLK17" s="136"/>
      <c r="SLL17" s="136"/>
      <c r="SLM17" s="136"/>
      <c r="SLN17" s="136"/>
      <c r="SLO17" s="136"/>
      <c r="SLP17" s="136"/>
      <c r="SLQ17" s="136"/>
      <c r="SLR17" s="136"/>
      <c r="SLS17" s="136"/>
      <c r="SLT17" s="136"/>
      <c r="SLU17" s="136"/>
      <c r="SLV17" s="136"/>
      <c r="SLW17" s="136"/>
      <c r="SLX17" s="136"/>
      <c r="SLY17" s="136"/>
      <c r="SLZ17" s="136"/>
      <c r="SMA17" s="136"/>
      <c r="SMB17" s="136"/>
      <c r="SMC17" s="136"/>
      <c r="SMD17" s="136"/>
      <c r="SME17" s="136"/>
      <c r="SMF17" s="136"/>
      <c r="SMG17" s="136"/>
      <c r="SMH17" s="136"/>
      <c r="SMI17" s="136"/>
      <c r="SMJ17" s="136"/>
      <c r="SMK17" s="136"/>
      <c r="SML17" s="136"/>
      <c r="SMM17" s="136"/>
      <c r="SMN17" s="136"/>
      <c r="SMO17" s="136"/>
      <c r="SMP17" s="136"/>
      <c r="SMQ17" s="136"/>
      <c r="SMR17" s="136"/>
      <c r="SMS17" s="136"/>
      <c r="SMT17" s="136"/>
      <c r="SMU17" s="136"/>
      <c r="SMV17" s="136"/>
      <c r="SMW17" s="136"/>
      <c r="SMX17" s="136"/>
      <c r="SMY17" s="136"/>
      <c r="SMZ17" s="136"/>
      <c r="SNA17" s="136"/>
      <c r="SNB17" s="136"/>
      <c r="SNC17" s="136"/>
      <c r="SND17" s="136"/>
      <c r="SNE17" s="136"/>
      <c r="SNF17" s="136"/>
      <c r="SNG17" s="136"/>
      <c r="SNH17" s="136"/>
      <c r="SNI17" s="136"/>
      <c r="SNJ17" s="136"/>
      <c r="SNK17" s="136"/>
      <c r="SNL17" s="136"/>
      <c r="SNM17" s="136"/>
      <c r="SNN17" s="136"/>
      <c r="SNO17" s="136"/>
      <c r="SNP17" s="136"/>
      <c r="SNQ17" s="136"/>
      <c r="SNR17" s="136"/>
      <c r="SNS17" s="136"/>
      <c r="SNT17" s="136"/>
      <c r="SNU17" s="136"/>
      <c r="SNV17" s="136"/>
      <c r="SNW17" s="136"/>
      <c r="SNX17" s="136"/>
      <c r="SNY17" s="136"/>
      <c r="SNZ17" s="136"/>
      <c r="SOA17" s="136"/>
      <c r="SOB17" s="136"/>
      <c r="SOC17" s="136"/>
      <c r="SOD17" s="136"/>
      <c r="SOE17" s="136"/>
      <c r="SOF17" s="136"/>
      <c r="SOG17" s="136"/>
      <c r="SOH17" s="136"/>
      <c r="SOI17" s="136"/>
      <c r="SOJ17" s="136"/>
      <c r="SOK17" s="136"/>
      <c r="SOL17" s="136"/>
      <c r="SOM17" s="136"/>
      <c r="SON17" s="136"/>
      <c r="SOO17" s="136"/>
      <c r="SOP17" s="136"/>
      <c r="SOQ17" s="136"/>
      <c r="SOR17" s="136"/>
      <c r="SOS17" s="136"/>
      <c r="SOT17" s="136"/>
      <c r="SOU17" s="136"/>
      <c r="SOV17" s="136"/>
      <c r="SOW17" s="136"/>
      <c r="SOX17" s="136"/>
      <c r="SOY17" s="136"/>
      <c r="SOZ17" s="136"/>
      <c r="SPA17" s="136"/>
      <c r="SPB17" s="136"/>
      <c r="SPC17" s="136"/>
      <c r="SPD17" s="136"/>
      <c r="SPE17" s="136"/>
      <c r="SPF17" s="136"/>
      <c r="SPG17" s="136"/>
      <c r="SPH17" s="136"/>
      <c r="SPI17" s="136"/>
      <c r="SPJ17" s="136"/>
      <c r="SPK17" s="136"/>
      <c r="SPL17" s="136"/>
      <c r="SPM17" s="136"/>
      <c r="SPN17" s="136"/>
      <c r="SPO17" s="136"/>
      <c r="SPP17" s="136"/>
      <c r="SPQ17" s="136"/>
      <c r="SPR17" s="136"/>
      <c r="SPS17" s="136"/>
      <c r="SPT17" s="136"/>
      <c r="SPU17" s="136"/>
      <c r="SPV17" s="136"/>
      <c r="SPW17" s="136"/>
      <c r="SPX17" s="136"/>
      <c r="SPY17" s="136"/>
      <c r="SPZ17" s="136"/>
      <c r="SQA17" s="136"/>
      <c r="SQB17" s="136"/>
      <c r="SQC17" s="136"/>
      <c r="SQD17" s="136"/>
      <c r="SQE17" s="136"/>
      <c r="SQF17" s="136"/>
      <c r="SQG17" s="136"/>
      <c r="SQH17" s="136"/>
      <c r="SQI17" s="136"/>
      <c r="SQJ17" s="136"/>
      <c r="SQK17" s="136"/>
      <c r="SQL17" s="136"/>
      <c r="SQM17" s="136"/>
      <c r="SQN17" s="136"/>
      <c r="SQO17" s="136"/>
      <c r="SQP17" s="136"/>
      <c r="SQQ17" s="136"/>
      <c r="SQR17" s="136"/>
      <c r="SQS17" s="136"/>
      <c r="SQT17" s="136"/>
      <c r="SQU17" s="136"/>
      <c r="SQV17" s="136"/>
      <c r="SQW17" s="136"/>
      <c r="SQX17" s="136"/>
      <c r="SQY17" s="136"/>
      <c r="SQZ17" s="136"/>
      <c r="SRA17" s="136"/>
      <c r="SRB17" s="136"/>
      <c r="SRC17" s="136"/>
      <c r="SRD17" s="136"/>
      <c r="SRE17" s="136"/>
      <c r="SRF17" s="136"/>
      <c r="SRG17" s="136"/>
      <c r="SRH17" s="136"/>
      <c r="SRI17" s="136"/>
      <c r="SRJ17" s="136"/>
      <c r="SRK17" s="136"/>
      <c r="SRL17" s="136"/>
      <c r="SRM17" s="136"/>
      <c r="SRN17" s="136"/>
      <c r="SRO17" s="136"/>
      <c r="SRP17" s="136"/>
      <c r="SRQ17" s="136"/>
      <c r="SRR17" s="136"/>
      <c r="SRS17" s="136"/>
      <c r="SRT17" s="136"/>
      <c r="SRU17" s="136"/>
      <c r="SRV17" s="136"/>
      <c r="SRW17" s="136"/>
      <c r="SRX17" s="136"/>
      <c r="SRY17" s="136"/>
      <c r="SRZ17" s="136"/>
      <c r="SSA17" s="136"/>
      <c r="SSB17" s="136"/>
      <c r="SSC17" s="136"/>
      <c r="SSD17" s="136"/>
      <c r="SSE17" s="136"/>
      <c r="SSF17" s="136"/>
      <c r="SSG17" s="136"/>
      <c r="SSH17" s="136"/>
      <c r="SSI17" s="136"/>
      <c r="SSJ17" s="136"/>
      <c r="SSK17" s="136"/>
      <c r="SSL17" s="136"/>
      <c r="SSM17" s="136"/>
      <c r="SSN17" s="136"/>
      <c r="SSO17" s="136"/>
      <c r="SSP17" s="136"/>
      <c r="SSQ17" s="136"/>
      <c r="SSR17" s="136"/>
      <c r="SSS17" s="136"/>
      <c r="SST17" s="136"/>
      <c r="SSU17" s="136"/>
      <c r="SSV17" s="136"/>
      <c r="SSW17" s="136"/>
      <c r="SSX17" s="136"/>
      <c r="SSY17" s="136"/>
      <c r="SSZ17" s="136"/>
      <c r="STA17" s="136"/>
      <c r="STB17" s="136"/>
      <c r="STC17" s="136"/>
      <c r="STD17" s="136"/>
      <c r="STE17" s="136"/>
      <c r="STF17" s="136"/>
      <c r="STG17" s="136"/>
      <c r="STH17" s="136"/>
      <c r="STI17" s="136"/>
      <c r="STJ17" s="136"/>
      <c r="STK17" s="136"/>
      <c r="STL17" s="136"/>
      <c r="STM17" s="136"/>
      <c r="STN17" s="136"/>
      <c r="STO17" s="136"/>
      <c r="STP17" s="136"/>
      <c r="STQ17" s="136"/>
      <c r="STR17" s="136"/>
      <c r="STS17" s="136"/>
      <c r="STT17" s="136"/>
      <c r="STU17" s="136"/>
      <c r="STV17" s="136"/>
      <c r="STW17" s="136"/>
      <c r="STX17" s="136"/>
      <c r="STY17" s="136"/>
      <c r="STZ17" s="136"/>
      <c r="SUA17" s="136"/>
      <c r="SUB17" s="136"/>
      <c r="SUC17" s="136"/>
      <c r="SUD17" s="136"/>
      <c r="SUE17" s="136"/>
      <c r="SUF17" s="136"/>
      <c r="SUG17" s="136"/>
      <c r="SUH17" s="136"/>
      <c r="SUI17" s="136"/>
      <c r="SUJ17" s="136"/>
      <c r="SUK17" s="136"/>
      <c r="SUL17" s="136"/>
      <c r="SUM17" s="136"/>
      <c r="SUN17" s="136"/>
      <c r="SUO17" s="136"/>
      <c r="SUP17" s="136"/>
      <c r="SUQ17" s="136"/>
      <c r="SUR17" s="136"/>
      <c r="SUS17" s="136"/>
      <c r="SUT17" s="136"/>
      <c r="SUU17" s="136"/>
      <c r="SUV17" s="136"/>
      <c r="SUW17" s="136"/>
      <c r="SUX17" s="136"/>
      <c r="SUY17" s="136"/>
      <c r="SUZ17" s="136"/>
      <c r="SVA17" s="136"/>
      <c r="SVB17" s="136"/>
      <c r="SVC17" s="136"/>
      <c r="SVD17" s="136"/>
      <c r="SVE17" s="136"/>
      <c r="SVF17" s="136"/>
      <c r="SVG17" s="136"/>
      <c r="SVH17" s="136"/>
      <c r="SVI17" s="136"/>
      <c r="SVJ17" s="136"/>
      <c r="SVK17" s="136"/>
      <c r="SVL17" s="136"/>
      <c r="SVM17" s="136"/>
      <c r="SVN17" s="136"/>
      <c r="SVO17" s="136"/>
      <c r="SVP17" s="136"/>
      <c r="SVQ17" s="136"/>
      <c r="SVR17" s="136"/>
      <c r="SVS17" s="136"/>
      <c r="SVT17" s="136"/>
      <c r="SVU17" s="136"/>
      <c r="SVV17" s="136"/>
      <c r="SVW17" s="136"/>
      <c r="SVX17" s="136"/>
      <c r="SVY17" s="136"/>
      <c r="SVZ17" s="136"/>
      <c r="SWA17" s="136"/>
      <c r="SWB17" s="136"/>
      <c r="SWC17" s="136"/>
      <c r="SWD17" s="136"/>
      <c r="SWE17" s="136"/>
      <c r="SWF17" s="136"/>
      <c r="SWG17" s="136"/>
      <c r="SWH17" s="136"/>
      <c r="SWI17" s="136"/>
      <c r="SWJ17" s="136"/>
      <c r="SWK17" s="136"/>
      <c r="SWL17" s="136"/>
      <c r="SWM17" s="136"/>
      <c r="SWN17" s="136"/>
      <c r="SWO17" s="136"/>
      <c r="SWP17" s="136"/>
      <c r="SWQ17" s="136"/>
      <c r="SWR17" s="136"/>
      <c r="SWS17" s="136"/>
      <c r="SWT17" s="136"/>
      <c r="SWU17" s="136"/>
      <c r="SWV17" s="136"/>
      <c r="SWW17" s="136"/>
      <c r="SWX17" s="136"/>
      <c r="SWY17" s="136"/>
      <c r="SWZ17" s="136"/>
      <c r="SXA17" s="136"/>
      <c r="SXB17" s="136"/>
      <c r="SXC17" s="136"/>
      <c r="SXD17" s="136"/>
      <c r="SXE17" s="136"/>
      <c r="SXF17" s="136"/>
      <c r="SXG17" s="136"/>
      <c r="SXH17" s="136"/>
      <c r="SXI17" s="136"/>
      <c r="SXJ17" s="136"/>
      <c r="SXK17" s="136"/>
      <c r="SXL17" s="136"/>
      <c r="SXM17" s="136"/>
      <c r="SXN17" s="136"/>
      <c r="SXO17" s="136"/>
      <c r="SXP17" s="136"/>
      <c r="SXQ17" s="136"/>
      <c r="SXR17" s="136"/>
      <c r="SXS17" s="136"/>
      <c r="SXT17" s="136"/>
      <c r="SXU17" s="136"/>
      <c r="SXV17" s="136"/>
      <c r="SXW17" s="136"/>
      <c r="SXX17" s="136"/>
      <c r="SXY17" s="136"/>
      <c r="SXZ17" s="136"/>
      <c r="SYA17" s="136"/>
      <c r="SYB17" s="136"/>
      <c r="SYC17" s="136"/>
      <c r="SYD17" s="136"/>
      <c r="SYE17" s="136"/>
      <c r="SYF17" s="136"/>
      <c r="SYG17" s="136"/>
      <c r="SYH17" s="136"/>
      <c r="SYI17" s="136"/>
      <c r="SYJ17" s="136"/>
      <c r="SYK17" s="136"/>
      <c r="SYL17" s="136"/>
      <c r="SYM17" s="136"/>
      <c r="SYN17" s="136"/>
      <c r="SYO17" s="136"/>
      <c r="SYP17" s="136"/>
      <c r="SYQ17" s="136"/>
      <c r="SYR17" s="136"/>
      <c r="SYS17" s="136"/>
      <c r="SYT17" s="136"/>
      <c r="SYU17" s="136"/>
      <c r="SYV17" s="136"/>
      <c r="SYW17" s="136"/>
      <c r="SYX17" s="136"/>
      <c r="SYY17" s="136"/>
      <c r="SYZ17" s="136"/>
      <c r="SZA17" s="136"/>
      <c r="SZB17" s="136"/>
      <c r="SZC17" s="136"/>
      <c r="SZD17" s="136"/>
      <c r="SZE17" s="136"/>
      <c r="SZF17" s="136"/>
      <c r="SZG17" s="136"/>
      <c r="SZH17" s="136"/>
      <c r="SZI17" s="136"/>
      <c r="SZJ17" s="136"/>
      <c r="SZK17" s="136"/>
      <c r="SZL17" s="136"/>
      <c r="SZM17" s="136"/>
      <c r="SZN17" s="136"/>
      <c r="SZO17" s="136"/>
      <c r="SZP17" s="136"/>
      <c r="SZQ17" s="136"/>
      <c r="SZR17" s="136"/>
      <c r="SZS17" s="136"/>
      <c r="SZT17" s="136"/>
      <c r="SZU17" s="136"/>
      <c r="SZV17" s="136"/>
      <c r="SZW17" s="136"/>
      <c r="SZX17" s="136"/>
      <c r="SZY17" s="136"/>
      <c r="SZZ17" s="136"/>
      <c r="TAA17" s="136"/>
      <c r="TAB17" s="136"/>
      <c r="TAC17" s="136"/>
      <c r="TAD17" s="136"/>
      <c r="TAE17" s="136"/>
      <c r="TAF17" s="136"/>
      <c r="TAG17" s="136"/>
      <c r="TAH17" s="136"/>
      <c r="TAI17" s="136"/>
      <c r="TAJ17" s="136"/>
      <c r="TAK17" s="136"/>
      <c r="TAL17" s="136"/>
      <c r="TAM17" s="136"/>
      <c r="TAN17" s="136"/>
      <c r="TAO17" s="136"/>
      <c r="TAP17" s="136"/>
      <c r="TAQ17" s="136"/>
      <c r="TAR17" s="136"/>
      <c r="TAS17" s="136"/>
      <c r="TAT17" s="136"/>
      <c r="TAU17" s="136"/>
      <c r="TAV17" s="136"/>
      <c r="TAW17" s="136"/>
      <c r="TAX17" s="136"/>
      <c r="TAY17" s="136"/>
      <c r="TAZ17" s="136"/>
      <c r="TBA17" s="136"/>
      <c r="TBB17" s="136"/>
      <c r="TBC17" s="136"/>
      <c r="TBD17" s="136"/>
      <c r="TBE17" s="136"/>
      <c r="TBF17" s="136"/>
      <c r="TBG17" s="136"/>
      <c r="TBH17" s="136"/>
      <c r="TBI17" s="136"/>
      <c r="TBJ17" s="136"/>
      <c r="TBK17" s="136"/>
      <c r="TBL17" s="136"/>
      <c r="TBM17" s="136"/>
      <c r="TBN17" s="136"/>
      <c r="TBO17" s="136"/>
      <c r="TBP17" s="136"/>
      <c r="TBQ17" s="136"/>
      <c r="TBR17" s="136"/>
      <c r="TBS17" s="136"/>
      <c r="TBT17" s="136"/>
      <c r="TBU17" s="136"/>
      <c r="TBV17" s="136"/>
      <c r="TBW17" s="136"/>
      <c r="TBX17" s="136"/>
      <c r="TBY17" s="136"/>
      <c r="TBZ17" s="136"/>
      <c r="TCA17" s="136"/>
      <c r="TCB17" s="136"/>
      <c r="TCC17" s="136"/>
      <c r="TCD17" s="136"/>
      <c r="TCE17" s="136"/>
      <c r="TCF17" s="136"/>
      <c r="TCG17" s="136"/>
      <c r="TCH17" s="136"/>
      <c r="TCI17" s="136"/>
      <c r="TCJ17" s="136"/>
      <c r="TCK17" s="136"/>
      <c r="TCL17" s="136"/>
      <c r="TCM17" s="136"/>
      <c r="TCN17" s="136"/>
      <c r="TCO17" s="136"/>
      <c r="TCP17" s="136"/>
      <c r="TCQ17" s="136"/>
      <c r="TCR17" s="136"/>
      <c r="TCS17" s="136"/>
      <c r="TCT17" s="136"/>
      <c r="TCU17" s="136"/>
      <c r="TCV17" s="136"/>
      <c r="TCW17" s="136"/>
      <c r="TCX17" s="136"/>
      <c r="TCY17" s="136"/>
      <c r="TCZ17" s="136"/>
      <c r="TDA17" s="136"/>
      <c r="TDB17" s="136"/>
      <c r="TDC17" s="136"/>
      <c r="TDD17" s="136"/>
      <c r="TDE17" s="136"/>
      <c r="TDF17" s="136"/>
      <c r="TDG17" s="136"/>
      <c r="TDH17" s="136"/>
      <c r="TDI17" s="136"/>
      <c r="TDJ17" s="136"/>
      <c r="TDK17" s="136"/>
      <c r="TDL17" s="136"/>
      <c r="TDM17" s="136"/>
      <c r="TDN17" s="136"/>
      <c r="TDO17" s="136"/>
      <c r="TDP17" s="136"/>
      <c r="TDQ17" s="136"/>
      <c r="TDR17" s="136"/>
      <c r="TDS17" s="136"/>
      <c r="TDT17" s="136"/>
      <c r="TDU17" s="136"/>
      <c r="TDV17" s="136"/>
      <c r="TDW17" s="136"/>
      <c r="TDX17" s="136"/>
      <c r="TDY17" s="136"/>
      <c r="TDZ17" s="136"/>
      <c r="TEA17" s="136"/>
      <c r="TEB17" s="136"/>
      <c r="TEC17" s="136"/>
      <c r="TED17" s="136"/>
      <c r="TEE17" s="136"/>
      <c r="TEF17" s="136"/>
      <c r="TEG17" s="136"/>
      <c r="TEH17" s="136"/>
      <c r="TEI17" s="136"/>
      <c r="TEJ17" s="136"/>
      <c r="TEK17" s="136"/>
      <c r="TEL17" s="136"/>
      <c r="TEM17" s="136"/>
      <c r="TEN17" s="136"/>
      <c r="TEO17" s="136"/>
      <c r="TEP17" s="136"/>
      <c r="TEQ17" s="136"/>
      <c r="TER17" s="136"/>
      <c r="TES17" s="136"/>
      <c r="TET17" s="136"/>
      <c r="TEU17" s="136"/>
      <c r="TEV17" s="136"/>
      <c r="TEW17" s="136"/>
      <c r="TEX17" s="136"/>
      <c r="TEY17" s="136"/>
      <c r="TEZ17" s="136"/>
      <c r="TFA17" s="136"/>
      <c r="TFB17" s="136"/>
      <c r="TFC17" s="136"/>
      <c r="TFD17" s="136"/>
      <c r="TFE17" s="136"/>
      <c r="TFF17" s="136"/>
      <c r="TFG17" s="136"/>
      <c r="TFH17" s="136"/>
      <c r="TFI17" s="136"/>
      <c r="TFJ17" s="136"/>
      <c r="TFK17" s="136"/>
      <c r="TFL17" s="136"/>
      <c r="TFM17" s="136"/>
      <c r="TFN17" s="136"/>
      <c r="TFO17" s="136"/>
      <c r="TFP17" s="136"/>
      <c r="TFQ17" s="136"/>
      <c r="TFR17" s="136"/>
      <c r="TFS17" s="136"/>
      <c r="TFT17" s="136"/>
      <c r="TFU17" s="136"/>
      <c r="TFV17" s="136"/>
      <c r="TFW17" s="136"/>
      <c r="TFX17" s="136"/>
      <c r="TFY17" s="136"/>
      <c r="TFZ17" s="136"/>
      <c r="TGA17" s="136"/>
      <c r="TGB17" s="136"/>
      <c r="TGC17" s="136"/>
      <c r="TGD17" s="136"/>
      <c r="TGE17" s="136"/>
      <c r="TGF17" s="136"/>
      <c r="TGG17" s="136"/>
      <c r="TGH17" s="136"/>
      <c r="TGI17" s="136"/>
      <c r="TGJ17" s="136"/>
      <c r="TGK17" s="136"/>
      <c r="TGL17" s="136"/>
      <c r="TGM17" s="136"/>
      <c r="TGN17" s="136"/>
      <c r="TGO17" s="136"/>
      <c r="TGP17" s="136"/>
      <c r="TGQ17" s="136"/>
      <c r="TGR17" s="136"/>
      <c r="TGS17" s="136"/>
      <c r="TGT17" s="136"/>
      <c r="TGU17" s="136"/>
      <c r="TGV17" s="136"/>
      <c r="TGW17" s="136"/>
      <c r="TGX17" s="136"/>
      <c r="TGY17" s="136"/>
      <c r="TGZ17" s="136"/>
      <c r="THA17" s="136"/>
      <c r="THB17" s="136"/>
      <c r="THC17" s="136"/>
      <c r="THD17" s="136"/>
      <c r="THE17" s="136"/>
      <c r="THF17" s="136"/>
      <c r="THG17" s="136"/>
      <c r="THH17" s="136"/>
      <c r="THI17" s="136"/>
      <c r="THJ17" s="136"/>
      <c r="THK17" s="136"/>
      <c r="THL17" s="136"/>
      <c r="THM17" s="136"/>
      <c r="THN17" s="136"/>
      <c r="THO17" s="136"/>
      <c r="THP17" s="136"/>
      <c r="THQ17" s="136"/>
      <c r="THR17" s="136"/>
      <c r="THS17" s="136"/>
      <c r="THT17" s="136"/>
      <c r="THU17" s="136"/>
      <c r="THV17" s="136"/>
      <c r="THW17" s="136"/>
      <c r="THX17" s="136"/>
      <c r="THY17" s="136"/>
      <c r="THZ17" s="136"/>
      <c r="TIA17" s="136"/>
      <c r="TIB17" s="136"/>
      <c r="TIC17" s="136"/>
      <c r="TID17" s="136"/>
      <c r="TIE17" s="136"/>
      <c r="TIF17" s="136"/>
      <c r="TIG17" s="136"/>
      <c r="TIH17" s="136"/>
      <c r="TII17" s="136"/>
      <c r="TIJ17" s="136"/>
      <c r="TIK17" s="136"/>
      <c r="TIL17" s="136"/>
      <c r="TIM17" s="136"/>
      <c r="TIN17" s="136"/>
      <c r="TIO17" s="136"/>
      <c r="TIP17" s="136"/>
      <c r="TIQ17" s="136"/>
      <c r="TIR17" s="136"/>
      <c r="TIS17" s="136"/>
      <c r="TIT17" s="136"/>
      <c r="TIU17" s="136"/>
      <c r="TIV17" s="136"/>
      <c r="TIW17" s="136"/>
      <c r="TIX17" s="136"/>
      <c r="TIY17" s="136"/>
      <c r="TIZ17" s="136"/>
      <c r="TJA17" s="136"/>
      <c r="TJB17" s="136"/>
      <c r="TJC17" s="136"/>
      <c r="TJD17" s="136"/>
      <c r="TJE17" s="136"/>
      <c r="TJF17" s="136"/>
      <c r="TJG17" s="136"/>
      <c r="TJH17" s="136"/>
      <c r="TJI17" s="136"/>
      <c r="TJJ17" s="136"/>
      <c r="TJK17" s="136"/>
      <c r="TJL17" s="136"/>
      <c r="TJM17" s="136"/>
      <c r="TJN17" s="136"/>
      <c r="TJO17" s="136"/>
      <c r="TJP17" s="136"/>
      <c r="TJQ17" s="136"/>
      <c r="TJR17" s="136"/>
      <c r="TJS17" s="136"/>
      <c r="TJT17" s="136"/>
      <c r="TJU17" s="136"/>
      <c r="TJV17" s="136"/>
      <c r="TJW17" s="136"/>
      <c r="TJX17" s="136"/>
      <c r="TJY17" s="136"/>
      <c r="TJZ17" s="136"/>
      <c r="TKA17" s="136"/>
      <c r="TKB17" s="136"/>
      <c r="TKC17" s="136"/>
      <c r="TKD17" s="136"/>
      <c r="TKE17" s="136"/>
      <c r="TKF17" s="136"/>
      <c r="TKG17" s="136"/>
      <c r="TKH17" s="136"/>
      <c r="TKI17" s="136"/>
      <c r="TKJ17" s="136"/>
      <c r="TKK17" s="136"/>
      <c r="TKL17" s="136"/>
      <c r="TKM17" s="136"/>
      <c r="TKN17" s="136"/>
      <c r="TKO17" s="136"/>
      <c r="TKP17" s="136"/>
      <c r="TKQ17" s="136"/>
      <c r="TKR17" s="136"/>
      <c r="TKS17" s="136"/>
      <c r="TKT17" s="136"/>
      <c r="TKU17" s="136"/>
      <c r="TKV17" s="136"/>
      <c r="TKW17" s="136"/>
      <c r="TKX17" s="136"/>
      <c r="TKY17" s="136"/>
      <c r="TKZ17" s="136"/>
      <c r="TLA17" s="136"/>
      <c r="TLB17" s="136"/>
      <c r="TLC17" s="136"/>
      <c r="TLD17" s="136"/>
      <c r="TLE17" s="136"/>
      <c r="TLF17" s="136"/>
      <c r="TLG17" s="136"/>
      <c r="TLH17" s="136"/>
      <c r="TLI17" s="136"/>
      <c r="TLJ17" s="136"/>
      <c r="TLK17" s="136"/>
      <c r="TLL17" s="136"/>
      <c r="TLM17" s="136"/>
      <c r="TLN17" s="136"/>
      <c r="TLO17" s="136"/>
      <c r="TLP17" s="136"/>
      <c r="TLQ17" s="136"/>
      <c r="TLR17" s="136"/>
      <c r="TLS17" s="136"/>
      <c r="TLT17" s="136"/>
      <c r="TLU17" s="136"/>
      <c r="TLV17" s="136"/>
      <c r="TLW17" s="136"/>
      <c r="TLX17" s="136"/>
      <c r="TLY17" s="136"/>
      <c r="TLZ17" s="136"/>
      <c r="TMA17" s="136"/>
      <c r="TMB17" s="136"/>
      <c r="TMC17" s="136"/>
      <c r="TMD17" s="136"/>
      <c r="TME17" s="136"/>
      <c r="TMF17" s="136"/>
      <c r="TMG17" s="136"/>
      <c r="TMH17" s="136"/>
      <c r="TMI17" s="136"/>
      <c r="TMJ17" s="136"/>
      <c r="TMK17" s="136"/>
      <c r="TML17" s="136"/>
      <c r="TMM17" s="136"/>
      <c r="TMN17" s="136"/>
      <c r="TMO17" s="136"/>
      <c r="TMP17" s="136"/>
      <c r="TMQ17" s="136"/>
      <c r="TMR17" s="136"/>
      <c r="TMS17" s="136"/>
      <c r="TMT17" s="136"/>
      <c r="TMU17" s="136"/>
      <c r="TMV17" s="136"/>
      <c r="TMW17" s="136"/>
      <c r="TMX17" s="136"/>
      <c r="TMY17" s="136"/>
      <c r="TMZ17" s="136"/>
      <c r="TNA17" s="136"/>
      <c r="TNB17" s="136"/>
      <c r="TNC17" s="136"/>
      <c r="TND17" s="136"/>
      <c r="TNE17" s="136"/>
      <c r="TNF17" s="136"/>
      <c r="TNG17" s="136"/>
      <c r="TNH17" s="136"/>
      <c r="TNI17" s="136"/>
      <c r="TNJ17" s="136"/>
      <c r="TNK17" s="136"/>
      <c r="TNL17" s="136"/>
      <c r="TNM17" s="136"/>
      <c r="TNN17" s="136"/>
      <c r="TNO17" s="136"/>
      <c r="TNP17" s="136"/>
      <c r="TNQ17" s="136"/>
      <c r="TNR17" s="136"/>
      <c r="TNS17" s="136"/>
      <c r="TNT17" s="136"/>
      <c r="TNU17" s="136"/>
      <c r="TNV17" s="136"/>
      <c r="TNW17" s="136"/>
      <c r="TNX17" s="136"/>
      <c r="TNY17" s="136"/>
      <c r="TNZ17" s="136"/>
      <c r="TOA17" s="136"/>
      <c r="TOB17" s="136"/>
      <c r="TOC17" s="136"/>
      <c r="TOD17" s="136"/>
      <c r="TOE17" s="136"/>
      <c r="TOF17" s="136"/>
      <c r="TOG17" s="136"/>
      <c r="TOH17" s="136"/>
      <c r="TOI17" s="136"/>
      <c r="TOJ17" s="136"/>
      <c r="TOK17" s="136"/>
      <c r="TOL17" s="136"/>
      <c r="TOM17" s="136"/>
      <c r="TON17" s="136"/>
      <c r="TOO17" s="136"/>
      <c r="TOP17" s="136"/>
      <c r="TOQ17" s="136"/>
      <c r="TOR17" s="136"/>
      <c r="TOS17" s="136"/>
      <c r="TOT17" s="136"/>
      <c r="TOU17" s="136"/>
      <c r="TOV17" s="136"/>
      <c r="TOW17" s="136"/>
      <c r="TOX17" s="136"/>
      <c r="TOY17" s="136"/>
      <c r="TOZ17" s="136"/>
      <c r="TPA17" s="136"/>
      <c r="TPB17" s="136"/>
      <c r="TPC17" s="136"/>
      <c r="TPD17" s="136"/>
      <c r="TPE17" s="136"/>
      <c r="TPF17" s="136"/>
      <c r="TPG17" s="136"/>
      <c r="TPH17" s="136"/>
      <c r="TPI17" s="136"/>
      <c r="TPJ17" s="136"/>
      <c r="TPK17" s="136"/>
      <c r="TPL17" s="136"/>
      <c r="TPM17" s="136"/>
      <c r="TPN17" s="136"/>
      <c r="TPO17" s="136"/>
      <c r="TPP17" s="136"/>
      <c r="TPQ17" s="136"/>
      <c r="TPR17" s="136"/>
      <c r="TPS17" s="136"/>
      <c r="TPT17" s="136"/>
      <c r="TPU17" s="136"/>
      <c r="TPV17" s="136"/>
      <c r="TPW17" s="136"/>
      <c r="TPX17" s="136"/>
      <c r="TPY17" s="136"/>
      <c r="TPZ17" s="136"/>
      <c r="TQA17" s="136"/>
      <c r="TQB17" s="136"/>
      <c r="TQC17" s="136"/>
      <c r="TQD17" s="136"/>
      <c r="TQE17" s="136"/>
      <c r="TQF17" s="136"/>
      <c r="TQG17" s="136"/>
      <c r="TQH17" s="136"/>
      <c r="TQI17" s="136"/>
      <c r="TQJ17" s="136"/>
      <c r="TQK17" s="136"/>
      <c r="TQL17" s="136"/>
      <c r="TQM17" s="136"/>
      <c r="TQN17" s="136"/>
      <c r="TQO17" s="136"/>
      <c r="TQP17" s="136"/>
      <c r="TQQ17" s="136"/>
      <c r="TQR17" s="136"/>
      <c r="TQS17" s="136"/>
      <c r="TQT17" s="136"/>
      <c r="TQU17" s="136"/>
      <c r="TQV17" s="136"/>
      <c r="TQW17" s="136"/>
      <c r="TQX17" s="136"/>
      <c r="TQY17" s="136"/>
      <c r="TQZ17" s="136"/>
      <c r="TRA17" s="136"/>
      <c r="TRB17" s="136"/>
      <c r="TRC17" s="136"/>
      <c r="TRD17" s="136"/>
      <c r="TRE17" s="136"/>
      <c r="TRF17" s="136"/>
      <c r="TRG17" s="136"/>
      <c r="TRH17" s="136"/>
      <c r="TRI17" s="136"/>
      <c r="TRJ17" s="136"/>
      <c r="TRK17" s="136"/>
      <c r="TRL17" s="136"/>
      <c r="TRM17" s="136"/>
      <c r="TRN17" s="136"/>
      <c r="TRO17" s="136"/>
      <c r="TRP17" s="136"/>
      <c r="TRQ17" s="136"/>
      <c r="TRR17" s="136"/>
      <c r="TRS17" s="136"/>
      <c r="TRT17" s="136"/>
      <c r="TRU17" s="136"/>
      <c r="TRV17" s="136"/>
      <c r="TRW17" s="136"/>
      <c r="TRX17" s="136"/>
      <c r="TRY17" s="136"/>
      <c r="TRZ17" s="136"/>
      <c r="TSA17" s="136"/>
      <c r="TSB17" s="136"/>
      <c r="TSC17" s="136"/>
      <c r="TSD17" s="136"/>
      <c r="TSE17" s="136"/>
      <c r="TSF17" s="136"/>
      <c r="TSG17" s="136"/>
      <c r="TSH17" s="136"/>
      <c r="TSI17" s="136"/>
      <c r="TSJ17" s="136"/>
      <c r="TSK17" s="136"/>
      <c r="TSL17" s="136"/>
      <c r="TSM17" s="136"/>
      <c r="TSN17" s="136"/>
      <c r="TSO17" s="136"/>
      <c r="TSP17" s="136"/>
      <c r="TSQ17" s="136"/>
      <c r="TSR17" s="136"/>
      <c r="TSS17" s="136"/>
      <c r="TST17" s="136"/>
      <c r="TSU17" s="136"/>
      <c r="TSV17" s="136"/>
      <c r="TSW17" s="136"/>
      <c r="TSX17" s="136"/>
      <c r="TSY17" s="136"/>
      <c r="TSZ17" s="136"/>
      <c r="TTA17" s="136"/>
      <c r="TTB17" s="136"/>
      <c r="TTC17" s="136"/>
      <c r="TTD17" s="136"/>
      <c r="TTE17" s="136"/>
      <c r="TTF17" s="136"/>
      <c r="TTG17" s="136"/>
      <c r="TTH17" s="136"/>
      <c r="TTI17" s="136"/>
      <c r="TTJ17" s="136"/>
      <c r="TTK17" s="136"/>
      <c r="TTL17" s="136"/>
      <c r="TTM17" s="136"/>
      <c r="TTN17" s="136"/>
      <c r="TTO17" s="136"/>
      <c r="TTP17" s="136"/>
      <c r="TTQ17" s="136"/>
      <c r="TTR17" s="136"/>
      <c r="TTS17" s="136"/>
      <c r="TTT17" s="136"/>
      <c r="TTU17" s="136"/>
      <c r="TTV17" s="136"/>
      <c r="TTW17" s="136"/>
      <c r="TTX17" s="136"/>
      <c r="TTY17" s="136"/>
      <c r="TTZ17" s="136"/>
      <c r="TUA17" s="136"/>
      <c r="TUB17" s="136"/>
      <c r="TUC17" s="136"/>
      <c r="TUD17" s="136"/>
      <c r="TUE17" s="136"/>
      <c r="TUF17" s="136"/>
      <c r="TUG17" s="136"/>
      <c r="TUH17" s="136"/>
      <c r="TUI17" s="136"/>
      <c r="TUJ17" s="136"/>
      <c r="TUK17" s="136"/>
      <c r="TUL17" s="136"/>
      <c r="TUM17" s="136"/>
      <c r="TUN17" s="136"/>
      <c r="TUO17" s="136"/>
      <c r="TUP17" s="136"/>
      <c r="TUQ17" s="136"/>
      <c r="TUR17" s="136"/>
      <c r="TUS17" s="136"/>
      <c r="TUT17" s="136"/>
      <c r="TUU17" s="136"/>
      <c r="TUV17" s="136"/>
      <c r="TUW17" s="136"/>
      <c r="TUX17" s="136"/>
      <c r="TUY17" s="136"/>
      <c r="TUZ17" s="136"/>
      <c r="TVA17" s="136"/>
      <c r="TVB17" s="136"/>
      <c r="TVC17" s="136"/>
      <c r="TVD17" s="136"/>
      <c r="TVE17" s="136"/>
      <c r="TVF17" s="136"/>
      <c r="TVG17" s="136"/>
      <c r="TVH17" s="136"/>
      <c r="TVI17" s="136"/>
      <c r="TVJ17" s="136"/>
      <c r="TVK17" s="136"/>
      <c r="TVL17" s="136"/>
      <c r="TVM17" s="136"/>
      <c r="TVN17" s="136"/>
      <c r="TVO17" s="136"/>
      <c r="TVP17" s="136"/>
      <c r="TVQ17" s="136"/>
      <c r="TVR17" s="136"/>
      <c r="TVS17" s="136"/>
      <c r="TVT17" s="136"/>
      <c r="TVU17" s="136"/>
      <c r="TVV17" s="136"/>
      <c r="TVW17" s="136"/>
      <c r="TVX17" s="136"/>
      <c r="TVY17" s="136"/>
      <c r="TVZ17" s="136"/>
      <c r="TWA17" s="136"/>
      <c r="TWB17" s="136"/>
      <c r="TWC17" s="136"/>
      <c r="TWD17" s="136"/>
      <c r="TWE17" s="136"/>
      <c r="TWF17" s="136"/>
      <c r="TWG17" s="136"/>
      <c r="TWH17" s="136"/>
      <c r="TWI17" s="136"/>
      <c r="TWJ17" s="136"/>
      <c r="TWK17" s="136"/>
      <c r="TWL17" s="136"/>
      <c r="TWM17" s="136"/>
      <c r="TWN17" s="136"/>
      <c r="TWO17" s="136"/>
      <c r="TWP17" s="136"/>
      <c r="TWQ17" s="136"/>
      <c r="TWR17" s="136"/>
      <c r="TWS17" s="136"/>
      <c r="TWT17" s="136"/>
      <c r="TWU17" s="136"/>
      <c r="TWV17" s="136"/>
      <c r="TWW17" s="136"/>
      <c r="TWX17" s="136"/>
      <c r="TWY17" s="136"/>
      <c r="TWZ17" s="136"/>
      <c r="TXA17" s="136"/>
      <c r="TXB17" s="136"/>
      <c r="TXC17" s="136"/>
      <c r="TXD17" s="136"/>
      <c r="TXE17" s="136"/>
      <c r="TXF17" s="136"/>
      <c r="TXG17" s="136"/>
      <c r="TXH17" s="136"/>
      <c r="TXI17" s="136"/>
      <c r="TXJ17" s="136"/>
      <c r="TXK17" s="136"/>
      <c r="TXL17" s="136"/>
      <c r="TXM17" s="136"/>
      <c r="TXN17" s="136"/>
      <c r="TXO17" s="136"/>
      <c r="TXP17" s="136"/>
      <c r="TXQ17" s="136"/>
      <c r="TXR17" s="136"/>
      <c r="TXS17" s="136"/>
      <c r="TXT17" s="136"/>
      <c r="TXU17" s="136"/>
      <c r="TXV17" s="136"/>
      <c r="TXW17" s="136"/>
      <c r="TXX17" s="136"/>
      <c r="TXY17" s="136"/>
      <c r="TXZ17" s="136"/>
      <c r="TYA17" s="136"/>
      <c r="TYB17" s="136"/>
      <c r="TYC17" s="136"/>
      <c r="TYD17" s="136"/>
      <c r="TYE17" s="136"/>
      <c r="TYF17" s="136"/>
      <c r="TYG17" s="136"/>
      <c r="TYH17" s="136"/>
      <c r="TYI17" s="136"/>
      <c r="TYJ17" s="136"/>
      <c r="TYK17" s="136"/>
      <c r="TYL17" s="136"/>
      <c r="TYM17" s="136"/>
      <c r="TYN17" s="136"/>
      <c r="TYO17" s="136"/>
      <c r="TYP17" s="136"/>
      <c r="TYQ17" s="136"/>
      <c r="TYR17" s="136"/>
      <c r="TYS17" s="136"/>
      <c r="TYT17" s="136"/>
      <c r="TYU17" s="136"/>
      <c r="TYV17" s="136"/>
      <c r="TYW17" s="136"/>
      <c r="TYX17" s="136"/>
      <c r="TYY17" s="136"/>
      <c r="TYZ17" s="136"/>
      <c r="TZA17" s="136"/>
      <c r="TZB17" s="136"/>
      <c r="TZC17" s="136"/>
      <c r="TZD17" s="136"/>
      <c r="TZE17" s="136"/>
      <c r="TZF17" s="136"/>
      <c r="TZG17" s="136"/>
      <c r="TZH17" s="136"/>
      <c r="TZI17" s="136"/>
      <c r="TZJ17" s="136"/>
      <c r="TZK17" s="136"/>
      <c r="TZL17" s="136"/>
      <c r="TZM17" s="136"/>
      <c r="TZN17" s="136"/>
      <c r="TZO17" s="136"/>
      <c r="TZP17" s="136"/>
      <c r="TZQ17" s="136"/>
      <c r="TZR17" s="136"/>
      <c r="TZS17" s="136"/>
      <c r="TZT17" s="136"/>
      <c r="TZU17" s="136"/>
      <c r="TZV17" s="136"/>
      <c r="TZW17" s="136"/>
      <c r="TZX17" s="136"/>
      <c r="TZY17" s="136"/>
      <c r="TZZ17" s="136"/>
      <c r="UAA17" s="136"/>
      <c r="UAB17" s="136"/>
      <c r="UAC17" s="136"/>
      <c r="UAD17" s="136"/>
      <c r="UAE17" s="136"/>
      <c r="UAF17" s="136"/>
      <c r="UAG17" s="136"/>
      <c r="UAH17" s="136"/>
      <c r="UAI17" s="136"/>
      <c r="UAJ17" s="136"/>
      <c r="UAK17" s="136"/>
      <c r="UAL17" s="136"/>
      <c r="UAM17" s="136"/>
      <c r="UAN17" s="136"/>
      <c r="UAO17" s="136"/>
      <c r="UAP17" s="136"/>
      <c r="UAQ17" s="136"/>
      <c r="UAR17" s="136"/>
      <c r="UAS17" s="136"/>
      <c r="UAT17" s="136"/>
      <c r="UAU17" s="136"/>
      <c r="UAV17" s="136"/>
      <c r="UAW17" s="136"/>
      <c r="UAX17" s="136"/>
      <c r="UAY17" s="136"/>
      <c r="UAZ17" s="136"/>
      <c r="UBA17" s="136"/>
      <c r="UBB17" s="136"/>
      <c r="UBC17" s="136"/>
      <c r="UBD17" s="136"/>
      <c r="UBE17" s="136"/>
      <c r="UBF17" s="136"/>
      <c r="UBG17" s="136"/>
      <c r="UBH17" s="136"/>
      <c r="UBI17" s="136"/>
      <c r="UBJ17" s="136"/>
      <c r="UBK17" s="136"/>
      <c r="UBL17" s="136"/>
      <c r="UBM17" s="136"/>
      <c r="UBN17" s="136"/>
      <c r="UBO17" s="136"/>
      <c r="UBP17" s="136"/>
      <c r="UBQ17" s="136"/>
      <c r="UBR17" s="136"/>
      <c r="UBS17" s="136"/>
      <c r="UBT17" s="136"/>
      <c r="UBU17" s="136"/>
      <c r="UBV17" s="136"/>
      <c r="UBW17" s="136"/>
      <c r="UBX17" s="136"/>
      <c r="UBY17" s="136"/>
      <c r="UBZ17" s="136"/>
      <c r="UCA17" s="136"/>
      <c r="UCB17" s="136"/>
      <c r="UCC17" s="136"/>
      <c r="UCD17" s="136"/>
      <c r="UCE17" s="136"/>
      <c r="UCF17" s="136"/>
      <c r="UCG17" s="136"/>
      <c r="UCH17" s="136"/>
      <c r="UCI17" s="136"/>
      <c r="UCJ17" s="136"/>
      <c r="UCK17" s="136"/>
      <c r="UCL17" s="136"/>
      <c r="UCM17" s="136"/>
      <c r="UCN17" s="136"/>
      <c r="UCO17" s="136"/>
      <c r="UCP17" s="136"/>
      <c r="UCQ17" s="136"/>
      <c r="UCR17" s="136"/>
      <c r="UCS17" s="136"/>
      <c r="UCT17" s="136"/>
      <c r="UCU17" s="136"/>
      <c r="UCV17" s="136"/>
      <c r="UCW17" s="136"/>
      <c r="UCX17" s="136"/>
      <c r="UCY17" s="136"/>
      <c r="UCZ17" s="136"/>
      <c r="UDA17" s="136"/>
      <c r="UDB17" s="136"/>
      <c r="UDC17" s="136"/>
      <c r="UDD17" s="136"/>
      <c r="UDE17" s="136"/>
      <c r="UDF17" s="136"/>
      <c r="UDG17" s="136"/>
      <c r="UDH17" s="136"/>
      <c r="UDI17" s="136"/>
      <c r="UDJ17" s="136"/>
      <c r="UDK17" s="136"/>
      <c r="UDL17" s="136"/>
      <c r="UDM17" s="136"/>
      <c r="UDN17" s="136"/>
      <c r="UDO17" s="136"/>
      <c r="UDP17" s="136"/>
      <c r="UDQ17" s="136"/>
      <c r="UDR17" s="136"/>
      <c r="UDS17" s="136"/>
      <c r="UDT17" s="136"/>
      <c r="UDU17" s="136"/>
      <c r="UDV17" s="136"/>
      <c r="UDW17" s="136"/>
      <c r="UDX17" s="136"/>
      <c r="UDY17" s="136"/>
      <c r="UDZ17" s="136"/>
      <c r="UEA17" s="136"/>
      <c r="UEB17" s="136"/>
      <c r="UEC17" s="136"/>
      <c r="UED17" s="136"/>
      <c r="UEE17" s="136"/>
      <c r="UEF17" s="136"/>
      <c r="UEG17" s="136"/>
      <c r="UEH17" s="136"/>
      <c r="UEI17" s="136"/>
      <c r="UEJ17" s="136"/>
      <c r="UEK17" s="136"/>
      <c r="UEL17" s="136"/>
      <c r="UEM17" s="136"/>
      <c r="UEN17" s="136"/>
      <c r="UEO17" s="136"/>
      <c r="UEP17" s="136"/>
      <c r="UEQ17" s="136"/>
      <c r="UER17" s="136"/>
      <c r="UES17" s="136"/>
      <c r="UET17" s="136"/>
      <c r="UEU17" s="136"/>
      <c r="UEV17" s="136"/>
      <c r="UEW17" s="136"/>
      <c r="UEX17" s="136"/>
      <c r="UEY17" s="136"/>
      <c r="UEZ17" s="136"/>
      <c r="UFA17" s="136"/>
      <c r="UFB17" s="136"/>
      <c r="UFC17" s="136"/>
      <c r="UFD17" s="136"/>
      <c r="UFE17" s="136"/>
      <c r="UFF17" s="136"/>
      <c r="UFG17" s="136"/>
      <c r="UFH17" s="136"/>
      <c r="UFI17" s="136"/>
      <c r="UFJ17" s="136"/>
      <c r="UFK17" s="136"/>
      <c r="UFL17" s="136"/>
      <c r="UFM17" s="136"/>
      <c r="UFN17" s="136"/>
      <c r="UFO17" s="136"/>
      <c r="UFP17" s="136"/>
      <c r="UFQ17" s="136"/>
      <c r="UFR17" s="136"/>
      <c r="UFS17" s="136"/>
      <c r="UFT17" s="136"/>
      <c r="UFU17" s="136"/>
      <c r="UFV17" s="136"/>
      <c r="UFW17" s="136"/>
      <c r="UFX17" s="136"/>
      <c r="UFY17" s="136"/>
      <c r="UFZ17" s="136"/>
      <c r="UGA17" s="136"/>
      <c r="UGB17" s="136"/>
      <c r="UGC17" s="136"/>
      <c r="UGD17" s="136"/>
      <c r="UGE17" s="136"/>
      <c r="UGF17" s="136"/>
      <c r="UGG17" s="136"/>
      <c r="UGH17" s="136"/>
      <c r="UGI17" s="136"/>
      <c r="UGJ17" s="136"/>
      <c r="UGK17" s="136"/>
      <c r="UGL17" s="136"/>
      <c r="UGM17" s="136"/>
      <c r="UGN17" s="136"/>
      <c r="UGO17" s="136"/>
      <c r="UGP17" s="136"/>
      <c r="UGQ17" s="136"/>
      <c r="UGR17" s="136"/>
      <c r="UGS17" s="136"/>
      <c r="UGT17" s="136"/>
      <c r="UGU17" s="136"/>
      <c r="UGV17" s="136"/>
      <c r="UGW17" s="136"/>
      <c r="UGX17" s="136"/>
      <c r="UGY17" s="136"/>
      <c r="UGZ17" s="136"/>
      <c r="UHA17" s="136"/>
      <c r="UHB17" s="136"/>
      <c r="UHC17" s="136"/>
      <c r="UHD17" s="136"/>
      <c r="UHE17" s="136"/>
      <c r="UHF17" s="136"/>
      <c r="UHG17" s="136"/>
      <c r="UHH17" s="136"/>
      <c r="UHI17" s="136"/>
      <c r="UHJ17" s="136"/>
      <c r="UHK17" s="136"/>
      <c r="UHL17" s="136"/>
      <c r="UHM17" s="136"/>
      <c r="UHN17" s="136"/>
      <c r="UHO17" s="136"/>
      <c r="UHP17" s="136"/>
      <c r="UHQ17" s="136"/>
      <c r="UHR17" s="136"/>
      <c r="UHS17" s="136"/>
      <c r="UHT17" s="136"/>
      <c r="UHU17" s="136"/>
      <c r="UHV17" s="136"/>
      <c r="UHW17" s="136"/>
      <c r="UHX17" s="136"/>
      <c r="UHY17" s="136"/>
      <c r="UHZ17" s="136"/>
      <c r="UIA17" s="136"/>
      <c r="UIB17" s="136"/>
      <c r="UIC17" s="136"/>
      <c r="UID17" s="136"/>
      <c r="UIE17" s="136"/>
      <c r="UIF17" s="136"/>
      <c r="UIG17" s="136"/>
      <c r="UIH17" s="136"/>
      <c r="UII17" s="136"/>
      <c r="UIJ17" s="136"/>
      <c r="UIK17" s="136"/>
      <c r="UIL17" s="136"/>
      <c r="UIM17" s="136"/>
      <c r="UIN17" s="136"/>
      <c r="UIO17" s="136"/>
      <c r="UIP17" s="136"/>
      <c r="UIQ17" s="136"/>
      <c r="UIR17" s="136"/>
      <c r="UIS17" s="136"/>
      <c r="UIT17" s="136"/>
      <c r="UIU17" s="136"/>
      <c r="UIV17" s="136"/>
      <c r="UIW17" s="136"/>
      <c r="UIX17" s="136"/>
      <c r="UIY17" s="136"/>
      <c r="UIZ17" s="136"/>
      <c r="UJA17" s="136"/>
      <c r="UJB17" s="136"/>
      <c r="UJC17" s="136"/>
      <c r="UJD17" s="136"/>
      <c r="UJE17" s="136"/>
      <c r="UJF17" s="136"/>
      <c r="UJG17" s="136"/>
      <c r="UJH17" s="136"/>
      <c r="UJI17" s="136"/>
      <c r="UJJ17" s="136"/>
      <c r="UJK17" s="136"/>
      <c r="UJL17" s="136"/>
      <c r="UJM17" s="136"/>
      <c r="UJN17" s="136"/>
      <c r="UJO17" s="136"/>
      <c r="UJP17" s="136"/>
      <c r="UJQ17" s="136"/>
      <c r="UJR17" s="136"/>
      <c r="UJS17" s="136"/>
      <c r="UJT17" s="136"/>
      <c r="UJU17" s="136"/>
      <c r="UJV17" s="136"/>
      <c r="UJW17" s="136"/>
      <c r="UJX17" s="136"/>
      <c r="UJY17" s="136"/>
      <c r="UJZ17" s="136"/>
      <c r="UKA17" s="136"/>
      <c r="UKB17" s="136"/>
      <c r="UKC17" s="136"/>
      <c r="UKD17" s="136"/>
      <c r="UKE17" s="136"/>
      <c r="UKF17" s="136"/>
      <c r="UKG17" s="136"/>
      <c r="UKH17" s="136"/>
      <c r="UKI17" s="136"/>
      <c r="UKJ17" s="136"/>
      <c r="UKK17" s="136"/>
      <c r="UKL17" s="136"/>
      <c r="UKM17" s="136"/>
      <c r="UKN17" s="136"/>
      <c r="UKO17" s="136"/>
      <c r="UKP17" s="136"/>
      <c r="UKQ17" s="136"/>
      <c r="UKR17" s="136"/>
      <c r="UKS17" s="136"/>
      <c r="UKT17" s="136"/>
      <c r="UKU17" s="136"/>
      <c r="UKV17" s="136"/>
      <c r="UKW17" s="136"/>
      <c r="UKX17" s="136"/>
      <c r="UKY17" s="136"/>
      <c r="UKZ17" s="136"/>
      <c r="ULA17" s="136"/>
      <c r="ULB17" s="136"/>
      <c r="ULC17" s="136"/>
      <c r="ULD17" s="136"/>
      <c r="ULE17" s="136"/>
      <c r="ULF17" s="136"/>
      <c r="ULG17" s="136"/>
      <c r="ULH17" s="136"/>
      <c r="ULI17" s="136"/>
      <c r="ULJ17" s="136"/>
      <c r="ULK17" s="136"/>
      <c r="ULL17" s="136"/>
      <c r="ULM17" s="136"/>
      <c r="ULN17" s="136"/>
      <c r="ULO17" s="136"/>
      <c r="ULP17" s="136"/>
      <c r="ULQ17" s="136"/>
      <c r="ULR17" s="136"/>
      <c r="ULS17" s="136"/>
      <c r="ULT17" s="136"/>
      <c r="ULU17" s="136"/>
      <c r="ULV17" s="136"/>
      <c r="ULW17" s="136"/>
      <c r="ULX17" s="136"/>
      <c r="ULY17" s="136"/>
      <c r="ULZ17" s="136"/>
      <c r="UMA17" s="136"/>
      <c r="UMB17" s="136"/>
      <c r="UMC17" s="136"/>
      <c r="UMD17" s="136"/>
      <c r="UME17" s="136"/>
      <c r="UMF17" s="136"/>
      <c r="UMG17" s="136"/>
      <c r="UMH17" s="136"/>
      <c r="UMI17" s="136"/>
      <c r="UMJ17" s="136"/>
      <c r="UMK17" s="136"/>
      <c r="UML17" s="136"/>
      <c r="UMM17" s="136"/>
      <c r="UMN17" s="136"/>
      <c r="UMO17" s="136"/>
      <c r="UMP17" s="136"/>
      <c r="UMQ17" s="136"/>
      <c r="UMR17" s="136"/>
      <c r="UMS17" s="136"/>
      <c r="UMT17" s="136"/>
      <c r="UMU17" s="136"/>
      <c r="UMV17" s="136"/>
      <c r="UMW17" s="136"/>
      <c r="UMX17" s="136"/>
      <c r="UMY17" s="136"/>
      <c r="UMZ17" s="136"/>
      <c r="UNA17" s="136"/>
      <c r="UNB17" s="136"/>
      <c r="UNC17" s="136"/>
      <c r="UND17" s="136"/>
      <c r="UNE17" s="136"/>
      <c r="UNF17" s="136"/>
      <c r="UNG17" s="136"/>
      <c r="UNH17" s="136"/>
      <c r="UNI17" s="136"/>
      <c r="UNJ17" s="136"/>
      <c r="UNK17" s="136"/>
      <c r="UNL17" s="136"/>
      <c r="UNM17" s="136"/>
      <c r="UNN17" s="136"/>
      <c r="UNO17" s="136"/>
      <c r="UNP17" s="136"/>
      <c r="UNQ17" s="136"/>
      <c r="UNR17" s="136"/>
      <c r="UNS17" s="136"/>
      <c r="UNT17" s="136"/>
      <c r="UNU17" s="136"/>
      <c r="UNV17" s="136"/>
      <c r="UNW17" s="136"/>
      <c r="UNX17" s="136"/>
      <c r="UNY17" s="136"/>
      <c r="UNZ17" s="136"/>
      <c r="UOA17" s="136"/>
      <c r="UOB17" s="136"/>
      <c r="UOC17" s="136"/>
      <c r="UOD17" s="136"/>
      <c r="UOE17" s="136"/>
      <c r="UOF17" s="136"/>
      <c r="UOG17" s="136"/>
      <c r="UOH17" s="136"/>
      <c r="UOI17" s="136"/>
      <c r="UOJ17" s="136"/>
      <c r="UOK17" s="136"/>
      <c r="UOL17" s="136"/>
      <c r="UOM17" s="136"/>
      <c r="UON17" s="136"/>
      <c r="UOO17" s="136"/>
      <c r="UOP17" s="136"/>
      <c r="UOQ17" s="136"/>
      <c r="UOR17" s="136"/>
      <c r="UOS17" s="136"/>
      <c r="UOT17" s="136"/>
      <c r="UOU17" s="136"/>
      <c r="UOV17" s="136"/>
      <c r="UOW17" s="136"/>
      <c r="UOX17" s="136"/>
      <c r="UOY17" s="136"/>
      <c r="UOZ17" s="136"/>
      <c r="UPA17" s="136"/>
      <c r="UPB17" s="136"/>
      <c r="UPC17" s="136"/>
      <c r="UPD17" s="136"/>
      <c r="UPE17" s="136"/>
      <c r="UPF17" s="136"/>
      <c r="UPG17" s="136"/>
      <c r="UPH17" s="136"/>
      <c r="UPI17" s="136"/>
      <c r="UPJ17" s="136"/>
      <c r="UPK17" s="136"/>
      <c r="UPL17" s="136"/>
      <c r="UPM17" s="136"/>
      <c r="UPN17" s="136"/>
      <c r="UPO17" s="136"/>
      <c r="UPP17" s="136"/>
      <c r="UPQ17" s="136"/>
      <c r="UPR17" s="136"/>
      <c r="UPS17" s="136"/>
      <c r="UPT17" s="136"/>
      <c r="UPU17" s="136"/>
      <c r="UPV17" s="136"/>
      <c r="UPW17" s="136"/>
      <c r="UPX17" s="136"/>
      <c r="UPY17" s="136"/>
      <c r="UPZ17" s="136"/>
      <c r="UQA17" s="136"/>
      <c r="UQB17" s="136"/>
      <c r="UQC17" s="136"/>
      <c r="UQD17" s="136"/>
      <c r="UQE17" s="136"/>
      <c r="UQF17" s="136"/>
      <c r="UQG17" s="136"/>
      <c r="UQH17" s="136"/>
      <c r="UQI17" s="136"/>
      <c r="UQJ17" s="136"/>
      <c r="UQK17" s="136"/>
      <c r="UQL17" s="136"/>
      <c r="UQM17" s="136"/>
      <c r="UQN17" s="136"/>
      <c r="UQO17" s="136"/>
      <c r="UQP17" s="136"/>
      <c r="UQQ17" s="136"/>
      <c r="UQR17" s="136"/>
      <c r="UQS17" s="136"/>
      <c r="UQT17" s="136"/>
      <c r="UQU17" s="136"/>
      <c r="UQV17" s="136"/>
      <c r="UQW17" s="136"/>
      <c r="UQX17" s="136"/>
      <c r="UQY17" s="136"/>
      <c r="UQZ17" s="136"/>
      <c r="URA17" s="136"/>
      <c r="URB17" s="136"/>
      <c r="URC17" s="136"/>
      <c r="URD17" s="136"/>
      <c r="URE17" s="136"/>
      <c r="URF17" s="136"/>
      <c r="URG17" s="136"/>
      <c r="URH17" s="136"/>
      <c r="URI17" s="136"/>
      <c r="URJ17" s="136"/>
      <c r="URK17" s="136"/>
      <c r="URL17" s="136"/>
      <c r="URM17" s="136"/>
      <c r="URN17" s="136"/>
      <c r="URO17" s="136"/>
      <c r="URP17" s="136"/>
      <c r="URQ17" s="136"/>
      <c r="URR17" s="136"/>
      <c r="URS17" s="136"/>
      <c r="URT17" s="136"/>
      <c r="URU17" s="136"/>
      <c r="URV17" s="136"/>
      <c r="URW17" s="136"/>
      <c r="URX17" s="136"/>
      <c r="URY17" s="136"/>
      <c r="URZ17" s="136"/>
      <c r="USA17" s="136"/>
      <c r="USB17" s="136"/>
      <c r="USC17" s="136"/>
      <c r="USD17" s="136"/>
      <c r="USE17" s="136"/>
      <c r="USF17" s="136"/>
      <c r="USG17" s="136"/>
      <c r="USH17" s="136"/>
      <c r="USI17" s="136"/>
      <c r="USJ17" s="136"/>
      <c r="USK17" s="136"/>
      <c r="USL17" s="136"/>
      <c r="USM17" s="136"/>
      <c r="USN17" s="136"/>
      <c r="USO17" s="136"/>
      <c r="USP17" s="136"/>
      <c r="USQ17" s="136"/>
      <c r="USR17" s="136"/>
      <c r="USS17" s="136"/>
      <c r="UST17" s="136"/>
      <c r="USU17" s="136"/>
      <c r="USV17" s="136"/>
      <c r="USW17" s="136"/>
      <c r="USX17" s="136"/>
      <c r="USY17" s="136"/>
      <c r="USZ17" s="136"/>
      <c r="UTA17" s="136"/>
      <c r="UTB17" s="136"/>
      <c r="UTC17" s="136"/>
      <c r="UTD17" s="136"/>
      <c r="UTE17" s="136"/>
      <c r="UTF17" s="136"/>
      <c r="UTG17" s="136"/>
      <c r="UTH17" s="136"/>
      <c r="UTI17" s="136"/>
      <c r="UTJ17" s="136"/>
      <c r="UTK17" s="136"/>
      <c r="UTL17" s="136"/>
      <c r="UTM17" s="136"/>
      <c r="UTN17" s="136"/>
      <c r="UTO17" s="136"/>
      <c r="UTP17" s="136"/>
      <c r="UTQ17" s="136"/>
      <c r="UTR17" s="136"/>
      <c r="UTS17" s="136"/>
      <c r="UTT17" s="136"/>
      <c r="UTU17" s="136"/>
      <c r="UTV17" s="136"/>
      <c r="UTW17" s="136"/>
      <c r="UTX17" s="136"/>
      <c r="UTY17" s="136"/>
      <c r="UTZ17" s="136"/>
      <c r="UUA17" s="136"/>
      <c r="UUB17" s="136"/>
      <c r="UUC17" s="136"/>
      <c r="UUD17" s="136"/>
      <c r="UUE17" s="136"/>
      <c r="UUF17" s="136"/>
      <c r="UUG17" s="136"/>
      <c r="UUH17" s="136"/>
      <c r="UUI17" s="136"/>
      <c r="UUJ17" s="136"/>
      <c r="UUK17" s="136"/>
      <c r="UUL17" s="136"/>
      <c r="UUM17" s="136"/>
      <c r="UUN17" s="136"/>
      <c r="UUO17" s="136"/>
      <c r="UUP17" s="136"/>
      <c r="UUQ17" s="136"/>
      <c r="UUR17" s="136"/>
      <c r="UUS17" s="136"/>
      <c r="UUT17" s="136"/>
      <c r="UUU17" s="136"/>
      <c r="UUV17" s="136"/>
      <c r="UUW17" s="136"/>
      <c r="UUX17" s="136"/>
      <c r="UUY17" s="136"/>
      <c r="UUZ17" s="136"/>
      <c r="UVA17" s="136"/>
      <c r="UVB17" s="136"/>
      <c r="UVC17" s="136"/>
      <c r="UVD17" s="136"/>
      <c r="UVE17" s="136"/>
      <c r="UVF17" s="136"/>
      <c r="UVG17" s="136"/>
      <c r="UVH17" s="136"/>
      <c r="UVI17" s="136"/>
      <c r="UVJ17" s="136"/>
      <c r="UVK17" s="136"/>
      <c r="UVL17" s="136"/>
      <c r="UVM17" s="136"/>
      <c r="UVN17" s="136"/>
      <c r="UVO17" s="136"/>
      <c r="UVP17" s="136"/>
      <c r="UVQ17" s="136"/>
      <c r="UVR17" s="136"/>
      <c r="UVS17" s="136"/>
      <c r="UVT17" s="136"/>
      <c r="UVU17" s="136"/>
      <c r="UVV17" s="136"/>
      <c r="UVW17" s="136"/>
      <c r="UVX17" s="136"/>
      <c r="UVY17" s="136"/>
      <c r="UVZ17" s="136"/>
      <c r="UWA17" s="136"/>
      <c r="UWB17" s="136"/>
      <c r="UWC17" s="136"/>
      <c r="UWD17" s="136"/>
      <c r="UWE17" s="136"/>
      <c r="UWF17" s="136"/>
      <c r="UWG17" s="136"/>
      <c r="UWH17" s="136"/>
      <c r="UWI17" s="136"/>
      <c r="UWJ17" s="136"/>
      <c r="UWK17" s="136"/>
      <c r="UWL17" s="136"/>
      <c r="UWM17" s="136"/>
      <c r="UWN17" s="136"/>
      <c r="UWO17" s="136"/>
      <c r="UWP17" s="136"/>
      <c r="UWQ17" s="136"/>
      <c r="UWR17" s="136"/>
      <c r="UWS17" s="136"/>
      <c r="UWT17" s="136"/>
      <c r="UWU17" s="136"/>
      <c r="UWV17" s="136"/>
      <c r="UWW17" s="136"/>
      <c r="UWX17" s="136"/>
      <c r="UWY17" s="136"/>
      <c r="UWZ17" s="136"/>
      <c r="UXA17" s="136"/>
      <c r="UXB17" s="136"/>
      <c r="UXC17" s="136"/>
      <c r="UXD17" s="136"/>
      <c r="UXE17" s="136"/>
      <c r="UXF17" s="136"/>
      <c r="UXG17" s="136"/>
      <c r="UXH17" s="136"/>
      <c r="UXI17" s="136"/>
      <c r="UXJ17" s="136"/>
      <c r="UXK17" s="136"/>
      <c r="UXL17" s="136"/>
      <c r="UXM17" s="136"/>
      <c r="UXN17" s="136"/>
      <c r="UXO17" s="136"/>
      <c r="UXP17" s="136"/>
      <c r="UXQ17" s="136"/>
      <c r="UXR17" s="136"/>
      <c r="UXS17" s="136"/>
      <c r="UXT17" s="136"/>
      <c r="UXU17" s="136"/>
      <c r="UXV17" s="136"/>
      <c r="UXW17" s="136"/>
      <c r="UXX17" s="136"/>
      <c r="UXY17" s="136"/>
      <c r="UXZ17" s="136"/>
      <c r="UYA17" s="136"/>
      <c r="UYB17" s="136"/>
      <c r="UYC17" s="136"/>
      <c r="UYD17" s="136"/>
      <c r="UYE17" s="136"/>
      <c r="UYF17" s="136"/>
      <c r="UYG17" s="136"/>
      <c r="UYH17" s="136"/>
      <c r="UYI17" s="136"/>
      <c r="UYJ17" s="136"/>
      <c r="UYK17" s="136"/>
      <c r="UYL17" s="136"/>
      <c r="UYM17" s="136"/>
      <c r="UYN17" s="136"/>
      <c r="UYO17" s="136"/>
      <c r="UYP17" s="136"/>
      <c r="UYQ17" s="136"/>
      <c r="UYR17" s="136"/>
      <c r="UYS17" s="136"/>
      <c r="UYT17" s="136"/>
      <c r="UYU17" s="136"/>
      <c r="UYV17" s="136"/>
      <c r="UYW17" s="136"/>
      <c r="UYX17" s="136"/>
      <c r="UYY17" s="136"/>
      <c r="UYZ17" s="136"/>
      <c r="UZA17" s="136"/>
      <c r="UZB17" s="136"/>
      <c r="UZC17" s="136"/>
      <c r="UZD17" s="136"/>
      <c r="UZE17" s="136"/>
      <c r="UZF17" s="136"/>
      <c r="UZG17" s="136"/>
      <c r="UZH17" s="136"/>
      <c r="UZI17" s="136"/>
      <c r="UZJ17" s="136"/>
      <c r="UZK17" s="136"/>
      <c r="UZL17" s="136"/>
      <c r="UZM17" s="136"/>
      <c r="UZN17" s="136"/>
      <c r="UZO17" s="136"/>
      <c r="UZP17" s="136"/>
      <c r="UZQ17" s="136"/>
      <c r="UZR17" s="136"/>
      <c r="UZS17" s="136"/>
      <c r="UZT17" s="136"/>
      <c r="UZU17" s="136"/>
      <c r="UZV17" s="136"/>
      <c r="UZW17" s="136"/>
      <c r="UZX17" s="136"/>
      <c r="UZY17" s="136"/>
      <c r="UZZ17" s="136"/>
      <c r="VAA17" s="136"/>
      <c r="VAB17" s="136"/>
      <c r="VAC17" s="136"/>
      <c r="VAD17" s="136"/>
      <c r="VAE17" s="136"/>
      <c r="VAF17" s="136"/>
      <c r="VAG17" s="136"/>
      <c r="VAH17" s="136"/>
      <c r="VAI17" s="136"/>
      <c r="VAJ17" s="136"/>
      <c r="VAK17" s="136"/>
      <c r="VAL17" s="136"/>
      <c r="VAM17" s="136"/>
      <c r="VAN17" s="136"/>
      <c r="VAO17" s="136"/>
      <c r="VAP17" s="136"/>
      <c r="VAQ17" s="136"/>
      <c r="VAR17" s="136"/>
      <c r="VAS17" s="136"/>
      <c r="VAT17" s="136"/>
      <c r="VAU17" s="136"/>
      <c r="VAV17" s="136"/>
      <c r="VAW17" s="136"/>
      <c r="VAX17" s="136"/>
      <c r="VAY17" s="136"/>
      <c r="VAZ17" s="136"/>
      <c r="VBA17" s="136"/>
      <c r="VBB17" s="136"/>
      <c r="VBC17" s="136"/>
      <c r="VBD17" s="136"/>
      <c r="VBE17" s="136"/>
      <c r="VBF17" s="136"/>
      <c r="VBG17" s="136"/>
      <c r="VBH17" s="136"/>
      <c r="VBI17" s="136"/>
      <c r="VBJ17" s="136"/>
      <c r="VBK17" s="136"/>
      <c r="VBL17" s="136"/>
      <c r="VBM17" s="136"/>
      <c r="VBN17" s="136"/>
      <c r="VBO17" s="136"/>
      <c r="VBP17" s="136"/>
      <c r="VBQ17" s="136"/>
      <c r="VBR17" s="136"/>
      <c r="VBS17" s="136"/>
      <c r="VBT17" s="136"/>
      <c r="VBU17" s="136"/>
      <c r="VBV17" s="136"/>
      <c r="VBW17" s="136"/>
      <c r="VBX17" s="136"/>
      <c r="VBY17" s="136"/>
      <c r="VBZ17" s="136"/>
      <c r="VCA17" s="136"/>
      <c r="VCB17" s="136"/>
      <c r="VCC17" s="136"/>
      <c r="VCD17" s="136"/>
      <c r="VCE17" s="136"/>
      <c r="VCF17" s="136"/>
      <c r="VCG17" s="136"/>
      <c r="VCH17" s="136"/>
      <c r="VCI17" s="136"/>
      <c r="VCJ17" s="136"/>
      <c r="VCK17" s="136"/>
      <c r="VCL17" s="136"/>
      <c r="VCM17" s="136"/>
      <c r="VCN17" s="136"/>
      <c r="VCO17" s="136"/>
      <c r="VCP17" s="136"/>
      <c r="VCQ17" s="136"/>
      <c r="VCR17" s="136"/>
      <c r="VCS17" s="136"/>
      <c r="VCT17" s="136"/>
      <c r="VCU17" s="136"/>
      <c r="VCV17" s="136"/>
      <c r="VCW17" s="136"/>
      <c r="VCX17" s="136"/>
      <c r="VCY17" s="136"/>
      <c r="VCZ17" s="136"/>
      <c r="VDA17" s="136"/>
      <c r="VDB17" s="136"/>
      <c r="VDC17" s="136"/>
      <c r="VDD17" s="136"/>
      <c r="VDE17" s="136"/>
      <c r="VDF17" s="136"/>
      <c r="VDG17" s="136"/>
      <c r="VDH17" s="136"/>
      <c r="VDI17" s="136"/>
      <c r="VDJ17" s="136"/>
      <c r="VDK17" s="136"/>
      <c r="VDL17" s="136"/>
      <c r="VDM17" s="136"/>
      <c r="VDN17" s="136"/>
      <c r="VDO17" s="136"/>
      <c r="VDP17" s="136"/>
      <c r="VDQ17" s="136"/>
      <c r="VDR17" s="136"/>
      <c r="VDS17" s="136"/>
      <c r="VDT17" s="136"/>
      <c r="VDU17" s="136"/>
      <c r="VDV17" s="136"/>
      <c r="VDW17" s="136"/>
      <c r="VDX17" s="136"/>
      <c r="VDY17" s="136"/>
      <c r="VDZ17" s="136"/>
      <c r="VEA17" s="136"/>
      <c r="VEB17" s="136"/>
      <c r="VEC17" s="136"/>
      <c r="VED17" s="136"/>
      <c r="VEE17" s="136"/>
      <c r="VEF17" s="136"/>
      <c r="VEG17" s="136"/>
      <c r="VEH17" s="136"/>
      <c r="VEI17" s="136"/>
      <c r="VEJ17" s="136"/>
      <c r="VEK17" s="136"/>
      <c r="VEL17" s="136"/>
      <c r="VEM17" s="136"/>
      <c r="VEN17" s="136"/>
      <c r="VEO17" s="136"/>
      <c r="VEP17" s="136"/>
      <c r="VEQ17" s="136"/>
      <c r="VER17" s="136"/>
      <c r="VES17" s="136"/>
      <c r="VET17" s="136"/>
      <c r="VEU17" s="136"/>
      <c r="VEV17" s="136"/>
      <c r="VEW17" s="136"/>
      <c r="VEX17" s="136"/>
      <c r="VEY17" s="136"/>
      <c r="VEZ17" s="136"/>
      <c r="VFA17" s="136"/>
      <c r="VFB17" s="136"/>
      <c r="VFC17" s="136"/>
      <c r="VFD17" s="136"/>
      <c r="VFE17" s="136"/>
      <c r="VFF17" s="136"/>
      <c r="VFG17" s="136"/>
      <c r="VFH17" s="136"/>
      <c r="VFI17" s="136"/>
      <c r="VFJ17" s="136"/>
      <c r="VFK17" s="136"/>
      <c r="VFL17" s="136"/>
      <c r="VFM17" s="136"/>
      <c r="VFN17" s="136"/>
      <c r="VFO17" s="136"/>
      <c r="VFP17" s="136"/>
      <c r="VFQ17" s="136"/>
      <c r="VFR17" s="136"/>
      <c r="VFS17" s="136"/>
      <c r="VFT17" s="136"/>
      <c r="VFU17" s="136"/>
      <c r="VFV17" s="136"/>
      <c r="VFW17" s="136"/>
      <c r="VFX17" s="136"/>
      <c r="VFY17" s="136"/>
      <c r="VFZ17" s="136"/>
      <c r="VGA17" s="136"/>
      <c r="VGB17" s="136"/>
      <c r="VGC17" s="136"/>
      <c r="VGD17" s="136"/>
      <c r="VGE17" s="136"/>
      <c r="VGF17" s="136"/>
      <c r="VGG17" s="136"/>
      <c r="VGH17" s="136"/>
      <c r="VGI17" s="136"/>
      <c r="VGJ17" s="136"/>
      <c r="VGK17" s="136"/>
      <c r="VGL17" s="136"/>
      <c r="VGM17" s="136"/>
      <c r="VGN17" s="136"/>
      <c r="VGO17" s="136"/>
      <c r="VGP17" s="136"/>
      <c r="VGQ17" s="136"/>
      <c r="VGR17" s="136"/>
      <c r="VGS17" s="136"/>
      <c r="VGT17" s="136"/>
      <c r="VGU17" s="136"/>
      <c r="VGV17" s="136"/>
      <c r="VGW17" s="136"/>
      <c r="VGX17" s="136"/>
      <c r="VGY17" s="136"/>
      <c r="VGZ17" s="136"/>
      <c r="VHA17" s="136"/>
      <c r="VHB17" s="136"/>
      <c r="VHC17" s="136"/>
      <c r="VHD17" s="136"/>
      <c r="VHE17" s="136"/>
      <c r="VHF17" s="136"/>
      <c r="VHG17" s="136"/>
      <c r="VHH17" s="136"/>
      <c r="VHI17" s="136"/>
      <c r="VHJ17" s="136"/>
      <c r="VHK17" s="136"/>
      <c r="VHL17" s="136"/>
      <c r="VHM17" s="136"/>
      <c r="VHN17" s="136"/>
      <c r="VHO17" s="136"/>
      <c r="VHP17" s="136"/>
      <c r="VHQ17" s="136"/>
      <c r="VHR17" s="136"/>
      <c r="VHS17" s="136"/>
      <c r="VHT17" s="136"/>
      <c r="VHU17" s="136"/>
      <c r="VHV17" s="136"/>
      <c r="VHW17" s="136"/>
      <c r="VHX17" s="136"/>
      <c r="VHY17" s="136"/>
      <c r="VHZ17" s="136"/>
      <c r="VIA17" s="136"/>
      <c r="VIB17" s="136"/>
      <c r="VIC17" s="136"/>
      <c r="VID17" s="136"/>
      <c r="VIE17" s="136"/>
      <c r="VIF17" s="136"/>
      <c r="VIG17" s="136"/>
      <c r="VIH17" s="136"/>
      <c r="VII17" s="136"/>
      <c r="VIJ17" s="136"/>
      <c r="VIK17" s="136"/>
      <c r="VIL17" s="136"/>
      <c r="VIM17" s="136"/>
      <c r="VIN17" s="136"/>
      <c r="VIO17" s="136"/>
      <c r="VIP17" s="136"/>
      <c r="VIQ17" s="136"/>
      <c r="VIR17" s="136"/>
      <c r="VIS17" s="136"/>
      <c r="VIT17" s="136"/>
      <c r="VIU17" s="136"/>
      <c r="VIV17" s="136"/>
      <c r="VIW17" s="136"/>
      <c r="VIX17" s="136"/>
      <c r="VIY17" s="136"/>
      <c r="VIZ17" s="136"/>
      <c r="VJA17" s="136"/>
      <c r="VJB17" s="136"/>
      <c r="VJC17" s="136"/>
      <c r="VJD17" s="136"/>
      <c r="VJE17" s="136"/>
      <c r="VJF17" s="136"/>
      <c r="VJG17" s="136"/>
      <c r="VJH17" s="136"/>
      <c r="VJI17" s="136"/>
      <c r="VJJ17" s="136"/>
      <c r="VJK17" s="136"/>
      <c r="VJL17" s="136"/>
      <c r="VJM17" s="136"/>
      <c r="VJN17" s="136"/>
      <c r="VJO17" s="136"/>
      <c r="VJP17" s="136"/>
      <c r="VJQ17" s="136"/>
      <c r="VJR17" s="136"/>
      <c r="VJS17" s="136"/>
      <c r="VJT17" s="136"/>
      <c r="VJU17" s="136"/>
      <c r="VJV17" s="136"/>
      <c r="VJW17" s="136"/>
      <c r="VJX17" s="136"/>
      <c r="VJY17" s="136"/>
      <c r="VJZ17" s="136"/>
      <c r="VKA17" s="136"/>
      <c r="VKB17" s="136"/>
      <c r="VKC17" s="136"/>
      <c r="VKD17" s="136"/>
      <c r="VKE17" s="136"/>
      <c r="VKF17" s="136"/>
      <c r="VKG17" s="136"/>
      <c r="VKH17" s="136"/>
      <c r="VKI17" s="136"/>
      <c r="VKJ17" s="136"/>
      <c r="VKK17" s="136"/>
      <c r="VKL17" s="136"/>
      <c r="VKM17" s="136"/>
      <c r="VKN17" s="136"/>
      <c r="VKO17" s="136"/>
      <c r="VKP17" s="136"/>
      <c r="VKQ17" s="136"/>
      <c r="VKR17" s="136"/>
      <c r="VKS17" s="136"/>
      <c r="VKT17" s="136"/>
      <c r="VKU17" s="136"/>
      <c r="VKV17" s="136"/>
      <c r="VKW17" s="136"/>
      <c r="VKX17" s="136"/>
      <c r="VKY17" s="136"/>
      <c r="VKZ17" s="136"/>
      <c r="VLA17" s="136"/>
      <c r="VLB17" s="136"/>
      <c r="VLC17" s="136"/>
      <c r="VLD17" s="136"/>
      <c r="VLE17" s="136"/>
      <c r="VLF17" s="136"/>
      <c r="VLG17" s="136"/>
      <c r="VLH17" s="136"/>
      <c r="VLI17" s="136"/>
      <c r="VLJ17" s="136"/>
      <c r="VLK17" s="136"/>
      <c r="VLL17" s="136"/>
      <c r="VLM17" s="136"/>
      <c r="VLN17" s="136"/>
      <c r="VLO17" s="136"/>
      <c r="VLP17" s="136"/>
      <c r="VLQ17" s="136"/>
      <c r="VLR17" s="136"/>
      <c r="VLS17" s="136"/>
      <c r="VLT17" s="136"/>
      <c r="VLU17" s="136"/>
      <c r="VLV17" s="136"/>
      <c r="VLW17" s="136"/>
      <c r="VLX17" s="136"/>
      <c r="VLY17" s="136"/>
      <c r="VLZ17" s="136"/>
      <c r="VMA17" s="136"/>
      <c r="VMB17" s="136"/>
      <c r="VMC17" s="136"/>
      <c r="VMD17" s="136"/>
      <c r="VME17" s="136"/>
      <c r="VMF17" s="136"/>
      <c r="VMG17" s="136"/>
      <c r="VMH17" s="136"/>
      <c r="VMI17" s="136"/>
      <c r="VMJ17" s="136"/>
      <c r="VMK17" s="136"/>
      <c r="VML17" s="136"/>
      <c r="VMM17" s="136"/>
      <c r="VMN17" s="136"/>
      <c r="VMO17" s="136"/>
      <c r="VMP17" s="136"/>
      <c r="VMQ17" s="136"/>
      <c r="VMR17" s="136"/>
      <c r="VMS17" s="136"/>
      <c r="VMT17" s="136"/>
      <c r="VMU17" s="136"/>
      <c r="VMV17" s="136"/>
      <c r="VMW17" s="136"/>
      <c r="VMX17" s="136"/>
      <c r="VMY17" s="136"/>
      <c r="VMZ17" s="136"/>
      <c r="VNA17" s="136"/>
      <c r="VNB17" s="136"/>
      <c r="VNC17" s="136"/>
      <c r="VND17" s="136"/>
      <c r="VNE17" s="136"/>
      <c r="VNF17" s="136"/>
      <c r="VNG17" s="136"/>
      <c r="VNH17" s="136"/>
      <c r="VNI17" s="136"/>
      <c r="VNJ17" s="136"/>
      <c r="VNK17" s="136"/>
      <c r="VNL17" s="136"/>
      <c r="VNM17" s="136"/>
      <c r="VNN17" s="136"/>
      <c r="VNO17" s="136"/>
      <c r="VNP17" s="136"/>
      <c r="VNQ17" s="136"/>
      <c r="VNR17" s="136"/>
      <c r="VNS17" s="136"/>
      <c r="VNT17" s="136"/>
      <c r="VNU17" s="136"/>
      <c r="VNV17" s="136"/>
      <c r="VNW17" s="136"/>
      <c r="VNX17" s="136"/>
      <c r="VNY17" s="136"/>
      <c r="VNZ17" s="136"/>
      <c r="VOA17" s="136"/>
      <c r="VOB17" s="136"/>
      <c r="VOC17" s="136"/>
      <c r="VOD17" s="136"/>
      <c r="VOE17" s="136"/>
      <c r="VOF17" s="136"/>
      <c r="VOG17" s="136"/>
      <c r="VOH17" s="136"/>
      <c r="VOI17" s="136"/>
      <c r="VOJ17" s="136"/>
      <c r="VOK17" s="136"/>
      <c r="VOL17" s="136"/>
      <c r="VOM17" s="136"/>
      <c r="VON17" s="136"/>
      <c r="VOO17" s="136"/>
      <c r="VOP17" s="136"/>
      <c r="VOQ17" s="136"/>
      <c r="VOR17" s="136"/>
      <c r="VOS17" s="136"/>
      <c r="VOT17" s="136"/>
      <c r="VOU17" s="136"/>
      <c r="VOV17" s="136"/>
      <c r="VOW17" s="136"/>
      <c r="VOX17" s="136"/>
      <c r="VOY17" s="136"/>
      <c r="VOZ17" s="136"/>
      <c r="VPA17" s="136"/>
      <c r="VPB17" s="136"/>
      <c r="VPC17" s="136"/>
      <c r="VPD17" s="136"/>
      <c r="VPE17" s="136"/>
      <c r="VPF17" s="136"/>
      <c r="VPG17" s="136"/>
      <c r="VPH17" s="136"/>
      <c r="VPI17" s="136"/>
      <c r="VPJ17" s="136"/>
      <c r="VPK17" s="136"/>
      <c r="VPL17" s="136"/>
      <c r="VPM17" s="136"/>
      <c r="VPN17" s="136"/>
      <c r="VPO17" s="136"/>
      <c r="VPP17" s="136"/>
      <c r="VPQ17" s="136"/>
      <c r="VPR17" s="136"/>
      <c r="VPS17" s="136"/>
      <c r="VPT17" s="136"/>
      <c r="VPU17" s="136"/>
      <c r="VPV17" s="136"/>
      <c r="VPW17" s="136"/>
      <c r="VPX17" s="136"/>
      <c r="VPY17" s="136"/>
      <c r="VPZ17" s="136"/>
      <c r="VQA17" s="136"/>
      <c r="VQB17" s="136"/>
      <c r="VQC17" s="136"/>
      <c r="VQD17" s="136"/>
      <c r="VQE17" s="136"/>
      <c r="VQF17" s="136"/>
      <c r="VQG17" s="136"/>
      <c r="VQH17" s="136"/>
      <c r="VQI17" s="136"/>
      <c r="VQJ17" s="136"/>
      <c r="VQK17" s="136"/>
      <c r="VQL17" s="136"/>
      <c r="VQM17" s="136"/>
      <c r="VQN17" s="136"/>
      <c r="VQO17" s="136"/>
      <c r="VQP17" s="136"/>
      <c r="VQQ17" s="136"/>
      <c r="VQR17" s="136"/>
      <c r="VQS17" s="136"/>
      <c r="VQT17" s="136"/>
      <c r="VQU17" s="136"/>
      <c r="VQV17" s="136"/>
      <c r="VQW17" s="136"/>
      <c r="VQX17" s="136"/>
      <c r="VQY17" s="136"/>
      <c r="VQZ17" s="136"/>
      <c r="VRA17" s="136"/>
      <c r="VRB17" s="136"/>
      <c r="VRC17" s="136"/>
      <c r="VRD17" s="136"/>
      <c r="VRE17" s="136"/>
      <c r="VRF17" s="136"/>
      <c r="VRG17" s="136"/>
      <c r="VRH17" s="136"/>
      <c r="VRI17" s="136"/>
      <c r="VRJ17" s="136"/>
      <c r="VRK17" s="136"/>
      <c r="VRL17" s="136"/>
      <c r="VRM17" s="136"/>
      <c r="VRN17" s="136"/>
      <c r="VRO17" s="136"/>
      <c r="VRP17" s="136"/>
      <c r="VRQ17" s="136"/>
      <c r="VRR17" s="136"/>
      <c r="VRS17" s="136"/>
      <c r="VRT17" s="136"/>
      <c r="VRU17" s="136"/>
      <c r="VRV17" s="136"/>
      <c r="VRW17" s="136"/>
      <c r="VRX17" s="136"/>
      <c r="VRY17" s="136"/>
      <c r="VRZ17" s="136"/>
      <c r="VSA17" s="136"/>
      <c r="VSB17" s="136"/>
      <c r="VSC17" s="136"/>
      <c r="VSD17" s="136"/>
      <c r="VSE17" s="136"/>
      <c r="VSF17" s="136"/>
      <c r="VSG17" s="136"/>
      <c r="VSH17" s="136"/>
      <c r="VSI17" s="136"/>
      <c r="VSJ17" s="136"/>
      <c r="VSK17" s="136"/>
      <c r="VSL17" s="136"/>
      <c r="VSM17" s="136"/>
      <c r="VSN17" s="136"/>
      <c r="VSO17" s="136"/>
      <c r="VSP17" s="136"/>
      <c r="VSQ17" s="136"/>
      <c r="VSR17" s="136"/>
      <c r="VSS17" s="136"/>
      <c r="VST17" s="136"/>
      <c r="VSU17" s="136"/>
      <c r="VSV17" s="136"/>
      <c r="VSW17" s="136"/>
      <c r="VSX17" s="136"/>
      <c r="VSY17" s="136"/>
      <c r="VSZ17" s="136"/>
      <c r="VTA17" s="136"/>
      <c r="VTB17" s="136"/>
      <c r="VTC17" s="136"/>
      <c r="VTD17" s="136"/>
      <c r="VTE17" s="136"/>
      <c r="VTF17" s="136"/>
      <c r="VTG17" s="136"/>
      <c r="VTH17" s="136"/>
      <c r="VTI17" s="136"/>
      <c r="VTJ17" s="136"/>
      <c r="VTK17" s="136"/>
      <c r="VTL17" s="136"/>
      <c r="VTM17" s="136"/>
      <c r="VTN17" s="136"/>
      <c r="VTO17" s="136"/>
      <c r="VTP17" s="136"/>
      <c r="VTQ17" s="136"/>
      <c r="VTR17" s="136"/>
      <c r="VTS17" s="136"/>
      <c r="VTT17" s="136"/>
      <c r="VTU17" s="136"/>
      <c r="VTV17" s="136"/>
      <c r="VTW17" s="136"/>
      <c r="VTX17" s="136"/>
      <c r="VTY17" s="136"/>
      <c r="VTZ17" s="136"/>
      <c r="VUA17" s="136"/>
      <c r="VUB17" s="136"/>
      <c r="VUC17" s="136"/>
      <c r="VUD17" s="136"/>
      <c r="VUE17" s="136"/>
      <c r="VUF17" s="136"/>
      <c r="VUG17" s="136"/>
      <c r="VUH17" s="136"/>
      <c r="VUI17" s="136"/>
      <c r="VUJ17" s="136"/>
      <c r="VUK17" s="136"/>
      <c r="VUL17" s="136"/>
      <c r="VUM17" s="136"/>
      <c r="VUN17" s="136"/>
      <c r="VUO17" s="136"/>
      <c r="VUP17" s="136"/>
      <c r="VUQ17" s="136"/>
      <c r="VUR17" s="136"/>
      <c r="VUS17" s="136"/>
      <c r="VUT17" s="136"/>
      <c r="VUU17" s="136"/>
      <c r="VUV17" s="136"/>
      <c r="VUW17" s="136"/>
      <c r="VUX17" s="136"/>
      <c r="VUY17" s="136"/>
      <c r="VUZ17" s="136"/>
      <c r="VVA17" s="136"/>
      <c r="VVB17" s="136"/>
      <c r="VVC17" s="136"/>
      <c r="VVD17" s="136"/>
      <c r="VVE17" s="136"/>
      <c r="VVF17" s="136"/>
      <c r="VVG17" s="136"/>
      <c r="VVH17" s="136"/>
      <c r="VVI17" s="136"/>
      <c r="VVJ17" s="136"/>
      <c r="VVK17" s="136"/>
      <c r="VVL17" s="136"/>
      <c r="VVM17" s="136"/>
      <c r="VVN17" s="136"/>
      <c r="VVO17" s="136"/>
      <c r="VVP17" s="136"/>
      <c r="VVQ17" s="136"/>
      <c r="VVR17" s="136"/>
      <c r="VVS17" s="136"/>
      <c r="VVT17" s="136"/>
      <c r="VVU17" s="136"/>
      <c r="VVV17" s="136"/>
      <c r="VVW17" s="136"/>
      <c r="VVX17" s="136"/>
      <c r="VVY17" s="136"/>
      <c r="VVZ17" s="136"/>
      <c r="VWA17" s="136"/>
      <c r="VWB17" s="136"/>
      <c r="VWC17" s="136"/>
      <c r="VWD17" s="136"/>
      <c r="VWE17" s="136"/>
      <c r="VWF17" s="136"/>
      <c r="VWG17" s="136"/>
      <c r="VWH17" s="136"/>
      <c r="VWI17" s="136"/>
      <c r="VWJ17" s="136"/>
      <c r="VWK17" s="136"/>
      <c r="VWL17" s="136"/>
      <c r="VWM17" s="136"/>
      <c r="VWN17" s="136"/>
      <c r="VWO17" s="136"/>
      <c r="VWP17" s="136"/>
      <c r="VWQ17" s="136"/>
      <c r="VWR17" s="136"/>
      <c r="VWS17" s="136"/>
      <c r="VWT17" s="136"/>
      <c r="VWU17" s="136"/>
      <c r="VWV17" s="136"/>
      <c r="VWW17" s="136"/>
      <c r="VWX17" s="136"/>
      <c r="VWY17" s="136"/>
      <c r="VWZ17" s="136"/>
      <c r="VXA17" s="136"/>
      <c r="VXB17" s="136"/>
      <c r="VXC17" s="136"/>
      <c r="VXD17" s="136"/>
      <c r="VXE17" s="136"/>
      <c r="VXF17" s="136"/>
      <c r="VXG17" s="136"/>
      <c r="VXH17" s="136"/>
      <c r="VXI17" s="136"/>
      <c r="VXJ17" s="136"/>
      <c r="VXK17" s="136"/>
      <c r="VXL17" s="136"/>
      <c r="VXM17" s="136"/>
      <c r="VXN17" s="136"/>
      <c r="VXO17" s="136"/>
      <c r="VXP17" s="136"/>
      <c r="VXQ17" s="136"/>
      <c r="VXR17" s="136"/>
      <c r="VXS17" s="136"/>
      <c r="VXT17" s="136"/>
      <c r="VXU17" s="136"/>
      <c r="VXV17" s="136"/>
      <c r="VXW17" s="136"/>
      <c r="VXX17" s="136"/>
      <c r="VXY17" s="136"/>
      <c r="VXZ17" s="136"/>
      <c r="VYA17" s="136"/>
      <c r="VYB17" s="136"/>
      <c r="VYC17" s="136"/>
      <c r="VYD17" s="136"/>
      <c r="VYE17" s="136"/>
      <c r="VYF17" s="136"/>
      <c r="VYG17" s="136"/>
      <c r="VYH17" s="136"/>
      <c r="VYI17" s="136"/>
      <c r="VYJ17" s="136"/>
      <c r="VYK17" s="136"/>
      <c r="VYL17" s="136"/>
      <c r="VYM17" s="136"/>
      <c r="VYN17" s="136"/>
      <c r="VYO17" s="136"/>
      <c r="VYP17" s="136"/>
      <c r="VYQ17" s="136"/>
      <c r="VYR17" s="136"/>
      <c r="VYS17" s="136"/>
      <c r="VYT17" s="136"/>
      <c r="VYU17" s="136"/>
      <c r="VYV17" s="136"/>
      <c r="VYW17" s="136"/>
      <c r="VYX17" s="136"/>
      <c r="VYY17" s="136"/>
      <c r="VYZ17" s="136"/>
      <c r="VZA17" s="136"/>
      <c r="VZB17" s="136"/>
      <c r="VZC17" s="136"/>
      <c r="VZD17" s="136"/>
      <c r="VZE17" s="136"/>
      <c r="VZF17" s="136"/>
      <c r="VZG17" s="136"/>
      <c r="VZH17" s="136"/>
      <c r="VZI17" s="136"/>
      <c r="VZJ17" s="136"/>
      <c r="VZK17" s="136"/>
      <c r="VZL17" s="136"/>
      <c r="VZM17" s="136"/>
      <c r="VZN17" s="136"/>
      <c r="VZO17" s="136"/>
      <c r="VZP17" s="136"/>
      <c r="VZQ17" s="136"/>
      <c r="VZR17" s="136"/>
      <c r="VZS17" s="136"/>
      <c r="VZT17" s="136"/>
      <c r="VZU17" s="136"/>
      <c r="VZV17" s="136"/>
      <c r="VZW17" s="136"/>
      <c r="VZX17" s="136"/>
      <c r="VZY17" s="136"/>
      <c r="VZZ17" s="136"/>
      <c r="WAA17" s="136"/>
      <c r="WAB17" s="136"/>
      <c r="WAC17" s="136"/>
      <c r="WAD17" s="136"/>
      <c r="WAE17" s="136"/>
      <c r="WAF17" s="136"/>
      <c r="WAG17" s="136"/>
      <c r="WAH17" s="136"/>
      <c r="WAI17" s="136"/>
      <c r="WAJ17" s="136"/>
      <c r="WAK17" s="136"/>
      <c r="WAL17" s="136"/>
      <c r="WAM17" s="136"/>
      <c r="WAN17" s="136"/>
      <c r="WAO17" s="136"/>
      <c r="WAP17" s="136"/>
      <c r="WAQ17" s="136"/>
      <c r="WAR17" s="136"/>
      <c r="WAS17" s="136"/>
      <c r="WAT17" s="136"/>
      <c r="WAU17" s="136"/>
      <c r="WAV17" s="136"/>
      <c r="WAW17" s="136"/>
      <c r="WAX17" s="136"/>
      <c r="WAY17" s="136"/>
      <c r="WAZ17" s="136"/>
      <c r="WBA17" s="136"/>
      <c r="WBB17" s="136"/>
      <c r="WBC17" s="136"/>
      <c r="WBD17" s="136"/>
      <c r="WBE17" s="136"/>
      <c r="WBF17" s="136"/>
      <c r="WBG17" s="136"/>
      <c r="WBH17" s="136"/>
      <c r="WBI17" s="136"/>
      <c r="WBJ17" s="136"/>
      <c r="WBK17" s="136"/>
      <c r="WBL17" s="136"/>
      <c r="WBM17" s="136"/>
      <c r="WBN17" s="136"/>
      <c r="WBO17" s="136"/>
      <c r="WBP17" s="136"/>
      <c r="WBQ17" s="136"/>
      <c r="WBR17" s="136"/>
      <c r="WBS17" s="136"/>
      <c r="WBT17" s="136"/>
      <c r="WBU17" s="136"/>
      <c r="WBV17" s="136"/>
      <c r="WBW17" s="136"/>
      <c r="WBX17" s="136"/>
      <c r="WBY17" s="136"/>
      <c r="WBZ17" s="136"/>
      <c r="WCA17" s="136"/>
      <c r="WCB17" s="136"/>
      <c r="WCC17" s="136"/>
      <c r="WCD17" s="136"/>
      <c r="WCE17" s="136"/>
      <c r="WCF17" s="136"/>
      <c r="WCG17" s="136"/>
      <c r="WCH17" s="136"/>
      <c r="WCI17" s="136"/>
      <c r="WCJ17" s="136"/>
      <c r="WCK17" s="136"/>
      <c r="WCL17" s="136"/>
      <c r="WCM17" s="136"/>
      <c r="WCN17" s="136"/>
      <c r="WCO17" s="136"/>
      <c r="WCP17" s="136"/>
      <c r="WCQ17" s="136"/>
      <c r="WCR17" s="136"/>
      <c r="WCS17" s="136"/>
      <c r="WCT17" s="136"/>
      <c r="WCU17" s="136"/>
      <c r="WCV17" s="136"/>
      <c r="WCW17" s="136"/>
      <c r="WCX17" s="136"/>
      <c r="WCY17" s="136"/>
      <c r="WCZ17" s="136"/>
      <c r="WDA17" s="136"/>
      <c r="WDB17" s="136"/>
      <c r="WDC17" s="136"/>
      <c r="WDD17" s="136"/>
      <c r="WDE17" s="136"/>
      <c r="WDF17" s="136"/>
      <c r="WDG17" s="136"/>
      <c r="WDH17" s="136"/>
      <c r="WDI17" s="136"/>
      <c r="WDJ17" s="136"/>
      <c r="WDK17" s="136"/>
      <c r="WDL17" s="136"/>
      <c r="WDM17" s="136"/>
      <c r="WDN17" s="136"/>
      <c r="WDO17" s="136"/>
      <c r="WDP17" s="136"/>
      <c r="WDQ17" s="136"/>
      <c r="WDR17" s="136"/>
      <c r="WDS17" s="136"/>
      <c r="WDT17" s="136"/>
      <c r="WDU17" s="136"/>
      <c r="WDV17" s="136"/>
      <c r="WDW17" s="136"/>
      <c r="WDX17" s="136"/>
      <c r="WDY17" s="136"/>
      <c r="WDZ17" s="136"/>
      <c r="WEA17" s="136"/>
      <c r="WEB17" s="136"/>
      <c r="WEC17" s="136"/>
      <c r="WED17" s="136"/>
      <c r="WEE17" s="136"/>
      <c r="WEF17" s="136"/>
      <c r="WEG17" s="136"/>
      <c r="WEH17" s="136"/>
      <c r="WEI17" s="136"/>
      <c r="WEJ17" s="136"/>
      <c r="WEK17" s="136"/>
      <c r="WEL17" s="136"/>
      <c r="WEM17" s="136"/>
      <c r="WEN17" s="136"/>
      <c r="WEO17" s="136"/>
      <c r="WEP17" s="136"/>
      <c r="WEQ17" s="136"/>
      <c r="WER17" s="136"/>
      <c r="WES17" s="136"/>
      <c r="WET17" s="136"/>
      <c r="WEU17" s="136"/>
      <c r="WEV17" s="136"/>
      <c r="WEW17" s="136"/>
      <c r="WEX17" s="136"/>
      <c r="WEY17" s="136"/>
      <c r="WEZ17" s="136"/>
      <c r="WFA17" s="136"/>
      <c r="WFB17" s="136"/>
      <c r="WFC17" s="136"/>
      <c r="WFD17" s="136"/>
      <c r="WFE17" s="136"/>
      <c r="WFF17" s="136"/>
      <c r="WFG17" s="136"/>
      <c r="WFH17" s="136"/>
      <c r="WFI17" s="136"/>
      <c r="WFJ17" s="136"/>
      <c r="WFK17" s="136"/>
      <c r="WFL17" s="136"/>
      <c r="WFM17" s="136"/>
      <c r="WFN17" s="136"/>
      <c r="WFO17" s="136"/>
      <c r="WFP17" s="136"/>
      <c r="WFQ17" s="136"/>
      <c r="WFR17" s="136"/>
      <c r="WFS17" s="136"/>
      <c r="WFT17" s="136"/>
      <c r="WFU17" s="136"/>
      <c r="WFV17" s="136"/>
      <c r="WFW17" s="136"/>
      <c r="WFX17" s="136"/>
      <c r="WFY17" s="136"/>
      <c r="WFZ17" s="136"/>
      <c r="WGA17" s="136"/>
      <c r="WGB17" s="136"/>
      <c r="WGC17" s="136"/>
      <c r="WGD17" s="136"/>
      <c r="WGE17" s="136"/>
      <c r="WGF17" s="136"/>
      <c r="WGG17" s="136"/>
      <c r="WGH17" s="136"/>
      <c r="WGI17" s="136"/>
      <c r="WGJ17" s="136"/>
      <c r="WGK17" s="136"/>
      <c r="WGL17" s="136"/>
      <c r="WGM17" s="136"/>
      <c r="WGN17" s="136"/>
      <c r="WGO17" s="136"/>
      <c r="WGP17" s="136"/>
      <c r="WGQ17" s="136"/>
      <c r="WGR17" s="136"/>
      <c r="WGS17" s="136"/>
      <c r="WGT17" s="136"/>
      <c r="WGU17" s="136"/>
      <c r="WGV17" s="136"/>
      <c r="WGW17" s="136"/>
      <c r="WGX17" s="136"/>
      <c r="WGY17" s="136"/>
      <c r="WGZ17" s="136"/>
      <c r="WHA17" s="136"/>
      <c r="WHB17" s="136"/>
      <c r="WHC17" s="136"/>
      <c r="WHD17" s="136"/>
      <c r="WHE17" s="136"/>
      <c r="WHF17" s="136"/>
      <c r="WHG17" s="136"/>
      <c r="WHH17" s="136"/>
      <c r="WHI17" s="136"/>
      <c r="WHJ17" s="136"/>
      <c r="WHK17" s="136"/>
      <c r="WHL17" s="136"/>
      <c r="WHM17" s="136"/>
      <c r="WHN17" s="136"/>
      <c r="WHO17" s="136"/>
      <c r="WHP17" s="136"/>
      <c r="WHQ17" s="136"/>
      <c r="WHR17" s="136"/>
      <c r="WHS17" s="136"/>
      <c r="WHT17" s="136"/>
      <c r="WHU17" s="136"/>
      <c r="WHV17" s="136"/>
      <c r="WHW17" s="136"/>
      <c r="WHX17" s="136"/>
      <c r="WHY17" s="136"/>
      <c r="WHZ17" s="136"/>
      <c r="WIA17" s="136"/>
      <c r="WIB17" s="136"/>
      <c r="WIC17" s="136"/>
      <c r="WID17" s="136"/>
      <c r="WIE17" s="136"/>
      <c r="WIF17" s="136"/>
      <c r="WIG17" s="136"/>
      <c r="WIH17" s="136"/>
      <c r="WII17" s="136"/>
      <c r="WIJ17" s="136"/>
      <c r="WIK17" s="136"/>
      <c r="WIL17" s="136"/>
      <c r="WIM17" s="136"/>
      <c r="WIN17" s="136"/>
      <c r="WIO17" s="136"/>
      <c r="WIP17" s="136"/>
      <c r="WIQ17" s="136"/>
      <c r="WIR17" s="136"/>
      <c r="WIS17" s="136"/>
      <c r="WIT17" s="136"/>
      <c r="WIU17" s="136"/>
      <c r="WIV17" s="136"/>
      <c r="WIW17" s="136"/>
      <c r="WIX17" s="136"/>
      <c r="WIY17" s="136"/>
      <c r="WIZ17" s="136"/>
      <c r="WJA17" s="136"/>
      <c r="WJB17" s="136"/>
      <c r="WJC17" s="136"/>
      <c r="WJD17" s="136"/>
      <c r="WJE17" s="136"/>
      <c r="WJF17" s="136"/>
      <c r="WJG17" s="136"/>
      <c r="WJH17" s="136"/>
      <c r="WJI17" s="136"/>
      <c r="WJJ17" s="136"/>
      <c r="WJK17" s="136"/>
      <c r="WJL17" s="136"/>
      <c r="WJM17" s="136"/>
      <c r="WJN17" s="136"/>
      <c r="WJO17" s="136"/>
      <c r="WJP17" s="136"/>
      <c r="WJQ17" s="136"/>
      <c r="WJR17" s="136"/>
      <c r="WJS17" s="136"/>
      <c r="WJT17" s="136"/>
      <c r="WJU17" s="136"/>
      <c r="WJV17" s="136"/>
      <c r="WJW17" s="136"/>
      <c r="WJX17" s="136"/>
      <c r="WJY17" s="136"/>
      <c r="WJZ17" s="136"/>
      <c r="WKA17" s="136"/>
      <c r="WKB17" s="136"/>
      <c r="WKC17" s="136"/>
      <c r="WKD17" s="136"/>
      <c r="WKE17" s="136"/>
      <c r="WKF17" s="136"/>
      <c r="WKG17" s="136"/>
      <c r="WKH17" s="136"/>
      <c r="WKI17" s="136"/>
      <c r="WKJ17" s="136"/>
      <c r="WKK17" s="136"/>
      <c r="WKL17" s="136"/>
      <c r="WKM17" s="136"/>
      <c r="WKN17" s="136"/>
      <c r="WKO17" s="136"/>
      <c r="WKP17" s="136"/>
      <c r="WKQ17" s="136"/>
      <c r="WKR17" s="136"/>
      <c r="WKS17" s="136"/>
      <c r="WKT17" s="136"/>
      <c r="WKU17" s="136"/>
      <c r="WKV17" s="136"/>
      <c r="WKW17" s="136"/>
      <c r="WKX17" s="136"/>
      <c r="WKY17" s="136"/>
      <c r="WKZ17" s="136"/>
      <c r="WLA17" s="136"/>
      <c r="WLB17" s="136"/>
      <c r="WLC17" s="136"/>
      <c r="WLD17" s="136"/>
      <c r="WLE17" s="136"/>
      <c r="WLF17" s="136"/>
      <c r="WLG17" s="136"/>
      <c r="WLH17" s="136"/>
      <c r="WLI17" s="136"/>
      <c r="WLJ17" s="136"/>
      <c r="WLK17" s="136"/>
      <c r="WLL17" s="136"/>
      <c r="WLM17" s="136"/>
      <c r="WLN17" s="136"/>
      <c r="WLO17" s="136"/>
      <c r="WLP17" s="136"/>
      <c r="WLQ17" s="136"/>
      <c r="WLR17" s="136"/>
      <c r="WLS17" s="136"/>
      <c r="WLT17" s="136"/>
      <c r="WLU17" s="136"/>
      <c r="WLV17" s="136"/>
      <c r="WLW17" s="136"/>
      <c r="WLX17" s="136"/>
      <c r="WLY17" s="136"/>
      <c r="WLZ17" s="136"/>
      <c r="WMA17" s="136"/>
      <c r="WMB17" s="136"/>
      <c r="WMC17" s="136"/>
      <c r="WMD17" s="136"/>
      <c r="WME17" s="136"/>
      <c r="WMF17" s="136"/>
      <c r="WMG17" s="136"/>
      <c r="WMH17" s="136"/>
      <c r="WMI17" s="136"/>
      <c r="WMJ17" s="136"/>
      <c r="WMK17" s="136"/>
      <c r="WML17" s="136"/>
      <c r="WMM17" s="136"/>
      <c r="WMN17" s="136"/>
      <c r="WMO17" s="136"/>
      <c r="WMP17" s="136"/>
      <c r="WMQ17" s="136"/>
      <c r="WMR17" s="136"/>
      <c r="WMS17" s="136"/>
      <c r="WMT17" s="136"/>
      <c r="WMU17" s="136"/>
      <c r="WMV17" s="136"/>
      <c r="WMW17" s="136"/>
      <c r="WMX17" s="136"/>
      <c r="WMY17" s="136"/>
      <c r="WMZ17" s="136"/>
      <c r="WNA17" s="136"/>
      <c r="WNB17" s="136"/>
      <c r="WNC17" s="136"/>
      <c r="WND17" s="136"/>
      <c r="WNE17" s="136"/>
      <c r="WNF17" s="136"/>
      <c r="WNG17" s="136"/>
      <c r="WNH17" s="136"/>
      <c r="WNI17" s="136"/>
      <c r="WNJ17" s="136"/>
      <c r="WNK17" s="136"/>
      <c r="WNL17" s="136"/>
      <c r="WNM17" s="136"/>
      <c r="WNN17" s="136"/>
      <c r="WNO17" s="136"/>
      <c r="WNP17" s="136"/>
      <c r="WNQ17" s="136"/>
      <c r="WNR17" s="136"/>
      <c r="WNS17" s="136"/>
      <c r="WNT17" s="136"/>
      <c r="WNU17" s="136"/>
      <c r="WNV17" s="136"/>
      <c r="WNW17" s="136"/>
      <c r="WNX17" s="136"/>
      <c r="WNY17" s="136"/>
      <c r="WNZ17" s="136"/>
      <c r="WOA17" s="136"/>
      <c r="WOB17" s="136"/>
      <c r="WOC17" s="136"/>
      <c r="WOD17" s="136"/>
      <c r="WOE17" s="136"/>
      <c r="WOF17" s="136"/>
      <c r="WOG17" s="136"/>
      <c r="WOH17" s="136"/>
      <c r="WOI17" s="136"/>
      <c r="WOJ17" s="136"/>
      <c r="WOK17" s="136"/>
      <c r="WOL17" s="136"/>
      <c r="WOM17" s="136"/>
      <c r="WON17" s="136"/>
      <c r="WOO17" s="136"/>
      <c r="WOP17" s="136"/>
      <c r="WOQ17" s="136"/>
      <c r="WOR17" s="136"/>
      <c r="WOS17" s="136"/>
      <c r="WOT17" s="136"/>
      <c r="WOU17" s="136"/>
      <c r="WOV17" s="136"/>
      <c r="WOW17" s="136"/>
      <c r="WOX17" s="136"/>
      <c r="WOY17" s="136"/>
      <c r="WOZ17" s="136"/>
      <c r="WPA17" s="136"/>
      <c r="WPB17" s="136"/>
      <c r="WPC17" s="136"/>
      <c r="WPD17" s="136"/>
      <c r="WPE17" s="136"/>
      <c r="WPF17" s="136"/>
      <c r="WPG17" s="136"/>
      <c r="WPH17" s="136"/>
      <c r="WPI17" s="136"/>
      <c r="WPJ17" s="136"/>
      <c r="WPK17" s="136"/>
      <c r="WPL17" s="136"/>
      <c r="WPM17" s="136"/>
      <c r="WPN17" s="136"/>
      <c r="WPO17" s="136"/>
      <c r="WPP17" s="136"/>
      <c r="WPQ17" s="136"/>
      <c r="WPR17" s="136"/>
      <c r="WPS17" s="136"/>
      <c r="WPT17" s="136"/>
      <c r="WPU17" s="136"/>
      <c r="WPV17" s="136"/>
      <c r="WPW17" s="136"/>
      <c r="WPX17" s="136"/>
      <c r="WPY17" s="136"/>
      <c r="WPZ17" s="136"/>
      <c r="WQA17" s="136"/>
      <c r="WQB17" s="136"/>
      <c r="WQC17" s="136"/>
      <c r="WQD17" s="136"/>
      <c r="WQE17" s="136"/>
      <c r="WQF17" s="136"/>
      <c r="WQG17" s="136"/>
      <c r="WQH17" s="136"/>
      <c r="WQI17" s="136"/>
      <c r="WQJ17" s="136"/>
      <c r="WQK17" s="136"/>
      <c r="WQL17" s="136"/>
      <c r="WQM17" s="136"/>
      <c r="WQN17" s="136"/>
      <c r="WQO17" s="136"/>
      <c r="WQP17" s="136"/>
      <c r="WQQ17" s="136"/>
      <c r="WQR17" s="136"/>
      <c r="WQS17" s="136"/>
      <c r="WQT17" s="136"/>
      <c r="WQU17" s="136"/>
      <c r="WQV17" s="136"/>
      <c r="WQW17" s="136"/>
      <c r="WQX17" s="136"/>
      <c r="WQY17" s="136"/>
      <c r="WQZ17" s="136"/>
      <c r="WRA17" s="136"/>
      <c r="WRB17" s="136"/>
      <c r="WRC17" s="136"/>
      <c r="WRD17" s="136"/>
      <c r="WRE17" s="136"/>
      <c r="WRF17" s="136"/>
      <c r="WRG17" s="136"/>
      <c r="WRH17" s="136"/>
      <c r="WRI17" s="136"/>
      <c r="WRJ17" s="136"/>
      <c r="WRK17" s="136"/>
      <c r="WRL17" s="136"/>
      <c r="WRM17" s="136"/>
      <c r="WRN17" s="136"/>
      <c r="WRO17" s="136"/>
      <c r="WRP17" s="136"/>
      <c r="WRQ17" s="136"/>
      <c r="WRR17" s="136"/>
      <c r="WRS17" s="136"/>
      <c r="WRT17" s="136"/>
      <c r="WRU17" s="136"/>
      <c r="WRV17" s="136"/>
      <c r="WRW17" s="136"/>
      <c r="WRX17" s="136"/>
      <c r="WRY17" s="136"/>
      <c r="WRZ17" s="136"/>
      <c r="WSA17" s="136"/>
      <c r="WSB17" s="136"/>
      <c r="WSC17" s="136"/>
      <c r="WSD17" s="136"/>
      <c r="WSE17" s="136"/>
      <c r="WSF17" s="136"/>
      <c r="WSG17" s="136"/>
      <c r="WSH17" s="136"/>
      <c r="WSI17" s="136"/>
      <c r="WSJ17" s="136"/>
      <c r="WSK17" s="136"/>
      <c r="WSL17" s="136"/>
      <c r="WSM17" s="136"/>
      <c r="WSN17" s="136"/>
      <c r="WSO17" s="136"/>
      <c r="WSP17" s="136"/>
      <c r="WSQ17" s="136"/>
      <c r="WSR17" s="136"/>
      <c r="WSS17" s="136"/>
      <c r="WST17" s="136"/>
      <c r="WSU17" s="136"/>
      <c r="WSV17" s="136"/>
      <c r="WSW17" s="136"/>
      <c r="WSX17" s="136"/>
      <c r="WSY17" s="136"/>
      <c r="WSZ17" s="136"/>
      <c r="WTA17" s="136"/>
      <c r="WTB17" s="136"/>
      <c r="WTC17" s="136"/>
      <c r="WTD17" s="136"/>
      <c r="WTE17" s="136"/>
      <c r="WTF17" s="136"/>
      <c r="WTG17" s="136"/>
      <c r="WTH17" s="136"/>
      <c r="WTI17" s="136"/>
      <c r="WTJ17" s="136"/>
      <c r="WTK17" s="136"/>
      <c r="WTL17" s="136"/>
      <c r="WTM17" s="136"/>
      <c r="WTN17" s="136"/>
      <c r="WTO17" s="136"/>
      <c r="WTP17" s="136"/>
      <c r="WTQ17" s="136"/>
      <c r="WTR17" s="136"/>
      <c r="WTS17" s="136"/>
      <c r="WTT17" s="136"/>
      <c r="WTU17" s="136"/>
      <c r="WTV17" s="136"/>
      <c r="WTW17" s="136"/>
      <c r="WTX17" s="136"/>
      <c r="WTY17" s="136"/>
      <c r="WTZ17" s="136"/>
      <c r="WUA17" s="136"/>
      <c r="WUB17" s="136"/>
      <c r="WUC17" s="136"/>
      <c r="WUD17" s="136"/>
      <c r="WUE17" s="136"/>
      <c r="WUF17" s="136"/>
      <c r="WUG17" s="136"/>
      <c r="WUH17" s="136"/>
      <c r="WUI17" s="136"/>
      <c r="WUJ17" s="136"/>
      <c r="WUK17" s="136"/>
      <c r="WUL17" s="136"/>
      <c r="WUM17" s="136"/>
      <c r="WUN17" s="136"/>
      <c r="WUO17" s="136"/>
      <c r="WUP17" s="136"/>
      <c r="WUQ17" s="136"/>
      <c r="WUR17" s="136"/>
      <c r="WUS17" s="136"/>
      <c r="WUT17" s="136"/>
      <c r="WUU17" s="136"/>
      <c r="WUV17" s="136"/>
      <c r="WUW17" s="136"/>
      <c r="WUX17" s="136"/>
      <c r="WUY17" s="136"/>
      <c r="WUZ17" s="136"/>
      <c r="WVA17" s="136"/>
      <c r="WVB17" s="136"/>
      <c r="WVC17" s="136"/>
      <c r="WVD17" s="136"/>
      <c r="WVE17" s="136"/>
      <c r="WVF17" s="136"/>
      <c r="WVG17" s="136"/>
      <c r="WVH17" s="136"/>
      <c r="WVI17" s="136"/>
      <c r="WVJ17" s="136"/>
      <c r="WVK17" s="136"/>
      <c r="WVL17" s="136"/>
      <c r="WVM17" s="136"/>
      <c r="WVN17" s="136"/>
      <c r="WVO17" s="136"/>
      <c r="WVP17" s="136"/>
      <c r="WVQ17" s="136"/>
      <c r="WVR17" s="136"/>
      <c r="WVS17" s="136"/>
      <c r="WVT17" s="136"/>
      <c r="WVU17" s="136"/>
      <c r="WVV17" s="136"/>
      <c r="WVW17" s="136"/>
      <c r="WVX17" s="136"/>
      <c r="WVY17" s="136"/>
      <c r="WVZ17" s="136"/>
      <c r="WWA17" s="136"/>
      <c r="WWB17" s="136"/>
      <c r="WWC17" s="136"/>
      <c r="WWD17" s="136"/>
      <c r="WWE17" s="136"/>
      <c r="WWF17" s="136"/>
      <c r="WWG17" s="136"/>
      <c r="WWH17" s="136"/>
      <c r="WWI17" s="136"/>
      <c r="WWJ17" s="136"/>
      <c r="WWK17" s="136"/>
      <c r="WWL17" s="136"/>
      <c r="WWM17" s="136"/>
      <c r="WWN17" s="136"/>
      <c r="WWO17" s="136"/>
      <c r="WWP17" s="136"/>
      <c r="WWQ17" s="136"/>
      <c r="WWR17" s="136"/>
      <c r="WWS17" s="136"/>
      <c r="WWT17" s="136"/>
      <c r="WWU17" s="136"/>
      <c r="WWV17" s="136"/>
      <c r="WWW17" s="136"/>
      <c r="WWX17" s="136"/>
      <c r="WWY17" s="136"/>
      <c r="WWZ17" s="136"/>
      <c r="WXA17" s="136"/>
      <c r="WXB17" s="136"/>
      <c r="WXC17" s="136"/>
      <c r="WXD17" s="136"/>
      <c r="WXE17" s="136"/>
      <c r="WXF17" s="136"/>
      <c r="WXG17" s="136"/>
      <c r="WXH17" s="136"/>
      <c r="WXI17" s="136"/>
      <c r="WXJ17" s="136"/>
      <c r="WXK17" s="136"/>
      <c r="WXL17" s="136"/>
      <c r="WXM17" s="136"/>
      <c r="WXN17" s="136"/>
      <c r="WXO17" s="136"/>
      <c r="WXP17" s="136"/>
      <c r="WXQ17" s="136"/>
      <c r="WXR17" s="136"/>
      <c r="WXS17" s="136"/>
      <c r="WXT17" s="136"/>
      <c r="WXU17" s="136"/>
      <c r="WXV17" s="136"/>
      <c r="WXW17" s="136"/>
      <c r="WXX17" s="136"/>
      <c r="WXY17" s="136"/>
      <c r="WXZ17" s="136"/>
      <c r="WYA17" s="136"/>
      <c r="WYB17" s="136"/>
      <c r="WYC17" s="136"/>
      <c r="WYD17" s="136"/>
      <c r="WYE17" s="136"/>
      <c r="WYF17" s="136"/>
      <c r="WYG17" s="136"/>
      <c r="WYH17" s="136"/>
      <c r="WYI17" s="136"/>
      <c r="WYJ17" s="136"/>
      <c r="WYK17" s="136"/>
      <c r="WYL17" s="136"/>
      <c r="WYM17" s="136"/>
      <c r="WYN17" s="136"/>
      <c r="WYO17" s="136"/>
      <c r="WYP17" s="136"/>
      <c r="WYQ17" s="136"/>
      <c r="WYR17" s="136"/>
      <c r="WYS17" s="136"/>
      <c r="WYT17" s="136"/>
      <c r="WYU17" s="136"/>
      <c r="WYV17" s="136"/>
      <c r="WYW17" s="136"/>
      <c r="WYX17" s="136"/>
      <c r="WYY17" s="136"/>
      <c r="WYZ17" s="136"/>
      <c r="WZA17" s="136"/>
      <c r="WZB17" s="136"/>
      <c r="WZC17" s="136"/>
      <c r="WZD17" s="136"/>
      <c r="WZE17" s="136"/>
      <c r="WZF17" s="136"/>
      <c r="WZG17" s="136"/>
      <c r="WZH17" s="136"/>
      <c r="WZI17" s="136"/>
      <c r="WZJ17" s="136"/>
      <c r="WZK17" s="136"/>
      <c r="WZL17" s="136"/>
      <c r="WZM17" s="136"/>
      <c r="WZN17" s="136"/>
      <c r="WZO17" s="136"/>
      <c r="WZP17" s="136"/>
      <c r="WZQ17" s="136"/>
      <c r="WZR17" s="136"/>
      <c r="WZS17" s="136"/>
      <c r="WZT17" s="136"/>
      <c r="WZU17" s="136"/>
      <c r="WZV17" s="136"/>
      <c r="WZW17" s="136"/>
      <c r="WZX17" s="136"/>
      <c r="WZY17" s="136"/>
      <c r="WZZ17" s="136"/>
      <c r="XAA17" s="136"/>
      <c r="XAB17" s="136"/>
      <c r="XAC17" s="136"/>
      <c r="XAD17" s="136"/>
      <c r="XAE17" s="136"/>
      <c r="XAF17" s="136"/>
      <c r="XAG17" s="136"/>
      <c r="XAH17" s="136"/>
      <c r="XAI17" s="136"/>
      <c r="XAJ17" s="136"/>
      <c r="XAK17" s="136"/>
      <c r="XAL17" s="136"/>
      <c r="XAM17" s="136"/>
      <c r="XAN17" s="136"/>
      <c r="XAO17" s="136"/>
      <c r="XAP17" s="136"/>
      <c r="XAQ17" s="136"/>
      <c r="XAR17" s="136"/>
      <c r="XAS17" s="136"/>
      <c r="XAT17" s="136"/>
      <c r="XAU17" s="136"/>
      <c r="XAV17" s="136"/>
      <c r="XAW17" s="136"/>
      <c r="XAX17" s="136"/>
      <c r="XAY17" s="136"/>
      <c r="XAZ17" s="136"/>
      <c r="XBA17" s="136"/>
      <c r="XBB17" s="136"/>
      <c r="XBC17" s="136"/>
      <c r="XBD17" s="136"/>
      <c r="XBE17" s="136"/>
      <c r="XBF17" s="136"/>
      <c r="XBG17" s="136"/>
      <c r="XBH17" s="136"/>
      <c r="XBI17" s="136"/>
      <c r="XBJ17" s="136"/>
      <c r="XBK17" s="136"/>
      <c r="XBL17" s="136"/>
      <c r="XBM17" s="136"/>
      <c r="XBN17" s="136"/>
      <c r="XBO17" s="136"/>
      <c r="XBP17" s="136"/>
      <c r="XBQ17" s="136"/>
      <c r="XBR17" s="136"/>
      <c r="XBS17" s="136"/>
      <c r="XBT17" s="136"/>
      <c r="XBU17" s="136"/>
      <c r="XBV17" s="136"/>
      <c r="XBW17" s="136"/>
      <c r="XBX17" s="136"/>
      <c r="XBY17" s="136"/>
      <c r="XBZ17" s="136"/>
      <c r="XCA17" s="136"/>
      <c r="XCB17" s="136"/>
      <c r="XCC17" s="136"/>
      <c r="XCD17" s="136"/>
      <c r="XCE17" s="136"/>
      <c r="XCF17" s="136"/>
      <c r="XCG17" s="136"/>
      <c r="XCH17" s="136"/>
      <c r="XCI17" s="136"/>
      <c r="XCJ17" s="136"/>
      <c r="XCK17" s="136"/>
      <c r="XCL17" s="136"/>
      <c r="XCM17" s="136"/>
      <c r="XCN17" s="136"/>
      <c r="XCO17" s="136"/>
      <c r="XCP17" s="136"/>
      <c r="XCQ17" s="136"/>
      <c r="XCR17" s="136"/>
      <c r="XCS17" s="136"/>
      <c r="XCT17" s="136"/>
      <c r="XCU17" s="136"/>
      <c r="XCV17" s="136"/>
      <c r="XCW17" s="136"/>
      <c r="XCX17" s="136"/>
      <c r="XCY17" s="136"/>
      <c r="XCZ17" s="136"/>
      <c r="XDA17" s="136"/>
      <c r="XDB17" s="136"/>
      <c r="XDC17" s="136"/>
      <c r="XDD17" s="136"/>
      <c r="XDE17" s="136"/>
      <c r="XDF17" s="136"/>
      <c r="XDG17" s="136"/>
      <c r="XDH17" s="136"/>
      <c r="XDI17" s="136"/>
      <c r="XDJ17" s="136"/>
      <c r="XDK17" s="136"/>
      <c r="XDL17" s="136"/>
      <c r="XDM17" s="136"/>
      <c r="XDN17" s="136"/>
      <c r="XDO17" s="136"/>
      <c r="XDP17" s="136"/>
      <c r="XDQ17" s="136"/>
      <c r="XDR17" s="136"/>
      <c r="XDS17" s="136"/>
      <c r="XDT17" s="136"/>
      <c r="XDU17" s="136"/>
      <c r="XDV17" s="136"/>
      <c r="XDW17" s="136"/>
      <c r="XDX17" s="136"/>
      <c r="XDY17" s="136"/>
      <c r="XDZ17" s="136"/>
      <c r="XEA17" s="136"/>
      <c r="XEB17" s="136"/>
      <c r="XEC17" s="136"/>
      <c r="XED17" s="136"/>
      <c r="XEE17" s="136"/>
      <c r="XEF17" s="136"/>
      <c r="XEG17" s="136"/>
      <c r="XEH17" s="136"/>
      <c r="XEI17" s="136"/>
      <c r="XEJ17" s="136"/>
      <c r="XEK17" s="136"/>
      <c r="XEL17" s="136"/>
      <c r="XEM17" s="136"/>
      <c r="XEN17" s="136"/>
      <c r="XEO17" s="136"/>
      <c r="XEP17" s="136"/>
      <c r="XEQ17" s="136"/>
      <c r="XER17" s="136"/>
      <c r="XES17" s="136"/>
      <c r="XET17" s="136"/>
      <c r="XEU17" s="136"/>
      <c r="XEV17" s="136"/>
      <c r="XEW17" s="136"/>
      <c r="XEX17" s="136"/>
      <c r="XEY17" s="136"/>
      <c r="XEZ17" s="136"/>
      <c r="XFA17" s="136"/>
      <c r="XFB17" s="136"/>
      <c r="XFC17" s="136"/>
      <c r="XFD17" s="136"/>
    </row>
    <row r="18" s="111" customFormat="1" spans="1:16384">
      <c r="A18" s="136"/>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c r="WTP18" s="136"/>
      <c r="WTQ18" s="136"/>
      <c r="WTR18" s="136"/>
      <c r="WTS18" s="136"/>
      <c r="WTT18" s="136"/>
      <c r="WTU18" s="136"/>
      <c r="WTV18" s="136"/>
      <c r="WTW18" s="136"/>
      <c r="WTX18" s="136"/>
      <c r="WTY18" s="136"/>
      <c r="WTZ18" s="136"/>
      <c r="WUA18" s="136"/>
      <c r="WUB18" s="136"/>
      <c r="WUC18" s="136"/>
      <c r="WUD18" s="136"/>
      <c r="WUE18" s="136"/>
      <c r="WUF18" s="136"/>
      <c r="WUG18" s="136"/>
      <c r="WUH18" s="136"/>
      <c r="WUI18" s="136"/>
      <c r="WUJ18" s="136"/>
      <c r="WUK18" s="136"/>
      <c r="WUL18" s="136"/>
      <c r="WUM18" s="136"/>
      <c r="WUN18" s="136"/>
      <c r="WUO18" s="136"/>
      <c r="WUP18" s="136"/>
      <c r="WUQ18" s="136"/>
      <c r="WUR18" s="136"/>
      <c r="WUS18" s="136"/>
      <c r="WUT18" s="136"/>
      <c r="WUU18" s="136"/>
      <c r="WUV18" s="136"/>
      <c r="WUW18" s="136"/>
      <c r="WUX18" s="136"/>
      <c r="WUY18" s="136"/>
      <c r="WUZ18" s="136"/>
      <c r="WVA18" s="136"/>
      <c r="WVB18" s="136"/>
      <c r="WVC18" s="136"/>
      <c r="WVD18" s="136"/>
      <c r="WVE18" s="136"/>
      <c r="WVF18" s="136"/>
      <c r="WVG18" s="136"/>
      <c r="WVH18" s="136"/>
      <c r="WVI18" s="136"/>
      <c r="WVJ18" s="136"/>
      <c r="WVK18" s="136"/>
      <c r="WVL18" s="136"/>
      <c r="WVM18" s="136"/>
      <c r="WVN18" s="136"/>
      <c r="WVO18" s="136"/>
      <c r="WVP18" s="136"/>
      <c r="WVQ18" s="136"/>
      <c r="WVR18" s="136"/>
      <c r="WVS18" s="136"/>
      <c r="WVT18" s="136"/>
      <c r="WVU18" s="136"/>
      <c r="WVV18" s="136"/>
      <c r="WVW18" s="136"/>
      <c r="WVX18" s="136"/>
      <c r="WVY18" s="136"/>
      <c r="WVZ18" s="136"/>
      <c r="WWA18" s="136"/>
      <c r="WWB18" s="136"/>
      <c r="WWC18" s="136"/>
      <c r="WWD18" s="136"/>
      <c r="WWE18" s="136"/>
      <c r="WWF18" s="136"/>
      <c r="WWG18" s="136"/>
      <c r="WWH18" s="136"/>
      <c r="WWI18" s="136"/>
      <c r="WWJ18" s="136"/>
      <c r="WWK18" s="136"/>
      <c r="WWL18" s="136"/>
      <c r="WWM18" s="136"/>
      <c r="WWN18" s="136"/>
      <c r="WWO18" s="136"/>
      <c r="WWP18" s="136"/>
      <c r="WWQ18" s="136"/>
      <c r="WWR18" s="136"/>
      <c r="WWS18" s="136"/>
      <c r="WWT18" s="136"/>
      <c r="WWU18" s="136"/>
      <c r="WWV18" s="136"/>
      <c r="WWW18" s="136"/>
      <c r="WWX18" s="136"/>
      <c r="WWY18" s="136"/>
      <c r="WWZ18" s="136"/>
      <c r="WXA18" s="136"/>
      <c r="WXB18" s="136"/>
      <c r="WXC18" s="136"/>
      <c r="WXD18" s="136"/>
      <c r="WXE18" s="136"/>
      <c r="WXF18" s="136"/>
      <c r="WXG18" s="136"/>
      <c r="WXH18" s="136"/>
      <c r="WXI18" s="136"/>
      <c r="WXJ18" s="136"/>
      <c r="WXK18" s="136"/>
      <c r="WXL18" s="136"/>
      <c r="WXM18" s="136"/>
      <c r="WXN18" s="136"/>
      <c r="WXO18" s="136"/>
      <c r="WXP18" s="136"/>
      <c r="WXQ18" s="136"/>
      <c r="WXR18" s="136"/>
      <c r="WXS18" s="136"/>
      <c r="WXT18" s="136"/>
      <c r="WXU18" s="136"/>
      <c r="WXV18" s="136"/>
      <c r="WXW18" s="136"/>
      <c r="WXX18" s="136"/>
      <c r="WXY18" s="136"/>
      <c r="WXZ18" s="136"/>
      <c r="WYA18" s="136"/>
      <c r="WYB18" s="136"/>
      <c r="WYC18" s="136"/>
      <c r="WYD18" s="136"/>
      <c r="WYE18" s="136"/>
      <c r="WYF18" s="136"/>
      <c r="WYG18" s="136"/>
      <c r="WYH18" s="136"/>
      <c r="WYI18" s="136"/>
      <c r="WYJ18" s="136"/>
      <c r="WYK18" s="136"/>
      <c r="WYL18" s="136"/>
      <c r="WYM18" s="136"/>
      <c r="WYN18" s="136"/>
      <c r="WYO18" s="136"/>
      <c r="WYP18" s="136"/>
      <c r="WYQ18" s="136"/>
      <c r="WYR18" s="136"/>
      <c r="WYS18" s="136"/>
      <c r="WYT18" s="136"/>
      <c r="WYU18" s="136"/>
      <c r="WYV18" s="136"/>
      <c r="WYW18" s="136"/>
      <c r="WYX18" s="136"/>
      <c r="WYY18" s="136"/>
      <c r="WYZ18" s="136"/>
      <c r="WZA18" s="136"/>
      <c r="WZB18" s="136"/>
      <c r="WZC18" s="136"/>
      <c r="WZD18" s="136"/>
      <c r="WZE18" s="136"/>
      <c r="WZF18" s="136"/>
      <c r="WZG18" s="136"/>
      <c r="WZH18" s="136"/>
      <c r="WZI18" s="136"/>
      <c r="WZJ18" s="136"/>
      <c r="WZK18" s="136"/>
      <c r="WZL18" s="136"/>
      <c r="WZM18" s="136"/>
      <c r="WZN18" s="136"/>
      <c r="WZO18" s="136"/>
      <c r="WZP18" s="136"/>
      <c r="WZQ18" s="136"/>
      <c r="WZR18" s="136"/>
      <c r="WZS18" s="136"/>
      <c r="WZT18" s="136"/>
      <c r="WZU18" s="136"/>
      <c r="WZV18" s="136"/>
      <c r="WZW18" s="136"/>
      <c r="WZX18" s="136"/>
      <c r="WZY18" s="136"/>
      <c r="WZZ18" s="136"/>
      <c r="XAA18" s="136"/>
      <c r="XAB18" s="136"/>
      <c r="XAC18" s="136"/>
      <c r="XAD18" s="136"/>
      <c r="XAE18" s="136"/>
      <c r="XAF18" s="136"/>
      <c r="XAG18" s="136"/>
      <c r="XAH18" s="136"/>
      <c r="XAI18" s="136"/>
      <c r="XAJ18" s="136"/>
      <c r="XAK18" s="136"/>
      <c r="XAL18" s="136"/>
      <c r="XAM18" s="136"/>
      <c r="XAN18" s="136"/>
      <c r="XAO18" s="136"/>
      <c r="XAP18" s="136"/>
      <c r="XAQ18" s="136"/>
      <c r="XAR18" s="136"/>
      <c r="XAS18" s="136"/>
      <c r="XAT18" s="136"/>
      <c r="XAU18" s="136"/>
      <c r="XAV18" s="136"/>
      <c r="XAW18" s="136"/>
      <c r="XAX18" s="136"/>
      <c r="XAY18" s="136"/>
      <c r="XAZ18" s="136"/>
      <c r="XBA18" s="136"/>
      <c r="XBB18" s="136"/>
      <c r="XBC18" s="136"/>
      <c r="XBD18" s="136"/>
      <c r="XBE18" s="136"/>
      <c r="XBF18" s="136"/>
      <c r="XBG18" s="136"/>
      <c r="XBH18" s="136"/>
      <c r="XBI18" s="136"/>
      <c r="XBJ18" s="136"/>
      <c r="XBK18" s="136"/>
      <c r="XBL18" s="136"/>
      <c r="XBM18" s="136"/>
      <c r="XBN18" s="136"/>
      <c r="XBO18" s="136"/>
      <c r="XBP18" s="136"/>
      <c r="XBQ18" s="136"/>
      <c r="XBR18" s="136"/>
      <c r="XBS18" s="136"/>
      <c r="XBT18" s="136"/>
      <c r="XBU18" s="136"/>
      <c r="XBV18" s="136"/>
      <c r="XBW18" s="136"/>
      <c r="XBX18" s="136"/>
      <c r="XBY18" s="136"/>
      <c r="XBZ18" s="136"/>
      <c r="XCA18" s="136"/>
      <c r="XCB18" s="136"/>
      <c r="XCC18" s="136"/>
      <c r="XCD18" s="136"/>
      <c r="XCE18" s="136"/>
      <c r="XCF18" s="136"/>
      <c r="XCG18" s="136"/>
      <c r="XCH18" s="136"/>
      <c r="XCI18" s="136"/>
      <c r="XCJ18" s="136"/>
      <c r="XCK18" s="136"/>
      <c r="XCL18" s="136"/>
      <c r="XCM18" s="136"/>
      <c r="XCN18" s="136"/>
      <c r="XCO18" s="136"/>
      <c r="XCP18" s="136"/>
      <c r="XCQ18" s="136"/>
      <c r="XCR18" s="136"/>
      <c r="XCS18" s="136"/>
      <c r="XCT18" s="136"/>
      <c r="XCU18" s="136"/>
      <c r="XCV18" s="136"/>
      <c r="XCW18" s="136"/>
      <c r="XCX18" s="136"/>
      <c r="XCY18" s="136"/>
      <c r="XCZ18" s="136"/>
      <c r="XDA18" s="136"/>
      <c r="XDB18" s="136"/>
      <c r="XDC18" s="136"/>
      <c r="XDD18" s="136"/>
      <c r="XDE18" s="136"/>
      <c r="XDF18" s="136"/>
      <c r="XDG18" s="136"/>
      <c r="XDH18" s="136"/>
      <c r="XDI18" s="136"/>
      <c r="XDJ18" s="136"/>
      <c r="XDK18" s="136"/>
      <c r="XDL18" s="136"/>
      <c r="XDM18" s="136"/>
      <c r="XDN18" s="136"/>
      <c r="XDO18" s="136"/>
      <c r="XDP18" s="136"/>
      <c r="XDQ18" s="136"/>
      <c r="XDR18" s="136"/>
      <c r="XDS18" s="136"/>
      <c r="XDT18" s="136"/>
      <c r="XDU18" s="136"/>
      <c r="XDV18" s="136"/>
      <c r="XDW18" s="136"/>
      <c r="XDX18" s="136"/>
      <c r="XDY18" s="136"/>
      <c r="XDZ18" s="136"/>
      <c r="XEA18" s="136"/>
      <c r="XEB18" s="136"/>
      <c r="XEC18" s="136"/>
      <c r="XED18" s="136"/>
      <c r="XEE18" s="136"/>
      <c r="XEF18" s="136"/>
      <c r="XEG18" s="136"/>
      <c r="XEH18" s="136"/>
      <c r="XEI18" s="136"/>
      <c r="XEJ18" s="136"/>
      <c r="XEK18" s="136"/>
      <c r="XEL18" s="136"/>
      <c r="XEM18" s="136"/>
      <c r="XEN18" s="136"/>
      <c r="XEO18" s="136"/>
      <c r="XEP18" s="136"/>
      <c r="XEQ18" s="136"/>
      <c r="XER18" s="136"/>
      <c r="XES18" s="136"/>
      <c r="XET18" s="136"/>
      <c r="XEU18" s="136"/>
      <c r="XEV18" s="136"/>
      <c r="XEW18" s="136"/>
      <c r="XEX18" s="136"/>
      <c r="XEY18" s="136"/>
      <c r="XEZ18" s="136"/>
      <c r="XFA18" s="136"/>
      <c r="XFB18" s="136"/>
      <c r="XFC18" s="136"/>
      <c r="XFD18" s="136"/>
    </row>
    <row r="19" s="111" customFormat="1" spans="1:16384">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c r="KA19" s="136"/>
      <c r="KB19" s="136"/>
      <c r="KC19" s="136"/>
      <c r="KD19" s="136"/>
      <c r="KE19" s="136"/>
      <c r="KF19" s="136"/>
      <c r="KG19" s="136"/>
      <c r="KH19" s="136"/>
      <c r="KI19" s="136"/>
      <c r="KJ19" s="136"/>
      <c r="KK19" s="136"/>
      <c r="KL19" s="136"/>
      <c r="KM19" s="136"/>
      <c r="KN19" s="136"/>
      <c r="KO19" s="136"/>
      <c r="KP19" s="136"/>
      <c r="KQ19" s="136"/>
      <c r="KR19" s="136"/>
      <c r="KS19" s="136"/>
      <c r="KT19" s="136"/>
      <c r="KU19" s="136"/>
      <c r="KV19" s="136"/>
      <c r="KW19" s="136"/>
      <c r="KX19" s="136"/>
      <c r="KY19" s="136"/>
      <c r="KZ19" s="136"/>
      <c r="LA19" s="136"/>
      <c r="LB19" s="136"/>
      <c r="LC19" s="136"/>
      <c r="LD19" s="136"/>
      <c r="LE19" s="136"/>
      <c r="LF19" s="136"/>
      <c r="LG19" s="136"/>
      <c r="LH19" s="136"/>
      <c r="LI19" s="136"/>
      <c r="LJ19" s="136"/>
      <c r="LK19" s="136"/>
      <c r="LL19" s="136"/>
      <c r="LM19" s="136"/>
      <c r="LN19" s="136"/>
      <c r="LO19" s="136"/>
      <c r="LP19" s="136"/>
      <c r="LQ19" s="136"/>
      <c r="LR19" s="136"/>
      <c r="LS19" s="136"/>
      <c r="LT19" s="136"/>
      <c r="LU19" s="136"/>
      <c r="LV19" s="136"/>
      <c r="LW19" s="136"/>
      <c r="LX19" s="136"/>
      <c r="LY19" s="136"/>
      <c r="LZ19" s="136"/>
      <c r="MA19" s="136"/>
      <c r="MB19" s="136"/>
      <c r="MC19" s="136"/>
      <c r="MD19" s="136"/>
      <c r="ME19" s="136"/>
      <c r="MF19" s="136"/>
      <c r="MG19" s="136"/>
      <c r="MH19" s="136"/>
      <c r="MI19" s="136"/>
      <c r="MJ19" s="136"/>
      <c r="MK19" s="136"/>
      <c r="ML19" s="136"/>
      <c r="MM19" s="136"/>
      <c r="MN19" s="136"/>
      <c r="MO19" s="136"/>
      <c r="MP19" s="136"/>
      <c r="MQ19" s="136"/>
      <c r="MR19" s="136"/>
      <c r="MS19" s="136"/>
      <c r="MT19" s="136"/>
      <c r="MU19" s="136"/>
      <c r="MV19" s="136"/>
      <c r="MW19" s="136"/>
      <c r="MX19" s="136"/>
      <c r="MY19" s="136"/>
      <c r="MZ19" s="136"/>
      <c r="NA19" s="136"/>
      <c r="NB19" s="136"/>
      <c r="NC19" s="136"/>
      <c r="ND19" s="136"/>
      <c r="NE19" s="136"/>
      <c r="NF19" s="136"/>
      <c r="NG19" s="136"/>
      <c r="NH19" s="136"/>
      <c r="NI19" s="136"/>
      <c r="NJ19" s="136"/>
      <c r="NK19" s="136"/>
      <c r="NL19" s="136"/>
      <c r="NM19" s="136"/>
      <c r="NN19" s="136"/>
      <c r="NO19" s="136"/>
      <c r="NP19" s="136"/>
      <c r="NQ19" s="136"/>
      <c r="NR19" s="136"/>
      <c r="NS19" s="136"/>
      <c r="NT19" s="136"/>
      <c r="NU19" s="136"/>
      <c r="NV19" s="136"/>
      <c r="NW19" s="136"/>
      <c r="NX19" s="136"/>
      <c r="NY19" s="136"/>
      <c r="NZ19" s="136"/>
      <c r="OA19" s="136"/>
      <c r="OB19" s="136"/>
      <c r="OC19" s="136"/>
      <c r="OD19" s="136"/>
      <c r="OE19" s="136"/>
      <c r="OF19" s="136"/>
      <c r="OG19" s="136"/>
      <c r="OH19" s="136"/>
      <c r="OI19" s="136"/>
      <c r="OJ19" s="136"/>
      <c r="OK19" s="136"/>
      <c r="OL19" s="136"/>
      <c r="OM19" s="136"/>
      <c r="ON19" s="136"/>
      <c r="OO19" s="136"/>
      <c r="OP19" s="136"/>
      <c r="OQ19" s="136"/>
      <c r="OR19" s="136"/>
      <c r="OS19" s="136"/>
      <c r="OT19" s="136"/>
      <c r="OU19" s="136"/>
      <c r="OV19" s="136"/>
      <c r="OW19" s="136"/>
      <c r="OX19" s="136"/>
      <c r="OY19" s="136"/>
      <c r="OZ19" s="136"/>
      <c r="PA19" s="136"/>
      <c r="PB19" s="136"/>
      <c r="PC19" s="136"/>
      <c r="PD19" s="136"/>
      <c r="PE19" s="136"/>
      <c r="PF19" s="136"/>
      <c r="PG19" s="136"/>
      <c r="PH19" s="136"/>
      <c r="PI19" s="136"/>
      <c r="PJ19" s="136"/>
      <c r="PK19" s="136"/>
      <c r="PL19" s="136"/>
      <c r="PM19" s="136"/>
      <c r="PN19" s="136"/>
      <c r="PO19" s="136"/>
      <c r="PP19" s="136"/>
      <c r="PQ19" s="136"/>
      <c r="PR19" s="136"/>
      <c r="PS19" s="136"/>
      <c r="PT19" s="136"/>
      <c r="PU19" s="136"/>
      <c r="PV19" s="136"/>
      <c r="PW19" s="136"/>
      <c r="PX19" s="136"/>
      <c r="PY19" s="136"/>
      <c r="PZ19" s="136"/>
      <c r="QA19" s="136"/>
      <c r="QB19" s="136"/>
      <c r="QC19" s="136"/>
      <c r="QD19" s="136"/>
      <c r="QE19" s="136"/>
      <c r="QF19" s="136"/>
      <c r="QG19" s="136"/>
      <c r="QH19" s="136"/>
      <c r="QI19" s="136"/>
      <c r="QJ19" s="136"/>
      <c r="QK19" s="136"/>
      <c r="QL19" s="136"/>
      <c r="QM19" s="136"/>
      <c r="QN19" s="136"/>
      <c r="QO19" s="136"/>
      <c r="QP19" s="136"/>
      <c r="QQ19" s="136"/>
      <c r="QR19" s="136"/>
      <c r="QS19" s="136"/>
      <c r="QT19" s="136"/>
      <c r="QU19" s="136"/>
      <c r="QV19" s="136"/>
      <c r="QW19" s="136"/>
      <c r="QX19" s="136"/>
      <c r="QY19" s="136"/>
      <c r="QZ19" s="136"/>
      <c r="RA19" s="136"/>
      <c r="RB19" s="136"/>
      <c r="RC19" s="136"/>
      <c r="RD19" s="136"/>
      <c r="RE19" s="136"/>
      <c r="RF19" s="136"/>
      <c r="RG19" s="136"/>
      <c r="RH19" s="136"/>
      <c r="RI19" s="136"/>
      <c r="RJ19" s="136"/>
      <c r="RK19" s="136"/>
      <c r="RL19" s="136"/>
      <c r="RM19" s="136"/>
      <c r="RN19" s="136"/>
      <c r="RO19" s="136"/>
      <c r="RP19" s="136"/>
      <c r="RQ19" s="136"/>
      <c r="RR19" s="136"/>
      <c r="RS19" s="136"/>
      <c r="RT19" s="136"/>
      <c r="RU19" s="136"/>
      <c r="RV19" s="136"/>
      <c r="RW19" s="136"/>
      <c r="RX19" s="136"/>
      <c r="RY19" s="136"/>
      <c r="RZ19" s="136"/>
      <c r="SA19" s="136"/>
      <c r="SB19" s="136"/>
      <c r="SC19" s="136"/>
      <c r="SD19" s="136"/>
      <c r="SE19" s="136"/>
      <c r="SF19" s="136"/>
      <c r="SG19" s="136"/>
      <c r="SH19" s="136"/>
      <c r="SI19" s="136"/>
      <c r="SJ19" s="136"/>
      <c r="SK19" s="136"/>
      <c r="SL19" s="136"/>
      <c r="SM19" s="136"/>
      <c r="SN19" s="136"/>
      <c r="SO19" s="136"/>
      <c r="SP19" s="136"/>
      <c r="SQ19" s="136"/>
      <c r="SR19" s="136"/>
      <c r="SS19" s="136"/>
      <c r="ST19" s="136"/>
      <c r="SU19" s="136"/>
      <c r="SV19" s="136"/>
      <c r="SW19" s="136"/>
      <c r="SX19" s="136"/>
      <c r="SY19" s="136"/>
      <c r="SZ19" s="136"/>
      <c r="TA19" s="136"/>
      <c r="TB19" s="136"/>
      <c r="TC19" s="136"/>
      <c r="TD19" s="136"/>
      <c r="TE19" s="136"/>
      <c r="TF19" s="136"/>
      <c r="TG19" s="136"/>
      <c r="TH19" s="136"/>
      <c r="TI19" s="136"/>
      <c r="TJ19" s="136"/>
      <c r="TK19" s="136"/>
      <c r="TL19" s="136"/>
      <c r="TM19" s="136"/>
      <c r="TN19" s="136"/>
      <c r="TO19" s="136"/>
      <c r="TP19" s="136"/>
      <c r="TQ19" s="136"/>
      <c r="TR19" s="136"/>
      <c r="TS19" s="136"/>
      <c r="TT19" s="136"/>
      <c r="TU19" s="136"/>
      <c r="TV19" s="136"/>
      <c r="TW19" s="136"/>
      <c r="TX19" s="136"/>
      <c r="TY19" s="136"/>
      <c r="TZ19" s="136"/>
      <c r="UA19" s="136"/>
      <c r="UB19" s="136"/>
      <c r="UC19" s="136"/>
      <c r="UD19" s="136"/>
      <c r="UE19" s="136"/>
      <c r="UF19" s="136"/>
      <c r="UG19" s="136"/>
      <c r="UH19" s="136"/>
      <c r="UI19" s="136"/>
      <c r="UJ19" s="136"/>
      <c r="UK19" s="136"/>
      <c r="UL19" s="136"/>
      <c r="UM19" s="136"/>
      <c r="UN19" s="136"/>
      <c r="UO19" s="136"/>
      <c r="UP19" s="136"/>
      <c r="UQ19" s="136"/>
      <c r="UR19" s="136"/>
      <c r="US19" s="136"/>
      <c r="UT19" s="136"/>
      <c r="UU19" s="136"/>
      <c r="UV19" s="136"/>
      <c r="UW19" s="136"/>
      <c r="UX19" s="136"/>
      <c r="UY19" s="136"/>
      <c r="UZ19" s="136"/>
      <c r="VA19" s="136"/>
      <c r="VB19" s="136"/>
      <c r="VC19" s="136"/>
      <c r="VD19" s="136"/>
      <c r="VE19" s="136"/>
      <c r="VF19" s="136"/>
      <c r="VG19" s="136"/>
      <c r="VH19" s="136"/>
      <c r="VI19" s="136"/>
      <c r="VJ19" s="136"/>
      <c r="VK19" s="136"/>
      <c r="VL19" s="136"/>
      <c r="VM19" s="136"/>
      <c r="VN19" s="136"/>
      <c r="VO19" s="136"/>
      <c r="VP19" s="136"/>
      <c r="VQ19" s="136"/>
      <c r="VR19" s="136"/>
      <c r="VS19" s="136"/>
      <c r="VT19" s="136"/>
      <c r="VU19" s="136"/>
      <c r="VV19" s="136"/>
      <c r="VW19" s="136"/>
      <c r="VX19" s="136"/>
      <c r="VY19" s="136"/>
      <c r="VZ19" s="136"/>
      <c r="WA19" s="136"/>
      <c r="WB19" s="136"/>
      <c r="WC19" s="136"/>
      <c r="WD19" s="136"/>
      <c r="WE19" s="136"/>
      <c r="WF19" s="136"/>
      <c r="WG19" s="136"/>
      <c r="WH19" s="136"/>
      <c r="WI19" s="136"/>
      <c r="WJ19" s="136"/>
      <c r="WK19" s="136"/>
      <c r="WL19" s="136"/>
      <c r="WM19" s="136"/>
      <c r="WN19" s="136"/>
      <c r="WO19" s="136"/>
      <c r="WP19" s="136"/>
      <c r="WQ19" s="136"/>
      <c r="WR19" s="136"/>
      <c r="WS19" s="136"/>
      <c r="WT19" s="136"/>
      <c r="WU19" s="136"/>
      <c r="WV19" s="136"/>
      <c r="WW19" s="136"/>
      <c r="WX19" s="136"/>
      <c r="WY19" s="136"/>
      <c r="WZ19" s="136"/>
      <c r="XA19" s="136"/>
      <c r="XB19" s="136"/>
      <c r="XC19" s="136"/>
      <c r="XD19" s="136"/>
      <c r="XE19" s="136"/>
      <c r="XF19" s="136"/>
      <c r="XG19" s="136"/>
      <c r="XH19" s="136"/>
      <c r="XI19" s="136"/>
      <c r="XJ19" s="136"/>
      <c r="XK19" s="136"/>
      <c r="XL19" s="136"/>
      <c r="XM19" s="136"/>
      <c r="XN19" s="136"/>
      <c r="XO19" s="136"/>
      <c r="XP19" s="136"/>
      <c r="XQ19" s="136"/>
      <c r="XR19" s="136"/>
      <c r="XS19" s="136"/>
      <c r="XT19" s="136"/>
      <c r="XU19" s="136"/>
      <c r="XV19" s="136"/>
      <c r="XW19" s="136"/>
      <c r="XX19" s="136"/>
      <c r="XY19" s="136"/>
      <c r="XZ19" s="136"/>
      <c r="YA19" s="136"/>
      <c r="YB19" s="136"/>
      <c r="YC19" s="136"/>
      <c r="YD19" s="136"/>
      <c r="YE19" s="136"/>
      <c r="YF19" s="136"/>
      <c r="YG19" s="136"/>
      <c r="YH19" s="136"/>
      <c r="YI19" s="136"/>
      <c r="YJ19" s="136"/>
      <c r="YK19" s="136"/>
      <c r="YL19" s="136"/>
      <c r="YM19" s="136"/>
      <c r="YN19" s="136"/>
      <c r="YO19" s="136"/>
      <c r="YP19" s="136"/>
      <c r="YQ19" s="136"/>
      <c r="YR19" s="136"/>
      <c r="YS19" s="136"/>
      <c r="YT19" s="136"/>
      <c r="YU19" s="136"/>
      <c r="YV19" s="136"/>
      <c r="YW19" s="136"/>
      <c r="YX19" s="136"/>
      <c r="YY19" s="136"/>
      <c r="YZ19" s="136"/>
      <c r="ZA19" s="136"/>
      <c r="ZB19" s="136"/>
      <c r="ZC19" s="136"/>
      <c r="ZD19" s="136"/>
      <c r="ZE19" s="136"/>
      <c r="ZF19" s="136"/>
      <c r="ZG19" s="136"/>
      <c r="ZH19" s="136"/>
      <c r="ZI19" s="136"/>
      <c r="ZJ19" s="136"/>
      <c r="ZK19" s="136"/>
      <c r="ZL19" s="136"/>
      <c r="ZM19" s="136"/>
      <c r="ZN19" s="136"/>
      <c r="ZO19" s="136"/>
      <c r="ZP19" s="136"/>
      <c r="ZQ19" s="136"/>
      <c r="ZR19" s="136"/>
      <c r="ZS19" s="136"/>
      <c r="ZT19" s="136"/>
      <c r="ZU19" s="136"/>
      <c r="ZV19" s="136"/>
      <c r="ZW19" s="136"/>
      <c r="ZX19" s="136"/>
      <c r="ZY19" s="136"/>
      <c r="ZZ19" s="136"/>
      <c r="AAA19" s="136"/>
      <c r="AAB19" s="136"/>
      <c r="AAC19" s="136"/>
      <c r="AAD19" s="136"/>
      <c r="AAE19" s="136"/>
      <c r="AAF19" s="136"/>
      <c r="AAG19" s="136"/>
      <c r="AAH19" s="136"/>
      <c r="AAI19" s="136"/>
      <c r="AAJ19" s="136"/>
      <c r="AAK19" s="136"/>
      <c r="AAL19" s="136"/>
      <c r="AAM19" s="136"/>
      <c r="AAN19" s="136"/>
      <c r="AAO19" s="136"/>
      <c r="AAP19" s="136"/>
      <c r="AAQ19" s="136"/>
      <c r="AAR19" s="136"/>
      <c r="AAS19" s="136"/>
      <c r="AAT19" s="136"/>
      <c r="AAU19" s="136"/>
      <c r="AAV19" s="136"/>
      <c r="AAW19" s="136"/>
      <c r="AAX19" s="136"/>
      <c r="AAY19" s="136"/>
      <c r="AAZ19" s="136"/>
      <c r="ABA19" s="136"/>
      <c r="ABB19" s="136"/>
      <c r="ABC19" s="136"/>
      <c r="ABD19" s="136"/>
      <c r="ABE19" s="136"/>
      <c r="ABF19" s="136"/>
      <c r="ABG19" s="136"/>
      <c r="ABH19" s="136"/>
      <c r="ABI19" s="136"/>
      <c r="ABJ19" s="136"/>
      <c r="ABK19" s="136"/>
      <c r="ABL19" s="136"/>
      <c r="ABM19" s="136"/>
      <c r="ABN19" s="136"/>
      <c r="ABO19" s="136"/>
      <c r="ABP19" s="136"/>
      <c r="ABQ19" s="136"/>
      <c r="ABR19" s="136"/>
      <c r="ABS19" s="136"/>
      <c r="ABT19" s="136"/>
      <c r="ABU19" s="136"/>
      <c r="ABV19" s="136"/>
      <c r="ABW19" s="136"/>
      <c r="ABX19" s="136"/>
      <c r="ABY19" s="136"/>
      <c r="ABZ19" s="136"/>
      <c r="ACA19" s="136"/>
      <c r="ACB19" s="136"/>
      <c r="ACC19" s="136"/>
      <c r="ACD19" s="136"/>
      <c r="ACE19" s="136"/>
      <c r="ACF19" s="136"/>
      <c r="ACG19" s="136"/>
      <c r="ACH19" s="136"/>
      <c r="ACI19" s="136"/>
      <c r="ACJ19" s="136"/>
      <c r="ACK19" s="136"/>
      <c r="ACL19" s="136"/>
      <c r="ACM19" s="136"/>
      <c r="ACN19" s="136"/>
      <c r="ACO19" s="136"/>
      <c r="ACP19" s="136"/>
      <c r="ACQ19" s="136"/>
      <c r="ACR19" s="136"/>
      <c r="ACS19" s="136"/>
      <c r="ACT19" s="136"/>
      <c r="ACU19" s="136"/>
      <c r="ACV19" s="136"/>
      <c r="ACW19" s="136"/>
      <c r="ACX19" s="136"/>
      <c r="ACY19" s="136"/>
      <c r="ACZ19" s="136"/>
      <c r="ADA19" s="136"/>
      <c r="ADB19" s="136"/>
      <c r="ADC19" s="136"/>
      <c r="ADD19" s="136"/>
      <c r="ADE19" s="136"/>
      <c r="ADF19" s="136"/>
      <c r="ADG19" s="136"/>
      <c r="ADH19" s="136"/>
      <c r="ADI19" s="136"/>
      <c r="ADJ19" s="136"/>
      <c r="ADK19" s="136"/>
      <c r="ADL19" s="136"/>
      <c r="ADM19" s="136"/>
      <c r="ADN19" s="136"/>
      <c r="ADO19" s="136"/>
      <c r="ADP19" s="136"/>
      <c r="ADQ19" s="136"/>
      <c r="ADR19" s="136"/>
      <c r="ADS19" s="136"/>
      <c r="ADT19" s="136"/>
      <c r="ADU19" s="136"/>
      <c r="ADV19" s="136"/>
      <c r="ADW19" s="136"/>
      <c r="ADX19" s="136"/>
      <c r="ADY19" s="136"/>
      <c r="ADZ19" s="136"/>
      <c r="AEA19" s="136"/>
      <c r="AEB19" s="136"/>
      <c r="AEC19" s="136"/>
      <c r="AED19" s="136"/>
      <c r="AEE19" s="136"/>
      <c r="AEF19" s="136"/>
      <c r="AEG19" s="136"/>
      <c r="AEH19" s="136"/>
      <c r="AEI19" s="136"/>
      <c r="AEJ19" s="136"/>
      <c r="AEK19" s="136"/>
      <c r="AEL19" s="136"/>
      <c r="AEM19" s="136"/>
      <c r="AEN19" s="136"/>
      <c r="AEO19" s="136"/>
      <c r="AEP19" s="136"/>
      <c r="AEQ19" s="136"/>
      <c r="AER19" s="136"/>
      <c r="AES19" s="136"/>
      <c r="AET19" s="136"/>
      <c r="AEU19" s="136"/>
      <c r="AEV19" s="136"/>
      <c r="AEW19" s="136"/>
      <c r="AEX19" s="136"/>
      <c r="AEY19" s="136"/>
      <c r="AEZ19" s="136"/>
      <c r="AFA19" s="136"/>
      <c r="AFB19" s="136"/>
      <c r="AFC19" s="136"/>
      <c r="AFD19" s="136"/>
      <c r="AFE19" s="136"/>
      <c r="AFF19" s="136"/>
      <c r="AFG19" s="136"/>
      <c r="AFH19" s="136"/>
      <c r="AFI19" s="136"/>
      <c r="AFJ19" s="136"/>
      <c r="AFK19" s="136"/>
      <c r="AFL19" s="136"/>
      <c r="AFM19" s="136"/>
      <c r="AFN19" s="136"/>
      <c r="AFO19" s="136"/>
      <c r="AFP19" s="136"/>
      <c r="AFQ19" s="136"/>
      <c r="AFR19" s="136"/>
      <c r="AFS19" s="136"/>
      <c r="AFT19" s="136"/>
      <c r="AFU19" s="136"/>
      <c r="AFV19" s="136"/>
      <c r="AFW19" s="136"/>
      <c r="AFX19" s="136"/>
      <c r="AFY19" s="136"/>
      <c r="AFZ19" s="136"/>
      <c r="AGA19" s="136"/>
      <c r="AGB19" s="136"/>
      <c r="AGC19" s="136"/>
      <c r="AGD19" s="136"/>
      <c r="AGE19" s="136"/>
      <c r="AGF19" s="136"/>
      <c r="AGG19" s="136"/>
      <c r="AGH19" s="136"/>
      <c r="AGI19" s="136"/>
      <c r="AGJ19" s="136"/>
      <c r="AGK19" s="136"/>
      <c r="AGL19" s="136"/>
      <c r="AGM19" s="136"/>
      <c r="AGN19" s="136"/>
      <c r="AGO19" s="136"/>
      <c r="AGP19" s="136"/>
      <c r="AGQ19" s="136"/>
      <c r="AGR19" s="136"/>
      <c r="AGS19" s="136"/>
      <c r="AGT19" s="136"/>
      <c r="AGU19" s="136"/>
      <c r="AGV19" s="136"/>
      <c r="AGW19" s="136"/>
      <c r="AGX19" s="136"/>
      <c r="AGY19" s="136"/>
      <c r="AGZ19" s="136"/>
      <c r="AHA19" s="136"/>
      <c r="AHB19" s="136"/>
      <c r="AHC19" s="136"/>
      <c r="AHD19" s="136"/>
      <c r="AHE19" s="136"/>
      <c r="AHF19" s="136"/>
      <c r="AHG19" s="136"/>
      <c r="AHH19" s="136"/>
      <c r="AHI19" s="136"/>
      <c r="AHJ19" s="136"/>
      <c r="AHK19" s="136"/>
      <c r="AHL19" s="136"/>
      <c r="AHM19" s="136"/>
      <c r="AHN19" s="136"/>
      <c r="AHO19" s="136"/>
      <c r="AHP19" s="136"/>
      <c r="AHQ19" s="136"/>
      <c r="AHR19" s="136"/>
      <c r="AHS19" s="136"/>
      <c r="AHT19" s="136"/>
      <c r="AHU19" s="136"/>
      <c r="AHV19" s="136"/>
      <c r="AHW19" s="136"/>
      <c r="AHX19" s="136"/>
      <c r="AHY19" s="136"/>
      <c r="AHZ19" s="136"/>
      <c r="AIA19" s="136"/>
      <c r="AIB19" s="136"/>
      <c r="AIC19" s="136"/>
      <c r="AID19" s="136"/>
      <c r="AIE19" s="136"/>
      <c r="AIF19" s="136"/>
      <c r="AIG19" s="136"/>
      <c r="AIH19" s="136"/>
      <c r="AII19" s="136"/>
      <c r="AIJ19" s="136"/>
      <c r="AIK19" s="136"/>
      <c r="AIL19" s="136"/>
      <c r="AIM19" s="136"/>
      <c r="AIN19" s="136"/>
      <c r="AIO19" s="136"/>
      <c r="AIP19" s="136"/>
      <c r="AIQ19" s="136"/>
      <c r="AIR19" s="136"/>
      <c r="AIS19" s="136"/>
      <c r="AIT19" s="136"/>
      <c r="AIU19" s="136"/>
      <c r="AIV19" s="136"/>
      <c r="AIW19" s="136"/>
      <c r="AIX19" s="136"/>
      <c r="AIY19" s="136"/>
      <c r="AIZ19" s="136"/>
      <c r="AJA19" s="136"/>
      <c r="AJB19" s="136"/>
      <c r="AJC19" s="136"/>
      <c r="AJD19" s="136"/>
      <c r="AJE19" s="136"/>
      <c r="AJF19" s="136"/>
      <c r="AJG19" s="136"/>
      <c r="AJH19" s="136"/>
      <c r="AJI19" s="136"/>
      <c r="AJJ19" s="136"/>
      <c r="AJK19" s="136"/>
      <c r="AJL19" s="136"/>
      <c r="AJM19" s="136"/>
      <c r="AJN19" s="136"/>
      <c r="AJO19" s="136"/>
      <c r="AJP19" s="136"/>
      <c r="AJQ19" s="136"/>
      <c r="AJR19" s="136"/>
      <c r="AJS19" s="136"/>
      <c r="AJT19" s="136"/>
      <c r="AJU19" s="136"/>
      <c r="AJV19" s="136"/>
      <c r="AJW19" s="136"/>
      <c r="AJX19" s="136"/>
      <c r="AJY19" s="136"/>
      <c r="AJZ19" s="136"/>
      <c r="AKA19" s="136"/>
      <c r="AKB19" s="136"/>
      <c r="AKC19" s="136"/>
      <c r="AKD19" s="136"/>
      <c r="AKE19" s="136"/>
      <c r="AKF19" s="136"/>
      <c r="AKG19" s="136"/>
      <c r="AKH19" s="136"/>
      <c r="AKI19" s="136"/>
      <c r="AKJ19" s="136"/>
      <c r="AKK19" s="136"/>
      <c r="AKL19" s="136"/>
      <c r="AKM19" s="136"/>
      <c r="AKN19" s="136"/>
      <c r="AKO19" s="136"/>
      <c r="AKP19" s="136"/>
      <c r="AKQ19" s="136"/>
      <c r="AKR19" s="136"/>
      <c r="AKS19" s="136"/>
      <c r="AKT19" s="136"/>
      <c r="AKU19" s="136"/>
      <c r="AKV19" s="136"/>
      <c r="AKW19" s="136"/>
      <c r="AKX19" s="136"/>
      <c r="AKY19" s="136"/>
      <c r="AKZ19" s="136"/>
      <c r="ALA19" s="136"/>
      <c r="ALB19" s="136"/>
      <c r="ALC19" s="136"/>
      <c r="ALD19" s="136"/>
      <c r="ALE19" s="136"/>
      <c r="ALF19" s="136"/>
      <c r="ALG19" s="136"/>
      <c r="ALH19" s="136"/>
      <c r="ALI19" s="136"/>
      <c r="ALJ19" s="136"/>
      <c r="ALK19" s="136"/>
      <c r="ALL19" s="136"/>
      <c r="ALM19" s="136"/>
      <c r="ALN19" s="136"/>
      <c r="ALO19" s="136"/>
      <c r="ALP19" s="136"/>
      <c r="ALQ19" s="136"/>
      <c r="ALR19" s="136"/>
      <c r="ALS19" s="136"/>
      <c r="ALT19" s="136"/>
      <c r="ALU19" s="136"/>
      <c r="ALV19" s="136"/>
      <c r="ALW19" s="136"/>
      <c r="ALX19" s="136"/>
      <c r="ALY19" s="136"/>
      <c r="ALZ19" s="136"/>
      <c r="AMA19" s="136"/>
      <c r="AMB19" s="136"/>
      <c r="AMC19" s="136"/>
      <c r="AMD19" s="136"/>
      <c r="AME19" s="136"/>
      <c r="AMF19" s="136"/>
      <c r="AMG19" s="136"/>
      <c r="AMH19" s="136"/>
      <c r="AMI19" s="136"/>
      <c r="AMJ19" s="136"/>
      <c r="AMK19" s="136"/>
      <c r="AML19" s="136"/>
      <c r="AMM19" s="136"/>
      <c r="AMN19" s="136"/>
      <c r="AMO19" s="136"/>
      <c r="AMP19" s="136"/>
      <c r="AMQ19" s="136"/>
      <c r="AMR19" s="136"/>
      <c r="AMS19" s="136"/>
      <c r="AMT19" s="136"/>
      <c r="AMU19" s="136"/>
      <c r="AMV19" s="136"/>
      <c r="AMW19" s="136"/>
      <c r="AMX19" s="136"/>
      <c r="AMY19" s="136"/>
      <c r="AMZ19" s="136"/>
      <c r="ANA19" s="136"/>
      <c r="ANB19" s="136"/>
      <c r="ANC19" s="136"/>
      <c r="AND19" s="136"/>
      <c r="ANE19" s="136"/>
      <c r="ANF19" s="136"/>
      <c r="ANG19" s="136"/>
      <c r="ANH19" s="136"/>
      <c r="ANI19" s="136"/>
      <c r="ANJ19" s="136"/>
      <c r="ANK19" s="136"/>
      <c r="ANL19" s="136"/>
      <c r="ANM19" s="136"/>
      <c r="ANN19" s="136"/>
      <c r="ANO19" s="136"/>
      <c r="ANP19" s="136"/>
      <c r="ANQ19" s="136"/>
      <c r="ANR19" s="136"/>
      <c r="ANS19" s="136"/>
      <c r="ANT19" s="136"/>
      <c r="ANU19" s="136"/>
      <c r="ANV19" s="136"/>
      <c r="ANW19" s="136"/>
      <c r="ANX19" s="136"/>
      <c r="ANY19" s="136"/>
      <c r="ANZ19" s="136"/>
      <c r="AOA19" s="136"/>
      <c r="AOB19" s="136"/>
      <c r="AOC19" s="136"/>
      <c r="AOD19" s="136"/>
      <c r="AOE19" s="136"/>
      <c r="AOF19" s="136"/>
      <c r="AOG19" s="136"/>
      <c r="AOH19" s="136"/>
      <c r="AOI19" s="136"/>
      <c r="AOJ19" s="136"/>
      <c r="AOK19" s="136"/>
      <c r="AOL19" s="136"/>
      <c r="AOM19" s="136"/>
      <c r="AON19" s="136"/>
      <c r="AOO19" s="136"/>
      <c r="AOP19" s="136"/>
      <c r="AOQ19" s="136"/>
      <c r="AOR19" s="136"/>
      <c r="AOS19" s="136"/>
      <c r="AOT19" s="136"/>
      <c r="AOU19" s="136"/>
      <c r="AOV19" s="136"/>
      <c r="AOW19" s="136"/>
      <c r="AOX19" s="136"/>
      <c r="AOY19" s="136"/>
      <c r="AOZ19" s="136"/>
      <c r="APA19" s="136"/>
      <c r="APB19" s="136"/>
      <c r="APC19" s="136"/>
      <c r="APD19" s="136"/>
      <c r="APE19" s="136"/>
      <c r="APF19" s="136"/>
      <c r="APG19" s="136"/>
      <c r="APH19" s="136"/>
      <c r="API19" s="136"/>
      <c r="APJ19" s="136"/>
      <c r="APK19" s="136"/>
      <c r="APL19" s="136"/>
      <c r="APM19" s="136"/>
      <c r="APN19" s="136"/>
      <c r="APO19" s="136"/>
      <c r="APP19" s="136"/>
      <c r="APQ19" s="136"/>
      <c r="APR19" s="136"/>
      <c r="APS19" s="136"/>
      <c r="APT19" s="136"/>
      <c r="APU19" s="136"/>
      <c r="APV19" s="136"/>
      <c r="APW19" s="136"/>
      <c r="APX19" s="136"/>
      <c r="APY19" s="136"/>
      <c r="APZ19" s="136"/>
      <c r="AQA19" s="136"/>
      <c r="AQB19" s="136"/>
      <c r="AQC19" s="136"/>
      <c r="AQD19" s="136"/>
      <c r="AQE19" s="136"/>
      <c r="AQF19" s="136"/>
      <c r="AQG19" s="136"/>
      <c r="AQH19" s="136"/>
      <c r="AQI19" s="136"/>
      <c r="AQJ19" s="136"/>
      <c r="AQK19" s="136"/>
      <c r="AQL19" s="136"/>
      <c r="AQM19" s="136"/>
      <c r="AQN19" s="136"/>
      <c r="AQO19" s="136"/>
      <c r="AQP19" s="136"/>
      <c r="AQQ19" s="136"/>
      <c r="AQR19" s="136"/>
      <c r="AQS19" s="136"/>
      <c r="AQT19" s="136"/>
      <c r="AQU19" s="136"/>
      <c r="AQV19" s="136"/>
      <c r="AQW19" s="136"/>
      <c r="AQX19" s="136"/>
      <c r="AQY19" s="136"/>
      <c r="AQZ19" s="136"/>
      <c r="ARA19" s="136"/>
      <c r="ARB19" s="136"/>
      <c r="ARC19" s="136"/>
      <c r="ARD19" s="136"/>
      <c r="ARE19" s="136"/>
      <c r="ARF19" s="136"/>
      <c r="ARG19" s="136"/>
      <c r="ARH19" s="136"/>
      <c r="ARI19" s="136"/>
      <c r="ARJ19" s="136"/>
      <c r="ARK19" s="136"/>
      <c r="ARL19" s="136"/>
      <c r="ARM19" s="136"/>
      <c r="ARN19" s="136"/>
      <c r="ARO19" s="136"/>
      <c r="ARP19" s="136"/>
      <c r="ARQ19" s="136"/>
      <c r="ARR19" s="136"/>
      <c r="ARS19" s="136"/>
      <c r="ART19" s="136"/>
      <c r="ARU19" s="136"/>
      <c r="ARV19" s="136"/>
      <c r="ARW19" s="136"/>
      <c r="ARX19" s="136"/>
      <c r="ARY19" s="136"/>
      <c r="ARZ19" s="136"/>
      <c r="ASA19" s="136"/>
      <c r="ASB19" s="136"/>
      <c r="ASC19" s="136"/>
      <c r="ASD19" s="136"/>
      <c r="ASE19" s="136"/>
      <c r="ASF19" s="136"/>
      <c r="ASG19" s="136"/>
      <c r="ASH19" s="136"/>
      <c r="ASI19" s="136"/>
      <c r="ASJ19" s="136"/>
      <c r="ASK19" s="136"/>
      <c r="ASL19" s="136"/>
      <c r="ASM19" s="136"/>
      <c r="ASN19" s="136"/>
      <c r="ASO19" s="136"/>
      <c r="ASP19" s="136"/>
      <c r="ASQ19" s="136"/>
      <c r="ASR19" s="136"/>
      <c r="ASS19" s="136"/>
      <c r="AST19" s="136"/>
      <c r="ASU19" s="136"/>
      <c r="ASV19" s="136"/>
      <c r="ASW19" s="136"/>
      <c r="ASX19" s="136"/>
      <c r="ASY19" s="136"/>
      <c r="ASZ19" s="136"/>
      <c r="ATA19" s="136"/>
      <c r="ATB19" s="136"/>
      <c r="ATC19" s="136"/>
      <c r="ATD19" s="136"/>
      <c r="ATE19" s="136"/>
      <c r="ATF19" s="136"/>
      <c r="ATG19" s="136"/>
      <c r="ATH19" s="136"/>
      <c r="ATI19" s="136"/>
      <c r="ATJ19" s="136"/>
      <c r="ATK19" s="136"/>
      <c r="ATL19" s="136"/>
      <c r="ATM19" s="136"/>
      <c r="ATN19" s="136"/>
      <c r="ATO19" s="136"/>
      <c r="ATP19" s="136"/>
      <c r="ATQ19" s="136"/>
      <c r="ATR19" s="136"/>
      <c r="ATS19" s="136"/>
      <c r="ATT19" s="136"/>
      <c r="ATU19" s="136"/>
      <c r="ATV19" s="136"/>
      <c r="ATW19" s="136"/>
      <c r="ATX19" s="136"/>
      <c r="ATY19" s="136"/>
      <c r="ATZ19" s="136"/>
      <c r="AUA19" s="136"/>
      <c r="AUB19" s="136"/>
      <c r="AUC19" s="136"/>
      <c r="AUD19" s="136"/>
      <c r="AUE19" s="136"/>
      <c r="AUF19" s="136"/>
      <c r="AUG19" s="136"/>
      <c r="AUH19" s="136"/>
      <c r="AUI19" s="136"/>
      <c r="AUJ19" s="136"/>
      <c r="AUK19" s="136"/>
      <c r="AUL19" s="136"/>
      <c r="AUM19" s="136"/>
      <c r="AUN19" s="136"/>
      <c r="AUO19" s="136"/>
      <c r="AUP19" s="136"/>
      <c r="AUQ19" s="136"/>
      <c r="AUR19" s="136"/>
      <c r="AUS19" s="136"/>
      <c r="AUT19" s="136"/>
      <c r="AUU19" s="136"/>
      <c r="AUV19" s="136"/>
      <c r="AUW19" s="136"/>
      <c r="AUX19" s="136"/>
      <c r="AUY19" s="136"/>
      <c r="AUZ19" s="136"/>
      <c r="AVA19" s="136"/>
      <c r="AVB19" s="136"/>
      <c r="AVC19" s="136"/>
      <c r="AVD19" s="136"/>
      <c r="AVE19" s="136"/>
      <c r="AVF19" s="136"/>
      <c r="AVG19" s="136"/>
      <c r="AVH19" s="136"/>
      <c r="AVI19" s="136"/>
      <c r="AVJ19" s="136"/>
      <c r="AVK19" s="136"/>
      <c r="AVL19" s="136"/>
      <c r="AVM19" s="136"/>
      <c r="AVN19" s="136"/>
      <c r="AVO19" s="136"/>
      <c r="AVP19" s="136"/>
      <c r="AVQ19" s="136"/>
      <c r="AVR19" s="136"/>
      <c r="AVS19" s="136"/>
      <c r="AVT19" s="136"/>
      <c r="AVU19" s="136"/>
      <c r="AVV19" s="136"/>
      <c r="AVW19" s="136"/>
      <c r="AVX19" s="136"/>
      <c r="AVY19" s="136"/>
      <c r="AVZ19" s="136"/>
      <c r="AWA19" s="136"/>
      <c r="AWB19" s="136"/>
      <c r="AWC19" s="136"/>
      <c r="AWD19" s="136"/>
      <c r="AWE19" s="136"/>
      <c r="AWF19" s="136"/>
      <c r="AWG19" s="136"/>
      <c r="AWH19" s="136"/>
      <c r="AWI19" s="136"/>
      <c r="AWJ19" s="136"/>
      <c r="AWK19" s="136"/>
      <c r="AWL19" s="136"/>
      <c r="AWM19" s="136"/>
      <c r="AWN19" s="136"/>
      <c r="AWO19" s="136"/>
      <c r="AWP19" s="136"/>
      <c r="AWQ19" s="136"/>
      <c r="AWR19" s="136"/>
      <c r="AWS19" s="136"/>
      <c r="AWT19" s="136"/>
      <c r="AWU19" s="136"/>
      <c r="AWV19" s="136"/>
      <c r="AWW19" s="136"/>
      <c r="AWX19" s="136"/>
      <c r="AWY19" s="136"/>
      <c r="AWZ19" s="136"/>
      <c r="AXA19" s="136"/>
      <c r="AXB19" s="136"/>
      <c r="AXC19" s="136"/>
      <c r="AXD19" s="136"/>
      <c r="AXE19" s="136"/>
      <c r="AXF19" s="136"/>
      <c r="AXG19" s="136"/>
      <c r="AXH19" s="136"/>
      <c r="AXI19" s="136"/>
      <c r="AXJ19" s="136"/>
      <c r="AXK19" s="136"/>
      <c r="AXL19" s="136"/>
      <c r="AXM19" s="136"/>
      <c r="AXN19" s="136"/>
      <c r="AXO19" s="136"/>
      <c r="AXP19" s="136"/>
      <c r="AXQ19" s="136"/>
      <c r="AXR19" s="136"/>
      <c r="AXS19" s="136"/>
      <c r="AXT19" s="136"/>
      <c r="AXU19" s="136"/>
      <c r="AXV19" s="136"/>
      <c r="AXW19" s="136"/>
      <c r="AXX19" s="136"/>
      <c r="AXY19" s="136"/>
      <c r="AXZ19" s="136"/>
      <c r="AYA19" s="136"/>
      <c r="AYB19" s="136"/>
      <c r="AYC19" s="136"/>
      <c r="AYD19" s="136"/>
      <c r="AYE19" s="136"/>
      <c r="AYF19" s="136"/>
      <c r="AYG19" s="136"/>
      <c r="AYH19" s="136"/>
      <c r="AYI19" s="136"/>
      <c r="AYJ19" s="136"/>
      <c r="AYK19" s="136"/>
      <c r="AYL19" s="136"/>
      <c r="AYM19" s="136"/>
      <c r="AYN19" s="136"/>
      <c r="AYO19" s="136"/>
      <c r="AYP19" s="136"/>
      <c r="AYQ19" s="136"/>
      <c r="AYR19" s="136"/>
      <c r="AYS19" s="136"/>
      <c r="AYT19" s="136"/>
      <c r="AYU19" s="136"/>
      <c r="AYV19" s="136"/>
      <c r="AYW19" s="136"/>
      <c r="AYX19" s="136"/>
      <c r="AYY19" s="136"/>
      <c r="AYZ19" s="136"/>
      <c r="AZA19" s="136"/>
      <c r="AZB19" s="136"/>
      <c r="AZC19" s="136"/>
      <c r="AZD19" s="136"/>
      <c r="AZE19" s="136"/>
      <c r="AZF19" s="136"/>
      <c r="AZG19" s="136"/>
      <c r="AZH19" s="136"/>
      <c r="AZI19" s="136"/>
      <c r="AZJ19" s="136"/>
      <c r="AZK19" s="136"/>
      <c r="AZL19" s="136"/>
      <c r="AZM19" s="136"/>
      <c r="AZN19" s="136"/>
      <c r="AZO19" s="136"/>
      <c r="AZP19" s="136"/>
      <c r="AZQ19" s="136"/>
      <c r="AZR19" s="136"/>
      <c r="AZS19" s="136"/>
      <c r="AZT19" s="136"/>
      <c r="AZU19" s="136"/>
      <c r="AZV19" s="136"/>
      <c r="AZW19" s="136"/>
      <c r="AZX19" s="136"/>
      <c r="AZY19" s="136"/>
      <c r="AZZ19" s="136"/>
      <c r="BAA19" s="136"/>
      <c r="BAB19" s="136"/>
      <c r="BAC19" s="136"/>
      <c r="BAD19" s="136"/>
      <c r="BAE19" s="136"/>
      <c r="BAF19" s="136"/>
      <c r="BAG19" s="136"/>
      <c r="BAH19" s="136"/>
      <c r="BAI19" s="136"/>
      <c r="BAJ19" s="136"/>
      <c r="BAK19" s="136"/>
      <c r="BAL19" s="136"/>
      <c r="BAM19" s="136"/>
      <c r="BAN19" s="136"/>
      <c r="BAO19" s="136"/>
      <c r="BAP19" s="136"/>
      <c r="BAQ19" s="136"/>
      <c r="BAR19" s="136"/>
      <c r="BAS19" s="136"/>
      <c r="BAT19" s="136"/>
      <c r="BAU19" s="136"/>
      <c r="BAV19" s="136"/>
      <c r="BAW19" s="136"/>
      <c r="BAX19" s="136"/>
      <c r="BAY19" s="136"/>
      <c r="BAZ19" s="136"/>
      <c r="BBA19" s="136"/>
      <c r="BBB19" s="136"/>
      <c r="BBC19" s="136"/>
      <c r="BBD19" s="136"/>
      <c r="BBE19" s="136"/>
      <c r="BBF19" s="136"/>
      <c r="BBG19" s="136"/>
      <c r="BBH19" s="136"/>
      <c r="BBI19" s="136"/>
      <c r="BBJ19" s="136"/>
      <c r="BBK19" s="136"/>
      <c r="BBL19" s="136"/>
      <c r="BBM19" s="136"/>
      <c r="BBN19" s="136"/>
      <c r="BBO19" s="136"/>
      <c r="BBP19" s="136"/>
      <c r="BBQ19" s="136"/>
      <c r="BBR19" s="136"/>
      <c r="BBS19" s="136"/>
      <c r="BBT19" s="136"/>
      <c r="BBU19" s="136"/>
      <c r="BBV19" s="136"/>
      <c r="BBW19" s="136"/>
      <c r="BBX19" s="136"/>
      <c r="BBY19" s="136"/>
      <c r="BBZ19" s="136"/>
      <c r="BCA19" s="136"/>
      <c r="BCB19" s="136"/>
      <c r="BCC19" s="136"/>
      <c r="BCD19" s="136"/>
      <c r="BCE19" s="136"/>
      <c r="BCF19" s="136"/>
      <c r="BCG19" s="136"/>
      <c r="BCH19" s="136"/>
      <c r="BCI19" s="136"/>
      <c r="BCJ19" s="136"/>
      <c r="BCK19" s="136"/>
      <c r="BCL19" s="136"/>
      <c r="BCM19" s="136"/>
      <c r="BCN19" s="136"/>
      <c r="BCO19" s="136"/>
      <c r="BCP19" s="136"/>
      <c r="BCQ19" s="136"/>
      <c r="BCR19" s="136"/>
      <c r="BCS19" s="136"/>
      <c r="BCT19" s="136"/>
      <c r="BCU19" s="136"/>
      <c r="BCV19" s="136"/>
      <c r="BCW19" s="136"/>
      <c r="BCX19" s="136"/>
      <c r="BCY19" s="136"/>
      <c r="BCZ19" s="136"/>
      <c r="BDA19" s="136"/>
      <c r="BDB19" s="136"/>
      <c r="BDC19" s="136"/>
      <c r="BDD19" s="136"/>
      <c r="BDE19" s="136"/>
      <c r="BDF19" s="136"/>
      <c r="BDG19" s="136"/>
      <c r="BDH19" s="136"/>
      <c r="BDI19" s="136"/>
      <c r="BDJ19" s="136"/>
      <c r="BDK19" s="136"/>
      <c r="BDL19" s="136"/>
      <c r="BDM19" s="136"/>
      <c r="BDN19" s="136"/>
      <c r="BDO19" s="136"/>
      <c r="BDP19" s="136"/>
      <c r="BDQ19" s="136"/>
      <c r="BDR19" s="136"/>
      <c r="BDS19" s="136"/>
      <c r="BDT19" s="136"/>
      <c r="BDU19" s="136"/>
      <c r="BDV19" s="136"/>
      <c r="BDW19" s="136"/>
      <c r="BDX19" s="136"/>
      <c r="BDY19" s="136"/>
      <c r="BDZ19" s="136"/>
      <c r="BEA19" s="136"/>
      <c r="BEB19" s="136"/>
      <c r="BEC19" s="136"/>
      <c r="BED19" s="136"/>
      <c r="BEE19" s="136"/>
      <c r="BEF19" s="136"/>
      <c r="BEG19" s="136"/>
      <c r="BEH19" s="136"/>
      <c r="BEI19" s="136"/>
      <c r="BEJ19" s="136"/>
      <c r="BEK19" s="136"/>
      <c r="BEL19" s="136"/>
      <c r="BEM19" s="136"/>
      <c r="BEN19" s="136"/>
      <c r="BEO19" s="136"/>
      <c r="BEP19" s="136"/>
      <c r="BEQ19" s="136"/>
      <c r="BER19" s="136"/>
      <c r="BES19" s="136"/>
      <c r="BET19" s="136"/>
      <c r="BEU19" s="136"/>
      <c r="BEV19" s="136"/>
      <c r="BEW19" s="136"/>
      <c r="BEX19" s="136"/>
      <c r="BEY19" s="136"/>
      <c r="BEZ19" s="136"/>
      <c r="BFA19" s="136"/>
      <c r="BFB19" s="136"/>
      <c r="BFC19" s="136"/>
      <c r="BFD19" s="136"/>
      <c r="BFE19" s="136"/>
      <c r="BFF19" s="136"/>
      <c r="BFG19" s="136"/>
      <c r="BFH19" s="136"/>
      <c r="BFI19" s="136"/>
      <c r="BFJ19" s="136"/>
      <c r="BFK19" s="136"/>
      <c r="BFL19" s="136"/>
      <c r="BFM19" s="136"/>
      <c r="BFN19" s="136"/>
      <c r="BFO19" s="136"/>
      <c r="BFP19" s="136"/>
      <c r="BFQ19" s="136"/>
      <c r="BFR19" s="136"/>
      <c r="BFS19" s="136"/>
      <c r="BFT19" s="136"/>
      <c r="BFU19" s="136"/>
      <c r="BFV19" s="136"/>
      <c r="BFW19" s="136"/>
      <c r="BFX19" s="136"/>
      <c r="BFY19" s="136"/>
      <c r="BFZ19" s="136"/>
      <c r="BGA19" s="136"/>
      <c r="BGB19" s="136"/>
      <c r="BGC19" s="136"/>
      <c r="BGD19" s="136"/>
      <c r="BGE19" s="136"/>
      <c r="BGF19" s="136"/>
      <c r="BGG19" s="136"/>
      <c r="BGH19" s="136"/>
      <c r="BGI19" s="136"/>
      <c r="BGJ19" s="136"/>
      <c r="BGK19" s="136"/>
      <c r="BGL19" s="136"/>
      <c r="BGM19" s="136"/>
      <c r="BGN19" s="136"/>
      <c r="BGO19" s="136"/>
      <c r="BGP19" s="136"/>
      <c r="BGQ19" s="136"/>
      <c r="BGR19" s="136"/>
      <c r="BGS19" s="136"/>
      <c r="BGT19" s="136"/>
      <c r="BGU19" s="136"/>
      <c r="BGV19" s="136"/>
      <c r="BGW19" s="136"/>
      <c r="BGX19" s="136"/>
      <c r="BGY19" s="136"/>
      <c r="BGZ19" s="136"/>
      <c r="BHA19" s="136"/>
      <c r="BHB19" s="136"/>
      <c r="BHC19" s="136"/>
      <c r="BHD19" s="136"/>
      <c r="BHE19" s="136"/>
      <c r="BHF19" s="136"/>
      <c r="BHG19" s="136"/>
      <c r="BHH19" s="136"/>
      <c r="BHI19" s="136"/>
      <c r="BHJ19" s="136"/>
      <c r="BHK19" s="136"/>
      <c r="BHL19" s="136"/>
      <c r="BHM19" s="136"/>
      <c r="BHN19" s="136"/>
      <c r="BHO19" s="136"/>
      <c r="BHP19" s="136"/>
      <c r="BHQ19" s="136"/>
      <c r="BHR19" s="136"/>
      <c r="BHS19" s="136"/>
      <c r="BHT19" s="136"/>
      <c r="BHU19" s="136"/>
      <c r="BHV19" s="136"/>
      <c r="BHW19" s="136"/>
      <c r="BHX19" s="136"/>
      <c r="BHY19" s="136"/>
      <c r="BHZ19" s="136"/>
      <c r="BIA19" s="136"/>
      <c r="BIB19" s="136"/>
      <c r="BIC19" s="136"/>
      <c r="BID19" s="136"/>
      <c r="BIE19" s="136"/>
      <c r="BIF19" s="136"/>
      <c r="BIG19" s="136"/>
      <c r="BIH19" s="136"/>
      <c r="BII19" s="136"/>
      <c r="BIJ19" s="136"/>
      <c r="BIK19" s="136"/>
      <c r="BIL19" s="136"/>
      <c r="BIM19" s="136"/>
      <c r="BIN19" s="136"/>
      <c r="BIO19" s="136"/>
      <c r="BIP19" s="136"/>
      <c r="BIQ19" s="136"/>
      <c r="BIR19" s="136"/>
      <c r="BIS19" s="136"/>
      <c r="BIT19" s="136"/>
      <c r="BIU19" s="136"/>
      <c r="BIV19" s="136"/>
      <c r="BIW19" s="136"/>
      <c r="BIX19" s="136"/>
      <c r="BIY19" s="136"/>
      <c r="BIZ19" s="136"/>
      <c r="BJA19" s="136"/>
      <c r="BJB19" s="136"/>
      <c r="BJC19" s="136"/>
      <c r="BJD19" s="136"/>
      <c r="BJE19" s="136"/>
      <c r="BJF19" s="136"/>
      <c r="BJG19" s="136"/>
      <c r="BJH19" s="136"/>
      <c r="BJI19" s="136"/>
      <c r="BJJ19" s="136"/>
      <c r="BJK19" s="136"/>
      <c r="BJL19" s="136"/>
      <c r="BJM19" s="136"/>
      <c r="BJN19" s="136"/>
      <c r="BJO19" s="136"/>
      <c r="BJP19" s="136"/>
      <c r="BJQ19" s="136"/>
      <c r="BJR19" s="136"/>
      <c r="BJS19" s="136"/>
      <c r="BJT19" s="136"/>
      <c r="BJU19" s="136"/>
      <c r="BJV19" s="136"/>
      <c r="BJW19" s="136"/>
      <c r="BJX19" s="136"/>
      <c r="BJY19" s="136"/>
      <c r="BJZ19" s="136"/>
      <c r="BKA19" s="136"/>
      <c r="BKB19" s="136"/>
      <c r="BKC19" s="136"/>
      <c r="BKD19" s="136"/>
      <c r="BKE19" s="136"/>
      <c r="BKF19" s="136"/>
      <c r="BKG19" s="136"/>
      <c r="BKH19" s="136"/>
      <c r="BKI19" s="136"/>
      <c r="BKJ19" s="136"/>
      <c r="BKK19" s="136"/>
      <c r="BKL19" s="136"/>
      <c r="BKM19" s="136"/>
      <c r="BKN19" s="136"/>
      <c r="BKO19" s="136"/>
      <c r="BKP19" s="136"/>
      <c r="BKQ19" s="136"/>
      <c r="BKR19" s="136"/>
      <c r="BKS19" s="136"/>
      <c r="BKT19" s="136"/>
      <c r="BKU19" s="136"/>
      <c r="BKV19" s="136"/>
      <c r="BKW19" s="136"/>
      <c r="BKX19" s="136"/>
      <c r="BKY19" s="136"/>
      <c r="BKZ19" s="136"/>
      <c r="BLA19" s="136"/>
      <c r="BLB19" s="136"/>
      <c r="BLC19" s="136"/>
      <c r="BLD19" s="136"/>
      <c r="BLE19" s="136"/>
      <c r="BLF19" s="136"/>
      <c r="BLG19" s="136"/>
      <c r="BLH19" s="136"/>
      <c r="BLI19" s="136"/>
      <c r="BLJ19" s="136"/>
      <c r="BLK19" s="136"/>
      <c r="BLL19" s="136"/>
      <c r="BLM19" s="136"/>
      <c r="BLN19" s="136"/>
      <c r="BLO19" s="136"/>
      <c r="BLP19" s="136"/>
      <c r="BLQ19" s="136"/>
      <c r="BLR19" s="136"/>
      <c r="BLS19" s="136"/>
      <c r="BLT19" s="136"/>
      <c r="BLU19" s="136"/>
      <c r="BLV19" s="136"/>
      <c r="BLW19" s="136"/>
      <c r="BLX19" s="136"/>
      <c r="BLY19" s="136"/>
      <c r="BLZ19" s="136"/>
      <c r="BMA19" s="136"/>
      <c r="BMB19" s="136"/>
      <c r="BMC19" s="136"/>
      <c r="BMD19" s="136"/>
      <c r="BME19" s="136"/>
      <c r="BMF19" s="136"/>
      <c r="BMG19" s="136"/>
      <c r="BMH19" s="136"/>
      <c r="BMI19" s="136"/>
      <c r="BMJ19" s="136"/>
      <c r="BMK19" s="136"/>
      <c r="BML19" s="136"/>
      <c r="BMM19" s="136"/>
      <c r="BMN19" s="136"/>
      <c r="BMO19" s="136"/>
      <c r="BMP19" s="136"/>
      <c r="BMQ19" s="136"/>
      <c r="BMR19" s="136"/>
      <c r="BMS19" s="136"/>
      <c r="BMT19" s="136"/>
      <c r="BMU19" s="136"/>
      <c r="BMV19" s="136"/>
      <c r="BMW19" s="136"/>
      <c r="BMX19" s="136"/>
      <c r="BMY19" s="136"/>
      <c r="BMZ19" s="136"/>
      <c r="BNA19" s="136"/>
      <c r="BNB19" s="136"/>
      <c r="BNC19" s="136"/>
      <c r="BND19" s="136"/>
      <c r="BNE19" s="136"/>
      <c r="BNF19" s="136"/>
      <c r="BNG19" s="136"/>
      <c r="BNH19" s="136"/>
      <c r="BNI19" s="136"/>
      <c r="BNJ19" s="136"/>
      <c r="BNK19" s="136"/>
      <c r="BNL19" s="136"/>
      <c r="BNM19" s="136"/>
      <c r="BNN19" s="136"/>
      <c r="BNO19" s="136"/>
      <c r="BNP19" s="136"/>
      <c r="BNQ19" s="136"/>
      <c r="BNR19" s="136"/>
      <c r="BNS19" s="136"/>
      <c r="BNT19" s="136"/>
      <c r="BNU19" s="136"/>
      <c r="BNV19" s="136"/>
      <c r="BNW19" s="136"/>
      <c r="BNX19" s="136"/>
      <c r="BNY19" s="136"/>
      <c r="BNZ19" s="136"/>
      <c r="BOA19" s="136"/>
      <c r="BOB19" s="136"/>
      <c r="BOC19" s="136"/>
      <c r="BOD19" s="136"/>
      <c r="BOE19" s="136"/>
      <c r="BOF19" s="136"/>
      <c r="BOG19" s="136"/>
      <c r="BOH19" s="136"/>
      <c r="BOI19" s="136"/>
      <c r="BOJ19" s="136"/>
      <c r="BOK19" s="136"/>
      <c r="BOL19" s="136"/>
      <c r="BOM19" s="136"/>
      <c r="BON19" s="136"/>
      <c r="BOO19" s="136"/>
      <c r="BOP19" s="136"/>
      <c r="BOQ19" s="136"/>
      <c r="BOR19" s="136"/>
      <c r="BOS19" s="136"/>
      <c r="BOT19" s="136"/>
      <c r="BOU19" s="136"/>
      <c r="BOV19" s="136"/>
      <c r="BOW19" s="136"/>
      <c r="BOX19" s="136"/>
      <c r="BOY19" s="136"/>
      <c r="BOZ19" s="136"/>
      <c r="BPA19" s="136"/>
      <c r="BPB19" s="136"/>
      <c r="BPC19" s="136"/>
      <c r="BPD19" s="136"/>
      <c r="BPE19" s="136"/>
      <c r="BPF19" s="136"/>
      <c r="BPG19" s="136"/>
      <c r="BPH19" s="136"/>
      <c r="BPI19" s="136"/>
      <c r="BPJ19" s="136"/>
      <c r="BPK19" s="136"/>
      <c r="BPL19" s="136"/>
      <c r="BPM19" s="136"/>
      <c r="BPN19" s="136"/>
      <c r="BPO19" s="136"/>
      <c r="BPP19" s="136"/>
      <c r="BPQ19" s="136"/>
      <c r="BPR19" s="136"/>
      <c r="BPS19" s="136"/>
      <c r="BPT19" s="136"/>
      <c r="BPU19" s="136"/>
      <c r="BPV19" s="136"/>
      <c r="BPW19" s="136"/>
      <c r="BPX19" s="136"/>
      <c r="BPY19" s="136"/>
      <c r="BPZ19" s="136"/>
      <c r="BQA19" s="136"/>
      <c r="BQB19" s="136"/>
      <c r="BQC19" s="136"/>
      <c r="BQD19" s="136"/>
      <c r="BQE19" s="136"/>
      <c r="BQF19" s="136"/>
      <c r="BQG19" s="136"/>
      <c r="BQH19" s="136"/>
      <c r="BQI19" s="136"/>
      <c r="BQJ19" s="136"/>
      <c r="BQK19" s="136"/>
      <c r="BQL19" s="136"/>
      <c r="BQM19" s="136"/>
      <c r="BQN19" s="136"/>
      <c r="BQO19" s="136"/>
      <c r="BQP19" s="136"/>
      <c r="BQQ19" s="136"/>
      <c r="BQR19" s="136"/>
      <c r="BQS19" s="136"/>
      <c r="BQT19" s="136"/>
      <c r="BQU19" s="136"/>
      <c r="BQV19" s="136"/>
      <c r="BQW19" s="136"/>
      <c r="BQX19" s="136"/>
      <c r="BQY19" s="136"/>
      <c r="BQZ19" s="136"/>
      <c r="BRA19" s="136"/>
      <c r="BRB19" s="136"/>
      <c r="BRC19" s="136"/>
      <c r="BRD19" s="136"/>
      <c r="BRE19" s="136"/>
      <c r="BRF19" s="136"/>
      <c r="BRG19" s="136"/>
      <c r="BRH19" s="136"/>
      <c r="BRI19" s="136"/>
      <c r="BRJ19" s="136"/>
      <c r="BRK19" s="136"/>
      <c r="BRL19" s="136"/>
      <c r="BRM19" s="136"/>
      <c r="BRN19" s="136"/>
      <c r="BRO19" s="136"/>
      <c r="BRP19" s="136"/>
      <c r="BRQ19" s="136"/>
      <c r="BRR19" s="136"/>
      <c r="BRS19" s="136"/>
      <c r="BRT19" s="136"/>
      <c r="BRU19" s="136"/>
      <c r="BRV19" s="136"/>
      <c r="BRW19" s="136"/>
      <c r="BRX19" s="136"/>
      <c r="BRY19" s="136"/>
      <c r="BRZ19" s="136"/>
      <c r="BSA19" s="136"/>
      <c r="BSB19" s="136"/>
      <c r="BSC19" s="136"/>
      <c r="BSD19" s="136"/>
      <c r="BSE19" s="136"/>
      <c r="BSF19" s="136"/>
      <c r="BSG19" s="136"/>
      <c r="BSH19" s="136"/>
      <c r="BSI19" s="136"/>
      <c r="BSJ19" s="136"/>
      <c r="BSK19" s="136"/>
      <c r="BSL19" s="136"/>
      <c r="BSM19" s="136"/>
      <c r="BSN19" s="136"/>
      <c r="BSO19" s="136"/>
      <c r="BSP19" s="136"/>
      <c r="BSQ19" s="136"/>
      <c r="BSR19" s="136"/>
      <c r="BSS19" s="136"/>
      <c r="BST19" s="136"/>
      <c r="BSU19" s="136"/>
      <c r="BSV19" s="136"/>
      <c r="BSW19" s="136"/>
      <c r="BSX19" s="136"/>
      <c r="BSY19" s="136"/>
      <c r="BSZ19" s="136"/>
      <c r="BTA19" s="136"/>
      <c r="BTB19" s="136"/>
      <c r="BTC19" s="136"/>
      <c r="BTD19" s="136"/>
      <c r="BTE19" s="136"/>
      <c r="BTF19" s="136"/>
      <c r="BTG19" s="136"/>
      <c r="BTH19" s="136"/>
      <c r="BTI19" s="136"/>
      <c r="BTJ19" s="136"/>
      <c r="BTK19" s="136"/>
      <c r="BTL19" s="136"/>
      <c r="BTM19" s="136"/>
      <c r="BTN19" s="136"/>
      <c r="BTO19" s="136"/>
      <c r="BTP19" s="136"/>
      <c r="BTQ19" s="136"/>
      <c r="BTR19" s="136"/>
      <c r="BTS19" s="136"/>
      <c r="BTT19" s="136"/>
      <c r="BTU19" s="136"/>
      <c r="BTV19" s="136"/>
      <c r="BTW19" s="136"/>
      <c r="BTX19" s="136"/>
      <c r="BTY19" s="136"/>
      <c r="BTZ19" s="136"/>
      <c r="BUA19" s="136"/>
      <c r="BUB19" s="136"/>
      <c r="BUC19" s="136"/>
      <c r="BUD19" s="136"/>
      <c r="BUE19" s="136"/>
      <c r="BUF19" s="136"/>
      <c r="BUG19" s="136"/>
      <c r="BUH19" s="136"/>
      <c r="BUI19" s="136"/>
      <c r="BUJ19" s="136"/>
      <c r="BUK19" s="136"/>
      <c r="BUL19" s="136"/>
      <c r="BUM19" s="136"/>
      <c r="BUN19" s="136"/>
      <c r="BUO19" s="136"/>
      <c r="BUP19" s="136"/>
      <c r="BUQ19" s="136"/>
      <c r="BUR19" s="136"/>
      <c r="BUS19" s="136"/>
      <c r="BUT19" s="136"/>
      <c r="BUU19" s="136"/>
      <c r="BUV19" s="136"/>
      <c r="BUW19" s="136"/>
      <c r="BUX19" s="136"/>
      <c r="BUY19" s="136"/>
      <c r="BUZ19" s="136"/>
      <c r="BVA19" s="136"/>
      <c r="BVB19" s="136"/>
      <c r="BVC19" s="136"/>
      <c r="BVD19" s="136"/>
      <c r="BVE19" s="136"/>
      <c r="BVF19" s="136"/>
      <c r="BVG19" s="136"/>
      <c r="BVH19" s="136"/>
      <c r="BVI19" s="136"/>
      <c r="BVJ19" s="136"/>
      <c r="BVK19" s="136"/>
      <c r="BVL19" s="136"/>
      <c r="BVM19" s="136"/>
      <c r="BVN19" s="136"/>
      <c r="BVO19" s="136"/>
      <c r="BVP19" s="136"/>
      <c r="BVQ19" s="136"/>
      <c r="BVR19" s="136"/>
      <c r="BVS19" s="136"/>
      <c r="BVT19" s="136"/>
      <c r="BVU19" s="136"/>
      <c r="BVV19" s="136"/>
      <c r="BVW19" s="136"/>
      <c r="BVX19" s="136"/>
      <c r="BVY19" s="136"/>
      <c r="BVZ19" s="136"/>
      <c r="BWA19" s="136"/>
      <c r="BWB19" s="136"/>
      <c r="BWC19" s="136"/>
      <c r="BWD19" s="136"/>
      <c r="BWE19" s="136"/>
      <c r="BWF19" s="136"/>
      <c r="BWG19" s="136"/>
      <c r="BWH19" s="136"/>
      <c r="BWI19" s="136"/>
      <c r="BWJ19" s="136"/>
      <c r="BWK19" s="136"/>
      <c r="BWL19" s="136"/>
      <c r="BWM19" s="136"/>
      <c r="BWN19" s="136"/>
      <c r="BWO19" s="136"/>
      <c r="BWP19" s="136"/>
      <c r="BWQ19" s="136"/>
      <c r="BWR19" s="136"/>
      <c r="BWS19" s="136"/>
      <c r="BWT19" s="136"/>
      <c r="BWU19" s="136"/>
      <c r="BWV19" s="136"/>
      <c r="BWW19" s="136"/>
      <c r="BWX19" s="136"/>
      <c r="BWY19" s="136"/>
      <c r="BWZ19" s="136"/>
      <c r="BXA19" s="136"/>
      <c r="BXB19" s="136"/>
      <c r="BXC19" s="136"/>
      <c r="BXD19" s="136"/>
      <c r="BXE19" s="136"/>
      <c r="BXF19" s="136"/>
      <c r="BXG19" s="136"/>
      <c r="BXH19" s="136"/>
      <c r="BXI19" s="136"/>
      <c r="BXJ19" s="136"/>
      <c r="BXK19" s="136"/>
      <c r="BXL19" s="136"/>
      <c r="BXM19" s="136"/>
      <c r="BXN19" s="136"/>
      <c r="BXO19" s="136"/>
      <c r="BXP19" s="136"/>
      <c r="BXQ19" s="136"/>
      <c r="BXR19" s="136"/>
      <c r="BXS19" s="136"/>
      <c r="BXT19" s="136"/>
      <c r="BXU19" s="136"/>
      <c r="BXV19" s="136"/>
      <c r="BXW19" s="136"/>
      <c r="BXX19" s="136"/>
      <c r="BXY19" s="136"/>
      <c r="BXZ19" s="136"/>
      <c r="BYA19" s="136"/>
      <c r="BYB19" s="136"/>
      <c r="BYC19" s="136"/>
      <c r="BYD19" s="136"/>
      <c r="BYE19" s="136"/>
      <c r="BYF19" s="136"/>
      <c r="BYG19" s="136"/>
      <c r="BYH19" s="136"/>
      <c r="BYI19" s="136"/>
      <c r="BYJ19" s="136"/>
      <c r="BYK19" s="136"/>
      <c r="BYL19" s="136"/>
      <c r="BYM19" s="136"/>
      <c r="BYN19" s="136"/>
      <c r="BYO19" s="136"/>
      <c r="BYP19" s="136"/>
      <c r="BYQ19" s="136"/>
      <c r="BYR19" s="136"/>
      <c r="BYS19" s="136"/>
      <c r="BYT19" s="136"/>
      <c r="BYU19" s="136"/>
      <c r="BYV19" s="136"/>
      <c r="BYW19" s="136"/>
      <c r="BYX19" s="136"/>
      <c r="BYY19" s="136"/>
      <c r="BYZ19" s="136"/>
      <c r="BZA19" s="136"/>
      <c r="BZB19" s="136"/>
      <c r="BZC19" s="136"/>
      <c r="BZD19" s="136"/>
      <c r="BZE19" s="136"/>
      <c r="BZF19" s="136"/>
      <c r="BZG19" s="136"/>
      <c r="BZH19" s="136"/>
      <c r="BZI19" s="136"/>
      <c r="BZJ19" s="136"/>
      <c r="BZK19" s="136"/>
      <c r="BZL19" s="136"/>
      <c r="BZM19" s="136"/>
      <c r="BZN19" s="136"/>
      <c r="BZO19" s="136"/>
      <c r="BZP19" s="136"/>
      <c r="BZQ19" s="136"/>
      <c r="BZR19" s="136"/>
      <c r="BZS19" s="136"/>
      <c r="BZT19" s="136"/>
      <c r="BZU19" s="136"/>
      <c r="BZV19" s="136"/>
      <c r="BZW19" s="136"/>
      <c r="BZX19" s="136"/>
      <c r="BZY19" s="136"/>
      <c r="BZZ19" s="136"/>
      <c r="CAA19" s="136"/>
      <c r="CAB19" s="136"/>
      <c r="CAC19" s="136"/>
      <c r="CAD19" s="136"/>
      <c r="CAE19" s="136"/>
      <c r="CAF19" s="136"/>
      <c r="CAG19" s="136"/>
      <c r="CAH19" s="136"/>
      <c r="CAI19" s="136"/>
      <c r="CAJ19" s="136"/>
      <c r="CAK19" s="136"/>
      <c r="CAL19" s="136"/>
      <c r="CAM19" s="136"/>
      <c r="CAN19" s="136"/>
      <c r="CAO19" s="136"/>
      <c r="CAP19" s="136"/>
      <c r="CAQ19" s="136"/>
      <c r="CAR19" s="136"/>
      <c r="CAS19" s="136"/>
      <c r="CAT19" s="136"/>
      <c r="CAU19" s="136"/>
      <c r="CAV19" s="136"/>
      <c r="CAW19" s="136"/>
      <c r="CAX19" s="136"/>
      <c r="CAY19" s="136"/>
      <c r="CAZ19" s="136"/>
      <c r="CBA19" s="136"/>
      <c r="CBB19" s="136"/>
      <c r="CBC19" s="136"/>
      <c r="CBD19" s="136"/>
      <c r="CBE19" s="136"/>
      <c r="CBF19" s="136"/>
      <c r="CBG19" s="136"/>
      <c r="CBH19" s="136"/>
      <c r="CBI19" s="136"/>
      <c r="CBJ19" s="136"/>
      <c r="CBK19" s="136"/>
      <c r="CBL19" s="136"/>
      <c r="CBM19" s="136"/>
      <c r="CBN19" s="136"/>
      <c r="CBO19" s="136"/>
      <c r="CBP19" s="136"/>
      <c r="CBQ19" s="136"/>
      <c r="CBR19" s="136"/>
      <c r="CBS19" s="136"/>
      <c r="CBT19" s="136"/>
      <c r="CBU19" s="136"/>
      <c r="CBV19" s="136"/>
      <c r="CBW19" s="136"/>
      <c r="CBX19" s="136"/>
      <c r="CBY19" s="136"/>
      <c r="CBZ19" s="136"/>
      <c r="CCA19" s="136"/>
      <c r="CCB19" s="136"/>
      <c r="CCC19" s="136"/>
      <c r="CCD19" s="136"/>
      <c r="CCE19" s="136"/>
      <c r="CCF19" s="136"/>
      <c r="CCG19" s="136"/>
      <c r="CCH19" s="136"/>
      <c r="CCI19" s="136"/>
      <c r="CCJ19" s="136"/>
      <c r="CCK19" s="136"/>
      <c r="CCL19" s="136"/>
      <c r="CCM19" s="136"/>
      <c r="CCN19" s="136"/>
      <c r="CCO19" s="136"/>
      <c r="CCP19" s="136"/>
      <c r="CCQ19" s="136"/>
      <c r="CCR19" s="136"/>
      <c r="CCS19" s="136"/>
      <c r="CCT19" s="136"/>
      <c r="CCU19" s="136"/>
      <c r="CCV19" s="136"/>
      <c r="CCW19" s="136"/>
      <c r="CCX19" s="136"/>
      <c r="CCY19" s="136"/>
      <c r="CCZ19" s="136"/>
      <c r="CDA19" s="136"/>
      <c r="CDB19" s="136"/>
      <c r="CDC19" s="136"/>
      <c r="CDD19" s="136"/>
      <c r="CDE19" s="136"/>
      <c r="CDF19" s="136"/>
      <c r="CDG19" s="136"/>
      <c r="CDH19" s="136"/>
      <c r="CDI19" s="136"/>
      <c r="CDJ19" s="136"/>
      <c r="CDK19" s="136"/>
      <c r="CDL19" s="136"/>
      <c r="CDM19" s="136"/>
      <c r="CDN19" s="136"/>
      <c r="CDO19" s="136"/>
      <c r="CDP19" s="136"/>
      <c r="CDQ19" s="136"/>
      <c r="CDR19" s="136"/>
      <c r="CDS19" s="136"/>
      <c r="CDT19" s="136"/>
      <c r="CDU19" s="136"/>
      <c r="CDV19" s="136"/>
      <c r="CDW19" s="136"/>
      <c r="CDX19" s="136"/>
      <c r="CDY19" s="136"/>
      <c r="CDZ19" s="136"/>
      <c r="CEA19" s="136"/>
      <c r="CEB19" s="136"/>
      <c r="CEC19" s="136"/>
      <c r="CED19" s="136"/>
      <c r="CEE19" s="136"/>
      <c r="CEF19" s="136"/>
      <c r="CEG19" s="136"/>
      <c r="CEH19" s="136"/>
      <c r="CEI19" s="136"/>
      <c r="CEJ19" s="136"/>
      <c r="CEK19" s="136"/>
      <c r="CEL19" s="136"/>
      <c r="CEM19" s="136"/>
      <c r="CEN19" s="136"/>
      <c r="CEO19" s="136"/>
      <c r="CEP19" s="136"/>
      <c r="CEQ19" s="136"/>
      <c r="CER19" s="136"/>
      <c r="CES19" s="136"/>
      <c r="CET19" s="136"/>
      <c r="CEU19" s="136"/>
      <c r="CEV19" s="136"/>
      <c r="CEW19" s="136"/>
      <c r="CEX19" s="136"/>
      <c r="CEY19" s="136"/>
      <c r="CEZ19" s="136"/>
      <c r="CFA19" s="136"/>
      <c r="CFB19" s="136"/>
      <c r="CFC19" s="136"/>
      <c r="CFD19" s="136"/>
      <c r="CFE19" s="136"/>
      <c r="CFF19" s="136"/>
      <c r="CFG19" s="136"/>
      <c r="CFH19" s="136"/>
      <c r="CFI19" s="136"/>
      <c r="CFJ19" s="136"/>
      <c r="CFK19" s="136"/>
      <c r="CFL19" s="136"/>
      <c r="CFM19" s="136"/>
      <c r="CFN19" s="136"/>
      <c r="CFO19" s="136"/>
      <c r="CFP19" s="136"/>
      <c r="CFQ19" s="136"/>
      <c r="CFR19" s="136"/>
      <c r="CFS19" s="136"/>
      <c r="CFT19" s="136"/>
      <c r="CFU19" s="136"/>
      <c r="CFV19" s="136"/>
      <c r="CFW19" s="136"/>
      <c r="CFX19" s="136"/>
      <c r="CFY19" s="136"/>
      <c r="CFZ19" s="136"/>
      <c r="CGA19" s="136"/>
      <c r="CGB19" s="136"/>
      <c r="CGC19" s="136"/>
      <c r="CGD19" s="136"/>
      <c r="CGE19" s="136"/>
      <c r="CGF19" s="136"/>
      <c r="CGG19" s="136"/>
      <c r="CGH19" s="136"/>
      <c r="CGI19" s="136"/>
      <c r="CGJ19" s="136"/>
      <c r="CGK19" s="136"/>
      <c r="CGL19" s="136"/>
      <c r="CGM19" s="136"/>
      <c r="CGN19" s="136"/>
      <c r="CGO19" s="136"/>
      <c r="CGP19" s="136"/>
      <c r="CGQ19" s="136"/>
      <c r="CGR19" s="136"/>
      <c r="CGS19" s="136"/>
      <c r="CGT19" s="136"/>
      <c r="CGU19" s="136"/>
      <c r="CGV19" s="136"/>
      <c r="CGW19" s="136"/>
      <c r="CGX19" s="136"/>
      <c r="CGY19" s="136"/>
      <c r="CGZ19" s="136"/>
      <c r="CHA19" s="136"/>
      <c r="CHB19" s="136"/>
      <c r="CHC19" s="136"/>
      <c r="CHD19" s="136"/>
      <c r="CHE19" s="136"/>
      <c r="CHF19" s="136"/>
      <c r="CHG19" s="136"/>
      <c r="CHH19" s="136"/>
      <c r="CHI19" s="136"/>
      <c r="CHJ19" s="136"/>
      <c r="CHK19" s="136"/>
      <c r="CHL19" s="136"/>
      <c r="CHM19" s="136"/>
      <c r="CHN19" s="136"/>
      <c r="CHO19" s="136"/>
      <c r="CHP19" s="136"/>
      <c r="CHQ19" s="136"/>
      <c r="CHR19" s="136"/>
      <c r="CHS19" s="136"/>
      <c r="CHT19" s="136"/>
      <c r="CHU19" s="136"/>
      <c r="CHV19" s="136"/>
      <c r="CHW19" s="136"/>
      <c r="CHX19" s="136"/>
      <c r="CHY19" s="136"/>
      <c r="CHZ19" s="136"/>
      <c r="CIA19" s="136"/>
      <c r="CIB19" s="136"/>
      <c r="CIC19" s="136"/>
      <c r="CID19" s="136"/>
      <c r="CIE19" s="136"/>
      <c r="CIF19" s="136"/>
      <c r="CIG19" s="136"/>
      <c r="CIH19" s="136"/>
      <c r="CII19" s="136"/>
      <c r="CIJ19" s="136"/>
      <c r="CIK19" s="136"/>
      <c r="CIL19" s="136"/>
      <c r="CIM19" s="136"/>
      <c r="CIN19" s="136"/>
      <c r="CIO19" s="136"/>
      <c r="CIP19" s="136"/>
      <c r="CIQ19" s="136"/>
      <c r="CIR19" s="136"/>
      <c r="CIS19" s="136"/>
      <c r="CIT19" s="136"/>
      <c r="CIU19" s="136"/>
      <c r="CIV19" s="136"/>
      <c r="CIW19" s="136"/>
      <c r="CIX19" s="136"/>
      <c r="CIY19" s="136"/>
      <c r="CIZ19" s="136"/>
      <c r="CJA19" s="136"/>
      <c r="CJB19" s="136"/>
      <c r="CJC19" s="136"/>
      <c r="CJD19" s="136"/>
      <c r="CJE19" s="136"/>
      <c r="CJF19" s="136"/>
      <c r="CJG19" s="136"/>
      <c r="CJH19" s="136"/>
      <c r="CJI19" s="136"/>
      <c r="CJJ19" s="136"/>
      <c r="CJK19" s="136"/>
      <c r="CJL19" s="136"/>
      <c r="CJM19" s="136"/>
      <c r="CJN19" s="136"/>
      <c r="CJO19" s="136"/>
      <c r="CJP19" s="136"/>
      <c r="CJQ19" s="136"/>
      <c r="CJR19" s="136"/>
      <c r="CJS19" s="136"/>
      <c r="CJT19" s="136"/>
      <c r="CJU19" s="136"/>
      <c r="CJV19" s="136"/>
      <c r="CJW19" s="136"/>
      <c r="CJX19" s="136"/>
      <c r="CJY19" s="136"/>
      <c r="CJZ19" s="136"/>
      <c r="CKA19" s="136"/>
      <c r="CKB19" s="136"/>
      <c r="CKC19" s="136"/>
      <c r="CKD19" s="136"/>
      <c r="CKE19" s="136"/>
      <c r="CKF19" s="136"/>
      <c r="CKG19" s="136"/>
      <c r="CKH19" s="136"/>
      <c r="CKI19" s="136"/>
      <c r="CKJ19" s="136"/>
      <c r="CKK19" s="136"/>
      <c r="CKL19" s="136"/>
      <c r="CKM19" s="136"/>
      <c r="CKN19" s="136"/>
      <c r="CKO19" s="136"/>
      <c r="CKP19" s="136"/>
      <c r="CKQ19" s="136"/>
      <c r="CKR19" s="136"/>
      <c r="CKS19" s="136"/>
      <c r="CKT19" s="136"/>
      <c r="CKU19" s="136"/>
      <c r="CKV19" s="136"/>
      <c r="CKW19" s="136"/>
      <c r="CKX19" s="136"/>
      <c r="CKY19" s="136"/>
      <c r="CKZ19" s="136"/>
      <c r="CLA19" s="136"/>
      <c r="CLB19" s="136"/>
      <c r="CLC19" s="136"/>
      <c r="CLD19" s="136"/>
      <c r="CLE19" s="136"/>
      <c r="CLF19" s="136"/>
      <c r="CLG19" s="136"/>
      <c r="CLH19" s="136"/>
      <c r="CLI19" s="136"/>
      <c r="CLJ19" s="136"/>
      <c r="CLK19" s="136"/>
      <c r="CLL19" s="136"/>
      <c r="CLM19" s="136"/>
      <c r="CLN19" s="136"/>
      <c r="CLO19" s="136"/>
      <c r="CLP19" s="136"/>
      <c r="CLQ19" s="136"/>
      <c r="CLR19" s="136"/>
      <c r="CLS19" s="136"/>
      <c r="CLT19" s="136"/>
      <c r="CLU19" s="136"/>
      <c r="CLV19" s="136"/>
      <c r="CLW19" s="136"/>
      <c r="CLX19" s="136"/>
      <c r="CLY19" s="136"/>
      <c r="CLZ19" s="136"/>
      <c r="CMA19" s="136"/>
      <c r="CMB19" s="136"/>
      <c r="CMC19" s="136"/>
      <c r="CMD19" s="136"/>
      <c r="CME19" s="136"/>
      <c r="CMF19" s="136"/>
      <c r="CMG19" s="136"/>
      <c r="CMH19" s="136"/>
      <c r="CMI19" s="136"/>
      <c r="CMJ19" s="136"/>
      <c r="CMK19" s="136"/>
      <c r="CML19" s="136"/>
      <c r="CMM19" s="136"/>
      <c r="CMN19" s="136"/>
      <c r="CMO19" s="136"/>
      <c r="CMP19" s="136"/>
      <c r="CMQ19" s="136"/>
      <c r="CMR19" s="136"/>
      <c r="CMS19" s="136"/>
      <c r="CMT19" s="136"/>
      <c r="CMU19" s="136"/>
      <c r="CMV19" s="136"/>
      <c r="CMW19" s="136"/>
      <c r="CMX19" s="136"/>
      <c r="CMY19" s="136"/>
      <c r="CMZ19" s="136"/>
      <c r="CNA19" s="136"/>
      <c r="CNB19" s="136"/>
      <c r="CNC19" s="136"/>
      <c r="CND19" s="136"/>
      <c r="CNE19" s="136"/>
      <c r="CNF19" s="136"/>
      <c r="CNG19" s="136"/>
      <c r="CNH19" s="136"/>
      <c r="CNI19" s="136"/>
      <c r="CNJ19" s="136"/>
      <c r="CNK19" s="136"/>
      <c r="CNL19" s="136"/>
      <c r="CNM19" s="136"/>
      <c r="CNN19" s="136"/>
      <c r="CNO19" s="136"/>
      <c r="CNP19" s="136"/>
      <c r="CNQ19" s="136"/>
      <c r="CNR19" s="136"/>
      <c r="CNS19" s="136"/>
      <c r="CNT19" s="136"/>
      <c r="CNU19" s="136"/>
      <c r="CNV19" s="136"/>
      <c r="CNW19" s="136"/>
      <c r="CNX19" s="136"/>
      <c r="CNY19" s="136"/>
      <c r="CNZ19" s="136"/>
      <c r="COA19" s="136"/>
      <c r="COB19" s="136"/>
      <c r="COC19" s="136"/>
      <c r="COD19" s="136"/>
      <c r="COE19" s="136"/>
      <c r="COF19" s="136"/>
      <c r="COG19" s="136"/>
      <c r="COH19" s="136"/>
      <c r="COI19" s="136"/>
      <c r="COJ19" s="136"/>
      <c r="COK19" s="136"/>
      <c r="COL19" s="136"/>
      <c r="COM19" s="136"/>
      <c r="CON19" s="136"/>
      <c r="COO19" s="136"/>
      <c r="COP19" s="136"/>
      <c r="COQ19" s="136"/>
      <c r="COR19" s="136"/>
      <c r="COS19" s="136"/>
      <c r="COT19" s="136"/>
      <c r="COU19" s="136"/>
      <c r="COV19" s="136"/>
      <c r="COW19" s="136"/>
      <c r="COX19" s="136"/>
      <c r="COY19" s="136"/>
      <c r="COZ19" s="136"/>
      <c r="CPA19" s="136"/>
      <c r="CPB19" s="136"/>
      <c r="CPC19" s="136"/>
      <c r="CPD19" s="136"/>
      <c r="CPE19" s="136"/>
      <c r="CPF19" s="136"/>
      <c r="CPG19" s="136"/>
      <c r="CPH19" s="136"/>
      <c r="CPI19" s="136"/>
      <c r="CPJ19" s="136"/>
      <c r="CPK19" s="136"/>
      <c r="CPL19" s="136"/>
      <c r="CPM19" s="136"/>
      <c r="CPN19" s="136"/>
      <c r="CPO19" s="136"/>
      <c r="CPP19" s="136"/>
      <c r="CPQ19" s="136"/>
      <c r="CPR19" s="136"/>
      <c r="CPS19" s="136"/>
      <c r="CPT19" s="136"/>
      <c r="CPU19" s="136"/>
      <c r="CPV19" s="136"/>
      <c r="CPW19" s="136"/>
      <c r="CPX19" s="136"/>
      <c r="CPY19" s="136"/>
      <c r="CPZ19" s="136"/>
      <c r="CQA19" s="136"/>
      <c r="CQB19" s="136"/>
      <c r="CQC19" s="136"/>
      <c r="CQD19" s="136"/>
      <c r="CQE19" s="136"/>
      <c r="CQF19" s="136"/>
      <c r="CQG19" s="136"/>
      <c r="CQH19" s="136"/>
      <c r="CQI19" s="136"/>
      <c r="CQJ19" s="136"/>
      <c r="CQK19" s="136"/>
      <c r="CQL19" s="136"/>
      <c r="CQM19" s="136"/>
      <c r="CQN19" s="136"/>
      <c r="CQO19" s="136"/>
      <c r="CQP19" s="136"/>
      <c r="CQQ19" s="136"/>
      <c r="CQR19" s="136"/>
      <c r="CQS19" s="136"/>
      <c r="CQT19" s="136"/>
      <c r="CQU19" s="136"/>
      <c r="CQV19" s="136"/>
      <c r="CQW19" s="136"/>
      <c r="CQX19" s="136"/>
      <c r="CQY19" s="136"/>
      <c r="CQZ19" s="136"/>
      <c r="CRA19" s="136"/>
      <c r="CRB19" s="136"/>
      <c r="CRC19" s="136"/>
      <c r="CRD19" s="136"/>
      <c r="CRE19" s="136"/>
      <c r="CRF19" s="136"/>
      <c r="CRG19" s="136"/>
      <c r="CRH19" s="136"/>
      <c r="CRI19" s="136"/>
      <c r="CRJ19" s="136"/>
      <c r="CRK19" s="136"/>
      <c r="CRL19" s="136"/>
      <c r="CRM19" s="136"/>
      <c r="CRN19" s="136"/>
      <c r="CRO19" s="136"/>
      <c r="CRP19" s="136"/>
      <c r="CRQ19" s="136"/>
      <c r="CRR19" s="136"/>
      <c r="CRS19" s="136"/>
      <c r="CRT19" s="136"/>
      <c r="CRU19" s="136"/>
      <c r="CRV19" s="136"/>
      <c r="CRW19" s="136"/>
      <c r="CRX19" s="136"/>
      <c r="CRY19" s="136"/>
      <c r="CRZ19" s="136"/>
      <c r="CSA19" s="136"/>
      <c r="CSB19" s="136"/>
      <c r="CSC19" s="136"/>
      <c r="CSD19" s="136"/>
      <c r="CSE19" s="136"/>
      <c r="CSF19" s="136"/>
      <c r="CSG19" s="136"/>
      <c r="CSH19" s="136"/>
      <c r="CSI19" s="136"/>
      <c r="CSJ19" s="136"/>
      <c r="CSK19" s="136"/>
      <c r="CSL19" s="136"/>
      <c r="CSM19" s="136"/>
      <c r="CSN19" s="136"/>
      <c r="CSO19" s="136"/>
      <c r="CSP19" s="136"/>
      <c r="CSQ19" s="136"/>
      <c r="CSR19" s="136"/>
      <c r="CSS19" s="136"/>
      <c r="CST19" s="136"/>
      <c r="CSU19" s="136"/>
      <c r="CSV19" s="136"/>
      <c r="CSW19" s="136"/>
      <c r="CSX19" s="136"/>
      <c r="CSY19" s="136"/>
      <c r="CSZ19" s="136"/>
      <c r="CTA19" s="136"/>
      <c r="CTB19" s="136"/>
      <c r="CTC19" s="136"/>
      <c r="CTD19" s="136"/>
      <c r="CTE19" s="136"/>
      <c r="CTF19" s="136"/>
      <c r="CTG19" s="136"/>
      <c r="CTH19" s="136"/>
      <c r="CTI19" s="136"/>
      <c r="CTJ19" s="136"/>
      <c r="CTK19" s="136"/>
      <c r="CTL19" s="136"/>
      <c r="CTM19" s="136"/>
      <c r="CTN19" s="136"/>
      <c r="CTO19" s="136"/>
      <c r="CTP19" s="136"/>
      <c r="CTQ19" s="136"/>
      <c r="CTR19" s="136"/>
      <c r="CTS19" s="136"/>
      <c r="CTT19" s="136"/>
      <c r="CTU19" s="136"/>
      <c r="CTV19" s="136"/>
      <c r="CTW19" s="136"/>
      <c r="CTX19" s="136"/>
      <c r="CTY19" s="136"/>
      <c r="CTZ19" s="136"/>
      <c r="CUA19" s="136"/>
      <c r="CUB19" s="136"/>
      <c r="CUC19" s="136"/>
      <c r="CUD19" s="136"/>
      <c r="CUE19" s="136"/>
      <c r="CUF19" s="136"/>
      <c r="CUG19" s="136"/>
      <c r="CUH19" s="136"/>
      <c r="CUI19" s="136"/>
      <c r="CUJ19" s="136"/>
      <c r="CUK19" s="136"/>
      <c r="CUL19" s="136"/>
      <c r="CUM19" s="136"/>
      <c r="CUN19" s="136"/>
      <c r="CUO19" s="136"/>
      <c r="CUP19" s="136"/>
      <c r="CUQ19" s="136"/>
      <c r="CUR19" s="136"/>
      <c r="CUS19" s="136"/>
      <c r="CUT19" s="136"/>
      <c r="CUU19" s="136"/>
      <c r="CUV19" s="136"/>
      <c r="CUW19" s="136"/>
      <c r="CUX19" s="136"/>
      <c r="CUY19" s="136"/>
      <c r="CUZ19" s="136"/>
      <c r="CVA19" s="136"/>
      <c r="CVB19" s="136"/>
      <c r="CVC19" s="136"/>
      <c r="CVD19" s="136"/>
      <c r="CVE19" s="136"/>
      <c r="CVF19" s="136"/>
      <c r="CVG19" s="136"/>
      <c r="CVH19" s="136"/>
      <c r="CVI19" s="136"/>
      <c r="CVJ19" s="136"/>
      <c r="CVK19" s="136"/>
      <c r="CVL19" s="136"/>
      <c r="CVM19" s="136"/>
      <c r="CVN19" s="136"/>
      <c r="CVO19" s="136"/>
      <c r="CVP19" s="136"/>
      <c r="CVQ19" s="136"/>
      <c r="CVR19" s="136"/>
      <c r="CVS19" s="136"/>
      <c r="CVT19" s="136"/>
      <c r="CVU19" s="136"/>
      <c r="CVV19" s="136"/>
      <c r="CVW19" s="136"/>
      <c r="CVX19" s="136"/>
      <c r="CVY19" s="136"/>
      <c r="CVZ19" s="136"/>
      <c r="CWA19" s="136"/>
      <c r="CWB19" s="136"/>
      <c r="CWC19" s="136"/>
      <c r="CWD19" s="136"/>
      <c r="CWE19" s="136"/>
      <c r="CWF19" s="136"/>
      <c r="CWG19" s="136"/>
      <c r="CWH19" s="136"/>
      <c r="CWI19" s="136"/>
      <c r="CWJ19" s="136"/>
      <c r="CWK19" s="136"/>
      <c r="CWL19" s="136"/>
      <c r="CWM19" s="136"/>
      <c r="CWN19" s="136"/>
      <c r="CWO19" s="136"/>
      <c r="CWP19" s="136"/>
      <c r="CWQ19" s="136"/>
      <c r="CWR19" s="136"/>
      <c r="CWS19" s="136"/>
      <c r="CWT19" s="136"/>
      <c r="CWU19" s="136"/>
      <c r="CWV19" s="136"/>
      <c r="CWW19" s="136"/>
      <c r="CWX19" s="136"/>
      <c r="CWY19" s="136"/>
      <c r="CWZ19" s="136"/>
      <c r="CXA19" s="136"/>
      <c r="CXB19" s="136"/>
      <c r="CXC19" s="136"/>
      <c r="CXD19" s="136"/>
      <c r="CXE19" s="136"/>
      <c r="CXF19" s="136"/>
      <c r="CXG19" s="136"/>
      <c r="CXH19" s="136"/>
      <c r="CXI19" s="136"/>
      <c r="CXJ19" s="136"/>
      <c r="CXK19" s="136"/>
      <c r="CXL19" s="136"/>
      <c r="CXM19" s="136"/>
      <c r="CXN19" s="136"/>
      <c r="CXO19" s="136"/>
      <c r="CXP19" s="136"/>
      <c r="CXQ19" s="136"/>
      <c r="CXR19" s="136"/>
      <c r="CXS19" s="136"/>
      <c r="CXT19" s="136"/>
      <c r="CXU19" s="136"/>
      <c r="CXV19" s="136"/>
      <c r="CXW19" s="136"/>
      <c r="CXX19" s="136"/>
      <c r="CXY19" s="136"/>
      <c r="CXZ19" s="136"/>
      <c r="CYA19" s="136"/>
      <c r="CYB19" s="136"/>
      <c r="CYC19" s="136"/>
      <c r="CYD19" s="136"/>
      <c r="CYE19" s="136"/>
      <c r="CYF19" s="136"/>
      <c r="CYG19" s="136"/>
      <c r="CYH19" s="136"/>
      <c r="CYI19" s="136"/>
      <c r="CYJ19" s="136"/>
      <c r="CYK19" s="136"/>
      <c r="CYL19" s="136"/>
      <c r="CYM19" s="136"/>
      <c r="CYN19" s="136"/>
      <c r="CYO19" s="136"/>
      <c r="CYP19" s="136"/>
      <c r="CYQ19" s="136"/>
      <c r="CYR19" s="136"/>
      <c r="CYS19" s="136"/>
      <c r="CYT19" s="136"/>
      <c r="CYU19" s="136"/>
      <c r="CYV19" s="136"/>
      <c r="CYW19" s="136"/>
      <c r="CYX19" s="136"/>
      <c r="CYY19" s="136"/>
      <c r="CYZ19" s="136"/>
      <c r="CZA19" s="136"/>
      <c r="CZB19" s="136"/>
      <c r="CZC19" s="136"/>
      <c r="CZD19" s="136"/>
      <c r="CZE19" s="136"/>
      <c r="CZF19" s="136"/>
      <c r="CZG19" s="136"/>
      <c r="CZH19" s="136"/>
      <c r="CZI19" s="136"/>
      <c r="CZJ19" s="136"/>
      <c r="CZK19" s="136"/>
      <c r="CZL19" s="136"/>
      <c r="CZM19" s="136"/>
      <c r="CZN19" s="136"/>
      <c r="CZO19" s="136"/>
      <c r="CZP19" s="136"/>
      <c r="CZQ19" s="136"/>
      <c r="CZR19" s="136"/>
      <c r="CZS19" s="136"/>
      <c r="CZT19" s="136"/>
      <c r="CZU19" s="136"/>
      <c r="CZV19" s="136"/>
      <c r="CZW19" s="136"/>
      <c r="CZX19" s="136"/>
      <c r="CZY19" s="136"/>
      <c r="CZZ19" s="136"/>
      <c r="DAA19" s="136"/>
      <c r="DAB19" s="136"/>
      <c r="DAC19" s="136"/>
      <c r="DAD19" s="136"/>
      <c r="DAE19" s="136"/>
      <c r="DAF19" s="136"/>
      <c r="DAG19" s="136"/>
      <c r="DAH19" s="136"/>
      <c r="DAI19" s="136"/>
      <c r="DAJ19" s="136"/>
      <c r="DAK19" s="136"/>
      <c r="DAL19" s="136"/>
      <c r="DAM19" s="136"/>
      <c r="DAN19" s="136"/>
      <c r="DAO19" s="136"/>
      <c r="DAP19" s="136"/>
      <c r="DAQ19" s="136"/>
      <c r="DAR19" s="136"/>
      <c r="DAS19" s="136"/>
      <c r="DAT19" s="136"/>
      <c r="DAU19" s="136"/>
      <c r="DAV19" s="136"/>
      <c r="DAW19" s="136"/>
      <c r="DAX19" s="136"/>
      <c r="DAY19" s="136"/>
      <c r="DAZ19" s="136"/>
      <c r="DBA19" s="136"/>
      <c r="DBB19" s="136"/>
      <c r="DBC19" s="136"/>
      <c r="DBD19" s="136"/>
      <c r="DBE19" s="136"/>
      <c r="DBF19" s="136"/>
      <c r="DBG19" s="136"/>
      <c r="DBH19" s="136"/>
      <c r="DBI19" s="136"/>
      <c r="DBJ19" s="136"/>
      <c r="DBK19" s="136"/>
      <c r="DBL19" s="136"/>
      <c r="DBM19" s="136"/>
      <c r="DBN19" s="136"/>
      <c r="DBO19" s="136"/>
      <c r="DBP19" s="136"/>
      <c r="DBQ19" s="136"/>
      <c r="DBR19" s="136"/>
      <c r="DBS19" s="136"/>
      <c r="DBT19" s="136"/>
      <c r="DBU19" s="136"/>
      <c r="DBV19" s="136"/>
      <c r="DBW19" s="136"/>
      <c r="DBX19" s="136"/>
      <c r="DBY19" s="136"/>
      <c r="DBZ19" s="136"/>
      <c r="DCA19" s="136"/>
      <c r="DCB19" s="136"/>
      <c r="DCC19" s="136"/>
      <c r="DCD19" s="136"/>
      <c r="DCE19" s="136"/>
      <c r="DCF19" s="136"/>
      <c r="DCG19" s="136"/>
      <c r="DCH19" s="136"/>
      <c r="DCI19" s="136"/>
      <c r="DCJ19" s="136"/>
      <c r="DCK19" s="136"/>
      <c r="DCL19" s="136"/>
      <c r="DCM19" s="136"/>
      <c r="DCN19" s="136"/>
      <c r="DCO19" s="136"/>
      <c r="DCP19" s="136"/>
      <c r="DCQ19" s="136"/>
      <c r="DCR19" s="136"/>
      <c r="DCS19" s="136"/>
      <c r="DCT19" s="136"/>
      <c r="DCU19" s="136"/>
      <c r="DCV19" s="136"/>
      <c r="DCW19" s="136"/>
      <c r="DCX19" s="136"/>
      <c r="DCY19" s="136"/>
      <c r="DCZ19" s="136"/>
      <c r="DDA19" s="136"/>
      <c r="DDB19" s="136"/>
      <c r="DDC19" s="136"/>
      <c r="DDD19" s="136"/>
      <c r="DDE19" s="136"/>
      <c r="DDF19" s="136"/>
      <c r="DDG19" s="136"/>
      <c r="DDH19" s="136"/>
      <c r="DDI19" s="136"/>
      <c r="DDJ19" s="136"/>
      <c r="DDK19" s="136"/>
      <c r="DDL19" s="136"/>
      <c r="DDM19" s="136"/>
      <c r="DDN19" s="136"/>
      <c r="DDO19" s="136"/>
      <c r="DDP19" s="136"/>
      <c r="DDQ19" s="136"/>
      <c r="DDR19" s="136"/>
      <c r="DDS19" s="136"/>
      <c r="DDT19" s="136"/>
      <c r="DDU19" s="136"/>
      <c r="DDV19" s="136"/>
      <c r="DDW19" s="136"/>
      <c r="DDX19" s="136"/>
      <c r="DDY19" s="136"/>
      <c r="DDZ19" s="136"/>
      <c r="DEA19" s="136"/>
      <c r="DEB19" s="136"/>
      <c r="DEC19" s="136"/>
      <c r="DED19" s="136"/>
      <c r="DEE19" s="136"/>
      <c r="DEF19" s="136"/>
      <c r="DEG19" s="136"/>
      <c r="DEH19" s="136"/>
      <c r="DEI19" s="136"/>
      <c r="DEJ19" s="136"/>
      <c r="DEK19" s="136"/>
      <c r="DEL19" s="136"/>
      <c r="DEM19" s="136"/>
      <c r="DEN19" s="136"/>
      <c r="DEO19" s="136"/>
      <c r="DEP19" s="136"/>
      <c r="DEQ19" s="136"/>
      <c r="DER19" s="136"/>
      <c r="DES19" s="136"/>
      <c r="DET19" s="136"/>
      <c r="DEU19" s="136"/>
      <c r="DEV19" s="136"/>
      <c r="DEW19" s="136"/>
      <c r="DEX19" s="136"/>
      <c r="DEY19" s="136"/>
      <c r="DEZ19" s="136"/>
      <c r="DFA19" s="136"/>
      <c r="DFB19" s="136"/>
      <c r="DFC19" s="136"/>
      <c r="DFD19" s="136"/>
      <c r="DFE19" s="136"/>
      <c r="DFF19" s="136"/>
      <c r="DFG19" s="136"/>
      <c r="DFH19" s="136"/>
      <c r="DFI19" s="136"/>
      <c r="DFJ19" s="136"/>
      <c r="DFK19" s="136"/>
      <c r="DFL19" s="136"/>
      <c r="DFM19" s="136"/>
      <c r="DFN19" s="136"/>
      <c r="DFO19" s="136"/>
      <c r="DFP19" s="136"/>
      <c r="DFQ19" s="136"/>
      <c r="DFR19" s="136"/>
      <c r="DFS19" s="136"/>
      <c r="DFT19" s="136"/>
      <c r="DFU19" s="136"/>
      <c r="DFV19" s="136"/>
      <c r="DFW19" s="136"/>
      <c r="DFX19" s="136"/>
      <c r="DFY19" s="136"/>
      <c r="DFZ19" s="136"/>
      <c r="DGA19" s="136"/>
      <c r="DGB19" s="136"/>
      <c r="DGC19" s="136"/>
      <c r="DGD19" s="136"/>
      <c r="DGE19" s="136"/>
      <c r="DGF19" s="136"/>
      <c r="DGG19" s="136"/>
      <c r="DGH19" s="136"/>
      <c r="DGI19" s="136"/>
      <c r="DGJ19" s="136"/>
      <c r="DGK19" s="136"/>
      <c r="DGL19" s="136"/>
      <c r="DGM19" s="136"/>
      <c r="DGN19" s="136"/>
      <c r="DGO19" s="136"/>
      <c r="DGP19" s="136"/>
      <c r="DGQ19" s="136"/>
      <c r="DGR19" s="136"/>
      <c r="DGS19" s="136"/>
      <c r="DGT19" s="136"/>
      <c r="DGU19" s="136"/>
      <c r="DGV19" s="136"/>
      <c r="DGW19" s="136"/>
      <c r="DGX19" s="136"/>
      <c r="DGY19" s="136"/>
      <c r="DGZ19" s="136"/>
      <c r="DHA19" s="136"/>
      <c r="DHB19" s="136"/>
      <c r="DHC19" s="136"/>
      <c r="DHD19" s="136"/>
      <c r="DHE19" s="136"/>
      <c r="DHF19" s="136"/>
      <c r="DHG19" s="136"/>
      <c r="DHH19" s="136"/>
      <c r="DHI19" s="136"/>
      <c r="DHJ19" s="136"/>
      <c r="DHK19" s="136"/>
      <c r="DHL19" s="136"/>
      <c r="DHM19" s="136"/>
      <c r="DHN19" s="136"/>
      <c r="DHO19" s="136"/>
      <c r="DHP19" s="136"/>
      <c r="DHQ19" s="136"/>
      <c r="DHR19" s="136"/>
      <c r="DHS19" s="136"/>
      <c r="DHT19" s="136"/>
      <c r="DHU19" s="136"/>
      <c r="DHV19" s="136"/>
      <c r="DHW19" s="136"/>
      <c r="DHX19" s="136"/>
      <c r="DHY19" s="136"/>
      <c r="DHZ19" s="136"/>
      <c r="DIA19" s="136"/>
      <c r="DIB19" s="136"/>
      <c r="DIC19" s="136"/>
      <c r="DID19" s="136"/>
      <c r="DIE19" s="136"/>
      <c r="DIF19" s="136"/>
      <c r="DIG19" s="136"/>
      <c r="DIH19" s="136"/>
      <c r="DII19" s="136"/>
      <c r="DIJ19" s="136"/>
      <c r="DIK19" s="136"/>
      <c r="DIL19" s="136"/>
      <c r="DIM19" s="136"/>
      <c r="DIN19" s="136"/>
      <c r="DIO19" s="136"/>
      <c r="DIP19" s="136"/>
      <c r="DIQ19" s="136"/>
      <c r="DIR19" s="136"/>
      <c r="DIS19" s="136"/>
      <c r="DIT19" s="136"/>
      <c r="DIU19" s="136"/>
      <c r="DIV19" s="136"/>
      <c r="DIW19" s="136"/>
      <c r="DIX19" s="136"/>
      <c r="DIY19" s="136"/>
      <c r="DIZ19" s="136"/>
      <c r="DJA19" s="136"/>
      <c r="DJB19" s="136"/>
      <c r="DJC19" s="136"/>
      <c r="DJD19" s="136"/>
      <c r="DJE19" s="136"/>
      <c r="DJF19" s="136"/>
      <c r="DJG19" s="136"/>
      <c r="DJH19" s="136"/>
      <c r="DJI19" s="136"/>
      <c r="DJJ19" s="136"/>
      <c r="DJK19" s="136"/>
      <c r="DJL19" s="136"/>
      <c r="DJM19" s="136"/>
      <c r="DJN19" s="136"/>
      <c r="DJO19" s="136"/>
      <c r="DJP19" s="136"/>
      <c r="DJQ19" s="136"/>
      <c r="DJR19" s="136"/>
      <c r="DJS19" s="136"/>
      <c r="DJT19" s="136"/>
      <c r="DJU19" s="136"/>
      <c r="DJV19" s="136"/>
      <c r="DJW19" s="136"/>
      <c r="DJX19" s="136"/>
      <c r="DJY19" s="136"/>
      <c r="DJZ19" s="136"/>
      <c r="DKA19" s="136"/>
      <c r="DKB19" s="136"/>
      <c r="DKC19" s="136"/>
      <c r="DKD19" s="136"/>
      <c r="DKE19" s="136"/>
      <c r="DKF19" s="136"/>
      <c r="DKG19" s="136"/>
      <c r="DKH19" s="136"/>
      <c r="DKI19" s="136"/>
      <c r="DKJ19" s="136"/>
      <c r="DKK19" s="136"/>
      <c r="DKL19" s="136"/>
      <c r="DKM19" s="136"/>
      <c r="DKN19" s="136"/>
      <c r="DKO19" s="136"/>
      <c r="DKP19" s="136"/>
      <c r="DKQ19" s="136"/>
      <c r="DKR19" s="136"/>
      <c r="DKS19" s="136"/>
      <c r="DKT19" s="136"/>
      <c r="DKU19" s="136"/>
      <c r="DKV19" s="136"/>
      <c r="DKW19" s="136"/>
      <c r="DKX19" s="136"/>
      <c r="DKY19" s="136"/>
      <c r="DKZ19" s="136"/>
      <c r="DLA19" s="136"/>
      <c r="DLB19" s="136"/>
      <c r="DLC19" s="136"/>
      <c r="DLD19" s="136"/>
      <c r="DLE19" s="136"/>
      <c r="DLF19" s="136"/>
      <c r="DLG19" s="136"/>
      <c r="DLH19" s="136"/>
      <c r="DLI19" s="136"/>
      <c r="DLJ19" s="136"/>
      <c r="DLK19" s="136"/>
      <c r="DLL19" s="136"/>
      <c r="DLM19" s="136"/>
      <c r="DLN19" s="136"/>
      <c r="DLO19" s="136"/>
      <c r="DLP19" s="136"/>
      <c r="DLQ19" s="136"/>
      <c r="DLR19" s="136"/>
      <c r="DLS19" s="136"/>
      <c r="DLT19" s="136"/>
      <c r="DLU19" s="136"/>
      <c r="DLV19" s="136"/>
      <c r="DLW19" s="136"/>
      <c r="DLX19" s="136"/>
      <c r="DLY19" s="136"/>
      <c r="DLZ19" s="136"/>
      <c r="DMA19" s="136"/>
      <c r="DMB19" s="136"/>
      <c r="DMC19" s="136"/>
      <c r="DMD19" s="136"/>
      <c r="DME19" s="136"/>
      <c r="DMF19" s="136"/>
      <c r="DMG19" s="136"/>
      <c r="DMH19" s="136"/>
      <c r="DMI19" s="136"/>
      <c r="DMJ19" s="136"/>
      <c r="DMK19" s="136"/>
      <c r="DML19" s="136"/>
      <c r="DMM19" s="136"/>
      <c r="DMN19" s="136"/>
      <c r="DMO19" s="136"/>
      <c r="DMP19" s="136"/>
      <c r="DMQ19" s="136"/>
      <c r="DMR19" s="136"/>
      <c r="DMS19" s="136"/>
      <c r="DMT19" s="136"/>
      <c r="DMU19" s="136"/>
      <c r="DMV19" s="136"/>
      <c r="DMW19" s="136"/>
      <c r="DMX19" s="136"/>
      <c r="DMY19" s="136"/>
      <c r="DMZ19" s="136"/>
      <c r="DNA19" s="136"/>
      <c r="DNB19" s="136"/>
      <c r="DNC19" s="136"/>
      <c r="DND19" s="136"/>
      <c r="DNE19" s="136"/>
      <c r="DNF19" s="136"/>
      <c r="DNG19" s="136"/>
      <c r="DNH19" s="136"/>
      <c r="DNI19" s="136"/>
      <c r="DNJ19" s="136"/>
      <c r="DNK19" s="136"/>
      <c r="DNL19" s="136"/>
      <c r="DNM19" s="136"/>
      <c r="DNN19" s="136"/>
      <c r="DNO19" s="136"/>
      <c r="DNP19" s="136"/>
      <c r="DNQ19" s="136"/>
      <c r="DNR19" s="136"/>
      <c r="DNS19" s="136"/>
      <c r="DNT19" s="136"/>
      <c r="DNU19" s="136"/>
      <c r="DNV19" s="136"/>
      <c r="DNW19" s="136"/>
      <c r="DNX19" s="136"/>
      <c r="DNY19" s="136"/>
      <c r="DNZ19" s="136"/>
      <c r="DOA19" s="136"/>
      <c r="DOB19" s="136"/>
      <c r="DOC19" s="136"/>
      <c r="DOD19" s="136"/>
      <c r="DOE19" s="136"/>
      <c r="DOF19" s="136"/>
      <c r="DOG19" s="136"/>
      <c r="DOH19" s="136"/>
      <c r="DOI19" s="136"/>
      <c r="DOJ19" s="136"/>
      <c r="DOK19" s="136"/>
      <c r="DOL19" s="136"/>
      <c r="DOM19" s="136"/>
      <c r="DON19" s="136"/>
      <c r="DOO19" s="136"/>
      <c r="DOP19" s="136"/>
      <c r="DOQ19" s="136"/>
      <c r="DOR19" s="136"/>
      <c r="DOS19" s="136"/>
      <c r="DOT19" s="136"/>
      <c r="DOU19" s="136"/>
      <c r="DOV19" s="136"/>
      <c r="DOW19" s="136"/>
      <c r="DOX19" s="136"/>
      <c r="DOY19" s="136"/>
      <c r="DOZ19" s="136"/>
      <c r="DPA19" s="136"/>
      <c r="DPB19" s="136"/>
      <c r="DPC19" s="136"/>
      <c r="DPD19" s="136"/>
      <c r="DPE19" s="136"/>
      <c r="DPF19" s="136"/>
      <c r="DPG19" s="136"/>
      <c r="DPH19" s="136"/>
      <c r="DPI19" s="136"/>
      <c r="DPJ19" s="136"/>
      <c r="DPK19" s="136"/>
      <c r="DPL19" s="136"/>
      <c r="DPM19" s="136"/>
      <c r="DPN19" s="136"/>
      <c r="DPO19" s="136"/>
      <c r="DPP19" s="136"/>
      <c r="DPQ19" s="136"/>
      <c r="DPR19" s="136"/>
      <c r="DPS19" s="136"/>
      <c r="DPT19" s="136"/>
      <c r="DPU19" s="136"/>
      <c r="DPV19" s="136"/>
      <c r="DPW19" s="136"/>
      <c r="DPX19" s="136"/>
      <c r="DPY19" s="136"/>
      <c r="DPZ19" s="136"/>
      <c r="DQA19" s="136"/>
      <c r="DQB19" s="136"/>
      <c r="DQC19" s="136"/>
      <c r="DQD19" s="136"/>
      <c r="DQE19" s="136"/>
      <c r="DQF19" s="136"/>
      <c r="DQG19" s="136"/>
      <c r="DQH19" s="136"/>
      <c r="DQI19" s="136"/>
      <c r="DQJ19" s="136"/>
      <c r="DQK19" s="136"/>
      <c r="DQL19" s="136"/>
      <c r="DQM19" s="136"/>
      <c r="DQN19" s="136"/>
      <c r="DQO19" s="136"/>
      <c r="DQP19" s="136"/>
      <c r="DQQ19" s="136"/>
      <c r="DQR19" s="136"/>
      <c r="DQS19" s="136"/>
      <c r="DQT19" s="136"/>
      <c r="DQU19" s="136"/>
      <c r="DQV19" s="136"/>
      <c r="DQW19" s="136"/>
      <c r="DQX19" s="136"/>
      <c r="DQY19" s="136"/>
      <c r="DQZ19" s="136"/>
      <c r="DRA19" s="136"/>
      <c r="DRB19" s="136"/>
      <c r="DRC19" s="136"/>
      <c r="DRD19" s="136"/>
      <c r="DRE19" s="136"/>
      <c r="DRF19" s="136"/>
      <c r="DRG19" s="136"/>
      <c r="DRH19" s="136"/>
      <c r="DRI19" s="136"/>
      <c r="DRJ19" s="136"/>
      <c r="DRK19" s="136"/>
      <c r="DRL19" s="136"/>
      <c r="DRM19" s="136"/>
      <c r="DRN19" s="136"/>
      <c r="DRO19" s="136"/>
      <c r="DRP19" s="136"/>
      <c r="DRQ19" s="136"/>
      <c r="DRR19" s="136"/>
      <c r="DRS19" s="136"/>
      <c r="DRT19" s="136"/>
      <c r="DRU19" s="136"/>
      <c r="DRV19" s="136"/>
      <c r="DRW19" s="136"/>
      <c r="DRX19" s="136"/>
      <c r="DRY19" s="136"/>
      <c r="DRZ19" s="136"/>
      <c r="DSA19" s="136"/>
      <c r="DSB19" s="136"/>
      <c r="DSC19" s="136"/>
      <c r="DSD19" s="136"/>
      <c r="DSE19" s="136"/>
      <c r="DSF19" s="136"/>
      <c r="DSG19" s="136"/>
      <c r="DSH19" s="136"/>
      <c r="DSI19" s="136"/>
      <c r="DSJ19" s="136"/>
      <c r="DSK19" s="136"/>
      <c r="DSL19" s="136"/>
      <c r="DSM19" s="136"/>
      <c r="DSN19" s="136"/>
      <c r="DSO19" s="136"/>
      <c r="DSP19" s="136"/>
      <c r="DSQ19" s="136"/>
      <c r="DSR19" s="136"/>
      <c r="DSS19" s="136"/>
      <c r="DST19" s="136"/>
      <c r="DSU19" s="136"/>
      <c r="DSV19" s="136"/>
      <c r="DSW19" s="136"/>
      <c r="DSX19" s="136"/>
      <c r="DSY19" s="136"/>
      <c r="DSZ19" s="136"/>
      <c r="DTA19" s="136"/>
      <c r="DTB19" s="136"/>
      <c r="DTC19" s="136"/>
      <c r="DTD19" s="136"/>
      <c r="DTE19" s="136"/>
      <c r="DTF19" s="136"/>
      <c r="DTG19" s="136"/>
      <c r="DTH19" s="136"/>
      <c r="DTI19" s="136"/>
      <c r="DTJ19" s="136"/>
      <c r="DTK19" s="136"/>
      <c r="DTL19" s="136"/>
      <c r="DTM19" s="136"/>
      <c r="DTN19" s="136"/>
      <c r="DTO19" s="136"/>
      <c r="DTP19" s="136"/>
      <c r="DTQ19" s="136"/>
      <c r="DTR19" s="136"/>
      <c r="DTS19" s="136"/>
      <c r="DTT19" s="136"/>
      <c r="DTU19" s="136"/>
      <c r="DTV19" s="136"/>
      <c r="DTW19" s="136"/>
      <c r="DTX19" s="136"/>
      <c r="DTY19" s="136"/>
      <c r="DTZ19" s="136"/>
      <c r="DUA19" s="136"/>
      <c r="DUB19" s="136"/>
      <c r="DUC19" s="136"/>
      <c r="DUD19" s="136"/>
      <c r="DUE19" s="136"/>
      <c r="DUF19" s="136"/>
      <c r="DUG19" s="136"/>
      <c r="DUH19" s="136"/>
      <c r="DUI19" s="136"/>
      <c r="DUJ19" s="136"/>
      <c r="DUK19" s="136"/>
      <c r="DUL19" s="136"/>
      <c r="DUM19" s="136"/>
      <c r="DUN19" s="136"/>
      <c r="DUO19" s="136"/>
      <c r="DUP19" s="136"/>
      <c r="DUQ19" s="136"/>
      <c r="DUR19" s="136"/>
      <c r="DUS19" s="136"/>
      <c r="DUT19" s="136"/>
      <c r="DUU19" s="136"/>
      <c r="DUV19" s="136"/>
      <c r="DUW19" s="136"/>
      <c r="DUX19" s="136"/>
      <c r="DUY19" s="136"/>
      <c r="DUZ19" s="136"/>
      <c r="DVA19" s="136"/>
      <c r="DVB19" s="136"/>
      <c r="DVC19" s="136"/>
      <c r="DVD19" s="136"/>
      <c r="DVE19" s="136"/>
      <c r="DVF19" s="136"/>
      <c r="DVG19" s="136"/>
      <c r="DVH19" s="136"/>
      <c r="DVI19" s="136"/>
      <c r="DVJ19" s="136"/>
      <c r="DVK19" s="136"/>
      <c r="DVL19" s="136"/>
      <c r="DVM19" s="136"/>
      <c r="DVN19" s="136"/>
      <c r="DVO19" s="136"/>
      <c r="DVP19" s="136"/>
      <c r="DVQ19" s="136"/>
      <c r="DVR19" s="136"/>
      <c r="DVS19" s="136"/>
      <c r="DVT19" s="136"/>
      <c r="DVU19" s="136"/>
      <c r="DVV19" s="136"/>
      <c r="DVW19" s="136"/>
      <c r="DVX19" s="136"/>
      <c r="DVY19" s="136"/>
      <c r="DVZ19" s="136"/>
      <c r="DWA19" s="136"/>
      <c r="DWB19" s="136"/>
      <c r="DWC19" s="136"/>
      <c r="DWD19" s="136"/>
      <c r="DWE19" s="136"/>
      <c r="DWF19" s="136"/>
      <c r="DWG19" s="136"/>
      <c r="DWH19" s="136"/>
      <c r="DWI19" s="136"/>
      <c r="DWJ19" s="136"/>
      <c r="DWK19" s="136"/>
      <c r="DWL19" s="136"/>
      <c r="DWM19" s="136"/>
      <c r="DWN19" s="136"/>
      <c r="DWO19" s="136"/>
      <c r="DWP19" s="136"/>
      <c r="DWQ19" s="136"/>
      <c r="DWR19" s="136"/>
      <c r="DWS19" s="136"/>
      <c r="DWT19" s="136"/>
      <c r="DWU19" s="136"/>
      <c r="DWV19" s="136"/>
      <c r="DWW19" s="136"/>
      <c r="DWX19" s="136"/>
      <c r="DWY19" s="136"/>
      <c r="DWZ19" s="136"/>
      <c r="DXA19" s="136"/>
      <c r="DXB19" s="136"/>
      <c r="DXC19" s="136"/>
      <c r="DXD19" s="136"/>
      <c r="DXE19" s="136"/>
      <c r="DXF19" s="136"/>
      <c r="DXG19" s="136"/>
      <c r="DXH19" s="136"/>
      <c r="DXI19" s="136"/>
      <c r="DXJ19" s="136"/>
      <c r="DXK19" s="136"/>
      <c r="DXL19" s="136"/>
      <c r="DXM19" s="136"/>
      <c r="DXN19" s="136"/>
      <c r="DXO19" s="136"/>
      <c r="DXP19" s="136"/>
      <c r="DXQ19" s="136"/>
      <c r="DXR19" s="136"/>
      <c r="DXS19" s="136"/>
      <c r="DXT19" s="136"/>
      <c r="DXU19" s="136"/>
      <c r="DXV19" s="136"/>
      <c r="DXW19" s="136"/>
      <c r="DXX19" s="136"/>
      <c r="DXY19" s="136"/>
      <c r="DXZ19" s="136"/>
      <c r="DYA19" s="136"/>
      <c r="DYB19" s="136"/>
      <c r="DYC19" s="136"/>
      <c r="DYD19" s="136"/>
      <c r="DYE19" s="136"/>
      <c r="DYF19" s="136"/>
      <c r="DYG19" s="136"/>
      <c r="DYH19" s="136"/>
      <c r="DYI19" s="136"/>
      <c r="DYJ19" s="136"/>
      <c r="DYK19" s="136"/>
      <c r="DYL19" s="136"/>
      <c r="DYM19" s="136"/>
      <c r="DYN19" s="136"/>
      <c r="DYO19" s="136"/>
      <c r="DYP19" s="136"/>
      <c r="DYQ19" s="136"/>
      <c r="DYR19" s="136"/>
      <c r="DYS19" s="136"/>
      <c r="DYT19" s="136"/>
      <c r="DYU19" s="136"/>
      <c r="DYV19" s="136"/>
      <c r="DYW19" s="136"/>
      <c r="DYX19" s="136"/>
      <c r="DYY19" s="136"/>
      <c r="DYZ19" s="136"/>
      <c r="DZA19" s="136"/>
      <c r="DZB19" s="136"/>
      <c r="DZC19" s="136"/>
      <c r="DZD19" s="136"/>
      <c r="DZE19" s="136"/>
      <c r="DZF19" s="136"/>
      <c r="DZG19" s="136"/>
      <c r="DZH19" s="136"/>
      <c r="DZI19" s="136"/>
      <c r="DZJ19" s="136"/>
      <c r="DZK19" s="136"/>
      <c r="DZL19" s="136"/>
      <c r="DZM19" s="136"/>
      <c r="DZN19" s="136"/>
      <c r="DZO19" s="136"/>
      <c r="DZP19" s="136"/>
      <c r="DZQ19" s="136"/>
      <c r="DZR19" s="136"/>
      <c r="DZS19" s="136"/>
      <c r="DZT19" s="136"/>
      <c r="DZU19" s="136"/>
      <c r="DZV19" s="136"/>
      <c r="DZW19" s="136"/>
      <c r="DZX19" s="136"/>
      <c r="DZY19" s="136"/>
      <c r="DZZ19" s="136"/>
      <c r="EAA19" s="136"/>
      <c r="EAB19" s="136"/>
      <c r="EAC19" s="136"/>
      <c r="EAD19" s="136"/>
      <c r="EAE19" s="136"/>
      <c r="EAF19" s="136"/>
      <c r="EAG19" s="136"/>
      <c r="EAH19" s="136"/>
      <c r="EAI19" s="136"/>
      <c r="EAJ19" s="136"/>
      <c r="EAK19" s="136"/>
      <c r="EAL19" s="136"/>
      <c r="EAM19" s="136"/>
      <c r="EAN19" s="136"/>
      <c r="EAO19" s="136"/>
      <c r="EAP19" s="136"/>
      <c r="EAQ19" s="136"/>
      <c r="EAR19" s="136"/>
      <c r="EAS19" s="136"/>
      <c r="EAT19" s="136"/>
      <c r="EAU19" s="136"/>
      <c r="EAV19" s="136"/>
      <c r="EAW19" s="136"/>
      <c r="EAX19" s="136"/>
      <c r="EAY19" s="136"/>
      <c r="EAZ19" s="136"/>
      <c r="EBA19" s="136"/>
      <c r="EBB19" s="136"/>
      <c r="EBC19" s="136"/>
      <c r="EBD19" s="136"/>
      <c r="EBE19" s="136"/>
      <c r="EBF19" s="136"/>
      <c r="EBG19" s="136"/>
      <c r="EBH19" s="136"/>
      <c r="EBI19" s="136"/>
      <c r="EBJ19" s="136"/>
      <c r="EBK19" s="136"/>
      <c r="EBL19" s="136"/>
      <c r="EBM19" s="136"/>
      <c r="EBN19" s="136"/>
      <c r="EBO19" s="136"/>
      <c r="EBP19" s="136"/>
      <c r="EBQ19" s="136"/>
      <c r="EBR19" s="136"/>
      <c r="EBS19" s="136"/>
      <c r="EBT19" s="136"/>
      <c r="EBU19" s="136"/>
      <c r="EBV19" s="136"/>
      <c r="EBW19" s="136"/>
      <c r="EBX19" s="136"/>
      <c r="EBY19" s="136"/>
      <c r="EBZ19" s="136"/>
      <c r="ECA19" s="136"/>
      <c r="ECB19" s="136"/>
      <c r="ECC19" s="136"/>
      <c r="ECD19" s="136"/>
      <c r="ECE19" s="136"/>
      <c r="ECF19" s="136"/>
      <c r="ECG19" s="136"/>
      <c r="ECH19" s="136"/>
      <c r="ECI19" s="136"/>
      <c r="ECJ19" s="136"/>
      <c r="ECK19" s="136"/>
      <c r="ECL19" s="136"/>
      <c r="ECM19" s="136"/>
      <c r="ECN19" s="136"/>
      <c r="ECO19" s="136"/>
      <c r="ECP19" s="136"/>
      <c r="ECQ19" s="136"/>
      <c r="ECR19" s="136"/>
      <c r="ECS19" s="136"/>
      <c r="ECT19" s="136"/>
      <c r="ECU19" s="136"/>
      <c r="ECV19" s="136"/>
      <c r="ECW19" s="136"/>
      <c r="ECX19" s="136"/>
      <c r="ECY19" s="136"/>
      <c r="ECZ19" s="136"/>
      <c r="EDA19" s="136"/>
      <c r="EDB19" s="136"/>
      <c r="EDC19" s="136"/>
      <c r="EDD19" s="136"/>
      <c r="EDE19" s="136"/>
      <c r="EDF19" s="136"/>
      <c r="EDG19" s="136"/>
      <c r="EDH19" s="136"/>
      <c r="EDI19" s="136"/>
      <c r="EDJ19" s="136"/>
      <c r="EDK19" s="136"/>
      <c r="EDL19" s="136"/>
      <c r="EDM19" s="136"/>
      <c r="EDN19" s="136"/>
      <c r="EDO19" s="136"/>
      <c r="EDP19" s="136"/>
      <c r="EDQ19" s="136"/>
      <c r="EDR19" s="136"/>
      <c r="EDS19" s="136"/>
      <c r="EDT19" s="136"/>
      <c r="EDU19" s="136"/>
      <c r="EDV19" s="136"/>
      <c r="EDW19" s="136"/>
      <c r="EDX19" s="136"/>
      <c r="EDY19" s="136"/>
      <c r="EDZ19" s="136"/>
      <c r="EEA19" s="136"/>
      <c r="EEB19" s="136"/>
      <c r="EEC19" s="136"/>
      <c r="EED19" s="136"/>
      <c r="EEE19" s="136"/>
      <c r="EEF19" s="136"/>
      <c r="EEG19" s="136"/>
      <c r="EEH19" s="136"/>
      <c r="EEI19" s="136"/>
      <c r="EEJ19" s="136"/>
      <c r="EEK19" s="136"/>
      <c r="EEL19" s="136"/>
      <c r="EEM19" s="136"/>
      <c r="EEN19" s="136"/>
      <c r="EEO19" s="136"/>
      <c r="EEP19" s="136"/>
      <c r="EEQ19" s="136"/>
      <c r="EER19" s="136"/>
      <c r="EES19" s="136"/>
      <c r="EET19" s="136"/>
      <c r="EEU19" s="136"/>
      <c r="EEV19" s="136"/>
      <c r="EEW19" s="136"/>
      <c r="EEX19" s="136"/>
      <c r="EEY19" s="136"/>
      <c r="EEZ19" s="136"/>
      <c r="EFA19" s="136"/>
      <c r="EFB19" s="136"/>
      <c r="EFC19" s="136"/>
      <c r="EFD19" s="136"/>
      <c r="EFE19" s="136"/>
      <c r="EFF19" s="136"/>
      <c r="EFG19" s="136"/>
      <c r="EFH19" s="136"/>
      <c r="EFI19" s="136"/>
      <c r="EFJ19" s="136"/>
      <c r="EFK19" s="136"/>
      <c r="EFL19" s="136"/>
      <c r="EFM19" s="136"/>
      <c r="EFN19" s="136"/>
      <c r="EFO19" s="136"/>
      <c r="EFP19" s="136"/>
      <c r="EFQ19" s="136"/>
      <c r="EFR19" s="136"/>
      <c r="EFS19" s="136"/>
      <c r="EFT19" s="136"/>
      <c r="EFU19" s="136"/>
      <c r="EFV19" s="136"/>
      <c r="EFW19" s="136"/>
      <c r="EFX19" s="136"/>
      <c r="EFY19" s="136"/>
      <c r="EFZ19" s="136"/>
      <c r="EGA19" s="136"/>
      <c r="EGB19" s="136"/>
      <c r="EGC19" s="136"/>
      <c r="EGD19" s="136"/>
      <c r="EGE19" s="136"/>
      <c r="EGF19" s="136"/>
      <c r="EGG19" s="136"/>
      <c r="EGH19" s="136"/>
      <c r="EGI19" s="136"/>
      <c r="EGJ19" s="136"/>
      <c r="EGK19" s="136"/>
      <c r="EGL19" s="136"/>
      <c r="EGM19" s="136"/>
      <c r="EGN19" s="136"/>
      <c r="EGO19" s="136"/>
      <c r="EGP19" s="136"/>
      <c r="EGQ19" s="136"/>
      <c r="EGR19" s="136"/>
      <c r="EGS19" s="136"/>
      <c r="EGT19" s="136"/>
      <c r="EGU19" s="136"/>
      <c r="EGV19" s="136"/>
      <c r="EGW19" s="136"/>
      <c r="EGX19" s="136"/>
      <c r="EGY19" s="136"/>
      <c r="EGZ19" s="136"/>
      <c r="EHA19" s="136"/>
      <c r="EHB19" s="136"/>
      <c r="EHC19" s="136"/>
      <c r="EHD19" s="136"/>
      <c r="EHE19" s="136"/>
      <c r="EHF19" s="136"/>
      <c r="EHG19" s="136"/>
      <c r="EHH19" s="136"/>
      <c r="EHI19" s="136"/>
      <c r="EHJ19" s="136"/>
      <c r="EHK19" s="136"/>
      <c r="EHL19" s="136"/>
      <c r="EHM19" s="136"/>
      <c r="EHN19" s="136"/>
      <c r="EHO19" s="136"/>
      <c r="EHP19" s="136"/>
      <c r="EHQ19" s="136"/>
      <c r="EHR19" s="136"/>
      <c r="EHS19" s="136"/>
      <c r="EHT19" s="136"/>
      <c r="EHU19" s="136"/>
      <c r="EHV19" s="136"/>
      <c r="EHW19" s="136"/>
      <c r="EHX19" s="136"/>
      <c r="EHY19" s="136"/>
      <c r="EHZ19" s="136"/>
      <c r="EIA19" s="136"/>
      <c r="EIB19" s="136"/>
      <c r="EIC19" s="136"/>
      <c r="EID19" s="136"/>
      <c r="EIE19" s="136"/>
      <c r="EIF19" s="136"/>
      <c r="EIG19" s="136"/>
      <c r="EIH19" s="136"/>
      <c r="EII19" s="136"/>
      <c r="EIJ19" s="136"/>
      <c r="EIK19" s="136"/>
      <c r="EIL19" s="136"/>
      <c r="EIM19" s="136"/>
      <c r="EIN19" s="136"/>
      <c r="EIO19" s="136"/>
      <c r="EIP19" s="136"/>
      <c r="EIQ19" s="136"/>
      <c r="EIR19" s="136"/>
      <c r="EIS19" s="136"/>
      <c r="EIT19" s="136"/>
      <c r="EIU19" s="136"/>
      <c r="EIV19" s="136"/>
      <c r="EIW19" s="136"/>
      <c r="EIX19" s="136"/>
      <c r="EIY19" s="136"/>
      <c r="EIZ19" s="136"/>
      <c r="EJA19" s="136"/>
      <c r="EJB19" s="136"/>
      <c r="EJC19" s="136"/>
      <c r="EJD19" s="136"/>
      <c r="EJE19" s="136"/>
      <c r="EJF19" s="136"/>
      <c r="EJG19" s="136"/>
      <c r="EJH19" s="136"/>
      <c r="EJI19" s="136"/>
      <c r="EJJ19" s="136"/>
      <c r="EJK19" s="136"/>
      <c r="EJL19" s="136"/>
      <c r="EJM19" s="136"/>
      <c r="EJN19" s="136"/>
      <c r="EJO19" s="136"/>
      <c r="EJP19" s="136"/>
      <c r="EJQ19" s="136"/>
      <c r="EJR19" s="136"/>
      <c r="EJS19" s="136"/>
      <c r="EJT19" s="136"/>
      <c r="EJU19" s="136"/>
      <c r="EJV19" s="136"/>
      <c r="EJW19" s="136"/>
      <c r="EJX19" s="136"/>
      <c r="EJY19" s="136"/>
      <c r="EJZ19" s="136"/>
      <c r="EKA19" s="136"/>
      <c r="EKB19" s="136"/>
      <c r="EKC19" s="136"/>
      <c r="EKD19" s="136"/>
      <c r="EKE19" s="136"/>
      <c r="EKF19" s="136"/>
      <c r="EKG19" s="136"/>
      <c r="EKH19" s="136"/>
      <c r="EKI19" s="136"/>
      <c r="EKJ19" s="136"/>
      <c r="EKK19" s="136"/>
      <c r="EKL19" s="136"/>
      <c r="EKM19" s="136"/>
      <c r="EKN19" s="136"/>
      <c r="EKO19" s="136"/>
      <c r="EKP19" s="136"/>
      <c r="EKQ19" s="136"/>
      <c r="EKR19" s="136"/>
      <c r="EKS19" s="136"/>
      <c r="EKT19" s="136"/>
      <c r="EKU19" s="136"/>
      <c r="EKV19" s="136"/>
      <c r="EKW19" s="136"/>
      <c r="EKX19" s="136"/>
      <c r="EKY19" s="136"/>
      <c r="EKZ19" s="136"/>
      <c r="ELA19" s="136"/>
      <c r="ELB19" s="136"/>
      <c r="ELC19" s="136"/>
      <c r="ELD19" s="136"/>
      <c r="ELE19" s="136"/>
      <c r="ELF19" s="136"/>
      <c r="ELG19" s="136"/>
      <c r="ELH19" s="136"/>
      <c r="ELI19" s="136"/>
      <c r="ELJ19" s="136"/>
      <c r="ELK19" s="136"/>
      <c r="ELL19" s="136"/>
      <c r="ELM19" s="136"/>
      <c r="ELN19" s="136"/>
      <c r="ELO19" s="136"/>
      <c r="ELP19" s="136"/>
      <c r="ELQ19" s="136"/>
      <c r="ELR19" s="136"/>
      <c r="ELS19" s="136"/>
      <c r="ELT19" s="136"/>
      <c r="ELU19" s="136"/>
      <c r="ELV19" s="136"/>
      <c r="ELW19" s="136"/>
      <c r="ELX19" s="136"/>
      <c r="ELY19" s="136"/>
      <c r="ELZ19" s="136"/>
      <c r="EMA19" s="136"/>
      <c r="EMB19" s="136"/>
      <c r="EMC19" s="136"/>
      <c r="EMD19" s="136"/>
      <c r="EME19" s="136"/>
      <c r="EMF19" s="136"/>
      <c r="EMG19" s="136"/>
      <c r="EMH19" s="136"/>
      <c r="EMI19" s="136"/>
      <c r="EMJ19" s="136"/>
      <c r="EMK19" s="136"/>
      <c r="EML19" s="136"/>
      <c r="EMM19" s="136"/>
      <c r="EMN19" s="136"/>
      <c r="EMO19" s="136"/>
      <c r="EMP19" s="136"/>
      <c r="EMQ19" s="136"/>
      <c r="EMR19" s="136"/>
      <c r="EMS19" s="136"/>
      <c r="EMT19" s="136"/>
      <c r="EMU19" s="136"/>
      <c r="EMV19" s="136"/>
      <c r="EMW19" s="136"/>
      <c r="EMX19" s="136"/>
      <c r="EMY19" s="136"/>
      <c r="EMZ19" s="136"/>
      <c r="ENA19" s="136"/>
      <c r="ENB19" s="136"/>
      <c r="ENC19" s="136"/>
      <c r="END19" s="136"/>
      <c r="ENE19" s="136"/>
      <c r="ENF19" s="136"/>
      <c r="ENG19" s="136"/>
      <c r="ENH19" s="136"/>
      <c r="ENI19" s="136"/>
      <c r="ENJ19" s="136"/>
      <c r="ENK19" s="136"/>
      <c r="ENL19" s="136"/>
      <c r="ENM19" s="136"/>
      <c r="ENN19" s="136"/>
      <c r="ENO19" s="136"/>
      <c r="ENP19" s="136"/>
      <c r="ENQ19" s="136"/>
      <c r="ENR19" s="136"/>
      <c r="ENS19" s="136"/>
      <c r="ENT19" s="136"/>
      <c r="ENU19" s="136"/>
      <c r="ENV19" s="136"/>
      <c r="ENW19" s="136"/>
      <c r="ENX19" s="136"/>
      <c r="ENY19" s="136"/>
      <c r="ENZ19" s="136"/>
      <c r="EOA19" s="136"/>
      <c r="EOB19" s="136"/>
      <c r="EOC19" s="136"/>
      <c r="EOD19" s="136"/>
      <c r="EOE19" s="136"/>
      <c r="EOF19" s="136"/>
      <c r="EOG19" s="136"/>
      <c r="EOH19" s="136"/>
      <c r="EOI19" s="136"/>
      <c r="EOJ19" s="136"/>
      <c r="EOK19" s="136"/>
      <c r="EOL19" s="136"/>
      <c r="EOM19" s="136"/>
      <c r="EON19" s="136"/>
      <c r="EOO19" s="136"/>
      <c r="EOP19" s="136"/>
      <c r="EOQ19" s="136"/>
      <c r="EOR19" s="136"/>
      <c r="EOS19" s="136"/>
      <c r="EOT19" s="136"/>
      <c r="EOU19" s="136"/>
      <c r="EOV19" s="136"/>
      <c r="EOW19" s="136"/>
      <c r="EOX19" s="136"/>
      <c r="EOY19" s="136"/>
      <c r="EOZ19" s="136"/>
      <c r="EPA19" s="136"/>
      <c r="EPB19" s="136"/>
      <c r="EPC19" s="136"/>
      <c r="EPD19" s="136"/>
      <c r="EPE19" s="136"/>
      <c r="EPF19" s="136"/>
      <c r="EPG19" s="136"/>
      <c r="EPH19" s="136"/>
      <c r="EPI19" s="136"/>
      <c r="EPJ19" s="136"/>
      <c r="EPK19" s="136"/>
      <c r="EPL19" s="136"/>
      <c r="EPM19" s="136"/>
      <c r="EPN19" s="136"/>
      <c r="EPO19" s="136"/>
      <c r="EPP19" s="136"/>
      <c r="EPQ19" s="136"/>
      <c r="EPR19" s="136"/>
      <c r="EPS19" s="136"/>
      <c r="EPT19" s="136"/>
      <c r="EPU19" s="136"/>
      <c r="EPV19" s="136"/>
      <c r="EPW19" s="136"/>
      <c r="EPX19" s="136"/>
      <c r="EPY19" s="136"/>
      <c r="EPZ19" s="136"/>
      <c r="EQA19" s="136"/>
      <c r="EQB19" s="136"/>
      <c r="EQC19" s="136"/>
      <c r="EQD19" s="136"/>
      <c r="EQE19" s="136"/>
      <c r="EQF19" s="136"/>
      <c r="EQG19" s="136"/>
      <c r="EQH19" s="136"/>
      <c r="EQI19" s="136"/>
      <c r="EQJ19" s="136"/>
      <c r="EQK19" s="136"/>
      <c r="EQL19" s="136"/>
      <c r="EQM19" s="136"/>
      <c r="EQN19" s="136"/>
      <c r="EQO19" s="136"/>
      <c r="EQP19" s="136"/>
      <c r="EQQ19" s="136"/>
      <c r="EQR19" s="136"/>
      <c r="EQS19" s="136"/>
      <c r="EQT19" s="136"/>
      <c r="EQU19" s="136"/>
      <c r="EQV19" s="136"/>
      <c r="EQW19" s="136"/>
      <c r="EQX19" s="136"/>
      <c r="EQY19" s="136"/>
      <c r="EQZ19" s="136"/>
      <c r="ERA19" s="136"/>
      <c r="ERB19" s="136"/>
      <c r="ERC19" s="136"/>
      <c r="ERD19" s="136"/>
      <c r="ERE19" s="136"/>
      <c r="ERF19" s="136"/>
      <c r="ERG19" s="136"/>
      <c r="ERH19" s="136"/>
      <c r="ERI19" s="136"/>
      <c r="ERJ19" s="136"/>
      <c r="ERK19" s="136"/>
      <c r="ERL19" s="136"/>
      <c r="ERM19" s="136"/>
      <c r="ERN19" s="136"/>
      <c r="ERO19" s="136"/>
      <c r="ERP19" s="136"/>
      <c r="ERQ19" s="136"/>
      <c r="ERR19" s="136"/>
      <c r="ERS19" s="136"/>
      <c r="ERT19" s="136"/>
      <c r="ERU19" s="136"/>
      <c r="ERV19" s="136"/>
      <c r="ERW19" s="136"/>
      <c r="ERX19" s="136"/>
      <c r="ERY19" s="136"/>
      <c r="ERZ19" s="136"/>
      <c r="ESA19" s="136"/>
      <c r="ESB19" s="136"/>
      <c r="ESC19" s="136"/>
      <c r="ESD19" s="136"/>
      <c r="ESE19" s="136"/>
      <c r="ESF19" s="136"/>
      <c r="ESG19" s="136"/>
      <c r="ESH19" s="136"/>
      <c r="ESI19" s="136"/>
      <c r="ESJ19" s="136"/>
      <c r="ESK19" s="136"/>
      <c r="ESL19" s="136"/>
      <c r="ESM19" s="136"/>
      <c r="ESN19" s="136"/>
      <c r="ESO19" s="136"/>
      <c r="ESP19" s="136"/>
      <c r="ESQ19" s="136"/>
      <c r="ESR19" s="136"/>
      <c r="ESS19" s="136"/>
      <c r="EST19" s="136"/>
      <c r="ESU19" s="136"/>
      <c r="ESV19" s="136"/>
      <c r="ESW19" s="136"/>
      <c r="ESX19" s="136"/>
      <c r="ESY19" s="136"/>
      <c r="ESZ19" s="136"/>
      <c r="ETA19" s="136"/>
      <c r="ETB19" s="136"/>
      <c r="ETC19" s="136"/>
      <c r="ETD19" s="136"/>
      <c r="ETE19" s="136"/>
      <c r="ETF19" s="136"/>
      <c r="ETG19" s="136"/>
      <c r="ETH19" s="136"/>
      <c r="ETI19" s="136"/>
      <c r="ETJ19" s="136"/>
      <c r="ETK19" s="136"/>
      <c r="ETL19" s="136"/>
      <c r="ETM19" s="136"/>
      <c r="ETN19" s="136"/>
      <c r="ETO19" s="136"/>
      <c r="ETP19" s="136"/>
      <c r="ETQ19" s="136"/>
      <c r="ETR19" s="136"/>
      <c r="ETS19" s="136"/>
      <c r="ETT19" s="136"/>
      <c r="ETU19" s="136"/>
      <c r="ETV19" s="136"/>
      <c r="ETW19" s="136"/>
      <c r="ETX19" s="136"/>
      <c r="ETY19" s="136"/>
      <c r="ETZ19" s="136"/>
      <c r="EUA19" s="136"/>
      <c r="EUB19" s="136"/>
      <c r="EUC19" s="136"/>
      <c r="EUD19" s="136"/>
      <c r="EUE19" s="136"/>
      <c r="EUF19" s="136"/>
      <c r="EUG19" s="136"/>
      <c r="EUH19" s="136"/>
      <c r="EUI19" s="136"/>
      <c r="EUJ19" s="136"/>
      <c r="EUK19" s="136"/>
      <c r="EUL19" s="136"/>
      <c r="EUM19" s="136"/>
      <c r="EUN19" s="136"/>
      <c r="EUO19" s="136"/>
      <c r="EUP19" s="136"/>
      <c r="EUQ19" s="136"/>
      <c r="EUR19" s="136"/>
      <c r="EUS19" s="136"/>
      <c r="EUT19" s="136"/>
      <c r="EUU19" s="136"/>
      <c r="EUV19" s="136"/>
      <c r="EUW19" s="136"/>
      <c r="EUX19" s="136"/>
      <c r="EUY19" s="136"/>
      <c r="EUZ19" s="136"/>
      <c r="EVA19" s="136"/>
      <c r="EVB19" s="136"/>
      <c r="EVC19" s="136"/>
      <c r="EVD19" s="136"/>
      <c r="EVE19" s="136"/>
      <c r="EVF19" s="136"/>
      <c r="EVG19" s="136"/>
      <c r="EVH19" s="136"/>
      <c r="EVI19" s="136"/>
      <c r="EVJ19" s="136"/>
      <c r="EVK19" s="136"/>
      <c r="EVL19" s="136"/>
      <c r="EVM19" s="136"/>
      <c r="EVN19" s="136"/>
      <c r="EVO19" s="136"/>
      <c r="EVP19" s="136"/>
      <c r="EVQ19" s="136"/>
      <c r="EVR19" s="136"/>
      <c r="EVS19" s="136"/>
      <c r="EVT19" s="136"/>
      <c r="EVU19" s="136"/>
      <c r="EVV19" s="136"/>
      <c r="EVW19" s="136"/>
      <c r="EVX19" s="136"/>
      <c r="EVY19" s="136"/>
      <c r="EVZ19" s="136"/>
      <c r="EWA19" s="136"/>
      <c r="EWB19" s="136"/>
      <c r="EWC19" s="136"/>
      <c r="EWD19" s="136"/>
      <c r="EWE19" s="136"/>
      <c r="EWF19" s="136"/>
      <c r="EWG19" s="136"/>
      <c r="EWH19" s="136"/>
      <c r="EWI19" s="136"/>
      <c r="EWJ19" s="136"/>
      <c r="EWK19" s="136"/>
      <c r="EWL19" s="136"/>
      <c r="EWM19" s="136"/>
      <c r="EWN19" s="136"/>
      <c r="EWO19" s="136"/>
      <c r="EWP19" s="136"/>
      <c r="EWQ19" s="136"/>
      <c r="EWR19" s="136"/>
      <c r="EWS19" s="136"/>
      <c r="EWT19" s="136"/>
      <c r="EWU19" s="136"/>
      <c r="EWV19" s="136"/>
      <c r="EWW19" s="136"/>
      <c r="EWX19" s="136"/>
      <c r="EWY19" s="136"/>
      <c r="EWZ19" s="136"/>
      <c r="EXA19" s="136"/>
      <c r="EXB19" s="136"/>
      <c r="EXC19" s="136"/>
      <c r="EXD19" s="136"/>
      <c r="EXE19" s="136"/>
      <c r="EXF19" s="136"/>
      <c r="EXG19" s="136"/>
      <c r="EXH19" s="136"/>
      <c r="EXI19" s="136"/>
      <c r="EXJ19" s="136"/>
      <c r="EXK19" s="136"/>
      <c r="EXL19" s="136"/>
      <c r="EXM19" s="136"/>
      <c r="EXN19" s="136"/>
      <c r="EXO19" s="136"/>
      <c r="EXP19" s="136"/>
      <c r="EXQ19" s="136"/>
      <c r="EXR19" s="136"/>
      <c r="EXS19" s="136"/>
      <c r="EXT19" s="136"/>
      <c r="EXU19" s="136"/>
      <c r="EXV19" s="136"/>
      <c r="EXW19" s="136"/>
      <c r="EXX19" s="136"/>
      <c r="EXY19" s="136"/>
      <c r="EXZ19" s="136"/>
      <c r="EYA19" s="136"/>
      <c r="EYB19" s="136"/>
      <c r="EYC19" s="136"/>
      <c r="EYD19" s="136"/>
      <c r="EYE19" s="136"/>
      <c r="EYF19" s="136"/>
      <c r="EYG19" s="136"/>
      <c r="EYH19" s="136"/>
      <c r="EYI19" s="136"/>
      <c r="EYJ19" s="136"/>
      <c r="EYK19" s="136"/>
      <c r="EYL19" s="136"/>
      <c r="EYM19" s="136"/>
      <c r="EYN19" s="136"/>
      <c r="EYO19" s="136"/>
      <c r="EYP19" s="136"/>
      <c r="EYQ19" s="136"/>
      <c r="EYR19" s="136"/>
      <c r="EYS19" s="136"/>
      <c r="EYT19" s="136"/>
      <c r="EYU19" s="136"/>
      <c r="EYV19" s="136"/>
      <c r="EYW19" s="136"/>
      <c r="EYX19" s="136"/>
      <c r="EYY19" s="136"/>
      <c r="EYZ19" s="136"/>
      <c r="EZA19" s="136"/>
      <c r="EZB19" s="136"/>
      <c r="EZC19" s="136"/>
      <c r="EZD19" s="136"/>
      <c r="EZE19" s="136"/>
      <c r="EZF19" s="136"/>
      <c r="EZG19" s="136"/>
      <c r="EZH19" s="136"/>
      <c r="EZI19" s="136"/>
      <c r="EZJ19" s="136"/>
      <c r="EZK19" s="136"/>
      <c r="EZL19" s="136"/>
      <c r="EZM19" s="136"/>
      <c r="EZN19" s="136"/>
      <c r="EZO19" s="136"/>
      <c r="EZP19" s="136"/>
      <c r="EZQ19" s="136"/>
      <c r="EZR19" s="136"/>
      <c r="EZS19" s="136"/>
      <c r="EZT19" s="136"/>
      <c r="EZU19" s="136"/>
      <c r="EZV19" s="136"/>
      <c r="EZW19" s="136"/>
      <c r="EZX19" s="136"/>
      <c r="EZY19" s="136"/>
      <c r="EZZ19" s="136"/>
      <c r="FAA19" s="136"/>
      <c r="FAB19" s="136"/>
      <c r="FAC19" s="136"/>
      <c r="FAD19" s="136"/>
      <c r="FAE19" s="136"/>
      <c r="FAF19" s="136"/>
      <c r="FAG19" s="136"/>
      <c r="FAH19" s="136"/>
      <c r="FAI19" s="136"/>
      <c r="FAJ19" s="136"/>
      <c r="FAK19" s="136"/>
      <c r="FAL19" s="136"/>
      <c r="FAM19" s="136"/>
      <c r="FAN19" s="136"/>
      <c r="FAO19" s="136"/>
      <c r="FAP19" s="136"/>
      <c r="FAQ19" s="136"/>
      <c r="FAR19" s="136"/>
      <c r="FAS19" s="136"/>
      <c r="FAT19" s="136"/>
      <c r="FAU19" s="136"/>
      <c r="FAV19" s="136"/>
      <c r="FAW19" s="136"/>
      <c r="FAX19" s="136"/>
      <c r="FAY19" s="136"/>
      <c r="FAZ19" s="136"/>
      <c r="FBA19" s="136"/>
      <c r="FBB19" s="136"/>
      <c r="FBC19" s="136"/>
      <c r="FBD19" s="136"/>
      <c r="FBE19" s="136"/>
      <c r="FBF19" s="136"/>
      <c r="FBG19" s="136"/>
      <c r="FBH19" s="136"/>
      <c r="FBI19" s="136"/>
      <c r="FBJ19" s="136"/>
      <c r="FBK19" s="136"/>
      <c r="FBL19" s="136"/>
      <c r="FBM19" s="136"/>
      <c r="FBN19" s="136"/>
      <c r="FBO19" s="136"/>
      <c r="FBP19" s="136"/>
      <c r="FBQ19" s="136"/>
      <c r="FBR19" s="136"/>
      <c r="FBS19" s="136"/>
      <c r="FBT19" s="136"/>
      <c r="FBU19" s="136"/>
      <c r="FBV19" s="136"/>
      <c r="FBW19" s="136"/>
      <c r="FBX19" s="136"/>
      <c r="FBY19" s="136"/>
      <c r="FBZ19" s="136"/>
      <c r="FCA19" s="136"/>
      <c r="FCB19" s="136"/>
      <c r="FCC19" s="136"/>
      <c r="FCD19" s="136"/>
      <c r="FCE19" s="136"/>
      <c r="FCF19" s="136"/>
      <c r="FCG19" s="136"/>
      <c r="FCH19" s="136"/>
      <c r="FCI19" s="136"/>
      <c r="FCJ19" s="136"/>
      <c r="FCK19" s="136"/>
      <c r="FCL19" s="136"/>
      <c r="FCM19" s="136"/>
      <c r="FCN19" s="136"/>
      <c r="FCO19" s="136"/>
      <c r="FCP19" s="136"/>
      <c r="FCQ19" s="136"/>
      <c r="FCR19" s="136"/>
      <c r="FCS19" s="136"/>
      <c r="FCT19" s="136"/>
      <c r="FCU19" s="136"/>
      <c r="FCV19" s="136"/>
      <c r="FCW19" s="136"/>
      <c r="FCX19" s="136"/>
      <c r="FCY19" s="136"/>
      <c r="FCZ19" s="136"/>
      <c r="FDA19" s="136"/>
      <c r="FDB19" s="136"/>
      <c r="FDC19" s="136"/>
      <c r="FDD19" s="136"/>
      <c r="FDE19" s="136"/>
      <c r="FDF19" s="136"/>
      <c r="FDG19" s="136"/>
      <c r="FDH19" s="136"/>
      <c r="FDI19" s="136"/>
      <c r="FDJ19" s="136"/>
      <c r="FDK19" s="136"/>
      <c r="FDL19" s="136"/>
      <c r="FDM19" s="136"/>
      <c r="FDN19" s="136"/>
      <c r="FDO19" s="136"/>
      <c r="FDP19" s="136"/>
      <c r="FDQ19" s="136"/>
      <c r="FDR19" s="136"/>
      <c r="FDS19" s="136"/>
      <c r="FDT19" s="136"/>
      <c r="FDU19" s="136"/>
      <c r="FDV19" s="136"/>
      <c r="FDW19" s="136"/>
      <c r="FDX19" s="136"/>
      <c r="FDY19" s="136"/>
      <c r="FDZ19" s="136"/>
      <c r="FEA19" s="136"/>
      <c r="FEB19" s="136"/>
      <c r="FEC19" s="136"/>
      <c r="FED19" s="136"/>
      <c r="FEE19" s="136"/>
      <c r="FEF19" s="136"/>
      <c r="FEG19" s="136"/>
      <c r="FEH19" s="136"/>
      <c r="FEI19" s="136"/>
      <c r="FEJ19" s="136"/>
      <c r="FEK19" s="136"/>
      <c r="FEL19" s="136"/>
      <c r="FEM19" s="136"/>
      <c r="FEN19" s="136"/>
      <c r="FEO19" s="136"/>
      <c r="FEP19" s="136"/>
      <c r="FEQ19" s="136"/>
      <c r="FER19" s="136"/>
      <c r="FES19" s="136"/>
      <c r="FET19" s="136"/>
      <c r="FEU19" s="136"/>
      <c r="FEV19" s="136"/>
      <c r="FEW19" s="136"/>
      <c r="FEX19" s="136"/>
      <c r="FEY19" s="136"/>
      <c r="FEZ19" s="136"/>
      <c r="FFA19" s="136"/>
      <c r="FFB19" s="136"/>
      <c r="FFC19" s="136"/>
      <c r="FFD19" s="136"/>
      <c r="FFE19" s="136"/>
      <c r="FFF19" s="136"/>
      <c r="FFG19" s="136"/>
      <c r="FFH19" s="136"/>
      <c r="FFI19" s="136"/>
      <c r="FFJ19" s="136"/>
      <c r="FFK19" s="136"/>
      <c r="FFL19" s="136"/>
      <c r="FFM19" s="136"/>
      <c r="FFN19" s="136"/>
      <c r="FFO19" s="136"/>
      <c r="FFP19" s="136"/>
      <c r="FFQ19" s="136"/>
      <c r="FFR19" s="136"/>
      <c r="FFS19" s="136"/>
      <c r="FFT19" s="136"/>
      <c r="FFU19" s="136"/>
      <c r="FFV19" s="136"/>
      <c r="FFW19" s="136"/>
      <c r="FFX19" s="136"/>
      <c r="FFY19" s="136"/>
      <c r="FFZ19" s="136"/>
      <c r="FGA19" s="136"/>
      <c r="FGB19" s="136"/>
      <c r="FGC19" s="136"/>
      <c r="FGD19" s="136"/>
      <c r="FGE19" s="136"/>
      <c r="FGF19" s="136"/>
      <c r="FGG19" s="136"/>
      <c r="FGH19" s="136"/>
      <c r="FGI19" s="136"/>
      <c r="FGJ19" s="136"/>
      <c r="FGK19" s="136"/>
      <c r="FGL19" s="136"/>
      <c r="FGM19" s="136"/>
      <c r="FGN19" s="136"/>
      <c r="FGO19" s="136"/>
      <c r="FGP19" s="136"/>
      <c r="FGQ19" s="136"/>
      <c r="FGR19" s="136"/>
      <c r="FGS19" s="136"/>
      <c r="FGT19" s="136"/>
      <c r="FGU19" s="136"/>
      <c r="FGV19" s="136"/>
      <c r="FGW19" s="136"/>
      <c r="FGX19" s="136"/>
      <c r="FGY19" s="136"/>
      <c r="FGZ19" s="136"/>
      <c r="FHA19" s="136"/>
      <c r="FHB19" s="136"/>
      <c r="FHC19" s="136"/>
      <c r="FHD19" s="136"/>
      <c r="FHE19" s="136"/>
      <c r="FHF19" s="136"/>
      <c r="FHG19" s="136"/>
      <c r="FHH19" s="136"/>
      <c r="FHI19" s="136"/>
      <c r="FHJ19" s="136"/>
      <c r="FHK19" s="136"/>
      <c r="FHL19" s="136"/>
      <c r="FHM19" s="136"/>
      <c r="FHN19" s="136"/>
      <c r="FHO19" s="136"/>
      <c r="FHP19" s="136"/>
      <c r="FHQ19" s="136"/>
      <c r="FHR19" s="136"/>
      <c r="FHS19" s="136"/>
      <c r="FHT19" s="136"/>
      <c r="FHU19" s="136"/>
      <c r="FHV19" s="136"/>
      <c r="FHW19" s="136"/>
      <c r="FHX19" s="136"/>
      <c r="FHY19" s="136"/>
      <c r="FHZ19" s="136"/>
      <c r="FIA19" s="136"/>
      <c r="FIB19" s="136"/>
      <c r="FIC19" s="136"/>
      <c r="FID19" s="136"/>
      <c r="FIE19" s="136"/>
      <c r="FIF19" s="136"/>
      <c r="FIG19" s="136"/>
      <c r="FIH19" s="136"/>
      <c r="FII19" s="136"/>
      <c r="FIJ19" s="136"/>
      <c r="FIK19" s="136"/>
      <c r="FIL19" s="136"/>
      <c r="FIM19" s="136"/>
      <c r="FIN19" s="136"/>
      <c r="FIO19" s="136"/>
      <c r="FIP19" s="136"/>
      <c r="FIQ19" s="136"/>
      <c r="FIR19" s="136"/>
      <c r="FIS19" s="136"/>
      <c r="FIT19" s="136"/>
      <c r="FIU19" s="136"/>
      <c r="FIV19" s="136"/>
      <c r="FIW19" s="136"/>
      <c r="FIX19" s="136"/>
      <c r="FIY19" s="136"/>
      <c r="FIZ19" s="136"/>
      <c r="FJA19" s="136"/>
      <c r="FJB19" s="136"/>
      <c r="FJC19" s="136"/>
      <c r="FJD19" s="136"/>
      <c r="FJE19" s="136"/>
      <c r="FJF19" s="136"/>
      <c r="FJG19" s="136"/>
      <c r="FJH19" s="136"/>
      <c r="FJI19" s="136"/>
      <c r="FJJ19" s="136"/>
      <c r="FJK19" s="136"/>
      <c r="FJL19" s="136"/>
      <c r="FJM19" s="136"/>
      <c r="FJN19" s="136"/>
      <c r="FJO19" s="136"/>
      <c r="FJP19" s="136"/>
      <c r="FJQ19" s="136"/>
      <c r="FJR19" s="136"/>
      <c r="FJS19" s="136"/>
      <c r="FJT19" s="136"/>
      <c r="FJU19" s="136"/>
      <c r="FJV19" s="136"/>
      <c r="FJW19" s="136"/>
      <c r="FJX19" s="136"/>
      <c r="FJY19" s="136"/>
      <c r="FJZ19" s="136"/>
      <c r="FKA19" s="136"/>
      <c r="FKB19" s="136"/>
      <c r="FKC19" s="136"/>
      <c r="FKD19" s="136"/>
      <c r="FKE19" s="136"/>
      <c r="FKF19" s="136"/>
      <c r="FKG19" s="136"/>
      <c r="FKH19" s="136"/>
      <c r="FKI19" s="136"/>
      <c r="FKJ19" s="136"/>
      <c r="FKK19" s="136"/>
      <c r="FKL19" s="136"/>
      <c r="FKM19" s="136"/>
      <c r="FKN19" s="136"/>
      <c r="FKO19" s="136"/>
      <c r="FKP19" s="136"/>
      <c r="FKQ19" s="136"/>
      <c r="FKR19" s="136"/>
      <c r="FKS19" s="136"/>
      <c r="FKT19" s="136"/>
      <c r="FKU19" s="136"/>
      <c r="FKV19" s="136"/>
      <c r="FKW19" s="136"/>
      <c r="FKX19" s="136"/>
      <c r="FKY19" s="136"/>
      <c r="FKZ19" s="136"/>
      <c r="FLA19" s="136"/>
      <c r="FLB19" s="136"/>
      <c r="FLC19" s="136"/>
      <c r="FLD19" s="136"/>
      <c r="FLE19" s="136"/>
      <c r="FLF19" s="136"/>
      <c r="FLG19" s="136"/>
      <c r="FLH19" s="136"/>
      <c r="FLI19" s="136"/>
      <c r="FLJ19" s="136"/>
      <c r="FLK19" s="136"/>
      <c r="FLL19" s="136"/>
      <c r="FLM19" s="136"/>
      <c r="FLN19" s="136"/>
      <c r="FLO19" s="136"/>
      <c r="FLP19" s="136"/>
      <c r="FLQ19" s="136"/>
      <c r="FLR19" s="136"/>
      <c r="FLS19" s="136"/>
      <c r="FLT19" s="136"/>
      <c r="FLU19" s="136"/>
      <c r="FLV19" s="136"/>
      <c r="FLW19" s="136"/>
      <c r="FLX19" s="136"/>
      <c r="FLY19" s="136"/>
      <c r="FLZ19" s="136"/>
      <c r="FMA19" s="136"/>
      <c r="FMB19" s="136"/>
      <c r="FMC19" s="136"/>
      <c r="FMD19" s="136"/>
      <c r="FME19" s="136"/>
      <c r="FMF19" s="136"/>
      <c r="FMG19" s="136"/>
      <c r="FMH19" s="136"/>
      <c r="FMI19" s="136"/>
      <c r="FMJ19" s="136"/>
      <c r="FMK19" s="136"/>
      <c r="FML19" s="136"/>
      <c r="FMM19" s="136"/>
      <c r="FMN19" s="136"/>
      <c r="FMO19" s="136"/>
      <c r="FMP19" s="136"/>
      <c r="FMQ19" s="136"/>
      <c r="FMR19" s="136"/>
      <c r="FMS19" s="136"/>
      <c r="FMT19" s="136"/>
      <c r="FMU19" s="136"/>
      <c r="FMV19" s="136"/>
      <c r="FMW19" s="136"/>
      <c r="FMX19" s="136"/>
      <c r="FMY19" s="136"/>
      <c r="FMZ19" s="136"/>
      <c r="FNA19" s="136"/>
      <c r="FNB19" s="136"/>
      <c r="FNC19" s="136"/>
      <c r="FND19" s="136"/>
      <c r="FNE19" s="136"/>
      <c r="FNF19" s="136"/>
      <c r="FNG19" s="136"/>
      <c r="FNH19" s="136"/>
      <c r="FNI19" s="136"/>
      <c r="FNJ19" s="136"/>
      <c r="FNK19" s="136"/>
      <c r="FNL19" s="136"/>
      <c r="FNM19" s="136"/>
      <c r="FNN19" s="136"/>
      <c r="FNO19" s="136"/>
      <c r="FNP19" s="136"/>
      <c r="FNQ19" s="136"/>
      <c r="FNR19" s="136"/>
      <c r="FNS19" s="136"/>
      <c r="FNT19" s="136"/>
      <c r="FNU19" s="136"/>
      <c r="FNV19" s="136"/>
      <c r="FNW19" s="136"/>
      <c r="FNX19" s="136"/>
      <c r="FNY19" s="136"/>
      <c r="FNZ19" s="136"/>
      <c r="FOA19" s="136"/>
      <c r="FOB19" s="136"/>
      <c r="FOC19" s="136"/>
      <c r="FOD19" s="136"/>
      <c r="FOE19" s="136"/>
      <c r="FOF19" s="136"/>
      <c r="FOG19" s="136"/>
      <c r="FOH19" s="136"/>
      <c r="FOI19" s="136"/>
      <c r="FOJ19" s="136"/>
      <c r="FOK19" s="136"/>
      <c r="FOL19" s="136"/>
      <c r="FOM19" s="136"/>
      <c r="FON19" s="136"/>
      <c r="FOO19" s="136"/>
      <c r="FOP19" s="136"/>
      <c r="FOQ19" s="136"/>
      <c r="FOR19" s="136"/>
      <c r="FOS19" s="136"/>
      <c r="FOT19" s="136"/>
      <c r="FOU19" s="136"/>
      <c r="FOV19" s="136"/>
      <c r="FOW19" s="136"/>
      <c r="FOX19" s="136"/>
      <c r="FOY19" s="136"/>
      <c r="FOZ19" s="136"/>
      <c r="FPA19" s="136"/>
      <c r="FPB19" s="136"/>
      <c r="FPC19" s="136"/>
      <c r="FPD19" s="136"/>
      <c r="FPE19" s="136"/>
      <c r="FPF19" s="136"/>
      <c r="FPG19" s="136"/>
      <c r="FPH19" s="136"/>
      <c r="FPI19" s="136"/>
      <c r="FPJ19" s="136"/>
      <c r="FPK19" s="136"/>
      <c r="FPL19" s="136"/>
      <c r="FPM19" s="136"/>
      <c r="FPN19" s="136"/>
      <c r="FPO19" s="136"/>
      <c r="FPP19" s="136"/>
      <c r="FPQ19" s="136"/>
      <c r="FPR19" s="136"/>
      <c r="FPS19" s="136"/>
      <c r="FPT19" s="136"/>
      <c r="FPU19" s="136"/>
      <c r="FPV19" s="136"/>
      <c r="FPW19" s="136"/>
      <c r="FPX19" s="136"/>
      <c r="FPY19" s="136"/>
      <c r="FPZ19" s="136"/>
      <c r="FQA19" s="136"/>
      <c r="FQB19" s="136"/>
      <c r="FQC19" s="136"/>
      <c r="FQD19" s="136"/>
      <c r="FQE19" s="136"/>
      <c r="FQF19" s="136"/>
      <c r="FQG19" s="136"/>
      <c r="FQH19" s="136"/>
      <c r="FQI19" s="136"/>
      <c r="FQJ19" s="136"/>
      <c r="FQK19" s="136"/>
      <c r="FQL19" s="136"/>
      <c r="FQM19" s="136"/>
      <c r="FQN19" s="136"/>
      <c r="FQO19" s="136"/>
      <c r="FQP19" s="136"/>
      <c r="FQQ19" s="136"/>
      <c r="FQR19" s="136"/>
      <c r="FQS19" s="136"/>
      <c r="FQT19" s="136"/>
      <c r="FQU19" s="136"/>
      <c r="FQV19" s="136"/>
      <c r="FQW19" s="136"/>
      <c r="FQX19" s="136"/>
      <c r="FQY19" s="136"/>
      <c r="FQZ19" s="136"/>
      <c r="FRA19" s="136"/>
      <c r="FRB19" s="136"/>
      <c r="FRC19" s="136"/>
      <c r="FRD19" s="136"/>
      <c r="FRE19" s="136"/>
      <c r="FRF19" s="136"/>
      <c r="FRG19" s="136"/>
      <c r="FRH19" s="136"/>
      <c r="FRI19" s="136"/>
      <c r="FRJ19" s="136"/>
      <c r="FRK19" s="136"/>
      <c r="FRL19" s="136"/>
      <c r="FRM19" s="136"/>
      <c r="FRN19" s="136"/>
      <c r="FRO19" s="136"/>
      <c r="FRP19" s="136"/>
      <c r="FRQ19" s="136"/>
      <c r="FRR19" s="136"/>
      <c r="FRS19" s="136"/>
      <c r="FRT19" s="136"/>
      <c r="FRU19" s="136"/>
      <c r="FRV19" s="136"/>
      <c r="FRW19" s="136"/>
      <c r="FRX19" s="136"/>
      <c r="FRY19" s="136"/>
      <c r="FRZ19" s="136"/>
      <c r="FSA19" s="136"/>
      <c r="FSB19" s="136"/>
      <c r="FSC19" s="136"/>
      <c r="FSD19" s="136"/>
      <c r="FSE19" s="136"/>
      <c r="FSF19" s="136"/>
      <c r="FSG19" s="136"/>
      <c r="FSH19" s="136"/>
      <c r="FSI19" s="136"/>
      <c r="FSJ19" s="136"/>
      <c r="FSK19" s="136"/>
      <c r="FSL19" s="136"/>
      <c r="FSM19" s="136"/>
      <c r="FSN19" s="136"/>
      <c r="FSO19" s="136"/>
      <c r="FSP19" s="136"/>
      <c r="FSQ19" s="136"/>
      <c r="FSR19" s="136"/>
      <c r="FSS19" s="136"/>
      <c r="FST19" s="136"/>
      <c r="FSU19" s="136"/>
      <c r="FSV19" s="136"/>
      <c r="FSW19" s="136"/>
      <c r="FSX19" s="136"/>
      <c r="FSY19" s="136"/>
      <c r="FSZ19" s="136"/>
      <c r="FTA19" s="136"/>
      <c r="FTB19" s="136"/>
      <c r="FTC19" s="136"/>
      <c r="FTD19" s="136"/>
      <c r="FTE19" s="136"/>
      <c r="FTF19" s="136"/>
      <c r="FTG19" s="136"/>
      <c r="FTH19" s="136"/>
      <c r="FTI19" s="136"/>
      <c r="FTJ19" s="136"/>
      <c r="FTK19" s="136"/>
      <c r="FTL19" s="136"/>
      <c r="FTM19" s="136"/>
      <c r="FTN19" s="136"/>
      <c r="FTO19" s="136"/>
      <c r="FTP19" s="136"/>
      <c r="FTQ19" s="136"/>
      <c r="FTR19" s="136"/>
      <c r="FTS19" s="136"/>
      <c r="FTT19" s="136"/>
      <c r="FTU19" s="136"/>
      <c r="FTV19" s="136"/>
      <c r="FTW19" s="136"/>
      <c r="FTX19" s="136"/>
      <c r="FTY19" s="136"/>
      <c r="FTZ19" s="136"/>
      <c r="FUA19" s="136"/>
      <c r="FUB19" s="136"/>
      <c r="FUC19" s="136"/>
      <c r="FUD19" s="136"/>
      <c r="FUE19" s="136"/>
      <c r="FUF19" s="136"/>
      <c r="FUG19" s="136"/>
      <c r="FUH19" s="136"/>
      <c r="FUI19" s="136"/>
      <c r="FUJ19" s="136"/>
      <c r="FUK19" s="136"/>
      <c r="FUL19" s="136"/>
      <c r="FUM19" s="136"/>
      <c r="FUN19" s="136"/>
      <c r="FUO19" s="136"/>
      <c r="FUP19" s="136"/>
      <c r="FUQ19" s="136"/>
      <c r="FUR19" s="136"/>
      <c r="FUS19" s="136"/>
      <c r="FUT19" s="136"/>
      <c r="FUU19" s="136"/>
      <c r="FUV19" s="136"/>
      <c r="FUW19" s="136"/>
      <c r="FUX19" s="136"/>
      <c r="FUY19" s="136"/>
      <c r="FUZ19" s="136"/>
      <c r="FVA19" s="136"/>
      <c r="FVB19" s="136"/>
      <c r="FVC19" s="136"/>
      <c r="FVD19" s="136"/>
      <c r="FVE19" s="136"/>
      <c r="FVF19" s="136"/>
      <c r="FVG19" s="136"/>
      <c r="FVH19" s="136"/>
      <c r="FVI19" s="136"/>
      <c r="FVJ19" s="136"/>
      <c r="FVK19" s="136"/>
      <c r="FVL19" s="136"/>
      <c r="FVM19" s="136"/>
      <c r="FVN19" s="136"/>
      <c r="FVO19" s="136"/>
      <c r="FVP19" s="136"/>
      <c r="FVQ19" s="136"/>
      <c r="FVR19" s="136"/>
      <c r="FVS19" s="136"/>
      <c r="FVT19" s="136"/>
      <c r="FVU19" s="136"/>
      <c r="FVV19" s="136"/>
      <c r="FVW19" s="136"/>
      <c r="FVX19" s="136"/>
      <c r="FVY19" s="136"/>
      <c r="FVZ19" s="136"/>
      <c r="FWA19" s="136"/>
      <c r="FWB19" s="136"/>
      <c r="FWC19" s="136"/>
      <c r="FWD19" s="136"/>
      <c r="FWE19" s="136"/>
      <c r="FWF19" s="136"/>
      <c r="FWG19" s="136"/>
      <c r="FWH19" s="136"/>
      <c r="FWI19" s="136"/>
      <c r="FWJ19" s="136"/>
      <c r="FWK19" s="136"/>
      <c r="FWL19" s="136"/>
      <c r="FWM19" s="136"/>
      <c r="FWN19" s="136"/>
      <c r="FWO19" s="136"/>
      <c r="FWP19" s="136"/>
      <c r="FWQ19" s="136"/>
      <c r="FWR19" s="136"/>
      <c r="FWS19" s="136"/>
      <c r="FWT19" s="136"/>
      <c r="FWU19" s="136"/>
      <c r="FWV19" s="136"/>
      <c r="FWW19" s="136"/>
      <c r="FWX19" s="136"/>
      <c r="FWY19" s="136"/>
      <c r="FWZ19" s="136"/>
      <c r="FXA19" s="136"/>
      <c r="FXB19" s="136"/>
      <c r="FXC19" s="136"/>
      <c r="FXD19" s="136"/>
      <c r="FXE19" s="136"/>
      <c r="FXF19" s="136"/>
      <c r="FXG19" s="136"/>
      <c r="FXH19" s="136"/>
      <c r="FXI19" s="136"/>
      <c r="FXJ19" s="136"/>
      <c r="FXK19" s="136"/>
      <c r="FXL19" s="136"/>
      <c r="FXM19" s="136"/>
      <c r="FXN19" s="136"/>
      <c r="FXO19" s="136"/>
      <c r="FXP19" s="136"/>
      <c r="FXQ19" s="136"/>
      <c r="FXR19" s="136"/>
      <c r="FXS19" s="136"/>
      <c r="FXT19" s="136"/>
      <c r="FXU19" s="136"/>
      <c r="FXV19" s="136"/>
      <c r="FXW19" s="136"/>
      <c r="FXX19" s="136"/>
      <c r="FXY19" s="136"/>
      <c r="FXZ19" s="136"/>
      <c r="FYA19" s="136"/>
      <c r="FYB19" s="136"/>
      <c r="FYC19" s="136"/>
      <c r="FYD19" s="136"/>
      <c r="FYE19" s="136"/>
      <c r="FYF19" s="136"/>
      <c r="FYG19" s="136"/>
      <c r="FYH19" s="136"/>
      <c r="FYI19" s="136"/>
      <c r="FYJ19" s="136"/>
      <c r="FYK19" s="136"/>
      <c r="FYL19" s="136"/>
      <c r="FYM19" s="136"/>
      <c r="FYN19" s="136"/>
      <c r="FYO19" s="136"/>
      <c r="FYP19" s="136"/>
      <c r="FYQ19" s="136"/>
      <c r="FYR19" s="136"/>
      <c r="FYS19" s="136"/>
      <c r="FYT19" s="136"/>
      <c r="FYU19" s="136"/>
      <c r="FYV19" s="136"/>
      <c r="FYW19" s="136"/>
      <c r="FYX19" s="136"/>
      <c r="FYY19" s="136"/>
      <c r="FYZ19" s="136"/>
      <c r="FZA19" s="136"/>
      <c r="FZB19" s="136"/>
      <c r="FZC19" s="136"/>
      <c r="FZD19" s="136"/>
      <c r="FZE19" s="136"/>
      <c r="FZF19" s="136"/>
      <c r="FZG19" s="136"/>
      <c r="FZH19" s="136"/>
      <c r="FZI19" s="136"/>
      <c r="FZJ19" s="136"/>
      <c r="FZK19" s="136"/>
      <c r="FZL19" s="136"/>
      <c r="FZM19" s="136"/>
      <c r="FZN19" s="136"/>
      <c r="FZO19" s="136"/>
      <c r="FZP19" s="136"/>
      <c r="FZQ19" s="136"/>
      <c r="FZR19" s="136"/>
      <c r="FZS19" s="136"/>
      <c r="FZT19" s="136"/>
      <c r="FZU19" s="136"/>
      <c r="FZV19" s="136"/>
      <c r="FZW19" s="136"/>
      <c r="FZX19" s="136"/>
      <c r="FZY19" s="136"/>
      <c r="FZZ19" s="136"/>
      <c r="GAA19" s="136"/>
      <c r="GAB19" s="136"/>
      <c r="GAC19" s="136"/>
      <c r="GAD19" s="136"/>
      <c r="GAE19" s="136"/>
      <c r="GAF19" s="136"/>
      <c r="GAG19" s="136"/>
      <c r="GAH19" s="136"/>
      <c r="GAI19" s="136"/>
      <c r="GAJ19" s="136"/>
      <c r="GAK19" s="136"/>
      <c r="GAL19" s="136"/>
      <c r="GAM19" s="136"/>
      <c r="GAN19" s="136"/>
      <c r="GAO19" s="136"/>
      <c r="GAP19" s="136"/>
      <c r="GAQ19" s="136"/>
      <c r="GAR19" s="136"/>
      <c r="GAS19" s="136"/>
      <c r="GAT19" s="136"/>
      <c r="GAU19" s="136"/>
      <c r="GAV19" s="136"/>
      <c r="GAW19" s="136"/>
      <c r="GAX19" s="136"/>
      <c r="GAY19" s="136"/>
      <c r="GAZ19" s="136"/>
      <c r="GBA19" s="136"/>
      <c r="GBB19" s="136"/>
      <c r="GBC19" s="136"/>
      <c r="GBD19" s="136"/>
      <c r="GBE19" s="136"/>
      <c r="GBF19" s="136"/>
      <c r="GBG19" s="136"/>
      <c r="GBH19" s="136"/>
      <c r="GBI19" s="136"/>
      <c r="GBJ19" s="136"/>
      <c r="GBK19" s="136"/>
      <c r="GBL19" s="136"/>
      <c r="GBM19" s="136"/>
      <c r="GBN19" s="136"/>
      <c r="GBO19" s="136"/>
      <c r="GBP19" s="136"/>
      <c r="GBQ19" s="136"/>
      <c r="GBR19" s="136"/>
      <c r="GBS19" s="136"/>
      <c r="GBT19" s="136"/>
      <c r="GBU19" s="136"/>
      <c r="GBV19" s="136"/>
      <c r="GBW19" s="136"/>
      <c r="GBX19" s="136"/>
      <c r="GBY19" s="136"/>
      <c r="GBZ19" s="136"/>
      <c r="GCA19" s="136"/>
      <c r="GCB19" s="136"/>
      <c r="GCC19" s="136"/>
      <c r="GCD19" s="136"/>
      <c r="GCE19" s="136"/>
      <c r="GCF19" s="136"/>
      <c r="GCG19" s="136"/>
      <c r="GCH19" s="136"/>
      <c r="GCI19" s="136"/>
      <c r="GCJ19" s="136"/>
      <c r="GCK19" s="136"/>
      <c r="GCL19" s="136"/>
      <c r="GCM19" s="136"/>
      <c r="GCN19" s="136"/>
      <c r="GCO19" s="136"/>
      <c r="GCP19" s="136"/>
      <c r="GCQ19" s="136"/>
      <c r="GCR19" s="136"/>
      <c r="GCS19" s="136"/>
      <c r="GCT19" s="136"/>
      <c r="GCU19" s="136"/>
      <c r="GCV19" s="136"/>
      <c r="GCW19" s="136"/>
      <c r="GCX19" s="136"/>
      <c r="GCY19" s="136"/>
      <c r="GCZ19" s="136"/>
      <c r="GDA19" s="136"/>
      <c r="GDB19" s="136"/>
      <c r="GDC19" s="136"/>
      <c r="GDD19" s="136"/>
      <c r="GDE19" s="136"/>
      <c r="GDF19" s="136"/>
      <c r="GDG19" s="136"/>
      <c r="GDH19" s="136"/>
      <c r="GDI19" s="136"/>
      <c r="GDJ19" s="136"/>
      <c r="GDK19" s="136"/>
      <c r="GDL19" s="136"/>
      <c r="GDM19" s="136"/>
      <c r="GDN19" s="136"/>
      <c r="GDO19" s="136"/>
      <c r="GDP19" s="136"/>
      <c r="GDQ19" s="136"/>
      <c r="GDR19" s="136"/>
      <c r="GDS19" s="136"/>
      <c r="GDT19" s="136"/>
      <c r="GDU19" s="136"/>
      <c r="GDV19" s="136"/>
      <c r="GDW19" s="136"/>
      <c r="GDX19" s="136"/>
      <c r="GDY19" s="136"/>
      <c r="GDZ19" s="136"/>
      <c r="GEA19" s="136"/>
      <c r="GEB19" s="136"/>
      <c r="GEC19" s="136"/>
      <c r="GED19" s="136"/>
      <c r="GEE19" s="136"/>
      <c r="GEF19" s="136"/>
      <c r="GEG19" s="136"/>
      <c r="GEH19" s="136"/>
      <c r="GEI19" s="136"/>
      <c r="GEJ19" s="136"/>
      <c r="GEK19" s="136"/>
      <c r="GEL19" s="136"/>
      <c r="GEM19" s="136"/>
      <c r="GEN19" s="136"/>
      <c r="GEO19" s="136"/>
      <c r="GEP19" s="136"/>
      <c r="GEQ19" s="136"/>
      <c r="GER19" s="136"/>
      <c r="GES19" s="136"/>
      <c r="GET19" s="136"/>
      <c r="GEU19" s="136"/>
      <c r="GEV19" s="136"/>
      <c r="GEW19" s="136"/>
      <c r="GEX19" s="136"/>
      <c r="GEY19" s="136"/>
      <c r="GEZ19" s="136"/>
      <c r="GFA19" s="136"/>
      <c r="GFB19" s="136"/>
      <c r="GFC19" s="136"/>
      <c r="GFD19" s="136"/>
      <c r="GFE19" s="136"/>
      <c r="GFF19" s="136"/>
      <c r="GFG19" s="136"/>
      <c r="GFH19" s="136"/>
      <c r="GFI19" s="136"/>
      <c r="GFJ19" s="136"/>
      <c r="GFK19" s="136"/>
      <c r="GFL19" s="136"/>
      <c r="GFM19" s="136"/>
      <c r="GFN19" s="136"/>
      <c r="GFO19" s="136"/>
      <c r="GFP19" s="136"/>
      <c r="GFQ19" s="136"/>
      <c r="GFR19" s="136"/>
      <c r="GFS19" s="136"/>
      <c r="GFT19" s="136"/>
      <c r="GFU19" s="136"/>
      <c r="GFV19" s="136"/>
      <c r="GFW19" s="136"/>
      <c r="GFX19" s="136"/>
      <c r="GFY19" s="136"/>
      <c r="GFZ19" s="136"/>
      <c r="GGA19" s="136"/>
      <c r="GGB19" s="136"/>
      <c r="GGC19" s="136"/>
      <c r="GGD19" s="136"/>
      <c r="GGE19" s="136"/>
      <c r="GGF19" s="136"/>
      <c r="GGG19" s="136"/>
      <c r="GGH19" s="136"/>
      <c r="GGI19" s="136"/>
      <c r="GGJ19" s="136"/>
      <c r="GGK19" s="136"/>
      <c r="GGL19" s="136"/>
      <c r="GGM19" s="136"/>
      <c r="GGN19" s="136"/>
      <c r="GGO19" s="136"/>
      <c r="GGP19" s="136"/>
      <c r="GGQ19" s="136"/>
      <c r="GGR19" s="136"/>
      <c r="GGS19" s="136"/>
      <c r="GGT19" s="136"/>
      <c r="GGU19" s="136"/>
      <c r="GGV19" s="136"/>
      <c r="GGW19" s="136"/>
      <c r="GGX19" s="136"/>
      <c r="GGY19" s="136"/>
      <c r="GGZ19" s="136"/>
      <c r="GHA19" s="136"/>
      <c r="GHB19" s="136"/>
      <c r="GHC19" s="136"/>
      <c r="GHD19" s="136"/>
      <c r="GHE19" s="136"/>
      <c r="GHF19" s="136"/>
      <c r="GHG19" s="136"/>
      <c r="GHH19" s="136"/>
      <c r="GHI19" s="136"/>
      <c r="GHJ19" s="136"/>
      <c r="GHK19" s="136"/>
      <c r="GHL19" s="136"/>
      <c r="GHM19" s="136"/>
      <c r="GHN19" s="136"/>
      <c r="GHO19" s="136"/>
      <c r="GHP19" s="136"/>
      <c r="GHQ19" s="136"/>
      <c r="GHR19" s="136"/>
      <c r="GHS19" s="136"/>
      <c r="GHT19" s="136"/>
      <c r="GHU19" s="136"/>
      <c r="GHV19" s="136"/>
      <c r="GHW19" s="136"/>
      <c r="GHX19" s="136"/>
      <c r="GHY19" s="136"/>
      <c r="GHZ19" s="136"/>
      <c r="GIA19" s="136"/>
      <c r="GIB19" s="136"/>
      <c r="GIC19" s="136"/>
      <c r="GID19" s="136"/>
      <c r="GIE19" s="136"/>
      <c r="GIF19" s="136"/>
      <c r="GIG19" s="136"/>
      <c r="GIH19" s="136"/>
      <c r="GII19" s="136"/>
      <c r="GIJ19" s="136"/>
      <c r="GIK19" s="136"/>
      <c r="GIL19" s="136"/>
      <c r="GIM19" s="136"/>
      <c r="GIN19" s="136"/>
      <c r="GIO19" s="136"/>
      <c r="GIP19" s="136"/>
      <c r="GIQ19" s="136"/>
      <c r="GIR19" s="136"/>
      <c r="GIS19" s="136"/>
      <c r="GIT19" s="136"/>
      <c r="GIU19" s="136"/>
      <c r="GIV19" s="136"/>
      <c r="GIW19" s="136"/>
      <c r="GIX19" s="136"/>
      <c r="GIY19" s="136"/>
      <c r="GIZ19" s="136"/>
      <c r="GJA19" s="136"/>
      <c r="GJB19" s="136"/>
      <c r="GJC19" s="136"/>
      <c r="GJD19" s="136"/>
      <c r="GJE19" s="136"/>
      <c r="GJF19" s="136"/>
      <c r="GJG19" s="136"/>
      <c r="GJH19" s="136"/>
      <c r="GJI19" s="136"/>
      <c r="GJJ19" s="136"/>
      <c r="GJK19" s="136"/>
      <c r="GJL19" s="136"/>
      <c r="GJM19" s="136"/>
      <c r="GJN19" s="136"/>
      <c r="GJO19" s="136"/>
      <c r="GJP19" s="136"/>
      <c r="GJQ19" s="136"/>
      <c r="GJR19" s="136"/>
      <c r="GJS19" s="136"/>
      <c r="GJT19" s="136"/>
      <c r="GJU19" s="136"/>
      <c r="GJV19" s="136"/>
      <c r="GJW19" s="136"/>
      <c r="GJX19" s="136"/>
      <c r="GJY19" s="136"/>
      <c r="GJZ19" s="136"/>
      <c r="GKA19" s="136"/>
      <c r="GKB19" s="136"/>
      <c r="GKC19" s="136"/>
      <c r="GKD19" s="136"/>
      <c r="GKE19" s="136"/>
      <c r="GKF19" s="136"/>
      <c r="GKG19" s="136"/>
      <c r="GKH19" s="136"/>
      <c r="GKI19" s="136"/>
      <c r="GKJ19" s="136"/>
      <c r="GKK19" s="136"/>
      <c r="GKL19" s="136"/>
      <c r="GKM19" s="136"/>
      <c r="GKN19" s="136"/>
      <c r="GKO19" s="136"/>
      <c r="GKP19" s="136"/>
      <c r="GKQ19" s="136"/>
      <c r="GKR19" s="136"/>
      <c r="GKS19" s="136"/>
      <c r="GKT19" s="136"/>
      <c r="GKU19" s="136"/>
      <c r="GKV19" s="136"/>
      <c r="GKW19" s="136"/>
      <c r="GKX19" s="136"/>
      <c r="GKY19" s="136"/>
      <c r="GKZ19" s="136"/>
      <c r="GLA19" s="136"/>
      <c r="GLB19" s="136"/>
      <c r="GLC19" s="136"/>
      <c r="GLD19" s="136"/>
      <c r="GLE19" s="136"/>
      <c r="GLF19" s="136"/>
      <c r="GLG19" s="136"/>
      <c r="GLH19" s="136"/>
      <c r="GLI19" s="136"/>
      <c r="GLJ19" s="136"/>
      <c r="GLK19" s="136"/>
      <c r="GLL19" s="136"/>
      <c r="GLM19" s="136"/>
      <c r="GLN19" s="136"/>
      <c r="GLO19" s="136"/>
      <c r="GLP19" s="136"/>
      <c r="GLQ19" s="136"/>
      <c r="GLR19" s="136"/>
      <c r="GLS19" s="136"/>
      <c r="GLT19" s="136"/>
      <c r="GLU19" s="136"/>
      <c r="GLV19" s="136"/>
      <c r="GLW19" s="136"/>
      <c r="GLX19" s="136"/>
      <c r="GLY19" s="136"/>
      <c r="GLZ19" s="136"/>
      <c r="GMA19" s="136"/>
      <c r="GMB19" s="136"/>
      <c r="GMC19" s="136"/>
      <c r="GMD19" s="136"/>
      <c r="GME19" s="136"/>
      <c r="GMF19" s="136"/>
      <c r="GMG19" s="136"/>
      <c r="GMH19" s="136"/>
      <c r="GMI19" s="136"/>
      <c r="GMJ19" s="136"/>
      <c r="GMK19" s="136"/>
      <c r="GML19" s="136"/>
      <c r="GMM19" s="136"/>
      <c r="GMN19" s="136"/>
      <c r="GMO19" s="136"/>
      <c r="GMP19" s="136"/>
      <c r="GMQ19" s="136"/>
      <c r="GMR19" s="136"/>
      <c r="GMS19" s="136"/>
      <c r="GMT19" s="136"/>
      <c r="GMU19" s="136"/>
      <c r="GMV19" s="136"/>
      <c r="GMW19" s="136"/>
      <c r="GMX19" s="136"/>
      <c r="GMY19" s="136"/>
      <c r="GMZ19" s="136"/>
      <c r="GNA19" s="136"/>
      <c r="GNB19" s="136"/>
      <c r="GNC19" s="136"/>
      <c r="GND19" s="136"/>
      <c r="GNE19" s="136"/>
      <c r="GNF19" s="136"/>
      <c r="GNG19" s="136"/>
      <c r="GNH19" s="136"/>
      <c r="GNI19" s="136"/>
      <c r="GNJ19" s="136"/>
      <c r="GNK19" s="136"/>
      <c r="GNL19" s="136"/>
      <c r="GNM19" s="136"/>
      <c r="GNN19" s="136"/>
      <c r="GNO19" s="136"/>
      <c r="GNP19" s="136"/>
      <c r="GNQ19" s="136"/>
      <c r="GNR19" s="136"/>
      <c r="GNS19" s="136"/>
      <c r="GNT19" s="136"/>
      <c r="GNU19" s="136"/>
      <c r="GNV19" s="136"/>
      <c r="GNW19" s="136"/>
      <c r="GNX19" s="136"/>
      <c r="GNY19" s="136"/>
      <c r="GNZ19" s="136"/>
      <c r="GOA19" s="136"/>
      <c r="GOB19" s="136"/>
      <c r="GOC19" s="136"/>
      <c r="GOD19" s="136"/>
      <c r="GOE19" s="136"/>
      <c r="GOF19" s="136"/>
      <c r="GOG19" s="136"/>
      <c r="GOH19" s="136"/>
      <c r="GOI19" s="136"/>
      <c r="GOJ19" s="136"/>
      <c r="GOK19" s="136"/>
      <c r="GOL19" s="136"/>
      <c r="GOM19" s="136"/>
      <c r="GON19" s="136"/>
      <c r="GOO19" s="136"/>
      <c r="GOP19" s="136"/>
      <c r="GOQ19" s="136"/>
      <c r="GOR19" s="136"/>
      <c r="GOS19" s="136"/>
      <c r="GOT19" s="136"/>
      <c r="GOU19" s="136"/>
      <c r="GOV19" s="136"/>
      <c r="GOW19" s="136"/>
      <c r="GOX19" s="136"/>
      <c r="GOY19" s="136"/>
      <c r="GOZ19" s="136"/>
      <c r="GPA19" s="136"/>
      <c r="GPB19" s="136"/>
      <c r="GPC19" s="136"/>
      <c r="GPD19" s="136"/>
      <c r="GPE19" s="136"/>
      <c r="GPF19" s="136"/>
      <c r="GPG19" s="136"/>
      <c r="GPH19" s="136"/>
      <c r="GPI19" s="136"/>
      <c r="GPJ19" s="136"/>
      <c r="GPK19" s="136"/>
      <c r="GPL19" s="136"/>
      <c r="GPM19" s="136"/>
      <c r="GPN19" s="136"/>
      <c r="GPO19" s="136"/>
      <c r="GPP19" s="136"/>
      <c r="GPQ19" s="136"/>
      <c r="GPR19" s="136"/>
      <c r="GPS19" s="136"/>
      <c r="GPT19" s="136"/>
      <c r="GPU19" s="136"/>
      <c r="GPV19" s="136"/>
      <c r="GPW19" s="136"/>
      <c r="GPX19" s="136"/>
      <c r="GPY19" s="136"/>
      <c r="GPZ19" s="136"/>
      <c r="GQA19" s="136"/>
      <c r="GQB19" s="136"/>
      <c r="GQC19" s="136"/>
      <c r="GQD19" s="136"/>
      <c r="GQE19" s="136"/>
      <c r="GQF19" s="136"/>
      <c r="GQG19" s="136"/>
      <c r="GQH19" s="136"/>
      <c r="GQI19" s="136"/>
      <c r="GQJ19" s="136"/>
      <c r="GQK19" s="136"/>
      <c r="GQL19" s="136"/>
      <c r="GQM19" s="136"/>
      <c r="GQN19" s="136"/>
      <c r="GQO19" s="136"/>
      <c r="GQP19" s="136"/>
      <c r="GQQ19" s="136"/>
      <c r="GQR19" s="136"/>
      <c r="GQS19" s="136"/>
      <c r="GQT19" s="136"/>
      <c r="GQU19" s="136"/>
      <c r="GQV19" s="136"/>
      <c r="GQW19" s="136"/>
      <c r="GQX19" s="136"/>
      <c r="GQY19" s="136"/>
      <c r="GQZ19" s="136"/>
      <c r="GRA19" s="136"/>
      <c r="GRB19" s="136"/>
      <c r="GRC19" s="136"/>
      <c r="GRD19" s="136"/>
      <c r="GRE19" s="136"/>
      <c r="GRF19" s="136"/>
      <c r="GRG19" s="136"/>
      <c r="GRH19" s="136"/>
      <c r="GRI19" s="136"/>
      <c r="GRJ19" s="136"/>
      <c r="GRK19" s="136"/>
      <c r="GRL19" s="136"/>
      <c r="GRM19" s="136"/>
      <c r="GRN19" s="136"/>
      <c r="GRO19" s="136"/>
      <c r="GRP19" s="136"/>
      <c r="GRQ19" s="136"/>
      <c r="GRR19" s="136"/>
      <c r="GRS19" s="136"/>
      <c r="GRT19" s="136"/>
      <c r="GRU19" s="136"/>
      <c r="GRV19" s="136"/>
      <c r="GRW19" s="136"/>
      <c r="GRX19" s="136"/>
      <c r="GRY19" s="136"/>
      <c r="GRZ19" s="136"/>
      <c r="GSA19" s="136"/>
      <c r="GSB19" s="136"/>
      <c r="GSC19" s="136"/>
      <c r="GSD19" s="136"/>
      <c r="GSE19" s="136"/>
      <c r="GSF19" s="136"/>
      <c r="GSG19" s="136"/>
      <c r="GSH19" s="136"/>
      <c r="GSI19" s="136"/>
      <c r="GSJ19" s="136"/>
      <c r="GSK19" s="136"/>
      <c r="GSL19" s="136"/>
      <c r="GSM19" s="136"/>
      <c r="GSN19" s="136"/>
      <c r="GSO19" s="136"/>
      <c r="GSP19" s="136"/>
      <c r="GSQ19" s="136"/>
      <c r="GSR19" s="136"/>
      <c r="GSS19" s="136"/>
      <c r="GST19" s="136"/>
      <c r="GSU19" s="136"/>
      <c r="GSV19" s="136"/>
      <c r="GSW19" s="136"/>
      <c r="GSX19" s="136"/>
      <c r="GSY19" s="136"/>
      <c r="GSZ19" s="136"/>
      <c r="GTA19" s="136"/>
      <c r="GTB19" s="136"/>
      <c r="GTC19" s="136"/>
      <c r="GTD19" s="136"/>
      <c r="GTE19" s="136"/>
      <c r="GTF19" s="136"/>
      <c r="GTG19" s="136"/>
      <c r="GTH19" s="136"/>
      <c r="GTI19" s="136"/>
      <c r="GTJ19" s="136"/>
      <c r="GTK19" s="136"/>
      <c r="GTL19" s="136"/>
      <c r="GTM19" s="136"/>
      <c r="GTN19" s="136"/>
      <c r="GTO19" s="136"/>
      <c r="GTP19" s="136"/>
      <c r="GTQ19" s="136"/>
      <c r="GTR19" s="136"/>
      <c r="GTS19" s="136"/>
      <c r="GTT19" s="136"/>
      <c r="GTU19" s="136"/>
      <c r="GTV19" s="136"/>
      <c r="GTW19" s="136"/>
      <c r="GTX19" s="136"/>
      <c r="GTY19" s="136"/>
      <c r="GTZ19" s="136"/>
      <c r="GUA19" s="136"/>
      <c r="GUB19" s="136"/>
      <c r="GUC19" s="136"/>
      <c r="GUD19" s="136"/>
      <c r="GUE19" s="136"/>
      <c r="GUF19" s="136"/>
      <c r="GUG19" s="136"/>
      <c r="GUH19" s="136"/>
      <c r="GUI19" s="136"/>
      <c r="GUJ19" s="136"/>
      <c r="GUK19" s="136"/>
      <c r="GUL19" s="136"/>
      <c r="GUM19" s="136"/>
      <c r="GUN19" s="136"/>
      <c r="GUO19" s="136"/>
      <c r="GUP19" s="136"/>
      <c r="GUQ19" s="136"/>
      <c r="GUR19" s="136"/>
      <c r="GUS19" s="136"/>
      <c r="GUT19" s="136"/>
      <c r="GUU19" s="136"/>
      <c r="GUV19" s="136"/>
      <c r="GUW19" s="136"/>
      <c r="GUX19" s="136"/>
      <c r="GUY19" s="136"/>
      <c r="GUZ19" s="136"/>
      <c r="GVA19" s="136"/>
      <c r="GVB19" s="136"/>
      <c r="GVC19" s="136"/>
      <c r="GVD19" s="136"/>
      <c r="GVE19" s="136"/>
      <c r="GVF19" s="136"/>
      <c r="GVG19" s="136"/>
      <c r="GVH19" s="136"/>
      <c r="GVI19" s="136"/>
      <c r="GVJ19" s="136"/>
      <c r="GVK19" s="136"/>
      <c r="GVL19" s="136"/>
      <c r="GVM19" s="136"/>
      <c r="GVN19" s="136"/>
      <c r="GVO19" s="136"/>
      <c r="GVP19" s="136"/>
      <c r="GVQ19" s="136"/>
      <c r="GVR19" s="136"/>
      <c r="GVS19" s="136"/>
      <c r="GVT19" s="136"/>
      <c r="GVU19" s="136"/>
      <c r="GVV19" s="136"/>
      <c r="GVW19" s="136"/>
      <c r="GVX19" s="136"/>
      <c r="GVY19" s="136"/>
      <c r="GVZ19" s="136"/>
      <c r="GWA19" s="136"/>
      <c r="GWB19" s="136"/>
      <c r="GWC19" s="136"/>
      <c r="GWD19" s="136"/>
      <c r="GWE19" s="136"/>
      <c r="GWF19" s="136"/>
      <c r="GWG19" s="136"/>
      <c r="GWH19" s="136"/>
      <c r="GWI19" s="136"/>
      <c r="GWJ19" s="136"/>
      <c r="GWK19" s="136"/>
      <c r="GWL19" s="136"/>
      <c r="GWM19" s="136"/>
      <c r="GWN19" s="136"/>
      <c r="GWO19" s="136"/>
      <c r="GWP19" s="136"/>
      <c r="GWQ19" s="136"/>
      <c r="GWR19" s="136"/>
      <c r="GWS19" s="136"/>
      <c r="GWT19" s="136"/>
      <c r="GWU19" s="136"/>
      <c r="GWV19" s="136"/>
      <c r="GWW19" s="136"/>
      <c r="GWX19" s="136"/>
      <c r="GWY19" s="136"/>
      <c r="GWZ19" s="136"/>
      <c r="GXA19" s="136"/>
      <c r="GXB19" s="136"/>
      <c r="GXC19" s="136"/>
      <c r="GXD19" s="136"/>
      <c r="GXE19" s="136"/>
      <c r="GXF19" s="136"/>
      <c r="GXG19" s="136"/>
      <c r="GXH19" s="136"/>
      <c r="GXI19" s="136"/>
      <c r="GXJ19" s="136"/>
      <c r="GXK19" s="136"/>
      <c r="GXL19" s="136"/>
      <c r="GXM19" s="136"/>
      <c r="GXN19" s="136"/>
      <c r="GXO19" s="136"/>
      <c r="GXP19" s="136"/>
      <c r="GXQ19" s="136"/>
      <c r="GXR19" s="136"/>
      <c r="GXS19" s="136"/>
      <c r="GXT19" s="136"/>
      <c r="GXU19" s="136"/>
      <c r="GXV19" s="136"/>
      <c r="GXW19" s="136"/>
      <c r="GXX19" s="136"/>
      <c r="GXY19" s="136"/>
      <c r="GXZ19" s="136"/>
      <c r="GYA19" s="136"/>
      <c r="GYB19" s="136"/>
      <c r="GYC19" s="136"/>
      <c r="GYD19" s="136"/>
      <c r="GYE19" s="136"/>
      <c r="GYF19" s="136"/>
      <c r="GYG19" s="136"/>
      <c r="GYH19" s="136"/>
      <c r="GYI19" s="136"/>
      <c r="GYJ19" s="136"/>
      <c r="GYK19" s="136"/>
      <c r="GYL19" s="136"/>
      <c r="GYM19" s="136"/>
      <c r="GYN19" s="136"/>
      <c r="GYO19" s="136"/>
      <c r="GYP19" s="136"/>
      <c r="GYQ19" s="136"/>
      <c r="GYR19" s="136"/>
      <c r="GYS19" s="136"/>
      <c r="GYT19" s="136"/>
      <c r="GYU19" s="136"/>
      <c r="GYV19" s="136"/>
      <c r="GYW19" s="136"/>
      <c r="GYX19" s="136"/>
      <c r="GYY19" s="136"/>
      <c r="GYZ19" s="136"/>
      <c r="GZA19" s="136"/>
      <c r="GZB19" s="136"/>
      <c r="GZC19" s="136"/>
      <c r="GZD19" s="136"/>
      <c r="GZE19" s="136"/>
      <c r="GZF19" s="136"/>
      <c r="GZG19" s="136"/>
      <c r="GZH19" s="136"/>
      <c r="GZI19" s="136"/>
      <c r="GZJ19" s="136"/>
      <c r="GZK19" s="136"/>
      <c r="GZL19" s="136"/>
      <c r="GZM19" s="136"/>
      <c r="GZN19" s="136"/>
      <c r="GZO19" s="136"/>
      <c r="GZP19" s="136"/>
      <c r="GZQ19" s="136"/>
      <c r="GZR19" s="136"/>
      <c r="GZS19" s="136"/>
      <c r="GZT19" s="136"/>
      <c r="GZU19" s="136"/>
      <c r="GZV19" s="136"/>
      <c r="GZW19" s="136"/>
      <c r="GZX19" s="136"/>
      <c r="GZY19" s="136"/>
      <c r="GZZ19" s="136"/>
      <c r="HAA19" s="136"/>
      <c r="HAB19" s="136"/>
      <c r="HAC19" s="136"/>
      <c r="HAD19" s="136"/>
      <c r="HAE19" s="136"/>
      <c r="HAF19" s="136"/>
      <c r="HAG19" s="136"/>
      <c r="HAH19" s="136"/>
      <c r="HAI19" s="136"/>
      <c r="HAJ19" s="136"/>
      <c r="HAK19" s="136"/>
      <c r="HAL19" s="136"/>
      <c r="HAM19" s="136"/>
      <c r="HAN19" s="136"/>
      <c r="HAO19" s="136"/>
      <c r="HAP19" s="136"/>
      <c r="HAQ19" s="136"/>
      <c r="HAR19" s="136"/>
      <c r="HAS19" s="136"/>
      <c r="HAT19" s="136"/>
      <c r="HAU19" s="136"/>
      <c r="HAV19" s="136"/>
      <c r="HAW19" s="136"/>
      <c r="HAX19" s="136"/>
      <c r="HAY19" s="136"/>
      <c r="HAZ19" s="136"/>
      <c r="HBA19" s="136"/>
      <c r="HBB19" s="136"/>
      <c r="HBC19" s="136"/>
      <c r="HBD19" s="136"/>
      <c r="HBE19" s="136"/>
      <c r="HBF19" s="136"/>
      <c r="HBG19" s="136"/>
      <c r="HBH19" s="136"/>
      <c r="HBI19" s="136"/>
      <c r="HBJ19" s="136"/>
      <c r="HBK19" s="136"/>
      <c r="HBL19" s="136"/>
      <c r="HBM19" s="136"/>
      <c r="HBN19" s="136"/>
      <c r="HBO19" s="136"/>
      <c r="HBP19" s="136"/>
      <c r="HBQ19" s="136"/>
      <c r="HBR19" s="136"/>
      <c r="HBS19" s="136"/>
      <c r="HBT19" s="136"/>
      <c r="HBU19" s="136"/>
      <c r="HBV19" s="136"/>
      <c r="HBW19" s="136"/>
      <c r="HBX19" s="136"/>
      <c r="HBY19" s="136"/>
      <c r="HBZ19" s="136"/>
      <c r="HCA19" s="136"/>
      <c r="HCB19" s="136"/>
      <c r="HCC19" s="136"/>
      <c r="HCD19" s="136"/>
      <c r="HCE19" s="136"/>
      <c r="HCF19" s="136"/>
      <c r="HCG19" s="136"/>
      <c r="HCH19" s="136"/>
      <c r="HCI19" s="136"/>
      <c r="HCJ19" s="136"/>
      <c r="HCK19" s="136"/>
      <c r="HCL19" s="136"/>
      <c r="HCM19" s="136"/>
      <c r="HCN19" s="136"/>
      <c r="HCO19" s="136"/>
      <c r="HCP19" s="136"/>
      <c r="HCQ19" s="136"/>
      <c r="HCR19" s="136"/>
      <c r="HCS19" s="136"/>
      <c r="HCT19" s="136"/>
      <c r="HCU19" s="136"/>
      <c r="HCV19" s="136"/>
      <c r="HCW19" s="136"/>
      <c r="HCX19" s="136"/>
      <c r="HCY19" s="136"/>
      <c r="HCZ19" s="136"/>
      <c r="HDA19" s="136"/>
      <c r="HDB19" s="136"/>
      <c r="HDC19" s="136"/>
      <c r="HDD19" s="136"/>
      <c r="HDE19" s="136"/>
      <c r="HDF19" s="136"/>
      <c r="HDG19" s="136"/>
      <c r="HDH19" s="136"/>
      <c r="HDI19" s="136"/>
      <c r="HDJ19" s="136"/>
      <c r="HDK19" s="136"/>
      <c r="HDL19" s="136"/>
      <c r="HDM19" s="136"/>
      <c r="HDN19" s="136"/>
      <c r="HDO19" s="136"/>
      <c r="HDP19" s="136"/>
      <c r="HDQ19" s="136"/>
      <c r="HDR19" s="136"/>
      <c r="HDS19" s="136"/>
      <c r="HDT19" s="136"/>
      <c r="HDU19" s="136"/>
      <c r="HDV19" s="136"/>
      <c r="HDW19" s="136"/>
      <c r="HDX19" s="136"/>
      <c r="HDY19" s="136"/>
      <c r="HDZ19" s="136"/>
      <c r="HEA19" s="136"/>
      <c r="HEB19" s="136"/>
      <c r="HEC19" s="136"/>
      <c r="HED19" s="136"/>
      <c r="HEE19" s="136"/>
      <c r="HEF19" s="136"/>
      <c r="HEG19" s="136"/>
      <c r="HEH19" s="136"/>
      <c r="HEI19" s="136"/>
      <c r="HEJ19" s="136"/>
      <c r="HEK19" s="136"/>
      <c r="HEL19" s="136"/>
      <c r="HEM19" s="136"/>
      <c r="HEN19" s="136"/>
      <c r="HEO19" s="136"/>
      <c r="HEP19" s="136"/>
      <c r="HEQ19" s="136"/>
      <c r="HER19" s="136"/>
      <c r="HES19" s="136"/>
      <c r="HET19" s="136"/>
      <c r="HEU19" s="136"/>
      <c r="HEV19" s="136"/>
      <c r="HEW19" s="136"/>
      <c r="HEX19" s="136"/>
      <c r="HEY19" s="136"/>
      <c r="HEZ19" s="136"/>
      <c r="HFA19" s="136"/>
      <c r="HFB19" s="136"/>
      <c r="HFC19" s="136"/>
      <c r="HFD19" s="136"/>
      <c r="HFE19" s="136"/>
      <c r="HFF19" s="136"/>
      <c r="HFG19" s="136"/>
      <c r="HFH19" s="136"/>
      <c r="HFI19" s="136"/>
      <c r="HFJ19" s="136"/>
      <c r="HFK19" s="136"/>
      <c r="HFL19" s="136"/>
      <c r="HFM19" s="136"/>
      <c r="HFN19" s="136"/>
      <c r="HFO19" s="136"/>
      <c r="HFP19" s="136"/>
      <c r="HFQ19" s="136"/>
      <c r="HFR19" s="136"/>
      <c r="HFS19" s="136"/>
      <c r="HFT19" s="136"/>
      <c r="HFU19" s="136"/>
      <c r="HFV19" s="136"/>
      <c r="HFW19" s="136"/>
      <c r="HFX19" s="136"/>
      <c r="HFY19" s="136"/>
      <c r="HFZ19" s="136"/>
      <c r="HGA19" s="136"/>
      <c r="HGB19" s="136"/>
      <c r="HGC19" s="136"/>
      <c r="HGD19" s="136"/>
      <c r="HGE19" s="136"/>
      <c r="HGF19" s="136"/>
      <c r="HGG19" s="136"/>
      <c r="HGH19" s="136"/>
      <c r="HGI19" s="136"/>
      <c r="HGJ19" s="136"/>
      <c r="HGK19" s="136"/>
      <c r="HGL19" s="136"/>
      <c r="HGM19" s="136"/>
      <c r="HGN19" s="136"/>
      <c r="HGO19" s="136"/>
      <c r="HGP19" s="136"/>
      <c r="HGQ19" s="136"/>
      <c r="HGR19" s="136"/>
      <c r="HGS19" s="136"/>
      <c r="HGT19" s="136"/>
      <c r="HGU19" s="136"/>
      <c r="HGV19" s="136"/>
      <c r="HGW19" s="136"/>
      <c r="HGX19" s="136"/>
      <c r="HGY19" s="136"/>
      <c r="HGZ19" s="136"/>
      <c r="HHA19" s="136"/>
      <c r="HHB19" s="136"/>
      <c r="HHC19" s="136"/>
      <c r="HHD19" s="136"/>
      <c r="HHE19" s="136"/>
      <c r="HHF19" s="136"/>
      <c r="HHG19" s="136"/>
      <c r="HHH19" s="136"/>
      <c r="HHI19" s="136"/>
      <c r="HHJ19" s="136"/>
      <c r="HHK19" s="136"/>
      <c r="HHL19" s="136"/>
      <c r="HHM19" s="136"/>
      <c r="HHN19" s="136"/>
      <c r="HHO19" s="136"/>
      <c r="HHP19" s="136"/>
      <c r="HHQ19" s="136"/>
      <c r="HHR19" s="136"/>
      <c r="HHS19" s="136"/>
      <c r="HHT19" s="136"/>
      <c r="HHU19" s="136"/>
      <c r="HHV19" s="136"/>
      <c r="HHW19" s="136"/>
      <c r="HHX19" s="136"/>
      <c r="HHY19" s="136"/>
      <c r="HHZ19" s="136"/>
      <c r="HIA19" s="136"/>
      <c r="HIB19" s="136"/>
      <c r="HIC19" s="136"/>
      <c r="HID19" s="136"/>
      <c r="HIE19" s="136"/>
      <c r="HIF19" s="136"/>
      <c r="HIG19" s="136"/>
      <c r="HIH19" s="136"/>
      <c r="HII19" s="136"/>
      <c r="HIJ19" s="136"/>
      <c r="HIK19" s="136"/>
      <c r="HIL19" s="136"/>
      <c r="HIM19" s="136"/>
      <c r="HIN19" s="136"/>
      <c r="HIO19" s="136"/>
      <c r="HIP19" s="136"/>
      <c r="HIQ19" s="136"/>
      <c r="HIR19" s="136"/>
      <c r="HIS19" s="136"/>
      <c r="HIT19" s="136"/>
      <c r="HIU19" s="136"/>
      <c r="HIV19" s="136"/>
      <c r="HIW19" s="136"/>
      <c r="HIX19" s="136"/>
      <c r="HIY19" s="136"/>
      <c r="HIZ19" s="136"/>
      <c r="HJA19" s="136"/>
      <c r="HJB19" s="136"/>
      <c r="HJC19" s="136"/>
      <c r="HJD19" s="136"/>
      <c r="HJE19" s="136"/>
      <c r="HJF19" s="136"/>
      <c r="HJG19" s="136"/>
      <c r="HJH19" s="136"/>
      <c r="HJI19" s="136"/>
      <c r="HJJ19" s="136"/>
      <c r="HJK19" s="136"/>
      <c r="HJL19" s="136"/>
      <c r="HJM19" s="136"/>
      <c r="HJN19" s="136"/>
      <c r="HJO19" s="136"/>
      <c r="HJP19" s="136"/>
      <c r="HJQ19" s="136"/>
      <c r="HJR19" s="136"/>
      <c r="HJS19" s="136"/>
      <c r="HJT19" s="136"/>
      <c r="HJU19" s="136"/>
      <c r="HJV19" s="136"/>
      <c r="HJW19" s="136"/>
      <c r="HJX19" s="136"/>
      <c r="HJY19" s="136"/>
      <c r="HJZ19" s="136"/>
      <c r="HKA19" s="136"/>
      <c r="HKB19" s="136"/>
      <c r="HKC19" s="136"/>
      <c r="HKD19" s="136"/>
      <c r="HKE19" s="136"/>
      <c r="HKF19" s="136"/>
      <c r="HKG19" s="136"/>
      <c r="HKH19" s="136"/>
      <c r="HKI19" s="136"/>
      <c r="HKJ19" s="136"/>
      <c r="HKK19" s="136"/>
      <c r="HKL19" s="136"/>
      <c r="HKM19" s="136"/>
      <c r="HKN19" s="136"/>
      <c r="HKO19" s="136"/>
      <c r="HKP19" s="136"/>
      <c r="HKQ19" s="136"/>
      <c r="HKR19" s="136"/>
      <c r="HKS19" s="136"/>
      <c r="HKT19" s="136"/>
      <c r="HKU19" s="136"/>
      <c r="HKV19" s="136"/>
      <c r="HKW19" s="136"/>
      <c r="HKX19" s="136"/>
      <c r="HKY19" s="136"/>
      <c r="HKZ19" s="136"/>
      <c r="HLA19" s="136"/>
      <c r="HLB19" s="136"/>
      <c r="HLC19" s="136"/>
      <c r="HLD19" s="136"/>
      <c r="HLE19" s="136"/>
      <c r="HLF19" s="136"/>
      <c r="HLG19" s="136"/>
      <c r="HLH19" s="136"/>
      <c r="HLI19" s="136"/>
      <c r="HLJ19" s="136"/>
      <c r="HLK19" s="136"/>
      <c r="HLL19" s="136"/>
      <c r="HLM19" s="136"/>
      <c r="HLN19" s="136"/>
      <c r="HLO19" s="136"/>
      <c r="HLP19" s="136"/>
      <c r="HLQ19" s="136"/>
      <c r="HLR19" s="136"/>
      <c r="HLS19" s="136"/>
      <c r="HLT19" s="136"/>
      <c r="HLU19" s="136"/>
      <c r="HLV19" s="136"/>
      <c r="HLW19" s="136"/>
      <c r="HLX19" s="136"/>
      <c r="HLY19" s="136"/>
      <c r="HLZ19" s="136"/>
      <c r="HMA19" s="136"/>
      <c r="HMB19" s="136"/>
      <c r="HMC19" s="136"/>
      <c r="HMD19" s="136"/>
      <c r="HME19" s="136"/>
      <c r="HMF19" s="136"/>
      <c r="HMG19" s="136"/>
      <c r="HMH19" s="136"/>
      <c r="HMI19" s="136"/>
      <c r="HMJ19" s="136"/>
      <c r="HMK19" s="136"/>
      <c r="HML19" s="136"/>
      <c r="HMM19" s="136"/>
      <c r="HMN19" s="136"/>
      <c r="HMO19" s="136"/>
      <c r="HMP19" s="136"/>
      <c r="HMQ19" s="136"/>
      <c r="HMR19" s="136"/>
      <c r="HMS19" s="136"/>
      <c r="HMT19" s="136"/>
      <c r="HMU19" s="136"/>
      <c r="HMV19" s="136"/>
      <c r="HMW19" s="136"/>
      <c r="HMX19" s="136"/>
      <c r="HMY19" s="136"/>
      <c r="HMZ19" s="136"/>
      <c r="HNA19" s="136"/>
      <c r="HNB19" s="136"/>
      <c r="HNC19" s="136"/>
      <c r="HND19" s="136"/>
      <c r="HNE19" s="136"/>
      <c r="HNF19" s="136"/>
      <c r="HNG19" s="136"/>
      <c r="HNH19" s="136"/>
      <c r="HNI19" s="136"/>
      <c r="HNJ19" s="136"/>
      <c r="HNK19" s="136"/>
      <c r="HNL19" s="136"/>
      <c r="HNM19" s="136"/>
      <c r="HNN19" s="136"/>
      <c r="HNO19" s="136"/>
      <c r="HNP19" s="136"/>
      <c r="HNQ19" s="136"/>
      <c r="HNR19" s="136"/>
      <c r="HNS19" s="136"/>
      <c r="HNT19" s="136"/>
      <c r="HNU19" s="136"/>
      <c r="HNV19" s="136"/>
      <c r="HNW19" s="136"/>
      <c r="HNX19" s="136"/>
      <c r="HNY19" s="136"/>
      <c r="HNZ19" s="136"/>
      <c r="HOA19" s="136"/>
      <c r="HOB19" s="136"/>
      <c r="HOC19" s="136"/>
      <c r="HOD19" s="136"/>
      <c r="HOE19" s="136"/>
      <c r="HOF19" s="136"/>
      <c r="HOG19" s="136"/>
      <c r="HOH19" s="136"/>
      <c r="HOI19" s="136"/>
      <c r="HOJ19" s="136"/>
      <c r="HOK19" s="136"/>
      <c r="HOL19" s="136"/>
      <c r="HOM19" s="136"/>
      <c r="HON19" s="136"/>
      <c r="HOO19" s="136"/>
      <c r="HOP19" s="136"/>
      <c r="HOQ19" s="136"/>
      <c r="HOR19" s="136"/>
      <c r="HOS19" s="136"/>
      <c r="HOT19" s="136"/>
      <c r="HOU19" s="136"/>
      <c r="HOV19" s="136"/>
      <c r="HOW19" s="136"/>
      <c r="HOX19" s="136"/>
      <c r="HOY19" s="136"/>
      <c r="HOZ19" s="136"/>
      <c r="HPA19" s="136"/>
      <c r="HPB19" s="136"/>
      <c r="HPC19" s="136"/>
      <c r="HPD19" s="136"/>
      <c r="HPE19" s="136"/>
      <c r="HPF19" s="136"/>
      <c r="HPG19" s="136"/>
      <c r="HPH19" s="136"/>
      <c r="HPI19" s="136"/>
      <c r="HPJ19" s="136"/>
      <c r="HPK19" s="136"/>
      <c r="HPL19" s="136"/>
      <c r="HPM19" s="136"/>
      <c r="HPN19" s="136"/>
      <c r="HPO19" s="136"/>
      <c r="HPP19" s="136"/>
      <c r="HPQ19" s="136"/>
      <c r="HPR19" s="136"/>
      <c r="HPS19" s="136"/>
      <c r="HPT19" s="136"/>
      <c r="HPU19" s="136"/>
      <c r="HPV19" s="136"/>
      <c r="HPW19" s="136"/>
      <c r="HPX19" s="136"/>
      <c r="HPY19" s="136"/>
      <c r="HPZ19" s="136"/>
      <c r="HQA19" s="136"/>
      <c r="HQB19" s="136"/>
      <c r="HQC19" s="136"/>
      <c r="HQD19" s="136"/>
      <c r="HQE19" s="136"/>
      <c r="HQF19" s="136"/>
      <c r="HQG19" s="136"/>
      <c r="HQH19" s="136"/>
      <c r="HQI19" s="136"/>
      <c r="HQJ19" s="136"/>
      <c r="HQK19" s="136"/>
      <c r="HQL19" s="136"/>
      <c r="HQM19" s="136"/>
      <c r="HQN19" s="136"/>
      <c r="HQO19" s="136"/>
      <c r="HQP19" s="136"/>
      <c r="HQQ19" s="136"/>
      <c r="HQR19" s="136"/>
      <c r="HQS19" s="136"/>
      <c r="HQT19" s="136"/>
      <c r="HQU19" s="136"/>
      <c r="HQV19" s="136"/>
      <c r="HQW19" s="136"/>
      <c r="HQX19" s="136"/>
      <c r="HQY19" s="136"/>
      <c r="HQZ19" s="136"/>
      <c r="HRA19" s="136"/>
      <c r="HRB19" s="136"/>
      <c r="HRC19" s="136"/>
      <c r="HRD19" s="136"/>
      <c r="HRE19" s="136"/>
      <c r="HRF19" s="136"/>
      <c r="HRG19" s="136"/>
      <c r="HRH19" s="136"/>
      <c r="HRI19" s="136"/>
      <c r="HRJ19" s="136"/>
      <c r="HRK19" s="136"/>
      <c r="HRL19" s="136"/>
      <c r="HRM19" s="136"/>
      <c r="HRN19" s="136"/>
      <c r="HRO19" s="136"/>
      <c r="HRP19" s="136"/>
      <c r="HRQ19" s="136"/>
      <c r="HRR19" s="136"/>
      <c r="HRS19" s="136"/>
      <c r="HRT19" s="136"/>
      <c r="HRU19" s="136"/>
      <c r="HRV19" s="136"/>
      <c r="HRW19" s="136"/>
      <c r="HRX19" s="136"/>
      <c r="HRY19" s="136"/>
      <c r="HRZ19" s="136"/>
      <c r="HSA19" s="136"/>
      <c r="HSB19" s="136"/>
      <c r="HSC19" s="136"/>
      <c r="HSD19" s="136"/>
      <c r="HSE19" s="136"/>
      <c r="HSF19" s="136"/>
      <c r="HSG19" s="136"/>
      <c r="HSH19" s="136"/>
      <c r="HSI19" s="136"/>
      <c r="HSJ19" s="136"/>
      <c r="HSK19" s="136"/>
      <c r="HSL19" s="136"/>
      <c r="HSM19" s="136"/>
      <c r="HSN19" s="136"/>
      <c r="HSO19" s="136"/>
      <c r="HSP19" s="136"/>
      <c r="HSQ19" s="136"/>
      <c r="HSR19" s="136"/>
      <c r="HSS19" s="136"/>
      <c r="HST19" s="136"/>
      <c r="HSU19" s="136"/>
      <c r="HSV19" s="136"/>
      <c r="HSW19" s="136"/>
      <c r="HSX19" s="136"/>
      <c r="HSY19" s="136"/>
      <c r="HSZ19" s="136"/>
      <c r="HTA19" s="136"/>
      <c r="HTB19" s="136"/>
      <c r="HTC19" s="136"/>
      <c r="HTD19" s="136"/>
      <c r="HTE19" s="136"/>
      <c r="HTF19" s="136"/>
      <c r="HTG19" s="136"/>
      <c r="HTH19" s="136"/>
      <c r="HTI19" s="136"/>
      <c r="HTJ19" s="136"/>
      <c r="HTK19" s="136"/>
      <c r="HTL19" s="136"/>
      <c r="HTM19" s="136"/>
      <c r="HTN19" s="136"/>
      <c r="HTO19" s="136"/>
      <c r="HTP19" s="136"/>
      <c r="HTQ19" s="136"/>
      <c r="HTR19" s="136"/>
      <c r="HTS19" s="136"/>
      <c r="HTT19" s="136"/>
      <c r="HTU19" s="136"/>
      <c r="HTV19" s="136"/>
      <c r="HTW19" s="136"/>
      <c r="HTX19" s="136"/>
      <c r="HTY19" s="136"/>
      <c r="HTZ19" s="136"/>
      <c r="HUA19" s="136"/>
      <c r="HUB19" s="136"/>
      <c r="HUC19" s="136"/>
      <c r="HUD19" s="136"/>
      <c r="HUE19" s="136"/>
      <c r="HUF19" s="136"/>
      <c r="HUG19" s="136"/>
      <c r="HUH19" s="136"/>
      <c r="HUI19" s="136"/>
      <c r="HUJ19" s="136"/>
      <c r="HUK19" s="136"/>
      <c r="HUL19" s="136"/>
      <c r="HUM19" s="136"/>
      <c r="HUN19" s="136"/>
      <c r="HUO19" s="136"/>
      <c r="HUP19" s="136"/>
      <c r="HUQ19" s="136"/>
      <c r="HUR19" s="136"/>
      <c r="HUS19" s="136"/>
      <c r="HUT19" s="136"/>
      <c r="HUU19" s="136"/>
      <c r="HUV19" s="136"/>
      <c r="HUW19" s="136"/>
      <c r="HUX19" s="136"/>
      <c r="HUY19" s="136"/>
      <c r="HUZ19" s="136"/>
      <c r="HVA19" s="136"/>
      <c r="HVB19" s="136"/>
      <c r="HVC19" s="136"/>
      <c r="HVD19" s="136"/>
      <c r="HVE19" s="136"/>
      <c r="HVF19" s="136"/>
      <c r="HVG19" s="136"/>
      <c r="HVH19" s="136"/>
      <c r="HVI19" s="136"/>
      <c r="HVJ19" s="136"/>
      <c r="HVK19" s="136"/>
      <c r="HVL19" s="136"/>
      <c r="HVM19" s="136"/>
      <c r="HVN19" s="136"/>
      <c r="HVO19" s="136"/>
      <c r="HVP19" s="136"/>
      <c r="HVQ19" s="136"/>
      <c r="HVR19" s="136"/>
      <c r="HVS19" s="136"/>
      <c r="HVT19" s="136"/>
      <c r="HVU19" s="136"/>
      <c r="HVV19" s="136"/>
      <c r="HVW19" s="136"/>
      <c r="HVX19" s="136"/>
      <c r="HVY19" s="136"/>
      <c r="HVZ19" s="136"/>
      <c r="HWA19" s="136"/>
      <c r="HWB19" s="136"/>
      <c r="HWC19" s="136"/>
      <c r="HWD19" s="136"/>
      <c r="HWE19" s="136"/>
      <c r="HWF19" s="136"/>
      <c r="HWG19" s="136"/>
      <c r="HWH19" s="136"/>
      <c r="HWI19" s="136"/>
      <c r="HWJ19" s="136"/>
      <c r="HWK19" s="136"/>
      <c r="HWL19" s="136"/>
      <c r="HWM19" s="136"/>
      <c r="HWN19" s="136"/>
      <c r="HWO19" s="136"/>
      <c r="HWP19" s="136"/>
      <c r="HWQ19" s="136"/>
      <c r="HWR19" s="136"/>
      <c r="HWS19" s="136"/>
      <c r="HWT19" s="136"/>
      <c r="HWU19" s="136"/>
      <c r="HWV19" s="136"/>
      <c r="HWW19" s="136"/>
      <c r="HWX19" s="136"/>
      <c r="HWY19" s="136"/>
      <c r="HWZ19" s="136"/>
      <c r="HXA19" s="136"/>
      <c r="HXB19" s="136"/>
      <c r="HXC19" s="136"/>
      <c r="HXD19" s="136"/>
      <c r="HXE19" s="136"/>
      <c r="HXF19" s="136"/>
      <c r="HXG19" s="136"/>
      <c r="HXH19" s="136"/>
      <c r="HXI19" s="136"/>
      <c r="HXJ19" s="136"/>
      <c r="HXK19" s="136"/>
      <c r="HXL19" s="136"/>
      <c r="HXM19" s="136"/>
      <c r="HXN19" s="136"/>
      <c r="HXO19" s="136"/>
      <c r="HXP19" s="136"/>
      <c r="HXQ19" s="136"/>
      <c r="HXR19" s="136"/>
      <c r="HXS19" s="136"/>
      <c r="HXT19" s="136"/>
      <c r="HXU19" s="136"/>
      <c r="HXV19" s="136"/>
      <c r="HXW19" s="136"/>
      <c r="HXX19" s="136"/>
      <c r="HXY19" s="136"/>
      <c r="HXZ19" s="136"/>
      <c r="HYA19" s="136"/>
      <c r="HYB19" s="136"/>
      <c r="HYC19" s="136"/>
      <c r="HYD19" s="136"/>
      <c r="HYE19" s="136"/>
      <c r="HYF19" s="136"/>
      <c r="HYG19" s="136"/>
      <c r="HYH19" s="136"/>
      <c r="HYI19" s="136"/>
      <c r="HYJ19" s="136"/>
      <c r="HYK19" s="136"/>
      <c r="HYL19" s="136"/>
      <c r="HYM19" s="136"/>
      <c r="HYN19" s="136"/>
      <c r="HYO19" s="136"/>
      <c r="HYP19" s="136"/>
      <c r="HYQ19" s="136"/>
      <c r="HYR19" s="136"/>
      <c r="HYS19" s="136"/>
      <c r="HYT19" s="136"/>
      <c r="HYU19" s="136"/>
      <c r="HYV19" s="136"/>
      <c r="HYW19" s="136"/>
      <c r="HYX19" s="136"/>
      <c r="HYY19" s="136"/>
      <c r="HYZ19" s="136"/>
      <c r="HZA19" s="136"/>
      <c r="HZB19" s="136"/>
      <c r="HZC19" s="136"/>
      <c r="HZD19" s="136"/>
      <c r="HZE19" s="136"/>
      <c r="HZF19" s="136"/>
      <c r="HZG19" s="136"/>
      <c r="HZH19" s="136"/>
      <c r="HZI19" s="136"/>
      <c r="HZJ19" s="136"/>
      <c r="HZK19" s="136"/>
      <c r="HZL19" s="136"/>
      <c r="HZM19" s="136"/>
      <c r="HZN19" s="136"/>
      <c r="HZO19" s="136"/>
      <c r="HZP19" s="136"/>
      <c r="HZQ19" s="136"/>
      <c r="HZR19" s="136"/>
      <c r="HZS19" s="136"/>
      <c r="HZT19" s="136"/>
      <c r="HZU19" s="136"/>
      <c r="HZV19" s="136"/>
      <c r="HZW19" s="136"/>
      <c r="HZX19" s="136"/>
      <c r="HZY19" s="136"/>
      <c r="HZZ19" s="136"/>
      <c r="IAA19" s="136"/>
      <c r="IAB19" s="136"/>
      <c r="IAC19" s="136"/>
      <c r="IAD19" s="136"/>
      <c r="IAE19" s="136"/>
      <c r="IAF19" s="136"/>
      <c r="IAG19" s="136"/>
      <c r="IAH19" s="136"/>
      <c r="IAI19" s="136"/>
      <c r="IAJ19" s="136"/>
      <c r="IAK19" s="136"/>
      <c r="IAL19" s="136"/>
      <c r="IAM19" s="136"/>
      <c r="IAN19" s="136"/>
      <c r="IAO19" s="136"/>
      <c r="IAP19" s="136"/>
      <c r="IAQ19" s="136"/>
      <c r="IAR19" s="136"/>
      <c r="IAS19" s="136"/>
      <c r="IAT19" s="136"/>
      <c r="IAU19" s="136"/>
      <c r="IAV19" s="136"/>
      <c r="IAW19" s="136"/>
      <c r="IAX19" s="136"/>
      <c r="IAY19" s="136"/>
      <c r="IAZ19" s="136"/>
      <c r="IBA19" s="136"/>
      <c r="IBB19" s="136"/>
      <c r="IBC19" s="136"/>
      <c r="IBD19" s="136"/>
      <c r="IBE19" s="136"/>
      <c r="IBF19" s="136"/>
      <c r="IBG19" s="136"/>
      <c r="IBH19" s="136"/>
      <c r="IBI19" s="136"/>
      <c r="IBJ19" s="136"/>
      <c r="IBK19" s="136"/>
      <c r="IBL19" s="136"/>
      <c r="IBM19" s="136"/>
      <c r="IBN19" s="136"/>
      <c r="IBO19" s="136"/>
      <c r="IBP19" s="136"/>
      <c r="IBQ19" s="136"/>
      <c r="IBR19" s="136"/>
      <c r="IBS19" s="136"/>
      <c r="IBT19" s="136"/>
      <c r="IBU19" s="136"/>
      <c r="IBV19" s="136"/>
      <c r="IBW19" s="136"/>
      <c r="IBX19" s="136"/>
      <c r="IBY19" s="136"/>
      <c r="IBZ19" s="136"/>
      <c r="ICA19" s="136"/>
      <c r="ICB19" s="136"/>
      <c r="ICC19" s="136"/>
      <c r="ICD19" s="136"/>
      <c r="ICE19" s="136"/>
      <c r="ICF19" s="136"/>
      <c r="ICG19" s="136"/>
      <c r="ICH19" s="136"/>
      <c r="ICI19" s="136"/>
      <c r="ICJ19" s="136"/>
      <c r="ICK19" s="136"/>
      <c r="ICL19" s="136"/>
      <c r="ICM19" s="136"/>
      <c r="ICN19" s="136"/>
      <c r="ICO19" s="136"/>
      <c r="ICP19" s="136"/>
      <c r="ICQ19" s="136"/>
      <c r="ICR19" s="136"/>
      <c r="ICS19" s="136"/>
      <c r="ICT19" s="136"/>
      <c r="ICU19" s="136"/>
      <c r="ICV19" s="136"/>
      <c r="ICW19" s="136"/>
      <c r="ICX19" s="136"/>
      <c r="ICY19" s="136"/>
      <c r="ICZ19" s="136"/>
      <c r="IDA19" s="136"/>
      <c r="IDB19" s="136"/>
      <c r="IDC19" s="136"/>
      <c r="IDD19" s="136"/>
      <c r="IDE19" s="136"/>
      <c r="IDF19" s="136"/>
      <c r="IDG19" s="136"/>
      <c r="IDH19" s="136"/>
      <c r="IDI19" s="136"/>
      <c r="IDJ19" s="136"/>
      <c r="IDK19" s="136"/>
      <c r="IDL19" s="136"/>
      <c r="IDM19" s="136"/>
      <c r="IDN19" s="136"/>
      <c r="IDO19" s="136"/>
      <c r="IDP19" s="136"/>
      <c r="IDQ19" s="136"/>
      <c r="IDR19" s="136"/>
      <c r="IDS19" s="136"/>
      <c r="IDT19" s="136"/>
      <c r="IDU19" s="136"/>
      <c r="IDV19" s="136"/>
      <c r="IDW19" s="136"/>
      <c r="IDX19" s="136"/>
      <c r="IDY19" s="136"/>
      <c r="IDZ19" s="136"/>
      <c r="IEA19" s="136"/>
      <c r="IEB19" s="136"/>
      <c r="IEC19" s="136"/>
      <c r="IED19" s="136"/>
      <c r="IEE19" s="136"/>
      <c r="IEF19" s="136"/>
      <c r="IEG19" s="136"/>
      <c r="IEH19" s="136"/>
      <c r="IEI19" s="136"/>
      <c r="IEJ19" s="136"/>
      <c r="IEK19" s="136"/>
      <c r="IEL19" s="136"/>
      <c r="IEM19" s="136"/>
      <c r="IEN19" s="136"/>
      <c r="IEO19" s="136"/>
      <c r="IEP19" s="136"/>
      <c r="IEQ19" s="136"/>
      <c r="IER19" s="136"/>
      <c r="IES19" s="136"/>
      <c r="IET19" s="136"/>
      <c r="IEU19" s="136"/>
      <c r="IEV19" s="136"/>
      <c r="IEW19" s="136"/>
      <c r="IEX19" s="136"/>
      <c r="IEY19" s="136"/>
      <c r="IEZ19" s="136"/>
      <c r="IFA19" s="136"/>
      <c r="IFB19" s="136"/>
      <c r="IFC19" s="136"/>
      <c r="IFD19" s="136"/>
      <c r="IFE19" s="136"/>
      <c r="IFF19" s="136"/>
      <c r="IFG19" s="136"/>
      <c r="IFH19" s="136"/>
      <c r="IFI19" s="136"/>
      <c r="IFJ19" s="136"/>
      <c r="IFK19" s="136"/>
      <c r="IFL19" s="136"/>
      <c r="IFM19" s="136"/>
      <c r="IFN19" s="136"/>
      <c r="IFO19" s="136"/>
      <c r="IFP19" s="136"/>
      <c r="IFQ19" s="136"/>
      <c r="IFR19" s="136"/>
      <c r="IFS19" s="136"/>
      <c r="IFT19" s="136"/>
      <c r="IFU19" s="136"/>
      <c r="IFV19" s="136"/>
      <c r="IFW19" s="136"/>
      <c r="IFX19" s="136"/>
      <c r="IFY19" s="136"/>
      <c r="IFZ19" s="136"/>
      <c r="IGA19" s="136"/>
      <c r="IGB19" s="136"/>
      <c r="IGC19" s="136"/>
      <c r="IGD19" s="136"/>
      <c r="IGE19" s="136"/>
      <c r="IGF19" s="136"/>
      <c r="IGG19" s="136"/>
      <c r="IGH19" s="136"/>
      <c r="IGI19" s="136"/>
      <c r="IGJ19" s="136"/>
      <c r="IGK19" s="136"/>
      <c r="IGL19" s="136"/>
      <c r="IGM19" s="136"/>
      <c r="IGN19" s="136"/>
      <c r="IGO19" s="136"/>
      <c r="IGP19" s="136"/>
      <c r="IGQ19" s="136"/>
      <c r="IGR19" s="136"/>
      <c r="IGS19" s="136"/>
      <c r="IGT19" s="136"/>
      <c r="IGU19" s="136"/>
      <c r="IGV19" s="136"/>
      <c r="IGW19" s="136"/>
      <c r="IGX19" s="136"/>
      <c r="IGY19" s="136"/>
      <c r="IGZ19" s="136"/>
      <c r="IHA19" s="136"/>
      <c r="IHB19" s="136"/>
      <c r="IHC19" s="136"/>
      <c r="IHD19" s="136"/>
      <c r="IHE19" s="136"/>
      <c r="IHF19" s="136"/>
      <c r="IHG19" s="136"/>
      <c r="IHH19" s="136"/>
      <c r="IHI19" s="136"/>
      <c r="IHJ19" s="136"/>
      <c r="IHK19" s="136"/>
      <c r="IHL19" s="136"/>
      <c r="IHM19" s="136"/>
      <c r="IHN19" s="136"/>
      <c r="IHO19" s="136"/>
      <c r="IHP19" s="136"/>
      <c r="IHQ19" s="136"/>
      <c r="IHR19" s="136"/>
      <c r="IHS19" s="136"/>
      <c r="IHT19" s="136"/>
      <c r="IHU19" s="136"/>
      <c r="IHV19" s="136"/>
      <c r="IHW19" s="136"/>
      <c r="IHX19" s="136"/>
      <c r="IHY19" s="136"/>
      <c r="IHZ19" s="136"/>
      <c r="IIA19" s="136"/>
      <c r="IIB19" s="136"/>
      <c r="IIC19" s="136"/>
      <c r="IID19" s="136"/>
      <c r="IIE19" s="136"/>
      <c r="IIF19" s="136"/>
      <c r="IIG19" s="136"/>
      <c r="IIH19" s="136"/>
      <c r="III19" s="136"/>
      <c r="IIJ19" s="136"/>
      <c r="IIK19" s="136"/>
      <c r="IIL19" s="136"/>
      <c r="IIM19" s="136"/>
      <c r="IIN19" s="136"/>
      <c r="IIO19" s="136"/>
      <c r="IIP19" s="136"/>
      <c r="IIQ19" s="136"/>
      <c r="IIR19" s="136"/>
      <c r="IIS19" s="136"/>
      <c r="IIT19" s="136"/>
      <c r="IIU19" s="136"/>
      <c r="IIV19" s="136"/>
      <c r="IIW19" s="136"/>
      <c r="IIX19" s="136"/>
      <c r="IIY19" s="136"/>
      <c r="IIZ19" s="136"/>
      <c r="IJA19" s="136"/>
      <c r="IJB19" s="136"/>
      <c r="IJC19" s="136"/>
      <c r="IJD19" s="136"/>
      <c r="IJE19" s="136"/>
      <c r="IJF19" s="136"/>
      <c r="IJG19" s="136"/>
      <c r="IJH19" s="136"/>
      <c r="IJI19" s="136"/>
      <c r="IJJ19" s="136"/>
      <c r="IJK19" s="136"/>
      <c r="IJL19" s="136"/>
      <c r="IJM19" s="136"/>
      <c r="IJN19" s="136"/>
      <c r="IJO19" s="136"/>
      <c r="IJP19" s="136"/>
      <c r="IJQ19" s="136"/>
      <c r="IJR19" s="136"/>
      <c r="IJS19" s="136"/>
      <c r="IJT19" s="136"/>
      <c r="IJU19" s="136"/>
      <c r="IJV19" s="136"/>
      <c r="IJW19" s="136"/>
      <c r="IJX19" s="136"/>
      <c r="IJY19" s="136"/>
      <c r="IJZ19" s="136"/>
      <c r="IKA19" s="136"/>
      <c r="IKB19" s="136"/>
      <c r="IKC19" s="136"/>
      <c r="IKD19" s="136"/>
      <c r="IKE19" s="136"/>
      <c r="IKF19" s="136"/>
      <c r="IKG19" s="136"/>
      <c r="IKH19" s="136"/>
      <c r="IKI19" s="136"/>
      <c r="IKJ19" s="136"/>
      <c r="IKK19" s="136"/>
      <c r="IKL19" s="136"/>
      <c r="IKM19" s="136"/>
      <c r="IKN19" s="136"/>
      <c r="IKO19" s="136"/>
      <c r="IKP19" s="136"/>
      <c r="IKQ19" s="136"/>
      <c r="IKR19" s="136"/>
      <c r="IKS19" s="136"/>
      <c r="IKT19" s="136"/>
      <c r="IKU19" s="136"/>
      <c r="IKV19" s="136"/>
      <c r="IKW19" s="136"/>
      <c r="IKX19" s="136"/>
      <c r="IKY19" s="136"/>
      <c r="IKZ19" s="136"/>
      <c r="ILA19" s="136"/>
      <c r="ILB19" s="136"/>
      <c r="ILC19" s="136"/>
      <c r="ILD19" s="136"/>
      <c r="ILE19" s="136"/>
      <c r="ILF19" s="136"/>
      <c r="ILG19" s="136"/>
      <c r="ILH19" s="136"/>
      <c r="ILI19" s="136"/>
      <c r="ILJ19" s="136"/>
      <c r="ILK19" s="136"/>
      <c r="ILL19" s="136"/>
      <c r="ILM19" s="136"/>
      <c r="ILN19" s="136"/>
      <c r="ILO19" s="136"/>
      <c r="ILP19" s="136"/>
      <c r="ILQ19" s="136"/>
      <c r="ILR19" s="136"/>
      <c r="ILS19" s="136"/>
      <c r="ILT19" s="136"/>
      <c r="ILU19" s="136"/>
      <c r="ILV19" s="136"/>
      <c r="ILW19" s="136"/>
      <c r="ILX19" s="136"/>
      <c r="ILY19" s="136"/>
      <c r="ILZ19" s="136"/>
      <c r="IMA19" s="136"/>
      <c r="IMB19" s="136"/>
      <c r="IMC19" s="136"/>
      <c r="IMD19" s="136"/>
      <c r="IME19" s="136"/>
      <c r="IMF19" s="136"/>
      <c r="IMG19" s="136"/>
      <c r="IMH19" s="136"/>
      <c r="IMI19" s="136"/>
      <c r="IMJ19" s="136"/>
      <c r="IMK19" s="136"/>
      <c r="IML19" s="136"/>
      <c r="IMM19" s="136"/>
      <c r="IMN19" s="136"/>
      <c r="IMO19" s="136"/>
      <c r="IMP19" s="136"/>
      <c r="IMQ19" s="136"/>
      <c r="IMR19" s="136"/>
      <c r="IMS19" s="136"/>
      <c r="IMT19" s="136"/>
      <c r="IMU19" s="136"/>
      <c r="IMV19" s="136"/>
      <c r="IMW19" s="136"/>
      <c r="IMX19" s="136"/>
      <c r="IMY19" s="136"/>
      <c r="IMZ19" s="136"/>
      <c r="INA19" s="136"/>
      <c r="INB19" s="136"/>
      <c r="INC19" s="136"/>
      <c r="IND19" s="136"/>
      <c r="INE19" s="136"/>
      <c r="INF19" s="136"/>
      <c r="ING19" s="136"/>
      <c r="INH19" s="136"/>
      <c r="INI19" s="136"/>
      <c r="INJ19" s="136"/>
      <c r="INK19" s="136"/>
      <c r="INL19" s="136"/>
      <c r="INM19" s="136"/>
      <c r="INN19" s="136"/>
      <c r="INO19" s="136"/>
      <c r="INP19" s="136"/>
      <c r="INQ19" s="136"/>
      <c r="INR19" s="136"/>
      <c r="INS19" s="136"/>
      <c r="INT19" s="136"/>
      <c r="INU19" s="136"/>
      <c r="INV19" s="136"/>
      <c r="INW19" s="136"/>
      <c r="INX19" s="136"/>
      <c r="INY19" s="136"/>
      <c r="INZ19" s="136"/>
      <c r="IOA19" s="136"/>
      <c r="IOB19" s="136"/>
      <c r="IOC19" s="136"/>
      <c r="IOD19" s="136"/>
      <c r="IOE19" s="136"/>
      <c r="IOF19" s="136"/>
      <c r="IOG19" s="136"/>
      <c r="IOH19" s="136"/>
      <c r="IOI19" s="136"/>
      <c r="IOJ19" s="136"/>
      <c r="IOK19" s="136"/>
      <c r="IOL19" s="136"/>
      <c r="IOM19" s="136"/>
      <c r="ION19" s="136"/>
      <c r="IOO19" s="136"/>
      <c r="IOP19" s="136"/>
      <c r="IOQ19" s="136"/>
      <c r="IOR19" s="136"/>
      <c r="IOS19" s="136"/>
      <c r="IOT19" s="136"/>
      <c r="IOU19" s="136"/>
      <c r="IOV19" s="136"/>
      <c r="IOW19" s="136"/>
      <c r="IOX19" s="136"/>
      <c r="IOY19" s="136"/>
      <c r="IOZ19" s="136"/>
      <c r="IPA19" s="136"/>
      <c r="IPB19" s="136"/>
      <c r="IPC19" s="136"/>
      <c r="IPD19" s="136"/>
      <c r="IPE19" s="136"/>
      <c r="IPF19" s="136"/>
      <c r="IPG19" s="136"/>
      <c r="IPH19" s="136"/>
      <c r="IPI19" s="136"/>
      <c r="IPJ19" s="136"/>
      <c r="IPK19" s="136"/>
      <c r="IPL19" s="136"/>
      <c r="IPM19" s="136"/>
      <c r="IPN19" s="136"/>
      <c r="IPO19" s="136"/>
      <c r="IPP19" s="136"/>
      <c r="IPQ19" s="136"/>
      <c r="IPR19" s="136"/>
      <c r="IPS19" s="136"/>
      <c r="IPT19" s="136"/>
      <c r="IPU19" s="136"/>
      <c r="IPV19" s="136"/>
      <c r="IPW19" s="136"/>
      <c r="IPX19" s="136"/>
      <c r="IPY19" s="136"/>
      <c r="IPZ19" s="136"/>
      <c r="IQA19" s="136"/>
      <c r="IQB19" s="136"/>
      <c r="IQC19" s="136"/>
      <c r="IQD19" s="136"/>
      <c r="IQE19" s="136"/>
      <c r="IQF19" s="136"/>
      <c r="IQG19" s="136"/>
      <c r="IQH19" s="136"/>
      <c r="IQI19" s="136"/>
      <c r="IQJ19" s="136"/>
      <c r="IQK19" s="136"/>
      <c r="IQL19" s="136"/>
      <c r="IQM19" s="136"/>
      <c r="IQN19" s="136"/>
      <c r="IQO19" s="136"/>
      <c r="IQP19" s="136"/>
      <c r="IQQ19" s="136"/>
      <c r="IQR19" s="136"/>
      <c r="IQS19" s="136"/>
      <c r="IQT19" s="136"/>
      <c r="IQU19" s="136"/>
      <c r="IQV19" s="136"/>
      <c r="IQW19" s="136"/>
      <c r="IQX19" s="136"/>
      <c r="IQY19" s="136"/>
      <c r="IQZ19" s="136"/>
      <c r="IRA19" s="136"/>
      <c r="IRB19" s="136"/>
      <c r="IRC19" s="136"/>
      <c r="IRD19" s="136"/>
      <c r="IRE19" s="136"/>
      <c r="IRF19" s="136"/>
      <c r="IRG19" s="136"/>
      <c r="IRH19" s="136"/>
      <c r="IRI19" s="136"/>
      <c r="IRJ19" s="136"/>
      <c r="IRK19" s="136"/>
      <c r="IRL19" s="136"/>
      <c r="IRM19" s="136"/>
      <c r="IRN19" s="136"/>
      <c r="IRO19" s="136"/>
      <c r="IRP19" s="136"/>
      <c r="IRQ19" s="136"/>
      <c r="IRR19" s="136"/>
      <c r="IRS19" s="136"/>
      <c r="IRT19" s="136"/>
      <c r="IRU19" s="136"/>
      <c r="IRV19" s="136"/>
      <c r="IRW19" s="136"/>
      <c r="IRX19" s="136"/>
      <c r="IRY19" s="136"/>
      <c r="IRZ19" s="136"/>
      <c r="ISA19" s="136"/>
      <c r="ISB19" s="136"/>
      <c r="ISC19" s="136"/>
      <c r="ISD19" s="136"/>
      <c r="ISE19" s="136"/>
      <c r="ISF19" s="136"/>
      <c r="ISG19" s="136"/>
      <c r="ISH19" s="136"/>
      <c r="ISI19" s="136"/>
      <c r="ISJ19" s="136"/>
      <c r="ISK19" s="136"/>
      <c r="ISL19" s="136"/>
      <c r="ISM19" s="136"/>
      <c r="ISN19" s="136"/>
      <c r="ISO19" s="136"/>
      <c r="ISP19" s="136"/>
      <c r="ISQ19" s="136"/>
      <c r="ISR19" s="136"/>
      <c r="ISS19" s="136"/>
      <c r="IST19" s="136"/>
      <c r="ISU19" s="136"/>
      <c r="ISV19" s="136"/>
      <c r="ISW19" s="136"/>
      <c r="ISX19" s="136"/>
      <c r="ISY19" s="136"/>
      <c r="ISZ19" s="136"/>
      <c r="ITA19" s="136"/>
      <c r="ITB19" s="136"/>
      <c r="ITC19" s="136"/>
      <c r="ITD19" s="136"/>
      <c r="ITE19" s="136"/>
      <c r="ITF19" s="136"/>
      <c r="ITG19" s="136"/>
      <c r="ITH19" s="136"/>
      <c r="ITI19" s="136"/>
      <c r="ITJ19" s="136"/>
      <c r="ITK19" s="136"/>
      <c r="ITL19" s="136"/>
      <c r="ITM19" s="136"/>
      <c r="ITN19" s="136"/>
      <c r="ITO19" s="136"/>
      <c r="ITP19" s="136"/>
      <c r="ITQ19" s="136"/>
      <c r="ITR19" s="136"/>
      <c r="ITS19" s="136"/>
      <c r="ITT19" s="136"/>
      <c r="ITU19" s="136"/>
      <c r="ITV19" s="136"/>
      <c r="ITW19" s="136"/>
      <c r="ITX19" s="136"/>
      <c r="ITY19" s="136"/>
      <c r="ITZ19" s="136"/>
      <c r="IUA19" s="136"/>
      <c r="IUB19" s="136"/>
      <c r="IUC19" s="136"/>
      <c r="IUD19" s="136"/>
      <c r="IUE19" s="136"/>
      <c r="IUF19" s="136"/>
      <c r="IUG19" s="136"/>
      <c r="IUH19" s="136"/>
      <c r="IUI19" s="136"/>
      <c r="IUJ19" s="136"/>
      <c r="IUK19" s="136"/>
      <c r="IUL19" s="136"/>
      <c r="IUM19" s="136"/>
      <c r="IUN19" s="136"/>
      <c r="IUO19" s="136"/>
      <c r="IUP19" s="136"/>
      <c r="IUQ19" s="136"/>
      <c r="IUR19" s="136"/>
      <c r="IUS19" s="136"/>
      <c r="IUT19" s="136"/>
      <c r="IUU19" s="136"/>
      <c r="IUV19" s="136"/>
      <c r="IUW19" s="136"/>
      <c r="IUX19" s="136"/>
      <c r="IUY19" s="136"/>
      <c r="IUZ19" s="136"/>
      <c r="IVA19" s="136"/>
      <c r="IVB19" s="136"/>
      <c r="IVC19" s="136"/>
      <c r="IVD19" s="136"/>
      <c r="IVE19" s="136"/>
      <c r="IVF19" s="136"/>
      <c r="IVG19" s="136"/>
      <c r="IVH19" s="136"/>
      <c r="IVI19" s="136"/>
      <c r="IVJ19" s="136"/>
      <c r="IVK19" s="136"/>
      <c r="IVL19" s="136"/>
      <c r="IVM19" s="136"/>
      <c r="IVN19" s="136"/>
      <c r="IVO19" s="136"/>
      <c r="IVP19" s="136"/>
      <c r="IVQ19" s="136"/>
      <c r="IVR19" s="136"/>
      <c r="IVS19" s="136"/>
      <c r="IVT19" s="136"/>
      <c r="IVU19" s="136"/>
      <c r="IVV19" s="136"/>
      <c r="IVW19" s="136"/>
      <c r="IVX19" s="136"/>
      <c r="IVY19" s="136"/>
      <c r="IVZ19" s="136"/>
      <c r="IWA19" s="136"/>
      <c r="IWB19" s="136"/>
      <c r="IWC19" s="136"/>
      <c r="IWD19" s="136"/>
      <c r="IWE19" s="136"/>
      <c r="IWF19" s="136"/>
      <c r="IWG19" s="136"/>
      <c r="IWH19" s="136"/>
      <c r="IWI19" s="136"/>
      <c r="IWJ19" s="136"/>
      <c r="IWK19" s="136"/>
      <c r="IWL19" s="136"/>
      <c r="IWM19" s="136"/>
      <c r="IWN19" s="136"/>
      <c r="IWO19" s="136"/>
      <c r="IWP19" s="136"/>
      <c r="IWQ19" s="136"/>
      <c r="IWR19" s="136"/>
      <c r="IWS19" s="136"/>
      <c r="IWT19" s="136"/>
      <c r="IWU19" s="136"/>
      <c r="IWV19" s="136"/>
      <c r="IWW19" s="136"/>
      <c r="IWX19" s="136"/>
      <c r="IWY19" s="136"/>
      <c r="IWZ19" s="136"/>
      <c r="IXA19" s="136"/>
      <c r="IXB19" s="136"/>
      <c r="IXC19" s="136"/>
      <c r="IXD19" s="136"/>
      <c r="IXE19" s="136"/>
      <c r="IXF19" s="136"/>
      <c r="IXG19" s="136"/>
      <c r="IXH19" s="136"/>
      <c r="IXI19" s="136"/>
      <c r="IXJ19" s="136"/>
      <c r="IXK19" s="136"/>
      <c r="IXL19" s="136"/>
      <c r="IXM19" s="136"/>
      <c r="IXN19" s="136"/>
      <c r="IXO19" s="136"/>
      <c r="IXP19" s="136"/>
      <c r="IXQ19" s="136"/>
      <c r="IXR19" s="136"/>
      <c r="IXS19" s="136"/>
      <c r="IXT19" s="136"/>
      <c r="IXU19" s="136"/>
      <c r="IXV19" s="136"/>
      <c r="IXW19" s="136"/>
      <c r="IXX19" s="136"/>
      <c r="IXY19" s="136"/>
      <c r="IXZ19" s="136"/>
      <c r="IYA19" s="136"/>
      <c r="IYB19" s="136"/>
      <c r="IYC19" s="136"/>
      <c r="IYD19" s="136"/>
      <c r="IYE19" s="136"/>
      <c r="IYF19" s="136"/>
      <c r="IYG19" s="136"/>
      <c r="IYH19" s="136"/>
      <c r="IYI19" s="136"/>
      <c r="IYJ19" s="136"/>
      <c r="IYK19" s="136"/>
      <c r="IYL19" s="136"/>
      <c r="IYM19" s="136"/>
      <c r="IYN19" s="136"/>
      <c r="IYO19" s="136"/>
      <c r="IYP19" s="136"/>
      <c r="IYQ19" s="136"/>
      <c r="IYR19" s="136"/>
      <c r="IYS19" s="136"/>
      <c r="IYT19" s="136"/>
      <c r="IYU19" s="136"/>
      <c r="IYV19" s="136"/>
      <c r="IYW19" s="136"/>
      <c r="IYX19" s="136"/>
      <c r="IYY19" s="136"/>
      <c r="IYZ19" s="136"/>
      <c r="IZA19" s="136"/>
      <c r="IZB19" s="136"/>
      <c r="IZC19" s="136"/>
      <c r="IZD19" s="136"/>
      <c r="IZE19" s="136"/>
      <c r="IZF19" s="136"/>
      <c r="IZG19" s="136"/>
      <c r="IZH19" s="136"/>
      <c r="IZI19" s="136"/>
      <c r="IZJ19" s="136"/>
      <c r="IZK19" s="136"/>
      <c r="IZL19" s="136"/>
      <c r="IZM19" s="136"/>
      <c r="IZN19" s="136"/>
      <c r="IZO19" s="136"/>
      <c r="IZP19" s="136"/>
      <c r="IZQ19" s="136"/>
      <c r="IZR19" s="136"/>
      <c r="IZS19" s="136"/>
      <c r="IZT19" s="136"/>
      <c r="IZU19" s="136"/>
      <c r="IZV19" s="136"/>
      <c r="IZW19" s="136"/>
      <c r="IZX19" s="136"/>
      <c r="IZY19" s="136"/>
      <c r="IZZ19" s="136"/>
      <c r="JAA19" s="136"/>
      <c r="JAB19" s="136"/>
      <c r="JAC19" s="136"/>
      <c r="JAD19" s="136"/>
      <c r="JAE19" s="136"/>
      <c r="JAF19" s="136"/>
      <c r="JAG19" s="136"/>
      <c r="JAH19" s="136"/>
      <c r="JAI19" s="136"/>
      <c r="JAJ19" s="136"/>
      <c r="JAK19" s="136"/>
      <c r="JAL19" s="136"/>
      <c r="JAM19" s="136"/>
      <c r="JAN19" s="136"/>
      <c r="JAO19" s="136"/>
      <c r="JAP19" s="136"/>
      <c r="JAQ19" s="136"/>
      <c r="JAR19" s="136"/>
      <c r="JAS19" s="136"/>
      <c r="JAT19" s="136"/>
      <c r="JAU19" s="136"/>
      <c r="JAV19" s="136"/>
      <c r="JAW19" s="136"/>
      <c r="JAX19" s="136"/>
      <c r="JAY19" s="136"/>
      <c r="JAZ19" s="136"/>
      <c r="JBA19" s="136"/>
      <c r="JBB19" s="136"/>
      <c r="JBC19" s="136"/>
      <c r="JBD19" s="136"/>
      <c r="JBE19" s="136"/>
      <c r="JBF19" s="136"/>
      <c r="JBG19" s="136"/>
      <c r="JBH19" s="136"/>
      <c r="JBI19" s="136"/>
      <c r="JBJ19" s="136"/>
      <c r="JBK19" s="136"/>
      <c r="JBL19" s="136"/>
      <c r="JBM19" s="136"/>
      <c r="JBN19" s="136"/>
      <c r="JBO19" s="136"/>
      <c r="JBP19" s="136"/>
      <c r="JBQ19" s="136"/>
      <c r="JBR19" s="136"/>
      <c r="JBS19" s="136"/>
      <c r="JBT19" s="136"/>
      <c r="JBU19" s="136"/>
      <c r="JBV19" s="136"/>
      <c r="JBW19" s="136"/>
      <c r="JBX19" s="136"/>
      <c r="JBY19" s="136"/>
      <c r="JBZ19" s="136"/>
      <c r="JCA19" s="136"/>
      <c r="JCB19" s="136"/>
      <c r="JCC19" s="136"/>
      <c r="JCD19" s="136"/>
      <c r="JCE19" s="136"/>
      <c r="JCF19" s="136"/>
      <c r="JCG19" s="136"/>
      <c r="JCH19" s="136"/>
      <c r="JCI19" s="136"/>
      <c r="JCJ19" s="136"/>
      <c r="JCK19" s="136"/>
      <c r="JCL19" s="136"/>
      <c r="JCM19" s="136"/>
      <c r="JCN19" s="136"/>
      <c r="JCO19" s="136"/>
      <c r="JCP19" s="136"/>
      <c r="JCQ19" s="136"/>
      <c r="JCR19" s="136"/>
      <c r="JCS19" s="136"/>
      <c r="JCT19" s="136"/>
      <c r="JCU19" s="136"/>
      <c r="JCV19" s="136"/>
      <c r="JCW19" s="136"/>
      <c r="JCX19" s="136"/>
      <c r="JCY19" s="136"/>
      <c r="JCZ19" s="136"/>
      <c r="JDA19" s="136"/>
      <c r="JDB19" s="136"/>
      <c r="JDC19" s="136"/>
      <c r="JDD19" s="136"/>
      <c r="JDE19" s="136"/>
      <c r="JDF19" s="136"/>
      <c r="JDG19" s="136"/>
      <c r="JDH19" s="136"/>
      <c r="JDI19" s="136"/>
      <c r="JDJ19" s="136"/>
      <c r="JDK19" s="136"/>
      <c r="JDL19" s="136"/>
      <c r="JDM19" s="136"/>
      <c r="JDN19" s="136"/>
      <c r="JDO19" s="136"/>
      <c r="JDP19" s="136"/>
      <c r="JDQ19" s="136"/>
      <c r="JDR19" s="136"/>
      <c r="JDS19" s="136"/>
      <c r="JDT19" s="136"/>
      <c r="JDU19" s="136"/>
      <c r="JDV19" s="136"/>
      <c r="JDW19" s="136"/>
      <c r="JDX19" s="136"/>
      <c r="JDY19" s="136"/>
      <c r="JDZ19" s="136"/>
      <c r="JEA19" s="136"/>
      <c r="JEB19" s="136"/>
      <c r="JEC19" s="136"/>
      <c r="JED19" s="136"/>
      <c r="JEE19" s="136"/>
      <c r="JEF19" s="136"/>
      <c r="JEG19" s="136"/>
      <c r="JEH19" s="136"/>
      <c r="JEI19" s="136"/>
      <c r="JEJ19" s="136"/>
      <c r="JEK19" s="136"/>
      <c r="JEL19" s="136"/>
      <c r="JEM19" s="136"/>
      <c r="JEN19" s="136"/>
      <c r="JEO19" s="136"/>
      <c r="JEP19" s="136"/>
      <c r="JEQ19" s="136"/>
      <c r="JER19" s="136"/>
      <c r="JES19" s="136"/>
      <c r="JET19" s="136"/>
      <c r="JEU19" s="136"/>
      <c r="JEV19" s="136"/>
      <c r="JEW19" s="136"/>
      <c r="JEX19" s="136"/>
      <c r="JEY19" s="136"/>
      <c r="JEZ19" s="136"/>
      <c r="JFA19" s="136"/>
      <c r="JFB19" s="136"/>
      <c r="JFC19" s="136"/>
      <c r="JFD19" s="136"/>
      <c r="JFE19" s="136"/>
      <c r="JFF19" s="136"/>
      <c r="JFG19" s="136"/>
      <c r="JFH19" s="136"/>
      <c r="JFI19" s="136"/>
      <c r="JFJ19" s="136"/>
      <c r="JFK19" s="136"/>
      <c r="JFL19" s="136"/>
      <c r="JFM19" s="136"/>
      <c r="JFN19" s="136"/>
      <c r="JFO19" s="136"/>
      <c r="JFP19" s="136"/>
      <c r="JFQ19" s="136"/>
      <c r="JFR19" s="136"/>
      <c r="JFS19" s="136"/>
      <c r="JFT19" s="136"/>
      <c r="JFU19" s="136"/>
      <c r="JFV19" s="136"/>
      <c r="JFW19" s="136"/>
      <c r="JFX19" s="136"/>
      <c r="JFY19" s="136"/>
      <c r="JFZ19" s="136"/>
      <c r="JGA19" s="136"/>
      <c r="JGB19" s="136"/>
      <c r="JGC19" s="136"/>
      <c r="JGD19" s="136"/>
      <c r="JGE19" s="136"/>
      <c r="JGF19" s="136"/>
      <c r="JGG19" s="136"/>
      <c r="JGH19" s="136"/>
      <c r="JGI19" s="136"/>
      <c r="JGJ19" s="136"/>
      <c r="JGK19" s="136"/>
      <c r="JGL19" s="136"/>
      <c r="JGM19" s="136"/>
      <c r="JGN19" s="136"/>
      <c r="JGO19" s="136"/>
      <c r="JGP19" s="136"/>
      <c r="JGQ19" s="136"/>
      <c r="JGR19" s="136"/>
      <c r="JGS19" s="136"/>
      <c r="JGT19" s="136"/>
      <c r="JGU19" s="136"/>
      <c r="JGV19" s="136"/>
      <c r="JGW19" s="136"/>
      <c r="JGX19" s="136"/>
      <c r="JGY19" s="136"/>
      <c r="JGZ19" s="136"/>
      <c r="JHA19" s="136"/>
      <c r="JHB19" s="136"/>
      <c r="JHC19" s="136"/>
      <c r="JHD19" s="136"/>
      <c r="JHE19" s="136"/>
      <c r="JHF19" s="136"/>
      <c r="JHG19" s="136"/>
      <c r="JHH19" s="136"/>
      <c r="JHI19" s="136"/>
      <c r="JHJ19" s="136"/>
      <c r="JHK19" s="136"/>
      <c r="JHL19" s="136"/>
      <c r="JHM19" s="136"/>
      <c r="JHN19" s="136"/>
      <c r="JHO19" s="136"/>
      <c r="JHP19" s="136"/>
      <c r="JHQ19" s="136"/>
      <c r="JHR19" s="136"/>
      <c r="JHS19" s="136"/>
      <c r="JHT19" s="136"/>
      <c r="JHU19" s="136"/>
      <c r="JHV19" s="136"/>
      <c r="JHW19" s="136"/>
      <c r="JHX19" s="136"/>
      <c r="JHY19" s="136"/>
      <c r="JHZ19" s="136"/>
      <c r="JIA19" s="136"/>
      <c r="JIB19" s="136"/>
      <c r="JIC19" s="136"/>
      <c r="JID19" s="136"/>
      <c r="JIE19" s="136"/>
      <c r="JIF19" s="136"/>
      <c r="JIG19" s="136"/>
      <c r="JIH19" s="136"/>
      <c r="JII19" s="136"/>
      <c r="JIJ19" s="136"/>
      <c r="JIK19" s="136"/>
      <c r="JIL19" s="136"/>
      <c r="JIM19" s="136"/>
      <c r="JIN19" s="136"/>
      <c r="JIO19" s="136"/>
      <c r="JIP19" s="136"/>
      <c r="JIQ19" s="136"/>
      <c r="JIR19" s="136"/>
      <c r="JIS19" s="136"/>
      <c r="JIT19" s="136"/>
      <c r="JIU19" s="136"/>
      <c r="JIV19" s="136"/>
      <c r="JIW19" s="136"/>
      <c r="JIX19" s="136"/>
      <c r="JIY19" s="136"/>
      <c r="JIZ19" s="136"/>
      <c r="JJA19" s="136"/>
      <c r="JJB19" s="136"/>
      <c r="JJC19" s="136"/>
      <c r="JJD19" s="136"/>
      <c r="JJE19" s="136"/>
      <c r="JJF19" s="136"/>
      <c r="JJG19" s="136"/>
      <c r="JJH19" s="136"/>
      <c r="JJI19" s="136"/>
      <c r="JJJ19" s="136"/>
      <c r="JJK19" s="136"/>
      <c r="JJL19" s="136"/>
      <c r="JJM19" s="136"/>
      <c r="JJN19" s="136"/>
      <c r="JJO19" s="136"/>
      <c r="JJP19" s="136"/>
      <c r="JJQ19" s="136"/>
      <c r="JJR19" s="136"/>
      <c r="JJS19" s="136"/>
      <c r="JJT19" s="136"/>
      <c r="JJU19" s="136"/>
      <c r="JJV19" s="136"/>
      <c r="JJW19" s="136"/>
      <c r="JJX19" s="136"/>
      <c r="JJY19" s="136"/>
      <c r="JJZ19" s="136"/>
      <c r="JKA19" s="136"/>
      <c r="JKB19" s="136"/>
      <c r="JKC19" s="136"/>
      <c r="JKD19" s="136"/>
      <c r="JKE19" s="136"/>
      <c r="JKF19" s="136"/>
      <c r="JKG19" s="136"/>
      <c r="JKH19" s="136"/>
      <c r="JKI19" s="136"/>
      <c r="JKJ19" s="136"/>
      <c r="JKK19" s="136"/>
      <c r="JKL19" s="136"/>
      <c r="JKM19" s="136"/>
      <c r="JKN19" s="136"/>
      <c r="JKO19" s="136"/>
      <c r="JKP19" s="136"/>
      <c r="JKQ19" s="136"/>
      <c r="JKR19" s="136"/>
      <c r="JKS19" s="136"/>
      <c r="JKT19" s="136"/>
      <c r="JKU19" s="136"/>
      <c r="JKV19" s="136"/>
      <c r="JKW19" s="136"/>
      <c r="JKX19" s="136"/>
      <c r="JKY19" s="136"/>
      <c r="JKZ19" s="136"/>
      <c r="JLA19" s="136"/>
      <c r="JLB19" s="136"/>
      <c r="JLC19" s="136"/>
      <c r="JLD19" s="136"/>
      <c r="JLE19" s="136"/>
      <c r="JLF19" s="136"/>
      <c r="JLG19" s="136"/>
      <c r="JLH19" s="136"/>
      <c r="JLI19" s="136"/>
      <c r="JLJ19" s="136"/>
      <c r="JLK19" s="136"/>
      <c r="JLL19" s="136"/>
      <c r="JLM19" s="136"/>
      <c r="JLN19" s="136"/>
      <c r="JLO19" s="136"/>
      <c r="JLP19" s="136"/>
      <c r="JLQ19" s="136"/>
      <c r="JLR19" s="136"/>
      <c r="JLS19" s="136"/>
      <c r="JLT19" s="136"/>
      <c r="JLU19" s="136"/>
      <c r="JLV19" s="136"/>
      <c r="JLW19" s="136"/>
      <c r="JLX19" s="136"/>
      <c r="JLY19" s="136"/>
      <c r="JLZ19" s="136"/>
      <c r="JMA19" s="136"/>
      <c r="JMB19" s="136"/>
      <c r="JMC19" s="136"/>
      <c r="JMD19" s="136"/>
      <c r="JME19" s="136"/>
      <c r="JMF19" s="136"/>
      <c r="JMG19" s="136"/>
      <c r="JMH19" s="136"/>
      <c r="JMI19" s="136"/>
      <c r="JMJ19" s="136"/>
      <c r="JMK19" s="136"/>
      <c r="JML19" s="136"/>
      <c r="JMM19" s="136"/>
      <c r="JMN19" s="136"/>
      <c r="JMO19" s="136"/>
      <c r="JMP19" s="136"/>
      <c r="JMQ19" s="136"/>
      <c r="JMR19" s="136"/>
      <c r="JMS19" s="136"/>
      <c r="JMT19" s="136"/>
      <c r="JMU19" s="136"/>
      <c r="JMV19" s="136"/>
      <c r="JMW19" s="136"/>
      <c r="JMX19" s="136"/>
      <c r="JMY19" s="136"/>
      <c r="JMZ19" s="136"/>
      <c r="JNA19" s="136"/>
      <c r="JNB19" s="136"/>
      <c r="JNC19" s="136"/>
      <c r="JND19" s="136"/>
      <c r="JNE19" s="136"/>
      <c r="JNF19" s="136"/>
      <c r="JNG19" s="136"/>
      <c r="JNH19" s="136"/>
      <c r="JNI19" s="136"/>
      <c r="JNJ19" s="136"/>
      <c r="JNK19" s="136"/>
      <c r="JNL19" s="136"/>
      <c r="JNM19" s="136"/>
      <c r="JNN19" s="136"/>
      <c r="JNO19" s="136"/>
      <c r="JNP19" s="136"/>
      <c r="JNQ19" s="136"/>
      <c r="JNR19" s="136"/>
      <c r="JNS19" s="136"/>
      <c r="JNT19" s="136"/>
      <c r="JNU19" s="136"/>
      <c r="JNV19" s="136"/>
      <c r="JNW19" s="136"/>
      <c r="JNX19" s="136"/>
      <c r="JNY19" s="136"/>
      <c r="JNZ19" s="136"/>
      <c r="JOA19" s="136"/>
      <c r="JOB19" s="136"/>
      <c r="JOC19" s="136"/>
      <c r="JOD19" s="136"/>
      <c r="JOE19" s="136"/>
      <c r="JOF19" s="136"/>
      <c r="JOG19" s="136"/>
      <c r="JOH19" s="136"/>
      <c r="JOI19" s="136"/>
      <c r="JOJ19" s="136"/>
      <c r="JOK19" s="136"/>
      <c r="JOL19" s="136"/>
      <c r="JOM19" s="136"/>
      <c r="JON19" s="136"/>
      <c r="JOO19" s="136"/>
      <c r="JOP19" s="136"/>
      <c r="JOQ19" s="136"/>
      <c r="JOR19" s="136"/>
      <c r="JOS19" s="136"/>
      <c r="JOT19" s="136"/>
      <c r="JOU19" s="136"/>
      <c r="JOV19" s="136"/>
      <c r="JOW19" s="136"/>
      <c r="JOX19" s="136"/>
      <c r="JOY19" s="136"/>
      <c r="JOZ19" s="136"/>
      <c r="JPA19" s="136"/>
      <c r="JPB19" s="136"/>
      <c r="JPC19" s="136"/>
      <c r="JPD19" s="136"/>
      <c r="JPE19" s="136"/>
      <c r="JPF19" s="136"/>
      <c r="JPG19" s="136"/>
      <c r="JPH19" s="136"/>
      <c r="JPI19" s="136"/>
      <c r="JPJ19" s="136"/>
      <c r="JPK19" s="136"/>
      <c r="JPL19" s="136"/>
      <c r="JPM19" s="136"/>
      <c r="JPN19" s="136"/>
      <c r="JPO19" s="136"/>
      <c r="JPP19" s="136"/>
      <c r="JPQ19" s="136"/>
      <c r="JPR19" s="136"/>
      <c r="JPS19" s="136"/>
      <c r="JPT19" s="136"/>
      <c r="JPU19" s="136"/>
      <c r="JPV19" s="136"/>
      <c r="JPW19" s="136"/>
      <c r="JPX19" s="136"/>
      <c r="JPY19" s="136"/>
      <c r="JPZ19" s="136"/>
      <c r="JQA19" s="136"/>
      <c r="JQB19" s="136"/>
      <c r="JQC19" s="136"/>
      <c r="JQD19" s="136"/>
      <c r="JQE19" s="136"/>
      <c r="JQF19" s="136"/>
      <c r="JQG19" s="136"/>
      <c r="JQH19" s="136"/>
      <c r="JQI19" s="136"/>
      <c r="JQJ19" s="136"/>
      <c r="JQK19" s="136"/>
      <c r="JQL19" s="136"/>
      <c r="JQM19" s="136"/>
      <c r="JQN19" s="136"/>
      <c r="JQO19" s="136"/>
      <c r="JQP19" s="136"/>
      <c r="JQQ19" s="136"/>
      <c r="JQR19" s="136"/>
      <c r="JQS19" s="136"/>
      <c r="JQT19" s="136"/>
      <c r="JQU19" s="136"/>
      <c r="JQV19" s="136"/>
      <c r="JQW19" s="136"/>
      <c r="JQX19" s="136"/>
      <c r="JQY19" s="136"/>
      <c r="JQZ19" s="136"/>
      <c r="JRA19" s="136"/>
      <c r="JRB19" s="136"/>
      <c r="JRC19" s="136"/>
      <c r="JRD19" s="136"/>
      <c r="JRE19" s="136"/>
      <c r="JRF19" s="136"/>
      <c r="JRG19" s="136"/>
      <c r="JRH19" s="136"/>
      <c r="JRI19" s="136"/>
      <c r="JRJ19" s="136"/>
      <c r="JRK19" s="136"/>
      <c r="JRL19" s="136"/>
      <c r="JRM19" s="136"/>
      <c r="JRN19" s="136"/>
      <c r="JRO19" s="136"/>
      <c r="JRP19" s="136"/>
      <c r="JRQ19" s="136"/>
      <c r="JRR19" s="136"/>
      <c r="JRS19" s="136"/>
      <c r="JRT19" s="136"/>
      <c r="JRU19" s="136"/>
      <c r="JRV19" s="136"/>
      <c r="JRW19" s="136"/>
      <c r="JRX19" s="136"/>
      <c r="JRY19" s="136"/>
      <c r="JRZ19" s="136"/>
      <c r="JSA19" s="136"/>
      <c r="JSB19" s="136"/>
      <c r="JSC19" s="136"/>
      <c r="JSD19" s="136"/>
      <c r="JSE19" s="136"/>
      <c r="JSF19" s="136"/>
      <c r="JSG19" s="136"/>
      <c r="JSH19" s="136"/>
      <c r="JSI19" s="136"/>
      <c r="JSJ19" s="136"/>
      <c r="JSK19" s="136"/>
      <c r="JSL19" s="136"/>
      <c r="JSM19" s="136"/>
      <c r="JSN19" s="136"/>
      <c r="JSO19" s="136"/>
      <c r="JSP19" s="136"/>
      <c r="JSQ19" s="136"/>
      <c r="JSR19" s="136"/>
      <c r="JSS19" s="136"/>
      <c r="JST19" s="136"/>
      <c r="JSU19" s="136"/>
      <c r="JSV19" s="136"/>
      <c r="JSW19" s="136"/>
      <c r="JSX19" s="136"/>
      <c r="JSY19" s="136"/>
      <c r="JSZ19" s="136"/>
      <c r="JTA19" s="136"/>
      <c r="JTB19" s="136"/>
      <c r="JTC19" s="136"/>
      <c r="JTD19" s="136"/>
      <c r="JTE19" s="136"/>
      <c r="JTF19" s="136"/>
      <c r="JTG19" s="136"/>
      <c r="JTH19" s="136"/>
      <c r="JTI19" s="136"/>
      <c r="JTJ19" s="136"/>
      <c r="JTK19" s="136"/>
      <c r="JTL19" s="136"/>
      <c r="JTM19" s="136"/>
      <c r="JTN19" s="136"/>
      <c r="JTO19" s="136"/>
      <c r="JTP19" s="136"/>
      <c r="JTQ19" s="136"/>
      <c r="JTR19" s="136"/>
      <c r="JTS19" s="136"/>
      <c r="JTT19" s="136"/>
      <c r="JTU19" s="136"/>
      <c r="JTV19" s="136"/>
      <c r="JTW19" s="136"/>
      <c r="JTX19" s="136"/>
      <c r="JTY19" s="136"/>
      <c r="JTZ19" s="136"/>
      <c r="JUA19" s="136"/>
      <c r="JUB19" s="136"/>
      <c r="JUC19" s="136"/>
      <c r="JUD19" s="136"/>
      <c r="JUE19" s="136"/>
      <c r="JUF19" s="136"/>
      <c r="JUG19" s="136"/>
      <c r="JUH19" s="136"/>
      <c r="JUI19" s="136"/>
      <c r="JUJ19" s="136"/>
      <c r="JUK19" s="136"/>
      <c r="JUL19" s="136"/>
      <c r="JUM19" s="136"/>
      <c r="JUN19" s="136"/>
      <c r="JUO19" s="136"/>
      <c r="JUP19" s="136"/>
      <c r="JUQ19" s="136"/>
      <c r="JUR19" s="136"/>
      <c r="JUS19" s="136"/>
      <c r="JUT19" s="136"/>
      <c r="JUU19" s="136"/>
      <c r="JUV19" s="136"/>
      <c r="JUW19" s="136"/>
      <c r="JUX19" s="136"/>
      <c r="JUY19" s="136"/>
      <c r="JUZ19" s="136"/>
      <c r="JVA19" s="136"/>
      <c r="JVB19" s="136"/>
      <c r="JVC19" s="136"/>
      <c r="JVD19" s="136"/>
      <c r="JVE19" s="136"/>
      <c r="JVF19" s="136"/>
      <c r="JVG19" s="136"/>
      <c r="JVH19" s="136"/>
      <c r="JVI19" s="136"/>
      <c r="JVJ19" s="136"/>
      <c r="JVK19" s="136"/>
      <c r="JVL19" s="136"/>
      <c r="JVM19" s="136"/>
      <c r="JVN19" s="136"/>
      <c r="JVO19" s="136"/>
      <c r="JVP19" s="136"/>
      <c r="JVQ19" s="136"/>
      <c r="JVR19" s="136"/>
      <c r="JVS19" s="136"/>
      <c r="JVT19" s="136"/>
      <c r="JVU19" s="136"/>
      <c r="JVV19" s="136"/>
      <c r="JVW19" s="136"/>
      <c r="JVX19" s="136"/>
      <c r="JVY19" s="136"/>
      <c r="JVZ19" s="136"/>
      <c r="JWA19" s="136"/>
      <c r="JWB19" s="136"/>
      <c r="JWC19" s="136"/>
      <c r="JWD19" s="136"/>
      <c r="JWE19" s="136"/>
      <c r="JWF19" s="136"/>
      <c r="JWG19" s="136"/>
      <c r="JWH19" s="136"/>
      <c r="JWI19" s="136"/>
      <c r="JWJ19" s="136"/>
      <c r="JWK19" s="136"/>
      <c r="JWL19" s="136"/>
      <c r="JWM19" s="136"/>
      <c r="JWN19" s="136"/>
      <c r="JWO19" s="136"/>
      <c r="JWP19" s="136"/>
      <c r="JWQ19" s="136"/>
      <c r="JWR19" s="136"/>
      <c r="JWS19" s="136"/>
      <c r="JWT19" s="136"/>
      <c r="JWU19" s="136"/>
      <c r="JWV19" s="136"/>
      <c r="JWW19" s="136"/>
      <c r="JWX19" s="136"/>
      <c r="JWY19" s="136"/>
      <c r="JWZ19" s="136"/>
      <c r="JXA19" s="136"/>
      <c r="JXB19" s="136"/>
      <c r="JXC19" s="136"/>
      <c r="JXD19" s="136"/>
      <c r="JXE19" s="136"/>
      <c r="JXF19" s="136"/>
      <c r="JXG19" s="136"/>
      <c r="JXH19" s="136"/>
      <c r="JXI19" s="136"/>
      <c r="JXJ19" s="136"/>
      <c r="JXK19" s="136"/>
      <c r="JXL19" s="136"/>
      <c r="JXM19" s="136"/>
      <c r="JXN19" s="136"/>
      <c r="JXO19" s="136"/>
      <c r="JXP19" s="136"/>
      <c r="JXQ19" s="136"/>
      <c r="JXR19" s="136"/>
      <c r="JXS19" s="136"/>
      <c r="JXT19" s="136"/>
      <c r="JXU19" s="136"/>
      <c r="JXV19" s="136"/>
      <c r="JXW19" s="136"/>
      <c r="JXX19" s="136"/>
      <c r="JXY19" s="136"/>
      <c r="JXZ19" s="136"/>
      <c r="JYA19" s="136"/>
      <c r="JYB19" s="136"/>
      <c r="JYC19" s="136"/>
      <c r="JYD19" s="136"/>
      <c r="JYE19" s="136"/>
      <c r="JYF19" s="136"/>
      <c r="JYG19" s="136"/>
      <c r="JYH19" s="136"/>
      <c r="JYI19" s="136"/>
      <c r="JYJ19" s="136"/>
      <c r="JYK19" s="136"/>
      <c r="JYL19" s="136"/>
      <c r="JYM19" s="136"/>
      <c r="JYN19" s="136"/>
      <c r="JYO19" s="136"/>
      <c r="JYP19" s="136"/>
      <c r="JYQ19" s="136"/>
      <c r="JYR19" s="136"/>
      <c r="JYS19" s="136"/>
      <c r="JYT19" s="136"/>
      <c r="JYU19" s="136"/>
      <c r="JYV19" s="136"/>
      <c r="JYW19" s="136"/>
      <c r="JYX19" s="136"/>
      <c r="JYY19" s="136"/>
      <c r="JYZ19" s="136"/>
      <c r="JZA19" s="136"/>
      <c r="JZB19" s="136"/>
      <c r="JZC19" s="136"/>
      <c r="JZD19" s="136"/>
      <c r="JZE19" s="136"/>
      <c r="JZF19" s="136"/>
      <c r="JZG19" s="136"/>
      <c r="JZH19" s="136"/>
      <c r="JZI19" s="136"/>
      <c r="JZJ19" s="136"/>
      <c r="JZK19" s="136"/>
      <c r="JZL19" s="136"/>
      <c r="JZM19" s="136"/>
      <c r="JZN19" s="136"/>
      <c r="JZO19" s="136"/>
      <c r="JZP19" s="136"/>
      <c r="JZQ19" s="136"/>
      <c r="JZR19" s="136"/>
      <c r="JZS19" s="136"/>
      <c r="JZT19" s="136"/>
      <c r="JZU19" s="136"/>
      <c r="JZV19" s="136"/>
      <c r="JZW19" s="136"/>
      <c r="JZX19" s="136"/>
      <c r="JZY19" s="136"/>
      <c r="JZZ19" s="136"/>
      <c r="KAA19" s="136"/>
      <c r="KAB19" s="136"/>
      <c r="KAC19" s="136"/>
      <c r="KAD19" s="136"/>
      <c r="KAE19" s="136"/>
      <c r="KAF19" s="136"/>
      <c r="KAG19" s="136"/>
      <c r="KAH19" s="136"/>
      <c r="KAI19" s="136"/>
      <c r="KAJ19" s="136"/>
      <c r="KAK19" s="136"/>
      <c r="KAL19" s="136"/>
      <c r="KAM19" s="136"/>
      <c r="KAN19" s="136"/>
      <c r="KAO19" s="136"/>
      <c r="KAP19" s="136"/>
      <c r="KAQ19" s="136"/>
      <c r="KAR19" s="136"/>
      <c r="KAS19" s="136"/>
      <c r="KAT19" s="136"/>
      <c r="KAU19" s="136"/>
      <c r="KAV19" s="136"/>
      <c r="KAW19" s="136"/>
      <c r="KAX19" s="136"/>
      <c r="KAY19" s="136"/>
      <c r="KAZ19" s="136"/>
      <c r="KBA19" s="136"/>
      <c r="KBB19" s="136"/>
      <c r="KBC19" s="136"/>
      <c r="KBD19" s="136"/>
      <c r="KBE19" s="136"/>
      <c r="KBF19" s="136"/>
      <c r="KBG19" s="136"/>
      <c r="KBH19" s="136"/>
      <c r="KBI19" s="136"/>
      <c r="KBJ19" s="136"/>
      <c r="KBK19" s="136"/>
      <c r="KBL19" s="136"/>
      <c r="KBM19" s="136"/>
      <c r="KBN19" s="136"/>
      <c r="KBO19" s="136"/>
      <c r="KBP19" s="136"/>
      <c r="KBQ19" s="136"/>
      <c r="KBR19" s="136"/>
      <c r="KBS19" s="136"/>
      <c r="KBT19" s="136"/>
      <c r="KBU19" s="136"/>
      <c r="KBV19" s="136"/>
      <c r="KBW19" s="136"/>
      <c r="KBX19" s="136"/>
      <c r="KBY19" s="136"/>
      <c r="KBZ19" s="136"/>
      <c r="KCA19" s="136"/>
      <c r="KCB19" s="136"/>
      <c r="KCC19" s="136"/>
      <c r="KCD19" s="136"/>
      <c r="KCE19" s="136"/>
      <c r="KCF19" s="136"/>
      <c r="KCG19" s="136"/>
      <c r="KCH19" s="136"/>
      <c r="KCI19" s="136"/>
      <c r="KCJ19" s="136"/>
      <c r="KCK19" s="136"/>
      <c r="KCL19" s="136"/>
      <c r="KCM19" s="136"/>
      <c r="KCN19" s="136"/>
      <c r="KCO19" s="136"/>
      <c r="KCP19" s="136"/>
      <c r="KCQ19" s="136"/>
      <c r="KCR19" s="136"/>
      <c r="KCS19" s="136"/>
      <c r="KCT19" s="136"/>
      <c r="KCU19" s="136"/>
      <c r="KCV19" s="136"/>
      <c r="KCW19" s="136"/>
      <c r="KCX19" s="136"/>
      <c r="KCY19" s="136"/>
      <c r="KCZ19" s="136"/>
      <c r="KDA19" s="136"/>
      <c r="KDB19" s="136"/>
      <c r="KDC19" s="136"/>
      <c r="KDD19" s="136"/>
      <c r="KDE19" s="136"/>
      <c r="KDF19" s="136"/>
      <c r="KDG19" s="136"/>
      <c r="KDH19" s="136"/>
      <c r="KDI19" s="136"/>
      <c r="KDJ19" s="136"/>
      <c r="KDK19" s="136"/>
      <c r="KDL19" s="136"/>
      <c r="KDM19" s="136"/>
      <c r="KDN19" s="136"/>
      <c r="KDO19" s="136"/>
      <c r="KDP19" s="136"/>
      <c r="KDQ19" s="136"/>
      <c r="KDR19" s="136"/>
      <c r="KDS19" s="136"/>
      <c r="KDT19" s="136"/>
      <c r="KDU19" s="136"/>
      <c r="KDV19" s="136"/>
      <c r="KDW19" s="136"/>
      <c r="KDX19" s="136"/>
      <c r="KDY19" s="136"/>
      <c r="KDZ19" s="136"/>
      <c r="KEA19" s="136"/>
      <c r="KEB19" s="136"/>
      <c r="KEC19" s="136"/>
      <c r="KED19" s="136"/>
      <c r="KEE19" s="136"/>
      <c r="KEF19" s="136"/>
      <c r="KEG19" s="136"/>
      <c r="KEH19" s="136"/>
      <c r="KEI19" s="136"/>
      <c r="KEJ19" s="136"/>
      <c r="KEK19" s="136"/>
      <c r="KEL19" s="136"/>
      <c r="KEM19" s="136"/>
      <c r="KEN19" s="136"/>
      <c r="KEO19" s="136"/>
      <c r="KEP19" s="136"/>
      <c r="KEQ19" s="136"/>
      <c r="KER19" s="136"/>
      <c r="KES19" s="136"/>
      <c r="KET19" s="136"/>
      <c r="KEU19" s="136"/>
      <c r="KEV19" s="136"/>
      <c r="KEW19" s="136"/>
      <c r="KEX19" s="136"/>
      <c r="KEY19" s="136"/>
      <c r="KEZ19" s="136"/>
      <c r="KFA19" s="136"/>
      <c r="KFB19" s="136"/>
      <c r="KFC19" s="136"/>
      <c r="KFD19" s="136"/>
      <c r="KFE19" s="136"/>
      <c r="KFF19" s="136"/>
      <c r="KFG19" s="136"/>
      <c r="KFH19" s="136"/>
      <c r="KFI19" s="136"/>
      <c r="KFJ19" s="136"/>
      <c r="KFK19" s="136"/>
      <c r="KFL19" s="136"/>
      <c r="KFM19" s="136"/>
      <c r="KFN19" s="136"/>
      <c r="KFO19" s="136"/>
      <c r="KFP19" s="136"/>
      <c r="KFQ19" s="136"/>
      <c r="KFR19" s="136"/>
      <c r="KFS19" s="136"/>
      <c r="KFT19" s="136"/>
      <c r="KFU19" s="136"/>
      <c r="KFV19" s="136"/>
      <c r="KFW19" s="136"/>
      <c r="KFX19" s="136"/>
      <c r="KFY19" s="136"/>
      <c r="KFZ19" s="136"/>
      <c r="KGA19" s="136"/>
      <c r="KGB19" s="136"/>
      <c r="KGC19" s="136"/>
      <c r="KGD19" s="136"/>
      <c r="KGE19" s="136"/>
      <c r="KGF19" s="136"/>
      <c r="KGG19" s="136"/>
      <c r="KGH19" s="136"/>
      <c r="KGI19" s="136"/>
      <c r="KGJ19" s="136"/>
      <c r="KGK19" s="136"/>
      <c r="KGL19" s="136"/>
      <c r="KGM19" s="136"/>
      <c r="KGN19" s="136"/>
      <c r="KGO19" s="136"/>
      <c r="KGP19" s="136"/>
      <c r="KGQ19" s="136"/>
      <c r="KGR19" s="136"/>
      <c r="KGS19" s="136"/>
      <c r="KGT19" s="136"/>
      <c r="KGU19" s="136"/>
      <c r="KGV19" s="136"/>
      <c r="KGW19" s="136"/>
      <c r="KGX19" s="136"/>
      <c r="KGY19" s="136"/>
      <c r="KGZ19" s="136"/>
      <c r="KHA19" s="136"/>
      <c r="KHB19" s="136"/>
      <c r="KHC19" s="136"/>
      <c r="KHD19" s="136"/>
      <c r="KHE19" s="136"/>
      <c r="KHF19" s="136"/>
      <c r="KHG19" s="136"/>
      <c r="KHH19" s="136"/>
      <c r="KHI19" s="136"/>
      <c r="KHJ19" s="136"/>
      <c r="KHK19" s="136"/>
      <c r="KHL19" s="136"/>
      <c r="KHM19" s="136"/>
      <c r="KHN19" s="136"/>
      <c r="KHO19" s="136"/>
      <c r="KHP19" s="136"/>
      <c r="KHQ19" s="136"/>
      <c r="KHR19" s="136"/>
      <c r="KHS19" s="136"/>
      <c r="KHT19" s="136"/>
      <c r="KHU19" s="136"/>
      <c r="KHV19" s="136"/>
      <c r="KHW19" s="136"/>
      <c r="KHX19" s="136"/>
      <c r="KHY19" s="136"/>
      <c r="KHZ19" s="136"/>
      <c r="KIA19" s="136"/>
      <c r="KIB19" s="136"/>
      <c r="KIC19" s="136"/>
      <c r="KID19" s="136"/>
      <c r="KIE19" s="136"/>
      <c r="KIF19" s="136"/>
      <c r="KIG19" s="136"/>
      <c r="KIH19" s="136"/>
      <c r="KII19" s="136"/>
      <c r="KIJ19" s="136"/>
      <c r="KIK19" s="136"/>
      <c r="KIL19" s="136"/>
      <c r="KIM19" s="136"/>
      <c r="KIN19" s="136"/>
      <c r="KIO19" s="136"/>
      <c r="KIP19" s="136"/>
      <c r="KIQ19" s="136"/>
      <c r="KIR19" s="136"/>
      <c r="KIS19" s="136"/>
      <c r="KIT19" s="136"/>
      <c r="KIU19" s="136"/>
      <c r="KIV19" s="136"/>
      <c r="KIW19" s="136"/>
      <c r="KIX19" s="136"/>
      <c r="KIY19" s="136"/>
      <c r="KIZ19" s="136"/>
      <c r="KJA19" s="136"/>
      <c r="KJB19" s="136"/>
      <c r="KJC19" s="136"/>
      <c r="KJD19" s="136"/>
      <c r="KJE19" s="136"/>
      <c r="KJF19" s="136"/>
      <c r="KJG19" s="136"/>
      <c r="KJH19" s="136"/>
      <c r="KJI19" s="136"/>
      <c r="KJJ19" s="136"/>
      <c r="KJK19" s="136"/>
      <c r="KJL19" s="136"/>
      <c r="KJM19" s="136"/>
      <c r="KJN19" s="136"/>
      <c r="KJO19" s="136"/>
      <c r="KJP19" s="136"/>
      <c r="KJQ19" s="136"/>
      <c r="KJR19" s="136"/>
      <c r="KJS19" s="136"/>
      <c r="KJT19" s="136"/>
      <c r="KJU19" s="136"/>
      <c r="KJV19" s="136"/>
      <c r="KJW19" s="136"/>
      <c r="KJX19" s="136"/>
      <c r="KJY19" s="136"/>
      <c r="KJZ19" s="136"/>
      <c r="KKA19" s="136"/>
      <c r="KKB19" s="136"/>
      <c r="KKC19" s="136"/>
      <c r="KKD19" s="136"/>
      <c r="KKE19" s="136"/>
      <c r="KKF19" s="136"/>
      <c r="KKG19" s="136"/>
      <c r="KKH19" s="136"/>
      <c r="KKI19" s="136"/>
      <c r="KKJ19" s="136"/>
      <c r="KKK19" s="136"/>
      <c r="KKL19" s="136"/>
      <c r="KKM19" s="136"/>
      <c r="KKN19" s="136"/>
      <c r="KKO19" s="136"/>
      <c r="KKP19" s="136"/>
      <c r="KKQ19" s="136"/>
      <c r="KKR19" s="136"/>
      <c r="KKS19" s="136"/>
      <c r="KKT19" s="136"/>
      <c r="KKU19" s="136"/>
      <c r="KKV19" s="136"/>
      <c r="KKW19" s="136"/>
      <c r="KKX19" s="136"/>
      <c r="KKY19" s="136"/>
      <c r="KKZ19" s="136"/>
      <c r="KLA19" s="136"/>
      <c r="KLB19" s="136"/>
      <c r="KLC19" s="136"/>
      <c r="KLD19" s="136"/>
      <c r="KLE19" s="136"/>
      <c r="KLF19" s="136"/>
      <c r="KLG19" s="136"/>
      <c r="KLH19" s="136"/>
      <c r="KLI19" s="136"/>
      <c r="KLJ19" s="136"/>
      <c r="KLK19" s="136"/>
      <c r="KLL19" s="136"/>
      <c r="KLM19" s="136"/>
      <c r="KLN19" s="136"/>
      <c r="KLO19" s="136"/>
      <c r="KLP19" s="136"/>
      <c r="KLQ19" s="136"/>
      <c r="KLR19" s="136"/>
      <c r="KLS19" s="136"/>
      <c r="KLT19" s="136"/>
      <c r="KLU19" s="136"/>
      <c r="KLV19" s="136"/>
      <c r="KLW19" s="136"/>
      <c r="KLX19" s="136"/>
      <c r="KLY19" s="136"/>
      <c r="KLZ19" s="136"/>
      <c r="KMA19" s="136"/>
      <c r="KMB19" s="136"/>
      <c r="KMC19" s="136"/>
      <c r="KMD19" s="136"/>
      <c r="KME19" s="136"/>
      <c r="KMF19" s="136"/>
      <c r="KMG19" s="136"/>
      <c r="KMH19" s="136"/>
      <c r="KMI19" s="136"/>
      <c r="KMJ19" s="136"/>
      <c r="KMK19" s="136"/>
      <c r="KML19" s="136"/>
      <c r="KMM19" s="136"/>
      <c r="KMN19" s="136"/>
      <c r="KMO19" s="136"/>
      <c r="KMP19" s="136"/>
      <c r="KMQ19" s="136"/>
      <c r="KMR19" s="136"/>
      <c r="KMS19" s="136"/>
      <c r="KMT19" s="136"/>
      <c r="KMU19" s="136"/>
      <c r="KMV19" s="136"/>
      <c r="KMW19" s="136"/>
      <c r="KMX19" s="136"/>
      <c r="KMY19" s="136"/>
      <c r="KMZ19" s="136"/>
      <c r="KNA19" s="136"/>
      <c r="KNB19" s="136"/>
      <c r="KNC19" s="136"/>
      <c r="KND19" s="136"/>
      <c r="KNE19" s="136"/>
      <c r="KNF19" s="136"/>
      <c r="KNG19" s="136"/>
      <c r="KNH19" s="136"/>
      <c r="KNI19" s="136"/>
      <c r="KNJ19" s="136"/>
      <c r="KNK19" s="136"/>
      <c r="KNL19" s="136"/>
      <c r="KNM19" s="136"/>
      <c r="KNN19" s="136"/>
      <c r="KNO19" s="136"/>
      <c r="KNP19" s="136"/>
      <c r="KNQ19" s="136"/>
      <c r="KNR19" s="136"/>
      <c r="KNS19" s="136"/>
      <c r="KNT19" s="136"/>
      <c r="KNU19" s="136"/>
      <c r="KNV19" s="136"/>
      <c r="KNW19" s="136"/>
      <c r="KNX19" s="136"/>
      <c r="KNY19" s="136"/>
      <c r="KNZ19" s="136"/>
      <c r="KOA19" s="136"/>
      <c r="KOB19" s="136"/>
      <c r="KOC19" s="136"/>
      <c r="KOD19" s="136"/>
      <c r="KOE19" s="136"/>
      <c r="KOF19" s="136"/>
      <c r="KOG19" s="136"/>
      <c r="KOH19" s="136"/>
      <c r="KOI19" s="136"/>
      <c r="KOJ19" s="136"/>
      <c r="KOK19" s="136"/>
      <c r="KOL19" s="136"/>
      <c r="KOM19" s="136"/>
      <c r="KON19" s="136"/>
      <c r="KOO19" s="136"/>
      <c r="KOP19" s="136"/>
      <c r="KOQ19" s="136"/>
      <c r="KOR19" s="136"/>
      <c r="KOS19" s="136"/>
      <c r="KOT19" s="136"/>
      <c r="KOU19" s="136"/>
      <c r="KOV19" s="136"/>
      <c r="KOW19" s="136"/>
      <c r="KOX19" s="136"/>
      <c r="KOY19" s="136"/>
      <c r="KOZ19" s="136"/>
      <c r="KPA19" s="136"/>
      <c r="KPB19" s="136"/>
      <c r="KPC19" s="136"/>
      <c r="KPD19" s="136"/>
      <c r="KPE19" s="136"/>
      <c r="KPF19" s="136"/>
      <c r="KPG19" s="136"/>
      <c r="KPH19" s="136"/>
      <c r="KPI19" s="136"/>
      <c r="KPJ19" s="136"/>
      <c r="KPK19" s="136"/>
      <c r="KPL19" s="136"/>
      <c r="KPM19" s="136"/>
      <c r="KPN19" s="136"/>
      <c r="KPO19" s="136"/>
      <c r="KPP19" s="136"/>
      <c r="KPQ19" s="136"/>
      <c r="KPR19" s="136"/>
      <c r="KPS19" s="136"/>
      <c r="KPT19" s="136"/>
      <c r="KPU19" s="136"/>
      <c r="KPV19" s="136"/>
      <c r="KPW19" s="136"/>
      <c r="KPX19" s="136"/>
      <c r="KPY19" s="136"/>
      <c r="KPZ19" s="136"/>
      <c r="KQA19" s="136"/>
      <c r="KQB19" s="136"/>
      <c r="KQC19" s="136"/>
      <c r="KQD19" s="136"/>
      <c r="KQE19" s="136"/>
      <c r="KQF19" s="136"/>
      <c r="KQG19" s="136"/>
      <c r="KQH19" s="136"/>
      <c r="KQI19" s="136"/>
      <c r="KQJ19" s="136"/>
      <c r="KQK19" s="136"/>
      <c r="KQL19" s="136"/>
      <c r="KQM19" s="136"/>
      <c r="KQN19" s="136"/>
      <c r="KQO19" s="136"/>
      <c r="KQP19" s="136"/>
      <c r="KQQ19" s="136"/>
      <c r="KQR19" s="136"/>
      <c r="KQS19" s="136"/>
      <c r="KQT19" s="136"/>
      <c r="KQU19" s="136"/>
      <c r="KQV19" s="136"/>
      <c r="KQW19" s="136"/>
      <c r="KQX19" s="136"/>
      <c r="KQY19" s="136"/>
      <c r="KQZ19" s="136"/>
      <c r="KRA19" s="136"/>
      <c r="KRB19" s="136"/>
      <c r="KRC19" s="136"/>
      <c r="KRD19" s="136"/>
      <c r="KRE19" s="136"/>
      <c r="KRF19" s="136"/>
      <c r="KRG19" s="136"/>
      <c r="KRH19" s="136"/>
      <c r="KRI19" s="136"/>
      <c r="KRJ19" s="136"/>
      <c r="KRK19" s="136"/>
      <c r="KRL19" s="136"/>
      <c r="KRM19" s="136"/>
      <c r="KRN19" s="136"/>
      <c r="KRO19" s="136"/>
      <c r="KRP19" s="136"/>
      <c r="KRQ19" s="136"/>
      <c r="KRR19" s="136"/>
      <c r="KRS19" s="136"/>
      <c r="KRT19" s="136"/>
      <c r="KRU19" s="136"/>
      <c r="KRV19" s="136"/>
      <c r="KRW19" s="136"/>
      <c r="KRX19" s="136"/>
      <c r="KRY19" s="136"/>
      <c r="KRZ19" s="136"/>
      <c r="KSA19" s="136"/>
      <c r="KSB19" s="136"/>
      <c r="KSC19" s="136"/>
      <c r="KSD19" s="136"/>
      <c r="KSE19" s="136"/>
      <c r="KSF19" s="136"/>
      <c r="KSG19" s="136"/>
      <c r="KSH19" s="136"/>
      <c r="KSI19" s="136"/>
      <c r="KSJ19" s="136"/>
      <c r="KSK19" s="136"/>
      <c r="KSL19" s="136"/>
      <c r="KSM19" s="136"/>
      <c r="KSN19" s="136"/>
      <c r="KSO19" s="136"/>
      <c r="KSP19" s="136"/>
      <c r="KSQ19" s="136"/>
      <c r="KSR19" s="136"/>
      <c r="KSS19" s="136"/>
      <c r="KST19" s="136"/>
      <c r="KSU19" s="136"/>
      <c r="KSV19" s="136"/>
      <c r="KSW19" s="136"/>
      <c r="KSX19" s="136"/>
      <c r="KSY19" s="136"/>
      <c r="KSZ19" s="136"/>
      <c r="KTA19" s="136"/>
      <c r="KTB19" s="136"/>
      <c r="KTC19" s="136"/>
      <c r="KTD19" s="136"/>
      <c r="KTE19" s="136"/>
      <c r="KTF19" s="136"/>
      <c r="KTG19" s="136"/>
      <c r="KTH19" s="136"/>
      <c r="KTI19" s="136"/>
      <c r="KTJ19" s="136"/>
      <c r="KTK19" s="136"/>
      <c r="KTL19" s="136"/>
      <c r="KTM19" s="136"/>
      <c r="KTN19" s="136"/>
      <c r="KTO19" s="136"/>
      <c r="KTP19" s="136"/>
      <c r="KTQ19" s="136"/>
      <c r="KTR19" s="136"/>
      <c r="KTS19" s="136"/>
      <c r="KTT19" s="136"/>
      <c r="KTU19" s="136"/>
      <c r="KTV19" s="136"/>
      <c r="KTW19" s="136"/>
      <c r="KTX19" s="136"/>
      <c r="KTY19" s="136"/>
      <c r="KTZ19" s="136"/>
      <c r="KUA19" s="136"/>
      <c r="KUB19" s="136"/>
      <c r="KUC19" s="136"/>
      <c r="KUD19" s="136"/>
      <c r="KUE19" s="136"/>
      <c r="KUF19" s="136"/>
      <c r="KUG19" s="136"/>
      <c r="KUH19" s="136"/>
      <c r="KUI19" s="136"/>
      <c r="KUJ19" s="136"/>
      <c r="KUK19" s="136"/>
      <c r="KUL19" s="136"/>
      <c r="KUM19" s="136"/>
      <c r="KUN19" s="136"/>
      <c r="KUO19" s="136"/>
      <c r="KUP19" s="136"/>
      <c r="KUQ19" s="136"/>
      <c r="KUR19" s="136"/>
      <c r="KUS19" s="136"/>
      <c r="KUT19" s="136"/>
      <c r="KUU19" s="136"/>
      <c r="KUV19" s="136"/>
      <c r="KUW19" s="136"/>
      <c r="KUX19" s="136"/>
      <c r="KUY19" s="136"/>
      <c r="KUZ19" s="136"/>
      <c r="KVA19" s="136"/>
      <c r="KVB19" s="136"/>
      <c r="KVC19" s="136"/>
      <c r="KVD19" s="136"/>
      <c r="KVE19" s="136"/>
      <c r="KVF19" s="136"/>
      <c r="KVG19" s="136"/>
      <c r="KVH19" s="136"/>
      <c r="KVI19" s="136"/>
      <c r="KVJ19" s="136"/>
      <c r="KVK19" s="136"/>
      <c r="KVL19" s="136"/>
      <c r="KVM19" s="136"/>
      <c r="KVN19" s="136"/>
      <c r="KVO19" s="136"/>
      <c r="KVP19" s="136"/>
      <c r="KVQ19" s="136"/>
      <c r="KVR19" s="136"/>
      <c r="KVS19" s="136"/>
      <c r="KVT19" s="136"/>
      <c r="KVU19" s="136"/>
      <c r="KVV19" s="136"/>
      <c r="KVW19" s="136"/>
      <c r="KVX19" s="136"/>
      <c r="KVY19" s="136"/>
      <c r="KVZ19" s="136"/>
      <c r="KWA19" s="136"/>
      <c r="KWB19" s="136"/>
      <c r="KWC19" s="136"/>
      <c r="KWD19" s="136"/>
      <c r="KWE19" s="136"/>
      <c r="KWF19" s="136"/>
      <c r="KWG19" s="136"/>
      <c r="KWH19" s="136"/>
      <c r="KWI19" s="136"/>
      <c r="KWJ19" s="136"/>
      <c r="KWK19" s="136"/>
      <c r="KWL19" s="136"/>
      <c r="KWM19" s="136"/>
      <c r="KWN19" s="136"/>
      <c r="KWO19" s="136"/>
      <c r="KWP19" s="136"/>
      <c r="KWQ19" s="136"/>
      <c r="KWR19" s="136"/>
      <c r="KWS19" s="136"/>
      <c r="KWT19" s="136"/>
      <c r="KWU19" s="136"/>
      <c r="KWV19" s="136"/>
      <c r="KWW19" s="136"/>
      <c r="KWX19" s="136"/>
      <c r="KWY19" s="136"/>
      <c r="KWZ19" s="136"/>
      <c r="KXA19" s="136"/>
      <c r="KXB19" s="136"/>
      <c r="KXC19" s="136"/>
      <c r="KXD19" s="136"/>
      <c r="KXE19" s="136"/>
      <c r="KXF19" s="136"/>
      <c r="KXG19" s="136"/>
      <c r="KXH19" s="136"/>
      <c r="KXI19" s="136"/>
      <c r="KXJ19" s="136"/>
      <c r="KXK19" s="136"/>
      <c r="KXL19" s="136"/>
      <c r="KXM19" s="136"/>
      <c r="KXN19" s="136"/>
      <c r="KXO19" s="136"/>
      <c r="KXP19" s="136"/>
      <c r="KXQ19" s="136"/>
      <c r="KXR19" s="136"/>
      <c r="KXS19" s="136"/>
      <c r="KXT19" s="136"/>
      <c r="KXU19" s="136"/>
      <c r="KXV19" s="136"/>
      <c r="KXW19" s="136"/>
      <c r="KXX19" s="136"/>
      <c r="KXY19" s="136"/>
      <c r="KXZ19" s="136"/>
      <c r="KYA19" s="136"/>
      <c r="KYB19" s="136"/>
      <c r="KYC19" s="136"/>
      <c r="KYD19" s="136"/>
      <c r="KYE19" s="136"/>
      <c r="KYF19" s="136"/>
      <c r="KYG19" s="136"/>
      <c r="KYH19" s="136"/>
      <c r="KYI19" s="136"/>
      <c r="KYJ19" s="136"/>
      <c r="KYK19" s="136"/>
      <c r="KYL19" s="136"/>
      <c r="KYM19" s="136"/>
      <c r="KYN19" s="136"/>
      <c r="KYO19" s="136"/>
      <c r="KYP19" s="136"/>
      <c r="KYQ19" s="136"/>
      <c r="KYR19" s="136"/>
      <c r="KYS19" s="136"/>
      <c r="KYT19" s="136"/>
      <c r="KYU19" s="136"/>
      <c r="KYV19" s="136"/>
      <c r="KYW19" s="136"/>
      <c r="KYX19" s="136"/>
      <c r="KYY19" s="136"/>
      <c r="KYZ19" s="136"/>
      <c r="KZA19" s="136"/>
      <c r="KZB19" s="136"/>
      <c r="KZC19" s="136"/>
      <c r="KZD19" s="136"/>
      <c r="KZE19" s="136"/>
      <c r="KZF19" s="136"/>
      <c r="KZG19" s="136"/>
      <c r="KZH19" s="136"/>
      <c r="KZI19" s="136"/>
      <c r="KZJ19" s="136"/>
      <c r="KZK19" s="136"/>
      <c r="KZL19" s="136"/>
      <c r="KZM19" s="136"/>
      <c r="KZN19" s="136"/>
      <c r="KZO19" s="136"/>
      <c r="KZP19" s="136"/>
      <c r="KZQ19" s="136"/>
      <c r="KZR19" s="136"/>
      <c r="KZS19" s="136"/>
      <c r="KZT19" s="136"/>
      <c r="KZU19" s="136"/>
      <c r="KZV19" s="136"/>
      <c r="KZW19" s="136"/>
      <c r="KZX19" s="136"/>
      <c r="KZY19" s="136"/>
      <c r="KZZ19" s="136"/>
      <c r="LAA19" s="136"/>
      <c r="LAB19" s="136"/>
      <c r="LAC19" s="136"/>
      <c r="LAD19" s="136"/>
      <c r="LAE19" s="136"/>
      <c r="LAF19" s="136"/>
      <c r="LAG19" s="136"/>
      <c r="LAH19" s="136"/>
      <c r="LAI19" s="136"/>
      <c r="LAJ19" s="136"/>
      <c r="LAK19" s="136"/>
      <c r="LAL19" s="136"/>
      <c r="LAM19" s="136"/>
      <c r="LAN19" s="136"/>
      <c r="LAO19" s="136"/>
      <c r="LAP19" s="136"/>
      <c r="LAQ19" s="136"/>
      <c r="LAR19" s="136"/>
      <c r="LAS19" s="136"/>
      <c r="LAT19" s="136"/>
      <c r="LAU19" s="136"/>
      <c r="LAV19" s="136"/>
      <c r="LAW19" s="136"/>
      <c r="LAX19" s="136"/>
      <c r="LAY19" s="136"/>
      <c r="LAZ19" s="136"/>
      <c r="LBA19" s="136"/>
      <c r="LBB19" s="136"/>
      <c r="LBC19" s="136"/>
      <c r="LBD19" s="136"/>
      <c r="LBE19" s="136"/>
      <c r="LBF19" s="136"/>
      <c r="LBG19" s="136"/>
      <c r="LBH19" s="136"/>
      <c r="LBI19" s="136"/>
      <c r="LBJ19" s="136"/>
      <c r="LBK19" s="136"/>
      <c r="LBL19" s="136"/>
      <c r="LBM19" s="136"/>
      <c r="LBN19" s="136"/>
      <c r="LBO19" s="136"/>
      <c r="LBP19" s="136"/>
      <c r="LBQ19" s="136"/>
      <c r="LBR19" s="136"/>
      <c r="LBS19" s="136"/>
      <c r="LBT19" s="136"/>
      <c r="LBU19" s="136"/>
      <c r="LBV19" s="136"/>
      <c r="LBW19" s="136"/>
      <c r="LBX19" s="136"/>
      <c r="LBY19" s="136"/>
      <c r="LBZ19" s="136"/>
      <c r="LCA19" s="136"/>
      <c r="LCB19" s="136"/>
      <c r="LCC19" s="136"/>
      <c r="LCD19" s="136"/>
      <c r="LCE19" s="136"/>
      <c r="LCF19" s="136"/>
      <c r="LCG19" s="136"/>
      <c r="LCH19" s="136"/>
      <c r="LCI19" s="136"/>
      <c r="LCJ19" s="136"/>
      <c r="LCK19" s="136"/>
      <c r="LCL19" s="136"/>
      <c r="LCM19" s="136"/>
      <c r="LCN19" s="136"/>
      <c r="LCO19" s="136"/>
      <c r="LCP19" s="136"/>
      <c r="LCQ19" s="136"/>
      <c r="LCR19" s="136"/>
      <c r="LCS19" s="136"/>
      <c r="LCT19" s="136"/>
      <c r="LCU19" s="136"/>
      <c r="LCV19" s="136"/>
      <c r="LCW19" s="136"/>
      <c r="LCX19" s="136"/>
      <c r="LCY19" s="136"/>
      <c r="LCZ19" s="136"/>
      <c r="LDA19" s="136"/>
      <c r="LDB19" s="136"/>
      <c r="LDC19" s="136"/>
      <c r="LDD19" s="136"/>
      <c r="LDE19" s="136"/>
      <c r="LDF19" s="136"/>
      <c r="LDG19" s="136"/>
      <c r="LDH19" s="136"/>
      <c r="LDI19" s="136"/>
      <c r="LDJ19" s="136"/>
      <c r="LDK19" s="136"/>
      <c r="LDL19" s="136"/>
      <c r="LDM19" s="136"/>
      <c r="LDN19" s="136"/>
      <c r="LDO19" s="136"/>
      <c r="LDP19" s="136"/>
      <c r="LDQ19" s="136"/>
      <c r="LDR19" s="136"/>
      <c r="LDS19" s="136"/>
      <c r="LDT19" s="136"/>
      <c r="LDU19" s="136"/>
      <c r="LDV19" s="136"/>
      <c r="LDW19" s="136"/>
      <c r="LDX19" s="136"/>
      <c r="LDY19" s="136"/>
      <c r="LDZ19" s="136"/>
      <c r="LEA19" s="136"/>
      <c r="LEB19" s="136"/>
      <c r="LEC19" s="136"/>
      <c r="LED19" s="136"/>
      <c r="LEE19" s="136"/>
      <c r="LEF19" s="136"/>
      <c r="LEG19" s="136"/>
      <c r="LEH19" s="136"/>
      <c r="LEI19" s="136"/>
      <c r="LEJ19" s="136"/>
      <c r="LEK19" s="136"/>
      <c r="LEL19" s="136"/>
      <c r="LEM19" s="136"/>
      <c r="LEN19" s="136"/>
      <c r="LEO19" s="136"/>
      <c r="LEP19" s="136"/>
      <c r="LEQ19" s="136"/>
      <c r="LER19" s="136"/>
      <c r="LES19" s="136"/>
      <c r="LET19" s="136"/>
      <c r="LEU19" s="136"/>
      <c r="LEV19" s="136"/>
      <c r="LEW19" s="136"/>
      <c r="LEX19" s="136"/>
      <c r="LEY19" s="136"/>
      <c r="LEZ19" s="136"/>
      <c r="LFA19" s="136"/>
      <c r="LFB19" s="136"/>
      <c r="LFC19" s="136"/>
      <c r="LFD19" s="136"/>
      <c r="LFE19" s="136"/>
      <c r="LFF19" s="136"/>
      <c r="LFG19" s="136"/>
      <c r="LFH19" s="136"/>
      <c r="LFI19" s="136"/>
      <c r="LFJ19" s="136"/>
      <c r="LFK19" s="136"/>
      <c r="LFL19" s="136"/>
      <c r="LFM19" s="136"/>
      <c r="LFN19" s="136"/>
      <c r="LFO19" s="136"/>
      <c r="LFP19" s="136"/>
      <c r="LFQ19" s="136"/>
      <c r="LFR19" s="136"/>
      <c r="LFS19" s="136"/>
      <c r="LFT19" s="136"/>
      <c r="LFU19" s="136"/>
      <c r="LFV19" s="136"/>
      <c r="LFW19" s="136"/>
      <c r="LFX19" s="136"/>
      <c r="LFY19" s="136"/>
      <c r="LFZ19" s="136"/>
      <c r="LGA19" s="136"/>
      <c r="LGB19" s="136"/>
      <c r="LGC19" s="136"/>
      <c r="LGD19" s="136"/>
      <c r="LGE19" s="136"/>
      <c r="LGF19" s="136"/>
      <c r="LGG19" s="136"/>
      <c r="LGH19" s="136"/>
      <c r="LGI19" s="136"/>
      <c r="LGJ19" s="136"/>
      <c r="LGK19" s="136"/>
      <c r="LGL19" s="136"/>
      <c r="LGM19" s="136"/>
      <c r="LGN19" s="136"/>
      <c r="LGO19" s="136"/>
      <c r="LGP19" s="136"/>
      <c r="LGQ19" s="136"/>
      <c r="LGR19" s="136"/>
      <c r="LGS19" s="136"/>
      <c r="LGT19" s="136"/>
      <c r="LGU19" s="136"/>
      <c r="LGV19" s="136"/>
      <c r="LGW19" s="136"/>
      <c r="LGX19" s="136"/>
      <c r="LGY19" s="136"/>
      <c r="LGZ19" s="136"/>
      <c r="LHA19" s="136"/>
      <c r="LHB19" s="136"/>
      <c r="LHC19" s="136"/>
      <c r="LHD19" s="136"/>
      <c r="LHE19" s="136"/>
      <c r="LHF19" s="136"/>
      <c r="LHG19" s="136"/>
      <c r="LHH19" s="136"/>
      <c r="LHI19" s="136"/>
      <c r="LHJ19" s="136"/>
      <c r="LHK19" s="136"/>
      <c r="LHL19" s="136"/>
      <c r="LHM19" s="136"/>
      <c r="LHN19" s="136"/>
      <c r="LHO19" s="136"/>
      <c r="LHP19" s="136"/>
      <c r="LHQ19" s="136"/>
      <c r="LHR19" s="136"/>
      <c r="LHS19" s="136"/>
      <c r="LHT19" s="136"/>
      <c r="LHU19" s="136"/>
      <c r="LHV19" s="136"/>
      <c r="LHW19" s="136"/>
      <c r="LHX19" s="136"/>
      <c r="LHY19" s="136"/>
      <c r="LHZ19" s="136"/>
      <c r="LIA19" s="136"/>
      <c r="LIB19" s="136"/>
      <c r="LIC19" s="136"/>
      <c r="LID19" s="136"/>
      <c r="LIE19" s="136"/>
      <c r="LIF19" s="136"/>
      <c r="LIG19" s="136"/>
      <c r="LIH19" s="136"/>
      <c r="LII19" s="136"/>
      <c r="LIJ19" s="136"/>
      <c r="LIK19" s="136"/>
      <c r="LIL19" s="136"/>
      <c r="LIM19" s="136"/>
      <c r="LIN19" s="136"/>
      <c r="LIO19" s="136"/>
      <c r="LIP19" s="136"/>
      <c r="LIQ19" s="136"/>
      <c r="LIR19" s="136"/>
      <c r="LIS19" s="136"/>
      <c r="LIT19" s="136"/>
      <c r="LIU19" s="136"/>
      <c r="LIV19" s="136"/>
      <c r="LIW19" s="136"/>
      <c r="LIX19" s="136"/>
      <c r="LIY19" s="136"/>
      <c r="LIZ19" s="136"/>
      <c r="LJA19" s="136"/>
      <c r="LJB19" s="136"/>
      <c r="LJC19" s="136"/>
      <c r="LJD19" s="136"/>
      <c r="LJE19" s="136"/>
      <c r="LJF19" s="136"/>
      <c r="LJG19" s="136"/>
      <c r="LJH19" s="136"/>
      <c r="LJI19" s="136"/>
      <c r="LJJ19" s="136"/>
      <c r="LJK19" s="136"/>
      <c r="LJL19" s="136"/>
      <c r="LJM19" s="136"/>
      <c r="LJN19" s="136"/>
      <c r="LJO19" s="136"/>
      <c r="LJP19" s="136"/>
      <c r="LJQ19" s="136"/>
      <c r="LJR19" s="136"/>
      <c r="LJS19" s="136"/>
      <c r="LJT19" s="136"/>
      <c r="LJU19" s="136"/>
      <c r="LJV19" s="136"/>
      <c r="LJW19" s="136"/>
      <c r="LJX19" s="136"/>
      <c r="LJY19" s="136"/>
      <c r="LJZ19" s="136"/>
      <c r="LKA19" s="136"/>
      <c r="LKB19" s="136"/>
      <c r="LKC19" s="136"/>
      <c r="LKD19" s="136"/>
      <c r="LKE19" s="136"/>
      <c r="LKF19" s="136"/>
      <c r="LKG19" s="136"/>
      <c r="LKH19" s="136"/>
      <c r="LKI19" s="136"/>
      <c r="LKJ19" s="136"/>
      <c r="LKK19" s="136"/>
      <c r="LKL19" s="136"/>
      <c r="LKM19" s="136"/>
      <c r="LKN19" s="136"/>
      <c r="LKO19" s="136"/>
      <c r="LKP19" s="136"/>
      <c r="LKQ19" s="136"/>
      <c r="LKR19" s="136"/>
      <c r="LKS19" s="136"/>
      <c r="LKT19" s="136"/>
      <c r="LKU19" s="136"/>
      <c r="LKV19" s="136"/>
      <c r="LKW19" s="136"/>
      <c r="LKX19" s="136"/>
      <c r="LKY19" s="136"/>
      <c r="LKZ19" s="136"/>
      <c r="LLA19" s="136"/>
      <c r="LLB19" s="136"/>
      <c r="LLC19" s="136"/>
      <c r="LLD19" s="136"/>
      <c r="LLE19" s="136"/>
      <c r="LLF19" s="136"/>
      <c r="LLG19" s="136"/>
      <c r="LLH19" s="136"/>
      <c r="LLI19" s="136"/>
      <c r="LLJ19" s="136"/>
      <c r="LLK19" s="136"/>
      <c r="LLL19" s="136"/>
      <c r="LLM19" s="136"/>
      <c r="LLN19" s="136"/>
      <c r="LLO19" s="136"/>
      <c r="LLP19" s="136"/>
      <c r="LLQ19" s="136"/>
      <c r="LLR19" s="136"/>
      <c r="LLS19" s="136"/>
      <c r="LLT19" s="136"/>
      <c r="LLU19" s="136"/>
      <c r="LLV19" s="136"/>
      <c r="LLW19" s="136"/>
      <c r="LLX19" s="136"/>
      <c r="LLY19" s="136"/>
      <c r="LLZ19" s="136"/>
      <c r="LMA19" s="136"/>
      <c r="LMB19" s="136"/>
      <c r="LMC19" s="136"/>
      <c r="LMD19" s="136"/>
      <c r="LME19" s="136"/>
      <c r="LMF19" s="136"/>
      <c r="LMG19" s="136"/>
      <c r="LMH19" s="136"/>
      <c r="LMI19" s="136"/>
      <c r="LMJ19" s="136"/>
      <c r="LMK19" s="136"/>
      <c r="LML19" s="136"/>
      <c r="LMM19" s="136"/>
      <c r="LMN19" s="136"/>
      <c r="LMO19" s="136"/>
      <c r="LMP19" s="136"/>
      <c r="LMQ19" s="136"/>
      <c r="LMR19" s="136"/>
      <c r="LMS19" s="136"/>
      <c r="LMT19" s="136"/>
      <c r="LMU19" s="136"/>
      <c r="LMV19" s="136"/>
      <c r="LMW19" s="136"/>
      <c r="LMX19" s="136"/>
      <c r="LMY19" s="136"/>
      <c r="LMZ19" s="136"/>
      <c r="LNA19" s="136"/>
      <c r="LNB19" s="136"/>
      <c r="LNC19" s="136"/>
      <c r="LND19" s="136"/>
      <c r="LNE19" s="136"/>
      <c r="LNF19" s="136"/>
      <c r="LNG19" s="136"/>
      <c r="LNH19" s="136"/>
      <c r="LNI19" s="136"/>
      <c r="LNJ19" s="136"/>
      <c r="LNK19" s="136"/>
      <c r="LNL19" s="136"/>
      <c r="LNM19" s="136"/>
      <c r="LNN19" s="136"/>
      <c r="LNO19" s="136"/>
      <c r="LNP19" s="136"/>
      <c r="LNQ19" s="136"/>
      <c r="LNR19" s="136"/>
      <c r="LNS19" s="136"/>
      <c r="LNT19" s="136"/>
      <c r="LNU19" s="136"/>
      <c r="LNV19" s="136"/>
      <c r="LNW19" s="136"/>
      <c r="LNX19" s="136"/>
      <c r="LNY19" s="136"/>
      <c r="LNZ19" s="136"/>
      <c r="LOA19" s="136"/>
      <c r="LOB19" s="136"/>
      <c r="LOC19" s="136"/>
      <c r="LOD19" s="136"/>
      <c r="LOE19" s="136"/>
      <c r="LOF19" s="136"/>
      <c r="LOG19" s="136"/>
      <c r="LOH19" s="136"/>
      <c r="LOI19" s="136"/>
      <c r="LOJ19" s="136"/>
      <c r="LOK19" s="136"/>
      <c r="LOL19" s="136"/>
      <c r="LOM19" s="136"/>
      <c r="LON19" s="136"/>
      <c r="LOO19" s="136"/>
      <c r="LOP19" s="136"/>
      <c r="LOQ19" s="136"/>
      <c r="LOR19" s="136"/>
      <c r="LOS19" s="136"/>
      <c r="LOT19" s="136"/>
      <c r="LOU19" s="136"/>
      <c r="LOV19" s="136"/>
      <c r="LOW19" s="136"/>
      <c r="LOX19" s="136"/>
      <c r="LOY19" s="136"/>
      <c r="LOZ19" s="136"/>
      <c r="LPA19" s="136"/>
      <c r="LPB19" s="136"/>
      <c r="LPC19" s="136"/>
      <c r="LPD19" s="136"/>
      <c r="LPE19" s="136"/>
      <c r="LPF19" s="136"/>
      <c r="LPG19" s="136"/>
      <c r="LPH19" s="136"/>
      <c r="LPI19" s="136"/>
      <c r="LPJ19" s="136"/>
      <c r="LPK19" s="136"/>
      <c r="LPL19" s="136"/>
      <c r="LPM19" s="136"/>
      <c r="LPN19" s="136"/>
      <c r="LPO19" s="136"/>
      <c r="LPP19" s="136"/>
      <c r="LPQ19" s="136"/>
      <c r="LPR19" s="136"/>
      <c r="LPS19" s="136"/>
      <c r="LPT19" s="136"/>
      <c r="LPU19" s="136"/>
      <c r="LPV19" s="136"/>
      <c r="LPW19" s="136"/>
      <c r="LPX19" s="136"/>
      <c r="LPY19" s="136"/>
      <c r="LPZ19" s="136"/>
      <c r="LQA19" s="136"/>
      <c r="LQB19" s="136"/>
      <c r="LQC19" s="136"/>
      <c r="LQD19" s="136"/>
      <c r="LQE19" s="136"/>
      <c r="LQF19" s="136"/>
      <c r="LQG19" s="136"/>
      <c r="LQH19" s="136"/>
      <c r="LQI19" s="136"/>
      <c r="LQJ19" s="136"/>
      <c r="LQK19" s="136"/>
      <c r="LQL19" s="136"/>
      <c r="LQM19" s="136"/>
      <c r="LQN19" s="136"/>
      <c r="LQO19" s="136"/>
      <c r="LQP19" s="136"/>
      <c r="LQQ19" s="136"/>
      <c r="LQR19" s="136"/>
      <c r="LQS19" s="136"/>
      <c r="LQT19" s="136"/>
      <c r="LQU19" s="136"/>
      <c r="LQV19" s="136"/>
      <c r="LQW19" s="136"/>
      <c r="LQX19" s="136"/>
      <c r="LQY19" s="136"/>
      <c r="LQZ19" s="136"/>
      <c r="LRA19" s="136"/>
      <c r="LRB19" s="136"/>
      <c r="LRC19" s="136"/>
      <c r="LRD19" s="136"/>
      <c r="LRE19" s="136"/>
      <c r="LRF19" s="136"/>
      <c r="LRG19" s="136"/>
      <c r="LRH19" s="136"/>
      <c r="LRI19" s="136"/>
      <c r="LRJ19" s="136"/>
      <c r="LRK19" s="136"/>
      <c r="LRL19" s="136"/>
      <c r="LRM19" s="136"/>
      <c r="LRN19" s="136"/>
      <c r="LRO19" s="136"/>
      <c r="LRP19" s="136"/>
      <c r="LRQ19" s="136"/>
      <c r="LRR19" s="136"/>
      <c r="LRS19" s="136"/>
      <c r="LRT19" s="136"/>
      <c r="LRU19" s="136"/>
      <c r="LRV19" s="136"/>
      <c r="LRW19" s="136"/>
      <c r="LRX19" s="136"/>
      <c r="LRY19" s="136"/>
      <c r="LRZ19" s="136"/>
      <c r="LSA19" s="136"/>
      <c r="LSB19" s="136"/>
      <c r="LSC19" s="136"/>
      <c r="LSD19" s="136"/>
      <c r="LSE19" s="136"/>
      <c r="LSF19" s="136"/>
      <c r="LSG19" s="136"/>
      <c r="LSH19" s="136"/>
      <c r="LSI19" s="136"/>
      <c r="LSJ19" s="136"/>
      <c r="LSK19" s="136"/>
      <c r="LSL19" s="136"/>
      <c r="LSM19" s="136"/>
      <c r="LSN19" s="136"/>
      <c r="LSO19" s="136"/>
      <c r="LSP19" s="136"/>
      <c r="LSQ19" s="136"/>
      <c r="LSR19" s="136"/>
      <c r="LSS19" s="136"/>
      <c r="LST19" s="136"/>
      <c r="LSU19" s="136"/>
      <c r="LSV19" s="136"/>
      <c r="LSW19" s="136"/>
      <c r="LSX19" s="136"/>
      <c r="LSY19" s="136"/>
      <c r="LSZ19" s="136"/>
      <c r="LTA19" s="136"/>
      <c r="LTB19" s="136"/>
      <c r="LTC19" s="136"/>
      <c r="LTD19" s="136"/>
      <c r="LTE19" s="136"/>
      <c r="LTF19" s="136"/>
      <c r="LTG19" s="136"/>
      <c r="LTH19" s="136"/>
      <c r="LTI19" s="136"/>
      <c r="LTJ19" s="136"/>
      <c r="LTK19" s="136"/>
      <c r="LTL19" s="136"/>
      <c r="LTM19" s="136"/>
      <c r="LTN19" s="136"/>
      <c r="LTO19" s="136"/>
      <c r="LTP19" s="136"/>
      <c r="LTQ19" s="136"/>
      <c r="LTR19" s="136"/>
      <c r="LTS19" s="136"/>
      <c r="LTT19" s="136"/>
      <c r="LTU19" s="136"/>
      <c r="LTV19" s="136"/>
      <c r="LTW19" s="136"/>
      <c r="LTX19" s="136"/>
      <c r="LTY19" s="136"/>
      <c r="LTZ19" s="136"/>
      <c r="LUA19" s="136"/>
      <c r="LUB19" s="136"/>
      <c r="LUC19" s="136"/>
      <c r="LUD19" s="136"/>
      <c r="LUE19" s="136"/>
      <c r="LUF19" s="136"/>
      <c r="LUG19" s="136"/>
      <c r="LUH19" s="136"/>
      <c r="LUI19" s="136"/>
      <c r="LUJ19" s="136"/>
      <c r="LUK19" s="136"/>
      <c r="LUL19" s="136"/>
      <c r="LUM19" s="136"/>
      <c r="LUN19" s="136"/>
      <c r="LUO19" s="136"/>
      <c r="LUP19" s="136"/>
      <c r="LUQ19" s="136"/>
      <c r="LUR19" s="136"/>
      <c r="LUS19" s="136"/>
      <c r="LUT19" s="136"/>
      <c r="LUU19" s="136"/>
      <c r="LUV19" s="136"/>
      <c r="LUW19" s="136"/>
      <c r="LUX19" s="136"/>
      <c r="LUY19" s="136"/>
      <c r="LUZ19" s="136"/>
      <c r="LVA19" s="136"/>
      <c r="LVB19" s="136"/>
      <c r="LVC19" s="136"/>
      <c r="LVD19" s="136"/>
      <c r="LVE19" s="136"/>
      <c r="LVF19" s="136"/>
      <c r="LVG19" s="136"/>
      <c r="LVH19" s="136"/>
      <c r="LVI19" s="136"/>
      <c r="LVJ19" s="136"/>
      <c r="LVK19" s="136"/>
      <c r="LVL19" s="136"/>
      <c r="LVM19" s="136"/>
      <c r="LVN19" s="136"/>
      <c r="LVO19" s="136"/>
      <c r="LVP19" s="136"/>
      <c r="LVQ19" s="136"/>
      <c r="LVR19" s="136"/>
      <c r="LVS19" s="136"/>
      <c r="LVT19" s="136"/>
      <c r="LVU19" s="136"/>
      <c r="LVV19" s="136"/>
      <c r="LVW19" s="136"/>
      <c r="LVX19" s="136"/>
      <c r="LVY19" s="136"/>
      <c r="LVZ19" s="136"/>
      <c r="LWA19" s="136"/>
      <c r="LWB19" s="136"/>
      <c r="LWC19" s="136"/>
      <c r="LWD19" s="136"/>
      <c r="LWE19" s="136"/>
      <c r="LWF19" s="136"/>
      <c r="LWG19" s="136"/>
      <c r="LWH19" s="136"/>
      <c r="LWI19" s="136"/>
      <c r="LWJ19" s="136"/>
      <c r="LWK19" s="136"/>
      <c r="LWL19" s="136"/>
      <c r="LWM19" s="136"/>
      <c r="LWN19" s="136"/>
      <c r="LWO19" s="136"/>
      <c r="LWP19" s="136"/>
      <c r="LWQ19" s="136"/>
      <c r="LWR19" s="136"/>
      <c r="LWS19" s="136"/>
      <c r="LWT19" s="136"/>
      <c r="LWU19" s="136"/>
      <c r="LWV19" s="136"/>
      <c r="LWW19" s="136"/>
      <c r="LWX19" s="136"/>
      <c r="LWY19" s="136"/>
      <c r="LWZ19" s="136"/>
      <c r="LXA19" s="136"/>
      <c r="LXB19" s="136"/>
      <c r="LXC19" s="136"/>
      <c r="LXD19" s="136"/>
      <c r="LXE19" s="136"/>
      <c r="LXF19" s="136"/>
      <c r="LXG19" s="136"/>
      <c r="LXH19" s="136"/>
      <c r="LXI19" s="136"/>
      <c r="LXJ19" s="136"/>
      <c r="LXK19" s="136"/>
      <c r="LXL19" s="136"/>
      <c r="LXM19" s="136"/>
      <c r="LXN19" s="136"/>
      <c r="LXO19" s="136"/>
      <c r="LXP19" s="136"/>
      <c r="LXQ19" s="136"/>
      <c r="LXR19" s="136"/>
      <c r="LXS19" s="136"/>
      <c r="LXT19" s="136"/>
      <c r="LXU19" s="136"/>
      <c r="LXV19" s="136"/>
      <c r="LXW19" s="136"/>
      <c r="LXX19" s="136"/>
      <c r="LXY19" s="136"/>
      <c r="LXZ19" s="136"/>
      <c r="LYA19" s="136"/>
      <c r="LYB19" s="136"/>
      <c r="LYC19" s="136"/>
      <c r="LYD19" s="136"/>
      <c r="LYE19" s="136"/>
      <c r="LYF19" s="136"/>
      <c r="LYG19" s="136"/>
      <c r="LYH19" s="136"/>
      <c r="LYI19" s="136"/>
      <c r="LYJ19" s="136"/>
      <c r="LYK19" s="136"/>
      <c r="LYL19" s="136"/>
      <c r="LYM19" s="136"/>
      <c r="LYN19" s="136"/>
      <c r="LYO19" s="136"/>
      <c r="LYP19" s="136"/>
      <c r="LYQ19" s="136"/>
      <c r="LYR19" s="136"/>
      <c r="LYS19" s="136"/>
      <c r="LYT19" s="136"/>
      <c r="LYU19" s="136"/>
      <c r="LYV19" s="136"/>
      <c r="LYW19" s="136"/>
      <c r="LYX19" s="136"/>
      <c r="LYY19" s="136"/>
      <c r="LYZ19" s="136"/>
      <c r="LZA19" s="136"/>
      <c r="LZB19" s="136"/>
      <c r="LZC19" s="136"/>
      <c r="LZD19" s="136"/>
      <c r="LZE19" s="136"/>
      <c r="LZF19" s="136"/>
      <c r="LZG19" s="136"/>
      <c r="LZH19" s="136"/>
      <c r="LZI19" s="136"/>
      <c r="LZJ19" s="136"/>
      <c r="LZK19" s="136"/>
      <c r="LZL19" s="136"/>
      <c r="LZM19" s="136"/>
      <c r="LZN19" s="136"/>
      <c r="LZO19" s="136"/>
      <c r="LZP19" s="136"/>
      <c r="LZQ19" s="136"/>
      <c r="LZR19" s="136"/>
      <c r="LZS19" s="136"/>
      <c r="LZT19" s="136"/>
      <c r="LZU19" s="136"/>
      <c r="LZV19" s="136"/>
      <c r="LZW19" s="136"/>
      <c r="LZX19" s="136"/>
      <c r="LZY19" s="136"/>
      <c r="LZZ19" s="136"/>
      <c r="MAA19" s="136"/>
      <c r="MAB19" s="136"/>
      <c r="MAC19" s="136"/>
      <c r="MAD19" s="136"/>
      <c r="MAE19" s="136"/>
      <c r="MAF19" s="136"/>
      <c r="MAG19" s="136"/>
      <c r="MAH19" s="136"/>
      <c r="MAI19" s="136"/>
      <c r="MAJ19" s="136"/>
      <c r="MAK19" s="136"/>
      <c r="MAL19" s="136"/>
      <c r="MAM19" s="136"/>
      <c r="MAN19" s="136"/>
      <c r="MAO19" s="136"/>
      <c r="MAP19" s="136"/>
      <c r="MAQ19" s="136"/>
      <c r="MAR19" s="136"/>
      <c r="MAS19" s="136"/>
      <c r="MAT19" s="136"/>
      <c r="MAU19" s="136"/>
      <c r="MAV19" s="136"/>
      <c r="MAW19" s="136"/>
      <c r="MAX19" s="136"/>
      <c r="MAY19" s="136"/>
      <c r="MAZ19" s="136"/>
      <c r="MBA19" s="136"/>
      <c r="MBB19" s="136"/>
      <c r="MBC19" s="136"/>
      <c r="MBD19" s="136"/>
      <c r="MBE19" s="136"/>
      <c r="MBF19" s="136"/>
      <c r="MBG19" s="136"/>
      <c r="MBH19" s="136"/>
      <c r="MBI19" s="136"/>
      <c r="MBJ19" s="136"/>
      <c r="MBK19" s="136"/>
      <c r="MBL19" s="136"/>
      <c r="MBM19" s="136"/>
      <c r="MBN19" s="136"/>
      <c r="MBO19" s="136"/>
      <c r="MBP19" s="136"/>
      <c r="MBQ19" s="136"/>
      <c r="MBR19" s="136"/>
      <c r="MBS19" s="136"/>
      <c r="MBT19" s="136"/>
      <c r="MBU19" s="136"/>
      <c r="MBV19" s="136"/>
      <c r="MBW19" s="136"/>
      <c r="MBX19" s="136"/>
      <c r="MBY19" s="136"/>
      <c r="MBZ19" s="136"/>
      <c r="MCA19" s="136"/>
      <c r="MCB19" s="136"/>
      <c r="MCC19" s="136"/>
      <c r="MCD19" s="136"/>
      <c r="MCE19" s="136"/>
      <c r="MCF19" s="136"/>
      <c r="MCG19" s="136"/>
      <c r="MCH19" s="136"/>
      <c r="MCI19" s="136"/>
      <c r="MCJ19" s="136"/>
      <c r="MCK19" s="136"/>
      <c r="MCL19" s="136"/>
      <c r="MCM19" s="136"/>
      <c r="MCN19" s="136"/>
      <c r="MCO19" s="136"/>
      <c r="MCP19" s="136"/>
      <c r="MCQ19" s="136"/>
      <c r="MCR19" s="136"/>
      <c r="MCS19" s="136"/>
      <c r="MCT19" s="136"/>
      <c r="MCU19" s="136"/>
      <c r="MCV19" s="136"/>
      <c r="MCW19" s="136"/>
      <c r="MCX19" s="136"/>
      <c r="MCY19" s="136"/>
      <c r="MCZ19" s="136"/>
      <c r="MDA19" s="136"/>
      <c r="MDB19" s="136"/>
      <c r="MDC19" s="136"/>
      <c r="MDD19" s="136"/>
      <c r="MDE19" s="136"/>
      <c r="MDF19" s="136"/>
      <c r="MDG19" s="136"/>
      <c r="MDH19" s="136"/>
      <c r="MDI19" s="136"/>
      <c r="MDJ19" s="136"/>
      <c r="MDK19" s="136"/>
      <c r="MDL19" s="136"/>
      <c r="MDM19" s="136"/>
      <c r="MDN19" s="136"/>
      <c r="MDO19" s="136"/>
      <c r="MDP19" s="136"/>
      <c r="MDQ19" s="136"/>
      <c r="MDR19" s="136"/>
      <c r="MDS19" s="136"/>
      <c r="MDT19" s="136"/>
      <c r="MDU19" s="136"/>
      <c r="MDV19" s="136"/>
      <c r="MDW19" s="136"/>
      <c r="MDX19" s="136"/>
      <c r="MDY19" s="136"/>
      <c r="MDZ19" s="136"/>
      <c r="MEA19" s="136"/>
      <c r="MEB19" s="136"/>
      <c r="MEC19" s="136"/>
      <c r="MED19" s="136"/>
      <c r="MEE19" s="136"/>
      <c r="MEF19" s="136"/>
      <c r="MEG19" s="136"/>
      <c r="MEH19" s="136"/>
      <c r="MEI19" s="136"/>
      <c r="MEJ19" s="136"/>
      <c r="MEK19" s="136"/>
      <c r="MEL19" s="136"/>
      <c r="MEM19" s="136"/>
      <c r="MEN19" s="136"/>
      <c r="MEO19" s="136"/>
      <c r="MEP19" s="136"/>
      <c r="MEQ19" s="136"/>
      <c r="MER19" s="136"/>
      <c r="MES19" s="136"/>
      <c r="MET19" s="136"/>
      <c r="MEU19" s="136"/>
      <c r="MEV19" s="136"/>
      <c r="MEW19" s="136"/>
      <c r="MEX19" s="136"/>
      <c r="MEY19" s="136"/>
      <c r="MEZ19" s="136"/>
      <c r="MFA19" s="136"/>
      <c r="MFB19" s="136"/>
      <c r="MFC19" s="136"/>
      <c r="MFD19" s="136"/>
      <c r="MFE19" s="136"/>
      <c r="MFF19" s="136"/>
      <c r="MFG19" s="136"/>
      <c r="MFH19" s="136"/>
      <c r="MFI19" s="136"/>
      <c r="MFJ19" s="136"/>
      <c r="MFK19" s="136"/>
      <c r="MFL19" s="136"/>
      <c r="MFM19" s="136"/>
      <c r="MFN19" s="136"/>
      <c r="MFO19" s="136"/>
      <c r="MFP19" s="136"/>
      <c r="MFQ19" s="136"/>
      <c r="MFR19" s="136"/>
      <c r="MFS19" s="136"/>
      <c r="MFT19" s="136"/>
      <c r="MFU19" s="136"/>
      <c r="MFV19" s="136"/>
      <c r="MFW19" s="136"/>
      <c r="MFX19" s="136"/>
      <c r="MFY19" s="136"/>
      <c r="MFZ19" s="136"/>
      <c r="MGA19" s="136"/>
      <c r="MGB19" s="136"/>
      <c r="MGC19" s="136"/>
      <c r="MGD19" s="136"/>
      <c r="MGE19" s="136"/>
      <c r="MGF19" s="136"/>
      <c r="MGG19" s="136"/>
      <c r="MGH19" s="136"/>
      <c r="MGI19" s="136"/>
      <c r="MGJ19" s="136"/>
      <c r="MGK19" s="136"/>
      <c r="MGL19" s="136"/>
      <c r="MGM19" s="136"/>
      <c r="MGN19" s="136"/>
      <c r="MGO19" s="136"/>
      <c r="MGP19" s="136"/>
      <c r="MGQ19" s="136"/>
      <c r="MGR19" s="136"/>
      <c r="MGS19" s="136"/>
      <c r="MGT19" s="136"/>
      <c r="MGU19" s="136"/>
      <c r="MGV19" s="136"/>
      <c r="MGW19" s="136"/>
      <c r="MGX19" s="136"/>
      <c r="MGY19" s="136"/>
      <c r="MGZ19" s="136"/>
      <c r="MHA19" s="136"/>
      <c r="MHB19" s="136"/>
      <c r="MHC19" s="136"/>
      <c r="MHD19" s="136"/>
      <c r="MHE19" s="136"/>
      <c r="MHF19" s="136"/>
      <c r="MHG19" s="136"/>
      <c r="MHH19" s="136"/>
      <c r="MHI19" s="136"/>
      <c r="MHJ19" s="136"/>
      <c r="MHK19" s="136"/>
      <c r="MHL19" s="136"/>
      <c r="MHM19" s="136"/>
      <c r="MHN19" s="136"/>
      <c r="MHO19" s="136"/>
      <c r="MHP19" s="136"/>
      <c r="MHQ19" s="136"/>
      <c r="MHR19" s="136"/>
      <c r="MHS19" s="136"/>
      <c r="MHT19" s="136"/>
      <c r="MHU19" s="136"/>
      <c r="MHV19" s="136"/>
      <c r="MHW19" s="136"/>
      <c r="MHX19" s="136"/>
      <c r="MHY19" s="136"/>
      <c r="MHZ19" s="136"/>
      <c r="MIA19" s="136"/>
      <c r="MIB19" s="136"/>
      <c r="MIC19" s="136"/>
      <c r="MID19" s="136"/>
      <c r="MIE19" s="136"/>
      <c r="MIF19" s="136"/>
      <c r="MIG19" s="136"/>
      <c r="MIH19" s="136"/>
      <c r="MII19" s="136"/>
      <c r="MIJ19" s="136"/>
      <c r="MIK19" s="136"/>
      <c r="MIL19" s="136"/>
      <c r="MIM19" s="136"/>
      <c r="MIN19" s="136"/>
      <c r="MIO19" s="136"/>
      <c r="MIP19" s="136"/>
      <c r="MIQ19" s="136"/>
      <c r="MIR19" s="136"/>
      <c r="MIS19" s="136"/>
      <c r="MIT19" s="136"/>
      <c r="MIU19" s="136"/>
      <c r="MIV19" s="136"/>
      <c r="MIW19" s="136"/>
      <c r="MIX19" s="136"/>
      <c r="MIY19" s="136"/>
      <c r="MIZ19" s="136"/>
      <c r="MJA19" s="136"/>
      <c r="MJB19" s="136"/>
      <c r="MJC19" s="136"/>
      <c r="MJD19" s="136"/>
      <c r="MJE19" s="136"/>
      <c r="MJF19" s="136"/>
      <c r="MJG19" s="136"/>
      <c r="MJH19" s="136"/>
      <c r="MJI19" s="136"/>
      <c r="MJJ19" s="136"/>
      <c r="MJK19" s="136"/>
      <c r="MJL19" s="136"/>
      <c r="MJM19" s="136"/>
      <c r="MJN19" s="136"/>
      <c r="MJO19" s="136"/>
      <c r="MJP19" s="136"/>
      <c r="MJQ19" s="136"/>
      <c r="MJR19" s="136"/>
      <c r="MJS19" s="136"/>
      <c r="MJT19" s="136"/>
      <c r="MJU19" s="136"/>
      <c r="MJV19" s="136"/>
      <c r="MJW19" s="136"/>
      <c r="MJX19" s="136"/>
      <c r="MJY19" s="136"/>
      <c r="MJZ19" s="136"/>
      <c r="MKA19" s="136"/>
      <c r="MKB19" s="136"/>
      <c r="MKC19" s="136"/>
      <c r="MKD19" s="136"/>
      <c r="MKE19" s="136"/>
      <c r="MKF19" s="136"/>
      <c r="MKG19" s="136"/>
      <c r="MKH19" s="136"/>
      <c r="MKI19" s="136"/>
      <c r="MKJ19" s="136"/>
      <c r="MKK19" s="136"/>
      <c r="MKL19" s="136"/>
      <c r="MKM19" s="136"/>
      <c r="MKN19" s="136"/>
      <c r="MKO19" s="136"/>
      <c r="MKP19" s="136"/>
      <c r="MKQ19" s="136"/>
      <c r="MKR19" s="136"/>
      <c r="MKS19" s="136"/>
      <c r="MKT19" s="136"/>
      <c r="MKU19" s="136"/>
      <c r="MKV19" s="136"/>
      <c r="MKW19" s="136"/>
      <c r="MKX19" s="136"/>
      <c r="MKY19" s="136"/>
      <c r="MKZ19" s="136"/>
      <c r="MLA19" s="136"/>
      <c r="MLB19" s="136"/>
      <c r="MLC19" s="136"/>
      <c r="MLD19" s="136"/>
      <c r="MLE19" s="136"/>
      <c r="MLF19" s="136"/>
      <c r="MLG19" s="136"/>
      <c r="MLH19" s="136"/>
      <c r="MLI19" s="136"/>
      <c r="MLJ19" s="136"/>
      <c r="MLK19" s="136"/>
      <c r="MLL19" s="136"/>
      <c r="MLM19" s="136"/>
      <c r="MLN19" s="136"/>
      <c r="MLO19" s="136"/>
      <c r="MLP19" s="136"/>
      <c r="MLQ19" s="136"/>
      <c r="MLR19" s="136"/>
      <c r="MLS19" s="136"/>
      <c r="MLT19" s="136"/>
      <c r="MLU19" s="136"/>
      <c r="MLV19" s="136"/>
      <c r="MLW19" s="136"/>
      <c r="MLX19" s="136"/>
      <c r="MLY19" s="136"/>
      <c r="MLZ19" s="136"/>
      <c r="MMA19" s="136"/>
      <c r="MMB19" s="136"/>
      <c r="MMC19" s="136"/>
      <c r="MMD19" s="136"/>
      <c r="MME19" s="136"/>
      <c r="MMF19" s="136"/>
      <c r="MMG19" s="136"/>
      <c r="MMH19" s="136"/>
      <c r="MMI19" s="136"/>
      <c r="MMJ19" s="136"/>
      <c r="MMK19" s="136"/>
      <c r="MML19" s="136"/>
      <c r="MMM19" s="136"/>
      <c r="MMN19" s="136"/>
      <c r="MMO19" s="136"/>
      <c r="MMP19" s="136"/>
      <c r="MMQ19" s="136"/>
      <c r="MMR19" s="136"/>
      <c r="MMS19" s="136"/>
      <c r="MMT19" s="136"/>
      <c r="MMU19" s="136"/>
      <c r="MMV19" s="136"/>
      <c r="MMW19" s="136"/>
      <c r="MMX19" s="136"/>
      <c r="MMY19" s="136"/>
      <c r="MMZ19" s="136"/>
      <c r="MNA19" s="136"/>
      <c r="MNB19" s="136"/>
      <c r="MNC19" s="136"/>
      <c r="MND19" s="136"/>
      <c r="MNE19" s="136"/>
      <c r="MNF19" s="136"/>
      <c r="MNG19" s="136"/>
      <c r="MNH19" s="136"/>
      <c r="MNI19" s="136"/>
      <c r="MNJ19" s="136"/>
      <c r="MNK19" s="136"/>
      <c r="MNL19" s="136"/>
      <c r="MNM19" s="136"/>
      <c r="MNN19" s="136"/>
      <c r="MNO19" s="136"/>
      <c r="MNP19" s="136"/>
      <c r="MNQ19" s="136"/>
      <c r="MNR19" s="136"/>
      <c r="MNS19" s="136"/>
      <c r="MNT19" s="136"/>
      <c r="MNU19" s="136"/>
      <c r="MNV19" s="136"/>
      <c r="MNW19" s="136"/>
      <c r="MNX19" s="136"/>
      <c r="MNY19" s="136"/>
      <c r="MNZ19" s="136"/>
      <c r="MOA19" s="136"/>
      <c r="MOB19" s="136"/>
      <c r="MOC19" s="136"/>
      <c r="MOD19" s="136"/>
      <c r="MOE19" s="136"/>
      <c r="MOF19" s="136"/>
      <c r="MOG19" s="136"/>
      <c r="MOH19" s="136"/>
      <c r="MOI19" s="136"/>
      <c r="MOJ19" s="136"/>
      <c r="MOK19" s="136"/>
      <c r="MOL19" s="136"/>
      <c r="MOM19" s="136"/>
      <c r="MON19" s="136"/>
      <c r="MOO19" s="136"/>
      <c r="MOP19" s="136"/>
      <c r="MOQ19" s="136"/>
      <c r="MOR19" s="136"/>
      <c r="MOS19" s="136"/>
      <c r="MOT19" s="136"/>
      <c r="MOU19" s="136"/>
      <c r="MOV19" s="136"/>
      <c r="MOW19" s="136"/>
      <c r="MOX19" s="136"/>
      <c r="MOY19" s="136"/>
      <c r="MOZ19" s="136"/>
      <c r="MPA19" s="136"/>
      <c r="MPB19" s="136"/>
      <c r="MPC19" s="136"/>
      <c r="MPD19" s="136"/>
      <c r="MPE19" s="136"/>
      <c r="MPF19" s="136"/>
      <c r="MPG19" s="136"/>
      <c r="MPH19" s="136"/>
      <c r="MPI19" s="136"/>
      <c r="MPJ19" s="136"/>
      <c r="MPK19" s="136"/>
      <c r="MPL19" s="136"/>
      <c r="MPM19" s="136"/>
      <c r="MPN19" s="136"/>
      <c r="MPO19" s="136"/>
      <c r="MPP19" s="136"/>
      <c r="MPQ19" s="136"/>
      <c r="MPR19" s="136"/>
      <c r="MPS19" s="136"/>
      <c r="MPT19" s="136"/>
      <c r="MPU19" s="136"/>
      <c r="MPV19" s="136"/>
      <c r="MPW19" s="136"/>
      <c r="MPX19" s="136"/>
      <c r="MPY19" s="136"/>
      <c r="MPZ19" s="136"/>
      <c r="MQA19" s="136"/>
      <c r="MQB19" s="136"/>
      <c r="MQC19" s="136"/>
      <c r="MQD19" s="136"/>
      <c r="MQE19" s="136"/>
      <c r="MQF19" s="136"/>
      <c r="MQG19" s="136"/>
      <c r="MQH19" s="136"/>
      <c r="MQI19" s="136"/>
      <c r="MQJ19" s="136"/>
      <c r="MQK19" s="136"/>
      <c r="MQL19" s="136"/>
      <c r="MQM19" s="136"/>
      <c r="MQN19" s="136"/>
      <c r="MQO19" s="136"/>
      <c r="MQP19" s="136"/>
      <c r="MQQ19" s="136"/>
      <c r="MQR19" s="136"/>
      <c r="MQS19" s="136"/>
      <c r="MQT19" s="136"/>
      <c r="MQU19" s="136"/>
      <c r="MQV19" s="136"/>
      <c r="MQW19" s="136"/>
      <c r="MQX19" s="136"/>
      <c r="MQY19" s="136"/>
      <c r="MQZ19" s="136"/>
      <c r="MRA19" s="136"/>
      <c r="MRB19" s="136"/>
      <c r="MRC19" s="136"/>
      <c r="MRD19" s="136"/>
      <c r="MRE19" s="136"/>
      <c r="MRF19" s="136"/>
      <c r="MRG19" s="136"/>
      <c r="MRH19" s="136"/>
      <c r="MRI19" s="136"/>
      <c r="MRJ19" s="136"/>
      <c r="MRK19" s="136"/>
      <c r="MRL19" s="136"/>
      <c r="MRM19" s="136"/>
      <c r="MRN19" s="136"/>
      <c r="MRO19" s="136"/>
      <c r="MRP19" s="136"/>
      <c r="MRQ19" s="136"/>
      <c r="MRR19" s="136"/>
      <c r="MRS19" s="136"/>
      <c r="MRT19" s="136"/>
      <c r="MRU19" s="136"/>
      <c r="MRV19" s="136"/>
      <c r="MRW19" s="136"/>
      <c r="MRX19" s="136"/>
      <c r="MRY19" s="136"/>
      <c r="MRZ19" s="136"/>
      <c r="MSA19" s="136"/>
      <c r="MSB19" s="136"/>
      <c r="MSC19" s="136"/>
      <c r="MSD19" s="136"/>
      <c r="MSE19" s="136"/>
      <c r="MSF19" s="136"/>
      <c r="MSG19" s="136"/>
      <c r="MSH19" s="136"/>
      <c r="MSI19" s="136"/>
      <c r="MSJ19" s="136"/>
      <c r="MSK19" s="136"/>
      <c r="MSL19" s="136"/>
      <c r="MSM19" s="136"/>
      <c r="MSN19" s="136"/>
      <c r="MSO19" s="136"/>
      <c r="MSP19" s="136"/>
      <c r="MSQ19" s="136"/>
      <c r="MSR19" s="136"/>
      <c r="MSS19" s="136"/>
      <c r="MST19" s="136"/>
      <c r="MSU19" s="136"/>
      <c r="MSV19" s="136"/>
      <c r="MSW19" s="136"/>
      <c r="MSX19" s="136"/>
      <c r="MSY19" s="136"/>
      <c r="MSZ19" s="136"/>
      <c r="MTA19" s="136"/>
      <c r="MTB19" s="136"/>
      <c r="MTC19" s="136"/>
      <c r="MTD19" s="136"/>
      <c r="MTE19" s="136"/>
      <c r="MTF19" s="136"/>
      <c r="MTG19" s="136"/>
      <c r="MTH19" s="136"/>
      <c r="MTI19" s="136"/>
      <c r="MTJ19" s="136"/>
      <c r="MTK19" s="136"/>
      <c r="MTL19" s="136"/>
      <c r="MTM19" s="136"/>
      <c r="MTN19" s="136"/>
      <c r="MTO19" s="136"/>
      <c r="MTP19" s="136"/>
      <c r="MTQ19" s="136"/>
      <c r="MTR19" s="136"/>
      <c r="MTS19" s="136"/>
      <c r="MTT19" s="136"/>
      <c r="MTU19" s="136"/>
      <c r="MTV19" s="136"/>
      <c r="MTW19" s="136"/>
      <c r="MTX19" s="136"/>
      <c r="MTY19" s="136"/>
      <c r="MTZ19" s="136"/>
      <c r="MUA19" s="136"/>
      <c r="MUB19" s="136"/>
      <c r="MUC19" s="136"/>
      <c r="MUD19" s="136"/>
      <c r="MUE19" s="136"/>
      <c r="MUF19" s="136"/>
      <c r="MUG19" s="136"/>
      <c r="MUH19" s="136"/>
      <c r="MUI19" s="136"/>
      <c r="MUJ19" s="136"/>
      <c r="MUK19" s="136"/>
      <c r="MUL19" s="136"/>
      <c r="MUM19" s="136"/>
      <c r="MUN19" s="136"/>
      <c r="MUO19" s="136"/>
      <c r="MUP19" s="136"/>
      <c r="MUQ19" s="136"/>
      <c r="MUR19" s="136"/>
      <c r="MUS19" s="136"/>
      <c r="MUT19" s="136"/>
      <c r="MUU19" s="136"/>
      <c r="MUV19" s="136"/>
      <c r="MUW19" s="136"/>
      <c r="MUX19" s="136"/>
      <c r="MUY19" s="136"/>
      <c r="MUZ19" s="136"/>
      <c r="MVA19" s="136"/>
      <c r="MVB19" s="136"/>
      <c r="MVC19" s="136"/>
      <c r="MVD19" s="136"/>
      <c r="MVE19" s="136"/>
      <c r="MVF19" s="136"/>
      <c r="MVG19" s="136"/>
      <c r="MVH19" s="136"/>
      <c r="MVI19" s="136"/>
      <c r="MVJ19" s="136"/>
      <c r="MVK19" s="136"/>
      <c r="MVL19" s="136"/>
      <c r="MVM19" s="136"/>
      <c r="MVN19" s="136"/>
      <c r="MVO19" s="136"/>
      <c r="MVP19" s="136"/>
      <c r="MVQ19" s="136"/>
      <c r="MVR19" s="136"/>
      <c r="MVS19" s="136"/>
      <c r="MVT19" s="136"/>
      <c r="MVU19" s="136"/>
      <c r="MVV19" s="136"/>
      <c r="MVW19" s="136"/>
      <c r="MVX19" s="136"/>
      <c r="MVY19" s="136"/>
      <c r="MVZ19" s="136"/>
      <c r="MWA19" s="136"/>
      <c r="MWB19" s="136"/>
      <c r="MWC19" s="136"/>
      <c r="MWD19" s="136"/>
      <c r="MWE19" s="136"/>
      <c r="MWF19" s="136"/>
      <c r="MWG19" s="136"/>
      <c r="MWH19" s="136"/>
      <c r="MWI19" s="136"/>
      <c r="MWJ19" s="136"/>
      <c r="MWK19" s="136"/>
      <c r="MWL19" s="136"/>
      <c r="MWM19" s="136"/>
      <c r="MWN19" s="136"/>
      <c r="MWO19" s="136"/>
      <c r="MWP19" s="136"/>
      <c r="MWQ19" s="136"/>
      <c r="MWR19" s="136"/>
      <c r="MWS19" s="136"/>
      <c r="MWT19" s="136"/>
      <c r="MWU19" s="136"/>
      <c r="MWV19" s="136"/>
      <c r="MWW19" s="136"/>
      <c r="MWX19" s="136"/>
      <c r="MWY19" s="136"/>
      <c r="MWZ19" s="136"/>
      <c r="MXA19" s="136"/>
      <c r="MXB19" s="136"/>
      <c r="MXC19" s="136"/>
      <c r="MXD19" s="136"/>
      <c r="MXE19" s="136"/>
      <c r="MXF19" s="136"/>
      <c r="MXG19" s="136"/>
      <c r="MXH19" s="136"/>
      <c r="MXI19" s="136"/>
      <c r="MXJ19" s="136"/>
      <c r="MXK19" s="136"/>
      <c r="MXL19" s="136"/>
      <c r="MXM19" s="136"/>
      <c r="MXN19" s="136"/>
      <c r="MXO19" s="136"/>
      <c r="MXP19" s="136"/>
      <c r="MXQ19" s="136"/>
      <c r="MXR19" s="136"/>
      <c r="MXS19" s="136"/>
      <c r="MXT19" s="136"/>
      <c r="MXU19" s="136"/>
      <c r="MXV19" s="136"/>
      <c r="MXW19" s="136"/>
      <c r="MXX19" s="136"/>
      <c r="MXY19" s="136"/>
      <c r="MXZ19" s="136"/>
      <c r="MYA19" s="136"/>
      <c r="MYB19" s="136"/>
      <c r="MYC19" s="136"/>
      <c r="MYD19" s="136"/>
      <c r="MYE19" s="136"/>
      <c r="MYF19" s="136"/>
      <c r="MYG19" s="136"/>
      <c r="MYH19" s="136"/>
      <c r="MYI19" s="136"/>
      <c r="MYJ19" s="136"/>
      <c r="MYK19" s="136"/>
      <c r="MYL19" s="136"/>
      <c r="MYM19" s="136"/>
      <c r="MYN19" s="136"/>
      <c r="MYO19" s="136"/>
      <c r="MYP19" s="136"/>
      <c r="MYQ19" s="136"/>
      <c r="MYR19" s="136"/>
      <c r="MYS19" s="136"/>
      <c r="MYT19" s="136"/>
      <c r="MYU19" s="136"/>
      <c r="MYV19" s="136"/>
      <c r="MYW19" s="136"/>
      <c r="MYX19" s="136"/>
      <c r="MYY19" s="136"/>
      <c r="MYZ19" s="136"/>
      <c r="MZA19" s="136"/>
      <c r="MZB19" s="136"/>
      <c r="MZC19" s="136"/>
      <c r="MZD19" s="136"/>
      <c r="MZE19" s="136"/>
      <c r="MZF19" s="136"/>
      <c r="MZG19" s="136"/>
      <c r="MZH19" s="136"/>
      <c r="MZI19" s="136"/>
      <c r="MZJ19" s="136"/>
      <c r="MZK19" s="136"/>
      <c r="MZL19" s="136"/>
      <c r="MZM19" s="136"/>
      <c r="MZN19" s="136"/>
      <c r="MZO19" s="136"/>
      <c r="MZP19" s="136"/>
      <c r="MZQ19" s="136"/>
      <c r="MZR19" s="136"/>
      <c r="MZS19" s="136"/>
      <c r="MZT19" s="136"/>
      <c r="MZU19" s="136"/>
      <c r="MZV19" s="136"/>
      <c r="MZW19" s="136"/>
      <c r="MZX19" s="136"/>
      <c r="MZY19" s="136"/>
      <c r="MZZ19" s="136"/>
      <c r="NAA19" s="136"/>
      <c r="NAB19" s="136"/>
      <c r="NAC19" s="136"/>
      <c r="NAD19" s="136"/>
      <c r="NAE19" s="136"/>
      <c r="NAF19" s="136"/>
      <c r="NAG19" s="136"/>
      <c r="NAH19" s="136"/>
      <c r="NAI19" s="136"/>
      <c r="NAJ19" s="136"/>
      <c r="NAK19" s="136"/>
      <c r="NAL19" s="136"/>
      <c r="NAM19" s="136"/>
      <c r="NAN19" s="136"/>
      <c r="NAO19" s="136"/>
      <c r="NAP19" s="136"/>
      <c r="NAQ19" s="136"/>
      <c r="NAR19" s="136"/>
      <c r="NAS19" s="136"/>
      <c r="NAT19" s="136"/>
      <c r="NAU19" s="136"/>
      <c r="NAV19" s="136"/>
      <c r="NAW19" s="136"/>
      <c r="NAX19" s="136"/>
      <c r="NAY19" s="136"/>
      <c r="NAZ19" s="136"/>
      <c r="NBA19" s="136"/>
      <c r="NBB19" s="136"/>
      <c r="NBC19" s="136"/>
      <c r="NBD19" s="136"/>
      <c r="NBE19" s="136"/>
      <c r="NBF19" s="136"/>
      <c r="NBG19" s="136"/>
      <c r="NBH19" s="136"/>
      <c r="NBI19" s="136"/>
      <c r="NBJ19" s="136"/>
      <c r="NBK19" s="136"/>
      <c r="NBL19" s="136"/>
      <c r="NBM19" s="136"/>
      <c r="NBN19" s="136"/>
      <c r="NBO19" s="136"/>
      <c r="NBP19" s="136"/>
      <c r="NBQ19" s="136"/>
      <c r="NBR19" s="136"/>
      <c r="NBS19" s="136"/>
      <c r="NBT19" s="136"/>
      <c r="NBU19" s="136"/>
      <c r="NBV19" s="136"/>
      <c r="NBW19" s="136"/>
      <c r="NBX19" s="136"/>
      <c r="NBY19" s="136"/>
      <c r="NBZ19" s="136"/>
      <c r="NCA19" s="136"/>
      <c r="NCB19" s="136"/>
      <c r="NCC19" s="136"/>
      <c r="NCD19" s="136"/>
      <c r="NCE19" s="136"/>
      <c r="NCF19" s="136"/>
      <c r="NCG19" s="136"/>
      <c r="NCH19" s="136"/>
      <c r="NCI19" s="136"/>
      <c r="NCJ19" s="136"/>
      <c r="NCK19" s="136"/>
      <c r="NCL19" s="136"/>
      <c r="NCM19" s="136"/>
      <c r="NCN19" s="136"/>
      <c r="NCO19" s="136"/>
      <c r="NCP19" s="136"/>
      <c r="NCQ19" s="136"/>
      <c r="NCR19" s="136"/>
      <c r="NCS19" s="136"/>
      <c r="NCT19" s="136"/>
      <c r="NCU19" s="136"/>
      <c r="NCV19" s="136"/>
      <c r="NCW19" s="136"/>
      <c r="NCX19" s="136"/>
      <c r="NCY19" s="136"/>
      <c r="NCZ19" s="136"/>
      <c r="NDA19" s="136"/>
      <c r="NDB19" s="136"/>
      <c r="NDC19" s="136"/>
      <c r="NDD19" s="136"/>
      <c r="NDE19" s="136"/>
      <c r="NDF19" s="136"/>
      <c r="NDG19" s="136"/>
      <c r="NDH19" s="136"/>
      <c r="NDI19" s="136"/>
      <c r="NDJ19" s="136"/>
      <c r="NDK19" s="136"/>
      <c r="NDL19" s="136"/>
      <c r="NDM19" s="136"/>
      <c r="NDN19" s="136"/>
      <c r="NDO19" s="136"/>
      <c r="NDP19" s="136"/>
      <c r="NDQ19" s="136"/>
      <c r="NDR19" s="136"/>
      <c r="NDS19" s="136"/>
      <c r="NDT19" s="136"/>
      <c r="NDU19" s="136"/>
      <c r="NDV19" s="136"/>
      <c r="NDW19" s="136"/>
      <c r="NDX19" s="136"/>
      <c r="NDY19" s="136"/>
      <c r="NDZ19" s="136"/>
      <c r="NEA19" s="136"/>
      <c r="NEB19" s="136"/>
      <c r="NEC19" s="136"/>
      <c r="NED19" s="136"/>
      <c r="NEE19" s="136"/>
      <c r="NEF19" s="136"/>
      <c r="NEG19" s="136"/>
      <c r="NEH19" s="136"/>
      <c r="NEI19" s="136"/>
      <c r="NEJ19" s="136"/>
      <c r="NEK19" s="136"/>
      <c r="NEL19" s="136"/>
      <c r="NEM19" s="136"/>
      <c r="NEN19" s="136"/>
      <c r="NEO19" s="136"/>
      <c r="NEP19" s="136"/>
      <c r="NEQ19" s="136"/>
      <c r="NER19" s="136"/>
      <c r="NES19" s="136"/>
      <c r="NET19" s="136"/>
      <c r="NEU19" s="136"/>
      <c r="NEV19" s="136"/>
      <c r="NEW19" s="136"/>
      <c r="NEX19" s="136"/>
      <c r="NEY19" s="136"/>
      <c r="NEZ19" s="136"/>
      <c r="NFA19" s="136"/>
      <c r="NFB19" s="136"/>
      <c r="NFC19" s="136"/>
      <c r="NFD19" s="136"/>
      <c r="NFE19" s="136"/>
      <c r="NFF19" s="136"/>
      <c r="NFG19" s="136"/>
      <c r="NFH19" s="136"/>
      <c r="NFI19" s="136"/>
      <c r="NFJ19" s="136"/>
      <c r="NFK19" s="136"/>
      <c r="NFL19" s="136"/>
      <c r="NFM19" s="136"/>
      <c r="NFN19" s="136"/>
      <c r="NFO19" s="136"/>
      <c r="NFP19" s="136"/>
      <c r="NFQ19" s="136"/>
      <c r="NFR19" s="136"/>
      <c r="NFS19" s="136"/>
      <c r="NFT19" s="136"/>
      <c r="NFU19" s="136"/>
      <c r="NFV19" s="136"/>
      <c r="NFW19" s="136"/>
      <c r="NFX19" s="136"/>
      <c r="NFY19" s="136"/>
      <c r="NFZ19" s="136"/>
      <c r="NGA19" s="136"/>
      <c r="NGB19" s="136"/>
      <c r="NGC19" s="136"/>
      <c r="NGD19" s="136"/>
      <c r="NGE19" s="136"/>
      <c r="NGF19" s="136"/>
      <c r="NGG19" s="136"/>
      <c r="NGH19" s="136"/>
      <c r="NGI19" s="136"/>
      <c r="NGJ19" s="136"/>
      <c r="NGK19" s="136"/>
      <c r="NGL19" s="136"/>
      <c r="NGM19" s="136"/>
      <c r="NGN19" s="136"/>
      <c r="NGO19" s="136"/>
      <c r="NGP19" s="136"/>
      <c r="NGQ19" s="136"/>
      <c r="NGR19" s="136"/>
      <c r="NGS19" s="136"/>
      <c r="NGT19" s="136"/>
      <c r="NGU19" s="136"/>
      <c r="NGV19" s="136"/>
      <c r="NGW19" s="136"/>
      <c r="NGX19" s="136"/>
      <c r="NGY19" s="136"/>
      <c r="NGZ19" s="136"/>
      <c r="NHA19" s="136"/>
      <c r="NHB19" s="136"/>
      <c r="NHC19" s="136"/>
      <c r="NHD19" s="136"/>
      <c r="NHE19" s="136"/>
      <c r="NHF19" s="136"/>
      <c r="NHG19" s="136"/>
      <c r="NHH19" s="136"/>
      <c r="NHI19" s="136"/>
      <c r="NHJ19" s="136"/>
      <c r="NHK19" s="136"/>
      <c r="NHL19" s="136"/>
      <c r="NHM19" s="136"/>
      <c r="NHN19" s="136"/>
      <c r="NHO19" s="136"/>
      <c r="NHP19" s="136"/>
      <c r="NHQ19" s="136"/>
      <c r="NHR19" s="136"/>
      <c r="NHS19" s="136"/>
      <c r="NHT19" s="136"/>
      <c r="NHU19" s="136"/>
      <c r="NHV19" s="136"/>
      <c r="NHW19" s="136"/>
      <c r="NHX19" s="136"/>
      <c r="NHY19" s="136"/>
      <c r="NHZ19" s="136"/>
      <c r="NIA19" s="136"/>
      <c r="NIB19" s="136"/>
      <c r="NIC19" s="136"/>
      <c r="NID19" s="136"/>
      <c r="NIE19" s="136"/>
      <c r="NIF19" s="136"/>
      <c r="NIG19" s="136"/>
      <c r="NIH19" s="136"/>
      <c r="NII19" s="136"/>
      <c r="NIJ19" s="136"/>
      <c r="NIK19" s="136"/>
      <c r="NIL19" s="136"/>
      <c r="NIM19" s="136"/>
      <c r="NIN19" s="136"/>
      <c r="NIO19" s="136"/>
      <c r="NIP19" s="136"/>
      <c r="NIQ19" s="136"/>
      <c r="NIR19" s="136"/>
      <c r="NIS19" s="136"/>
      <c r="NIT19" s="136"/>
      <c r="NIU19" s="136"/>
      <c r="NIV19" s="136"/>
      <c r="NIW19" s="136"/>
      <c r="NIX19" s="136"/>
      <c r="NIY19" s="136"/>
      <c r="NIZ19" s="136"/>
      <c r="NJA19" s="136"/>
      <c r="NJB19" s="136"/>
      <c r="NJC19" s="136"/>
      <c r="NJD19" s="136"/>
      <c r="NJE19" s="136"/>
      <c r="NJF19" s="136"/>
      <c r="NJG19" s="136"/>
      <c r="NJH19" s="136"/>
      <c r="NJI19" s="136"/>
      <c r="NJJ19" s="136"/>
      <c r="NJK19" s="136"/>
      <c r="NJL19" s="136"/>
      <c r="NJM19" s="136"/>
      <c r="NJN19" s="136"/>
      <c r="NJO19" s="136"/>
      <c r="NJP19" s="136"/>
      <c r="NJQ19" s="136"/>
      <c r="NJR19" s="136"/>
      <c r="NJS19" s="136"/>
      <c r="NJT19" s="136"/>
      <c r="NJU19" s="136"/>
      <c r="NJV19" s="136"/>
      <c r="NJW19" s="136"/>
      <c r="NJX19" s="136"/>
      <c r="NJY19" s="136"/>
      <c r="NJZ19" s="136"/>
      <c r="NKA19" s="136"/>
      <c r="NKB19" s="136"/>
      <c r="NKC19" s="136"/>
      <c r="NKD19" s="136"/>
      <c r="NKE19" s="136"/>
      <c r="NKF19" s="136"/>
      <c r="NKG19" s="136"/>
      <c r="NKH19" s="136"/>
      <c r="NKI19" s="136"/>
      <c r="NKJ19" s="136"/>
      <c r="NKK19" s="136"/>
      <c r="NKL19" s="136"/>
      <c r="NKM19" s="136"/>
      <c r="NKN19" s="136"/>
      <c r="NKO19" s="136"/>
      <c r="NKP19" s="136"/>
      <c r="NKQ19" s="136"/>
      <c r="NKR19" s="136"/>
      <c r="NKS19" s="136"/>
      <c r="NKT19" s="136"/>
      <c r="NKU19" s="136"/>
      <c r="NKV19" s="136"/>
      <c r="NKW19" s="136"/>
      <c r="NKX19" s="136"/>
      <c r="NKY19" s="136"/>
      <c r="NKZ19" s="136"/>
      <c r="NLA19" s="136"/>
      <c r="NLB19" s="136"/>
      <c r="NLC19" s="136"/>
      <c r="NLD19" s="136"/>
      <c r="NLE19" s="136"/>
      <c r="NLF19" s="136"/>
      <c r="NLG19" s="136"/>
      <c r="NLH19" s="136"/>
      <c r="NLI19" s="136"/>
      <c r="NLJ19" s="136"/>
      <c r="NLK19" s="136"/>
      <c r="NLL19" s="136"/>
      <c r="NLM19" s="136"/>
      <c r="NLN19" s="136"/>
      <c r="NLO19" s="136"/>
      <c r="NLP19" s="136"/>
      <c r="NLQ19" s="136"/>
      <c r="NLR19" s="136"/>
      <c r="NLS19" s="136"/>
      <c r="NLT19" s="136"/>
      <c r="NLU19" s="136"/>
      <c r="NLV19" s="136"/>
      <c r="NLW19" s="136"/>
      <c r="NLX19" s="136"/>
      <c r="NLY19" s="136"/>
      <c r="NLZ19" s="136"/>
      <c r="NMA19" s="136"/>
      <c r="NMB19" s="136"/>
      <c r="NMC19" s="136"/>
      <c r="NMD19" s="136"/>
      <c r="NME19" s="136"/>
      <c r="NMF19" s="136"/>
      <c r="NMG19" s="136"/>
      <c r="NMH19" s="136"/>
      <c r="NMI19" s="136"/>
      <c r="NMJ19" s="136"/>
      <c r="NMK19" s="136"/>
      <c r="NML19" s="136"/>
      <c r="NMM19" s="136"/>
      <c r="NMN19" s="136"/>
      <c r="NMO19" s="136"/>
      <c r="NMP19" s="136"/>
      <c r="NMQ19" s="136"/>
      <c r="NMR19" s="136"/>
      <c r="NMS19" s="136"/>
      <c r="NMT19" s="136"/>
      <c r="NMU19" s="136"/>
      <c r="NMV19" s="136"/>
      <c r="NMW19" s="136"/>
      <c r="NMX19" s="136"/>
      <c r="NMY19" s="136"/>
      <c r="NMZ19" s="136"/>
      <c r="NNA19" s="136"/>
      <c r="NNB19" s="136"/>
      <c r="NNC19" s="136"/>
      <c r="NND19" s="136"/>
      <c r="NNE19" s="136"/>
      <c r="NNF19" s="136"/>
      <c r="NNG19" s="136"/>
      <c r="NNH19" s="136"/>
      <c r="NNI19" s="136"/>
      <c r="NNJ19" s="136"/>
      <c r="NNK19" s="136"/>
      <c r="NNL19" s="136"/>
      <c r="NNM19" s="136"/>
      <c r="NNN19" s="136"/>
      <c r="NNO19" s="136"/>
      <c r="NNP19" s="136"/>
      <c r="NNQ19" s="136"/>
      <c r="NNR19" s="136"/>
      <c r="NNS19" s="136"/>
      <c r="NNT19" s="136"/>
      <c r="NNU19" s="136"/>
      <c r="NNV19" s="136"/>
      <c r="NNW19" s="136"/>
      <c r="NNX19" s="136"/>
      <c r="NNY19" s="136"/>
      <c r="NNZ19" s="136"/>
      <c r="NOA19" s="136"/>
      <c r="NOB19" s="136"/>
      <c r="NOC19" s="136"/>
      <c r="NOD19" s="136"/>
      <c r="NOE19" s="136"/>
      <c r="NOF19" s="136"/>
      <c r="NOG19" s="136"/>
      <c r="NOH19" s="136"/>
      <c r="NOI19" s="136"/>
      <c r="NOJ19" s="136"/>
      <c r="NOK19" s="136"/>
      <c r="NOL19" s="136"/>
      <c r="NOM19" s="136"/>
      <c r="NON19" s="136"/>
      <c r="NOO19" s="136"/>
      <c r="NOP19" s="136"/>
      <c r="NOQ19" s="136"/>
      <c r="NOR19" s="136"/>
      <c r="NOS19" s="136"/>
      <c r="NOT19" s="136"/>
      <c r="NOU19" s="136"/>
      <c r="NOV19" s="136"/>
      <c r="NOW19" s="136"/>
      <c r="NOX19" s="136"/>
      <c r="NOY19" s="136"/>
      <c r="NOZ19" s="136"/>
      <c r="NPA19" s="136"/>
      <c r="NPB19" s="136"/>
      <c r="NPC19" s="136"/>
      <c r="NPD19" s="136"/>
      <c r="NPE19" s="136"/>
      <c r="NPF19" s="136"/>
      <c r="NPG19" s="136"/>
      <c r="NPH19" s="136"/>
      <c r="NPI19" s="136"/>
      <c r="NPJ19" s="136"/>
      <c r="NPK19" s="136"/>
      <c r="NPL19" s="136"/>
      <c r="NPM19" s="136"/>
      <c r="NPN19" s="136"/>
      <c r="NPO19" s="136"/>
      <c r="NPP19" s="136"/>
      <c r="NPQ19" s="136"/>
      <c r="NPR19" s="136"/>
      <c r="NPS19" s="136"/>
      <c r="NPT19" s="136"/>
      <c r="NPU19" s="136"/>
      <c r="NPV19" s="136"/>
      <c r="NPW19" s="136"/>
      <c r="NPX19" s="136"/>
      <c r="NPY19" s="136"/>
      <c r="NPZ19" s="136"/>
      <c r="NQA19" s="136"/>
      <c r="NQB19" s="136"/>
      <c r="NQC19" s="136"/>
      <c r="NQD19" s="136"/>
      <c r="NQE19" s="136"/>
      <c r="NQF19" s="136"/>
      <c r="NQG19" s="136"/>
      <c r="NQH19" s="136"/>
      <c r="NQI19" s="136"/>
      <c r="NQJ19" s="136"/>
      <c r="NQK19" s="136"/>
      <c r="NQL19" s="136"/>
      <c r="NQM19" s="136"/>
      <c r="NQN19" s="136"/>
      <c r="NQO19" s="136"/>
      <c r="NQP19" s="136"/>
      <c r="NQQ19" s="136"/>
      <c r="NQR19" s="136"/>
      <c r="NQS19" s="136"/>
      <c r="NQT19" s="136"/>
      <c r="NQU19" s="136"/>
      <c r="NQV19" s="136"/>
      <c r="NQW19" s="136"/>
      <c r="NQX19" s="136"/>
      <c r="NQY19" s="136"/>
      <c r="NQZ19" s="136"/>
      <c r="NRA19" s="136"/>
      <c r="NRB19" s="136"/>
      <c r="NRC19" s="136"/>
      <c r="NRD19" s="136"/>
      <c r="NRE19" s="136"/>
      <c r="NRF19" s="136"/>
      <c r="NRG19" s="136"/>
      <c r="NRH19" s="136"/>
      <c r="NRI19" s="136"/>
      <c r="NRJ19" s="136"/>
      <c r="NRK19" s="136"/>
      <c r="NRL19" s="136"/>
      <c r="NRM19" s="136"/>
      <c r="NRN19" s="136"/>
      <c r="NRO19" s="136"/>
      <c r="NRP19" s="136"/>
      <c r="NRQ19" s="136"/>
      <c r="NRR19" s="136"/>
      <c r="NRS19" s="136"/>
      <c r="NRT19" s="136"/>
      <c r="NRU19" s="136"/>
      <c r="NRV19" s="136"/>
      <c r="NRW19" s="136"/>
      <c r="NRX19" s="136"/>
      <c r="NRY19" s="136"/>
      <c r="NRZ19" s="136"/>
      <c r="NSA19" s="136"/>
      <c r="NSB19" s="136"/>
      <c r="NSC19" s="136"/>
      <c r="NSD19" s="136"/>
      <c r="NSE19" s="136"/>
      <c r="NSF19" s="136"/>
      <c r="NSG19" s="136"/>
      <c r="NSH19" s="136"/>
      <c r="NSI19" s="136"/>
      <c r="NSJ19" s="136"/>
      <c r="NSK19" s="136"/>
      <c r="NSL19" s="136"/>
      <c r="NSM19" s="136"/>
      <c r="NSN19" s="136"/>
      <c r="NSO19" s="136"/>
      <c r="NSP19" s="136"/>
      <c r="NSQ19" s="136"/>
      <c r="NSR19" s="136"/>
      <c r="NSS19" s="136"/>
      <c r="NST19" s="136"/>
      <c r="NSU19" s="136"/>
      <c r="NSV19" s="136"/>
      <c r="NSW19" s="136"/>
      <c r="NSX19" s="136"/>
      <c r="NSY19" s="136"/>
      <c r="NSZ19" s="136"/>
      <c r="NTA19" s="136"/>
      <c r="NTB19" s="136"/>
      <c r="NTC19" s="136"/>
      <c r="NTD19" s="136"/>
      <c r="NTE19" s="136"/>
      <c r="NTF19" s="136"/>
      <c r="NTG19" s="136"/>
      <c r="NTH19" s="136"/>
      <c r="NTI19" s="136"/>
      <c r="NTJ19" s="136"/>
      <c r="NTK19" s="136"/>
      <c r="NTL19" s="136"/>
      <c r="NTM19" s="136"/>
      <c r="NTN19" s="136"/>
      <c r="NTO19" s="136"/>
      <c r="NTP19" s="136"/>
      <c r="NTQ19" s="136"/>
      <c r="NTR19" s="136"/>
      <c r="NTS19" s="136"/>
      <c r="NTT19" s="136"/>
      <c r="NTU19" s="136"/>
      <c r="NTV19" s="136"/>
      <c r="NTW19" s="136"/>
      <c r="NTX19" s="136"/>
      <c r="NTY19" s="136"/>
      <c r="NTZ19" s="136"/>
      <c r="NUA19" s="136"/>
      <c r="NUB19" s="136"/>
      <c r="NUC19" s="136"/>
      <c r="NUD19" s="136"/>
      <c r="NUE19" s="136"/>
      <c r="NUF19" s="136"/>
      <c r="NUG19" s="136"/>
      <c r="NUH19" s="136"/>
      <c r="NUI19" s="136"/>
      <c r="NUJ19" s="136"/>
      <c r="NUK19" s="136"/>
      <c r="NUL19" s="136"/>
      <c r="NUM19" s="136"/>
      <c r="NUN19" s="136"/>
      <c r="NUO19" s="136"/>
      <c r="NUP19" s="136"/>
      <c r="NUQ19" s="136"/>
      <c r="NUR19" s="136"/>
      <c r="NUS19" s="136"/>
      <c r="NUT19" s="136"/>
      <c r="NUU19" s="136"/>
      <c r="NUV19" s="136"/>
      <c r="NUW19" s="136"/>
      <c r="NUX19" s="136"/>
      <c r="NUY19" s="136"/>
      <c r="NUZ19" s="136"/>
      <c r="NVA19" s="136"/>
      <c r="NVB19" s="136"/>
      <c r="NVC19" s="136"/>
      <c r="NVD19" s="136"/>
      <c r="NVE19" s="136"/>
      <c r="NVF19" s="136"/>
      <c r="NVG19" s="136"/>
      <c r="NVH19" s="136"/>
      <c r="NVI19" s="136"/>
      <c r="NVJ19" s="136"/>
      <c r="NVK19" s="136"/>
      <c r="NVL19" s="136"/>
      <c r="NVM19" s="136"/>
      <c r="NVN19" s="136"/>
      <c r="NVO19" s="136"/>
      <c r="NVP19" s="136"/>
      <c r="NVQ19" s="136"/>
      <c r="NVR19" s="136"/>
      <c r="NVS19" s="136"/>
      <c r="NVT19" s="136"/>
      <c r="NVU19" s="136"/>
      <c r="NVV19" s="136"/>
      <c r="NVW19" s="136"/>
      <c r="NVX19" s="136"/>
      <c r="NVY19" s="136"/>
      <c r="NVZ19" s="136"/>
      <c r="NWA19" s="136"/>
      <c r="NWB19" s="136"/>
      <c r="NWC19" s="136"/>
      <c r="NWD19" s="136"/>
      <c r="NWE19" s="136"/>
      <c r="NWF19" s="136"/>
      <c r="NWG19" s="136"/>
      <c r="NWH19" s="136"/>
      <c r="NWI19" s="136"/>
      <c r="NWJ19" s="136"/>
      <c r="NWK19" s="136"/>
      <c r="NWL19" s="136"/>
      <c r="NWM19" s="136"/>
      <c r="NWN19" s="136"/>
      <c r="NWO19" s="136"/>
      <c r="NWP19" s="136"/>
      <c r="NWQ19" s="136"/>
      <c r="NWR19" s="136"/>
      <c r="NWS19" s="136"/>
      <c r="NWT19" s="136"/>
      <c r="NWU19" s="136"/>
      <c r="NWV19" s="136"/>
      <c r="NWW19" s="136"/>
      <c r="NWX19" s="136"/>
      <c r="NWY19" s="136"/>
      <c r="NWZ19" s="136"/>
      <c r="NXA19" s="136"/>
      <c r="NXB19" s="136"/>
      <c r="NXC19" s="136"/>
      <c r="NXD19" s="136"/>
      <c r="NXE19" s="136"/>
      <c r="NXF19" s="136"/>
      <c r="NXG19" s="136"/>
      <c r="NXH19" s="136"/>
      <c r="NXI19" s="136"/>
      <c r="NXJ19" s="136"/>
      <c r="NXK19" s="136"/>
      <c r="NXL19" s="136"/>
      <c r="NXM19" s="136"/>
      <c r="NXN19" s="136"/>
      <c r="NXO19" s="136"/>
      <c r="NXP19" s="136"/>
      <c r="NXQ19" s="136"/>
      <c r="NXR19" s="136"/>
      <c r="NXS19" s="136"/>
      <c r="NXT19" s="136"/>
      <c r="NXU19" s="136"/>
      <c r="NXV19" s="136"/>
      <c r="NXW19" s="136"/>
      <c r="NXX19" s="136"/>
      <c r="NXY19" s="136"/>
      <c r="NXZ19" s="136"/>
      <c r="NYA19" s="136"/>
      <c r="NYB19" s="136"/>
      <c r="NYC19" s="136"/>
      <c r="NYD19" s="136"/>
      <c r="NYE19" s="136"/>
      <c r="NYF19" s="136"/>
      <c r="NYG19" s="136"/>
      <c r="NYH19" s="136"/>
      <c r="NYI19" s="136"/>
      <c r="NYJ19" s="136"/>
      <c r="NYK19" s="136"/>
      <c r="NYL19" s="136"/>
      <c r="NYM19" s="136"/>
      <c r="NYN19" s="136"/>
      <c r="NYO19" s="136"/>
      <c r="NYP19" s="136"/>
      <c r="NYQ19" s="136"/>
      <c r="NYR19" s="136"/>
      <c r="NYS19" s="136"/>
      <c r="NYT19" s="136"/>
      <c r="NYU19" s="136"/>
      <c r="NYV19" s="136"/>
      <c r="NYW19" s="136"/>
      <c r="NYX19" s="136"/>
      <c r="NYY19" s="136"/>
      <c r="NYZ19" s="136"/>
      <c r="NZA19" s="136"/>
      <c r="NZB19" s="136"/>
      <c r="NZC19" s="136"/>
      <c r="NZD19" s="136"/>
      <c r="NZE19" s="136"/>
      <c r="NZF19" s="136"/>
      <c r="NZG19" s="136"/>
      <c r="NZH19" s="136"/>
      <c r="NZI19" s="136"/>
      <c r="NZJ19" s="136"/>
      <c r="NZK19" s="136"/>
      <c r="NZL19" s="136"/>
      <c r="NZM19" s="136"/>
      <c r="NZN19" s="136"/>
      <c r="NZO19" s="136"/>
      <c r="NZP19" s="136"/>
      <c r="NZQ19" s="136"/>
      <c r="NZR19" s="136"/>
      <c r="NZS19" s="136"/>
      <c r="NZT19" s="136"/>
      <c r="NZU19" s="136"/>
      <c r="NZV19" s="136"/>
      <c r="NZW19" s="136"/>
      <c r="NZX19" s="136"/>
      <c r="NZY19" s="136"/>
      <c r="NZZ19" s="136"/>
      <c r="OAA19" s="136"/>
      <c r="OAB19" s="136"/>
      <c r="OAC19" s="136"/>
      <c r="OAD19" s="136"/>
      <c r="OAE19" s="136"/>
      <c r="OAF19" s="136"/>
      <c r="OAG19" s="136"/>
      <c r="OAH19" s="136"/>
      <c r="OAI19" s="136"/>
      <c r="OAJ19" s="136"/>
      <c r="OAK19" s="136"/>
      <c r="OAL19" s="136"/>
      <c r="OAM19" s="136"/>
      <c r="OAN19" s="136"/>
      <c r="OAO19" s="136"/>
      <c r="OAP19" s="136"/>
      <c r="OAQ19" s="136"/>
      <c r="OAR19" s="136"/>
      <c r="OAS19" s="136"/>
      <c r="OAT19" s="136"/>
      <c r="OAU19" s="136"/>
      <c r="OAV19" s="136"/>
      <c r="OAW19" s="136"/>
      <c r="OAX19" s="136"/>
      <c r="OAY19" s="136"/>
      <c r="OAZ19" s="136"/>
      <c r="OBA19" s="136"/>
      <c r="OBB19" s="136"/>
      <c r="OBC19" s="136"/>
      <c r="OBD19" s="136"/>
      <c r="OBE19" s="136"/>
      <c r="OBF19" s="136"/>
      <c r="OBG19" s="136"/>
      <c r="OBH19" s="136"/>
      <c r="OBI19" s="136"/>
      <c r="OBJ19" s="136"/>
      <c r="OBK19" s="136"/>
      <c r="OBL19" s="136"/>
      <c r="OBM19" s="136"/>
      <c r="OBN19" s="136"/>
      <c r="OBO19" s="136"/>
      <c r="OBP19" s="136"/>
      <c r="OBQ19" s="136"/>
      <c r="OBR19" s="136"/>
      <c r="OBS19" s="136"/>
      <c r="OBT19" s="136"/>
      <c r="OBU19" s="136"/>
      <c r="OBV19" s="136"/>
      <c r="OBW19" s="136"/>
      <c r="OBX19" s="136"/>
      <c r="OBY19" s="136"/>
      <c r="OBZ19" s="136"/>
      <c r="OCA19" s="136"/>
      <c r="OCB19" s="136"/>
      <c r="OCC19" s="136"/>
      <c r="OCD19" s="136"/>
      <c r="OCE19" s="136"/>
      <c r="OCF19" s="136"/>
      <c r="OCG19" s="136"/>
      <c r="OCH19" s="136"/>
      <c r="OCI19" s="136"/>
      <c r="OCJ19" s="136"/>
      <c r="OCK19" s="136"/>
      <c r="OCL19" s="136"/>
      <c r="OCM19" s="136"/>
      <c r="OCN19" s="136"/>
      <c r="OCO19" s="136"/>
      <c r="OCP19" s="136"/>
      <c r="OCQ19" s="136"/>
      <c r="OCR19" s="136"/>
      <c r="OCS19" s="136"/>
      <c r="OCT19" s="136"/>
      <c r="OCU19" s="136"/>
      <c r="OCV19" s="136"/>
      <c r="OCW19" s="136"/>
      <c r="OCX19" s="136"/>
      <c r="OCY19" s="136"/>
      <c r="OCZ19" s="136"/>
      <c r="ODA19" s="136"/>
      <c r="ODB19" s="136"/>
      <c r="ODC19" s="136"/>
      <c r="ODD19" s="136"/>
      <c r="ODE19" s="136"/>
      <c r="ODF19" s="136"/>
      <c r="ODG19" s="136"/>
      <c r="ODH19" s="136"/>
      <c r="ODI19" s="136"/>
      <c r="ODJ19" s="136"/>
      <c r="ODK19" s="136"/>
      <c r="ODL19" s="136"/>
      <c r="ODM19" s="136"/>
      <c r="ODN19" s="136"/>
      <c r="ODO19" s="136"/>
      <c r="ODP19" s="136"/>
      <c r="ODQ19" s="136"/>
      <c r="ODR19" s="136"/>
      <c r="ODS19" s="136"/>
      <c r="ODT19" s="136"/>
      <c r="ODU19" s="136"/>
      <c r="ODV19" s="136"/>
      <c r="ODW19" s="136"/>
      <c r="ODX19" s="136"/>
      <c r="ODY19" s="136"/>
      <c r="ODZ19" s="136"/>
      <c r="OEA19" s="136"/>
      <c r="OEB19" s="136"/>
      <c r="OEC19" s="136"/>
      <c r="OED19" s="136"/>
      <c r="OEE19" s="136"/>
      <c r="OEF19" s="136"/>
      <c r="OEG19" s="136"/>
      <c r="OEH19" s="136"/>
      <c r="OEI19" s="136"/>
      <c r="OEJ19" s="136"/>
      <c r="OEK19" s="136"/>
      <c r="OEL19" s="136"/>
      <c r="OEM19" s="136"/>
      <c r="OEN19" s="136"/>
      <c r="OEO19" s="136"/>
      <c r="OEP19" s="136"/>
      <c r="OEQ19" s="136"/>
      <c r="OER19" s="136"/>
      <c r="OES19" s="136"/>
      <c r="OET19" s="136"/>
      <c r="OEU19" s="136"/>
      <c r="OEV19" s="136"/>
      <c r="OEW19" s="136"/>
      <c r="OEX19" s="136"/>
      <c r="OEY19" s="136"/>
      <c r="OEZ19" s="136"/>
      <c r="OFA19" s="136"/>
      <c r="OFB19" s="136"/>
      <c r="OFC19" s="136"/>
      <c r="OFD19" s="136"/>
      <c r="OFE19" s="136"/>
      <c r="OFF19" s="136"/>
      <c r="OFG19" s="136"/>
      <c r="OFH19" s="136"/>
      <c r="OFI19" s="136"/>
      <c r="OFJ19" s="136"/>
      <c r="OFK19" s="136"/>
      <c r="OFL19" s="136"/>
      <c r="OFM19" s="136"/>
      <c r="OFN19" s="136"/>
      <c r="OFO19" s="136"/>
      <c r="OFP19" s="136"/>
      <c r="OFQ19" s="136"/>
      <c r="OFR19" s="136"/>
      <c r="OFS19" s="136"/>
      <c r="OFT19" s="136"/>
      <c r="OFU19" s="136"/>
      <c r="OFV19" s="136"/>
      <c r="OFW19" s="136"/>
      <c r="OFX19" s="136"/>
      <c r="OFY19" s="136"/>
      <c r="OFZ19" s="136"/>
      <c r="OGA19" s="136"/>
      <c r="OGB19" s="136"/>
      <c r="OGC19" s="136"/>
      <c r="OGD19" s="136"/>
      <c r="OGE19" s="136"/>
      <c r="OGF19" s="136"/>
      <c r="OGG19" s="136"/>
      <c r="OGH19" s="136"/>
      <c r="OGI19" s="136"/>
      <c r="OGJ19" s="136"/>
      <c r="OGK19" s="136"/>
      <c r="OGL19" s="136"/>
      <c r="OGM19" s="136"/>
      <c r="OGN19" s="136"/>
      <c r="OGO19" s="136"/>
      <c r="OGP19" s="136"/>
      <c r="OGQ19" s="136"/>
      <c r="OGR19" s="136"/>
      <c r="OGS19" s="136"/>
      <c r="OGT19" s="136"/>
      <c r="OGU19" s="136"/>
      <c r="OGV19" s="136"/>
      <c r="OGW19" s="136"/>
      <c r="OGX19" s="136"/>
      <c r="OGY19" s="136"/>
      <c r="OGZ19" s="136"/>
      <c r="OHA19" s="136"/>
      <c r="OHB19" s="136"/>
      <c r="OHC19" s="136"/>
      <c r="OHD19" s="136"/>
      <c r="OHE19" s="136"/>
      <c r="OHF19" s="136"/>
      <c r="OHG19" s="136"/>
      <c r="OHH19" s="136"/>
      <c r="OHI19" s="136"/>
      <c r="OHJ19" s="136"/>
      <c r="OHK19" s="136"/>
      <c r="OHL19" s="136"/>
      <c r="OHM19" s="136"/>
      <c r="OHN19" s="136"/>
      <c r="OHO19" s="136"/>
      <c r="OHP19" s="136"/>
      <c r="OHQ19" s="136"/>
      <c r="OHR19" s="136"/>
      <c r="OHS19" s="136"/>
      <c r="OHT19" s="136"/>
      <c r="OHU19" s="136"/>
      <c r="OHV19" s="136"/>
      <c r="OHW19" s="136"/>
      <c r="OHX19" s="136"/>
      <c r="OHY19" s="136"/>
      <c r="OHZ19" s="136"/>
      <c r="OIA19" s="136"/>
      <c r="OIB19" s="136"/>
      <c r="OIC19" s="136"/>
      <c r="OID19" s="136"/>
      <c r="OIE19" s="136"/>
      <c r="OIF19" s="136"/>
      <c r="OIG19" s="136"/>
      <c r="OIH19" s="136"/>
      <c r="OII19" s="136"/>
      <c r="OIJ19" s="136"/>
      <c r="OIK19" s="136"/>
      <c r="OIL19" s="136"/>
      <c r="OIM19" s="136"/>
      <c r="OIN19" s="136"/>
      <c r="OIO19" s="136"/>
      <c r="OIP19" s="136"/>
      <c r="OIQ19" s="136"/>
      <c r="OIR19" s="136"/>
      <c r="OIS19" s="136"/>
      <c r="OIT19" s="136"/>
      <c r="OIU19" s="136"/>
      <c r="OIV19" s="136"/>
      <c r="OIW19" s="136"/>
      <c r="OIX19" s="136"/>
      <c r="OIY19" s="136"/>
      <c r="OIZ19" s="136"/>
      <c r="OJA19" s="136"/>
      <c r="OJB19" s="136"/>
      <c r="OJC19" s="136"/>
      <c r="OJD19" s="136"/>
      <c r="OJE19" s="136"/>
      <c r="OJF19" s="136"/>
      <c r="OJG19" s="136"/>
      <c r="OJH19" s="136"/>
      <c r="OJI19" s="136"/>
      <c r="OJJ19" s="136"/>
      <c r="OJK19" s="136"/>
      <c r="OJL19" s="136"/>
      <c r="OJM19" s="136"/>
      <c r="OJN19" s="136"/>
      <c r="OJO19" s="136"/>
      <c r="OJP19" s="136"/>
      <c r="OJQ19" s="136"/>
      <c r="OJR19" s="136"/>
      <c r="OJS19" s="136"/>
      <c r="OJT19" s="136"/>
      <c r="OJU19" s="136"/>
      <c r="OJV19" s="136"/>
      <c r="OJW19" s="136"/>
      <c r="OJX19" s="136"/>
      <c r="OJY19" s="136"/>
      <c r="OJZ19" s="136"/>
      <c r="OKA19" s="136"/>
      <c r="OKB19" s="136"/>
      <c r="OKC19" s="136"/>
      <c r="OKD19" s="136"/>
      <c r="OKE19" s="136"/>
      <c r="OKF19" s="136"/>
      <c r="OKG19" s="136"/>
      <c r="OKH19" s="136"/>
      <c r="OKI19" s="136"/>
      <c r="OKJ19" s="136"/>
      <c r="OKK19" s="136"/>
      <c r="OKL19" s="136"/>
      <c r="OKM19" s="136"/>
      <c r="OKN19" s="136"/>
      <c r="OKO19" s="136"/>
      <c r="OKP19" s="136"/>
      <c r="OKQ19" s="136"/>
      <c r="OKR19" s="136"/>
      <c r="OKS19" s="136"/>
      <c r="OKT19" s="136"/>
      <c r="OKU19" s="136"/>
      <c r="OKV19" s="136"/>
      <c r="OKW19" s="136"/>
      <c r="OKX19" s="136"/>
      <c r="OKY19" s="136"/>
      <c r="OKZ19" s="136"/>
      <c r="OLA19" s="136"/>
      <c r="OLB19" s="136"/>
      <c r="OLC19" s="136"/>
      <c r="OLD19" s="136"/>
      <c r="OLE19" s="136"/>
      <c r="OLF19" s="136"/>
      <c r="OLG19" s="136"/>
      <c r="OLH19" s="136"/>
      <c r="OLI19" s="136"/>
      <c r="OLJ19" s="136"/>
      <c r="OLK19" s="136"/>
      <c r="OLL19" s="136"/>
      <c r="OLM19" s="136"/>
      <c r="OLN19" s="136"/>
      <c r="OLO19" s="136"/>
      <c r="OLP19" s="136"/>
      <c r="OLQ19" s="136"/>
      <c r="OLR19" s="136"/>
      <c r="OLS19" s="136"/>
      <c r="OLT19" s="136"/>
      <c r="OLU19" s="136"/>
      <c r="OLV19" s="136"/>
      <c r="OLW19" s="136"/>
      <c r="OLX19" s="136"/>
      <c r="OLY19" s="136"/>
      <c r="OLZ19" s="136"/>
      <c r="OMA19" s="136"/>
      <c r="OMB19" s="136"/>
      <c r="OMC19" s="136"/>
      <c r="OMD19" s="136"/>
      <c r="OME19" s="136"/>
      <c r="OMF19" s="136"/>
      <c r="OMG19" s="136"/>
      <c r="OMH19" s="136"/>
      <c r="OMI19" s="136"/>
      <c r="OMJ19" s="136"/>
      <c r="OMK19" s="136"/>
      <c r="OML19" s="136"/>
      <c r="OMM19" s="136"/>
      <c r="OMN19" s="136"/>
      <c r="OMO19" s="136"/>
      <c r="OMP19" s="136"/>
      <c r="OMQ19" s="136"/>
      <c r="OMR19" s="136"/>
      <c r="OMS19" s="136"/>
      <c r="OMT19" s="136"/>
      <c r="OMU19" s="136"/>
      <c r="OMV19" s="136"/>
      <c r="OMW19" s="136"/>
      <c r="OMX19" s="136"/>
      <c r="OMY19" s="136"/>
      <c r="OMZ19" s="136"/>
      <c r="ONA19" s="136"/>
      <c r="ONB19" s="136"/>
      <c r="ONC19" s="136"/>
      <c r="OND19" s="136"/>
      <c r="ONE19" s="136"/>
      <c r="ONF19" s="136"/>
      <c r="ONG19" s="136"/>
      <c r="ONH19" s="136"/>
      <c r="ONI19" s="136"/>
      <c r="ONJ19" s="136"/>
      <c r="ONK19" s="136"/>
      <c r="ONL19" s="136"/>
      <c r="ONM19" s="136"/>
      <c r="ONN19" s="136"/>
      <c r="ONO19" s="136"/>
      <c r="ONP19" s="136"/>
      <c r="ONQ19" s="136"/>
      <c r="ONR19" s="136"/>
      <c r="ONS19" s="136"/>
      <c r="ONT19" s="136"/>
      <c r="ONU19" s="136"/>
      <c r="ONV19" s="136"/>
      <c r="ONW19" s="136"/>
      <c r="ONX19" s="136"/>
      <c r="ONY19" s="136"/>
      <c r="ONZ19" s="136"/>
      <c r="OOA19" s="136"/>
      <c r="OOB19" s="136"/>
      <c r="OOC19" s="136"/>
      <c r="OOD19" s="136"/>
      <c r="OOE19" s="136"/>
      <c r="OOF19" s="136"/>
      <c r="OOG19" s="136"/>
      <c r="OOH19" s="136"/>
      <c r="OOI19" s="136"/>
      <c r="OOJ19" s="136"/>
      <c r="OOK19" s="136"/>
      <c r="OOL19" s="136"/>
      <c r="OOM19" s="136"/>
      <c r="OON19" s="136"/>
      <c r="OOO19" s="136"/>
      <c r="OOP19" s="136"/>
      <c r="OOQ19" s="136"/>
      <c r="OOR19" s="136"/>
      <c r="OOS19" s="136"/>
      <c r="OOT19" s="136"/>
      <c r="OOU19" s="136"/>
      <c r="OOV19" s="136"/>
      <c r="OOW19" s="136"/>
      <c r="OOX19" s="136"/>
      <c r="OOY19" s="136"/>
      <c r="OOZ19" s="136"/>
      <c r="OPA19" s="136"/>
      <c r="OPB19" s="136"/>
      <c r="OPC19" s="136"/>
      <c r="OPD19" s="136"/>
      <c r="OPE19" s="136"/>
      <c r="OPF19" s="136"/>
      <c r="OPG19" s="136"/>
      <c r="OPH19" s="136"/>
      <c r="OPI19" s="136"/>
      <c r="OPJ19" s="136"/>
      <c r="OPK19" s="136"/>
      <c r="OPL19" s="136"/>
      <c r="OPM19" s="136"/>
      <c r="OPN19" s="136"/>
      <c r="OPO19" s="136"/>
      <c r="OPP19" s="136"/>
      <c r="OPQ19" s="136"/>
      <c r="OPR19" s="136"/>
      <c r="OPS19" s="136"/>
      <c r="OPT19" s="136"/>
      <c r="OPU19" s="136"/>
      <c r="OPV19" s="136"/>
      <c r="OPW19" s="136"/>
      <c r="OPX19" s="136"/>
      <c r="OPY19" s="136"/>
      <c r="OPZ19" s="136"/>
      <c r="OQA19" s="136"/>
      <c r="OQB19" s="136"/>
      <c r="OQC19" s="136"/>
      <c r="OQD19" s="136"/>
      <c r="OQE19" s="136"/>
      <c r="OQF19" s="136"/>
      <c r="OQG19" s="136"/>
      <c r="OQH19" s="136"/>
      <c r="OQI19" s="136"/>
      <c r="OQJ19" s="136"/>
      <c r="OQK19" s="136"/>
      <c r="OQL19" s="136"/>
      <c r="OQM19" s="136"/>
      <c r="OQN19" s="136"/>
      <c r="OQO19" s="136"/>
      <c r="OQP19" s="136"/>
      <c r="OQQ19" s="136"/>
      <c r="OQR19" s="136"/>
      <c r="OQS19" s="136"/>
      <c r="OQT19" s="136"/>
      <c r="OQU19" s="136"/>
      <c r="OQV19" s="136"/>
      <c r="OQW19" s="136"/>
      <c r="OQX19" s="136"/>
      <c r="OQY19" s="136"/>
      <c r="OQZ19" s="136"/>
      <c r="ORA19" s="136"/>
      <c r="ORB19" s="136"/>
      <c r="ORC19" s="136"/>
      <c r="ORD19" s="136"/>
      <c r="ORE19" s="136"/>
      <c r="ORF19" s="136"/>
      <c r="ORG19" s="136"/>
      <c r="ORH19" s="136"/>
      <c r="ORI19" s="136"/>
      <c r="ORJ19" s="136"/>
      <c r="ORK19" s="136"/>
      <c r="ORL19" s="136"/>
      <c r="ORM19" s="136"/>
      <c r="ORN19" s="136"/>
      <c r="ORO19" s="136"/>
      <c r="ORP19" s="136"/>
      <c r="ORQ19" s="136"/>
      <c r="ORR19" s="136"/>
      <c r="ORS19" s="136"/>
      <c r="ORT19" s="136"/>
      <c r="ORU19" s="136"/>
      <c r="ORV19" s="136"/>
      <c r="ORW19" s="136"/>
      <c r="ORX19" s="136"/>
      <c r="ORY19" s="136"/>
      <c r="ORZ19" s="136"/>
      <c r="OSA19" s="136"/>
      <c r="OSB19" s="136"/>
      <c r="OSC19" s="136"/>
      <c r="OSD19" s="136"/>
      <c r="OSE19" s="136"/>
      <c r="OSF19" s="136"/>
      <c r="OSG19" s="136"/>
      <c r="OSH19" s="136"/>
      <c r="OSI19" s="136"/>
      <c r="OSJ19" s="136"/>
      <c r="OSK19" s="136"/>
      <c r="OSL19" s="136"/>
      <c r="OSM19" s="136"/>
      <c r="OSN19" s="136"/>
      <c r="OSO19" s="136"/>
      <c r="OSP19" s="136"/>
      <c r="OSQ19" s="136"/>
      <c r="OSR19" s="136"/>
      <c r="OSS19" s="136"/>
      <c r="OST19" s="136"/>
      <c r="OSU19" s="136"/>
      <c r="OSV19" s="136"/>
      <c r="OSW19" s="136"/>
      <c r="OSX19" s="136"/>
      <c r="OSY19" s="136"/>
      <c r="OSZ19" s="136"/>
      <c r="OTA19" s="136"/>
      <c r="OTB19" s="136"/>
      <c r="OTC19" s="136"/>
      <c r="OTD19" s="136"/>
      <c r="OTE19" s="136"/>
      <c r="OTF19" s="136"/>
      <c r="OTG19" s="136"/>
      <c r="OTH19" s="136"/>
      <c r="OTI19" s="136"/>
      <c r="OTJ19" s="136"/>
      <c r="OTK19" s="136"/>
      <c r="OTL19" s="136"/>
      <c r="OTM19" s="136"/>
      <c r="OTN19" s="136"/>
      <c r="OTO19" s="136"/>
      <c r="OTP19" s="136"/>
      <c r="OTQ19" s="136"/>
      <c r="OTR19" s="136"/>
      <c r="OTS19" s="136"/>
      <c r="OTT19" s="136"/>
      <c r="OTU19" s="136"/>
      <c r="OTV19" s="136"/>
      <c r="OTW19" s="136"/>
      <c r="OTX19" s="136"/>
      <c r="OTY19" s="136"/>
      <c r="OTZ19" s="136"/>
      <c r="OUA19" s="136"/>
      <c r="OUB19" s="136"/>
      <c r="OUC19" s="136"/>
      <c r="OUD19" s="136"/>
      <c r="OUE19" s="136"/>
      <c r="OUF19" s="136"/>
      <c r="OUG19" s="136"/>
      <c r="OUH19" s="136"/>
      <c r="OUI19" s="136"/>
      <c r="OUJ19" s="136"/>
      <c r="OUK19" s="136"/>
      <c r="OUL19" s="136"/>
      <c r="OUM19" s="136"/>
      <c r="OUN19" s="136"/>
      <c r="OUO19" s="136"/>
      <c r="OUP19" s="136"/>
      <c r="OUQ19" s="136"/>
      <c r="OUR19" s="136"/>
      <c r="OUS19" s="136"/>
      <c r="OUT19" s="136"/>
      <c r="OUU19" s="136"/>
      <c r="OUV19" s="136"/>
      <c r="OUW19" s="136"/>
      <c r="OUX19" s="136"/>
      <c r="OUY19" s="136"/>
      <c r="OUZ19" s="136"/>
      <c r="OVA19" s="136"/>
      <c r="OVB19" s="136"/>
      <c r="OVC19" s="136"/>
      <c r="OVD19" s="136"/>
      <c r="OVE19" s="136"/>
      <c r="OVF19" s="136"/>
      <c r="OVG19" s="136"/>
      <c r="OVH19" s="136"/>
      <c r="OVI19" s="136"/>
      <c r="OVJ19" s="136"/>
      <c r="OVK19" s="136"/>
      <c r="OVL19" s="136"/>
      <c r="OVM19" s="136"/>
      <c r="OVN19" s="136"/>
      <c r="OVO19" s="136"/>
      <c r="OVP19" s="136"/>
      <c r="OVQ19" s="136"/>
      <c r="OVR19" s="136"/>
      <c r="OVS19" s="136"/>
      <c r="OVT19" s="136"/>
      <c r="OVU19" s="136"/>
      <c r="OVV19" s="136"/>
      <c r="OVW19" s="136"/>
      <c r="OVX19" s="136"/>
      <c r="OVY19" s="136"/>
      <c r="OVZ19" s="136"/>
      <c r="OWA19" s="136"/>
      <c r="OWB19" s="136"/>
      <c r="OWC19" s="136"/>
      <c r="OWD19" s="136"/>
      <c r="OWE19" s="136"/>
      <c r="OWF19" s="136"/>
      <c r="OWG19" s="136"/>
      <c r="OWH19" s="136"/>
      <c r="OWI19" s="136"/>
      <c r="OWJ19" s="136"/>
      <c r="OWK19" s="136"/>
      <c r="OWL19" s="136"/>
      <c r="OWM19" s="136"/>
      <c r="OWN19" s="136"/>
      <c r="OWO19" s="136"/>
      <c r="OWP19" s="136"/>
      <c r="OWQ19" s="136"/>
      <c r="OWR19" s="136"/>
      <c r="OWS19" s="136"/>
      <c r="OWT19" s="136"/>
      <c r="OWU19" s="136"/>
      <c r="OWV19" s="136"/>
      <c r="OWW19" s="136"/>
      <c r="OWX19" s="136"/>
      <c r="OWY19" s="136"/>
      <c r="OWZ19" s="136"/>
      <c r="OXA19" s="136"/>
      <c r="OXB19" s="136"/>
      <c r="OXC19" s="136"/>
      <c r="OXD19" s="136"/>
      <c r="OXE19" s="136"/>
      <c r="OXF19" s="136"/>
      <c r="OXG19" s="136"/>
      <c r="OXH19" s="136"/>
      <c r="OXI19" s="136"/>
      <c r="OXJ19" s="136"/>
      <c r="OXK19" s="136"/>
      <c r="OXL19" s="136"/>
      <c r="OXM19" s="136"/>
      <c r="OXN19" s="136"/>
      <c r="OXO19" s="136"/>
      <c r="OXP19" s="136"/>
      <c r="OXQ19" s="136"/>
      <c r="OXR19" s="136"/>
      <c r="OXS19" s="136"/>
      <c r="OXT19" s="136"/>
      <c r="OXU19" s="136"/>
      <c r="OXV19" s="136"/>
      <c r="OXW19" s="136"/>
      <c r="OXX19" s="136"/>
      <c r="OXY19" s="136"/>
      <c r="OXZ19" s="136"/>
      <c r="OYA19" s="136"/>
      <c r="OYB19" s="136"/>
      <c r="OYC19" s="136"/>
      <c r="OYD19" s="136"/>
      <c r="OYE19" s="136"/>
      <c r="OYF19" s="136"/>
      <c r="OYG19" s="136"/>
      <c r="OYH19" s="136"/>
      <c r="OYI19" s="136"/>
      <c r="OYJ19" s="136"/>
      <c r="OYK19" s="136"/>
      <c r="OYL19" s="136"/>
      <c r="OYM19" s="136"/>
      <c r="OYN19" s="136"/>
      <c r="OYO19" s="136"/>
      <c r="OYP19" s="136"/>
      <c r="OYQ19" s="136"/>
      <c r="OYR19" s="136"/>
      <c r="OYS19" s="136"/>
      <c r="OYT19" s="136"/>
      <c r="OYU19" s="136"/>
      <c r="OYV19" s="136"/>
      <c r="OYW19" s="136"/>
      <c r="OYX19" s="136"/>
      <c r="OYY19" s="136"/>
      <c r="OYZ19" s="136"/>
      <c r="OZA19" s="136"/>
      <c r="OZB19" s="136"/>
      <c r="OZC19" s="136"/>
      <c r="OZD19" s="136"/>
      <c r="OZE19" s="136"/>
      <c r="OZF19" s="136"/>
      <c r="OZG19" s="136"/>
      <c r="OZH19" s="136"/>
      <c r="OZI19" s="136"/>
      <c r="OZJ19" s="136"/>
      <c r="OZK19" s="136"/>
      <c r="OZL19" s="136"/>
      <c r="OZM19" s="136"/>
      <c r="OZN19" s="136"/>
      <c r="OZO19" s="136"/>
      <c r="OZP19" s="136"/>
      <c r="OZQ19" s="136"/>
      <c r="OZR19" s="136"/>
      <c r="OZS19" s="136"/>
      <c r="OZT19" s="136"/>
      <c r="OZU19" s="136"/>
      <c r="OZV19" s="136"/>
      <c r="OZW19" s="136"/>
      <c r="OZX19" s="136"/>
      <c r="OZY19" s="136"/>
      <c r="OZZ19" s="136"/>
      <c r="PAA19" s="136"/>
      <c r="PAB19" s="136"/>
      <c r="PAC19" s="136"/>
      <c r="PAD19" s="136"/>
      <c r="PAE19" s="136"/>
      <c r="PAF19" s="136"/>
      <c r="PAG19" s="136"/>
      <c r="PAH19" s="136"/>
      <c r="PAI19" s="136"/>
      <c r="PAJ19" s="136"/>
      <c r="PAK19" s="136"/>
      <c r="PAL19" s="136"/>
      <c r="PAM19" s="136"/>
      <c r="PAN19" s="136"/>
      <c r="PAO19" s="136"/>
      <c r="PAP19" s="136"/>
      <c r="PAQ19" s="136"/>
      <c r="PAR19" s="136"/>
      <c r="PAS19" s="136"/>
      <c r="PAT19" s="136"/>
      <c r="PAU19" s="136"/>
      <c r="PAV19" s="136"/>
      <c r="PAW19" s="136"/>
      <c r="PAX19" s="136"/>
      <c r="PAY19" s="136"/>
      <c r="PAZ19" s="136"/>
      <c r="PBA19" s="136"/>
      <c r="PBB19" s="136"/>
      <c r="PBC19" s="136"/>
      <c r="PBD19" s="136"/>
      <c r="PBE19" s="136"/>
      <c r="PBF19" s="136"/>
      <c r="PBG19" s="136"/>
      <c r="PBH19" s="136"/>
      <c r="PBI19" s="136"/>
      <c r="PBJ19" s="136"/>
      <c r="PBK19" s="136"/>
      <c r="PBL19" s="136"/>
      <c r="PBM19" s="136"/>
      <c r="PBN19" s="136"/>
      <c r="PBO19" s="136"/>
      <c r="PBP19" s="136"/>
      <c r="PBQ19" s="136"/>
      <c r="PBR19" s="136"/>
      <c r="PBS19" s="136"/>
      <c r="PBT19" s="136"/>
      <c r="PBU19" s="136"/>
      <c r="PBV19" s="136"/>
      <c r="PBW19" s="136"/>
      <c r="PBX19" s="136"/>
      <c r="PBY19" s="136"/>
      <c r="PBZ19" s="136"/>
      <c r="PCA19" s="136"/>
      <c r="PCB19" s="136"/>
      <c r="PCC19" s="136"/>
      <c r="PCD19" s="136"/>
      <c r="PCE19" s="136"/>
      <c r="PCF19" s="136"/>
      <c r="PCG19" s="136"/>
      <c r="PCH19" s="136"/>
      <c r="PCI19" s="136"/>
      <c r="PCJ19" s="136"/>
      <c r="PCK19" s="136"/>
      <c r="PCL19" s="136"/>
      <c r="PCM19" s="136"/>
      <c r="PCN19" s="136"/>
      <c r="PCO19" s="136"/>
      <c r="PCP19" s="136"/>
      <c r="PCQ19" s="136"/>
      <c r="PCR19" s="136"/>
      <c r="PCS19" s="136"/>
      <c r="PCT19" s="136"/>
      <c r="PCU19" s="136"/>
      <c r="PCV19" s="136"/>
      <c r="PCW19" s="136"/>
      <c r="PCX19" s="136"/>
      <c r="PCY19" s="136"/>
      <c r="PCZ19" s="136"/>
      <c r="PDA19" s="136"/>
      <c r="PDB19" s="136"/>
      <c r="PDC19" s="136"/>
      <c r="PDD19" s="136"/>
      <c r="PDE19" s="136"/>
      <c r="PDF19" s="136"/>
      <c r="PDG19" s="136"/>
      <c r="PDH19" s="136"/>
      <c r="PDI19" s="136"/>
      <c r="PDJ19" s="136"/>
      <c r="PDK19" s="136"/>
      <c r="PDL19" s="136"/>
      <c r="PDM19" s="136"/>
      <c r="PDN19" s="136"/>
      <c r="PDO19" s="136"/>
      <c r="PDP19" s="136"/>
      <c r="PDQ19" s="136"/>
      <c r="PDR19" s="136"/>
      <c r="PDS19" s="136"/>
      <c r="PDT19" s="136"/>
      <c r="PDU19" s="136"/>
      <c r="PDV19" s="136"/>
      <c r="PDW19" s="136"/>
      <c r="PDX19" s="136"/>
      <c r="PDY19" s="136"/>
      <c r="PDZ19" s="136"/>
      <c r="PEA19" s="136"/>
      <c r="PEB19" s="136"/>
      <c r="PEC19" s="136"/>
      <c r="PED19" s="136"/>
      <c r="PEE19" s="136"/>
      <c r="PEF19" s="136"/>
      <c r="PEG19" s="136"/>
      <c r="PEH19" s="136"/>
      <c r="PEI19" s="136"/>
      <c r="PEJ19" s="136"/>
      <c r="PEK19" s="136"/>
      <c r="PEL19" s="136"/>
      <c r="PEM19" s="136"/>
      <c r="PEN19" s="136"/>
      <c r="PEO19" s="136"/>
      <c r="PEP19" s="136"/>
      <c r="PEQ19" s="136"/>
      <c r="PER19" s="136"/>
      <c r="PES19" s="136"/>
      <c r="PET19" s="136"/>
      <c r="PEU19" s="136"/>
      <c r="PEV19" s="136"/>
      <c r="PEW19" s="136"/>
      <c r="PEX19" s="136"/>
      <c r="PEY19" s="136"/>
      <c r="PEZ19" s="136"/>
      <c r="PFA19" s="136"/>
      <c r="PFB19" s="136"/>
      <c r="PFC19" s="136"/>
      <c r="PFD19" s="136"/>
      <c r="PFE19" s="136"/>
      <c r="PFF19" s="136"/>
      <c r="PFG19" s="136"/>
      <c r="PFH19" s="136"/>
      <c r="PFI19" s="136"/>
      <c r="PFJ19" s="136"/>
      <c r="PFK19" s="136"/>
      <c r="PFL19" s="136"/>
      <c r="PFM19" s="136"/>
      <c r="PFN19" s="136"/>
      <c r="PFO19" s="136"/>
      <c r="PFP19" s="136"/>
      <c r="PFQ19" s="136"/>
      <c r="PFR19" s="136"/>
      <c r="PFS19" s="136"/>
      <c r="PFT19" s="136"/>
      <c r="PFU19" s="136"/>
      <c r="PFV19" s="136"/>
      <c r="PFW19" s="136"/>
      <c r="PFX19" s="136"/>
      <c r="PFY19" s="136"/>
      <c r="PFZ19" s="136"/>
      <c r="PGA19" s="136"/>
      <c r="PGB19" s="136"/>
      <c r="PGC19" s="136"/>
      <c r="PGD19" s="136"/>
      <c r="PGE19" s="136"/>
      <c r="PGF19" s="136"/>
      <c r="PGG19" s="136"/>
      <c r="PGH19" s="136"/>
      <c r="PGI19" s="136"/>
      <c r="PGJ19" s="136"/>
      <c r="PGK19" s="136"/>
      <c r="PGL19" s="136"/>
      <c r="PGM19" s="136"/>
      <c r="PGN19" s="136"/>
      <c r="PGO19" s="136"/>
      <c r="PGP19" s="136"/>
      <c r="PGQ19" s="136"/>
      <c r="PGR19" s="136"/>
      <c r="PGS19" s="136"/>
      <c r="PGT19" s="136"/>
      <c r="PGU19" s="136"/>
      <c r="PGV19" s="136"/>
      <c r="PGW19" s="136"/>
      <c r="PGX19" s="136"/>
      <c r="PGY19" s="136"/>
      <c r="PGZ19" s="136"/>
      <c r="PHA19" s="136"/>
      <c r="PHB19" s="136"/>
      <c r="PHC19" s="136"/>
      <c r="PHD19" s="136"/>
      <c r="PHE19" s="136"/>
      <c r="PHF19" s="136"/>
      <c r="PHG19" s="136"/>
      <c r="PHH19" s="136"/>
      <c r="PHI19" s="136"/>
      <c r="PHJ19" s="136"/>
      <c r="PHK19" s="136"/>
      <c r="PHL19" s="136"/>
      <c r="PHM19" s="136"/>
      <c r="PHN19" s="136"/>
      <c r="PHO19" s="136"/>
      <c r="PHP19" s="136"/>
      <c r="PHQ19" s="136"/>
      <c r="PHR19" s="136"/>
      <c r="PHS19" s="136"/>
      <c r="PHT19" s="136"/>
      <c r="PHU19" s="136"/>
      <c r="PHV19" s="136"/>
      <c r="PHW19" s="136"/>
      <c r="PHX19" s="136"/>
      <c r="PHY19" s="136"/>
      <c r="PHZ19" s="136"/>
      <c r="PIA19" s="136"/>
      <c r="PIB19" s="136"/>
      <c r="PIC19" s="136"/>
      <c r="PID19" s="136"/>
      <c r="PIE19" s="136"/>
      <c r="PIF19" s="136"/>
      <c r="PIG19" s="136"/>
      <c r="PIH19" s="136"/>
      <c r="PII19" s="136"/>
      <c r="PIJ19" s="136"/>
      <c r="PIK19" s="136"/>
      <c r="PIL19" s="136"/>
      <c r="PIM19" s="136"/>
      <c r="PIN19" s="136"/>
      <c r="PIO19" s="136"/>
      <c r="PIP19" s="136"/>
      <c r="PIQ19" s="136"/>
      <c r="PIR19" s="136"/>
      <c r="PIS19" s="136"/>
      <c r="PIT19" s="136"/>
      <c r="PIU19" s="136"/>
      <c r="PIV19" s="136"/>
      <c r="PIW19" s="136"/>
      <c r="PIX19" s="136"/>
      <c r="PIY19" s="136"/>
      <c r="PIZ19" s="136"/>
      <c r="PJA19" s="136"/>
      <c r="PJB19" s="136"/>
      <c r="PJC19" s="136"/>
      <c r="PJD19" s="136"/>
      <c r="PJE19" s="136"/>
      <c r="PJF19" s="136"/>
      <c r="PJG19" s="136"/>
      <c r="PJH19" s="136"/>
      <c r="PJI19" s="136"/>
      <c r="PJJ19" s="136"/>
      <c r="PJK19" s="136"/>
      <c r="PJL19" s="136"/>
      <c r="PJM19" s="136"/>
      <c r="PJN19" s="136"/>
      <c r="PJO19" s="136"/>
      <c r="PJP19" s="136"/>
      <c r="PJQ19" s="136"/>
      <c r="PJR19" s="136"/>
      <c r="PJS19" s="136"/>
      <c r="PJT19" s="136"/>
      <c r="PJU19" s="136"/>
      <c r="PJV19" s="136"/>
      <c r="PJW19" s="136"/>
      <c r="PJX19" s="136"/>
      <c r="PJY19" s="136"/>
      <c r="PJZ19" s="136"/>
      <c r="PKA19" s="136"/>
      <c r="PKB19" s="136"/>
      <c r="PKC19" s="136"/>
      <c r="PKD19" s="136"/>
      <c r="PKE19" s="136"/>
      <c r="PKF19" s="136"/>
      <c r="PKG19" s="136"/>
      <c r="PKH19" s="136"/>
      <c r="PKI19" s="136"/>
      <c r="PKJ19" s="136"/>
      <c r="PKK19" s="136"/>
      <c r="PKL19" s="136"/>
      <c r="PKM19" s="136"/>
      <c r="PKN19" s="136"/>
      <c r="PKO19" s="136"/>
      <c r="PKP19" s="136"/>
      <c r="PKQ19" s="136"/>
      <c r="PKR19" s="136"/>
      <c r="PKS19" s="136"/>
      <c r="PKT19" s="136"/>
      <c r="PKU19" s="136"/>
      <c r="PKV19" s="136"/>
      <c r="PKW19" s="136"/>
      <c r="PKX19" s="136"/>
      <c r="PKY19" s="136"/>
      <c r="PKZ19" s="136"/>
      <c r="PLA19" s="136"/>
      <c r="PLB19" s="136"/>
      <c r="PLC19" s="136"/>
      <c r="PLD19" s="136"/>
      <c r="PLE19" s="136"/>
      <c r="PLF19" s="136"/>
      <c r="PLG19" s="136"/>
      <c r="PLH19" s="136"/>
      <c r="PLI19" s="136"/>
      <c r="PLJ19" s="136"/>
      <c r="PLK19" s="136"/>
      <c r="PLL19" s="136"/>
      <c r="PLM19" s="136"/>
      <c r="PLN19" s="136"/>
      <c r="PLO19" s="136"/>
      <c r="PLP19" s="136"/>
      <c r="PLQ19" s="136"/>
      <c r="PLR19" s="136"/>
      <c r="PLS19" s="136"/>
      <c r="PLT19" s="136"/>
      <c r="PLU19" s="136"/>
      <c r="PLV19" s="136"/>
      <c r="PLW19" s="136"/>
      <c r="PLX19" s="136"/>
      <c r="PLY19" s="136"/>
      <c r="PLZ19" s="136"/>
      <c r="PMA19" s="136"/>
      <c r="PMB19" s="136"/>
      <c r="PMC19" s="136"/>
      <c r="PMD19" s="136"/>
      <c r="PME19" s="136"/>
      <c r="PMF19" s="136"/>
      <c r="PMG19" s="136"/>
      <c r="PMH19" s="136"/>
      <c r="PMI19" s="136"/>
      <c r="PMJ19" s="136"/>
      <c r="PMK19" s="136"/>
      <c r="PML19" s="136"/>
      <c r="PMM19" s="136"/>
      <c r="PMN19" s="136"/>
      <c r="PMO19" s="136"/>
      <c r="PMP19" s="136"/>
      <c r="PMQ19" s="136"/>
      <c r="PMR19" s="136"/>
      <c r="PMS19" s="136"/>
      <c r="PMT19" s="136"/>
      <c r="PMU19" s="136"/>
      <c r="PMV19" s="136"/>
      <c r="PMW19" s="136"/>
      <c r="PMX19" s="136"/>
      <c r="PMY19" s="136"/>
      <c r="PMZ19" s="136"/>
      <c r="PNA19" s="136"/>
      <c r="PNB19" s="136"/>
      <c r="PNC19" s="136"/>
      <c r="PND19" s="136"/>
      <c r="PNE19" s="136"/>
      <c r="PNF19" s="136"/>
      <c r="PNG19" s="136"/>
      <c r="PNH19" s="136"/>
      <c r="PNI19" s="136"/>
      <c r="PNJ19" s="136"/>
      <c r="PNK19" s="136"/>
      <c r="PNL19" s="136"/>
      <c r="PNM19" s="136"/>
      <c r="PNN19" s="136"/>
      <c r="PNO19" s="136"/>
      <c r="PNP19" s="136"/>
      <c r="PNQ19" s="136"/>
      <c r="PNR19" s="136"/>
      <c r="PNS19" s="136"/>
      <c r="PNT19" s="136"/>
      <c r="PNU19" s="136"/>
      <c r="PNV19" s="136"/>
      <c r="PNW19" s="136"/>
      <c r="PNX19" s="136"/>
      <c r="PNY19" s="136"/>
      <c r="PNZ19" s="136"/>
      <c r="POA19" s="136"/>
      <c r="POB19" s="136"/>
      <c r="POC19" s="136"/>
      <c r="POD19" s="136"/>
      <c r="POE19" s="136"/>
      <c r="POF19" s="136"/>
      <c r="POG19" s="136"/>
      <c r="POH19" s="136"/>
      <c r="POI19" s="136"/>
      <c r="POJ19" s="136"/>
      <c r="POK19" s="136"/>
      <c r="POL19" s="136"/>
      <c r="POM19" s="136"/>
      <c r="PON19" s="136"/>
      <c r="POO19" s="136"/>
      <c r="POP19" s="136"/>
      <c r="POQ19" s="136"/>
      <c r="POR19" s="136"/>
      <c r="POS19" s="136"/>
      <c r="POT19" s="136"/>
      <c r="POU19" s="136"/>
      <c r="POV19" s="136"/>
      <c r="POW19" s="136"/>
      <c r="POX19" s="136"/>
      <c r="POY19" s="136"/>
      <c r="POZ19" s="136"/>
      <c r="PPA19" s="136"/>
      <c r="PPB19" s="136"/>
      <c r="PPC19" s="136"/>
      <c r="PPD19" s="136"/>
      <c r="PPE19" s="136"/>
      <c r="PPF19" s="136"/>
      <c r="PPG19" s="136"/>
      <c r="PPH19" s="136"/>
      <c r="PPI19" s="136"/>
      <c r="PPJ19" s="136"/>
      <c r="PPK19" s="136"/>
      <c r="PPL19" s="136"/>
      <c r="PPM19" s="136"/>
      <c r="PPN19" s="136"/>
      <c r="PPO19" s="136"/>
      <c r="PPP19" s="136"/>
      <c r="PPQ19" s="136"/>
      <c r="PPR19" s="136"/>
      <c r="PPS19" s="136"/>
      <c r="PPT19" s="136"/>
      <c r="PPU19" s="136"/>
      <c r="PPV19" s="136"/>
      <c r="PPW19" s="136"/>
      <c r="PPX19" s="136"/>
      <c r="PPY19" s="136"/>
      <c r="PPZ19" s="136"/>
      <c r="PQA19" s="136"/>
      <c r="PQB19" s="136"/>
      <c r="PQC19" s="136"/>
      <c r="PQD19" s="136"/>
      <c r="PQE19" s="136"/>
      <c r="PQF19" s="136"/>
      <c r="PQG19" s="136"/>
      <c r="PQH19" s="136"/>
      <c r="PQI19" s="136"/>
      <c r="PQJ19" s="136"/>
      <c r="PQK19" s="136"/>
      <c r="PQL19" s="136"/>
      <c r="PQM19" s="136"/>
      <c r="PQN19" s="136"/>
      <c r="PQO19" s="136"/>
      <c r="PQP19" s="136"/>
      <c r="PQQ19" s="136"/>
      <c r="PQR19" s="136"/>
      <c r="PQS19" s="136"/>
      <c r="PQT19" s="136"/>
      <c r="PQU19" s="136"/>
      <c r="PQV19" s="136"/>
      <c r="PQW19" s="136"/>
      <c r="PQX19" s="136"/>
      <c r="PQY19" s="136"/>
      <c r="PQZ19" s="136"/>
      <c r="PRA19" s="136"/>
      <c r="PRB19" s="136"/>
      <c r="PRC19" s="136"/>
      <c r="PRD19" s="136"/>
      <c r="PRE19" s="136"/>
      <c r="PRF19" s="136"/>
      <c r="PRG19" s="136"/>
      <c r="PRH19" s="136"/>
      <c r="PRI19" s="136"/>
      <c r="PRJ19" s="136"/>
      <c r="PRK19" s="136"/>
      <c r="PRL19" s="136"/>
      <c r="PRM19" s="136"/>
      <c r="PRN19" s="136"/>
      <c r="PRO19" s="136"/>
      <c r="PRP19" s="136"/>
      <c r="PRQ19" s="136"/>
      <c r="PRR19" s="136"/>
      <c r="PRS19" s="136"/>
      <c r="PRT19" s="136"/>
      <c r="PRU19" s="136"/>
      <c r="PRV19" s="136"/>
      <c r="PRW19" s="136"/>
      <c r="PRX19" s="136"/>
      <c r="PRY19" s="136"/>
      <c r="PRZ19" s="136"/>
      <c r="PSA19" s="136"/>
      <c r="PSB19" s="136"/>
      <c r="PSC19" s="136"/>
      <c r="PSD19" s="136"/>
      <c r="PSE19" s="136"/>
      <c r="PSF19" s="136"/>
      <c r="PSG19" s="136"/>
      <c r="PSH19" s="136"/>
      <c r="PSI19" s="136"/>
      <c r="PSJ19" s="136"/>
      <c r="PSK19" s="136"/>
      <c r="PSL19" s="136"/>
      <c r="PSM19" s="136"/>
      <c r="PSN19" s="136"/>
      <c r="PSO19" s="136"/>
      <c r="PSP19" s="136"/>
      <c r="PSQ19" s="136"/>
      <c r="PSR19" s="136"/>
      <c r="PSS19" s="136"/>
      <c r="PST19" s="136"/>
      <c r="PSU19" s="136"/>
      <c r="PSV19" s="136"/>
      <c r="PSW19" s="136"/>
      <c r="PSX19" s="136"/>
      <c r="PSY19" s="136"/>
      <c r="PSZ19" s="136"/>
      <c r="PTA19" s="136"/>
      <c r="PTB19" s="136"/>
      <c r="PTC19" s="136"/>
      <c r="PTD19" s="136"/>
      <c r="PTE19" s="136"/>
      <c r="PTF19" s="136"/>
      <c r="PTG19" s="136"/>
      <c r="PTH19" s="136"/>
      <c r="PTI19" s="136"/>
      <c r="PTJ19" s="136"/>
      <c r="PTK19" s="136"/>
      <c r="PTL19" s="136"/>
      <c r="PTM19" s="136"/>
      <c r="PTN19" s="136"/>
      <c r="PTO19" s="136"/>
      <c r="PTP19" s="136"/>
      <c r="PTQ19" s="136"/>
      <c r="PTR19" s="136"/>
      <c r="PTS19" s="136"/>
      <c r="PTT19" s="136"/>
      <c r="PTU19" s="136"/>
      <c r="PTV19" s="136"/>
      <c r="PTW19" s="136"/>
      <c r="PTX19" s="136"/>
      <c r="PTY19" s="136"/>
      <c r="PTZ19" s="136"/>
      <c r="PUA19" s="136"/>
      <c r="PUB19" s="136"/>
      <c r="PUC19" s="136"/>
      <c r="PUD19" s="136"/>
      <c r="PUE19" s="136"/>
      <c r="PUF19" s="136"/>
      <c r="PUG19" s="136"/>
      <c r="PUH19" s="136"/>
      <c r="PUI19" s="136"/>
      <c r="PUJ19" s="136"/>
      <c r="PUK19" s="136"/>
      <c r="PUL19" s="136"/>
      <c r="PUM19" s="136"/>
      <c r="PUN19" s="136"/>
      <c r="PUO19" s="136"/>
      <c r="PUP19" s="136"/>
      <c r="PUQ19" s="136"/>
      <c r="PUR19" s="136"/>
      <c r="PUS19" s="136"/>
      <c r="PUT19" s="136"/>
      <c r="PUU19" s="136"/>
      <c r="PUV19" s="136"/>
      <c r="PUW19" s="136"/>
      <c r="PUX19" s="136"/>
      <c r="PUY19" s="136"/>
      <c r="PUZ19" s="136"/>
      <c r="PVA19" s="136"/>
      <c r="PVB19" s="136"/>
      <c r="PVC19" s="136"/>
      <c r="PVD19" s="136"/>
      <c r="PVE19" s="136"/>
      <c r="PVF19" s="136"/>
      <c r="PVG19" s="136"/>
      <c r="PVH19" s="136"/>
      <c r="PVI19" s="136"/>
      <c r="PVJ19" s="136"/>
      <c r="PVK19" s="136"/>
      <c r="PVL19" s="136"/>
      <c r="PVM19" s="136"/>
      <c r="PVN19" s="136"/>
      <c r="PVO19" s="136"/>
      <c r="PVP19" s="136"/>
      <c r="PVQ19" s="136"/>
      <c r="PVR19" s="136"/>
      <c r="PVS19" s="136"/>
      <c r="PVT19" s="136"/>
      <c r="PVU19" s="136"/>
      <c r="PVV19" s="136"/>
      <c r="PVW19" s="136"/>
      <c r="PVX19" s="136"/>
      <c r="PVY19" s="136"/>
      <c r="PVZ19" s="136"/>
      <c r="PWA19" s="136"/>
      <c r="PWB19" s="136"/>
      <c r="PWC19" s="136"/>
      <c r="PWD19" s="136"/>
      <c r="PWE19" s="136"/>
      <c r="PWF19" s="136"/>
      <c r="PWG19" s="136"/>
      <c r="PWH19" s="136"/>
      <c r="PWI19" s="136"/>
      <c r="PWJ19" s="136"/>
      <c r="PWK19" s="136"/>
      <c r="PWL19" s="136"/>
      <c r="PWM19" s="136"/>
      <c r="PWN19" s="136"/>
      <c r="PWO19" s="136"/>
      <c r="PWP19" s="136"/>
      <c r="PWQ19" s="136"/>
      <c r="PWR19" s="136"/>
      <c r="PWS19" s="136"/>
      <c r="PWT19" s="136"/>
      <c r="PWU19" s="136"/>
      <c r="PWV19" s="136"/>
      <c r="PWW19" s="136"/>
      <c r="PWX19" s="136"/>
      <c r="PWY19" s="136"/>
      <c r="PWZ19" s="136"/>
      <c r="PXA19" s="136"/>
      <c r="PXB19" s="136"/>
      <c r="PXC19" s="136"/>
      <c r="PXD19" s="136"/>
      <c r="PXE19" s="136"/>
      <c r="PXF19" s="136"/>
      <c r="PXG19" s="136"/>
      <c r="PXH19" s="136"/>
      <c r="PXI19" s="136"/>
      <c r="PXJ19" s="136"/>
      <c r="PXK19" s="136"/>
      <c r="PXL19" s="136"/>
      <c r="PXM19" s="136"/>
      <c r="PXN19" s="136"/>
      <c r="PXO19" s="136"/>
      <c r="PXP19" s="136"/>
      <c r="PXQ19" s="136"/>
      <c r="PXR19" s="136"/>
      <c r="PXS19" s="136"/>
      <c r="PXT19" s="136"/>
      <c r="PXU19" s="136"/>
      <c r="PXV19" s="136"/>
      <c r="PXW19" s="136"/>
      <c r="PXX19" s="136"/>
      <c r="PXY19" s="136"/>
      <c r="PXZ19" s="136"/>
      <c r="PYA19" s="136"/>
      <c r="PYB19" s="136"/>
      <c r="PYC19" s="136"/>
      <c r="PYD19" s="136"/>
      <c r="PYE19" s="136"/>
      <c r="PYF19" s="136"/>
      <c r="PYG19" s="136"/>
      <c r="PYH19" s="136"/>
      <c r="PYI19" s="136"/>
      <c r="PYJ19" s="136"/>
      <c r="PYK19" s="136"/>
      <c r="PYL19" s="136"/>
      <c r="PYM19" s="136"/>
      <c r="PYN19" s="136"/>
      <c r="PYO19" s="136"/>
      <c r="PYP19" s="136"/>
      <c r="PYQ19" s="136"/>
      <c r="PYR19" s="136"/>
      <c r="PYS19" s="136"/>
      <c r="PYT19" s="136"/>
      <c r="PYU19" s="136"/>
      <c r="PYV19" s="136"/>
      <c r="PYW19" s="136"/>
      <c r="PYX19" s="136"/>
      <c r="PYY19" s="136"/>
      <c r="PYZ19" s="136"/>
      <c r="PZA19" s="136"/>
      <c r="PZB19" s="136"/>
      <c r="PZC19" s="136"/>
      <c r="PZD19" s="136"/>
      <c r="PZE19" s="136"/>
      <c r="PZF19" s="136"/>
      <c r="PZG19" s="136"/>
      <c r="PZH19" s="136"/>
      <c r="PZI19" s="136"/>
      <c r="PZJ19" s="136"/>
      <c r="PZK19" s="136"/>
      <c r="PZL19" s="136"/>
      <c r="PZM19" s="136"/>
      <c r="PZN19" s="136"/>
      <c r="PZO19" s="136"/>
      <c r="PZP19" s="136"/>
      <c r="PZQ19" s="136"/>
      <c r="PZR19" s="136"/>
      <c r="PZS19" s="136"/>
      <c r="PZT19" s="136"/>
      <c r="PZU19" s="136"/>
      <c r="PZV19" s="136"/>
      <c r="PZW19" s="136"/>
      <c r="PZX19" s="136"/>
      <c r="PZY19" s="136"/>
      <c r="PZZ19" s="136"/>
      <c r="QAA19" s="136"/>
      <c r="QAB19" s="136"/>
      <c r="QAC19" s="136"/>
      <c r="QAD19" s="136"/>
      <c r="QAE19" s="136"/>
      <c r="QAF19" s="136"/>
      <c r="QAG19" s="136"/>
      <c r="QAH19" s="136"/>
      <c r="QAI19" s="136"/>
      <c r="QAJ19" s="136"/>
      <c r="QAK19" s="136"/>
      <c r="QAL19" s="136"/>
      <c r="QAM19" s="136"/>
      <c r="QAN19" s="136"/>
      <c r="QAO19" s="136"/>
      <c r="QAP19" s="136"/>
      <c r="QAQ19" s="136"/>
      <c r="QAR19" s="136"/>
      <c r="QAS19" s="136"/>
      <c r="QAT19" s="136"/>
      <c r="QAU19" s="136"/>
      <c r="QAV19" s="136"/>
      <c r="QAW19" s="136"/>
      <c r="QAX19" s="136"/>
      <c r="QAY19" s="136"/>
      <c r="QAZ19" s="136"/>
      <c r="QBA19" s="136"/>
      <c r="QBB19" s="136"/>
      <c r="QBC19" s="136"/>
      <c r="QBD19" s="136"/>
      <c r="QBE19" s="136"/>
      <c r="QBF19" s="136"/>
      <c r="QBG19" s="136"/>
      <c r="QBH19" s="136"/>
      <c r="QBI19" s="136"/>
      <c r="QBJ19" s="136"/>
      <c r="QBK19" s="136"/>
      <c r="QBL19" s="136"/>
      <c r="QBM19" s="136"/>
      <c r="QBN19" s="136"/>
      <c r="QBO19" s="136"/>
      <c r="QBP19" s="136"/>
      <c r="QBQ19" s="136"/>
      <c r="QBR19" s="136"/>
      <c r="QBS19" s="136"/>
      <c r="QBT19" s="136"/>
      <c r="QBU19" s="136"/>
      <c r="QBV19" s="136"/>
      <c r="QBW19" s="136"/>
      <c r="QBX19" s="136"/>
      <c r="QBY19" s="136"/>
      <c r="QBZ19" s="136"/>
      <c r="QCA19" s="136"/>
      <c r="QCB19" s="136"/>
      <c r="QCC19" s="136"/>
      <c r="QCD19" s="136"/>
      <c r="QCE19" s="136"/>
      <c r="QCF19" s="136"/>
      <c r="QCG19" s="136"/>
      <c r="QCH19" s="136"/>
      <c r="QCI19" s="136"/>
      <c r="QCJ19" s="136"/>
      <c r="QCK19" s="136"/>
      <c r="QCL19" s="136"/>
      <c r="QCM19" s="136"/>
      <c r="QCN19" s="136"/>
      <c r="QCO19" s="136"/>
      <c r="QCP19" s="136"/>
      <c r="QCQ19" s="136"/>
      <c r="QCR19" s="136"/>
      <c r="QCS19" s="136"/>
      <c r="QCT19" s="136"/>
      <c r="QCU19" s="136"/>
      <c r="QCV19" s="136"/>
      <c r="QCW19" s="136"/>
      <c r="QCX19" s="136"/>
      <c r="QCY19" s="136"/>
      <c r="QCZ19" s="136"/>
      <c r="QDA19" s="136"/>
      <c r="QDB19" s="136"/>
      <c r="QDC19" s="136"/>
      <c r="QDD19" s="136"/>
      <c r="QDE19" s="136"/>
      <c r="QDF19" s="136"/>
      <c r="QDG19" s="136"/>
      <c r="QDH19" s="136"/>
      <c r="QDI19" s="136"/>
      <c r="QDJ19" s="136"/>
      <c r="QDK19" s="136"/>
      <c r="QDL19" s="136"/>
      <c r="QDM19" s="136"/>
      <c r="QDN19" s="136"/>
      <c r="QDO19" s="136"/>
      <c r="QDP19" s="136"/>
      <c r="QDQ19" s="136"/>
      <c r="QDR19" s="136"/>
      <c r="QDS19" s="136"/>
      <c r="QDT19" s="136"/>
      <c r="QDU19" s="136"/>
      <c r="QDV19" s="136"/>
      <c r="QDW19" s="136"/>
      <c r="QDX19" s="136"/>
      <c r="QDY19" s="136"/>
      <c r="QDZ19" s="136"/>
      <c r="QEA19" s="136"/>
      <c r="QEB19" s="136"/>
      <c r="QEC19" s="136"/>
      <c r="QED19" s="136"/>
      <c r="QEE19" s="136"/>
      <c r="QEF19" s="136"/>
      <c r="QEG19" s="136"/>
      <c r="QEH19" s="136"/>
      <c r="QEI19" s="136"/>
      <c r="QEJ19" s="136"/>
      <c r="QEK19" s="136"/>
      <c r="QEL19" s="136"/>
      <c r="QEM19" s="136"/>
      <c r="QEN19" s="136"/>
      <c r="QEO19" s="136"/>
      <c r="QEP19" s="136"/>
      <c r="QEQ19" s="136"/>
      <c r="QER19" s="136"/>
      <c r="QES19" s="136"/>
      <c r="QET19" s="136"/>
      <c r="QEU19" s="136"/>
      <c r="QEV19" s="136"/>
      <c r="QEW19" s="136"/>
      <c r="QEX19" s="136"/>
      <c r="QEY19" s="136"/>
      <c r="QEZ19" s="136"/>
      <c r="QFA19" s="136"/>
      <c r="QFB19" s="136"/>
      <c r="QFC19" s="136"/>
      <c r="QFD19" s="136"/>
      <c r="QFE19" s="136"/>
      <c r="QFF19" s="136"/>
      <c r="QFG19" s="136"/>
      <c r="QFH19" s="136"/>
      <c r="QFI19" s="136"/>
      <c r="QFJ19" s="136"/>
      <c r="QFK19" s="136"/>
      <c r="QFL19" s="136"/>
      <c r="QFM19" s="136"/>
      <c r="QFN19" s="136"/>
      <c r="QFO19" s="136"/>
      <c r="QFP19" s="136"/>
      <c r="QFQ19" s="136"/>
      <c r="QFR19" s="136"/>
      <c r="QFS19" s="136"/>
      <c r="QFT19" s="136"/>
      <c r="QFU19" s="136"/>
      <c r="QFV19" s="136"/>
      <c r="QFW19" s="136"/>
      <c r="QFX19" s="136"/>
      <c r="QFY19" s="136"/>
      <c r="QFZ19" s="136"/>
      <c r="QGA19" s="136"/>
      <c r="QGB19" s="136"/>
      <c r="QGC19" s="136"/>
      <c r="QGD19" s="136"/>
      <c r="QGE19" s="136"/>
      <c r="QGF19" s="136"/>
      <c r="QGG19" s="136"/>
      <c r="QGH19" s="136"/>
      <c r="QGI19" s="136"/>
      <c r="QGJ19" s="136"/>
      <c r="QGK19" s="136"/>
      <c r="QGL19" s="136"/>
      <c r="QGM19" s="136"/>
      <c r="QGN19" s="136"/>
      <c r="QGO19" s="136"/>
      <c r="QGP19" s="136"/>
      <c r="QGQ19" s="136"/>
      <c r="QGR19" s="136"/>
      <c r="QGS19" s="136"/>
      <c r="QGT19" s="136"/>
      <c r="QGU19" s="136"/>
      <c r="QGV19" s="136"/>
      <c r="QGW19" s="136"/>
      <c r="QGX19" s="136"/>
      <c r="QGY19" s="136"/>
      <c r="QGZ19" s="136"/>
      <c r="QHA19" s="136"/>
      <c r="QHB19" s="136"/>
      <c r="QHC19" s="136"/>
      <c r="QHD19" s="136"/>
      <c r="QHE19" s="136"/>
      <c r="QHF19" s="136"/>
      <c r="QHG19" s="136"/>
      <c r="QHH19" s="136"/>
      <c r="QHI19" s="136"/>
      <c r="QHJ19" s="136"/>
      <c r="QHK19" s="136"/>
      <c r="QHL19" s="136"/>
      <c r="QHM19" s="136"/>
      <c r="QHN19" s="136"/>
      <c r="QHO19" s="136"/>
      <c r="QHP19" s="136"/>
      <c r="QHQ19" s="136"/>
      <c r="QHR19" s="136"/>
      <c r="QHS19" s="136"/>
      <c r="QHT19" s="136"/>
      <c r="QHU19" s="136"/>
      <c r="QHV19" s="136"/>
      <c r="QHW19" s="136"/>
      <c r="QHX19" s="136"/>
      <c r="QHY19" s="136"/>
      <c r="QHZ19" s="136"/>
      <c r="QIA19" s="136"/>
      <c r="QIB19" s="136"/>
      <c r="QIC19" s="136"/>
      <c r="QID19" s="136"/>
      <c r="QIE19" s="136"/>
      <c r="QIF19" s="136"/>
      <c r="QIG19" s="136"/>
      <c r="QIH19" s="136"/>
      <c r="QII19" s="136"/>
      <c r="QIJ19" s="136"/>
      <c r="QIK19" s="136"/>
      <c r="QIL19" s="136"/>
      <c r="QIM19" s="136"/>
      <c r="QIN19" s="136"/>
      <c r="QIO19" s="136"/>
      <c r="QIP19" s="136"/>
      <c r="QIQ19" s="136"/>
      <c r="QIR19" s="136"/>
      <c r="QIS19" s="136"/>
      <c r="QIT19" s="136"/>
      <c r="QIU19" s="136"/>
      <c r="QIV19" s="136"/>
      <c r="QIW19" s="136"/>
      <c r="QIX19" s="136"/>
      <c r="QIY19" s="136"/>
      <c r="QIZ19" s="136"/>
      <c r="QJA19" s="136"/>
      <c r="QJB19" s="136"/>
      <c r="QJC19" s="136"/>
      <c r="QJD19" s="136"/>
      <c r="QJE19" s="136"/>
      <c r="QJF19" s="136"/>
      <c r="QJG19" s="136"/>
      <c r="QJH19" s="136"/>
      <c r="QJI19" s="136"/>
      <c r="QJJ19" s="136"/>
      <c r="QJK19" s="136"/>
      <c r="QJL19" s="136"/>
      <c r="QJM19" s="136"/>
      <c r="QJN19" s="136"/>
      <c r="QJO19" s="136"/>
      <c r="QJP19" s="136"/>
      <c r="QJQ19" s="136"/>
      <c r="QJR19" s="136"/>
      <c r="QJS19" s="136"/>
      <c r="QJT19" s="136"/>
      <c r="QJU19" s="136"/>
      <c r="QJV19" s="136"/>
      <c r="QJW19" s="136"/>
      <c r="QJX19" s="136"/>
      <c r="QJY19" s="136"/>
      <c r="QJZ19" s="136"/>
      <c r="QKA19" s="136"/>
      <c r="QKB19" s="136"/>
      <c r="QKC19" s="136"/>
      <c r="QKD19" s="136"/>
      <c r="QKE19" s="136"/>
      <c r="QKF19" s="136"/>
      <c r="QKG19" s="136"/>
      <c r="QKH19" s="136"/>
      <c r="QKI19" s="136"/>
      <c r="QKJ19" s="136"/>
      <c r="QKK19" s="136"/>
      <c r="QKL19" s="136"/>
      <c r="QKM19" s="136"/>
      <c r="QKN19" s="136"/>
      <c r="QKO19" s="136"/>
      <c r="QKP19" s="136"/>
      <c r="QKQ19" s="136"/>
      <c r="QKR19" s="136"/>
      <c r="QKS19" s="136"/>
      <c r="QKT19" s="136"/>
      <c r="QKU19" s="136"/>
      <c r="QKV19" s="136"/>
      <c r="QKW19" s="136"/>
      <c r="QKX19" s="136"/>
      <c r="QKY19" s="136"/>
      <c r="QKZ19" s="136"/>
      <c r="QLA19" s="136"/>
      <c r="QLB19" s="136"/>
      <c r="QLC19" s="136"/>
      <c r="QLD19" s="136"/>
      <c r="QLE19" s="136"/>
      <c r="QLF19" s="136"/>
      <c r="QLG19" s="136"/>
      <c r="QLH19" s="136"/>
      <c r="QLI19" s="136"/>
      <c r="QLJ19" s="136"/>
      <c r="QLK19" s="136"/>
      <c r="QLL19" s="136"/>
      <c r="QLM19" s="136"/>
      <c r="QLN19" s="136"/>
      <c r="QLO19" s="136"/>
      <c r="QLP19" s="136"/>
      <c r="QLQ19" s="136"/>
      <c r="QLR19" s="136"/>
      <c r="QLS19" s="136"/>
      <c r="QLT19" s="136"/>
      <c r="QLU19" s="136"/>
      <c r="QLV19" s="136"/>
      <c r="QLW19" s="136"/>
      <c r="QLX19" s="136"/>
      <c r="QLY19" s="136"/>
      <c r="QLZ19" s="136"/>
      <c r="QMA19" s="136"/>
      <c r="QMB19" s="136"/>
      <c r="QMC19" s="136"/>
      <c r="QMD19" s="136"/>
      <c r="QME19" s="136"/>
      <c r="QMF19" s="136"/>
      <c r="QMG19" s="136"/>
      <c r="QMH19" s="136"/>
      <c r="QMI19" s="136"/>
      <c r="QMJ19" s="136"/>
      <c r="QMK19" s="136"/>
      <c r="QML19" s="136"/>
      <c r="QMM19" s="136"/>
      <c r="QMN19" s="136"/>
      <c r="QMO19" s="136"/>
      <c r="QMP19" s="136"/>
      <c r="QMQ19" s="136"/>
      <c r="QMR19" s="136"/>
      <c r="QMS19" s="136"/>
      <c r="QMT19" s="136"/>
      <c r="QMU19" s="136"/>
      <c r="QMV19" s="136"/>
      <c r="QMW19" s="136"/>
      <c r="QMX19" s="136"/>
      <c r="QMY19" s="136"/>
      <c r="QMZ19" s="136"/>
      <c r="QNA19" s="136"/>
      <c r="QNB19" s="136"/>
      <c r="QNC19" s="136"/>
      <c r="QND19" s="136"/>
      <c r="QNE19" s="136"/>
      <c r="QNF19" s="136"/>
      <c r="QNG19" s="136"/>
      <c r="QNH19" s="136"/>
      <c r="QNI19" s="136"/>
      <c r="QNJ19" s="136"/>
      <c r="QNK19" s="136"/>
      <c r="QNL19" s="136"/>
      <c r="QNM19" s="136"/>
      <c r="QNN19" s="136"/>
      <c r="QNO19" s="136"/>
      <c r="QNP19" s="136"/>
      <c r="QNQ19" s="136"/>
      <c r="QNR19" s="136"/>
      <c r="QNS19" s="136"/>
      <c r="QNT19" s="136"/>
      <c r="QNU19" s="136"/>
      <c r="QNV19" s="136"/>
      <c r="QNW19" s="136"/>
      <c r="QNX19" s="136"/>
      <c r="QNY19" s="136"/>
      <c r="QNZ19" s="136"/>
      <c r="QOA19" s="136"/>
      <c r="QOB19" s="136"/>
      <c r="QOC19" s="136"/>
      <c r="QOD19" s="136"/>
      <c r="QOE19" s="136"/>
      <c r="QOF19" s="136"/>
      <c r="QOG19" s="136"/>
      <c r="QOH19" s="136"/>
      <c r="QOI19" s="136"/>
      <c r="QOJ19" s="136"/>
      <c r="QOK19" s="136"/>
      <c r="QOL19" s="136"/>
      <c r="QOM19" s="136"/>
      <c r="QON19" s="136"/>
      <c r="QOO19" s="136"/>
      <c r="QOP19" s="136"/>
      <c r="QOQ19" s="136"/>
      <c r="QOR19" s="136"/>
      <c r="QOS19" s="136"/>
      <c r="QOT19" s="136"/>
      <c r="QOU19" s="136"/>
      <c r="QOV19" s="136"/>
      <c r="QOW19" s="136"/>
      <c r="QOX19" s="136"/>
      <c r="QOY19" s="136"/>
      <c r="QOZ19" s="136"/>
      <c r="QPA19" s="136"/>
      <c r="QPB19" s="136"/>
      <c r="QPC19" s="136"/>
      <c r="QPD19" s="136"/>
      <c r="QPE19" s="136"/>
      <c r="QPF19" s="136"/>
      <c r="QPG19" s="136"/>
      <c r="QPH19" s="136"/>
      <c r="QPI19" s="136"/>
      <c r="QPJ19" s="136"/>
      <c r="QPK19" s="136"/>
      <c r="QPL19" s="136"/>
      <c r="QPM19" s="136"/>
      <c r="QPN19" s="136"/>
      <c r="QPO19" s="136"/>
      <c r="QPP19" s="136"/>
      <c r="QPQ19" s="136"/>
      <c r="QPR19" s="136"/>
      <c r="QPS19" s="136"/>
      <c r="QPT19" s="136"/>
      <c r="QPU19" s="136"/>
      <c r="QPV19" s="136"/>
      <c r="QPW19" s="136"/>
      <c r="QPX19" s="136"/>
      <c r="QPY19" s="136"/>
      <c r="QPZ19" s="136"/>
      <c r="QQA19" s="136"/>
      <c r="QQB19" s="136"/>
      <c r="QQC19" s="136"/>
      <c r="QQD19" s="136"/>
      <c r="QQE19" s="136"/>
      <c r="QQF19" s="136"/>
      <c r="QQG19" s="136"/>
      <c r="QQH19" s="136"/>
      <c r="QQI19" s="136"/>
      <c r="QQJ19" s="136"/>
      <c r="QQK19" s="136"/>
      <c r="QQL19" s="136"/>
      <c r="QQM19" s="136"/>
      <c r="QQN19" s="136"/>
      <c r="QQO19" s="136"/>
      <c r="QQP19" s="136"/>
      <c r="QQQ19" s="136"/>
      <c r="QQR19" s="136"/>
      <c r="QQS19" s="136"/>
      <c r="QQT19" s="136"/>
      <c r="QQU19" s="136"/>
      <c r="QQV19" s="136"/>
      <c r="QQW19" s="136"/>
      <c r="QQX19" s="136"/>
      <c r="QQY19" s="136"/>
      <c r="QQZ19" s="136"/>
      <c r="QRA19" s="136"/>
      <c r="QRB19" s="136"/>
      <c r="QRC19" s="136"/>
      <c r="QRD19" s="136"/>
      <c r="QRE19" s="136"/>
      <c r="QRF19" s="136"/>
      <c r="QRG19" s="136"/>
      <c r="QRH19" s="136"/>
      <c r="QRI19" s="136"/>
      <c r="QRJ19" s="136"/>
      <c r="QRK19" s="136"/>
      <c r="QRL19" s="136"/>
      <c r="QRM19" s="136"/>
      <c r="QRN19" s="136"/>
      <c r="QRO19" s="136"/>
      <c r="QRP19" s="136"/>
      <c r="QRQ19" s="136"/>
      <c r="QRR19" s="136"/>
      <c r="QRS19" s="136"/>
      <c r="QRT19" s="136"/>
      <c r="QRU19" s="136"/>
      <c r="QRV19" s="136"/>
      <c r="QRW19" s="136"/>
      <c r="QRX19" s="136"/>
      <c r="QRY19" s="136"/>
      <c r="QRZ19" s="136"/>
      <c r="QSA19" s="136"/>
      <c r="QSB19" s="136"/>
      <c r="QSC19" s="136"/>
      <c r="QSD19" s="136"/>
      <c r="QSE19" s="136"/>
      <c r="QSF19" s="136"/>
      <c r="QSG19" s="136"/>
      <c r="QSH19" s="136"/>
      <c r="QSI19" s="136"/>
      <c r="QSJ19" s="136"/>
      <c r="QSK19" s="136"/>
      <c r="QSL19" s="136"/>
      <c r="QSM19" s="136"/>
      <c r="QSN19" s="136"/>
      <c r="QSO19" s="136"/>
      <c r="QSP19" s="136"/>
      <c r="QSQ19" s="136"/>
      <c r="QSR19" s="136"/>
      <c r="QSS19" s="136"/>
      <c r="QST19" s="136"/>
      <c r="QSU19" s="136"/>
      <c r="QSV19" s="136"/>
      <c r="QSW19" s="136"/>
      <c r="QSX19" s="136"/>
      <c r="QSY19" s="136"/>
      <c r="QSZ19" s="136"/>
      <c r="QTA19" s="136"/>
      <c r="QTB19" s="136"/>
      <c r="QTC19" s="136"/>
      <c r="QTD19" s="136"/>
      <c r="QTE19" s="136"/>
      <c r="QTF19" s="136"/>
      <c r="QTG19" s="136"/>
      <c r="QTH19" s="136"/>
      <c r="QTI19" s="136"/>
      <c r="QTJ19" s="136"/>
      <c r="QTK19" s="136"/>
      <c r="QTL19" s="136"/>
      <c r="QTM19" s="136"/>
      <c r="QTN19" s="136"/>
      <c r="QTO19" s="136"/>
      <c r="QTP19" s="136"/>
      <c r="QTQ19" s="136"/>
      <c r="QTR19" s="136"/>
      <c r="QTS19" s="136"/>
      <c r="QTT19" s="136"/>
      <c r="QTU19" s="136"/>
      <c r="QTV19" s="136"/>
      <c r="QTW19" s="136"/>
      <c r="QTX19" s="136"/>
      <c r="QTY19" s="136"/>
      <c r="QTZ19" s="136"/>
      <c r="QUA19" s="136"/>
      <c r="QUB19" s="136"/>
      <c r="QUC19" s="136"/>
      <c r="QUD19" s="136"/>
      <c r="QUE19" s="136"/>
      <c r="QUF19" s="136"/>
      <c r="QUG19" s="136"/>
      <c r="QUH19" s="136"/>
      <c r="QUI19" s="136"/>
      <c r="QUJ19" s="136"/>
      <c r="QUK19" s="136"/>
      <c r="QUL19" s="136"/>
      <c r="QUM19" s="136"/>
      <c r="QUN19" s="136"/>
      <c r="QUO19" s="136"/>
      <c r="QUP19" s="136"/>
      <c r="QUQ19" s="136"/>
      <c r="QUR19" s="136"/>
      <c r="QUS19" s="136"/>
      <c r="QUT19" s="136"/>
      <c r="QUU19" s="136"/>
      <c r="QUV19" s="136"/>
      <c r="QUW19" s="136"/>
      <c r="QUX19" s="136"/>
      <c r="QUY19" s="136"/>
      <c r="QUZ19" s="136"/>
      <c r="QVA19" s="136"/>
      <c r="QVB19" s="136"/>
      <c r="QVC19" s="136"/>
      <c r="QVD19" s="136"/>
      <c r="QVE19" s="136"/>
      <c r="QVF19" s="136"/>
      <c r="QVG19" s="136"/>
      <c r="QVH19" s="136"/>
      <c r="QVI19" s="136"/>
      <c r="QVJ19" s="136"/>
      <c r="QVK19" s="136"/>
      <c r="QVL19" s="136"/>
      <c r="QVM19" s="136"/>
      <c r="QVN19" s="136"/>
      <c r="QVO19" s="136"/>
      <c r="QVP19" s="136"/>
      <c r="QVQ19" s="136"/>
      <c r="QVR19" s="136"/>
      <c r="QVS19" s="136"/>
      <c r="QVT19" s="136"/>
      <c r="QVU19" s="136"/>
      <c r="QVV19" s="136"/>
      <c r="QVW19" s="136"/>
      <c r="QVX19" s="136"/>
      <c r="QVY19" s="136"/>
      <c r="QVZ19" s="136"/>
      <c r="QWA19" s="136"/>
      <c r="QWB19" s="136"/>
      <c r="QWC19" s="136"/>
      <c r="QWD19" s="136"/>
      <c r="QWE19" s="136"/>
      <c r="QWF19" s="136"/>
      <c r="QWG19" s="136"/>
      <c r="QWH19" s="136"/>
      <c r="QWI19" s="136"/>
      <c r="QWJ19" s="136"/>
      <c r="QWK19" s="136"/>
      <c r="QWL19" s="136"/>
      <c r="QWM19" s="136"/>
      <c r="QWN19" s="136"/>
      <c r="QWO19" s="136"/>
      <c r="QWP19" s="136"/>
      <c r="QWQ19" s="136"/>
      <c r="QWR19" s="136"/>
      <c r="QWS19" s="136"/>
      <c r="QWT19" s="136"/>
      <c r="QWU19" s="136"/>
      <c r="QWV19" s="136"/>
      <c r="QWW19" s="136"/>
      <c r="QWX19" s="136"/>
      <c r="QWY19" s="136"/>
      <c r="QWZ19" s="136"/>
      <c r="QXA19" s="136"/>
      <c r="QXB19" s="136"/>
      <c r="QXC19" s="136"/>
      <c r="QXD19" s="136"/>
      <c r="QXE19" s="136"/>
      <c r="QXF19" s="136"/>
      <c r="QXG19" s="136"/>
      <c r="QXH19" s="136"/>
      <c r="QXI19" s="136"/>
      <c r="QXJ19" s="136"/>
      <c r="QXK19" s="136"/>
      <c r="QXL19" s="136"/>
      <c r="QXM19" s="136"/>
      <c r="QXN19" s="136"/>
      <c r="QXO19" s="136"/>
      <c r="QXP19" s="136"/>
      <c r="QXQ19" s="136"/>
      <c r="QXR19" s="136"/>
      <c r="QXS19" s="136"/>
      <c r="QXT19" s="136"/>
      <c r="QXU19" s="136"/>
      <c r="QXV19" s="136"/>
      <c r="QXW19" s="136"/>
      <c r="QXX19" s="136"/>
      <c r="QXY19" s="136"/>
      <c r="QXZ19" s="136"/>
      <c r="QYA19" s="136"/>
      <c r="QYB19" s="136"/>
      <c r="QYC19" s="136"/>
      <c r="QYD19" s="136"/>
      <c r="QYE19" s="136"/>
      <c r="QYF19" s="136"/>
      <c r="QYG19" s="136"/>
      <c r="QYH19" s="136"/>
      <c r="QYI19" s="136"/>
      <c r="QYJ19" s="136"/>
      <c r="QYK19" s="136"/>
      <c r="QYL19" s="136"/>
      <c r="QYM19" s="136"/>
      <c r="QYN19" s="136"/>
      <c r="QYO19" s="136"/>
      <c r="QYP19" s="136"/>
      <c r="QYQ19" s="136"/>
      <c r="QYR19" s="136"/>
      <c r="QYS19" s="136"/>
      <c r="QYT19" s="136"/>
      <c r="QYU19" s="136"/>
      <c r="QYV19" s="136"/>
      <c r="QYW19" s="136"/>
      <c r="QYX19" s="136"/>
      <c r="QYY19" s="136"/>
      <c r="QYZ19" s="136"/>
      <c r="QZA19" s="136"/>
      <c r="QZB19" s="136"/>
      <c r="QZC19" s="136"/>
      <c r="QZD19" s="136"/>
      <c r="QZE19" s="136"/>
      <c r="QZF19" s="136"/>
      <c r="QZG19" s="136"/>
      <c r="QZH19" s="136"/>
      <c r="QZI19" s="136"/>
      <c r="QZJ19" s="136"/>
      <c r="QZK19" s="136"/>
      <c r="QZL19" s="136"/>
      <c r="QZM19" s="136"/>
      <c r="QZN19" s="136"/>
      <c r="QZO19" s="136"/>
      <c r="QZP19" s="136"/>
      <c r="QZQ19" s="136"/>
      <c r="QZR19" s="136"/>
      <c r="QZS19" s="136"/>
      <c r="QZT19" s="136"/>
      <c r="QZU19" s="136"/>
      <c r="QZV19" s="136"/>
      <c r="QZW19" s="136"/>
      <c r="QZX19" s="136"/>
      <c r="QZY19" s="136"/>
      <c r="QZZ19" s="136"/>
      <c r="RAA19" s="136"/>
      <c r="RAB19" s="136"/>
      <c r="RAC19" s="136"/>
      <c r="RAD19" s="136"/>
      <c r="RAE19" s="136"/>
      <c r="RAF19" s="136"/>
      <c r="RAG19" s="136"/>
      <c r="RAH19" s="136"/>
      <c r="RAI19" s="136"/>
      <c r="RAJ19" s="136"/>
      <c r="RAK19" s="136"/>
      <c r="RAL19" s="136"/>
      <c r="RAM19" s="136"/>
      <c r="RAN19" s="136"/>
      <c r="RAO19" s="136"/>
      <c r="RAP19" s="136"/>
      <c r="RAQ19" s="136"/>
      <c r="RAR19" s="136"/>
      <c r="RAS19" s="136"/>
      <c r="RAT19" s="136"/>
      <c r="RAU19" s="136"/>
      <c r="RAV19" s="136"/>
      <c r="RAW19" s="136"/>
      <c r="RAX19" s="136"/>
      <c r="RAY19" s="136"/>
      <c r="RAZ19" s="136"/>
      <c r="RBA19" s="136"/>
      <c r="RBB19" s="136"/>
      <c r="RBC19" s="136"/>
      <c r="RBD19" s="136"/>
      <c r="RBE19" s="136"/>
      <c r="RBF19" s="136"/>
      <c r="RBG19" s="136"/>
      <c r="RBH19" s="136"/>
      <c r="RBI19" s="136"/>
      <c r="RBJ19" s="136"/>
      <c r="RBK19" s="136"/>
      <c r="RBL19" s="136"/>
      <c r="RBM19" s="136"/>
      <c r="RBN19" s="136"/>
      <c r="RBO19" s="136"/>
      <c r="RBP19" s="136"/>
      <c r="RBQ19" s="136"/>
      <c r="RBR19" s="136"/>
      <c r="RBS19" s="136"/>
      <c r="RBT19" s="136"/>
      <c r="RBU19" s="136"/>
      <c r="RBV19" s="136"/>
      <c r="RBW19" s="136"/>
      <c r="RBX19" s="136"/>
      <c r="RBY19" s="136"/>
      <c r="RBZ19" s="136"/>
      <c r="RCA19" s="136"/>
      <c r="RCB19" s="136"/>
      <c r="RCC19" s="136"/>
      <c r="RCD19" s="136"/>
      <c r="RCE19" s="136"/>
      <c r="RCF19" s="136"/>
      <c r="RCG19" s="136"/>
      <c r="RCH19" s="136"/>
      <c r="RCI19" s="136"/>
      <c r="RCJ19" s="136"/>
      <c r="RCK19" s="136"/>
      <c r="RCL19" s="136"/>
      <c r="RCM19" s="136"/>
      <c r="RCN19" s="136"/>
      <c r="RCO19" s="136"/>
      <c r="RCP19" s="136"/>
      <c r="RCQ19" s="136"/>
      <c r="RCR19" s="136"/>
      <c r="RCS19" s="136"/>
      <c r="RCT19" s="136"/>
      <c r="RCU19" s="136"/>
      <c r="RCV19" s="136"/>
      <c r="RCW19" s="136"/>
      <c r="RCX19" s="136"/>
      <c r="RCY19" s="136"/>
      <c r="RCZ19" s="136"/>
      <c r="RDA19" s="136"/>
      <c r="RDB19" s="136"/>
      <c r="RDC19" s="136"/>
      <c r="RDD19" s="136"/>
      <c r="RDE19" s="136"/>
      <c r="RDF19" s="136"/>
      <c r="RDG19" s="136"/>
      <c r="RDH19" s="136"/>
      <c r="RDI19" s="136"/>
      <c r="RDJ19" s="136"/>
      <c r="RDK19" s="136"/>
      <c r="RDL19" s="136"/>
      <c r="RDM19" s="136"/>
      <c r="RDN19" s="136"/>
      <c r="RDO19" s="136"/>
      <c r="RDP19" s="136"/>
      <c r="RDQ19" s="136"/>
      <c r="RDR19" s="136"/>
      <c r="RDS19" s="136"/>
      <c r="RDT19" s="136"/>
      <c r="RDU19" s="136"/>
      <c r="RDV19" s="136"/>
      <c r="RDW19" s="136"/>
      <c r="RDX19" s="136"/>
      <c r="RDY19" s="136"/>
      <c r="RDZ19" s="136"/>
      <c r="REA19" s="136"/>
      <c r="REB19" s="136"/>
      <c r="REC19" s="136"/>
      <c r="RED19" s="136"/>
      <c r="REE19" s="136"/>
      <c r="REF19" s="136"/>
      <c r="REG19" s="136"/>
      <c r="REH19" s="136"/>
      <c r="REI19" s="136"/>
      <c r="REJ19" s="136"/>
      <c r="REK19" s="136"/>
      <c r="REL19" s="136"/>
      <c r="REM19" s="136"/>
      <c r="REN19" s="136"/>
      <c r="REO19" s="136"/>
      <c r="REP19" s="136"/>
      <c r="REQ19" s="136"/>
      <c r="RER19" s="136"/>
      <c r="RES19" s="136"/>
      <c r="RET19" s="136"/>
      <c r="REU19" s="136"/>
      <c r="REV19" s="136"/>
      <c r="REW19" s="136"/>
      <c r="REX19" s="136"/>
      <c r="REY19" s="136"/>
      <c r="REZ19" s="136"/>
      <c r="RFA19" s="136"/>
      <c r="RFB19" s="136"/>
      <c r="RFC19" s="136"/>
      <c r="RFD19" s="136"/>
      <c r="RFE19" s="136"/>
      <c r="RFF19" s="136"/>
      <c r="RFG19" s="136"/>
      <c r="RFH19" s="136"/>
      <c r="RFI19" s="136"/>
      <c r="RFJ19" s="136"/>
      <c r="RFK19" s="136"/>
      <c r="RFL19" s="136"/>
      <c r="RFM19" s="136"/>
      <c r="RFN19" s="136"/>
      <c r="RFO19" s="136"/>
      <c r="RFP19" s="136"/>
      <c r="RFQ19" s="136"/>
      <c r="RFR19" s="136"/>
      <c r="RFS19" s="136"/>
      <c r="RFT19" s="136"/>
      <c r="RFU19" s="136"/>
      <c r="RFV19" s="136"/>
      <c r="RFW19" s="136"/>
      <c r="RFX19" s="136"/>
      <c r="RFY19" s="136"/>
      <c r="RFZ19" s="136"/>
      <c r="RGA19" s="136"/>
      <c r="RGB19" s="136"/>
      <c r="RGC19" s="136"/>
      <c r="RGD19" s="136"/>
      <c r="RGE19" s="136"/>
      <c r="RGF19" s="136"/>
      <c r="RGG19" s="136"/>
      <c r="RGH19" s="136"/>
      <c r="RGI19" s="136"/>
      <c r="RGJ19" s="136"/>
      <c r="RGK19" s="136"/>
      <c r="RGL19" s="136"/>
      <c r="RGM19" s="136"/>
      <c r="RGN19" s="136"/>
      <c r="RGO19" s="136"/>
      <c r="RGP19" s="136"/>
      <c r="RGQ19" s="136"/>
      <c r="RGR19" s="136"/>
      <c r="RGS19" s="136"/>
      <c r="RGT19" s="136"/>
      <c r="RGU19" s="136"/>
      <c r="RGV19" s="136"/>
      <c r="RGW19" s="136"/>
      <c r="RGX19" s="136"/>
      <c r="RGY19" s="136"/>
      <c r="RGZ19" s="136"/>
      <c r="RHA19" s="136"/>
      <c r="RHB19" s="136"/>
      <c r="RHC19" s="136"/>
      <c r="RHD19" s="136"/>
      <c r="RHE19" s="136"/>
      <c r="RHF19" s="136"/>
      <c r="RHG19" s="136"/>
      <c r="RHH19" s="136"/>
      <c r="RHI19" s="136"/>
      <c r="RHJ19" s="136"/>
      <c r="RHK19" s="136"/>
      <c r="RHL19" s="136"/>
      <c r="RHM19" s="136"/>
      <c r="RHN19" s="136"/>
      <c r="RHO19" s="136"/>
      <c r="RHP19" s="136"/>
      <c r="RHQ19" s="136"/>
      <c r="RHR19" s="136"/>
      <c r="RHS19" s="136"/>
      <c r="RHT19" s="136"/>
      <c r="RHU19" s="136"/>
      <c r="RHV19" s="136"/>
      <c r="RHW19" s="136"/>
      <c r="RHX19" s="136"/>
      <c r="RHY19" s="136"/>
      <c r="RHZ19" s="136"/>
      <c r="RIA19" s="136"/>
      <c r="RIB19" s="136"/>
      <c r="RIC19" s="136"/>
      <c r="RID19" s="136"/>
      <c r="RIE19" s="136"/>
      <c r="RIF19" s="136"/>
      <c r="RIG19" s="136"/>
      <c r="RIH19" s="136"/>
      <c r="RII19" s="136"/>
      <c r="RIJ19" s="136"/>
      <c r="RIK19" s="136"/>
      <c r="RIL19" s="136"/>
      <c r="RIM19" s="136"/>
      <c r="RIN19" s="136"/>
      <c r="RIO19" s="136"/>
      <c r="RIP19" s="136"/>
      <c r="RIQ19" s="136"/>
      <c r="RIR19" s="136"/>
      <c r="RIS19" s="136"/>
      <c r="RIT19" s="136"/>
      <c r="RIU19" s="136"/>
      <c r="RIV19" s="136"/>
      <c r="RIW19" s="136"/>
      <c r="RIX19" s="136"/>
      <c r="RIY19" s="136"/>
      <c r="RIZ19" s="136"/>
      <c r="RJA19" s="136"/>
      <c r="RJB19" s="136"/>
      <c r="RJC19" s="136"/>
      <c r="RJD19" s="136"/>
      <c r="RJE19" s="136"/>
      <c r="RJF19" s="136"/>
      <c r="RJG19" s="136"/>
      <c r="RJH19" s="136"/>
      <c r="RJI19" s="136"/>
      <c r="RJJ19" s="136"/>
      <c r="RJK19" s="136"/>
      <c r="RJL19" s="136"/>
      <c r="RJM19" s="136"/>
      <c r="RJN19" s="136"/>
      <c r="RJO19" s="136"/>
      <c r="RJP19" s="136"/>
      <c r="RJQ19" s="136"/>
      <c r="RJR19" s="136"/>
      <c r="RJS19" s="136"/>
      <c r="RJT19" s="136"/>
      <c r="RJU19" s="136"/>
      <c r="RJV19" s="136"/>
      <c r="RJW19" s="136"/>
      <c r="RJX19" s="136"/>
      <c r="RJY19" s="136"/>
      <c r="RJZ19" s="136"/>
      <c r="RKA19" s="136"/>
      <c r="RKB19" s="136"/>
      <c r="RKC19" s="136"/>
      <c r="RKD19" s="136"/>
      <c r="RKE19" s="136"/>
      <c r="RKF19" s="136"/>
      <c r="RKG19" s="136"/>
      <c r="RKH19" s="136"/>
      <c r="RKI19" s="136"/>
      <c r="RKJ19" s="136"/>
      <c r="RKK19" s="136"/>
      <c r="RKL19" s="136"/>
      <c r="RKM19" s="136"/>
      <c r="RKN19" s="136"/>
      <c r="RKO19" s="136"/>
      <c r="RKP19" s="136"/>
      <c r="RKQ19" s="136"/>
      <c r="RKR19" s="136"/>
      <c r="RKS19" s="136"/>
      <c r="RKT19" s="136"/>
      <c r="RKU19" s="136"/>
      <c r="RKV19" s="136"/>
      <c r="RKW19" s="136"/>
      <c r="RKX19" s="136"/>
      <c r="RKY19" s="136"/>
      <c r="RKZ19" s="136"/>
      <c r="RLA19" s="136"/>
      <c r="RLB19" s="136"/>
      <c r="RLC19" s="136"/>
      <c r="RLD19" s="136"/>
      <c r="RLE19" s="136"/>
      <c r="RLF19" s="136"/>
      <c r="RLG19" s="136"/>
      <c r="RLH19" s="136"/>
      <c r="RLI19" s="136"/>
      <c r="RLJ19" s="136"/>
      <c r="RLK19" s="136"/>
      <c r="RLL19" s="136"/>
      <c r="RLM19" s="136"/>
      <c r="RLN19" s="136"/>
      <c r="RLO19" s="136"/>
      <c r="RLP19" s="136"/>
      <c r="RLQ19" s="136"/>
      <c r="RLR19" s="136"/>
      <c r="RLS19" s="136"/>
      <c r="RLT19" s="136"/>
      <c r="RLU19" s="136"/>
      <c r="RLV19" s="136"/>
      <c r="RLW19" s="136"/>
      <c r="RLX19" s="136"/>
      <c r="RLY19" s="136"/>
      <c r="RLZ19" s="136"/>
      <c r="RMA19" s="136"/>
      <c r="RMB19" s="136"/>
      <c r="RMC19" s="136"/>
      <c r="RMD19" s="136"/>
      <c r="RME19" s="136"/>
      <c r="RMF19" s="136"/>
      <c r="RMG19" s="136"/>
      <c r="RMH19" s="136"/>
      <c r="RMI19" s="136"/>
      <c r="RMJ19" s="136"/>
      <c r="RMK19" s="136"/>
      <c r="RML19" s="136"/>
      <c r="RMM19" s="136"/>
      <c r="RMN19" s="136"/>
      <c r="RMO19" s="136"/>
      <c r="RMP19" s="136"/>
      <c r="RMQ19" s="136"/>
      <c r="RMR19" s="136"/>
      <c r="RMS19" s="136"/>
      <c r="RMT19" s="136"/>
      <c r="RMU19" s="136"/>
      <c r="RMV19" s="136"/>
      <c r="RMW19" s="136"/>
      <c r="RMX19" s="136"/>
      <c r="RMY19" s="136"/>
      <c r="RMZ19" s="136"/>
      <c r="RNA19" s="136"/>
      <c r="RNB19" s="136"/>
      <c r="RNC19" s="136"/>
      <c r="RND19" s="136"/>
      <c r="RNE19" s="136"/>
      <c r="RNF19" s="136"/>
      <c r="RNG19" s="136"/>
      <c r="RNH19" s="136"/>
      <c r="RNI19" s="136"/>
      <c r="RNJ19" s="136"/>
      <c r="RNK19" s="136"/>
      <c r="RNL19" s="136"/>
      <c r="RNM19" s="136"/>
      <c r="RNN19" s="136"/>
      <c r="RNO19" s="136"/>
      <c r="RNP19" s="136"/>
      <c r="RNQ19" s="136"/>
      <c r="RNR19" s="136"/>
      <c r="RNS19" s="136"/>
      <c r="RNT19" s="136"/>
      <c r="RNU19" s="136"/>
      <c r="RNV19" s="136"/>
      <c r="RNW19" s="136"/>
      <c r="RNX19" s="136"/>
      <c r="RNY19" s="136"/>
      <c r="RNZ19" s="136"/>
      <c r="ROA19" s="136"/>
      <c r="ROB19" s="136"/>
      <c r="ROC19" s="136"/>
      <c r="ROD19" s="136"/>
      <c r="ROE19" s="136"/>
      <c r="ROF19" s="136"/>
      <c r="ROG19" s="136"/>
      <c r="ROH19" s="136"/>
      <c r="ROI19" s="136"/>
      <c r="ROJ19" s="136"/>
      <c r="ROK19" s="136"/>
      <c r="ROL19" s="136"/>
      <c r="ROM19" s="136"/>
      <c r="RON19" s="136"/>
      <c r="ROO19" s="136"/>
      <c r="ROP19" s="136"/>
      <c r="ROQ19" s="136"/>
      <c r="ROR19" s="136"/>
      <c r="ROS19" s="136"/>
      <c r="ROT19" s="136"/>
      <c r="ROU19" s="136"/>
      <c r="ROV19" s="136"/>
      <c r="ROW19" s="136"/>
      <c r="ROX19" s="136"/>
      <c r="ROY19" s="136"/>
      <c r="ROZ19" s="136"/>
      <c r="RPA19" s="136"/>
      <c r="RPB19" s="136"/>
      <c r="RPC19" s="136"/>
      <c r="RPD19" s="136"/>
      <c r="RPE19" s="136"/>
      <c r="RPF19" s="136"/>
      <c r="RPG19" s="136"/>
      <c r="RPH19" s="136"/>
      <c r="RPI19" s="136"/>
      <c r="RPJ19" s="136"/>
      <c r="RPK19" s="136"/>
      <c r="RPL19" s="136"/>
      <c r="RPM19" s="136"/>
      <c r="RPN19" s="136"/>
      <c r="RPO19" s="136"/>
      <c r="RPP19" s="136"/>
      <c r="RPQ19" s="136"/>
      <c r="RPR19" s="136"/>
      <c r="RPS19" s="136"/>
      <c r="RPT19" s="136"/>
      <c r="RPU19" s="136"/>
      <c r="RPV19" s="136"/>
      <c r="RPW19" s="136"/>
      <c r="RPX19" s="136"/>
      <c r="RPY19" s="136"/>
      <c r="RPZ19" s="136"/>
      <c r="RQA19" s="136"/>
      <c r="RQB19" s="136"/>
      <c r="RQC19" s="136"/>
      <c r="RQD19" s="136"/>
      <c r="RQE19" s="136"/>
      <c r="RQF19" s="136"/>
      <c r="RQG19" s="136"/>
      <c r="RQH19" s="136"/>
      <c r="RQI19" s="136"/>
      <c r="RQJ19" s="136"/>
      <c r="RQK19" s="136"/>
      <c r="RQL19" s="136"/>
      <c r="RQM19" s="136"/>
      <c r="RQN19" s="136"/>
      <c r="RQO19" s="136"/>
      <c r="RQP19" s="136"/>
      <c r="RQQ19" s="136"/>
      <c r="RQR19" s="136"/>
      <c r="RQS19" s="136"/>
      <c r="RQT19" s="136"/>
      <c r="RQU19" s="136"/>
      <c r="RQV19" s="136"/>
      <c r="RQW19" s="136"/>
      <c r="RQX19" s="136"/>
      <c r="RQY19" s="136"/>
      <c r="RQZ19" s="136"/>
      <c r="RRA19" s="136"/>
      <c r="RRB19" s="136"/>
      <c r="RRC19" s="136"/>
      <c r="RRD19" s="136"/>
      <c r="RRE19" s="136"/>
      <c r="RRF19" s="136"/>
      <c r="RRG19" s="136"/>
      <c r="RRH19" s="136"/>
      <c r="RRI19" s="136"/>
      <c r="RRJ19" s="136"/>
      <c r="RRK19" s="136"/>
      <c r="RRL19" s="136"/>
      <c r="RRM19" s="136"/>
      <c r="RRN19" s="136"/>
      <c r="RRO19" s="136"/>
      <c r="RRP19" s="136"/>
      <c r="RRQ19" s="136"/>
      <c r="RRR19" s="136"/>
      <c r="RRS19" s="136"/>
      <c r="RRT19" s="136"/>
      <c r="RRU19" s="136"/>
      <c r="RRV19" s="136"/>
      <c r="RRW19" s="136"/>
      <c r="RRX19" s="136"/>
      <c r="RRY19" s="136"/>
      <c r="RRZ19" s="136"/>
      <c r="RSA19" s="136"/>
      <c r="RSB19" s="136"/>
      <c r="RSC19" s="136"/>
      <c r="RSD19" s="136"/>
      <c r="RSE19" s="136"/>
      <c r="RSF19" s="136"/>
      <c r="RSG19" s="136"/>
      <c r="RSH19" s="136"/>
      <c r="RSI19" s="136"/>
      <c r="RSJ19" s="136"/>
      <c r="RSK19" s="136"/>
      <c r="RSL19" s="136"/>
      <c r="RSM19" s="136"/>
      <c r="RSN19" s="136"/>
      <c r="RSO19" s="136"/>
      <c r="RSP19" s="136"/>
      <c r="RSQ19" s="136"/>
      <c r="RSR19" s="136"/>
      <c r="RSS19" s="136"/>
      <c r="RST19" s="136"/>
      <c r="RSU19" s="136"/>
      <c r="RSV19" s="136"/>
      <c r="RSW19" s="136"/>
      <c r="RSX19" s="136"/>
      <c r="RSY19" s="136"/>
      <c r="RSZ19" s="136"/>
      <c r="RTA19" s="136"/>
      <c r="RTB19" s="136"/>
      <c r="RTC19" s="136"/>
      <c r="RTD19" s="136"/>
      <c r="RTE19" s="136"/>
      <c r="RTF19" s="136"/>
      <c r="RTG19" s="136"/>
      <c r="RTH19" s="136"/>
      <c r="RTI19" s="136"/>
      <c r="RTJ19" s="136"/>
      <c r="RTK19" s="136"/>
      <c r="RTL19" s="136"/>
      <c r="RTM19" s="136"/>
      <c r="RTN19" s="136"/>
      <c r="RTO19" s="136"/>
      <c r="RTP19" s="136"/>
      <c r="RTQ19" s="136"/>
      <c r="RTR19" s="136"/>
      <c r="RTS19" s="136"/>
      <c r="RTT19" s="136"/>
      <c r="RTU19" s="136"/>
      <c r="RTV19" s="136"/>
      <c r="RTW19" s="136"/>
      <c r="RTX19" s="136"/>
      <c r="RTY19" s="136"/>
      <c r="RTZ19" s="136"/>
      <c r="RUA19" s="136"/>
      <c r="RUB19" s="136"/>
      <c r="RUC19" s="136"/>
      <c r="RUD19" s="136"/>
      <c r="RUE19" s="136"/>
      <c r="RUF19" s="136"/>
      <c r="RUG19" s="136"/>
      <c r="RUH19" s="136"/>
      <c r="RUI19" s="136"/>
      <c r="RUJ19" s="136"/>
      <c r="RUK19" s="136"/>
      <c r="RUL19" s="136"/>
      <c r="RUM19" s="136"/>
      <c r="RUN19" s="136"/>
      <c r="RUO19" s="136"/>
      <c r="RUP19" s="136"/>
      <c r="RUQ19" s="136"/>
      <c r="RUR19" s="136"/>
      <c r="RUS19" s="136"/>
      <c r="RUT19" s="136"/>
      <c r="RUU19" s="136"/>
      <c r="RUV19" s="136"/>
      <c r="RUW19" s="136"/>
      <c r="RUX19" s="136"/>
      <c r="RUY19" s="136"/>
      <c r="RUZ19" s="136"/>
      <c r="RVA19" s="136"/>
      <c r="RVB19" s="136"/>
      <c r="RVC19" s="136"/>
      <c r="RVD19" s="136"/>
      <c r="RVE19" s="136"/>
      <c r="RVF19" s="136"/>
      <c r="RVG19" s="136"/>
      <c r="RVH19" s="136"/>
      <c r="RVI19" s="136"/>
      <c r="RVJ19" s="136"/>
      <c r="RVK19" s="136"/>
      <c r="RVL19" s="136"/>
      <c r="RVM19" s="136"/>
      <c r="RVN19" s="136"/>
      <c r="RVO19" s="136"/>
      <c r="RVP19" s="136"/>
      <c r="RVQ19" s="136"/>
      <c r="RVR19" s="136"/>
      <c r="RVS19" s="136"/>
      <c r="RVT19" s="136"/>
      <c r="RVU19" s="136"/>
      <c r="RVV19" s="136"/>
      <c r="RVW19" s="136"/>
      <c r="RVX19" s="136"/>
      <c r="RVY19" s="136"/>
      <c r="RVZ19" s="136"/>
      <c r="RWA19" s="136"/>
      <c r="RWB19" s="136"/>
      <c r="RWC19" s="136"/>
      <c r="RWD19" s="136"/>
      <c r="RWE19" s="136"/>
      <c r="RWF19" s="136"/>
      <c r="RWG19" s="136"/>
      <c r="RWH19" s="136"/>
      <c r="RWI19" s="136"/>
      <c r="RWJ19" s="136"/>
      <c r="RWK19" s="136"/>
      <c r="RWL19" s="136"/>
      <c r="RWM19" s="136"/>
      <c r="RWN19" s="136"/>
      <c r="RWO19" s="136"/>
      <c r="RWP19" s="136"/>
      <c r="RWQ19" s="136"/>
      <c r="RWR19" s="136"/>
      <c r="RWS19" s="136"/>
      <c r="RWT19" s="136"/>
      <c r="RWU19" s="136"/>
      <c r="RWV19" s="136"/>
      <c r="RWW19" s="136"/>
      <c r="RWX19" s="136"/>
      <c r="RWY19" s="136"/>
      <c r="RWZ19" s="136"/>
      <c r="RXA19" s="136"/>
      <c r="RXB19" s="136"/>
      <c r="RXC19" s="136"/>
      <c r="RXD19" s="136"/>
      <c r="RXE19" s="136"/>
      <c r="RXF19" s="136"/>
      <c r="RXG19" s="136"/>
      <c r="RXH19" s="136"/>
      <c r="RXI19" s="136"/>
      <c r="RXJ19" s="136"/>
      <c r="RXK19" s="136"/>
      <c r="RXL19" s="136"/>
      <c r="RXM19" s="136"/>
      <c r="RXN19" s="136"/>
      <c r="RXO19" s="136"/>
      <c r="RXP19" s="136"/>
      <c r="RXQ19" s="136"/>
      <c r="RXR19" s="136"/>
      <c r="RXS19" s="136"/>
      <c r="RXT19" s="136"/>
      <c r="RXU19" s="136"/>
      <c r="RXV19" s="136"/>
      <c r="RXW19" s="136"/>
      <c r="RXX19" s="136"/>
      <c r="RXY19" s="136"/>
      <c r="RXZ19" s="136"/>
      <c r="RYA19" s="136"/>
      <c r="RYB19" s="136"/>
      <c r="RYC19" s="136"/>
      <c r="RYD19" s="136"/>
      <c r="RYE19" s="136"/>
      <c r="RYF19" s="136"/>
      <c r="RYG19" s="136"/>
      <c r="RYH19" s="136"/>
      <c r="RYI19" s="136"/>
      <c r="RYJ19" s="136"/>
      <c r="RYK19" s="136"/>
      <c r="RYL19" s="136"/>
      <c r="RYM19" s="136"/>
      <c r="RYN19" s="136"/>
      <c r="RYO19" s="136"/>
      <c r="RYP19" s="136"/>
      <c r="RYQ19" s="136"/>
      <c r="RYR19" s="136"/>
      <c r="RYS19" s="136"/>
      <c r="RYT19" s="136"/>
      <c r="RYU19" s="136"/>
      <c r="RYV19" s="136"/>
      <c r="RYW19" s="136"/>
      <c r="RYX19" s="136"/>
      <c r="RYY19" s="136"/>
      <c r="RYZ19" s="136"/>
      <c r="RZA19" s="136"/>
      <c r="RZB19" s="136"/>
      <c r="RZC19" s="136"/>
      <c r="RZD19" s="136"/>
      <c r="RZE19" s="136"/>
      <c r="RZF19" s="136"/>
      <c r="RZG19" s="136"/>
      <c r="RZH19" s="136"/>
      <c r="RZI19" s="136"/>
      <c r="RZJ19" s="136"/>
      <c r="RZK19" s="136"/>
      <c r="RZL19" s="136"/>
      <c r="RZM19" s="136"/>
      <c r="RZN19" s="136"/>
      <c r="RZO19" s="136"/>
      <c r="RZP19" s="136"/>
      <c r="RZQ19" s="136"/>
      <c r="RZR19" s="136"/>
      <c r="RZS19" s="136"/>
      <c r="RZT19" s="136"/>
      <c r="RZU19" s="136"/>
      <c r="RZV19" s="136"/>
      <c r="RZW19" s="136"/>
      <c r="RZX19" s="136"/>
      <c r="RZY19" s="136"/>
      <c r="RZZ19" s="136"/>
      <c r="SAA19" s="136"/>
      <c r="SAB19" s="136"/>
      <c r="SAC19" s="136"/>
      <c r="SAD19" s="136"/>
      <c r="SAE19" s="136"/>
      <c r="SAF19" s="136"/>
      <c r="SAG19" s="136"/>
      <c r="SAH19" s="136"/>
      <c r="SAI19" s="136"/>
      <c r="SAJ19" s="136"/>
      <c r="SAK19" s="136"/>
      <c r="SAL19" s="136"/>
      <c r="SAM19" s="136"/>
      <c r="SAN19" s="136"/>
      <c r="SAO19" s="136"/>
      <c r="SAP19" s="136"/>
      <c r="SAQ19" s="136"/>
      <c r="SAR19" s="136"/>
      <c r="SAS19" s="136"/>
      <c r="SAT19" s="136"/>
      <c r="SAU19" s="136"/>
      <c r="SAV19" s="136"/>
      <c r="SAW19" s="136"/>
      <c r="SAX19" s="136"/>
      <c r="SAY19" s="136"/>
      <c r="SAZ19" s="136"/>
      <c r="SBA19" s="136"/>
      <c r="SBB19" s="136"/>
      <c r="SBC19" s="136"/>
      <c r="SBD19" s="136"/>
      <c r="SBE19" s="136"/>
      <c r="SBF19" s="136"/>
      <c r="SBG19" s="136"/>
      <c r="SBH19" s="136"/>
      <c r="SBI19" s="136"/>
      <c r="SBJ19" s="136"/>
      <c r="SBK19" s="136"/>
      <c r="SBL19" s="136"/>
      <c r="SBM19" s="136"/>
      <c r="SBN19" s="136"/>
      <c r="SBO19" s="136"/>
      <c r="SBP19" s="136"/>
      <c r="SBQ19" s="136"/>
      <c r="SBR19" s="136"/>
      <c r="SBS19" s="136"/>
      <c r="SBT19" s="136"/>
      <c r="SBU19" s="136"/>
      <c r="SBV19" s="136"/>
      <c r="SBW19" s="136"/>
      <c r="SBX19" s="136"/>
      <c r="SBY19" s="136"/>
      <c r="SBZ19" s="136"/>
      <c r="SCA19" s="136"/>
      <c r="SCB19" s="136"/>
      <c r="SCC19" s="136"/>
      <c r="SCD19" s="136"/>
      <c r="SCE19" s="136"/>
      <c r="SCF19" s="136"/>
      <c r="SCG19" s="136"/>
      <c r="SCH19" s="136"/>
      <c r="SCI19" s="136"/>
      <c r="SCJ19" s="136"/>
      <c r="SCK19" s="136"/>
      <c r="SCL19" s="136"/>
      <c r="SCM19" s="136"/>
      <c r="SCN19" s="136"/>
      <c r="SCO19" s="136"/>
      <c r="SCP19" s="136"/>
      <c r="SCQ19" s="136"/>
      <c r="SCR19" s="136"/>
      <c r="SCS19" s="136"/>
      <c r="SCT19" s="136"/>
      <c r="SCU19" s="136"/>
      <c r="SCV19" s="136"/>
      <c r="SCW19" s="136"/>
      <c r="SCX19" s="136"/>
      <c r="SCY19" s="136"/>
      <c r="SCZ19" s="136"/>
      <c r="SDA19" s="136"/>
      <c r="SDB19" s="136"/>
      <c r="SDC19" s="136"/>
      <c r="SDD19" s="136"/>
      <c r="SDE19" s="136"/>
      <c r="SDF19" s="136"/>
      <c r="SDG19" s="136"/>
      <c r="SDH19" s="136"/>
      <c r="SDI19" s="136"/>
      <c r="SDJ19" s="136"/>
      <c r="SDK19" s="136"/>
      <c r="SDL19" s="136"/>
      <c r="SDM19" s="136"/>
      <c r="SDN19" s="136"/>
      <c r="SDO19" s="136"/>
      <c r="SDP19" s="136"/>
      <c r="SDQ19" s="136"/>
      <c r="SDR19" s="136"/>
      <c r="SDS19" s="136"/>
      <c r="SDT19" s="136"/>
      <c r="SDU19" s="136"/>
      <c r="SDV19" s="136"/>
      <c r="SDW19" s="136"/>
      <c r="SDX19" s="136"/>
      <c r="SDY19" s="136"/>
      <c r="SDZ19" s="136"/>
      <c r="SEA19" s="136"/>
      <c r="SEB19" s="136"/>
      <c r="SEC19" s="136"/>
      <c r="SED19" s="136"/>
      <c r="SEE19" s="136"/>
      <c r="SEF19" s="136"/>
      <c r="SEG19" s="136"/>
      <c r="SEH19" s="136"/>
      <c r="SEI19" s="136"/>
      <c r="SEJ19" s="136"/>
      <c r="SEK19" s="136"/>
      <c r="SEL19" s="136"/>
      <c r="SEM19" s="136"/>
      <c r="SEN19" s="136"/>
      <c r="SEO19" s="136"/>
      <c r="SEP19" s="136"/>
      <c r="SEQ19" s="136"/>
      <c r="SER19" s="136"/>
      <c r="SES19" s="136"/>
      <c r="SET19" s="136"/>
      <c r="SEU19" s="136"/>
      <c r="SEV19" s="136"/>
      <c r="SEW19" s="136"/>
      <c r="SEX19" s="136"/>
      <c r="SEY19" s="136"/>
      <c r="SEZ19" s="136"/>
      <c r="SFA19" s="136"/>
      <c r="SFB19" s="136"/>
      <c r="SFC19" s="136"/>
      <c r="SFD19" s="136"/>
      <c r="SFE19" s="136"/>
      <c r="SFF19" s="136"/>
      <c r="SFG19" s="136"/>
      <c r="SFH19" s="136"/>
      <c r="SFI19" s="136"/>
      <c r="SFJ19" s="136"/>
      <c r="SFK19" s="136"/>
      <c r="SFL19" s="136"/>
      <c r="SFM19" s="136"/>
      <c r="SFN19" s="136"/>
      <c r="SFO19" s="136"/>
      <c r="SFP19" s="136"/>
      <c r="SFQ19" s="136"/>
      <c r="SFR19" s="136"/>
      <c r="SFS19" s="136"/>
      <c r="SFT19" s="136"/>
      <c r="SFU19" s="136"/>
      <c r="SFV19" s="136"/>
      <c r="SFW19" s="136"/>
      <c r="SFX19" s="136"/>
      <c r="SFY19" s="136"/>
      <c r="SFZ19" s="136"/>
      <c r="SGA19" s="136"/>
      <c r="SGB19" s="136"/>
      <c r="SGC19" s="136"/>
      <c r="SGD19" s="136"/>
      <c r="SGE19" s="136"/>
      <c r="SGF19" s="136"/>
      <c r="SGG19" s="136"/>
      <c r="SGH19" s="136"/>
      <c r="SGI19" s="136"/>
      <c r="SGJ19" s="136"/>
      <c r="SGK19" s="136"/>
      <c r="SGL19" s="136"/>
      <c r="SGM19" s="136"/>
      <c r="SGN19" s="136"/>
      <c r="SGO19" s="136"/>
      <c r="SGP19" s="136"/>
      <c r="SGQ19" s="136"/>
      <c r="SGR19" s="136"/>
      <c r="SGS19" s="136"/>
      <c r="SGT19" s="136"/>
      <c r="SGU19" s="136"/>
      <c r="SGV19" s="136"/>
      <c r="SGW19" s="136"/>
      <c r="SGX19" s="136"/>
      <c r="SGY19" s="136"/>
      <c r="SGZ19" s="136"/>
      <c r="SHA19" s="136"/>
      <c r="SHB19" s="136"/>
      <c r="SHC19" s="136"/>
      <c r="SHD19" s="136"/>
      <c r="SHE19" s="136"/>
      <c r="SHF19" s="136"/>
      <c r="SHG19" s="136"/>
      <c r="SHH19" s="136"/>
      <c r="SHI19" s="136"/>
      <c r="SHJ19" s="136"/>
      <c r="SHK19" s="136"/>
      <c r="SHL19" s="136"/>
      <c r="SHM19" s="136"/>
      <c r="SHN19" s="136"/>
      <c r="SHO19" s="136"/>
      <c r="SHP19" s="136"/>
      <c r="SHQ19" s="136"/>
      <c r="SHR19" s="136"/>
      <c r="SHS19" s="136"/>
      <c r="SHT19" s="136"/>
      <c r="SHU19" s="136"/>
      <c r="SHV19" s="136"/>
      <c r="SHW19" s="136"/>
      <c r="SHX19" s="136"/>
      <c r="SHY19" s="136"/>
      <c r="SHZ19" s="136"/>
      <c r="SIA19" s="136"/>
      <c r="SIB19" s="136"/>
      <c r="SIC19" s="136"/>
      <c r="SID19" s="136"/>
      <c r="SIE19" s="136"/>
      <c r="SIF19" s="136"/>
      <c r="SIG19" s="136"/>
      <c r="SIH19" s="136"/>
      <c r="SII19" s="136"/>
      <c r="SIJ19" s="136"/>
      <c r="SIK19" s="136"/>
      <c r="SIL19" s="136"/>
      <c r="SIM19" s="136"/>
      <c r="SIN19" s="136"/>
      <c r="SIO19" s="136"/>
      <c r="SIP19" s="136"/>
      <c r="SIQ19" s="136"/>
      <c r="SIR19" s="136"/>
      <c r="SIS19" s="136"/>
      <c r="SIT19" s="136"/>
      <c r="SIU19" s="136"/>
      <c r="SIV19" s="136"/>
      <c r="SIW19" s="136"/>
      <c r="SIX19" s="136"/>
      <c r="SIY19" s="136"/>
      <c r="SIZ19" s="136"/>
      <c r="SJA19" s="136"/>
      <c r="SJB19" s="136"/>
      <c r="SJC19" s="136"/>
      <c r="SJD19" s="136"/>
      <c r="SJE19" s="136"/>
      <c r="SJF19" s="136"/>
      <c r="SJG19" s="136"/>
      <c r="SJH19" s="136"/>
      <c r="SJI19" s="136"/>
      <c r="SJJ19" s="136"/>
      <c r="SJK19" s="136"/>
      <c r="SJL19" s="136"/>
      <c r="SJM19" s="136"/>
      <c r="SJN19" s="136"/>
      <c r="SJO19" s="136"/>
      <c r="SJP19" s="136"/>
      <c r="SJQ19" s="136"/>
      <c r="SJR19" s="136"/>
      <c r="SJS19" s="136"/>
      <c r="SJT19" s="136"/>
      <c r="SJU19" s="136"/>
      <c r="SJV19" s="136"/>
      <c r="SJW19" s="136"/>
      <c r="SJX19" s="136"/>
      <c r="SJY19" s="136"/>
      <c r="SJZ19" s="136"/>
      <c r="SKA19" s="136"/>
      <c r="SKB19" s="136"/>
      <c r="SKC19" s="136"/>
      <c r="SKD19" s="136"/>
      <c r="SKE19" s="136"/>
      <c r="SKF19" s="136"/>
      <c r="SKG19" s="136"/>
      <c r="SKH19" s="136"/>
      <c r="SKI19" s="136"/>
      <c r="SKJ19" s="136"/>
      <c r="SKK19" s="136"/>
      <c r="SKL19" s="136"/>
      <c r="SKM19" s="136"/>
      <c r="SKN19" s="136"/>
      <c r="SKO19" s="136"/>
      <c r="SKP19" s="136"/>
      <c r="SKQ19" s="136"/>
      <c r="SKR19" s="136"/>
      <c r="SKS19" s="136"/>
      <c r="SKT19" s="136"/>
      <c r="SKU19" s="136"/>
      <c r="SKV19" s="136"/>
      <c r="SKW19" s="136"/>
      <c r="SKX19" s="136"/>
      <c r="SKY19" s="136"/>
      <c r="SKZ19" s="136"/>
      <c r="SLA19" s="136"/>
      <c r="SLB19" s="136"/>
      <c r="SLC19" s="136"/>
      <c r="SLD19" s="136"/>
      <c r="SLE19" s="136"/>
      <c r="SLF19" s="136"/>
      <c r="SLG19" s="136"/>
      <c r="SLH19" s="136"/>
      <c r="SLI19" s="136"/>
      <c r="SLJ19" s="136"/>
      <c r="SLK19" s="136"/>
      <c r="SLL19" s="136"/>
      <c r="SLM19" s="136"/>
      <c r="SLN19" s="136"/>
      <c r="SLO19" s="136"/>
      <c r="SLP19" s="136"/>
      <c r="SLQ19" s="136"/>
      <c r="SLR19" s="136"/>
      <c r="SLS19" s="136"/>
      <c r="SLT19" s="136"/>
      <c r="SLU19" s="136"/>
      <c r="SLV19" s="136"/>
      <c r="SLW19" s="136"/>
      <c r="SLX19" s="136"/>
      <c r="SLY19" s="136"/>
      <c r="SLZ19" s="136"/>
      <c r="SMA19" s="136"/>
      <c r="SMB19" s="136"/>
      <c r="SMC19" s="136"/>
      <c r="SMD19" s="136"/>
      <c r="SME19" s="136"/>
      <c r="SMF19" s="136"/>
      <c r="SMG19" s="136"/>
      <c r="SMH19" s="136"/>
      <c r="SMI19" s="136"/>
      <c r="SMJ19" s="136"/>
      <c r="SMK19" s="136"/>
      <c r="SML19" s="136"/>
      <c r="SMM19" s="136"/>
      <c r="SMN19" s="136"/>
      <c r="SMO19" s="136"/>
      <c r="SMP19" s="136"/>
      <c r="SMQ19" s="136"/>
      <c r="SMR19" s="136"/>
      <c r="SMS19" s="136"/>
      <c r="SMT19" s="136"/>
      <c r="SMU19" s="136"/>
      <c r="SMV19" s="136"/>
      <c r="SMW19" s="136"/>
      <c r="SMX19" s="136"/>
      <c r="SMY19" s="136"/>
      <c r="SMZ19" s="136"/>
      <c r="SNA19" s="136"/>
      <c r="SNB19" s="136"/>
      <c r="SNC19" s="136"/>
      <c r="SND19" s="136"/>
      <c r="SNE19" s="136"/>
      <c r="SNF19" s="136"/>
      <c r="SNG19" s="136"/>
      <c r="SNH19" s="136"/>
      <c r="SNI19" s="136"/>
      <c r="SNJ19" s="136"/>
      <c r="SNK19" s="136"/>
      <c r="SNL19" s="136"/>
      <c r="SNM19" s="136"/>
      <c r="SNN19" s="136"/>
      <c r="SNO19" s="136"/>
      <c r="SNP19" s="136"/>
      <c r="SNQ19" s="136"/>
      <c r="SNR19" s="136"/>
      <c r="SNS19" s="136"/>
      <c r="SNT19" s="136"/>
      <c r="SNU19" s="136"/>
      <c r="SNV19" s="136"/>
      <c r="SNW19" s="136"/>
      <c r="SNX19" s="136"/>
      <c r="SNY19" s="136"/>
      <c r="SNZ19" s="136"/>
      <c r="SOA19" s="136"/>
      <c r="SOB19" s="136"/>
      <c r="SOC19" s="136"/>
      <c r="SOD19" s="136"/>
      <c r="SOE19" s="136"/>
      <c r="SOF19" s="136"/>
      <c r="SOG19" s="136"/>
      <c r="SOH19" s="136"/>
      <c r="SOI19" s="136"/>
      <c r="SOJ19" s="136"/>
      <c r="SOK19" s="136"/>
      <c r="SOL19" s="136"/>
      <c r="SOM19" s="136"/>
      <c r="SON19" s="136"/>
      <c r="SOO19" s="136"/>
      <c r="SOP19" s="136"/>
      <c r="SOQ19" s="136"/>
      <c r="SOR19" s="136"/>
      <c r="SOS19" s="136"/>
      <c r="SOT19" s="136"/>
      <c r="SOU19" s="136"/>
      <c r="SOV19" s="136"/>
      <c r="SOW19" s="136"/>
      <c r="SOX19" s="136"/>
      <c r="SOY19" s="136"/>
      <c r="SOZ19" s="136"/>
      <c r="SPA19" s="136"/>
      <c r="SPB19" s="136"/>
      <c r="SPC19" s="136"/>
      <c r="SPD19" s="136"/>
      <c r="SPE19" s="136"/>
      <c r="SPF19" s="136"/>
      <c r="SPG19" s="136"/>
      <c r="SPH19" s="136"/>
      <c r="SPI19" s="136"/>
      <c r="SPJ19" s="136"/>
      <c r="SPK19" s="136"/>
      <c r="SPL19" s="136"/>
      <c r="SPM19" s="136"/>
      <c r="SPN19" s="136"/>
      <c r="SPO19" s="136"/>
      <c r="SPP19" s="136"/>
      <c r="SPQ19" s="136"/>
      <c r="SPR19" s="136"/>
      <c r="SPS19" s="136"/>
      <c r="SPT19" s="136"/>
      <c r="SPU19" s="136"/>
      <c r="SPV19" s="136"/>
      <c r="SPW19" s="136"/>
      <c r="SPX19" s="136"/>
      <c r="SPY19" s="136"/>
      <c r="SPZ19" s="136"/>
      <c r="SQA19" s="136"/>
      <c r="SQB19" s="136"/>
      <c r="SQC19" s="136"/>
      <c r="SQD19" s="136"/>
      <c r="SQE19" s="136"/>
      <c r="SQF19" s="136"/>
      <c r="SQG19" s="136"/>
      <c r="SQH19" s="136"/>
      <c r="SQI19" s="136"/>
      <c r="SQJ19" s="136"/>
      <c r="SQK19" s="136"/>
      <c r="SQL19" s="136"/>
      <c r="SQM19" s="136"/>
      <c r="SQN19" s="136"/>
      <c r="SQO19" s="136"/>
      <c r="SQP19" s="136"/>
      <c r="SQQ19" s="136"/>
      <c r="SQR19" s="136"/>
      <c r="SQS19" s="136"/>
      <c r="SQT19" s="136"/>
      <c r="SQU19" s="136"/>
      <c r="SQV19" s="136"/>
      <c r="SQW19" s="136"/>
      <c r="SQX19" s="136"/>
      <c r="SQY19" s="136"/>
      <c r="SQZ19" s="136"/>
      <c r="SRA19" s="136"/>
      <c r="SRB19" s="136"/>
      <c r="SRC19" s="136"/>
      <c r="SRD19" s="136"/>
      <c r="SRE19" s="136"/>
      <c r="SRF19" s="136"/>
      <c r="SRG19" s="136"/>
      <c r="SRH19" s="136"/>
      <c r="SRI19" s="136"/>
      <c r="SRJ19" s="136"/>
      <c r="SRK19" s="136"/>
      <c r="SRL19" s="136"/>
      <c r="SRM19" s="136"/>
      <c r="SRN19" s="136"/>
      <c r="SRO19" s="136"/>
      <c r="SRP19" s="136"/>
      <c r="SRQ19" s="136"/>
      <c r="SRR19" s="136"/>
      <c r="SRS19" s="136"/>
      <c r="SRT19" s="136"/>
      <c r="SRU19" s="136"/>
      <c r="SRV19" s="136"/>
      <c r="SRW19" s="136"/>
      <c r="SRX19" s="136"/>
      <c r="SRY19" s="136"/>
      <c r="SRZ19" s="136"/>
      <c r="SSA19" s="136"/>
      <c r="SSB19" s="136"/>
      <c r="SSC19" s="136"/>
      <c r="SSD19" s="136"/>
      <c r="SSE19" s="136"/>
      <c r="SSF19" s="136"/>
      <c r="SSG19" s="136"/>
      <c r="SSH19" s="136"/>
      <c r="SSI19" s="136"/>
      <c r="SSJ19" s="136"/>
      <c r="SSK19" s="136"/>
      <c r="SSL19" s="136"/>
      <c r="SSM19" s="136"/>
      <c r="SSN19" s="136"/>
      <c r="SSO19" s="136"/>
      <c r="SSP19" s="136"/>
      <c r="SSQ19" s="136"/>
      <c r="SSR19" s="136"/>
      <c r="SSS19" s="136"/>
      <c r="SST19" s="136"/>
      <c r="SSU19" s="136"/>
      <c r="SSV19" s="136"/>
      <c r="SSW19" s="136"/>
      <c r="SSX19" s="136"/>
      <c r="SSY19" s="136"/>
      <c r="SSZ19" s="136"/>
      <c r="STA19" s="136"/>
      <c r="STB19" s="136"/>
      <c r="STC19" s="136"/>
      <c r="STD19" s="136"/>
      <c r="STE19" s="136"/>
      <c r="STF19" s="136"/>
      <c r="STG19" s="136"/>
      <c r="STH19" s="136"/>
      <c r="STI19" s="136"/>
      <c r="STJ19" s="136"/>
      <c r="STK19" s="136"/>
      <c r="STL19" s="136"/>
      <c r="STM19" s="136"/>
      <c r="STN19" s="136"/>
      <c r="STO19" s="136"/>
      <c r="STP19" s="136"/>
      <c r="STQ19" s="136"/>
      <c r="STR19" s="136"/>
      <c r="STS19" s="136"/>
      <c r="STT19" s="136"/>
      <c r="STU19" s="136"/>
      <c r="STV19" s="136"/>
      <c r="STW19" s="136"/>
      <c r="STX19" s="136"/>
      <c r="STY19" s="136"/>
      <c r="STZ19" s="136"/>
      <c r="SUA19" s="136"/>
      <c r="SUB19" s="136"/>
      <c r="SUC19" s="136"/>
      <c r="SUD19" s="136"/>
      <c r="SUE19" s="136"/>
      <c r="SUF19" s="136"/>
      <c r="SUG19" s="136"/>
      <c r="SUH19" s="136"/>
      <c r="SUI19" s="136"/>
      <c r="SUJ19" s="136"/>
      <c r="SUK19" s="136"/>
      <c r="SUL19" s="136"/>
      <c r="SUM19" s="136"/>
      <c r="SUN19" s="136"/>
      <c r="SUO19" s="136"/>
      <c r="SUP19" s="136"/>
      <c r="SUQ19" s="136"/>
      <c r="SUR19" s="136"/>
      <c r="SUS19" s="136"/>
      <c r="SUT19" s="136"/>
      <c r="SUU19" s="136"/>
      <c r="SUV19" s="136"/>
      <c r="SUW19" s="136"/>
      <c r="SUX19" s="136"/>
      <c r="SUY19" s="136"/>
      <c r="SUZ19" s="136"/>
      <c r="SVA19" s="136"/>
      <c r="SVB19" s="136"/>
      <c r="SVC19" s="136"/>
      <c r="SVD19" s="136"/>
      <c r="SVE19" s="136"/>
      <c r="SVF19" s="136"/>
      <c r="SVG19" s="136"/>
      <c r="SVH19" s="136"/>
      <c r="SVI19" s="136"/>
      <c r="SVJ19" s="136"/>
      <c r="SVK19" s="136"/>
      <c r="SVL19" s="136"/>
      <c r="SVM19" s="136"/>
      <c r="SVN19" s="136"/>
      <c r="SVO19" s="136"/>
      <c r="SVP19" s="136"/>
      <c r="SVQ19" s="136"/>
      <c r="SVR19" s="136"/>
      <c r="SVS19" s="136"/>
      <c r="SVT19" s="136"/>
      <c r="SVU19" s="136"/>
      <c r="SVV19" s="136"/>
      <c r="SVW19" s="136"/>
      <c r="SVX19" s="136"/>
      <c r="SVY19" s="136"/>
      <c r="SVZ19" s="136"/>
      <c r="SWA19" s="136"/>
      <c r="SWB19" s="136"/>
      <c r="SWC19" s="136"/>
      <c r="SWD19" s="136"/>
      <c r="SWE19" s="136"/>
      <c r="SWF19" s="136"/>
      <c r="SWG19" s="136"/>
      <c r="SWH19" s="136"/>
      <c r="SWI19" s="136"/>
      <c r="SWJ19" s="136"/>
      <c r="SWK19" s="136"/>
      <c r="SWL19" s="136"/>
      <c r="SWM19" s="136"/>
      <c r="SWN19" s="136"/>
      <c r="SWO19" s="136"/>
      <c r="SWP19" s="136"/>
      <c r="SWQ19" s="136"/>
      <c r="SWR19" s="136"/>
      <c r="SWS19" s="136"/>
      <c r="SWT19" s="136"/>
      <c r="SWU19" s="136"/>
      <c r="SWV19" s="136"/>
      <c r="SWW19" s="136"/>
      <c r="SWX19" s="136"/>
      <c r="SWY19" s="136"/>
      <c r="SWZ19" s="136"/>
      <c r="SXA19" s="136"/>
      <c r="SXB19" s="136"/>
      <c r="SXC19" s="136"/>
      <c r="SXD19" s="136"/>
      <c r="SXE19" s="136"/>
      <c r="SXF19" s="136"/>
      <c r="SXG19" s="136"/>
      <c r="SXH19" s="136"/>
      <c r="SXI19" s="136"/>
      <c r="SXJ19" s="136"/>
      <c r="SXK19" s="136"/>
      <c r="SXL19" s="136"/>
      <c r="SXM19" s="136"/>
      <c r="SXN19" s="136"/>
      <c r="SXO19" s="136"/>
      <c r="SXP19" s="136"/>
      <c r="SXQ19" s="136"/>
      <c r="SXR19" s="136"/>
      <c r="SXS19" s="136"/>
      <c r="SXT19" s="136"/>
      <c r="SXU19" s="136"/>
      <c r="SXV19" s="136"/>
      <c r="SXW19" s="136"/>
      <c r="SXX19" s="136"/>
      <c r="SXY19" s="136"/>
      <c r="SXZ19" s="136"/>
      <c r="SYA19" s="136"/>
      <c r="SYB19" s="136"/>
      <c r="SYC19" s="136"/>
      <c r="SYD19" s="136"/>
      <c r="SYE19" s="136"/>
      <c r="SYF19" s="136"/>
      <c r="SYG19" s="136"/>
      <c r="SYH19" s="136"/>
      <c r="SYI19" s="136"/>
      <c r="SYJ19" s="136"/>
      <c r="SYK19" s="136"/>
      <c r="SYL19" s="136"/>
      <c r="SYM19" s="136"/>
      <c r="SYN19" s="136"/>
      <c r="SYO19" s="136"/>
      <c r="SYP19" s="136"/>
      <c r="SYQ19" s="136"/>
      <c r="SYR19" s="136"/>
      <c r="SYS19" s="136"/>
      <c r="SYT19" s="136"/>
      <c r="SYU19" s="136"/>
      <c r="SYV19" s="136"/>
      <c r="SYW19" s="136"/>
      <c r="SYX19" s="136"/>
      <c r="SYY19" s="136"/>
      <c r="SYZ19" s="136"/>
      <c r="SZA19" s="136"/>
      <c r="SZB19" s="136"/>
      <c r="SZC19" s="136"/>
      <c r="SZD19" s="136"/>
      <c r="SZE19" s="136"/>
      <c r="SZF19" s="136"/>
      <c r="SZG19" s="136"/>
      <c r="SZH19" s="136"/>
      <c r="SZI19" s="136"/>
      <c r="SZJ19" s="136"/>
      <c r="SZK19" s="136"/>
      <c r="SZL19" s="136"/>
      <c r="SZM19" s="136"/>
      <c r="SZN19" s="136"/>
      <c r="SZO19" s="136"/>
      <c r="SZP19" s="136"/>
      <c r="SZQ19" s="136"/>
      <c r="SZR19" s="136"/>
      <c r="SZS19" s="136"/>
      <c r="SZT19" s="136"/>
      <c r="SZU19" s="136"/>
      <c r="SZV19" s="136"/>
      <c r="SZW19" s="136"/>
      <c r="SZX19" s="136"/>
      <c r="SZY19" s="136"/>
      <c r="SZZ19" s="136"/>
      <c r="TAA19" s="136"/>
      <c r="TAB19" s="136"/>
      <c r="TAC19" s="136"/>
      <c r="TAD19" s="136"/>
      <c r="TAE19" s="136"/>
      <c r="TAF19" s="136"/>
      <c r="TAG19" s="136"/>
      <c r="TAH19" s="136"/>
      <c r="TAI19" s="136"/>
      <c r="TAJ19" s="136"/>
      <c r="TAK19" s="136"/>
      <c r="TAL19" s="136"/>
      <c r="TAM19" s="136"/>
      <c r="TAN19" s="136"/>
      <c r="TAO19" s="136"/>
      <c r="TAP19" s="136"/>
      <c r="TAQ19" s="136"/>
      <c r="TAR19" s="136"/>
      <c r="TAS19" s="136"/>
      <c r="TAT19" s="136"/>
      <c r="TAU19" s="136"/>
      <c r="TAV19" s="136"/>
      <c r="TAW19" s="136"/>
      <c r="TAX19" s="136"/>
      <c r="TAY19" s="136"/>
      <c r="TAZ19" s="136"/>
      <c r="TBA19" s="136"/>
      <c r="TBB19" s="136"/>
      <c r="TBC19" s="136"/>
      <c r="TBD19" s="136"/>
      <c r="TBE19" s="136"/>
      <c r="TBF19" s="136"/>
      <c r="TBG19" s="136"/>
      <c r="TBH19" s="136"/>
      <c r="TBI19" s="136"/>
      <c r="TBJ19" s="136"/>
      <c r="TBK19" s="136"/>
      <c r="TBL19" s="136"/>
      <c r="TBM19" s="136"/>
      <c r="TBN19" s="136"/>
      <c r="TBO19" s="136"/>
      <c r="TBP19" s="136"/>
      <c r="TBQ19" s="136"/>
      <c r="TBR19" s="136"/>
      <c r="TBS19" s="136"/>
      <c r="TBT19" s="136"/>
      <c r="TBU19" s="136"/>
      <c r="TBV19" s="136"/>
      <c r="TBW19" s="136"/>
      <c r="TBX19" s="136"/>
      <c r="TBY19" s="136"/>
      <c r="TBZ19" s="136"/>
      <c r="TCA19" s="136"/>
      <c r="TCB19" s="136"/>
      <c r="TCC19" s="136"/>
      <c r="TCD19" s="136"/>
      <c r="TCE19" s="136"/>
      <c r="TCF19" s="136"/>
      <c r="TCG19" s="136"/>
      <c r="TCH19" s="136"/>
      <c r="TCI19" s="136"/>
      <c r="TCJ19" s="136"/>
      <c r="TCK19" s="136"/>
      <c r="TCL19" s="136"/>
      <c r="TCM19" s="136"/>
      <c r="TCN19" s="136"/>
      <c r="TCO19" s="136"/>
      <c r="TCP19" s="136"/>
      <c r="TCQ19" s="136"/>
      <c r="TCR19" s="136"/>
      <c r="TCS19" s="136"/>
      <c r="TCT19" s="136"/>
      <c r="TCU19" s="136"/>
      <c r="TCV19" s="136"/>
      <c r="TCW19" s="136"/>
      <c r="TCX19" s="136"/>
      <c r="TCY19" s="136"/>
      <c r="TCZ19" s="136"/>
      <c r="TDA19" s="136"/>
      <c r="TDB19" s="136"/>
      <c r="TDC19" s="136"/>
      <c r="TDD19" s="136"/>
      <c r="TDE19" s="136"/>
      <c r="TDF19" s="136"/>
      <c r="TDG19" s="136"/>
      <c r="TDH19" s="136"/>
      <c r="TDI19" s="136"/>
      <c r="TDJ19" s="136"/>
      <c r="TDK19" s="136"/>
      <c r="TDL19" s="136"/>
      <c r="TDM19" s="136"/>
      <c r="TDN19" s="136"/>
      <c r="TDO19" s="136"/>
      <c r="TDP19" s="136"/>
      <c r="TDQ19" s="136"/>
      <c r="TDR19" s="136"/>
      <c r="TDS19" s="136"/>
      <c r="TDT19" s="136"/>
      <c r="TDU19" s="136"/>
      <c r="TDV19" s="136"/>
      <c r="TDW19" s="136"/>
      <c r="TDX19" s="136"/>
      <c r="TDY19" s="136"/>
      <c r="TDZ19" s="136"/>
      <c r="TEA19" s="136"/>
      <c r="TEB19" s="136"/>
      <c r="TEC19" s="136"/>
      <c r="TED19" s="136"/>
      <c r="TEE19" s="136"/>
      <c r="TEF19" s="136"/>
      <c r="TEG19" s="136"/>
      <c r="TEH19" s="136"/>
      <c r="TEI19" s="136"/>
      <c r="TEJ19" s="136"/>
      <c r="TEK19" s="136"/>
      <c r="TEL19" s="136"/>
      <c r="TEM19" s="136"/>
      <c r="TEN19" s="136"/>
      <c r="TEO19" s="136"/>
      <c r="TEP19" s="136"/>
      <c r="TEQ19" s="136"/>
      <c r="TER19" s="136"/>
      <c r="TES19" s="136"/>
      <c r="TET19" s="136"/>
      <c r="TEU19" s="136"/>
      <c r="TEV19" s="136"/>
      <c r="TEW19" s="136"/>
      <c r="TEX19" s="136"/>
      <c r="TEY19" s="136"/>
      <c r="TEZ19" s="136"/>
      <c r="TFA19" s="136"/>
      <c r="TFB19" s="136"/>
      <c r="TFC19" s="136"/>
      <c r="TFD19" s="136"/>
      <c r="TFE19" s="136"/>
      <c r="TFF19" s="136"/>
      <c r="TFG19" s="136"/>
      <c r="TFH19" s="136"/>
      <c r="TFI19" s="136"/>
      <c r="TFJ19" s="136"/>
      <c r="TFK19" s="136"/>
      <c r="TFL19" s="136"/>
      <c r="TFM19" s="136"/>
      <c r="TFN19" s="136"/>
      <c r="TFO19" s="136"/>
      <c r="TFP19" s="136"/>
      <c r="TFQ19" s="136"/>
      <c r="TFR19" s="136"/>
      <c r="TFS19" s="136"/>
      <c r="TFT19" s="136"/>
      <c r="TFU19" s="136"/>
      <c r="TFV19" s="136"/>
      <c r="TFW19" s="136"/>
      <c r="TFX19" s="136"/>
      <c r="TFY19" s="136"/>
      <c r="TFZ19" s="136"/>
      <c r="TGA19" s="136"/>
      <c r="TGB19" s="136"/>
      <c r="TGC19" s="136"/>
      <c r="TGD19" s="136"/>
      <c r="TGE19" s="136"/>
      <c r="TGF19" s="136"/>
      <c r="TGG19" s="136"/>
      <c r="TGH19" s="136"/>
      <c r="TGI19" s="136"/>
      <c r="TGJ19" s="136"/>
      <c r="TGK19" s="136"/>
      <c r="TGL19" s="136"/>
      <c r="TGM19" s="136"/>
      <c r="TGN19" s="136"/>
      <c r="TGO19" s="136"/>
      <c r="TGP19" s="136"/>
      <c r="TGQ19" s="136"/>
      <c r="TGR19" s="136"/>
      <c r="TGS19" s="136"/>
      <c r="TGT19" s="136"/>
      <c r="TGU19" s="136"/>
      <c r="TGV19" s="136"/>
      <c r="TGW19" s="136"/>
      <c r="TGX19" s="136"/>
      <c r="TGY19" s="136"/>
      <c r="TGZ19" s="136"/>
      <c r="THA19" s="136"/>
      <c r="THB19" s="136"/>
      <c r="THC19" s="136"/>
      <c r="THD19" s="136"/>
      <c r="THE19" s="136"/>
      <c r="THF19" s="136"/>
      <c r="THG19" s="136"/>
      <c r="THH19" s="136"/>
      <c r="THI19" s="136"/>
      <c r="THJ19" s="136"/>
      <c r="THK19" s="136"/>
      <c r="THL19" s="136"/>
      <c r="THM19" s="136"/>
      <c r="THN19" s="136"/>
      <c r="THO19" s="136"/>
      <c r="THP19" s="136"/>
      <c r="THQ19" s="136"/>
      <c r="THR19" s="136"/>
      <c r="THS19" s="136"/>
      <c r="THT19" s="136"/>
      <c r="THU19" s="136"/>
      <c r="THV19" s="136"/>
      <c r="THW19" s="136"/>
      <c r="THX19" s="136"/>
      <c r="THY19" s="136"/>
      <c r="THZ19" s="136"/>
      <c r="TIA19" s="136"/>
      <c r="TIB19" s="136"/>
      <c r="TIC19" s="136"/>
      <c r="TID19" s="136"/>
      <c r="TIE19" s="136"/>
      <c r="TIF19" s="136"/>
      <c r="TIG19" s="136"/>
      <c r="TIH19" s="136"/>
      <c r="TII19" s="136"/>
      <c r="TIJ19" s="136"/>
      <c r="TIK19" s="136"/>
      <c r="TIL19" s="136"/>
      <c r="TIM19" s="136"/>
      <c r="TIN19" s="136"/>
      <c r="TIO19" s="136"/>
      <c r="TIP19" s="136"/>
      <c r="TIQ19" s="136"/>
      <c r="TIR19" s="136"/>
      <c r="TIS19" s="136"/>
      <c r="TIT19" s="136"/>
      <c r="TIU19" s="136"/>
      <c r="TIV19" s="136"/>
      <c r="TIW19" s="136"/>
      <c r="TIX19" s="136"/>
      <c r="TIY19" s="136"/>
      <c r="TIZ19" s="136"/>
      <c r="TJA19" s="136"/>
      <c r="TJB19" s="136"/>
      <c r="TJC19" s="136"/>
      <c r="TJD19" s="136"/>
      <c r="TJE19" s="136"/>
      <c r="TJF19" s="136"/>
      <c r="TJG19" s="136"/>
      <c r="TJH19" s="136"/>
      <c r="TJI19" s="136"/>
      <c r="TJJ19" s="136"/>
      <c r="TJK19" s="136"/>
      <c r="TJL19" s="136"/>
      <c r="TJM19" s="136"/>
      <c r="TJN19" s="136"/>
      <c r="TJO19" s="136"/>
      <c r="TJP19" s="136"/>
      <c r="TJQ19" s="136"/>
      <c r="TJR19" s="136"/>
      <c r="TJS19" s="136"/>
      <c r="TJT19" s="136"/>
      <c r="TJU19" s="136"/>
      <c r="TJV19" s="136"/>
      <c r="TJW19" s="136"/>
      <c r="TJX19" s="136"/>
      <c r="TJY19" s="136"/>
      <c r="TJZ19" s="136"/>
      <c r="TKA19" s="136"/>
      <c r="TKB19" s="136"/>
      <c r="TKC19" s="136"/>
      <c r="TKD19" s="136"/>
      <c r="TKE19" s="136"/>
      <c r="TKF19" s="136"/>
      <c r="TKG19" s="136"/>
      <c r="TKH19" s="136"/>
      <c r="TKI19" s="136"/>
      <c r="TKJ19" s="136"/>
      <c r="TKK19" s="136"/>
      <c r="TKL19" s="136"/>
      <c r="TKM19" s="136"/>
      <c r="TKN19" s="136"/>
      <c r="TKO19" s="136"/>
      <c r="TKP19" s="136"/>
      <c r="TKQ19" s="136"/>
      <c r="TKR19" s="136"/>
      <c r="TKS19" s="136"/>
      <c r="TKT19" s="136"/>
      <c r="TKU19" s="136"/>
      <c r="TKV19" s="136"/>
      <c r="TKW19" s="136"/>
      <c r="TKX19" s="136"/>
      <c r="TKY19" s="136"/>
      <c r="TKZ19" s="136"/>
      <c r="TLA19" s="136"/>
      <c r="TLB19" s="136"/>
      <c r="TLC19" s="136"/>
      <c r="TLD19" s="136"/>
      <c r="TLE19" s="136"/>
      <c r="TLF19" s="136"/>
      <c r="TLG19" s="136"/>
      <c r="TLH19" s="136"/>
      <c r="TLI19" s="136"/>
      <c r="TLJ19" s="136"/>
      <c r="TLK19" s="136"/>
      <c r="TLL19" s="136"/>
      <c r="TLM19" s="136"/>
      <c r="TLN19" s="136"/>
      <c r="TLO19" s="136"/>
      <c r="TLP19" s="136"/>
      <c r="TLQ19" s="136"/>
      <c r="TLR19" s="136"/>
      <c r="TLS19" s="136"/>
      <c r="TLT19" s="136"/>
      <c r="TLU19" s="136"/>
      <c r="TLV19" s="136"/>
      <c r="TLW19" s="136"/>
      <c r="TLX19" s="136"/>
      <c r="TLY19" s="136"/>
      <c r="TLZ19" s="136"/>
      <c r="TMA19" s="136"/>
      <c r="TMB19" s="136"/>
      <c r="TMC19" s="136"/>
      <c r="TMD19" s="136"/>
      <c r="TME19" s="136"/>
      <c r="TMF19" s="136"/>
      <c r="TMG19" s="136"/>
      <c r="TMH19" s="136"/>
      <c r="TMI19" s="136"/>
      <c r="TMJ19" s="136"/>
      <c r="TMK19" s="136"/>
      <c r="TML19" s="136"/>
      <c r="TMM19" s="136"/>
      <c r="TMN19" s="136"/>
      <c r="TMO19" s="136"/>
      <c r="TMP19" s="136"/>
      <c r="TMQ19" s="136"/>
      <c r="TMR19" s="136"/>
      <c r="TMS19" s="136"/>
      <c r="TMT19" s="136"/>
      <c r="TMU19" s="136"/>
      <c r="TMV19" s="136"/>
      <c r="TMW19" s="136"/>
      <c r="TMX19" s="136"/>
      <c r="TMY19" s="136"/>
      <c r="TMZ19" s="136"/>
      <c r="TNA19" s="136"/>
      <c r="TNB19" s="136"/>
      <c r="TNC19" s="136"/>
      <c r="TND19" s="136"/>
      <c r="TNE19" s="136"/>
      <c r="TNF19" s="136"/>
      <c r="TNG19" s="136"/>
      <c r="TNH19" s="136"/>
      <c r="TNI19" s="136"/>
      <c r="TNJ19" s="136"/>
      <c r="TNK19" s="136"/>
      <c r="TNL19" s="136"/>
      <c r="TNM19" s="136"/>
      <c r="TNN19" s="136"/>
      <c r="TNO19" s="136"/>
      <c r="TNP19" s="136"/>
      <c r="TNQ19" s="136"/>
      <c r="TNR19" s="136"/>
      <c r="TNS19" s="136"/>
      <c r="TNT19" s="136"/>
      <c r="TNU19" s="136"/>
      <c r="TNV19" s="136"/>
      <c r="TNW19" s="136"/>
      <c r="TNX19" s="136"/>
      <c r="TNY19" s="136"/>
      <c r="TNZ19" s="136"/>
      <c r="TOA19" s="136"/>
      <c r="TOB19" s="136"/>
      <c r="TOC19" s="136"/>
      <c r="TOD19" s="136"/>
      <c r="TOE19" s="136"/>
      <c r="TOF19" s="136"/>
      <c r="TOG19" s="136"/>
      <c r="TOH19" s="136"/>
      <c r="TOI19" s="136"/>
      <c r="TOJ19" s="136"/>
      <c r="TOK19" s="136"/>
      <c r="TOL19" s="136"/>
      <c r="TOM19" s="136"/>
      <c r="TON19" s="136"/>
      <c r="TOO19" s="136"/>
      <c r="TOP19" s="136"/>
      <c r="TOQ19" s="136"/>
      <c r="TOR19" s="136"/>
      <c r="TOS19" s="136"/>
      <c r="TOT19" s="136"/>
      <c r="TOU19" s="136"/>
      <c r="TOV19" s="136"/>
      <c r="TOW19" s="136"/>
      <c r="TOX19" s="136"/>
      <c r="TOY19" s="136"/>
      <c r="TOZ19" s="136"/>
      <c r="TPA19" s="136"/>
      <c r="TPB19" s="136"/>
      <c r="TPC19" s="136"/>
      <c r="TPD19" s="136"/>
      <c r="TPE19" s="136"/>
      <c r="TPF19" s="136"/>
      <c r="TPG19" s="136"/>
      <c r="TPH19" s="136"/>
      <c r="TPI19" s="136"/>
      <c r="TPJ19" s="136"/>
      <c r="TPK19" s="136"/>
      <c r="TPL19" s="136"/>
      <c r="TPM19" s="136"/>
      <c r="TPN19" s="136"/>
      <c r="TPO19" s="136"/>
      <c r="TPP19" s="136"/>
      <c r="TPQ19" s="136"/>
      <c r="TPR19" s="136"/>
      <c r="TPS19" s="136"/>
      <c r="TPT19" s="136"/>
      <c r="TPU19" s="136"/>
      <c r="TPV19" s="136"/>
      <c r="TPW19" s="136"/>
      <c r="TPX19" s="136"/>
      <c r="TPY19" s="136"/>
      <c r="TPZ19" s="136"/>
      <c r="TQA19" s="136"/>
      <c r="TQB19" s="136"/>
      <c r="TQC19" s="136"/>
      <c r="TQD19" s="136"/>
      <c r="TQE19" s="136"/>
      <c r="TQF19" s="136"/>
      <c r="TQG19" s="136"/>
      <c r="TQH19" s="136"/>
      <c r="TQI19" s="136"/>
      <c r="TQJ19" s="136"/>
      <c r="TQK19" s="136"/>
      <c r="TQL19" s="136"/>
      <c r="TQM19" s="136"/>
      <c r="TQN19" s="136"/>
      <c r="TQO19" s="136"/>
      <c r="TQP19" s="136"/>
      <c r="TQQ19" s="136"/>
      <c r="TQR19" s="136"/>
      <c r="TQS19" s="136"/>
      <c r="TQT19" s="136"/>
      <c r="TQU19" s="136"/>
      <c r="TQV19" s="136"/>
      <c r="TQW19" s="136"/>
      <c r="TQX19" s="136"/>
      <c r="TQY19" s="136"/>
      <c r="TQZ19" s="136"/>
      <c r="TRA19" s="136"/>
      <c r="TRB19" s="136"/>
      <c r="TRC19" s="136"/>
      <c r="TRD19" s="136"/>
      <c r="TRE19" s="136"/>
      <c r="TRF19" s="136"/>
      <c r="TRG19" s="136"/>
      <c r="TRH19" s="136"/>
      <c r="TRI19" s="136"/>
      <c r="TRJ19" s="136"/>
      <c r="TRK19" s="136"/>
      <c r="TRL19" s="136"/>
      <c r="TRM19" s="136"/>
      <c r="TRN19" s="136"/>
      <c r="TRO19" s="136"/>
      <c r="TRP19" s="136"/>
      <c r="TRQ19" s="136"/>
      <c r="TRR19" s="136"/>
      <c r="TRS19" s="136"/>
      <c r="TRT19" s="136"/>
      <c r="TRU19" s="136"/>
      <c r="TRV19" s="136"/>
      <c r="TRW19" s="136"/>
      <c r="TRX19" s="136"/>
      <c r="TRY19" s="136"/>
      <c r="TRZ19" s="136"/>
      <c r="TSA19" s="136"/>
      <c r="TSB19" s="136"/>
      <c r="TSC19" s="136"/>
      <c r="TSD19" s="136"/>
      <c r="TSE19" s="136"/>
      <c r="TSF19" s="136"/>
      <c r="TSG19" s="136"/>
      <c r="TSH19" s="136"/>
      <c r="TSI19" s="136"/>
      <c r="TSJ19" s="136"/>
      <c r="TSK19" s="136"/>
      <c r="TSL19" s="136"/>
      <c r="TSM19" s="136"/>
      <c r="TSN19" s="136"/>
      <c r="TSO19" s="136"/>
      <c r="TSP19" s="136"/>
      <c r="TSQ19" s="136"/>
      <c r="TSR19" s="136"/>
      <c r="TSS19" s="136"/>
      <c r="TST19" s="136"/>
      <c r="TSU19" s="136"/>
      <c r="TSV19" s="136"/>
      <c r="TSW19" s="136"/>
      <c r="TSX19" s="136"/>
      <c r="TSY19" s="136"/>
      <c r="TSZ19" s="136"/>
      <c r="TTA19" s="136"/>
      <c r="TTB19" s="136"/>
      <c r="TTC19" s="136"/>
      <c r="TTD19" s="136"/>
      <c r="TTE19" s="136"/>
      <c r="TTF19" s="136"/>
      <c r="TTG19" s="136"/>
      <c r="TTH19" s="136"/>
      <c r="TTI19" s="136"/>
      <c r="TTJ19" s="136"/>
      <c r="TTK19" s="136"/>
      <c r="TTL19" s="136"/>
      <c r="TTM19" s="136"/>
      <c r="TTN19" s="136"/>
      <c r="TTO19" s="136"/>
      <c r="TTP19" s="136"/>
      <c r="TTQ19" s="136"/>
      <c r="TTR19" s="136"/>
      <c r="TTS19" s="136"/>
      <c r="TTT19" s="136"/>
      <c r="TTU19" s="136"/>
      <c r="TTV19" s="136"/>
      <c r="TTW19" s="136"/>
      <c r="TTX19" s="136"/>
      <c r="TTY19" s="136"/>
      <c r="TTZ19" s="136"/>
      <c r="TUA19" s="136"/>
      <c r="TUB19" s="136"/>
      <c r="TUC19" s="136"/>
      <c r="TUD19" s="136"/>
      <c r="TUE19" s="136"/>
      <c r="TUF19" s="136"/>
      <c r="TUG19" s="136"/>
      <c r="TUH19" s="136"/>
      <c r="TUI19" s="136"/>
      <c r="TUJ19" s="136"/>
      <c r="TUK19" s="136"/>
      <c r="TUL19" s="136"/>
      <c r="TUM19" s="136"/>
      <c r="TUN19" s="136"/>
      <c r="TUO19" s="136"/>
      <c r="TUP19" s="136"/>
      <c r="TUQ19" s="136"/>
      <c r="TUR19" s="136"/>
      <c r="TUS19" s="136"/>
      <c r="TUT19" s="136"/>
      <c r="TUU19" s="136"/>
      <c r="TUV19" s="136"/>
      <c r="TUW19" s="136"/>
      <c r="TUX19" s="136"/>
      <c r="TUY19" s="136"/>
      <c r="TUZ19" s="136"/>
      <c r="TVA19" s="136"/>
      <c r="TVB19" s="136"/>
      <c r="TVC19" s="136"/>
      <c r="TVD19" s="136"/>
      <c r="TVE19" s="136"/>
      <c r="TVF19" s="136"/>
      <c r="TVG19" s="136"/>
      <c r="TVH19" s="136"/>
      <c r="TVI19" s="136"/>
      <c r="TVJ19" s="136"/>
      <c r="TVK19" s="136"/>
      <c r="TVL19" s="136"/>
      <c r="TVM19" s="136"/>
      <c r="TVN19" s="136"/>
      <c r="TVO19" s="136"/>
      <c r="TVP19" s="136"/>
      <c r="TVQ19" s="136"/>
      <c r="TVR19" s="136"/>
      <c r="TVS19" s="136"/>
      <c r="TVT19" s="136"/>
      <c r="TVU19" s="136"/>
      <c r="TVV19" s="136"/>
      <c r="TVW19" s="136"/>
      <c r="TVX19" s="136"/>
      <c r="TVY19" s="136"/>
      <c r="TVZ19" s="136"/>
      <c r="TWA19" s="136"/>
      <c r="TWB19" s="136"/>
      <c r="TWC19" s="136"/>
      <c r="TWD19" s="136"/>
      <c r="TWE19" s="136"/>
      <c r="TWF19" s="136"/>
      <c r="TWG19" s="136"/>
      <c r="TWH19" s="136"/>
      <c r="TWI19" s="136"/>
      <c r="TWJ19" s="136"/>
      <c r="TWK19" s="136"/>
      <c r="TWL19" s="136"/>
      <c r="TWM19" s="136"/>
      <c r="TWN19" s="136"/>
      <c r="TWO19" s="136"/>
      <c r="TWP19" s="136"/>
      <c r="TWQ19" s="136"/>
      <c r="TWR19" s="136"/>
      <c r="TWS19" s="136"/>
      <c r="TWT19" s="136"/>
      <c r="TWU19" s="136"/>
      <c r="TWV19" s="136"/>
      <c r="TWW19" s="136"/>
      <c r="TWX19" s="136"/>
      <c r="TWY19" s="136"/>
      <c r="TWZ19" s="136"/>
      <c r="TXA19" s="136"/>
      <c r="TXB19" s="136"/>
      <c r="TXC19" s="136"/>
      <c r="TXD19" s="136"/>
      <c r="TXE19" s="136"/>
      <c r="TXF19" s="136"/>
      <c r="TXG19" s="136"/>
      <c r="TXH19" s="136"/>
      <c r="TXI19" s="136"/>
      <c r="TXJ19" s="136"/>
      <c r="TXK19" s="136"/>
      <c r="TXL19" s="136"/>
      <c r="TXM19" s="136"/>
      <c r="TXN19" s="136"/>
      <c r="TXO19" s="136"/>
      <c r="TXP19" s="136"/>
      <c r="TXQ19" s="136"/>
      <c r="TXR19" s="136"/>
      <c r="TXS19" s="136"/>
      <c r="TXT19" s="136"/>
      <c r="TXU19" s="136"/>
      <c r="TXV19" s="136"/>
      <c r="TXW19" s="136"/>
      <c r="TXX19" s="136"/>
      <c r="TXY19" s="136"/>
      <c r="TXZ19" s="136"/>
      <c r="TYA19" s="136"/>
      <c r="TYB19" s="136"/>
      <c r="TYC19" s="136"/>
      <c r="TYD19" s="136"/>
      <c r="TYE19" s="136"/>
      <c r="TYF19" s="136"/>
      <c r="TYG19" s="136"/>
      <c r="TYH19" s="136"/>
      <c r="TYI19" s="136"/>
      <c r="TYJ19" s="136"/>
      <c r="TYK19" s="136"/>
      <c r="TYL19" s="136"/>
      <c r="TYM19" s="136"/>
      <c r="TYN19" s="136"/>
      <c r="TYO19" s="136"/>
      <c r="TYP19" s="136"/>
      <c r="TYQ19" s="136"/>
      <c r="TYR19" s="136"/>
      <c r="TYS19" s="136"/>
      <c r="TYT19" s="136"/>
      <c r="TYU19" s="136"/>
      <c r="TYV19" s="136"/>
      <c r="TYW19" s="136"/>
      <c r="TYX19" s="136"/>
      <c r="TYY19" s="136"/>
      <c r="TYZ19" s="136"/>
      <c r="TZA19" s="136"/>
      <c r="TZB19" s="136"/>
      <c r="TZC19" s="136"/>
      <c r="TZD19" s="136"/>
      <c r="TZE19" s="136"/>
      <c r="TZF19" s="136"/>
      <c r="TZG19" s="136"/>
      <c r="TZH19" s="136"/>
      <c r="TZI19" s="136"/>
      <c r="TZJ19" s="136"/>
      <c r="TZK19" s="136"/>
      <c r="TZL19" s="136"/>
      <c r="TZM19" s="136"/>
      <c r="TZN19" s="136"/>
      <c r="TZO19" s="136"/>
      <c r="TZP19" s="136"/>
      <c r="TZQ19" s="136"/>
      <c r="TZR19" s="136"/>
      <c r="TZS19" s="136"/>
      <c r="TZT19" s="136"/>
      <c r="TZU19" s="136"/>
      <c r="TZV19" s="136"/>
      <c r="TZW19" s="136"/>
      <c r="TZX19" s="136"/>
      <c r="TZY19" s="136"/>
      <c r="TZZ19" s="136"/>
      <c r="UAA19" s="136"/>
      <c r="UAB19" s="136"/>
      <c r="UAC19" s="136"/>
      <c r="UAD19" s="136"/>
      <c r="UAE19" s="136"/>
      <c r="UAF19" s="136"/>
      <c r="UAG19" s="136"/>
      <c r="UAH19" s="136"/>
      <c r="UAI19" s="136"/>
      <c r="UAJ19" s="136"/>
      <c r="UAK19" s="136"/>
      <c r="UAL19" s="136"/>
      <c r="UAM19" s="136"/>
      <c r="UAN19" s="136"/>
      <c r="UAO19" s="136"/>
      <c r="UAP19" s="136"/>
      <c r="UAQ19" s="136"/>
      <c r="UAR19" s="136"/>
      <c r="UAS19" s="136"/>
      <c r="UAT19" s="136"/>
      <c r="UAU19" s="136"/>
      <c r="UAV19" s="136"/>
      <c r="UAW19" s="136"/>
      <c r="UAX19" s="136"/>
      <c r="UAY19" s="136"/>
      <c r="UAZ19" s="136"/>
      <c r="UBA19" s="136"/>
      <c r="UBB19" s="136"/>
      <c r="UBC19" s="136"/>
      <c r="UBD19" s="136"/>
      <c r="UBE19" s="136"/>
      <c r="UBF19" s="136"/>
      <c r="UBG19" s="136"/>
      <c r="UBH19" s="136"/>
      <c r="UBI19" s="136"/>
      <c r="UBJ19" s="136"/>
      <c r="UBK19" s="136"/>
      <c r="UBL19" s="136"/>
      <c r="UBM19" s="136"/>
      <c r="UBN19" s="136"/>
      <c r="UBO19" s="136"/>
      <c r="UBP19" s="136"/>
      <c r="UBQ19" s="136"/>
      <c r="UBR19" s="136"/>
      <c r="UBS19" s="136"/>
      <c r="UBT19" s="136"/>
      <c r="UBU19" s="136"/>
      <c r="UBV19" s="136"/>
      <c r="UBW19" s="136"/>
      <c r="UBX19" s="136"/>
      <c r="UBY19" s="136"/>
      <c r="UBZ19" s="136"/>
      <c r="UCA19" s="136"/>
      <c r="UCB19" s="136"/>
      <c r="UCC19" s="136"/>
      <c r="UCD19" s="136"/>
      <c r="UCE19" s="136"/>
      <c r="UCF19" s="136"/>
      <c r="UCG19" s="136"/>
      <c r="UCH19" s="136"/>
      <c r="UCI19" s="136"/>
      <c r="UCJ19" s="136"/>
      <c r="UCK19" s="136"/>
      <c r="UCL19" s="136"/>
      <c r="UCM19" s="136"/>
      <c r="UCN19" s="136"/>
      <c r="UCO19" s="136"/>
      <c r="UCP19" s="136"/>
      <c r="UCQ19" s="136"/>
      <c r="UCR19" s="136"/>
      <c r="UCS19" s="136"/>
      <c r="UCT19" s="136"/>
      <c r="UCU19" s="136"/>
      <c r="UCV19" s="136"/>
      <c r="UCW19" s="136"/>
      <c r="UCX19" s="136"/>
      <c r="UCY19" s="136"/>
      <c r="UCZ19" s="136"/>
      <c r="UDA19" s="136"/>
      <c r="UDB19" s="136"/>
      <c r="UDC19" s="136"/>
      <c r="UDD19" s="136"/>
      <c r="UDE19" s="136"/>
      <c r="UDF19" s="136"/>
      <c r="UDG19" s="136"/>
      <c r="UDH19" s="136"/>
      <c r="UDI19" s="136"/>
      <c r="UDJ19" s="136"/>
      <c r="UDK19" s="136"/>
      <c r="UDL19" s="136"/>
      <c r="UDM19" s="136"/>
      <c r="UDN19" s="136"/>
      <c r="UDO19" s="136"/>
      <c r="UDP19" s="136"/>
      <c r="UDQ19" s="136"/>
      <c r="UDR19" s="136"/>
      <c r="UDS19" s="136"/>
      <c r="UDT19" s="136"/>
      <c r="UDU19" s="136"/>
      <c r="UDV19" s="136"/>
      <c r="UDW19" s="136"/>
      <c r="UDX19" s="136"/>
      <c r="UDY19" s="136"/>
      <c r="UDZ19" s="136"/>
      <c r="UEA19" s="136"/>
      <c r="UEB19" s="136"/>
      <c r="UEC19" s="136"/>
      <c r="UED19" s="136"/>
      <c r="UEE19" s="136"/>
      <c r="UEF19" s="136"/>
      <c r="UEG19" s="136"/>
      <c r="UEH19" s="136"/>
      <c r="UEI19" s="136"/>
      <c r="UEJ19" s="136"/>
      <c r="UEK19" s="136"/>
      <c r="UEL19" s="136"/>
      <c r="UEM19" s="136"/>
      <c r="UEN19" s="136"/>
      <c r="UEO19" s="136"/>
      <c r="UEP19" s="136"/>
      <c r="UEQ19" s="136"/>
      <c r="UER19" s="136"/>
      <c r="UES19" s="136"/>
      <c r="UET19" s="136"/>
      <c r="UEU19" s="136"/>
      <c r="UEV19" s="136"/>
      <c r="UEW19" s="136"/>
      <c r="UEX19" s="136"/>
      <c r="UEY19" s="136"/>
      <c r="UEZ19" s="136"/>
      <c r="UFA19" s="136"/>
      <c r="UFB19" s="136"/>
      <c r="UFC19" s="136"/>
      <c r="UFD19" s="136"/>
      <c r="UFE19" s="136"/>
      <c r="UFF19" s="136"/>
      <c r="UFG19" s="136"/>
      <c r="UFH19" s="136"/>
      <c r="UFI19" s="136"/>
      <c r="UFJ19" s="136"/>
      <c r="UFK19" s="136"/>
      <c r="UFL19" s="136"/>
      <c r="UFM19" s="136"/>
      <c r="UFN19" s="136"/>
      <c r="UFO19" s="136"/>
      <c r="UFP19" s="136"/>
      <c r="UFQ19" s="136"/>
      <c r="UFR19" s="136"/>
      <c r="UFS19" s="136"/>
      <c r="UFT19" s="136"/>
      <c r="UFU19" s="136"/>
      <c r="UFV19" s="136"/>
      <c r="UFW19" s="136"/>
      <c r="UFX19" s="136"/>
      <c r="UFY19" s="136"/>
      <c r="UFZ19" s="136"/>
      <c r="UGA19" s="136"/>
      <c r="UGB19" s="136"/>
      <c r="UGC19" s="136"/>
      <c r="UGD19" s="136"/>
      <c r="UGE19" s="136"/>
      <c r="UGF19" s="136"/>
      <c r="UGG19" s="136"/>
      <c r="UGH19" s="136"/>
      <c r="UGI19" s="136"/>
      <c r="UGJ19" s="136"/>
      <c r="UGK19" s="136"/>
      <c r="UGL19" s="136"/>
      <c r="UGM19" s="136"/>
      <c r="UGN19" s="136"/>
      <c r="UGO19" s="136"/>
      <c r="UGP19" s="136"/>
      <c r="UGQ19" s="136"/>
      <c r="UGR19" s="136"/>
      <c r="UGS19" s="136"/>
      <c r="UGT19" s="136"/>
      <c r="UGU19" s="136"/>
      <c r="UGV19" s="136"/>
      <c r="UGW19" s="136"/>
      <c r="UGX19" s="136"/>
      <c r="UGY19" s="136"/>
      <c r="UGZ19" s="136"/>
      <c r="UHA19" s="136"/>
      <c r="UHB19" s="136"/>
      <c r="UHC19" s="136"/>
      <c r="UHD19" s="136"/>
      <c r="UHE19" s="136"/>
      <c r="UHF19" s="136"/>
      <c r="UHG19" s="136"/>
      <c r="UHH19" s="136"/>
      <c r="UHI19" s="136"/>
      <c r="UHJ19" s="136"/>
      <c r="UHK19" s="136"/>
      <c r="UHL19" s="136"/>
      <c r="UHM19" s="136"/>
      <c r="UHN19" s="136"/>
      <c r="UHO19" s="136"/>
      <c r="UHP19" s="136"/>
      <c r="UHQ19" s="136"/>
      <c r="UHR19" s="136"/>
      <c r="UHS19" s="136"/>
      <c r="UHT19" s="136"/>
      <c r="UHU19" s="136"/>
      <c r="UHV19" s="136"/>
      <c r="UHW19" s="136"/>
      <c r="UHX19" s="136"/>
      <c r="UHY19" s="136"/>
      <c r="UHZ19" s="136"/>
      <c r="UIA19" s="136"/>
      <c r="UIB19" s="136"/>
      <c r="UIC19" s="136"/>
      <c r="UID19" s="136"/>
      <c r="UIE19" s="136"/>
      <c r="UIF19" s="136"/>
      <c r="UIG19" s="136"/>
      <c r="UIH19" s="136"/>
      <c r="UII19" s="136"/>
      <c r="UIJ19" s="136"/>
      <c r="UIK19" s="136"/>
      <c r="UIL19" s="136"/>
      <c r="UIM19" s="136"/>
      <c r="UIN19" s="136"/>
      <c r="UIO19" s="136"/>
      <c r="UIP19" s="136"/>
      <c r="UIQ19" s="136"/>
      <c r="UIR19" s="136"/>
      <c r="UIS19" s="136"/>
      <c r="UIT19" s="136"/>
      <c r="UIU19" s="136"/>
      <c r="UIV19" s="136"/>
      <c r="UIW19" s="136"/>
      <c r="UIX19" s="136"/>
      <c r="UIY19" s="136"/>
      <c r="UIZ19" s="136"/>
      <c r="UJA19" s="136"/>
      <c r="UJB19" s="136"/>
      <c r="UJC19" s="136"/>
      <c r="UJD19" s="136"/>
      <c r="UJE19" s="136"/>
      <c r="UJF19" s="136"/>
      <c r="UJG19" s="136"/>
      <c r="UJH19" s="136"/>
      <c r="UJI19" s="136"/>
      <c r="UJJ19" s="136"/>
      <c r="UJK19" s="136"/>
      <c r="UJL19" s="136"/>
      <c r="UJM19" s="136"/>
      <c r="UJN19" s="136"/>
      <c r="UJO19" s="136"/>
      <c r="UJP19" s="136"/>
      <c r="UJQ19" s="136"/>
      <c r="UJR19" s="136"/>
      <c r="UJS19" s="136"/>
      <c r="UJT19" s="136"/>
      <c r="UJU19" s="136"/>
      <c r="UJV19" s="136"/>
      <c r="UJW19" s="136"/>
      <c r="UJX19" s="136"/>
      <c r="UJY19" s="136"/>
      <c r="UJZ19" s="136"/>
      <c r="UKA19" s="136"/>
      <c r="UKB19" s="136"/>
      <c r="UKC19" s="136"/>
      <c r="UKD19" s="136"/>
      <c r="UKE19" s="136"/>
      <c r="UKF19" s="136"/>
      <c r="UKG19" s="136"/>
      <c r="UKH19" s="136"/>
      <c r="UKI19" s="136"/>
      <c r="UKJ19" s="136"/>
      <c r="UKK19" s="136"/>
      <c r="UKL19" s="136"/>
      <c r="UKM19" s="136"/>
      <c r="UKN19" s="136"/>
      <c r="UKO19" s="136"/>
      <c r="UKP19" s="136"/>
      <c r="UKQ19" s="136"/>
      <c r="UKR19" s="136"/>
      <c r="UKS19" s="136"/>
      <c r="UKT19" s="136"/>
      <c r="UKU19" s="136"/>
      <c r="UKV19" s="136"/>
      <c r="UKW19" s="136"/>
      <c r="UKX19" s="136"/>
      <c r="UKY19" s="136"/>
      <c r="UKZ19" s="136"/>
      <c r="ULA19" s="136"/>
      <c r="ULB19" s="136"/>
      <c r="ULC19" s="136"/>
      <c r="ULD19" s="136"/>
      <c r="ULE19" s="136"/>
      <c r="ULF19" s="136"/>
      <c r="ULG19" s="136"/>
      <c r="ULH19" s="136"/>
      <c r="ULI19" s="136"/>
      <c r="ULJ19" s="136"/>
      <c r="ULK19" s="136"/>
      <c r="ULL19" s="136"/>
      <c r="ULM19" s="136"/>
      <c r="ULN19" s="136"/>
      <c r="ULO19" s="136"/>
      <c r="ULP19" s="136"/>
      <c r="ULQ19" s="136"/>
      <c r="ULR19" s="136"/>
      <c r="ULS19" s="136"/>
      <c r="ULT19" s="136"/>
      <c r="ULU19" s="136"/>
      <c r="ULV19" s="136"/>
      <c r="ULW19" s="136"/>
      <c r="ULX19" s="136"/>
      <c r="ULY19" s="136"/>
      <c r="ULZ19" s="136"/>
      <c r="UMA19" s="136"/>
      <c r="UMB19" s="136"/>
      <c r="UMC19" s="136"/>
      <c r="UMD19" s="136"/>
      <c r="UME19" s="136"/>
      <c r="UMF19" s="136"/>
      <c r="UMG19" s="136"/>
      <c r="UMH19" s="136"/>
      <c r="UMI19" s="136"/>
      <c r="UMJ19" s="136"/>
      <c r="UMK19" s="136"/>
      <c r="UML19" s="136"/>
      <c r="UMM19" s="136"/>
      <c r="UMN19" s="136"/>
      <c r="UMO19" s="136"/>
      <c r="UMP19" s="136"/>
      <c r="UMQ19" s="136"/>
      <c r="UMR19" s="136"/>
      <c r="UMS19" s="136"/>
      <c r="UMT19" s="136"/>
      <c r="UMU19" s="136"/>
      <c r="UMV19" s="136"/>
      <c r="UMW19" s="136"/>
      <c r="UMX19" s="136"/>
      <c r="UMY19" s="136"/>
      <c r="UMZ19" s="136"/>
      <c r="UNA19" s="136"/>
      <c r="UNB19" s="136"/>
      <c r="UNC19" s="136"/>
      <c r="UND19" s="136"/>
      <c r="UNE19" s="136"/>
      <c r="UNF19" s="136"/>
      <c r="UNG19" s="136"/>
      <c r="UNH19" s="136"/>
      <c r="UNI19" s="136"/>
      <c r="UNJ19" s="136"/>
      <c r="UNK19" s="136"/>
      <c r="UNL19" s="136"/>
      <c r="UNM19" s="136"/>
      <c r="UNN19" s="136"/>
      <c r="UNO19" s="136"/>
      <c r="UNP19" s="136"/>
      <c r="UNQ19" s="136"/>
      <c r="UNR19" s="136"/>
      <c r="UNS19" s="136"/>
      <c r="UNT19" s="136"/>
      <c r="UNU19" s="136"/>
      <c r="UNV19" s="136"/>
      <c r="UNW19" s="136"/>
      <c r="UNX19" s="136"/>
      <c r="UNY19" s="136"/>
      <c r="UNZ19" s="136"/>
      <c r="UOA19" s="136"/>
      <c r="UOB19" s="136"/>
      <c r="UOC19" s="136"/>
      <c r="UOD19" s="136"/>
      <c r="UOE19" s="136"/>
      <c r="UOF19" s="136"/>
      <c r="UOG19" s="136"/>
      <c r="UOH19" s="136"/>
      <c r="UOI19" s="136"/>
      <c r="UOJ19" s="136"/>
      <c r="UOK19" s="136"/>
      <c r="UOL19" s="136"/>
      <c r="UOM19" s="136"/>
      <c r="UON19" s="136"/>
      <c r="UOO19" s="136"/>
      <c r="UOP19" s="136"/>
      <c r="UOQ19" s="136"/>
      <c r="UOR19" s="136"/>
      <c r="UOS19" s="136"/>
      <c r="UOT19" s="136"/>
      <c r="UOU19" s="136"/>
      <c r="UOV19" s="136"/>
      <c r="UOW19" s="136"/>
      <c r="UOX19" s="136"/>
      <c r="UOY19" s="136"/>
      <c r="UOZ19" s="136"/>
      <c r="UPA19" s="136"/>
      <c r="UPB19" s="136"/>
      <c r="UPC19" s="136"/>
      <c r="UPD19" s="136"/>
      <c r="UPE19" s="136"/>
      <c r="UPF19" s="136"/>
      <c r="UPG19" s="136"/>
      <c r="UPH19" s="136"/>
      <c r="UPI19" s="136"/>
      <c r="UPJ19" s="136"/>
      <c r="UPK19" s="136"/>
      <c r="UPL19" s="136"/>
      <c r="UPM19" s="136"/>
      <c r="UPN19" s="136"/>
      <c r="UPO19" s="136"/>
      <c r="UPP19" s="136"/>
      <c r="UPQ19" s="136"/>
      <c r="UPR19" s="136"/>
      <c r="UPS19" s="136"/>
      <c r="UPT19" s="136"/>
      <c r="UPU19" s="136"/>
      <c r="UPV19" s="136"/>
      <c r="UPW19" s="136"/>
      <c r="UPX19" s="136"/>
      <c r="UPY19" s="136"/>
      <c r="UPZ19" s="136"/>
      <c r="UQA19" s="136"/>
      <c r="UQB19" s="136"/>
      <c r="UQC19" s="136"/>
      <c r="UQD19" s="136"/>
      <c r="UQE19" s="136"/>
      <c r="UQF19" s="136"/>
      <c r="UQG19" s="136"/>
      <c r="UQH19" s="136"/>
      <c r="UQI19" s="136"/>
      <c r="UQJ19" s="136"/>
      <c r="UQK19" s="136"/>
      <c r="UQL19" s="136"/>
      <c r="UQM19" s="136"/>
      <c r="UQN19" s="136"/>
      <c r="UQO19" s="136"/>
      <c r="UQP19" s="136"/>
      <c r="UQQ19" s="136"/>
      <c r="UQR19" s="136"/>
      <c r="UQS19" s="136"/>
      <c r="UQT19" s="136"/>
      <c r="UQU19" s="136"/>
      <c r="UQV19" s="136"/>
      <c r="UQW19" s="136"/>
      <c r="UQX19" s="136"/>
      <c r="UQY19" s="136"/>
      <c r="UQZ19" s="136"/>
      <c r="URA19" s="136"/>
      <c r="URB19" s="136"/>
      <c r="URC19" s="136"/>
      <c r="URD19" s="136"/>
      <c r="URE19" s="136"/>
      <c r="URF19" s="136"/>
      <c r="URG19" s="136"/>
      <c r="URH19" s="136"/>
      <c r="URI19" s="136"/>
      <c r="URJ19" s="136"/>
      <c r="URK19" s="136"/>
      <c r="URL19" s="136"/>
      <c r="URM19" s="136"/>
      <c r="URN19" s="136"/>
      <c r="URO19" s="136"/>
      <c r="URP19" s="136"/>
      <c r="URQ19" s="136"/>
      <c r="URR19" s="136"/>
      <c r="URS19" s="136"/>
      <c r="URT19" s="136"/>
      <c r="URU19" s="136"/>
      <c r="URV19" s="136"/>
      <c r="URW19" s="136"/>
      <c r="URX19" s="136"/>
      <c r="URY19" s="136"/>
      <c r="URZ19" s="136"/>
      <c r="USA19" s="136"/>
      <c r="USB19" s="136"/>
      <c r="USC19" s="136"/>
      <c r="USD19" s="136"/>
      <c r="USE19" s="136"/>
      <c r="USF19" s="136"/>
      <c r="USG19" s="136"/>
      <c r="USH19" s="136"/>
      <c r="USI19" s="136"/>
      <c r="USJ19" s="136"/>
      <c r="USK19" s="136"/>
      <c r="USL19" s="136"/>
      <c r="USM19" s="136"/>
      <c r="USN19" s="136"/>
      <c r="USO19" s="136"/>
      <c r="USP19" s="136"/>
      <c r="USQ19" s="136"/>
      <c r="USR19" s="136"/>
      <c r="USS19" s="136"/>
      <c r="UST19" s="136"/>
      <c r="USU19" s="136"/>
      <c r="USV19" s="136"/>
      <c r="USW19" s="136"/>
      <c r="USX19" s="136"/>
      <c r="USY19" s="136"/>
      <c r="USZ19" s="136"/>
      <c r="UTA19" s="136"/>
      <c r="UTB19" s="136"/>
      <c r="UTC19" s="136"/>
      <c r="UTD19" s="136"/>
      <c r="UTE19" s="136"/>
      <c r="UTF19" s="136"/>
      <c r="UTG19" s="136"/>
      <c r="UTH19" s="136"/>
      <c r="UTI19" s="136"/>
      <c r="UTJ19" s="136"/>
      <c r="UTK19" s="136"/>
      <c r="UTL19" s="136"/>
      <c r="UTM19" s="136"/>
      <c r="UTN19" s="136"/>
      <c r="UTO19" s="136"/>
      <c r="UTP19" s="136"/>
      <c r="UTQ19" s="136"/>
      <c r="UTR19" s="136"/>
      <c r="UTS19" s="136"/>
      <c r="UTT19" s="136"/>
      <c r="UTU19" s="136"/>
      <c r="UTV19" s="136"/>
      <c r="UTW19" s="136"/>
      <c r="UTX19" s="136"/>
      <c r="UTY19" s="136"/>
      <c r="UTZ19" s="136"/>
      <c r="UUA19" s="136"/>
      <c r="UUB19" s="136"/>
      <c r="UUC19" s="136"/>
      <c r="UUD19" s="136"/>
      <c r="UUE19" s="136"/>
      <c r="UUF19" s="136"/>
      <c r="UUG19" s="136"/>
      <c r="UUH19" s="136"/>
      <c r="UUI19" s="136"/>
      <c r="UUJ19" s="136"/>
      <c r="UUK19" s="136"/>
      <c r="UUL19" s="136"/>
      <c r="UUM19" s="136"/>
      <c r="UUN19" s="136"/>
      <c r="UUO19" s="136"/>
      <c r="UUP19" s="136"/>
      <c r="UUQ19" s="136"/>
      <c r="UUR19" s="136"/>
      <c r="UUS19" s="136"/>
      <c r="UUT19" s="136"/>
      <c r="UUU19" s="136"/>
      <c r="UUV19" s="136"/>
      <c r="UUW19" s="136"/>
      <c r="UUX19" s="136"/>
      <c r="UUY19" s="136"/>
      <c r="UUZ19" s="136"/>
      <c r="UVA19" s="136"/>
      <c r="UVB19" s="136"/>
      <c r="UVC19" s="136"/>
      <c r="UVD19" s="136"/>
      <c r="UVE19" s="136"/>
      <c r="UVF19" s="136"/>
      <c r="UVG19" s="136"/>
      <c r="UVH19" s="136"/>
      <c r="UVI19" s="136"/>
      <c r="UVJ19" s="136"/>
      <c r="UVK19" s="136"/>
      <c r="UVL19" s="136"/>
      <c r="UVM19" s="136"/>
      <c r="UVN19" s="136"/>
      <c r="UVO19" s="136"/>
      <c r="UVP19" s="136"/>
      <c r="UVQ19" s="136"/>
      <c r="UVR19" s="136"/>
      <c r="UVS19" s="136"/>
      <c r="UVT19" s="136"/>
      <c r="UVU19" s="136"/>
      <c r="UVV19" s="136"/>
      <c r="UVW19" s="136"/>
      <c r="UVX19" s="136"/>
      <c r="UVY19" s="136"/>
      <c r="UVZ19" s="136"/>
      <c r="UWA19" s="136"/>
      <c r="UWB19" s="136"/>
      <c r="UWC19" s="136"/>
      <c r="UWD19" s="136"/>
      <c r="UWE19" s="136"/>
      <c r="UWF19" s="136"/>
      <c r="UWG19" s="136"/>
      <c r="UWH19" s="136"/>
      <c r="UWI19" s="136"/>
      <c r="UWJ19" s="136"/>
      <c r="UWK19" s="136"/>
      <c r="UWL19" s="136"/>
      <c r="UWM19" s="136"/>
      <c r="UWN19" s="136"/>
      <c r="UWO19" s="136"/>
      <c r="UWP19" s="136"/>
      <c r="UWQ19" s="136"/>
      <c r="UWR19" s="136"/>
      <c r="UWS19" s="136"/>
      <c r="UWT19" s="136"/>
      <c r="UWU19" s="136"/>
      <c r="UWV19" s="136"/>
      <c r="UWW19" s="136"/>
      <c r="UWX19" s="136"/>
      <c r="UWY19" s="136"/>
      <c r="UWZ19" s="136"/>
      <c r="UXA19" s="136"/>
      <c r="UXB19" s="136"/>
      <c r="UXC19" s="136"/>
      <c r="UXD19" s="136"/>
      <c r="UXE19" s="136"/>
      <c r="UXF19" s="136"/>
      <c r="UXG19" s="136"/>
      <c r="UXH19" s="136"/>
      <c r="UXI19" s="136"/>
      <c r="UXJ19" s="136"/>
      <c r="UXK19" s="136"/>
      <c r="UXL19" s="136"/>
      <c r="UXM19" s="136"/>
      <c r="UXN19" s="136"/>
      <c r="UXO19" s="136"/>
      <c r="UXP19" s="136"/>
      <c r="UXQ19" s="136"/>
      <c r="UXR19" s="136"/>
      <c r="UXS19" s="136"/>
      <c r="UXT19" s="136"/>
      <c r="UXU19" s="136"/>
      <c r="UXV19" s="136"/>
      <c r="UXW19" s="136"/>
      <c r="UXX19" s="136"/>
      <c r="UXY19" s="136"/>
      <c r="UXZ19" s="136"/>
      <c r="UYA19" s="136"/>
      <c r="UYB19" s="136"/>
      <c r="UYC19" s="136"/>
      <c r="UYD19" s="136"/>
      <c r="UYE19" s="136"/>
      <c r="UYF19" s="136"/>
      <c r="UYG19" s="136"/>
      <c r="UYH19" s="136"/>
      <c r="UYI19" s="136"/>
      <c r="UYJ19" s="136"/>
      <c r="UYK19" s="136"/>
      <c r="UYL19" s="136"/>
      <c r="UYM19" s="136"/>
      <c r="UYN19" s="136"/>
      <c r="UYO19" s="136"/>
      <c r="UYP19" s="136"/>
      <c r="UYQ19" s="136"/>
      <c r="UYR19" s="136"/>
      <c r="UYS19" s="136"/>
      <c r="UYT19" s="136"/>
      <c r="UYU19" s="136"/>
      <c r="UYV19" s="136"/>
      <c r="UYW19" s="136"/>
      <c r="UYX19" s="136"/>
      <c r="UYY19" s="136"/>
      <c r="UYZ19" s="136"/>
      <c r="UZA19" s="136"/>
      <c r="UZB19" s="136"/>
      <c r="UZC19" s="136"/>
      <c r="UZD19" s="136"/>
      <c r="UZE19" s="136"/>
      <c r="UZF19" s="136"/>
      <c r="UZG19" s="136"/>
      <c r="UZH19" s="136"/>
      <c r="UZI19" s="136"/>
      <c r="UZJ19" s="136"/>
      <c r="UZK19" s="136"/>
      <c r="UZL19" s="136"/>
      <c r="UZM19" s="136"/>
      <c r="UZN19" s="136"/>
      <c r="UZO19" s="136"/>
      <c r="UZP19" s="136"/>
      <c r="UZQ19" s="136"/>
      <c r="UZR19" s="136"/>
      <c r="UZS19" s="136"/>
      <c r="UZT19" s="136"/>
      <c r="UZU19" s="136"/>
      <c r="UZV19" s="136"/>
      <c r="UZW19" s="136"/>
      <c r="UZX19" s="136"/>
      <c r="UZY19" s="136"/>
      <c r="UZZ19" s="136"/>
      <c r="VAA19" s="136"/>
      <c r="VAB19" s="136"/>
      <c r="VAC19" s="136"/>
      <c r="VAD19" s="136"/>
      <c r="VAE19" s="136"/>
      <c r="VAF19" s="136"/>
      <c r="VAG19" s="136"/>
      <c r="VAH19" s="136"/>
      <c r="VAI19" s="136"/>
      <c r="VAJ19" s="136"/>
      <c r="VAK19" s="136"/>
      <c r="VAL19" s="136"/>
      <c r="VAM19" s="136"/>
      <c r="VAN19" s="136"/>
      <c r="VAO19" s="136"/>
      <c r="VAP19" s="136"/>
      <c r="VAQ19" s="136"/>
      <c r="VAR19" s="136"/>
      <c r="VAS19" s="136"/>
      <c r="VAT19" s="136"/>
      <c r="VAU19" s="136"/>
      <c r="VAV19" s="136"/>
      <c r="VAW19" s="136"/>
      <c r="VAX19" s="136"/>
      <c r="VAY19" s="136"/>
      <c r="VAZ19" s="136"/>
      <c r="VBA19" s="136"/>
      <c r="VBB19" s="136"/>
      <c r="VBC19" s="136"/>
      <c r="VBD19" s="136"/>
      <c r="VBE19" s="136"/>
      <c r="VBF19" s="136"/>
      <c r="VBG19" s="136"/>
      <c r="VBH19" s="136"/>
      <c r="VBI19" s="136"/>
      <c r="VBJ19" s="136"/>
      <c r="VBK19" s="136"/>
      <c r="VBL19" s="136"/>
      <c r="VBM19" s="136"/>
      <c r="VBN19" s="136"/>
      <c r="VBO19" s="136"/>
      <c r="VBP19" s="136"/>
      <c r="VBQ19" s="136"/>
      <c r="VBR19" s="136"/>
      <c r="VBS19" s="136"/>
      <c r="VBT19" s="136"/>
      <c r="VBU19" s="136"/>
      <c r="VBV19" s="136"/>
      <c r="VBW19" s="136"/>
      <c r="VBX19" s="136"/>
      <c r="VBY19" s="136"/>
      <c r="VBZ19" s="136"/>
      <c r="VCA19" s="136"/>
      <c r="VCB19" s="136"/>
      <c r="VCC19" s="136"/>
      <c r="VCD19" s="136"/>
      <c r="VCE19" s="136"/>
      <c r="VCF19" s="136"/>
      <c r="VCG19" s="136"/>
      <c r="VCH19" s="136"/>
      <c r="VCI19" s="136"/>
      <c r="VCJ19" s="136"/>
      <c r="VCK19" s="136"/>
      <c r="VCL19" s="136"/>
      <c r="VCM19" s="136"/>
      <c r="VCN19" s="136"/>
      <c r="VCO19" s="136"/>
      <c r="VCP19" s="136"/>
      <c r="VCQ19" s="136"/>
      <c r="VCR19" s="136"/>
      <c r="VCS19" s="136"/>
      <c r="VCT19" s="136"/>
      <c r="VCU19" s="136"/>
      <c r="VCV19" s="136"/>
      <c r="VCW19" s="136"/>
      <c r="VCX19" s="136"/>
      <c r="VCY19" s="136"/>
      <c r="VCZ19" s="136"/>
      <c r="VDA19" s="136"/>
      <c r="VDB19" s="136"/>
      <c r="VDC19" s="136"/>
      <c r="VDD19" s="136"/>
      <c r="VDE19" s="136"/>
      <c r="VDF19" s="136"/>
      <c r="VDG19" s="136"/>
      <c r="VDH19" s="136"/>
      <c r="VDI19" s="136"/>
      <c r="VDJ19" s="136"/>
      <c r="VDK19" s="136"/>
      <c r="VDL19" s="136"/>
      <c r="VDM19" s="136"/>
      <c r="VDN19" s="136"/>
      <c r="VDO19" s="136"/>
      <c r="VDP19" s="136"/>
      <c r="VDQ19" s="136"/>
      <c r="VDR19" s="136"/>
      <c r="VDS19" s="136"/>
      <c r="VDT19" s="136"/>
      <c r="VDU19" s="136"/>
      <c r="VDV19" s="136"/>
      <c r="VDW19" s="136"/>
      <c r="VDX19" s="136"/>
      <c r="VDY19" s="136"/>
      <c r="VDZ19" s="136"/>
      <c r="VEA19" s="136"/>
      <c r="VEB19" s="136"/>
      <c r="VEC19" s="136"/>
      <c r="VED19" s="136"/>
      <c r="VEE19" s="136"/>
      <c r="VEF19" s="136"/>
      <c r="VEG19" s="136"/>
      <c r="VEH19" s="136"/>
      <c r="VEI19" s="136"/>
      <c r="VEJ19" s="136"/>
      <c r="VEK19" s="136"/>
      <c r="VEL19" s="136"/>
      <c r="VEM19" s="136"/>
      <c r="VEN19" s="136"/>
      <c r="VEO19" s="136"/>
      <c r="VEP19" s="136"/>
      <c r="VEQ19" s="136"/>
      <c r="VER19" s="136"/>
      <c r="VES19" s="136"/>
      <c r="VET19" s="136"/>
      <c r="VEU19" s="136"/>
      <c r="VEV19" s="136"/>
      <c r="VEW19" s="136"/>
      <c r="VEX19" s="136"/>
      <c r="VEY19" s="136"/>
      <c r="VEZ19" s="136"/>
      <c r="VFA19" s="136"/>
      <c r="VFB19" s="136"/>
      <c r="VFC19" s="136"/>
      <c r="VFD19" s="136"/>
      <c r="VFE19" s="136"/>
      <c r="VFF19" s="136"/>
      <c r="VFG19" s="136"/>
      <c r="VFH19" s="136"/>
      <c r="VFI19" s="136"/>
      <c r="VFJ19" s="136"/>
      <c r="VFK19" s="136"/>
      <c r="VFL19" s="136"/>
      <c r="VFM19" s="136"/>
      <c r="VFN19" s="136"/>
      <c r="VFO19" s="136"/>
      <c r="VFP19" s="136"/>
      <c r="VFQ19" s="136"/>
      <c r="VFR19" s="136"/>
      <c r="VFS19" s="136"/>
      <c r="VFT19" s="136"/>
      <c r="VFU19" s="136"/>
      <c r="VFV19" s="136"/>
      <c r="VFW19" s="136"/>
      <c r="VFX19" s="136"/>
      <c r="VFY19" s="136"/>
      <c r="VFZ19" s="136"/>
      <c r="VGA19" s="136"/>
      <c r="VGB19" s="136"/>
      <c r="VGC19" s="136"/>
      <c r="VGD19" s="136"/>
      <c r="VGE19" s="136"/>
      <c r="VGF19" s="136"/>
      <c r="VGG19" s="136"/>
      <c r="VGH19" s="136"/>
      <c r="VGI19" s="136"/>
      <c r="VGJ19" s="136"/>
      <c r="VGK19" s="136"/>
      <c r="VGL19" s="136"/>
      <c r="VGM19" s="136"/>
      <c r="VGN19" s="136"/>
      <c r="VGO19" s="136"/>
      <c r="VGP19" s="136"/>
      <c r="VGQ19" s="136"/>
      <c r="VGR19" s="136"/>
      <c r="VGS19" s="136"/>
      <c r="VGT19" s="136"/>
      <c r="VGU19" s="136"/>
      <c r="VGV19" s="136"/>
      <c r="VGW19" s="136"/>
      <c r="VGX19" s="136"/>
      <c r="VGY19" s="136"/>
      <c r="VGZ19" s="136"/>
      <c r="VHA19" s="136"/>
      <c r="VHB19" s="136"/>
      <c r="VHC19" s="136"/>
      <c r="VHD19" s="136"/>
      <c r="VHE19" s="136"/>
      <c r="VHF19" s="136"/>
      <c r="VHG19" s="136"/>
      <c r="VHH19" s="136"/>
      <c r="VHI19" s="136"/>
      <c r="VHJ19" s="136"/>
      <c r="VHK19" s="136"/>
      <c r="VHL19" s="136"/>
      <c r="VHM19" s="136"/>
      <c r="VHN19" s="136"/>
      <c r="VHO19" s="136"/>
      <c r="VHP19" s="136"/>
      <c r="VHQ19" s="136"/>
      <c r="VHR19" s="136"/>
      <c r="VHS19" s="136"/>
      <c r="VHT19" s="136"/>
      <c r="VHU19" s="136"/>
      <c r="VHV19" s="136"/>
      <c r="VHW19" s="136"/>
      <c r="VHX19" s="136"/>
      <c r="VHY19" s="136"/>
      <c r="VHZ19" s="136"/>
      <c r="VIA19" s="136"/>
      <c r="VIB19" s="136"/>
      <c r="VIC19" s="136"/>
      <c r="VID19" s="136"/>
      <c r="VIE19" s="136"/>
      <c r="VIF19" s="136"/>
      <c r="VIG19" s="136"/>
      <c r="VIH19" s="136"/>
      <c r="VII19" s="136"/>
      <c r="VIJ19" s="136"/>
      <c r="VIK19" s="136"/>
      <c r="VIL19" s="136"/>
      <c r="VIM19" s="136"/>
      <c r="VIN19" s="136"/>
      <c r="VIO19" s="136"/>
      <c r="VIP19" s="136"/>
      <c r="VIQ19" s="136"/>
      <c r="VIR19" s="136"/>
      <c r="VIS19" s="136"/>
      <c r="VIT19" s="136"/>
      <c r="VIU19" s="136"/>
      <c r="VIV19" s="136"/>
      <c r="VIW19" s="136"/>
      <c r="VIX19" s="136"/>
      <c r="VIY19" s="136"/>
      <c r="VIZ19" s="136"/>
      <c r="VJA19" s="136"/>
      <c r="VJB19" s="136"/>
      <c r="VJC19" s="136"/>
      <c r="VJD19" s="136"/>
      <c r="VJE19" s="136"/>
      <c r="VJF19" s="136"/>
      <c r="VJG19" s="136"/>
      <c r="VJH19" s="136"/>
      <c r="VJI19" s="136"/>
      <c r="VJJ19" s="136"/>
      <c r="VJK19" s="136"/>
      <c r="VJL19" s="136"/>
      <c r="VJM19" s="136"/>
      <c r="VJN19" s="136"/>
      <c r="VJO19" s="136"/>
      <c r="VJP19" s="136"/>
      <c r="VJQ19" s="136"/>
      <c r="VJR19" s="136"/>
      <c r="VJS19" s="136"/>
      <c r="VJT19" s="136"/>
      <c r="VJU19" s="136"/>
      <c r="VJV19" s="136"/>
      <c r="VJW19" s="136"/>
      <c r="VJX19" s="136"/>
      <c r="VJY19" s="136"/>
      <c r="VJZ19" s="136"/>
      <c r="VKA19" s="136"/>
      <c r="VKB19" s="136"/>
      <c r="VKC19" s="136"/>
      <c r="VKD19" s="136"/>
      <c r="VKE19" s="136"/>
      <c r="VKF19" s="136"/>
      <c r="VKG19" s="136"/>
      <c r="VKH19" s="136"/>
      <c r="VKI19" s="136"/>
      <c r="VKJ19" s="136"/>
      <c r="VKK19" s="136"/>
      <c r="VKL19" s="136"/>
      <c r="VKM19" s="136"/>
      <c r="VKN19" s="136"/>
      <c r="VKO19" s="136"/>
      <c r="VKP19" s="136"/>
      <c r="VKQ19" s="136"/>
      <c r="VKR19" s="136"/>
      <c r="VKS19" s="136"/>
      <c r="VKT19" s="136"/>
      <c r="VKU19" s="136"/>
      <c r="VKV19" s="136"/>
      <c r="VKW19" s="136"/>
      <c r="VKX19" s="136"/>
      <c r="VKY19" s="136"/>
      <c r="VKZ19" s="136"/>
      <c r="VLA19" s="136"/>
      <c r="VLB19" s="136"/>
      <c r="VLC19" s="136"/>
      <c r="VLD19" s="136"/>
      <c r="VLE19" s="136"/>
      <c r="VLF19" s="136"/>
      <c r="VLG19" s="136"/>
      <c r="VLH19" s="136"/>
      <c r="VLI19" s="136"/>
      <c r="VLJ19" s="136"/>
      <c r="VLK19" s="136"/>
      <c r="VLL19" s="136"/>
      <c r="VLM19" s="136"/>
      <c r="VLN19" s="136"/>
      <c r="VLO19" s="136"/>
      <c r="VLP19" s="136"/>
      <c r="VLQ19" s="136"/>
      <c r="VLR19" s="136"/>
      <c r="VLS19" s="136"/>
      <c r="VLT19" s="136"/>
      <c r="VLU19" s="136"/>
      <c r="VLV19" s="136"/>
      <c r="VLW19" s="136"/>
      <c r="VLX19" s="136"/>
      <c r="VLY19" s="136"/>
      <c r="VLZ19" s="136"/>
      <c r="VMA19" s="136"/>
      <c r="VMB19" s="136"/>
      <c r="VMC19" s="136"/>
      <c r="VMD19" s="136"/>
      <c r="VME19" s="136"/>
      <c r="VMF19" s="136"/>
      <c r="VMG19" s="136"/>
      <c r="VMH19" s="136"/>
      <c r="VMI19" s="136"/>
      <c r="VMJ19" s="136"/>
      <c r="VMK19" s="136"/>
      <c r="VML19" s="136"/>
      <c r="VMM19" s="136"/>
      <c r="VMN19" s="136"/>
      <c r="VMO19" s="136"/>
      <c r="VMP19" s="136"/>
      <c r="VMQ19" s="136"/>
      <c r="VMR19" s="136"/>
      <c r="VMS19" s="136"/>
      <c r="VMT19" s="136"/>
      <c r="VMU19" s="136"/>
      <c r="VMV19" s="136"/>
      <c r="VMW19" s="136"/>
      <c r="VMX19" s="136"/>
      <c r="VMY19" s="136"/>
      <c r="VMZ19" s="136"/>
      <c r="VNA19" s="136"/>
      <c r="VNB19" s="136"/>
      <c r="VNC19" s="136"/>
      <c r="VND19" s="136"/>
      <c r="VNE19" s="136"/>
      <c r="VNF19" s="136"/>
      <c r="VNG19" s="136"/>
      <c r="VNH19" s="136"/>
      <c r="VNI19" s="136"/>
      <c r="VNJ19" s="136"/>
      <c r="VNK19" s="136"/>
      <c r="VNL19" s="136"/>
      <c r="VNM19" s="136"/>
      <c r="VNN19" s="136"/>
      <c r="VNO19" s="136"/>
      <c r="VNP19" s="136"/>
      <c r="VNQ19" s="136"/>
      <c r="VNR19" s="136"/>
      <c r="VNS19" s="136"/>
      <c r="VNT19" s="136"/>
      <c r="VNU19" s="136"/>
      <c r="VNV19" s="136"/>
      <c r="VNW19" s="136"/>
      <c r="VNX19" s="136"/>
      <c r="VNY19" s="136"/>
      <c r="VNZ19" s="136"/>
      <c r="VOA19" s="136"/>
      <c r="VOB19" s="136"/>
      <c r="VOC19" s="136"/>
      <c r="VOD19" s="136"/>
      <c r="VOE19" s="136"/>
      <c r="VOF19" s="136"/>
      <c r="VOG19" s="136"/>
      <c r="VOH19" s="136"/>
      <c r="VOI19" s="136"/>
      <c r="VOJ19" s="136"/>
      <c r="VOK19" s="136"/>
      <c r="VOL19" s="136"/>
      <c r="VOM19" s="136"/>
      <c r="VON19" s="136"/>
      <c r="VOO19" s="136"/>
      <c r="VOP19" s="136"/>
      <c r="VOQ19" s="136"/>
      <c r="VOR19" s="136"/>
      <c r="VOS19" s="136"/>
      <c r="VOT19" s="136"/>
      <c r="VOU19" s="136"/>
      <c r="VOV19" s="136"/>
      <c r="VOW19" s="136"/>
      <c r="VOX19" s="136"/>
      <c r="VOY19" s="136"/>
      <c r="VOZ19" s="136"/>
      <c r="VPA19" s="136"/>
      <c r="VPB19" s="136"/>
      <c r="VPC19" s="136"/>
      <c r="VPD19" s="136"/>
      <c r="VPE19" s="136"/>
      <c r="VPF19" s="136"/>
      <c r="VPG19" s="136"/>
      <c r="VPH19" s="136"/>
      <c r="VPI19" s="136"/>
      <c r="VPJ19" s="136"/>
      <c r="VPK19" s="136"/>
      <c r="VPL19" s="136"/>
      <c r="VPM19" s="136"/>
      <c r="VPN19" s="136"/>
      <c r="VPO19" s="136"/>
      <c r="VPP19" s="136"/>
      <c r="VPQ19" s="136"/>
      <c r="VPR19" s="136"/>
      <c r="VPS19" s="136"/>
      <c r="VPT19" s="136"/>
      <c r="VPU19" s="136"/>
      <c r="VPV19" s="136"/>
      <c r="VPW19" s="136"/>
      <c r="VPX19" s="136"/>
      <c r="VPY19" s="136"/>
      <c r="VPZ19" s="136"/>
      <c r="VQA19" s="136"/>
      <c r="VQB19" s="136"/>
      <c r="VQC19" s="136"/>
      <c r="VQD19" s="136"/>
      <c r="VQE19" s="136"/>
      <c r="VQF19" s="136"/>
      <c r="VQG19" s="136"/>
      <c r="VQH19" s="136"/>
      <c r="VQI19" s="136"/>
      <c r="VQJ19" s="136"/>
      <c r="VQK19" s="136"/>
      <c r="VQL19" s="136"/>
      <c r="VQM19" s="136"/>
      <c r="VQN19" s="136"/>
      <c r="VQO19" s="136"/>
      <c r="VQP19" s="136"/>
      <c r="VQQ19" s="136"/>
      <c r="VQR19" s="136"/>
      <c r="VQS19" s="136"/>
      <c r="VQT19" s="136"/>
      <c r="VQU19" s="136"/>
      <c r="VQV19" s="136"/>
      <c r="VQW19" s="136"/>
      <c r="VQX19" s="136"/>
      <c r="VQY19" s="136"/>
      <c r="VQZ19" s="136"/>
      <c r="VRA19" s="136"/>
      <c r="VRB19" s="136"/>
      <c r="VRC19" s="136"/>
      <c r="VRD19" s="136"/>
      <c r="VRE19" s="136"/>
      <c r="VRF19" s="136"/>
      <c r="VRG19" s="136"/>
      <c r="VRH19" s="136"/>
      <c r="VRI19" s="136"/>
      <c r="VRJ19" s="136"/>
      <c r="VRK19" s="136"/>
      <c r="VRL19" s="136"/>
      <c r="VRM19" s="136"/>
      <c r="VRN19" s="136"/>
      <c r="VRO19" s="136"/>
      <c r="VRP19" s="136"/>
      <c r="VRQ19" s="136"/>
      <c r="VRR19" s="136"/>
      <c r="VRS19" s="136"/>
      <c r="VRT19" s="136"/>
      <c r="VRU19" s="136"/>
      <c r="VRV19" s="136"/>
      <c r="VRW19" s="136"/>
      <c r="VRX19" s="136"/>
      <c r="VRY19" s="136"/>
      <c r="VRZ19" s="136"/>
      <c r="VSA19" s="136"/>
      <c r="VSB19" s="136"/>
      <c r="VSC19" s="136"/>
      <c r="VSD19" s="136"/>
      <c r="VSE19" s="136"/>
      <c r="VSF19" s="136"/>
      <c r="VSG19" s="136"/>
      <c r="VSH19" s="136"/>
      <c r="VSI19" s="136"/>
      <c r="VSJ19" s="136"/>
      <c r="VSK19" s="136"/>
      <c r="VSL19" s="136"/>
      <c r="VSM19" s="136"/>
      <c r="VSN19" s="136"/>
      <c r="VSO19" s="136"/>
      <c r="VSP19" s="136"/>
      <c r="VSQ19" s="136"/>
      <c r="VSR19" s="136"/>
      <c r="VSS19" s="136"/>
      <c r="VST19" s="136"/>
      <c r="VSU19" s="136"/>
      <c r="VSV19" s="136"/>
      <c r="VSW19" s="136"/>
      <c r="VSX19" s="136"/>
      <c r="VSY19" s="136"/>
      <c r="VSZ19" s="136"/>
      <c r="VTA19" s="136"/>
      <c r="VTB19" s="136"/>
      <c r="VTC19" s="136"/>
      <c r="VTD19" s="136"/>
      <c r="VTE19" s="136"/>
      <c r="VTF19" s="136"/>
      <c r="VTG19" s="136"/>
      <c r="VTH19" s="136"/>
      <c r="VTI19" s="136"/>
      <c r="VTJ19" s="136"/>
      <c r="VTK19" s="136"/>
      <c r="VTL19" s="136"/>
      <c r="VTM19" s="136"/>
      <c r="VTN19" s="136"/>
      <c r="VTO19" s="136"/>
      <c r="VTP19" s="136"/>
      <c r="VTQ19" s="136"/>
      <c r="VTR19" s="136"/>
      <c r="VTS19" s="136"/>
      <c r="VTT19" s="136"/>
      <c r="VTU19" s="136"/>
      <c r="VTV19" s="136"/>
      <c r="VTW19" s="136"/>
      <c r="VTX19" s="136"/>
      <c r="VTY19" s="136"/>
      <c r="VTZ19" s="136"/>
      <c r="VUA19" s="136"/>
      <c r="VUB19" s="136"/>
      <c r="VUC19" s="136"/>
      <c r="VUD19" s="136"/>
      <c r="VUE19" s="136"/>
      <c r="VUF19" s="136"/>
      <c r="VUG19" s="136"/>
      <c r="VUH19" s="136"/>
      <c r="VUI19" s="136"/>
      <c r="VUJ19" s="136"/>
      <c r="VUK19" s="136"/>
      <c r="VUL19" s="136"/>
      <c r="VUM19" s="136"/>
      <c r="VUN19" s="136"/>
      <c r="VUO19" s="136"/>
      <c r="VUP19" s="136"/>
      <c r="VUQ19" s="136"/>
      <c r="VUR19" s="136"/>
      <c r="VUS19" s="136"/>
      <c r="VUT19" s="136"/>
      <c r="VUU19" s="136"/>
      <c r="VUV19" s="136"/>
      <c r="VUW19" s="136"/>
      <c r="VUX19" s="136"/>
      <c r="VUY19" s="136"/>
      <c r="VUZ19" s="136"/>
      <c r="VVA19" s="136"/>
      <c r="VVB19" s="136"/>
      <c r="VVC19" s="136"/>
      <c r="VVD19" s="136"/>
      <c r="VVE19" s="136"/>
      <c r="VVF19" s="136"/>
      <c r="VVG19" s="136"/>
      <c r="VVH19" s="136"/>
      <c r="VVI19" s="136"/>
      <c r="VVJ19" s="136"/>
      <c r="VVK19" s="136"/>
      <c r="VVL19" s="136"/>
      <c r="VVM19" s="136"/>
      <c r="VVN19" s="136"/>
      <c r="VVO19" s="136"/>
      <c r="VVP19" s="136"/>
      <c r="VVQ19" s="136"/>
      <c r="VVR19" s="136"/>
      <c r="VVS19" s="136"/>
      <c r="VVT19" s="136"/>
      <c r="VVU19" s="136"/>
      <c r="VVV19" s="136"/>
      <c r="VVW19" s="136"/>
      <c r="VVX19" s="136"/>
      <c r="VVY19" s="136"/>
      <c r="VVZ19" s="136"/>
      <c r="VWA19" s="136"/>
      <c r="VWB19" s="136"/>
      <c r="VWC19" s="136"/>
      <c r="VWD19" s="136"/>
      <c r="VWE19" s="136"/>
      <c r="VWF19" s="136"/>
      <c r="VWG19" s="136"/>
      <c r="VWH19" s="136"/>
      <c r="VWI19" s="136"/>
      <c r="VWJ19" s="136"/>
      <c r="VWK19" s="136"/>
      <c r="VWL19" s="136"/>
      <c r="VWM19" s="136"/>
      <c r="VWN19" s="136"/>
      <c r="VWO19" s="136"/>
      <c r="VWP19" s="136"/>
      <c r="VWQ19" s="136"/>
      <c r="VWR19" s="136"/>
      <c r="VWS19" s="136"/>
      <c r="VWT19" s="136"/>
      <c r="VWU19" s="136"/>
      <c r="VWV19" s="136"/>
      <c r="VWW19" s="136"/>
      <c r="VWX19" s="136"/>
      <c r="VWY19" s="136"/>
      <c r="VWZ19" s="136"/>
      <c r="VXA19" s="136"/>
      <c r="VXB19" s="136"/>
      <c r="VXC19" s="136"/>
      <c r="VXD19" s="136"/>
      <c r="VXE19" s="136"/>
      <c r="VXF19" s="136"/>
      <c r="VXG19" s="136"/>
      <c r="VXH19" s="136"/>
      <c r="VXI19" s="136"/>
      <c r="VXJ19" s="136"/>
      <c r="VXK19" s="136"/>
      <c r="VXL19" s="136"/>
      <c r="VXM19" s="136"/>
      <c r="VXN19" s="136"/>
      <c r="VXO19" s="136"/>
      <c r="VXP19" s="136"/>
      <c r="VXQ19" s="136"/>
      <c r="VXR19" s="136"/>
      <c r="VXS19" s="136"/>
      <c r="VXT19" s="136"/>
      <c r="VXU19" s="136"/>
      <c r="VXV19" s="136"/>
      <c r="VXW19" s="136"/>
      <c r="VXX19" s="136"/>
      <c r="VXY19" s="136"/>
      <c r="VXZ19" s="136"/>
      <c r="VYA19" s="136"/>
      <c r="VYB19" s="136"/>
      <c r="VYC19" s="136"/>
      <c r="VYD19" s="136"/>
      <c r="VYE19" s="136"/>
      <c r="VYF19" s="136"/>
      <c r="VYG19" s="136"/>
      <c r="VYH19" s="136"/>
      <c r="VYI19" s="136"/>
      <c r="VYJ19" s="136"/>
      <c r="VYK19" s="136"/>
      <c r="VYL19" s="136"/>
      <c r="VYM19" s="136"/>
      <c r="VYN19" s="136"/>
      <c r="VYO19" s="136"/>
      <c r="VYP19" s="136"/>
      <c r="VYQ19" s="136"/>
      <c r="VYR19" s="136"/>
      <c r="VYS19" s="136"/>
      <c r="VYT19" s="136"/>
      <c r="VYU19" s="136"/>
      <c r="VYV19" s="136"/>
      <c r="VYW19" s="136"/>
      <c r="VYX19" s="136"/>
      <c r="VYY19" s="136"/>
      <c r="VYZ19" s="136"/>
      <c r="VZA19" s="136"/>
      <c r="VZB19" s="136"/>
      <c r="VZC19" s="136"/>
      <c r="VZD19" s="136"/>
      <c r="VZE19" s="136"/>
      <c r="VZF19" s="136"/>
      <c r="VZG19" s="136"/>
      <c r="VZH19" s="136"/>
      <c r="VZI19" s="136"/>
      <c r="VZJ19" s="136"/>
      <c r="VZK19" s="136"/>
      <c r="VZL19" s="136"/>
      <c r="VZM19" s="136"/>
      <c r="VZN19" s="136"/>
      <c r="VZO19" s="136"/>
      <c r="VZP19" s="136"/>
      <c r="VZQ19" s="136"/>
      <c r="VZR19" s="136"/>
      <c r="VZS19" s="136"/>
      <c r="VZT19" s="136"/>
      <c r="VZU19" s="136"/>
      <c r="VZV19" s="136"/>
      <c r="VZW19" s="136"/>
      <c r="VZX19" s="136"/>
      <c r="VZY19" s="136"/>
      <c r="VZZ19" s="136"/>
      <c r="WAA19" s="136"/>
      <c r="WAB19" s="136"/>
      <c r="WAC19" s="136"/>
      <c r="WAD19" s="136"/>
      <c r="WAE19" s="136"/>
      <c r="WAF19" s="136"/>
      <c r="WAG19" s="136"/>
      <c r="WAH19" s="136"/>
      <c r="WAI19" s="136"/>
      <c r="WAJ19" s="136"/>
      <c r="WAK19" s="136"/>
      <c r="WAL19" s="136"/>
      <c r="WAM19" s="136"/>
      <c r="WAN19" s="136"/>
      <c r="WAO19" s="136"/>
      <c r="WAP19" s="136"/>
      <c r="WAQ19" s="136"/>
      <c r="WAR19" s="136"/>
      <c r="WAS19" s="136"/>
      <c r="WAT19" s="136"/>
      <c r="WAU19" s="136"/>
      <c r="WAV19" s="136"/>
      <c r="WAW19" s="136"/>
      <c r="WAX19" s="136"/>
      <c r="WAY19" s="136"/>
      <c r="WAZ19" s="136"/>
      <c r="WBA19" s="136"/>
      <c r="WBB19" s="136"/>
      <c r="WBC19" s="136"/>
      <c r="WBD19" s="136"/>
      <c r="WBE19" s="136"/>
      <c r="WBF19" s="136"/>
      <c r="WBG19" s="136"/>
      <c r="WBH19" s="136"/>
      <c r="WBI19" s="136"/>
      <c r="WBJ19" s="136"/>
      <c r="WBK19" s="136"/>
      <c r="WBL19" s="136"/>
      <c r="WBM19" s="136"/>
      <c r="WBN19" s="136"/>
      <c r="WBO19" s="136"/>
      <c r="WBP19" s="136"/>
      <c r="WBQ19" s="136"/>
      <c r="WBR19" s="136"/>
      <c r="WBS19" s="136"/>
      <c r="WBT19" s="136"/>
      <c r="WBU19" s="136"/>
      <c r="WBV19" s="136"/>
      <c r="WBW19" s="136"/>
      <c r="WBX19" s="136"/>
      <c r="WBY19" s="136"/>
      <c r="WBZ19" s="136"/>
      <c r="WCA19" s="136"/>
      <c r="WCB19" s="136"/>
      <c r="WCC19" s="136"/>
      <c r="WCD19" s="136"/>
      <c r="WCE19" s="136"/>
      <c r="WCF19" s="136"/>
      <c r="WCG19" s="136"/>
      <c r="WCH19" s="136"/>
      <c r="WCI19" s="136"/>
      <c r="WCJ19" s="136"/>
      <c r="WCK19" s="136"/>
      <c r="WCL19" s="136"/>
      <c r="WCM19" s="136"/>
      <c r="WCN19" s="136"/>
      <c r="WCO19" s="136"/>
      <c r="WCP19" s="136"/>
      <c r="WCQ19" s="136"/>
      <c r="WCR19" s="136"/>
      <c r="WCS19" s="136"/>
      <c r="WCT19" s="136"/>
      <c r="WCU19" s="136"/>
      <c r="WCV19" s="136"/>
      <c r="WCW19" s="136"/>
      <c r="WCX19" s="136"/>
      <c r="WCY19" s="136"/>
      <c r="WCZ19" s="136"/>
      <c r="WDA19" s="136"/>
      <c r="WDB19" s="136"/>
      <c r="WDC19" s="136"/>
      <c r="WDD19" s="136"/>
      <c r="WDE19" s="136"/>
      <c r="WDF19" s="136"/>
      <c r="WDG19" s="136"/>
      <c r="WDH19" s="136"/>
      <c r="WDI19" s="136"/>
      <c r="WDJ19" s="136"/>
      <c r="WDK19" s="136"/>
      <c r="WDL19" s="136"/>
      <c r="WDM19" s="136"/>
      <c r="WDN19" s="136"/>
      <c r="WDO19" s="136"/>
      <c r="WDP19" s="136"/>
      <c r="WDQ19" s="136"/>
      <c r="WDR19" s="136"/>
      <c r="WDS19" s="136"/>
      <c r="WDT19" s="136"/>
      <c r="WDU19" s="136"/>
      <c r="WDV19" s="136"/>
      <c r="WDW19" s="136"/>
      <c r="WDX19" s="136"/>
      <c r="WDY19" s="136"/>
      <c r="WDZ19" s="136"/>
      <c r="WEA19" s="136"/>
      <c r="WEB19" s="136"/>
      <c r="WEC19" s="136"/>
      <c r="WED19" s="136"/>
      <c r="WEE19" s="136"/>
      <c r="WEF19" s="136"/>
      <c r="WEG19" s="136"/>
      <c r="WEH19" s="136"/>
      <c r="WEI19" s="136"/>
      <c r="WEJ19" s="136"/>
      <c r="WEK19" s="136"/>
      <c r="WEL19" s="136"/>
      <c r="WEM19" s="136"/>
      <c r="WEN19" s="136"/>
      <c r="WEO19" s="136"/>
      <c r="WEP19" s="136"/>
      <c r="WEQ19" s="136"/>
      <c r="WER19" s="136"/>
      <c r="WES19" s="136"/>
      <c r="WET19" s="136"/>
      <c r="WEU19" s="136"/>
      <c r="WEV19" s="136"/>
      <c r="WEW19" s="136"/>
      <c r="WEX19" s="136"/>
      <c r="WEY19" s="136"/>
      <c r="WEZ19" s="136"/>
      <c r="WFA19" s="136"/>
      <c r="WFB19" s="136"/>
      <c r="WFC19" s="136"/>
      <c r="WFD19" s="136"/>
      <c r="WFE19" s="136"/>
      <c r="WFF19" s="136"/>
      <c r="WFG19" s="136"/>
      <c r="WFH19" s="136"/>
      <c r="WFI19" s="136"/>
      <c r="WFJ19" s="136"/>
      <c r="WFK19" s="136"/>
      <c r="WFL19" s="136"/>
      <c r="WFM19" s="136"/>
      <c r="WFN19" s="136"/>
      <c r="WFO19" s="136"/>
      <c r="WFP19" s="136"/>
      <c r="WFQ19" s="136"/>
      <c r="WFR19" s="136"/>
      <c r="WFS19" s="136"/>
      <c r="WFT19" s="136"/>
      <c r="WFU19" s="136"/>
      <c r="WFV19" s="136"/>
      <c r="WFW19" s="136"/>
      <c r="WFX19" s="136"/>
      <c r="WFY19" s="136"/>
      <c r="WFZ19" s="136"/>
      <c r="WGA19" s="136"/>
      <c r="WGB19" s="136"/>
      <c r="WGC19" s="136"/>
      <c r="WGD19" s="136"/>
      <c r="WGE19" s="136"/>
      <c r="WGF19" s="136"/>
      <c r="WGG19" s="136"/>
      <c r="WGH19" s="136"/>
      <c r="WGI19" s="136"/>
      <c r="WGJ19" s="136"/>
      <c r="WGK19" s="136"/>
      <c r="WGL19" s="136"/>
      <c r="WGM19" s="136"/>
      <c r="WGN19" s="136"/>
      <c r="WGO19" s="136"/>
      <c r="WGP19" s="136"/>
      <c r="WGQ19" s="136"/>
      <c r="WGR19" s="136"/>
      <c r="WGS19" s="136"/>
      <c r="WGT19" s="136"/>
      <c r="WGU19" s="136"/>
      <c r="WGV19" s="136"/>
      <c r="WGW19" s="136"/>
      <c r="WGX19" s="136"/>
      <c r="WGY19" s="136"/>
      <c r="WGZ19" s="136"/>
      <c r="WHA19" s="136"/>
      <c r="WHB19" s="136"/>
      <c r="WHC19" s="136"/>
      <c r="WHD19" s="136"/>
      <c r="WHE19" s="136"/>
      <c r="WHF19" s="136"/>
      <c r="WHG19" s="136"/>
      <c r="WHH19" s="136"/>
      <c r="WHI19" s="136"/>
      <c r="WHJ19" s="136"/>
      <c r="WHK19" s="136"/>
      <c r="WHL19" s="136"/>
      <c r="WHM19" s="136"/>
      <c r="WHN19" s="136"/>
      <c r="WHO19" s="136"/>
      <c r="WHP19" s="136"/>
      <c r="WHQ19" s="136"/>
      <c r="WHR19" s="136"/>
      <c r="WHS19" s="136"/>
      <c r="WHT19" s="136"/>
      <c r="WHU19" s="136"/>
      <c r="WHV19" s="136"/>
      <c r="WHW19" s="136"/>
      <c r="WHX19" s="136"/>
      <c r="WHY19" s="136"/>
      <c r="WHZ19" s="136"/>
      <c r="WIA19" s="136"/>
      <c r="WIB19" s="136"/>
      <c r="WIC19" s="136"/>
      <c r="WID19" s="136"/>
      <c r="WIE19" s="136"/>
      <c r="WIF19" s="136"/>
      <c r="WIG19" s="136"/>
      <c r="WIH19" s="136"/>
      <c r="WII19" s="136"/>
      <c r="WIJ19" s="136"/>
      <c r="WIK19" s="136"/>
      <c r="WIL19" s="136"/>
      <c r="WIM19" s="136"/>
      <c r="WIN19" s="136"/>
      <c r="WIO19" s="136"/>
      <c r="WIP19" s="136"/>
      <c r="WIQ19" s="136"/>
      <c r="WIR19" s="136"/>
      <c r="WIS19" s="136"/>
      <c r="WIT19" s="136"/>
      <c r="WIU19" s="136"/>
      <c r="WIV19" s="136"/>
      <c r="WIW19" s="136"/>
      <c r="WIX19" s="136"/>
      <c r="WIY19" s="136"/>
      <c r="WIZ19" s="136"/>
      <c r="WJA19" s="136"/>
      <c r="WJB19" s="136"/>
      <c r="WJC19" s="136"/>
      <c r="WJD19" s="136"/>
      <c r="WJE19" s="136"/>
      <c r="WJF19" s="136"/>
      <c r="WJG19" s="136"/>
      <c r="WJH19" s="136"/>
      <c r="WJI19" s="136"/>
      <c r="WJJ19" s="136"/>
      <c r="WJK19" s="136"/>
      <c r="WJL19" s="136"/>
      <c r="WJM19" s="136"/>
      <c r="WJN19" s="136"/>
      <c r="WJO19" s="136"/>
      <c r="WJP19" s="136"/>
      <c r="WJQ19" s="136"/>
      <c r="WJR19" s="136"/>
      <c r="WJS19" s="136"/>
      <c r="WJT19" s="136"/>
      <c r="WJU19" s="136"/>
      <c r="WJV19" s="136"/>
      <c r="WJW19" s="136"/>
      <c r="WJX19" s="136"/>
      <c r="WJY19" s="136"/>
      <c r="WJZ19" s="136"/>
      <c r="WKA19" s="136"/>
      <c r="WKB19" s="136"/>
      <c r="WKC19" s="136"/>
      <c r="WKD19" s="136"/>
      <c r="WKE19" s="136"/>
      <c r="WKF19" s="136"/>
      <c r="WKG19" s="136"/>
      <c r="WKH19" s="136"/>
      <c r="WKI19" s="136"/>
      <c r="WKJ19" s="136"/>
      <c r="WKK19" s="136"/>
      <c r="WKL19" s="136"/>
      <c r="WKM19" s="136"/>
      <c r="WKN19" s="136"/>
      <c r="WKO19" s="136"/>
      <c r="WKP19" s="136"/>
      <c r="WKQ19" s="136"/>
      <c r="WKR19" s="136"/>
      <c r="WKS19" s="136"/>
      <c r="WKT19" s="136"/>
      <c r="WKU19" s="136"/>
      <c r="WKV19" s="136"/>
      <c r="WKW19" s="136"/>
      <c r="WKX19" s="136"/>
      <c r="WKY19" s="136"/>
      <c r="WKZ19" s="136"/>
      <c r="WLA19" s="136"/>
      <c r="WLB19" s="136"/>
      <c r="WLC19" s="136"/>
      <c r="WLD19" s="136"/>
      <c r="WLE19" s="136"/>
      <c r="WLF19" s="136"/>
      <c r="WLG19" s="136"/>
      <c r="WLH19" s="136"/>
      <c r="WLI19" s="136"/>
      <c r="WLJ19" s="136"/>
      <c r="WLK19" s="136"/>
      <c r="WLL19" s="136"/>
      <c r="WLM19" s="136"/>
      <c r="WLN19" s="136"/>
      <c r="WLO19" s="136"/>
      <c r="WLP19" s="136"/>
      <c r="WLQ19" s="136"/>
      <c r="WLR19" s="136"/>
      <c r="WLS19" s="136"/>
      <c r="WLT19" s="136"/>
      <c r="WLU19" s="136"/>
      <c r="WLV19" s="136"/>
      <c r="WLW19" s="136"/>
      <c r="WLX19" s="136"/>
      <c r="WLY19" s="136"/>
      <c r="WLZ19" s="136"/>
      <c r="WMA19" s="136"/>
      <c r="WMB19" s="136"/>
      <c r="WMC19" s="136"/>
      <c r="WMD19" s="136"/>
      <c r="WME19" s="136"/>
      <c r="WMF19" s="136"/>
      <c r="WMG19" s="136"/>
      <c r="WMH19" s="136"/>
      <c r="WMI19" s="136"/>
      <c r="WMJ19" s="136"/>
      <c r="WMK19" s="136"/>
      <c r="WML19" s="136"/>
      <c r="WMM19" s="136"/>
      <c r="WMN19" s="136"/>
      <c r="WMO19" s="136"/>
      <c r="WMP19" s="136"/>
      <c r="WMQ19" s="136"/>
      <c r="WMR19" s="136"/>
      <c r="WMS19" s="136"/>
      <c r="WMT19" s="136"/>
      <c r="WMU19" s="136"/>
      <c r="WMV19" s="136"/>
      <c r="WMW19" s="136"/>
      <c r="WMX19" s="136"/>
      <c r="WMY19" s="136"/>
      <c r="WMZ19" s="136"/>
      <c r="WNA19" s="136"/>
      <c r="WNB19" s="136"/>
      <c r="WNC19" s="136"/>
      <c r="WND19" s="136"/>
      <c r="WNE19" s="136"/>
      <c r="WNF19" s="136"/>
      <c r="WNG19" s="136"/>
      <c r="WNH19" s="136"/>
      <c r="WNI19" s="136"/>
      <c r="WNJ19" s="136"/>
      <c r="WNK19" s="136"/>
      <c r="WNL19" s="136"/>
      <c r="WNM19" s="136"/>
      <c r="WNN19" s="136"/>
      <c r="WNO19" s="136"/>
      <c r="WNP19" s="136"/>
      <c r="WNQ19" s="136"/>
      <c r="WNR19" s="136"/>
      <c r="WNS19" s="136"/>
      <c r="WNT19" s="136"/>
      <c r="WNU19" s="136"/>
      <c r="WNV19" s="136"/>
      <c r="WNW19" s="136"/>
      <c r="WNX19" s="136"/>
      <c r="WNY19" s="136"/>
      <c r="WNZ19" s="136"/>
      <c r="WOA19" s="136"/>
      <c r="WOB19" s="136"/>
      <c r="WOC19" s="136"/>
      <c r="WOD19" s="136"/>
      <c r="WOE19" s="136"/>
      <c r="WOF19" s="136"/>
      <c r="WOG19" s="136"/>
      <c r="WOH19" s="136"/>
      <c r="WOI19" s="136"/>
      <c r="WOJ19" s="136"/>
      <c r="WOK19" s="136"/>
      <c r="WOL19" s="136"/>
      <c r="WOM19" s="136"/>
      <c r="WON19" s="136"/>
      <c r="WOO19" s="136"/>
      <c r="WOP19" s="136"/>
      <c r="WOQ19" s="136"/>
      <c r="WOR19" s="136"/>
      <c r="WOS19" s="136"/>
      <c r="WOT19" s="136"/>
      <c r="WOU19" s="136"/>
      <c r="WOV19" s="136"/>
      <c r="WOW19" s="136"/>
      <c r="WOX19" s="136"/>
      <c r="WOY19" s="136"/>
      <c r="WOZ19" s="136"/>
      <c r="WPA19" s="136"/>
      <c r="WPB19" s="136"/>
      <c r="WPC19" s="136"/>
      <c r="WPD19" s="136"/>
      <c r="WPE19" s="136"/>
      <c r="WPF19" s="136"/>
      <c r="WPG19" s="136"/>
      <c r="WPH19" s="136"/>
      <c r="WPI19" s="136"/>
      <c r="WPJ19" s="136"/>
      <c r="WPK19" s="136"/>
      <c r="WPL19" s="136"/>
      <c r="WPM19" s="136"/>
      <c r="WPN19" s="136"/>
      <c r="WPO19" s="136"/>
      <c r="WPP19" s="136"/>
      <c r="WPQ19" s="136"/>
      <c r="WPR19" s="136"/>
      <c r="WPS19" s="136"/>
      <c r="WPT19" s="136"/>
      <c r="WPU19" s="136"/>
      <c r="WPV19" s="136"/>
      <c r="WPW19" s="136"/>
      <c r="WPX19" s="136"/>
      <c r="WPY19" s="136"/>
      <c r="WPZ19" s="136"/>
      <c r="WQA19" s="136"/>
      <c r="WQB19" s="136"/>
      <c r="WQC19" s="136"/>
      <c r="WQD19" s="136"/>
      <c r="WQE19" s="136"/>
      <c r="WQF19" s="136"/>
      <c r="WQG19" s="136"/>
      <c r="WQH19" s="136"/>
      <c r="WQI19" s="136"/>
      <c r="WQJ19" s="136"/>
      <c r="WQK19" s="136"/>
      <c r="WQL19" s="136"/>
      <c r="WQM19" s="136"/>
      <c r="WQN19" s="136"/>
      <c r="WQO19" s="136"/>
      <c r="WQP19" s="136"/>
      <c r="WQQ19" s="136"/>
      <c r="WQR19" s="136"/>
      <c r="WQS19" s="136"/>
      <c r="WQT19" s="136"/>
      <c r="WQU19" s="136"/>
      <c r="WQV19" s="136"/>
      <c r="WQW19" s="136"/>
      <c r="WQX19" s="136"/>
      <c r="WQY19" s="136"/>
      <c r="WQZ19" s="136"/>
      <c r="WRA19" s="136"/>
      <c r="WRB19" s="136"/>
      <c r="WRC19" s="136"/>
      <c r="WRD19" s="136"/>
      <c r="WRE19" s="136"/>
      <c r="WRF19" s="136"/>
      <c r="WRG19" s="136"/>
      <c r="WRH19" s="136"/>
      <c r="WRI19" s="136"/>
      <c r="WRJ19" s="136"/>
      <c r="WRK19" s="136"/>
      <c r="WRL19" s="136"/>
      <c r="WRM19" s="136"/>
      <c r="WRN19" s="136"/>
      <c r="WRO19" s="136"/>
      <c r="WRP19" s="136"/>
      <c r="WRQ19" s="136"/>
      <c r="WRR19" s="136"/>
      <c r="WRS19" s="136"/>
      <c r="WRT19" s="136"/>
      <c r="WRU19" s="136"/>
      <c r="WRV19" s="136"/>
      <c r="WRW19" s="136"/>
      <c r="WRX19" s="136"/>
      <c r="WRY19" s="136"/>
      <c r="WRZ19" s="136"/>
      <c r="WSA19" s="136"/>
      <c r="WSB19" s="136"/>
      <c r="WSC19" s="136"/>
      <c r="WSD19" s="136"/>
      <c r="WSE19" s="136"/>
      <c r="WSF19" s="136"/>
      <c r="WSG19" s="136"/>
      <c r="WSH19" s="136"/>
      <c r="WSI19" s="136"/>
      <c r="WSJ19" s="136"/>
      <c r="WSK19" s="136"/>
      <c r="WSL19" s="136"/>
      <c r="WSM19" s="136"/>
      <c r="WSN19" s="136"/>
      <c r="WSO19" s="136"/>
      <c r="WSP19" s="136"/>
      <c r="WSQ19" s="136"/>
      <c r="WSR19" s="136"/>
      <c r="WSS19" s="136"/>
      <c r="WST19" s="136"/>
      <c r="WSU19" s="136"/>
      <c r="WSV19" s="136"/>
      <c r="WSW19" s="136"/>
      <c r="WSX19" s="136"/>
      <c r="WSY19" s="136"/>
      <c r="WSZ19" s="136"/>
      <c r="WTA19" s="136"/>
      <c r="WTB19" s="136"/>
      <c r="WTC19" s="136"/>
      <c r="WTD19" s="136"/>
      <c r="WTE19" s="136"/>
      <c r="WTF19" s="136"/>
      <c r="WTG19" s="136"/>
      <c r="WTH19" s="136"/>
      <c r="WTI19" s="136"/>
      <c r="WTJ19" s="136"/>
      <c r="WTK19" s="136"/>
      <c r="WTL19" s="136"/>
      <c r="WTM19" s="136"/>
      <c r="WTN19" s="136"/>
      <c r="WTO19" s="136"/>
      <c r="WTP19" s="136"/>
      <c r="WTQ19" s="136"/>
      <c r="WTR19" s="136"/>
      <c r="WTS19" s="136"/>
      <c r="WTT19" s="136"/>
      <c r="WTU19" s="136"/>
      <c r="WTV19" s="136"/>
      <c r="WTW19" s="136"/>
      <c r="WTX19" s="136"/>
      <c r="WTY19" s="136"/>
      <c r="WTZ19" s="136"/>
      <c r="WUA19" s="136"/>
      <c r="WUB19" s="136"/>
      <c r="WUC19" s="136"/>
      <c r="WUD19" s="136"/>
      <c r="WUE19" s="136"/>
      <c r="WUF19" s="136"/>
      <c r="WUG19" s="136"/>
      <c r="WUH19" s="136"/>
      <c r="WUI19" s="136"/>
      <c r="WUJ19" s="136"/>
      <c r="WUK19" s="136"/>
      <c r="WUL19" s="136"/>
      <c r="WUM19" s="136"/>
      <c r="WUN19" s="136"/>
      <c r="WUO19" s="136"/>
      <c r="WUP19" s="136"/>
      <c r="WUQ19" s="136"/>
      <c r="WUR19" s="136"/>
      <c r="WUS19" s="136"/>
      <c r="WUT19" s="136"/>
      <c r="WUU19" s="136"/>
      <c r="WUV19" s="136"/>
      <c r="WUW19" s="136"/>
      <c r="WUX19" s="136"/>
      <c r="WUY19" s="136"/>
      <c r="WUZ19" s="136"/>
      <c r="WVA19" s="136"/>
      <c r="WVB19" s="136"/>
      <c r="WVC19" s="136"/>
      <c r="WVD19" s="136"/>
      <c r="WVE19" s="136"/>
      <c r="WVF19" s="136"/>
      <c r="WVG19" s="136"/>
      <c r="WVH19" s="136"/>
      <c r="WVI19" s="136"/>
      <c r="WVJ19" s="136"/>
      <c r="WVK19" s="136"/>
      <c r="WVL19" s="136"/>
      <c r="WVM19" s="136"/>
      <c r="WVN19" s="136"/>
      <c r="WVO19" s="136"/>
      <c r="WVP19" s="136"/>
      <c r="WVQ19" s="136"/>
      <c r="WVR19" s="136"/>
      <c r="WVS19" s="136"/>
      <c r="WVT19" s="136"/>
      <c r="WVU19" s="136"/>
      <c r="WVV19" s="136"/>
      <c r="WVW19" s="136"/>
      <c r="WVX19" s="136"/>
      <c r="WVY19" s="136"/>
      <c r="WVZ19" s="136"/>
      <c r="WWA19" s="136"/>
      <c r="WWB19" s="136"/>
      <c r="WWC19" s="136"/>
      <c r="WWD19" s="136"/>
      <c r="WWE19" s="136"/>
      <c r="WWF19" s="136"/>
      <c r="WWG19" s="136"/>
      <c r="WWH19" s="136"/>
      <c r="WWI19" s="136"/>
      <c r="WWJ19" s="136"/>
      <c r="WWK19" s="136"/>
      <c r="WWL19" s="136"/>
      <c r="WWM19" s="136"/>
      <c r="WWN19" s="136"/>
      <c r="WWO19" s="136"/>
      <c r="WWP19" s="136"/>
      <c r="WWQ19" s="136"/>
      <c r="WWR19" s="136"/>
      <c r="WWS19" s="136"/>
      <c r="WWT19" s="136"/>
      <c r="WWU19" s="136"/>
      <c r="WWV19" s="136"/>
      <c r="WWW19" s="136"/>
      <c r="WWX19" s="136"/>
      <c r="WWY19" s="136"/>
      <c r="WWZ19" s="136"/>
      <c r="WXA19" s="136"/>
      <c r="WXB19" s="136"/>
      <c r="WXC19" s="136"/>
      <c r="WXD19" s="136"/>
      <c r="WXE19" s="136"/>
      <c r="WXF19" s="136"/>
      <c r="WXG19" s="136"/>
      <c r="WXH19" s="136"/>
      <c r="WXI19" s="136"/>
      <c r="WXJ19" s="136"/>
      <c r="WXK19" s="136"/>
      <c r="WXL19" s="136"/>
      <c r="WXM19" s="136"/>
      <c r="WXN19" s="136"/>
      <c r="WXO19" s="136"/>
      <c r="WXP19" s="136"/>
      <c r="WXQ19" s="136"/>
      <c r="WXR19" s="136"/>
      <c r="WXS19" s="136"/>
      <c r="WXT19" s="136"/>
      <c r="WXU19" s="136"/>
      <c r="WXV19" s="136"/>
      <c r="WXW19" s="136"/>
      <c r="WXX19" s="136"/>
      <c r="WXY19" s="136"/>
      <c r="WXZ19" s="136"/>
      <c r="WYA19" s="136"/>
      <c r="WYB19" s="136"/>
      <c r="WYC19" s="136"/>
      <c r="WYD19" s="136"/>
      <c r="WYE19" s="136"/>
      <c r="WYF19" s="136"/>
      <c r="WYG19" s="136"/>
      <c r="WYH19" s="136"/>
      <c r="WYI19" s="136"/>
      <c r="WYJ19" s="136"/>
      <c r="WYK19" s="136"/>
      <c r="WYL19" s="136"/>
      <c r="WYM19" s="136"/>
      <c r="WYN19" s="136"/>
      <c r="WYO19" s="136"/>
      <c r="WYP19" s="136"/>
      <c r="WYQ19" s="136"/>
      <c r="WYR19" s="136"/>
      <c r="WYS19" s="136"/>
      <c r="WYT19" s="136"/>
      <c r="WYU19" s="136"/>
      <c r="WYV19" s="136"/>
      <c r="WYW19" s="136"/>
      <c r="WYX19" s="136"/>
      <c r="WYY19" s="136"/>
      <c r="WYZ19" s="136"/>
      <c r="WZA19" s="136"/>
      <c r="WZB19" s="136"/>
      <c r="WZC19" s="136"/>
      <c r="WZD19" s="136"/>
      <c r="WZE19" s="136"/>
      <c r="WZF19" s="136"/>
      <c r="WZG19" s="136"/>
      <c r="WZH19" s="136"/>
      <c r="WZI19" s="136"/>
      <c r="WZJ19" s="136"/>
      <c r="WZK19" s="136"/>
      <c r="WZL19" s="136"/>
      <c r="WZM19" s="136"/>
      <c r="WZN19" s="136"/>
      <c r="WZO19" s="136"/>
      <c r="WZP19" s="136"/>
      <c r="WZQ19" s="136"/>
      <c r="WZR19" s="136"/>
      <c r="WZS19" s="136"/>
      <c r="WZT19" s="136"/>
      <c r="WZU19" s="136"/>
      <c r="WZV19" s="136"/>
      <c r="WZW19" s="136"/>
      <c r="WZX19" s="136"/>
      <c r="WZY19" s="136"/>
      <c r="WZZ19" s="136"/>
      <c r="XAA19" s="136"/>
      <c r="XAB19" s="136"/>
      <c r="XAC19" s="136"/>
      <c r="XAD19" s="136"/>
      <c r="XAE19" s="136"/>
      <c r="XAF19" s="136"/>
      <c r="XAG19" s="136"/>
      <c r="XAH19" s="136"/>
      <c r="XAI19" s="136"/>
      <c r="XAJ19" s="136"/>
      <c r="XAK19" s="136"/>
      <c r="XAL19" s="136"/>
      <c r="XAM19" s="136"/>
      <c r="XAN19" s="136"/>
      <c r="XAO19" s="136"/>
      <c r="XAP19" s="136"/>
      <c r="XAQ19" s="136"/>
      <c r="XAR19" s="136"/>
      <c r="XAS19" s="136"/>
      <c r="XAT19" s="136"/>
      <c r="XAU19" s="136"/>
      <c r="XAV19" s="136"/>
      <c r="XAW19" s="136"/>
      <c r="XAX19" s="136"/>
      <c r="XAY19" s="136"/>
      <c r="XAZ19" s="136"/>
      <c r="XBA19" s="136"/>
      <c r="XBB19" s="136"/>
      <c r="XBC19" s="136"/>
      <c r="XBD19" s="136"/>
      <c r="XBE19" s="136"/>
      <c r="XBF19" s="136"/>
      <c r="XBG19" s="136"/>
      <c r="XBH19" s="136"/>
      <c r="XBI19" s="136"/>
      <c r="XBJ19" s="136"/>
      <c r="XBK19" s="136"/>
      <c r="XBL19" s="136"/>
      <c r="XBM19" s="136"/>
      <c r="XBN19" s="136"/>
      <c r="XBO19" s="136"/>
      <c r="XBP19" s="136"/>
      <c r="XBQ19" s="136"/>
      <c r="XBR19" s="136"/>
      <c r="XBS19" s="136"/>
      <c r="XBT19" s="136"/>
      <c r="XBU19" s="136"/>
      <c r="XBV19" s="136"/>
      <c r="XBW19" s="136"/>
      <c r="XBX19" s="136"/>
      <c r="XBY19" s="136"/>
      <c r="XBZ19" s="136"/>
      <c r="XCA19" s="136"/>
      <c r="XCB19" s="136"/>
      <c r="XCC19" s="136"/>
      <c r="XCD19" s="136"/>
      <c r="XCE19" s="136"/>
      <c r="XCF19" s="136"/>
      <c r="XCG19" s="136"/>
      <c r="XCH19" s="136"/>
      <c r="XCI19" s="136"/>
      <c r="XCJ19" s="136"/>
      <c r="XCK19" s="136"/>
      <c r="XCL19" s="136"/>
      <c r="XCM19" s="136"/>
      <c r="XCN19" s="136"/>
      <c r="XCO19" s="136"/>
      <c r="XCP19" s="136"/>
      <c r="XCQ19" s="136"/>
      <c r="XCR19" s="136"/>
      <c r="XCS19" s="136"/>
      <c r="XCT19" s="136"/>
      <c r="XCU19" s="136"/>
      <c r="XCV19" s="136"/>
      <c r="XCW19" s="136"/>
      <c r="XCX19" s="136"/>
      <c r="XCY19" s="136"/>
      <c r="XCZ19" s="136"/>
      <c r="XDA19" s="136"/>
      <c r="XDB19" s="136"/>
      <c r="XDC19" s="136"/>
      <c r="XDD19" s="136"/>
      <c r="XDE19" s="136"/>
      <c r="XDF19" s="136"/>
      <c r="XDG19" s="136"/>
      <c r="XDH19" s="136"/>
      <c r="XDI19" s="136"/>
      <c r="XDJ19" s="136"/>
      <c r="XDK19" s="136"/>
      <c r="XDL19" s="136"/>
      <c r="XDM19" s="136"/>
      <c r="XDN19" s="136"/>
      <c r="XDO19" s="136"/>
      <c r="XDP19" s="136"/>
      <c r="XDQ19" s="136"/>
      <c r="XDR19" s="136"/>
      <c r="XDS19" s="136"/>
      <c r="XDT19" s="136"/>
      <c r="XDU19" s="136"/>
      <c r="XDV19" s="136"/>
      <c r="XDW19" s="136"/>
      <c r="XDX19" s="136"/>
      <c r="XDY19" s="136"/>
      <c r="XDZ19" s="136"/>
      <c r="XEA19" s="136"/>
      <c r="XEB19" s="136"/>
      <c r="XEC19" s="136"/>
      <c r="XED19" s="136"/>
      <c r="XEE19" s="136"/>
      <c r="XEF19" s="136"/>
      <c r="XEG19" s="136"/>
      <c r="XEH19" s="136"/>
      <c r="XEI19" s="136"/>
      <c r="XEJ19" s="136"/>
      <c r="XEK19" s="136"/>
      <c r="XEL19" s="136"/>
      <c r="XEM19" s="136"/>
      <c r="XEN19" s="136"/>
      <c r="XEO19" s="136"/>
      <c r="XEP19" s="136"/>
      <c r="XEQ19" s="136"/>
      <c r="XER19" s="136"/>
      <c r="XES19" s="136"/>
      <c r="XET19" s="136"/>
      <c r="XEU19" s="136"/>
      <c r="XEV19" s="136"/>
      <c r="XEW19" s="136"/>
      <c r="XEX19" s="136"/>
      <c r="XEY19" s="136"/>
      <c r="XEZ19" s="136"/>
      <c r="XFA19" s="136"/>
      <c r="XFB19" s="136"/>
      <c r="XFC19" s="136"/>
      <c r="XFD19" s="136"/>
    </row>
    <row r="20" s="111" customFormat="1" spans="1:16384">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c r="KA20" s="136"/>
      <c r="KB20" s="136"/>
      <c r="KC20" s="136"/>
      <c r="KD20" s="136"/>
      <c r="KE20" s="136"/>
      <c r="KF20" s="136"/>
      <c r="KG20" s="136"/>
      <c r="KH20" s="136"/>
      <c r="KI20" s="136"/>
      <c r="KJ20" s="136"/>
      <c r="KK20" s="136"/>
      <c r="KL20" s="136"/>
      <c r="KM20" s="136"/>
      <c r="KN20" s="136"/>
      <c r="KO20" s="136"/>
      <c r="KP20" s="136"/>
      <c r="KQ20" s="136"/>
      <c r="KR20" s="136"/>
      <c r="KS20" s="136"/>
      <c r="KT20" s="136"/>
      <c r="KU20" s="136"/>
      <c r="KV20" s="136"/>
      <c r="KW20" s="136"/>
      <c r="KX20" s="136"/>
      <c r="KY20" s="136"/>
      <c r="KZ20" s="136"/>
      <c r="LA20" s="136"/>
      <c r="LB20" s="136"/>
      <c r="LC20" s="136"/>
      <c r="LD20" s="136"/>
      <c r="LE20" s="136"/>
      <c r="LF20" s="136"/>
      <c r="LG20" s="136"/>
      <c r="LH20" s="136"/>
      <c r="LI20" s="136"/>
      <c r="LJ20" s="136"/>
      <c r="LK20" s="136"/>
      <c r="LL20" s="136"/>
      <c r="LM20" s="136"/>
      <c r="LN20" s="136"/>
      <c r="LO20" s="136"/>
      <c r="LP20" s="136"/>
      <c r="LQ20" s="136"/>
      <c r="LR20" s="136"/>
      <c r="LS20" s="136"/>
      <c r="LT20" s="136"/>
      <c r="LU20" s="136"/>
      <c r="LV20" s="136"/>
      <c r="LW20" s="136"/>
      <c r="LX20" s="136"/>
      <c r="LY20" s="136"/>
      <c r="LZ20" s="136"/>
      <c r="MA20" s="136"/>
      <c r="MB20" s="136"/>
      <c r="MC20" s="136"/>
      <c r="MD20" s="136"/>
      <c r="ME20" s="136"/>
      <c r="MF20" s="136"/>
      <c r="MG20" s="136"/>
      <c r="MH20" s="136"/>
      <c r="MI20" s="136"/>
      <c r="MJ20" s="136"/>
      <c r="MK20" s="136"/>
      <c r="ML20" s="136"/>
      <c r="MM20" s="136"/>
      <c r="MN20" s="136"/>
      <c r="MO20" s="136"/>
      <c r="MP20" s="136"/>
      <c r="MQ20" s="136"/>
      <c r="MR20" s="136"/>
      <c r="MS20" s="136"/>
      <c r="MT20" s="136"/>
      <c r="MU20" s="136"/>
      <c r="MV20" s="136"/>
      <c r="MW20" s="136"/>
      <c r="MX20" s="136"/>
      <c r="MY20" s="136"/>
      <c r="MZ20" s="136"/>
      <c r="NA20" s="136"/>
      <c r="NB20" s="136"/>
      <c r="NC20" s="136"/>
      <c r="ND20" s="136"/>
      <c r="NE20" s="136"/>
      <c r="NF20" s="136"/>
      <c r="NG20" s="136"/>
      <c r="NH20" s="136"/>
      <c r="NI20" s="136"/>
      <c r="NJ20" s="136"/>
      <c r="NK20" s="136"/>
      <c r="NL20" s="136"/>
      <c r="NM20" s="136"/>
      <c r="NN20" s="136"/>
      <c r="NO20" s="136"/>
      <c r="NP20" s="136"/>
      <c r="NQ20" s="136"/>
      <c r="NR20" s="136"/>
      <c r="NS20" s="136"/>
      <c r="NT20" s="136"/>
      <c r="NU20" s="136"/>
      <c r="NV20" s="136"/>
      <c r="NW20" s="136"/>
      <c r="NX20" s="136"/>
      <c r="NY20" s="136"/>
      <c r="NZ20" s="136"/>
      <c r="OA20" s="136"/>
      <c r="OB20" s="136"/>
      <c r="OC20" s="136"/>
      <c r="OD20" s="136"/>
      <c r="OE20" s="136"/>
      <c r="OF20" s="136"/>
      <c r="OG20" s="136"/>
      <c r="OH20" s="136"/>
      <c r="OI20" s="136"/>
      <c r="OJ20" s="136"/>
      <c r="OK20" s="136"/>
      <c r="OL20" s="136"/>
      <c r="OM20" s="136"/>
      <c r="ON20" s="136"/>
      <c r="OO20" s="136"/>
      <c r="OP20" s="136"/>
      <c r="OQ20" s="136"/>
      <c r="OR20" s="136"/>
      <c r="OS20" s="136"/>
      <c r="OT20" s="136"/>
      <c r="OU20" s="136"/>
      <c r="OV20" s="136"/>
      <c r="OW20" s="136"/>
      <c r="OX20" s="136"/>
      <c r="OY20" s="136"/>
      <c r="OZ20" s="136"/>
      <c r="PA20" s="136"/>
      <c r="PB20" s="136"/>
      <c r="PC20" s="136"/>
      <c r="PD20" s="136"/>
      <c r="PE20" s="136"/>
      <c r="PF20" s="136"/>
      <c r="PG20" s="136"/>
      <c r="PH20" s="136"/>
      <c r="PI20" s="136"/>
      <c r="PJ20" s="136"/>
      <c r="PK20" s="136"/>
      <c r="PL20" s="136"/>
      <c r="PM20" s="136"/>
      <c r="PN20" s="136"/>
      <c r="PO20" s="136"/>
      <c r="PP20" s="136"/>
      <c r="PQ20" s="136"/>
      <c r="PR20" s="136"/>
      <c r="PS20" s="136"/>
      <c r="PT20" s="136"/>
      <c r="PU20" s="136"/>
      <c r="PV20" s="136"/>
      <c r="PW20" s="136"/>
      <c r="PX20" s="136"/>
      <c r="PY20" s="136"/>
      <c r="PZ20" s="136"/>
      <c r="QA20" s="136"/>
      <c r="QB20" s="136"/>
      <c r="QC20" s="136"/>
      <c r="QD20" s="136"/>
      <c r="QE20" s="136"/>
      <c r="QF20" s="136"/>
      <c r="QG20" s="136"/>
      <c r="QH20" s="136"/>
      <c r="QI20" s="136"/>
      <c r="QJ20" s="136"/>
      <c r="QK20" s="136"/>
      <c r="QL20" s="136"/>
      <c r="QM20" s="136"/>
      <c r="QN20" s="136"/>
      <c r="QO20" s="136"/>
      <c r="QP20" s="136"/>
      <c r="QQ20" s="136"/>
      <c r="QR20" s="136"/>
      <c r="QS20" s="136"/>
      <c r="QT20" s="136"/>
      <c r="QU20" s="136"/>
      <c r="QV20" s="136"/>
      <c r="QW20" s="136"/>
      <c r="QX20" s="136"/>
      <c r="QY20" s="136"/>
      <c r="QZ20" s="136"/>
      <c r="RA20" s="136"/>
      <c r="RB20" s="136"/>
      <c r="RC20" s="136"/>
      <c r="RD20" s="136"/>
      <c r="RE20" s="136"/>
      <c r="RF20" s="136"/>
      <c r="RG20" s="136"/>
      <c r="RH20" s="136"/>
      <c r="RI20" s="136"/>
      <c r="RJ20" s="136"/>
      <c r="RK20" s="136"/>
      <c r="RL20" s="136"/>
      <c r="RM20" s="136"/>
      <c r="RN20" s="136"/>
      <c r="RO20" s="136"/>
      <c r="RP20" s="136"/>
      <c r="RQ20" s="136"/>
      <c r="RR20" s="136"/>
      <c r="RS20" s="136"/>
      <c r="RT20" s="136"/>
      <c r="RU20" s="136"/>
      <c r="RV20" s="136"/>
      <c r="RW20" s="136"/>
      <c r="RX20" s="136"/>
      <c r="RY20" s="136"/>
      <c r="RZ20" s="136"/>
      <c r="SA20" s="136"/>
      <c r="SB20" s="136"/>
      <c r="SC20" s="136"/>
      <c r="SD20" s="136"/>
      <c r="SE20" s="136"/>
      <c r="SF20" s="136"/>
      <c r="SG20" s="136"/>
      <c r="SH20" s="136"/>
      <c r="SI20" s="136"/>
      <c r="SJ20" s="136"/>
      <c r="SK20" s="136"/>
      <c r="SL20" s="136"/>
      <c r="SM20" s="136"/>
      <c r="SN20" s="136"/>
      <c r="SO20" s="136"/>
      <c r="SP20" s="136"/>
      <c r="SQ20" s="136"/>
      <c r="SR20" s="136"/>
      <c r="SS20" s="136"/>
      <c r="ST20" s="136"/>
      <c r="SU20" s="136"/>
      <c r="SV20" s="136"/>
      <c r="SW20" s="136"/>
      <c r="SX20" s="136"/>
      <c r="SY20" s="136"/>
      <c r="SZ20" s="136"/>
      <c r="TA20" s="136"/>
      <c r="TB20" s="136"/>
      <c r="TC20" s="136"/>
      <c r="TD20" s="136"/>
      <c r="TE20" s="136"/>
      <c r="TF20" s="136"/>
      <c r="TG20" s="136"/>
      <c r="TH20" s="136"/>
      <c r="TI20" s="136"/>
      <c r="TJ20" s="136"/>
      <c r="TK20" s="136"/>
      <c r="TL20" s="136"/>
      <c r="TM20" s="136"/>
      <c r="TN20" s="136"/>
      <c r="TO20" s="136"/>
      <c r="TP20" s="136"/>
      <c r="TQ20" s="136"/>
      <c r="TR20" s="136"/>
      <c r="TS20" s="136"/>
      <c r="TT20" s="136"/>
      <c r="TU20" s="136"/>
      <c r="TV20" s="136"/>
      <c r="TW20" s="136"/>
      <c r="TX20" s="136"/>
      <c r="TY20" s="136"/>
      <c r="TZ20" s="136"/>
      <c r="UA20" s="136"/>
      <c r="UB20" s="136"/>
      <c r="UC20" s="136"/>
      <c r="UD20" s="136"/>
      <c r="UE20" s="136"/>
      <c r="UF20" s="136"/>
      <c r="UG20" s="136"/>
      <c r="UH20" s="136"/>
      <c r="UI20" s="136"/>
      <c r="UJ20" s="136"/>
      <c r="UK20" s="136"/>
      <c r="UL20" s="136"/>
      <c r="UM20" s="136"/>
      <c r="UN20" s="136"/>
      <c r="UO20" s="136"/>
      <c r="UP20" s="136"/>
      <c r="UQ20" s="136"/>
      <c r="UR20" s="136"/>
      <c r="US20" s="136"/>
      <c r="UT20" s="136"/>
      <c r="UU20" s="136"/>
      <c r="UV20" s="136"/>
      <c r="UW20" s="136"/>
      <c r="UX20" s="136"/>
      <c r="UY20" s="136"/>
      <c r="UZ20" s="136"/>
      <c r="VA20" s="136"/>
      <c r="VB20" s="136"/>
      <c r="VC20" s="136"/>
      <c r="VD20" s="136"/>
      <c r="VE20" s="136"/>
      <c r="VF20" s="136"/>
      <c r="VG20" s="136"/>
      <c r="VH20" s="136"/>
      <c r="VI20" s="136"/>
      <c r="VJ20" s="136"/>
      <c r="VK20" s="136"/>
      <c r="VL20" s="136"/>
      <c r="VM20" s="136"/>
      <c r="VN20" s="136"/>
      <c r="VO20" s="136"/>
      <c r="VP20" s="136"/>
      <c r="VQ20" s="136"/>
      <c r="VR20" s="136"/>
      <c r="VS20" s="136"/>
      <c r="VT20" s="136"/>
      <c r="VU20" s="136"/>
      <c r="VV20" s="136"/>
      <c r="VW20" s="136"/>
      <c r="VX20" s="136"/>
      <c r="VY20" s="136"/>
      <c r="VZ20" s="136"/>
      <c r="WA20" s="136"/>
      <c r="WB20" s="136"/>
      <c r="WC20" s="136"/>
      <c r="WD20" s="136"/>
      <c r="WE20" s="136"/>
      <c r="WF20" s="136"/>
      <c r="WG20" s="136"/>
      <c r="WH20" s="136"/>
      <c r="WI20" s="136"/>
      <c r="WJ20" s="136"/>
      <c r="WK20" s="136"/>
      <c r="WL20" s="136"/>
      <c r="WM20" s="136"/>
      <c r="WN20" s="136"/>
      <c r="WO20" s="136"/>
      <c r="WP20" s="136"/>
      <c r="WQ20" s="136"/>
      <c r="WR20" s="136"/>
      <c r="WS20" s="136"/>
      <c r="WT20" s="136"/>
      <c r="WU20" s="136"/>
      <c r="WV20" s="136"/>
      <c r="WW20" s="136"/>
      <c r="WX20" s="136"/>
      <c r="WY20" s="136"/>
      <c r="WZ20" s="136"/>
      <c r="XA20" s="136"/>
      <c r="XB20" s="136"/>
      <c r="XC20" s="136"/>
      <c r="XD20" s="136"/>
      <c r="XE20" s="136"/>
      <c r="XF20" s="136"/>
      <c r="XG20" s="136"/>
      <c r="XH20" s="136"/>
      <c r="XI20" s="136"/>
      <c r="XJ20" s="136"/>
      <c r="XK20" s="136"/>
      <c r="XL20" s="136"/>
      <c r="XM20" s="136"/>
      <c r="XN20" s="136"/>
      <c r="XO20" s="136"/>
      <c r="XP20" s="136"/>
      <c r="XQ20" s="136"/>
      <c r="XR20" s="136"/>
      <c r="XS20" s="136"/>
      <c r="XT20" s="136"/>
      <c r="XU20" s="136"/>
      <c r="XV20" s="136"/>
      <c r="XW20" s="136"/>
      <c r="XX20" s="136"/>
      <c r="XY20" s="136"/>
      <c r="XZ20" s="136"/>
      <c r="YA20" s="136"/>
      <c r="YB20" s="136"/>
      <c r="YC20" s="136"/>
      <c r="YD20" s="136"/>
      <c r="YE20" s="136"/>
      <c r="YF20" s="136"/>
      <c r="YG20" s="136"/>
      <c r="YH20" s="136"/>
      <c r="YI20" s="136"/>
      <c r="YJ20" s="136"/>
      <c r="YK20" s="136"/>
      <c r="YL20" s="136"/>
      <c r="YM20" s="136"/>
      <c r="YN20" s="136"/>
      <c r="YO20" s="136"/>
      <c r="YP20" s="136"/>
      <c r="YQ20" s="136"/>
      <c r="YR20" s="136"/>
      <c r="YS20" s="136"/>
      <c r="YT20" s="136"/>
      <c r="YU20" s="136"/>
      <c r="YV20" s="136"/>
      <c r="YW20" s="136"/>
      <c r="YX20" s="136"/>
      <c r="YY20" s="136"/>
      <c r="YZ20" s="136"/>
      <c r="ZA20" s="136"/>
      <c r="ZB20" s="136"/>
      <c r="ZC20" s="136"/>
      <c r="ZD20" s="136"/>
      <c r="ZE20" s="136"/>
      <c r="ZF20" s="136"/>
      <c r="ZG20" s="136"/>
      <c r="ZH20" s="136"/>
      <c r="ZI20" s="136"/>
      <c r="ZJ20" s="136"/>
      <c r="ZK20" s="136"/>
      <c r="ZL20" s="136"/>
      <c r="ZM20" s="136"/>
      <c r="ZN20" s="136"/>
      <c r="ZO20" s="136"/>
      <c r="ZP20" s="136"/>
      <c r="ZQ20" s="136"/>
      <c r="ZR20" s="136"/>
      <c r="ZS20" s="136"/>
      <c r="ZT20" s="136"/>
      <c r="ZU20" s="136"/>
      <c r="ZV20" s="136"/>
      <c r="ZW20" s="136"/>
      <c r="ZX20" s="136"/>
      <c r="ZY20" s="136"/>
      <c r="ZZ20" s="136"/>
      <c r="AAA20" s="136"/>
      <c r="AAB20" s="136"/>
      <c r="AAC20" s="136"/>
      <c r="AAD20" s="136"/>
      <c r="AAE20" s="136"/>
      <c r="AAF20" s="136"/>
      <c r="AAG20" s="136"/>
      <c r="AAH20" s="136"/>
      <c r="AAI20" s="136"/>
      <c r="AAJ20" s="136"/>
      <c r="AAK20" s="136"/>
      <c r="AAL20" s="136"/>
      <c r="AAM20" s="136"/>
      <c r="AAN20" s="136"/>
      <c r="AAO20" s="136"/>
      <c r="AAP20" s="136"/>
      <c r="AAQ20" s="136"/>
      <c r="AAR20" s="136"/>
      <c r="AAS20" s="136"/>
      <c r="AAT20" s="136"/>
      <c r="AAU20" s="136"/>
      <c r="AAV20" s="136"/>
      <c r="AAW20" s="136"/>
      <c r="AAX20" s="136"/>
      <c r="AAY20" s="136"/>
      <c r="AAZ20" s="136"/>
      <c r="ABA20" s="136"/>
      <c r="ABB20" s="136"/>
      <c r="ABC20" s="136"/>
      <c r="ABD20" s="136"/>
      <c r="ABE20" s="136"/>
      <c r="ABF20" s="136"/>
      <c r="ABG20" s="136"/>
      <c r="ABH20" s="136"/>
      <c r="ABI20" s="136"/>
      <c r="ABJ20" s="136"/>
      <c r="ABK20" s="136"/>
      <c r="ABL20" s="136"/>
      <c r="ABM20" s="136"/>
      <c r="ABN20" s="136"/>
      <c r="ABO20" s="136"/>
      <c r="ABP20" s="136"/>
      <c r="ABQ20" s="136"/>
      <c r="ABR20" s="136"/>
      <c r="ABS20" s="136"/>
      <c r="ABT20" s="136"/>
      <c r="ABU20" s="136"/>
      <c r="ABV20" s="136"/>
      <c r="ABW20" s="136"/>
      <c r="ABX20" s="136"/>
      <c r="ABY20" s="136"/>
      <c r="ABZ20" s="136"/>
      <c r="ACA20" s="136"/>
      <c r="ACB20" s="136"/>
      <c r="ACC20" s="136"/>
      <c r="ACD20" s="136"/>
      <c r="ACE20" s="136"/>
      <c r="ACF20" s="136"/>
      <c r="ACG20" s="136"/>
      <c r="ACH20" s="136"/>
      <c r="ACI20" s="136"/>
      <c r="ACJ20" s="136"/>
      <c r="ACK20" s="136"/>
      <c r="ACL20" s="136"/>
      <c r="ACM20" s="136"/>
      <c r="ACN20" s="136"/>
      <c r="ACO20" s="136"/>
      <c r="ACP20" s="136"/>
      <c r="ACQ20" s="136"/>
      <c r="ACR20" s="136"/>
      <c r="ACS20" s="136"/>
      <c r="ACT20" s="136"/>
      <c r="ACU20" s="136"/>
      <c r="ACV20" s="136"/>
      <c r="ACW20" s="136"/>
      <c r="ACX20" s="136"/>
      <c r="ACY20" s="136"/>
      <c r="ACZ20" s="136"/>
      <c r="ADA20" s="136"/>
      <c r="ADB20" s="136"/>
      <c r="ADC20" s="136"/>
      <c r="ADD20" s="136"/>
      <c r="ADE20" s="136"/>
      <c r="ADF20" s="136"/>
      <c r="ADG20" s="136"/>
      <c r="ADH20" s="136"/>
      <c r="ADI20" s="136"/>
      <c r="ADJ20" s="136"/>
      <c r="ADK20" s="136"/>
      <c r="ADL20" s="136"/>
      <c r="ADM20" s="136"/>
      <c r="ADN20" s="136"/>
      <c r="ADO20" s="136"/>
      <c r="ADP20" s="136"/>
      <c r="ADQ20" s="136"/>
      <c r="ADR20" s="136"/>
      <c r="ADS20" s="136"/>
      <c r="ADT20" s="136"/>
      <c r="ADU20" s="136"/>
      <c r="ADV20" s="136"/>
      <c r="ADW20" s="136"/>
      <c r="ADX20" s="136"/>
      <c r="ADY20" s="136"/>
      <c r="ADZ20" s="136"/>
      <c r="AEA20" s="136"/>
      <c r="AEB20" s="136"/>
      <c r="AEC20" s="136"/>
      <c r="AED20" s="136"/>
      <c r="AEE20" s="136"/>
      <c r="AEF20" s="136"/>
      <c r="AEG20" s="136"/>
      <c r="AEH20" s="136"/>
      <c r="AEI20" s="136"/>
      <c r="AEJ20" s="136"/>
      <c r="AEK20" s="136"/>
      <c r="AEL20" s="136"/>
      <c r="AEM20" s="136"/>
      <c r="AEN20" s="136"/>
      <c r="AEO20" s="136"/>
      <c r="AEP20" s="136"/>
      <c r="AEQ20" s="136"/>
      <c r="AER20" s="136"/>
      <c r="AES20" s="136"/>
      <c r="AET20" s="136"/>
      <c r="AEU20" s="136"/>
      <c r="AEV20" s="136"/>
      <c r="AEW20" s="136"/>
      <c r="AEX20" s="136"/>
      <c r="AEY20" s="136"/>
      <c r="AEZ20" s="136"/>
      <c r="AFA20" s="136"/>
      <c r="AFB20" s="136"/>
      <c r="AFC20" s="136"/>
      <c r="AFD20" s="136"/>
      <c r="AFE20" s="136"/>
      <c r="AFF20" s="136"/>
      <c r="AFG20" s="136"/>
      <c r="AFH20" s="136"/>
      <c r="AFI20" s="136"/>
      <c r="AFJ20" s="136"/>
      <c r="AFK20" s="136"/>
      <c r="AFL20" s="136"/>
      <c r="AFM20" s="136"/>
      <c r="AFN20" s="136"/>
      <c r="AFO20" s="136"/>
      <c r="AFP20" s="136"/>
      <c r="AFQ20" s="136"/>
      <c r="AFR20" s="136"/>
      <c r="AFS20" s="136"/>
      <c r="AFT20" s="136"/>
      <c r="AFU20" s="136"/>
      <c r="AFV20" s="136"/>
      <c r="AFW20" s="136"/>
      <c r="AFX20" s="136"/>
      <c r="AFY20" s="136"/>
      <c r="AFZ20" s="136"/>
      <c r="AGA20" s="136"/>
      <c r="AGB20" s="136"/>
      <c r="AGC20" s="136"/>
      <c r="AGD20" s="136"/>
      <c r="AGE20" s="136"/>
      <c r="AGF20" s="136"/>
      <c r="AGG20" s="136"/>
      <c r="AGH20" s="136"/>
      <c r="AGI20" s="136"/>
      <c r="AGJ20" s="136"/>
      <c r="AGK20" s="136"/>
      <c r="AGL20" s="136"/>
      <c r="AGM20" s="136"/>
      <c r="AGN20" s="136"/>
      <c r="AGO20" s="136"/>
      <c r="AGP20" s="136"/>
      <c r="AGQ20" s="136"/>
      <c r="AGR20" s="136"/>
      <c r="AGS20" s="136"/>
      <c r="AGT20" s="136"/>
      <c r="AGU20" s="136"/>
      <c r="AGV20" s="136"/>
      <c r="AGW20" s="136"/>
      <c r="AGX20" s="136"/>
      <c r="AGY20" s="136"/>
      <c r="AGZ20" s="136"/>
      <c r="AHA20" s="136"/>
      <c r="AHB20" s="136"/>
      <c r="AHC20" s="136"/>
      <c r="AHD20" s="136"/>
      <c r="AHE20" s="136"/>
      <c r="AHF20" s="136"/>
      <c r="AHG20" s="136"/>
      <c r="AHH20" s="136"/>
      <c r="AHI20" s="136"/>
      <c r="AHJ20" s="136"/>
      <c r="AHK20" s="136"/>
      <c r="AHL20" s="136"/>
      <c r="AHM20" s="136"/>
      <c r="AHN20" s="136"/>
      <c r="AHO20" s="136"/>
      <c r="AHP20" s="136"/>
      <c r="AHQ20" s="136"/>
      <c r="AHR20" s="136"/>
      <c r="AHS20" s="136"/>
      <c r="AHT20" s="136"/>
      <c r="AHU20" s="136"/>
      <c r="AHV20" s="136"/>
      <c r="AHW20" s="136"/>
      <c r="AHX20" s="136"/>
      <c r="AHY20" s="136"/>
      <c r="AHZ20" s="136"/>
      <c r="AIA20" s="136"/>
      <c r="AIB20" s="136"/>
      <c r="AIC20" s="136"/>
      <c r="AID20" s="136"/>
      <c r="AIE20" s="136"/>
      <c r="AIF20" s="136"/>
      <c r="AIG20" s="136"/>
      <c r="AIH20" s="136"/>
      <c r="AII20" s="136"/>
      <c r="AIJ20" s="136"/>
      <c r="AIK20" s="136"/>
      <c r="AIL20" s="136"/>
      <c r="AIM20" s="136"/>
      <c r="AIN20" s="136"/>
      <c r="AIO20" s="136"/>
      <c r="AIP20" s="136"/>
      <c r="AIQ20" s="136"/>
      <c r="AIR20" s="136"/>
      <c r="AIS20" s="136"/>
      <c r="AIT20" s="136"/>
      <c r="AIU20" s="136"/>
      <c r="AIV20" s="136"/>
      <c r="AIW20" s="136"/>
      <c r="AIX20" s="136"/>
      <c r="AIY20" s="136"/>
      <c r="AIZ20" s="136"/>
      <c r="AJA20" s="136"/>
      <c r="AJB20" s="136"/>
      <c r="AJC20" s="136"/>
      <c r="AJD20" s="136"/>
      <c r="AJE20" s="136"/>
      <c r="AJF20" s="136"/>
      <c r="AJG20" s="136"/>
      <c r="AJH20" s="136"/>
      <c r="AJI20" s="136"/>
      <c r="AJJ20" s="136"/>
      <c r="AJK20" s="136"/>
      <c r="AJL20" s="136"/>
      <c r="AJM20" s="136"/>
      <c r="AJN20" s="136"/>
      <c r="AJO20" s="136"/>
      <c r="AJP20" s="136"/>
      <c r="AJQ20" s="136"/>
      <c r="AJR20" s="136"/>
      <c r="AJS20" s="136"/>
      <c r="AJT20" s="136"/>
      <c r="AJU20" s="136"/>
      <c r="AJV20" s="136"/>
      <c r="AJW20" s="136"/>
      <c r="AJX20" s="136"/>
      <c r="AJY20" s="136"/>
      <c r="AJZ20" s="136"/>
      <c r="AKA20" s="136"/>
      <c r="AKB20" s="136"/>
      <c r="AKC20" s="136"/>
      <c r="AKD20" s="136"/>
      <c r="AKE20" s="136"/>
      <c r="AKF20" s="136"/>
      <c r="AKG20" s="136"/>
      <c r="AKH20" s="136"/>
      <c r="AKI20" s="136"/>
      <c r="AKJ20" s="136"/>
      <c r="AKK20" s="136"/>
      <c r="AKL20" s="136"/>
      <c r="AKM20" s="136"/>
      <c r="AKN20" s="136"/>
      <c r="AKO20" s="136"/>
      <c r="AKP20" s="136"/>
      <c r="AKQ20" s="136"/>
      <c r="AKR20" s="136"/>
      <c r="AKS20" s="136"/>
      <c r="AKT20" s="136"/>
      <c r="AKU20" s="136"/>
      <c r="AKV20" s="136"/>
      <c r="AKW20" s="136"/>
      <c r="AKX20" s="136"/>
      <c r="AKY20" s="136"/>
      <c r="AKZ20" s="136"/>
      <c r="ALA20" s="136"/>
      <c r="ALB20" s="136"/>
      <c r="ALC20" s="136"/>
      <c r="ALD20" s="136"/>
      <c r="ALE20" s="136"/>
      <c r="ALF20" s="136"/>
      <c r="ALG20" s="136"/>
      <c r="ALH20" s="136"/>
      <c r="ALI20" s="136"/>
      <c r="ALJ20" s="136"/>
      <c r="ALK20" s="136"/>
      <c r="ALL20" s="136"/>
      <c r="ALM20" s="136"/>
      <c r="ALN20" s="136"/>
      <c r="ALO20" s="136"/>
      <c r="ALP20" s="136"/>
      <c r="ALQ20" s="136"/>
      <c r="ALR20" s="136"/>
      <c r="ALS20" s="136"/>
      <c r="ALT20" s="136"/>
      <c r="ALU20" s="136"/>
      <c r="ALV20" s="136"/>
      <c r="ALW20" s="136"/>
      <c r="ALX20" s="136"/>
      <c r="ALY20" s="136"/>
      <c r="ALZ20" s="136"/>
      <c r="AMA20" s="136"/>
      <c r="AMB20" s="136"/>
      <c r="AMC20" s="136"/>
      <c r="AMD20" s="136"/>
      <c r="AME20" s="136"/>
      <c r="AMF20" s="136"/>
      <c r="AMG20" s="136"/>
      <c r="AMH20" s="136"/>
      <c r="AMI20" s="136"/>
      <c r="AMJ20" s="136"/>
      <c r="AMK20" s="136"/>
      <c r="AML20" s="136"/>
      <c r="AMM20" s="136"/>
      <c r="AMN20" s="136"/>
      <c r="AMO20" s="136"/>
      <c r="AMP20" s="136"/>
      <c r="AMQ20" s="136"/>
      <c r="AMR20" s="136"/>
      <c r="AMS20" s="136"/>
      <c r="AMT20" s="136"/>
      <c r="AMU20" s="136"/>
      <c r="AMV20" s="136"/>
      <c r="AMW20" s="136"/>
      <c r="AMX20" s="136"/>
      <c r="AMY20" s="136"/>
      <c r="AMZ20" s="136"/>
      <c r="ANA20" s="136"/>
      <c r="ANB20" s="136"/>
      <c r="ANC20" s="136"/>
      <c r="AND20" s="136"/>
      <c r="ANE20" s="136"/>
      <c r="ANF20" s="136"/>
      <c r="ANG20" s="136"/>
      <c r="ANH20" s="136"/>
      <c r="ANI20" s="136"/>
      <c r="ANJ20" s="136"/>
      <c r="ANK20" s="136"/>
      <c r="ANL20" s="136"/>
      <c r="ANM20" s="136"/>
      <c r="ANN20" s="136"/>
      <c r="ANO20" s="136"/>
      <c r="ANP20" s="136"/>
      <c r="ANQ20" s="136"/>
      <c r="ANR20" s="136"/>
      <c r="ANS20" s="136"/>
      <c r="ANT20" s="136"/>
      <c r="ANU20" s="136"/>
      <c r="ANV20" s="136"/>
      <c r="ANW20" s="136"/>
      <c r="ANX20" s="136"/>
      <c r="ANY20" s="136"/>
      <c r="ANZ20" s="136"/>
      <c r="AOA20" s="136"/>
      <c r="AOB20" s="136"/>
      <c r="AOC20" s="136"/>
      <c r="AOD20" s="136"/>
      <c r="AOE20" s="136"/>
      <c r="AOF20" s="136"/>
      <c r="AOG20" s="136"/>
      <c r="AOH20" s="136"/>
      <c r="AOI20" s="136"/>
      <c r="AOJ20" s="136"/>
      <c r="AOK20" s="136"/>
      <c r="AOL20" s="136"/>
      <c r="AOM20" s="136"/>
      <c r="AON20" s="136"/>
      <c r="AOO20" s="136"/>
      <c r="AOP20" s="136"/>
      <c r="AOQ20" s="136"/>
      <c r="AOR20" s="136"/>
      <c r="AOS20" s="136"/>
      <c r="AOT20" s="136"/>
      <c r="AOU20" s="136"/>
      <c r="AOV20" s="136"/>
      <c r="AOW20" s="136"/>
      <c r="AOX20" s="136"/>
      <c r="AOY20" s="136"/>
      <c r="AOZ20" s="136"/>
      <c r="APA20" s="136"/>
      <c r="APB20" s="136"/>
      <c r="APC20" s="136"/>
      <c r="APD20" s="136"/>
      <c r="APE20" s="136"/>
      <c r="APF20" s="136"/>
      <c r="APG20" s="136"/>
      <c r="APH20" s="136"/>
      <c r="API20" s="136"/>
      <c r="APJ20" s="136"/>
      <c r="APK20" s="136"/>
      <c r="APL20" s="136"/>
      <c r="APM20" s="136"/>
      <c r="APN20" s="136"/>
      <c r="APO20" s="136"/>
      <c r="APP20" s="136"/>
      <c r="APQ20" s="136"/>
      <c r="APR20" s="136"/>
      <c r="APS20" s="136"/>
      <c r="APT20" s="136"/>
      <c r="APU20" s="136"/>
      <c r="APV20" s="136"/>
      <c r="APW20" s="136"/>
      <c r="APX20" s="136"/>
      <c r="APY20" s="136"/>
      <c r="APZ20" s="136"/>
      <c r="AQA20" s="136"/>
      <c r="AQB20" s="136"/>
      <c r="AQC20" s="136"/>
      <c r="AQD20" s="136"/>
      <c r="AQE20" s="136"/>
      <c r="AQF20" s="136"/>
      <c r="AQG20" s="136"/>
      <c r="AQH20" s="136"/>
      <c r="AQI20" s="136"/>
      <c r="AQJ20" s="136"/>
      <c r="AQK20" s="136"/>
      <c r="AQL20" s="136"/>
      <c r="AQM20" s="136"/>
      <c r="AQN20" s="136"/>
      <c r="AQO20" s="136"/>
      <c r="AQP20" s="136"/>
      <c r="AQQ20" s="136"/>
      <c r="AQR20" s="136"/>
      <c r="AQS20" s="136"/>
      <c r="AQT20" s="136"/>
      <c r="AQU20" s="136"/>
      <c r="AQV20" s="136"/>
      <c r="AQW20" s="136"/>
      <c r="AQX20" s="136"/>
      <c r="AQY20" s="136"/>
      <c r="AQZ20" s="136"/>
      <c r="ARA20" s="136"/>
      <c r="ARB20" s="136"/>
      <c r="ARC20" s="136"/>
      <c r="ARD20" s="136"/>
      <c r="ARE20" s="136"/>
      <c r="ARF20" s="136"/>
      <c r="ARG20" s="136"/>
      <c r="ARH20" s="136"/>
      <c r="ARI20" s="136"/>
      <c r="ARJ20" s="136"/>
      <c r="ARK20" s="136"/>
      <c r="ARL20" s="136"/>
      <c r="ARM20" s="136"/>
      <c r="ARN20" s="136"/>
      <c r="ARO20" s="136"/>
      <c r="ARP20" s="136"/>
      <c r="ARQ20" s="136"/>
      <c r="ARR20" s="136"/>
      <c r="ARS20" s="136"/>
      <c r="ART20" s="136"/>
      <c r="ARU20" s="136"/>
      <c r="ARV20" s="136"/>
      <c r="ARW20" s="136"/>
      <c r="ARX20" s="136"/>
      <c r="ARY20" s="136"/>
      <c r="ARZ20" s="136"/>
      <c r="ASA20" s="136"/>
      <c r="ASB20" s="136"/>
      <c r="ASC20" s="136"/>
      <c r="ASD20" s="136"/>
      <c r="ASE20" s="136"/>
      <c r="ASF20" s="136"/>
      <c r="ASG20" s="136"/>
      <c r="ASH20" s="136"/>
      <c r="ASI20" s="136"/>
      <c r="ASJ20" s="136"/>
      <c r="ASK20" s="136"/>
      <c r="ASL20" s="136"/>
      <c r="ASM20" s="136"/>
      <c r="ASN20" s="136"/>
      <c r="ASO20" s="136"/>
      <c r="ASP20" s="136"/>
      <c r="ASQ20" s="136"/>
      <c r="ASR20" s="136"/>
      <c r="ASS20" s="136"/>
      <c r="AST20" s="136"/>
      <c r="ASU20" s="136"/>
      <c r="ASV20" s="136"/>
      <c r="ASW20" s="136"/>
      <c r="ASX20" s="136"/>
      <c r="ASY20" s="136"/>
      <c r="ASZ20" s="136"/>
      <c r="ATA20" s="136"/>
      <c r="ATB20" s="136"/>
      <c r="ATC20" s="136"/>
      <c r="ATD20" s="136"/>
      <c r="ATE20" s="136"/>
      <c r="ATF20" s="136"/>
      <c r="ATG20" s="136"/>
      <c r="ATH20" s="136"/>
      <c r="ATI20" s="136"/>
      <c r="ATJ20" s="136"/>
      <c r="ATK20" s="136"/>
      <c r="ATL20" s="136"/>
      <c r="ATM20" s="136"/>
      <c r="ATN20" s="136"/>
      <c r="ATO20" s="136"/>
      <c r="ATP20" s="136"/>
      <c r="ATQ20" s="136"/>
      <c r="ATR20" s="136"/>
      <c r="ATS20" s="136"/>
      <c r="ATT20" s="136"/>
      <c r="ATU20" s="136"/>
      <c r="ATV20" s="136"/>
      <c r="ATW20" s="136"/>
      <c r="ATX20" s="136"/>
      <c r="ATY20" s="136"/>
      <c r="ATZ20" s="136"/>
      <c r="AUA20" s="136"/>
      <c r="AUB20" s="136"/>
      <c r="AUC20" s="136"/>
      <c r="AUD20" s="136"/>
      <c r="AUE20" s="136"/>
      <c r="AUF20" s="136"/>
      <c r="AUG20" s="136"/>
      <c r="AUH20" s="136"/>
      <c r="AUI20" s="136"/>
      <c r="AUJ20" s="136"/>
      <c r="AUK20" s="136"/>
      <c r="AUL20" s="136"/>
      <c r="AUM20" s="136"/>
      <c r="AUN20" s="136"/>
      <c r="AUO20" s="136"/>
      <c r="AUP20" s="136"/>
      <c r="AUQ20" s="136"/>
      <c r="AUR20" s="136"/>
      <c r="AUS20" s="136"/>
      <c r="AUT20" s="136"/>
      <c r="AUU20" s="136"/>
      <c r="AUV20" s="136"/>
      <c r="AUW20" s="136"/>
      <c r="AUX20" s="136"/>
      <c r="AUY20" s="136"/>
      <c r="AUZ20" s="136"/>
      <c r="AVA20" s="136"/>
      <c r="AVB20" s="136"/>
      <c r="AVC20" s="136"/>
      <c r="AVD20" s="136"/>
      <c r="AVE20" s="136"/>
      <c r="AVF20" s="136"/>
      <c r="AVG20" s="136"/>
      <c r="AVH20" s="136"/>
      <c r="AVI20" s="136"/>
      <c r="AVJ20" s="136"/>
      <c r="AVK20" s="136"/>
      <c r="AVL20" s="136"/>
      <c r="AVM20" s="136"/>
      <c r="AVN20" s="136"/>
      <c r="AVO20" s="136"/>
      <c r="AVP20" s="136"/>
      <c r="AVQ20" s="136"/>
      <c r="AVR20" s="136"/>
      <c r="AVS20" s="136"/>
      <c r="AVT20" s="136"/>
      <c r="AVU20" s="136"/>
      <c r="AVV20" s="136"/>
      <c r="AVW20" s="136"/>
      <c r="AVX20" s="136"/>
      <c r="AVY20" s="136"/>
      <c r="AVZ20" s="136"/>
      <c r="AWA20" s="136"/>
      <c r="AWB20" s="136"/>
      <c r="AWC20" s="136"/>
      <c r="AWD20" s="136"/>
      <c r="AWE20" s="136"/>
      <c r="AWF20" s="136"/>
      <c r="AWG20" s="136"/>
      <c r="AWH20" s="136"/>
      <c r="AWI20" s="136"/>
      <c r="AWJ20" s="136"/>
      <c r="AWK20" s="136"/>
      <c r="AWL20" s="136"/>
      <c r="AWM20" s="136"/>
      <c r="AWN20" s="136"/>
      <c r="AWO20" s="136"/>
      <c r="AWP20" s="136"/>
      <c r="AWQ20" s="136"/>
      <c r="AWR20" s="136"/>
      <c r="AWS20" s="136"/>
      <c r="AWT20" s="136"/>
      <c r="AWU20" s="136"/>
      <c r="AWV20" s="136"/>
      <c r="AWW20" s="136"/>
      <c r="AWX20" s="136"/>
      <c r="AWY20" s="136"/>
      <c r="AWZ20" s="136"/>
      <c r="AXA20" s="136"/>
      <c r="AXB20" s="136"/>
      <c r="AXC20" s="136"/>
      <c r="AXD20" s="136"/>
      <c r="AXE20" s="136"/>
      <c r="AXF20" s="136"/>
      <c r="AXG20" s="136"/>
      <c r="AXH20" s="136"/>
      <c r="AXI20" s="136"/>
      <c r="AXJ20" s="136"/>
      <c r="AXK20" s="136"/>
      <c r="AXL20" s="136"/>
      <c r="AXM20" s="136"/>
      <c r="AXN20" s="136"/>
      <c r="AXO20" s="136"/>
      <c r="AXP20" s="136"/>
      <c r="AXQ20" s="136"/>
      <c r="AXR20" s="136"/>
      <c r="AXS20" s="136"/>
      <c r="AXT20" s="136"/>
      <c r="AXU20" s="136"/>
      <c r="AXV20" s="136"/>
      <c r="AXW20" s="136"/>
      <c r="AXX20" s="136"/>
      <c r="AXY20" s="136"/>
      <c r="AXZ20" s="136"/>
      <c r="AYA20" s="136"/>
      <c r="AYB20" s="136"/>
      <c r="AYC20" s="136"/>
      <c r="AYD20" s="136"/>
      <c r="AYE20" s="136"/>
      <c r="AYF20" s="136"/>
      <c r="AYG20" s="136"/>
      <c r="AYH20" s="136"/>
      <c r="AYI20" s="136"/>
      <c r="AYJ20" s="136"/>
      <c r="AYK20" s="136"/>
      <c r="AYL20" s="136"/>
      <c r="AYM20" s="136"/>
      <c r="AYN20" s="136"/>
      <c r="AYO20" s="136"/>
      <c r="AYP20" s="136"/>
      <c r="AYQ20" s="136"/>
      <c r="AYR20" s="136"/>
      <c r="AYS20" s="136"/>
      <c r="AYT20" s="136"/>
      <c r="AYU20" s="136"/>
      <c r="AYV20" s="136"/>
      <c r="AYW20" s="136"/>
      <c r="AYX20" s="136"/>
      <c r="AYY20" s="136"/>
      <c r="AYZ20" s="136"/>
      <c r="AZA20" s="136"/>
      <c r="AZB20" s="136"/>
      <c r="AZC20" s="136"/>
      <c r="AZD20" s="136"/>
      <c r="AZE20" s="136"/>
      <c r="AZF20" s="136"/>
      <c r="AZG20" s="136"/>
      <c r="AZH20" s="136"/>
      <c r="AZI20" s="136"/>
      <c r="AZJ20" s="136"/>
      <c r="AZK20" s="136"/>
      <c r="AZL20" s="136"/>
      <c r="AZM20" s="136"/>
      <c r="AZN20" s="136"/>
      <c r="AZO20" s="136"/>
      <c r="AZP20" s="136"/>
      <c r="AZQ20" s="136"/>
      <c r="AZR20" s="136"/>
      <c r="AZS20" s="136"/>
      <c r="AZT20" s="136"/>
      <c r="AZU20" s="136"/>
      <c r="AZV20" s="136"/>
      <c r="AZW20" s="136"/>
      <c r="AZX20" s="136"/>
      <c r="AZY20" s="136"/>
      <c r="AZZ20" s="136"/>
      <c r="BAA20" s="136"/>
      <c r="BAB20" s="136"/>
      <c r="BAC20" s="136"/>
      <c r="BAD20" s="136"/>
      <c r="BAE20" s="136"/>
      <c r="BAF20" s="136"/>
      <c r="BAG20" s="136"/>
      <c r="BAH20" s="136"/>
      <c r="BAI20" s="136"/>
      <c r="BAJ20" s="136"/>
      <c r="BAK20" s="136"/>
      <c r="BAL20" s="136"/>
      <c r="BAM20" s="136"/>
      <c r="BAN20" s="136"/>
      <c r="BAO20" s="136"/>
      <c r="BAP20" s="136"/>
      <c r="BAQ20" s="136"/>
      <c r="BAR20" s="136"/>
      <c r="BAS20" s="136"/>
      <c r="BAT20" s="136"/>
      <c r="BAU20" s="136"/>
      <c r="BAV20" s="136"/>
      <c r="BAW20" s="136"/>
      <c r="BAX20" s="136"/>
      <c r="BAY20" s="136"/>
      <c r="BAZ20" s="136"/>
      <c r="BBA20" s="136"/>
      <c r="BBB20" s="136"/>
      <c r="BBC20" s="136"/>
      <c r="BBD20" s="136"/>
      <c r="BBE20" s="136"/>
      <c r="BBF20" s="136"/>
      <c r="BBG20" s="136"/>
      <c r="BBH20" s="136"/>
      <c r="BBI20" s="136"/>
      <c r="BBJ20" s="136"/>
      <c r="BBK20" s="136"/>
      <c r="BBL20" s="136"/>
      <c r="BBM20" s="136"/>
      <c r="BBN20" s="136"/>
      <c r="BBO20" s="136"/>
      <c r="BBP20" s="136"/>
      <c r="BBQ20" s="136"/>
      <c r="BBR20" s="136"/>
      <c r="BBS20" s="136"/>
      <c r="BBT20" s="136"/>
      <c r="BBU20" s="136"/>
      <c r="BBV20" s="136"/>
      <c r="BBW20" s="136"/>
      <c r="BBX20" s="136"/>
      <c r="BBY20" s="136"/>
      <c r="BBZ20" s="136"/>
      <c r="BCA20" s="136"/>
      <c r="BCB20" s="136"/>
      <c r="BCC20" s="136"/>
      <c r="BCD20" s="136"/>
      <c r="BCE20" s="136"/>
      <c r="BCF20" s="136"/>
      <c r="BCG20" s="136"/>
      <c r="BCH20" s="136"/>
      <c r="BCI20" s="136"/>
      <c r="BCJ20" s="136"/>
      <c r="BCK20" s="136"/>
      <c r="BCL20" s="136"/>
      <c r="BCM20" s="136"/>
      <c r="BCN20" s="136"/>
      <c r="BCO20" s="136"/>
      <c r="BCP20" s="136"/>
      <c r="BCQ20" s="136"/>
      <c r="BCR20" s="136"/>
      <c r="BCS20" s="136"/>
      <c r="BCT20" s="136"/>
      <c r="BCU20" s="136"/>
      <c r="BCV20" s="136"/>
      <c r="BCW20" s="136"/>
      <c r="BCX20" s="136"/>
      <c r="BCY20" s="136"/>
      <c r="BCZ20" s="136"/>
      <c r="BDA20" s="136"/>
      <c r="BDB20" s="136"/>
      <c r="BDC20" s="136"/>
      <c r="BDD20" s="136"/>
      <c r="BDE20" s="136"/>
      <c r="BDF20" s="136"/>
      <c r="BDG20" s="136"/>
      <c r="BDH20" s="136"/>
      <c r="BDI20" s="136"/>
      <c r="BDJ20" s="136"/>
      <c r="BDK20" s="136"/>
      <c r="BDL20" s="136"/>
      <c r="BDM20" s="136"/>
      <c r="BDN20" s="136"/>
      <c r="BDO20" s="136"/>
      <c r="BDP20" s="136"/>
      <c r="BDQ20" s="136"/>
      <c r="BDR20" s="136"/>
      <c r="BDS20" s="136"/>
      <c r="BDT20" s="136"/>
      <c r="BDU20" s="136"/>
      <c r="BDV20" s="136"/>
      <c r="BDW20" s="136"/>
      <c r="BDX20" s="136"/>
      <c r="BDY20" s="136"/>
      <c r="BDZ20" s="136"/>
      <c r="BEA20" s="136"/>
      <c r="BEB20" s="136"/>
      <c r="BEC20" s="136"/>
      <c r="BED20" s="136"/>
      <c r="BEE20" s="136"/>
      <c r="BEF20" s="136"/>
      <c r="BEG20" s="136"/>
      <c r="BEH20" s="136"/>
      <c r="BEI20" s="136"/>
      <c r="BEJ20" s="136"/>
      <c r="BEK20" s="136"/>
      <c r="BEL20" s="136"/>
      <c r="BEM20" s="136"/>
      <c r="BEN20" s="136"/>
      <c r="BEO20" s="136"/>
      <c r="BEP20" s="136"/>
      <c r="BEQ20" s="136"/>
      <c r="BER20" s="136"/>
      <c r="BES20" s="136"/>
      <c r="BET20" s="136"/>
      <c r="BEU20" s="136"/>
      <c r="BEV20" s="136"/>
      <c r="BEW20" s="136"/>
      <c r="BEX20" s="136"/>
      <c r="BEY20" s="136"/>
      <c r="BEZ20" s="136"/>
      <c r="BFA20" s="136"/>
      <c r="BFB20" s="136"/>
      <c r="BFC20" s="136"/>
      <c r="BFD20" s="136"/>
      <c r="BFE20" s="136"/>
      <c r="BFF20" s="136"/>
      <c r="BFG20" s="136"/>
      <c r="BFH20" s="136"/>
      <c r="BFI20" s="136"/>
      <c r="BFJ20" s="136"/>
      <c r="BFK20" s="136"/>
      <c r="BFL20" s="136"/>
      <c r="BFM20" s="136"/>
      <c r="BFN20" s="136"/>
      <c r="BFO20" s="136"/>
      <c r="BFP20" s="136"/>
      <c r="BFQ20" s="136"/>
      <c r="BFR20" s="136"/>
      <c r="BFS20" s="136"/>
      <c r="BFT20" s="136"/>
      <c r="BFU20" s="136"/>
      <c r="BFV20" s="136"/>
      <c r="BFW20" s="136"/>
      <c r="BFX20" s="136"/>
      <c r="BFY20" s="136"/>
      <c r="BFZ20" s="136"/>
      <c r="BGA20" s="136"/>
      <c r="BGB20" s="136"/>
      <c r="BGC20" s="136"/>
      <c r="BGD20" s="136"/>
      <c r="BGE20" s="136"/>
      <c r="BGF20" s="136"/>
      <c r="BGG20" s="136"/>
      <c r="BGH20" s="136"/>
      <c r="BGI20" s="136"/>
      <c r="BGJ20" s="136"/>
      <c r="BGK20" s="136"/>
      <c r="BGL20" s="136"/>
      <c r="BGM20" s="136"/>
      <c r="BGN20" s="136"/>
      <c r="BGO20" s="136"/>
      <c r="BGP20" s="136"/>
      <c r="BGQ20" s="136"/>
      <c r="BGR20" s="136"/>
      <c r="BGS20" s="136"/>
      <c r="BGT20" s="136"/>
      <c r="BGU20" s="136"/>
      <c r="BGV20" s="136"/>
      <c r="BGW20" s="136"/>
      <c r="BGX20" s="136"/>
      <c r="BGY20" s="136"/>
      <c r="BGZ20" s="136"/>
      <c r="BHA20" s="136"/>
      <c r="BHB20" s="136"/>
      <c r="BHC20" s="136"/>
      <c r="BHD20" s="136"/>
      <c r="BHE20" s="136"/>
      <c r="BHF20" s="136"/>
      <c r="BHG20" s="136"/>
      <c r="BHH20" s="136"/>
      <c r="BHI20" s="136"/>
      <c r="BHJ20" s="136"/>
      <c r="BHK20" s="136"/>
      <c r="BHL20" s="136"/>
      <c r="BHM20" s="136"/>
      <c r="BHN20" s="136"/>
      <c r="BHO20" s="136"/>
      <c r="BHP20" s="136"/>
      <c r="BHQ20" s="136"/>
      <c r="BHR20" s="136"/>
      <c r="BHS20" s="136"/>
      <c r="BHT20" s="136"/>
      <c r="BHU20" s="136"/>
      <c r="BHV20" s="136"/>
      <c r="BHW20" s="136"/>
      <c r="BHX20" s="136"/>
      <c r="BHY20" s="136"/>
      <c r="BHZ20" s="136"/>
      <c r="BIA20" s="136"/>
      <c r="BIB20" s="136"/>
      <c r="BIC20" s="136"/>
      <c r="BID20" s="136"/>
      <c r="BIE20" s="136"/>
      <c r="BIF20" s="136"/>
      <c r="BIG20" s="136"/>
      <c r="BIH20" s="136"/>
      <c r="BII20" s="136"/>
      <c r="BIJ20" s="136"/>
      <c r="BIK20" s="136"/>
      <c r="BIL20" s="136"/>
      <c r="BIM20" s="136"/>
      <c r="BIN20" s="136"/>
      <c r="BIO20" s="136"/>
      <c r="BIP20" s="136"/>
      <c r="BIQ20" s="136"/>
      <c r="BIR20" s="136"/>
      <c r="BIS20" s="136"/>
      <c r="BIT20" s="136"/>
      <c r="BIU20" s="136"/>
      <c r="BIV20" s="136"/>
      <c r="BIW20" s="136"/>
      <c r="BIX20" s="136"/>
      <c r="BIY20" s="136"/>
      <c r="BIZ20" s="136"/>
      <c r="BJA20" s="136"/>
      <c r="BJB20" s="136"/>
      <c r="BJC20" s="136"/>
      <c r="BJD20" s="136"/>
      <c r="BJE20" s="136"/>
      <c r="BJF20" s="136"/>
      <c r="BJG20" s="136"/>
      <c r="BJH20" s="136"/>
      <c r="BJI20" s="136"/>
      <c r="BJJ20" s="136"/>
      <c r="BJK20" s="136"/>
      <c r="BJL20" s="136"/>
      <c r="BJM20" s="136"/>
      <c r="BJN20" s="136"/>
      <c r="BJO20" s="136"/>
      <c r="BJP20" s="136"/>
      <c r="BJQ20" s="136"/>
      <c r="BJR20" s="136"/>
      <c r="BJS20" s="136"/>
      <c r="BJT20" s="136"/>
      <c r="BJU20" s="136"/>
      <c r="BJV20" s="136"/>
      <c r="BJW20" s="136"/>
      <c r="BJX20" s="136"/>
      <c r="BJY20" s="136"/>
      <c r="BJZ20" s="136"/>
      <c r="BKA20" s="136"/>
      <c r="BKB20" s="136"/>
      <c r="BKC20" s="136"/>
      <c r="BKD20" s="136"/>
      <c r="BKE20" s="136"/>
      <c r="BKF20" s="136"/>
      <c r="BKG20" s="136"/>
      <c r="BKH20" s="136"/>
      <c r="BKI20" s="136"/>
      <c r="BKJ20" s="136"/>
      <c r="BKK20" s="136"/>
      <c r="BKL20" s="136"/>
      <c r="BKM20" s="136"/>
      <c r="BKN20" s="136"/>
      <c r="BKO20" s="136"/>
      <c r="BKP20" s="136"/>
      <c r="BKQ20" s="136"/>
      <c r="BKR20" s="136"/>
      <c r="BKS20" s="136"/>
      <c r="BKT20" s="136"/>
      <c r="BKU20" s="136"/>
      <c r="BKV20" s="136"/>
      <c r="BKW20" s="136"/>
      <c r="BKX20" s="136"/>
      <c r="BKY20" s="136"/>
      <c r="BKZ20" s="136"/>
      <c r="BLA20" s="136"/>
      <c r="BLB20" s="136"/>
      <c r="BLC20" s="136"/>
      <c r="BLD20" s="136"/>
      <c r="BLE20" s="136"/>
      <c r="BLF20" s="136"/>
      <c r="BLG20" s="136"/>
      <c r="BLH20" s="136"/>
      <c r="BLI20" s="136"/>
      <c r="BLJ20" s="136"/>
      <c r="BLK20" s="136"/>
      <c r="BLL20" s="136"/>
      <c r="BLM20" s="136"/>
      <c r="BLN20" s="136"/>
      <c r="BLO20" s="136"/>
      <c r="BLP20" s="136"/>
      <c r="BLQ20" s="136"/>
      <c r="BLR20" s="136"/>
      <c r="BLS20" s="136"/>
      <c r="BLT20" s="136"/>
      <c r="BLU20" s="136"/>
      <c r="BLV20" s="136"/>
      <c r="BLW20" s="136"/>
      <c r="BLX20" s="136"/>
      <c r="BLY20" s="136"/>
      <c r="BLZ20" s="136"/>
      <c r="BMA20" s="136"/>
      <c r="BMB20" s="136"/>
      <c r="BMC20" s="136"/>
      <c r="BMD20" s="136"/>
      <c r="BME20" s="136"/>
      <c r="BMF20" s="136"/>
      <c r="BMG20" s="136"/>
      <c r="BMH20" s="136"/>
      <c r="BMI20" s="136"/>
      <c r="BMJ20" s="136"/>
      <c r="BMK20" s="136"/>
      <c r="BML20" s="136"/>
      <c r="BMM20" s="136"/>
      <c r="BMN20" s="136"/>
      <c r="BMO20" s="136"/>
      <c r="BMP20" s="136"/>
      <c r="BMQ20" s="136"/>
      <c r="BMR20" s="136"/>
      <c r="BMS20" s="136"/>
      <c r="BMT20" s="136"/>
      <c r="BMU20" s="136"/>
      <c r="BMV20" s="136"/>
      <c r="BMW20" s="136"/>
      <c r="BMX20" s="136"/>
      <c r="BMY20" s="136"/>
      <c r="BMZ20" s="136"/>
      <c r="BNA20" s="136"/>
      <c r="BNB20" s="136"/>
      <c r="BNC20" s="136"/>
      <c r="BND20" s="136"/>
      <c r="BNE20" s="136"/>
      <c r="BNF20" s="136"/>
      <c r="BNG20" s="136"/>
      <c r="BNH20" s="136"/>
      <c r="BNI20" s="136"/>
      <c r="BNJ20" s="136"/>
      <c r="BNK20" s="136"/>
      <c r="BNL20" s="136"/>
      <c r="BNM20" s="136"/>
      <c r="BNN20" s="136"/>
      <c r="BNO20" s="136"/>
      <c r="BNP20" s="136"/>
      <c r="BNQ20" s="136"/>
      <c r="BNR20" s="136"/>
      <c r="BNS20" s="136"/>
      <c r="BNT20" s="136"/>
      <c r="BNU20" s="136"/>
      <c r="BNV20" s="136"/>
      <c r="BNW20" s="136"/>
      <c r="BNX20" s="136"/>
      <c r="BNY20" s="136"/>
      <c r="BNZ20" s="136"/>
      <c r="BOA20" s="136"/>
      <c r="BOB20" s="136"/>
      <c r="BOC20" s="136"/>
      <c r="BOD20" s="136"/>
      <c r="BOE20" s="136"/>
      <c r="BOF20" s="136"/>
      <c r="BOG20" s="136"/>
      <c r="BOH20" s="136"/>
      <c r="BOI20" s="136"/>
      <c r="BOJ20" s="136"/>
      <c r="BOK20" s="136"/>
      <c r="BOL20" s="136"/>
      <c r="BOM20" s="136"/>
      <c r="BON20" s="136"/>
      <c r="BOO20" s="136"/>
      <c r="BOP20" s="136"/>
      <c r="BOQ20" s="136"/>
      <c r="BOR20" s="136"/>
      <c r="BOS20" s="136"/>
      <c r="BOT20" s="136"/>
      <c r="BOU20" s="136"/>
      <c r="BOV20" s="136"/>
      <c r="BOW20" s="136"/>
      <c r="BOX20" s="136"/>
      <c r="BOY20" s="136"/>
      <c r="BOZ20" s="136"/>
      <c r="BPA20" s="136"/>
      <c r="BPB20" s="136"/>
      <c r="BPC20" s="136"/>
      <c r="BPD20" s="136"/>
      <c r="BPE20" s="136"/>
      <c r="BPF20" s="136"/>
      <c r="BPG20" s="136"/>
      <c r="BPH20" s="136"/>
      <c r="BPI20" s="136"/>
      <c r="BPJ20" s="136"/>
      <c r="BPK20" s="136"/>
      <c r="BPL20" s="136"/>
      <c r="BPM20" s="136"/>
      <c r="BPN20" s="136"/>
      <c r="BPO20" s="136"/>
      <c r="BPP20" s="136"/>
      <c r="BPQ20" s="136"/>
      <c r="BPR20" s="136"/>
      <c r="BPS20" s="136"/>
      <c r="BPT20" s="136"/>
      <c r="BPU20" s="136"/>
      <c r="BPV20" s="136"/>
      <c r="BPW20" s="136"/>
      <c r="BPX20" s="136"/>
      <c r="BPY20" s="136"/>
      <c r="BPZ20" s="136"/>
      <c r="BQA20" s="136"/>
      <c r="BQB20" s="136"/>
      <c r="BQC20" s="136"/>
      <c r="BQD20" s="136"/>
      <c r="BQE20" s="136"/>
      <c r="BQF20" s="136"/>
      <c r="BQG20" s="136"/>
      <c r="BQH20" s="136"/>
      <c r="BQI20" s="136"/>
      <c r="BQJ20" s="136"/>
      <c r="BQK20" s="136"/>
      <c r="BQL20" s="136"/>
      <c r="BQM20" s="136"/>
      <c r="BQN20" s="136"/>
      <c r="BQO20" s="136"/>
      <c r="BQP20" s="136"/>
      <c r="BQQ20" s="136"/>
      <c r="BQR20" s="136"/>
      <c r="BQS20" s="136"/>
      <c r="BQT20" s="136"/>
      <c r="BQU20" s="136"/>
      <c r="BQV20" s="136"/>
      <c r="BQW20" s="136"/>
      <c r="BQX20" s="136"/>
      <c r="BQY20" s="136"/>
      <c r="BQZ20" s="136"/>
      <c r="BRA20" s="136"/>
      <c r="BRB20" s="136"/>
      <c r="BRC20" s="136"/>
      <c r="BRD20" s="136"/>
      <c r="BRE20" s="136"/>
      <c r="BRF20" s="136"/>
      <c r="BRG20" s="136"/>
      <c r="BRH20" s="136"/>
      <c r="BRI20" s="136"/>
      <c r="BRJ20" s="136"/>
      <c r="BRK20" s="136"/>
      <c r="BRL20" s="136"/>
      <c r="BRM20" s="136"/>
      <c r="BRN20" s="136"/>
      <c r="BRO20" s="136"/>
      <c r="BRP20" s="136"/>
      <c r="BRQ20" s="136"/>
      <c r="BRR20" s="136"/>
      <c r="BRS20" s="136"/>
      <c r="BRT20" s="136"/>
      <c r="BRU20" s="136"/>
      <c r="BRV20" s="136"/>
      <c r="BRW20" s="136"/>
      <c r="BRX20" s="136"/>
      <c r="BRY20" s="136"/>
      <c r="BRZ20" s="136"/>
      <c r="BSA20" s="136"/>
      <c r="BSB20" s="136"/>
      <c r="BSC20" s="136"/>
      <c r="BSD20" s="136"/>
      <c r="BSE20" s="136"/>
      <c r="BSF20" s="136"/>
      <c r="BSG20" s="136"/>
      <c r="BSH20" s="136"/>
      <c r="BSI20" s="136"/>
      <c r="BSJ20" s="136"/>
      <c r="BSK20" s="136"/>
      <c r="BSL20" s="136"/>
      <c r="BSM20" s="136"/>
      <c r="BSN20" s="136"/>
      <c r="BSO20" s="136"/>
      <c r="BSP20" s="136"/>
      <c r="BSQ20" s="136"/>
      <c r="BSR20" s="136"/>
      <c r="BSS20" s="136"/>
      <c r="BST20" s="136"/>
      <c r="BSU20" s="136"/>
      <c r="BSV20" s="136"/>
      <c r="BSW20" s="136"/>
      <c r="BSX20" s="136"/>
      <c r="BSY20" s="136"/>
      <c r="BSZ20" s="136"/>
      <c r="BTA20" s="136"/>
      <c r="BTB20" s="136"/>
      <c r="BTC20" s="136"/>
      <c r="BTD20" s="136"/>
      <c r="BTE20" s="136"/>
      <c r="BTF20" s="136"/>
      <c r="BTG20" s="136"/>
      <c r="BTH20" s="136"/>
      <c r="BTI20" s="136"/>
      <c r="BTJ20" s="136"/>
      <c r="BTK20" s="136"/>
      <c r="BTL20" s="136"/>
      <c r="BTM20" s="136"/>
      <c r="BTN20" s="136"/>
      <c r="BTO20" s="136"/>
      <c r="BTP20" s="136"/>
      <c r="BTQ20" s="136"/>
      <c r="BTR20" s="136"/>
      <c r="BTS20" s="136"/>
      <c r="BTT20" s="136"/>
      <c r="BTU20" s="136"/>
      <c r="BTV20" s="136"/>
      <c r="BTW20" s="136"/>
      <c r="BTX20" s="136"/>
      <c r="BTY20" s="136"/>
      <c r="BTZ20" s="136"/>
      <c r="BUA20" s="136"/>
      <c r="BUB20" s="136"/>
      <c r="BUC20" s="136"/>
      <c r="BUD20" s="136"/>
      <c r="BUE20" s="136"/>
      <c r="BUF20" s="136"/>
      <c r="BUG20" s="136"/>
      <c r="BUH20" s="136"/>
      <c r="BUI20" s="136"/>
      <c r="BUJ20" s="136"/>
      <c r="BUK20" s="136"/>
      <c r="BUL20" s="136"/>
      <c r="BUM20" s="136"/>
      <c r="BUN20" s="136"/>
      <c r="BUO20" s="136"/>
      <c r="BUP20" s="136"/>
      <c r="BUQ20" s="136"/>
      <c r="BUR20" s="136"/>
      <c r="BUS20" s="136"/>
      <c r="BUT20" s="136"/>
      <c r="BUU20" s="136"/>
      <c r="BUV20" s="136"/>
      <c r="BUW20" s="136"/>
      <c r="BUX20" s="136"/>
      <c r="BUY20" s="136"/>
      <c r="BUZ20" s="136"/>
      <c r="BVA20" s="136"/>
      <c r="BVB20" s="136"/>
      <c r="BVC20" s="136"/>
      <c r="BVD20" s="136"/>
      <c r="BVE20" s="136"/>
      <c r="BVF20" s="136"/>
      <c r="BVG20" s="136"/>
      <c r="BVH20" s="136"/>
      <c r="BVI20" s="136"/>
      <c r="BVJ20" s="136"/>
      <c r="BVK20" s="136"/>
      <c r="BVL20" s="136"/>
      <c r="BVM20" s="136"/>
      <c r="BVN20" s="136"/>
      <c r="BVO20" s="136"/>
      <c r="BVP20" s="136"/>
      <c r="BVQ20" s="136"/>
      <c r="BVR20" s="136"/>
      <c r="BVS20" s="136"/>
      <c r="BVT20" s="136"/>
      <c r="BVU20" s="136"/>
      <c r="BVV20" s="136"/>
      <c r="BVW20" s="136"/>
      <c r="BVX20" s="136"/>
      <c r="BVY20" s="136"/>
      <c r="BVZ20" s="136"/>
      <c r="BWA20" s="136"/>
      <c r="BWB20" s="136"/>
      <c r="BWC20" s="136"/>
      <c r="BWD20" s="136"/>
      <c r="BWE20" s="136"/>
      <c r="BWF20" s="136"/>
      <c r="BWG20" s="136"/>
      <c r="BWH20" s="136"/>
      <c r="BWI20" s="136"/>
      <c r="BWJ20" s="136"/>
      <c r="BWK20" s="136"/>
      <c r="BWL20" s="136"/>
      <c r="BWM20" s="136"/>
      <c r="BWN20" s="136"/>
      <c r="BWO20" s="136"/>
      <c r="BWP20" s="136"/>
      <c r="BWQ20" s="136"/>
      <c r="BWR20" s="136"/>
      <c r="BWS20" s="136"/>
      <c r="BWT20" s="136"/>
      <c r="BWU20" s="136"/>
      <c r="BWV20" s="136"/>
      <c r="BWW20" s="136"/>
      <c r="BWX20" s="136"/>
      <c r="BWY20" s="136"/>
      <c r="BWZ20" s="136"/>
      <c r="BXA20" s="136"/>
      <c r="BXB20" s="136"/>
      <c r="BXC20" s="136"/>
      <c r="BXD20" s="136"/>
      <c r="BXE20" s="136"/>
      <c r="BXF20" s="136"/>
      <c r="BXG20" s="136"/>
      <c r="BXH20" s="136"/>
      <c r="BXI20" s="136"/>
      <c r="BXJ20" s="136"/>
      <c r="BXK20" s="136"/>
      <c r="BXL20" s="136"/>
      <c r="BXM20" s="136"/>
      <c r="BXN20" s="136"/>
      <c r="BXO20" s="136"/>
      <c r="BXP20" s="136"/>
      <c r="BXQ20" s="136"/>
      <c r="BXR20" s="136"/>
      <c r="BXS20" s="136"/>
      <c r="BXT20" s="136"/>
      <c r="BXU20" s="136"/>
      <c r="BXV20" s="136"/>
      <c r="BXW20" s="136"/>
      <c r="BXX20" s="136"/>
      <c r="BXY20" s="136"/>
      <c r="BXZ20" s="136"/>
      <c r="BYA20" s="136"/>
      <c r="BYB20" s="136"/>
      <c r="BYC20" s="136"/>
      <c r="BYD20" s="136"/>
      <c r="BYE20" s="136"/>
      <c r="BYF20" s="136"/>
      <c r="BYG20" s="136"/>
      <c r="BYH20" s="136"/>
      <c r="BYI20" s="136"/>
      <c r="BYJ20" s="136"/>
      <c r="BYK20" s="136"/>
      <c r="BYL20" s="136"/>
      <c r="BYM20" s="136"/>
      <c r="BYN20" s="136"/>
      <c r="BYO20" s="136"/>
      <c r="BYP20" s="136"/>
      <c r="BYQ20" s="136"/>
      <c r="BYR20" s="136"/>
      <c r="BYS20" s="136"/>
      <c r="BYT20" s="136"/>
      <c r="BYU20" s="136"/>
      <c r="BYV20" s="136"/>
      <c r="BYW20" s="136"/>
      <c r="BYX20" s="136"/>
      <c r="BYY20" s="136"/>
      <c r="BYZ20" s="136"/>
      <c r="BZA20" s="136"/>
      <c r="BZB20" s="136"/>
      <c r="BZC20" s="136"/>
      <c r="BZD20" s="136"/>
      <c r="BZE20" s="136"/>
      <c r="BZF20" s="136"/>
      <c r="BZG20" s="136"/>
      <c r="BZH20" s="136"/>
      <c r="BZI20" s="136"/>
      <c r="BZJ20" s="136"/>
      <c r="BZK20" s="136"/>
      <c r="BZL20" s="136"/>
      <c r="BZM20" s="136"/>
      <c r="BZN20" s="136"/>
      <c r="BZO20" s="136"/>
      <c r="BZP20" s="136"/>
      <c r="BZQ20" s="136"/>
      <c r="BZR20" s="136"/>
      <c r="BZS20" s="136"/>
      <c r="BZT20" s="136"/>
      <c r="BZU20" s="136"/>
      <c r="BZV20" s="136"/>
      <c r="BZW20" s="136"/>
      <c r="BZX20" s="136"/>
      <c r="BZY20" s="136"/>
      <c r="BZZ20" s="136"/>
      <c r="CAA20" s="136"/>
      <c r="CAB20" s="136"/>
      <c r="CAC20" s="136"/>
      <c r="CAD20" s="136"/>
      <c r="CAE20" s="136"/>
      <c r="CAF20" s="136"/>
      <c r="CAG20" s="136"/>
      <c r="CAH20" s="136"/>
      <c r="CAI20" s="136"/>
      <c r="CAJ20" s="136"/>
      <c r="CAK20" s="136"/>
      <c r="CAL20" s="136"/>
      <c r="CAM20" s="136"/>
      <c r="CAN20" s="136"/>
      <c r="CAO20" s="136"/>
      <c r="CAP20" s="136"/>
      <c r="CAQ20" s="136"/>
      <c r="CAR20" s="136"/>
      <c r="CAS20" s="136"/>
      <c r="CAT20" s="136"/>
      <c r="CAU20" s="136"/>
      <c r="CAV20" s="136"/>
      <c r="CAW20" s="136"/>
      <c r="CAX20" s="136"/>
      <c r="CAY20" s="136"/>
      <c r="CAZ20" s="136"/>
      <c r="CBA20" s="136"/>
      <c r="CBB20" s="136"/>
      <c r="CBC20" s="136"/>
      <c r="CBD20" s="136"/>
      <c r="CBE20" s="136"/>
      <c r="CBF20" s="136"/>
      <c r="CBG20" s="136"/>
      <c r="CBH20" s="136"/>
      <c r="CBI20" s="136"/>
      <c r="CBJ20" s="136"/>
      <c r="CBK20" s="136"/>
      <c r="CBL20" s="136"/>
      <c r="CBM20" s="136"/>
      <c r="CBN20" s="136"/>
      <c r="CBO20" s="136"/>
      <c r="CBP20" s="136"/>
      <c r="CBQ20" s="136"/>
      <c r="CBR20" s="136"/>
      <c r="CBS20" s="136"/>
      <c r="CBT20" s="136"/>
      <c r="CBU20" s="136"/>
      <c r="CBV20" s="136"/>
      <c r="CBW20" s="136"/>
      <c r="CBX20" s="136"/>
      <c r="CBY20" s="136"/>
      <c r="CBZ20" s="136"/>
      <c r="CCA20" s="136"/>
      <c r="CCB20" s="136"/>
      <c r="CCC20" s="136"/>
      <c r="CCD20" s="136"/>
      <c r="CCE20" s="136"/>
      <c r="CCF20" s="136"/>
      <c r="CCG20" s="136"/>
      <c r="CCH20" s="136"/>
      <c r="CCI20" s="136"/>
      <c r="CCJ20" s="136"/>
      <c r="CCK20" s="136"/>
      <c r="CCL20" s="136"/>
      <c r="CCM20" s="136"/>
      <c r="CCN20" s="136"/>
      <c r="CCO20" s="136"/>
      <c r="CCP20" s="136"/>
      <c r="CCQ20" s="136"/>
      <c r="CCR20" s="136"/>
      <c r="CCS20" s="136"/>
      <c r="CCT20" s="136"/>
      <c r="CCU20" s="136"/>
      <c r="CCV20" s="136"/>
      <c r="CCW20" s="136"/>
      <c r="CCX20" s="136"/>
      <c r="CCY20" s="136"/>
      <c r="CCZ20" s="136"/>
      <c r="CDA20" s="136"/>
      <c r="CDB20" s="136"/>
      <c r="CDC20" s="136"/>
      <c r="CDD20" s="136"/>
      <c r="CDE20" s="136"/>
      <c r="CDF20" s="136"/>
      <c r="CDG20" s="136"/>
      <c r="CDH20" s="136"/>
      <c r="CDI20" s="136"/>
      <c r="CDJ20" s="136"/>
      <c r="CDK20" s="136"/>
      <c r="CDL20" s="136"/>
      <c r="CDM20" s="136"/>
      <c r="CDN20" s="136"/>
      <c r="CDO20" s="136"/>
      <c r="CDP20" s="136"/>
      <c r="CDQ20" s="136"/>
      <c r="CDR20" s="136"/>
      <c r="CDS20" s="136"/>
      <c r="CDT20" s="136"/>
      <c r="CDU20" s="136"/>
      <c r="CDV20" s="136"/>
      <c r="CDW20" s="136"/>
      <c r="CDX20" s="136"/>
      <c r="CDY20" s="136"/>
      <c r="CDZ20" s="136"/>
      <c r="CEA20" s="136"/>
      <c r="CEB20" s="136"/>
      <c r="CEC20" s="136"/>
      <c r="CED20" s="136"/>
      <c r="CEE20" s="136"/>
      <c r="CEF20" s="136"/>
      <c r="CEG20" s="136"/>
      <c r="CEH20" s="136"/>
      <c r="CEI20" s="136"/>
      <c r="CEJ20" s="136"/>
      <c r="CEK20" s="136"/>
      <c r="CEL20" s="136"/>
      <c r="CEM20" s="136"/>
      <c r="CEN20" s="136"/>
      <c r="CEO20" s="136"/>
      <c r="CEP20" s="136"/>
      <c r="CEQ20" s="136"/>
      <c r="CER20" s="136"/>
      <c r="CES20" s="136"/>
      <c r="CET20" s="136"/>
      <c r="CEU20" s="136"/>
      <c r="CEV20" s="136"/>
      <c r="CEW20" s="136"/>
      <c r="CEX20" s="136"/>
      <c r="CEY20" s="136"/>
      <c r="CEZ20" s="136"/>
      <c r="CFA20" s="136"/>
      <c r="CFB20" s="136"/>
      <c r="CFC20" s="136"/>
      <c r="CFD20" s="136"/>
      <c r="CFE20" s="136"/>
      <c r="CFF20" s="136"/>
      <c r="CFG20" s="136"/>
      <c r="CFH20" s="136"/>
      <c r="CFI20" s="136"/>
      <c r="CFJ20" s="136"/>
      <c r="CFK20" s="136"/>
      <c r="CFL20" s="136"/>
      <c r="CFM20" s="136"/>
      <c r="CFN20" s="136"/>
      <c r="CFO20" s="136"/>
      <c r="CFP20" s="136"/>
      <c r="CFQ20" s="136"/>
      <c r="CFR20" s="136"/>
      <c r="CFS20" s="136"/>
      <c r="CFT20" s="136"/>
      <c r="CFU20" s="136"/>
      <c r="CFV20" s="136"/>
      <c r="CFW20" s="136"/>
      <c r="CFX20" s="136"/>
      <c r="CFY20" s="136"/>
      <c r="CFZ20" s="136"/>
      <c r="CGA20" s="136"/>
      <c r="CGB20" s="136"/>
      <c r="CGC20" s="136"/>
      <c r="CGD20" s="136"/>
      <c r="CGE20" s="136"/>
      <c r="CGF20" s="136"/>
      <c r="CGG20" s="136"/>
      <c r="CGH20" s="136"/>
      <c r="CGI20" s="136"/>
      <c r="CGJ20" s="136"/>
      <c r="CGK20" s="136"/>
      <c r="CGL20" s="136"/>
      <c r="CGM20" s="136"/>
      <c r="CGN20" s="136"/>
      <c r="CGO20" s="136"/>
      <c r="CGP20" s="136"/>
      <c r="CGQ20" s="136"/>
      <c r="CGR20" s="136"/>
      <c r="CGS20" s="136"/>
      <c r="CGT20" s="136"/>
      <c r="CGU20" s="136"/>
      <c r="CGV20" s="136"/>
      <c r="CGW20" s="136"/>
      <c r="CGX20" s="136"/>
      <c r="CGY20" s="136"/>
      <c r="CGZ20" s="136"/>
      <c r="CHA20" s="136"/>
      <c r="CHB20" s="136"/>
      <c r="CHC20" s="136"/>
      <c r="CHD20" s="136"/>
      <c r="CHE20" s="136"/>
      <c r="CHF20" s="136"/>
      <c r="CHG20" s="136"/>
      <c r="CHH20" s="136"/>
      <c r="CHI20" s="136"/>
      <c r="CHJ20" s="136"/>
      <c r="CHK20" s="136"/>
      <c r="CHL20" s="136"/>
      <c r="CHM20" s="136"/>
      <c r="CHN20" s="136"/>
      <c r="CHO20" s="136"/>
      <c r="CHP20" s="136"/>
      <c r="CHQ20" s="136"/>
      <c r="CHR20" s="136"/>
      <c r="CHS20" s="136"/>
      <c r="CHT20" s="136"/>
      <c r="CHU20" s="136"/>
      <c r="CHV20" s="136"/>
      <c r="CHW20" s="136"/>
      <c r="CHX20" s="136"/>
      <c r="CHY20" s="136"/>
      <c r="CHZ20" s="136"/>
      <c r="CIA20" s="136"/>
      <c r="CIB20" s="136"/>
      <c r="CIC20" s="136"/>
      <c r="CID20" s="136"/>
      <c r="CIE20" s="136"/>
      <c r="CIF20" s="136"/>
      <c r="CIG20" s="136"/>
      <c r="CIH20" s="136"/>
      <c r="CII20" s="136"/>
      <c r="CIJ20" s="136"/>
      <c r="CIK20" s="136"/>
      <c r="CIL20" s="136"/>
      <c r="CIM20" s="136"/>
      <c r="CIN20" s="136"/>
      <c r="CIO20" s="136"/>
      <c r="CIP20" s="136"/>
      <c r="CIQ20" s="136"/>
      <c r="CIR20" s="136"/>
      <c r="CIS20" s="136"/>
      <c r="CIT20" s="136"/>
      <c r="CIU20" s="136"/>
      <c r="CIV20" s="136"/>
      <c r="CIW20" s="136"/>
      <c r="CIX20" s="136"/>
      <c r="CIY20" s="136"/>
      <c r="CIZ20" s="136"/>
      <c r="CJA20" s="136"/>
      <c r="CJB20" s="136"/>
      <c r="CJC20" s="136"/>
      <c r="CJD20" s="136"/>
      <c r="CJE20" s="136"/>
      <c r="CJF20" s="136"/>
      <c r="CJG20" s="136"/>
      <c r="CJH20" s="136"/>
      <c r="CJI20" s="136"/>
      <c r="CJJ20" s="136"/>
      <c r="CJK20" s="136"/>
      <c r="CJL20" s="136"/>
      <c r="CJM20" s="136"/>
      <c r="CJN20" s="136"/>
      <c r="CJO20" s="136"/>
      <c r="CJP20" s="136"/>
      <c r="CJQ20" s="136"/>
      <c r="CJR20" s="136"/>
      <c r="CJS20" s="136"/>
      <c r="CJT20" s="136"/>
      <c r="CJU20" s="136"/>
      <c r="CJV20" s="136"/>
      <c r="CJW20" s="136"/>
      <c r="CJX20" s="136"/>
      <c r="CJY20" s="136"/>
      <c r="CJZ20" s="136"/>
      <c r="CKA20" s="136"/>
      <c r="CKB20" s="136"/>
      <c r="CKC20" s="136"/>
      <c r="CKD20" s="136"/>
      <c r="CKE20" s="136"/>
      <c r="CKF20" s="136"/>
      <c r="CKG20" s="136"/>
      <c r="CKH20" s="136"/>
      <c r="CKI20" s="136"/>
      <c r="CKJ20" s="136"/>
      <c r="CKK20" s="136"/>
      <c r="CKL20" s="136"/>
      <c r="CKM20" s="136"/>
      <c r="CKN20" s="136"/>
      <c r="CKO20" s="136"/>
      <c r="CKP20" s="136"/>
      <c r="CKQ20" s="136"/>
      <c r="CKR20" s="136"/>
      <c r="CKS20" s="136"/>
      <c r="CKT20" s="136"/>
      <c r="CKU20" s="136"/>
      <c r="CKV20" s="136"/>
      <c r="CKW20" s="136"/>
      <c r="CKX20" s="136"/>
      <c r="CKY20" s="136"/>
      <c r="CKZ20" s="136"/>
      <c r="CLA20" s="136"/>
      <c r="CLB20" s="136"/>
      <c r="CLC20" s="136"/>
      <c r="CLD20" s="136"/>
      <c r="CLE20" s="136"/>
      <c r="CLF20" s="136"/>
      <c r="CLG20" s="136"/>
      <c r="CLH20" s="136"/>
      <c r="CLI20" s="136"/>
      <c r="CLJ20" s="136"/>
      <c r="CLK20" s="136"/>
      <c r="CLL20" s="136"/>
      <c r="CLM20" s="136"/>
      <c r="CLN20" s="136"/>
      <c r="CLO20" s="136"/>
      <c r="CLP20" s="136"/>
      <c r="CLQ20" s="136"/>
      <c r="CLR20" s="136"/>
      <c r="CLS20" s="136"/>
      <c r="CLT20" s="136"/>
      <c r="CLU20" s="136"/>
      <c r="CLV20" s="136"/>
      <c r="CLW20" s="136"/>
      <c r="CLX20" s="136"/>
      <c r="CLY20" s="136"/>
      <c r="CLZ20" s="136"/>
      <c r="CMA20" s="136"/>
      <c r="CMB20" s="136"/>
      <c r="CMC20" s="136"/>
      <c r="CMD20" s="136"/>
      <c r="CME20" s="136"/>
      <c r="CMF20" s="136"/>
      <c r="CMG20" s="136"/>
      <c r="CMH20" s="136"/>
      <c r="CMI20" s="136"/>
      <c r="CMJ20" s="136"/>
      <c r="CMK20" s="136"/>
      <c r="CML20" s="136"/>
      <c r="CMM20" s="136"/>
      <c r="CMN20" s="136"/>
      <c r="CMO20" s="136"/>
      <c r="CMP20" s="136"/>
      <c r="CMQ20" s="136"/>
      <c r="CMR20" s="136"/>
      <c r="CMS20" s="136"/>
      <c r="CMT20" s="136"/>
      <c r="CMU20" s="136"/>
      <c r="CMV20" s="136"/>
      <c r="CMW20" s="136"/>
      <c r="CMX20" s="136"/>
      <c r="CMY20" s="136"/>
      <c r="CMZ20" s="136"/>
      <c r="CNA20" s="136"/>
      <c r="CNB20" s="136"/>
      <c r="CNC20" s="136"/>
      <c r="CND20" s="136"/>
      <c r="CNE20" s="136"/>
      <c r="CNF20" s="136"/>
      <c r="CNG20" s="136"/>
      <c r="CNH20" s="136"/>
      <c r="CNI20" s="136"/>
      <c r="CNJ20" s="136"/>
      <c r="CNK20" s="136"/>
      <c r="CNL20" s="136"/>
      <c r="CNM20" s="136"/>
      <c r="CNN20" s="136"/>
      <c r="CNO20" s="136"/>
      <c r="CNP20" s="136"/>
      <c r="CNQ20" s="136"/>
      <c r="CNR20" s="136"/>
      <c r="CNS20" s="136"/>
      <c r="CNT20" s="136"/>
      <c r="CNU20" s="136"/>
      <c r="CNV20" s="136"/>
      <c r="CNW20" s="136"/>
      <c r="CNX20" s="136"/>
      <c r="CNY20" s="136"/>
      <c r="CNZ20" s="136"/>
      <c r="COA20" s="136"/>
      <c r="COB20" s="136"/>
      <c r="COC20" s="136"/>
      <c r="COD20" s="136"/>
      <c r="COE20" s="136"/>
      <c r="COF20" s="136"/>
      <c r="COG20" s="136"/>
      <c r="COH20" s="136"/>
      <c r="COI20" s="136"/>
      <c r="COJ20" s="136"/>
      <c r="COK20" s="136"/>
      <c r="COL20" s="136"/>
      <c r="COM20" s="136"/>
      <c r="CON20" s="136"/>
      <c r="COO20" s="136"/>
      <c r="COP20" s="136"/>
      <c r="COQ20" s="136"/>
      <c r="COR20" s="136"/>
      <c r="COS20" s="136"/>
      <c r="COT20" s="136"/>
      <c r="COU20" s="136"/>
      <c r="COV20" s="136"/>
      <c r="COW20" s="136"/>
      <c r="COX20" s="136"/>
      <c r="COY20" s="136"/>
      <c r="COZ20" s="136"/>
      <c r="CPA20" s="136"/>
      <c r="CPB20" s="136"/>
      <c r="CPC20" s="136"/>
      <c r="CPD20" s="136"/>
      <c r="CPE20" s="136"/>
      <c r="CPF20" s="136"/>
      <c r="CPG20" s="136"/>
      <c r="CPH20" s="136"/>
      <c r="CPI20" s="136"/>
      <c r="CPJ20" s="136"/>
      <c r="CPK20" s="136"/>
      <c r="CPL20" s="136"/>
      <c r="CPM20" s="136"/>
      <c r="CPN20" s="136"/>
      <c r="CPO20" s="136"/>
      <c r="CPP20" s="136"/>
      <c r="CPQ20" s="136"/>
      <c r="CPR20" s="136"/>
      <c r="CPS20" s="136"/>
      <c r="CPT20" s="136"/>
      <c r="CPU20" s="136"/>
      <c r="CPV20" s="136"/>
      <c r="CPW20" s="136"/>
      <c r="CPX20" s="136"/>
      <c r="CPY20" s="136"/>
      <c r="CPZ20" s="136"/>
      <c r="CQA20" s="136"/>
      <c r="CQB20" s="136"/>
      <c r="CQC20" s="136"/>
      <c r="CQD20" s="136"/>
      <c r="CQE20" s="136"/>
      <c r="CQF20" s="136"/>
      <c r="CQG20" s="136"/>
      <c r="CQH20" s="136"/>
      <c r="CQI20" s="136"/>
      <c r="CQJ20" s="136"/>
      <c r="CQK20" s="136"/>
      <c r="CQL20" s="136"/>
      <c r="CQM20" s="136"/>
      <c r="CQN20" s="136"/>
      <c r="CQO20" s="136"/>
      <c r="CQP20" s="136"/>
      <c r="CQQ20" s="136"/>
      <c r="CQR20" s="136"/>
      <c r="CQS20" s="136"/>
      <c r="CQT20" s="136"/>
      <c r="CQU20" s="136"/>
      <c r="CQV20" s="136"/>
      <c r="CQW20" s="136"/>
      <c r="CQX20" s="136"/>
      <c r="CQY20" s="136"/>
      <c r="CQZ20" s="136"/>
      <c r="CRA20" s="136"/>
      <c r="CRB20" s="136"/>
      <c r="CRC20" s="136"/>
      <c r="CRD20" s="136"/>
      <c r="CRE20" s="136"/>
      <c r="CRF20" s="136"/>
      <c r="CRG20" s="136"/>
      <c r="CRH20" s="136"/>
      <c r="CRI20" s="136"/>
      <c r="CRJ20" s="136"/>
      <c r="CRK20" s="136"/>
      <c r="CRL20" s="136"/>
      <c r="CRM20" s="136"/>
      <c r="CRN20" s="136"/>
      <c r="CRO20" s="136"/>
      <c r="CRP20" s="136"/>
      <c r="CRQ20" s="136"/>
      <c r="CRR20" s="136"/>
      <c r="CRS20" s="136"/>
      <c r="CRT20" s="136"/>
      <c r="CRU20" s="136"/>
      <c r="CRV20" s="136"/>
      <c r="CRW20" s="136"/>
      <c r="CRX20" s="136"/>
      <c r="CRY20" s="136"/>
      <c r="CRZ20" s="136"/>
      <c r="CSA20" s="136"/>
      <c r="CSB20" s="136"/>
      <c r="CSC20" s="136"/>
      <c r="CSD20" s="136"/>
      <c r="CSE20" s="136"/>
      <c r="CSF20" s="136"/>
      <c r="CSG20" s="136"/>
      <c r="CSH20" s="136"/>
      <c r="CSI20" s="136"/>
      <c r="CSJ20" s="136"/>
      <c r="CSK20" s="136"/>
      <c r="CSL20" s="136"/>
      <c r="CSM20" s="136"/>
      <c r="CSN20" s="136"/>
      <c r="CSO20" s="136"/>
      <c r="CSP20" s="136"/>
      <c r="CSQ20" s="136"/>
      <c r="CSR20" s="136"/>
      <c r="CSS20" s="136"/>
      <c r="CST20" s="136"/>
      <c r="CSU20" s="136"/>
      <c r="CSV20" s="136"/>
      <c r="CSW20" s="136"/>
      <c r="CSX20" s="136"/>
      <c r="CSY20" s="136"/>
      <c r="CSZ20" s="136"/>
      <c r="CTA20" s="136"/>
      <c r="CTB20" s="136"/>
      <c r="CTC20" s="136"/>
      <c r="CTD20" s="136"/>
      <c r="CTE20" s="136"/>
      <c r="CTF20" s="136"/>
      <c r="CTG20" s="136"/>
      <c r="CTH20" s="136"/>
      <c r="CTI20" s="136"/>
      <c r="CTJ20" s="136"/>
      <c r="CTK20" s="136"/>
      <c r="CTL20" s="136"/>
      <c r="CTM20" s="136"/>
      <c r="CTN20" s="136"/>
      <c r="CTO20" s="136"/>
      <c r="CTP20" s="136"/>
      <c r="CTQ20" s="136"/>
      <c r="CTR20" s="136"/>
      <c r="CTS20" s="136"/>
      <c r="CTT20" s="136"/>
      <c r="CTU20" s="136"/>
      <c r="CTV20" s="136"/>
      <c r="CTW20" s="136"/>
      <c r="CTX20" s="136"/>
      <c r="CTY20" s="136"/>
      <c r="CTZ20" s="136"/>
      <c r="CUA20" s="136"/>
      <c r="CUB20" s="136"/>
      <c r="CUC20" s="136"/>
      <c r="CUD20" s="136"/>
      <c r="CUE20" s="136"/>
      <c r="CUF20" s="136"/>
      <c r="CUG20" s="136"/>
      <c r="CUH20" s="136"/>
      <c r="CUI20" s="136"/>
      <c r="CUJ20" s="136"/>
      <c r="CUK20" s="136"/>
      <c r="CUL20" s="136"/>
      <c r="CUM20" s="136"/>
      <c r="CUN20" s="136"/>
      <c r="CUO20" s="136"/>
      <c r="CUP20" s="136"/>
      <c r="CUQ20" s="136"/>
      <c r="CUR20" s="136"/>
      <c r="CUS20" s="136"/>
      <c r="CUT20" s="136"/>
      <c r="CUU20" s="136"/>
      <c r="CUV20" s="136"/>
      <c r="CUW20" s="136"/>
      <c r="CUX20" s="136"/>
      <c r="CUY20" s="136"/>
      <c r="CUZ20" s="136"/>
      <c r="CVA20" s="136"/>
      <c r="CVB20" s="136"/>
      <c r="CVC20" s="136"/>
      <c r="CVD20" s="136"/>
      <c r="CVE20" s="136"/>
      <c r="CVF20" s="136"/>
      <c r="CVG20" s="136"/>
      <c r="CVH20" s="136"/>
      <c r="CVI20" s="136"/>
      <c r="CVJ20" s="136"/>
      <c r="CVK20" s="136"/>
      <c r="CVL20" s="136"/>
      <c r="CVM20" s="136"/>
      <c r="CVN20" s="136"/>
      <c r="CVO20" s="136"/>
      <c r="CVP20" s="136"/>
      <c r="CVQ20" s="136"/>
      <c r="CVR20" s="136"/>
      <c r="CVS20" s="136"/>
      <c r="CVT20" s="136"/>
      <c r="CVU20" s="136"/>
      <c r="CVV20" s="136"/>
      <c r="CVW20" s="136"/>
      <c r="CVX20" s="136"/>
      <c r="CVY20" s="136"/>
      <c r="CVZ20" s="136"/>
      <c r="CWA20" s="136"/>
      <c r="CWB20" s="136"/>
      <c r="CWC20" s="136"/>
      <c r="CWD20" s="136"/>
      <c r="CWE20" s="136"/>
      <c r="CWF20" s="136"/>
      <c r="CWG20" s="136"/>
      <c r="CWH20" s="136"/>
      <c r="CWI20" s="136"/>
      <c r="CWJ20" s="136"/>
      <c r="CWK20" s="136"/>
      <c r="CWL20" s="136"/>
      <c r="CWM20" s="136"/>
      <c r="CWN20" s="136"/>
      <c r="CWO20" s="136"/>
      <c r="CWP20" s="136"/>
      <c r="CWQ20" s="136"/>
      <c r="CWR20" s="136"/>
      <c r="CWS20" s="136"/>
      <c r="CWT20" s="136"/>
      <c r="CWU20" s="136"/>
      <c r="CWV20" s="136"/>
      <c r="CWW20" s="136"/>
      <c r="CWX20" s="136"/>
      <c r="CWY20" s="136"/>
      <c r="CWZ20" s="136"/>
      <c r="CXA20" s="136"/>
      <c r="CXB20" s="136"/>
      <c r="CXC20" s="136"/>
      <c r="CXD20" s="136"/>
      <c r="CXE20" s="136"/>
      <c r="CXF20" s="136"/>
      <c r="CXG20" s="136"/>
      <c r="CXH20" s="136"/>
      <c r="CXI20" s="136"/>
      <c r="CXJ20" s="136"/>
      <c r="CXK20" s="136"/>
      <c r="CXL20" s="136"/>
      <c r="CXM20" s="136"/>
      <c r="CXN20" s="136"/>
      <c r="CXO20" s="136"/>
      <c r="CXP20" s="136"/>
      <c r="CXQ20" s="136"/>
      <c r="CXR20" s="136"/>
      <c r="CXS20" s="136"/>
      <c r="CXT20" s="136"/>
      <c r="CXU20" s="136"/>
      <c r="CXV20" s="136"/>
      <c r="CXW20" s="136"/>
      <c r="CXX20" s="136"/>
      <c r="CXY20" s="136"/>
      <c r="CXZ20" s="136"/>
      <c r="CYA20" s="136"/>
      <c r="CYB20" s="136"/>
      <c r="CYC20" s="136"/>
      <c r="CYD20" s="136"/>
      <c r="CYE20" s="136"/>
      <c r="CYF20" s="136"/>
      <c r="CYG20" s="136"/>
      <c r="CYH20" s="136"/>
      <c r="CYI20" s="136"/>
      <c r="CYJ20" s="136"/>
      <c r="CYK20" s="136"/>
      <c r="CYL20" s="136"/>
      <c r="CYM20" s="136"/>
      <c r="CYN20" s="136"/>
      <c r="CYO20" s="136"/>
      <c r="CYP20" s="136"/>
      <c r="CYQ20" s="136"/>
      <c r="CYR20" s="136"/>
      <c r="CYS20" s="136"/>
      <c r="CYT20" s="136"/>
      <c r="CYU20" s="136"/>
      <c r="CYV20" s="136"/>
      <c r="CYW20" s="136"/>
      <c r="CYX20" s="136"/>
      <c r="CYY20" s="136"/>
      <c r="CYZ20" s="136"/>
      <c r="CZA20" s="136"/>
      <c r="CZB20" s="136"/>
      <c r="CZC20" s="136"/>
      <c r="CZD20" s="136"/>
      <c r="CZE20" s="136"/>
      <c r="CZF20" s="136"/>
      <c r="CZG20" s="136"/>
      <c r="CZH20" s="136"/>
      <c r="CZI20" s="136"/>
      <c r="CZJ20" s="136"/>
      <c r="CZK20" s="136"/>
      <c r="CZL20" s="136"/>
      <c r="CZM20" s="136"/>
      <c r="CZN20" s="136"/>
      <c r="CZO20" s="136"/>
      <c r="CZP20" s="136"/>
      <c r="CZQ20" s="136"/>
      <c r="CZR20" s="136"/>
      <c r="CZS20" s="136"/>
      <c r="CZT20" s="136"/>
      <c r="CZU20" s="136"/>
      <c r="CZV20" s="136"/>
      <c r="CZW20" s="136"/>
      <c r="CZX20" s="136"/>
      <c r="CZY20" s="136"/>
      <c r="CZZ20" s="136"/>
      <c r="DAA20" s="136"/>
      <c r="DAB20" s="136"/>
      <c r="DAC20" s="136"/>
      <c r="DAD20" s="136"/>
      <c r="DAE20" s="136"/>
      <c r="DAF20" s="136"/>
      <c r="DAG20" s="136"/>
      <c r="DAH20" s="136"/>
      <c r="DAI20" s="136"/>
      <c r="DAJ20" s="136"/>
      <c r="DAK20" s="136"/>
      <c r="DAL20" s="136"/>
      <c r="DAM20" s="136"/>
      <c r="DAN20" s="136"/>
      <c r="DAO20" s="136"/>
      <c r="DAP20" s="136"/>
      <c r="DAQ20" s="136"/>
      <c r="DAR20" s="136"/>
      <c r="DAS20" s="136"/>
      <c r="DAT20" s="136"/>
      <c r="DAU20" s="136"/>
      <c r="DAV20" s="136"/>
      <c r="DAW20" s="136"/>
      <c r="DAX20" s="136"/>
      <c r="DAY20" s="136"/>
      <c r="DAZ20" s="136"/>
      <c r="DBA20" s="136"/>
      <c r="DBB20" s="136"/>
      <c r="DBC20" s="136"/>
      <c r="DBD20" s="136"/>
      <c r="DBE20" s="136"/>
      <c r="DBF20" s="136"/>
      <c r="DBG20" s="136"/>
      <c r="DBH20" s="136"/>
      <c r="DBI20" s="136"/>
      <c r="DBJ20" s="136"/>
      <c r="DBK20" s="136"/>
      <c r="DBL20" s="136"/>
      <c r="DBM20" s="136"/>
      <c r="DBN20" s="136"/>
      <c r="DBO20" s="136"/>
      <c r="DBP20" s="136"/>
      <c r="DBQ20" s="136"/>
      <c r="DBR20" s="136"/>
      <c r="DBS20" s="136"/>
      <c r="DBT20" s="136"/>
      <c r="DBU20" s="136"/>
      <c r="DBV20" s="136"/>
      <c r="DBW20" s="136"/>
      <c r="DBX20" s="136"/>
      <c r="DBY20" s="136"/>
      <c r="DBZ20" s="136"/>
      <c r="DCA20" s="136"/>
      <c r="DCB20" s="136"/>
      <c r="DCC20" s="136"/>
      <c r="DCD20" s="136"/>
      <c r="DCE20" s="136"/>
      <c r="DCF20" s="136"/>
      <c r="DCG20" s="136"/>
      <c r="DCH20" s="136"/>
      <c r="DCI20" s="136"/>
      <c r="DCJ20" s="136"/>
      <c r="DCK20" s="136"/>
      <c r="DCL20" s="136"/>
      <c r="DCM20" s="136"/>
      <c r="DCN20" s="136"/>
      <c r="DCO20" s="136"/>
      <c r="DCP20" s="136"/>
      <c r="DCQ20" s="136"/>
      <c r="DCR20" s="136"/>
      <c r="DCS20" s="136"/>
      <c r="DCT20" s="136"/>
      <c r="DCU20" s="136"/>
      <c r="DCV20" s="136"/>
      <c r="DCW20" s="136"/>
      <c r="DCX20" s="136"/>
      <c r="DCY20" s="136"/>
      <c r="DCZ20" s="136"/>
      <c r="DDA20" s="136"/>
      <c r="DDB20" s="136"/>
      <c r="DDC20" s="136"/>
      <c r="DDD20" s="136"/>
      <c r="DDE20" s="136"/>
      <c r="DDF20" s="136"/>
      <c r="DDG20" s="136"/>
      <c r="DDH20" s="136"/>
      <c r="DDI20" s="136"/>
      <c r="DDJ20" s="136"/>
      <c r="DDK20" s="136"/>
      <c r="DDL20" s="136"/>
      <c r="DDM20" s="136"/>
      <c r="DDN20" s="136"/>
      <c r="DDO20" s="136"/>
      <c r="DDP20" s="136"/>
      <c r="DDQ20" s="136"/>
      <c r="DDR20" s="136"/>
      <c r="DDS20" s="136"/>
      <c r="DDT20" s="136"/>
      <c r="DDU20" s="136"/>
      <c r="DDV20" s="136"/>
      <c r="DDW20" s="136"/>
      <c r="DDX20" s="136"/>
      <c r="DDY20" s="136"/>
      <c r="DDZ20" s="136"/>
      <c r="DEA20" s="136"/>
      <c r="DEB20" s="136"/>
      <c r="DEC20" s="136"/>
      <c r="DED20" s="136"/>
      <c r="DEE20" s="136"/>
      <c r="DEF20" s="136"/>
      <c r="DEG20" s="136"/>
      <c r="DEH20" s="136"/>
      <c r="DEI20" s="136"/>
      <c r="DEJ20" s="136"/>
      <c r="DEK20" s="136"/>
      <c r="DEL20" s="136"/>
      <c r="DEM20" s="136"/>
      <c r="DEN20" s="136"/>
      <c r="DEO20" s="136"/>
      <c r="DEP20" s="136"/>
      <c r="DEQ20" s="136"/>
      <c r="DER20" s="136"/>
      <c r="DES20" s="136"/>
      <c r="DET20" s="136"/>
      <c r="DEU20" s="136"/>
      <c r="DEV20" s="136"/>
      <c r="DEW20" s="136"/>
      <c r="DEX20" s="136"/>
      <c r="DEY20" s="136"/>
      <c r="DEZ20" s="136"/>
      <c r="DFA20" s="136"/>
      <c r="DFB20" s="136"/>
      <c r="DFC20" s="136"/>
      <c r="DFD20" s="136"/>
      <c r="DFE20" s="136"/>
      <c r="DFF20" s="136"/>
      <c r="DFG20" s="136"/>
      <c r="DFH20" s="136"/>
      <c r="DFI20" s="136"/>
      <c r="DFJ20" s="136"/>
      <c r="DFK20" s="136"/>
      <c r="DFL20" s="136"/>
      <c r="DFM20" s="136"/>
      <c r="DFN20" s="136"/>
      <c r="DFO20" s="136"/>
      <c r="DFP20" s="136"/>
      <c r="DFQ20" s="136"/>
      <c r="DFR20" s="136"/>
      <c r="DFS20" s="136"/>
      <c r="DFT20" s="136"/>
      <c r="DFU20" s="136"/>
      <c r="DFV20" s="136"/>
      <c r="DFW20" s="136"/>
      <c r="DFX20" s="136"/>
      <c r="DFY20" s="136"/>
      <c r="DFZ20" s="136"/>
      <c r="DGA20" s="136"/>
      <c r="DGB20" s="136"/>
      <c r="DGC20" s="136"/>
      <c r="DGD20" s="136"/>
      <c r="DGE20" s="136"/>
      <c r="DGF20" s="136"/>
      <c r="DGG20" s="136"/>
      <c r="DGH20" s="136"/>
      <c r="DGI20" s="136"/>
      <c r="DGJ20" s="136"/>
      <c r="DGK20" s="136"/>
      <c r="DGL20" s="136"/>
      <c r="DGM20" s="136"/>
      <c r="DGN20" s="136"/>
      <c r="DGO20" s="136"/>
      <c r="DGP20" s="136"/>
      <c r="DGQ20" s="136"/>
      <c r="DGR20" s="136"/>
      <c r="DGS20" s="136"/>
      <c r="DGT20" s="136"/>
      <c r="DGU20" s="136"/>
      <c r="DGV20" s="136"/>
      <c r="DGW20" s="136"/>
      <c r="DGX20" s="136"/>
      <c r="DGY20" s="136"/>
      <c r="DGZ20" s="136"/>
      <c r="DHA20" s="136"/>
      <c r="DHB20" s="136"/>
      <c r="DHC20" s="136"/>
      <c r="DHD20" s="136"/>
      <c r="DHE20" s="136"/>
      <c r="DHF20" s="136"/>
      <c r="DHG20" s="136"/>
      <c r="DHH20" s="136"/>
      <c r="DHI20" s="136"/>
      <c r="DHJ20" s="136"/>
      <c r="DHK20" s="136"/>
      <c r="DHL20" s="136"/>
      <c r="DHM20" s="136"/>
      <c r="DHN20" s="136"/>
      <c r="DHO20" s="136"/>
      <c r="DHP20" s="136"/>
      <c r="DHQ20" s="136"/>
      <c r="DHR20" s="136"/>
      <c r="DHS20" s="136"/>
      <c r="DHT20" s="136"/>
      <c r="DHU20" s="136"/>
      <c r="DHV20" s="136"/>
      <c r="DHW20" s="136"/>
      <c r="DHX20" s="136"/>
      <c r="DHY20" s="136"/>
      <c r="DHZ20" s="136"/>
      <c r="DIA20" s="136"/>
      <c r="DIB20" s="136"/>
      <c r="DIC20" s="136"/>
      <c r="DID20" s="136"/>
      <c r="DIE20" s="136"/>
      <c r="DIF20" s="136"/>
      <c r="DIG20" s="136"/>
      <c r="DIH20" s="136"/>
      <c r="DII20" s="136"/>
      <c r="DIJ20" s="136"/>
      <c r="DIK20" s="136"/>
      <c r="DIL20" s="136"/>
      <c r="DIM20" s="136"/>
      <c r="DIN20" s="136"/>
      <c r="DIO20" s="136"/>
      <c r="DIP20" s="136"/>
      <c r="DIQ20" s="136"/>
      <c r="DIR20" s="136"/>
      <c r="DIS20" s="136"/>
      <c r="DIT20" s="136"/>
      <c r="DIU20" s="136"/>
      <c r="DIV20" s="136"/>
      <c r="DIW20" s="136"/>
      <c r="DIX20" s="136"/>
      <c r="DIY20" s="136"/>
      <c r="DIZ20" s="136"/>
      <c r="DJA20" s="136"/>
      <c r="DJB20" s="136"/>
      <c r="DJC20" s="136"/>
      <c r="DJD20" s="136"/>
      <c r="DJE20" s="136"/>
      <c r="DJF20" s="136"/>
      <c r="DJG20" s="136"/>
      <c r="DJH20" s="136"/>
      <c r="DJI20" s="136"/>
      <c r="DJJ20" s="136"/>
      <c r="DJK20" s="136"/>
      <c r="DJL20" s="136"/>
      <c r="DJM20" s="136"/>
      <c r="DJN20" s="136"/>
      <c r="DJO20" s="136"/>
      <c r="DJP20" s="136"/>
      <c r="DJQ20" s="136"/>
      <c r="DJR20" s="136"/>
      <c r="DJS20" s="136"/>
      <c r="DJT20" s="136"/>
      <c r="DJU20" s="136"/>
      <c r="DJV20" s="136"/>
      <c r="DJW20" s="136"/>
      <c r="DJX20" s="136"/>
      <c r="DJY20" s="136"/>
      <c r="DJZ20" s="136"/>
      <c r="DKA20" s="136"/>
      <c r="DKB20" s="136"/>
      <c r="DKC20" s="136"/>
      <c r="DKD20" s="136"/>
      <c r="DKE20" s="136"/>
      <c r="DKF20" s="136"/>
      <c r="DKG20" s="136"/>
      <c r="DKH20" s="136"/>
      <c r="DKI20" s="136"/>
      <c r="DKJ20" s="136"/>
      <c r="DKK20" s="136"/>
      <c r="DKL20" s="136"/>
      <c r="DKM20" s="136"/>
      <c r="DKN20" s="136"/>
      <c r="DKO20" s="136"/>
      <c r="DKP20" s="136"/>
      <c r="DKQ20" s="136"/>
      <c r="DKR20" s="136"/>
      <c r="DKS20" s="136"/>
      <c r="DKT20" s="136"/>
      <c r="DKU20" s="136"/>
      <c r="DKV20" s="136"/>
      <c r="DKW20" s="136"/>
      <c r="DKX20" s="136"/>
      <c r="DKY20" s="136"/>
      <c r="DKZ20" s="136"/>
      <c r="DLA20" s="136"/>
      <c r="DLB20" s="136"/>
      <c r="DLC20" s="136"/>
      <c r="DLD20" s="136"/>
      <c r="DLE20" s="136"/>
      <c r="DLF20" s="136"/>
      <c r="DLG20" s="136"/>
      <c r="DLH20" s="136"/>
      <c r="DLI20" s="136"/>
      <c r="DLJ20" s="136"/>
      <c r="DLK20" s="136"/>
      <c r="DLL20" s="136"/>
      <c r="DLM20" s="136"/>
      <c r="DLN20" s="136"/>
      <c r="DLO20" s="136"/>
      <c r="DLP20" s="136"/>
      <c r="DLQ20" s="136"/>
      <c r="DLR20" s="136"/>
      <c r="DLS20" s="136"/>
      <c r="DLT20" s="136"/>
      <c r="DLU20" s="136"/>
      <c r="DLV20" s="136"/>
      <c r="DLW20" s="136"/>
      <c r="DLX20" s="136"/>
      <c r="DLY20" s="136"/>
      <c r="DLZ20" s="136"/>
      <c r="DMA20" s="136"/>
      <c r="DMB20" s="136"/>
      <c r="DMC20" s="136"/>
      <c r="DMD20" s="136"/>
      <c r="DME20" s="136"/>
      <c r="DMF20" s="136"/>
      <c r="DMG20" s="136"/>
      <c r="DMH20" s="136"/>
      <c r="DMI20" s="136"/>
      <c r="DMJ20" s="136"/>
      <c r="DMK20" s="136"/>
      <c r="DML20" s="136"/>
      <c r="DMM20" s="136"/>
      <c r="DMN20" s="136"/>
      <c r="DMO20" s="136"/>
      <c r="DMP20" s="136"/>
      <c r="DMQ20" s="136"/>
      <c r="DMR20" s="136"/>
      <c r="DMS20" s="136"/>
      <c r="DMT20" s="136"/>
      <c r="DMU20" s="136"/>
      <c r="DMV20" s="136"/>
      <c r="DMW20" s="136"/>
      <c r="DMX20" s="136"/>
      <c r="DMY20" s="136"/>
      <c r="DMZ20" s="136"/>
      <c r="DNA20" s="136"/>
      <c r="DNB20" s="136"/>
      <c r="DNC20" s="136"/>
      <c r="DND20" s="136"/>
      <c r="DNE20" s="136"/>
      <c r="DNF20" s="136"/>
      <c r="DNG20" s="136"/>
      <c r="DNH20" s="136"/>
      <c r="DNI20" s="136"/>
      <c r="DNJ20" s="136"/>
      <c r="DNK20" s="136"/>
      <c r="DNL20" s="136"/>
      <c r="DNM20" s="136"/>
      <c r="DNN20" s="136"/>
      <c r="DNO20" s="136"/>
      <c r="DNP20" s="136"/>
      <c r="DNQ20" s="136"/>
      <c r="DNR20" s="136"/>
      <c r="DNS20" s="136"/>
      <c r="DNT20" s="136"/>
      <c r="DNU20" s="136"/>
      <c r="DNV20" s="136"/>
      <c r="DNW20" s="136"/>
      <c r="DNX20" s="136"/>
      <c r="DNY20" s="136"/>
      <c r="DNZ20" s="136"/>
      <c r="DOA20" s="136"/>
      <c r="DOB20" s="136"/>
      <c r="DOC20" s="136"/>
      <c r="DOD20" s="136"/>
      <c r="DOE20" s="136"/>
      <c r="DOF20" s="136"/>
      <c r="DOG20" s="136"/>
      <c r="DOH20" s="136"/>
      <c r="DOI20" s="136"/>
      <c r="DOJ20" s="136"/>
      <c r="DOK20" s="136"/>
      <c r="DOL20" s="136"/>
      <c r="DOM20" s="136"/>
      <c r="DON20" s="136"/>
      <c r="DOO20" s="136"/>
      <c r="DOP20" s="136"/>
      <c r="DOQ20" s="136"/>
      <c r="DOR20" s="136"/>
      <c r="DOS20" s="136"/>
      <c r="DOT20" s="136"/>
      <c r="DOU20" s="136"/>
      <c r="DOV20" s="136"/>
      <c r="DOW20" s="136"/>
      <c r="DOX20" s="136"/>
      <c r="DOY20" s="136"/>
      <c r="DOZ20" s="136"/>
      <c r="DPA20" s="136"/>
      <c r="DPB20" s="136"/>
      <c r="DPC20" s="136"/>
      <c r="DPD20" s="136"/>
      <c r="DPE20" s="136"/>
      <c r="DPF20" s="136"/>
      <c r="DPG20" s="136"/>
      <c r="DPH20" s="136"/>
      <c r="DPI20" s="136"/>
      <c r="DPJ20" s="136"/>
      <c r="DPK20" s="136"/>
      <c r="DPL20" s="136"/>
      <c r="DPM20" s="136"/>
      <c r="DPN20" s="136"/>
      <c r="DPO20" s="136"/>
      <c r="DPP20" s="136"/>
      <c r="DPQ20" s="136"/>
      <c r="DPR20" s="136"/>
      <c r="DPS20" s="136"/>
      <c r="DPT20" s="136"/>
      <c r="DPU20" s="136"/>
      <c r="DPV20" s="136"/>
      <c r="DPW20" s="136"/>
      <c r="DPX20" s="136"/>
      <c r="DPY20" s="136"/>
      <c r="DPZ20" s="136"/>
      <c r="DQA20" s="136"/>
      <c r="DQB20" s="136"/>
      <c r="DQC20" s="136"/>
      <c r="DQD20" s="136"/>
      <c r="DQE20" s="136"/>
      <c r="DQF20" s="136"/>
      <c r="DQG20" s="136"/>
      <c r="DQH20" s="136"/>
      <c r="DQI20" s="136"/>
      <c r="DQJ20" s="136"/>
      <c r="DQK20" s="136"/>
      <c r="DQL20" s="136"/>
      <c r="DQM20" s="136"/>
      <c r="DQN20" s="136"/>
      <c r="DQO20" s="136"/>
      <c r="DQP20" s="136"/>
      <c r="DQQ20" s="136"/>
      <c r="DQR20" s="136"/>
      <c r="DQS20" s="136"/>
      <c r="DQT20" s="136"/>
      <c r="DQU20" s="136"/>
      <c r="DQV20" s="136"/>
      <c r="DQW20" s="136"/>
      <c r="DQX20" s="136"/>
      <c r="DQY20" s="136"/>
      <c r="DQZ20" s="136"/>
      <c r="DRA20" s="136"/>
      <c r="DRB20" s="136"/>
      <c r="DRC20" s="136"/>
      <c r="DRD20" s="136"/>
      <c r="DRE20" s="136"/>
      <c r="DRF20" s="136"/>
      <c r="DRG20" s="136"/>
      <c r="DRH20" s="136"/>
      <c r="DRI20" s="136"/>
      <c r="DRJ20" s="136"/>
      <c r="DRK20" s="136"/>
      <c r="DRL20" s="136"/>
      <c r="DRM20" s="136"/>
      <c r="DRN20" s="136"/>
      <c r="DRO20" s="136"/>
      <c r="DRP20" s="136"/>
      <c r="DRQ20" s="136"/>
      <c r="DRR20" s="136"/>
      <c r="DRS20" s="136"/>
      <c r="DRT20" s="136"/>
      <c r="DRU20" s="136"/>
      <c r="DRV20" s="136"/>
      <c r="DRW20" s="136"/>
      <c r="DRX20" s="136"/>
      <c r="DRY20" s="136"/>
      <c r="DRZ20" s="136"/>
      <c r="DSA20" s="136"/>
      <c r="DSB20" s="136"/>
      <c r="DSC20" s="136"/>
      <c r="DSD20" s="136"/>
      <c r="DSE20" s="136"/>
      <c r="DSF20" s="136"/>
      <c r="DSG20" s="136"/>
      <c r="DSH20" s="136"/>
      <c r="DSI20" s="136"/>
      <c r="DSJ20" s="136"/>
      <c r="DSK20" s="136"/>
      <c r="DSL20" s="136"/>
      <c r="DSM20" s="136"/>
      <c r="DSN20" s="136"/>
      <c r="DSO20" s="136"/>
      <c r="DSP20" s="136"/>
      <c r="DSQ20" s="136"/>
      <c r="DSR20" s="136"/>
      <c r="DSS20" s="136"/>
      <c r="DST20" s="136"/>
      <c r="DSU20" s="136"/>
      <c r="DSV20" s="136"/>
      <c r="DSW20" s="136"/>
      <c r="DSX20" s="136"/>
      <c r="DSY20" s="136"/>
      <c r="DSZ20" s="136"/>
      <c r="DTA20" s="136"/>
      <c r="DTB20" s="136"/>
      <c r="DTC20" s="136"/>
      <c r="DTD20" s="136"/>
      <c r="DTE20" s="136"/>
      <c r="DTF20" s="136"/>
      <c r="DTG20" s="136"/>
      <c r="DTH20" s="136"/>
      <c r="DTI20" s="136"/>
      <c r="DTJ20" s="136"/>
      <c r="DTK20" s="136"/>
      <c r="DTL20" s="136"/>
      <c r="DTM20" s="136"/>
      <c r="DTN20" s="136"/>
      <c r="DTO20" s="136"/>
      <c r="DTP20" s="136"/>
      <c r="DTQ20" s="136"/>
      <c r="DTR20" s="136"/>
      <c r="DTS20" s="136"/>
      <c r="DTT20" s="136"/>
      <c r="DTU20" s="136"/>
      <c r="DTV20" s="136"/>
      <c r="DTW20" s="136"/>
      <c r="DTX20" s="136"/>
      <c r="DTY20" s="136"/>
      <c r="DTZ20" s="136"/>
      <c r="DUA20" s="136"/>
      <c r="DUB20" s="136"/>
      <c r="DUC20" s="136"/>
      <c r="DUD20" s="136"/>
      <c r="DUE20" s="136"/>
      <c r="DUF20" s="136"/>
      <c r="DUG20" s="136"/>
      <c r="DUH20" s="136"/>
      <c r="DUI20" s="136"/>
      <c r="DUJ20" s="136"/>
      <c r="DUK20" s="136"/>
      <c r="DUL20" s="136"/>
      <c r="DUM20" s="136"/>
      <c r="DUN20" s="136"/>
      <c r="DUO20" s="136"/>
      <c r="DUP20" s="136"/>
      <c r="DUQ20" s="136"/>
      <c r="DUR20" s="136"/>
      <c r="DUS20" s="136"/>
      <c r="DUT20" s="136"/>
      <c r="DUU20" s="136"/>
      <c r="DUV20" s="136"/>
      <c r="DUW20" s="136"/>
      <c r="DUX20" s="136"/>
      <c r="DUY20" s="136"/>
      <c r="DUZ20" s="136"/>
      <c r="DVA20" s="136"/>
      <c r="DVB20" s="136"/>
      <c r="DVC20" s="136"/>
      <c r="DVD20" s="136"/>
      <c r="DVE20" s="136"/>
      <c r="DVF20" s="136"/>
      <c r="DVG20" s="136"/>
      <c r="DVH20" s="136"/>
      <c r="DVI20" s="136"/>
      <c r="DVJ20" s="136"/>
      <c r="DVK20" s="136"/>
      <c r="DVL20" s="136"/>
      <c r="DVM20" s="136"/>
      <c r="DVN20" s="136"/>
      <c r="DVO20" s="136"/>
      <c r="DVP20" s="136"/>
      <c r="DVQ20" s="136"/>
      <c r="DVR20" s="136"/>
      <c r="DVS20" s="136"/>
      <c r="DVT20" s="136"/>
      <c r="DVU20" s="136"/>
      <c r="DVV20" s="136"/>
      <c r="DVW20" s="136"/>
      <c r="DVX20" s="136"/>
      <c r="DVY20" s="136"/>
      <c r="DVZ20" s="136"/>
      <c r="DWA20" s="136"/>
      <c r="DWB20" s="136"/>
      <c r="DWC20" s="136"/>
      <c r="DWD20" s="136"/>
      <c r="DWE20" s="136"/>
      <c r="DWF20" s="136"/>
      <c r="DWG20" s="136"/>
      <c r="DWH20" s="136"/>
      <c r="DWI20" s="136"/>
      <c r="DWJ20" s="136"/>
      <c r="DWK20" s="136"/>
      <c r="DWL20" s="136"/>
      <c r="DWM20" s="136"/>
      <c r="DWN20" s="136"/>
      <c r="DWO20" s="136"/>
      <c r="DWP20" s="136"/>
      <c r="DWQ20" s="136"/>
      <c r="DWR20" s="136"/>
      <c r="DWS20" s="136"/>
      <c r="DWT20" s="136"/>
      <c r="DWU20" s="136"/>
      <c r="DWV20" s="136"/>
      <c r="DWW20" s="136"/>
      <c r="DWX20" s="136"/>
      <c r="DWY20" s="136"/>
      <c r="DWZ20" s="136"/>
      <c r="DXA20" s="136"/>
      <c r="DXB20" s="136"/>
      <c r="DXC20" s="136"/>
      <c r="DXD20" s="136"/>
      <c r="DXE20" s="136"/>
      <c r="DXF20" s="136"/>
      <c r="DXG20" s="136"/>
      <c r="DXH20" s="136"/>
      <c r="DXI20" s="136"/>
      <c r="DXJ20" s="136"/>
      <c r="DXK20" s="136"/>
      <c r="DXL20" s="136"/>
      <c r="DXM20" s="136"/>
      <c r="DXN20" s="136"/>
      <c r="DXO20" s="136"/>
      <c r="DXP20" s="136"/>
      <c r="DXQ20" s="136"/>
      <c r="DXR20" s="136"/>
      <c r="DXS20" s="136"/>
      <c r="DXT20" s="136"/>
      <c r="DXU20" s="136"/>
      <c r="DXV20" s="136"/>
      <c r="DXW20" s="136"/>
      <c r="DXX20" s="136"/>
      <c r="DXY20" s="136"/>
      <c r="DXZ20" s="136"/>
      <c r="DYA20" s="136"/>
      <c r="DYB20" s="136"/>
      <c r="DYC20" s="136"/>
      <c r="DYD20" s="136"/>
      <c r="DYE20" s="136"/>
      <c r="DYF20" s="136"/>
      <c r="DYG20" s="136"/>
      <c r="DYH20" s="136"/>
      <c r="DYI20" s="136"/>
      <c r="DYJ20" s="136"/>
      <c r="DYK20" s="136"/>
      <c r="DYL20" s="136"/>
      <c r="DYM20" s="136"/>
      <c r="DYN20" s="136"/>
      <c r="DYO20" s="136"/>
      <c r="DYP20" s="136"/>
      <c r="DYQ20" s="136"/>
      <c r="DYR20" s="136"/>
      <c r="DYS20" s="136"/>
      <c r="DYT20" s="136"/>
      <c r="DYU20" s="136"/>
      <c r="DYV20" s="136"/>
      <c r="DYW20" s="136"/>
      <c r="DYX20" s="136"/>
      <c r="DYY20" s="136"/>
      <c r="DYZ20" s="136"/>
      <c r="DZA20" s="136"/>
      <c r="DZB20" s="136"/>
      <c r="DZC20" s="136"/>
      <c r="DZD20" s="136"/>
      <c r="DZE20" s="136"/>
      <c r="DZF20" s="136"/>
      <c r="DZG20" s="136"/>
      <c r="DZH20" s="136"/>
      <c r="DZI20" s="136"/>
      <c r="DZJ20" s="136"/>
      <c r="DZK20" s="136"/>
      <c r="DZL20" s="136"/>
      <c r="DZM20" s="136"/>
      <c r="DZN20" s="136"/>
      <c r="DZO20" s="136"/>
      <c r="DZP20" s="136"/>
      <c r="DZQ20" s="136"/>
      <c r="DZR20" s="136"/>
      <c r="DZS20" s="136"/>
      <c r="DZT20" s="136"/>
      <c r="DZU20" s="136"/>
      <c r="DZV20" s="136"/>
      <c r="DZW20" s="136"/>
      <c r="DZX20" s="136"/>
      <c r="DZY20" s="136"/>
      <c r="DZZ20" s="136"/>
      <c r="EAA20" s="136"/>
      <c r="EAB20" s="136"/>
      <c r="EAC20" s="136"/>
      <c r="EAD20" s="136"/>
      <c r="EAE20" s="136"/>
      <c r="EAF20" s="136"/>
      <c r="EAG20" s="136"/>
      <c r="EAH20" s="136"/>
      <c r="EAI20" s="136"/>
      <c r="EAJ20" s="136"/>
      <c r="EAK20" s="136"/>
      <c r="EAL20" s="136"/>
      <c r="EAM20" s="136"/>
      <c r="EAN20" s="136"/>
      <c r="EAO20" s="136"/>
      <c r="EAP20" s="136"/>
      <c r="EAQ20" s="136"/>
      <c r="EAR20" s="136"/>
      <c r="EAS20" s="136"/>
      <c r="EAT20" s="136"/>
      <c r="EAU20" s="136"/>
      <c r="EAV20" s="136"/>
      <c r="EAW20" s="136"/>
      <c r="EAX20" s="136"/>
      <c r="EAY20" s="136"/>
      <c r="EAZ20" s="136"/>
      <c r="EBA20" s="136"/>
      <c r="EBB20" s="136"/>
      <c r="EBC20" s="136"/>
      <c r="EBD20" s="136"/>
      <c r="EBE20" s="136"/>
      <c r="EBF20" s="136"/>
      <c r="EBG20" s="136"/>
      <c r="EBH20" s="136"/>
      <c r="EBI20" s="136"/>
      <c r="EBJ20" s="136"/>
      <c r="EBK20" s="136"/>
      <c r="EBL20" s="136"/>
      <c r="EBM20" s="136"/>
      <c r="EBN20" s="136"/>
      <c r="EBO20" s="136"/>
      <c r="EBP20" s="136"/>
      <c r="EBQ20" s="136"/>
      <c r="EBR20" s="136"/>
      <c r="EBS20" s="136"/>
      <c r="EBT20" s="136"/>
      <c r="EBU20" s="136"/>
      <c r="EBV20" s="136"/>
      <c r="EBW20" s="136"/>
      <c r="EBX20" s="136"/>
      <c r="EBY20" s="136"/>
      <c r="EBZ20" s="136"/>
      <c r="ECA20" s="136"/>
      <c r="ECB20" s="136"/>
      <c r="ECC20" s="136"/>
      <c r="ECD20" s="136"/>
      <c r="ECE20" s="136"/>
      <c r="ECF20" s="136"/>
      <c r="ECG20" s="136"/>
      <c r="ECH20" s="136"/>
      <c r="ECI20" s="136"/>
      <c r="ECJ20" s="136"/>
      <c r="ECK20" s="136"/>
      <c r="ECL20" s="136"/>
      <c r="ECM20" s="136"/>
      <c r="ECN20" s="136"/>
      <c r="ECO20" s="136"/>
      <c r="ECP20" s="136"/>
      <c r="ECQ20" s="136"/>
      <c r="ECR20" s="136"/>
      <c r="ECS20" s="136"/>
      <c r="ECT20" s="136"/>
      <c r="ECU20" s="136"/>
      <c r="ECV20" s="136"/>
      <c r="ECW20" s="136"/>
      <c r="ECX20" s="136"/>
      <c r="ECY20" s="136"/>
      <c r="ECZ20" s="136"/>
      <c r="EDA20" s="136"/>
      <c r="EDB20" s="136"/>
      <c r="EDC20" s="136"/>
      <c r="EDD20" s="136"/>
      <c r="EDE20" s="136"/>
      <c r="EDF20" s="136"/>
      <c r="EDG20" s="136"/>
      <c r="EDH20" s="136"/>
      <c r="EDI20" s="136"/>
      <c r="EDJ20" s="136"/>
      <c r="EDK20" s="136"/>
      <c r="EDL20" s="136"/>
      <c r="EDM20" s="136"/>
      <c r="EDN20" s="136"/>
      <c r="EDO20" s="136"/>
      <c r="EDP20" s="136"/>
      <c r="EDQ20" s="136"/>
      <c r="EDR20" s="136"/>
      <c r="EDS20" s="136"/>
      <c r="EDT20" s="136"/>
      <c r="EDU20" s="136"/>
      <c r="EDV20" s="136"/>
      <c r="EDW20" s="136"/>
      <c r="EDX20" s="136"/>
      <c r="EDY20" s="136"/>
      <c r="EDZ20" s="136"/>
      <c r="EEA20" s="136"/>
      <c r="EEB20" s="136"/>
      <c r="EEC20" s="136"/>
      <c r="EED20" s="136"/>
      <c r="EEE20" s="136"/>
      <c r="EEF20" s="136"/>
      <c r="EEG20" s="136"/>
      <c r="EEH20" s="136"/>
      <c r="EEI20" s="136"/>
      <c r="EEJ20" s="136"/>
      <c r="EEK20" s="136"/>
      <c r="EEL20" s="136"/>
      <c r="EEM20" s="136"/>
      <c r="EEN20" s="136"/>
      <c r="EEO20" s="136"/>
      <c r="EEP20" s="136"/>
      <c r="EEQ20" s="136"/>
      <c r="EER20" s="136"/>
      <c r="EES20" s="136"/>
      <c r="EET20" s="136"/>
      <c r="EEU20" s="136"/>
      <c r="EEV20" s="136"/>
      <c r="EEW20" s="136"/>
      <c r="EEX20" s="136"/>
      <c r="EEY20" s="136"/>
      <c r="EEZ20" s="136"/>
      <c r="EFA20" s="136"/>
      <c r="EFB20" s="136"/>
      <c r="EFC20" s="136"/>
      <c r="EFD20" s="136"/>
      <c r="EFE20" s="136"/>
      <c r="EFF20" s="136"/>
      <c r="EFG20" s="136"/>
      <c r="EFH20" s="136"/>
      <c r="EFI20" s="136"/>
      <c r="EFJ20" s="136"/>
      <c r="EFK20" s="136"/>
      <c r="EFL20" s="136"/>
      <c r="EFM20" s="136"/>
      <c r="EFN20" s="136"/>
      <c r="EFO20" s="136"/>
      <c r="EFP20" s="136"/>
      <c r="EFQ20" s="136"/>
      <c r="EFR20" s="136"/>
      <c r="EFS20" s="136"/>
      <c r="EFT20" s="136"/>
      <c r="EFU20" s="136"/>
      <c r="EFV20" s="136"/>
      <c r="EFW20" s="136"/>
      <c r="EFX20" s="136"/>
      <c r="EFY20" s="136"/>
      <c r="EFZ20" s="136"/>
      <c r="EGA20" s="136"/>
      <c r="EGB20" s="136"/>
      <c r="EGC20" s="136"/>
      <c r="EGD20" s="136"/>
      <c r="EGE20" s="136"/>
      <c r="EGF20" s="136"/>
      <c r="EGG20" s="136"/>
      <c r="EGH20" s="136"/>
      <c r="EGI20" s="136"/>
      <c r="EGJ20" s="136"/>
      <c r="EGK20" s="136"/>
      <c r="EGL20" s="136"/>
      <c r="EGM20" s="136"/>
      <c r="EGN20" s="136"/>
      <c r="EGO20" s="136"/>
      <c r="EGP20" s="136"/>
      <c r="EGQ20" s="136"/>
      <c r="EGR20" s="136"/>
      <c r="EGS20" s="136"/>
      <c r="EGT20" s="136"/>
      <c r="EGU20" s="136"/>
      <c r="EGV20" s="136"/>
      <c r="EGW20" s="136"/>
      <c r="EGX20" s="136"/>
      <c r="EGY20" s="136"/>
      <c r="EGZ20" s="136"/>
      <c r="EHA20" s="136"/>
      <c r="EHB20" s="136"/>
      <c r="EHC20" s="136"/>
      <c r="EHD20" s="136"/>
      <c r="EHE20" s="136"/>
      <c r="EHF20" s="136"/>
      <c r="EHG20" s="136"/>
      <c r="EHH20" s="136"/>
      <c r="EHI20" s="136"/>
      <c r="EHJ20" s="136"/>
      <c r="EHK20" s="136"/>
      <c r="EHL20" s="136"/>
      <c r="EHM20" s="136"/>
      <c r="EHN20" s="136"/>
      <c r="EHO20" s="136"/>
      <c r="EHP20" s="136"/>
      <c r="EHQ20" s="136"/>
      <c r="EHR20" s="136"/>
      <c r="EHS20" s="136"/>
      <c r="EHT20" s="136"/>
      <c r="EHU20" s="136"/>
      <c r="EHV20" s="136"/>
      <c r="EHW20" s="136"/>
      <c r="EHX20" s="136"/>
      <c r="EHY20" s="136"/>
      <c r="EHZ20" s="136"/>
      <c r="EIA20" s="136"/>
      <c r="EIB20" s="136"/>
      <c r="EIC20" s="136"/>
      <c r="EID20" s="136"/>
      <c r="EIE20" s="136"/>
      <c r="EIF20" s="136"/>
      <c r="EIG20" s="136"/>
      <c r="EIH20" s="136"/>
      <c r="EII20" s="136"/>
      <c r="EIJ20" s="136"/>
      <c r="EIK20" s="136"/>
      <c r="EIL20" s="136"/>
      <c r="EIM20" s="136"/>
      <c r="EIN20" s="136"/>
      <c r="EIO20" s="136"/>
      <c r="EIP20" s="136"/>
      <c r="EIQ20" s="136"/>
      <c r="EIR20" s="136"/>
      <c r="EIS20" s="136"/>
      <c r="EIT20" s="136"/>
      <c r="EIU20" s="136"/>
      <c r="EIV20" s="136"/>
      <c r="EIW20" s="136"/>
      <c r="EIX20" s="136"/>
      <c r="EIY20" s="136"/>
      <c r="EIZ20" s="136"/>
      <c r="EJA20" s="136"/>
      <c r="EJB20" s="136"/>
      <c r="EJC20" s="136"/>
      <c r="EJD20" s="136"/>
      <c r="EJE20" s="136"/>
      <c r="EJF20" s="136"/>
      <c r="EJG20" s="136"/>
      <c r="EJH20" s="136"/>
      <c r="EJI20" s="136"/>
      <c r="EJJ20" s="136"/>
      <c r="EJK20" s="136"/>
      <c r="EJL20" s="136"/>
      <c r="EJM20" s="136"/>
      <c r="EJN20" s="136"/>
      <c r="EJO20" s="136"/>
      <c r="EJP20" s="136"/>
      <c r="EJQ20" s="136"/>
      <c r="EJR20" s="136"/>
      <c r="EJS20" s="136"/>
      <c r="EJT20" s="136"/>
      <c r="EJU20" s="136"/>
      <c r="EJV20" s="136"/>
      <c r="EJW20" s="136"/>
      <c r="EJX20" s="136"/>
      <c r="EJY20" s="136"/>
      <c r="EJZ20" s="136"/>
      <c r="EKA20" s="136"/>
      <c r="EKB20" s="136"/>
      <c r="EKC20" s="136"/>
      <c r="EKD20" s="136"/>
      <c r="EKE20" s="136"/>
      <c r="EKF20" s="136"/>
      <c r="EKG20" s="136"/>
      <c r="EKH20" s="136"/>
      <c r="EKI20" s="136"/>
      <c r="EKJ20" s="136"/>
      <c r="EKK20" s="136"/>
      <c r="EKL20" s="136"/>
      <c r="EKM20" s="136"/>
      <c r="EKN20" s="136"/>
      <c r="EKO20" s="136"/>
      <c r="EKP20" s="136"/>
      <c r="EKQ20" s="136"/>
      <c r="EKR20" s="136"/>
      <c r="EKS20" s="136"/>
      <c r="EKT20" s="136"/>
      <c r="EKU20" s="136"/>
      <c r="EKV20" s="136"/>
      <c r="EKW20" s="136"/>
      <c r="EKX20" s="136"/>
      <c r="EKY20" s="136"/>
      <c r="EKZ20" s="136"/>
      <c r="ELA20" s="136"/>
      <c r="ELB20" s="136"/>
      <c r="ELC20" s="136"/>
      <c r="ELD20" s="136"/>
      <c r="ELE20" s="136"/>
      <c r="ELF20" s="136"/>
      <c r="ELG20" s="136"/>
      <c r="ELH20" s="136"/>
      <c r="ELI20" s="136"/>
      <c r="ELJ20" s="136"/>
      <c r="ELK20" s="136"/>
      <c r="ELL20" s="136"/>
      <c r="ELM20" s="136"/>
      <c r="ELN20" s="136"/>
      <c r="ELO20" s="136"/>
      <c r="ELP20" s="136"/>
      <c r="ELQ20" s="136"/>
      <c r="ELR20" s="136"/>
      <c r="ELS20" s="136"/>
      <c r="ELT20" s="136"/>
      <c r="ELU20" s="136"/>
      <c r="ELV20" s="136"/>
      <c r="ELW20" s="136"/>
      <c r="ELX20" s="136"/>
      <c r="ELY20" s="136"/>
      <c r="ELZ20" s="136"/>
      <c r="EMA20" s="136"/>
      <c r="EMB20" s="136"/>
      <c r="EMC20" s="136"/>
      <c r="EMD20" s="136"/>
      <c r="EME20" s="136"/>
      <c r="EMF20" s="136"/>
      <c r="EMG20" s="136"/>
      <c r="EMH20" s="136"/>
      <c r="EMI20" s="136"/>
      <c r="EMJ20" s="136"/>
      <c r="EMK20" s="136"/>
      <c r="EML20" s="136"/>
      <c r="EMM20" s="136"/>
      <c r="EMN20" s="136"/>
      <c r="EMO20" s="136"/>
      <c r="EMP20" s="136"/>
      <c r="EMQ20" s="136"/>
      <c r="EMR20" s="136"/>
      <c r="EMS20" s="136"/>
      <c r="EMT20" s="136"/>
      <c r="EMU20" s="136"/>
      <c r="EMV20" s="136"/>
      <c r="EMW20" s="136"/>
      <c r="EMX20" s="136"/>
      <c r="EMY20" s="136"/>
      <c r="EMZ20" s="136"/>
      <c r="ENA20" s="136"/>
      <c r="ENB20" s="136"/>
      <c r="ENC20" s="136"/>
      <c r="END20" s="136"/>
      <c r="ENE20" s="136"/>
      <c r="ENF20" s="136"/>
      <c r="ENG20" s="136"/>
      <c r="ENH20" s="136"/>
      <c r="ENI20" s="136"/>
      <c r="ENJ20" s="136"/>
      <c r="ENK20" s="136"/>
      <c r="ENL20" s="136"/>
      <c r="ENM20" s="136"/>
      <c r="ENN20" s="136"/>
      <c r="ENO20" s="136"/>
      <c r="ENP20" s="136"/>
      <c r="ENQ20" s="136"/>
      <c r="ENR20" s="136"/>
      <c r="ENS20" s="136"/>
      <c r="ENT20" s="136"/>
      <c r="ENU20" s="136"/>
      <c r="ENV20" s="136"/>
      <c r="ENW20" s="136"/>
      <c r="ENX20" s="136"/>
      <c r="ENY20" s="136"/>
      <c r="ENZ20" s="136"/>
      <c r="EOA20" s="136"/>
      <c r="EOB20" s="136"/>
      <c r="EOC20" s="136"/>
      <c r="EOD20" s="136"/>
      <c r="EOE20" s="136"/>
      <c r="EOF20" s="136"/>
      <c r="EOG20" s="136"/>
      <c r="EOH20" s="136"/>
      <c r="EOI20" s="136"/>
      <c r="EOJ20" s="136"/>
      <c r="EOK20" s="136"/>
      <c r="EOL20" s="136"/>
      <c r="EOM20" s="136"/>
      <c r="EON20" s="136"/>
      <c r="EOO20" s="136"/>
      <c r="EOP20" s="136"/>
      <c r="EOQ20" s="136"/>
      <c r="EOR20" s="136"/>
      <c r="EOS20" s="136"/>
      <c r="EOT20" s="136"/>
      <c r="EOU20" s="136"/>
      <c r="EOV20" s="136"/>
      <c r="EOW20" s="136"/>
      <c r="EOX20" s="136"/>
      <c r="EOY20" s="136"/>
      <c r="EOZ20" s="136"/>
      <c r="EPA20" s="136"/>
      <c r="EPB20" s="136"/>
      <c r="EPC20" s="136"/>
      <c r="EPD20" s="136"/>
      <c r="EPE20" s="136"/>
      <c r="EPF20" s="136"/>
      <c r="EPG20" s="136"/>
      <c r="EPH20" s="136"/>
      <c r="EPI20" s="136"/>
      <c r="EPJ20" s="136"/>
      <c r="EPK20" s="136"/>
      <c r="EPL20" s="136"/>
      <c r="EPM20" s="136"/>
      <c r="EPN20" s="136"/>
      <c r="EPO20" s="136"/>
      <c r="EPP20" s="136"/>
      <c r="EPQ20" s="136"/>
      <c r="EPR20" s="136"/>
      <c r="EPS20" s="136"/>
      <c r="EPT20" s="136"/>
      <c r="EPU20" s="136"/>
      <c r="EPV20" s="136"/>
      <c r="EPW20" s="136"/>
      <c r="EPX20" s="136"/>
      <c r="EPY20" s="136"/>
      <c r="EPZ20" s="136"/>
      <c r="EQA20" s="136"/>
      <c r="EQB20" s="136"/>
      <c r="EQC20" s="136"/>
      <c r="EQD20" s="136"/>
      <c r="EQE20" s="136"/>
      <c r="EQF20" s="136"/>
      <c r="EQG20" s="136"/>
      <c r="EQH20" s="136"/>
      <c r="EQI20" s="136"/>
      <c r="EQJ20" s="136"/>
      <c r="EQK20" s="136"/>
      <c r="EQL20" s="136"/>
      <c r="EQM20" s="136"/>
      <c r="EQN20" s="136"/>
      <c r="EQO20" s="136"/>
      <c r="EQP20" s="136"/>
      <c r="EQQ20" s="136"/>
      <c r="EQR20" s="136"/>
      <c r="EQS20" s="136"/>
      <c r="EQT20" s="136"/>
      <c r="EQU20" s="136"/>
      <c r="EQV20" s="136"/>
      <c r="EQW20" s="136"/>
      <c r="EQX20" s="136"/>
      <c r="EQY20" s="136"/>
      <c r="EQZ20" s="136"/>
      <c r="ERA20" s="136"/>
      <c r="ERB20" s="136"/>
      <c r="ERC20" s="136"/>
      <c r="ERD20" s="136"/>
      <c r="ERE20" s="136"/>
      <c r="ERF20" s="136"/>
      <c r="ERG20" s="136"/>
      <c r="ERH20" s="136"/>
      <c r="ERI20" s="136"/>
      <c r="ERJ20" s="136"/>
      <c r="ERK20" s="136"/>
      <c r="ERL20" s="136"/>
      <c r="ERM20" s="136"/>
      <c r="ERN20" s="136"/>
      <c r="ERO20" s="136"/>
      <c r="ERP20" s="136"/>
      <c r="ERQ20" s="136"/>
      <c r="ERR20" s="136"/>
      <c r="ERS20" s="136"/>
      <c r="ERT20" s="136"/>
      <c r="ERU20" s="136"/>
      <c r="ERV20" s="136"/>
      <c r="ERW20" s="136"/>
      <c r="ERX20" s="136"/>
      <c r="ERY20" s="136"/>
      <c r="ERZ20" s="136"/>
      <c r="ESA20" s="136"/>
      <c r="ESB20" s="136"/>
      <c r="ESC20" s="136"/>
      <c r="ESD20" s="136"/>
      <c r="ESE20" s="136"/>
      <c r="ESF20" s="136"/>
      <c r="ESG20" s="136"/>
      <c r="ESH20" s="136"/>
      <c r="ESI20" s="136"/>
      <c r="ESJ20" s="136"/>
      <c r="ESK20" s="136"/>
      <c r="ESL20" s="136"/>
      <c r="ESM20" s="136"/>
      <c r="ESN20" s="136"/>
      <c r="ESO20" s="136"/>
      <c r="ESP20" s="136"/>
      <c r="ESQ20" s="136"/>
      <c r="ESR20" s="136"/>
      <c r="ESS20" s="136"/>
      <c r="EST20" s="136"/>
      <c r="ESU20" s="136"/>
      <c r="ESV20" s="136"/>
      <c r="ESW20" s="136"/>
      <c r="ESX20" s="136"/>
      <c r="ESY20" s="136"/>
      <c r="ESZ20" s="136"/>
      <c r="ETA20" s="136"/>
      <c r="ETB20" s="136"/>
      <c r="ETC20" s="136"/>
      <c r="ETD20" s="136"/>
      <c r="ETE20" s="136"/>
      <c r="ETF20" s="136"/>
      <c r="ETG20" s="136"/>
      <c r="ETH20" s="136"/>
      <c r="ETI20" s="136"/>
      <c r="ETJ20" s="136"/>
      <c r="ETK20" s="136"/>
      <c r="ETL20" s="136"/>
      <c r="ETM20" s="136"/>
      <c r="ETN20" s="136"/>
      <c r="ETO20" s="136"/>
      <c r="ETP20" s="136"/>
      <c r="ETQ20" s="136"/>
      <c r="ETR20" s="136"/>
      <c r="ETS20" s="136"/>
      <c r="ETT20" s="136"/>
      <c r="ETU20" s="136"/>
      <c r="ETV20" s="136"/>
      <c r="ETW20" s="136"/>
      <c r="ETX20" s="136"/>
      <c r="ETY20" s="136"/>
      <c r="ETZ20" s="136"/>
      <c r="EUA20" s="136"/>
      <c r="EUB20" s="136"/>
      <c r="EUC20" s="136"/>
      <c r="EUD20" s="136"/>
      <c r="EUE20" s="136"/>
      <c r="EUF20" s="136"/>
      <c r="EUG20" s="136"/>
      <c r="EUH20" s="136"/>
      <c r="EUI20" s="136"/>
      <c r="EUJ20" s="136"/>
      <c r="EUK20" s="136"/>
      <c r="EUL20" s="136"/>
      <c r="EUM20" s="136"/>
      <c r="EUN20" s="136"/>
      <c r="EUO20" s="136"/>
      <c r="EUP20" s="136"/>
      <c r="EUQ20" s="136"/>
      <c r="EUR20" s="136"/>
      <c r="EUS20" s="136"/>
      <c r="EUT20" s="136"/>
      <c r="EUU20" s="136"/>
      <c r="EUV20" s="136"/>
      <c r="EUW20" s="136"/>
      <c r="EUX20" s="136"/>
      <c r="EUY20" s="136"/>
      <c r="EUZ20" s="136"/>
      <c r="EVA20" s="136"/>
      <c r="EVB20" s="136"/>
      <c r="EVC20" s="136"/>
      <c r="EVD20" s="136"/>
      <c r="EVE20" s="136"/>
      <c r="EVF20" s="136"/>
      <c r="EVG20" s="136"/>
      <c r="EVH20" s="136"/>
      <c r="EVI20" s="136"/>
      <c r="EVJ20" s="136"/>
      <c r="EVK20" s="136"/>
      <c r="EVL20" s="136"/>
      <c r="EVM20" s="136"/>
      <c r="EVN20" s="136"/>
      <c r="EVO20" s="136"/>
      <c r="EVP20" s="136"/>
      <c r="EVQ20" s="136"/>
      <c r="EVR20" s="136"/>
      <c r="EVS20" s="136"/>
      <c r="EVT20" s="136"/>
      <c r="EVU20" s="136"/>
      <c r="EVV20" s="136"/>
      <c r="EVW20" s="136"/>
      <c r="EVX20" s="136"/>
      <c r="EVY20" s="136"/>
      <c r="EVZ20" s="136"/>
      <c r="EWA20" s="136"/>
      <c r="EWB20" s="136"/>
      <c r="EWC20" s="136"/>
      <c r="EWD20" s="136"/>
      <c r="EWE20" s="136"/>
      <c r="EWF20" s="136"/>
      <c r="EWG20" s="136"/>
      <c r="EWH20" s="136"/>
      <c r="EWI20" s="136"/>
      <c r="EWJ20" s="136"/>
      <c r="EWK20" s="136"/>
      <c r="EWL20" s="136"/>
      <c r="EWM20" s="136"/>
      <c r="EWN20" s="136"/>
      <c r="EWO20" s="136"/>
      <c r="EWP20" s="136"/>
      <c r="EWQ20" s="136"/>
      <c r="EWR20" s="136"/>
      <c r="EWS20" s="136"/>
      <c r="EWT20" s="136"/>
      <c r="EWU20" s="136"/>
      <c r="EWV20" s="136"/>
      <c r="EWW20" s="136"/>
      <c r="EWX20" s="136"/>
      <c r="EWY20" s="136"/>
      <c r="EWZ20" s="136"/>
      <c r="EXA20" s="136"/>
      <c r="EXB20" s="136"/>
      <c r="EXC20" s="136"/>
      <c r="EXD20" s="136"/>
      <c r="EXE20" s="136"/>
      <c r="EXF20" s="136"/>
      <c r="EXG20" s="136"/>
      <c r="EXH20" s="136"/>
      <c r="EXI20" s="136"/>
      <c r="EXJ20" s="136"/>
      <c r="EXK20" s="136"/>
      <c r="EXL20" s="136"/>
      <c r="EXM20" s="136"/>
      <c r="EXN20" s="136"/>
      <c r="EXO20" s="136"/>
      <c r="EXP20" s="136"/>
      <c r="EXQ20" s="136"/>
      <c r="EXR20" s="136"/>
      <c r="EXS20" s="136"/>
      <c r="EXT20" s="136"/>
      <c r="EXU20" s="136"/>
      <c r="EXV20" s="136"/>
      <c r="EXW20" s="136"/>
      <c r="EXX20" s="136"/>
      <c r="EXY20" s="136"/>
      <c r="EXZ20" s="136"/>
      <c r="EYA20" s="136"/>
      <c r="EYB20" s="136"/>
      <c r="EYC20" s="136"/>
      <c r="EYD20" s="136"/>
      <c r="EYE20" s="136"/>
      <c r="EYF20" s="136"/>
      <c r="EYG20" s="136"/>
      <c r="EYH20" s="136"/>
      <c r="EYI20" s="136"/>
      <c r="EYJ20" s="136"/>
      <c r="EYK20" s="136"/>
      <c r="EYL20" s="136"/>
      <c r="EYM20" s="136"/>
      <c r="EYN20" s="136"/>
      <c r="EYO20" s="136"/>
      <c r="EYP20" s="136"/>
      <c r="EYQ20" s="136"/>
      <c r="EYR20" s="136"/>
      <c r="EYS20" s="136"/>
      <c r="EYT20" s="136"/>
      <c r="EYU20" s="136"/>
      <c r="EYV20" s="136"/>
      <c r="EYW20" s="136"/>
      <c r="EYX20" s="136"/>
      <c r="EYY20" s="136"/>
      <c r="EYZ20" s="136"/>
      <c r="EZA20" s="136"/>
      <c r="EZB20" s="136"/>
      <c r="EZC20" s="136"/>
      <c r="EZD20" s="136"/>
      <c r="EZE20" s="136"/>
      <c r="EZF20" s="136"/>
      <c r="EZG20" s="136"/>
      <c r="EZH20" s="136"/>
      <c r="EZI20" s="136"/>
      <c r="EZJ20" s="136"/>
      <c r="EZK20" s="136"/>
      <c r="EZL20" s="136"/>
      <c r="EZM20" s="136"/>
      <c r="EZN20" s="136"/>
      <c r="EZO20" s="136"/>
      <c r="EZP20" s="136"/>
      <c r="EZQ20" s="136"/>
      <c r="EZR20" s="136"/>
      <c r="EZS20" s="136"/>
      <c r="EZT20" s="136"/>
      <c r="EZU20" s="136"/>
      <c r="EZV20" s="136"/>
      <c r="EZW20" s="136"/>
      <c r="EZX20" s="136"/>
      <c r="EZY20" s="136"/>
      <c r="EZZ20" s="136"/>
      <c r="FAA20" s="136"/>
      <c r="FAB20" s="136"/>
      <c r="FAC20" s="136"/>
      <c r="FAD20" s="136"/>
      <c r="FAE20" s="136"/>
      <c r="FAF20" s="136"/>
      <c r="FAG20" s="136"/>
      <c r="FAH20" s="136"/>
      <c r="FAI20" s="136"/>
      <c r="FAJ20" s="136"/>
      <c r="FAK20" s="136"/>
      <c r="FAL20" s="136"/>
      <c r="FAM20" s="136"/>
      <c r="FAN20" s="136"/>
      <c r="FAO20" s="136"/>
      <c r="FAP20" s="136"/>
      <c r="FAQ20" s="136"/>
      <c r="FAR20" s="136"/>
      <c r="FAS20" s="136"/>
      <c r="FAT20" s="136"/>
      <c r="FAU20" s="136"/>
      <c r="FAV20" s="136"/>
      <c r="FAW20" s="136"/>
      <c r="FAX20" s="136"/>
      <c r="FAY20" s="136"/>
      <c r="FAZ20" s="136"/>
      <c r="FBA20" s="136"/>
      <c r="FBB20" s="136"/>
      <c r="FBC20" s="136"/>
      <c r="FBD20" s="136"/>
      <c r="FBE20" s="136"/>
      <c r="FBF20" s="136"/>
      <c r="FBG20" s="136"/>
      <c r="FBH20" s="136"/>
      <c r="FBI20" s="136"/>
      <c r="FBJ20" s="136"/>
      <c r="FBK20" s="136"/>
      <c r="FBL20" s="136"/>
      <c r="FBM20" s="136"/>
      <c r="FBN20" s="136"/>
      <c r="FBO20" s="136"/>
      <c r="FBP20" s="136"/>
      <c r="FBQ20" s="136"/>
      <c r="FBR20" s="136"/>
      <c r="FBS20" s="136"/>
      <c r="FBT20" s="136"/>
      <c r="FBU20" s="136"/>
      <c r="FBV20" s="136"/>
      <c r="FBW20" s="136"/>
      <c r="FBX20" s="136"/>
      <c r="FBY20" s="136"/>
      <c r="FBZ20" s="136"/>
      <c r="FCA20" s="136"/>
      <c r="FCB20" s="136"/>
      <c r="FCC20" s="136"/>
      <c r="FCD20" s="136"/>
      <c r="FCE20" s="136"/>
      <c r="FCF20" s="136"/>
      <c r="FCG20" s="136"/>
      <c r="FCH20" s="136"/>
      <c r="FCI20" s="136"/>
      <c r="FCJ20" s="136"/>
      <c r="FCK20" s="136"/>
      <c r="FCL20" s="136"/>
      <c r="FCM20" s="136"/>
      <c r="FCN20" s="136"/>
      <c r="FCO20" s="136"/>
      <c r="FCP20" s="136"/>
      <c r="FCQ20" s="136"/>
      <c r="FCR20" s="136"/>
      <c r="FCS20" s="136"/>
      <c r="FCT20" s="136"/>
      <c r="FCU20" s="136"/>
      <c r="FCV20" s="136"/>
      <c r="FCW20" s="136"/>
      <c r="FCX20" s="136"/>
      <c r="FCY20" s="136"/>
      <c r="FCZ20" s="136"/>
      <c r="FDA20" s="136"/>
      <c r="FDB20" s="136"/>
      <c r="FDC20" s="136"/>
      <c r="FDD20" s="136"/>
      <c r="FDE20" s="136"/>
      <c r="FDF20" s="136"/>
      <c r="FDG20" s="136"/>
      <c r="FDH20" s="136"/>
      <c r="FDI20" s="136"/>
      <c r="FDJ20" s="136"/>
      <c r="FDK20" s="136"/>
      <c r="FDL20" s="136"/>
      <c r="FDM20" s="136"/>
      <c r="FDN20" s="136"/>
      <c r="FDO20" s="136"/>
      <c r="FDP20" s="136"/>
      <c r="FDQ20" s="136"/>
      <c r="FDR20" s="136"/>
      <c r="FDS20" s="136"/>
      <c r="FDT20" s="136"/>
      <c r="FDU20" s="136"/>
      <c r="FDV20" s="136"/>
      <c r="FDW20" s="136"/>
      <c r="FDX20" s="136"/>
      <c r="FDY20" s="136"/>
      <c r="FDZ20" s="136"/>
      <c r="FEA20" s="136"/>
      <c r="FEB20" s="136"/>
      <c r="FEC20" s="136"/>
      <c r="FED20" s="136"/>
      <c r="FEE20" s="136"/>
      <c r="FEF20" s="136"/>
      <c r="FEG20" s="136"/>
      <c r="FEH20" s="136"/>
      <c r="FEI20" s="136"/>
      <c r="FEJ20" s="136"/>
      <c r="FEK20" s="136"/>
      <c r="FEL20" s="136"/>
      <c r="FEM20" s="136"/>
      <c r="FEN20" s="136"/>
      <c r="FEO20" s="136"/>
      <c r="FEP20" s="136"/>
      <c r="FEQ20" s="136"/>
      <c r="FER20" s="136"/>
      <c r="FES20" s="136"/>
      <c r="FET20" s="136"/>
      <c r="FEU20" s="136"/>
      <c r="FEV20" s="136"/>
      <c r="FEW20" s="136"/>
      <c r="FEX20" s="136"/>
      <c r="FEY20" s="136"/>
      <c r="FEZ20" s="136"/>
      <c r="FFA20" s="136"/>
      <c r="FFB20" s="136"/>
      <c r="FFC20" s="136"/>
      <c r="FFD20" s="136"/>
      <c r="FFE20" s="136"/>
      <c r="FFF20" s="136"/>
      <c r="FFG20" s="136"/>
      <c r="FFH20" s="136"/>
      <c r="FFI20" s="136"/>
      <c r="FFJ20" s="136"/>
      <c r="FFK20" s="136"/>
      <c r="FFL20" s="136"/>
      <c r="FFM20" s="136"/>
      <c r="FFN20" s="136"/>
      <c r="FFO20" s="136"/>
      <c r="FFP20" s="136"/>
      <c r="FFQ20" s="136"/>
      <c r="FFR20" s="136"/>
      <c r="FFS20" s="136"/>
      <c r="FFT20" s="136"/>
      <c r="FFU20" s="136"/>
      <c r="FFV20" s="136"/>
      <c r="FFW20" s="136"/>
      <c r="FFX20" s="136"/>
      <c r="FFY20" s="136"/>
      <c r="FFZ20" s="136"/>
      <c r="FGA20" s="136"/>
      <c r="FGB20" s="136"/>
      <c r="FGC20" s="136"/>
      <c r="FGD20" s="136"/>
      <c r="FGE20" s="136"/>
      <c r="FGF20" s="136"/>
      <c r="FGG20" s="136"/>
      <c r="FGH20" s="136"/>
      <c r="FGI20" s="136"/>
      <c r="FGJ20" s="136"/>
      <c r="FGK20" s="136"/>
      <c r="FGL20" s="136"/>
      <c r="FGM20" s="136"/>
      <c r="FGN20" s="136"/>
      <c r="FGO20" s="136"/>
      <c r="FGP20" s="136"/>
      <c r="FGQ20" s="136"/>
      <c r="FGR20" s="136"/>
      <c r="FGS20" s="136"/>
      <c r="FGT20" s="136"/>
      <c r="FGU20" s="136"/>
      <c r="FGV20" s="136"/>
      <c r="FGW20" s="136"/>
      <c r="FGX20" s="136"/>
      <c r="FGY20" s="136"/>
      <c r="FGZ20" s="136"/>
      <c r="FHA20" s="136"/>
      <c r="FHB20" s="136"/>
      <c r="FHC20" s="136"/>
      <c r="FHD20" s="136"/>
      <c r="FHE20" s="136"/>
      <c r="FHF20" s="136"/>
      <c r="FHG20" s="136"/>
      <c r="FHH20" s="136"/>
      <c r="FHI20" s="136"/>
      <c r="FHJ20" s="136"/>
      <c r="FHK20" s="136"/>
      <c r="FHL20" s="136"/>
      <c r="FHM20" s="136"/>
      <c r="FHN20" s="136"/>
      <c r="FHO20" s="136"/>
      <c r="FHP20" s="136"/>
      <c r="FHQ20" s="136"/>
      <c r="FHR20" s="136"/>
      <c r="FHS20" s="136"/>
      <c r="FHT20" s="136"/>
      <c r="FHU20" s="136"/>
      <c r="FHV20" s="136"/>
      <c r="FHW20" s="136"/>
      <c r="FHX20" s="136"/>
      <c r="FHY20" s="136"/>
      <c r="FHZ20" s="136"/>
      <c r="FIA20" s="136"/>
      <c r="FIB20" s="136"/>
      <c r="FIC20" s="136"/>
      <c r="FID20" s="136"/>
      <c r="FIE20" s="136"/>
      <c r="FIF20" s="136"/>
      <c r="FIG20" s="136"/>
      <c r="FIH20" s="136"/>
      <c r="FII20" s="136"/>
      <c r="FIJ20" s="136"/>
      <c r="FIK20" s="136"/>
      <c r="FIL20" s="136"/>
      <c r="FIM20" s="136"/>
      <c r="FIN20" s="136"/>
      <c r="FIO20" s="136"/>
      <c r="FIP20" s="136"/>
      <c r="FIQ20" s="136"/>
      <c r="FIR20" s="136"/>
      <c r="FIS20" s="136"/>
      <c r="FIT20" s="136"/>
      <c r="FIU20" s="136"/>
      <c r="FIV20" s="136"/>
      <c r="FIW20" s="136"/>
      <c r="FIX20" s="136"/>
      <c r="FIY20" s="136"/>
      <c r="FIZ20" s="136"/>
      <c r="FJA20" s="136"/>
      <c r="FJB20" s="136"/>
      <c r="FJC20" s="136"/>
      <c r="FJD20" s="136"/>
      <c r="FJE20" s="136"/>
      <c r="FJF20" s="136"/>
      <c r="FJG20" s="136"/>
      <c r="FJH20" s="136"/>
      <c r="FJI20" s="136"/>
      <c r="FJJ20" s="136"/>
      <c r="FJK20" s="136"/>
      <c r="FJL20" s="136"/>
      <c r="FJM20" s="136"/>
      <c r="FJN20" s="136"/>
      <c r="FJO20" s="136"/>
      <c r="FJP20" s="136"/>
      <c r="FJQ20" s="136"/>
      <c r="FJR20" s="136"/>
      <c r="FJS20" s="136"/>
      <c r="FJT20" s="136"/>
      <c r="FJU20" s="136"/>
      <c r="FJV20" s="136"/>
      <c r="FJW20" s="136"/>
      <c r="FJX20" s="136"/>
      <c r="FJY20" s="136"/>
      <c r="FJZ20" s="136"/>
      <c r="FKA20" s="136"/>
      <c r="FKB20" s="136"/>
      <c r="FKC20" s="136"/>
      <c r="FKD20" s="136"/>
      <c r="FKE20" s="136"/>
      <c r="FKF20" s="136"/>
      <c r="FKG20" s="136"/>
      <c r="FKH20" s="136"/>
      <c r="FKI20" s="136"/>
      <c r="FKJ20" s="136"/>
      <c r="FKK20" s="136"/>
      <c r="FKL20" s="136"/>
      <c r="FKM20" s="136"/>
      <c r="FKN20" s="136"/>
      <c r="FKO20" s="136"/>
      <c r="FKP20" s="136"/>
      <c r="FKQ20" s="136"/>
      <c r="FKR20" s="136"/>
      <c r="FKS20" s="136"/>
      <c r="FKT20" s="136"/>
      <c r="FKU20" s="136"/>
      <c r="FKV20" s="136"/>
      <c r="FKW20" s="136"/>
      <c r="FKX20" s="136"/>
      <c r="FKY20" s="136"/>
      <c r="FKZ20" s="136"/>
      <c r="FLA20" s="136"/>
      <c r="FLB20" s="136"/>
      <c r="FLC20" s="136"/>
      <c r="FLD20" s="136"/>
      <c r="FLE20" s="136"/>
      <c r="FLF20" s="136"/>
      <c r="FLG20" s="136"/>
      <c r="FLH20" s="136"/>
      <c r="FLI20" s="136"/>
      <c r="FLJ20" s="136"/>
      <c r="FLK20" s="136"/>
      <c r="FLL20" s="136"/>
      <c r="FLM20" s="136"/>
      <c r="FLN20" s="136"/>
      <c r="FLO20" s="136"/>
      <c r="FLP20" s="136"/>
      <c r="FLQ20" s="136"/>
      <c r="FLR20" s="136"/>
      <c r="FLS20" s="136"/>
      <c r="FLT20" s="136"/>
      <c r="FLU20" s="136"/>
      <c r="FLV20" s="136"/>
      <c r="FLW20" s="136"/>
      <c r="FLX20" s="136"/>
      <c r="FLY20" s="136"/>
      <c r="FLZ20" s="136"/>
      <c r="FMA20" s="136"/>
      <c r="FMB20" s="136"/>
      <c r="FMC20" s="136"/>
      <c r="FMD20" s="136"/>
      <c r="FME20" s="136"/>
      <c r="FMF20" s="136"/>
      <c r="FMG20" s="136"/>
      <c r="FMH20" s="136"/>
      <c r="FMI20" s="136"/>
      <c r="FMJ20" s="136"/>
      <c r="FMK20" s="136"/>
      <c r="FML20" s="136"/>
      <c r="FMM20" s="136"/>
      <c r="FMN20" s="136"/>
      <c r="FMO20" s="136"/>
      <c r="FMP20" s="136"/>
      <c r="FMQ20" s="136"/>
      <c r="FMR20" s="136"/>
      <c r="FMS20" s="136"/>
      <c r="FMT20" s="136"/>
      <c r="FMU20" s="136"/>
      <c r="FMV20" s="136"/>
      <c r="FMW20" s="136"/>
      <c r="FMX20" s="136"/>
      <c r="FMY20" s="136"/>
      <c r="FMZ20" s="136"/>
      <c r="FNA20" s="136"/>
      <c r="FNB20" s="136"/>
      <c r="FNC20" s="136"/>
      <c r="FND20" s="136"/>
      <c r="FNE20" s="136"/>
      <c r="FNF20" s="136"/>
      <c r="FNG20" s="136"/>
      <c r="FNH20" s="136"/>
      <c r="FNI20" s="136"/>
      <c r="FNJ20" s="136"/>
      <c r="FNK20" s="136"/>
      <c r="FNL20" s="136"/>
      <c r="FNM20" s="136"/>
      <c r="FNN20" s="136"/>
      <c r="FNO20" s="136"/>
      <c r="FNP20" s="136"/>
      <c r="FNQ20" s="136"/>
      <c r="FNR20" s="136"/>
      <c r="FNS20" s="136"/>
      <c r="FNT20" s="136"/>
      <c r="FNU20" s="136"/>
      <c r="FNV20" s="136"/>
      <c r="FNW20" s="136"/>
      <c r="FNX20" s="136"/>
      <c r="FNY20" s="136"/>
      <c r="FNZ20" s="136"/>
      <c r="FOA20" s="136"/>
      <c r="FOB20" s="136"/>
      <c r="FOC20" s="136"/>
      <c r="FOD20" s="136"/>
      <c r="FOE20" s="136"/>
      <c r="FOF20" s="136"/>
      <c r="FOG20" s="136"/>
      <c r="FOH20" s="136"/>
      <c r="FOI20" s="136"/>
      <c r="FOJ20" s="136"/>
      <c r="FOK20" s="136"/>
      <c r="FOL20" s="136"/>
      <c r="FOM20" s="136"/>
      <c r="FON20" s="136"/>
      <c r="FOO20" s="136"/>
      <c r="FOP20" s="136"/>
      <c r="FOQ20" s="136"/>
      <c r="FOR20" s="136"/>
      <c r="FOS20" s="136"/>
      <c r="FOT20" s="136"/>
      <c r="FOU20" s="136"/>
      <c r="FOV20" s="136"/>
      <c r="FOW20" s="136"/>
      <c r="FOX20" s="136"/>
      <c r="FOY20" s="136"/>
      <c r="FOZ20" s="136"/>
      <c r="FPA20" s="136"/>
      <c r="FPB20" s="136"/>
      <c r="FPC20" s="136"/>
      <c r="FPD20" s="136"/>
      <c r="FPE20" s="136"/>
      <c r="FPF20" s="136"/>
      <c r="FPG20" s="136"/>
      <c r="FPH20" s="136"/>
      <c r="FPI20" s="136"/>
      <c r="FPJ20" s="136"/>
      <c r="FPK20" s="136"/>
      <c r="FPL20" s="136"/>
      <c r="FPM20" s="136"/>
      <c r="FPN20" s="136"/>
      <c r="FPO20" s="136"/>
      <c r="FPP20" s="136"/>
      <c r="FPQ20" s="136"/>
      <c r="FPR20" s="136"/>
      <c r="FPS20" s="136"/>
      <c r="FPT20" s="136"/>
      <c r="FPU20" s="136"/>
      <c r="FPV20" s="136"/>
      <c r="FPW20" s="136"/>
      <c r="FPX20" s="136"/>
      <c r="FPY20" s="136"/>
      <c r="FPZ20" s="136"/>
      <c r="FQA20" s="136"/>
      <c r="FQB20" s="136"/>
      <c r="FQC20" s="136"/>
      <c r="FQD20" s="136"/>
      <c r="FQE20" s="136"/>
      <c r="FQF20" s="136"/>
      <c r="FQG20" s="136"/>
      <c r="FQH20" s="136"/>
      <c r="FQI20" s="136"/>
      <c r="FQJ20" s="136"/>
      <c r="FQK20" s="136"/>
      <c r="FQL20" s="136"/>
      <c r="FQM20" s="136"/>
      <c r="FQN20" s="136"/>
      <c r="FQO20" s="136"/>
      <c r="FQP20" s="136"/>
      <c r="FQQ20" s="136"/>
      <c r="FQR20" s="136"/>
      <c r="FQS20" s="136"/>
      <c r="FQT20" s="136"/>
      <c r="FQU20" s="136"/>
      <c r="FQV20" s="136"/>
      <c r="FQW20" s="136"/>
      <c r="FQX20" s="136"/>
      <c r="FQY20" s="136"/>
      <c r="FQZ20" s="136"/>
      <c r="FRA20" s="136"/>
      <c r="FRB20" s="136"/>
      <c r="FRC20" s="136"/>
      <c r="FRD20" s="136"/>
      <c r="FRE20" s="136"/>
      <c r="FRF20" s="136"/>
      <c r="FRG20" s="136"/>
      <c r="FRH20" s="136"/>
      <c r="FRI20" s="136"/>
      <c r="FRJ20" s="136"/>
      <c r="FRK20" s="136"/>
      <c r="FRL20" s="136"/>
      <c r="FRM20" s="136"/>
      <c r="FRN20" s="136"/>
      <c r="FRO20" s="136"/>
      <c r="FRP20" s="136"/>
      <c r="FRQ20" s="136"/>
      <c r="FRR20" s="136"/>
      <c r="FRS20" s="136"/>
      <c r="FRT20" s="136"/>
      <c r="FRU20" s="136"/>
      <c r="FRV20" s="136"/>
      <c r="FRW20" s="136"/>
      <c r="FRX20" s="136"/>
      <c r="FRY20" s="136"/>
      <c r="FRZ20" s="136"/>
      <c r="FSA20" s="136"/>
      <c r="FSB20" s="136"/>
      <c r="FSC20" s="136"/>
      <c r="FSD20" s="136"/>
      <c r="FSE20" s="136"/>
      <c r="FSF20" s="136"/>
      <c r="FSG20" s="136"/>
      <c r="FSH20" s="136"/>
      <c r="FSI20" s="136"/>
      <c r="FSJ20" s="136"/>
      <c r="FSK20" s="136"/>
      <c r="FSL20" s="136"/>
      <c r="FSM20" s="136"/>
      <c r="FSN20" s="136"/>
      <c r="FSO20" s="136"/>
      <c r="FSP20" s="136"/>
      <c r="FSQ20" s="136"/>
      <c r="FSR20" s="136"/>
      <c r="FSS20" s="136"/>
      <c r="FST20" s="136"/>
      <c r="FSU20" s="136"/>
      <c r="FSV20" s="136"/>
      <c r="FSW20" s="136"/>
      <c r="FSX20" s="136"/>
      <c r="FSY20" s="136"/>
      <c r="FSZ20" s="136"/>
      <c r="FTA20" s="136"/>
      <c r="FTB20" s="136"/>
      <c r="FTC20" s="136"/>
      <c r="FTD20" s="136"/>
      <c r="FTE20" s="136"/>
      <c r="FTF20" s="136"/>
      <c r="FTG20" s="136"/>
      <c r="FTH20" s="136"/>
      <c r="FTI20" s="136"/>
      <c r="FTJ20" s="136"/>
      <c r="FTK20" s="136"/>
      <c r="FTL20" s="136"/>
      <c r="FTM20" s="136"/>
      <c r="FTN20" s="136"/>
      <c r="FTO20" s="136"/>
      <c r="FTP20" s="136"/>
      <c r="FTQ20" s="136"/>
      <c r="FTR20" s="136"/>
      <c r="FTS20" s="136"/>
      <c r="FTT20" s="136"/>
      <c r="FTU20" s="136"/>
      <c r="FTV20" s="136"/>
      <c r="FTW20" s="136"/>
      <c r="FTX20" s="136"/>
      <c r="FTY20" s="136"/>
      <c r="FTZ20" s="136"/>
      <c r="FUA20" s="136"/>
      <c r="FUB20" s="136"/>
      <c r="FUC20" s="136"/>
      <c r="FUD20" s="136"/>
      <c r="FUE20" s="136"/>
      <c r="FUF20" s="136"/>
      <c r="FUG20" s="136"/>
      <c r="FUH20" s="136"/>
      <c r="FUI20" s="136"/>
      <c r="FUJ20" s="136"/>
      <c r="FUK20" s="136"/>
      <c r="FUL20" s="136"/>
      <c r="FUM20" s="136"/>
      <c r="FUN20" s="136"/>
      <c r="FUO20" s="136"/>
      <c r="FUP20" s="136"/>
      <c r="FUQ20" s="136"/>
      <c r="FUR20" s="136"/>
      <c r="FUS20" s="136"/>
      <c r="FUT20" s="136"/>
      <c r="FUU20" s="136"/>
      <c r="FUV20" s="136"/>
      <c r="FUW20" s="136"/>
      <c r="FUX20" s="136"/>
      <c r="FUY20" s="136"/>
      <c r="FUZ20" s="136"/>
      <c r="FVA20" s="136"/>
      <c r="FVB20" s="136"/>
      <c r="FVC20" s="136"/>
      <c r="FVD20" s="136"/>
      <c r="FVE20" s="136"/>
      <c r="FVF20" s="136"/>
      <c r="FVG20" s="136"/>
      <c r="FVH20" s="136"/>
      <c r="FVI20" s="136"/>
      <c r="FVJ20" s="136"/>
      <c r="FVK20" s="136"/>
      <c r="FVL20" s="136"/>
      <c r="FVM20" s="136"/>
      <c r="FVN20" s="136"/>
      <c r="FVO20" s="136"/>
      <c r="FVP20" s="136"/>
      <c r="FVQ20" s="136"/>
      <c r="FVR20" s="136"/>
      <c r="FVS20" s="136"/>
      <c r="FVT20" s="136"/>
      <c r="FVU20" s="136"/>
      <c r="FVV20" s="136"/>
      <c r="FVW20" s="136"/>
      <c r="FVX20" s="136"/>
      <c r="FVY20" s="136"/>
      <c r="FVZ20" s="136"/>
      <c r="FWA20" s="136"/>
      <c r="FWB20" s="136"/>
      <c r="FWC20" s="136"/>
      <c r="FWD20" s="136"/>
      <c r="FWE20" s="136"/>
      <c r="FWF20" s="136"/>
      <c r="FWG20" s="136"/>
      <c r="FWH20" s="136"/>
      <c r="FWI20" s="136"/>
      <c r="FWJ20" s="136"/>
      <c r="FWK20" s="136"/>
      <c r="FWL20" s="136"/>
      <c r="FWM20" s="136"/>
      <c r="FWN20" s="136"/>
      <c r="FWO20" s="136"/>
      <c r="FWP20" s="136"/>
      <c r="FWQ20" s="136"/>
      <c r="FWR20" s="136"/>
      <c r="FWS20" s="136"/>
      <c r="FWT20" s="136"/>
      <c r="FWU20" s="136"/>
      <c r="FWV20" s="136"/>
      <c r="FWW20" s="136"/>
      <c r="FWX20" s="136"/>
      <c r="FWY20" s="136"/>
      <c r="FWZ20" s="136"/>
      <c r="FXA20" s="136"/>
      <c r="FXB20" s="136"/>
      <c r="FXC20" s="136"/>
      <c r="FXD20" s="136"/>
      <c r="FXE20" s="136"/>
      <c r="FXF20" s="136"/>
      <c r="FXG20" s="136"/>
      <c r="FXH20" s="136"/>
      <c r="FXI20" s="136"/>
      <c r="FXJ20" s="136"/>
      <c r="FXK20" s="136"/>
      <c r="FXL20" s="136"/>
      <c r="FXM20" s="136"/>
      <c r="FXN20" s="136"/>
      <c r="FXO20" s="136"/>
      <c r="FXP20" s="136"/>
      <c r="FXQ20" s="136"/>
      <c r="FXR20" s="136"/>
      <c r="FXS20" s="136"/>
      <c r="FXT20" s="136"/>
      <c r="FXU20" s="136"/>
      <c r="FXV20" s="136"/>
      <c r="FXW20" s="136"/>
      <c r="FXX20" s="136"/>
      <c r="FXY20" s="136"/>
      <c r="FXZ20" s="136"/>
      <c r="FYA20" s="136"/>
      <c r="FYB20" s="136"/>
      <c r="FYC20" s="136"/>
      <c r="FYD20" s="136"/>
      <c r="FYE20" s="136"/>
      <c r="FYF20" s="136"/>
      <c r="FYG20" s="136"/>
      <c r="FYH20" s="136"/>
      <c r="FYI20" s="136"/>
      <c r="FYJ20" s="136"/>
      <c r="FYK20" s="136"/>
      <c r="FYL20" s="136"/>
      <c r="FYM20" s="136"/>
      <c r="FYN20" s="136"/>
      <c r="FYO20" s="136"/>
      <c r="FYP20" s="136"/>
      <c r="FYQ20" s="136"/>
      <c r="FYR20" s="136"/>
      <c r="FYS20" s="136"/>
      <c r="FYT20" s="136"/>
      <c r="FYU20" s="136"/>
      <c r="FYV20" s="136"/>
      <c r="FYW20" s="136"/>
      <c r="FYX20" s="136"/>
      <c r="FYY20" s="136"/>
      <c r="FYZ20" s="136"/>
      <c r="FZA20" s="136"/>
      <c r="FZB20" s="136"/>
      <c r="FZC20" s="136"/>
      <c r="FZD20" s="136"/>
      <c r="FZE20" s="136"/>
      <c r="FZF20" s="136"/>
      <c r="FZG20" s="136"/>
      <c r="FZH20" s="136"/>
      <c r="FZI20" s="136"/>
      <c r="FZJ20" s="136"/>
      <c r="FZK20" s="136"/>
      <c r="FZL20" s="136"/>
      <c r="FZM20" s="136"/>
      <c r="FZN20" s="136"/>
      <c r="FZO20" s="136"/>
      <c r="FZP20" s="136"/>
      <c r="FZQ20" s="136"/>
      <c r="FZR20" s="136"/>
      <c r="FZS20" s="136"/>
      <c r="FZT20" s="136"/>
      <c r="FZU20" s="136"/>
      <c r="FZV20" s="136"/>
      <c r="FZW20" s="136"/>
      <c r="FZX20" s="136"/>
      <c r="FZY20" s="136"/>
      <c r="FZZ20" s="136"/>
      <c r="GAA20" s="136"/>
      <c r="GAB20" s="136"/>
      <c r="GAC20" s="136"/>
      <c r="GAD20" s="136"/>
      <c r="GAE20" s="136"/>
      <c r="GAF20" s="136"/>
      <c r="GAG20" s="136"/>
      <c r="GAH20" s="136"/>
      <c r="GAI20" s="136"/>
      <c r="GAJ20" s="136"/>
      <c r="GAK20" s="136"/>
      <c r="GAL20" s="136"/>
      <c r="GAM20" s="136"/>
      <c r="GAN20" s="136"/>
      <c r="GAO20" s="136"/>
      <c r="GAP20" s="136"/>
      <c r="GAQ20" s="136"/>
      <c r="GAR20" s="136"/>
      <c r="GAS20" s="136"/>
      <c r="GAT20" s="136"/>
      <c r="GAU20" s="136"/>
      <c r="GAV20" s="136"/>
      <c r="GAW20" s="136"/>
      <c r="GAX20" s="136"/>
      <c r="GAY20" s="136"/>
      <c r="GAZ20" s="136"/>
      <c r="GBA20" s="136"/>
      <c r="GBB20" s="136"/>
      <c r="GBC20" s="136"/>
      <c r="GBD20" s="136"/>
      <c r="GBE20" s="136"/>
      <c r="GBF20" s="136"/>
      <c r="GBG20" s="136"/>
      <c r="GBH20" s="136"/>
      <c r="GBI20" s="136"/>
      <c r="GBJ20" s="136"/>
      <c r="GBK20" s="136"/>
      <c r="GBL20" s="136"/>
      <c r="GBM20" s="136"/>
      <c r="GBN20" s="136"/>
      <c r="GBO20" s="136"/>
      <c r="GBP20" s="136"/>
      <c r="GBQ20" s="136"/>
      <c r="GBR20" s="136"/>
      <c r="GBS20" s="136"/>
      <c r="GBT20" s="136"/>
      <c r="GBU20" s="136"/>
      <c r="GBV20" s="136"/>
      <c r="GBW20" s="136"/>
      <c r="GBX20" s="136"/>
      <c r="GBY20" s="136"/>
      <c r="GBZ20" s="136"/>
      <c r="GCA20" s="136"/>
      <c r="GCB20" s="136"/>
      <c r="GCC20" s="136"/>
      <c r="GCD20" s="136"/>
      <c r="GCE20" s="136"/>
      <c r="GCF20" s="136"/>
      <c r="GCG20" s="136"/>
      <c r="GCH20" s="136"/>
      <c r="GCI20" s="136"/>
      <c r="GCJ20" s="136"/>
      <c r="GCK20" s="136"/>
      <c r="GCL20" s="136"/>
      <c r="GCM20" s="136"/>
      <c r="GCN20" s="136"/>
      <c r="GCO20" s="136"/>
      <c r="GCP20" s="136"/>
      <c r="GCQ20" s="136"/>
      <c r="GCR20" s="136"/>
      <c r="GCS20" s="136"/>
      <c r="GCT20" s="136"/>
      <c r="GCU20" s="136"/>
      <c r="GCV20" s="136"/>
      <c r="GCW20" s="136"/>
      <c r="GCX20" s="136"/>
      <c r="GCY20" s="136"/>
      <c r="GCZ20" s="136"/>
      <c r="GDA20" s="136"/>
      <c r="GDB20" s="136"/>
      <c r="GDC20" s="136"/>
      <c r="GDD20" s="136"/>
      <c r="GDE20" s="136"/>
      <c r="GDF20" s="136"/>
      <c r="GDG20" s="136"/>
      <c r="GDH20" s="136"/>
      <c r="GDI20" s="136"/>
      <c r="GDJ20" s="136"/>
      <c r="GDK20" s="136"/>
      <c r="GDL20" s="136"/>
      <c r="GDM20" s="136"/>
      <c r="GDN20" s="136"/>
      <c r="GDO20" s="136"/>
      <c r="GDP20" s="136"/>
      <c r="GDQ20" s="136"/>
      <c r="GDR20" s="136"/>
      <c r="GDS20" s="136"/>
      <c r="GDT20" s="136"/>
      <c r="GDU20" s="136"/>
      <c r="GDV20" s="136"/>
      <c r="GDW20" s="136"/>
      <c r="GDX20" s="136"/>
      <c r="GDY20" s="136"/>
      <c r="GDZ20" s="136"/>
      <c r="GEA20" s="136"/>
      <c r="GEB20" s="136"/>
      <c r="GEC20" s="136"/>
      <c r="GED20" s="136"/>
      <c r="GEE20" s="136"/>
      <c r="GEF20" s="136"/>
      <c r="GEG20" s="136"/>
      <c r="GEH20" s="136"/>
      <c r="GEI20" s="136"/>
      <c r="GEJ20" s="136"/>
      <c r="GEK20" s="136"/>
      <c r="GEL20" s="136"/>
      <c r="GEM20" s="136"/>
      <c r="GEN20" s="136"/>
      <c r="GEO20" s="136"/>
      <c r="GEP20" s="136"/>
      <c r="GEQ20" s="136"/>
      <c r="GER20" s="136"/>
      <c r="GES20" s="136"/>
      <c r="GET20" s="136"/>
      <c r="GEU20" s="136"/>
      <c r="GEV20" s="136"/>
      <c r="GEW20" s="136"/>
      <c r="GEX20" s="136"/>
      <c r="GEY20" s="136"/>
      <c r="GEZ20" s="136"/>
      <c r="GFA20" s="136"/>
      <c r="GFB20" s="136"/>
      <c r="GFC20" s="136"/>
      <c r="GFD20" s="136"/>
      <c r="GFE20" s="136"/>
      <c r="GFF20" s="136"/>
      <c r="GFG20" s="136"/>
      <c r="GFH20" s="136"/>
      <c r="GFI20" s="136"/>
      <c r="GFJ20" s="136"/>
      <c r="GFK20" s="136"/>
      <c r="GFL20" s="136"/>
      <c r="GFM20" s="136"/>
      <c r="GFN20" s="136"/>
      <c r="GFO20" s="136"/>
      <c r="GFP20" s="136"/>
      <c r="GFQ20" s="136"/>
      <c r="GFR20" s="136"/>
      <c r="GFS20" s="136"/>
      <c r="GFT20" s="136"/>
      <c r="GFU20" s="136"/>
      <c r="GFV20" s="136"/>
      <c r="GFW20" s="136"/>
      <c r="GFX20" s="136"/>
      <c r="GFY20" s="136"/>
      <c r="GFZ20" s="136"/>
      <c r="GGA20" s="136"/>
      <c r="GGB20" s="136"/>
      <c r="GGC20" s="136"/>
      <c r="GGD20" s="136"/>
      <c r="GGE20" s="136"/>
      <c r="GGF20" s="136"/>
      <c r="GGG20" s="136"/>
      <c r="GGH20" s="136"/>
      <c r="GGI20" s="136"/>
      <c r="GGJ20" s="136"/>
      <c r="GGK20" s="136"/>
      <c r="GGL20" s="136"/>
      <c r="GGM20" s="136"/>
      <c r="GGN20" s="136"/>
      <c r="GGO20" s="136"/>
      <c r="GGP20" s="136"/>
      <c r="GGQ20" s="136"/>
      <c r="GGR20" s="136"/>
      <c r="GGS20" s="136"/>
      <c r="GGT20" s="136"/>
      <c r="GGU20" s="136"/>
      <c r="GGV20" s="136"/>
      <c r="GGW20" s="136"/>
      <c r="GGX20" s="136"/>
      <c r="GGY20" s="136"/>
      <c r="GGZ20" s="136"/>
      <c r="GHA20" s="136"/>
      <c r="GHB20" s="136"/>
      <c r="GHC20" s="136"/>
      <c r="GHD20" s="136"/>
      <c r="GHE20" s="136"/>
      <c r="GHF20" s="136"/>
      <c r="GHG20" s="136"/>
      <c r="GHH20" s="136"/>
      <c r="GHI20" s="136"/>
      <c r="GHJ20" s="136"/>
      <c r="GHK20" s="136"/>
      <c r="GHL20" s="136"/>
      <c r="GHM20" s="136"/>
      <c r="GHN20" s="136"/>
      <c r="GHO20" s="136"/>
      <c r="GHP20" s="136"/>
      <c r="GHQ20" s="136"/>
      <c r="GHR20" s="136"/>
      <c r="GHS20" s="136"/>
      <c r="GHT20" s="136"/>
      <c r="GHU20" s="136"/>
      <c r="GHV20" s="136"/>
      <c r="GHW20" s="136"/>
      <c r="GHX20" s="136"/>
      <c r="GHY20" s="136"/>
      <c r="GHZ20" s="136"/>
      <c r="GIA20" s="136"/>
      <c r="GIB20" s="136"/>
      <c r="GIC20" s="136"/>
      <c r="GID20" s="136"/>
      <c r="GIE20" s="136"/>
      <c r="GIF20" s="136"/>
      <c r="GIG20" s="136"/>
      <c r="GIH20" s="136"/>
      <c r="GII20" s="136"/>
      <c r="GIJ20" s="136"/>
      <c r="GIK20" s="136"/>
      <c r="GIL20" s="136"/>
      <c r="GIM20" s="136"/>
      <c r="GIN20" s="136"/>
      <c r="GIO20" s="136"/>
      <c r="GIP20" s="136"/>
      <c r="GIQ20" s="136"/>
      <c r="GIR20" s="136"/>
      <c r="GIS20" s="136"/>
      <c r="GIT20" s="136"/>
      <c r="GIU20" s="136"/>
      <c r="GIV20" s="136"/>
      <c r="GIW20" s="136"/>
      <c r="GIX20" s="136"/>
      <c r="GIY20" s="136"/>
      <c r="GIZ20" s="136"/>
      <c r="GJA20" s="136"/>
      <c r="GJB20" s="136"/>
      <c r="GJC20" s="136"/>
      <c r="GJD20" s="136"/>
      <c r="GJE20" s="136"/>
      <c r="GJF20" s="136"/>
      <c r="GJG20" s="136"/>
      <c r="GJH20" s="136"/>
      <c r="GJI20" s="136"/>
      <c r="GJJ20" s="136"/>
      <c r="GJK20" s="136"/>
      <c r="GJL20" s="136"/>
      <c r="GJM20" s="136"/>
      <c r="GJN20" s="136"/>
      <c r="GJO20" s="136"/>
      <c r="GJP20" s="136"/>
      <c r="GJQ20" s="136"/>
      <c r="GJR20" s="136"/>
      <c r="GJS20" s="136"/>
      <c r="GJT20" s="136"/>
      <c r="GJU20" s="136"/>
      <c r="GJV20" s="136"/>
      <c r="GJW20" s="136"/>
      <c r="GJX20" s="136"/>
      <c r="GJY20" s="136"/>
      <c r="GJZ20" s="136"/>
      <c r="GKA20" s="136"/>
      <c r="GKB20" s="136"/>
      <c r="GKC20" s="136"/>
      <c r="GKD20" s="136"/>
      <c r="GKE20" s="136"/>
      <c r="GKF20" s="136"/>
      <c r="GKG20" s="136"/>
      <c r="GKH20" s="136"/>
      <c r="GKI20" s="136"/>
      <c r="GKJ20" s="136"/>
      <c r="GKK20" s="136"/>
      <c r="GKL20" s="136"/>
      <c r="GKM20" s="136"/>
      <c r="GKN20" s="136"/>
      <c r="GKO20" s="136"/>
      <c r="GKP20" s="136"/>
      <c r="GKQ20" s="136"/>
      <c r="GKR20" s="136"/>
      <c r="GKS20" s="136"/>
      <c r="GKT20" s="136"/>
      <c r="GKU20" s="136"/>
      <c r="GKV20" s="136"/>
      <c r="GKW20" s="136"/>
      <c r="GKX20" s="136"/>
      <c r="GKY20" s="136"/>
      <c r="GKZ20" s="136"/>
      <c r="GLA20" s="136"/>
      <c r="GLB20" s="136"/>
      <c r="GLC20" s="136"/>
      <c r="GLD20" s="136"/>
      <c r="GLE20" s="136"/>
      <c r="GLF20" s="136"/>
      <c r="GLG20" s="136"/>
      <c r="GLH20" s="136"/>
      <c r="GLI20" s="136"/>
      <c r="GLJ20" s="136"/>
      <c r="GLK20" s="136"/>
      <c r="GLL20" s="136"/>
      <c r="GLM20" s="136"/>
      <c r="GLN20" s="136"/>
      <c r="GLO20" s="136"/>
      <c r="GLP20" s="136"/>
      <c r="GLQ20" s="136"/>
      <c r="GLR20" s="136"/>
      <c r="GLS20" s="136"/>
      <c r="GLT20" s="136"/>
      <c r="GLU20" s="136"/>
      <c r="GLV20" s="136"/>
      <c r="GLW20" s="136"/>
      <c r="GLX20" s="136"/>
      <c r="GLY20" s="136"/>
      <c r="GLZ20" s="136"/>
      <c r="GMA20" s="136"/>
      <c r="GMB20" s="136"/>
      <c r="GMC20" s="136"/>
      <c r="GMD20" s="136"/>
      <c r="GME20" s="136"/>
      <c r="GMF20" s="136"/>
      <c r="GMG20" s="136"/>
      <c r="GMH20" s="136"/>
      <c r="GMI20" s="136"/>
      <c r="GMJ20" s="136"/>
      <c r="GMK20" s="136"/>
      <c r="GML20" s="136"/>
      <c r="GMM20" s="136"/>
      <c r="GMN20" s="136"/>
      <c r="GMO20" s="136"/>
      <c r="GMP20" s="136"/>
      <c r="GMQ20" s="136"/>
      <c r="GMR20" s="136"/>
      <c r="GMS20" s="136"/>
      <c r="GMT20" s="136"/>
      <c r="GMU20" s="136"/>
      <c r="GMV20" s="136"/>
      <c r="GMW20" s="136"/>
      <c r="GMX20" s="136"/>
      <c r="GMY20" s="136"/>
      <c r="GMZ20" s="136"/>
      <c r="GNA20" s="136"/>
      <c r="GNB20" s="136"/>
      <c r="GNC20" s="136"/>
      <c r="GND20" s="136"/>
      <c r="GNE20" s="136"/>
      <c r="GNF20" s="136"/>
      <c r="GNG20" s="136"/>
      <c r="GNH20" s="136"/>
      <c r="GNI20" s="136"/>
      <c r="GNJ20" s="136"/>
      <c r="GNK20" s="136"/>
      <c r="GNL20" s="136"/>
      <c r="GNM20" s="136"/>
      <c r="GNN20" s="136"/>
      <c r="GNO20" s="136"/>
      <c r="GNP20" s="136"/>
      <c r="GNQ20" s="136"/>
      <c r="GNR20" s="136"/>
      <c r="GNS20" s="136"/>
      <c r="GNT20" s="136"/>
      <c r="GNU20" s="136"/>
      <c r="GNV20" s="136"/>
      <c r="GNW20" s="136"/>
      <c r="GNX20" s="136"/>
      <c r="GNY20" s="136"/>
      <c r="GNZ20" s="136"/>
      <c r="GOA20" s="136"/>
      <c r="GOB20" s="136"/>
      <c r="GOC20" s="136"/>
      <c r="GOD20" s="136"/>
      <c r="GOE20" s="136"/>
      <c r="GOF20" s="136"/>
      <c r="GOG20" s="136"/>
      <c r="GOH20" s="136"/>
      <c r="GOI20" s="136"/>
      <c r="GOJ20" s="136"/>
      <c r="GOK20" s="136"/>
      <c r="GOL20" s="136"/>
      <c r="GOM20" s="136"/>
      <c r="GON20" s="136"/>
      <c r="GOO20" s="136"/>
      <c r="GOP20" s="136"/>
      <c r="GOQ20" s="136"/>
      <c r="GOR20" s="136"/>
      <c r="GOS20" s="136"/>
      <c r="GOT20" s="136"/>
      <c r="GOU20" s="136"/>
      <c r="GOV20" s="136"/>
      <c r="GOW20" s="136"/>
      <c r="GOX20" s="136"/>
      <c r="GOY20" s="136"/>
      <c r="GOZ20" s="136"/>
      <c r="GPA20" s="136"/>
      <c r="GPB20" s="136"/>
      <c r="GPC20" s="136"/>
      <c r="GPD20" s="136"/>
      <c r="GPE20" s="136"/>
      <c r="GPF20" s="136"/>
      <c r="GPG20" s="136"/>
      <c r="GPH20" s="136"/>
      <c r="GPI20" s="136"/>
      <c r="GPJ20" s="136"/>
      <c r="GPK20" s="136"/>
      <c r="GPL20" s="136"/>
      <c r="GPM20" s="136"/>
      <c r="GPN20" s="136"/>
      <c r="GPO20" s="136"/>
      <c r="GPP20" s="136"/>
      <c r="GPQ20" s="136"/>
      <c r="GPR20" s="136"/>
      <c r="GPS20" s="136"/>
      <c r="GPT20" s="136"/>
      <c r="GPU20" s="136"/>
      <c r="GPV20" s="136"/>
      <c r="GPW20" s="136"/>
      <c r="GPX20" s="136"/>
      <c r="GPY20" s="136"/>
      <c r="GPZ20" s="136"/>
      <c r="GQA20" s="136"/>
      <c r="GQB20" s="136"/>
      <c r="GQC20" s="136"/>
      <c r="GQD20" s="136"/>
      <c r="GQE20" s="136"/>
      <c r="GQF20" s="136"/>
      <c r="GQG20" s="136"/>
      <c r="GQH20" s="136"/>
      <c r="GQI20" s="136"/>
      <c r="GQJ20" s="136"/>
      <c r="GQK20" s="136"/>
      <c r="GQL20" s="136"/>
      <c r="GQM20" s="136"/>
      <c r="GQN20" s="136"/>
      <c r="GQO20" s="136"/>
      <c r="GQP20" s="136"/>
      <c r="GQQ20" s="136"/>
      <c r="GQR20" s="136"/>
      <c r="GQS20" s="136"/>
      <c r="GQT20" s="136"/>
      <c r="GQU20" s="136"/>
      <c r="GQV20" s="136"/>
      <c r="GQW20" s="136"/>
      <c r="GQX20" s="136"/>
      <c r="GQY20" s="136"/>
      <c r="GQZ20" s="136"/>
      <c r="GRA20" s="136"/>
      <c r="GRB20" s="136"/>
      <c r="GRC20" s="136"/>
      <c r="GRD20" s="136"/>
      <c r="GRE20" s="136"/>
      <c r="GRF20" s="136"/>
      <c r="GRG20" s="136"/>
      <c r="GRH20" s="136"/>
      <c r="GRI20" s="136"/>
      <c r="GRJ20" s="136"/>
      <c r="GRK20" s="136"/>
      <c r="GRL20" s="136"/>
      <c r="GRM20" s="136"/>
      <c r="GRN20" s="136"/>
      <c r="GRO20" s="136"/>
      <c r="GRP20" s="136"/>
      <c r="GRQ20" s="136"/>
      <c r="GRR20" s="136"/>
      <c r="GRS20" s="136"/>
      <c r="GRT20" s="136"/>
      <c r="GRU20" s="136"/>
      <c r="GRV20" s="136"/>
      <c r="GRW20" s="136"/>
      <c r="GRX20" s="136"/>
      <c r="GRY20" s="136"/>
      <c r="GRZ20" s="136"/>
      <c r="GSA20" s="136"/>
      <c r="GSB20" s="136"/>
      <c r="GSC20" s="136"/>
      <c r="GSD20" s="136"/>
      <c r="GSE20" s="136"/>
      <c r="GSF20" s="136"/>
      <c r="GSG20" s="136"/>
      <c r="GSH20" s="136"/>
      <c r="GSI20" s="136"/>
      <c r="GSJ20" s="136"/>
      <c r="GSK20" s="136"/>
      <c r="GSL20" s="136"/>
      <c r="GSM20" s="136"/>
      <c r="GSN20" s="136"/>
      <c r="GSO20" s="136"/>
      <c r="GSP20" s="136"/>
      <c r="GSQ20" s="136"/>
      <c r="GSR20" s="136"/>
      <c r="GSS20" s="136"/>
      <c r="GST20" s="136"/>
      <c r="GSU20" s="136"/>
      <c r="GSV20" s="136"/>
      <c r="GSW20" s="136"/>
      <c r="GSX20" s="136"/>
      <c r="GSY20" s="136"/>
      <c r="GSZ20" s="136"/>
      <c r="GTA20" s="136"/>
      <c r="GTB20" s="136"/>
      <c r="GTC20" s="136"/>
      <c r="GTD20" s="136"/>
      <c r="GTE20" s="136"/>
      <c r="GTF20" s="136"/>
      <c r="GTG20" s="136"/>
      <c r="GTH20" s="136"/>
      <c r="GTI20" s="136"/>
      <c r="GTJ20" s="136"/>
      <c r="GTK20" s="136"/>
      <c r="GTL20" s="136"/>
      <c r="GTM20" s="136"/>
      <c r="GTN20" s="136"/>
      <c r="GTO20" s="136"/>
      <c r="GTP20" s="136"/>
      <c r="GTQ20" s="136"/>
      <c r="GTR20" s="136"/>
      <c r="GTS20" s="136"/>
      <c r="GTT20" s="136"/>
      <c r="GTU20" s="136"/>
      <c r="GTV20" s="136"/>
      <c r="GTW20" s="136"/>
      <c r="GTX20" s="136"/>
      <c r="GTY20" s="136"/>
      <c r="GTZ20" s="136"/>
      <c r="GUA20" s="136"/>
      <c r="GUB20" s="136"/>
      <c r="GUC20" s="136"/>
      <c r="GUD20" s="136"/>
      <c r="GUE20" s="136"/>
      <c r="GUF20" s="136"/>
      <c r="GUG20" s="136"/>
      <c r="GUH20" s="136"/>
      <c r="GUI20" s="136"/>
      <c r="GUJ20" s="136"/>
      <c r="GUK20" s="136"/>
      <c r="GUL20" s="136"/>
      <c r="GUM20" s="136"/>
      <c r="GUN20" s="136"/>
      <c r="GUO20" s="136"/>
      <c r="GUP20" s="136"/>
      <c r="GUQ20" s="136"/>
      <c r="GUR20" s="136"/>
      <c r="GUS20" s="136"/>
      <c r="GUT20" s="136"/>
      <c r="GUU20" s="136"/>
      <c r="GUV20" s="136"/>
      <c r="GUW20" s="136"/>
      <c r="GUX20" s="136"/>
      <c r="GUY20" s="136"/>
      <c r="GUZ20" s="136"/>
      <c r="GVA20" s="136"/>
      <c r="GVB20" s="136"/>
      <c r="GVC20" s="136"/>
      <c r="GVD20" s="136"/>
      <c r="GVE20" s="136"/>
      <c r="GVF20" s="136"/>
      <c r="GVG20" s="136"/>
      <c r="GVH20" s="136"/>
      <c r="GVI20" s="136"/>
      <c r="GVJ20" s="136"/>
      <c r="GVK20" s="136"/>
      <c r="GVL20" s="136"/>
      <c r="GVM20" s="136"/>
      <c r="GVN20" s="136"/>
      <c r="GVO20" s="136"/>
      <c r="GVP20" s="136"/>
      <c r="GVQ20" s="136"/>
      <c r="GVR20" s="136"/>
      <c r="GVS20" s="136"/>
      <c r="GVT20" s="136"/>
      <c r="GVU20" s="136"/>
      <c r="GVV20" s="136"/>
      <c r="GVW20" s="136"/>
      <c r="GVX20" s="136"/>
      <c r="GVY20" s="136"/>
      <c r="GVZ20" s="136"/>
      <c r="GWA20" s="136"/>
      <c r="GWB20" s="136"/>
      <c r="GWC20" s="136"/>
      <c r="GWD20" s="136"/>
      <c r="GWE20" s="136"/>
      <c r="GWF20" s="136"/>
      <c r="GWG20" s="136"/>
      <c r="GWH20" s="136"/>
      <c r="GWI20" s="136"/>
      <c r="GWJ20" s="136"/>
      <c r="GWK20" s="136"/>
      <c r="GWL20" s="136"/>
      <c r="GWM20" s="136"/>
      <c r="GWN20" s="136"/>
      <c r="GWO20" s="136"/>
      <c r="GWP20" s="136"/>
      <c r="GWQ20" s="136"/>
      <c r="GWR20" s="136"/>
      <c r="GWS20" s="136"/>
      <c r="GWT20" s="136"/>
      <c r="GWU20" s="136"/>
      <c r="GWV20" s="136"/>
      <c r="GWW20" s="136"/>
      <c r="GWX20" s="136"/>
      <c r="GWY20" s="136"/>
      <c r="GWZ20" s="136"/>
      <c r="GXA20" s="136"/>
      <c r="GXB20" s="136"/>
      <c r="GXC20" s="136"/>
      <c r="GXD20" s="136"/>
      <c r="GXE20" s="136"/>
      <c r="GXF20" s="136"/>
      <c r="GXG20" s="136"/>
      <c r="GXH20" s="136"/>
      <c r="GXI20" s="136"/>
      <c r="GXJ20" s="136"/>
      <c r="GXK20" s="136"/>
      <c r="GXL20" s="136"/>
      <c r="GXM20" s="136"/>
      <c r="GXN20" s="136"/>
      <c r="GXO20" s="136"/>
      <c r="GXP20" s="136"/>
      <c r="GXQ20" s="136"/>
      <c r="GXR20" s="136"/>
      <c r="GXS20" s="136"/>
      <c r="GXT20" s="136"/>
      <c r="GXU20" s="136"/>
      <c r="GXV20" s="136"/>
      <c r="GXW20" s="136"/>
      <c r="GXX20" s="136"/>
      <c r="GXY20" s="136"/>
      <c r="GXZ20" s="136"/>
      <c r="GYA20" s="136"/>
      <c r="GYB20" s="136"/>
      <c r="GYC20" s="136"/>
      <c r="GYD20" s="136"/>
      <c r="GYE20" s="136"/>
      <c r="GYF20" s="136"/>
      <c r="GYG20" s="136"/>
      <c r="GYH20" s="136"/>
      <c r="GYI20" s="136"/>
      <c r="GYJ20" s="136"/>
      <c r="GYK20" s="136"/>
      <c r="GYL20" s="136"/>
      <c r="GYM20" s="136"/>
      <c r="GYN20" s="136"/>
      <c r="GYO20" s="136"/>
      <c r="GYP20" s="136"/>
      <c r="GYQ20" s="136"/>
      <c r="GYR20" s="136"/>
      <c r="GYS20" s="136"/>
      <c r="GYT20" s="136"/>
      <c r="GYU20" s="136"/>
      <c r="GYV20" s="136"/>
      <c r="GYW20" s="136"/>
      <c r="GYX20" s="136"/>
      <c r="GYY20" s="136"/>
      <c r="GYZ20" s="136"/>
      <c r="GZA20" s="136"/>
      <c r="GZB20" s="136"/>
      <c r="GZC20" s="136"/>
      <c r="GZD20" s="136"/>
      <c r="GZE20" s="136"/>
      <c r="GZF20" s="136"/>
      <c r="GZG20" s="136"/>
      <c r="GZH20" s="136"/>
      <c r="GZI20" s="136"/>
      <c r="GZJ20" s="136"/>
      <c r="GZK20" s="136"/>
      <c r="GZL20" s="136"/>
      <c r="GZM20" s="136"/>
      <c r="GZN20" s="136"/>
      <c r="GZO20" s="136"/>
      <c r="GZP20" s="136"/>
      <c r="GZQ20" s="136"/>
      <c r="GZR20" s="136"/>
      <c r="GZS20" s="136"/>
      <c r="GZT20" s="136"/>
      <c r="GZU20" s="136"/>
      <c r="GZV20" s="136"/>
      <c r="GZW20" s="136"/>
      <c r="GZX20" s="136"/>
      <c r="GZY20" s="136"/>
      <c r="GZZ20" s="136"/>
      <c r="HAA20" s="136"/>
      <c r="HAB20" s="136"/>
      <c r="HAC20" s="136"/>
      <c r="HAD20" s="136"/>
      <c r="HAE20" s="136"/>
      <c r="HAF20" s="136"/>
      <c r="HAG20" s="136"/>
      <c r="HAH20" s="136"/>
      <c r="HAI20" s="136"/>
      <c r="HAJ20" s="136"/>
      <c r="HAK20" s="136"/>
      <c r="HAL20" s="136"/>
      <c r="HAM20" s="136"/>
      <c r="HAN20" s="136"/>
      <c r="HAO20" s="136"/>
      <c r="HAP20" s="136"/>
      <c r="HAQ20" s="136"/>
      <c r="HAR20" s="136"/>
      <c r="HAS20" s="136"/>
      <c r="HAT20" s="136"/>
      <c r="HAU20" s="136"/>
      <c r="HAV20" s="136"/>
      <c r="HAW20" s="136"/>
      <c r="HAX20" s="136"/>
      <c r="HAY20" s="136"/>
      <c r="HAZ20" s="136"/>
      <c r="HBA20" s="136"/>
      <c r="HBB20" s="136"/>
      <c r="HBC20" s="136"/>
      <c r="HBD20" s="136"/>
      <c r="HBE20" s="136"/>
      <c r="HBF20" s="136"/>
      <c r="HBG20" s="136"/>
      <c r="HBH20" s="136"/>
      <c r="HBI20" s="136"/>
      <c r="HBJ20" s="136"/>
      <c r="HBK20" s="136"/>
      <c r="HBL20" s="136"/>
      <c r="HBM20" s="136"/>
      <c r="HBN20" s="136"/>
      <c r="HBO20" s="136"/>
      <c r="HBP20" s="136"/>
      <c r="HBQ20" s="136"/>
      <c r="HBR20" s="136"/>
      <c r="HBS20" s="136"/>
      <c r="HBT20" s="136"/>
      <c r="HBU20" s="136"/>
      <c r="HBV20" s="136"/>
      <c r="HBW20" s="136"/>
      <c r="HBX20" s="136"/>
      <c r="HBY20" s="136"/>
      <c r="HBZ20" s="136"/>
      <c r="HCA20" s="136"/>
      <c r="HCB20" s="136"/>
      <c r="HCC20" s="136"/>
      <c r="HCD20" s="136"/>
      <c r="HCE20" s="136"/>
      <c r="HCF20" s="136"/>
      <c r="HCG20" s="136"/>
      <c r="HCH20" s="136"/>
      <c r="HCI20" s="136"/>
      <c r="HCJ20" s="136"/>
      <c r="HCK20" s="136"/>
      <c r="HCL20" s="136"/>
      <c r="HCM20" s="136"/>
      <c r="HCN20" s="136"/>
      <c r="HCO20" s="136"/>
      <c r="HCP20" s="136"/>
      <c r="HCQ20" s="136"/>
      <c r="HCR20" s="136"/>
      <c r="HCS20" s="136"/>
      <c r="HCT20" s="136"/>
      <c r="HCU20" s="136"/>
      <c r="HCV20" s="136"/>
      <c r="HCW20" s="136"/>
      <c r="HCX20" s="136"/>
      <c r="HCY20" s="136"/>
      <c r="HCZ20" s="136"/>
      <c r="HDA20" s="136"/>
      <c r="HDB20" s="136"/>
      <c r="HDC20" s="136"/>
      <c r="HDD20" s="136"/>
      <c r="HDE20" s="136"/>
      <c r="HDF20" s="136"/>
      <c r="HDG20" s="136"/>
      <c r="HDH20" s="136"/>
      <c r="HDI20" s="136"/>
      <c r="HDJ20" s="136"/>
      <c r="HDK20" s="136"/>
      <c r="HDL20" s="136"/>
      <c r="HDM20" s="136"/>
      <c r="HDN20" s="136"/>
      <c r="HDO20" s="136"/>
      <c r="HDP20" s="136"/>
      <c r="HDQ20" s="136"/>
      <c r="HDR20" s="136"/>
      <c r="HDS20" s="136"/>
      <c r="HDT20" s="136"/>
      <c r="HDU20" s="136"/>
      <c r="HDV20" s="136"/>
      <c r="HDW20" s="136"/>
      <c r="HDX20" s="136"/>
      <c r="HDY20" s="136"/>
      <c r="HDZ20" s="136"/>
      <c r="HEA20" s="136"/>
      <c r="HEB20" s="136"/>
      <c r="HEC20" s="136"/>
      <c r="HED20" s="136"/>
      <c r="HEE20" s="136"/>
      <c r="HEF20" s="136"/>
      <c r="HEG20" s="136"/>
      <c r="HEH20" s="136"/>
      <c r="HEI20" s="136"/>
      <c r="HEJ20" s="136"/>
      <c r="HEK20" s="136"/>
      <c r="HEL20" s="136"/>
      <c r="HEM20" s="136"/>
      <c r="HEN20" s="136"/>
      <c r="HEO20" s="136"/>
      <c r="HEP20" s="136"/>
      <c r="HEQ20" s="136"/>
      <c r="HER20" s="136"/>
      <c r="HES20" s="136"/>
      <c r="HET20" s="136"/>
      <c r="HEU20" s="136"/>
      <c r="HEV20" s="136"/>
      <c r="HEW20" s="136"/>
      <c r="HEX20" s="136"/>
      <c r="HEY20" s="136"/>
      <c r="HEZ20" s="136"/>
      <c r="HFA20" s="136"/>
      <c r="HFB20" s="136"/>
      <c r="HFC20" s="136"/>
      <c r="HFD20" s="136"/>
      <c r="HFE20" s="136"/>
      <c r="HFF20" s="136"/>
      <c r="HFG20" s="136"/>
      <c r="HFH20" s="136"/>
      <c r="HFI20" s="136"/>
      <c r="HFJ20" s="136"/>
      <c r="HFK20" s="136"/>
      <c r="HFL20" s="136"/>
      <c r="HFM20" s="136"/>
      <c r="HFN20" s="136"/>
      <c r="HFO20" s="136"/>
      <c r="HFP20" s="136"/>
      <c r="HFQ20" s="136"/>
      <c r="HFR20" s="136"/>
      <c r="HFS20" s="136"/>
      <c r="HFT20" s="136"/>
      <c r="HFU20" s="136"/>
      <c r="HFV20" s="136"/>
      <c r="HFW20" s="136"/>
      <c r="HFX20" s="136"/>
      <c r="HFY20" s="136"/>
      <c r="HFZ20" s="136"/>
      <c r="HGA20" s="136"/>
      <c r="HGB20" s="136"/>
      <c r="HGC20" s="136"/>
      <c r="HGD20" s="136"/>
      <c r="HGE20" s="136"/>
      <c r="HGF20" s="136"/>
      <c r="HGG20" s="136"/>
      <c r="HGH20" s="136"/>
      <c r="HGI20" s="136"/>
      <c r="HGJ20" s="136"/>
      <c r="HGK20" s="136"/>
      <c r="HGL20" s="136"/>
      <c r="HGM20" s="136"/>
      <c r="HGN20" s="136"/>
      <c r="HGO20" s="136"/>
      <c r="HGP20" s="136"/>
      <c r="HGQ20" s="136"/>
      <c r="HGR20" s="136"/>
      <c r="HGS20" s="136"/>
      <c r="HGT20" s="136"/>
      <c r="HGU20" s="136"/>
      <c r="HGV20" s="136"/>
      <c r="HGW20" s="136"/>
      <c r="HGX20" s="136"/>
      <c r="HGY20" s="136"/>
      <c r="HGZ20" s="136"/>
      <c r="HHA20" s="136"/>
      <c r="HHB20" s="136"/>
      <c r="HHC20" s="136"/>
      <c r="HHD20" s="136"/>
      <c r="HHE20" s="136"/>
      <c r="HHF20" s="136"/>
      <c r="HHG20" s="136"/>
      <c r="HHH20" s="136"/>
      <c r="HHI20" s="136"/>
      <c r="HHJ20" s="136"/>
      <c r="HHK20" s="136"/>
      <c r="HHL20" s="136"/>
      <c r="HHM20" s="136"/>
      <c r="HHN20" s="136"/>
      <c r="HHO20" s="136"/>
      <c r="HHP20" s="136"/>
      <c r="HHQ20" s="136"/>
      <c r="HHR20" s="136"/>
      <c r="HHS20" s="136"/>
      <c r="HHT20" s="136"/>
      <c r="HHU20" s="136"/>
      <c r="HHV20" s="136"/>
      <c r="HHW20" s="136"/>
      <c r="HHX20" s="136"/>
      <c r="HHY20" s="136"/>
      <c r="HHZ20" s="136"/>
      <c r="HIA20" s="136"/>
      <c r="HIB20" s="136"/>
      <c r="HIC20" s="136"/>
      <c r="HID20" s="136"/>
      <c r="HIE20" s="136"/>
      <c r="HIF20" s="136"/>
      <c r="HIG20" s="136"/>
      <c r="HIH20" s="136"/>
      <c r="HII20" s="136"/>
      <c r="HIJ20" s="136"/>
      <c r="HIK20" s="136"/>
      <c r="HIL20" s="136"/>
      <c r="HIM20" s="136"/>
      <c r="HIN20" s="136"/>
      <c r="HIO20" s="136"/>
      <c r="HIP20" s="136"/>
      <c r="HIQ20" s="136"/>
      <c r="HIR20" s="136"/>
      <c r="HIS20" s="136"/>
      <c r="HIT20" s="136"/>
      <c r="HIU20" s="136"/>
      <c r="HIV20" s="136"/>
      <c r="HIW20" s="136"/>
      <c r="HIX20" s="136"/>
      <c r="HIY20" s="136"/>
      <c r="HIZ20" s="136"/>
      <c r="HJA20" s="136"/>
      <c r="HJB20" s="136"/>
      <c r="HJC20" s="136"/>
      <c r="HJD20" s="136"/>
      <c r="HJE20" s="136"/>
      <c r="HJF20" s="136"/>
      <c r="HJG20" s="136"/>
      <c r="HJH20" s="136"/>
      <c r="HJI20" s="136"/>
      <c r="HJJ20" s="136"/>
      <c r="HJK20" s="136"/>
      <c r="HJL20" s="136"/>
      <c r="HJM20" s="136"/>
      <c r="HJN20" s="136"/>
      <c r="HJO20" s="136"/>
      <c r="HJP20" s="136"/>
      <c r="HJQ20" s="136"/>
      <c r="HJR20" s="136"/>
      <c r="HJS20" s="136"/>
      <c r="HJT20" s="136"/>
      <c r="HJU20" s="136"/>
      <c r="HJV20" s="136"/>
      <c r="HJW20" s="136"/>
      <c r="HJX20" s="136"/>
      <c r="HJY20" s="136"/>
      <c r="HJZ20" s="136"/>
      <c r="HKA20" s="136"/>
      <c r="HKB20" s="136"/>
      <c r="HKC20" s="136"/>
      <c r="HKD20" s="136"/>
      <c r="HKE20" s="136"/>
      <c r="HKF20" s="136"/>
      <c r="HKG20" s="136"/>
      <c r="HKH20" s="136"/>
      <c r="HKI20" s="136"/>
      <c r="HKJ20" s="136"/>
      <c r="HKK20" s="136"/>
      <c r="HKL20" s="136"/>
      <c r="HKM20" s="136"/>
      <c r="HKN20" s="136"/>
      <c r="HKO20" s="136"/>
      <c r="HKP20" s="136"/>
      <c r="HKQ20" s="136"/>
      <c r="HKR20" s="136"/>
      <c r="HKS20" s="136"/>
      <c r="HKT20" s="136"/>
      <c r="HKU20" s="136"/>
      <c r="HKV20" s="136"/>
      <c r="HKW20" s="136"/>
      <c r="HKX20" s="136"/>
      <c r="HKY20" s="136"/>
      <c r="HKZ20" s="136"/>
      <c r="HLA20" s="136"/>
      <c r="HLB20" s="136"/>
      <c r="HLC20" s="136"/>
      <c r="HLD20" s="136"/>
      <c r="HLE20" s="136"/>
      <c r="HLF20" s="136"/>
      <c r="HLG20" s="136"/>
      <c r="HLH20" s="136"/>
      <c r="HLI20" s="136"/>
      <c r="HLJ20" s="136"/>
      <c r="HLK20" s="136"/>
      <c r="HLL20" s="136"/>
      <c r="HLM20" s="136"/>
      <c r="HLN20" s="136"/>
      <c r="HLO20" s="136"/>
      <c r="HLP20" s="136"/>
      <c r="HLQ20" s="136"/>
      <c r="HLR20" s="136"/>
      <c r="HLS20" s="136"/>
      <c r="HLT20" s="136"/>
      <c r="HLU20" s="136"/>
      <c r="HLV20" s="136"/>
      <c r="HLW20" s="136"/>
      <c r="HLX20" s="136"/>
      <c r="HLY20" s="136"/>
      <c r="HLZ20" s="136"/>
      <c r="HMA20" s="136"/>
      <c r="HMB20" s="136"/>
      <c r="HMC20" s="136"/>
      <c r="HMD20" s="136"/>
      <c r="HME20" s="136"/>
      <c r="HMF20" s="136"/>
      <c r="HMG20" s="136"/>
      <c r="HMH20" s="136"/>
      <c r="HMI20" s="136"/>
      <c r="HMJ20" s="136"/>
      <c r="HMK20" s="136"/>
      <c r="HML20" s="136"/>
      <c r="HMM20" s="136"/>
      <c r="HMN20" s="136"/>
      <c r="HMO20" s="136"/>
      <c r="HMP20" s="136"/>
      <c r="HMQ20" s="136"/>
      <c r="HMR20" s="136"/>
      <c r="HMS20" s="136"/>
      <c r="HMT20" s="136"/>
      <c r="HMU20" s="136"/>
      <c r="HMV20" s="136"/>
      <c r="HMW20" s="136"/>
      <c r="HMX20" s="136"/>
      <c r="HMY20" s="136"/>
      <c r="HMZ20" s="136"/>
      <c r="HNA20" s="136"/>
      <c r="HNB20" s="136"/>
      <c r="HNC20" s="136"/>
      <c r="HND20" s="136"/>
      <c r="HNE20" s="136"/>
      <c r="HNF20" s="136"/>
      <c r="HNG20" s="136"/>
      <c r="HNH20" s="136"/>
      <c r="HNI20" s="136"/>
      <c r="HNJ20" s="136"/>
      <c r="HNK20" s="136"/>
      <c r="HNL20" s="136"/>
      <c r="HNM20" s="136"/>
      <c r="HNN20" s="136"/>
      <c r="HNO20" s="136"/>
      <c r="HNP20" s="136"/>
      <c r="HNQ20" s="136"/>
      <c r="HNR20" s="136"/>
      <c r="HNS20" s="136"/>
      <c r="HNT20" s="136"/>
      <c r="HNU20" s="136"/>
      <c r="HNV20" s="136"/>
      <c r="HNW20" s="136"/>
      <c r="HNX20" s="136"/>
      <c r="HNY20" s="136"/>
      <c r="HNZ20" s="136"/>
      <c r="HOA20" s="136"/>
      <c r="HOB20" s="136"/>
      <c r="HOC20" s="136"/>
      <c r="HOD20" s="136"/>
      <c r="HOE20" s="136"/>
      <c r="HOF20" s="136"/>
      <c r="HOG20" s="136"/>
      <c r="HOH20" s="136"/>
      <c r="HOI20" s="136"/>
      <c r="HOJ20" s="136"/>
      <c r="HOK20" s="136"/>
      <c r="HOL20" s="136"/>
      <c r="HOM20" s="136"/>
      <c r="HON20" s="136"/>
      <c r="HOO20" s="136"/>
      <c r="HOP20" s="136"/>
      <c r="HOQ20" s="136"/>
      <c r="HOR20" s="136"/>
      <c r="HOS20" s="136"/>
      <c r="HOT20" s="136"/>
      <c r="HOU20" s="136"/>
      <c r="HOV20" s="136"/>
      <c r="HOW20" s="136"/>
      <c r="HOX20" s="136"/>
      <c r="HOY20" s="136"/>
      <c r="HOZ20" s="136"/>
      <c r="HPA20" s="136"/>
      <c r="HPB20" s="136"/>
      <c r="HPC20" s="136"/>
      <c r="HPD20" s="136"/>
      <c r="HPE20" s="136"/>
      <c r="HPF20" s="136"/>
      <c r="HPG20" s="136"/>
      <c r="HPH20" s="136"/>
      <c r="HPI20" s="136"/>
      <c r="HPJ20" s="136"/>
      <c r="HPK20" s="136"/>
      <c r="HPL20" s="136"/>
      <c r="HPM20" s="136"/>
      <c r="HPN20" s="136"/>
      <c r="HPO20" s="136"/>
      <c r="HPP20" s="136"/>
      <c r="HPQ20" s="136"/>
      <c r="HPR20" s="136"/>
      <c r="HPS20" s="136"/>
      <c r="HPT20" s="136"/>
      <c r="HPU20" s="136"/>
      <c r="HPV20" s="136"/>
      <c r="HPW20" s="136"/>
      <c r="HPX20" s="136"/>
      <c r="HPY20" s="136"/>
      <c r="HPZ20" s="136"/>
      <c r="HQA20" s="136"/>
      <c r="HQB20" s="136"/>
      <c r="HQC20" s="136"/>
      <c r="HQD20" s="136"/>
      <c r="HQE20" s="136"/>
      <c r="HQF20" s="136"/>
      <c r="HQG20" s="136"/>
      <c r="HQH20" s="136"/>
      <c r="HQI20" s="136"/>
      <c r="HQJ20" s="136"/>
      <c r="HQK20" s="136"/>
      <c r="HQL20" s="136"/>
      <c r="HQM20" s="136"/>
      <c r="HQN20" s="136"/>
      <c r="HQO20" s="136"/>
      <c r="HQP20" s="136"/>
      <c r="HQQ20" s="136"/>
      <c r="HQR20" s="136"/>
      <c r="HQS20" s="136"/>
      <c r="HQT20" s="136"/>
      <c r="HQU20" s="136"/>
      <c r="HQV20" s="136"/>
      <c r="HQW20" s="136"/>
      <c r="HQX20" s="136"/>
      <c r="HQY20" s="136"/>
      <c r="HQZ20" s="136"/>
      <c r="HRA20" s="136"/>
      <c r="HRB20" s="136"/>
      <c r="HRC20" s="136"/>
      <c r="HRD20" s="136"/>
      <c r="HRE20" s="136"/>
      <c r="HRF20" s="136"/>
      <c r="HRG20" s="136"/>
      <c r="HRH20" s="136"/>
      <c r="HRI20" s="136"/>
      <c r="HRJ20" s="136"/>
      <c r="HRK20" s="136"/>
      <c r="HRL20" s="136"/>
      <c r="HRM20" s="136"/>
      <c r="HRN20" s="136"/>
      <c r="HRO20" s="136"/>
      <c r="HRP20" s="136"/>
      <c r="HRQ20" s="136"/>
      <c r="HRR20" s="136"/>
      <c r="HRS20" s="136"/>
      <c r="HRT20" s="136"/>
      <c r="HRU20" s="136"/>
      <c r="HRV20" s="136"/>
      <c r="HRW20" s="136"/>
      <c r="HRX20" s="136"/>
      <c r="HRY20" s="136"/>
      <c r="HRZ20" s="136"/>
      <c r="HSA20" s="136"/>
      <c r="HSB20" s="136"/>
      <c r="HSC20" s="136"/>
      <c r="HSD20" s="136"/>
      <c r="HSE20" s="136"/>
      <c r="HSF20" s="136"/>
      <c r="HSG20" s="136"/>
      <c r="HSH20" s="136"/>
      <c r="HSI20" s="136"/>
      <c r="HSJ20" s="136"/>
      <c r="HSK20" s="136"/>
      <c r="HSL20" s="136"/>
      <c r="HSM20" s="136"/>
      <c r="HSN20" s="136"/>
      <c r="HSO20" s="136"/>
      <c r="HSP20" s="136"/>
      <c r="HSQ20" s="136"/>
      <c r="HSR20" s="136"/>
      <c r="HSS20" s="136"/>
      <c r="HST20" s="136"/>
      <c r="HSU20" s="136"/>
      <c r="HSV20" s="136"/>
      <c r="HSW20" s="136"/>
      <c r="HSX20" s="136"/>
      <c r="HSY20" s="136"/>
      <c r="HSZ20" s="136"/>
      <c r="HTA20" s="136"/>
      <c r="HTB20" s="136"/>
      <c r="HTC20" s="136"/>
      <c r="HTD20" s="136"/>
      <c r="HTE20" s="136"/>
      <c r="HTF20" s="136"/>
      <c r="HTG20" s="136"/>
      <c r="HTH20" s="136"/>
      <c r="HTI20" s="136"/>
      <c r="HTJ20" s="136"/>
      <c r="HTK20" s="136"/>
      <c r="HTL20" s="136"/>
      <c r="HTM20" s="136"/>
      <c r="HTN20" s="136"/>
      <c r="HTO20" s="136"/>
      <c r="HTP20" s="136"/>
      <c r="HTQ20" s="136"/>
      <c r="HTR20" s="136"/>
      <c r="HTS20" s="136"/>
      <c r="HTT20" s="136"/>
      <c r="HTU20" s="136"/>
      <c r="HTV20" s="136"/>
      <c r="HTW20" s="136"/>
      <c r="HTX20" s="136"/>
      <c r="HTY20" s="136"/>
      <c r="HTZ20" s="136"/>
      <c r="HUA20" s="136"/>
      <c r="HUB20" s="136"/>
      <c r="HUC20" s="136"/>
      <c r="HUD20" s="136"/>
      <c r="HUE20" s="136"/>
      <c r="HUF20" s="136"/>
      <c r="HUG20" s="136"/>
      <c r="HUH20" s="136"/>
      <c r="HUI20" s="136"/>
      <c r="HUJ20" s="136"/>
      <c r="HUK20" s="136"/>
      <c r="HUL20" s="136"/>
      <c r="HUM20" s="136"/>
      <c r="HUN20" s="136"/>
      <c r="HUO20" s="136"/>
      <c r="HUP20" s="136"/>
      <c r="HUQ20" s="136"/>
      <c r="HUR20" s="136"/>
      <c r="HUS20" s="136"/>
      <c r="HUT20" s="136"/>
      <c r="HUU20" s="136"/>
      <c r="HUV20" s="136"/>
      <c r="HUW20" s="136"/>
      <c r="HUX20" s="136"/>
      <c r="HUY20" s="136"/>
      <c r="HUZ20" s="136"/>
      <c r="HVA20" s="136"/>
      <c r="HVB20" s="136"/>
      <c r="HVC20" s="136"/>
      <c r="HVD20" s="136"/>
      <c r="HVE20" s="136"/>
      <c r="HVF20" s="136"/>
      <c r="HVG20" s="136"/>
      <c r="HVH20" s="136"/>
      <c r="HVI20" s="136"/>
      <c r="HVJ20" s="136"/>
      <c r="HVK20" s="136"/>
      <c r="HVL20" s="136"/>
      <c r="HVM20" s="136"/>
      <c r="HVN20" s="136"/>
      <c r="HVO20" s="136"/>
      <c r="HVP20" s="136"/>
      <c r="HVQ20" s="136"/>
      <c r="HVR20" s="136"/>
      <c r="HVS20" s="136"/>
      <c r="HVT20" s="136"/>
      <c r="HVU20" s="136"/>
      <c r="HVV20" s="136"/>
      <c r="HVW20" s="136"/>
      <c r="HVX20" s="136"/>
      <c r="HVY20" s="136"/>
      <c r="HVZ20" s="136"/>
      <c r="HWA20" s="136"/>
      <c r="HWB20" s="136"/>
      <c r="HWC20" s="136"/>
      <c r="HWD20" s="136"/>
      <c r="HWE20" s="136"/>
      <c r="HWF20" s="136"/>
      <c r="HWG20" s="136"/>
      <c r="HWH20" s="136"/>
      <c r="HWI20" s="136"/>
      <c r="HWJ20" s="136"/>
      <c r="HWK20" s="136"/>
      <c r="HWL20" s="136"/>
      <c r="HWM20" s="136"/>
      <c r="HWN20" s="136"/>
      <c r="HWO20" s="136"/>
      <c r="HWP20" s="136"/>
      <c r="HWQ20" s="136"/>
      <c r="HWR20" s="136"/>
      <c r="HWS20" s="136"/>
      <c r="HWT20" s="136"/>
      <c r="HWU20" s="136"/>
      <c r="HWV20" s="136"/>
      <c r="HWW20" s="136"/>
      <c r="HWX20" s="136"/>
      <c r="HWY20" s="136"/>
      <c r="HWZ20" s="136"/>
      <c r="HXA20" s="136"/>
      <c r="HXB20" s="136"/>
      <c r="HXC20" s="136"/>
      <c r="HXD20" s="136"/>
      <c r="HXE20" s="136"/>
      <c r="HXF20" s="136"/>
      <c r="HXG20" s="136"/>
      <c r="HXH20" s="136"/>
      <c r="HXI20" s="136"/>
      <c r="HXJ20" s="136"/>
      <c r="HXK20" s="136"/>
      <c r="HXL20" s="136"/>
      <c r="HXM20" s="136"/>
      <c r="HXN20" s="136"/>
      <c r="HXO20" s="136"/>
      <c r="HXP20" s="136"/>
      <c r="HXQ20" s="136"/>
      <c r="HXR20" s="136"/>
      <c r="HXS20" s="136"/>
      <c r="HXT20" s="136"/>
      <c r="HXU20" s="136"/>
      <c r="HXV20" s="136"/>
      <c r="HXW20" s="136"/>
      <c r="HXX20" s="136"/>
      <c r="HXY20" s="136"/>
      <c r="HXZ20" s="136"/>
      <c r="HYA20" s="136"/>
      <c r="HYB20" s="136"/>
      <c r="HYC20" s="136"/>
      <c r="HYD20" s="136"/>
      <c r="HYE20" s="136"/>
      <c r="HYF20" s="136"/>
      <c r="HYG20" s="136"/>
      <c r="HYH20" s="136"/>
      <c r="HYI20" s="136"/>
      <c r="HYJ20" s="136"/>
      <c r="HYK20" s="136"/>
      <c r="HYL20" s="136"/>
      <c r="HYM20" s="136"/>
      <c r="HYN20" s="136"/>
      <c r="HYO20" s="136"/>
      <c r="HYP20" s="136"/>
      <c r="HYQ20" s="136"/>
      <c r="HYR20" s="136"/>
      <c r="HYS20" s="136"/>
      <c r="HYT20" s="136"/>
      <c r="HYU20" s="136"/>
      <c r="HYV20" s="136"/>
      <c r="HYW20" s="136"/>
      <c r="HYX20" s="136"/>
      <c r="HYY20" s="136"/>
      <c r="HYZ20" s="136"/>
      <c r="HZA20" s="136"/>
      <c r="HZB20" s="136"/>
      <c r="HZC20" s="136"/>
      <c r="HZD20" s="136"/>
      <c r="HZE20" s="136"/>
      <c r="HZF20" s="136"/>
      <c r="HZG20" s="136"/>
      <c r="HZH20" s="136"/>
      <c r="HZI20" s="136"/>
      <c r="HZJ20" s="136"/>
      <c r="HZK20" s="136"/>
      <c r="HZL20" s="136"/>
      <c r="HZM20" s="136"/>
      <c r="HZN20" s="136"/>
      <c r="HZO20" s="136"/>
      <c r="HZP20" s="136"/>
      <c r="HZQ20" s="136"/>
      <c r="HZR20" s="136"/>
      <c r="HZS20" s="136"/>
      <c r="HZT20" s="136"/>
      <c r="HZU20" s="136"/>
      <c r="HZV20" s="136"/>
      <c r="HZW20" s="136"/>
      <c r="HZX20" s="136"/>
      <c r="HZY20" s="136"/>
      <c r="HZZ20" s="136"/>
      <c r="IAA20" s="136"/>
      <c r="IAB20" s="136"/>
      <c r="IAC20" s="136"/>
      <c r="IAD20" s="136"/>
      <c r="IAE20" s="136"/>
      <c r="IAF20" s="136"/>
      <c r="IAG20" s="136"/>
      <c r="IAH20" s="136"/>
      <c r="IAI20" s="136"/>
      <c r="IAJ20" s="136"/>
      <c r="IAK20" s="136"/>
      <c r="IAL20" s="136"/>
      <c r="IAM20" s="136"/>
      <c r="IAN20" s="136"/>
      <c r="IAO20" s="136"/>
      <c r="IAP20" s="136"/>
      <c r="IAQ20" s="136"/>
      <c r="IAR20" s="136"/>
      <c r="IAS20" s="136"/>
      <c r="IAT20" s="136"/>
      <c r="IAU20" s="136"/>
      <c r="IAV20" s="136"/>
      <c r="IAW20" s="136"/>
      <c r="IAX20" s="136"/>
      <c r="IAY20" s="136"/>
      <c r="IAZ20" s="136"/>
      <c r="IBA20" s="136"/>
      <c r="IBB20" s="136"/>
      <c r="IBC20" s="136"/>
      <c r="IBD20" s="136"/>
      <c r="IBE20" s="136"/>
      <c r="IBF20" s="136"/>
      <c r="IBG20" s="136"/>
      <c r="IBH20" s="136"/>
      <c r="IBI20" s="136"/>
      <c r="IBJ20" s="136"/>
      <c r="IBK20" s="136"/>
      <c r="IBL20" s="136"/>
      <c r="IBM20" s="136"/>
      <c r="IBN20" s="136"/>
      <c r="IBO20" s="136"/>
      <c r="IBP20" s="136"/>
      <c r="IBQ20" s="136"/>
      <c r="IBR20" s="136"/>
      <c r="IBS20" s="136"/>
      <c r="IBT20" s="136"/>
      <c r="IBU20" s="136"/>
      <c r="IBV20" s="136"/>
      <c r="IBW20" s="136"/>
      <c r="IBX20" s="136"/>
      <c r="IBY20" s="136"/>
      <c r="IBZ20" s="136"/>
      <c r="ICA20" s="136"/>
      <c r="ICB20" s="136"/>
      <c r="ICC20" s="136"/>
      <c r="ICD20" s="136"/>
      <c r="ICE20" s="136"/>
      <c r="ICF20" s="136"/>
      <c r="ICG20" s="136"/>
      <c r="ICH20" s="136"/>
      <c r="ICI20" s="136"/>
      <c r="ICJ20" s="136"/>
      <c r="ICK20" s="136"/>
      <c r="ICL20" s="136"/>
      <c r="ICM20" s="136"/>
      <c r="ICN20" s="136"/>
      <c r="ICO20" s="136"/>
      <c r="ICP20" s="136"/>
      <c r="ICQ20" s="136"/>
      <c r="ICR20" s="136"/>
      <c r="ICS20" s="136"/>
      <c r="ICT20" s="136"/>
      <c r="ICU20" s="136"/>
      <c r="ICV20" s="136"/>
      <c r="ICW20" s="136"/>
      <c r="ICX20" s="136"/>
      <c r="ICY20" s="136"/>
      <c r="ICZ20" s="136"/>
      <c r="IDA20" s="136"/>
      <c r="IDB20" s="136"/>
      <c r="IDC20" s="136"/>
      <c r="IDD20" s="136"/>
      <c r="IDE20" s="136"/>
      <c r="IDF20" s="136"/>
      <c r="IDG20" s="136"/>
      <c r="IDH20" s="136"/>
      <c r="IDI20" s="136"/>
      <c r="IDJ20" s="136"/>
      <c r="IDK20" s="136"/>
      <c r="IDL20" s="136"/>
      <c r="IDM20" s="136"/>
      <c r="IDN20" s="136"/>
      <c r="IDO20" s="136"/>
      <c r="IDP20" s="136"/>
      <c r="IDQ20" s="136"/>
      <c r="IDR20" s="136"/>
      <c r="IDS20" s="136"/>
      <c r="IDT20" s="136"/>
      <c r="IDU20" s="136"/>
      <c r="IDV20" s="136"/>
      <c r="IDW20" s="136"/>
      <c r="IDX20" s="136"/>
      <c r="IDY20" s="136"/>
      <c r="IDZ20" s="136"/>
      <c r="IEA20" s="136"/>
      <c r="IEB20" s="136"/>
      <c r="IEC20" s="136"/>
      <c r="IED20" s="136"/>
      <c r="IEE20" s="136"/>
      <c r="IEF20" s="136"/>
      <c r="IEG20" s="136"/>
      <c r="IEH20" s="136"/>
      <c r="IEI20" s="136"/>
      <c r="IEJ20" s="136"/>
      <c r="IEK20" s="136"/>
      <c r="IEL20" s="136"/>
      <c r="IEM20" s="136"/>
      <c r="IEN20" s="136"/>
      <c r="IEO20" s="136"/>
      <c r="IEP20" s="136"/>
      <c r="IEQ20" s="136"/>
      <c r="IER20" s="136"/>
      <c r="IES20" s="136"/>
      <c r="IET20" s="136"/>
      <c r="IEU20" s="136"/>
      <c r="IEV20" s="136"/>
      <c r="IEW20" s="136"/>
      <c r="IEX20" s="136"/>
      <c r="IEY20" s="136"/>
      <c r="IEZ20" s="136"/>
      <c r="IFA20" s="136"/>
      <c r="IFB20" s="136"/>
      <c r="IFC20" s="136"/>
      <c r="IFD20" s="136"/>
      <c r="IFE20" s="136"/>
      <c r="IFF20" s="136"/>
      <c r="IFG20" s="136"/>
      <c r="IFH20" s="136"/>
      <c r="IFI20" s="136"/>
      <c r="IFJ20" s="136"/>
      <c r="IFK20" s="136"/>
      <c r="IFL20" s="136"/>
      <c r="IFM20" s="136"/>
      <c r="IFN20" s="136"/>
      <c r="IFO20" s="136"/>
      <c r="IFP20" s="136"/>
      <c r="IFQ20" s="136"/>
      <c r="IFR20" s="136"/>
      <c r="IFS20" s="136"/>
      <c r="IFT20" s="136"/>
      <c r="IFU20" s="136"/>
      <c r="IFV20" s="136"/>
      <c r="IFW20" s="136"/>
      <c r="IFX20" s="136"/>
      <c r="IFY20" s="136"/>
      <c r="IFZ20" s="136"/>
      <c r="IGA20" s="136"/>
      <c r="IGB20" s="136"/>
      <c r="IGC20" s="136"/>
      <c r="IGD20" s="136"/>
      <c r="IGE20" s="136"/>
      <c r="IGF20" s="136"/>
      <c r="IGG20" s="136"/>
      <c r="IGH20" s="136"/>
      <c r="IGI20" s="136"/>
      <c r="IGJ20" s="136"/>
      <c r="IGK20" s="136"/>
      <c r="IGL20" s="136"/>
      <c r="IGM20" s="136"/>
      <c r="IGN20" s="136"/>
      <c r="IGO20" s="136"/>
      <c r="IGP20" s="136"/>
      <c r="IGQ20" s="136"/>
      <c r="IGR20" s="136"/>
      <c r="IGS20" s="136"/>
      <c r="IGT20" s="136"/>
      <c r="IGU20" s="136"/>
      <c r="IGV20" s="136"/>
      <c r="IGW20" s="136"/>
      <c r="IGX20" s="136"/>
      <c r="IGY20" s="136"/>
      <c r="IGZ20" s="136"/>
      <c r="IHA20" s="136"/>
      <c r="IHB20" s="136"/>
      <c r="IHC20" s="136"/>
      <c r="IHD20" s="136"/>
      <c r="IHE20" s="136"/>
      <c r="IHF20" s="136"/>
      <c r="IHG20" s="136"/>
      <c r="IHH20" s="136"/>
      <c r="IHI20" s="136"/>
      <c r="IHJ20" s="136"/>
      <c r="IHK20" s="136"/>
      <c r="IHL20" s="136"/>
      <c r="IHM20" s="136"/>
      <c r="IHN20" s="136"/>
      <c r="IHO20" s="136"/>
      <c r="IHP20" s="136"/>
      <c r="IHQ20" s="136"/>
      <c r="IHR20" s="136"/>
      <c r="IHS20" s="136"/>
      <c r="IHT20" s="136"/>
      <c r="IHU20" s="136"/>
      <c r="IHV20" s="136"/>
      <c r="IHW20" s="136"/>
      <c r="IHX20" s="136"/>
      <c r="IHY20" s="136"/>
      <c r="IHZ20" s="136"/>
      <c r="IIA20" s="136"/>
      <c r="IIB20" s="136"/>
      <c r="IIC20" s="136"/>
      <c r="IID20" s="136"/>
      <c r="IIE20" s="136"/>
      <c r="IIF20" s="136"/>
      <c r="IIG20" s="136"/>
      <c r="IIH20" s="136"/>
      <c r="III20" s="136"/>
      <c r="IIJ20" s="136"/>
      <c r="IIK20" s="136"/>
      <c r="IIL20" s="136"/>
      <c r="IIM20" s="136"/>
      <c r="IIN20" s="136"/>
      <c r="IIO20" s="136"/>
      <c r="IIP20" s="136"/>
      <c r="IIQ20" s="136"/>
      <c r="IIR20" s="136"/>
      <c r="IIS20" s="136"/>
      <c r="IIT20" s="136"/>
      <c r="IIU20" s="136"/>
      <c r="IIV20" s="136"/>
      <c r="IIW20" s="136"/>
      <c r="IIX20" s="136"/>
      <c r="IIY20" s="136"/>
      <c r="IIZ20" s="136"/>
      <c r="IJA20" s="136"/>
      <c r="IJB20" s="136"/>
      <c r="IJC20" s="136"/>
      <c r="IJD20" s="136"/>
      <c r="IJE20" s="136"/>
      <c r="IJF20" s="136"/>
      <c r="IJG20" s="136"/>
      <c r="IJH20" s="136"/>
      <c r="IJI20" s="136"/>
      <c r="IJJ20" s="136"/>
      <c r="IJK20" s="136"/>
      <c r="IJL20" s="136"/>
      <c r="IJM20" s="136"/>
      <c r="IJN20" s="136"/>
      <c r="IJO20" s="136"/>
      <c r="IJP20" s="136"/>
      <c r="IJQ20" s="136"/>
      <c r="IJR20" s="136"/>
      <c r="IJS20" s="136"/>
      <c r="IJT20" s="136"/>
      <c r="IJU20" s="136"/>
      <c r="IJV20" s="136"/>
      <c r="IJW20" s="136"/>
      <c r="IJX20" s="136"/>
      <c r="IJY20" s="136"/>
      <c r="IJZ20" s="136"/>
      <c r="IKA20" s="136"/>
      <c r="IKB20" s="136"/>
      <c r="IKC20" s="136"/>
      <c r="IKD20" s="136"/>
      <c r="IKE20" s="136"/>
      <c r="IKF20" s="136"/>
      <c r="IKG20" s="136"/>
      <c r="IKH20" s="136"/>
      <c r="IKI20" s="136"/>
      <c r="IKJ20" s="136"/>
      <c r="IKK20" s="136"/>
      <c r="IKL20" s="136"/>
      <c r="IKM20" s="136"/>
      <c r="IKN20" s="136"/>
      <c r="IKO20" s="136"/>
      <c r="IKP20" s="136"/>
      <c r="IKQ20" s="136"/>
      <c r="IKR20" s="136"/>
      <c r="IKS20" s="136"/>
      <c r="IKT20" s="136"/>
      <c r="IKU20" s="136"/>
      <c r="IKV20" s="136"/>
      <c r="IKW20" s="136"/>
      <c r="IKX20" s="136"/>
      <c r="IKY20" s="136"/>
      <c r="IKZ20" s="136"/>
      <c r="ILA20" s="136"/>
      <c r="ILB20" s="136"/>
      <c r="ILC20" s="136"/>
      <c r="ILD20" s="136"/>
      <c r="ILE20" s="136"/>
      <c r="ILF20" s="136"/>
      <c r="ILG20" s="136"/>
      <c r="ILH20" s="136"/>
      <c r="ILI20" s="136"/>
      <c r="ILJ20" s="136"/>
      <c r="ILK20" s="136"/>
      <c r="ILL20" s="136"/>
      <c r="ILM20" s="136"/>
      <c r="ILN20" s="136"/>
      <c r="ILO20" s="136"/>
      <c r="ILP20" s="136"/>
      <c r="ILQ20" s="136"/>
      <c r="ILR20" s="136"/>
      <c r="ILS20" s="136"/>
      <c r="ILT20" s="136"/>
      <c r="ILU20" s="136"/>
      <c r="ILV20" s="136"/>
      <c r="ILW20" s="136"/>
      <c r="ILX20" s="136"/>
      <c r="ILY20" s="136"/>
      <c r="ILZ20" s="136"/>
      <c r="IMA20" s="136"/>
      <c r="IMB20" s="136"/>
      <c r="IMC20" s="136"/>
      <c r="IMD20" s="136"/>
      <c r="IME20" s="136"/>
      <c r="IMF20" s="136"/>
      <c r="IMG20" s="136"/>
      <c r="IMH20" s="136"/>
      <c r="IMI20" s="136"/>
      <c r="IMJ20" s="136"/>
      <c r="IMK20" s="136"/>
      <c r="IML20" s="136"/>
      <c r="IMM20" s="136"/>
      <c r="IMN20" s="136"/>
      <c r="IMO20" s="136"/>
      <c r="IMP20" s="136"/>
      <c r="IMQ20" s="136"/>
      <c r="IMR20" s="136"/>
      <c r="IMS20" s="136"/>
      <c r="IMT20" s="136"/>
      <c r="IMU20" s="136"/>
      <c r="IMV20" s="136"/>
      <c r="IMW20" s="136"/>
      <c r="IMX20" s="136"/>
      <c r="IMY20" s="136"/>
      <c r="IMZ20" s="136"/>
      <c r="INA20" s="136"/>
      <c r="INB20" s="136"/>
      <c r="INC20" s="136"/>
      <c r="IND20" s="136"/>
      <c r="INE20" s="136"/>
      <c r="INF20" s="136"/>
      <c r="ING20" s="136"/>
      <c r="INH20" s="136"/>
      <c r="INI20" s="136"/>
      <c r="INJ20" s="136"/>
      <c r="INK20" s="136"/>
      <c r="INL20" s="136"/>
      <c r="INM20" s="136"/>
      <c r="INN20" s="136"/>
      <c r="INO20" s="136"/>
      <c r="INP20" s="136"/>
      <c r="INQ20" s="136"/>
      <c r="INR20" s="136"/>
      <c r="INS20" s="136"/>
      <c r="INT20" s="136"/>
      <c r="INU20" s="136"/>
      <c r="INV20" s="136"/>
      <c r="INW20" s="136"/>
      <c r="INX20" s="136"/>
      <c r="INY20" s="136"/>
      <c r="INZ20" s="136"/>
      <c r="IOA20" s="136"/>
      <c r="IOB20" s="136"/>
      <c r="IOC20" s="136"/>
      <c r="IOD20" s="136"/>
      <c r="IOE20" s="136"/>
      <c r="IOF20" s="136"/>
      <c r="IOG20" s="136"/>
      <c r="IOH20" s="136"/>
      <c r="IOI20" s="136"/>
      <c r="IOJ20" s="136"/>
      <c r="IOK20" s="136"/>
      <c r="IOL20" s="136"/>
      <c r="IOM20" s="136"/>
      <c r="ION20" s="136"/>
      <c r="IOO20" s="136"/>
      <c r="IOP20" s="136"/>
      <c r="IOQ20" s="136"/>
      <c r="IOR20" s="136"/>
      <c r="IOS20" s="136"/>
      <c r="IOT20" s="136"/>
      <c r="IOU20" s="136"/>
      <c r="IOV20" s="136"/>
      <c r="IOW20" s="136"/>
      <c r="IOX20" s="136"/>
      <c r="IOY20" s="136"/>
      <c r="IOZ20" s="136"/>
      <c r="IPA20" s="136"/>
      <c r="IPB20" s="136"/>
      <c r="IPC20" s="136"/>
      <c r="IPD20" s="136"/>
      <c r="IPE20" s="136"/>
      <c r="IPF20" s="136"/>
      <c r="IPG20" s="136"/>
      <c r="IPH20" s="136"/>
      <c r="IPI20" s="136"/>
      <c r="IPJ20" s="136"/>
      <c r="IPK20" s="136"/>
      <c r="IPL20" s="136"/>
      <c r="IPM20" s="136"/>
      <c r="IPN20" s="136"/>
      <c r="IPO20" s="136"/>
      <c r="IPP20" s="136"/>
      <c r="IPQ20" s="136"/>
      <c r="IPR20" s="136"/>
      <c r="IPS20" s="136"/>
      <c r="IPT20" s="136"/>
      <c r="IPU20" s="136"/>
      <c r="IPV20" s="136"/>
      <c r="IPW20" s="136"/>
      <c r="IPX20" s="136"/>
      <c r="IPY20" s="136"/>
      <c r="IPZ20" s="136"/>
      <c r="IQA20" s="136"/>
      <c r="IQB20" s="136"/>
      <c r="IQC20" s="136"/>
      <c r="IQD20" s="136"/>
      <c r="IQE20" s="136"/>
      <c r="IQF20" s="136"/>
      <c r="IQG20" s="136"/>
      <c r="IQH20" s="136"/>
      <c r="IQI20" s="136"/>
      <c r="IQJ20" s="136"/>
      <c r="IQK20" s="136"/>
      <c r="IQL20" s="136"/>
      <c r="IQM20" s="136"/>
      <c r="IQN20" s="136"/>
      <c r="IQO20" s="136"/>
      <c r="IQP20" s="136"/>
      <c r="IQQ20" s="136"/>
      <c r="IQR20" s="136"/>
      <c r="IQS20" s="136"/>
      <c r="IQT20" s="136"/>
      <c r="IQU20" s="136"/>
      <c r="IQV20" s="136"/>
      <c r="IQW20" s="136"/>
      <c r="IQX20" s="136"/>
      <c r="IQY20" s="136"/>
      <c r="IQZ20" s="136"/>
      <c r="IRA20" s="136"/>
      <c r="IRB20" s="136"/>
      <c r="IRC20" s="136"/>
      <c r="IRD20" s="136"/>
      <c r="IRE20" s="136"/>
      <c r="IRF20" s="136"/>
      <c r="IRG20" s="136"/>
      <c r="IRH20" s="136"/>
      <c r="IRI20" s="136"/>
      <c r="IRJ20" s="136"/>
      <c r="IRK20" s="136"/>
      <c r="IRL20" s="136"/>
      <c r="IRM20" s="136"/>
      <c r="IRN20" s="136"/>
      <c r="IRO20" s="136"/>
      <c r="IRP20" s="136"/>
      <c r="IRQ20" s="136"/>
      <c r="IRR20" s="136"/>
      <c r="IRS20" s="136"/>
      <c r="IRT20" s="136"/>
      <c r="IRU20" s="136"/>
      <c r="IRV20" s="136"/>
      <c r="IRW20" s="136"/>
      <c r="IRX20" s="136"/>
      <c r="IRY20" s="136"/>
      <c r="IRZ20" s="136"/>
      <c r="ISA20" s="136"/>
      <c r="ISB20" s="136"/>
      <c r="ISC20" s="136"/>
      <c r="ISD20" s="136"/>
      <c r="ISE20" s="136"/>
      <c r="ISF20" s="136"/>
      <c r="ISG20" s="136"/>
      <c r="ISH20" s="136"/>
      <c r="ISI20" s="136"/>
      <c r="ISJ20" s="136"/>
      <c r="ISK20" s="136"/>
      <c r="ISL20" s="136"/>
      <c r="ISM20" s="136"/>
      <c r="ISN20" s="136"/>
      <c r="ISO20" s="136"/>
      <c r="ISP20" s="136"/>
      <c r="ISQ20" s="136"/>
      <c r="ISR20" s="136"/>
      <c r="ISS20" s="136"/>
      <c r="IST20" s="136"/>
      <c r="ISU20" s="136"/>
      <c r="ISV20" s="136"/>
      <c r="ISW20" s="136"/>
      <c r="ISX20" s="136"/>
      <c r="ISY20" s="136"/>
      <c r="ISZ20" s="136"/>
      <c r="ITA20" s="136"/>
      <c r="ITB20" s="136"/>
      <c r="ITC20" s="136"/>
      <c r="ITD20" s="136"/>
      <c r="ITE20" s="136"/>
      <c r="ITF20" s="136"/>
      <c r="ITG20" s="136"/>
      <c r="ITH20" s="136"/>
      <c r="ITI20" s="136"/>
      <c r="ITJ20" s="136"/>
      <c r="ITK20" s="136"/>
      <c r="ITL20" s="136"/>
      <c r="ITM20" s="136"/>
      <c r="ITN20" s="136"/>
      <c r="ITO20" s="136"/>
      <c r="ITP20" s="136"/>
      <c r="ITQ20" s="136"/>
      <c r="ITR20" s="136"/>
      <c r="ITS20" s="136"/>
      <c r="ITT20" s="136"/>
      <c r="ITU20" s="136"/>
      <c r="ITV20" s="136"/>
      <c r="ITW20" s="136"/>
      <c r="ITX20" s="136"/>
      <c r="ITY20" s="136"/>
      <c r="ITZ20" s="136"/>
      <c r="IUA20" s="136"/>
      <c r="IUB20" s="136"/>
      <c r="IUC20" s="136"/>
      <c r="IUD20" s="136"/>
      <c r="IUE20" s="136"/>
      <c r="IUF20" s="136"/>
      <c r="IUG20" s="136"/>
      <c r="IUH20" s="136"/>
      <c r="IUI20" s="136"/>
      <c r="IUJ20" s="136"/>
      <c r="IUK20" s="136"/>
      <c r="IUL20" s="136"/>
      <c r="IUM20" s="136"/>
      <c r="IUN20" s="136"/>
      <c r="IUO20" s="136"/>
      <c r="IUP20" s="136"/>
      <c r="IUQ20" s="136"/>
      <c r="IUR20" s="136"/>
      <c r="IUS20" s="136"/>
      <c r="IUT20" s="136"/>
      <c r="IUU20" s="136"/>
      <c r="IUV20" s="136"/>
      <c r="IUW20" s="136"/>
      <c r="IUX20" s="136"/>
      <c r="IUY20" s="136"/>
      <c r="IUZ20" s="136"/>
      <c r="IVA20" s="136"/>
      <c r="IVB20" s="136"/>
      <c r="IVC20" s="136"/>
      <c r="IVD20" s="136"/>
      <c r="IVE20" s="136"/>
      <c r="IVF20" s="136"/>
      <c r="IVG20" s="136"/>
      <c r="IVH20" s="136"/>
      <c r="IVI20" s="136"/>
      <c r="IVJ20" s="136"/>
      <c r="IVK20" s="136"/>
      <c r="IVL20" s="136"/>
      <c r="IVM20" s="136"/>
      <c r="IVN20" s="136"/>
      <c r="IVO20" s="136"/>
      <c r="IVP20" s="136"/>
      <c r="IVQ20" s="136"/>
      <c r="IVR20" s="136"/>
      <c r="IVS20" s="136"/>
      <c r="IVT20" s="136"/>
      <c r="IVU20" s="136"/>
      <c r="IVV20" s="136"/>
      <c r="IVW20" s="136"/>
      <c r="IVX20" s="136"/>
      <c r="IVY20" s="136"/>
      <c r="IVZ20" s="136"/>
      <c r="IWA20" s="136"/>
      <c r="IWB20" s="136"/>
      <c r="IWC20" s="136"/>
      <c r="IWD20" s="136"/>
      <c r="IWE20" s="136"/>
      <c r="IWF20" s="136"/>
      <c r="IWG20" s="136"/>
      <c r="IWH20" s="136"/>
      <c r="IWI20" s="136"/>
      <c r="IWJ20" s="136"/>
      <c r="IWK20" s="136"/>
      <c r="IWL20" s="136"/>
      <c r="IWM20" s="136"/>
      <c r="IWN20" s="136"/>
      <c r="IWO20" s="136"/>
      <c r="IWP20" s="136"/>
      <c r="IWQ20" s="136"/>
      <c r="IWR20" s="136"/>
      <c r="IWS20" s="136"/>
      <c r="IWT20" s="136"/>
      <c r="IWU20" s="136"/>
      <c r="IWV20" s="136"/>
      <c r="IWW20" s="136"/>
      <c r="IWX20" s="136"/>
      <c r="IWY20" s="136"/>
      <c r="IWZ20" s="136"/>
      <c r="IXA20" s="136"/>
      <c r="IXB20" s="136"/>
      <c r="IXC20" s="136"/>
      <c r="IXD20" s="136"/>
      <c r="IXE20" s="136"/>
      <c r="IXF20" s="136"/>
      <c r="IXG20" s="136"/>
      <c r="IXH20" s="136"/>
      <c r="IXI20" s="136"/>
      <c r="IXJ20" s="136"/>
      <c r="IXK20" s="136"/>
      <c r="IXL20" s="136"/>
      <c r="IXM20" s="136"/>
      <c r="IXN20" s="136"/>
      <c r="IXO20" s="136"/>
      <c r="IXP20" s="136"/>
      <c r="IXQ20" s="136"/>
      <c r="IXR20" s="136"/>
      <c r="IXS20" s="136"/>
      <c r="IXT20" s="136"/>
      <c r="IXU20" s="136"/>
      <c r="IXV20" s="136"/>
      <c r="IXW20" s="136"/>
      <c r="IXX20" s="136"/>
      <c r="IXY20" s="136"/>
      <c r="IXZ20" s="136"/>
      <c r="IYA20" s="136"/>
      <c r="IYB20" s="136"/>
      <c r="IYC20" s="136"/>
      <c r="IYD20" s="136"/>
      <c r="IYE20" s="136"/>
      <c r="IYF20" s="136"/>
      <c r="IYG20" s="136"/>
      <c r="IYH20" s="136"/>
      <c r="IYI20" s="136"/>
      <c r="IYJ20" s="136"/>
      <c r="IYK20" s="136"/>
      <c r="IYL20" s="136"/>
      <c r="IYM20" s="136"/>
      <c r="IYN20" s="136"/>
      <c r="IYO20" s="136"/>
      <c r="IYP20" s="136"/>
      <c r="IYQ20" s="136"/>
      <c r="IYR20" s="136"/>
      <c r="IYS20" s="136"/>
      <c r="IYT20" s="136"/>
      <c r="IYU20" s="136"/>
      <c r="IYV20" s="136"/>
      <c r="IYW20" s="136"/>
      <c r="IYX20" s="136"/>
      <c r="IYY20" s="136"/>
      <c r="IYZ20" s="136"/>
      <c r="IZA20" s="136"/>
      <c r="IZB20" s="136"/>
      <c r="IZC20" s="136"/>
      <c r="IZD20" s="136"/>
      <c r="IZE20" s="136"/>
      <c r="IZF20" s="136"/>
      <c r="IZG20" s="136"/>
      <c r="IZH20" s="136"/>
      <c r="IZI20" s="136"/>
      <c r="IZJ20" s="136"/>
      <c r="IZK20" s="136"/>
      <c r="IZL20" s="136"/>
      <c r="IZM20" s="136"/>
      <c r="IZN20" s="136"/>
      <c r="IZO20" s="136"/>
      <c r="IZP20" s="136"/>
      <c r="IZQ20" s="136"/>
      <c r="IZR20" s="136"/>
      <c r="IZS20" s="136"/>
      <c r="IZT20" s="136"/>
      <c r="IZU20" s="136"/>
      <c r="IZV20" s="136"/>
      <c r="IZW20" s="136"/>
      <c r="IZX20" s="136"/>
      <c r="IZY20" s="136"/>
      <c r="IZZ20" s="136"/>
      <c r="JAA20" s="136"/>
      <c r="JAB20" s="136"/>
      <c r="JAC20" s="136"/>
      <c r="JAD20" s="136"/>
      <c r="JAE20" s="136"/>
      <c r="JAF20" s="136"/>
      <c r="JAG20" s="136"/>
      <c r="JAH20" s="136"/>
      <c r="JAI20" s="136"/>
      <c r="JAJ20" s="136"/>
      <c r="JAK20" s="136"/>
      <c r="JAL20" s="136"/>
      <c r="JAM20" s="136"/>
      <c r="JAN20" s="136"/>
      <c r="JAO20" s="136"/>
      <c r="JAP20" s="136"/>
      <c r="JAQ20" s="136"/>
      <c r="JAR20" s="136"/>
      <c r="JAS20" s="136"/>
      <c r="JAT20" s="136"/>
      <c r="JAU20" s="136"/>
      <c r="JAV20" s="136"/>
      <c r="JAW20" s="136"/>
      <c r="JAX20" s="136"/>
      <c r="JAY20" s="136"/>
      <c r="JAZ20" s="136"/>
      <c r="JBA20" s="136"/>
      <c r="JBB20" s="136"/>
      <c r="JBC20" s="136"/>
      <c r="JBD20" s="136"/>
      <c r="JBE20" s="136"/>
      <c r="JBF20" s="136"/>
      <c r="JBG20" s="136"/>
      <c r="JBH20" s="136"/>
      <c r="JBI20" s="136"/>
      <c r="JBJ20" s="136"/>
      <c r="JBK20" s="136"/>
      <c r="JBL20" s="136"/>
      <c r="JBM20" s="136"/>
      <c r="JBN20" s="136"/>
      <c r="JBO20" s="136"/>
      <c r="JBP20" s="136"/>
      <c r="JBQ20" s="136"/>
      <c r="JBR20" s="136"/>
      <c r="JBS20" s="136"/>
      <c r="JBT20" s="136"/>
      <c r="JBU20" s="136"/>
      <c r="JBV20" s="136"/>
      <c r="JBW20" s="136"/>
      <c r="JBX20" s="136"/>
      <c r="JBY20" s="136"/>
      <c r="JBZ20" s="136"/>
      <c r="JCA20" s="136"/>
      <c r="JCB20" s="136"/>
      <c r="JCC20" s="136"/>
      <c r="JCD20" s="136"/>
      <c r="JCE20" s="136"/>
      <c r="JCF20" s="136"/>
      <c r="JCG20" s="136"/>
      <c r="JCH20" s="136"/>
      <c r="JCI20" s="136"/>
      <c r="JCJ20" s="136"/>
      <c r="JCK20" s="136"/>
      <c r="JCL20" s="136"/>
      <c r="JCM20" s="136"/>
      <c r="JCN20" s="136"/>
      <c r="JCO20" s="136"/>
      <c r="JCP20" s="136"/>
      <c r="JCQ20" s="136"/>
      <c r="JCR20" s="136"/>
      <c r="JCS20" s="136"/>
      <c r="JCT20" s="136"/>
      <c r="JCU20" s="136"/>
      <c r="JCV20" s="136"/>
      <c r="JCW20" s="136"/>
      <c r="JCX20" s="136"/>
      <c r="JCY20" s="136"/>
      <c r="JCZ20" s="136"/>
      <c r="JDA20" s="136"/>
      <c r="JDB20" s="136"/>
      <c r="JDC20" s="136"/>
      <c r="JDD20" s="136"/>
      <c r="JDE20" s="136"/>
      <c r="JDF20" s="136"/>
      <c r="JDG20" s="136"/>
      <c r="JDH20" s="136"/>
      <c r="JDI20" s="136"/>
      <c r="JDJ20" s="136"/>
      <c r="JDK20" s="136"/>
      <c r="JDL20" s="136"/>
      <c r="JDM20" s="136"/>
      <c r="JDN20" s="136"/>
      <c r="JDO20" s="136"/>
      <c r="JDP20" s="136"/>
      <c r="JDQ20" s="136"/>
      <c r="JDR20" s="136"/>
      <c r="JDS20" s="136"/>
      <c r="JDT20" s="136"/>
      <c r="JDU20" s="136"/>
      <c r="JDV20" s="136"/>
      <c r="JDW20" s="136"/>
      <c r="JDX20" s="136"/>
      <c r="JDY20" s="136"/>
      <c r="JDZ20" s="136"/>
      <c r="JEA20" s="136"/>
      <c r="JEB20" s="136"/>
      <c r="JEC20" s="136"/>
      <c r="JED20" s="136"/>
      <c r="JEE20" s="136"/>
      <c r="JEF20" s="136"/>
      <c r="JEG20" s="136"/>
      <c r="JEH20" s="136"/>
      <c r="JEI20" s="136"/>
      <c r="JEJ20" s="136"/>
      <c r="JEK20" s="136"/>
      <c r="JEL20" s="136"/>
      <c r="JEM20" s="136"/>
      <c r="JEN20" s="136"/>
      <c r="JEO20" s="136"/>
      <c r="JEP20" s="136"/>
      <c r="JEQ20" s="136"/>
      <c r="JER20" s="136"/>
      <c r="JES20" s="136"/>
      <c r="JET20" s="136"/>
      <c r="JEU20" s="136"/>
      <c r="JEV20" s="136"/>
      <c r="JEW20" s="136"/>
      <c r="JEX20" s="136"/>
      <c r="JEY20" s="136"/>
      <c r="JEZ20" s="136"/>
      <c r="JFA20" s="136"/>
      <c r="JFB20" s="136"/>
      <c r="JFC20" s="136"/>
      <c r="JFD20" s="136"/>
      <c r="JFE20" s="136"/>
      <c r="JFF20" s="136"/>
      <c r="JFG20" s="136"/>
      <c r="JFH20" s="136"/>
      <c r="JFI20" s="136"/>
      <c r="JFJ20" s="136"/>
      <c r="JFK20" s="136"/>
      <c r="JFL20" s="136"/>
      <c r="JFM20" s="136"/>
      <c r="JFN20" s="136"/>
      <c r="JFO20" s="136"/>
      <c r="JFP20" s="136"/>
      <c r="JFQ20" s="136"/>
      <c r="JFR20" s="136"/>
      <c r="JFS20" s="136"/>
      <c r="JFT20" s="136"/>
      <c r="JFU20" s="136"/>
      <c r="JFV20" s="136"/>
      <c r="JFW20" s="136"/>
      <c r="JFX20" s="136"/>
      <c r="JFY20" s="136"/>
      <c r="JFZ20" s="136"/>
      <c r="JGA20" s="136"/>
      <c r="JGB20" s="136"/>
      <c r="JGC20" s="136"/>
      <c r="JGD20" s="136"/>
      <c r="JGE20" s="136"/>
      <c r="JGF20" s="136"/>
      <c r="JGG20" s="136"/>
      <c r="JGH20" s="136"/>
      <c r="JGI20" s="136"/>
      <c r="JGJ20" s="136"/>
      <c r="JGK20" s="136"/>
      <c r="JGL20" s="136"/>
      <c r="JGM20" s="136"/>
      <c r="JGN20" s="136"/>
      <c r="JGO20" s="136"/>
      <c r="JGP20" s="136"/>
      <c r="JGQ20" s="136"/>
      <c r="JGR20" s="136"/>
      <c r="JGS20" s="136"/>
      <c r="JGT20" s="136"/>
      <c r="JGU20" s="136"/>
      <c r="JGV20" s="136"/>
      <c r="JGW20" s="136"/>
      <c r="JGX20" s="136"/>
      <c r="JGY20" s="136"/>
      <c r="JGZ20" s="136"/>
      <c r="JHA20" s="136"/>
      <c r="JHB20" s="136"/>
      <c r="JHC20" s="136"/>
      <c r="JHD20" s="136"/>
      <c r="JHE20" s="136"/>
      <c r="JHF20" s="136"/>
      <c r="JHG20" s="136"/>
      <c r="JHH20" s="136"/>
      <c r="JHI20" s="136"/>
      <c r="JHJ20" s="136"/>
      <c r="JHK20" s="136"/>
      <c r="JHL20" s="136"/>
      <c r="JHM20" s="136"/>
      <c r="JHN20" s="136"/>
      <c r="JHO20" s="136"/>
      <c r="JHP20" s="136"/>
      <c r="JHQ20" s="136"/>
      <c r="JHR20" s="136"/>
      <c r="JHS20" s="136"/>
      <c r="JHT20" s="136"/>
      <c r="JHU20" s="136"/>
      <c r="JHV20" s="136"/>
      <c r="JHW20" s="136"/>
      <c r="JHX20" s="136"/>
      <c r="JHY20" s="136"/>
      <c r="JHZ20" s="136"/>
      <c r="JIA20" s="136"/>
      <c r="JIB20" s="136"/>
      <c r="JIC20" s="136"/>
      <c r="JID20" s="136"/>
      <c r="JIE20" s="136"/>
      <c r="JIF20" s="136"/>
      <c r="JIG20" s="136"/>
      <c r="JIH20" s="136"/>
      <c r="JII20" s="136"/>
      <c r="JIJ20" s="136"/>
      <c r="JIK20" s="136"/>
      <c r="JIL20" s="136"/>
      <c r="JIM20" s="136"/>
      <c r="JIN20" s="136"/>
      <c r="JIO20" s="136"/>
      <c r="JIP20" s="136"/>
      <c r="JIQ20" s="136"/>
      <c r="JIR20" s="136"/>
      <c r="JIS20" s="136"/>
      <c r="JIT20" s="136"/>
      <c r="JIU20" s="136"/>
      <c r="JIV20" s="136"/>
      <c r="JIW20" s="136"/>
      <c r="JIX20" s="136"/>
      <c r="JIY20" s="136"/>
      <c r="JIZ20" s="136"/>
      <c r="JJA20" s="136"/>
      <c r="JJB20" s="136"/>
      <c r="JJC20" s="136"/>
      <c r="JJD20" s="136"/>
      <c r="JJE20" s="136"/>
      <c r="JJF20" s="136"/>
      <c r="JJG20" s="136"/>
      <c r="JJH20" s="136"/>
      <c r="JJI20" s="136"/>
      <c r="JJJ20" s="136"/>
      <c r="JJK20" s="136"/>
      <c r="JJL20" s="136"/>
      <c r="JJM20" s="136"/>
      <c r="JJN20" s="136"/>
      <c r="JJO20" s="136"/>
      <c r="JJP20" s="136"/>
      <c r="JJQ20" s="136"/>
      <c r="JJR20" s="136"/>
      <c r="JJS20" s="136"/>
      <c r="JJT20" s="136"/>
      <c r="JJU20" s="136"/>
      <c r="JJV20" s="136"/>
      <c r="JJW20" s="136"/>
      <c r="JJX20" s="136"/>
      <c r="JJY20" s="136"/>
      <c r="JJZ20" s="136"/>
      <c r="JKA20" s="136"/>
      <c r="JKB20" s="136"/>
      <c r="JKC20" s="136"/>
      <c r="JKD20" s="136"/>
      <c r="JKE20" s="136"/>
      <c r="JKF20" s="136"/>
      <c r="JKG20" s="136"/>
      <c r="JKH20" s="136"/>
      <c r="JKI20" s="136"/>
      <c r="JKJ20" s="136"/>
      <c r="JKK20" s="136"/>
      <c r="JKL20" s="136"/>
      <c r="JKM20" s="136"/>
      <c r="JKN20" s="136"/>
      <c r="JKO20" s="136"/>
      <c r="JKP20" s="136"/>
      <c r="JKQ20" s="136"/>
      <c r="JKR20" s="136"/>
      <c r="JKS20" s="136"/>
      <c r="JKT20" s="136"/>
      <c r="JKU20" s="136"/>
      <c r="JKV20" s="136"/>
      <c r="JKW20" s="136"/>
      <c r="JKX20" s="136"/>
      <c r="JKY20" s="136"/>
      <c r="JKZ20" s="136"/>
      <c r="JLA20" s="136"/>
      <c r="JLB20" s="136"/>
      <c r="JLC20" s="136"/>
      <c r="JLD20" s="136"/>
      <c r="JLE20" s="136"/>
      <c r="JLF20" s="136"/>
      <c r="JLG20" s="136"/>
      <c r="JLH20" s="136"/>
      <c r="JLI20" s="136"/>
      <c r="JLJ20" s="136"/>
      <c r="JLK20" s="136"/>
      <c r="JLL20" s="136"/>
      <c r="JLM20" s="136"/>
      <c r="JLN20" s="136"/>
      <c r="JLO20" s="136"/>
      <c r="JLP20" s="136"/>
      <c r="JLQ20" s="136"/>
      <c r="JLR20" s="136"/>
      <c r="JLS20" s="136"/>
      <c r="JLT20" s="136"/>
      <c r="JLU20" s="136"/>
      <c r="JLV20" s="136"/>
      <c r="JLW20" s="136"/>
      <c r="JLX20" s="136"/>
      <c r="JLY20" s="136"/>
      <c r="JLZ20" s="136"/>
      <c r="JMA20" s="136"/>
      <c r="JMB20" s="136"/>
      <c r="JMC20" s="136"/>
      <c r="JMD20" s="136"/>
      <c r="JME20" s="136"/>
      <c r="JMF20" s="136"/>
      <c r="JMG20" s="136"/>
      <c r="JMH20" s="136"/>
      <c r="JMI20" s="136"/>
      <c r="JMJ20" s="136"/>
      <c r="JMK20" s="136"/>
      <c r="JML20" s="136"/>
      <c r="JMM20" s="136"/>
      <c r="JMN20" s="136"/>
      <c r="JMO20" s="136"/>
      <c r="JMP20" s="136"/>
      <c r="JMQ20" s="136"/>
      <c r="JMR20" s="136"/>
      <c r="JMS20" s="136"/>
      <c r="JMT20" s="136"/>
      <c r="JMU20" s="136"/>
      <c r="JMV20" s="136"/>
      <c r="JMW20" s="136"/>
      <c r="JMX20" s="136"/>
      <c r="JMY20" s="136"/>
      <c r="JMZ20" s="136"/>
      <c r="JNA20" s="136"/>
      <c r="JNB20" s="136"/>
      <c r="JNC20" s="136"/>
      <c r="JND20" s="136"/>
      <c r="JNE20" s="136"/>
      <c r="JNF20" s="136"/>
      <c r="JNG20" s="136"/>
      <c r="JNH20" s="136"/>
      <c r="JNI20" s="136"/>
      <c r="JNJ20" s="136"/>
      <c r="JNK20" s="136"/>
      <c r="JNL20" s="136"/>
      <c r="JNM20" s="136"/>
      <c r="JNN20" s="136"/>
      <c r="JNO20" s="136"/>
      <c r="JNP20" s="136"/>
      <c r="JNQ20" s="136"/>
      <c r="JNR20" s="136"/>
      <c r="JNS20" s="136"/>
      <c r="JNT20" s="136"/>
      <c r="JNU20" s="136"/>
      <c r="JNV20" s="136"/>
      <c r="JNW20" s="136"/>
      <c r="JNX20" s="136"/>
      <c r="JNY20" s="136"/>
      <c r="JNZ20" s="136"/>
      <c r="JOA20" s="136"/>
      <c r="JOB20" s="136"/>
      <c r="JOC20" s="136"/>
      <c r="JOD20" s="136"/>
      <c r="JOE20" s="136"/>
      <c r="JOF20" s="136"/>
      <c r="JOG20" s="136"/>
      <c r="JOH20" s="136"/>
      <c r="JOI20" s="136"/>
      <c r="JOJ20" s="136"/>
      <c r="JOK20" s="136"/>
      <c r="JOL20" s="136"/>
      <c r="JOM20" s="136"/>
      <c r="JON20" s="136"/>
      <c r="JOO20" s="136"/>
      <c r="JOP20" s="136"/>
      <c r="JOQ20" s="136"/>
      <c r="JOR20" s="136"/>
      <c r="JOS20" s="136"/>
      <c r="JOT20" s="136"/>
      <c r="JOU20" s="136"/>
      <c r="JOV20" s="136"/>
      <c r="JOW20" s="136"/>
      <c r="JOX20" s="136"/>
      <c r="JOY20" s="136"/>
      <c r="JOZ20" s="136"/>
      <c r="JPA20" s="136"/>
      <c r="JPB20" s="136"/>
      <c r="JPC20" s="136"/>
      <c r="JPD20" s="136"/>
      <c r="JPE20" s="136"/>
      <c r="JPF20" s="136"/>
      <c r="JPG20" s="136"/>
      <c r="JPH20" s="136"/>
      <c r="JPI20" s="136"/>
      <c r="JPJ20" s="136"/>
      <c r="JPK20" s="136"/>
      <c r="JPL20" s="136"/>
      <c r="JPM20" s="136"/>
      <c r="JPN20" s="136"/>
      <c r="JPO20" s="136"/>
      <c r="JPP20" s="136"/>
      <c r="JPQ20" s="136"/>
      <c r="JPR20" s="136"/>
      <c r="JPS20" s="136"/>
      <c r="JPT20" s="136"/>
      <c r="JPU20" s="136"/>
      <c r="JPV20" s="136"/>
      <c r="JPW20" s="136"/>
      <c r="JPX20" s="136"/>
      <c r="JPY20" s="136"/>
      <c r="JPZ20" s="136"/>
      <c r="JQA20" s="136"/>
      <c r="JQB20" s="136"/>
      <c r="JQC20" s="136"/>
      <c r="JQD20" s="136"/>
      <c r="JQE20" s="136"/>
      <c r="JQF20" s="136"/>
      <c r="JQG20" s="136"/>
      <c r="JQH20" s="136"/>
      <c r="JQI20" s="136"/>
      <c r="JQJ20" s="136"/>
      <c r="JQK20" s="136"/>
      <c r="JQL20" s="136"/>
      <c r="JQM20" s="136"/>
      <c r="JQN20" s="136"/>
      <c r="JQO20" s="136"/>
      <c r="JQP20" s="136"/>
      <c r="JQQ20" s="136"/>
      <c r="JQR20" s="136"/>
      <c r="JQS20" s="136"/>
      <c r="JQT20" s="136"/>
      <c r="JQU20" s="136"/>
      <c r="JQV20" s="136"/>
      <c r="JQW20" s="136"/>
      <c r="JQX20" s="136"/>
      <c r="JQY20" s="136"/>
      <c r="JQZ20" s="136"/>
      <c r="JRA20" s="136"/>
      <c r="JRB20" s="136"/>
      <c r="JRC20" s="136"/>
      <c r="JRD20" s="136"/>
      <c r="JRE20" s="136"/>
      <c r="JRF20" s="136"/>
      <c r="JRG20" s="136"/>
      <c r="JRH20" s="136"/>
      <c r="JRI20" s="136"/>
      <c r="JRJ20" s="136"/>
      <c r="JRK20" s="136"/>
      <c r="JRL20" s="136"/>
      <c r="JRM20" s="136"/>
      <c r="JRN20" s="136"/>
      <c r="JRO20" s="136"/>
      <c r="JRP20" s="136"/>
      <c r="JRQ20" s="136"/>
      <c r="JRR20" s="136"/>
      <c r="JRS20" s="136"/>
      <c r="JRT20" s="136"/>
      <c r="JRU20" s="136"/>
      <c r="JRV20" s="136"/>
      <c r="JRW20" s="136"/>
      <c r="JRX20" s="136"/>
      <c r="JRY20" s="136"/>
      <c r="JRZ20" s="136"/>
      <c r="JSA20" s="136"/>
      <c r="JSB20" s="136"/>
      <c r="JSC20" s="136"/>
      <c r="JSD20" s="136"/>
      <c r="JSE20" s="136"/>
      <c r="JSF20" s="136"/>
      <c r="JSG20" s="136"/>
      <c r="JSH20" s="136"/>
      <c r="JSI20" s="136"/>
      <c r="JSJ20" s="136"/>
      <c r="JSK20" s="136"/>
      <c r="JSL20" s="136"/>
      <c r="JSM20" s="136"/>
      <c r="JSN20" s="136"/>
      <c r="JSO20" s="136"/>
      <c r="JSP20" s="136"/>
      <c r="JSQ20" s="136"/>
      <c r="JSR20" s="136"/>
      <c r="JSS20" s="136"/>
      <c r="JST20" s="136"/>
      <c r="JSU20" s="136"/>
      <c r="JSV20" s="136"/>
      <c r="JSW20" s="136"/>
      <c r="JSX20" s="136"/>
      <c r="JSY20" s="136"/>
      <c r="JSZ20" s="136"/>
      <c r="JTA20" s="136"/>
      <c r="JTB20" s="136"/>
      <c r="JTC20" s="136"/>
      <c r="JTD20" s="136"/>
      <c r="JTE20" s="136"/>
      <c r="JTF20" s="136"/>
      <c r="JTG20" s="136"/>
      <c r="JTH20" s="136"/>
      <c r="JTI20" s="136"/>
      <c r="JTJ20" s="136"/>
      <c r="JTK20" s="136"/>
      <c r="JTL20" s="136"/>
      <c r="JTM20" s="136"/>
      <c r="JTN20" s="136"/>
      <c r="JTO20" s="136"/>
      <c r="JTP20" s="136"/>
      <c r="JTQ20" s="136"/>
      <c r="JTR20" s="136"/>
      <c r="JTS20" s="136"/>
      <c r="JTT20" s="136"/>
      <c r="JTU20" s="136"/>
      <c r="JTV20" s="136"/>
      <c r="JTW20" s="136"/>
      <c r="JTX20" s="136"/>
      <c r="JTY20" s="136"/>
      <c r="JTZ20" s="136"/>
      <c r="JUA20" s="136"/>
      <c r="JUB20" s="136"/>
      <c r="JUC20" s="136"/>
      <c r="JUD20" s="136"/>
      <c r="JUE20" s="136"/>
      <c r="JUF20" s="136"/>
      <c r="JUG20" s="136"/>
      <c r="JUH20" s="136"/>
      <c r="JUI20" s="136"/>
      <c r="JUJ20" s="136"/>
      <c r="JUK20" s="136"/>
      <c r="JUL20" s="136"/>
      <c r="JUM20" s="136"/>
      <c r="JUN20" s="136"/>
      <c r="JUO20" s="136"/>
      <c r="JUP20" s="136"/>
      <c r="JUQ20" s="136"/>
      <c r="JUR20" s="136"/>
      <c r="JUS20" s="136"/>
      <c r="JUT20" s="136"/>
      <c r="JUU20" s="136"/>
      <c r="JUV20" s="136"/>
      <c r="JUW20" s="136"/>
      <c r="JUX20" s="136"/>
      <c r="JUY20" s="136"/>
      <c r="JUZ20" s="136"/>
      <c r="JVA20" s="136"/>
      <c r="JVB20" s="136"/>
      <c r="JVC20" s="136"/>
      <c r="JVD20" s="136"/>
      <c r="JVE20" s="136"/>
      <c r="JVF20" s="136"/>
      <c r="JVG20" s="136"/>
      <c r="JVH20" s="136"/>
      <c r="JVI20" s="136"/>
      <c r="JVJ20" s="136"/>
      <c r="JVK20" s="136"/>
      <c r="JVL20" s="136"/>
      <c r="JVM20" s="136"/>
      <c r="JVN20" s="136"/>
      <c r="JVO20" s="136"/>
      <c r="JVP20" s="136"/>
      <c r="JVQ20" s="136"/>
      <c r="JVR20" s="136"/>
      <c r="JVS20" s="136"/>
      <c r="JVT20" s="136"/>
      <c r="JVU20" s="136"/>
      <c r="JVV20" s="136"/>
      <c r="JVW20" s="136"/>
      <c r="JVX20" s="136"/>
      <c r="JVY20" s="136"/>
      <c r="JVZ20" s="136"/>
      <c r="JWA20" s="136"/>
      <c r="JWB20" s="136"/>
      <c r="JWC20" s="136"/>
      <c r="JWD20" s="136"/>
      <c r="JWE20" s="136"/>
      <c r="JWF20" s="136"/>
      <c r="JWG20" s="136"/>
      <c r="JWH20" s="136"/>
      <c r="JWI20" s="136"/>
      <c r="JWJ20" s="136"/>
      <c r="JWK20" s="136"/>
      <c r="JWL20" s="136"/>
      <c r="JWM20" s="136"/>
      <c r="JWN20" s="136"/>
      <c r="JWO20" s="136"/>
      <c r="JWP20" s="136"/>
      <c r="JWQ20" s="136"/>
      <c r="JWR20" s="136"/>
      <c r="JWS20" s="136"/>
      <c r="JWT20" s="136"/>
      <c r="JWU20" s="136"/>
      <c r="JWV20" s="136"/>
      <c r="JWW20" s="136"/>
      <c r="JWX20" s="136"/>
      <c r="JWY20" s="136"/>
      <c r="JWZ20" s="136"/>
      <c r="JXA20" s="136"/>
      <c r="JXB20" s="136"/>
      <c r="JXC20" s="136"/>
      <c r="JXD20" s="136"/>
      <c r="JXE20" s="136"/>
      <c r="JXF20" s="136"/>
      <c r="JXG20" s="136"/>
      <c r="JXH20" s="136"/>
      <c r="JXI20" s="136"/>
      <c r="JXJ20" s="136"/>
      <c r="JXK20" s="136"/>
      <c r="JXL20" s="136"/>
      <c r="JXM20" s="136"/>
      <c r="JXN20" s="136"/>
      <c r="JXO20" s="136"/>
      <c r="JXP20" s="136"/>
      <c r="JXQ20" s="136"/>
      <c r="JXR20" s="136"/>
      <c r="JXS20" s="136"/>
      <c r="JXT20" s="136"/>
      <c r="JXU20" s="136"/>
      <c r="JXV20" s="136"/>
      <c r="JXW20" s="136"/>
      <c r="JXX20" s="136"/>
      <c r="JXY20" s="136"/>
      <c r="JXZ20" s="136"/>
      <c r="JYA20" s="136"/>
      <c r="JYB20" s="136"/>
      <c r="JYC20" s="136"/>
      <c r="JYD20" s="136"/>
      <c r="JYE20" s="136"/>
      <c r="JYF20" s="136"/>
      <c r="JYG20" s="136"/>
      <c r="JYH20" s="136"/>
      <c r="JYI20" s="136"/>
      <c r="JYJ20" s="136"/>
      <c r="JYK20" s="136"/>
      <c r="JYL20" s="136"/>
      <c r="JYM20" s="136"/>
      <c r="JYN20" s="136"/>
      <c r="JYO20" s="136"/>
      <c r="JYP20" s="136"/>
      <c r="JYQ20" s="136"/>
      <c r="JYR20" s="136"/>
      <c r="JYS20" s="136"/>
      <c r="JYT20" s="136"/>
      <c r="JYU20" s="136"/>
      <c r="JYV20" s="136"/>
      <c r="JYW20" s="136"/>
      <c r="JYX20" s="136"/>
      <c r="JYY20" s="136"/>
      <c r="JYZ20" s="136"/>
      <c r="JZA20" s="136"/>
      <c r="JZB20" s="136"/>
      <c r="JZC20" s="136"/>
      <c r="JZD20" s="136"/>
      <c r="JZE20" s="136"/>
      <c r="JZF20" s="136"/>
      <c r="JZG20" s="136"/>
      <c r="JZH20" s="136"/>
      <c r="JZI20" s="136"/>
      <c r="JZJ20" s="136"/>
      <c r="JZK20" s="136"/>
      <c r="JZL20" s="136"/>
      <c r="JZM20" s="136"/>
      <c r="JZN20" s="136"/>
      <c r="JZO20" s="136"/>
      <c r="JZP20" s="136"/>
      <c r="JZQ20" s="136"/>
      <c r="JZR20" s="136"/>
      <c r="JZS20" s="136"/>
      <c r="JZT20" s="136"/>
      <c r="JZU20" s="136"/>
      <c r="JZV20" s="136"/>
      <c r="JZW20" s="136"/>
      <c r="JZX20" s="136"/>
      <c r="JZY20" s="136"/>
      <c r="JZZ20" s="136"/>
      <c r="KAA20" s="136"/>
      <c r="KAB20" s="136"/>
      <c r="KAC20" s="136"/>
      <c r="KAD20" s="136"/>
      <c r="KAE20" s="136"/>
      <c r="KAF20" s="136"/>
      <c r="KAG20" s="136"/>
      <c r="KAH20" s="136"/>
      <c r="KAI20" s="136"/>
      <c r="KAJ20" s="136"/>
      <c r="KAK20" s="136"/>
      <c r="KAL20" s="136"/>
      <c r="KAM20" s="136"/>
      <c r="KAN20" s="136"/>
      <c r="KAO20" s="136"/>
      <c r="KAP20" s="136"/>
      <c r="KAQ20" s="136"/>
      <c r="KAR20" s="136"/>
      <c r="KAS20" s="136"/>
      <c r="KAT20" s="136"/>
      <c r="KAU20" s="136"/>
      <c r="KAV20" s="136"/>
      <c r="KAW20" s="136"/>
      <c r="KAX20" s="136"/>
      <c r="KAY20" s="136"/>
      <c r="KAZ20" s="136"/>
      <c r="KBA20" s="136"/>
      <c r="KBB20" s="136"/>
      <c r="KBC20" s="136"/>
      <c r="KBD20" s="136"/>
      <c r="KBE20" s="136"/>
      <c r="KBF20" s="136"/>
      <c r="KBG20" s="136"/>
      <c r="KBH20" s="136"/>
      <c r="KBI20" s="136"/>
      <c r="KBJ20" s="136"/>
      <c r="KBK20" s="136"/>
      <c r="KBL20" s="136"/>
      <c r="KBM20" s="136"/>
      <c r="KBN20" s="136"/>
      <c r="KBO20" s="136"/>
      <c r="KBP20" s="136"/>
      <c r="KBQ20" s="136"/>
      <c r="KBR20" s="136"/>
      <c r="KBS20" s="136"/>
      <c r="KBT20" s="136"/>
      <c r="KBU20" s="136"/>
      <c r="KBV20" s="136"/>
      <c r="KBW20" s="136"/>
      <c r="KBX20" s="136"/>
      <c r="KBY20" s="136"/>
      <c r="KBZ20" s="136"/>
      <c r="KCA20" s="136"/>
      <c r="KCB20" s="136"/>
      <c r="KCC20" s="136"/>
      <c r="KCD20" s="136"/>
      <c r="KCE20" s="136"/>
      <c r="KCF20" s="136"/>
      <c r="KCG20" s="136"/>
      <c r="KCH20" s="136"/>
      <c r="KCI20" s="136"/>
      <c r="KCJ20" s="136"/>
      <c r="KCK20" s="136"/>
      <c r="KCL20" s="136"/>
      <c r="KCM20" s="136"/>
      <c r="KCN20" s="136"/>
      <c r="KCO20" s="136"/>
      <c r="KCP20" s="136"/>
      <c r="KCQ20" s="136"/>
      <c r="KCR20" s="136"/>
      <c r="KCS20" s="136"/>
      <c r="KCT20" s="136"/>
      <c r="KCU20" s="136"/>
      <c r="KCV20" s="136"/>
      <c r="KCW20" s="136"/>
      <c r="KCX20" s="136"/>
      <c r="KCY20" s="136"/>
      <c r="KCZ20" s="136"/>
      <c r="KDA20" s="136"/>
      <c r="KDB20" s="136"/>
      <c r="KDC20" s="136"/>
      <c r="KDD20" s="136"/>
      <c r="KDE20" s="136"/>
      <c r="KDF20" s="136"/>
      <c r="KDG20" s="136"/>
      <c r="KDH20" s="136"/>
      <c r="KDI20" s="136"/>
      <c r="KDJ20" s="136"/>
      <c r="KDK20" s="136"/>
      <c r="KDL20" s="136"/>
      <c r="KDM20" s="136"/>
      <c r="KDN20" s="136"/>
      <c r="KDO20" s="136"/>
      <c r="KDP20" s="136"/>
      <c r="KDQ20" s="136"/>
      <c r="KDR20" s="136"/>
      <c r="KDS20" s="136"/>
      <c r="KDT20" s="136"/>
      <c r="KDU20" s="136"/>
      <c r="KDV20" s="136"/>
      <c r="KDW20" s="136"/>
      <c r="KDX20" s="136"/>
      <c r="KDY20" s="136"/>
      <c r="KDZ20" s="136"/>
      <c r="KEA20" s="136"/>
      <c r="KEB20" s="136"/>
      <c r="KEC20" s="136"/>
      <c r="KED20" s="136"/>
      <c r="KEE20" s="136"/>
      <c r="KEF20" s="136"/>
      <c r="KEG20" s="136"/>
      <c r="KEH20" s="136"/>
      <c r="KEI20" s="136"/>
      <c r="KEJ20" s="136"/>
      <c r="KEK20" s="136"/>
      <c r="KEL20" s="136"/>
      <c r="KEM20" s="136"/>
      <c r="KEN20" s="136"/>
      <c r="KEO20" s="136"/>
      <c r="KEP20" s="136"/>
      <c r="KEQ20" s="136"/>
      <c r="KER20" s="136"/>
      <c r="KES20" s="136"/>
      <c r="KET20" s="136"/>
      <c r="KEU20" s="136"/>
      <c r="KEV20" s="136"/>
      <c r="KEW20" s="136"/>
      <c r="KEX20" s="136"/>
      <c r="KEY20" s="136"/>
      <c r="KEZ20" s="136"/>
      <c r="KFA20" s="136"/>
      <c r="KFB20" s="136"/>
      <c r="KFC20" s="136"/>
      <c r="KFD20" s="136"/>
      <c r="KFE20" s="136"/>
      <c r="KFF20" s="136"/>
      <c r="KFG20" s="136"/>
      <c r="KFH20" s="136"/>
      <c r="KFI20" s="136"/>
      <c r="KFJ20" s="136"/>
      <c r="KFK20" s="136"/>
      <c r="KFL20" s="136"/>
      <c r="KFM20" s="136"/>
      <c r="KFN20" s="136"/>
      <c r="KFO20" s="136"/>
      <c r="KFP20" s="136"/>
      <c r="KFQ20" s="136"/>
      <c r="KFR20" s="136"/>
      <c r="KFS20" s="136"/>
      <c r="KFT20" s="136"/>
      <c r="KFU20" s="136"/>
      <c r="KFV20" s="136"/>
      <c r="KFW20" s="136"/>
      <c r="KFX20" s="136"/>
      <c r="KFY20" s="136"/>
      <c r="KFZ20" s="136"/>
      <c r="KGA20" s="136"/>
      <c r="KGB20" s="136"/>
      <c r="KGC20" s="136"/>
      <c r="KGD20" s="136"/>
      <c r="KGE20" s="136"/>
      <c r="KGF20" s="136"/>
      <c r="KGG20" s="136"/>
      <c r="KGH20" s="136"/>
      <c r="KGI20" s="136"/>
      <c r="KGJ20" s="136"/>
      <c r="KGK20" s="136"/>
      <c r="KGL20" s="136"/>
      <c r="KGM20" s="136"/>
      <c r="KGN20" s="136"/>
      <c r="KGO20" s="136"/>
      <c r="KGP20" s="136"/>
      <c r="KGQ20" s="136"/>
      <c r="KGR20" s="136"/>
      <c r="KGS20" s="136"/>
      <c r="KGT20" s="136"/>
      <c r="KGU20" s="136"/>
      <c r="KGV20" s="136"/>
      <c r="KGW20" s="136"/>
      <c r="KGX20" s="136"/>
      <c r="KGY20" s="136"/>
      <c r="KGZ20" s="136"/>
      <c r="KHA20" s="136"/>
      <c r="KHB20" s="136"/>
      <c r="KHC20" s="136"/>
      <c r="KHD20" s="136"/>
      <c r="KHE20" s="136"/>
      <c r="KHF20" s="136"/>
      <c r="KHG20" s="136"/>
      <c r="KHH20" s="136"/>
      <c r="KHI20" s="136"/>
      <c r="KHJ20" s="136"/>
      <c r="KHK20" s="136"/>
      <c r="KHL20" s="136"/>
      <c r="KHM20" s="136"/>
      <c r="KHN20" s="136"/>
      <c r="KHO20" s="136"/>
      <c r="KHP20" s="136"/>
      <c r="KHQ20" s="136"/>
      <c r="KHR20" s="136"/>
      <c r="KHS20" s="136"/>
      <c r="KHT20" s="136"/>
      <c r="KHU20" s="136"/>
      <c r="KHV20" s="136"/>
      <c r="KHW20" s="136"/>
      <c r="KHX20" s="136"/>
      <c r="KHY20" s="136"/>
      <c r="KHZ20" s="136"/>
      <c r="KIA20" s="136"/>
      <c r="KIB20" s="136"/>
      <c r="KIC20" s="136"/>
      <c r="KID20" s="136"/>
      <c r="KIE20" s="136"/>
      <c r="KIF20" s="136"/>
      <c r="KIG20" s="136"/>
      <c r="KIH20" s="136"/>
      <c r="KII20" s="136"/>
      <c r="KIJ20" s="136"/>
      <c r="KIK20" s="136"/>
      <c r="KIL20" s="136"/>
      <c r="KIM20" s="136"/>
      <c r="KIN20" s="136"/>
      <c r="KIO20" s="136"/>
      <c r="KIP20" s="136"/>
      <c r="KIQ20" s="136"/>
      <c r="KIR20" s="136"/>
      <c r="KIS20" s="136"/>
      <c r="KIT20" s="136"/>
      <c r="KIU20" s="136"/>
      <c r="KIV20" s="136"/>
      <c r="KIW20" s="136"/>
      <c r="KIX20" s="136"/>
      <c r="KIY20" s="136"/>
      <c r="KIZ20" s="136"/>
      <c r="KJA20" s="136"/>
      <c r="KJB20" s="136"/>
      <c r="KJC20" s="136"/>
      <c r="KJD20" s="136"/>
      <c r="KJE20" s="136"/>
      <c r="KJF20" s="136"/>
      <c r="KJG20" s="136"/>
      <c r="KJH20" s="136"/>
      <c r="KJI20" s="136"/>
      <c r="KJJ20" s="136"/>
      <c r="KJK20" s="136"/>
      <c r="KJL20" s="136"/>
      <c r="KJM20" s="136"/>
      <c r="KJN20" s="136"/>
      <c r="KJO20" s="136"/>
      <c r="KJP20" s="136"/>
      <c r="KJQ20" s="136"/>
      <c r="KJR20" s="136"/>
      <c r="KJS20" s="136"/>
      <c r="KJT20" s="136"/>
      <c r="KJU20" s="136"/>
      <c r="KJV20" s="136"/>
      <c r="KJW20" s="136"/>
      <c r="KJX20" s="136"/>
      <c r="KJY20" s="136"/>
      <c r="KJZ20" s="136"/>
      <c r="KKA20" s="136"/>
      <c r="KKB20" s="136"/>
      <c r="KKC20" s="136"/>
      <c r="KKD20" s="136"/>
      <c r="KKE20" s="136"/>
      <c r="KKF20" s="136"/>
      <c r="KKG20" s="136"/>
      <c r="KKH20" s="136"/>
      <c r="KKI20" s="136"/>
      <c r="KKJ20" s="136"/>
      <c r="KKK20" s="136"/>
      <c r="KKL20" s="136"/>
      <c r="KKM20" s="136"/>
      <c r="KKN20" s="136"/>
      <c r="KKO20" s="136"/>
      <c r="KKP20" s="136"/>
      <c r="KKQ20" s="136"/>
      <c r="KKR20" s="136"/>
      <c r="KKS20" s="136"/>
      <c r="KKT20" s="136"/>
      <c r="KKU20" s="136"/>
      <c r="KKV20" s="136"/>
      <c r="KKW20" s="136"/>
      <c r="KKX20" s="136"/>
      <c r="KKY20" s="136"/>
      <c r="KKZ20" s="136"/>
      <c r="KLA20" s="136"/>
      <c r="KLB20" s="136"/>
      <c r="KLC20" s="136"/>
      <c r="KLD20" s="136"/>
      <c r="KLE20" s="136"/>
      <c r="KLF20" s="136"/>
      <c r="KLG20" s="136"/>
      <c r="KLH20" s="136"/>
      <c r="KLI20" s="136"/>
      <c r="KLJ20" s="136"/>
      <c r="KLK20" s="136"/>
      <c r="KLL20" s="136"/>
      <c r="KLM20" s="136"/>
      <c r="KLN20" s="136"/>
      <c r="KLO20" s="136"/>
      <c r="KLP20" s="136"/>
      <c r="KLQ20" s="136"/>
      <c r="KLR20" s="136"/>
      <c r="KLS20" s="136"/>
      <c r="KLT20" s="136"/>
      <c r="KLU20" s="136"/>
      <c r="KLV20" s="136"/>
      <c r="KLW20" s="136"/>
      <c r="KLX20" s="136"/>
      <c r="KLY20" s="136"/>
      <c r="KLZ20" s="136"/>
      <c r="KMA20" s="136"/>
      <c r="KMB20" s="136"/>
      <c r="KMC20" s="136"/>
      <c r="KMD20" s="136"/>
      <c r="KME20" s="136"/>
      <c r="KMF20" s="136"/>
      <c r="KMG20" s="136"/>
      <c r="KMH20" s="136"/>
      <c r="KMI20" s="136"/>
      <c r="KMJ20" s="136"/>
      <c r="KMK20" s="136"/>
      <c r="KML20" s="136"/>
      <c r="KMM20" s="136"/>
      <c r="KMN20" s="136"/>
      <c r="KMO20" s="136"/>
      <c r="KMP20" s="136"/>
      <c r="KMQ20" s="136"/>
      <c r="KMR20" s="136"/>
      <c r="KMS20" s="136"/>
      <c r="KMT20" s="136"/>
      <c r="KMU20" s="136"/>
      <c r="KMV20" s="136"/>
      <c r="KMW20" s="136"/>
      <c r="KMX20" s="136"/>
      <c r="KMY20" s="136"/>
      <c r="KMZ20" s="136"/>
      <c r="KNA20" s="136"/>
      <c r="KNB20" s="136"/>
      <c r="KNC20" s="136"/>
      <c r="KND20" s="136"/>
      <c r="KNE20" s="136"/>
      <c r="KNF20" s="136"/>
      <c r="KNG20" s="136"/>
      <c r="KNH20" s="136"/>
      <c r="KNI20" s="136"/>
      <c r="KNJ20" s="136"/>
      <c r="KNK20" s="136"/>
      <c r="KNL20" s="136"/>
      <c r="KNM20" s="136"/>
      <c r="KNN20" s="136"/>
      <c r="KNO20" s="136"/>
      <c r="KNP20" s="136"/>
      <c r="KNQ20" s="136"/>
      <c r="KNR20" s="136"/>
      <c r="KNS20" s="136"/>
      <c r="KNT20" s="136"/>
      <c r="KNU20" s="136"/>
      <c r="KNV20" s="136"/>
      <c r="KNW20" s="136"/>
      <c r="KNX20" s="136"/>
      <c r="KNY20" s="136"/>
      <c r="KNZ20" s="136"/>
      <c r="KOA20" s="136"/>
      <c r="KOB20" s="136"/>
      <c r="KOC20" s="136"/>
      <c r="KOD20" s="136"/>
      <c r="KOE20" s="136"/>
      <c r="KOF20" s="136"/>
      <c r="KOG20" s="136"/>
      <c r="KOH20" s="136"/>
      <c r="KOI20" s="136"/>
      <c r="KOJ20" s="136"/>
      <c r="KOK20" s="136"/>
      <c r="KOL20" s="136"/>
      <c r="KOM20" s="136"/>
      <c r="KON20" s="136"/>
      <c r="KOO20" s="136"/>
      <c r="KOP20" s="136"/>
      <c r="KOQ20" s="136"/>
      <c r="KOR20" s="136"/>
      <c r="KOS20" s="136"/>
      <c r="KOT20" s="136"/>
      <c r="KOU20" s="136"/>
      <c r="KOV20" s="136"/>
      <c r="KOW20" s="136"/>
      <c r="KOX20" s="136"/>
      <c r="KOY20" s="136"/>
      <c r="KOZ20" s="136"/>
      <c r="KPA20" s="136"/>
      <c r="KPB20" s="136"/>
      <c r="KPC20" s="136"/>
      <c r="KPD20" s="136"/>
      <c r="KPE20" s="136"/>
      <c r="KPF20" s="136"/>
      <c r="KPG20" s="136"/>
      <c r="KPH20" s="136"/>
      <c r="KPI20" s="136"/>
      <c r="KPJ20" s="136"/>
      <c r="KPK20" s="136"/>
      <c r="KPL20" s="136"/>
      <c r="KPM20" s="136"/>
      <c r="KPN20" s="136"/>
      <c r="KPO20" s="136"/>
      <c r="KPP20" s="136"/>
      <c r="KPQ20" s="136"/>
      <c r="KPR20" s="136"/>
      <c r="KPS20" s="136"/>
      <c r="KPT20" s="136"/>
      <c r="KPU20" s="136"/>
      <c r="KPV20" s="136"/>
      <c r="KPW20" s="136"/>
      <c r="KPX20" s="136"/>
      <c r="KPY20" s="136"/>
      <c r="KPZ20" s="136"/>
      <c r="KQA20" s="136"/>
      <c r="KQB20" s="136"/>
      <c r="KQC20" s="136"/>
      <c r="KQD20" s="136"/>
      <c r="KQE20" s="136"/>
      <c r="KQF20" s="136"/>
      <c r="KQG20" s="136"/>
      <c r="KQH20" s="136"/>
      <c r="KQI20" s="136"/>
      <c r="KQJ20" s="136"/>
      <c r="KQK20" s="136"/>
      <c r="KQL20" s="136"/>
      <c r="KQM20" s="136"/>
      <c r="KQN20" s="136"/>
      <c r="KQO20" s="136"/>
      <c r="KQP20" s="136"/>
      <c r="KQQ20" s="136"/>
      <c r="KQR20" s="136"/>
      <c r="KQS20" s="136"/>
      <c r="KQT20" s="136"/>
      <c r="KQU20" s="136"/>
      <c r="KQV20" s="136"/>
      <c r="KQW20" s="136"/>
      <c r="KQX20" s="136"/>
      <c r="KQY20" s="136"/>
      <c r="KQZ20" s="136"/>
      <c r="KRA20" s="136"/>
      <c r="KRB20" s="136"/>
      <c r="KRC20" s="136"/>
      <c r="KRD20" s="136"/>
      <c r="KRE20" s="136"/>
      <c r="KRF20" s="136"/>
      <c r="KRG20" s="136"/>
      <c r="KRH20" s="136"/>
      <c r="KRI20" s="136"/>
      <c r="KRJ20" s="136"/>
      <c r="KRK20" s="136"/>
      <c r="KRL20" s="136"/>
      <c r="KRM20" s="136"/>
      <c r="KRN20" s="136"/>
      <c r="KRO20" s="136"/>
      <c r="KRP20" s="136"/>
      <c r="KRQ20" s="136"/>
      <c r="KRR20" s="136"/>
      <c r="KRS20" s="136"/>
      <c r="KRT20" s="136"/>
      <c r="KRU20" s="136"/>
      <c r="KRV20" s="136"/>
      <c r="KRW20" s="136"/>
      <c r="KRX20" s="136"/>
      <c r="KRY20" s="136"/>
      <c r="KRZ20" s="136"/>
      <c r="KSA20" s="136"/>
      <c r="KSB20" s="136"/>
      <c r="KSC20" s="136"/>
      <c r="KSD20" s="136"/>
      <c r="KSE20" s="136"/>
      <c r="KSF20" s="136"/>
      <c r="KSG20" s="136"/>
      <c r="KSH20" s="136"/>
      <c r="KSI20" s="136"/>
      <c r="KSJ20" s="136"/>
      <c r="KSK20" s="136"/>
      <c r="KSL20" s="136"/>
      <c r="KSM20" s="136"/>
      <c r="KSN20" s="136"/>
      <c r="KSO20" s="136"/>
      <c r="KSP20" s="136"/>
      <c r="KSQ20" s="136"/>
      <c r="KSR20" s="136"/>
      <c r="KSS20" s="136"/>
      <c r="KST20" s="136"/>
      <c r="KSU20" s="136"/>
      <c r="KSV20" s="136"/>
      <c r="KSW20" s="136"/>
      <c r="KSX20" s="136"/>
      <c r="KSY20" s="136"/>
      <c r="KSZ20" s="136"/>
      <c r="KTA20" s="136"/>
      <c r="KTB20" s="136"/>
      <c r="KTC20" s="136"/>
      <c r="KTD20" s="136"/>
      <c r="KTE20" s="136"/>
      <c r="KTF20" s="136"/>
      <c r="KTG20" s="136"/>
      <c r="KTH20" s="136"/>
      <c r="KTI20" s="136"/>
      <c r="KTJ20" s="136"/>
      <c r="KTK20" s="136"/>
      <c r="KTL20" s="136"/>
      <c r="KTM20" s="136"/>
      <c r="KTN20" s="136"/>
      <c r="KTO20" s="136"/>
      <c r="KTP20" s="136"/>
      <c r="KTQ20" s="136"/>
      <c r="KTR20" s="136"/>
      <c r="KTS20" s="136"/>
      <c r="KTT20" s="136"/>
      <c r="KTU20" s="136"/>
      <c r="KTV20" s="136"/>
      <c r="KTW20" s="136"/>
      <c r="KTX20" s="136"/>
      <c r="KTY20" s="136"/>
      <c r="KTZ20" s="136"/>
      <c r="KUA20" s="136"/>
      <c r="KUB20" s="136"/>
      <c r="KUC20" s="136"/>
      <c r="KUD20" s="136"/>
      <c r="KUE20" s="136"/>
      <c r="KUF20" s="136"/>
      <c r="KUG20" s="136"/>
      <c r="KUH20" s="136"/>
      <c r="KUI20" s="136"/>
      <c r="KUJ20" s="136"/>
      <c r="KUK20" s="136"/>
      <c r="KUL20" s="136"/>
      <c r="KUM20" s="136"/>
      <c r="KUN20" s="136"/>
      <c r="KUO20" s="136"/>
      <c r="KUP20" s="136"/>
      <c r="KUQ20" s="136"/>
      <c r="KUR20" s="136"/>
      <c r="KUS20" s="136"/>
      <c r="KUT20" s="136"/>
      <c r="KUU20" s="136"/>
      <c r="KUV20" s="136"/>
      <c r="KUW20" s="136"/>
      <c r="KUX20" s="136"/>
      <c r="KUY20" s="136"/>
      <c r="KUZ20" s="136"/>
      <c r="KVA20" s="136"/>
      <c r="KVB20" s="136"/>
      <c r="KVC20" s="136"/>
      <c r="KVD20" s="136"/>
      <c r="KVE20" s="136"/>
      <c r="KVF20" s="136"/>
      <c r="KVG20" s="136"/>
      <c r="KVH20" s="136"/>
      <c r="KVI20" s="136"/>
      <c r="KVJ20" s="136"/>
      <c r="KVK20" s="136"/>
      <c r="KVL20" s="136"/>
      <c r="KVM20" s="136"/>
      <c r="KVN20" s="136"/>
      <c r="KVO20" s="136"/>
      <c r="KVP20" s="136"/>
      <c r="KVQ20" s="136"/>
      <c r="KVR20" s="136"/>
      <c r="KVS20" s="136"/>
      <c r="KVT20" s="136"/>
      <c r="KVU20" s="136"/>
      <c r="KVV20" s="136"/>
      <c r="KVW20" s="136"/>
      <c r="KVX20" s="136"/>
      <c r="KVY20" s="136"/>
      <c r="KVZ20" s="136"/>
      <c r="KWA20" s="136"/>
      <c r="KWB20" s="136"/>
      <c r="KWC20" s="136"/>
      <c r="KWD20" s="136"/>
      <c r="KWE20" s="136"/>
      <c r="KWF20" s="136"/>
      <c r="KWG20" s="136"/>
      <c r="KWH20" s="136"/>
      <c r="KWI20" s="136"/>
      <c r="KWJ20" s="136"/>
      <c r="KWK20" s="136"/>
      <c r="KWL20" s="136"/>
      <c r="KWM20" s="136"/>
      <c r="KWN20" s="136"/>
      <c r="KWO20" s="136"/>
      <c r="KWP20" s="136"/>
      <c r="KWQ20" s="136"/>
      <c r="KWR20" s="136"/>
      <c r="KWS20" s="136"/>
      <c r="KWT20" s="136"/>
      <c r="KWU20" s="136"/>
      <c r="KWV20" s="136"/>
      <c r="KWW20" s="136"/>
      <c r="KWX20" s="136"/>
      <c r="KWY20" s="136"/>
      <c r="KWZ20" s="136"/>
      <c r="KXA20" s="136"/>
      <c r="KXB20" s="136"/>
      <c r="KXC20" s="136"/>
      <c r="KXD20" s="136"/>
      <c r="KXE20" s="136"/>
      <c r="KXF20" s="136"/>
      <c r="KXG20" s="136"/>
      <c r="KXH20" s="136"/>
      <c r="KXI20" s="136"/>
      <c r="KXJ20" s="136"/>
      <c r="KXK20" s="136"/>
      <c r="KXL20" s="136"/>
      <c r="KXM20" s="136"/>
      <c r="KXN20" s="136"/>
      <c r="KXO20" s="136"/>
      <c r="KXP20" s="136"/>
      <c r="KXQ20" s="136"/>
      <c r="KXR20" s="136"/>
      <c r="KXS20" s="136"/>
      <c r="KXT20" s="136"/>
      <c r="KXU20" s="136"/>
      <c r="KXV20" s="136"/>
      <c r="KXW20" s="136"/>
      <c r="KXX20" s="136"/>
      <c r="KXY20" s="136"/>
      <c r="KXZ20" s="136"/>
      <c r="KYA20" s="136"/>
      <c r="KYB20" s="136"/>
      <c r="KYC20" s="136"/>
      <c r="KYD20" s="136"/>
      <c r="KYE20" s="136"/>
      <c r="KYF20" s="136"/>
      <c r="KYG20" s="136"/>
      <c r="KYH20" s="136"/>
      <c r="KYI20" s="136"/>
      <c r="KYJ20" s="136"/>
      <c r="KYK20" s="136"/>
      <c r="KYL20" s="136"/>
      <c r="KYM20" s="136"/>
      <c r="KYN20" s="136"/>
      <c r="KYO20" s="136"/>
      <c r="KYP20" s="136"/>
      <c r="KYQ20" s="136"/>
      <c r="KYR20" s="136"/>
      <c r="KYS20" s="136"/>
      <c r="KYT20" s="136"/>
      <c r="KYU20" s="136"/>
      <c r="KYV20" s="136"/>
      <c r="KYW20" s="136"/>
      <c r="KYX20" s="136"/>
      <c r="KYY20" s="136"/>
      <c r="KYZ20" s="136"/>
      <c r="KZA20" s="136"/>
      <c r="KZB20" s="136"/>
      <c r="KZC20" s="136"/>
      <c r="KZD20" s="136"/>
      <c r="KZE20" s="136"/>
      <c r="KZF20" s="136"/>
      <c r="KZG20" s="136"/>
      <c r="KZH20" s="136"/>
      <c r="KZI20" s="136"/>
      <c r="KZJ20" s="136"/>
      <c r="KZK20" s="136"/>
      <c r="KZL20" s="136"/>
      <c r="KZM20" s="136"/>
      <c r="KZN20" s="136"/>
      <c r="KZO20" s="136"/>
      <c r="KZP20" s="136"/>
      <c r="KZQ20" s="136"/>
      <c r="KZR20" s="136"/>
      <c r="KZS20" s="136"/>
      <c r="KZT20" s="136"/>
      <c r="KZU20" s="136"/>
      <c r="KZV20" s="136"/>
      <c r="KZW20" s="136"/>
      <c r="KZX20" s="136"/>
      <c r="KZY20" s="136"/>
      <c r="KZZ20" s="136"/>
      <c r="LAA20" s="136"/>
      <c r="LAB20" s="136"/>
      <c r="LAC20" s="136"/>
      <c r="LAD20" s="136"/>
      <c r="LAE20" s="136"/>
      <c r="LAF20" s="136"/>
      <c r="LAG20" s="136"/>
      <c r="LAH20" s="136"/>
      <c r="LAI20" s="136"/>
      <c r="LAJ20" s="136"/>
      <c r="LAK20" s="136"/>
      <c r="LAL20" s="136"/>
      <c r="LAM20" s="136"/>
      <c r="LAN20" s="136"/>
      <c r="LAO20" s="136"/>
      <c r="LAP20" s="136"/>
      <c r="LAQ20" s="136"/>
      <c r="LAR20" s="136"/>
      <c r="LAS20" s="136"/>
      <c r="LAT20" s="136"/>
      <c r="LAU20" s="136"/>
      <c r="LAV20" s="136"/>
      <c r="LAW20" s="136"/>
      <c r="LAX20" s="136"/>
      <c r="LAY20" s="136"/>
      <c r="LAZ20" s="136"/>
      <c r="LBA20" s="136"/>
      <c r="LBB20" s="136"/>
      <c r="LBC20" s="136"/>
      <c r="LBD20" s="136"/>
      <c r="LBE20" s="136"/>
      <c r="LBF20" s="136"/>
      <c r="LBG20" s="136"/>
      <c r="LBH20" s="136"/>
      <c r="LBI20" s="136"/>
      <c r="LBJ20" s="136"/>
      <c r="LBK20" s="136"/>
      <c r="LBL20" s="136"/>
      <c r="LBM20" s="136"/>
      <c r="LBN20" s="136"/>
      <c r="LBO20" s="136"/>
      <c r="LBP20" s="136"/>
      <c r="LBQ20" s="136"/>
      <c r="LBR20" s="136"/>
      <c r="LBS20" s="136"/>
      <c r="LBT20" s="136"/>
      <c r="LBU20" s="136"/>
      <c r="LBV20" s="136"/>
      <c r="LBW20" s="136"/>
      <c r="LBX20" s="136"/>
      <c r="LBY20" s="136"/>
      <c r="LBZ20" s="136"/>
      <c r="LCA20" s="136"/>
      <c r="LCB20" s="136"/>
      <c r="LCC20" s="136"/>
      <c r="LCD20" s="136"/>
      <c r="LCE20" s="136"/>
      <c r="LCF20" s="136"/>
      <c r="LCG20" s="136"/>
      <c r="LCH20" s="136"/>
      <c r="LCI20" s="136"/>
      <c r="LCJ20" s="136"/>
      <c r="LCK20" s="136"/>
      <c r="LCL20" s="136"/>
      <c r="LCM20" s="136"/>
      <c r="LCN20" s="136"/>
      <c r="LCO20" s="136"/>
      <c r="LCP20" s="136"/>
      <c r="LCQ20" s="136"/>
      <c r="LCR20" s="136"/>
      <c r="LCS20" s="136"/>
      <c r="LCT20" s="136"/>
      <c r="LCU20" s="136"/>
      <c r="LCV20" s="136"/>
      <c r="LCW20" s="136"/>
      <c r="LCX20" s="136"/>
      <c r="LCY20" s="136"/>
      <c r="LCZ20" s="136"/>
      <c r="LDA20" s="136"/>
      <c r="LDB20" s="136"/>
      <c r="LDC20" s="136"/>
      <c r="LDD20" s="136"/>
      <c r="LDE20" s="136"/>
      <c r="LDF20" s="136"/>
      <c r="LDG20" s="136"/>
      <c r="LDH20" s="136"/>
      <c r="LDI20" s="136"/>
      <c r="LDJ20" s="136"/>
      <c r="LDK20" s="136"/>
      <c r="LDL20" s="136"/>
      <c r="LDM20" s="136"/>
      <c r="LDN20" s="136"/>
      <c r="LDO20" s="136"/>
      <c r="LDP20" s="136"/>
      <c r="LDQ20" s="136"/>
      <c r="LDR20" s="136"/>
      <c r="LDS20" s="136"/>
      <c r="LDT20" s="136"/>
      <c r="LDU20" s="136"/>
      <c r="LDV20" s="136"/>
      <c r="LDW20" s="136"/>
      <c r="LDX20" s="136"/>
      <c r="LDY20" s="136"/>
      <c r="LDZ20" s="136"/>
      <c r="LEA20" s="136"/>
      <c r="LEB20" s="136"/>
      <c r="LEC20" s="136"/>
      <c r="LED20" s="136"/>
      <c r="LEE20" s="136"/>
      <c r="LEF20" s="136"/>
      <c r="LEG20" s="136"/>
      <c r="LEH20" s="136"/>
      <c r="LEI20" s="136"/>
      <c r="LEJ20" s="136"/>
      <c r="LEK20" s="136"/>
      <c r="LEL20" s="136"/>
      <c r="LEM20" s="136"/>
      <c r="LEN20" s="136"/>
      <c r="LEO20" s="136"/>
      <c r="LEP20" s="136"/>
      <c r="LEQ20" s="136"/>
      <c r="LER20" s="136"/>
      <c r="LES20" s="136"/>
      <c r="LET20" s="136"/>
      <c r="LEU20" s="136"/>
      <c r="LEV20" s="136"/>
      <c r="LEW20" s="136"/>
      <c r="LEX20" s="136"/>
      <c r="LEY20" s="136"/>
      <c r="LEZ20" s="136"/>
      <c r="LFA20" s="136"/>
      <c r="LFB20" s="136"/>
      <c r="LFC20" s="136"/>
      <c r="LFD20" s="136"/>
      <c r="LFE20" s="136"/>
      <c r="LFF20" s="136"/>
      <c r="LFG20" s="136"/>
      <c r="LFH20" s="136"/>
      <c r="LFI20" s="136"/>
      <c r="LFJ20" s="136"/>
      <c r="LFK20" s="136"/>
      <c r="LFL20" s="136"/>
      <c r="LFM20" s="136"/>
      <c r="LFN20" s="136"/>
      <c r="LFO20" s="136"/>
      <c r="LFP20" s="136"/>
      <c r="LFQ20" s="136"/>
      <c r="LFR20" s="136"/>
      <c r="LFS20" s="136"/>
      <c r="LFT20" s="136"/>
      <c r="LFU20" s="136"/>
      <c r="LFV20" s="136"/>
      <c r="LFW20" s="136"/>
      <c r="LFX20" s="136"/>
      <c r="LFY20" s="136"/>
      <c r="LFZ20" s="136"/>
      <c r="LGA20" s="136"/>
      <c r="LGB20" s="136"/>
      <c r="LGC20" s="136"/>
      <c r="LGD20" s="136"/>
      <c r="LGE20" s="136"/>
      <c r="LGF20" s="136"/>
      <c r="LGG20" s="136"/>
      <c r="LGH20" s="136"/>
      <c r="LGI20" s="136"/>
      <c r="LGJ20" s="136"/>
      <c r="LGK20" s="136"/>
      <c r="LGL20" s="136"/>
      <c r="LGM20" s="136"/>
      <c r="LGN20" s="136"/>
      <c r="LGO20" s="136"/>
      <c r="LGP20" s="136"/>
      <c r="LGQ20" s="136"/>
      <c r="LGR20" s="136"/>
      <c r="LGS20" s="136"/>
      <c r="LGT20" s="136"/>
      <c r="LGU20" s="136"/>
      <c r="LGV20" s="136"/>
      <c r="LGW20" s="136"/>
      <c r="LGX20" s="136"/>
      <c r="LGY20" s="136"/>
      <c r="LGZ20" s="136"/>
      <c r="LHA20" s="136"/>
      <c r="LHB20" s="136"/>
      <c r="LHC20" s="136"/>
      <c r="LHD20" s="136"/>
      <c r="LHE20" s="136"/>
      <c r="LHF20" s="136"/>
      <c r="LHG20" s="136"/>
      <c r="LHH20" s="136"/>
      <c r="LHI20" s="136"/>
      <c r="LHJ20" s="136"/>
      <c r="LHK20" s="136"/>
      <c r="LHL20" s="136"/>
      <c r="LHM20" s="136"/>
      <c r="LHN20" s="136"/>
      <c r="LHO20" s="136"/>
      <c r="LHP20" s="136"/>
      <c r="LHQ20" s="136"/>
      <c r="LHR20" s="136"/>
      <c r="LHS20" s="136"/>
      <c r="LHT20" s="136"/>
      <c r="LHU20" s="136"/>
      <c r="LHV20" s="136"/>
      <c r="LHW20" s="136"/>
      <c r="LHX20" s="136"/>
      <c r="LHY20" s="136"/>
      <c r="LHZ20" s="136"/>
      <c r="LIA20" s="136"/>
      <c r="LIB20" s="136"/>
      <c r="LIC20" s="136"/>
      <c r="LID20" s="136"/>
      <c r="LIE20" s="136"/>
      <c r="LIF20" s="136"/>
      <c r="LIG20" s="136"/>
      <c r="LIH20" s="136"/>
      <c r="LII20" s="136"/>
      <c r="LIJ20" s="136"/>
      <c r="LIK20" s="136"/>
      <c r="LIL20" s="136"/>
      <c r="LIM20" s="136"/>
      <c r="LIN20" s="136"/>
      <c r="LIO20" s="136"/>
      <c r="LIP20" s="136"/>
      <c r="LIQ20" s="136"/>
      <c r="LIR20" s="136"/>
      <c r="LIS20" s="136"/>
      <c r="LIT20" s="136"/>
      <c r="LIU20" s="136"/>
      <c r="LIV20" s="136"/>
      <c r="LIW20" s="136"/>
      <c r="LIX20" s="136"/>
      <c r="LIY20" s="136"/>
      <c r="LIZ20" s="136"/>
      <c r="LJA20" s="136"/>
      <c r="LJB20" s="136"/>
      <c r="LJC20" s="136"/>
      <c r="LJD20" s="136"/>
      <c r="LJE20" s="136"/>
      <c r="LJF20" s="136"/>
      <c r="LJG20" s="136"/>
      <c r="LJH20" s="136"/>
      <c r="LJI20" s="136"/>
      <c r="LJJ20" s="136"/>
      <c r="LJK20" s="136"/>
      <c r="LJL20" s="136"/>
      <c r="LJM20" s="136"/>
      <c r="LJN20" s="136"/>
      <c r="LJO20" s="136"/>
      <c r="LJP20" s="136"/>
      <c r="LJQ20" s="136"/>
      <c r="LJR20" s="136"/>
      <c r="LJS20" s="136"/>
      <c r="LJT20" s="136"/>
      <c r="LJU20" s="136"/>
      <c r="LJV20" s="136"/>
      <c r="LJW20" s="136"/>
      <c r="LJX20" s="136"/>
      <c r="LJY20" s="136"/>
      <c r="LJZ20" s="136"/>
      <c r="LKA20" s="136"/>
      <c r="LKB20" s="136"/>
      <c r="LKC20" s="136"/>
      <c r="LKD20" s="136"/>
      <c r="LKE20" s="136"/>
      <c r="LKF20" s="136"/>
      <c r="LKG20" s="136"/>
      <c r="LKH20" s="136"/>
      <c r="LKI20" s="136"/>
      <c r="LKJ20" s="136"/>
      <c r="LKK20" s="136"/>
      <c r="LKL20" s="136"/>
      <c r="LKM20" s="136"/>
      <c r="LKN20" s="136"/>
      <c r="LKO20" s="136"/>
      <c r="LKP20" s="136"/>
      <c r="LKQ20" s="136"/>
      <c r="LKR20" s="136"/>
      <c r="LKS20" s="136"/>
      <c r="LKT20" s="136"/>
      <c r="LKU20" s="136"/>
      <c r="LKV20" s="136"/>
      <c r="LKW20" s="136"/>
      <c r="LKX20" s="136"/>
      <c r="LKY20" s="136"/>
      <c r="LKZ20" s="136"/>
      <c r="LLA20" s="136"/>
      <c r="LLB20" s="136"/>
      <c r="LLC20" s="136"/>
      <c r="LLD20" s="136"/>
      <c r="LLE20" s="136"/>
      <c r="LLF20" s="136"/>
      <c r="LLG20" s="136"/>
      <c r="LLH20" s="136"/>
      <c r="LLI20" s="136"/>
      <c r="LLJ20" s="136"/>
      <c r="LLK20" s="136"/>
      <c r="LLL20" s="136"/>
      <c r="LLM20" s="136"/>
      <c r="LLN20" s="136"/>
      <c r="LLO20" s="136"/>
      <c r="LLP20" s="136"/>
      <c r="LLQ20" s="136"/>
      <c r="LLR20" s="136"/>
      <c r="LLS20" s="136"/>
      <c r="LLT20" s="136"/>
      <c r="LLU20" s="136"/>
      <c r="LLV20" s="136"/>
      <c r="LLW20" s="136"/>
      <c r="LLX20" s="136"/>
      <c r="LLY20" s="136"/>
      <c r="LLZ20" s="136"/>
      <c r="LMA20" s="136"/>
      <c r="LMB20" s="136"/>
      <c r="LMC20" s="136"/>
      <c r="LMD20" s="136"/>
      <c r="LME20" s="136"/>
      <c r="LMF20" s="136"/>
      <c r="LMG20" s="136"/>
      <c r="LMH20" s="136"/>
      <c r="LMI20" s="136"/>
      <c r="LMJ20" s="136"/>
      <c r="LMK20" s="136"/>
      <c r="LML20" s="136"/>
      <c r="LMM20" s="136"/>
      <c r="LMN20" s="136"/>
      <c r="LMO20" s="136"/>
      <c r="LMP20" s="136"/>
      <c r="LMQ20" s="136"/>
      <c r="LMR20" s="136"/>
      <c r="LMS20" s="136"/>
      <c r="LMT20" s="136"/>
      <c r="LMU20" s="136"/>
      <c r="LMV20" s="136"/>
      <c r="LMW20" s="136"/>
      <c r="LMX20" s="136"/>
      <c r="LMY20" s="136"/>
      <c r="LMZ20" s="136"/>
      <c r="LNA20" s="136"/>
      <c r="LNB20" s="136"/>
      <c r="LNC20" s="136"/>
      <c r="LND20" s="136"/>
      <c r="LNE20" s="136"/>
      <c r="LNF20" s="136"/>
      <c r="LNG20" s="136"/>
      <c r="LNH20" s="136"/>
      <c r="LNI20" s="136"/>
      <c r="LNJ20" s="136"/>
      <c r="LNK20" s="136"/>
      <c r="LNL20" s="136"/>
      <c r="LNM20" s="136"/>
      <c r="LNN20" s="136"/>
      <c r="LNO20" s="136"/>
      <c r="LNP20" s="136"/>
      <c r="LNQ20" s="136"/>
      <c r="LNR20" s="136"/>
      <c r="LNS20" s="136"/>
      <c r="LNT20" s="136"/>
      <c r="LNU20" s="136"/>
      <c r="LNV20" s="136"/>
      <c r="LNW20" s="136"/>
      <c r="LNX20" s="136"/>
      <c r="LNY20" s="136"/>
      <c r="LNZ20" s="136"/>
      <c r="LOA20" s="136"/>
      <c r="LOB20" s="136"/>
      <c r="LOC20" s="136"/>
      <c r="LOD20" s="136"/>
      <c r="LOE20" s="136"/>
      <c r="LOF20" s="136"/>
      <c r="LOG20" s="136"/>
      <c r="LOH20" s="136"/>
      <c r="LOI20" s="136"/>
      <c r="LOJ20" s="136"/>
      <c r="LOK20" s="136"/>
      <c r="LOL20" s="136"/>
      <c r="LOM20" s="136"/>
      <c r="LON20" s="136"/>
      <c r="LOO20" s="136"/>
      <c r="LOP20" s="136"/>
      <c r="LOQ20" s="136"/>
      <c r="LOR20" s="136"/>
      <c r="LOS20" s="136"/>
      <c r="LOT20" s="136"/>
      <c r="LOU20" s="136"/>
      <c r="LOV20" s="136"/>
      <c r="LOW20" s="136"/>
      <c r="LOX20" s="136"/>
      <c r="LOY20" s="136"/>
      <c r="LOZ20" s="136"/>
      <c r="LPA20" s="136"/>
      <c r="LPB20" s="136"/>
      <c r="LPC20" s="136"/>
      <c r="LPD20" s="136"/>
      <c r="LPE20" s="136"/>
      <c r="LPF20" s="136"/>
      <c r="LPG20" s="136"/>
      <c r="LPH20" s="136"/>
      <c r="LPI20" s="136"/>
      <c r="LPJ20" s="136"/>
      <c r="LPK20" s="136"/>
      <c r="LPL20" s="136"/>
      <c r="LPM20" s="136"/>
      <c r="LPN20" s="136"/>
      <c r="LPO20" s="136"/>
      <c r="LPP20" s="136"/>
      <c r="LPQ20" s="136"/>
      <c r="LPR20" s="136"/>
      <c r="LPS20" s="136"/>
      <c r="LPT20" s="136"/>
      <c r="LPU20" s="136"/>
      <c r="LPV20" s="136"/>
      <c r="LPW20" s="136"/>
      <c r="LPX20" s="136"/>
      <c r="LPY20" s="136"/>
      <c r="LPZ20" s="136"/>
      <c r="LQA20" s="136"/>
      <c r="LQB20" s="136"/>
      <c r="LQC20" s="136"/>
      <c r="LQD20" s="136"/>
      <c r="LQE20" s="136"/>
      <c r="LQF20" s="136"/>
      <c r="LQG20" s="136"/>
      <c r="LQH20" s="136"/>
      <c r="LQI20" s="136"/>
      <c r="LQJ20" s="136"/>
      <c r="LQK20" s="136"/>
      <c r="LQL20" s="136"/>
      <c r="LQM20" s="136"/>
      <c r="LQN20" s="136"/>
      <c r="LQO20" s="136"/>
      <c r="LQP20" s="136"/>
      <c r="LQQ20" s="136"/>
      <c r="LQR20" s="136"/>
      <c r="LQS20" s="136"/>
      <c r="LQT20" s="136"/>
      <c r="LQU20" s="136"/>
      <c r="LQV20" s="136"/>
      <c r="LQW20" s="136"/>
      <c r="LQX20" s="136"/>
      <c r="LQY20" s="136"/>
      <c r="LQZ20" s="136"/>
      <c r="LRA20" s="136"/>
      <c r="LRB20" s="136"/>
      <c r="LRC20" s="136"/>
      <c r="LRD20" s="136"/>
      <c r="LRE20" s="136"/>
      <c r="LRF20" s="136"/>
      <c r="LRG20" s="136"/>
      <c r="LRH20" s="136"/>
      <c r="LRI20" s="136"/>
      <c r="LRJ20" s="136"/>
      <c r="LRK20" s="136"/>
      <c r="LRL20" s="136"/>
      <c r="LRM20" s="136"/>
      <c r="LRN20" s="136"/>
      <c r="LRO20" s="136"/>
      <c r="LRP20" s="136"/>
      <c r="LRQ20" s="136"/>
      <c r="LRR20" s="136"/>
      <c r="LRS20" s="136"/>
      <c r="LRT20" s="136"/>
      <c r="LRU20" s="136"/>
      <c r="LRV20" s="136"/>
      <c r="LRW20" s="136"/>
      <c r="LRX20" s="136"/>
      <c r="LRY20" s="136"/>
      <c r="LRZ20" s="136"/>
      <c r="LSA20" s="136"/>
      <c r="LSB20" s="136"/>
      <c r="LSC20" s="136"/>
      <c r="LSD20" s="136"/>
      <c r="LSE20" s="136"/>
      <c r="LSF20" s="136"/>
      <c r="LSG20" s="136"/>
      <c r="LSH20" s="136"/>
      <c r="LSI20" s="136"/>
      <c r="LSJ20" s="136"/>
      <c r="LSK20" s="136"/>
      <c r="LSL20" s="136"/>
      <c r="LSM20" s="136"/>
      <c r="LSN20" s="136"/>
      <c r="LSO20" s="136"/>
      <c r="LSP20" s="136"/>
      <c r="LSQ20" s="136"/>
      <c r="LSR20" s="136"/>
      <c r="LSS20" s="136"/>
      <c r="LST20" s="136"/>
      <c r="LSU20" s="136"/>
      <c r="LSV20" s="136"/>
      <c r="LSW20" s="136"/>
      <c r="LSX20" s="136"/>
      <c r="LSY20" s="136"/>
      <c r="LSZ20" s="136"/>
      <c r="LTA20" s="136"/>
      <c r="LTB20" s="136"/>
      <c r="LTC20" s="136"/>
      <c r="LTD20" s="136"/>
      <c r="LTE20" s="136"/>
      <c r="LTF20" s="136"/>
      <c r="LTG20" s="136"/>
      <c r="LTH20" s="136"/>
      <c r="LTI20" s="136"/>
      <c r="LTJ20" s="136"/>
      <c r="LTK20" s="136"/>
      <c r="LTL20" s="136"/>
      <c r="LTM20" s="136"/>
      <c r="LTN20" s="136"/>
      <c r="LTO20" s="136"/>
      <c r="LTP20" s="136"/>
      <c r="LTQ20" s="136"/>
      <c r="LTR20" s="136"/>
      <c r="LTS20" s="136"/>
      <c r="LTT20" s="136"/>
      <c r="LTU20" s="136"/>
      <c r="LTV20" s="136"/>
      <c r="LTW20" s="136"/>
      <c r="LTX20" s="136"/>
      <c r="LTY20" s="136"/>
      <c r="LTZ20" s="136"/>
      <c r="LUA20" s="136"/>
      <c r="LUB20" s="136"/>
      <c r="LUC20" s="136"/>
      <c r="LUD20" s="136"/>
      <c r="LUE20" s="136"/>
      <c r="LUF20" s="136"/>
      <c r="LUG20" s="136"/>
      <c r="LUH20" s="136"/>
      <c r="LUI20" s="136"/>
      <c r="LUJ20" s="136"/>
      <c r="LUK20" s="136"/>
      <c r="LUL20" s="136"/>
      <c r="LUM20" s="136"/>
      <c r="LUN20" s="136"/>
      <c r="LUO20" s="136"/>
      <c r="LUP20" s="136"/>
      <c r="LUQ20" s="136"/>
      <c r="LUR20" s="136"/>
      <c r="LUS20" s="136"/>
      <c r="LUT20" s="136"/>
      <c r="LUU20" s="136"/>
      <c r="LUV20" s="136"/>
      <c r="LUW20" s="136"/>
      <c r="LUX20" s="136"/>
      <c r="LUY20" s="136"/>
      <c r="LUZ20" s="136"/>
      <c r="LVA20" s="136"/>
      <c r="LVB20" s="136"/>
      <c r="LVC20" s="136"/>
      <c r="LVD20" s="136"/>
      <c r="LVE20" s="136"/>
      <c r="LVF20" s="136"/>
      <c r="LVG20" s="136"/>
      <c r="LVH20" s="136"/>
      <c r="LVI20" s="136"/>
      <c r="LVJ20" s="136"/>
      <c r="LVK20" s="136"/>
      <c r="LVL20" s="136"/>
      <c r="LVM20" s="136"/>
      <c r="LVN20" s="136"/>
      <c r="LVO20" s="136"/>
      <c r="LVP20" s="136"/>
      <c r="LVQ20" s="136"/>
      <c r="LVR20" s="136"/>
      <c r="LVS20" s="136"/>
      <c r="LVT20" s="136"/>
      <c r="LVU20" s="136"/>
      <c r="LVV20" s="136"/>
      <c r="LVW20" s="136"/>
      <c r="LVX20" s="136"/>
      <c r="LVY20" s="136"/>
      <c r="LVZ20" s="136"/>
      <c r="LWA20" s="136"/>
      <c r="LWB20" s="136"/>
      <c r="LWC20" s="136"/>
      <c r="LWD20" s="136"/>
      <c r="LWE20" s="136"/>
      <c r="LWF20" s="136"/>
      <c r="LWG20" s="136"/>
      <c r="LWH20" s="136"/>
      <c r="LWI20" s="136"/>
      <c r="LWJ20" s="136"/>
      <c r="LWK20" s="136"/>
      <c r="LWL20" s="136"/>
      <c r="LWM20" s="136"/>
      <c r="LWN20" s="136"/>
      <c r="LWO20" s="136"/>
      <c r="LWP20" s="136"/>
      <c r="LWQ20" s="136"/>
      <c r="LWR20" s="136"/>
      <c r="LWS20" s="136"/>
      <c r="LWT20" s="136"/>
      <c r="LWU20" s="136"/>
      <c r="LWV20" s="136"/>
      <c r="LWW20" s="136"/>
      <c r="LWX20" s="136"/>
      <c r="LWY20" s="136"/>
      <c r="LWZ20" s="136"/>
      <c r="LXA20" s="136"/>
      <c r="LXB20" s="136"/>
      <c r="LXC20" s="136"/>
      <c r="LXD20" s="136"/>
      <c r="LXE20" s="136"/>
      <c r="LXF20" s="136"/>
      <c r="LXG20" s="136"/>
      <c r="LXH20" s="136"/>
      <c r="LXI20" s="136"/>
      <c r="LXJ20" s="136"/>
      <c r="LXK20" s="136"/>
      <c r="LXL20" s="136"/>
      <c r="LXM20" s="136"/>
      <c r="LXN20" s="136"/>
      <c r="LXO20" s="136"/>
      <c r="LXP20" s="136"/>
      <c r="LXQ20" s="136"/>
      <c r="LXR20" s="136"/>
      <c r="LXS20" s="136"/>
      <c r="LXT20" s="136"/>
      <c r="LXU20" s="136"/>
      <c r="LXV20" s="136"/>
      <c r="LXW20" s="136"/>
      <c r="LXX20" s="136"/>
      <c r="LXY20" s="136"/>
      <c r="LXZ20" s="136"/>
      <c r="LYA20" s="136"/>
      <c r="LYB20" s="136"/>
      <c r="LYC20" s="136"/>
      <c r="LYD20" s="136"/>
      <c r="LYE20" s="136"/>
      <c r="LYF20" s="136"/>
      <c r="LYG20" s="136"/>
      <c r="LYH20" s="136"/>
      <c r="LYI20" s="136"/>
      <c r="LYJ20" s="136"/>
      <c r="LYK20" s="136"/>
      <c r="LYL20" s="136"/>
      <c r="LYM20" s="136"/>
      <c r="LYN20" s="136"/>
      <c r="LYO20" s="136"/>
      <c r="LYP20" s="136"/>
      <c r="LYQ20" s="136"/>
      <c r="LYR20" s="136"/>
      <c r="LYS20" s="136"/>
      <c r="LYT20" s="136"/>
      <c r="LYU20" s="136"/>
      <c r="LYV20" s="136"/>
      <c r="LYW20" s="136"/>
      <c r="LYX20" s="136"/>
      <c r="LYY20" s="136"/>
      <c r="LYZ20" s="136"/>
      <c r="LZA20" s="136"/>
      <c r="LZB20" s="136"/>
      <c r="LZC20" s="136"/>
      <c r="LZD20" s="136"/>
      <c r="LZE20" s="136"/>
      <c r="LZF20" s="136"/>
      <c r="LZG20" s="136"/>
      <c r="LZH20" s="136"/>
      <c r="LZI20" s="136"/>
      <c r="LZJ20" s="136"/>
      <c r="LZK20" s="136"/>
      <c r="LZL20" s="136"/>
      <c r="LZM20" s="136"/>
      <c r="LZN20" s="136"/>
      <c r="LZO20" s="136"/>
      <c r="LZP20" s="136"/>
      <c r="LZQ20" s="136"/>
      <c r="LZR20" s="136"/>
      <c r="LZS20" s="136"/>
      <c r="LZT20" s="136"/>
      <c r="LZU20" s="136"/>
      <c r="LZV20" s="136"/>
      <c r="LZW20" s="136"/>
      <c r="LZX20" s="136"/>
      <c r="LZY20" s="136"/>
      <c r="LZZ20" s="136"/>
      <c r="MAA20" s="136"/>
      <c r="MAB20" s="136"/>
      <c r="MAC20" s="136"/>
      <c r="MAD20" s="136"/>
      <c r="MAE20" s="136"/>
      <c r="MAF20" s="136"/>
      <c r="MAG20" s="136"/>
      <c r="MAH20" s="136"/>
      <c r="MAI20" s="136"/>
      <c r="MAJ20" s="136"/>
      <c r="MAK20" s="136"/>
      <c r="MAL20" s="136"/>
      <c r="MAM20" s="136"/>
      <c r="MAN20" s="136"/>
      <c r="MAO20" s="136"/>
      <c r="MAP20" s="136"/>
      <c r="MAQ20" s="136"/>
      <c r="MAR20" s="136"/>
      <c r="MAS20" s="136"/>
      <c r="MAT20" s="136"/>
      <c r="MAU20" s="136"/>
      <c r="MAV20" s="136"/>
      <c r="MAW20" s="136"/>
      <c r="MAX20" s="136"/>
      <c r="MAY20" s="136"/>
      <c r="MAZ20" s="136"/>
      <c r="MBA20" s="136"/>
      <c r="MBB20" s="136"/>
      <c r="MBC20" s="136"/>
      <c r="MBD20" s="136"/>
      <c r="MBE20" s="136"/>
      <c r="MBF20" s="136"/>
      <c r="MBG20" s="136"/>
      <c r="MBH20" s="136"/>
      <c r="MBI20" s="136"/>
      <c r="MBJ20" s="136"/>
      <c r="MBK20" s="136"/>
      <c r="MBL20" s="136"/>
      <c r="MBM20" s="136"/>
      <c r="MBN20" s="136"/>
      <c r="MBO20" s="136"/>
      <c r="MBP20" s="136"/>
      <c r="MBQ20" s="136"/>
      <c r="MBR20" s="136"/>
      <c r="MBS20" s="136"/>
      <c r="MBT20" s="136"/>
      <c r="MBU20" s="136"/>
      <c r="MBV20" s="136"/>
      <c r="MBW20" s="136"/>
      <c r="MBX20" s="136"/>
      <c r="MBY20" s="136"/>
      <c r="MBZ20" s="136"/>
      <c r="MCA20" s="136"/>
      <c r="MCB20" s="136"/>
      <c r="MCC20" s="136"/>
      <c r="MCD20" s="136"/>
      <c r="MCE20" s="136"/>
      <c r="MCF20" s="136"/>
      <c r="MCG20" s="136"/>
      <c r="MCH20" s="136"/>
      <c r="MCI20" s="136"/>
      <c r="MCJ20" s="136"/>
      <c r="MCK20" s="136"/>
      <c r="MCL20" s="136"/>
      <c r="MCM20" s="136"/>
      <c r="MCN20" s="136"/>
      <c r="MCO20" s="136"/>
      <c r="MCP20" s="136"/>
      <c r="MCQ20" s="136"/>
      <c r="MCR20" s="136"/>
      <c r="MCS20" s="136"/>
      <c r="MCT20" s="136"/>
      <c r="MCU20" s="136"/>
      <c r="MCV20" s="136"/>
      <c r="MCW20" s="136"/>
      <c r="MCX20" s="136"/>
      <c r="MCY20" s="136"/>
      <c r="MCZ20" s="136"/>
      <c r="MDA20" s="136"/>
      <c r="MDB20" s="136"/>
      <c r="MDC20" s="136"/>
      <c r="MDD20" s="136"/>
      <c r="MDE20" s="136"/>
      <c r="MDF20" s="136"/>
      <c r="MDG20" s="136"/>
      <c r="MDH20" s="136"/>
      <c r="MDI20" s="136"/>
      <c r="MDJ20" s="136"/>
      <c r="MDK20" s="136"/>
      <c r="MDL20" s="136"/>
      <c r="MDM20" s="136"/>
      <c r="MDN20" s="136"/>
      <c r="MDO20" s="136"/>
      <c r="MDP20" s="136"/>
      <c r="MDQ20" s="136"/>
      <c r="MDR20" s="136"/>
      <c r="MDS20" s="136"/>
      <c r="MDT20" s="136"/>
      <c r="MDU20" s="136"/>
      <c r="MDV20" s="136"/>
      <c r="MDW20" s="136"/>
      <c r="MDX20" s="136"/>
      <c r="MDY20" s="136"/>
      <c r="MDZ20" s="136"/>
      <c r="MEA20" s="136"/>
      <c r="MEB20" s="136"/>
      <c r="MEC20" s="136"/>
      <c r="MED20" s="136"/>
      <c r="MEE20" s="136"/>
      <c r="MEF20" s="136"/>
      <c r="MEG20" s="136"/>
      <c r="MEH20" s="136"/>
      <c r="MEI20" s="136"/>
      <c r="MEJ20" s="136"/>
      <c r="MEK20" s="136"/>
      <c r="MEL20" s="136"/>
      <c r="MEM20" s="136"/>
      <c r="MEN20" s="136"/>
      <c r="MEO20" s="136"/>
      <c r="MEP20" s="136"/>
      <c r="MEQ20" s="136"/>
      <c r="MER20" s="136"/>
      <c r="MES20" s="136"/>
      <c r="MET20" s="136"/>
      <c r="MEU20" s="136"/>
      <c r="MEV20" s="136"/>
      <c r="MEW20" s="136"/>
      <c r="MEX20" s="136"/>
      <c r="MEY20" s="136"/>
      <c r="MEZ20" s="136"/>
      <c r="MFA20" s="136"/>
      <c r="MFB20" s="136"/>
      <c r="MFC20" s="136"/>
      <c r="MFD20" s="136"/>
      <c r="MFE20" s="136"/>
      <c r="MFF20" s="136"/>
      <c r="MFG20" s="136"/>
      <c r="MFH20" s="136"/>
      <c r="MFI20" s="136"/>
      <c r="MFJ20" s="136"/>
      <c r="MFK20" s="136"/>
      <c r="MFL20" s="136"/>
      <c r="MFM20" s="136"/>
      <c r="MFN20" s="136"/>
      <c r="MFO20" s="136"/>
      <c r="MFP20" s="136"/>
      <c r="MFQ20" s="136"/>
      <c r="MFR20" s="136"/>
      <c r="MFS20" s="136"/>
      <c r="MFT20" s="136"/>
      <c r="MFU20" s="136"/>
      <c r="MFV20" s="136"/>
      <c r="MFW20" s="136"/>
      <c r="MFX20" s="136"/>
      <c r="MFY20" s="136"/>
      <c r="MFZ20" s="136"/>
      <c r="MGA20" s="136"/>
      <c r="MGB20" s="136"/>
      <c r="MGC20" s="136"/>
      <c r="MGD20" s="136"/>
      <c r="MGE20" s="136"/>
      <c r="MGF20" s="136"/>
      <c r="MGG20" s="136"/>
      <c r="MGH20" s="136"/>
      <c r="MGI20" s="136"/>
      <c r="MGJ20" s="136"/>
      <c r="MGK20" s="136"/>
      <c r="MGL20" s="136"/>
      <c r="MGM20" s="136"/>
      <c r="MGN20" s="136"/>
      <c r="MGO20" s="136"/>
      <c r="MGP20" s="136"/>
      <c r="MGQ20" s="136"/>
      <c r="MGR20" s="136"/>
      <c r="MGS20" s="136"/>
      <c r="MGT20" s="136"/>
      <c r="MGU20" s="136"/>
      <c r="MGV20" s="136"/>
      <c r="MGW20" s="136"/>
      <c r="MGX20" s="136"/>
      <c r="MGY20" s="136"/>
      <c r="MGZ20" s="136"/>
      <c r="MHA20" s="136"/>
      <c r="MHB20" s="136"/>
      <c r="MHC20" s="136"/>
      <c r="MHD20" s="136"/>
      <c r="MHE20" s="136"/>
      <c r="MHF20" s="136"/>
      <c r="MHG20" s="136"/>
      <c r="MHH20" s="136"/>
      <c r="MHI20" s="136"/>
      <c r="MHJ20" s="136"/>
      <c r="MHK20" s="136"/>
      <c r="MHL20" s="136"/>
      <c r="MHM20" s="136"/>
      <c r="MHN20" s="136"/>
      <c r="MHO20" s="136"/>
      <c r="MHP20" s="136"/>
      <c r="MHQ20" s="136"/>
      <c r="MHR20" s="136"/>
      <c r="MHS20" s="136"/>
      <c r="MHT20" s="136"/>
      <c r="MHU20" s="136"/>
      <c r="MHV20" s="136"/>
      <c r="MHW20" s="136"/>
      <c r="MHX20" s="136"/>
      <c r="MHY20" s="136"/>
      <c r="MHZ20" s="136"/>
      <c r="MIA20" s="136"/>
      <c r="MIB20" s="136"/>
      <c r="MIC20" s="136"/>
      <c r="MID20" s="136"/>
      <c r="MIE20" s="136"/>
      <c r="MIF20" s="136"/>
      <c r="MIG20" s="136"/>
      <c r="MIH20" s="136"/>
      <c r="MII20" s="136"/>
      <c r="MIJ20" s="136"/>
      <c r="MIK20" s="136"/>
      <c r="MIL20" s="136"/>
      <c r="MIM20" s="136"/>
      <c r="MIN20" s="136"/>
      <c r="MIO20" s="136"/>
      <c r="MIP20" s="136"/>
      <c r="MIQ20" s="136"/>
      <c r="MIR20" s="136"/>
      <c r="MIS20" s="136"/>
      <c r="MIT20" s="136"/>
      <c r="MIU20" s="136"/>
      <c r="MIV20" s="136"/>
      <c r="MIW20" s="136"/>
      <c r="MIX20" s="136"/>
      <c r="MIY20" s="136"/>
      <c r="MIZ20" s="136"/>
      <c r="MJA20" s="136"/>
      <c r="MJB20" s="136"/>
      <c r="MJC20" s="136"/>
      <c r="MJD20" s="136"/>
      <c r="MJE20" s="136"/>
      <c r="MJF20" s="136"/>
      <c r="MJG20" s="136"/>
      <c r="MJH20" s="136"/>
      <c r="MJI20" s="136"/>
      <c r="MJJ20" s="136"/>
      <c r="MJK20" s="136"/>
      <c r="MJL20" s="136"/>
      <c r="MJM20" s="136"/>
      <c r="MJN20" s="136"/>
      <c r="MJO20" s="136"/>
      <c r="MJP20" s="136"/>
      <c r="MJQ20" s="136"/>
      <c r="MJR20" s="136"/>
      <c r="MJS20" s="136"/>
      <c r="MJT20" s="136"/>
      <c r="MJU20" s="136"/>
      <c r="MJV20" s="136"/>
      <c r="MJW20" s="136"/>
      <c r="MJX20" s="136"/>
      <c r="MJY20" s="136"/>
      <c r="MJZ20" s="136"/>
      <c r="MKA20" s="136"/>
      <c r="MKB20" s="136"/>
      <c r="MKC20" s="136"/>
      <c r="MKD20" s="136"/>
      <c r="MKE20" s="136"/>
      <c r="MKF20" s="136"/>
      <c r="MKG20" s="136"/>
      <c r="MKH20" s="136"/>
      <c r="MKI20" s="136"/>
      <c r="MKJ20" s="136"/>
      <c r="MKK20" s="136"/>
      <c r="MKL20" s="136"/>
      <c r="MKM20" s="136"/>
      <c r="MKN20" s="136"/>
      <c r="MKO20" s="136"/>
      <c r="MKP20" s="136"/>
      <c r="MKQ20" s="136"/>
      <c r="MKR20" s="136"/>
      <c r="MKS20" s="136"/>
      <c r="MKT20" s="136"/>
      <c r="MKU20" s="136"/>
      <c r="MKV20" s="136"/>
      <c r="MKW20" s="136"/>
      <c r="MKX20" s="136"/>
      <c r="MKY20" s="136"/>
      <c r="MKZ20" s="136"/>
      <c r="MLA20" s="136"/>
      <c r="MLB20" s="136"/>
      <c r="MLC20" s="136"/>
      <c r="MLD20" s="136"/>
      <c r="MLE20" s="136"/>
      <c r="MLF20" s="136"/>
      <c r="MLG20" s="136"/>
      <c r="MLH20" s="136"/>
      <c r="MLI20" s="136"/>
      <c r="MLJ20" s="136"/>
      <c r="MLK20" s="136"/>
      <c r="MLL20" s="136"/>
      <c r="MLM20" s="136"/>
      <c r="MLN20" s="136"/>
      <c r="MLO20" s="136"/>
      <c r="MLP20" s="136"/>
      <c r="MLQ20" s="136"/>
      <c r="MLR20" s="136"/>
      <c r="MLS20" s="136"/>
      <c r="MLT20" s="136"/>
      <c r="MLU20" s="136"/>
      <c r="MLV20" s="136"/>
      <c r="MLW20" s="136"/>
      <c r="MLX20" s="136"/>
      <c r="MLY20" s="136"/>
      <c r="MLZ20" s="136"/>
      <c r="MMA20" s="136"/>
      <c r="MMB20" s="136"/>
      <c r="MMC20" s="136"/>
      <c r="MMD20" s="136"/>
      <c r="MME20" s="136"/>
      <c r="MMF20" s="136"/>
      <c r="MMG20" s="136"/>
      <c r="MMH20" s="136"/>
      <c r="MMI20" s="136"/>
      <c r="MMJ20" s="136"/>
      <c r="MMK20" s="136"/>
      <c r="MML20" s="136"/>
      <c r="MMM20" s="136"/>
      <c r="MMN20" s="136"/>
      <c r="MMO20" s="136"/>
      <c r="MMP20" s="136"/>
      <c r="MMQ20" s="136"/>
      <c r="MMR20" s="136"/>
      <c r="MMS20" s="136"/>
      <c r="MMT20" s="136"/>
      <c r="MMU20" s="136"/>
      <c r="MMV20" s="136"/>
      <c r="MMW20" s="136"/>
      <c r="MMX20" s="136"/>
      <c r="MMY20" s="136"/>
      <c r="MMZ20" s="136"/>
      <c r="MNA20" s="136"/>
      <c r="MNB20" s="136"/>
      <c r="MNC20" s="136"/>
      <c r="MND20" s="136"/>
      <c r="MNE20" s="136"/>
      <c r="MNF20" s="136"/>
      <c r="MNG20" s="136"/>
      <c r="MNH20" s="136"/>
      <c r="MNI20" s="136"/>
      <c r="MNJ20" s="136"/>
      <c r="MNK20" s="136"/>
      <c r="MNL20" s="136"/>
      <c r="MNM20" s="136"/>
      <c r="MNN20" s="136"/>
      <c r="MNO20" s="136"/>
      <c r="MNP20" s="136"/>
      <c r="MNQ20" s="136"/>
      <c r="MNR20" s="136"/>
      <c r="MNS20" s="136"/>
      <c r="MNT20" s="136"/>
      <c r="MNU20" s="136"/>
      <c r="MNV20" s="136"/>
      <c r="MNW20" s="136"/>
      <c r="MNX20" s="136"/>
      <c r="MNY20" s="136"/>
      <c r="MNZ20" s="136"/>
      <c r="MOA20" s="136"/>
      <c r="MOB20" s="136"/>
      <c r="MOC20" s="136"/>
      <c r="MOD20" s="136"/>
      <c r="MOE20" s="136"/>
      <c r="MOF20" s="136"/>
      <c r="MOG20" s="136"/>
      <c r="MOH20" s="136"/>
      <c r="MOI20" s="136"/>
      <c r="MOJ20" s="136"/>
      <c r="MOK20" s="136"/>
      <c r="MOL20" s="136"/>
      <c r="MOM20" s="136"/>
      <c r="MON20" s="136"/>
      <c r="MOO20" s="136"/>
      <c r="MOP20" s="136"/>
      <c r="MOQ20" s="136"/>
      <c r="MOR20" s="136"/>
      <c r="MOS20" s="136"/>
      <c r="MOT20" s="136"/>
      <c r="MOU20" s="136"/>
      <c r="MOV20" s="136"/>
      <c r="MOW20" s="136"/>
      <c r="MOX20" s="136"/>
      <c r="MOY20" s="136"/>
      <c r="MOZ20" s="136"/>
      <c r="MPA20" s="136"/>
      <c r="MPB20" s="136"/>
      <c r="MPC20" s="136"/>
      <c r="MPD20" s="136"/>
      <c r="MPE20" s="136"/>
      <c r="MPF20" s="136"/>
      <c r="MPG20" s="136"/>
      <c r="MPH20" s="136"/>
      <c r="MPI20" s="136"/>
      <c r="MPJ20" s="136"/>
      <c r="MPK20" s="136"/>
      <c r="MPL20" s="136"/>
      <c r="MPM20" s="136"/>
      <c r="MPN20" s="136"/>
      <c r="MPO20" s="136"/>
      <c r="MPP20" s="136"/>
      <c r="MPQ20" s="136"/>
      <c r="MPR20" s="136"/>
      <c r="MPS20" s="136"/>
      <c r="MPT20" s="136"/>
      <c r="MPU20" s="136"/>
      <c r="MPV20" s="136"/>
      <c r="MPW20" s="136"/>
      <c r="MPX20" s="136"/>
      <c r="MPY20" s="136"/>
      <c r="MPZ20" s="136"/>
      <c r="MQA20" s="136"/>
      <c r="MQB20" s="136"/>
      <c r="MQC20" s="136"/>
      <c r="MQD20" s="136"/>
      <c r="MQE20" s="136"/>
      <c r="MQF20" s="136"/>
      <c r="MQG20" s="136"/>
      <c r="MQH20" s="136"/>
      <c r="MQI20" s="136"/>
      <c r="MQJ20" s="136"/>
      <c r="MQK20" s="136"/>
      <c r="MQL20" s="136"/>
      <c r="MQM20" s="136"/>
      <c r="MQN20" s="136"/>
      <c r="MQO20" s="136"/>
      <c r="MQP20" s="136"/>
      <c r="MQQ20" s="136"/>
      <c r="MQR20" s="136"/>
      <c r="MQS20" s="136"/>
      <c r="MQT20" s="136"/>
      <c r="MQU20" s="136"/>
      <c r="MQV20" s="136"/>
      <c r="MQW20" s="136"/>
      <c r="MQX20" s="136"/>
      <c r="MQY20" s="136"/>
      <c r="MQZ20" s="136"/>
      <c r="MRA20" s="136"/>
      <c r="MRB20" s="136"/>
      <c r="MRC20" s="136"/>
      <c r="MRD20" s="136"/>
      <c r="MRE20" s="136"/>
      <c r="MRF20" s="136"/>
      <c r="MRG20" s="136"/>
      <c r="MRH20" s="136"/>
      <c r="MRI20" s="136"/>
      <c r="MRJ20" s="136"/>
      <c r="MRK20" s="136"/>
      <c r="MRL20" s="136"/>
      <c r="MRM20" s="136"/>
      <c r="MRN20" s="136"/>
      <c r="MRO20" s="136"/>
      <c r="MRP20" s="136"/>
      <c r="MRQ20" s="136"/>
      <c r="MRR20" s="136"/>
      <c r="MRS20" s="136"/>
      <c r="MRT20" s="136"/>
      <c r="MRU20" s="136"/>
      <c r="MRV20" s="136"/>
      <c r="MRW20" s="136"/>
      <c r="MRX20" s="136"/>
      <c r="MRY20" s="136"/>
      <c r="MRZ20" s="136"/>
      <c r="MSA20" s="136"/>
      <c r="MSB20" s="136"/>
      <c r="MSC20" s="136"/>
      <c r="MSD20" s="136"/>
      <c r="MSE20" s="136"/>
      <c r="MSF20" s="136"/>
      <c r="MSG20" s="136"/>
      <c r="MSH20" s="136"/>
      <c r="MSI20" s="136"/>
      <c r="MSJ20" s="136"/>
      <c r="MSK20" s="136"/>
      <c r="MSL20" s="136"/>
      <c r="MSM20" s="136"/>
      <c r="MSN20" s="136"/>
      <c r="MSO20" s="136"/>
      <c r="MSP20" s="136"/>
      <c r="MSQ20" s="136"/>
      <c r="MSR20" s="136"/>
      <c r="MSS20" s="136"/>
      <c r="MST20" s="136"/>
      <c r="MSU20" s="136"/>
      <c r="MSV20" s="136"/>
      <c r="MSW20" s="136"/>
      <c r="MSX20" s="136"/>
      <c r="MSY20" s="136"/>
      <c r="MSZ20" s="136"/>
      <c r="MTA20" s="136"/>
      <c r="MTB20" s="136"/>
      <c r="MTC20" s="136"/>
      <c r="MTD20" s="136"/>
      <c r="MTE20" s="136"/>
      <c r="MTF20" s="136"/>
      <c r="MTG20" s="136"/>
      <c r="MTH20" s="136"/>
      <c r="MTI20" s="136"/>
      <c r="MTJ20" s="136"/>
      <c r="MTK20" s="136"/>
      <c r="MTL20" s="136"/>
      <c r="MTM20" s="136"/>
      <c r="MTN20" s="136"/>
      <c r="MTO20" s="136"/>
      <c r="MTP20" s="136"/>
      <c r="MTQ20" s="136"/>
      <c r="MTR20" s="136"/>
      <c r="MTS20" s="136"/>
      <c r="MTT20" s="136"/>
      <c r="MTU20" s="136"/>
      <c r="MTV20" s="136"/>
      <c r="MTW20" s="136"/>
      <c r="MTX20" s="136"/>
      <c r="MTY20" s="136"/>
      <c r="MTZ20" s="136"/>
      <c r="MUA20" s="136"/>
      <c r="MUB20" s="136"/>
      <c r="MUC20" s="136"/>
      <c r="MUD20" s="136"/>
      <c r="MUE20" s="136"/>
      <c r="MUF20" s="136"/>
      <c r="MUG20" s="136"/>
      <c r="MUH20" s="136"/>
      <c r="MUI20" s="136"/>
      <c r="MUJ20" s="136"/>
      <c r="MUK20" s="136"/>
      <c r="MUL20" s="136"/>
      <c r="MUM20" s="136"/>
      <c r="MUN20" s="136"/>
      <c r="MUO20" s="136"/>
      <c r="MUP20" s="136"/>
      <c r="MUQ20" s="136"/>
      <c r="MUR20" s="136"/>
      <c r="MUS20" s="136"/>
      <c r="MUT20" s="136"/>
      <c r="MUU20" s="136"/>
      <c r="MUV20" s="136"/>
      <c r="MUW20" s="136"/>
      <c r="MUX20" s="136"/>
      <c r="MUY20" s="136"/>
      <c r="MUZ20" s="136"/>
      <c r="MVA20" s="136"/>
      <c r="MVB20" s="136"/>
      <c r="MVC20" s="136"/>
      <c r="MVD20" s="136"/>
      <c r="MVE20" s="136"/>
      <c r="MVF20" s="136"/>
      <c r="MVG20" s="136"/>
      <c r="MVH20" s="136"/>
      <c r="MVI20" s="136"/>
      <c r="MVJ20" s="136"/>
      <c r="MVK20" s="136"/>
      <c r="MVL20" s="136"/>
      <c r="MVM20" s="136"/>
      <c r="MVN20" s="136"/>
      <c r="MVO20" s="136"/>
      <c r="MVP20" s="136"/>
      <c r="MVQ20" s="136"/>
      <c r="MVR20" s="136"/>
      <c r="MVS20" s="136"/>
      <c r="MVT20" s="136"/>
      <c r="MVU20" s="136"/>
      <c r="MVV20" s="136"/>
      <c r="MVW20" s="136"/>
      <c r="MVX20" s="136"/>
      <c r="MVY20" s="136"/>
      <c r="MVZ20" s="136"/>
      <c r="MWA20" s="136"/>
      <c r="MWB20" s="136"/>
      <c r="MWC20" s="136"/>
      <c r="MWD20" s="136"/>
      <c r="MWE20" s="136"/>
      <c r="MWF20" s="136"/>
      <c r="MWG20" s="136"/>
      <c r="MWH20" s="136"/>
      <c r="MWI20" s="136"/>
      <c r="MWJ20" s="136"/>
      <c r="MWK20" s="136"/>
      <c r="MWL20" s="136"/>
      <c r="MWM20" s="136"/>
      <c r="MWN20" s="136"/>
      <c r="MWO20" s="136"/>
      <c r="MWP20" s="136"/>
      <c r="MWQ20" s="136"/>
      <c r="MWR20" s="136"/>
      <c r="MWS20" s="136"/>
      <c r="MWT20" s="136"/>
      <c r="MWU20" s="136"/>
      <c r="MWV20" s="136"/>
      <c r="MWW20" s="136"/>
      <c r="MWX20" s="136"/>
      <c r="MWY20" s="136"/>
      <c r="MWZ20" s="136"/>
      <c r="MXA20" s="136"/>
      <c r="MXB20" s="136"/>
      <c r="MXC20" s="136"/>
      <c r="MXD20" s="136"/>
      <c r="MXE20" s="136"/>
      <c r="MXF20" s="136"/>
      <c r="MXG20" s="136"/>
      <c r="MXH20" s="136"/>
      <c r="MXI20" s="136"/>
      <c r="MXJ20" s="136"/>
      <c r="MXK20" s="136"/>
      <c r="MXL20" s="136"/>
      <c r="MXM20" s="136"/>
      <c r="MXN20" s="136"/>
      <c r="MXO20" s="136"/>
      <c r="MXP20" s="136"/>
      <c r="MXQ20" s="136"/>
      <c r="MXR20" s="136"/>
      <c r="MXS20" s="136"/>
      <c r="MXT20" s="136"/>
      <c r="MXU20" s="136"/>
      <c r="MXV20" s="136"/>
      <c r="MXW20" s="136"/>
      <c r="MXX20" s="136"/>
      <c r="MXY20" s="136"/>
      <c r="MXZ20" s="136"/>
      <c r="MYA20" s="136"/>
      <c r="MYB20" s="136"/>
      <c r="MYC20" s="136"/>
      <c r="MYD20" s="136"/>
      <c r="MYE20" s="136"/>
      <c r="MYF20" s="136"/>
      <c r="MYG20" s="136"/>
      <c r="MYH20" s="136"/>
      <c r="MYI20" s="136"/>
      <c r="MYJ20" s="136"/>
      <c r="MYK20" s="136"/>
      <c r="MYL20" s="136"/>
      <c r="MYM20" s="136"/>
      <c r="MYN20" s="136"/>
      <c r="MYO20" s="136"/>
      <c r="MYP20" s="136"/>
      <c r="MYQ20" s="136"/>
      <c r="MYR20" s="136"/>
      <c r="MYS20" s="136"/>
      <c r="MYT20" s="136"/>
      <c r="MYU20" s="136"/>
      <c r="MYV20" s="136"/>
      <c r="MYW20" s="136"/>
      <c r="MYX20" s="136"/>
      <c r="MYY20" s="136"/>
      <c r="MYZ20" s="136"/>
      <c r="MZA20" s="136"/>
      <c r="MZB20" s="136"/>
      <c r="MZC20" s="136"/>
      <c r="MZD20" s="136"/>
      <c r="MZE20" s="136"/>
      <c r="MZF20" s="136"/>
      <c r="MZG20" s="136"/>
      <c r="MZH20" s="136"/>
      <c r="MZI20" s="136"/>
      <c r="MZJ20" s="136"/>
      <c r="MZK20" s="136"/>
      <c r="MZL20" s="136"/>
      <c r="MZM20" s="136"/>
      <c r="MZN20" s="136"/>
      <c r="MZO20" s="136"/>
      <c r="MZP20" s="136"/>
      <c r="MZQ20" s="136"/>
      <c r="MZR20" s="136"/>
      <c r="MZS20" s="136"/>
      <c r="MZT20" s="136"/>
      <c r="MZU20" s="136"/>
      <c r="MZV20" s="136"/>
      <c r="MZW20" s="136"/>
      <c r="MZX20" s="136"/>
      <c r="MZY20" s="136"/>
      <c r="MZZ20" s="136"/>
      <c r="NAA20" s="136"/>
      <c r="NAB20" s="136"/>
      <c r="NAC20" s="136"/>
      <c r="NAD20" s="136"/>
      <c r="NAE20" s="136"/>
      <c r="NAF20" s="136"/>
      <c r="NAG20" s="136"/>
      <c r="NAH20" s="136"/>
      <c r="NAI20" s="136"/>
      <c r="NAJ20" s="136"/>
      <c r="NAK20" s="136"/>
      <c r="NAL20" s="136"/>
      <c r="NAM20" s="136"/>
      <c r="NAN20" s="136"/>
      <c r="NAO20" s="136"/>
      <c r="NAP20" s="136"/>
      <c r="NAQ20" s="136"/>
      <c r="NAR20" s="136"/>
      <c r="NAS20" s="136"/>
      <c r="NAT20" s="136"/>
      <c r="NAU20" s="136"/>
      <c r="NAV20" s="136"/>
      <c r="NAW20" s="136"/>
      <c r="NAX20" s="136"/>
      <c r="NAY20" s="136"/>
      <c r="NAZ20" s="136"/>
      <c r="NBA20" s="136"/>
      <c r="NBB20" s="136"/>
      <c r="NBC20" s="136"/>
      <c r="NBD20" s="136"/>
      <c r="NBE20" s="136"/>
      <c r="NBF20" s="136"/>
      <c r="NBG20" s="136"/>
      <c r="NBH20" s="136"/>
      <c r="NBI20" s="136"/>
      <c r="NBJ20" s="136"/>
      <c r="NBK20" s="136"/>
      <c r="NBL20" s="136"/>
      <c r="NBM20" s="136"/>
      <c r="NBN20" s="136"/>
      <c r="NBO20" s="136"/>
      <c r="NBP20" s="136"/>
      <c r="NBQ20" s="136"/>
      <c r="NBR20" s="136"/>
      <c r="NBS20" s="136"/>
      <c r="NBT20" s="136"/>
      <c r="NBU20" s="136"/>
      <c r="NBV20" s="136"/>
      <c r="NBW20" s="136"/>
      <c r="NBX20" s="136"/>
      <c r="NBY20" s="136"/>
      <c r="NBZ20" s="136"/>
      <c r="NCA20" s="136"/>
      <c r="NCB20" s="136"/>
      <c r="NCC20" s="136"/>
      <c r="NCD20" s="136"/>
      <c r="NCE20" s="136"/>
      <c r="NCF20" s="136"/>
      <c r="NCG20" s="136"/>
      <c r="NCH20" s="136"/>
      <c r="NCI20" s="136"/>
      <c r="NCJ20" s="136"/>
      <c r="NCK20" s="136"/>
      <c r="NCL20" s="136"/>
      <c r="NCM20" s="136"/>
      <c r="NCN20" s="136"/>
      <c r="NCO20" s="136"/>
      <c r="NCP20" s="136"/>
      <c r="NCQ20" s="136"/>
      <c r="NCR20" s="136"/>
      <c r="NCS20" s="136"/>
      <c r="NCT20" s="136"/>
      <c r="NCU20" s="136"/>
      <c r="NCV20" s="136"/>
      <c r="NCW20" s="136"/>
      <c r="NCX20" s="136"/>
      <c r="NCY20" s="136"/>
      <c r="NCZ20" s="136"/>
      <c r="NDA20" s="136"/>
      <c r="NDB20" s="136"/>
      <c r="NDC20" s="136"/>
      <c r="NDD20" s="136"/>
      <c r="NDE20" s="136"/>
      <c r="NDF20" s="136"/>
      <c r="NDG20" s="136"/>
      <c r="NDH20" s="136"/>
      <c r="NDI20" s="136"/>
      <c r="NDJ20" s="136"/>
      <c r="NDK20" s="136"/>
      <c r="NDL20" s="136"/>
      <c r="NDM20" s="136"/>
      <c r="NDN20" s="136"/>
      <c r="NDO20" s="136"/>
      <c r="NDP20" s="136"/>
      <c r="NDQ20" s="136"/>
      <c r="NDR20" s="136"/>
      <c r="NDS20" s="136"/>
      <c r="NDT20" s="136"/>
      <c r="NDU20" s="136"/>
      <c r="NDV20" s="136"/>
      <c r="NDW20" s="136"/>
      <c r="NDX20" s="136"/>
      <c r="NDY20" s="136"/>
      <c r="NDZ20" s="136"/>
      <c r="NEA20" s="136"/>
      <c r="NEB20" s="136"/>
      <c r="NEC20" s="136"/>
      <c r="NED20" s="136"/>
      <c r="NEE20" s="136"/>
      <c r="NEF20" s="136"/>
      <c r="NEG20" s="136"/>
      <c r="NEH20" s="136"/>
      <c r="NEI20" s="136"/>
      <c r="NEJ20" s="136"/>
      <c r="NEK20" s="136"/>
      <c r="NEL20" s="136"/>
      <c r="NEM20" s="136"/>
      <c r="NEN20" s="136"/>
      <c r="NEO20" s="136"/>
      <c r="NEP20" s="136"/>
      <c r="NEQ20" s="136"/>
      <c r="NER20" s="136"/>
      <c r="NES20" s="136"/>
      <c r="NET20" s="136"/>
      <c r="NEU20" s="136"/>
      <c r="NEV20" s="136"/>
      <c r="NEW20" s="136"/>
      <c r="NEX20" s="136"/>
      <c r="NEY20" s="136"/>
      <c r="NEZ20" s="136"/>
      <c r="NFA20" s="136"/>
      <c r="NFB20" s="136"/>
      <c r="NFC20" s="136"/>
      <c r="NFD20" s="136"/>
      <c r="NFE20" s="136"/>
      <c r="NFF20" s="136"/>
      <c r="NFG20" s="136"/>
      <c r="NFH20" s="136"/>
      <c r="NFI20" s="136"/>
      <c r="NFJ20" s="136"/>
      <c r="NFK20" s="136"/>
      <c r="NFL20" s="136"/>
      <c r="NFM20" s="136"/>
      <c r="NFN20" s="136"/>
      <c r="NFO20" s="136"/>
      <c r="NFP20" s="136"/>
      <c r="NFQ20" s="136"/>
      <c r="NFR20" s="136"/>
      <c r="NFS20" s="136"/>
      <c r="NFT20" s="136"/>
      <c r="NFU20" s="136"/>
      <c r="NFV20" s="136"/>
      <c r="NFW20" s="136"/>
      <c r="NFX20" s="136"/>
      <c r="NFY20" s="136"/>
      <c r="NFZ20" s="136"/>
      <c r="NGA20" s="136"/>
      <c r="NGB20" s="136"/>
      <c r="NGC20" s="136"/>
      <c r="NGD20" s="136"/>
      <c r="NGE20" s="136"/>
      <c r="NGF20" s="136"/>
      <c r="NGG20" s="136"/>
      <c r="NGH20" s="136"/>
      <c r="NGI20" s="136"/>
      <c r="NGJ20" s="136"/>
      <c r="NGK20" s="136"/>
      <c r="NGL20" s="136"/>
      <c r="NGM20" s="136"/>
      <c r="NGN20" s="136"/>
      <c r="NGO20" s="136"/>
      <c r="NGP20" s="136"/>
      <c r="NGQ20" s="136"/>
      <c r="NGR20" s="136"/>
      <c r="NGS20" s="136"/>
      <c r="NGT20" s="136"/>
      <c r="NGU20" s="136"/>
      <c r="NGV20" s="136"/>
      <c r="NGW20" s="136"/>
      <c r="NGX20" s="136"/>
      <c r="NGY20" s="136"/>
      <c r="NGZ20" s="136"/>
      <c r="NHA20" s="136"/>
      <c r="NHB20" s="136"/>
      <c r="NHC20" s="136"/>
      <c r="NHD20" s="136"/>
      <c r="NHE20" s="136"/>
      <c r="NHF20" s="136"/>
      <c r="NHG20" s="136"/>
      <c r="NHH20" s="136"/>
      <c r="NHI20" s="136"/>
      <c r="NHJ20" s="136"/>
      <c r="NHK20" s="136"/>
      <c r="NHL20" s="136"/>
      <c r="NHM20" s="136"/>
      <c r="NHN20" s="136"/>
      <c r="NHO20" s="136"/>
      <c r="NHP20" s="136"/>
      <c r="NHQ20" s="136"/>
      <c r="NHR20" s="136"/>
      <c r="NHS20" s="136"/>
      <c r="NHT20" s="136"/>
      <c r="NHU20" s="136"/>
      <c r="NHV20" s="136"/>
      <c r="NHW20" s="136"/>
      <c r="NHX20" s="136"/>
      <c r="NHY20" s="136"/>
      <c r="NHZ20" s="136"/>
      <c r="NIA20" s="136"/>
      <c r="NIB20" s="136"/>
      <c r="NIC20" s="136"/>
      <c r="NID20" s="136"/>
      <c r="NIE20" s="136"/>
      <c r="NIF20" s="136"/>
      <c r="NIG20" s="136"/>
      <c r="NIH20" s="136"/>
      <c r="NII20" s="136"/>
      <c r="NIJ20" s="136"/>
      <c r="NIK20" s="136"/>
      <c r="NIL20" s="136"/>
      <c r="NIM20" s="136"/>
      <c r="NIN20" s="136"/>
      <c r="NIO20" s="136"/>
      <c r="NIP20" s="136"/>
      <c r="NIQ20" s="136"/>
      <c r="NIR20" s="136"/>
      <c r="NIS20" s="136"/>
      <c r="NIT20" s="136"/>
      <c r="NIU20" s="136"/>
      <c r="NIV20" s="136"/>
      <c r="NIW20" s="136"/>
      <c r="NIX20" s="136"/>
      <c r="NIY20" s="136"/>
      <c r="NIZ20" s="136"/>
      <c r="NJA20" s="136"/>
      <c r="NJB20" s="136"/>
      <c r="NJC20" s="136"/>
      <c r="NJD20" s="136"/>
      <c r="NJE20" s="136"/>
      <c r="NJF20" s="136"/>
      <c r="NJG20" s="136"/>
      <c r="NJH20" s="136"/>
      <c r="NJI20" s="136"/>
      <c r="NJJ20" s="136"/>
      <c r="NJK20" s="136"/>
      <c r="NJL20" s="136"/>
      <c r="NJM20" s="136"/>
      <c r="NJN20" s="136"/>
      <c r="NJO20" s="136"/>
      <c r="NJP20" s="136"/>
      <c r="NJQ20" s="136"/>
      <c r="NJR20" s="136"/>
      <c r="NJS20" s="136"/>
      <c r="NJT20" s="136"/>
      <c r="NJU20" s="136"/>
      <c r="NJV20" s="136"/>
      <c r="NJW20" s="136"/>
      <c r="NJX20" s="136"/>
      <c r="NJY20" s="136"/>
      <c r="NJZ20" s="136"/>
      <c r="NKA20" s="136"/>
      <c r="NKB20" s="136"/>
      <c r="NKC20" s="136"/>
      <c r="NKD20" s="136"/>
      <c r="NKE20" s="136"/>
      <c r="NKF20" s="136"/>
      <c r="NKG20" s="136"/>
      <c r="NKH20" s="136"/>
      <c r="NKI20" s="136"/>
      <c r="NKJ20" s="136"/>
      <c r="NKK20" s="136"/>
      <c r="NKL20" s="136"/>
      <c r="NKM20" s="136"/>
      <c r="NKN20" s="136"/>
      <c r="NKO20" s="136"/>
      <c r="NKP20" s="136"/>
      <c r="NKQ20" s="136"/>
      <c r="NKR20" s="136"/>
      <c r="NKS20" s="136"/>
      <c r="NKT20" s="136"/>
      <c r="NKU20" s="136"/>
      <c r="NKV20" s="136"/>
      <c r="NKW20" s="136"/>
      <c r="NKX20" s="136"/>
      <c r="NKY20" s="136"/>
      <c r="NKZ20" s="136"/>
      <c r="NLA20" s="136"/>
      <c r="NLB20" s="136"/>
      <c r="NLC20" s="136"/>
      <c r="NLD20" s="136"/>
      <c r="NLE20" s="136"/>
      <c r="NLF20" s="136"/>
      <c r="NLG20" s="136"/>
      <c r="NLH20" s="136"/>
      <c r="NLI20" s="136"/>
      <c r="NLJ20" s="136"/>
      <c r="NLK20" s="136"/>
      <c r="NLL20" s="136"/>
      <c r="NLM20" s="136"/>
      <c r="NLN20" s="136"/>
      <c r="NLO20" s="136"/>
      <c r="NLP20" s="136"/>
      <c r="NLQ20" s="136"/>
      <c r="NLR20" s="136"/>
      <c r="NLS20" s="136"/>
      <c r="NLT20" s="136"/>
      <c r="NLU20" s="136"/>
      <c r="NLV20" s="136"/>
      <c r="NLW20" s="136"/>
      <c r="NLX20" s="136"/>
      <c r="NLY20" s="136"/>
      <c r="NLZ20" s="136"/>
      <c r="NMA20" s="136"/>
      <c r="NMB20" s="136"/>
      <c r="NMC20" s="136"/>
      <c r="NMD20" s="136"/>
      <c r="NME20" s="136"/>
      <c r="NMF20" s="136"/>
      <c r="NMG20" s="136"/>
      <c r="NMH20" s="136"/>
      <c r="NMI20" s="136"/>
      <c r="NMJ20" s="136"/>
      <c r="NMK20" s="136"/>
      <c r="NML20" s="136"/>
      <c r="NMM20" s="136"/>
      <c r="NMN20" s="136"/>
      <c r="NMO20" s="136"/>
      <c r="NMP20" s="136"/>
      <c r="NMQ20" s="136"/>
      <c r="NMR20" s="136"/>
      <c r="NMS20" s="136"/>
      <c r="NMT20" s="136"/>
      <c r="NMU20" s="136"/>
      <c r="NMV20" s="136"/>
      <c r="NMW20" s="136"/>
      <c r="NMX20" s="136"/>
      <c r="NMY20" s="136"/>
      <c r="NMZ20" s="136"/>
      <c r="NNA20" s="136"/>
      <c r="NNB20" s="136"/>
      <c r="NNC20" s="136"/>
      <c r="NND20" s="136"/>
      <c r="NNE20" s="136"/>
      <c r="NNF20" s="136"/>
      <c r="NNG20" s="136"/>
      <c r="NNH20" s="136"/>
      <c r="NNI20" s="136"/>
      <c r="NNJ20" s="136"/>
      <c r="NNK20" s="136"/>
      <c r="NNL20" s="136"/>
      <c r="NNM20" s="136"/>
      <c r="NNN20" s="136"/>
      <c r="NNO20" s="136"/>
      <c r="NNP20" s="136"/>
      <c r="NNQ20" s="136"/>
      <c r="NNR20" s="136"/>
      <c r="NNS20" s="136"/>
      <c r="NNT20" s="136"/>
      <c r="NNU20" s="136"/>
      <c r="NNV20" s="136"/>
      <c r="NNW20" s="136"/>
      <c r="NNX20" s="136"/>
      <c r="NNY20" s="136"/>
      <c r="NNZ20" s="136"/>
      <c r="NOA20" s="136"/>
      <c r="NOB20" s="136"/>
      <c r="NOC20" s="136"/>
      <c r="NOD20" s="136"/>
      <c r="NOE20" s="136"/>
      <c r="NOF20" s="136"/>
      <c r="NOG20" s="136"/>
      <c r="NOH20" s="136"/>
      <c r="NOI20" s="136"/>
      <c r="NOJ20" s="136"/>
      <c r="NOK20" s="136"/>
      <c r="NOL20" s="136"/>
      <c r="NOM20" s="136"/>
      <c r="NON20" s="136"/>
      <c r="NOO20" s="136"/>
      <c r="NOP20" s="136"/>
      <c r="NOQ20" s="136"/>
      <c r="NOR20" s="136"/>
      <c r="NOS20" s="136"/>
      <c r="NOT20" s="136"/>
      <c r="NOU20" s="136"/>
      <c r="NOV20" s="136"/>
      <c r="NOW20" s="136"/>
      <c r="NOX20" s="136"/>
      <c r="NOY20" s="136"/>
      <c r="NOZ20" s="136"/>
      <c r="NPA20" s="136"/>
      <c r="NPB20" s="136"/>
      <c r="NPC20" s="136"/>
      <c r="NPD20" s="136"/>
      <c r="NPE20" s="136"/>
      <c r="NPF20" s="136"/>
      <c r="NPG20" s="136"/>
      <c r="NPH20" s="136"/>
      <c r="NPI20" s="136"/>
      <c r="NPJ20" s="136"/>
      <c r="NPK20" s="136"/>
      <c r="NPL20" s="136"/>
      <c r="NPM20" s="136"/>
      <c r="NPN20" s="136"/>
      <c r="NPO20" s="136"/>
      <c r="NPP20" s="136"/>
      <c r="NPQ20" s="136"/>
      <c r="NPR20" s="136"/>
      <c r="NPS20" s="136"/>
      <c r="NPT20" s="136"/>
      <c r="NPU20" s="136"/>
      <c r="NPV20" s="136"/>
      <c r="NPW20" s="136"/>
      <c r="NPX20" s="136"/>
      <c r="NPY20" s="136"/>
      <c r="NPZ20" s="136"/>
      <c r="NQA20" s="136"/>
      <c r="NQB20" s="136"/>
      <c r="NQC20" s="136"/>
      <c r="NQD20" s="136"/>
      <c r="NQE20" s="136"/>
      <c r="NQF20" s="136"/>
      <c r="NQG20" s="136"/>
      <c r="NQH20" s="136"/>
      <c r="NQI20" s="136"/>
      <c r="NQJ20" s="136"/>
      <c r="NQK20" s="136"/>
      <c r="NQL20" s="136"/>
      <c r="NQM20" s="136"/>
      <c r="NQN20" s="136"/>
      <c r="NQO20" s="136"/>
      <c r="NQP20" s="136"/>
      <c r="NQQ20" s="136"/>
      <c r="NQR20" s="136"/>
      <c r="NQS20" s="136"/>
      <c r="NQT20" s="136"/>
      <c r="NQU20" s="136"/>
      <c r="NQV20" s="136"/>
      <c r="NQW20" s="136"/>
      <c r="NQX20" s="136"/>
      <c r="NQY20" s="136"/>
      <c r="NQZ20" s="136"/>
      <c r="NRA20" s="136"/>
      <c r="NRB20" s="136"/>
      <c r="NRC20" s="136"/>
      <c r="NRD20" s="136"/>
      <c r="NRE20" s="136"/>
      <c r="NRF20" s="136"/>
      <c r="NRG20" s="136"/>
      <c r="NRH20" s="136"/>
      <c r="NRI20" s="136"/>
      <c r="NRJ20" s="136"/>
      <c r="NRK20" s="136"/>
      <c r="NRL20" s="136"/>
      <c r="NRM20" s="136"/>
      <c r="NRN20" s="136"/>
      <c r="NRO20" s="136"/>
      <c r="NRP20" s="136"/>
      <c r="NRQ20" s="136"/>
      <c r="NRR20" s="136"/>
      <c r="NRS20" s="136"/>
      <c r="NRT20" s="136"/>
      <c r="NRU20" s="136"/>
      <c r="NRV20" s="136"/>
      <c r="NRW20" s="136"/>
      <c r="NRX20" s="136"/>
      <c r="NRY20" s="136"/>
      <c r="NRZ20" s="136"/>
      <c r="NSA20" s="136"/>
      <c r="NSB20" s="136"/>
      <c r="NSC20" s="136"/>
      <c r="NSD20" s="136"/>
      <c r="NSE20" s="136"/>
      <c r="NSF20" s="136"/>
      <c r="NSG20" s="136"/>
      <c r="NSH20" s="136"/>
      <c r="NSI20" s="136"/>
      <c r="NSJ20" s="136"/>
      <c r="NSK20" s="136"/>
      <c r="NSL20" s="136"/>
      <c r="NSM20" s="136"/>
      <c r="NSN20" s="136"/>
      <c r="NSO20" s="136"/>
      <c r="NSP20" s="136"/>
      <c r="NSQ20" s="136"/>
      <c r="NSR20" s="136"/>
      <c r="NSS20" s="136"/>
      <c r="NST20" s="136"/>
      <c r="NSU20" s="136"/>
      <c r="NSV20" s="136"/>
      <c r="NSW20" s="136"/>
      <c r="NSX20" s="136"/>
      <c r="NSY20" s="136"/>
      <c r="NSZ20" s="136"/>
      <c r="NTA20" s="136"/>
      <c r="NTB20" s="136"/>
      <c r="NTC20" s="136"/>
      <c r="NTD20" s="136"/>
      <c r="NTE20" s="136"/>
      <c r="NTF20" s="136"/>
      <c r="NTG20" s="136"/>
      <c r="NTH20" s="136"/>
      <c r="NTI20" s="136"/>
      <c r="NTJ20" s="136"/>
      <c r="NTK20" s="136"/>
      <c r="NTL20" s="136"/>
      <c r="NTM20" s="136"/>
      <c r="NTN20" s="136"/>
      <c r="NTO20" s="136"/>
      <c r="NTP20" s="136"/>
      <c r="NTQ20" s="136"/>
      <c r="NTR20" s="136"/>
      <c r="NTS20" s="136"/>
      <c r="NTT20" s="136"/>
      <c r="NTU20" s="136"/>
      <c r="NTV20" s="136"/>
      <c r="NTW20" s="136"/>
      <c r="NTX20" s="136"/>
      <c r="NTY20" s="136"/>
      <c r="NTZ20" s="136"/>
      <c r="NUA20" s="136"/>
      <c r="NUB20" s="136"/>
      <c r="NUC20" s="136"/>
      <c r="NUD20" s="136"/>
      <c r="NUE20" s="136"/>
      <c r="NUF20" s="136"/>
      <c r="NUG20" s="136"/>
      <c r="NUH20" s="136"/>
      <c r="NUI20" s="136"/>
      <c r="NUJ20" s="136"/>
      <c r="NUK20" s="136"/>
      <c r="NUL20" s="136"/>
      <c r="NUM20" s="136"/>
      <c r="NUN20" s="136"/>
      <c r="NUO20" s="136"/>
      <c r="NUP20" s="136"/>
      <c r="NUQ20" s="136"/>
      <c r="NUR20" s="136"/>
      <c r="NUS20" s="136"/>
      <c r="NUT20" s="136"/>
      <c r="NUU20" s="136"/>
      <c r="NUV20" s="136"/>
      <c r="NUW20" s="136"/>
      <c r="NUX20" s="136"/>
      <c r="NUY20" s="136"/>
      <c r="NUZ20" s="136"/>
      <c r="NVA20" s="136"/>
      <c r="NVB20" s="136"/>
      <c r="NVC20" s="136"/>
      <c r="NVD20" s="136"/>
      <c r="NVE20" s="136"/>
      <c r="NVF20" s="136"/>
      <c r="NVG20" s="136"/>
      <c r="NVH20" s="136"/>
      <c r="NVI20" s="136"/>
      <c r="NVJ20" s="136"/>
      <c r="NVK20" s="136"/>
      <c r="NVL20" s="136"/>
      <c r="NVM20" s="136"/>
      <c r="NVN20" s="136"/>
      <c r="NVO20" s="136"/>
      <c r="NVP20" s="136"/>
      <c r="NVQ20" s="136"/>
      <c r="NVR20" s="136"/>
      <c r="NVS20" s="136"/>
      <c r="NVT20" s="136"/>
      <c r="NVU20" s="136"/>
      <c r="NVV20" s="136"/>
      <c r="NVW20" s="136"/>
      <c r="NVX20" s="136"/>
      <c r="NVY20" s="136"/>
      <c r="NVZ20" s="136"/>
      <c r="NWA20" s="136"/>
      <c r="NWB20" s="136"/>
      <c r="NWC20" s="136"/>
      <c r="NWD20" s="136"/>
      <c r="NWE20" s="136"/>
      <c r="NWF20" s="136"/>
      <c r="NWG20" s="136"/>
      <c r="NWH20" s="136"/>
      <c r="NWI20" s="136"/>
      <c r="NWJ20" s="136"/>
      <c r="NWK20" s="136"/>
      <c r="NWL20" s="136"/>
      <c r="NWM20" s="136"/>
      <c r="NWN20" s="136"/>
      <c r="NWO20" s="136"/>
      <c r="NWP20" s="136"/>
      <c r="NWQ20" s="136"/>
      <c r="NWR20" s="136"/>
      <c r="NWS20" s="136"/>
      <c r="NWT20" s="136"/>
      <c r="NWU20" s="136"/>
      <c r="NWV20" s="136"/>
      <c r="NWW20" s="136"/>
      <c r="NWX20" s="136"/>
      <c r="NWY20" s="136"/>
      <c r="NWZ20" s="136"/>
      <c r="NXA20" s="136"/>
      <c r="NXB20" s="136"/>
      <c r="NXC20" s="136"/>
      <c r="NXD20" s="136"/>
      <c r="NXE20" s="136"/>
      <c r="NXF20" s="136"/>
      <c r="NXG20" s="136"/>
      <c r="NXH20" s="136"/>
      <c r="NXI20" s="136"/>
      <c r="NXJ20" s="136"/>
      <c r="NXK20" s="136"/>
      <c r="NXL20" s="136"/>
      <c r="NXM20" s="136"/>
      <c r="NXN20" s="136"/>
      <c r="NXO20" s="136"/>
      <c r="NXP20" s="136"/>
      <c r="NXQ20" s="136"/>
      <c r="NXR20" s="136"/>
      <c r="NXS20" s="136"/>
      <c r="NXT20" s="136"/>
      <c r="NXU20" s="136"/>
      <c r="NXV20" s="136"/>
      <c r="NXW20" s="136"/>
      <c r="NXX20" s="136"/>
      <c r="NXY20" s="136"/>
      <c r="NXZ20" s="136"/>
      <c r="NYA20" s="136"/>
      <c r="NYB20" s="136"/>
      <c r="NYC20" s="136"/>
      <c r="NYD20" s="136"/>
      <c r="NYE20" s="136"/>
      <c r="NYF20" s="136"/>
      <c r="NYG20" s="136"/>
      <c r="NYH20" s="136"/>
      <c r="NYI20" s="136"/>
      <c r="NYJ20" s="136"/>
      <c r="NYK20" s="136"/>
      <c r="NYL20" s="136"/>
      <c r="NYM20" s="136"/>
      <c r="NYN20" s="136"/>
      <c r="NYO20" s="136"/>
      <c r="NYP20" s="136"/>
      <c r="NYQ20" s="136"/>
      <c r="NYR20" s="136"/>
      <c r="NYS20" s="136"/>
      <c r="NYT20" s="136"/>
      <c r="NYU20" s="136"/>
      <c r="NYV20" s="136"/>
      <c r="NYW20" s="136"/>
      <c r="NYX20" s="136"/>
      <c r="NYY20" s="136"/>
      <c r="NYZ20" s="136"/>
      <c r="NZA20" s="136"/>
      <c r="NZB20" s="136"/>
      <c r="NZC20" s="136"/>
      <c r="NZD20" s="136"/>
      <c r="NZE20" s="136"/>
      <c r="NZF20" s="136"/>
      <c r="NZG20" s="136"/>
      <c r="NZH20" s="136"/>
      <c r="NZI20" s="136"/>
      <c r="NZJ20" s="136"/>
      <c r="NZK20" s="136"/>
      <c r="NZL20" s="136"/>
      <c r="NZM20" s="136"/>
      <c r="NZN20" s="136"/>
      <c r="NZO20" s="136"/>
      <c r="NZP20" s="136"/>
      <c r="NZQ20" s="136"/>
      <c r="NZR20" s="136"/>
      <c r="NZS20" s="136"/>
      <c r="NZT20" s="136"/>
      <c r="NZU20" s="136"/>
      <c r="NZV20" s="136"/>
      <c r="NZW20" s="136"/>
      <c r="NZX20" s="136"/>
      <c r="NZY20" s="136"/>
      <c r="NZZ20" s="136"/>
      <c r="OAA20" s="136"/>
      <c r="OAB20" s="136"/>
      <c r="OAC20" s="136"/>
      <c r="OAD20" s="136"/>
      <c r="OAE20" s="136"/>
      <c r="OAF20" s="136"/>
      <c r="OAG20" s="136"/>
      <c r="OAH20" s="136"/>
      <c r="OAI20" s="136"/>
      <c r="OAJ20" s="136"/>
      <c r="OAK20" s="136"/>
      <c r="OAL20" s="136"/>
      <c r="OAM20" s="136"/>
      <c r="OAN20" s="136"/>
      <c r="OAO20" s="136"/>
      <c r="OAP20" s="136"/>
      <c r="OAQ20" s="136"/>
      <c r="OAR20" s="136"/>
      <c r="OAS20" s="136"/>
      <c r="OAT20" s="136"/>
      <c r="OAU20" s="136"/>
      <c r="OAV20" s="136"/>
      <c r="OAW20" s="136"/>
      <c r="OAX20" s="136"/>
      <c r="OAY20" s="136"/>
      <c r="OAZ20" s="136"/>
      <c r="OBA20" s="136"/>
      <c r="OBB20" s="136"/>
      <c r="OBC20" s="136"/>
      <c r="OBD20" s="136"/>
      <c r="OBE20" s="136"/>
      <c r="OBF20" s="136"/>
      <c r="OBG20" s="136"/>
      <c r="OBH20" s="136"/>
      <c r="OBI20" s="136"/>
      <c r="OBJ20" s="136"/>
      <c r="OBK20" s="136"/>
      <c r="OBL20" s="136"/>
      <c r="OBM20" s="136"/>
      <c r="OBN20" s="136"/>
      <c r="OBO20" s="136"/>
      <c r="OBP20" s="136"/>
      <c r="OBQ20" s="136"/>
      <c r="OBR20" s="136"/>
      <c r="OBS20" s="136"/>
      <c r="OBT20" s="136"/>
      <c r="OBU20" s="136"/>
      <c r="OBV20" s="136"/>
      <c r="OBW20" s="136"/>
      <c r="OBX20" s="136"/>
      <c r="OBY20" s="136"/>
      <c r="OBZ20" s="136"/>
      <c r="OCA20" s="136"/>
      <c r="OCB20" s="136"/>
      <c r="OCC20" s="136"/>
      <c r="OCD20" s="136"/>
      <c r="OCE20" s="136"/>
      <c r="OCF20" s="136"/>
      <c r="OCG20" s="136"/>
      <c r="OCH20" s="136"/>
      <c r="OCI20" s="136"/>
      <c r="OCJ20" s="136"/>
      <c r="OCK20" s="136"/>
      <c r="OCL20" s="136"/>
      <c r="OCM20" s="136"/>
      <c r="OCN20" s="136"/>
      <c r="OCO20" s="136"/>
      <c r="OCP20" s="136"/>
      <c r="OCQ20" s="136"/>
      <c r="OCR20" s="136"/>
      <c r="OCS20" s="136"/>
      <c r="OCT20" s="136"/>
      <c r="OCU20" s="136"/>
      <c r="OCV20" s="136"/>
      <c r="OCW20" s="136"/>
      <c r="OCX20" s="136"/>
      <c r="OCY20" s="136"/>
      <c r="OCZ20" s="136"/>
      <c r="ODA20" s="136"/>
      <c r="ODB20" s="136"/>
      <c r="ODC20" s="136"/>
      <c r="ODD20" s="136"/>
      <c r="ODE20" s="136"/>
      <c r="ODF20" s="136"/>
      <c r="ODG20" s="136"/>
      <c r="ODH20" s="136"/>
      <c r="ODI20" s="136"/>
      <c r="ODJ20" s="136"/>
      <c r="ODK20" s="136"/>
      <c r="ODL20" s="136"/>
      <c r="ODM20" s="136"/>
      <c r="ODN20" s="136"/>
      <c r="ODO20" s="136"/>
      <c r="ODP20" s="136"/>
      <c r="ODQ20" s="136"/>
      <c r="ODR20" s="136"/>
      <c r="ODS20" s="136"/>
      <c r="ODT20" s="136"/>
      <c r="ODU20" s="136"/>
      <c r="ODV20" s="136"/>
      <c r="ODW20" s="136"/>
      <c r="ODX20" s="136"/>
      <c r="ODY20" s="136"/>
      <c r="ODZ20" s="136"/>
      <c r="OEA20" s="136"/>
      <c r="OEB20" s="136"/>
      <c r="OEC20" s="136"/>
      <c r="OED20" s="136"/>
      <c r="OEE20" s="136"/>
      <c r="OEF20" s="136"/>
      <c r="OEG20" s="136"/>
      <c r="OEH20" s="136"/>
      <c r="OEI20" s="136"/>
      <c r="OEJ20" s="136"/>
      <c r="OEK20" s="136"/>
      <c r="OEL20" s="136"/>
      <c r="OEM20" s="136"/>
      <c r="OEN20" s="136"/>
      <c r="OEO20" s="136"/>
      <c r="OEP20" s="136"/>
      <c r="OEQ20" s="136"/>
      <c r="OER20" s="136"/>
      <c r="OES20" s="136"/>
      <c r="OET20" s="136"/>
      <c r="OEU20" s="136"/>
      <c r="OEV20" s="136"/>
      <c r="OEW20" s="136"/>
      <c r="OEX20" s="136"/>
      <c r="OEY20" s="136"/>
      <c r="OEZ20" s="136"/>
      <c r="OFA20" s="136"/>
      <c r="OFB20" s="136"/>
      <c r="OFC20" s="136"/>
      <c r="OFD20" s="136"/>
      <c r="OFE20" s="136"/>
      <c r="OFF20" s="136"/>
      <c r="OFG20" s="136"/>
      <c r="OFH20" s="136"/>
      <c r="OFI20" s="136"/>
      <c r="OFJ20" s="136"/>
      <c r="OFK20" s="136"/>
      <c r="OFL20" s="136"/>
      <c r="OFM20" s="136"/>
      <c r="OFN20" s="136"/>
      <c r="OFO20" s="136"/>
      <c r="OFP20" s="136"/>
      <c r="OFQ20" s="136"/>
      <c r="OFR20" s="136"/>
      <c r="OFS20" s="136"/>
      <c r="OFT20" s="136"/>
      <c r="OFU20" s="136"/>
      <c r="OFV20" s="136"/>
      <c r="OFW20" s="136"/>
      <c r="OFX20" s="136"/>
      <c r="OFY20" s="136"/>
      <c r="OFZ20" s="136"/>
      <c r="OGA20" s="136"/>
      <c r="OGB20" s="136"/>
      <c r="OGC20" s="136"/>
      <c r="OGD20" s="136"/>
      <c r="OGE20" s="136"/>
      <c r="OGF20" s="136"/>
      <c r="OGG20" s="136"/>
      <c r="OGH20" s="136"/>
      <c r="OGI20" s="136"/>
      <c r="OGJ20" s="136"/>
      <c r="OGK20" s="136"/>
      <c r="OGL20" s="136"/>
      <c r="OGM20" s="136"/>
      <c r="OGN20" s="136"/>
      <c r="OGO20" s="136"/>
      <c r="OGP20" s="136"/>
      <c r="OGQ20" s="136"/>
      <c r="OGR20" s="136"/>
      <c r="OGS20" s="136"/>
      <c r="OGT20" s="136"/>
      <c r="OGU20" s="136"/>
      <c r="OGV20" s="136"/>
      <c r="OGW20" s="136"/>
      <c r="OGX20" s="136"/>
      <c r="OGY20" s="136"/>
      <c r="OGZ20" s="136"/>
      <c r="OHA20" s="136"/>
      <c r="OHB20" s="136"/>
      <c r="OHC20" s="136"/>
      <c r="OHD20" s="136"/>
      <c r="OHE20" s="136"/>
      <c r="OHF20" s="136"/>
      <c r="OHG20" s="136"/>
      <c r="OHH20" s="136"/>
      <c r="OHI20" s="136"/>
      <c r="OHJ20" s="136"/>
      <c r="OHK20" s="136"/>
      <c r="OHL20" s="136"/>
      <c r="OHM20" s="136"/>
      <c r="OHN20" s="136"/>
      <c r="OHO20" s="136"/>
      <c r="OHP20" s="136"/>
      <c r="OHQ20" s="136"/>
      <c r="OHR20" s="136"/>
      <c r="OHS20" s="136"/>
      <c r="OHT20" s="136"/>
      <c r="OHU20" s="136"/>
      <c r="OHV20" s="136"/>
      <c r="OHW20" s="136"/>
      <c r="OHX20" s="136"/>
      <c r="OHY20" s="136"/>
      <c r="OHZ20" s="136"/>
      <c r="OIA20" s="136"/>
      <c r="OIB20" s="136"/>
      <c r="OIC20" s="136"/>
      <c r="OID20" s="136"/>
      <c r="OIE20" s="136"/>
      <c r="OIF20" s="136"/>
      <c r="OIG20" s="136"/>
      <c r="OIH20" s="136"/>
      <c r="OII20" s="136"/>
      <c r="OIJ20" s="136"/>
      <c r="OIK20" s="136"/>
      <c r="OIL20" s="136"/>
      <c r="OIM20" s="136"/>
      <c r="OIN20" s="136"/>
      <c r="OIO20" s="136"/>
      <c r="OIP20" s="136"/>
      <c r="OIQ20" s="136"/>
      <c r="OIR20" s="136"/>
      <c r="OIS20" s="136"/>
      <c r="OIT20" s="136"/>
      <c r="OIU20" s="136"/>
      <c r="OIV20" s="136"/>
      <c r="OIW20" s="136"/>
      <c r="OIX20" s="136"/>
      <c r="OIY20" s="136"/>
      <c r="OIZ20" s="136"/>
      <c r="OJA20" s="136"/>
      <c r="OJB20" s="136"/>
      <c r="OJC20" s="136"/>
      <c r="OJD20" s="136"/>
      <c r="OJE20" s="136"/>
      <c r="OJF20" s="136"/>
      <c r="OJG20" s="136"/>
      <c r="OJH20" s="136"/>
      <c r="OJI20" s="136"/>
      <c r="OJJ20" s="136"/>
      <c r="OJK20" s="136"/>
      <c r="OJL20" s="136"/>
      <c r="OJM20" s="136"/>
      <c r="OJN20" s="136"/>
      <c r="OJO20" s="136"/>
      <c r="OJP20" s="136"/>
      <c r="OJQ20" s="136"/>
      <c r="OJR20" s="136"/>
      <c r="OJS20" s="136"/>
      <c r="OJT20" s="136"/>
      <c r="OJU20" s="136"/>
      <c r="OJV20" s="136"/>
      <c r="OJW20" s="136"/>
      <c r="OJX20" s="136"/>
      <c r="OJY20" s="136"/>
      <c r="OJZ20" s="136"/>
      <c r="OKA20" s="136"/>
      <c r="OKB20" s="136"/>
      <c r="OKC20" s="136"/>
      <c r="OKD20" s="136"/>
      <c r="OKE20" s="136"/>
      <c r="OKF20" s="136"/>
      <c r="OKG20" s="136"/>
      <c r="OKH20" s="136"/>
      <c r="OKI20" s="136"/>
      <c r="OKJ20" s="136"/>
      <c r="OKK20" s="136"/>
      <c r="OKL20" s="136"/>
      <c r="OKM20" s="136"/>
      <c r="OKN20" s="136"/>
      <c r="OKO20" s="136"/>
      <c r="OKP20" s="136"/>
      <c r="OKQ20" s="136"/>
      <c r="OKR20" s="136"/>
      <c r="OKS20" s="136"/>
      <c r="OKT20" s="136"/>
      <c r="OKU20" s="136"/>
      <c r="OKV20" s="136"/>
      <c r="OKW20" s="136"/>
      <c r="OKX20" s="136"/>
      <c r="OKY20" s="136"/>
      <c r="OKZ20" s="136"/>
      <c r="OLA20" s="136"/>
      <c r="OLB20" s="136"/>
      <c r="OLC20" s="136"/>
      <c r="OLD20" s="136"/>
      <c r="OLE20" s="136"/>
      <c r="OLF20" s="136"/>
      <c r="OLG20" s="136"/>
      <c r="OLH20" s="136"/>
      <c r="OLI20" s="136"/>
      <c r="OLJ20" s="136"/>
      <c r="OLK20" s="136"/>
      <c r="OLL20" s="136"/>
      <c r="OLM20" s="136"/>
      <c r="OLN20" s="136"/>
      <c r="OLO20" s="136"/>
      <c r="OLP20" s="136"/>
      <c r="OLQ20" s="136"/>
      <c r="OLR20" s="136"/>
      <c r="OLS20" s="136"/>
      <c r="OLT20" s="136"/>
      <c r="OLU20" s="136"/>
      <c r="OLV20" s="136"/>
      <c r="OLW20" s="136"/>
      <c r="OLX20" s="136"/>
      <c r="OLY20" s="136"/>
      <c r="OLZ20" s="136"/>
      <c r="OMA20" s="136"/>
      <c r="OMB20" s="136"/>
      <c r="OMC20" s="136"/>
      <c r="OMD20" s="136"/>
      <c r="OME20" s="136"/>
      <c r="OMF20" s="136"/>
      <c r="OMG20" s="136"/>
      <c r="OMH20" s="136"/>
      <c r="OMI20" s="136"/>
      <c r="OMJ20" s="136"/>
      <c r="OMK20" s="136"/>
      <c r="OML20" s="136"/>
      <c r="OMM20" s="136"/>
      <c r="OMN20" s="136"/>
      <c r="OMO20" s="136"/>
      <c r="OMP20" s="136"/>
      <c r="OMQ20" s="136"/>
      <c r="OMR20" s="136"/>
      <c r="OMS20" s="136"/>
      <c r="OMT20" s="136"/>
      <c r="OMU20" s="136"/>
      <c r="OMV20" s="136"/>
      <c r="OMW20" s="136"/>
      <c r="OMX20" s="136"/>
      <c r="OMY20" s="136"/>
      <c r="OMZ20" s="136"/>
      <c r="ONA20" s="136"/>
      <c r="ONB20" s="136"/>
      <c r="ONC20" s="136"/>
      <c r="OND20" s="136"/>
      <c r="ONE20" s="136"/>
      <c r="ONF20" s="136"/>
      <c r="ONG20" s="136"/>
      <c r="ONH20" s="136"/>
      <c r="ONI20" s="136"/>
      <c r="ONJ20" s="136"/>
      <c r="ONK20" s="136"/>
      <c r="ONL20" s="136"/>
      <c r="ONM20" s="136"/>
      <c r="ONN20" s="136"/>
      <c r="ONO20" s="136"/>
      <c r="ONP20" s="136"/>
      <c r="ONQ20" s="136"/>
      <c r="ONR20" s="136"/>
      <c r="ONS20" s="136"/>
      <c r="ONT20" s="136"/>
      <c r="ONU20" s="136"/>
      <c r="ONV20" s="136"/>
      <c r="ONW20" s="136"/>
      <c r="ONX20" s="136"/>
      <c r="ONY20" s="136"/>
      <c r="ONZ20" s="136"/>
      <c r="OOA20" s="136"/>
      <c r="OOB20" s="136"/>
      <c r="OOC20" s="136"/>
      <c r="OOD20" s="136"/>
      <c r="OOE20" s="136"/>
      <c r="OOF20" s="136"/>
      <c r="OOG20" s="136"/>
      <c r="OOH20" s="136"/>
      <c r="OOI20" s="136"/>
      <c r="OOJ20" s="136"/>
      <c r="OOK20" s="136"/>
      <c r="OOL20" s="136"/>
      <c r="OOM20" s="136"/>
      <c r="OON20" s="136"/>
      <c r="OOO20" s="136"/>
      <c r="OOP20" s="136"/>
      <c r="OOQ20" s="136"/>
      <c r="OOR20" s="136"/>
      <c r="OOS20" s="136"/>
      <c r="OOT20" s="136"/>
      <c r="OOU20" s="136"/>
      <c r="OOV20" s="136"/>
      <c r="OOW20" s="136"/>
      <c r="OOX20" s="136"/>
      <c r="OOY20" s="136"/>
      <c r="OOZ20" s="136"/>
      <c r="OPA20" s="136"/>
      <c r="OPB20" s="136"/>
      <c r="OPC20" s="136"/>
      <c r="OPD20" s="136"/>
      <c r="OPE20" s="136"/>
      <c r="OPF20" s="136"/>
      <c r="OPG20" s="136"/>
      <c r="OPH20" s="136"/>
      <c r="OPI20" s="136"/>
      <c r="OPJ20" s="136"/>
      <c r="OPK20" s="136"/>
      <c r="OPL20" s="136"/>
      <c r="OPM20" s="136"/>
      <c r="OPN20" s="136"/>
      <c r="OPO20" s="136"/>
      <c r="OPP20" s="136"/>
      <c r="OPQ20" s="136"/>
      <c r="OPR20" s="136"/>
      <c r="OPS20" s="136"/>
      <c r="OPT20" s="136"/>
      <c r="OPU20" s="136"/>
      <c r="OPV20" s="136"/>
      <c r="OPW20" s="136"/>
      <c r="OPX20" s="136"/>
      <c r="OPY20" s="136"/>
      <c r="OPZ20" s="136"/>
      <c r="OQA20" s="136"/>
      <c r="OQB20" s="136"/>
      <c r="OQC20" s="136"/>
      <c r="OQD20" s="136"/>
      <c r="OQE20" s="136"/>
      <c r="OQF20" s="136"/>
      <c r="OQG20" s="136"/>
      <c r="OQH20" s="136"/>
      <c r="OQI20" s="136"/>
      <c r="OQJ20" s="136"/>
      <c r="OQK20" s="136"/>
      <c r="OQL20" s="136"/>
      <c r="OQM20" s="136"/>
      <c r="OQN20" s="136"/>
      <c r="OQO20" s="136"/>
      <c r="OQP20" s="136"/>
      <c r="OQQ20" s="136"/>
      <c r="OQR20" s="136"/>
      <c r="OQS20" s="136"/>
      <c r="OQT20" s="136"/>
      <c r="OQU20" s="136"/>
      <c r="OQV20" s="136"/>
      <c r="OQW20" s="136"/>
      <c r="OQX20" s="136"/>
      <c r="OQY20" s="136"/>
      <c r="OQZ20" s="136"/>
      <c r="ORA20" s="136"/>
      <c r="ORB20" s="136"/>
      <c r="ORC20" s="136"/>
      <c r="ORD20" s="136"/>
      <c r="ORE20" s="136"/>
      <c r="ORF20" s="136"/>
      <c r="ORG20" s="136"/>
      <c r="ORH20" s="136"/>
      <c r="ORI20" s="136"/>
      <c r="ORJ20" s="136"/>
      <c r="ORK20" s="136"/>
      <c r="ORL20" s="136"/>
      <c r="ORM20" s="136"/>
      <c r="ORN20" s="136"/>
      <c r="ORO20" s="136"/>
      <c r="ORP20" s="136"/>
      <c r="ORQ20" s="136"/>
      <c r="ORR20" s="136"/>
      <c r="ORS20" s="136"/>
      <c r="ORT20" s="136"/>
      <c r="ORU20" s="136"/>
      <c r="ORV20" s="136"/>
      <c r="ORW20" s="136"/>
      <c r="ORX20" s="136"/>
      <c r="ORY20" s="136"/>
      <c r="ORZ20" s="136"/>
      <c r="OSA20" s="136"/>
      <c r="OSB20" s="136"/>
      <c r="OSC20" s="136"/>
      <c r="OSD20" s="136"/>
      <c r="OSE20" s="136"/>
      <c r="OSF20" s="136"/>
      <c r="OSG20" s="136"/>
      <c r="OSH20" s="136"/>
      <c r="OSI20" s="136"/>
      <c r="OSJ20" s="136"/>
      <c r="OSK20" s="136"/>
      <c r="OSL20" s="136"/>
      <c r="OSM20" s="136"/>
      <c r="OSN20" s="136"/>
      <c r="OSO20" s="136"/>
      <c r="OSP20" s="136"/>
      <c r="OSQ20" s="136"/>
      <c r="OSR20" s="136"/>
      <c r="OSS20" s="136"/>
      <c r="OST20" s="136"/>
      <c r="OSU20" s="136"/>
      <c r="OSV20" s="136"/>
      <c r="OSW20" s="136"/>
      <c r="OSX20" s="136"/>
      <c r="OSY20" s="136"/>
      <c r="OSZ20" s="136"/>
      <c r="OTA20" s="136"/>
      <c r="OTB20" s="136"/>
      <c r="OTC20" s="136"/>
      <c r="OTD20" s="136"/>
      <c r="OTE20" s="136"/>
      <c r="OTF20" s="136"/>
      <c r="OTG20" s="136"/>
      <c r="OTH20" s="136"/>
      <c r="OTI20" s="136"/>
      <c r="OTJ20" s="136"/>
      <c r="OTK20" s="136"/>
      <c r="OTL20" s="136"/>
      <c r="OTM20" s="136"/>
      <c r="OTN20" s="136"/>
      <c r="OTO20" s="136"/>
      <c r="OTP20" s="136"/>
      <c r="OTQ20" s="136"/>
      <c r="OTR20" s="136"/>
      <c r="OTS20" s="136"/>
      <c r="OTT20" s="136"/>
      <c r="OTU20" s="136"/>
      <c r="OTV20" s="136"/>
      <c r="OTW20" s="136"/>
      <c r="OTX20" s="136"/>
      <c r="OTY20" s="136"/>
      <c r="OTZ20" s="136"/>
      <c r="OUA20" s="136"/>
      <c r="OUB20" s="136"/>
      <c r="OUC20" s="136"/>
      <c r="OUD20" s="136"/>
      <c r="OUE20" s="136"/>
      <c r="OUF20" s="136"/>
      <c r="OUG20" s="136"/>
      <c r="OUH20" s="136"/>
      <c r="OUI20" s="136"/>
      <c r="OUJ20" s="136"/>
      <c r="OUK20" s="136"/>
      <c r="OUL20" s="136"/>
      <c r="OUM20" s="136"/>
      <c r="OUN20" s="136"/>
      <c r="OUO20" s="136"/>
      <c r="OUP20" s="136"/>
      <c r="OUQ20" s="136"/>
      <c r="OUR20" s="136"/>
      <c r="OUS20" s="136"/>
      <c r="OUT20" s="136"/>
      <c r="OUU20" s="136"/>
      <c r="OUV20" s="136"/>
      <c r="OUW20" s="136"/>
      <c r="OUX20" s="136"/>
      <c r="OUY20" s="136"/>
      <c r="OUZ20" s="136"/>
      <c r="OVA20" s="136"/>
      <c r="OVB20" s="136"/>
      <c r="OVC20" s="136"/>
      <c r="OVD20" s="136"/>
      <c r="OVE20" s="136"/>
      <c r="OVF20" s="136"/>
      <c r="OVG20" s="136"/>
      <c r="OVH20" s="136"/>
      <c r="OVI20" s="136"/>
      <c r="OVJ20" s="136"/>
      <c r="OVK20" s="136"/>
      <c r="OVL20" s="136"/>
      <c r="OVM20" s="136"/>
      <c r="OVN20" s="136"/>
      <c r="OVO20" s="136"/>
      <c r="OVP20" s="136"/>
      <c r="OVQ20" s="136"/>
      <c r="OVR20" s="136"/>
      <c r="OVS20" s="136"/>
      <c r="OVT20" s="136"/>
      <c r="OVU20" s="136"/>
      <c r="OVV20" s="136"/>
      <c r="OVW20" s="136"/>
      <c r="OVX20" s="136"/>
      <c r="OVY20" s="136"/>
      <c r="OVZ20" s="136"/>
      <c r="OWA20" s="136"/>
      <c r="OWB20" s="136"/>
      <c r="OWC20" s="136"/>
      <c r="OWD20" s="136"/>
      <c r="OWE20" s="136"/>
      <c r="OWF20" s="136"/>
      <c r="OWG20" s="136"/>
      <c r="OWH20" s="136"/>
      <c r="OWI20" s="136"/>
      <c r="OWJ20" s="136"/>
      <c r="OWK20" s="136"/>
      <c r="OWL20" s="136"/>
      <c r="OWM20" s="136"/>
      <c r="OWN20" s="136"/>
      <c r="OWO20" s="136"/>
      <c r="OWP20" s="136"/>
      <c r="OWQ20" s="136"/>
      <c r="OWR20" s="136"/>
      <c r="OWS20" s="136"/>
      <c r="OWT20" s="136"/>
      <c r="OWU20" s="136"/>
      <c r="OWV20" s="136"/>
      <c r="OWW20" s="136"/>
      <c r="OWX20" s="136"/>
      <c r="OWY20" s="136"/>
      <c r="OWZ20" s="136"/>
      <c r="OXA20" s="136"/>
      <c r="OXB20" s="136"/>
      <c r="OXC20" s="136"/>
      <c r="OXD20" s="136"/>
      <c r="OXE20" s="136"/>
      <c r="OXF20" s="136"/>
      <c r="OXG20" s="136"/>
      <c r="OXH20" s="136"/>
      <c r="OXI20" s="136"/>
      <c r="OXJ20" s="136"/>
      <c r="OXK20" s="136"/>
      <c r="OXL20" s="136"/>
      <c r="OXM20" s="136"/>
      <c r="OXN20" s="136"/>
      <c r="OXO20" s="136"/>
      <c r="OXP20" s="136"/>
      <c r="OXQ20" s="136"/>
      <c r="OXR20" s="136"/>
      <c r="OXS20" s="136"/>
      <c r="OXT20" s="136"/>
      <c r="OXU20" s="136"/>
      <c r="OXV20" s="136"/>
      <c r="OXW20" s="136"/>
      <c r="OXX20" s="136"/>
      <c r="OXY20" s="136"/>
      <c r="OXZ20" s="136"/>
      <c r="OYA20" s="136"/>
      <c r="OYB20" s="136"/>
      <c r="OYC20" s="136"/>
      <c r="OYD20" s="136"/>
      <c r="OYE20" s="136"/>
      <c r="OYF20" s="136"/>
      <c r="OYG20" s="136"/>
      <c r="OYH20" s="136"/>
      <c r="OYI20" s="136"/>
      <c r="OYJ20" s="136"/>
      <c r="OYK20" s="136"/>
      <c r="OYL20" s="136"/>
      <c r="OYM20" s="136"/>
      <c r="OYN20" s="136"/>
      <c r="OYO20" s="136"/>
      <c r="OYP20" s="136"/>
      <c r="OYQ20" s="136"/>
      <c r="OYR20" s="136"/>
      <c r="OYS20" s="136"/>
      <c r="OYT20" s="136"/>
      <c r="OYU20" s="136"/>
      <c r="OYV20" s="136"/>
      <c r="OYW20" s="136"/>
      <c r="OYX20" s="136"/>
      <c r="OYY20" s="136"/>
      <c r="OYZ20" s="136"/>
      <c r="OZA20" s="136"/>
      <c r="OZB20" s="136"/>
      <c r="OZC20" s="136"/>
      <c r="OZD20" s="136"/>
      <c r="OZE20" s="136"/>
      <c r="OZF20" s="136"/>
      <c r="OZG20" s="136"/>
      <c r="OZH20" s="136"/>
      <c r="OZI20" s="136"/>
      <c r="OZJ20" s="136"/>
      <c r="OZK20" s="136"/>
      <c r="OZL20" s="136"/>
      <c r="OZM20" s="136"/>
      <c r="OZN20" s="136"/>
      <c r="OZO20" s="136"/>
      <c r="OZP20" s="136"/>
      <c r="OZQ20" s="136"/>
      <c r="OZR20" s="136"/>
      <c r="OZS20" s="136"/>
      <c r="OZT20" s="136"/>
      <c r="OZU20" s="136"/>
      <c r="OZV20" s="136"/>
      <c r="OZW20" s="136"/>
      <c r="OZX20" s="136"/>
      <c r="OZY20" s="136"/>
      <c r="OZZ20" s="136"/>
      <c r="PAA20" s="136"/>
      <c r="PAB20" s="136"/>
      <c r="PAC20" s="136"/>
      <c r="PAD20" s="136"/>
      <c r="PAE20" s="136"/>
      <c r="PAF20" s="136"/>
      <c r="PAG20" s="136"/>
      <c r="PAH20" s="136"/>
      <c r="PAI20" s="136"/>
      <c r="PAJ20" s="136"/>
      <c r="PAK20" s="136"/>
      <c r="PAL20" s="136"/>
      <c r="PAM20" s="136"/>
      <c r="PAN20" s="136"/>
      <c r="PAO20" s="136"/>
      <c r="PAP20" s="136"/>
      <c r="PAQ20" s="136"/>
      <c r="PAR20" s="136"/>
      <c r="PAS20" s="136"/>
      <c r="PAT20" s="136"/>
      <c r="PAU20" s="136"/>
      <c r="PAV20" s="136"/>
      <c r="PAW20" s="136"/>
      <c r="PAX20" s="136"/>
      <c r="PAY20" s="136"/>
      <c r="PAZ20" s="136"/>
      <c r="PBA20" s="136"/>
      <c r="PBB20" s="136"/>
      <c r="PBC20" s="136"/>
      <c r="PBD20" s="136"/>
      <c r="PBE20" s="136"/>
      <c r="PBF20" s="136"/>
      <c r="PBG20" s="136"/>
      <c r="PBH20" s="136"/>
      <c r="PBI20" s="136"/>
      <c r="PBJ20" s="136"/>
      <c r="PBK20" s="136"/>
      <c r="PBL20" s="136"/>
      <c r="PBM20" s="136"/>
      <c r="PBN20" s="136"/>
      <c r="PBO20" s="136"/>
      <c r="PBP20" s="136"/>
      <c r="PBQ20" s="136"/>
      <c r="PBR20" s="136"/>
      <c r="PBS20" s="136"/>
      <c r="PBT20" s="136"/>
      <c r="PBU20" s="136"/>
      <c r="PBV20" s="136"/>
      <c r="PBW20" s="136"/>
      <c r="PBX20" s="136"/>
      <c r="PBY20" s="136"/>
      <c r="PBZ20" s="136"/>
      <c r="PCA20" s="136"/>
      <c r="PCB20" s="136"/>
      <c r="PCC20" s="136"/>
      <c r="PCD20" s="136"/>
      <c r="PCE20" s="136"/>
      <c r="PCF20" s="136"/>
      <c r="PCG20" s="136"/>
      <c r="PCH20" s="136"/>
      <c r="PCI20" s="136"/>
      <c r="PCJ20" s="136"/>
      <c r="PCK20" s="136"/>
      <c r="PCL20" s="136"/>
      <c r="PCM20" s="136"/>
      <c r="PCN20" s="136"/>
      <c r="PCO20" s="136"/>
      <c r="PCP20" s="136"/>
      <c r="PCQ20" s="136"/>
      <c r="PCR20" s="136"/>
      <c r="PCS20" s="136"/>
      <c r="PCT20" s="136"/>
      <c r="PCU20" s="136"/>
      <c r="PCV20" s="136"/>
      <c r="PCW20" s="136"/>
      <c r="PCX20" s="136"/>
      <c r="PCY20" s="136"/>
      <c r="PCZ20" s="136"/>
      <c r="PDA20" s="136"/>
      <c r="PDB20" s="136"/>
      <c r="PDC20" s="136"/>
      <c r="PDD20" s="136"/>
      <c r="PDE20" s="136"/>
      <c r="PDF20" s="136"/>
      <c r="PDG20" s="136"/>
      <c r="PDH20" s="136"/>
      <c r="PDI20" s="136"/>
      <c r="PDJ20" s="136"/>
      <c r="PDK20" s="136"/>
      <c r="PDL20" s="136"/>
      <c r="PDM20" s="136"/>
      <c r="PDN20" s="136"/>
      <c r="PDO20" s="136"/>
      <c r="PDP20" s="136"/>
      <c r="PDQ20" s="136"/>
      <c r="PDR20" s="136"/>
      <c r="PDS20" s="136"/>
      <c r="PDT20" s="136"/>
      <c r="PDU20" s="136"/>
      <c r="PDV20" s="136"/>
      <c r="PDW20" s="136"/>
      <c r="PDX20" s="136"/>
      <c r="PDY20" s="136"/>
      <c r="PDZ20" s="136"/>
      <c r="PEA20" s="136"/>
      <c r="PEB20" s="136"/>
      <c r="PEC20" s="136"/>
      <c r="PED20" s="136"/>
      <c r="PEE20" s="136"/>
      <c r="PEF20" s="136"/>
      <c r="PEG20" s="136"/>
      <c r="PEH20" s="136"/>
      <c r="PEI20" s="136"/>
      <c r="PEJ20" s="136"/>
      <c r="PEK20" s="136"/>
      <c r="PEL20" s="136"/>
      <c r="PEM20" s="136"/>
      <c r="PEN20" s="136"/>
      <c r="PEO20" s="136"/>
      <c r="PEP20" s="136"/>
      <c r="PEQ20" s="136"/>
      <c r="PER20" s="136"/>
      <c r="PES20" s="136"/>
      <c r="PET20" s="136"/>
      <c r="PEU20" s="136"/>
      <c r="PEV20" s="136"/>
      <c r="PEW20" s="136"/>
      <c r="PEX20" s="136"/>
      <c r="PEY20" s="136"/>
      <c r="PEZ20" s="136"/>
      <c r="PFA20" s="136"/>
      <c r="PFB20" s="136"/>
      <c r="PFC20" s="136"/>
      <c r="PFD20" s="136"/>
      <c r="PFE20" s="136"/>
      <c r="PFF20" s="136"/>
      <c r="PFG20" s="136"/>
      <c r="PFH20" s="136"/>
      <c r="PFI20" s="136"/>
      <c r="PFJ20" s="136"/>
      <c r="PFK20" s="136"/>
      <c r="PFL20" s="136"/>
      <c r="PFM20" s="136"/>
      <c r="PFN20" s="136"/>
      <c r="PFO20" s="136"/>
      <c r="PFP20" s="136"/>
      <c r="PFQ20" s="136"/>
      <c r="PFR20" s="136"/>
      <c r="PFS20" s="136"/>
      <c r="PFT20" s="136"/>
      <c r="PFU20" s="136"/>
      <c r="PFV20" s="136"/>
      <c r="PFW20" s="136"/>
      <c r="PFX20" s="136"/>
      <c r="PFY20" s="136"/>
      <c r="PFZ20" s="136"/>
      <c r="PGA20" s="136"/>
      <c r="PGB20" s="136"/>
      <c r="PGC20" s="136"/>
      <c r="PGD20" s="136"/>
      <c r="PGE20" s="136"/>
      <c r="PGF20" s="136"/>
      <c r="PGG20" s="136"/>
      <c r="PGH20" s="136"/>
      <c r="PGI20" s="136"/>
      <c r="PGJ20" s="136"/>
      <c r="PGK20" s="136"/>
      <c r="PGL20" s="136"/>
      <c r="PGM20" s="136"/>
      <c r="PGN20" s="136"/>
      <c r="PGO20" s="136"/>
      <c r="PGP20" s="136"/>
      <c r="PGQ20" s="136"/>
      <c r="PGR20" s="136"/>
      <c r="PGS20" s="136"/>
      <c r="PGT20" s="136"/>
      <c r="PGU20" s="136"/>
      <c r="PGV20" s="136"/>
      <c r="PGW20" s="136"/>
      <c r="PGX20" s="136"/>
      <c r="PGY20" s="136"/>
      <c r="PGZ20" s="136"/>
      <c r="PHA20" s="136"/>
      <c r="PHB20" s="136"/>
      <c r="PHC20" s="136"/>
      <c r="PHD20" s="136"/>
      <c r="PHE20" s="136"/>
      <c r="PHF20" s="136"/>
      <c r="PHG20" s="136"/>
      <c r="PHH20" s="136"/>
      <c r="PHI20" s="136"/>
      <c r="PHJ20" s="136"/>
      <c r="PHK20" s="136"/>
      <c r="PHL20" s="136"/>
      <c r="PHM20" s="136"/>
      <c r="PHN20" s="136"/>
      <c r="PHO20" s="136"/>
      <c r="PHP20" s="136"/>
      <c r="PHQ20" s="136"/>
      <c r="PHR20" s="136"/>
      <c r="PHS20" s="136"/>
      <c r="PHT20" s="136"/>
      <c r="PHU20" s="136"/>
      <c r="PHV20" s="136"/>
      <c r="PHW20" s="136"/>
      <c r="PHX20" s="136"/>
      <c r="PHY20" s="136"/>
      <c r="PHZ20" s="136"/>
      <c r="PIA20" s="136"/>
      <c r="PIB20" s="136"/>
      <c r="PIC20" s="136"/>
      <c r="PID20" s="136"/>
      <c r="PIE20" s="136"/>
      <c r="PIF20" s="136"/>
      <c r="PIG20" s="136"/>
      <c r="PIH20" s="136"/>
      <c r="PII20" s="136"/>
      <c r="PIJ20" s="136"/>
      <c r="PIK20" s="136"/>
      <c r="PIL20" s="136"/>
      <c r="PIM20" s="136"/>
      <c r="PIN20" s="136"/>
      <c r="PIO20" s="136"/>
      <c r="PIP20" s="136"/>
      <c r="PIQ20" s="136"/>
      <c r="PIR20" s="136"/>
      <c r="PIS20" s="136"/>
      <c r="PIT20" s="136"/>
      <c r="PIU20" s="136"/>
      <c r="PIV20" s="136"/>
      <c r="PIW20" s="136"/>
      <c r="PIX20" s="136"/>
      <c r="PIY20" s="136"/>
      <c r="PIZ20" s="136"/>
      <c r="PJA20" s="136"/>
      <c r="PJB20" s="136"/>
      <c r="PJC20" s="136"/>
      <c r="PJD20" s="136"/>
      <c r="PJE20" s="136"/>
      <c r="PJF20" s="136"/>
      <c r="PJG20" s="136"/>
      <c r="PJH20" s="136"/>
      <c r="PJI20" s="136"/>
      <c r="PJJ20" s="136"/>
      <c r="PJK20" s="136"/>
      <c r="PJL20" s="136"/>
      <c r="PJM20" s="136"/>
      <c r="PJN20" s="136"/>
      <c r="PJO20" s="136"/>
      <c r="PJP20" s="136"/>
      <c r="PJQ20" s="136"/>
      <c r="PJR20" s="136"/>
      <c r="PJS20" s="136"/>
      <c r="PJT20" s="136"/>
      <c r="PJU20" s="136"/>
      <c r="PJV20" s="136"/>
      <c r="PJW20" s="136"/>
      <c r="PJX20" s="136"/>
      <c r="PJY20" s="136"/>
      <c r="PJZ20" s="136"/>
      <c r="PKA20" s="136"/>
      <c r="PKB20" s="136"/>
      <c r="PKC20" s="136"/>
      <c r="PKD20" s="136"/>
      <c r="PKE20" s="136"/>
      <c r="PKF20" s="136"/>
      <c r="PKG20" s="136"/>
      <c r="PKH20" s="136"/>
      <c r="PKI20" s="136"/>
      <c r="PKJ20" s="136"/>
      <c r="PKK20" s="136"/>
      <c r="PKL20" s="136"/>
      <c r="PKM20" s="136"/>
      <c r="PKN20" s="136"/>
      <c r="PKO20" s="136"/>
      <c r="PKP20" s="136"/>
      <c r="PKQ20" s="136"/>
      <c r="PKR20" s="136"/>
      <c r="PKS20" s="136"/>
      <c r="PKT20" s="136"/>
      <c r="PKU20" s="136"/>
      <c r="PKV20" s="136"/>
      <c r="PKW20" s="136"/>
      <c r="PKX20" s="136"/>
      <c r="PKY20" s="136"/>
      <c r="PKZ20" s="136"/>
      <c r="PLA20" s="136"/>
      <c r="PLB20" s="136"/>
      <c r="PLC20" s="136"/>
      <c r="PLD20" s="136"/>
      <c r="PLE20" s="136"/>
      <c r="PLF20" s="136"/>
      <c r="PLG20" s="136"/>
      <c r="PLH20" s="136"/>
      <c r="PLI20" s="136"/>
      <c r="PLJ20" s="136"/>
      <c r="PLK20" s="136"/>
      <c r="PLL20" s="136"/>
      <c r="PLM20" s="136"/>
      <c r="PLN20" s="136"/>
      <c r="PLO20" s="136"/>
      <c r="PLP20" s="136"/>
      <c r="PLQ20" s="136"/>
      <c r="PLR20" s="136"/>
      <c r="PLS20" s="136"/>
      <c r="PLT20" s="136"/>
      <c r="PLU20" s="136"/>
      <c r="PLV20" s="136"/>
      <c r="PLW20" s="136"/>
      <c r="PLX20" s="136"/>
      <c r="PLY20" s="136"/>
      <c r="PLZ20" s="136"/>
      <c r="PMA20" s="136"/>
      <c r="PMB20" s="136"/>
      <c r="PMC20" s="136"/>
      <c r="PMD20" s="136"/>
      <c r="PME20" s="136"/>
      <c r="PMF20" s="136"/>
      <c r="PMG20" s="136"/>
      <c r="PMH20" s="136"/>
      <c r="PMI20" s="136"/>
      <c r="PMJ20" s="136"/>
      <c r="PMK20" s="136"/>
      <c r="PML20" s="136"/>
      <c r="PMM20" s="136"/>
      <c r="PMN20" s="136"/>
      <c r="PMO20" s="136"/>
      <c r="PMP20" s="136"/>
      <c r="PMQ20" s="136"/>
      <c r="PMR20" s="136"/>
      <c r="PMS20" s="136"/>
      <c r="PMT20" s="136"/>
      <c r="PMU20" s="136"/>
      <c r="PMV20" s="136"/>
      <c r="PMW20" s="136"/>
      <c r="PMX20" s="136"/>
      <c r="PMY20" s="136"/>
      <c r="PMZ20" s="136"/>
      <c r="PNA20" s="136"/>
      <c r="PNB20" s="136"/>
      <c r="PNC20" s="136"/>
      <c r="PND20" s="136"/>
      <c r="PNE20" s="136"/>
      <c r="PNF20" s="136"/>
      <c r="PNG20" s="136"/>
      <c r="PNH20" s="136"/>
      <c r="PNI20" s="136"/>
      <c r="PNJ20" s="136"/>
      <c r="PNK20" s="136"/>
      <c r="PNL20" s="136"/>
      <c r="PNM20" s="136"/>
      <c r="PNN20" s="136"/>
      <c r="PNO20" s="136"/>
      <c r="PNP20" s="136"/>
      <c r="PNQ20" s="136"/>
      <c r="PNR20" s="136"/>
      <c r="PNS20" s="136"/>
      <c r="PNT20" s="136"/>
      <c r="PNU20" s="136"/>
      <c r="PNV20" s="136"/>
      <c r="PNW20" s="136"/>
      <c r="PNX20" s="136"/>
      <c r="PNY20" s="136"/>
      <c r="PNZ20" s="136"/>
      <c r="POA20" s="136"/>
      <c r="POB20" s="136"/>
      <c r="POC20" s="136"/>
      <c r="POD20" s="136"/>
      <c r="POE20" s="136"/>
      <c r="POF20" s="136"/>
      <c r="POG20" s="136"/>
      <c r="POH20" s="136"/>
      <c r="POI20" s="136"/>
      <c r="POJ20" s="136"/>
      <c r="POK20" s="136"/>
      <c r="POL20" s="136"/>
      <c r="POM20" s="136"/>
      <c r="PON20" s="136"/>
      <c r="POO20" s="136"/>
      <c r="POP20" s="136"/>
      <c r="POQ20" s="136"/>
      <c r="POR20" s="136"/>
      <c r="POS20" s="136"/>
      <c r="POT20" s="136"/>
      <c r="POU20" s="136"/>
      <c r="POV20" s="136"/>
      <c r="POW20" s="136"/>
      <c r="POX20" s="136"/>
      <c r="POY20" s="136"/>
      <c r="POZ20" s="136"/>
      <c r="PPA20" s="136"/>
      <c r="PPB20" s="136"/>
      <c r="PPC20" s="136"/>
      <c r="PPD20" s="136"/>
      <c r="PPE20" s="136"/>
      <c r="PPF20" s="136"/>
      <c r="PPG20" s="136"/>
      <c r="PPH20" s="136"/>
      <c r="PPI20" s="136"/>
      <c r="PPJ20" s="136"/>
      <c r="PPK20" s="136"/>
      <c r="PPL20" s="136"/>
      <c r="PPM20" s="136"/>
      <c r="PPN20" s="136"/>
      <c r="PPO20" s="136"/>
      <c r="PPP20" s="136"/>
      <c r="PPQ20" s="136"/>
      <c r="PPR20" s="136"/>
      <c r="PPS20" s="136"/>
      <c r="PPT20" s="136"/>
      <c r="PPU20" s="136"/>
      <c r="PPV20" s="136"/>
      <c r="PPW20" s="136"/>
      <c r="PPX20" s="136"/>
      <c r="PPY20" s="136"/>
      <c r="PPZ20" s="136"/>
      <c r="PQA20" s="136"/>
      <c r="PQB20" s="136"/>
      <c r="PQC20" s="136"/>
      <c r="PQD20" s="136"/>
      <c r="PQE20" s="136"/>
      <c r="PQF20" s="136"/>
      <c r="PQG20" s="136"/>
      <c r="PQH20" s="136"/>
      <c r="PQI20" s="136"/>
      <c r="PQJ20" s="136"/>
      <c r="PQK20" s="136"/>
      <c r="PQL20" s="136"/>
      <c r="PQM20" s="136"/>
      <c r="PQN20" s="136"/>
      <c r="PQO20" s="136"/>
      <c r="PQP20" s="136"/>
      <c r="PQQ20" s="136"/>
      <c r="PQR20" s="136"/>
      <c r="PQS20" s="136"/>
      <c r="PQT20" s="136"/>
      <c r="PQU20" s="136"/>
      <c r="PQV20" s="136"/>
      <c r="PQW20" s="136"/>
      <c r="PQX20" s="136"/>
      <c r="PQY20" s="136"/>
      <c r="PQZ20" s="136"/>
      <c r="PRA20" s="136"/>
      <c r="PRB20" s="136"/>
      <c r="PRC20" s="136"/>
      <c r="PRD20" s="136"/>
      <c r="PRE20" s="136"/>
      <c r="PRF20" s="136"/>
      <c r="PRG20" s="136"/>
      <c r="PRH20" s="136"/>
      <c r="PRI20" s="136"/>
      <c r="PRJ20" s="136"/>
      <c r="PRK20" s="136"/>
      <c r="PRL20" s="136"/>
      <c r="PRM20" s="136"/>
      <c r="PRN20" s="136"/>
      <c r="PRO20" s="136"/>
      <c r="PRP20" s="136"/>
      <c r="PRQ20" s="136"/>
      <c r="PRR20" s="136"/>
      <c r="PRS20" s="136"/>
      <c r="PRT20" s="136"/>
      <c r="PRU20" s="136"/>
      <c r="PRV20" s="136"/>
      <c r="PRW20" s="136"/>
      <c r="PRX20" s="136"/>
      <c r="PRY20" s="136"/>
      <c r="PRZ20" s="136"/>
      <c r="PSA20" s="136"/>
      <c r="PSB20" s="136"/>
      <c r="PSC20" s="136"/>
      <c r="PSD20" s="136"/>
      <c r="PSE20" s="136"/>
      <c r="PSF20" s="136"/>
      <c r="PSG20" s="136"/>
      <c r="PSH20" s="136"/>
      <c r="PSI20" s="136"/>
      <c r="PSJ20" s="136"/>
      <c r="PSK20" s="136"/>
      <c r="PSL20" s="136"/>
      <c r="PSM20" s="136"/>
      <c r="PSN20" s="136"/>
      <c r="PSO20" s="136"/>
      <c r="PSP20" s="136"/>
      <c r="PSQ20" s="136"/>
      <c r="PSR20" s="136"/>
      <c r="PSS20" s="136"/>
      <c r="PST20" s="136"/>
      <c r="PSU20" s="136"/>
      <c r="PSV20" s="136"/>
      <c r="PSW20" s="136"/>
      <c r="PSX20" s="136"/>
      <c r="PSY20" s="136"/>
      <c r="PSZ20" s="136"/>
      <c r="PTA20" s="136"/>
      <c r="PTB20" s="136"/>
      <c r="PTC20" s="136"/>
      <c r="PTD20" s="136"/>
      <c r="PTE20" s="136"/>
      <c r="PTF20" s="136"/>
      <c r="PTG20" s="136"/>
      <c r="PTH20" s="136"/>
      <c r="PTI20" s="136"/>
      <c r="PTJ20" s="136"/>
      <c r="PTK20" s="136"/>
      <c r="PTL20" s="136"/>
      <c r="PTM20" s="136"/>
      <c r="PTN20" s="136"/>
      <c r="PTO20" s="136"/>
      <c r="PTP20" s="136"/>
      <c r="PTQ20" s="136"/>
      <c r="PTR20" s="136"/>
      <c r="PTS20" s="136"/>
      <c r="PTT20" s="136"/>
      <c r="PTU20" s="136"/>
      <c r="PTV20" s="136"/>
      <c r="PTW20" s="136"/>
      <c r="PTX20" s="136"/>
      <c r="PTY20" s="136"/>
      <c r="PTZ20" s="136"/>
      <c r="PUA20" s="136"/>
      <c r="PUB20" s="136"/>
      <c r="PUC20" s="136"/>
      <c r="PUD20" s="136"/>
      <c r="PUE20" s="136"/>
      <c r="PUF20" s="136"/>
      <c r="PUG20" s="136"/>
      <c r="PUH20" s="136"/>
      <c r="PUI20" s="136"/>
      <c r="PUJ20" s="136"/>
      <c r="PUK20" s="136"/>
      <c r="PUL20" s="136"/>
      <c r="PUM20" s="136"/>
      <c r="PUN20" s="136"/>
      <c r="PUO20" s="136"/>
      <c r="PUP20" s="136"/>
      <c r="PUQ20" s="136"/>
      <c r="PUR20" s="136"/>
      <c r="PUS20" s="136"/>
      <c r="PUT20" s="136"/>
      <c r="PUU20" s="136"/>
      <c r="PUV20" s="136"/>
      <c r="PUW20" s="136"/>
      <c r="PUX20" s="136"/>
      <c r="PUY20" s="136"/>
      <c r="PUZ20" s="136"/>
      <c r="PVA20" s="136"/>
      <c r="PVB20" s="136"/>
      <c r="PVC20" s="136"/>
      <c r="PVD20" s="136"/>
      <c r="PVE20" s="136"/>
      <c r="PVF20" s="136"/>
      <c r="PVG20" s="136"/>
      <c r="PVH20" s="136"/>
      <c r="PVI20" s="136"/>
      <c r="PVJ20" s="136"/>
      <c r="PVK20" s="136"/>
      <c r="PVL20" s="136"/>
      <c r="PVM20" s="136"/>
      <c r="PVN20" s="136"/>
      <c r="PVO20" s="136"/>
      <c r="PVP20" s="136"/>
      <c r="PVQ20" s="136"/>
      <c r="PVR20" s="136"/>
      <c r="PVS20" s="136"/>
      <c r="PVT20" s="136"/>
      <c r="PVU20" s="136"/>
      <c r="PVV20" s="136"/>
      <c r="PVW20" s="136"/>
      <c r="PVX20" s="136"/>
      <c r="PVY20" s="136"/>
      <c r="PVZ20" s="136"/>
      <c r="PWA20" s="136"/>
      <c r="PWB20" s="136"/>
      <c r="PWC20" s="136"/>
      <c r="PWD20" s="136"/>
      <c r="PWE20" s="136"/>
      <c r="PWF20" s="136"/>
      <c r="PWG20" s="136"/>
      <c r="PWH20" s="136"/>
      <c r="PWI20" s="136"/>
      <c r="PWJ20" s="136"/>
      <c r="PWK20" s="136"/>
      <c r="PWL20" s="136"/>
      <c r="PWM20" s="136"/>
      <c r="PWN20" s="136"/>
      <c r="PWO20" s="136"/>
      <c r="PWP20" s="136"/>
      <c r="PWQ20" s="136"/>
      <c r="PWR20" s="136"/>
      <c r="PWS20" s="136"/>
      <c r="PWT20" s="136"/>
      <c r="PWU20" s="136"/>
      <c r="PWV20" s="136"/>
      <c r="PWW20" s="136"/>
      <c r="PWX20" s="136"/>
      <c r="PWY20" s="136"/>
      <c r="PWZ20" s="136"/>
      <c r="PXA20" s="136"/>
      <c r="PXB20" s="136"/>
      <c r="PXC20" s="136"/>
      <c r="PXD20" s="136"/>
      <c r="PXE20" s="136"/>
      <c r="PXF20" s="136"/>
      <c r="PXG20" s="136"/>
      <c r="PXH20" s="136"/>
      <c r="PXI20" s="136"/>
      <c r="PXJ20" s="136"/>
      <c r="PXK20" s="136"/>
      <c r="PXL20" s="136"/>
      <c r="PXM20" s="136"/>
      <c r="PXN20" s="136"/>
      <c r="PXO20" s="136"/>
      <c r="PXP20" s="136"/>
      <c r="PXQ20" s="136"/>
      <c r="PXR20" s="136"/>
      <c r="PXS20" s="136"/>
      <c r="PXT20" s="136"/>
      <c r="PXU20" s="136"/>
      <c r="PXV20" s="136"/>
      <c r="PXW20" s="136"/>
      <c r="PXX20" s="136"/>
      <c r="PXY20" s="136"/>
      <c r="PXZ20" s="136"/>
      <c r="PYA20" s="136"/>
      <c r="PYB20" s="136"/>
      <c r="PYC20" s="136"/>
      <c r="PYD20" s="136"/>
      <c r="PYE20" s="136"/>
      <c r="PYF20" s="136"/>
      <c r="PYG20" s="136"/>
      <c r="PYH20" s="136"/>
      <c r="PYI20" s="136"/>
      <c r="PYJ20" s="136"/>
      <c r="PYK20" s="136"/>
      <c r="PYL20" s="136"/>
      <c r="PYM20" s="136"/>
      <c r="PYN20" s="136"/>
      <c r="PYO20" s="136"/>
      <c r="PYP20" s="136"/>
      <c r="PYQ20" s="136"/>
      <c r="PYR20" s="136"/>
      <c r="PYS20" s="136"/>
      <c r="PYT20" s="136"/>
      <c r="PYU20" s="136"/>
      <c r="PYV20" s="136"/>
      <c r="PYW20" s="136"/>
      <c r="PYX20" s="136"/>
      <c r="PYY20" s="136"/>
      <c r="PYZ20" s="136"/>
      <c r="PZA20" s="136"/>
      <c r="PZB20" s="136"/>
      <c r="PZC20" s="136"/>
      <c r="PZD20" s="136"/>
      <c r="PZE20" s="136"/>
      <c r="PZF20" s="136"/>
      <c r="PZG20" s="136"/>
      <c r="PZH20" s="136"/>
      <c r="PZI20" s="136"/>
      <c r="PZJ20" s="136"/>
      <c r="PZK20" s="136"/>
      <c r="PZL20" s="136"/>
      <c r="PZM20" s="136"/>
      <c r="PZN20" s="136"/>
      <c r="PZO20" s="136"/>
      <c r="PZP20" s="136"/>
      <c r="PZQ20" s="136"/>
      <c r="PZR20" s="136"/>
      <c r="PZS20" s="136"/>
      <c r="PZT20" s="136"/>
      <c r="PZU20" s="136"/>
      <c r="PZV20" s="136"/>
      <c r="PZW20" s="136"/>
      <c r="PZX20" s="136"/>
      <c r="PZY20" s="136"/>
      <c r="PZZ20" s="136"/>
      <c r="QAA20" s="136"/>
      <c r="QAB20" s="136"/>
      <c r="QAC20" s="136"/>
      <c r="QAD20" s="136"/>
      <c r="QAE20" s="136"/>
      <c r="QAF20" s="136"/>
      <c r="QAG20" s="136"/>
      <c r="QAH20" s="136"/>
      <c r="QAI20" s="136"/>
      <c r="QAJ20" s="136"/>
      <c r="QAK20" s="136"/>
      <c r="QAL20" s="136"/>
      <c r="QAM20" s="136"/>
      <c r="QAN20" s="136"/>
      <c r="QAO20" s="136"/>
      <c r="QAP20" s="136"/>
      <c r="QAQ20" s="136"/>
      <c r="QAR20" s="136"/>
      <c r="QAS20" s="136"/>
      <c r="QAT20" s="136"/>
      <c r="QAU20" s="136"/>
      <c r="QAV20" s="136"/>
      <c r="QAW20" s="136"/>
      <c r="QAX20" s="136"/>
      <c r="QAY20" s="136"/>
      <c r="QAZ20" s="136"/>
      <c r="QBA20" s="136"/>
      <c r="QBB20" s="136"/>
      <c r="QBC20" s="136"/>
      <c r="QBD20" s="136"/>
      <c r="QBE20" s="136"/>
      <c r="QBF20" s="136"/>
      <c r="QBG20" s="136"/>
      <c r="QBH20" s="136"/>
      <c r="QBI20" s="136"/>
      <c r="QBJ20" s="136"/>
      <c r="QBK20" s="136"/>
      <c r="QBL20" s="136"/>
      <c r="QBM20" s="136"/>
      <c r="QBN20" s="136"/>
      <c r="QBO20" s="136"/>
      <c r="QBP20" s="136"/>
      <c r="QBQ20" s="136"/>
      <c r="QBR20" s="136"/>
      <c r="QBS20" s="136"/>
      <c r="QBT20" s="136"/>
      <c r="QBU20" s="136"/>
      <c r="QBV20" s="136"/>
      <c r="QBW20" s="136"/>
      <c r="QBX20" s="136"/>
      <c r="QBY20" s="136"/>
      <c r="QBZ20" s="136"/>
      <c r="QCA20" s="136"/>
      <c r="QCB20" s="136"/>
      <c r="QCC20" s="136"/>
      <c r="QCD20" s="136"/>
      <c r="QCE20" s="136"/>
      <c r="QCF20" s="136"/>
      <c r="QCG20" s="136"/>
      <c r="QCH20" s="136"/>
      <c r="QCI20" s="136"/>
      <c r="QCJ20" s="136"/>
      <c r="QCK20" s="136"/>
      <c r="QCL20" s="136"/>
      <c r="QCM20" s="136"/>
      <c r="QCN20" s="136"/>
      <c r="QCO20" s="136"/>
      <c r="QCP20" s="136"/>
      <c r="QCQ20" s="136"/>
      <c r="QCR20" s="136"/>
      <c r="QCS20" s="136"/>
      <c r="QCT20" s="136"/>
      <c r="QCU20" s="136"/>
      <c r="QCV20" s="136"/>
      <c r="QCW20" s="136"/>
      <c r="QCX20" s="136"/>
      <c r="QCY20" s="136"/>
      <c r="QCZ20" s="136"/>
      <c r="QDA20" s="136"/>
      <c r="QDB20" s="136"/>
      <c r="QDC20" s="136"/>
      <c r="QDD20" s="136"/>
      <c r="QDE20" s="136"/>
      <c r="QDF20" s="136"/>
      <c r="QDG20" s="136"/>
      <c r="QDH20" s="136"/>
      <c r="QDI20" s="136"/>
      <c r="QDJ20" s="136"/>
      <c r="QDK20" s="136"/>
      <c r="QDL20" s="136"/>
      <c r="QDM20" s="136"/>
      <c r="QDN20" s="136"/>
      <c r="QDO20" s="136"/>
      <c r="QDP20" s="136"/>
      <c r="QDQ20" s="136"/>
      <c r="QDR20" s="136"/>
      <c r="QDS20" s="136"/>
      <c r="QDT20" s="136"/>
      <c r="QDU20" s="136"/>
      <c r="QDV20" s="136"/>
      <c r="QDW20" s="136"/>
      <c r="QDX20" s="136"/>
      <c r="QDY20" s="136"/>
      <c r="QDZ20" s="136"/>
      <c r="QEA20" s="136"/>
      <c r="QEB20" s="136"/>
      <c r="QEC20" s="136"/>
      <c r="QED20" s="136"/>
      <c r="QEE20" s="136"/>
      <c r="QEF20" s="136"/>
      <c r="QEG20" s="136"/>
      <c r="QEH20" s="136"/>
      <c r="QEI20" s="136"/>
      <c r="QEJ20" s="136"/>
      <c r="QEK20" s="136"/>
      <c r="QEL20" s="136"/>
      <c r="QEM20" s="136"/>
      <c r="QEN20" s="136"/>
      <c r="QEO20" s="136"/>
      <c r="QEP20" s="136"/>
      <c r="QEQ20" s="136"/>
      <c r="QER20" s="136"/>
      <c r="QES20" s="136"/>
      <c r="QET20" s="136"/>
      <c r="QEU20" s="136"/>
      <c r="QEV20" s="136"/>
      <c r="QEW20" s="136"/>
      <c r="QEX20" s="136"/>
      <c r="QEY20" s="136"/>
      <c r="QEZ20" s="136"/>
      <c r="QFA20" s="136"/>
      <c r="QFB20" s="136"/>
      <c r="QFC20" s="136"/>
      <c r="QFD20" s="136"/>
      <c r="QFE20" s="136"/>
      <c r="QFF20" s="136"/>
      <c r="QFG20" s="136"/>
      <c r="QFH20" s="136"/>
      <c r="QFI20" s="136"/>
      <c r="QFJ20" s="136"/>
      <c r="QFK20" s="136"/>
      <c r="QFL20" s="136"/>
      <c r="QFM20" s="136"/>
      <c r="QFN20" s="136"/>
      <c r="QFO20" s="136"/>
      <c r="QFP20" s="136"/>
      <c r="QFQ20" s="136"/>
      <c r="QFR20" s="136"/>
      <c r="QFS20" s="136"/>
      <c r="QFT20" s="136"/>
      <c r="QFU20" s="136"/>
      <c r="QFV20" s="136"/>
      <c r="QFW20" s="136"/>
      <c r="QFX20" s="136"/>
      <c r="QFY20" s="136"/>
      <c r="QFZ20" s="136"/>
      <c r="QGA20" s="136"/>
      <c r="QGB20" s="136"/>
      <c r="QGC20" s="136"/>
      <c r="QGD20" s="136"/>
      <c r="QGE20" s="136"/>
      <c r="QGF20" s="136"/>
      <c r="QGG20" s="136"/>
      <c r="QGH20" s="136"/>
      <c r="QGI20" s="136"/>
      <c r="QGJ20" s="136"/>
      <c r="QGK20" s="136"/>
      <c r="QGL20" s="136"/>
      <c r="QGM20" s="136"/>
      <c r="QGN20" s="136"/>
      <c r="QGO20" s="136"/>
      <c r="QGP20" s="136"/>
      <c r="QGQ20" s="136"/>
      <c r="QGR20" s="136"/>
      <c r="QGS20" s="136"/>
      <c r="QGT20" s="136"/>
      <c r="QGU20" s="136"/>
      <c r="QGV20" s="136"/>
      <c r="QGW20" s="136"/>
      <c r="QGX20" s="136"/>
      <c r="QGY20" s="136"/>
      <c r="QGZ20" s="136"/>
      <c r="QHA20" s="136"/>
      <c r="QHB20" s="136"/>
      <c r="QHC20" s="136"/>
      <c r="QHD20" s="136"/>
      <c r="QHE20" s="136"/>
      <c r="QHF20" s="136"/>
      <c r="QHG20" s="136"/>
      <c r="QHH20" s="136"/>
      <c r="QHI20" s="136"/>
      <c r="QHJ20" s="136"/>
      <c r="QHK20" s="136"/>
      <c r="QHL20" s="136"/>
      <c r="QHM20" s="136"/>
      <c r="QHN20" s="136"/>
      <c r="QHO20" s="136"/>
      <c r="QHP20" s="136"/>
      <c r="QHQ20" s="136"/>
      <c r="QHR20" s="136"/>
      <c r="QHS20" s="136"/>
      <c r="QHT20" s="136"/>
      <c r="QHU20" s="136"/>
      <c r="QHV20" s="136"/>
      <c r="QHW20" s="136"/>
      <c r="QHX20" s="136"/>
      <c r="QHY20" s="136"/>
      <c r="QHZ20" s="136"/>
      <c r="QIA20" s="136"/>
      <c r="QIB20" s="136"/>
      <c r="QIC20" s="136"/>
      <c r="QID20" s="136"/>
      <c r="QIE20" s="136"/>
      <c r="QIF20" s="136"/>
      <c r="QIG20" s="136"/>
      <c r="QIH20" s="136"/>
      <c r="QII20" s="136"/>
      <c r="QIJ20" s="136"/>
      <c r="QIK20" s="136"/>
      <c r="QIL20" s="136"/>
      <c r="QIM20" s="136"/>
      <c r="QIN20" s="136"/>
      <c r="QIO20" s="136"/>
      <c r="QIP20" s="136"/>
      <c r="QIQ20" s="136"/>
      <c r="QIR20" s="136"/>
      <c r="QIS20" s="136"/>
      <c r="QIT20" s="136"/>
      <c r="QIU20" s="136"/>
      <c r="QIV20" s="136"/>
      <c r="QIW20" s="136"/>
      <c r="QIX20" s="136"/>
      <c r="QIY20" s="136"/>
      <c r="QIZ20" s="136"/>
      <c r="QJA20" s="136"/>
      <c r="QJB20" s="136"/>
      <c r="QJC20" s="136"/>
      <c r="QJD20" s="136"/>
      <c r="QJE20" s="136"/>
      <c r="QJF20" s="136"/>
      <c r="QJG20" s="136"/>
      <c r="QJH20" s="136"/>
      <c r="QJI20" s="136"/>
      <c r="QJJ20" s="136"/>
      <c r="QJK20" s="136"/>
      <c r="QJL20" s="136"/>
      <c r="QJM20" s="136"/>
      <c r="QJN20" s="136"/>
      <c r="QJO20" s="136"/>
      <c r="QJP20" s="136"/>
      <c r="QJQ20" s="136"/>
      <c r="QJR20" s="136"/>
      <c r="QJS20" s="136"/>
      <c r="QJT20" s="136"/>
      <c r="QJU20" s="136"/>
      <c r="QJV20" s="136"/>
      <c r="QJW20" s="136"/>
      <c r="QJX20" s="136"/>
      <c r="QJY20" s="136"/>
      <c r="QJZ20" s="136"/>
      <c r="QKA20" s="136"/>
      <c r="QKB20" s="136"/>
      <c r="QKC20" s="136"/>
      <c r="QKD20" s="136"/>
      <c r="QKE20" s="136"/>
      <c r="QKF20" s="136"/>
      <c r="QKG20" s="136"/>
      <c r="QKH20" s="136"/>
      <c r="QKI20" s="136"/>
      <c r="QKJ20" s="136"/>
      <c r="QKK20" s="136"/>
      <c r="QKL20" s="136"/>
      <c r="QKM20" s="136"/>
      <c r="QKN20" s="136"/>
      <c r="QKO20" s="136"/>
      <c r="QKP20" s="136"/>
      <c r="QKQ20" s="136"/>
      <c r="QKR20" s="136"/>
      <c r="QKS20" s="136"/>
      <c r="QKT20" s="136"/>
      <c r="QKU20" s="136"/>
      <c r="QKV20" s="136"/>
      <c r="QKW20" s="136"/>
      <c r="QKX20" s="136"/>
      <c r="QKY20" s="136"/>
      <c r="QKZ20" s="136"/>
      <c r="QLA20" s="136"/>
      <c r="QLB20" s="136"/>
      <c r="QLC20" s="136"/>
      <c r="QLD20" s="136"/>
      <c r="QLE20" s="136"/>
      <c r="QLF20" s="136"/>
      <c r="QLG20" s="136"/>
      <c r="QLH20" s="136"/>
      <c r="QLI20" s="136"/>
      <c r="QLJ20" s="136"/>
      <c r="QLK20" s="136"/>
      <c r="QLL20" s="136"/>
      <c r="QLM20" s="136"/>
      <c r="QLN20" s="136"/>
      <c r="QLO20" s="136"/>
      <c r="QLP20" s="136"/>
      <c r="QLQ20" s="136"/>
      <c r="QLR20" s="136"/>
      <c r="QLS20" s="136"/>
      <c r="QLT20" s="136"/>
      <c r="QLU20" s="136"/>
      <c r="QLV20" s="136"/>
      <c r="QLW20" s="136"/>
      <c r="QLX20" s="136"/>
      <c r="QLY20" s="136"/>
      <c r="QLZ20" s="136"/>
      <c r="QMA20" s="136"/>
      <c r="QMB20" s="136"/>
      <c r="QMC20" s="136"/>
      <c r="QMD20" s="136"/>
      <c r="QME20" s="136"/>
      <c r="QMF20" s="136"/>
      <c r="QMG20" s="136"/>
      <c r="QMH20" s="136"/>
      <c r="QMI20" s="136"/>
      <c r="QMJ20" s="136"/>
      <c r="QMK20" s="136"/>
      <c r="QML20" s="136"/>
      <c r="QMM20" s="136"/>
      <c r="QMN20" s="136"/>
      <c r="QMO20" s="136"/>
      <c r="QMP20" s="136"/>
      <c r="QMQ20" s="136"/>
      <c r="QMR20" s="136"/>
      <c r="QMS20" s="136"/>
      <c r="QMT20" s="136"/>
      <c r="QMU20" s="136"/>
      <c r="QMV20" s="136"/>
      <c r="QMW20" s="136"/>
      <c r="QMX20" s="136"/>
      <c r="QMY20" s="136"/>
      <c r="QMZ20" s="136"/>
      <c r="QNA20" s="136"/>
      <c r="QNB20" s="136"/>
      <c r="QNC20" s="136"/>
      <c r="QND20" s="136"/>
      <c r="QNE20" s="136"/>
      <c r="QNF20" s="136"/>
      <c r="QNG20" s="136"/>
      <c r="QNH20" s="136"/>
      <c r="QNI20" s="136"/>
      <c r="QNJ20" s="136"/>
      <c r="QNK20" s="136"/>
      <c r="QNL20" s="136"/>
      <c r="QNM20" s="136"/>
      <c r="QNN20" s="136"/>
      <c r="QNO20" s="136"/>
      <c r="QNP20" s="136"/>
      <c r="QNQ20" s="136"/>
      <c r="QNR20" s="136"/>
      <c r="QNS20" s="136"/>
      <c r="QNT20" s="136"/>
      <c r="QNU20" s="136"/>
      <c r="QNV20" s="136"/>
      <c r="QNW20" s="136"/>
      <c r="QNX20" s="136"/>
      <c r="QNY20" s="136"/>
      <c r="QNZ20" s="136"/>
      <c r="QOA20" s="136"/>
      <c r="QOB20" s="136"/>
      <c r="QOC20" s="136"/>
      <c r="QOD20" s="136"/>
      <c r="QOE20" s="136"/>
      <c r="QOF20" s="136"/>
      <c r="QOG20" s="136"/>
      <c r="QOH20" s="136"/>
      <c r="QOI20" s="136"/>
      <c r="QOJ20" s="136"/>
      <c r="QOK20" s="136"/>
      <c r="QOL20" s="136"/>
      <c r="QOM20" s="136"/>
      <c r="QON20" s="136"/>
      <c r="QOO20" s="136"/>
      <c r="QOP20" s="136"/>
      <c r="QOQ20" s="136"/>
      <c r="QOR20" s="136"/>
      <c r="QOS20" s="136"/>
      <c r="QOT20" s="136"/>
      <c r="QOU20" s="136"/>
      <c r="QOV20" s="136"/>
      <c r="QOW20" s="136"/>
      <c r="QOX20" s="136"/>
      <c r="QOY20" s="136"/>
      <c r="QOZ20" s="136"/>
      <c r="QPA20" s="136"/>
      <c r="QPB20" s="136"/>
      <c r="QPC20" s="136"/>
      <c r="QPD20" s="136"/>
      <c r="QPE20" s="136"/>
      <c r="QPF20" s="136"/>
      <c r="QPG20" s="136"/>
      <c r="QPH20" s="136"/>
      <c r="QPI20" s="136"/>
      <c r="QPJ20" s="136"/>
      <c r="QPK20" s="136"/>
      <c r="QPL20" s="136"/>
      <c r="QPM20" s="136"/>
      <c r="QPN20" s="136"/>
      <c r="QPO20" s="136"/>
      <c r="QPP20" s="136"/>
      <c r="QPQ20" s="136"/>
      <c r="QPR20" s="136"/>
      <c r="QPS20" s="136"/>
      <c r="QPT20" s="136"/>
      <c r="QPU20" s="136"/>
      <c r="QPV20" s="136"/>
      <c r="QPW20" s="136"/>
      <c r="QPX20" s="136"/>
      <c r="QPY20" s="136"/>
      <c r="QPZ20" s="136"/>
      <c r="QQA20" s="136"/>
      <c r="QQB20" s="136"/>
      <c r="QQC20" s="136"/>
      <c r="QQD20" s="136"/>
      <c r="QQE20" s="136"/>
      <c r="QQF20" s="136"/>
      <c r="QQG20" s="136"/>
      <c r="QQH20" s="136"/>
      <c r="QQI20" s="136"/>
      <c r="QQJ20" s="136"/>
      <c r="QQK20" s="136"/>
      <c r="QQL20" s="136"/>
      <c r="QQM20" s="136"/>
      <c r="QQN20" s="136"/>
      <c r="QQO20" s="136"/>
      <c r="QQP20" s="136"/>
      <c r="QQQ20" s="136"/>
      <c r="QQR20" s="136"/>
      <c r="QQS20" s="136"/>
      <c r="QQT20" s="136"/>
      <c r="QQU20" s="136"/>
      <c r="QQV20" s="136"/>
      <c r="QQW20" s="136"/>
      <c r="QQX20" s="136"/>
      <c r="QQY20" s="136"/>
      <c r="QQZ20" s="136"/>
      <c r="QRA20" s="136"/>
      <c r="QRB20" s="136"/>
      <c r="QRC20" s="136"/>
      <c r="QRD20" s="136"/>
      <c r="QRE20" s="136"/>
      <c r="QRF20" s="136"/>
      <c r="QRG20" s="136"/>
      <c r="QRH20" s="136"/>
      <c r="QRI20" s="136"/>
      <c r="QRJ20" s="136"/>
      <c r="QRK20" s="136"/>
      <c r="QRL20" s="136"/>
      <c r="QRM20" s="136"/>
      <c r="QRN20" s="136"/>
      <c r="QRO20" s="136"/>
      <c r="QRP20" s="136"/>
      <c r="QRQ20" s="136"/>
      <c r="QRR20" s="136"/>
      <c r="QRS20" s="136"/>
      <c r="QRT20" s="136"/>
      <c r="QRU20" s="136"/>
      <c r="QRV20" s="136"/>
      <c r="QRW20" s="136"/>
      <c r="QRX20" s="136"/>
      <c r="QRY20" s="136"/>
      <c r="QRZ20" s="136"/>
      <c r="QSA20" s="136"/>
      <c r="QSB20" s="136"/>
      <c r="QSC20" s="136"/>
      <c r="QSD20" s="136"/>
      <c r="QSE20" s="136"/>
      <c r="QSF20" s="136"/>
      <c r="QSG20" s="136"/>
      <c r="QSH20" s="136"/>
      <c r="QSI20" s="136"/>
      <c r="QSJ20" s="136"/>
      <c r="QSK20" s="136"/>
      <c r="QSL20" s="136"/>
      <c r="QSM20" s="136"/>
      <c r="QSN20" s="136"/>
      <c r="QSO20" s="136"/>
      <c r="QSP20" s="136"/>
      <c r="QSQ20" s="136"/>
      <c r="QSR20" s="136"/>
      <c r="QSS20" s="136"/>
      <c r="QST20" s="136"/>
      <c r="QSU20" s="136"/>
      <c r="QSV20" s="136"/>
      <c r="QSW20" s="136"/>
      <c r="QSX20" s="136"/>
      <c r="QSY20" s="136"/>
      <c r="QSZ20" s="136"/>
      <c r="QTA20" s="136"/>
      <c r="QTB20" s="136"/>
      <c r="QTC20" s="136"/>
      <c r="QTD20" s="136"/>
      <c r="QTE20" s="136"/>
      <c r="QTF20" s="136"/>
      <c r="QTG20" s="136"/>
      <c r="QTH20" s="136"/>
      <c r="QTI20" s="136"/>
      <c r="QTJ20" s="136"/>
      <c r="QTK20" s="136"/>
      <c r="QTL20" s="136"/>
      <c r="QTM20" s="136"/>
      <c r="QTN20" s="136"/>
      <c r="QTO20" s="136"/>
      <c r="QTP20" s="136"/>
      <c r="QTQ20" s="136"/>
      <c r="QTR20" s="136"/>
      <c r="QTS20" s="136"/>
      <c r="QTT20" s="136"/>
      <c r="QTU20" s="136"/>
      <c r="QTV20" s="136"/>
      <c r="QTW20" s="136"/>
      <c r="QTX20" s="136"/>
      <c r="QTY20" s="136"/>
      <c r="QTZ20" s="136"/>
      <c r="QUA20" s="136"/>
      <c r="QUB20" s="136"/>
      <c r="QUC20" s="136"/>
      <c r="QUD20" s="136"/>
      <c r="QUE20" s="136"/>
      <c r="QUF20" s="136"/>
      <c r="QUG20" s="136"/>
      <c r="QUH20" s="136"/>
      <c r="QUI20" s="136"/>
      <c r="QUJ20" s="136"/>
      <c r="QUK20" s="136"/>
      <c r="QUL20" s="136"/>
      <c r="QUM20" s="136"/>
      <c r="QUN20" s="136"/>
      <c r="QUO20" s="136"/>
      <c r="QUP20" s="136"/>
      <c r="QUQ20" s="136"/>
      <c r="QUR20" s="136"/>
      <c r="QUS20" s="136"/>
      <c r="QUT20" s="136"/>
      <c r="QUU20" s="136"/>
      <c r="QUV20" s="136"/>
      <c r="QUW20" s="136"/>
      <c r="QUX20" s="136"/>
      <c r="QUY20" s="136"/>
      <c r="QUZ20" s="136"/>
      <c r="QVA20" s="136"/>
      <c r="QVB20" s="136"/>
      <c r="QVC20" s="136"/>
      <c r="QVD20" s="136"/>
      <c r="QVE20" s="136"/>
      <c r="QVF20" s="136"/>
      <c r="QVG20" s="136"/>
      <c r="QVH20" s="136"/>
      <c r="QVI20" s="136"/>
      <c r="QVJ20" s="136"/>
      <c r="QVK20" s="136"/>
      <c r="QVL20" s="136"/>
      <c r="QVM20" s="136"/>
      <c r="QVN20" s="136"/>
      <c r="QVO20" s="136"/>
      <c r="QVP20" s="136"/>
      <c r="QVQ20" s="136"/>
      <c r="QVR20" s="136"/>
      <c r="QVS20" s="136"/>
      <c r="QVT20" s="136"/>
      <c r="QVU20" s="136"/>
      <c r="QVV20" s="136"/>
      <c r="QVW20" s="136"/>
      <c r="QVX20" s="136"/>
      <c r="QVY20" s="136"/>
      <c r="QVZ20" s="136"/>
      <c r="QWA20" s="136"/>
      <c r="QWB20" s="136"/>
      <c r="QWC20" s="136"/>
      <c r="QWD20" s="136"/>
      <c r="QWE20" s="136"/>
      <c r="QWF20" s="136"/>
      <c r="QWG20" s="136"/>
      <c r="QWH20" s="136"/>
      <c r="QWI20" s="136"/>
      <c r="QWJ20" s="136"/>
      <c r="QWK20" s="136"/>
      <c r="QWL20" s="136"/>
      <c r="QWM20" s="136"/>
      <c r="QWN20" s="136"/>
      <c r="QWO20" s="136"/>
      <c r="QWP20" s="136"/>
      <c r="QWQ20" s="136"/>
      <c r="QWR20" s="136"/>
      <c r="QWS20" s="136"/>
      <c r="QWT20" s="136"/>
      <c r="QWU20" s="136"/>
      <c r="QWV20" s="136"/>
      <c r="QWW20" s="136"/>
      <c r="QWX20" s="136"/>
      <c r="QWY20" s="136"/>
      <c r="QWZ20" s="136"/>
      <c r="QXA20" s="136"/>
      <c r="QXB20" s="136"/>
      <c r="QXC20" s="136"/>
      <c r="QXD20" s="136"/>
      <c r="QXE20" s="136"/>
      <c r="QXF20" s="136"/>
      <c r="QXG20" s="136"/>
      <c r="QXH20" s="136"/>
      <c r="QXI20" s="136"/>
      <c r="QXJ20" s="136"/>
      <c r="QXK20" s="136"/>
      <c r="QXL20" s="136"/>
      <c r="QXM20" s="136"/>
      <c r="QXN20" s="136"/>
      <c r="QXO20" s="136"/>
      <c r="QXP20" s="136"/>
      <c r="QXQ20" s="136"/>
      <c r="QXR20" s="136"/>
      <c r="QXS20" s="136"/>
      <c r="QXT20" s="136"/>
      <c r="QXU20" s="136"/>
      <c r="QXV20" s="136"/>
      <c r="QXW20" s="136"/>
      <c r="QXX20" s="136"/>
      <c r="QXY20" s="136"/>
      <c r="QXZ20" s="136"/>
      <c r="QYA20" s="136"/>
      <c r="QYB20" s="136"/>
      <c r="QYC20" s="136"/>
      <c r="QYD20" s="136"/>
      <c r="QYE20" s="136"/>
      <c r="QYF20" s="136"/>
      <c r="QYG20" s="136"/>
      <c r="QYH20" s="136"/>
      <c r="QYI20" s="136"/>
      <c r="QYJ20" s="136"/>
      <c r="QYK20" s="136"/>
      <c r="QYL20" s="136"/>
      <c r="QYM20" s="136"/>
      <c r="QYN20" s="136"/>
      <c r="QYO20" s="136"/>
      <c r="QYP20" s="136"/>
      <c r="QYQ20" s="136"/>
      <c r="QYR20" s="136"/>
      <c r="QYS20" s="136"/>
      <c r="QYT20" s="136"/>
      <c r="QYU20" s="136"/>
      <c r="QYV20" s="136"/>
      <c r="QYW20" s="136"/>
      <c r="QYX20" s="136"/>
      <c r="QYY20" s="136"/>
      <c r="QYZ20" s="136"/>
      <c r="QZA20" s="136"/>
      <c r="QZB20" s="136"/>
      <c r="QZC20" s="136"/>
      <c r="QZD20" s="136"/>
      <c r="QZE20" s="136"/>
      <c r="QZF20" s="136"/>
      <c r="QZG20" s="136"/>
      <c r="QZH20" s="136"/>
      <c r="QZI20" s="136"/>
      <c r="QZJ20" s="136"/>
      <c r="QZK20" s="136"/>
      <c r="QZL20" s="136"/>
      <c r="QZM20" s="136"/>
      <c r="QZN20" s="136"/>
      <c r="QZO20" s="136"/>
      <c r="QZP20" s="136"/>
      <c r="QZQ20" s="136"/>
      <c r="QZR20" s="136"/>
      <c r="QZS20" s="136"/>
      <c r="QZT20" s="136"/>
      <c r="QZU20" s="136"/>
      <c r="QZV20" s="136"/>
      <c r="QZW20" s="136"/>
      <c r="QZX20" s="136"/>
      <c r="QZY20" s="136"/>
      <c r="QZZ20" s="136"/>
      <c r="RAA20" s="136"/>
      <c r="RAB20" s="136"/>
      <c r="RAC20" s="136"/>
      <c r="RAD20" s="136"/>
      <c r="RAE20" s="136"/>
      <c r="RAF20" s="136"/>
      <c r="RAG20" s="136"/>
      <c r="RAH20" s="136"/>
      <c r="RAI20" s="136"/>
      <c r="RAJ20" s="136"/>
      <c r="RAK20" s="136"/>
      <c r="RAL20" s="136"/>
      <c r="RAM20" s="136"/>
      <c r="RAN20" s="136"/>
      <c r="RAO20" s="136"/>
      <c r="RAP20" s="136"/>
      <c r="RAQ20" s="136"/>
      <c r="RAR20" s="136"/>
      <c r="RAS20" s="136"/>
      <c r="RAT20" s="136"/>
      <c r="RAU20" s="136"/>
      <c r="RAV20" s="136"/>
      <c r="RAW20" s="136"/>
      <c r="RAX20" s="136"/>
      <c r="RAY20" s="136"/>
      <c r="RAZ20" s="136"/>
      <c r="RBA20" s="136"/>
      <c r="RBB20" s="136"/>
      <c r="RBC20" s="136"/>
      <c r="RBD20" s="136"/>
      <c r="RBE20" s="136"/>
      <c r="RBF20" s="136"/>
      <c r="RBG20" s="136"/>
      <c r="RBH20" s="136"/>
      <c r="RBI20" s="136"/>
      <c r="RBJ20" s="136"/>
      <c r="RBK20" s="136"/>
      <c r="RBL20" s="136"/>
      <c r="RBM20" s="136"/>
      <c r="RBN20" s="136"/>
      <c r="RBO20" s="136"/>
      <c r="RBP20" s="136"/>
      <c r="RBQ20" s="136"/>
      <c r="RBR20" s="136"/>
      <c r="RBS20" s="136"/>
      <c r="RBT20" s="136"/>
      <c r="RBU20" s="136"/>
      <c r="RBV20" s="136"/>
      <c r="RBW20" s="136"/>
      <c r="RBX20" s="136"/>
      <c r="RBY20" s="136"/>
      <c r="RBZ20" s="136"/>
      <c r="RCA20" s="136"/>
      <c r="RCB20" s="136"/>
      <c r="RCC20" s="136"/>
      <c r="RCD20" s="136"/>
      <c r="RCE20" s="136"/>
      <c r="RCF20" s="136"/>
      <c r="RCG20" s="136"/>
      <c r="RCH20" s="136"/>
      <c r="RCI20" s="136"/>
      <c r="RCJ20" s="136"/>
      <c r="RCK20" s="136"/>
      <c r="RCL20" s="136"/>
      <c r="RCM20" s="136"/>
      <c r="RCN20" s="136"/>
      <c r="RCO20" s="136"/>
      <c r="RCP20" s="136"/>
      <c r="RCQ20" s="136"/>
      <c r="RCR20" s="136"/>
      <c r="RCS20" s="136"/>
      <c r="RCT20" s="136"/>
      <c r="RCU20" s="136"/>
      <c r="RCV20" s="136"/>
      <c r="RCW20" s="136"/>
      <c r="RCX20" s="136"/>
      <c r="RCY20" s="136"/>
      <c r="RCZ20" s="136"/>
      <c r="RDA20" s="136"/>
      <c r="RDB20" s="136"/>
      <c r="RDC20" s="136"/>
      <c r="RDD20" s="136"/>
      <c r="RDE20" s="136"/>
      <c r="RDF20" s="136"/>
      <c r="RDG20" s="136"/>
      <c r="RDH20" s="136"/>
      <c r="RDI20" s="136"/>
      <c r="RDJ20" s="136"/>
      <c r="RDK20" s="136"/>
      <c r="RDL20" s="136"/>
      <c r="RDM20" s="136"/>
      <c r="RDN20" s="136"/>
      <c r="RDO20" s="136"/>
      <c r="RDP20" s="136"/>
      <c r="RDQ20" s="136"/>
      <c r="RDR20" s="136"/>
      <c r="RDS20" s="136"/>
      <c r="RDT20" s="136"/>
      <c r="RDU20" s="136"/>
      <c r="RDV20" s="136"/>
      <c r="RDW20" s="136"/>
      <c r="RDX20" s="136"/>
      <c r="RDY20" s="136"/>
      <c r="RDZ20" s="136"/>
      <c r="REA20" s="136"/>
      <c r="REB20" s="136"/>
      <c r="REC20" s="136"/>
      <c r="RED20" s="136"/>
      <c r="REE20" s="136"/>
      <c r="REF20" s="136"/>
      <c r="REG20" s="136"/>
      <c r="REH20" s="136"/>
      <c r="REI20" s="136"/>
      <c r="REJ20" s="136"/>
      <c r="REK20" s="136"/>
      <c r="REL20" s="136"/>
      <c r="REM20" s="136"/>
      <c r="REN20" s="136"/>
      <c r="REO20" s="136"/>
      <c r="REP20" s="136"/>
      <c r="REQ20" s="136"/>
      <c r="RER20" s="136"/>
      <c r="RES20" s="136"/>
      <c r="RET20" s="136"/>
      <c r="REU20" s="136"/>
      <c r="REV20" s="136"/>
      <c r="REW20" s="136"/>
      <c r="REX20" s="136"/>
      <c r="REY20" s="136"/>
      <c r="REZ20" s="136"/>
      <c r="RFA20" s="136"/>
      <c r="RFB20" s="136"/>
      <c r="RFC20" s="136"/>
      <c r="RFD20" s="136"/>
      <c r="RFE20" s="136"/>
      <c r="RFF20" s="136"/>
      <c r="RFG20" s="136"/>
      <c r="RFH20" s="136"/>
      <c r="RFI20" s="136"/>
      <c r="RFJ20" s="136"/>
      <c r="RFK20" s="136"/>
      <c r="RFL20" s="136"/>
      <c r="RFM20" s="136"/>
      <c r="RFN20" s="136"/>
      <c r="RFO20" s="136"/>
      <c r="RFP20" s="136"/>
      <c r="RFQ20" s="136"/>
      <c r="RFR20" s="136"/>
      <c r="RFS20" s="136"/>
      <c r="RFT20" s="136"/>
      <c r="RFU20" s="136"/>
      <c r="RFV20" s="136"/>
      <c r="RFW20" s="136"/>
      <c r="RFX20" s="136"/>
      <c r="RFY20" s="136"/>
      <c r="RFZ20" s="136"/>
      <c r="RGA20" s="136"/>
      <c r="RGB20" s="136"/>
      <c r="RGC20" s="136"/>
      <c r="RGD20" s="136"/>
      <c r="RGE20" s="136"/>
      <c r="RGF20" s="136"/>
      <c r="RGG20" s="136"/>
      <c r="RGH20" s="136"/>
      <c r="RGI20" s="136"/>
      <c r="RGJ20" s="136"/>
      <c r="RGK20" s="136"/>
      <c r="RGL20" s="136"/>
      <c r="RGM20" s="136"/>
      <c r="RGN20" s="136"/>
      <c r="RGO20" s="136"/>
      <c r="RGP20" s="136"/>
      <c r="RGQ20" s="136"/>
      <c r="RGR20" s="136"/>
      <c r="RGS20" s="136"/>
      <c r="RGT20" s="136"/>
      <c r="RGU20" s="136"/>
      <c r="RGV20" s="136"/>
      <c r="RGW20" s="136"/>
      <c r="RGX20" s="136"/>
      <c r="RGY20" s="136"/>
      <c r="RGZ20" s="136"/>
      <c r="RHA20" s="136"/>
      <c r="RHB20" s="136"/>
      <c r="RHC20" s="136"/>
      <c r="RHD20" s="136"/>
      <c r="RHE20" s="136"/>
      <c r="RHF20" s="136"/>
      <c r="RHG20" s="136"/>
      <c r="RHH20" s="136"/>
      <c r="RHI20" s="136"/>
      <c r="RHJ20" s="136"/>
      <c r="RHK20" s="136"/>
      <c r="RHL20" s="136"/>
      <c r="RHM20" s="136"/>
      <c r="RHN20" s="136"/>
      <c r="RHO20" s="136"/>
      <c r="RHP20" s="136"/>
      <c r="RHQ20" s="136"/>
      <c r="RHR20" s="136"/>
      <c r="RHS20" s="136"/>
      <c r="RHT20" s="136"/>
      <c r="RHU20" s="136"/>
      <c r="RHV20" s="136"/>
      <c r="RHW20" s="136"/>
      <c r="RHX20" s="136"/>
      <c r="RHY20" s="136"/>
      <c r="RHZ20" s="136"/>
      <c r="RIA20" s="136"/>
      <c r="RIB20" s="136"/>
      <c r="RIC20" s="136"/>
      <c r="RID20" s="136"/>
      <c r="RIE20" s="136"/>
      <c r="RIF20" s="136"/>
      <c r="RIG20" s="136"/>
      <c r="RIH20" s="136"/>
      <c r="RII20" s="136"/>
      <c r="RIJ20" s="136"/>
      <c r="RIK20" s="136"/>
      <c r="RIL20" s="136"/>
      <c r="RIM20" s="136"/>
      <c r="RIN20" s="136"/>
      <c r="RIO20" s="136"/>
      <c r="RIP20" s="136"/>
      <c r="RIQ20" s="136"/>
      <c r="RIR20" s="136"/>
      <c r="RIS20" s="136"/>
      <c r="RIT20" s="136"/>
      <c r="RIU20" s="136"/>
      <c r="RIV20" s="136"/>
      <c r="RIW20" s="136"/>
      <c r="RIX20" s="136"/>
      <c r="RIY20" s="136"/>
      <c r="RIZ20" s="136"/>
      <c r="RJA20" s="136"/>
      <c r="RJB20" s="136"/>
      <c r="RJC20" s="136"/>
      <c r="RJD20" s="136"/>
      <c r="RJE20" s="136"/>
      <c r="RJF20" s="136"/>
      <c r="RJG20" s="136"/>
      <c r="RJH20" s="136"/>
      <c r="RJI20" s="136"/>
      <c r="RJJ20" s="136"/>
      <c r="RJK20" s="136"/>
      <c r="RJL20" s="136"/>
      <c r="RJM20" s="136"/>
      <c r="RJN20" s="136"/>
      <c r="RJO20" s="136"/>
      <c r="RJP20" s="136"/>
      <c r="RJQ20" s="136"/>
      <c r="RJR20" s="136"/>
      <c r="RJS20" s="136"/>
      <c r="RJT20" s="136"/>
      <c r="RJU20" s="136"/>
      <c r="RJV20" s="136"/>
      <c r="RJW20" s="136"/>
      <c r="RJX20" s="136"/>
      <c r="RJY20" s="136"/>
      <c r="RJZ20" s="136"/>
      <c r="RKA20" s="136"/>
      <c r="RKB20" s="136"/>
      <c r="RKC20" s="136"/>
      <c r="RKD20" s="136"/>
      <c r="RKE20" s="136"/>
      <c r="RKF20" s="136"/>
      <c r="RKG20" s="136"/>
      <c r="RKH20" s="136"/>
      <c r="RKI20" s="136"/>
      <c r="RKJ20" s="136"/>
      <c r="RKK20" s="136"/>
      <c r="RKL20" s="136"/>
      <c r="RKM20" s="136"/>
      <c r="RKN20" s="136"/>
      <c r="RKO20" s="136"/>
      <c r="RKP20" s="136"/>
      <c r="RKQ20" s="136"/>
      <c r="RKR20" s="136"/>
      <c r="RKS20" s="136"/>
      <c r="RKT20" s="136"/>
      <c r="RKU20" s="136"/>
      <c r="RKV20" s="136"/>
      <c r="RKW20" s="136"/>
      <c r="RKX20" s="136"/>
      <c r="RKY20" s="136"/>
      <c r="RKZ20" s="136"/>
      <c r="RLA20" s="136"/>
      <c r="RLB20" s="136"/>
      <c r="RLC20" s="136"/>
      <c r="RLD20" s="136"/>
      <c r="RLE20" s="136"/>
      <c r="RLF20" s="136"/>
      <c r="RLG20" s="136"/>
      <c r="RLH20" s="136"/>
      <c r="RLI20" s="136"/>
      <c r="RLJ20" s="136"/>
      <c r="RLK20" s="136"/>
      <c r="RLL20" s="136"/>
      <c r="RLM20" s="136"/>
      <c r="RLN20" s="136"/>
      <c r="RLO20" s="136"/>
      <c r="RLP20" s="136"/>
      <c r="RLQ20" s="136"/>
      <c r="RLR20" s="136"/>
      <c r="RLS20" s="136"/>
      <c r="RLT20" s="136"/>
      <c r="RLU20" s="136"/>
      <c r="RLV20" s="136"/>
      <c r="RLW20" s="136"/>
      <c r="RLX20" s="136"/>
      <c r="RLY20" s="136"/>
      <c r="RLZ20" s="136"/>
      <c r="RMA20" s="136"/>
      <c r="RMB20" s="136"/>
      <c r="RMC20" s="136"/>
      <c r="RMD20" s="136"/>
      <c r="RME20" s="136"/>
      <c r="RMF20" s="136"/>
      <c r="RMG20" s="136"/>
      <c r="RMH20" s="136"/>
      <c r="RMI20" s="136"/>
      <c r="RMJ20" s="136"/>
      <c r="RMK20" s="136"/>
      <c r="RML20" s="136"/>
      <c r="RMM20" s="136"/>
      <c r="RMN20" s="136"/>
      <c r="RMO20" s="136"/>
      <c r="RMP20" s="136"/>
      <c r="RMQ20" s="136"/>
      <c r="RMR20" s="136"/>
      <c r="RMS20" s="136"/>
      <c r="RMT20" s="136"/>
      <c r="RMU20" s="136"/>
      <c r="RMV20" s="136"/>
      <c r="RMW20" s="136"/>
      <c r="RMX20" s="136"/>
      <c r="RMY20" s="136"/>
      <c r="RMZ20" s="136"/>
      <c r="RNA20" s="136"/>
      <c r="RNB20" s="136"/>
      <c r="RNC20" s="136"/>
      <c r="RND20" s="136"/>
      <c r="RNE20" s="136"/>
      <c r="RNF20" s="136"/>
      <c r="RNG20" s="136"/>
      <c r="RNH20" s="136"/>
      <c r="RNI20" s="136"/>
      <c r="RNJ20" s="136"/>
      <c r="RNK20" s="136"/>
      <c r="RNL20" s="136"/>
      <c r="RNM20" s="136"/>
      <c r="RNN20" s="136"/>
      <c r="RNO20" s="136"/>
      <c r="RNP20" s="136"/>
      <c r="RNQ20" s="136"/>
      <c r="RNR20" s="136"/>
      <c r="RNS20" s="136"/>
      <c r="RNT20" s="136"/>
      <c r="RNU20" s="136"/>
      <c r="RNV20" s="136"/>
      <c r="RNW20" s="136"/>
      <c r="RNX20" s="136"/>
      <c r="RNY20" s="136"/>
      <c r="RNZ20" s="136"/>
      <c r="ROA20" s="136"/>
      <c r="ROB20" s="136"/>
      <c r="ROC20" s="136"/>
      <c r="ROD20" s="136"/>
      <c r="ROE20" s="136"/>
      <c r="ROF20" s="136"/>
      <c r="ROG20" s="136"/>
      <c r="ROH20" s="136"/>
      <c r="ROI20" s="136"/>
      <c r="ROJ20" s="136"/>
      <c r="ROK20" s="136"/>
      <c r="ROL20" s="136"/>
      <c r="ROM20" s="136"/>
      <c r="RON20" s="136"/>
      <c r="ROO20" s="136"/>
      <c r="ROP20" s="136"/>
      <c r="ROQ20" s="136"/>
      <c r="ROR20" s="136"/>
      <c r="ROS20" s="136"/>
      <c r="ROT20" s="136"/>
      <c r="ROU20" s="136"/>
      <c r="ROV20" s="136"/>
      <c r="ROW20" s="136"/>
      <c r="ROX20" s="136"/>
      <c r="ROY20" s="136"/>
      <c r="ROZ20" s="136"/>
      <c r="RPA20" s="136"/>
      <c r="RPB20" s="136"/>
      <c r="RPC20" s="136"/>
      <c r="RPD20" s="136"/>
      <c r="RPE20" s="136"/>
      <c r="RPF20" s="136"/>
      <c r="RPG20" s="136"/>
      <c r="RPH20" s="136"/>
      <c r="RPI20" s="136"/>
      <c r="RPJ20" s="136"/>
      <c r="RPK20" s="136"/>
      <c r="RPL20" s="136"/>
      <c r="RPM20" s="136"/>
      <c r="RPN20" s="136"/>
      <c r="RPO20" s="136"/>
      <c r="RPP20" s="136"/>
      <c r="RPQ20" s="136"/>
      <c r="RPR20" s="136"/>
      <c r="RPS20" s="136"/>
      <c r="RPT20" s="136"/>
      <c r="RPU20" s="136"/>
      <c r="RPV20" s="136"/>
      <c r="RPW20" s="136"/>
      <c r="RPX20" s="136"/>
      <c r="RPY20" s="136"/>
      <c r="RPZ20" s="136"/>
      <c r="RQA20" s="136"/>
      <c r="RQB20" s="136"/>
      <c r="RQC20" s="136"/>
      <c r="RQD20" s="136"/>
      <c r="RQE20" s="136"/>
      <c r="RQF20" s="136"/>
      <c r="RQG20" s="136"/>
      <c r="RQH20" s="136"/>
      <c r="RQI20" s="136"/>
      <c r="RQJ20" s="136"/>
      <c r="RQK20" s="136"/>
      <c r="RQL20" s="136"/>
      <c r="RQM20" s="136"/>
      <c r="RQN20" s="136"/>
      <c r="RQO20" s="136"/>
      <c r="RQP20" s="136"/>
      <c r="RQQ20" s="136"/>
      <c r="RQR20" s="136"/>
      <c r="RQS20" s="136"/>
      <c r="RQT20" s="136"/>
      <c r="RQU20" s="136"/>
      <c r="RQV20" s="136"/>
      <c r="RQW20" s="136"/>
      <c r="RQX20" s="136"/>
      <c r="RQY20" s="136"/>
      <c r="RQZ20" s="136"/>
      <c r="RRA20" s="136"/>
      <c r="RRB20" s="136"/>
      <c r="RRC20" s="136"/>
      <c r="RRD20" s="136"/>
      <c r="RRE20" s="136"/>
      <c r="RRF20" s="136"/>
      <c r="RRG20" s="136"/>
      <c r="RRH20" s="136"/>
      <c r="RRI20" s="136"/>
      <c r="RRJ20" s="136"/>
      <c r="RRK20" s="136"/>
      <c r="RRL20" s="136"/>
      <c r="RRM20" s="136"/>
      <c r="RRN20" s="136"/>
      <c r="RRO20" s="136"/>
      <c r="RRP20" s="136"/>
      <c r="RRQ20" s="136"/>
      <c r="RRR20" s="136"/>
      <c r="RRS20" s="136"/>
      <c r="RRT20" s="136"/>
      <c r="RRU20" s="136"/>
      <c r="RRV20" s="136"/>
      <c r="RRW20" s="136"/>
      <c r="RRX20" s="136"/>
      <c r="RRY20" s="136"/>
      <c r="RRZ20" s="136"/>
      <c r="RSA20" s="136"/>
      <c r="RSB20" s="136"/>
      <c r="RSC20" s="136"/>
      <c r="RSD20" s="136"/>
      <c r="RSE20" s="136"/>
      <c r="RSF20" s="136"/>
      <c r="RSG20" s="136"/>
      <c r="RSH20" s="136"/>
      <c r="RSI20" s="136"/>
      <c r="RSJ20" s="136"/>
      <c r="RSK20" s="136"/>
      <c r="RSL20" s="136"/>
      <c r="RSM20" s="136"/>
      <c r="RSN20" s="136"/>
      <c r="RSO20" s="136"/>
      <c r="RSP20" s="136"/>
      <c r="RSQ20" s="136"/>
      <c r="RSR20" s="136"/>
      <c r="RSS20" s="136"/>
      <c r="RST20" s="136"/>
      <c r="RSU20" s="136"/>
      <c r="RSV20" s="136"/>
      <c r="RSW20" s="136"/>
      <c r="RSX20" s="136"/>
      <c r="RSY20" s="136"/>
      <c r="RSZ20" s="136"/>
      <c r="RTA20" s="136"/>
      <c r="RTB20" s="136"/>
      <c r="RTC20" s="136"/>
      <c r="RTD20" s="136"/>
      <c r="RTE20" s="136"/>
      <c r="RTF20" s="136"/>
      <c r="RTG20" s="136"/>
      <c r="RTH20" s="136"/>
      <c r="RTI20" s="136"/>
      <c r="RTJ20" s="136"/>
      <c r="RTK20" s="136"/>
      <c r="RTL20" s="136"/>
      <c r="RTM20" s="136"/>
      <c r="RTN20" s="136"/>
      <c r="RTO20" s="136"/>
      <c r="RTP20" s="136"/>
      <c r="RTQ20" s="136"/>
      <c r="RTR20" s="136"/>
      <c r="RTS20" s="136"/>
      <c r="RTT20" s="136"/>
      <c r="RTU20" s="136"/>
      <c r="RTV20" s="136"/>
      <c r="RTW20" s="136"/>
      <c r="RTX20" s="136"/>
      <c r="RTY20" s="136"/>
      <c r="RTZ20" s="136"/>
      <c r="RUA20" s="136"/>
      <c r="RUB20" s="136"/>
      <c r="RUC20" s="136"/>
      <c r="RUD20" s="136"/>
      <c r="RUE20" s="136"/>
      <c r="RUF20" s="136"/>
      <c r="RUG20" s="136"/>
      <c r="RUH20" s="136"/>
      <c r="RUI20" s="136"/>
      <c r="RUJ20" s="136"/>
      <c r="RUK20" s="136"/>
      <c r="RUL20" s="136"/>
      <c r="RUM20" s="136"/>
      <c r="RUN20" s="136"/>
      <c r="RUO20" s="136"/>
      <c r="RUP20" s="136"/>
      <c r="RUQ20" s="136"/>
      <c r="RUR20" s="136"/>
      <c r="RUS20" s="136"/>
      <c r="RUT20" s="136"/>
      <c r="RUU20" s="136"/>
      <c r="RUV20" s="136"/>
      <c r="RUW20" s="136"/>
      <c r="RUX20" s="136"/>
      <c r="RUY20" s="136"/>
      <c r="RUZ20" s="136"/>
      <c r="RVA20" s="136"/>
      <c r="RVB20" s="136"/>
      <c r="RVC20" s="136"/>
      <c r="RVD20" s="136"/>
      <c r="RVE20" s="136"/>
      <c r="RVF20" s="136"/>
      <c r="RVG20" s="136"/>
      <c r="RVH20" s="136"/>
      <c r="RVI20" s="136"/>
      <c r="RVJ20" s="136"/>
      <c r="RVK20" s="136"/>
      <c r="RVL20" s="136"/>
      <c r="RVM20" s="136"/>
      <c r="RVN20" s="136"/>
      <c r="RVO20" s="136"/>
      <c r="RVP20" s="136"/>
      <c r="RVQ20" s="136"/>
      <c r="RVR20" s="136"/>
      <c r="RVS20" s="136"/>
      <c r="RVT20" s="136"/>
      <c r="RVU20" s="136"/>
      <c r="RVV20" s="136"/>
      <c r="RVW20" s="136"/>
      <c r="RVX20" s="136"/>
      <c r="RVY20" s="136"/>
      <c r="RVZ20" s="136"/>
      <c r="RWA20" s="136"/>
      <c r="RWB20" s="136"/>
      <c r="RWC20" s="136"/>
      <c r="RWD20" s="136"/>
      <c r="RWE20" s="136"/>
      <c r="RWF20" s="136"/>
      <c r="RWG20" s="136"/>
      <c r="RWH20" s="136"/>
      <c r="RWI20" s="136"/>
      <c r="RWJ20" s="136"/>
      <c r="RWK20" s="136"/>
      <c r="RWL20" s="136"/>
      <c r="RWM20" s="136"/>
      <c r="RWN20" s="136"/>
      <c r="RWO20" s="136"/>
      <c r="RWP20" s="136"/>
      <c r="RWQ20" s="136"/>
      <c r="RWR20" s="136"/>
      <c r="RWS20" s="136"/>
      <c r="RWT20" s="136"/>
      <c r="RWU20" s="136"/>
      <c r="RWV20" s="136"/>
      <c r="RWW20" s="136"/>
      <c r="RWX20" s="136"/>
      <c r="RWY20" s="136"/>
      <c r="RWZ20" s="136"/>
      <c r="RXA20" s="136"/>
      <c r="RXB20" s="136"/>
      <c r="RXC20" s="136"/>
      <c r="RXD20" s="136"/>
      <c r="RXE20" s="136"/>
      <c r="RXF20" s="136"/>
      <c r="RXG20" s="136"/>
      <c r="RXH20" s="136"/>
      <c r="RXI20" s="136"/>
      <c r="RXJ20" s="136"/>
      <c r="RXK20" s="136"/>
      <c r="RXL20" s="136"/>
      <c r="RXM20" s="136"/>
      <c r="RXN20" s="136"/>
      <c r="RXO20" s="136"/>
      <c r="RXP20" s="136"/>
      <c r="RXQ20" s="136"/>
      <c r="RXR20" s="136"/>
      <c r="RXS20" s="136"/>
      <c r="RXT20" s="136"/>
      <c r="RXU20" s="136"/>
      <c r="RXV20" s="136"/>
      <c r="RXW20" s="136"/>
      <c r="RXX20" s="136"/>
      <c r="RXY20" s="136"/>
      <c r="RXZ20" s="136"/>
      <c r="RYA20" s="136"/>
      <c r="RYB20" s="136"/>
      <c r="RYC20" s="136"/>
      <c r="RYD20" s="136"/>
      <c r="RYE20" s="136"/>
      <c r="RYF20" s="136"/>
      <c r="RYG20" s="136"/>
      <c r="RYH20" s="136"/>
      <c r="RYI20" s="136"/>
      <c r="RYJ20" s="136"/>
      <c r="RYK20" s="136"/>
      <c r="RYL20" s="136"/>
      <c r="RYM20" s="136"/>
      <c r="RYN20" s="136"/>
      <c r="RYO20" s="136"/>
      <c r="RYP20" s="136"/>
      <c r="RYQ20" s="136"/>
      <c r="RYR20" s="136"/>
      <c r="RYS20" s="136"/>
      <c r="RYT20" s="136"/>
      <c r="RYU20" s="136"/>
      <c r="RYV20" s="136"/>
      <c r="RYW20" s="136"/>
      <c r="RYX20" s="136"/>
      <c r="RYY20" s="136"/>
      <c r="RYZ20" s="136"/>
      <c r="RZA20" s="136"/>
      <c r="RZB20" s="136"/>
      <c r="RZC20" s="136"/>
      <c r="RZD20" s="136"/>
      <c r="RZE20" s="136"/>
      <c r="RZF20" s="136"/>
      <c r="RZG20" s="136"/>
      <c r="RZH20" s="136"/>
      <c r="RZI20" s="136"/>
      <c r="RZJ20" s="136"/>
      <c r="RZK20" s="136"/>
      <c r="RZL20" s="136"/>
      <c r="RZM20" s="136"/>
      <c r="RZN20" s="136"/>
      <c r="RZO20" s="136"/>
      <c r="RZP20" s="136"/>
      <c r="RZQ20" s="136"/>
      <c r="RZR20" s="136"/>
      <c r="RZS20" s="136"/>
      <c r="RZT20" s="136"/>
      <c r="RZU20" s="136"/>
      <c r="RZV20" s="136"/>
      <c r="RZW20" s="136"/>
      <c r="RZX20" s="136"/>
      <c r="RZY20" s="136"/>
      <c r="RZZ20" s="136"/>
      <c r="SAA20" s="136"/>
      <c r="SAB20" s="136"/>
      <c r="SAC20" s="136"/>
      <c r="SAD20" s="136"/>
      <c r="SAE20" s="136"/>
      <c r="SAF20" s="136"/>
      <c r="SAG20" s="136"/>
      <c r="SAH20" s="136"/>
      <c r="SAI20" s="136"/>
      <c r="SAJ20" s="136"/>
      <c r="SAK20" s="136"/>
      <c r="SAL20" s="136"/>
      <c r="SAM20" s="136"/>
      <c r="SAN20" s="136"/>
      <c r="SAO20" s="136"/>
      <c r="SAP20" s="136"/>
      <c r="SAQ20" s="136"/>
      <c r="SAR20" s="136"/>
      <c r="SAS20" s="136"/>
      <c r="SAT20" s="136"/>
      <c r="SAU20" s="136"/>
      <c r="SAV20" s="136"/>
      <c r="SAW20" s="136"/>
      <c r="SAX20" s="136"/>
      <c r="SAY20" s="136"/>
      <c r="SAZ20" s="136"/>
      <c r="SBA20" s="136"/>
      <c r="SBB20" s="136"/>
      <c r="SBC20" s="136"/>
      <c r="SBD20" s="136"/>
      <c r="SBE20" s="136"/>
      <c r="SBF20" s="136"/>
      <c r="SBG20" s="136"/>
      <c r="SBH20" s="136"/>
      <c r="SBI20" s="136"/>
      <c r="SBJ20" s="136"/>
      <c r="SBK20" s="136"/>
      <c r="SBL20" s="136"/>
      <c r="SBM20" s="136"/>
      <c r="SBN20" s="136"/>
      <c r="SBO20" s="136"/>
      <c r="SBP20" s="136"/>
      <c r="SBQ20" s="136"/>
      <c r="SBR20" s="136"/>
      <c r="SBS20" s="136"/>
      <c r="SBT20" s="136"/>
      <c r="SBU20" s="136"/>
      <c r="SBV20" s="136"/>
      <c r="SBW20" s="136"/>
      <c r="SBX20" s="136"/>
      <c r="SBY20" s="136"/>
      <c r="SBZ20" s="136"/>
      <c r="SCA20" s="136"/>
      <c r="SCB20" s="136"/>
      <c r="SCC20" s="136"/>
      <c r="SCD20" s="136"/>
      <c r="SCE20" s="136"/>
      <c r="SCF20" s="136"/>
      <c r="SCG20" s="136"/>
      <c r="SCH20" s="136"/>
      <c r="SCI20" s="136"/>
      <c r="SCJ20" s="136"/>
      <c r="SCK20" s="136"/>
      <c r="SCL20" s="136"/>
      <c r="SCM20" s="136"/>
      <c r="SCN20" s="136"/>
      <c r="SCO20" s="136"/>
      <c r="SCP20" s="136"/>
      <c r="SCQ20" s="136"/>
      <c r="SCR20" s="136"/>
      <c r="SCS20" s="136"/>
      <c r="SCT20" s="136"/>
      <c r="SCU20" s="136"/>
      <c r="SCV20" s="136"/>
      <c r="SCW20" s="136"/>
      <c r="SCX20" s="136"/>
      <c r="SCY20" s="136"/>
      <c r="SCZ20" s="136"/>
      <c r="SDA20" s="136"/>
      <c r="SDB20" s="136"/>
      <c r="SDC20" s="136"/>
      <c r="SDD20" s="136"/>
      <c r="SDE20" s="136"/>
      <c r="SDF20" s="136"/>
      <c r="SDG20" s="136"/>
      <c r="SDH20" s="136"/>
      <c r="SDI20" s="136"/>
      <c r="SDJ20" s="136"/>
      <c r="SDK20" s="136"/>
      <c r="SDL20" s="136"/>
      <c r="SDM20" s="136"/>
      <c r="SDN20" s="136"/>
      <c r="SDO20" s="136"/>
      <c r="SDP20" s="136"/>
      <c r="SDQ20" s="136"/>
      <c r="SDR20" s="136"/>
      <c r="SDS20" s="136"/>
      <c r="SDT20" s="136"/>
      <c r="SDU20" s="136"/>
      <c r="SDV20" s="136"/>
      <c r="SDW20" s="136"/>
      <c r="SDX20" s="136"/>
      <c r="SDY20" s="136"/>
      <c r="SDZ20" s="136"/>
      <c r="SEA20" s="136"/>
      <c r="SEB20" s="136"/>
      <c r="SEC20" s="136"/>
      <c r="SED20" s="136"/>
      <c r="SEE20" s="136"/>
      <c r="SEF20" s="136"/>
      <c r="SEG20" s="136"/>
      <c r="SEH20" s="136"/>
      <c r="SEI20" s="136"/>
      <c r="SEJ20" s="136"/>
      <c r="SEK20" s="136"/>
      <c r="SEL20" s="136"/>
      <c r="SEM20" s="136"/>
      <c r="SEN20" s="136"/>
      <c r="SEO20" s="136"/>
      <c r="SEP20" s="136"/>
      <c r="SEQ20" s="136"/>
      <c r="SER20" s="136"/>
      <c r="SES20" s="136"/>
      <c r="SET20" s="136"/>
      <c r="SEU20" s="136"/>
      <c r="SEV20" s="136"/>
      <c r="SEW20" s="136"/>
      <c r="SEX20" s="136"/>
      <c r="SEY20" s="136"/>
      <c r="SEZ20" s="136"/>
      <c r="SFA20" s="136"/>
      <c r="SFB20" s="136"/>
      <c r="SFC20" s="136"/>
      <c r="SFD20" s="136"/>
      <c r="SFE20" s="136"/>
      <c r="SFF20" s="136"/>
      <c r="SFG20" s="136"/>
      <c r="SFH20" s="136"/>
      <c r="SFI20" s="136"/>
      <c r="SFJ20" s="136"/>
      <c r="SFK20" s="136"/>
      <c r="SFL20" s="136"/>
      <c r="SFM20" s="136"/>
      <c r="SFN20" s="136"/>
      <c r="SFO20" s="136"/>
      <c r="SFP20" s="136"/>
      <c r="SFQ20" s="136"/>
      <c r="SFR20" s="136"/>
      <c r="SFS20" s="136"/>
      <c r="SFT20" s="136"/>
      <c r="SFU20" s="136"/>
      <c r="SFV20" s="136"/>
      <c r="SFW20" s="136"/>
      <c r="SFX20" s="136"/>
      <c r="SFY20" s="136"/>
      <c r="SFZ20" s="136"/>
      <c r="SGA20" s="136"/>
      <c r="SGB20" s="136"/>
      <c r="SGC20" s="136"/>
      <c r="SGD20" s="136"/>
      <c r="SGE20" s="136"/>
      <c r="SGF20" s="136"/>
      <c r="SGG20" s="136"/>
      <c r="SGH20" s="136"/>
      <c r="SGI20" s="136"/>
      <c r="SGJ20" s="136"/>
      <c r="SGK20" s="136"/>
      <c r="SGL20" s="136"/>
      <c r="SGM20" s="136"/>
      <c r="SGN20" s="136"/>
      <c r="SGO20" s="136"/>
      <c r="SGP20" s="136"/>
      <c r="SGQ20" s="136"/>
      <c r="SGR20" s="136"/>
      <c r="SGS20" s="136"/>
      <c r="SGT20" s="136"/>
      <c r="SGU20" s="136"/>
      <c r="SGV20" s="136"/>
      <c r="SGW20" s="136"/>
      <c r="SGX20" s="136"/>
      <c r="SGY20" s="136"/>
      <c r="SGZ20" s="136"/>
      <c r="SHA20" s="136"/>
      <c r="SHB20" s="136"/>
      <c r="SHC20" s="136"/>
      <c r="SHD20" s="136"/>
      <c r="SHE20" s="136"/>
      <c r="SHF20" s="136"/>
      <c r="SHG20" s="136"/>
      <c r="SHH20" s="136"/>
      <c r="SHI20" s="136"/>
      <c r="SHJ20" s="136"/>
      <c r="SHK20" s="136"/>
      <c r="SHL20" s="136"/>
      <c r="SHM20" s="136"/>
      <c r="SHN20" s="136"/>
      <c r="SHO20" s="136"/>
      <c r="SHP20" s="136"/>
      <c r="SHQ20" s="136"/>
      <c r="SHR20" s="136"/>
      <c r="SHS20" s="136"/>
      <c r="SHT20" s="136"/>
      <c r="SHU20" s="136"/>
      <c r="SHV20" s="136"/>
      <c r="SHW20" s="136"/>
      <c r="SHX20" s="136"/>
      <c r="SHY20" s="136"/>
      <c r="SHZ20" s="136"/>
      <c r="SIA20" s="136"/>
      <c r="SIB20" s="136"/>
      <c r="SIC20" s="136"/>
      <c r="SID20" s="136"/>
      <c r="SIE20" s="136"/>
      <c r="SIF20" s="136"/>
      <c r="SIG20" s="136"/>
      <c r="SIH20" s="136"/>
      <c r="SII20" s="136"/>
      <c r="SIJ20" s="136"/>
      <c r="SIK20" s="136"/>
      <c r="SIL20" s="136"/>
      <c r="SIM20" s="136"/>
      <c r="SIN20" s="136"/>
      <c r="SIO20" s="136"/>
      <c r="SIP20" s="136"/>
      <c r="SIQ20" s="136"/>
      <c r="SIR20" s="136"/>
      <c r="SIS20" s="136"/>
      <c r="SIT20" s="136"/>
      <c r="SIU20" s="136"/>
      <c r="SIV20" s="136"/>
      <c r="SIW20" s="136"/>
      <c r="SIX20" s="136"/>
      <c r="SIY20" s="136"/>
      <c r="SIZ20" s="136"/>
      <c r="SJA20" s="136"/>
      <c r="SJB20" s="136"/>
      <c r="SJC20" s="136"/>
      <c r="SJD20" s="136"/>
      <c r="SJE20" s="136"/>
      <c r="SJF20" s="136"/>
      <c r="SJG20" s="136"/>
      <c r="SJH20" s="136"/>
      <c r="SJI20" s="136"/>
      <c r="SJJ20" s="136"/>
      <c r="SJK20" s="136"/>
      <c r="SJL20" s="136"/>
      <c r="SJM20" s="136"/>
      <c r="SJN20" s="136"/>
      <c r="SJO20" s="136"/>
      <c r="SJP20" s="136"/>
      <c r="SJQ20" s="136"/>
      <c r="SJR20" s="136"/>
      <c r="SJS20" s="136"/>
      <c r="SJT20" s="136"/>
      <c r="SJU20" s="136"/>
      <c r="SJV20" s="136"/>
      <c r="SJW20" s="136"/>
      <c r="SJX20" s="136"/>
      <c r="SJY20" s="136"/>
      <c r="SJZ20" s="136"/>
      <c r="SKA20" s="136"/>
      <c r="SKB20" s="136"/>
      <c r="SKC20" s="136"/>
      <c r="SKD20" s="136"/>
      <c r="SKE20" s="136"/>
      <c r="SKF20" s="136"/>
      <c r="SKG20" s="136"/>
      <c r="SKH20" s="136"/>
      <c r="SKI20" s="136"/>
      <c r="SKJ20" s="136"/>
      <c r="SKK20" s="136"/>
      <c r="SKL20" s="136"/>
      <c r="SKM20" s="136"/>
      <c r="SKN20" s="136"/>
      <c r="SKO20" s="136"/>
      <c r="SKP20" s="136"/>
      <c r="SKQ20" s="136"/>
      <c r="SKR20" s="136"/>
      <c r="SKS20" s="136"/>
      <c r="SKT20" s="136"/>
      <c r="SKU20" s="136"/>
      <c r="SKV20" s="136"/>
      <c r="SKW20" s="136"/>
      <c r="SKX20" s="136"/>
      <c r="SKY20" s="136"/>
      <c r="SKZ20" s="136"/>
      <c r="SLA20" s="136"/>
      <c r="SLB20" s="136"/>
      <c r="SLC20" s="136"/>
      <c r="SLD20" s="136"/>
      <c r="SLE20" s="136"/>
      <c r="SLF20" s="136"/>
      <c r="SLG20" s="136"/>
      <c r="SLH20" s="136"/>
      <c r="SLI20" s="136"/>
      <c r="SLJ20" s="136"/>
      <c r="SLK20" s="136"/>
      <c r="SLL20" s="136"/>
      <c r="SLM20" s="136"/>
      <c r="SLN20" s="136"/>
      <c r="SLO20" s="136"/>
      <c r="SLP20" s="136"/>
      <c r="SLQ20" s="136"/>
      <c r="SLR20" s="136"/>
      <c r="SLS20" s="136"/>
      <c r="SLT20" s="136"/>
      <c r="SLU20" s="136"/>
      <c r="SLV20" s="136"/>
      <c r="SLW20" s="136"/>
      <c r="SLX20" s="136"/>
      <c r="SLY20" s="136"/>
      <c r="SLZ20" s="136"/>
      <c r="SMA20" s="136"/>
      <c r="SMB20" s="136"/>
      <c r="SMC20" s="136"/>
      <c r="SMD20" s="136"/>
      <c r="SME20" s="136"/>
      <c r="SMF20" s="136"/>
      <c r="SMG20" s="136"/>
      <c r="SMH20" s="136"/>
      <c r="SMI20" s="136"/>
      <c r="SMJ20" s="136"/>
      <c r="SMK20" s="136"/>
      <c r="SML20" s="136"/>
      <c r="SMM20" s="136"/>
      <c r="SMN20" s="136"/>
      <c r="SMO20" s="136"/>
      <c r="SMP20" s="136"/>
      <c r="SMQ20" s="136"/>
      <c r="SMR20" s="136"/>
      <c r="SMS20" s="136"/>
      <c r="SMT20" s="136"/>
      <c r="SMU20" s="136"/>
      <c r="SMV20" s="136"/>
      <c r="SMW20" s="136"/>
      <c r="SMX20" s="136"/>
      <c r="SMY20" s="136"/>
      <c r="SMZ20" s="136"/>
      <c r="SNA20" s="136"/>
      <c r="SNB20" s="136"/>
      <c r="SNC20" s="136"/>
      <c r="SND20" s="136"/>
      <c r="SNE20" s="136"/>
      <c r="SNF20" s="136"/>
      <c r="SNG20" s="136"/>
      <c r="SNH20" s="136"/>
      <c r="SNI20" s="136"/>
      <c r="SNJ20" s="136"/>
      <c r="SNK20" s="136"/>
      <c r="SNL20" s="136"/>
      <c r="SNM20" s="136"/>
      <c r="SNN20" s="136"/>
      <c r="SNO20" s="136"/>
      <c r="SNP20" s="136"/>
      <c r="SNQ20" s="136"/>
      <c r="SNR20" s="136"/>
      <c r="SNS20" s="136"/>
      <c r="SNT20" s="136"/>
      <c r="SNU20" s="136"/>
      <c r="SNV20" s="136"/>
      <c r="SNW20" s="136"/>
      <c r="SNX20" s="136"/>
      <c r="SNY20" s="136"/>
      <c r="SNZ20" s="136"/>
      <c r="SOA20" s="136"/>
      <c r="SOB20" s="136"/>
      <c r="SOC20" s="136"/>
      <c r="SOD20" s="136"/>
      <c r="SOE20" s="136"/>
      <c r="SOF20" s="136"/>
      <c r="SOG20" s="136"/>
      <c r="SOH20" s="136"/>
      <c r="SOI20" s="136"/>
      <c r="SOJ20" s="136"/>
      <c r="SOK20" s="136"/>
      <c r="SOL20" s="136"/>
      <c r="SOM20" s="136"/>
      <c r="SON20" s="136"/>
      <c r="SOO20" s="136"/>
      <c r="SOP20" s="136"/>
      <c r="SOQ20" s="136"/>
      <c r="SOR20" s="136"/>
      <c r="SOS20" s="136"/>
      <c r="SOT20" s="136"/>
      <c r="SOU20" s="136"/>
      <c r="SOV20" s="136"/>
      <c r="SOW20" s="136"/>
      <c r="SOX20" s="136"/>
      <c r="SOY20" s="136"/>
      <c r="SOZ20" s="136"/>
      <c r="SPA20" s="136"/>
      <c r="SPB20" s="136"/>
      <c r="SPC20" s="136"/>
      <c r="SPD20" s="136"/>
      <c r="SPE20" s="136"/>
      <c r="SPF20" s="136"/>
      <c r="SPG20" s="136"/>
      <c r="SPH20" s="136"/>
      <c r="SPI20" s="136"/>
      <c r="SPJ20" s="136"/>
      <c r="SPK20" s="136"/>
      <c r="SPL20" s="136"/>
      <c r="SPM20" s="136"/>
      <c r="SPN20" s="136"/>
      <c r="SPO20" s="136"/>
      <c r="SPP20" s="136"/>
      <c r="SPQ20" s="136"/>
      <c r="SPR20" s="136"/>
      <c r="SPS20" s="136"/>
      <c r="SPT20" s="136"/>
      <c r="SPU20" s="136"/>
      <c r="SPV20" s="136"/>
      <c r="SPW20" s="136"/>
      <c r="SPX20" s="136"/>
      <c r="SPY20" s="136"/>
      <c r="SPZ20" s="136"/>
      <c r="SQA20" s="136"/>
      <c r="SQB20" s="136"/>
      <c r="SQC20" s="136"/>
      <c r="SQD20" s="136"/>
      <c r="SQE20" s="136"/>
      <c r="SQF20" s="136"/>
      <c r="SQG20" s="136"/>
      <c r="SQH20" s="136"/>
      <c r="SQI20" s="136"/>
      <c r="SQJ20" s="136"/>
      <c r="SQK20" s="136"/>
      <c r="SQL20" s="136"/>
      <c r="SQM20" s="136"/>
      <c r="SQN20" s="136"/>
      <c r="SQO20" s="136"/>
      <c r="SQP20" s="136"/>
      <c r="SQQ20" s="136"/>
      <c r="SQR20" s="136"/>
      <c r="SQS20" s="136"/>
      <c r="SQT20" s="136"/>
      <c r="SQU20" s="136"/>
      <c r="SQV20" s="136"/>
      <c r="SQW20" s="136"/>
      <c r="SQX20" s="136"/>
      <c r="SQY20" s="136"/>
      <c r="SQZ20" s="136"/>
      <c r="SRA20" s="136"/>
      <c r="SRB20" s="136"/>
      <c r="SRC20" s="136"/>
      <c r="SRD20" s="136"/>
      <c r="SRE20" s="136"/>
      <c r="SRF20" s="136"/>
      <c r="SRG20" s="136"/>
      <c r="SRH20" s="136"/>
      <c r="SRI20" s="136"/>
      <c r="SRJ20" s="136"/>
      <c r="SRK20" s="136"/>
      <c r="SRL20" s="136"/>
      <c r="SRM20" s="136"/>
      <c r="SRN20" s="136"/>
      <c r="SRO20" s="136"/>
      <c r="SRP20" s="136"/>
      <c r="SRQ20" s="136"/>
      <c r="SRR20" s="136"/>
      <c r="SRS20" s="136"/>
      <c r="SRT20" s="136"/>
      <c r="SRU20" s="136"/>
      <c r="SRV20" s="136"/>
      <c r="SRW20" s="136"/>
      <c r="SRX20" s="136"/>
      <c r="SRY20" s="136"/>
      <c r="SRZ20" s="136"/>
      <c r="SSA20" s="136"/>
      <c r="SSB20" s="136"/>
      <c r="SSC20" s="136"/>
      <c r="SSD20" s="136"/>
      <c r="SSE20" s="136"/>
      <c r="SSF20" s="136"/>
      <c r="SSG20" s="136"/>
      <c r="SSH20" s="136"/>
      <c r="SSI20" s="136"/>
      <c r="SSJ20" s="136"/>
      <c r="SSK20" s="136"/>
      <c r="SSL20" s="136"/>
      <c r="SSM20" s="136"/>
      <c r="SSN20" s="136"/>
      <c r="SSO20" s="136"/>
      <c r="SSP20" s="136"/>
      <c r="SSQ20" s="136"/>
      <c r="SSR20" s="136"/>
      <c r="SSS20" s="136"/>
      <c r="SST20" s="136"/>
      <c r="SSU20" s="136"/>
      <c r="SSV20" s="136"/>
      <c r="SSW20" s="136"/>
      <c r="SSX20" s="136"/>
      <c r="SSY20" s="136"/>
      <c r="SSZ20" s="136"/>
      <c r="STA20" s="136"/>
      <c r="STB20" s="136"/>
      <c r="STC20" s="136"/>
      <c r="STD20" s="136"/>
      <c r="STE20" s="136"/>
      <c r="STF20" s="136"/>
      <c r="STG20" s="136"/>
      <c r="STH20" s="136"/>
      <c r="STI20" s="136"/>
      <c r="STJ20" s="136"/>
      <c r="STK20" s="136"/>
      <c r="STL20" s="136"/>
      <c r="STM20" s="136"/>
      <c r="STN20" s="136"/>
      <c r="STO20" s="136"/>
      <c r="STP20" s="136"/>
      <c r="STQ20" s="136"/>
      <c r="STR20" s="136"/>
      <c r="STS20" s="136"/>
      <c r="STT20" s="136"/>
      <c r="STU20" s="136"/>
      <c r="STV20" s="136"/>
      <c r="STW20" s="136"/>
      <c r="STX20" s="136"/>
      <c r="STY20" s="136"/>
      <c r="STZ20" s="136"/>
      <c r="SUA20" s="136"/>
      <c r="SUB20" s="136"/>
      <c r="SUC20" s="136"/>
      <c r="SUD20" s="136"/>
      <c r="SUE20" s="136"/>
      <c r="SUF20" s="136"/>
      <c r="SUG20" s="136"/>
      <c r="SUH20" s="136"/>
      <c r="SUI20" s="136"/>
      <c r="SUJ20" s="136"/>
      <c r="SUK20" s="136"/>
      <c r="SUL20" s="136"/>
      <c r="SUM20" s="136"/>
      <c r="SUN20" s="136"/>
      <c r="SUO20" s="136"/>
      <c r="SUP20" s="136"/>
      <c r="SUQ20" s="136"/>
      <c r="SUR20" s="136"/>
      <c r="SUS20" s="136"/>
      <c r="SUT20" s="136"/>
      <c r="SUU20" s="136"/>
      <c r="SUV20" s="136"/>
      <c r="SUW20" s="136"/>
      <c r="SUX20" s="136"/>
      <c r="SUY20" s="136"/>
      <c r="SUZ20" s="136"/>
      <c r="SVA20" s="136"/>
      <c r="SVB20" s="136"/>
      <c r="SVC20" s="136"/>
      <c r="SVD20" s="136"/>
      <c r="SVE20" s="136"/>
      <c r="SVF20" s="136"/>
      <c r="SVG20" s="136"/>
      <c r="SVH20" s="136"/>
      <c r="SVI20" s="136"/>
      <c r="SVJ20" s="136"/>
      <c r="SVK20" s="136"/>
      <c r="SVL20" s="136"/>
      <c r="SVM20" s="136"/>
      <c r="SVN20" s="136"/>
      <c r="SVO20" s="136"/>
      <c r="SVP20" s="136"/>
      <c r="SVQ20" s="136"/>
      <c r="SVR20" s="136"/>
      <c r="SVS20" s="136"/>
      <c r="SVT20" s="136"/>
      <c r="SVU20" s="136"/>
      <c r="SVV20" s="136"/>
      <c r="SVW20" s="136"/>
      <c r="SVX20" s="136"/>
      <c r="SVY20" s="136"/>
      <c r="SVZ20" s="136"/>
      <c r="SWA20" s="136"/>
      <c r="SWB20" s="136"/>
      <c r="SWC20" s="136"/>
      <c r="SWD20" s="136"/>
      <c r="SWE20" s="136"/>
      <c r="SWF20" s="136"/>
      <c r="SWG20" s="136"/>
      <c r="SWH20" s="136"/>
      <c r="SWI20" s="136"/>
      <c r="SWJ20" s="136"/>
      <c r="SWK20" s="136"/>
      <c r="SWL20" s="136"/>
      <c r="SWM20" s="136"/>
      <c r="SWN20" s="136"/>
      <c r="SWO20" s="136"/>
      <c r="SWP20" s="136"/>
      <c r="SWQ20" s="136"/>
      <c r="SWR20" s="136"/>
      <c r="SWS20" s="136"/>
      <c r="SWT20" s="136"/>
      <c r="SWU20" s="136"/>
      <c r="SWV20" s="136"/>
      <c r="SWW20" s="136"/>
      <c r="SWX20" s="136"/>
      <c r="SWY20" s="136"/>
      <c r="SWZ20" s="136"/>
      <c r="SXA20" s="136"/>
      <c r="SXB20" s="136"/>
      <c r="SXC20" s="136"/>
      <c r="SXD20" s="136"/>
      <c r="SXE20" s="136"/>
      <c r="SXF20" s="136"/>
      <c r="SXG20" s="136"/>
      <c r="SXH20" s="136"/>
      <c r="SXI20" s="136"/>
      <c r="SXJ20" s="136"/>
      <c r="SXK20" s="136"/>
      <c r="SXL20" s="136"/>
      <c r="SXM20" s="136"/>
      <c r="SXN20" s="136"/>
      <c r="SXO20" s="136"/>
      <c r="SXP20" s="136"/>
      <c r="SXQ20" s="136"/>
      <c r="SXR20" s="136"/>
      <c r="SXS20" s="136"/>
      <c r="SXT20" s="136"/>
      <c r="SXU20" s="136"/>
      <c r="SXV20" s="136"/>
      <c r="SXW20" s="136"/>
      <c r="SXX20" s="136"/>
      <c r="SXY20" s="136"/>
      <c r="SXZ20" s="136"/>
      <c r="SYA20" s="136"/>
      <c r="SYB20" s="136"/>
      <c r="SYC20" s="136"/>
      <c r="SYD20" s="136"/>
      <c r="SYE20" s="136"/>
      <c r="SYF20" s="136"/>
      <c r="SYG20" s="136"/>
      <c r="SYH20" s="136"/>
      <c r="SYI20" s="136"/>
      <c r="SYJ20" s="136"/>
      <c r="SYK20" s="136"/>
      <c r="SYL20" s="136"/>
      <c r="SYM20" s="136"/>
      <c r="SYN20" s="136"/>
      <c r="SYO20" s="136"/>
      <c r="SYP20" s="136"/>
      <c r="SYQ20" s="136"/>
      <c r="SYR20" s="136"/>
      <c r="SYS20" s="136"/>
      <c r="SYT20" s="136"/>
      <c r="SYU20" s="136"/>
      <c r="SYV20" s="136"/>
      <c r="SYW20" s="136"/>
      <c r="SYX20" s="136"/>
      <c r="SYY20" s="136"/>
      <c r="SYZ20" s="136"/>
      <c r="SZA20" s="136"/>
      <c r="SZB20" s="136"/>
      <c r="SZC20" s="136"/>
      <c r="SZD20" s="136"/>
      <c r="SZE20" s="136"/>
      <c r="SZF20" s="136"/>
      <c r="SZG20" s="136"/>
      <c r="SZH20" s="136"/>
      <c r="SZI20" s="136"/>
      <c r="SZJ20" s="136"/>
      <c r="SZK20" s="136"/>
      <c r="SZL20" s="136"/>
      <c r="SZM20" s="136"/>
      <c r="SZN20" s="136"/>
      <c r="SZO20" s="136"/>
      <c r="SZP20" s="136"/>
      <c r="SZQ20" s="136"/>
      <c r="SZR20" s="136"/>
      <c r="SZS20" s="136"/>
      <c r="SZT20" s="136"/>
      <c r="SZU20" s="136"/>
      <c r="SZV20" s="136"/>
      <c r="SZW20" s="136"/>
      <c r="SZX20" s="136"/>
      <c r="SZY20" s="136"/>
      <c r="SZZ20" s="136"/>
      <c r="TAA20" s="136"/>
      <c r="TAB20" s="136"/>
      <c r="TAC20" s="136"/>
      <c r="TAD20" s="136"/>
      <c r="TAE20" s="136"/>
      <c r="TAF20" s="136"/>
      <c r="TAG20" s="136"/>
      <c r="TAH20" s="136"/>
      <c r="TAI20" s="136"/>
      <c r="TAJ20" s="136"/>
      <c r="TAK20" s="136"/>
      <c r="TAL20" s="136"/>
      <c r="TAM20" s="136"/>
      <c r="TAN20" s="136"/>
      <c r="TAO20" s="136"/>
      <c r="TAP20" s="136"/>
      <c r="TAQ20" s="136"/>
      <c r="TAR20" s="136"/>
      <c r="TAS20" s="136"/>
      <c r="TAT20" s="136"/>
      <c r="TAU20" s="136"/>
      <c r="TAV20" s="136"/>
      <c r="TAW20" s="136"/>
      <c r="TAX20" s="136"/>
      <c r="TAY20" s="136"/>
      <c r="TAZ20" s="136"/>
      <c r="TBA20" s="136"/>
      <c r="TBB20" s="136"/>
      <c r="TBC20" s="136"/>
      <c r="TBD20" s="136"/>
      <c r="TBE20" s="136"/>
      <c r="TBF20" s="136"/>
      <c r="TBG20" s="136"/>
      <c r="TBH20" s="136"/>
      <c r="TBI20" s="136"/>
      <c r="TBJ20" s="136"/>
      <c r="TBK20" s="136"/>
      <c r="TBL20" s="136"/>
      <c r="TBM20" s="136"/>
      <c r="TBN20" s="136"/>
      <c r="TBO20" s="136"/>
      <c r="TBP20" s="136"/>
      <c r="TBQ20" s="136"/>
      <c r="TBR20" s="136"/>
      <c r="TBS20" s="136"/>
      <c r="TBT20" s="136"/>
      <c r="TBU20" s="136"/>
      <c r="TBV20" s="136"/>
      <c r="TBW20" s="136"/>
      <c r="TBX20" s="136"/>
      <c r="TBY20" s="136"/>
      <c r="TBZ20" s="136"/>
      <c r="TCA20" s="136"/>
      <c r="TCB20" s="136"/>
      <c r="TCC20" s="136"/>
      <c r="TCD20" s="136"/>
      <c r="TCE20" s="136"/>
      <c r="TCF20" s="136"/>
      <c r="TCG20" s="136"/>
      <c r="TCH20" s="136"/>
      <c r="TCI20" s="136"/>
      <c r="TCJ20" s="136"/>
      <c r="TCK20" s="136"/>
      <c r="TCL20" s="136"/>
      <c r="TCM20" s="136"/>
      <c r="TCN20" s="136"/>
      <c r="TCO20" s="136"/>
      <c r="TCP20" s="136"/>
      <c r="TCQ20" s="136"/>
      <c r="TCR20" s="136"/>
      <c r="TCS20" s="136"/>
      <c r="TCT20" s="136"/>
      <c r="TCU20" s="136"/>
      <c r="TCV20" s="136"/>
      <c r="TCW20" s="136"/>
      <c r="TCX20" s="136"/>
      <c r="TCY20" s="136"/>
      <c r="TCZ20" s="136"/>
      <c r="TDA20" s="136"/>
      <c r="TDB20" s="136"/>
      <c r="TDC20" s="136"/>
      <c r="TDD20" s="136"/>
      <c r="TDE20" s="136"/>
      <c r="TDF20" s="136"/>
      <c r="TDG20" s="136"/>
      <c r="TDH20" s="136"/>
      <c r="TDI20" s="136"/>
      <c r="TDJ20" s="136"/>
      <c r="TDK20" s="136"/>
      <c r="TDL20" s="136"/>
      <c r="TDM20" s="136"/>
      <c r="TDN20" s="136"/>
      <c r="TDO20" s="136"/>
      <c r="TDP20" s="136"/>
      <c r="TDQ20" s="136"/>
      <c r="TDR20" s="136"/>
      <c r="TDS20" s="136"/>
      <c r="TDT20" s="136"/>
      <c r="TDU20" s="136"/>
      <c r="TDV20" s="136"/>
      <c r="TDW20" s="136"/>
      <c r="TDX20" s="136"/>
      <c r="TDY20" s="136"/>
      <c r="TDZ20" s="136"/>
      <c r="TEA20" s="136"/>
      <c r="TEB20" s="136"/>
      <c r="TEC20" s="136"/>
      <c r="TED20" s="136"/>
      <c r="TEE20" s="136"/>
      <c r="TEF20" s="136"/>
      <c r="TEG20" s="136"/>
      <c r="TEH20" s="136"/>
      <c r="TEI20" s="136"/>
      <c r="TEJ20" s="136"/>
      <c r="TEK20" s="136"/>
      <c r="TEL20" s="136"/>
      <c r="TEM20" s="136"/>
      <c r="TEN20" s="136"/>
      <c r="TEO20" s="136"/>
      <c r="TEP20" s="136"/>
      <c r="TEQ20" s="136"/>
      <c r="TER20" s="136"/>
      <c r="TES20" s="136"/>
      <c r="TET20" s="136"/>
      <c r="TEU20" s="136"/>
      <c r="TEV20" s="136"/>
      <c r="TEW20" s="136"/>
      <c r="TEX20" s="136"/>
      <c r="TEY20" s="136"/>
      <c r="TEZ20" s="136"/>
      <c r="TFA20" s="136"/>
      <c r="TFB20" s="136"/>
      <c r="TFC20" s="136"/>
      <c r="TFD20" s="136"/>
      <c r="TFE20" s="136"/>
      <c r="TFF20" s="136"/>
      <c r="TFG20" s="136"/>
      <c r="TFH20" s="136"/>
      <c r="TFI20" s="136"/>
      <c r="TFJ20" s="136"/>
      <c r="TFK20" s="136"/>
      <c r="TFL20" s="136"/>
      <c r="TFM20" s="136"/>
      <c r="TFN20" s="136"/>
      <c r="TFO20" s="136"/>
      <c r="TFP20" s="136"/>
      <c r="TFQ20" s="136"/>
      <c r="TFR20" s="136"/>
      <c r="TFS20" s="136"/>
      <c r="TFT20" s="136"/>
      <c r="TFU20" s="136"/>
      <c r="TFV20" s="136"/>
      <c r="TFW20" s="136"/>
      <c r="TFX20" s="136"/>
      <c r="TFY20" s="136"/>
      <c r="TFZ20" s="136"/>
      <c r="TGA20" s="136"/>
      <c r="TGB20" s="136"/>
      <c r="TGC20" s="136"/>
      <c r="TGD20" s="136"/>
      <c r="TGE20" s="136"/>
      <c r="TGF20" s="136"/>
      <c r="TGG20" s="136"/>
      <c r="TGH20" s="136"/>
      <c r="TGI20" s="136"/>
      <c r="TGJ20" s="136"/>
      <c r="TGK20" s="136"/>
      <c r="TGL20" s="136"/>
      <c r="TGM20" s="136"/>
      <c r="TGN20" s="136"/>
      <c r="TGO20" s="136"/>
      <c r="TGP20" s="136"/>
      <c r="TGQ20" s="136"/>
      <c r="TGR20" s="136"/>
      <c r="TGS20" s="136"/>
      <c r="TGT20" s="136"/>
      <c r="TGU20" s="136"/>
      <c r="TGV20" s="136"/>
      <c r="TGW20" s="136"/>
      <c r="TGX20" s="136"/>
      <c r="TGY20" s="136"/>
      <c r="TGZ20" s="136"/>
      <c r="THA20" s="136"/>
      <c r="THB20" s="136"/>
      <c r="THC20" s="136"/>
      <c r="THD20" s="136"/>
      <c r="THE20" s="136"/>
      <c r="THF20" s="136"/>
      <c r="THG20" s="136"/>
      <c r="THH20" s="136"/>
      <c r="THI20" s="136"/>
      <c r="THJ20" s="136"/>
      <c r="THK20" s="136"/>
      <c r="THL20" s="136"/>
      <c r="THM20" s="136"/>
      <c r="THN20" s="136"/>
      <c r="THO20" s="136"/>
      <c r="THP20" s="136"/>
      <c r="THQ20" s="136"/>
      <c r="THR20" s="136"/>
      <c r="THS20" s="136"/>
      <c r="THT20" s="136"/>
      <c r="THU20" s="136"/>
      <c r="THV20" s="136"/>
      <c r="THW20" s="136"/>
      <c r="THX20" s="136"/>
      <c r="THY20" s="136"/>
      <c r="THZ20" s="136"/>
      <c r="TIA20" s="136"/>
      <c r="TIB20" s="136"/>
      <c r="TIC20" s="136"/>
      <c r="TID20" s="136"/>
      <c r="TIE20" s="136"/>
      <c r="TIF20" s="136"/>
      <c r="TIG20" s="136"/>
      <c r="TIH20" s="136"/>
      <c r="TII20" s="136"/>
      <c r="TIJ20" s="136"/>
      <c r="TIK20" s="136"/>
      <c r="TIL20" s="136"/>
      <c r="TIM20" s="136"/>
      <c r="TIN20" s="136"/>
      <c r="TIO20" s="136"/>
      <c r="TIP20" s="136"/>
      <c r="TIQ20" s="136"/>
      <c r="TIR20" s="136"/>
      <c r="TIS20" s="136"/>
      <c r="TIT20" s="136"/>
      <c r="TIU20" s="136"/>
      <c r="TIV20" s="136"/>
      <c r="TIW20" s="136"/>
      <c r="TIX20" s="136"/>
      <c r="TIY20" s="136"/>
      <c r="TIZ20" s="136"/>
      <c r="TJA20" s="136"/>
      <c r="TJB20" s="136"/>
      <c r="TJC20" s="136"/>
      <c r="TJD20" s="136"/>
      <c r="TJE20" s="136"/>
      <c r="TJF20" s="136"/>
      <c r="TJG20" s="136"/>
      <c r="TJH20" s="136"/>
      <c r="TJI20" s="136"/>
      <c r="TJJ20" s="136"/>
      <c r="TJK20" s="136"/>
      <c r="TJL20" s="136"/>
      <c r="TJM20" s="136"/>
      <c r="TJN20" s="136"/>
      <c r="TJO20" s="136"/>
      <c r="TJP20" s="136"/>
      <c r="TJQ20" s="136"/>
      <c r="TJR20" s="136"/>
      <c r="TJS20" s="136"/>
      <c r="TJT20" s="136"/>
      <c r="TJU20" s="136"/>
      <c r="TJV20" s="136"/>
      <c r="TJW20" s="136"/>
      <c r="TJX20" s="136"/>
      <c r="TJY20" s="136"/>
      <c r="TJZ20" s="136"/>
      <c r="TKA20" s="136"/>
      <c r="TKB20" s="136"/>
      <c r="TKC20" s="136"/>
      <c r="TKD20" s="136"/>
      <c r="TKE20" s="136"/>
      <c r="TKF20" s="136"/>
      <c r="TKG20" s="136"/>
      <c r="TKH20" s="136"/>
      <c r="TKI20" s="136"/>
      <c r="TKJ20" s="136"/>
      <c r="TKK20" s="136"/>
      <c r="TKL20" s="136"/>
      <c r="TKM20" s="136"/>
      <c r="TKN20" s="136"/>
      <c r="TKO20" s="136"/>
      <c r="TKP20" s="136"/>
      <c r="TKQ20" s="136"/>
      <c r="TKR20" s="136"/>
      <c r="TKS20" s="136"/>
      <c r="TKT20" s="136"/>
      <c r="TKU20" s="136"/>
      <c r="TKV20" s="136"/>
      <c r="TKW20" s="136"/>
      <c r="TKX20" s="136"/>
      <c r="TKY20" s="136"/>
      <c r="TKZ20" s="136"/>
      <c r="TLA20" s="136"/>
      <c r="TLB20" s="136"/>
      <c r="TLC20" s="136"/>
      <c r="TLD20" s="136"/>
      <c r="TLE20" s="136"/>
      <c r="TLF20" s="136"/>
      <c r="TLG20" s="136"/>
      <c r="TLH20" s="136"/>
      <c r="TLI20" s="136"/>
      <c r="TLJ20" s="136"/>
      <c r="TLK20" s="136"/>
      <c r="TLL20" s="136"/>
      <c r="TLM20" s="136"/>
      <c r="TLN20" s="136"/>
      <c r="TLO20" s="136"/>
      <c r="TLP20" s="136"/>
      <c r="TLQ20" s="136"/>
      <c r="TLR20" s="136"/>
      <c r="TLS20" s="136"/>
      <c r="TLT20" s="136"/>
      <c r="TLU20" s="136"/>
      <c r="TLV20" s="136"/>
      <c r="TLW20" s="136"/>
      <c r="TLX20" s="136"/>
      <c r="TLY20" s="136"/>
      <c r="TLZ20" s="136"/>
      <c r="TMA20" s="136"/>
      <c r="TMB20" s="136"/>
      <c r="TMC20" s="136"/>
      <c r="TMD20" s="136"/>
      <c r="TME20" s="136"/>
      <c r="TMF20" s="136"/>
      <c r="TMG20" s="136"/>
      <c r="TMH20" s="136"/>
      <c r="TMI20" s="136"/>
      <c r="TMJ20" s="136"/>
      <c r="TMK20" s="136"/>
      <c r="TML20" s="136"/>
      <c r="TMM20" s="136"/>
      <c r="TMN20" s="136"/>
      <c r="TMO20" s="136"/>
      <c r="TMP20" s="136"/>
      <c r="TMQ20" s="136"/>
      <c r="TMR20" s="136"/>
      <c r="TMS20" s="136"/>
      <c r="TMT20" s="136"/>
      <c r="TMU20" s="136"/>
      <c r="TMV20" s="136"/>
      <c r="TMW20" s="136"/>
      <c r="TMX20" s="136"/>
      <c r="TMY20" s="136"/>
      <c r="TMZ20" s="136"/>
      <c r="TNA20" s="136"/>
      <c r="TNB20" s="136"/>
      <c r="TNC20" s="136"/>
      <c r="TND20" s="136"/>
      <c r="TNE20" s="136"/>
      <c r="TNF20" s="136"/>
      <c r="TNG20" s="136"/>
      <c r="TNH20" s="136"/>
      <c r="TNI20" s="136"/>
      <c r="TNJ20" s="136"/>
      <c r="TNK20" s="136"/>
      <c r="TNL20" s="136"/>
      <c r="TNM20" s="136"/>
      <c r="TNN20" s="136"/>
      <c r="TNO20" s="136"/>
      <c r="TNP20" s="136"/>
      <c r="TNQ20" s="136"/>
      <c r="TNR20" s="136"/>
      <c r="TNS20" s="136"/>
      <c r="TNT20" s="136"/>
      <c r="TNU20" s="136"/>
      <c r="TNV20" s="136"/>
      <c r="TNW20" s="136"/>
      <c r="TNX20" s="136"/>
      <c r="TNY20" s="136"/>
      <c r="TNZ20" s="136"/>
      <c r="TOA20" s="136"/>
      <c r="TOB20" s="136"/>
      <c r="TOC20" s="136"/>
      <c r="TOD20" s="136"/>
      <c r="TOE20" s="136"/>
      <c r="TOF20" s="136"/>
      <c r="TOG20" s="136"/>
      <c r="TOH20" s="136"/>
      <c r="TOI20" s="136"/>
      <c r="TOJ20" s="136"/>
      <c r="TOK20" s="136"/>
      <c r="TOL20" s="136"/>
      <c r="TOM20" s="136"/>
      <c r="TON20" s="136"/>
      <c r="TOO20" s="136"/>
      <c r="TOP20" s="136"/>
      <c r="TOQ20" s="136"/>
      <c r="TOR20" s="136"/>
      <c r="TOS20" s="136"/>
      <c r="TOT20" s="136"/>
      <c r="TOU20" s="136"/>
      <c r="TOV20" s="136"/>
      <c r="TOW20" s="136"/>
      <c r="TOX20" s="136"/>
      <c r="TOY20" s="136"/>
      <c r="TOZ20" s="136"/>
      <c r="TPA20" s="136"/>
      <c r="TPB20" s="136"/>
      <c r="TPC20" s="136"/>
      <c r="TPD20" s="136"/>
      <c r="TPE20" s="136"/>
      <c r="TPF20" s="136"/>
      <c r="TPG20" s="136"/>
      <c r="TPH20" s="136"/>
      <c r="TPI20" s="136"/>
      <c r="TPJ20" s="136"/>
      <c r="TPK20" s="136"/>
      <c r="TPL20" s="136"/>
      <c r="TPM20" s="136"/>
      <c r="TPN20" s="136"/>
      <c r="TPO20" s="136"/>
      <c r="TPP20" s="136"/>
      <c r="TPQ20" s="136"/>
      <c r="TPR20" s="136"/>
      <c r="TPS20" s="136"/>
      <c r="TPT20" s="136"/>
      <c r="TPU20" s="136"/>
      <c r="TPV20" s="136"/>
      <c r="TPW20" s="136"/>
      <c r="TPX20" s="136"/>
      <c r="TPY20" s="136"/>
      <c r="TPZ20" s="136"/>
      <c r="TQA20" s="136"/>
      <c r="TQB20" s="136"/>
      <c r="TQC20" s="136"/>
      <c r="TQD20" s="136"/>
      <c r="TQE20" s="136"/>
      <c r="TQF20" s="136"/>
      <c r="TQG20" s="136"/>
      <c r="TQH20" s="136"/>
      <c r="TQI20" s="136"/>
      <c r="TQJ20" s="136"/>
      <c r="TQK20" s="136"/>
      <c r="TQL20" s="136"/>
      <c r="TQM20" s="136"/>
      <c r="TQN20" s="136"/>
      <c r="TQO20" s="136"/>
      <c r="TQP20" s="136"/>
      <c r="TQQ20" s="136"/>
      <c r="TQR20" s="136"/>
      <c r="TQS20" s="136"/>
      <c r="TQT20" s="136"/>
      <c r="TQU20" s="136"/>
      <c r="TQV20" s="136"/>
      <c r="TQW20" s="136"/>
      <c r="TQX20" s="136"/>
      <c r="TQY20" s="136"/>
      <c r="TQZ20" s="136"/>
      <c r="TRA20" s="136"/>
      <c r="TRB20" s="136"/>
      <c r="TRC20" s="136"/>
      <c r="TRD20" s="136"/>
      <c r="TRE20" s="136"/>
      <c r="TRF20" s="136"/>
      <c r="TRG20" s="136"/>
      <c r="TRH20" s="136"/>
      <c r="TRI20" s="136"/>
      <c r="TRJ20" s="136"/>
      <c r="TRK20" s="136"/>
      <c r="TRL20" s="136"/>
      <c r="TRM20" s="136"/>
      <c r="TRN20" s="136"/>
      <c r="TRO20" s="136"/>
      <c r="TRP20" s="136"/>
      <c r="TRQ20" s="136"/>
      <c r="TRR20" s="136"/>
      <c r="TRS20" s="136"/>
      <c r="TRT20" s="136"/>
      <c r="TRU20" s="136"/>
      <c r="TRV20" s="136"/>
      <c r="TRW20" s="136"/>
      <c r="TRX20" s="136"/>
      <c r="TRY20" s="136"/>
      <c r="TRZ20" s="136"/>
      <c r="TSA20" s="136"/>
      <c r="TSB20" s="136"/>
      <c r="TSC20" s="136"/>
      <c r="TSD20" s="136"/>
      <c r="TSE20" s="136"/>
      <c r="TSF20" s="136"/>
      <c r="TSG20" s="136"/>
      <c r="TSH20" s="136"/>
      <c r="TSI20" s="136"/>
      <c r="TSJ20" s="136"/>
      <c r="TSK20" s="136"/>
      <c r="TSL20" s="136"/>
      <c r="TSM20" s="136"/>
      <c r="TSN20" s="136"/>
      <c r="TSO20" s="136"/>
      <c r="TSP20" s="136"/>
      <c r="TSQ20" s="136"/>
      <c r="TSR20" s="136"/>
      <c r="TSS20" s="136"/>
      <c r="TST20" s="136"/>
      <c r="TSU20" s="136"/>
      <c r="TSV20" s="136"/>
      <c r="TSW20" s="136"/>
      <c r="TSX20" s="136"/>
      <c r="TSY20" s="136"/>
      <c r="TSZ20" s="136"/>
      <c r="TTA20" s="136"/>
      <c r="TTB20" s="136"/>
      <c r="TTC20" s="136"/>
      <c r="TTD20" s="136"/>
      <c r="TTE20" s="136"/>
      <c r="TTF20" s="136"/>
      <c r="TTG20" s="136"/>
      <c r="TTH20" s="136"/>
      <c r="TTI20" s="136"/>
      <c r="TTJ20" s="136"/>
      <c r="TTK20" s="136"/>
      <c r="TTL20" s="136"/>
      <c r="TTM20" s="136"/>
      <c r="TTN20" s="136"/>
      <c r="TTO20" s="136"/>
      <c r="TTP20" s="136"/>
      <c r="TTQ20" s="136"/>
      <c r="TTR20" s="136"/>
      <c r="TTS20" s="136"/>
      <c r="TTT20" s="136"/>
      <c r="TTU20" s="136"/>
      <c r="TTV20" s="136"/>
      <c r="TTW20" s="136"/>
      <c r="TTX20" s="136"/>
      <c r="TTY20" s="136"/>
      <c r="TTZ20" s="136"/>
      <c r="TUA20" s="136"/>
      <c r="TUB20" s="136"/>
      <c r="TUC20" s="136"/>
      <c r="TUD20" s="136"/>
      <c r="TUE20" s="136"/>
      <c r="TUF20" s="136"/>
      <c r="TUG20" s="136"/>
      <c r="TUH20" s="136"/>
      <c r="TUI20" s="136"/>
      <c r="TUJ20" s="136"/>
      <c r="TUK20" s="136"/>
      <c r="TUL20" s="136"/>
      <c r="TUM20" s="136"/>
      <c r="TUN20" s="136"/>
      <c r="TUO20" s="136"/>
      <c r="TUP20" s="136"/>
      <c r="TUQ20" s="136"/>
      <c r="TUR20" s="136"/>
      <c r="TUS20" s="136"/>
      <c r="TUT20" s="136"/>
      <c r="TUU20" s="136"/>
      <c r="TUV20" s="136"/>
      <c r="TUW20" s="136"/>
      <c r="TUX20" s="136"/>
      <c r="TUY20" s="136"/>
      <c r="TUZ20" s="136"/>
      <c r="TVA20" s="136"/>
      <c r="TVB20" s="136"/>
      <c r="TVC20" s="136"/>
      <c r="TVD20" s="136"/>
      <c r="TVE20" s="136"/>
      <c r="TVF20" s="136"/>
      <c r="TVG20" s="136"/>
      <c r="TVH20" s="136"/>
      <c r="TVI20" s="136"/>
      <c r="TVJ20" s="136"/>
      <c r="TVK20" s="136"/>
      <c r="TVL20" s="136"/>
      <c r="TVM20" s="136"/>
      <c r="TVN20" s="136"/>
      <c r="TVO20" s="136"/>
      <c r="TVP20" s="136"/>
      <c r="TVQ20" s="136"/>
      <c r="TVR20" s="136"/>
      <c r="TVS20" s="136"/>
      <c r="TVT20" s="136"/>
      <c r="TVU20" s="136"/>
      <c r="TVV20" s="136"/>
      <c r="TVW20" s="136"/>
      <c r="TVX20" s="136"/>
      <c r="TVY20" s="136"/>
      <c r="TVZ20" s="136"/>
      <c r="TWA20" s="136"/>
      <c r="TWB20" s="136"/>
      <c r="TWC20" s="136"/>
      <c r="TWD20" s="136"/>
      <c r="TWE20" s="136"/>
      <c r="TWF20" s="136"/>
      <c r="TWG20" s="136"/>
      <c r="TWH20" s="136"/>
      <c r="TWI20" s="136"/>
      <c r="TWJ20" s="136"/>
      <c r="TWK20" s="136"/>
      <c r="TWL20" s="136"/>
      <c r="TWM20" s="136"/>
      <c r="TWN20" s="136"/>
      <c r="TWO20" s="136"/>
      <c r="TWP20" s="136"/>
      <c r="TWQ20" s="136"/>
      <c r="TWR20" s="136"/>
      <c r="TWS20" s="136"/>
      <c r="TWT20" s="136"/>
      <c r="TWU20" s="136"/>
      <c r="TWV20" s="136"/>
      <c r="TWW20" s="136"/>
      <c r="TWX20" s="136"/>
      <c r="TWY20" s="136"/>
      <c r="TWZ20" s="136"/>
      <c r="TXA20" s="136"/>
      <c r="TXB20" s="136"/>
      <c r="TXC20" s="136"/>
      <c r="TXD20" s="136"/>
      <c r="TXE20" s="136"/>
      <c r="TXF20" s="136"/>
      <c r="TXG20" s="136"/>
      <c r="TXH20" s="136"/>
      <c r="TXI20" s="136"/>
      <c r="TXJ20" s="136"/>
      <c r="TXK20" s="136"/>
      <c r="TXL20" s="136"/>
      <c r="TXM20" s="136"/>
      <c r="TXN20" s="136"/>
      <c r="TXO20" s="136"/>
      <c r="TXP20" s="136"/>
      <c r="TXQ20" s="136"/>
      <c r="TXR20" s="136"/>
      <c r="TXS20" s="136"/>
      <c r="TXT20" s="136"/>
      <c r="TXU20" s="136"/>
      <c r="TXV20" s="136"/>
      <c r="TXW20" s="136"/>
      <c r="TXX20" s="136"/>
      <c r="TXY20" s="136"/>
      <c r="TXZ20" s="136"/>
      <c r="TYA20" s="136"/>
      <c r="TYB20" s="136"/>
      <c r="TYC20" s="136"/>
      <c r="TYD20" s="136"/>
      <c r="TYE20" s="136"/>
      <c r="TYF20" s="136"/>
      <c r="TYG20" s="136"/>
      <c r="TYH20" s="136"/>
      <c r="TYI20" s="136"/>
      <c r="TYJ20" s="136"/>
      <c r="TYK20" s="136"/>
      <c r="TYL20" s="136"/>
      <c r="TYM20" s="136"/>
      <c r="TYN20" s="136"/>
      <c r="TYO20" s="136"/>
      <c r="TYP20" s="136"/>
      <c r="TYQ20" s="136"/>
      <c r="TYR20" s="136"/>
      <c r="TYS20" s="136"/>
      <c r="TYT20" s="136"/>
      <c r="TYU20" s="136"/>
      <c r="TYV20" s="136"/>
      <c r="TYW20" s="136"/>
      <c r="TYX20" s="136"/>
      <c r="TYY20" s="136"/>
      <c r="TYZ20" s="136"/>
      <c r="TZA20" s="136"/>
      <c r="TZB20" s="136"/>
      <c r="TZC20" s="136"/>
      <c r="TZD20" s="136"/>
      <c r="TZE20" s="136"/>
      <c r="TZF20" s="136"/>
      <c r="TZG20" s="136"/>
      <c r="TZH20" s="136"/>
      <c r="TZI20" s="136"/>
      <c r="TZJ20" s="136"/>
      <c r="TZK20" s="136"/>
      <c r="TZL20" s="136"/>
      <c r="TZM20" s="136"/>
      <c r="TZN20" s="136"/>
      <c r="TZO20" s="136"/>
      <c r="TZP20" s="136"/>
      <c r="TZQ20" s="136"/>
      <c r="TZR20" s="136"/>
      <c r="TZS20" s="136"/>
      <c r="TZT20" s="136"/>
      <c r="TZU20" s="136"/>
      <c r="TZV20" s="136"/>
      <c r="TZW20" s="136"/>
      <c r="TZX20" s="136"/>
      <c r="TZY20" s="136"/>
      <c r="TZZ20" s="136"/>
      <c r="UAA20" s="136"/>
      <c r="UAB20" s="136"/>
      <c r="UAC20" s="136"/>
      <c r="UAD20" s="136"/>
      <c r="UAE20" s="136"/>
      <c r="UAF20" s="136"/>
      <c r="UAG20" s="136"/>
      <c r="UAH20" s="136"/>
      <c r="UAI20" s="136"/>
      <c r="UAJ20" s="136"/>
      <c r="UAK20" s="136"/>
      <c r="UAL20" s="136"/>
      <c r="UAM20" s="136"/>
      <c r="UAN20" s="136"/>
      <c r="UAO20" s="136"/>
      <c r="UAP20" s="136"/>
      <c r="UAQ20" s="136"/>
      <c r="UAR20" s="136"/>
      <c r="UAS20" s="136"/>
      <c r="UAT20" s="136"/>
      <c r="UAU20" s="136"/>
      <c r="UAV20" s="136"/>
      <c r="UAW20" s="136"/>
      <c r="UAX20" s="136"/>
      <c r="UAY20" s="136"/>
      <c r="UAZ20" s="136"/>
      <c r="UBA20" s="136"/>
      <c r="UBB20" s="136"/>
      <c r="UBC20" s="136"/>
      <c r="UBD20" s="136"/>
      <c r="UBE20" s="136"/>
      <c r="UBF20" s="136"/>
      <c r="UBG20" s="136"/>
      <c r="UBH20" s="136"/>
      <c r="UBI20" s="136"/>
      <c r="UBJ20" s="136"/>
      <c r="UBK20" s="136"/>
      <c r="UBL20" s="136"/>
      <c r="UBM20" s="136"/>
      <c r="UBN20" s="136"/>
      <c r="UBO20" s="136"/>
      <c r="UBP20" s="136"/>
      <c r="UBQ20" s="136"/>
      <c r="UBR20" s="136"/>
      <c r="UBS20" s="136"/>
      <c r="UBT20" s="136"/>
      <c r="UBU20" s="136"/>
      <c r="UBV20" s="136"/>
      <c r="UBW20" s="136"/>
      <c r="UBX20" s="136"/>
      <c r="UBY20" s="136"/>
      <c r="UBZ20" s="136"/>
      <c r="UCA20" s="136"/>
      <c r="UCB20" s="136"/>
      <c r="UCC20" s="136"/>
      <c r="UCD20" s="136"/>
      <c r="UCE20" s="136"/>
      <c r="UCF20" s="136"/>
      <c r="UCG20" s="136"/>
      <c r="UCH20" s="136"/>
      <c r="UCI20" s="136"/>
      <c r="UCJ20" s="136"/>
      <c r="UCK20" s="136"/>
      <c r="UCL20" s="136"/>
      <c r="UCM20" s="136"/>
      <c r="UCN20" s="136"/>
      <c r="UCO20" s="136"/>
      <c r="UCP20" s="136"/>
      <c r="UCQ20" s="136"/>
      <c r="UCR20" s="136"/>
      <c r="UCS20" s="136"/>
      <c r="UCT20" s="136"/>
      <c r="UCU20" s="136"/>
      <c r="UCV20" s="136"/>
      <c r="UCW20" s="136"/>
      <c r="UCX20" s="136"/>
      <c r="UCY20" s="136"/>
      <c r="UCZ20" s="136"/>
      <c r="UDA20" s="136"/>
      <c r="UDB20" s="136"/>
      <c r="UDC20" s="136"/>
      <c r="UDD20" s="136"/>
      <c r="UDE20" s="136"/>
      <c r="UDF20" s="136"/>
      <c r="UDG20" s="136"/>
      <c r="UDH20" s="136"/>
      <c r="UDI20" s="136"/>
      <c r="UDJ20" s="136"/>
      <c r="UDK20" s="136"/>
      <c r="UDL20" s="136"/>
      <c r="UDM20" s="136"/>
      <c r="UDN20" s="136"/>
      <c r="UDO20" s="136"/>
      <c r="UDP20" s="136"/>
      <c r="UDQ20" s="136"/>
      <c r="UDR20" s="136"/>
      <c r="UDS20" s="136"/>
      <c r="UDT20" s="136"/>
      <c r="UDU20" s="136"/>
      <c r="UDV20" s="136"/>
      <c r="UDW20" s="136"/>
      <c r="UDX20" s="136"/>
      <c r="UDY20" s="136"/>
      <c r="UDZ20" s="136"/>
      <c r="UEA20" s="136"/>
      <c r="UEB20" s="136"/>
      <c r="UEC20" s="136"/>
      <c r="UED20" s="136"/>
      <c r="UEE20" s="136"/>
      <c r="UEF20" s="136"/>
      <c r="UEG20" s="136"/>
      <c r="UEH20" s="136"/>
      <c r="UEI20" s="136"/>
      <c r="UEJ20" s="136"/>
      <c r="UEK20" s="136"/>
      <c r="UEL20" s="136"/>
      <c r="UEM20" s="136"/>
      <c r="UEN20" s="136"/>
      <c r="UEO20" s="136"/>
      <c r="UEP20" s="136"/>
      <c r="UEQ20" s="136"/>
      <c r="UER20" s="136"/>
      <c r="UES20" s="136"/>
      <c r="UET20" s="136"/>
      <c r="UEU20" s="136"/>
      <c r="UEV20" s="136"/>
      <c r="UEW20" s="136"/>
      <c r="UEX20" s="136"/>
      <c r="UEY20" s="136"/>
      <c r="UEZ20" s="136"/>
      <c r="UFA20" s="136"/>
      <c r="UFB20" s="136"/>
      <c r="UFC20" s="136"/>
      <c r="UFD20" s="136"/>
      <c r="UFE20" s="136"/>
      <c r="UFF20" s="136"/>
      <c r="UFG20" s="136"/>
      <c r="UFH20" s="136"/>
      <c r="UFI20" s="136"/>
      <c r="UFJ20" s="136"/>
      <c r="UFK20" s="136"/>
      <c r="UFL20" s="136"/>
      <c r="UFM20" s="136"/>
      <c r="UFN20" s="136"/>
      <c r="UFO20" s="136"/>
      <c r="UFP20" s="136"/>
      <c r="UFQ20" s="136"/>
      <c r="UFR20" s="136"/>
      <c r="UFS20" s="136"/>
      <c r="UFT20" s="136"/>
      <c r="UFU20" s="136"/>
      <c r="UFV20" s="136"/>
      <c r="UFW20" s="136"/>
      <c r="UFX20" s="136"/>
      <c r="UFY20" s="136"/>
      <c r="UFZ20" s="136"/>
      <c r="UGA20" s="136"/>
      <c r="UGB20" s="136"/>
      <c r="UGC20" s="136"/>
      <c r="UGD20" s="136"/>
      <c r="UGE20" s="136"/>
      <c r="UGF20" s="136"/>
      <c r="UGG20" s="136"/>
      <c r="UGH20" s="136"/>
      <c r="UGI20" s="136"/>
      <c r="UGJ20" s="136"/>
      <c r="UGK20" s="136"/>
      <c r="UGL20" s="136"/>
      <c r="UGM20" s="136"/>
      <c r="UGN20" s="136"/>
      <c r="UGO20" s="136"/>
      <c r="UGP20" s="136"/>
      <c r="UGQ20" s="136"/>
      <c r="UGR20" s="136"/>
      <c r="UGS20" s="136"/>
      <c r="UGT20" s="136"/>
      <c r="UGU20" s="136"/>
      <c r="UGV20" s="136"/>
      <c r="UGW20" s="136"/>
      <c r="UGX20" s="136"/>
      <c r="UGY20" s="136"/>
      <c r="UGZ20" s="136"/>
      <c r="UHA20" s="136"/>
      <c r="UHB20" s="136"/>
      <c r="UHC20" s="136"/>
      <c r="UHD20" s="136"/>
      <c r="UHE20" s="136"/>
      <c r="UHF20" s="136"/>
      <c r="UHG20" s="136"/>
      <c r="UHH20" s="136"/>
      <c r="UHI20" s="136"/>
      <c r="UHJ20" s="136"/>
      <c r="UHK20" s="136"/>
      <c r="UHL20" s="136"/>
      <c r="UHM20" s="136"/>
      <c r="UHN20" s="136"/>
      <c r="UHO20" s="136"/>
      <c r="UHP20" s="136"/>
      <c r="UHQ20" s="136"/>
      <c r="UHR20" s="136"/>
      <c r="UHS20" s="136"/>
      <c r="UHT20" s="136"/>
      <c r="UHU20" s="136"/>
      <c r="UHV20" s="136"/>
      <c r="UHW20" s="136"/>
      <c r="UHX20" s="136"/>
      <c r="UHY20" s="136"/>
      <c r="UHZ20" s="136"/>
      <c r="UIA20" s="136"/>
      <c r="UIB20" s="136"/>
      <c r="UIC20" s="136"/>
      <c r="UID20" s="136"/>
      <c r="UIE20" s="136"/>
      <c r="UIF20" s="136"/>
      <c r="UIG20" s="136"/>
      <c r="UIH20" s="136"/>
      <c r="UII20" s="136"/>
      <c r="UIJ20" s="136"/>
      <c r="UIK20" s="136"/>
      <c r="UIL20" s="136"/>
      <c r="UIM20" s="136"/>
      <c r="UIN20" s="136"/>
      <c r="UIO20" s="136"/>
      <c r="UIP20" s="136"/>
      <c r="UIQ20" s="136"/>
      <c r="UIR20" s="136"/>
      <c r="UIS20" s="136"/>
      <c r="UIT20" s="136"/>
      <c r="UIU20" s="136"/>
      <c r="UIV20" s="136"/>
      <c r="UIW20" s="136"/>
      <c r="UIX20" s="136"/>
      <c r="UIY20" s="136"/>
      <c r="UIZ20" s="136"/>
      <c r="UJA20" s="136"/>
      <c r="UJB20" s="136"/>
      <c r="UJC20" s="136"/>
      <c r="UJD20" s="136"/>
      <c r="UJE20" s="136"/>
      <c r="UJF20" s="136"/>
      <c r="UJG20" s="136"/>
      <c r="UJH20" s="136"/>
      <c r="UJI20" s="136"/>
      <c r="UJJ20" s="136"/>
      <c r="UJK20" s="136"/>
      <c r="UJL20" s="136"/>
      <c r="UJM20" s="136"/>
      <c r="UJN20" s="136"/>
      <c r="UJO20" s="136"/>
      <c r="UJP20" s="136"/>
      <c r="UJQ20" s="136"/>
      <c r="UJR20" s="136"/>
      <c r="UJS20" s="136"/>
      <c r="UJT20" s="136"/>
      <c r="UJU20" s="136"/>
      <c r="UJV20" s="136"/>
      <c r="UJW20" s="136"/>
      <c r="UJX20" s="136"/>
      <c r="UJY20" s="136"/>
      <c r="UJZ20" s="136"/>
      <c r="UKA20" s="136"/>
      <c r="UKB20" s="136"/>
      <c r="UKC20" s="136"/>
      <c r="UKD20" s="136"/>
      <c r="UKE20" s="136"/>
      <c r="UKF20" s="136"/>
      <c r="UKG20" s="136"/>
      <c r="UKH20" s="136"/>
      <c r="UKI20" s="136"/>
      <c r="UKJ20" s="136"/>
      <c r="UKK20" s="136"/>
      <c r="UKL20" s="136"/>
      <c r="UKM20" s="136"/>
      <c r="UKN20" s="136"/>
      <c r="UKO20" s="136"/>
      <c r="UKP20" s="136"/>
      <c r="UKQ20" s="136"/>
      <c r="UKR20" s="136"/>
      <c r="UKS20" s="136"/>
      <c r="UKT20" s="136"/>
      <c r="UKU20" s="136"/>
      <c r="UKV20" s="136"/>
      <c r="UKW20" s="136"/>
      <c r="UKX20" s="136"/>
      <c r="UKY20" s="136"/>
      <c r="UKZ20" s="136"/>
      <c r="ULA20" s="136"/>
      <c r="ULB20" s="136"/>
      <c r="ULC20" s="136"/>
      <c r="ULD20" s="136"/>
      <c r="ULE20" s="136"/>
      <c r="ULF20" s="136"/>
      <c r="ULG20" s="136"/>
      <c r="ULH20" s="136"/>
      <c r="ULI20" s="136"/>
      <c r="ULJ20" s="136"/>
      <c r="ULK20" s="136"/>
      <c r="ULL20" s="136"/>
      <c r="ULM20" s="136"/>
      <c r="ULN20" s="136"/>
      <c r="ULO20" s="136"/>
      <c r="ULP20" s="136"/>
      <c r="ULQ20" s="136"/>
      <c r="ULR20" s="136"/>
      <c r="ULS20" s="136"/>
      <c r="ULT20" s="136"/>
      <c r="ULU20" s="136"/>
      <c r="ULV20" s="136"/>
      <c r="ULW20" s="136"/>
      <c r="ULX20" s="136"/>
      <c r="ULY20" s="136"/>
      <c r="ULZ20" s="136"/>
      <c r="UMA20" s="136"/>
      <c r="UMB20" s="136"/>
      <c r="UMC20" s="136"/>
      <c r="UMD20" s="136"/>
      <c r="UME20" s="136"/>
      <c r="UMF20" s="136"/>
      <c r="UMG20" s="136"/>
      <c r="UMH20" s="136"/>
      <c r="UMI20" s="136"/>
      <c r="UMJ20" s="136"/>
      <c r="UMK20" s="136"/>
      <c r="UML20" s="136"/>
      <c r="UMM20" s="136"/>
      <c r="UMN20" s="136"/>
      <c r="UMO20" s="136"/>
      <c r="UMP20" s="136"/>
      <c r="UMQ20" s="136"/>
      <c r="UMR20" s="136"/>
      <c r="UMS20" s="136"/>
      <c r="UMT20" s="136"/>
      <c r="UMU20" s="136"/>
      <c r="UMV20" s="136"/>
      <c r="UMW20" s="136"/>
      <c r="UMX20" s="136"/>
      <c r="UMY20" s="136"/>
      <c r="UMZ20" s="136"/>
      <c r="UNA20" s="136"/>
      <c r="UNB20" s="136"/>
      <c r="UNC20" s="136"/>
      <c r="UND20" s="136"/>
      <c r="UNE20" s="136"/>
      <c r="UNF20" s="136"/>
      <c r="UNG20" s="136"/>
      <c r="UNH20" s="136"/>
      <c r="UNI20" s="136"/>
      <c r="UNJ20" s="136"/>
      <c r="UNK20" s="136"/>
      <c r="UNL20" s="136"/>
      <c r="UNM20" s="136"/>
      <c r="UNN20" s="136"/>
      <c r="UNO20" s="136"/>
      <c r="UNP20" s="136"/>
      <c r="UNQ20" s="136"/>
      <c r="UNR20" s="136"/>
      <c r="UNS20" s="136"/>
      <c r="UNT20" s="136"/>
      <c r="UNU20" s="136"/>
      <c r="UNV20" s="136"/>
      <c r="UNW20" s="136"/>
      <c r="UNX20" s="136"/>
      <c r="UNY20" s="136"/>
      <c r="UNZ20" s="136"/>
      <c r="UOA20" s="136"/>
      <c r="UOB20" s="136"/>
      <c r="UOC20" s="136"/>
      <c r="UOD20" s="136"/>
      <c r="UOE20" s="136"/>
      <c r="UOF20" s="136"/>
      <c r="UOG20" s="136"/>
      <c r="UOH20" s="136"/>
      <c r="UOI20" s="136"/>
      <c r="UOJ20" s="136"/>
      <c r="UOK20" s="136"/>
      <c r="UOL20" s="136"/>
      <c r="UOM20" s="136"/>
      <c r="UON20" s="136"/>
      <c r="UOO20" s="136"/>
      <c r="UOP20" s="136"/>
      <c r="UOQ20" s="136"/>
      <c r="UOR20" s="136"/>
      <c r="UOS20" s="136"/>
      <c r="UOT20" s="136"/>
      <c r="UOU20" s="136"/>
      <c r="UOV20" s="136"/>
      <c r="UOW20" s="136"/>
      <c r="UOX20" s="136"/>
      <c r="UOY20" s="136"/>
      <c r="UOZ20" s="136"/>
      <c r="UPA20" s="136"/>
      <c r="UPB20" s="136"/>
      <c r="UPC20" s="136"/>
      <c r="UPD20" s="136"/>
      <c r="UPE20" s="136"/>
      <c r="UPF20" s="136"/>
      <c r="UPG20" s="136"/>
      <c r="UPH20" s="136"/>
      <c r="UPI20" s="136"/>
      <c r="UPJ20" s="136"/>
      <c r="UPK20" s="136"/>
      <c r="UPL20" s="136"/>
      <c r="UPM20" s="136"/>
      <c r="UPN20" s="136"/>
      <c r="UPO20" s="136"/>
      <c r="UPP20" s="136"/>
      <c r="UPQ20" s="136"/>
      <c r="UPR20" s="136"/>
      <c r="UPS20" s="136"/>
      <c r="UPT20" s="136"/>
      <c r="UPU20" s="136"/>
      <c r="UPV20" s="136"/>
      <c r="UPW20" s="136"/>
      <c r="UPX20" s="136"/>
      <c r="UPY20" s="136"/>
      <c r="UPZ20" s="136"/>
      <c r="UQA20" s="136"/>
      <c r="UQB20" s="136"/>
      <c r="UQC20" s="136"/>
      <c r="UQD20" s="136"/>
      <c r="UQE20" s="136"/>
      <c r="UQF20" s="136"/>
      <c r="UQG20" s="136"/>
      <c r="UQH20" s="136"/>
      <c r="UQI20" s="136"/>
      <c r="UQJ20" s="136"/>
      <c r="UQK20" s="136"/>
      <c r="UQL20" s="136"/>
      <c r="UQM20" s="136"/>
      <c r="UQN20" s="136"/>
      <c r="UQO20" s="136"/>
      <c r="UQP20" s="136"/>
      <c r="UQQ20" s="136"/>
      <c r="UQR20" s="136"/>
      <c r="UQS20" s="136"/>
      <c r="UQT20" s="136"/>
      <c r="UQU20" s="136"/>
      <c r="UQV20" s="136"/>
      <c r="UQW20" s="136"/>
      <c r="UQX20" s="136"/>
      <c r="UQY20" s="136"/>
      <c r="UQZ20" s="136"/>
      <c r="URA20" s="136"/>
      <c r="URB20" s="136"/>
      <c r="URC20" s="136"/>
      <c r="URD20" s="136"/>
      <c r="URE20" s="136"/>
      <c r="URF20" s="136"/>
      <c r="URG20" s="136"/>
      <c r="URH20" s="136"/>
      <c r="URI20" s="136"/>
      <c r="URJ20" s="136"/>
      <c r="URK20" s="136"/>
      <c r="URL20" s="136"/>
      <c r="URM20" s="136"/>
      <c r="URN20" s="136"/>
      <c r="URO20" s="136"/>
      <c r="URP20" s="136"/>
      <c r="URQ20" s="136"/>
      <c r="URR20" s="136"/>
      <c r="URS20" s="136"/>
      <c r="URT20" s="136"/>
      <c r="URU20" s="136"/>
      <c r="URV20" s="136"/>
      <c r="URW20" s="136"/>
      <c r="URX20" s="136"/>
      <c r="URY20" s="136"/>
      <c r="URZ20" s="136"/>
      <c r="USA20" s="136"/>
      <c r="USB20" s="136"/>
      <c r="USC20" s="136"/>
      <c r="USD20" s="136"/>
      <c r="USE20" s="136"/>
      <c r="USF20" s="136"/>
      <c r="USG20" s="136"/>
      <c r="USH20" s="136"/>
      <c r="USI20" s="136"/>
      <c r="USJ20" s="136"/>
      <c r="USK20" s="136"/>
      <c r="USL20" s="136"/>
      <c r="USM20" s="136"/>
      <c r="USN20" s="136"/>
      <c r="USO20" s="136"/>
      <c r="USP20" s="136"/>
      <c r="USQ20" s="136"/>
      <c r="USR20" s="136"/>
      <c r="USS20" s="136"/>
      <c r="UST20" s="136"/>
      <c r="USU20" s="136"/>
      <c r="USV20" s="136"/>
      <c r="USW20" s="136"/>
      <c r="USX20" s="136"/>
      <c r="USY20" s="136"/>
      <c r="USZ20" s="136"/>
      <c r="UTA20" s="136"/>
      <c r="UTB20" s="136"/>
      <c r="UTC20" s="136"/>
      <c r="UTD20" s="136"/>
      <c r="UTE20" s="136"/>
      <c r="UTF20" s="136"/>
      <c r="UTG20" s="136"/>
      <c r="UTH20" s="136"/>
      <c r="UTI20" s="136"/>
      <c r="UTJ20" s="136"/>
      <c r="UTK20" s="136"/>
      <c r="UTL20" s="136"/>
      <c r="UTM20" s="136"/>
      <c r="UTN20" s="136"/>
      <c r="UTO20" s="136"/>
      <c r="UTP20" s="136"/>
      <c r="UTQ20" s="136"/>
      <c r="UTR20" s="136"/>
      <c r="UTS20" s="136"/>
      <c r="UTT20" s="136"/>
      <c r="UTU20" s="136"/>
      <c r="UTV20" s="136"/>
      <c r="UTW20" s="136"/>
      <c r="UTX20" s="136"/>
      <c r="UTY20" s="136"/>
      <c r="UTZ20" s="136"/>
      <c r="UUA20" s="136"/>
      <c r="UUB20" s="136"/>
      <c r="UUC20" s="136"/>
      <c r="UUD20" s="136"/>
      <c r="UUE20" s="136"/>
      <c r="UUF20" s="136"/>
      <c r="UUG20" s="136"/>
      <c r="UUH20" s="136"/>
      <c r="UUI20" s="136"/>
      <c r="UUJ20" s="136"/>
      <c r="UUK20" s="136"/>
      <c r="UUL20" s="136"/>
      <c r="UUM20" s="136"/>
      <c r="UUN20" s="136"/>
      <c r="UUO20" s="136"/>
      <c r="UUP20" s="136"/>
      <c r="UUQ20" s="136"/>
      <c r="UUR20" s="136"/>
      <c r="UUS20" s="136"/>
      <c r="UUT20" s="136"/>
      <c r="UUU20" s="136"/>
      <c r="UUV20" s="136"/>
      <c r="UUW20" s="136"/>
      <c r="UUX20" s="136"/>
      <c r="UUY20" s="136"/>
      <c r="UUZ20" s="136"/>
      <c r="UVA20" s="136"/>
      <c r="UVB20" s="136"/>
      <c r="UVC20" s="136"/>
      <c r="UVD20" s="136"/>
      <c r="UVE20" s="136"/>
      <c r="UVF20" s="136"/>
      <c r="UVG20" s="136"/>
      <c r="UVH20" s="136"/>
      <c r="UVI20" s="136"/>
      <c r="UVJ20" s="136"/>
      <c r="UVK20" s="136"/>
      <c r="UVL20" s="136"/>
      <c r="UVM20" s="136"/>
      <c r="UVN20" s="136"/>
      <c r="UVO20" s="136"/>
      <c r="UVP20" s="136"/>
      <c r="UVQ20" s="136"/>
      <c r="UVR20" s="136"/>
      <c r="UVS20" s="136"/>
      <c r="UVT20" s="136"/>
      <c r="UVU20" s="136"/>
      <c r="UVV20" s="136"/>
      <c r="UVW20" s="136"/>
      <c r="UVX20" s="136"/>
      <c r="UVY20" s="136"/>
      <c r="UVZ20" s="136"/>
      <c r="UWA20" s="136"/>
      <c r="UWB20" s="136"/>
      <c r="UWC20" s="136"/>
      <c r="UWD20" s="136"/>
      <c r="UWE20" s="136"/>
      <c r="UWF20" s="136"/>
      <c r="UWG20" s="136"/>
      <c r="UWH20" s="136"/>
      <c r="UWI20" s="136"/>
      <c r="UWJ20" s="136"/>
      <c r="UWK20" s="136"/>
      <c r="UWL20" s="136"/>
      <c r="UWM20" s="136"/>
      <c r="UWN20" s="136"/>
      <c r="UWO20" s="136"/>
      <c r="UWP20" s="136"/>
      <c r="UWQ20" s="136"/>
      <c r="UWR20" s="136"/>
      <c r="UWS20" s="136"/>
      <c r="UWT20" s="136"/>
      <c r="UWU20" s="136"/>
      <c r="UWV20" s="136"/>
      <c r="UWW20" s="136"/>
      <c r="UWX20" s="136"/>
      <c r="UWY20" s="136"/>
      <c r="UWZ20" s="136"/>
      <c r="UXA20" s="136"/>
      <c r="UXB20" s="136"/>
      <c r="UXC20" s="136"/>
      <c r="UXD20" s="136"/>
      <c r="UXE20" s="136"/>
      <c r="UXF20" s="136"/>
      <c r="UXG20" s="136"/>
      <c r="UXH20" s="136"/>
      <c r="UXI20" s="136"/>
      <c r="UXJ20" s="136"/>
      <c r="UXK20" s="136"/>
      <c r="UXL20" s="136"/>
      <c r="UXM20" s="136"/>
      <c r="UXN20" s="136"/>
      <c r="UXO20" s="136"/>
      <c r="UXP20" s="136"/>
      <c r="UXQ20" s="136"/>
      <c r="UXR20" s="136"/>
      <c r="UXS20" s="136"/>
      <c r="UXT20" s="136"/>
      <c r="UXU20" s="136"/>
      <c r="UXV20" s="136"/>
      <c r="UXW20" s="136"/>
      <c r="UXX20" s="136"/>
      <c r="UXY20" s="136"/>
      <c r="UXZ20" s="136"/>
      <c r="UYA20" s="136"/>
      <c r="UYB20" s="136"/>
      <c r="UYC20" s="136"/>
      <c r="UYD20" s="136"/>
      <c r="UYE20" s="136"/>
      <c r="UYF20" s="136"/>
      <c r="UYG20" s="136"/>
      <c r="UYH20" s="136"/>
      <c r="UYI20" s="136"/>
      <c r="UYJ20" s="136"/>
      <c r="UYK20" s="136"/>
      <c r="UYL20" s="136"/>
      <c r="UYM20" s="136"/>
      <c r="UYN20" s="136"/>
      <c r="UYO20" s="136"/>
      <c r="UYP20" s="136"/>
      <c r="UYQ20" s="136"/>
      <c r="UYR20" s="136"/>
      <c r="UYS20" s="136"/>
      <c r="UYT20" s="136"/>
      <c r="UYU20" s="136"/>
      <c r="UYV20" s="136"/>
      <c r="UYW20" s="136"/>
      <c r="UYX20" s="136"/>
      <c r="UYY20" s="136"/>
      <c r="UYZ20" s="136"/>
      <c r="UZA20" s="136"/>
      <c r="UZB20" s="136"/>
      <c r="UZC20" s="136"/>
      <c r="UZD20" s="136"/>
      <c r="UZE20" s="136"/>
      <c r="UZF20" s="136"/>
      <c r="UZG20" s="136"/>
      <c r="UZH20" s="136"/>
      <c r="UZI20" s="136"/>
      <c r="UZJ20" s="136"/>
      <c r="UZK20" s="136"/>
      <c r="UZL20" s="136"/>
      <c r="UZM20" s="136"/>
      <c r="UZN20" s="136"/>
      <c r="UZO20" s="136"/>
      <c r="UZP20" s="136"/>
      <c r="UZQ20" s="136"/>
      <c r="UZR20" s="136"/>
      <c r="UZS20" s="136"/>
      <c r="UZT20" s="136"/>
      <c r="UZU20" s="136"/>
      <c r="UZV20" s="136"/>
      <c r="UZW20" s="136"/>
      <c r="UZX20" s="136"/>
      <c r="UZY20" s="136"/>
      <c r="UZZ20" s="136"/>
      <c r="VAA20" s="136"/>
      <c r="VAB20" s="136"/>
      <c r="VAC20" s="136"/>
      <c r="VAD20" s="136"/>
      <c r="VAE20" s="136"/>
      <c r="VAF20" s="136"/>
      <c r="VAG20" s="136"/>
      <c r="VAH20" s="136"/>
      <c r="VAI20" s="136"/>
      <c r="VAJ20" s="136"/>
      <c r="VAK20" s="136"/>
      <c r="VAL20" s="136"/>
      <c r="VAM20" s="136"/>
      <c r="VAN20" s="136"/>
      <c r="VAO20" s="136"/>
      <c r="VAP20" s="136"/>
      <c r="VAQ20" s="136"/>
      <c r="VAR20" s="136"/>
      <c r="VAS20" s="136"/>
      <c r="VAT20" s="136"/>
      <c r="VAU20" s="136"/>
      <c r="VAV20" s="136"/>
      <c r="VAW20" s="136"/>
      <c r="VAX20" s="136"/>
      <c r="VAY20" s="136"/>
      <c r="VAZ20" s="136"/>
      <c r="VBA20" s="136"/>
      <c r="VBB20" s="136"/>
      <c r="VBC20" s="136"/>
      <c r="VBD20" s="136"/>
      <c r="VBE20" s="136"/>
      <c r="VBF20" s="136"/>
      <c r="VBG20" s="136"/>
      <c r="VBH20" s="136"/>
      <c r="VBI20" s="136"/>
      <c r="VBJ20" s="136"/>
      <c r="VBK20" s="136"/>
      <c r="VBL20" s="136"/>
      <c r="VBM20" s="136"/>
      <c r="VBN20" s="136"/>
      <c r="VBO20" s="136"/>
      <c r="VBP20" s="136"/>
      <c r="VBQ20" s="136"/>
      <c r="VBR20" s="136"/>
      <c r="VBS20" s="136"/>
      <c r="VBT20" s="136"/>
      <c r="VBU20" s="136"/>
      <c r="VBV20" s="136"/>
      <c r="VBW20" s="136"/>
      <c r="VBX20" s="136"/>
      <c r="VBY20" s="136"/>
      <c r="VBZ20" s="136"/>
      <c r="VCA20" s="136"/>
      <c r="VCB20" s="136"/>
      <c r="VCC20" s="136"/>
      <c r="VCD20" s="136"/>
      <c r="VCE20" s="136"/>
      <c r="VCF20" s="136"/>
      <c r="VCG20" s="136"/>
      <c r="VCH20" s="136"/>
      <c r="VCI20" s="136"/>
      <c r="VCJ20" s="136"/>
      <c r="VCK20" s="136"/>
      <c r="VCL20" s="136"/>
      <c r="VCM20" s="136"/>
      <c r="VCN20" s="136"/>
      <c r="VCO20" s="136"/>
      <c r="VCP20" s="136"/>
      <c r="VCQ20" s="136"/>
      <c r="VCR20" s="136"/>
      <c r="VCS20" s="136"/>
      <c r="VCT20" s="136"/>
      <c r="VCU20" s="136"/>
      <c r="VCV20" s="136"/>
      <c r="VCW20" s="136"/>
      <c r="VCX20" s="136"/>
      <c r="VCY20" s="136"/>
      <c r="VCZ20" s="136"/>
      <c r="VDA20" s="136"/>
      <c r="VDB20" s="136"/>
      <c r="VDC20" s="136"/>
      <c r="VDD20" s="136"/>
      <c r="VDE20" s="136"/>
      <c r="VDF20" s="136"/>
      <c r="VDG20" s="136"/>
      <c r="VDH20" s="136"/>
      <c r="VDI20" s="136"/>
      <c r="VDJ20" s="136"/>
      <c r="VDK20" s="136"/>
      <c r="VDL20" s="136"/>
      <c r="VDM20" s="136"/>
      <c r="VDN20" s="136"/>
      <c r="VDO20" s="136"/>
      <c r="VDP20" s="136"/>
      <c r="VDQ20" s="136"/>
      <c r="VDR20" s="136"/>
      <c r="VDS20" s="136"/>
      <c r="VDT20" s="136"/>
      <c r="VDU20" s="136"/>
      <c r="VDV20" s="136"/>
      <c r="VDW20" s="136"/>
      <c r="VDX20" s="136"/>
      <c r="VDY20" s="136"/>
      <c r="VDZ20" s="136"/>
      <c r="VEA20" s="136"/>
      <c r="VEB20" s="136"/>
      <c r="VEC20" s="136"/>
      <c r="VED20" s="136"/>
      <c r="VEE20" s="136"/>
      <c r="VEF20" s="136"/>
      <c r="VEG20" s="136"/>
      <c r="VEH20" s="136"/>
      <c r="VEI20" s="136"/>
      <c r="VEJ20" s="136"/>
      <c r="VEK20" s="136"/>
      <c r="VEL20" s="136"/>
      <c r="VEM20" s="136"/>
      <c r="VEN20" s="136"/>
      <c r="VEO20" s="136"/>
      <c r="VEP20" s="136"/>
      <c r="VEQ20" s="136"/>
      <c r="VER20" s="136"/>
      <c r="VES20" s="136"/>
      <c r="VET20" s="136"/>
      <c r="VEU20" s="136"/>
      <c r="VEV20" s="136"/>
      <c r="VEW20" s="136"/>
      <c r="VEX20" s="136"/>
      <c r="VEY20" s="136"/>
      <c r="VEZ20" s="136"/>
      <c r="VFA20" s="136"/>
      <c r="VFB20" s="136"/>
      <c r="VFC20" s="136"/>
      <c r="VFD20" s="136"/>
      <c r="VFE20" s="136"/>
      <c r="VFF20" s="136"/>
      <c r="VFG20" s="136"/>
      <c r="VFH20" s="136"/>
      <c r="VFI20" s="136"/>
      <c r="VFJ20" s="136"/>
      <c r="VFK20" s="136"/>
      <c r="VFL20" s="136"/>
      <c r="VFM20" s="136"/>
      <c r="VFN20" s="136"/>
      <c r="VFO20" s="136"/>
      <c r="VFP20" s="136"/>
      <c r="VFQ20" s="136"/>
      <c r="VFR20" s="136"/>
      <c r="VFS20" s="136"/>
      <c r="VFT20" s="136"/>
      <c r="VFU20" s="136"/>
      <c r="VFV20" s="136"/>
      <c r="VFW20" s="136"/>
      <c r="VFX20" s="136"/>
      <c r="VFY20" s="136"/>
      <c r="VFZ20" s="136"/>
      <c r="VGA20" s="136"/>
      <c r="VGB20" s="136"/>
      <c r="VGC20" s="136"/>
      <c r="VGD20" s="136"/>
      <c r="VGE20" s="136"/>
      <c r="VGF20" s="136"/>
      <c r="VGG20" s="136"/>
      <c r="VGH20" s="136"/>
      <c r="VGI20" s="136"/>
      <c r="VGJ20" s="136"/>
      <c r="VGK20" s="136"/>
      <c r="VGL20" s="136"/>
      <c r="VGM20" s="136"/>
      <c r="VGN20" s="136"/>
      <c r="VGO20" s="136"/>
      <c r="VGP20" s="136"/>
      <c r="VGQ20" s="136"/>
      <c r="VGR20" s="136"/>
      <c r="VGS20" s="136"/>
      <c r="VGT20" s="136"/>
      <c r="VGU20" s="136"/>
      <c r="VGV20" s="136"/>
      <c r="VGW20" s="136"/>
      <c r="VGX20" s="136"/>
      <c r="VGY20" s="136"/>
      <c r="VGZ20" s="136"/>
      <c r="VHA20" s="136"/>
      <c r="VHB20" s="136"/>
      <c r="VHC20" s="136"/>
      <c r="VHD20" s="136"/>
      <c r="VHE20" s="136"/>
      <c r="VHF20" s="136"/>
      <c r="VHG20" s="136"/>
      <c r="VHH20" s="136"/>
      <c r="VHI20" s="136"/>
      <c r="VHJ20" s="136"/>
      <c r="VHK20" s="136"/>
      <c r="VHL20" s="136"/>
      <c r="VHM20" s="136"/>
      <c r="VHN20" s="136"/>
      <c r="VHO20" s="136"/>
      <c r="VHP20" s="136"/>
      <c r="VHQ20" s="136"/>
      <c r="VHR20" s="136"/>
      <c r="VHS20" s="136"/>
      <c r="VHT20" s="136"/>
      <c r="VHU20" s="136"/>
      <c r="VHV20" s="136"/>
      <c r="VHW20" s="136"/>
      <c r="VHX20" s="136"/>
      <c r="VHY20" s="136"/>
      <c r="VHZ20" s="136"/>
      <c r="VIA20" s="136"/>
      <c r="VIB20" s="136"/>
      <c r="VIC20" s="136"/>
      <c r="VID20" s="136"/>
      <c r="VIE20" s="136"/>
      <c r="VIF20" s="136"/>
      <c r="VIG20" s="136"/>
      <c r="VIH20" s="136"/>
      <c r="VII20" s="136"/>
      <c r="VIJ20" s="136"/>
      <c r="VIK20" s="136"/>
      <c r="VIL20" s="136"/>
      <c r="VIM20" s="136"/>
      <c r="VIN20" s="136"/>
      <c r="VIO20" s="136"/>
      <c r="VIP20" s="136"/>
      <c r="VIQ20" s="136"/>
      <c r="VIR20" s="136"/>
      <c r="VIS20" s="136"/>
      <c r="VIT20" s="136"/>
      <c r="VIU20" s="136"/>
      <c r="VIV20" s="136"/>
      <c r="VIW20" s="136"/>
      <c r="VIX20" s="136"/>
      <c r="VIY20" s="136"/>
      <c r="VIZ20" s="136"/>
      <c r="VJA20" s="136"/>
      <c r="VJB20" s="136"/>
      <c r="VJC20" s="136"/>
      <c r="VJD20" s="136"/>
      <c r="VJE20" s="136"/>
      <c r="VJF20" s="136"/>
      <c r="VJG20" s="136"/>
      <c r="VJH20" s="136"/>
      <c r="VJI20" s="136"/>
      <c r="VJJ20" s="136"/>
      <c r="VJK20" s="136"/>
      <c r="VJL20" s="136"/>
      <c r="VJM20" s="136"/>
      <c r="VJN20" s="136"/>
      <c r="VJO20" s="136"/>
      <c r="VJP20" s="136"/>
      <c r="VJQ20" s="136"/>
      <c r="VJR20" s="136"/>
      <c r="VJS20" s="136"/>
      <c r="VJT20" s="136"/>
      <c r="VJU20" s="136"/>
      <c r="VJV20" s="136"/>
      <c r="VJW20" s="136"/>
      <c r="VJX20" s="136"/>
      <c r="VJY20" s="136"/>
      <c r="VJZ20" s="136"/>
      <c r="VKA20" s="136"/>
      <c r="VKB20" s="136"/>
      <c r="VKC20" s="136"/>
      <c r="VKD20" s="136"/>
      <c r="VKE20" s="136"/>
      <c r="VKF20" s="136"/>
      <c r="VKG20" s="136"/>
      <c r="VKH20" s="136"/>
      <c r="VKI20" s="136"/>
      <c r="VKJ20" s="136"/>
      <c r="VKK20" s="136"/>
      <c r="VKL20" s="136"/>
      <c r="VKM20" s="136"/>
      <c r="VKN20" s="136"/>
      <c r="VKO20" s="136"/>
      <c r="VKP20" s="136"/>
      <c r="VKQ20" s="136"/>
      <c r="VKR20" s="136"/>
      <c r="VKS20" s="136"/>
      <c r="VKT20" s="136"/>
      <c r="VKU20" s="136"/>
      <c r="VKV20" s="136"/>
      <c r="VKW20" s="136"/>
      <c r="VKX20" s="136"/>
      <c r="VKY20" s="136"/>
      <c r="VKZ20" s="136"/>
      <c r="VLA20" s="136"/>
      <c r="VLB20" s="136"/>
      <c r="VLC20" s="136"/>
      <c r="VLD20" s="136"/>
      <c r="VLE20" s="136"/>
      <c r="VLF20" s="136"/>
      <c r="VLG20" s="136"/>
      <c r="VLH20" s="136"/>
      <c r="VLI20" s="136"/>
      <c r="VLJ20" s="136"/>
      <c r="VLK20" s="136"/>
      <c r="VLL20" s="136"/>
      <c r="VLM20" s="136"/>
      <c r="VLN20" s="136"/>
      <c r="VLO20" s="136"/>
      <c r="VLP20" s="136"/>
      <c r="VLQ20" s="136"/>
      <c r="VLR20" s="136"/>
      <c r="VLS20" s="136"/>
      <c r="VLT20" s="136"/>
      <c r="VLU20" s="136"/>
      <c r="VLV20" s="136"/>
      <c r="VLW20" s="136"/>
      <c r="VLX20" s="136"/>
      <c r="VLY20" s="136"/>
      <c r="VLZ20" s="136"/>
      <c r="VMA20" s="136"/>
      <c r="VMB20" s="136"/>
      <c r="VMC20" s="136"/>
      <c r="VMD20" s="136"/>
      <c r="VME20" s="136"/>
      <c r="VMF20" s="136"/>
      <c r="VMG20" s="136"/>
      <c r="VMH20" s="136"/>
      <c r="VMI20" s="136"/>
      <c r="VMJ20" s="136"/>
      <c r="VMK20" s="136"/>
      <c r="VML20" s="136"/>
      <c r="VMM20" s="136"/>
      <c r="VMN20" s="136"/>
      <c r="VMO20" s="136"/>
      <c r="VMP20" s="136"/>
      <c r="VMQ20" s="136"/>
      <c r="VMR20" s="136"/>
      <c r="VMS20" s="136"/>
      <c r="VMT20" s="136"/>
      <c r="VMU20" s="136"/>
      <c r="VMV20" s="136"/>
      <c r="VMW20" s="136"/>
      <c r="VMX20" s="136"/>
      <c r="VMY20" s="136"/>
      <c r="VMZ20" s="136"/>
      <c r="VNA20" s="136"/>
      <c r="VNB20" s="136"/>
      <c r="VNC20" s="136"/>
      <c r="VND20" s="136"/>
      <c r="VNE20" s="136"/>
      <c r="VNF20" s="136"/>
      <c r="VNG20" s="136"/>
      <c r="VNH20" s="136"/>
      <c r="VNI20" s="136"/>
      <c r="VNJ20" s="136"/>
      <c r="VNK20" s="136"/>
      <c r="VNL20" s="136"/>
      <c r="VNM20" s="136"/>
      <c r="VNN20" s="136"/>
      <c r="VNO20" s="136"/>
      <c r="VNP20" s="136"/>
      <c r="VNQ20" s="136"/>
      <c r="VNR20" s="136"/>
      <c r="VNS20" s="136"/>
      <c r="VNT20" s="136"/>
      <c r="VNU20" s="136"/>
      <c r="VNV20" s="136"/>
      <c r="VNW20" s="136"/>
      <c r="VNX20" s="136"/>
      <c r="VNY20" s="136"/>
      <c r="VNZ20" s="136"/>
      <c r="VOA20" s="136"/>
      <c r="VOB20" s="136"/>
      <c r="VOC20" s="136"/>
      <c r="VOD20" s="136"/>
      <c r="VOE20" s="136"/>
      <c r="VOF20" s="136"/>
      <c r="VOG20" s="136"/>
      <c r="VOH20" s="136"/>
      <c r="VOI20" s="136"/>
      <c r="VOJ20" s="136"/>
      <c r="VOK20" s="136"/>
      <c r="VOL20" s="136"/>
      <c r="VOM20" s="136"/>
      <c r="VON20" s="136"/>
      <c r="VOO20" s="136"/>
      <c r="VOP20" s="136"/>
      <c r="VOQ20" s="136"/>
      <c r="VOR20" s="136"/>
      <c r="VOS20" s="136"/>
      <c r="VOT20" s="136"/>
      <c r="VOU20" s="136"/>
      <c r="VOV20" s="136"/>
      <c r="VOW20" s="136"/>
      <c r="VOX20" s="136"/>
      <c r="VOY20" s="136"/>
      <c r="VOZ20" s="136"/>
      <c r="VPA20" s="136"/>
      <c r="VPB20" s="136"/>
      <c r="VPC20" s="136"/>
      <c r="VPD20" s="136"/>
      <c r="VPE20" s="136"/>
      <c r="VPF20" s="136"/>
      <c r="VPG20" s="136"/>
      <c r="VPH20" s="136"/>
      <c r="VPI20" s="136"/>
      <c r="VPJ20" s="136"/>
      <c r="VPK20" s="136"/>
      <c r="VPL20" s="136"/>
      <c r="VPM20" s="136"/>
      <c r="VPN20" s="136"/>
      <c r="VPO20" s="136"/>
      <c r="VPP20" s="136"/>
      <c r="VPQ20" s="136"/>
      <c r="VPR20" s="136"/>
      <c r="VPS20" s="136"/>
      <c r="VPT20" s="136"/>
      <c r="VPU20" s="136"/>
      <c r="VPV20" s="136"/>
      <c r="VPW20" s="136"/>
      <c r="VPX20" s="136"/>
      <c r="VPY20" s="136"/>
      <c r="VPZ20" s="136"/>
      <c r="VQA20" s="136"/>
      <c r="VQB20" s="136"/>
      <c r="VQC20" s="136"/>
      <c r="VQD20" s="136"/>
      <c r="VQE20" s="136"/>
      <c r="VQF20" s="136"/>
      <c r="VQG20" s="136"/>
      <c r="VQH20" s="136"/>
      <c r="VQI20" s="136"/>
      <c r="VQJ20" s="136"/>
      <c r="VQK20" s="136"/>
      <c r="VQL20" s="136"/>
      <c r="VQM20" s="136"/>
      <c r="VQN20" s="136"/>
      <c r="VQO20" s="136"/>
      <c r="VQP20" s="136"/>
      <c r="VQQ20" s="136"/>
      <c r="VQR20" s="136"/>
      <c r="VQS20" s="136"/>
      <c r="VQT20" s="136"/>
      <c r="VQU20" s="136"/>
      <c r="VQV20" s="136"/>
      <c r="VQW20" s="136"/>
      <c r="VQX20" s="136"/>
      <c r="VQY20" s="136"/>
      <c r="VQZ20" s="136"/>
      <c r="VRA20" s="136"/>
      <c r="VRB20" s="136"/>
      <c r="VRC20" s="136"/>
      <c r="VRD20" s="136"/>
      <c r="VRE20" s="136"/>
      <c r="VRF20" s="136"/>
      <c r="VRG20" s="136"/>
      <c r="VRH20" s="136"/>
      <c r="VRI20" s="136"/>
      <c r="VRJ20" s="136"/>
      <c r="VRK20" s="136"/>
      <c r="VRL20" s="136"/>
      <c r="VRM20" s="136"/>
      <c r="VRN20" s="136"/>
      <c r="VRO20" s="136"/>
      <c r="VRP20" s="136"/>
      <c r="VRQ20" s="136"/>
      <c r="VRR20" s="136"/>
      <c r="VRS20" s="136"/>
      <c r="VRT20" s="136"/>
      <c r="VRU20" s="136"/>
      <c r="VRV20" s="136"/>
      <c r="VRW20" s="136"/>
      <c r="VRX20" s="136"/>
      <c r="VRY20" s="136"/>
      <c r="VRZ20" s="136"/>
      <c r="VSA20" s="136"/>
      <c r="VSB20" s="136"/>
      <c r="VSC20" s="136"/>
      <c r="VSD20" s="136"/>
      <c r="VSE20" s="136"/>
      <c r="VSF20" s="136"/>
      <c r="VSG20" s="136"/>
      <c r="VSH20" s="136"/>
      <c r="VSI20" s="136"/>
      <c r="VSJ20" s="136"/>
      <c r="VSK20" s="136"/>
      <c r="VSL20" s="136"/>
      <c r="VSM20" s="136"/>
      <c r="VSN20" s="136"/>
      <c r="VSO20" s="136"/>
      <c r="VSP20" s="136"/>
      <c r="VSQ20" s="136"/>
      <c r="VSR20" s="136"/>
      <c r="VSS20" s="136"/>
      <c r="VST20" s="136"/>
      <c r="VSU20" s="136"/>
      <c r="VSV20" s="136"/>
      <c r="VSW20" s="136"/>
      <c r="VSX20" s="136"/>
      <c r="VSY20" s="136"/>
      <c r="VSZ20" s="136"/>
      <c r="VTA20" s="136"/>
      <c r="VTB20" s="136"/>
      <c r="VTC20" s="136"/>
      <c r="VTD20" s="136"/>
      <c r="VTE20" s="136"/>
      <c r="VTF20" s="136"/>
      <c r="VTG20" s="136"/>
      <c r="VTH20" s="136"/>
      <c r="VTI20" s="136"/>
      <c r="VTJ20" s="136"/>
      <c r="VTK20" s="136"/>
      <c r="VTL20" s="136"/>
      <c r="VTM20" s="136"/>
      <c r="VTN20" s="136"/>
      <c r="VTO20" s="136"/>
      <c r="VTP20" s="136"/>
      <c r="VTQ20" s="136"/>
      <c r="VTR20" s="136"/>
      <c r="VTS20" s="136"/>
      <c r="VTT20" s="136"/>
      <c r="VTU20" s="136"/>
      <c r="VTV20" s="136"/>
      <c r="VTW20" s="136"/>
      <c r="VTX20" s="136"/>
      <c r="VTY20" s="136"/>
      <c r="VTZ20" s="136"/>
      <c r="VUA20" s="136"/>
      <c r="VUB20" s="136"/>
      <c r="VUC20" s="136"/>
      <c r="VUD20" s="136"/>
      <c r="VUE20" s="136"/>
      <c r="VUF20" s="136"/>
      <c r="VUG20" s="136"/>
      <c r="VUH20" s="136"/>
      <c r="VUI20" s="136"/>
      <c r="VUJ20" s="136"/>
      <c r="VUK20" s="136"/>
      <c r="VUL20" s="136"/>
      <c r="VUM20" s="136"/>
      <c r="VUN20" s="136"/>
      <c r="VUO20" s="136"/>
      <c r="VUP20" s="136"/>
      <c r="VUQ20" s="136"/>
      <c r="VUR20" s="136"/>
      <c r="VUS20" s="136"/>
      <c r="VUT20" s="136"/>
      <c r="VUU20" s="136"/>
      <c r="VUV20" s="136"/>
      <c r="VUW20" s="136"/>
      <c r="VUX20" s="136"/>
      <c r="VUY20" s="136"/>
      <c r="VUZ20" s="136"/>
      <c r="VVA20" s="136"/>
      <c r="VVB20" s="136"/>
      <c r="VVC20" s="136"/>
      <c r="VVD20" s="136"/>
      <c r="VVE20" s="136"/>
      <c r="VVF20" s="136"/>
      <c r="VVG20" s="136"/>
      <c r="VVH20" s="136"/>
      <c r="VVI20" s="136"/>
      <c r="VVJ20" s="136"/>
      <c r="VVK20" s="136"/>
      <c r="VVL20" s="136"/>
      <c r="VVM20" s="136"/>
      <c r="VVN20" s="136"/>
      <c r="VVO20" s="136"/>
      <c r="VVP20" s="136"/>
      <c r="VVQ20" s="136"/>
      <c r="VVR20" s="136"/>
      <c r="VVS20" s="136"/>
      <c r="VVT20" s="136"/>
      <c r="VVU20" s="136"/>
      <c r="VVV20" s="136"/>
      <c r="VVW20" s="136"/>
      <c r="VVX20" s="136"/>
      <c r="VVY20" s="136"/>
      <c r="VVZ20" s="136"/>
      <c r="VWA20" s="136"/>
      <c r="VWB20" s="136"/>
      <c r="VWC20" s="136"/>
      <c r="VWD20" s="136"/>
      <c r="VWE20" s="136"/>
      <c r="VWF20" s="136"/>
      <c r="VWG20" s="136"/>
      <c r="VWH20" s="136"/>
      <c r="VWI20" s="136"/>
      <c r="VWJ20" s="136"/>
      <c r="VWK20" s="136"/>
      <c r="VWL20" s="136"/>
      <c r="VWM20" s="136"/>
      <c r="VWN20" s="136"/>
      <c r="VWO20" s="136"/>
      <c r="VWP20" s="136"/>
      <c r="VWQ20" s="136"/>
      <c r="VWR20" s="136"/>
      <c r="VWS20" s="136"/>
      <c r="VWT20" s="136"/>
      <c r="VWU20" s="136"/>
      <c r="VWV20" s="136"/>
      <c r="VWW20" s="136"/>
      <c r="VWX20" s="136"/>
      <c r="VWY20" s="136"/>
      <c r="VWZ20" s="136"/>
      <c r="VXA20" s="136"/>
      <c r="VXB20" s="136"/>
      <c r="VXC20" s="136"/>
      <c r="VXD20" s="136"/>
      <c r="VXE20" s="136"/>
      <c r="VXF20" s="136"/>
      <c r="VXG20" s="136"/>
      <c r="VXH20" s="136"/>
      <c r="VXI20" s="136"/>
      <c r="VXJ20" s="136"/>
      <c r="VXK20" s="136"/>
      <c r="VXL20" s="136"/>
      <c r="VXM20" s="136"/>
      <c r="VXN20" s="136"/>
      <c r="VXO20" s="136"/>
      <c r="VXP20" s="136"/>
      <c r="VXQ20" s="136"/>
      <c r="VXR20" s="136"/>
      <c r="VXS20" s="136"/>
      <c r="VXT20" s="136"/>
      <c r="VXU20" s="136"/>
      <c r="VXV20" s="136"/>
      <c r="VXW20" s="136"/>
      <c r="VXX20" s="136"/>
      <c r="VXY20" s="136"/>
      <c r="VXZ20" s="136"/>
      <c r="VYA20" s="136"/>
      <c r="VYB20" s="136"/>
      <c r="VYC20" s="136"/>
      <c r="VYD20" s="136"/>
      <c r="VYE20" s="136"/>
      <c r="VYF20" s="136"/>
      <c r="VYG20" s="136"/>
      <c r="VYH20" s="136"/>
      <c r="VYI20" s="136"/>
      <c r="VYJ20" s="136"/>
      <c r="VYK20" s="136"/>
      <c r="VYL20" s="136"/>
      <c r="VYM20" s="136"/>
      <c r="VYN20" s="136"/>
      <c r="VYO20" s="136"/>
      <c r="VYP20" s="136"/>
      <c r="VYQ20" s="136"/>
      <c r="VYR20" s="136"/>
      <c r="VYS20" s="136"/>
      <c r="VYT20" s="136"/>
      <c r="VYU20" s="136"/>
      <c r="VYV20" s="136"/>
      <c r="VYW20" s="136"/>
      <c r="VYX20" s="136"/>
      <c r="VYY20" s="136"/>
      <c r="VYZ20" s="136"/>
      <c r="VZA20" s="136"/>
      <c r="VZB20" s="136"/>
      <c r="VZC20" s="136"/>
      <c r="VZD20" s="136"/>
      <c r="VZE20" s="136"/>
      <c r="VZF20" s="136"/>
      <c r="VZG20" s="136"/>
      <c r="VZH20" s="136"/>
      <c r="VZI20" s="136"/>
      <c r="VZJ20" s="136"/>
      <c r="VZK20" s="136"/>
      <c r="VZL20" s="136"/>
      <c r="VZM20" s="136"/>
      <c r="VZN20" s="136"/>
      <c r="VZO20" s="136"/>
      <c r="VZP20" s="136"/>
      <c r="VZQ20" s="136"/>
      <c r="VZR20" s="136"/>
      <c r="VZS20" s="136"/>
      <c r="VZT20" s="136"/>
      <c r="VZU20" s="136"/>
      <c r="VZV20" s="136"/>
      <c r="VZW20" s="136"/>
      <c r="VZX20" s="136"/>
      <c r="VZY20" s="136"/>
      <c r="VZZ20" s="136"/>
      <c r="WAA20" s="136"/>
      <c r="WAB20" s="136"/>
      <c r="WAC20" s="136"/>
      <c r="WAD20" s="136"/>
      <c r="WAE20" s="136"/>
      <c r="WAF20" s="136"/>
      <c r="WAG20" s="136"/>
      <c r="WAH20" s="136"/>
      <c r="WAI20" s="136"/>
      <c r="WAJ20" s="136"/>
      <c r="WAK20" s="136"/>
      <c r="WAL20" s="136"/>
      <c r="WAM20" s="136"/>
      <c r="WAN20" s="136"/>
      <c r="WAO20" s="136"/>
      <c r="WAP20" s="136"/>
      <c r="WAQ20" s="136"/>
      <c r="WAR20" s="136"/>
      <c r="WAS20" s="136"/>
      <c r="WAT20" s="136"/>
      <c r="WAU20" s="136"/>
      <c r="WAV20" s="136"/>
      <c r="WAW20" s="136"/>
      <c r="WAX20" s="136"/>
      <c r="WAY20" s="136"/>
      <c r="WAZ20" s="136"/>
      <c r="WBA20" s="136"/>
      <c r="WBB20" s="136"/>
      <c r="WBC20" s="136"/>
      <c r="WBD20" s="136"/>
      <c r="WBE20" s="136"/>
      <c r="WBF20" s="136"/>
      <c r="WBG20" s="136"/>
      <c r="WBH20" s="136"/>
      <c r="WBI20" s="136"/>
      <c r="WBJ20" s="136"/>
      <c r="WBK20" s="136"/>
      <c r="WBL20" s="136"/>
      <c r="WBM20" s="136"/>
      <c r="WBN20" s="136"/>
      <c r="WBO20" s="136"/>
      <c r="WBP20" s="136"/>
      <c r="WBQ20" s="136"/>
      <c r="WBR20" s="136"/>
      <c r="WBS20" s="136"/>
      <c r="WBT20" s="136"/>
      <c r="WBU20" s="136"/>
      <c r="WBV20" s="136"/>
      <c r="WBW20" s="136"/>
      <c r="WBX20" s="136"/>
      <c r="WBY20" s="136"/>
      <c r="WBZ20" s="136"/>
      <c r="WCA20" s="136"/>
      <c r="WCB20" s="136"/>
      <c r="WCC20" s="136"/>
      <c r="WCD20" s="136"/>
      <c r="WCE20" s="136"/>
      <c r="WCF20" s="136"/>
      <c r="WCG20" s="136"/>
      <c r="WCH20" s="136"/>
      <c r="WCI20" s="136"/>
      <c r="WCJ20" s="136"/>
      <c r="WCK20" s="136"/>
      <c r="WCL20" s="136"/>
      <c r="WCM20" s="136"/>
      <c r="WCN20" s="136"/>
      <c r="WCO20" s="136"/>
      <c r="WCP20" s="136"/>
      <c r="WCQ20" s="136"/>
      <c r="WCR20" s="136"/>
      <c r="WCS20" s="136"/>
      <c r="WCT20" s="136"/>
      <c r="WCU20" s="136"/>
      <c r="WCV20" s="136"/>
      <c r="WCW20" s="136"/>
      <c r="WCX20" s="136"/>
      <c r="WCY20" s="136"/>
      <c r="WCZ20" s="136"/>
      <c r="WDA20" s="136"/>
      <c r="WDB20" s="136"/>
      <c r="WDC20" s="136"/>
      <c r="WDD20" s="136"/>
      <c r="WDE20" s="136"/>
      <c r="WDF20" s="136"/>
      <c r="WDG20" s="136"/>
      <c r="WDH20" s="136"/>
      <c r="WDI20" s="136"/>
      <c r="WDJ20" s="136"/>
      <c r="WDK20" s="136"/>
      <c r="WDL20" s="136"/>
      <c r="WDM20" s="136"/>
      <c r="WDN20" s="136"/>
      <c r="WDO20" s="136"/>
      <c r="WDP20" s="136"/>
      <c r="WDQ20" s="136"/>
      <c r="WDR20" s="136"/>
      <c r="WDS20" s="136"/>
      <c r="WDT20" s="136"/>
      <c r="WDU20" s="136"/>
      <c r="WDV20" s="136"/>
      <c r="WDW20" s="136"/>
      <c r="WDX20" s="136"/>
      <c r="WDY20" s="136"/>
      <c r="WDZ20" s="136"/>
      <c r="WEA20" s="136"/>
      <c r="WEB20" s="136"/>
      <c r="WEC20" s="136"/>
      <c r="WED20" s="136"/>
      <c r="WEE20" s="136"/>
      <c r="WEF20" s="136"/>
      <c r="WEG20" s="136"/>
      <c r="WEH20" s="136"/>
      <c r="WEI20" s="136"/>
      <c r="WEJ20" s="136"/>
      <c r="WEK20" s="136"/>
      <c r="WEL20" s="136"/>
      <c r="WEM20" s="136"/>
      <c r="WEN20" s="136"/>
      <c r="WEO20" s="136"/>
      <c r="WEP20" s="136"/>
      <c r="WEQ20" s="136"/>
      <c r="WER20" s="136"/>
      <c r="WES20" s="136"/>
      <c r="WET20" s="136"/>
      <c r="WEU20" s="136"/>
      <c r="WEV20" s="136"/>
      <c r="WEW20" s="136"/>
      <c r="WEX20" s="136"/>
      <c r="WEY20" s="136"/>
      <c r="WEZ20" s="136"/>
      <c r="WFA20" s="136"/>
      <c r="WFB20" s="136"/>
      <c r="WFC20" s="136"/>
      <c r="WFD20" s="136"/>
      <c r="WFE20" s="136"/>
      <c r="WFF20" s="136"/>
      <c r="WFG20" s="136"/>
      <c r="WFH20" s="136"/>
      <c r="WFI20" s="136"/>
      <c r="WFJ20" s="136"/>
      <c r="WFK20" s="136"/>
      <c r="WFL20" s="136"/>
      <c r="WFM20" s="136"/>
      <c r="WFN20" s="136"/>
      <c r="WFO20" s="136"/>
      <c r="WFP20" s="136"/>
      <c r="WFQ20" s="136"/>
      <c r="WFR20" s="136"/>
      <c r="WFS20" s="136"/>
      <c r="WFT20" s="136"/>
      <c r="WFU20" s="136"/>
      <c r="WFV20" s="136"/>
      <c r="WFW20" s="136"/>
      <c r="WFX20" s="136"/>
      <c r="WFY20" s="136"/>
      <c r="WFZ20" s="136"/>
      <c r="WGA20" s="136"/>
      <c r="WGB20" s="136"/>
      <c r="WGC20" s="136"/>
      <c r="WGD20" s="136"/>
      <c r="WGE20" s="136"/>
      <c r="WGF20" s="136"/>
      <c r="WGG20" s="136"/>
      <c r="WGH20" s="136"/>
      <c r="WGI20" s="136"/>
      <c r="WGJ20" s="136"/>
      <c r="WGK20" s="136"/>
      <c r="WGL20" s="136"/>
      <c r="WGM20" s="136"/>
      <c r="WGN20" s="136"/>
      <c r="WGO20" s="136"/>
      <c r="WGP20" s="136"/>
      <c r="WGQ20" s="136"/>
      <c r="WGR20" s="136"/>
      <c r="WGS20" s="136"/>
      <c r="WGT20" s="136"/>
      <c r="WGU20" s="136"/>
      <c r="WGV20" s="136"/>
      <c r="WGW20" s="136"/>
      <c r="WGX20" s="136"/>
      <c r="WGY20" s="136"/>
      <c r="WGZ20" s="136"/>
      <c r="WHA20" s="136"/>
      <c r="WHB20" s="136"/>
      <c r="WHC20" s="136"/>
      <c r="WHD20" s="136"/>
      <c r="WHE20" s="136"/>
      <c r="WHF20" s="136"/>
      <c r="WHG20" s="136"/>
      <c r="WHH20" s="136"/>
      <c r="WHI20" s="136"/>
      <c r="WHJ20" s="136"/>
      <c r="WHK20" s="136"/>
      <c r="WHL20" s="136"/>
      <c r="WHM20" s="136"/>
      <c r="WHN20" s="136"/>
      <c r="WHO20" s="136"/>
      <c r="WHP20" s="136"/>
      <c r="WHQ20" s="136"/>
      <c r="WHR20" s="136"/>
      <c r="WHS20" s="136"/>
      <c r="WHT20" s="136"/>
      <c r="WHU20" s="136"/>
      <c r="WHV20" s="136"/>
      <c r="WHW20" s="136"/>
      <c r="WHX20" s="136"/>
      <c r="WHY20" s="136"/>
      <c r="WHZ20" s="136"/>
      <c r="WIA20" s="136"/>
      <c r="WIB20" s="136"/>
      <c r="WIC20" s="136"/>
      <c r="WID20" s="136"/>
      <c r="WIE20" s="136"/>
      <c r="WIF20" s="136"/>
      <c r="WIG20" s="136"/>
      <c r="WIH20" s="136"/>
      <c r="WII20" s="136"/>
      <c r="WIJ20" s="136"/>
      <c r="WIK20" s="136"/>
      <c r="WIL20" s="136"/>
      <c r="WIM20" s="136"/>
      <c r="WIN20" s="136"/>
      <c r="WIO20" s="136"/>
      <c r="WIP20" s="136"/>
      <c r="WIQ20" s="136"/>
      <c r="WIR20" s="136"/>
      <c r="WIS20" s="136"/>
      <c r="WIT20" s="136"/>
      <c r="WIU20" s="136"/>
      <c r="WIV20" s="136"/>
      <c r="WIW20" s="136"/>
      <c r="WIX20" s="136"/>
      <c r="WIY20" s="136"/>
      <c r="WIZ20" s="136"/>
      <c r="WJA20" s="136"/>
      <c r="WJB20" s="136"/>
      <c r="WJC20" s="136"/>
      <c r="WJD20" s="136"/>
      <c r="WJE20" s="136"/>
      <c r="WJF20" s="136"/>
      <c r="WJG20" s="136"/>
      <c r="WJH20" s="136"/>
      <c r="WJI20" s="136"/>
      <c r="WJJ20" s="136"/>
      <c r="WJK20" s="136"/>
      <c r="WJL20" s="136"/>
      <c r="WJM20" s="136"/>
      <c r="WJN20" s="136"/>
      <c r="WJO20" s="136"/>
      <c r="WJP20" s="136"/>
      <c r="WJQ20" s="136"/>
      <c r="WJR20" s="136"/>
      <c r="WJS20" s="136"/>
      <c r="WJT20" s="136"/>
      <c r="WJU20" s="136"/>
      <c r="WJV20" s="136"/>
      <c r="WJW20" s="136"/>
      <c r="WJX20" s="136"/>
      <c r="WJY20" s="136"/>
      <c r="WJZ20" s="136"/>
      <c r="WKA20" s="136"/>
      <c r="WKB20" s="136"/>
      <c r="WKC20" s="136"/>
      <c r="WKD20" s="136"/>
      <c r="WKE20" s="136"/>
      <c r="WKF20" s="136"/>
      <c r="WKG20" s="136"/>
      <c r="WKH20" s="136"/>
      <c r="WKI20" s="136"/>
      <c r="WKJ20" s="136"/>
      <c r="WKK20" s="136"/>
      <c r="WKL20" s="136"/>
      <c r="WKM20" s="136"/>
      <c r="WKN20" s="136"/>
      <c r="WKO20" s="136"/>
      <c r="WKP20" s="136"/>
      <c r="WKQ20" s="136"/>
      <c r="WKR20" s="136"/>
      <c r="WKS20" s="136"/>
      <c r="WKT20" s="136"/>
      <c r="WKU20" s="136"/>
      <c r="WKV20" s="136"/>
      <c r="WKW20" s="136"/>
      <c r="WKX20" s="136"/>
      <c r="WKY20" s="136"/>
      <c r="WKZ20" s="136"/>
      <c r="WLA20" s="136"/>
      <c r="WLB20" s="136"/>
      <c r="WLC20" s="136"/>
      <c r="WLD20" s="136"/>
      <c r="WLE20" s="136"/>
      <c r="WLF20" s="136"/>
      <c r="WLG20" s="136"/>
      <c r="WLH20" s="136"/>
      <c r="WLI20" s="136"/>
      <c r="WLJ20" s="136"/>
      <c r="WLK20" s="136"/>
      <c r="WLL20" s="136"/>
      <c r="WLM20" s="136"/>
      <c r="WLN20" s="136"/>
      <c r="WLO20" s="136"/>
      <c r="WLP20" s="136"/>
      <c r="WLQ20" s="136"/>
      <c r="WLR20" s="136"/>
      <c r="WLS20" s="136"/>
      <c r="WLT20" s="136"/>
      <c r="WLU20" s="136"/>
      <c r="WLV20" s="136"/>
      <c r="WLW20" s="136"/>
      <c r="WLX20" s="136"/>
      <c r="WLY20" s="136"/>
      <c r="WLZ20" s="136"/>
      <c r="WMA20" s="136"/>
      <c r="WMB20" s="136"/>
      <c r="WMC20" s="136"/>
      <c r="WMD20" s="136"/>
      <c r="WME20" s="136"/>
      <c r="WMF20" s="136"/>
      <c r="WMG20" s="136"/>
      <c r="WMH20" s="136"/>
      <c r="WMI20" s="136"/>
      <c r="WMJ20" s="136"/>
      <c r="WMK20" s="136"/>
      <c r="WML20" s="136"/>
      <c r="WMM20" s="136"/>
      <c r="WMN20" s="136"/>
      <c r="WMO20" s="136"/>
      <c r="WMP20" s="136"/>
      <c r="WMQ20" s="136"/>
      <c r="WMR20" s="136"/>
      <c r="WMS20" s="136"/>
      <c r="WMT20" s="136"/>
      <c r="WMU20" s="136"/>
      <c r="WMV20" s="136"/>
      <c r="WMW20" s="136"/>
      <c r="WMX20" s="136"/>
      <c r="WMY20" s="136"/>
      <c r="WMZ20" s="136"/>
      <c r="WNA20" s="136"/>
      <c r="WNB20" s="136"/>
      <c r="WNC20" s="136"/>
      <c r="WND20" s="136"/>
      <c r="WNE20" s="136"/>
      <c r="WNF20" s="136"/>
      <c r="WNG20" s="136"/>
      <c r="WNH20" s="136"/>
      <c r="WNI20" s="136"/>
      <c r="WNJ20" s="136"/>
      <c r="WNK20" s="136"/>
      <c r="WNL20" s="136"/>
      <c r="WNM20" s="136"/>
      <c r="WNN20" s="136"/>
      <c r="WNO20" s="136"/>
      <c r="WNP20" s="136"/>
      <c r="WNQ20" s="136"/>
      <c r="WNR20" s="136"/>
      <c r="WNS20" s="136"/>
      <c r="WNT20" s="136"/>
      <c r="WNU20" s="136"/>
      <c r="WNV20" s="136"/>
      <c r="WNW20" s="136"/>
      <c r="WNX20" s="136"/>
      <c r="WNY20" s="136"/>
      <c r="WNZ20" s="136"/>
      <c r="WOA20" s="136"/>
      <c r="WOB20" s="136"/>
      <c r="WOC20" s="136"/>
      <c r="WOD20" s="136"/>
      <c r="WOE20" s="136"/>
      <c r="WOF20" s="136"/>
      <c r="WOG20" s="136"/>
      <c r="WOH20" s="136"/>
      <c r="WOI20" s="136"/>
      <c r="WOJ20" s="136"/>
      <c r="WOK20" s="136"/>
      <c r="WOL20" s="136"/>
      <c r="WOM20" s="136"/>
      <c r="WON20" s="136"/>
      <c r="WOO20" s="136"/>
      <c r="WOP20" s="136"/>
      <c r="WOQ20" s="136"/>
      <c r="WOR20" s="136"/>
      <c r="WOS20" s="136"/>
      <c r="WOT20" s="136"/>
      <c r="WOU20" s="136"/>
      <c r="WOV20" s="136"/>
      <c r="WOW20" s="136"/>
      <c r="WOX20" s="136"/>
      <c r="WOY20" s="136"/>
      <c r="WOZ20" s="136"/>
      <c r="WPA20" s="136"/>
      <c r="WPB20" s="136"/>
      <c r="WPC20" s="136"/>
      <c r="WPD20" s="136"/>
      <c r="WPE20" s="136"/>
      <c r="WPF20" s="136"/>
      <c r="WPG20" s="136"/>
      <c r="WPH20" s="136"/>
      <c r="WPI20" s="136"/>
      <c r="WPJ20" s="136"/>
      <c r="WPK20" s="136"/>
      <c r="WPL20" s="136"/>
      <c r="WPM20" s="136"/>
      <c r="WPN20" s="136"/>
      <c r="WPO20" s="136"/>
      <c r="WPP20" s="136"/>
      <c r="WPQ20" s="136"/>
      <c r="WPR20" s="136"/>
      <c r="WPS20" s="136"/>
      <c r="WPT20" s="136"/>
      <c r="WPU20" s="136"/>
      <c r="WPV20" s="136"/>
      <c r="WPW20" s="136"/>
      <c r="WPX20" s="136"/>
      <c r="WPY20" s="136"/>
      <c r="WPZ20" s="136"/>
      <c r="WQA20" s="136"/>
      <c r="WQB20" s="136"/>
      <c r="WQC20" s="136"/>
      <c r="WQD20" s="136"/>
      <c r="WQE20" s="136"/>
      <c r="WQF20" s="136"/>
      <c r="WQG20" s="136"/>
      <c r="WQH20" s="136"/>
      <c r="WQI20" s="136"/>
      <c r="WQJ20" s="136"/>
      <c r="WQK20" s="136"/>
      <c r="WQL20" s="136"/>
      <c r="WQM20" s="136"/>
      <c r="WQN20" s="136"/>
      <c r="WQO20" s="136"/>
      <c r="WQP20" s="136"/>
      <c r="WQQ20" s="136"/>
      <c r="WQR20" s="136"/>
      <c r="WQS20" s="136"/>
      <c r="WQT20" s="136"/>
      <c r="WQU20" s="136"/>
      <c r="WQV20" s="136"/>
      <c r="WQW20" s="136"/>
      <c r="WQX20" s="136"/>
      <c r="WQY20" s="136"/>
      <c r="WQZ20" s="136"/>
      <c r="WRA20" s="136"/>
      <c r="WRB20" s="136"/>
      <c r="WRC20" s="136"/>
      <c r="WRD20" s="136"/>
      <c r="WRE20" s="136"/>
      <c r="WRF20" s="136"/>
      <c r="WRG20" s="136"/>
      <c r="WRH20" s="136"/>
      <c r="WRI20" s="136"/>
      <c r="WRJ20" s="136"/>
      <c r="WRK20" s="136"/>
      <c r="WRL20" s="136"/>
      <c r="WRM20" s="136"/>
      <c r="WRN20" s="136"/>
      <c r="WRO20" s="136"/>
      <c r="WRP20" s="136"/>
      <c r="WRQ20" s="136"/>
      <c r="WRR20" s="136"/>
      <c r="WRS20" s="136"/>
      <c r="WRT20" s="136"/>
      <c r="WRU20" s="136"/>
      <c r="WRV20" s="136"/>
      <c r="WRW20" s="136"/>
      <c r="WRX20" s="136"/>
      <c r="WRY20" s="136"/>
      <c r="WRZ20" s="136"/>
      <c r="WSA20" s="136"/>
      <c r="WSB20" s="136"/>
      <c r="WSC20" s="136"/>
      <c r="WSD20" s="136"/>
      <c r="WSE20" s="136"/>
      <c r="WSF20" s="136"/>
      <c r="WSG20" s="136"/>
      <c r="WSH20" s="136"/>
      <c r="WSI20" s="136"/>
      <c r="WSJ20" s="136"/>
      <c r="WSK20" s="136"/>
      <c r="WSL20" s="136"/>
      <c r="WSM20" s="136"/>
      <c r="WSN20" s="136"/>
      <c r="WSO20" s="136"/>
      <c r="WSP20" s="136"/>
      <c r="WSQ20" s="136"/>
      <c r="WSR20" s="136"/>
      <c r="WSS20" s="136"/>
      <c r="WST20" s="136"/>
      <c r="WSU20" s="136"/>
      <c r="WSV20" s="136"/>
      <c r="WSW20" s="136"/>
      <c r="WSX20" s="136"/>
      <c r="WSY20" s="136"/>
      <c r="WSZ20" s="136"/>
      <c r="WTA20" s="136"/>
      <c r="WTB20" s="136"/>
      <c r="WTC20" s="136"/>
      <c r="WTD20" s="136"/>
      <c r="WTE20" s="136"/>
      <c r="WTF20" s="136"/>
      <c r="WTG20" s="136"/>
      <c r="WTH20" s="136"/>
      <c r="WTI20" s="136"/>
      <c r="WTJ20" s="136"/>
      <c r="WTK20" s="136"/>
      <c r="WTL20" s="136"/>
      <c r="WTM20" s="136"/>
      <c r="WTN20" s="136"/>
      <c r="WTO20" s="136"/>
      <c r="WTP20" s="136"/>
      <c r="WTQ20" s="136"/>
      <c r="WTR20" s="136"/>
      <c r="WTS20" s="136"/>
      <c r="WTT20" s="136"/>
      <c r="WTU20" s="136"/>
      <c r="WTV20" s="136"/>
      <c r="WTW20" s="136"/>
      <c r="WTX20" s="136"/>
      <c r="WTY20" s="136"/>
      <c r="WTZ20" s="136"/>
      <c r="WUA20" s="136"/>
      <c r="WUB20" s="136"/>
      <c r="WUC20" s="136"/>
      <c r="WUD20" s="136"/>
      <c r="WUE20" s="136"/>
      <c r="WUF20" s="136"/>
      <c r="WUG20" s="136"/>
      <c r="WUH20" s="136"/>
      <c r="WUI20" s="136"/>
      <c r="WUJ20" s="136"/>
      <c r="WUK20" s="136"/>
      <c r="WUL20" s="136"/>
      <c r="WUM20" s="136"/>
      <c r="WUN20" s="136"/>
      <c r="WUO20" s="136"/>
      <c r="WUP20" s="136"/>
      <c r="WUQ20" s="136"/>
      <c r="WUR20" s="136"/>
      <c r="WUS20" s="136"/>
      <c r="WUT20" s="136"/>
      <c r="WUU20" s="136"/>
      <c r="WUV20" s="136"/>
      <c r="WUW20" s="136"/>
      <c r="WUX20" s="136"/>
      <c r="WUY20" s="136"/>
      <c r="WUZ20" s="136"/>
      <c r="WVA20" s="136"/>
      <c r="WVB20" s="136"/>
      <c r="WVC20" s="136"/>
      <c r="WVD20" s="136"/>
      <c r="WVE20" s="136"/>
      <c r="WVF20" s="136"/>
      <c r="WVG20" s="136"/>
      <c r="WVH20" s="136"/>
      <c r="WVI20" s="136"/>
      <c r="WVJ20" s="136"/>
      <c r="WVK20" s="136"/>
      <c r="WVL20" s="136"/>
      <c r="WVM20" s="136"/>
      <c r="WVN20" s="136"/>
      <c r="WVO20" s="136"/>
      <c r="WVP20" s="136"/>
      <c r="WVQ20" s="136"/>
      <c r="WVR20" s="136"/>
      <c r="WVS20" s="136"/>
      <c r="WVT20" s="136"/>
      <c r="WVU20" s="136"/>
      <c r="WVV20" s="136"/>
      <c r="WVW20" s="136"/>
      <c r="WVX20" s="136"/>
      <c r="WVY20" s="136"/>
      <c r="WVZ20" s="136"/>
      <c r="WWA20" s="136"/>
      <c r="WWB20" s="136"/>
      <c r="WWC20" s="136"/>
      <c r="WWD20" s="136"/>
      <c r="WWE20" s="136"/>
      <c r="WWF20" s="136"/>
      <c r="WWG20" s="136"/>
      <c r="WWH20" s="136"/>
      <c r="WWI20" s="136"/>
      <c r="WWJ20" s="136"/>
      <c r="WWK20" s="136"/>
      <c r="WWL20" s="136"/>
      <c r="WWM20" s="136"/>
      <c r="WWN20" s="136"/>
      <c r="WWO20" s="136"/>
      <c r="WWP20" s="136"/>
      <c r="WWQ20" s="136"/>
      <c r="WWR20" s="136"/>
      <c r="WWS20" s="136"/>
      <c r="WWT20" s="136"/>
      <c r="WWU20" s="136"/>
      <c r="WWV20" s="136"/>
      <c r="WWW20" s="136"/>
      <c r="WWX20" s="136"/>
      <c r="WWY20" s="136"/>
      <c r="WWZ20" s="136"/>
      <c r="WXA20" s="136"/>
      <c r="WXB20" s="136"/>
      <c r="WXC20" s="136"/>
      <c r="WXD20" s="136"/>
      <c r="WXE20" s="136"/>
      <c r="WXF20" s="136"/>
      <c r="WXG20" s="136"/>
      <c r="WXH20" s="136"/>
      <c r="WXI20" s="136"/>
      <c r="WXJ20" s="136"/>
      <c r="WXK20" s="136"/>
      <c r="WXL20" s="136"/>
      <c r="WXM20" s="136"/>
      <c r="WXN20" s="136"/>
      <c r="WXO20" s="136"/>
      <c r="WXP20" s="136"/>
      <c r="WXQ20" s="136"/>
      <c r="WXR20" s="136"/>
      <c r="WXS20" s="136"/>
      <c r="WXT20" s="136"/>
      <c r="WXU20" s="136"/>
      <c r="WXV20" s="136"/>
      <c r="WXW20" s="136"/>
      <c r="WXX20" s="136"/>
      <c r="WXY20" s="136"/>
      <c r="WXZ20" s="136"/>
      <c r="WYA20" s="136"/>
      <c r="WYB20" s="136"/>
      <c r="WYC20" s="136"/>
      <c r="WYD20" s="136"/>
      <c r="WYE20" s="136"/>
      <c r="WYF20" s="136"/>
      <c r="WYG20" s="136"/>
      <c r="WYH20" s="136"/>
      <c r="WYI20" s="136"/>
      <c r="WYJ20" s="136"/>
      <c r="WYK20" s="136"/>
      <c r="WYL20" s="136"/>
      <c r="WYM20" s="136"/>
      <c r="WYN20" s="136"/>
      <c r="WYO20" s="136"/>
      <c r="WYP20" s="136"/>
      <c r="WYQ20" s="136"/>
      <c r="WYR20" s="136"/>
      <c r="WYS20" s="136"/>
      <c r="WYT20" s="136"/>
      <c r="WYU20" s="136"/>
      <c r="WYV20" s="136"/>
      <c r="WYW20" s="136"/>
      <c r="WYX20" s="136"/>
      <c r="WYY20" s="136"/>
      <c r="WYZ20" s="136"/>
      <c r="WZA20" s="136"/>
      <c r="WZB20" s="136"/>
      <c r="WZC20" s="136"/>
      <c r="WZD20" s="136"/>
      <c r="WZE20" s="136"/>
      <c r="WZF20" s="136"/>
      <c r="WZG20" s="136"/>
      <c r="WZH20" s="136"/>
      <c r="WZI20" s="136"/>
      <c r="WZJ20" s="136"/>
      <c r="WZK20" s="136"/>
      <c r="WZL20" s="136"/>
      <c r="WZM20" s="136"/>
      <c r="WZN20" s="136"/>
      <c r="WZO20" s="136"/>
      <c r="WZP20" s="136"/>
      <c r="WZQ20" s="136"/>
      <c r="WZR20" s="136"/>
      <c r="WZS20" s="136"/>
      <c r="WZT20" s="136"/>
      <c r="WZU20" s="136"/>
      <c r="WZV20" s="136"/>
      <c r="WZW20" s="136"/>
      <c r="WZX20" s="136"/>
      <c r="WZY20" s="136"/>
      <c r="WZZ20" s="136"/>
      <c r="XAA20" s="136"/>
      <c r="XAB20" s="136"/>
      <c r="XAC20" s="136"/>
      <c r="XAD20" s="136"/>
      <c r="XAE20" s="136"/>
      <c r="XAF20" s="136"/>
      <c r="XAG20" s="136"/>
      <c r="XAH20" s="136"/>
      <c r="XAI20" s="136"/>
      <c r="XAJ20" s="136"/>
      <c r="XAK20" s="136"/>
      <c r="XAL20" s="136"/>
      <c r="XAM20" s="136"/>
      <c r="XAN20" s="136"/>
      <c r="XAO20" s="136"/>
      <c r="XAP20" s="136"/>
      <c r="XAQ20" s="136"/>
      <c r="XAR20" s="136"/>
      <c r="XAS20" s="136"/>
      <c r="XAT20" s="136"/>
      <c r="XAU20" s="136"/>
      <c r="XAV20" s="136"/>
      <c r="XAW20" s="136"/>
      <c r="XAX20" s="136"/>
      <c r="XAY20" s="136"/>
      <c r="XAZ20" s="136"/>
      <c r="XBA20" s="136"/>
      <c r="XBB20" s="136"/>
      <c r="XBC20" s="136"/>
      <c r="XBD20" s="136"/>
      <c r="XBE20" s="136"/>
      <c r="XBF20" s="136"/>
      <c r="XBG20" s="136"/>
      <c r="XBH20" s="136"/>
      <c r="XBI20" s="136"/>
      <c r="XBJ20" s="136"/>
      <c r="XBK20" s="136"/>
      <c r="XBL20" s="136"/>
      <c r="XBM20" s="136"/>
      <c r="XBN20" s="136"/>
      <c r="XBO20" s="136"/>
      <c r="XBP20" s="136"/>
      <c r="XBQ20" s="136"/>
      <c r="XBR20" s="136"/>
      <c r="XBS20" s="136"/>
      <c r="XBT20" s="136"/>
      <c r="XBU20" s="136"/>
      <c r="XBV20" s="136"/>
      <c r="XBW20" s="136"/>
      <c r="XBX20" s="136"/>
      <c r="XBY20" s="136"/>
      <c r="XBZ20" s="136"/>
      <c r="XCA20" s="136"/>
      <c r="XCB20" s="136"/>
      <c r="XCC20" s="136"/>
      <c r="XCD20" s="136"/>
      <c r="XCE20" s="136"/>
      <c r="XCF20" s="136"/>
      <c r="XCG20" s="136"/>
      <c r="XCH20" s="136"/>
      <c r="XCI20" s="136"/>
      <c r="XCJ20" s="136"/>
      <c r="XCK20" s="136"/>
      <c r="XCL20" s="136"/>
      <c r="XCM20" s="136"/>
      <c r="XCN20" s="136"/>
      <c r="XCO20" s="136"/>
      <c r="XCP20" s="136"/>
      <c r="XCQ20" s="136"/>
      <c r="XCR20" s="136"/>
      <c r="XCS20" s="136"/>
      <c r="XCT20" s="136"/>
      <c r="XCU20" s="136"/>
      <c r="XCV20" s="136"/>
      <c r="XCW20" s="136"/>
      <c r="XCX20" s="136"/>
      <c r="XCY20" s="136"/>
      <c r="XCZ20" s="136"/>
      <c r="XDA20" s="136"/>
      <c r="XDB20" s="136"/>
      <c r="XDC20" s="136"/>
      <c r="XDD20" s="136"/>
      <c r="XDE20" s="136"/>
      <c r="XDF20" s="136"/>
      <c r="XDG20" s="136"/>
      <c r="XDH20" s="136"/>
      <c r="XDI20" s="136"/>
      <c r="XDJ20" s="136"/>
      <c r="XDK20" s="136"/>
      <c r="XDL20" s="136"/>
      <c r="XDM20" s="136"/>
      <c r="XDN20" s="136"/>
      <c r="XDO20" s="136"/>
      <c r="XDP20" s="136"/>
      <c r="XDQ20" s="136"/>
      <c r="XDR20" s="136"/>
      <c r="XDS20" s="136"/>
      <c r="XDT20" s="136"/>
      <c r="XDU20" s="136"/>
      <c r="XDV20" s="136"/>
      <c r="XDW20" s="136"/>
      <c r="XDX20" s="136"/>
      <c r="XDY20" s="136"/>
      <c r="XDZ20" s="136"/>
      <c r="XEA20" s="136"/>
      <c r="XEB20" s="136"/>
      <c r="XEC20" s="136"/>
      <c r="XED20" s="136"/>
      <c r="XEE20" s="136"/>
      <c r="XEF20" s="136"/>
      <c r="XEG20" s="136"/>
      <c r="XEH20" s="136"/>
      <c r="XEI20" s="136"/>
      <c r="XEJ20" s="136"/>
      <c r="XEK20" s="136"/>
      <c r="XEL20" s="136"/>
      <c r="XEM20" s="136"/>
      <c r="XEN20" s="136"/>
      <c r="XEO20" s="136"/>
      <c r="XEP20" s="136"/>
      <c r="XEQ20" s="136"/>
      <c r="XER20" s="136"/>
      <c r="XES20" s="136"/>
      <c r="XET20" s="136"/>
      <c r="XEU20" s="136"/>
      <c r="XEV20" s="136"/>
      <c r="XEW20" s="136"/>
      <c r="XEX20" s="136"/>
      <c r="XEY20" s="136"/>
      <c r="XEZ20" s="136"/>
      <c r="XFA20" s="136"/>
      <c r="XFB20" s="136"/>
      <c r="XFC20" s="136"/>
      <c r="XFD20" s="136"/>
    </row>
    <row r="21" s="111" customFormat="1" spans="1:16384">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c r="AMJ21" s="136"/>
      <c r="AMK21" s="136"/>
      <c r="AML21" s="136"/>
      <c r="AMM21" s="136"/>
      <c r="AMN21" s="136"/>
      <c r="AMO21" s="136"/>
      <c r="AMP21" s="136"/>
      <c r="AMQ21" s="136"/>
      <c r="AMR21" s="136"/>
      <c r="AMS21" s="136"/>
      <c r="AMT21" s="136"/>
      <c r="AMU21" s="136"/>
      <c r="AMV21" s="136"/>
      <c r="AMW21" s="136"/>
      <c r="AMX21" s="136"/>
      <c r="AMY21" s="136"/>
      <c r="AMZ21" s="136"/>
      <c r="ANA21" s="136"/>
      <c r="ANB21" s="136"/>
      <c r="ANC21" s="136"/>
      <c r="AND21" s="136"/>
      <c r="ANE21" s="136"/>
      <c r="ANF21" s="136"/>
      <c r="ANG21" s="136"/>
      <c r="ANH21" s="136"/>
      <c r="ANI21" s="136"/>
      <c r="ANJ21" s="136"/>
      <c r="ANK21" s="136"/>
      <c r="ANL21" s="136"/>
      <c r="ANM21" s="136"/>
      <c r="ANN21" s="136"/>
      <c r="ANO21" s="136"/>
      <c r="ANP21" s="136"/>
      <c r="ANQ21" s="136"/>
      <c r="ANR21" s="136"/>
      <c r="ANS21" s="136"/>
      <c r="ANT21" s="136"/>
      <c r="ANU21" s="136"/>
      <c r="ANV21" s="136"/>
      <c r="ANW21" s="136"/>
      <c r="ANX21" s="136"/>
      <c r="ANY21" s="136"/>
      <c r="ANZ21" s="136"/>
      <c r="AOA21" s="136"/>
      <c r="AOB21" s="136"/>
      <c r="AOC21" s="136"/>
      <c r="AOD21" s="136"/>
      <c r="AOE21" s="136"/>
      <c r="AOF21" s="136"/>
      <c r="AOG21" s="136"/>
      <c r="AOH21" s="136"/>
      <c r="AOI21" s="136"/>
      <c r="AOJ21" s="136"/>
      <c r="AOK21" s="136"/>
      <c r="AOL21" s="136"/>
      <c r="AOM21" s="136"/>
      <c r="AON21" s="136"/>
      <c r="AOO21" s="136"/>
      <c r="AOP21" s="136"/>
      <c r="AOQ21" s="136"/>
      <c r="AOR21" s="136"/>
      <c r="AOS21" s="136"/>
      <c r="AOT21" s="136"/>
      <c r="AOU21" s="136"/>
      <c r="AOV21" s="136"/>
      <c r="AOW21" s="136"/>
      <c r="AOX21" s="136"/>
      <c r="AOY21" s="136"/>
      <c r="AOZ21" s="136"/>
      <c r="APA21" s="136"/>
      <c r="APB21" s="136"/>
      <c r="APC21" s="136"/>
      <c r="APD21" s="136"/>
      <c r="APE21" s="136"/>
      <c r="APF21" s="136"/>
      <c r="APG21" s="136"/>
      <c r="APH21" s="136"/>
      <c r="API21" s="136"/>
      <c r="APJ21" s="136"/>
      <c r="APK21" s="136"/>
      <c r="APL21" s="136"/>
      <c r="APM21" s="136"/>
      <c r="APN21" s="136"/>
      <c r="APO21" s="136"/>
      <c r="APP21" s="136"/>
      <c r="APQ21" s="136"/>
      <c r="APR21" s="136"/>
      <c r="APS21" s="136"/>
      <c r="APT21" s="136"/>
      <c r="APU21" s="136"/>
      <c r="APV21" s="136"/>
      <c r="APW21" s="136"/>
      <c r="APX21" s="136"/>
      <c r="APY21" s="136"/>
      <c r="APZ21" s="136"/>
      <c r="AQA21" s="136"/>
      <c r="AQB21" s="136"/>
      <c r="AQC21" s="136"/>
      <c r="AQD21" s="136"/>
      <c r="AQE21" s="136"/>
      <c r="AQF21" s="136"/>
      <c r="AQG21" s="136"/>
      <c r="AQH21" s="136"/>
      <c r="AQI21" s="136"/>
      <c r="AQJ21" s="136"/>
      <c r="AQK21" s="136"/>
      <c r="AQL21" s="136"/>
      <c r="AQM21" s="136"/>
      <c r="AQN21" s="136"/>
      <c r="AQO21" s="136"/>
      <c r="AQP21" s="136"/>
      <c r="AQQ21" s="136"/>
      <c r="AQR21" s="136"/>
      <c r="AQS21" s="136"/>
      <c r="AQT21" s="136"/>
      <c r="AQU21" s="136"/>
      <c r="AQV21" s="136"/>
      <c r="AQW21" s="136"/>
      <c r="AQX21" s="136"/>
      <c r="AQY21" s="136"/>
      <c r="AQZ21" s="136"/>
      <c r="ARA21" s="136"/>
      <c r="ARB21" s="136"/>
      <c r="ARC21" s="136"/>
      <c r="ARD21" s="136"/>
      <c r="ARE21" s="136"/>
      <c r="ARF21" s="136"/>
      <c r="ARG21" s="136"/>
      <c r="ARH21" s="136"/>
      <c r="ARI21" s="136"/>
      <c r="ARJ21" s="136"/>
      <c r="ARK21" s="136"/>
      <c r="ARL21" s="136"/>
      <c r="ARM21" s="136"/>
      <c r="ARN21" s="136"/>
      <c r="ARO21" s="136"/>
      <c r="ARP21" s="136"/>
      <c r="ARQ21" s="136"/>
      <c r="ARR21" s="136"/>
      <c r="ARS21" s="136"/>
      <c r="ART21" s="136"/>
      <c r="ARU21" s="136"/>
      <c r="ARV21" s="136"/>
      <c r="ARW21" s="136"/>
      <c r="ARX21" s="136"/>
      <c r="ARY21" s="136"/>
      <c r="ARZ21" s="136"/>
      <c r="ASA21" s="136"/>
      <c r="ASB21" s="136"/>
      <c r="ASC21" s="136"/>
      <c r="ASD21" s="136"/>
      <c r="ASE21" s="136"/>
      <c r="ASF21" s="136"/>
      <c r="ASG21" s="136"/>
      <c r="ASH21" s="136"/>
      <c r="ASI21" s="136"/>
      <c r="ASJ21" s="136"/>
      <c r="ASK21" s="136"/>
      <c r="ASL21" s="136"/>
      <c r="ASM21" s="136"/>
      <c r="ASN21" s="136"/>
      <c r="ASO21" s="136"/>
      <c r="ASP21" s="136"/>
      <c r="ASQ21" s="136"/>
      <c r="ASR21" s="136"/>
      <c r="ASS21" s="136"/>
      <c r="AST21" s="136"/>
      <c r="ASU21" s="136"/>
      <c r="ASV21" s="136"/>
      <c r="ASW21" s="136"/>
      <c r="ASX21" s="136"/>
      <c r="ASY21" s="136"/>
      <c r="ASZ21" s="136"/>
      <c r="ATA21" s="136"/>
      <c r="ATB21" s="136"/>
      <c r="ATC21" s="136"/>
      <c r="ATD21" s="136"/>
      <c r="ATE21" s="136"/>
      <c r="ATF21" s="136"/>
      <c r="ATG21" s="136"/>
      <c r="ATH21" s="136"/>
      <c r="ATI21" s="136"/>
      <c r="ATJ21" s="136"/>
      <c r="ATK21" s="136"/>
      <c r="ATL21" s="136"/>
      <c r="ATM21" s="136"/>
      <c r="ATN21" s="136"/>
      <c r="ATO21" s="136"/>
      <c r="ATP21" s="136"/>
      <c r="ATQ21" s="136"/>
      <c r="ATR21" s="136"/>
      <c r="ATS21" s="136"/>
      <c r="ATT21" s="136"/>
      <c r="ATU21" s="136"/>
      <c r="ATV21" s="136"/>
      <c r="ATW21" s="136"/>
      <c r="ATX21" s="136"/>
      <c r="ATY21" s="136"/>
      <c r="ATZ21" s="136"/>
      <c r="AUA21" s="136"/>
      <c r="AUB21" s="136"/>
      <c r="AUC21" s="136"/>
      <c r="AUD21" s="136"/>
      <c r="AUE21" s="136"/>
      <c r="AUF21" s="136"/>
      <c r="AUG21" s="136"/>
      <c r="AUH21" s="136"/>
      <c r="AUI21" s="136"/>
      <c r="AUJ21" s="136"/>
      <c r="AUK21" s="136"/>
      <c r="AUL21" s="136"/>
      <c r="AUM21" s="136"/>
      <c r="AUN21" s="136"/>
      <c r="AUO21" s="136"/>
      <c r="AUP21" s="136"/>
      <c r="AUQ21" s="136"/>
      <c r="AUR21" s="136"/>
      <c r="AUS21" s="136"/>
      <c r="AUT21" s="136"/>
      <c r="AUU21" s="136"/>
      <c r="AUV21" s="136"/>
      <c r="AUW21" s="136"/>
      <c r="AUX21" s="136"/>
      <c r="AUY21" s="136"/>
      <c r="AUZ21" s="136"/>
      <c r="AVA21" s="136"/>
      <c r="AVB21" s="136"/>
      <c r="AVC21" s="136"/>
      <c r="AVD21" s="136"/>
      <c r="AVE21" s="136"/>
      <c r="AVF21" s="136"/>
      <c r="AVG21" s="136"/>
      <c r="AVH21" s="136"/>
      <c r="AVI21" s="136"/>
      <c r="AVJ21" s="136"/>
      <c r="AVK21" s="136"/>
      <c r="AVL21" s="136"/>
      <c r="AVM21" s="136"/>
      <c r="AVN21" s="136"/>
      <c r="AVO21" s="136"/>
      <c r="AVP21" s="136"/>
      <c r="AVQ21" s="136"/>
      <c r="AVR21" s="136"/>
      <c r="AVS21" s="136"/>
      <c r="AVT21" s="136"/>
      <c r="AVU21" s="136"/>
      <c r="AVV21" s="136"/>
      <c r="AVW21" s="136"/>
      <c r="AVX21" s="136"/>
      <c r="AVY21" s="136"/>
      <c r="AVZ21" s="136"/>
      <c r="AWA21" s="136"/>
      <c r="AWB21" s="136"/>
      <c r="AWC21" s="136"/>
      <c r="AWD21" s="136"/>
      <c r="AWE21" s="136"/>
      <c r="AWF21" s="136"/>
      <c r="AWG21" s="136"/>
      <c r="AWH21" s="136"/>
      <c r="AWI21" s="136"/>
      <c r="AWJ21" s="136"/>
      <c r="AWK21" s="136"/>
      <c r="AWL21" s="136"/>
      <c r="AWM21" s="136"/>
      <c r="AWN21" s="136"/>
      <c r="AWO21" s="136"/>
      <c r="AWP21" s="136"/>
      <c r="AWQ21" s="136"/>
      <c r="AWR21" s="136"/>
      <c r="AWS21" s="136"/>
      <c r="AWT21" s="136"/>
      <c r="AWU21" s="136"/>
      <c r="AWV21" s="136"/>
      <c r="AWW21" s="136"/>
      <c r="AWX21" s="136"/>
      <c r="AWY21" s="136"/>
      <c r="AWZ21" s="136"/>
      <c r="AXA21" s="136"/>
      <c r="AXB21" s="136"/>
      <c r="AXC21" s="136"/>
      <c r="AXD21" s="136"/>
      <c r="AXE21" s="136"/>
      <c r="AXF21" s="136"/>
      <c r="AXG21" s="136"/>
      <c r="AXH21" s="136"/>
      <c r="AXI21" s="136"/>
      <c r="AXJ21" s="136"/>
      <c r="AXK21" s="136"/>
      <c r="AXL21" s="136"/>
      <c r="AXM21" s="136"/>
      <c r="AXN21" s="136"/>
      <c r="AXO21" s="136"/>
      <c r="AXP21" s="136"/>
      <c r="AXQ21" s="136"/>
      <c r="AXR21" s="136"/>
      <c r="AXS21" s="136"/>
      <c r="AXT21" s="136"/>
      <c r="AXU21" s="136"/>
      <c r="AXV21" s="136"/>
      <c r="AXW21" s="136"/>
      <c r="AXX21" s="136"/>
      <c r="AXY21" s="136"/>
      <c r="AXZ21" s="136"/>
      <c r="AYA21" s="136"/>
      <c r="AYB21" s="136"/>
      <c r="AYC21" s="136"/>
      <c r="AYD21" s="136"/>
      <c r="AYE21" s="136"/>
      <c r="AYF21" s="136"/>
      <c r="AYG21" s="136"/>
      <c r="AYH21" s="136"/>
      <c r="AYI21" s="136"/>
      <c r="AYJ21" s="136"/>
      <c r="AYK21" s="136"/>
      <c r="AYL21" s="136"/>
      <c r="AYM21" s="136"/>
      <c r="AYN21" s="136"/>
      <c r="AYO21" s="136"/>
      <c r="AYP21" s="136"/>
      <c r="AYQ21" s="136"/>
      <c r="AYR21" s="136"/>
      <c r="AYS21" s="136"/>
      <c r="AYT21" s="136"/>
      <c r="AYU21" s="136"/>
      <c r="AYV21" s="136"/>
      <c r="AYW21" s="136"/>
      <c r="AYX21" s="136"/>
      <c r="AYY21" s="136"/>
      <c r="AYZ21" s="136"/>
      <c r="AZA21" s="136"/>
      <c r="AZB21" s="136"/>
      <c r="AZC21" s="136"/>
      <c r="AZD21" s="136"/>
      <c r="AZE21" s="136"/>
      <c r="AZF21" s="136"/>
      <c r="AZG21" s="136"/>
      <c r="AZH21" s="136"/>
      <c r="AZI21" s="136"/>
      <c r="AZJ21" s="136"/>
      <c r="AZK21" s="136"/>
      <c r="AZL21" s="136"/>
      <c r="AZM21" s="136"/>
      <c r="AZN21" s="136"/>
      <c r="AZO21" s="136"/>
      <c r="AZP21" s="136"/>
      <c r="AZQ21" s="136"/>
      <c r="AZR21" s="136"/>
      <c r="AZS21" s="136"/>
      <c r="AZT21" s="136"/>
      <c r="AZU21" s="136"/>
      <c r="AZV21" s="136"/>
      <c r="AZW21" s="136"/>
      <c r="AZX21" s="136"/>
      <c r="AZY21" s="136"/>
      <c r="AZZ21" s="136"/>
      <c r="BAA21" s="136"/>
      <c r="BAB21" s="136"/>
      <c r="BAC21" s="136"/>
      <c r="BAD21" s="136"/>
      <c r="BAE21" s="136"/>
      <c r="BAF21" s="136"/>
      <c r="BAG21" s="136"/>
      <c r="BAH21" s="136"/>
      <c r="BAI21" s="136"/>
      <c r="BAJ21" s="136"/>
      <c r="BAK21" s="136"/>
      <c r="BAL21" s="136"/>
      <c r="BAM21" s="136"/>
      <c r="BAN21" s="136"/>
      <c r="BAO21" s="136"/>
      <c r="BAP21" s="136"/>
      <c r="BAQ21" s="136"/>
      <c r="BAR21" s="136"/>
      <c r="BAS21" s="136"/>
      <c r="BAT21" s="136"/>
      <c r="BAU21" s="136"/>
      <c r="BAV21" s="136"/>
      <c r="BAW21" s="136"/>
      <c r="BAX21" s="136"/>
      <c r="BAY21" s="136"/>
      <c r="BAZ21" s="136"/>
      <c r="BBA21" s="136"/>
      <c r="BBB21" s="136"/>
      <c r="BBC21" s="136"/>
      <c r="BBD21" s="136"/>
      <c r="BBE21" s="136"/>
      <c r="BBF21" s="136"/>
      <c r="BBG21" s="136"/>
      <c r="BBH21" s="136"/>
      <c r="BBI21" s="136"/>
      <c r="BBJ21" s="136"/>
      <c r="BBK21" s="136"/>
      <c r="BBL21" s="136"/>
      <c r="BBM21" s="136"/>
      <c r="BBN21" s="136"/>
      <c r="BBO21" s="136"/>
      <c r="BBP21" s="136"/>
      <c r="BBQ21" s="136"/>
      <c r="BBR21" s="136"/>
      <c r="BBS21" s="136"/>
      <c r="BBT21" s="136"/>
      <c r="BBU21" s="136"/>
      <c r="BBV21" s="136"/>
      <c r="BBW21" s="136"/>
      <c r="BBX21" s="136"/>
      <c r="BBY21" s="136"/>
      <c r="BBZ21" s="136"/>
      <c r="BCA21" s="136"/>
      <c r="BCB21" s="136"/>
      <c r="BCC21" s="136"/>
      <c r="BCD21" s="136"/>
      <c r="BCE21" s="136"/>
      <c r="BCF21" s="136"/>
      <c r="BCG21" s="136"/>
      <c r="BCH21" s="136"/>
      <c r="BCI21" s="136"/>
      <c r="BCJ21" s="136"/>
      <c r="BCK21" s="136"/>
      <c r="BCL21" s="136"/>
      <c r="BCM21" s="136"/>
      <c r="BCN21" s="136"/>
      <c r="BCO21" s="136"/>
      <c r="BCP21" s="136"/>
      <c r="BCQ21" s="136"/>
      <c r="BCR21" s="136"/>
      <c r="BCS21" s="136"/>
      <c r="BCT21" s="136"/>
      <c r="BCU21" s="136"/>
      <c r="BCV21" s="136"/>
      <c r="BCW21" s="136"/>
      <c r="BCX21" s="136"/>
      <c r="BCY21" s="136"/>
      <c r="BCZ21" s="136"/>
      <c r="BDA21" s="136"/>
      <c r="BDB21" s="136"/>
      <c r="BDC21" s="136"/>
      <c r="BDD21" s="136"/>
      <c r="BDE21" s="136"/>
      <c r="BDF21" s="136"/>
      <c r="BDG21" s="136"/>
      <c r="BDH21" s="136"/>
      <c r="BDI21" s="136"/>
      <c r="BDJ21" s="136"/>
      <c r="BDK21" s="136"/>
      <c r="BDL21" s="136"/>
      <c r="BDM21" s="136"/>
      <c r="BDN21" s="136"/>
      <c r="BDO21" s="136"/>
      <c r="BDP21" s="136"/>
      <c r="BDQ21" s="136"/>
      <c r="BDR21" s="136"/>
      <c r="BDS21" s="136"/>
      <c r="BDT21" s="136"/>
      <c r="BDU21" s="136"/>
      <c r="BDV21" s="136"/>
      <c r="BDW21" s="136"/>
      <c r="BDX21" s="136"/>
      <c r="BDY21" s="136"/>
      <c r="BDZ21" s="136"/>
      <c r="BEA21" s="136"/>
      <c r="BEB21" s="136"/>
      <c r="BEC21" s="136"/>
      <c r="BED21" s="136"/>
      <c r="BEE21" s="136"/>
      <c r="BEF21" s="136"/>
      <c r="BEG21" s="136"/>
      <c r="BEH21" s="136"/>
      <c r="BEI21" s="136"/>
      <c r="BEJ21" s="136"/>
      <c r="BEK21" s="136"/>
      <c r="BEL21" s="136"/>
      <c r="BEM21" s="136"/>
      <c r="BEN21" s="136"/>
      <c r="BEO21" s="136"/>
      <c r="BEP21" s="136"/>
      <c r="BEQ21" s="136"/>
      <c r="BER21" s="136"/>
      <c r="BES21" s="136"/>
      <c r="BET21" s="136"/>
      <c r="BEU21" s="136"/>
      <c r="BEV21" s="136"/>
      <c r="BEW21" s="136"/>
      <c r="BEX21" s="136"/>
      <c r="BEY21" s="136"/>
      <c r="BEZ21" s="136"/>
      <c r="BFA21" s="136"/>
      <c r="BFB21" s="136"/>
      <c r="BFC21" s="136"/>
      <c r="BFD21" s="136"/>
      <c r="BFE21" s="136"/>
      <c r="BFF21" s="136"/>
      <c r="BFG21" s="136"/>
      <c r="BFH21" s="136"/>
      <c r="BFI21" s="136"/>
      <c r="BFJ21" s="136"/>
      <c r="BFK21" s="136"/>
      <c r="BFL21" s="136"/>
      <c r="BFM21" s="136"/>
      <c r="BFN21" s="136"/>
      <c r="BFO21" s="136"/>
      <c r="BFP21" s="136"/>
      <c r="BFQ21" s="136"/>
      <c r="BFR21" s="136"/>
      <c r="BFS21" s="136"/>
      <c r="BFT21" s="136"/>
      <c r="BFU21" s="136"/>
      <c r="BFV21" s="136"/>
      <c r="BFW21" s="136"/>
      <c r="BFX21" s="136"/>
      <c r="BFY21" s="136"/>
      <c r="BFZ21" s="136"/>
      <c r="BGA21" s="136"/>
      <c r="BGB21" s="136"/>
      <c r="BGC21" s="136"/>
      <c r="BGD21" s="136"/>
      <c r="BGE21" s="136"/>
      <c r="BGF21" s="136"/>
      <c r="BGG21" s="136"/>
      <c r="BGH21" s="136"/>
      <c r="BGI21" s="136"/>
      <c r="BGJ21" s="136"/>
      <c r="BGK21" s="136"/>
      <c r="BGL21" s="136"/>
      <c r="BGM21" s="136"/>
      <c r="BGN21" s="136"/>
      <c r="BGO21" s="136"/>
      <c r="BGP21" s="136"/>
      <c r="BGQ21" s="136"/>
      <c r="BGR21" s="136"/>
      <c r="BGS21" s="136"/>
      <c r="BGT21" s="136"/>
      <c r="BGU21" s="136"/>
      <c r="BGV21" s="136"/>
      <c r="BGW21" s="136"/>
      <c r="BGX21" s="136"/>
      <c r="BGY21" s="136"/>
      <c r="BGZ21" s="136"/>
      <c r="BHA21" s="136"/>
      <c r="BHB21" s="136"/>
      <c r="BHC21" s="136"/>
      <c r="BHD21" s="136"/>
      <c r="BHE21" s="136"/>
      <c r="BHF21" s="136"/>
      <c r="BHG21" s="136"/>
      <c r="BHH21" s="136"/>
      <c r="BHI21" s="136"/>
      <c r="BHJ21" s="136"/>
      <c r="BHK21" s="136"/>
      <c r="BHL21" s="136"/>
      <c r="BHM21" s="136"/>
      <c r="BHN21" s="136"/>
      <c r="BHO21" s="136"/>
      <c r="BHP21" s="136"/>
      <c r="BHQ21" s="136"/>
      <c r="BHR21" s="136"/>
      <c r="BHS21" s="136"/>
      <c r="BHT21" s="136"/>
      <c r="BHU21" s="136"/>
      <c r="BHV21" s="136"/>
      <c r="BHW21" s="136"/>
      <c r="BHX21" s="136"/>
      <c r="BHY21" s="136"/>
      <c r="BHZ21" s="136"/>
      <c r="BIA21" s="136"/>
      <c r="BIB21" s="136"/>
      <c r="BIC21" s="136"/>
      <c r="BID21" s="136"/>
      <c r="BIE21" s="136"/>
      <c r="BIF21" s="136"/>
      <c r="BIG21" s="136"/>
      <c r="BIH21" s="136"/>
      <c r="BII21" s="136"/>
      <c r="BIJ21" s="136"/>
      <c r="BIK21" s="136"/>
      <c r="BIL21" s="136"/>
      <c r="BIM21" s="136"/>
      <c r="BIN21" s="136"/>
      <c r="BIO21" s="136"/>
      <c r="BIP21" s="136"/>
      <c r="BIQ21" s="136"/>
      <c r="BIR21" s="136"/>
      <c r="BIS21" s="136"/>
      <c r="BIT21" s="136"/>
      <c r="BIU21" s="136"/>
      <c r="BIV21" s="136"/>
      <c r="BIW21" s="136"/>
      <c r="BIX21" s="136"/>
      <c r="BIY21" s="136"/>
      <c r="BIZ21" s="136"/>
      <c r="BJA21" s="136"/>
      <c r="BJB21" s="136"/>
      <c r="BJC21" s="136"/>
      <c r="BJD21" s="136"/>
      <c r="BJE21" s="136"/>
      <c r="BJF21" s="136"/>
      <c r="BJG21" s="136"/>
      <c r="BJH21" s="136"/>
      <c r="BJI21" s="136"/>
      <c r="BJJ21" s="136"/>
      <c r="BJK21" s="136"/>
      <c r="BJL21" s="136"/>
      <c r="BJM21" s="136"/>
      <c r="BJN21" s="136"/>
      <c r="BJO21" s="136"/>
      <c r="BJP21" s="136"/>
      <c r="BJQ21" s="136"/>
      <c r="BJR21" s="136"/>
      <c r="BJS21" s="136"/>
      <c r="BJT21" s="136"/>
      <c r="BJU21" s="136"/>
      <c r="BJV21" s="136"/>
      <c r="BJW21" s="136"/>
      <c r="BJX21" s="136"/>
      <c r="BJY21" s="136"/>
      <c r="BJZ21" s="136"/>
      <c r="BKA21" s="136"/>
      <c r="BKB21" s="136"/>
      <c r="BKC21" s="136"/>
      <c r="BKD21" s="136"/>
      <c r="BKE21" s="136"/>
      <c r="BKF21" s="136"/>
      <c r="BKG21" s="136"/>
      <c r="BKH21" s="136"/>
      <c r="BKI21" s="136"/>
      <c r="BKJ21" s="136"/>
      <c r="BKK21" s="136"/>
      <c r="BKL21" s="136"/>
      <c r="BKM21" s="136"/>
      <c r="BKN21" s="136"/>
      <c r="BKO21" s="136"/>
      <c r="BKP21" s="136"/>
      <c r="BKQ21" s="136"/>
      <c r="BKR21" s="136"/>
      <c r="BKS21" s="136"/>
      <c r="BKT21" s="136"/>
      <c r="BKU21" s="136"/>
      <c r="BKV21" s="136"/>
      <c r="BKW21" s="136"/>
      <c r="BKX21" s="136"/>
      <c r="BKY21" s="136"/>
      <c r="BKZ21" s="136"/>
      <c r="BLA21" s="136"/>
      <c r="BLB21" s="136"/>
      <c r="BLC21" s="136"/>
      <c r="BLD21" s="136"/>
      <c r="BLE21" s="136"/>
      <c r="BLF21" s="136"/>
      <c r="BLG21" s="136"/>
      <c r="BLH21" s="136"/>
      <c r="BLI21" s="136"/>
      <c r="BLJ21" s="136"/>
      <c r="BLK21" s="136"/>
      <c r="BLL21" s="136"/>
      <c r="BLM21" s="136"/>
      <c r="BLN21" s="136"/>
      <c r="BLO21" s="136"/>
      <c r="BLP21" s="136"/>
      <c r="BLQ21" s="136"/>
      <c r="BLR21" s="136"/>
      <c r="BLS21" s="136"/>
      <c r="BLT21" s="136"/>
      <c r="BLU21" s="136"/>
      <c r="BLV21" s="136"/>
      <c r="BLW21" s="136"/>
      <c r="BLX21" s="136"/>
      <c r="BLY21" s="136"/>
      <c r="BLZ21" s="136"/>
      <c r="BMA21" s="136"/>
      <c r="BMB21" s="136"/>
      <c r="BMC21" s="136"/>
      <c r="BMD21" s="136"/>
      <c r="BME21" s="136"/>
      <c r="BMF21" s="136"/>
      <c r="BMG21" s="136"/>
      <c r="BMH21" s="136"/>
      <c r="BMI21" s="136"/>
      <c r="BMJ21" s="136"/>
      <c r="BMK21" s="136"/>
      <c r="BML21" s="136"/>
      <c r="BMM21" s="136"/>
      <c r="BMN21" s="136"/>
      <c r="BMO21" s="136"/>
      <c r="BMP21" s="136"/>
      <c r="BMQ21" s="136"/>
      <c r="BMR21" s="136"/>
      <c r="BMS21" s="136"/>
      <c r="BMT21" s="136"/>
      <c r="BMU21" s="136"/>
      <c r="BMV21" s="136"/>
      <c r="BMW21" s="136"/>
      <c r="BMX21" s="136"/>
      <c r="BMY21" s="136"/>
      <c r="BMZ21" s="136"/>
      <c r="BNA21" s="136"/>
      <c r="BNB21" s="136"/>
      <c r="BNC21" s="136"/>
      <c r="BND21" s="136"/>
      <c r="BNE21" s="136"/>
      <c r="BNF21" s="136"/>
      <c r="BNG21" s="136"/>
      <c r="BNH21" s="136"/>
      <c r="BNI21" s="136"/>
      <c r="BNJ21" s="136"/>
      <c r="BNK21" s="136"/>
      <c r="BNL21" s="136"/>
      <c r="BNM21" s="136"/>
      <c r="BNN21" s="136"/>
      <c r="BNO21" s="136"/>
      <c r="BNP21" s="136"/>
      <c r="BNQ21" s="136"/>
      <c r="BNR21" s="136"/>
      <c r="BNS21" s="136"/>
      <c r="BNT21" s="136"/>
      <c r="BNU21" s="136"/>
      <c r="BNV21" s="136"/>
      <c r="BNW21" s="136"/>
      <c r="BNX21" s="136"/>
      <c r="BNY21" s="136"/>
      <c r="BNZ21" s="136"/>
      <c r="BOA21" s="136"/>
      <c r="BOB21" s="136"/>
      <c r="BOC21" s="136"/>
      <c r="BOD21" s="136"/>
      <c r="BOE21" s="136"/>
      <c r="BOF21" s="136"/>
      <c r="BOG21" s="136"/>
      <c r="BOH21" s="136"/>
      <c r="BOI21" s="136"/>
      <c r="BOJ21" s="136"/>
      <c r="BOK21" s="136"/>
      <c r="BOL21" s="136"/>
      <c r="BOM21" s="136"/>
      <c r="BON21" s="136"/>
      <c r="BOO21" s="136"/>
      <c r="BOP21" s="136"/>
      <c r="BOQ21" s="136"/>
      <c r="BOR21" s="136"/>
      <c r="BOS21" s="136"/>
      <c r="BOT21" s="136"/>
      <c r="BOU21" s="136"/>
      <c r="BOV21" s="136"/>
      <c r="BOW21" s="136"/>
      <c r="BOX21" s="136"/>
      <c r="BOY21" s="136"/>
      <c r="BOZ21" s="136"/>
      <c r="BPA21" s="136"/>
      <c r="BPB21" s="136"/>
      <c r="BPC21" s="136"/>
      <c r="BPD21" s="136"/>
      <c r="BPE21" s="136"/>
      <c r="BPF21" s="136"/>
      <c r="BPG21" s="136"/>
      <c r="BPH21" s="136"/>
      <c r="BPI21" s="136"/>
      <c r="BPJ21" s="136"/>
      <c r="BPK21" s="136"/>
      <c r="BPL21" s="136"/>
      <c r="BPM21" s="136"/>
      <c r="BPN21" s="136"/>
      <c r="BPO21" s="136"/>
      <c r="BPP21" s="136"/>
      <c r="BPQ21" s="136"/>
      <c r="BPR21" s="136"/>
      <c r="BPS21" s="136"/>
      <c r="BPT21" s="136"/>
      <c r="BPU21" s="136"/>
      <c r="BPV21" s="136"/>
      <c r="BPW21" s="136"/>
      <c r="BPX21" s="136"/>
      <c r="BPY21" s="136"/>
      <c r="BPZ21" s="136"/>
      <c r="BQA21" s="136"/>
      <c r="BQB21" s="136"/>
      <c r="BQC21" s="136"/>
      <c r="BQD21" s="136"/>
      <c r="BQE21" s="136"/>
      <c r="BQF21" s="136"/>
      <c r="BQG21" s="136"/>
      <c r="BQH21" s="136"/>
      <c r="BQI21" s="136"/>
      <c r="BQJ21" s="136"/>
      <c r="BQK21" s="136"/>
      <c r="BQL21" s="136"/>
      <c r="BQM21" s="136"/>
      <c r="BQN21" s="136"/>
      <c r="BQO21" s="136"/>
      <c r="BQP21" s="136"/>
      <c r="BQQ21" s="136"/>
      <c r="BQR21" s="136"/>
      <c r="BQS21" s="136"/>
      <c r="BQT21" s="136"/>
      <c r="BQU21" s="136"/>
      <c r="BQV21" s="136"/>
      <c r="BQW21" s="136"/>
      <c r="BQX21" s="136"/>
      <c r="BQY21" s="136"/>
      <c r="BQZ21" s="136"/>
      <c r="BRA21" s="136"/>
      <c r="BRB21" s="136"/>
      <c r="BRC21" s="136"/>
      <c r="BRD21" s="136"/>
      <c r="BRE21" s="136"/>
      <c r="BRF21" s="136"/>
      <c r="BRG21" s="136"/>
      <c r="BRH21" s="136"/>
      <c r="BRI21" s="136"/>
      <c r="BRJ21" s="136"/>
      <c r="BRK21" s="136"/>
      <c r="BRL21" s="136"/>
      <c r="BRM21" s="136"/>
      <c r="BRN21" s="136"/>
      <c r="BRO21" s="136"/>
      <c r="BRP21" s="136"/>
      <c r="BRQ21" s="136"/>
      <c r="BRR21" s="136"/>
      <c r="BRS21" s="136"/>
      <c r="BRT21" s="136"/>
      <c r="BRU21" s="136"/>
      <c r="BRV21" s="136"/>
      <c r="BRW21" s="136"/>
      <c r="BRX21" s="136"/>
      <c r="BRY21" s="136"/>
      <c r="BRZ21" s="136"/>
      <c r="BSA21" s="136"/>
      <c r="BSB21" s="136"/>
      <c r="BSC21" s="136"/>
      <c r="BSD21" s="136"/>
      <c r="BSE21" s="136"/>
      <c r="BSF21" s="136"/>
      <c r="BSG21" s="136"/>
      <c r="BSH21" s="136"/>
      <c r="BSI21" s="136"/>
      <c r="BSJ21" s="136"/>
      <c r="BSK21" s="136"/>
      <c r="BSL21" s="136"/>
      <c r="BSM21" s="136"/>
      <c r="BSN21" s="136"/>
      <c r="BSO21" s="136"/>
      <c r="BSP21" s="136"/>
      <c r="BSQ21" s="136"/>
      <c r="BSR21" s="136"/>
      <c r="BSS21" s="136"/>
      <c r="BST21" s="136"/>
      <c r="BSU21" s="136"/>
      <c r="BSV21" s="136"/>
      <c r="BSW21" s="136"/>
      <c r="BSX21" s="136"/>
      <c r="BSY21" s="136"/>
      <c r="BSZ21" s="136"/>
      <c r="BTA21" s="136"/>
      <c r="BTB21" s="136"/>
      <c r="BTC21" s="136"/>
      <c r="BTD21" s="136"/>
      <c r="BTE21" s="136"/>
      <c r="BTF21" s="136"/>
      <c r="BTG21" s="136"/>
      <c r="BTH21" s="136"/>
      <c r="BTI21" s="136"/>
      <c r="BTJ21" s="136"/>
      <c r="BTK21" s="136"/>
      <c r="BTL21" s="136"/>
      <c r="BTM21" s="136"/>
      <c r="BTN21" s="136"/>
      <c r="BTO21" s="136"/>
      <c r="BTP21" s="136"/>
      <c r="BTQ21" s="136"/>
      <c r="BTR21" s="136"/>
      <c r="BTS21" s="136"/>
      <c r="BTT21" s="136"/>
      <c r="BTU21" s="136"/>
      <c r="BTV21" s="136"/>
      <c r="BTW21" s="136"/>
      <c r="BTX21" s="136"/>
      <c r="BTY21" s="136"/>
      <c r="BTZ21" s="136"/>
      <c r="BUA21" s="136"/>
      <c r="BUB21" s="136"/>
      <c r="BUC21" s="136"/>
      <c r="BUD21" s="136"/>
      <c r="BUE21" s="136"/>
      <c r="BUF21" s="136"/>
      <c r="BUG21" s="136"/>
      <c r="BUH21" s="136"/>
      <c r="BUI21" s="136"/>
      <c r="BUJ21" s="136"/>
      <c r="BUK21" s="136"/>
      <c r="BUL21" s="136"/>
      <c r="BUM21" s="136"/>
      <c r="BUN21" s="136"/>
      <c r="BUO21" s="136"/>
      <c r="BUP21" s="136"/>
      <c r="BUQ21" s="136"/>
      <c r="BUR21" s="136"/>
      <c r="BUS21" s="136"/>
      <c r="BUT21" s="136"/>
      <c r="BUU21" s="136"/>
      <c r="BUV21" s="136"/>
      <c r="BUW21" s="136"/>
      <c r="BUX21" s="136"/>
      <c r="BUY21" s="136"/>
      <c r="BUZ21" s="136"/>
      <c r="BVA21" s="136"/>
      <c r="BVB21" s="136"/>
      <c r="BVC21" s="136"/>
      <c r="BVD21" s="136"/>
      <c r="BVE21" s="136"/>
      <c r="BVF21" s="136"/>
      <c r="BVG21" s="136"/>
      <c r="BVH21" s="136"/>
      <c r="BVI21" s="136"/>
      <c r="BVJ21" s="136"/>
      <c r="BVK21" s="136"/>
      <c r="BVL21" s="136"/>
      <c r="BVM21" s="136"/>
      <c r="BVN21" s="136"/>
      <c r="BVO21" s="136"/>
      <c r="BVP21" s="136"/>
      <c r="BVQ21" s="136"/>
      <c r="BVR21" s="136"/>
      <c r="BVS21" s="136"/>
      <c r="BVT21" s="136"/>
      <c r="BVU21" s="136"/>
      <c r="BVV21" s="136"/>
      <c r="BVW21" s="136"/>
      <c r="BVX21" s="136"/>
      <c r="BVY21" s="136"/>
      <c r="BVZ21" s="136"/>
      <c r="BWA21" s="136"/>
      <c r="BWB21" s="136"/>
      <c r="BWC21" s="136"/>
      <c r="BWD21" s="136"/>
      <c r="BWE21" s="136"/>
      <c r="BWF21" s="136"/>
      <c r="BWG21" s="136"/>
      <c r="BWH21" s="136"/>
      <c r="BWI21" s="136"/>
      <c r="BWJ21" s="136"/>
      <c r="BWK21" s="136"/>
      <c r="BWL21" s="136"/>
      <c r="BWM21" s="136"/>
      <c r="BWN21" s="136"/>
      <c r="BWO21" s="136"/>
      <c r="BWP21" s="136"/>
      <c r="BWQ21" s="136"/>
      <c r="BWR21" s="136"/>
      <c r="BWS21" s="136"/>
      <c r="BWT21" s="136"/>
      <c r="BWU21" s="136"/>
      <c r="BWV21" s="136"/>
      <c r="BWW21" s="136"/>
      <c r="BWX21" s="136"/>
      <c r="BWY21" s="136"/>
      <c r="BWZ21" s="136"/>
      <c r="BXA21" s="136"/>
      <c r="BXB21" s="136"/>
      <c r="BXC21" s="136"/>
      <c r="BXD21" s="136"/>
      <c r="BXE21" s="136"/>
      <c r="BXF21" s="136"/>
      <c r="BXG21" s="136"/>
      <c r="BXH21" s="136"/>
      <c r="BXI21" s="136"/>
      <c r="BXJ21" s="136"/>
      <c r="BXK21" s="136"/>
      <c r="BXL21" s="136"/>
      <c r="BXM21" s="136"/>
      <c r="BXN21" s="136"/>
      <c r="BXO21" s="136"/>
      <c r="BXP21" s="136"/>
      <c r="BXQ21" s="136"/>
      <c r="BXR21" s="136"/>
      <c r="BXS21" s="136"/>
      <c r="BXT21" s="136"/>
      <c r="BXU21" s="136"/>
      <c r="BXV21" s="136"/>
      <c r="BXW21" s="136"/>
      <c r="BXX21" s="136"/>
      <c r="BXY21" s="136"/>
      <c r="BXZ21" s="136"/>
      <c r="BYA21" s="136"/>
      <c r="BYB21" s="136"/>
      <c r="BYC21" s="136"/>
      <c r="BYD21" s="136"/>
      <c r="BYE21" s="136"/>
      <c r="BYF21" s="136"/>
      <c r="BYG21" s="136"/>
      <c r="BYH21" s="136"/>
      <c r="BYI21" s="136"/>
      <c r="BYJ21" s="136"/>
      <c r="BYK21" s="136"/>
      <c r="BYL21" s="136"/>
      <c r="BYM21" s="136"/>
      <c r="BYN21" s="136"/>
      <c r="BYO21" s="136"/>
      <c r="BYP21" s="136"/>
      <c r="BYQ21" s="136"/>
      <c r="BYR21" s="136"/>
      <c r="BYS21" s="136"/>
      <c r="BYT21" s="136"/>
      <c r="BYU21" s="136"/>
      <c r="BYV21" s="136"/>
      <c r="BYW21" s="136"/>
      <c r="BYX21" s="136"/>
      <c r="BYY21" s="136"/>
      <c r="BYZ21" s="136"/>
      <c r="BZA21" s="136"/>
      <c r="BZB21" s="136"/>
      <c r="BZC21" s="136"/>
      <c r="BZD21" s="136"/>
      <c r="BZE21" s="136"/>
      <c r="BZF21" s="136"/>
      <c r="BZG21" s="136"/>
      <c r="BZH21" s="136"/>
      <c r="BZI21" s="136"/>
      <c r="BZJ21" s="136"/>
      <c r="BZK21" s="136"/>
      <c r="BZL21" s="136"/>
      <c r="BZM21" s="136"/>
      <c r="BZN21" s="136"/>
      <c r="BZO21" s="136"/>
      <c r="BZP21" s="136"/>
      <c r="BZQ21" s="136"/>
      <c r="BZR21" s="136"/>
      <c r="BZS21" s="136"/>
      <c r="BZT21" s="136"/>
      <c r="BZU21" s="136"/>
      <c r="BZV21" s="136"/>
      <c r="BZW21" s="136"/>
      <c r="BZX21" s="136"/>
      <c r="BZY21" s="136"/>
      <c r="BZZ21" s="136"/>
      <c r="CAA21" s="136"/>
      <c r="CAB21" s="136"/>
      <c r="CAC21" s="136"/>
      <c r="CAD21" s="136"/>
      <c r="CAE21" s="136"/>
      <c r="CAF21" s="136"/>
      <c r="CAG21" s="136"/>
      <c r="CAH21" s="136"/>
      <c r="CAI21" s="136"/>
      <c r="CAJ21" s="136"/>
      <c r="CAK21" s="136"/>
      <c r="CAL21" s="136"/>
      <c r="CAM21" s="136"/>
      <c r="CAN21" s="136"/>
      <c r="CAO21" s="136"/>
      <c r="CAP21" s="136"/>
      <c r="CAQ21" s="136"/>
      <c r="CAR21" s="136"/>
      <c r="CAS21" s="136"/>
      <c r="CAT21" s="136"/>
      <c r="CAU21" s="136"/>
      <c r="CAV21" s="136"/>
      <c r="CAW21" s="136"/>
      <c r="CAX21" s="136"/>
      <c r="CAY21" s="136"/>
      <c r="CAZ21" s="136"/>
      <c r="CBA21" s="136"/>
      <c r="CBB21" s="136"/>
      <c r="CBC21" s="136"/>
      <c r="CBD21" s="136"/>
      <c r="CBE21" s="136"/>
      <c r="CBF21" s="136"/>
      <c r="CBG21" s="136"/>
      <c r="CBH21" s="136"/>
      <c r="CBI21" s="136"/>
      <c r="CBJ21" s="136"/>
      <c r="CBK21" s="136"/>
      <c r="CBL21" s="136"/>
      <c r="CBM21" s="136"/>
      <c r="CBN21" s="136"/>
      <c r="CBO21" s="136"/>
      <c r="CBP21" s="136"/>
      <c r="CBQ21" s="136"/>
      <c r="CBR21" s="136"/>
      <c r="CBS21" s="136"/>
      <c r="CBT21" s="136"/>
      <c r="CBU21" s="136"/>
      <c r="CBV21" s="136"/>
      <c r="CBW21" s="136"/>
      <c r="CBX21" s="136"/>
      <c r="CBY21" s="136"/>
      <c r="CBZ21" s="136"/>
      <c r="CCA21" s="136"/>
      <c r="CCB21" s="136"/>
      <c r="CCC21" s="136"/>
      <c r="CCD21" s="136"/>
      <c r="CCE21" s="136"/>
      <c r="CCF21" s="136"/>
      <c r="CCG21" s="136"/>
      <c r="CCH21" s="136"/>
      <c r="CCI21" s="136"/>
      <c r="CCJ21" s="136"/>
      <c r="CCK21" s="136"/>
      <c r="CCL21" s="136"/>
      <c r="CCM21" s="136"/>
      <c r="CCN21" s="136"/>
      <c r="CCO21" s="136"/>
      <c r="CCP21" s="136"/>
      <c r="CCQ21" s="136"/>
      <c r="CCR21" s="136"/>
      <c r="CCS21" s="136"/>
      <c r="CCT21" s="136"/>
      <c r="CCU21" s="136"/>
      <c r="CCV21" s="136"/>
      <c r="CCW21" s="136"/>
      <c r="CCX21" s="136"/>
      <c r="CCY21" s="136"/>
      <c r="CCZ21" s="136"/>
      <c r="CDA21" s="136"/>
      <c r="CDB21" s="136"/>
      <c r="CDC21" s="136"/>
      <c r="CDD21" s="136"/>
      <c r="CDE21" s="136"/>
      <c r="CDF21" s="136"/>
      <c r="CDG21" s="136"/>
      <c r="CDH21" s="136"/>
      <c r="CDI21" s="136"/>
      <c r="CDJ21" s="136"/>
      <c r="CDK21" s="136"/>
      <c r="CDL21" s="136"/>
      <c r="CDM21" s="136"/>
      <c r="CDN21" s="136"/>
      <c r="CDO21" s="136"/>
      <c r="CDP21" s="136"/>
      <c r="CDQ21" s="136"/>
      <c r="CDR21" s="136"/>
      <c r="CDS21" s="136"/>
      <c r="CDT21" s="136"/>
      <c r="CDU21" s="136"/>
      <c r="CDV21" s="136"/>
      <c r="CDW21" s="136"/>
      <c r="CDX21" s="136"/>
      <c r="CDY21" s="136"/>
      <c r="CDZ21" s="136"/>
      <c r="CEA21" s="136"/>
      <c r="CEB21" s="136"/>
      <c r="CEC21" s="136"/>
      <c r="CED21" s="136"/>
      <c r="CEE21" s="136"/>
      <c r="CEF21" s="136"/>
      <c r="CEG21" s="136"/>
      <c r="CEH21" s="136"/>
      <c r="CEI21" s="136"/>
      <c r="CEJ21" s="136"/>
      <c r="CEK21" s="136"/>
      <c r="CEL21" s="136"/>
      <c r="CEM21" s="136"/>
      <c r="CEN21" s="136"/>
      <c r="CEO21" s="136"/>
      <c r="CEP21" s="136"/>
      <c r="CEQ21" s="136"/>
      <c r="CER21" s="136"/>
      <c r="CES21" s="136"/>
      <c r="CET21" s="136"/>
      <c r="CEU21" s="136"/>
      <c r="CEV21" s="136"/>
      <c r="CEW21" s="136"/>
      <c r="CEX21" s="136"/>
      <c r="CEY21" s="136"/>
      <c r="CEZ21" s="136"/>
      <c r="CFA21" s="136"/>
      <c r="CFB21" s="136"/>
      <c r="CFC21" s="136"/>
      <c r="CFD21" s="136"/>
      <c r="CFE21" s="136"/>
      <c r="CFF21" s="136"/>
      <c r="CFG21" s="136"/>
      <c r="CFH21" s="136"/>
      <c r="CFI21" s="136"/>
      <c r="CFJ21" s="136"/>
      <c r="CFK21" s="136"/>
      <c r="CFL21" s="136"/>
      <c r="CFM21" s="136"/>
      <c r="CFN21" s="136"/>
      <c r="CFO21" s="136"/>
      <c r="CFP21" s="136"/>
      <c r="CFQ21" s="136"/>
      <c r="CFR21" s="136"/>
      <c r="CFS21" s="136"/>
      <c r="CFT21" s="136"/>
      <c r="CFU21" s="136"/>
      <c r="CFV21" s="136"/>
      <c r="CFW21" s="136"/>
      <c r="CFX21" s="136"/>
      <c r="CFY21" s="136"/>
      <c r="CFZ21" s="136"/>
      <c r="CGA21" s="136"/>
      <c r="CGB21" s="136"/>
      <c r="CGC21" s="136"/>
      <c r="CGD21" s="136"/>
      <c r="CGE21" s="136"/>
      <c r="CGF21" s="136"/>
      <c r="CGG21" s="136"/>
      <c r="CGH21" s="136"/>
      <c r="CGI21" s="136"/>
      <c r="CGJ21" s="136"/>
      <c r="CGK21" s="136"/>
      <c r="CGL21" s="136"/>
      <c r="CGM21" s="136"/>
      <c r="CGN21" s="136"/>
      <c r="CGO21" s="136"/>
      <c r="CGP21" s="136"/>
      <c r="CGQ21" s="136"/>
      <c r="CGR21" s="136"/>
      <c r="CGS21" s="136"/>
      <c r="CGT21" s="136"/>
      <c r="CGU21" s="136"/>
      <c r="CGV21" s="136"/>
      <c r="CGW21" s="136"/>
      <c r="CGX21" s="136"/>
      <c r="CGY21" s="136"/>
      <c r="CGZ21" s="136"/>
      <c r="CHA21" s="136"/>
      <c r="CHB21" s="136"/>
      <c r="CHC21" s="136"/>
      <c r="CHD21" s="136"/>
      <c r="CHE21" s="136"/>
      <c r="CHF21" s="136"/>
      <c r="CHG21" s="136"/>
      <c r="CHH21" s="136"/>
      <c r="CHI21" s="136"/>
      <c r="CHJ21" s="136"/>
      <c r="CHK21" s="136"/>
      <c r="CHL21" s="136"/>
      <c r="CHM21" s="136"/>
      <c r="CHN21" s="136"/>
      <c r="CHO21" s="136"/>
      <c r="CHP21" s="136"/>
      <c r="CHQ21" s="136"/>
      <c r="CHR21" s="136"/>
      <c r="CHS21" s="136"/>
      <c r="CHT21" s="136"/>
      <c r="CHU21" s="136"/>
      <c r="CHV21" s="136"/>
      <c r="CHW21" s="136"/>
      <c r="CHX21" s="136"/>
      <c r="CHY21" s="136"/>
      <c r="CHZ21" s="136"/>
      <c r="CIA21" s="136"/>
      <c r="CIB21" s="136"/>
      <c r="CIC21" s="136"/>
      <c r="CID21" s="136"/>
      <c r="CIE21" s="136"/>
      <c r="CIF21" s="136"/>
      <c r="CIG21" s="136"/>
      <c r="CIH21" s="136"/>
      <c r="CII21" s="136"/>
      <c r="CIJ21" s="136"/>
      <c r="CIK21" s="136"/>
      <c r="CIL21" s="136"/>
      <c r="CIM21" s="136"/>
      <c r="CIN21" s="136"/>
      <c r="CIO21" s="136"/>
      <c r="CIP21" s="136"/>
      <c r="CIQ21" s="136"/>
      <c r="CIR21" s="136"/>
      <c r="CIS21" s="136"/>
      <c r="CIT21" s="136"/>
      <c r="CIU21" s="136"/>
      <c r="CIV21" s="136"/>
      <c r="CIW21" s="136"/>
      <c r="CIX21" s="136"/>
      <c r="CIY21" s="136"/>
      <c r="CIZ21" s="136"/>
      <c r="CJA21" s="136"/>
      <c r="CJB21" s="136"/>
      <c r="CJC21" s="136"/>
      <c r="CJD21" s="136"/>
      <c r="CJE21" s="136"/>
      <c r="CJF21" s="136"/>
      <c r="CJG21" s="136"/>
      <c r="CJH21" s="136"/>
      <c r="CJI21" s="136"/>
      <c r="CJJ21" s="136"/>
      <c r="CJK21" s="136"/>
      <c r="CJL21" s="136"/>
      <c r="CJM21" s="136"/>
      <c r="CJN21" s="136"/>
      <c r="CJO21" s="136"/>
      <c r="CJP21" s="136"/>
      <c r="CJQ21" s="136"/>
      <c r="CJR21" s="136"/>
      <c r="CJS21" s="136"/>
      <c r="CJT21" s="136"/>
      <c r="CJU21" s="136"/>
      <c r="CJV21" s="136"/>
      <c r="CJW21" s="136"/>
      <c r="CJX21" s="136"/>
      <c r="CJY21" s="136"/>
      <c r="CJZ21" s="136"/>
      <c r="CKA21" s="136"/>
      <c r="CKB21" s="136"/>
      <c r="CKC21" s="136"/>
      <c r="CKD21" s="136"/>
      <c r="CKE21" s="136"/>
      <c r="CKF21" s="136"/>
      <c r="CKG21" s="136"/>
      <c r="CKH21" s="136"/>
      <c r="CKI21" s="136"/>
      <c r="CKJ21" s="136"/>
      <c r="CKK21" s="136"/>
      <c r="CKL21" s="136"/>
      <c r="CKM21" s="136"/>
      <c r="CKN21" s="136"/>
      <c r="CKO21" s="136"/>
      <c r="CKP21" s="136"/>
      <c r="CKQ21" s="136"/>
      <c r="CKR21" s="136"/>
      <c r="CKS21" s="136"/>
      <c r="CKT21" s="136"/>
      <c r="CKU21" s="136"/>
      <c r="CKV21" s="136"/>
      <c r="CKW21" s="136"/>
      <c r="CKX21" s="136"/>
      <c r="CKY21" s="136"/>
      <c r="CKZ21" s="136"/>
      <c r="CLA21" s="136"/>
      <c r="CLB21" s="136"/>
      <c r="CLC21" s="136"/>
      <c r="CLD21" s="136"/>
      <c r="CLE21" s="136"/>
      <c r="CLF21" s="136"/>
      <c r="CLG21" s="136"/>
      <c r="CLH21" s="136"/>
      <c r="CLI21" s="136"/>
      <c r="CLJ21" s="136"/>
      <c r="CLK21" s="136"/>
      <c r="CLL21" s="136"/>
      <c r="CLM21" s="136"/>
      <c r="CLN21" s="136"/>
      <c r="CLO21" s="136"/>
      <c r="CLP21" s="136"/>
      <c r="CLQ21" s="136"/>
      <c r="CLR21" s="136"/>
      <c r="CLS21" s="136"/>
      <c r="CLT21" s="136"/>
      <c r="CLU21" s="136"/>
      <c r="CLV21" s="136"/>
      <c r="CLW21" s="136"/>
      <c r="CLX21" s="136"/>
      <c r="CLY21" s="136"/>
      <c r="CLZ21" s="136"/>
      <c r="CMA21" s="136"/>
      <c r="CMB21" s="136"/>
      <c r="CMC21" s="136"/>
      <c r="CMD21" s="136"/>
      <c r="CME21" s="136"/>
      <c r="CMF21" s="136"/>
      <c r="CMG21" s="136"/>
      <c r="CMH21" s="136"/>
      <c r="CMI21" s="136"/>
      <c r="CMJ21" s="136"/>
      <c r="CMK21" s="136"/>
      <c r="CML21" s="136"/>
      <c r="CMM21" s="136"/>
      <c r="CMN21" s="136"/>
      <c r="CMO21" s="136"/>
      <c r="CMP21" s="136"/>
      <c r="CMQ21" s="136"/>
      <c r="CMR21" s="136"/>
      <c r="CMS21" s="136"/>
      <c r="CMT21" s="136"/>
      <c r="CMU21" s="136"/>
      <c r="CMV21" s="136"/>
      <c r="CMW21" s="136"/>
      <c r="CMX21" s="136"/>
      <c r="CMY21" s="136"/>
      <c r="CMZ21" s="136"/>
      <c r="CNA21" s="136"/>
      <c r="CNB21" s="136"/>
      <c r="CNC21" s="136"/>
      <c r="CND21" s="136"/>
      <c r="CNE21" s="136"/>
      <c r="CNF21" s="136"/>
      <c r="CNG21" s="136"/>
      <c r="CNH21" s="136"/>
      <c r="CNI21" s="136"/>
      <c r="CNJ21" s="136"/>
      <c r="CNK21" s="136"/>
      <c r="CNL21" s="136"/>
      <c r="CNM21" s="136"/>
      <c r="CNN21" s="136"/>
      <c r="CNO21" s="136"/>
      <c r="CNP21" s="136"/>
      <c r="CNQ21" s="136"/>
      <c r="CNR21" s="136"/>
      <c r="CNS21" s="136"/>
      <c r="CNT21" s="136"/>
      <c r="CNU21" s="136"/>
      <c r="CNV21" s="136"/>
      <c r="CNW21" s="136"/>
      <c r="CNX21" s="136"/>
      <c r="CNY21" s="136"/>
      <c r="CNZ21" s="136"/>
      <c r="COA21" s="136"/>
      <c r="COB21" s="136"/>
      <c r="COC21" s="136"/>
      <c r="COD21" s="136"/>
      <c r="COE21" s="136"/>
      <c r="COF21" s="136"/>
      <c r="COG21" s="136"/>
      <c r="COH21" s="136"/>
      <c r="COI21" s="136"/>
      <c r="COJ21" s="136"/>
      <c r="COK21" s="136"/>
      <c r="COL21" s="136"/>
      <c r="COM21" s="136"/>
      <c r="CON21" s="136"/>
      <c r="COO21" s="136"/>
      <c r="COP21" s="136"/>
      <c r="COQ21" s="136"/>
      <c r="COR21" s="136"/>
      <c r="COS21" s="136"/>
      <c r="COT21" s="136"/>
      <c r="COU21" s="136"/>
      <c r="COV21" s="136"/>
      <c r="COW21" s="136"/>
      <c r="COX21" s="136"/>
      <c r="COY21" s="136"/>
      <c r="COZ21" s="136"/>
      <c r="CPA21" s="136"/>
      <c r="CPB21" s="136"/>
      <c r="CPC21" s="136"/>
      <c r="CPD21" s="136"/>
      <c r="CPE21" s="136"/>
      <c r="CPF21" s="136"/>
      <c r="CPG21" s="136"/>
      <c r="CPH21" s="136"/>
      <c r="CPI21" s="136"/>
      <c r="CPJ21" s="136"/>
      <c r="CPK21" s="136"/>
      <c r="CPL21" s="136"/>
      <c r="CPM21" s="136"/>
      <c r="CPN21" s="136"/>
      <c r="CPO21" s="136"/>
      <c r="CPP21" s="136"/>
      <c r="CPQ21" s="136"/>
      <c r="CPR21" s="136"/>
      <c r="CPS21" s="136"/>
      <c r="CPT21" s="136"/>
      <c r="CPU21" s="136"/>
      <c r="CPV21" s="136"/>
      <c r="CPW21" s="136"/>
      <c r="CPX21" s="136"/>
      <c r="CPY21" s="136"/>
      <c r="CPZ21" s="136"/>
      <c r="CQA21" s="136"/>
      <c r="CQB21" s="136"/>
      <c r="CQC21" s="136"/>
      <c r="CQD21" s="136"/>
      <c r="CQE21" s="136"/>
      <c r="CQF21" s="136"/>
      <c r="CQG21" s="136"/>
      <c r="CQH21" s="136"/>
      <c r="CQI21" s="136"/>
      <c r="CQJ21" s="136"/>
      <c r="CQK21" s="136"/>
      <c r="CQL21" s="136"/>
      <c r="CQM21" s="136"/>
      <c r="CQN21" s="136"/>
      <c r="CQO21" s="136"/>
      <c r="CQP21" s="136"/>
      <c r="CQQ21" s="136"/>
      <c r="CQR21" s="136"/>
      <c r="CQS21" s="136"/>
      <c r="CQT21" s="136"/>
      <c r="CQU21" s="136"/>
      <c r="CQV21" s="136"/>
      <c r="CQW21" s="136"/>
      <c r="CQX21" s="136"/>
      <c r="CQY21" s="136"/>
      <c r="CQZ21" s="136"/>
      <c r="CRA21" s="136"/>
      <c r="CRB21" s="136"/>
      <c r="CRC21" s="136"/>
      <c r="CRD21" s="136"/>
      <c r="CRE21" s="136"/>
      <c r="CRF21" s="136"/>
      <c r="CRG21" s="136"/>
      <c r="CRH21" s="136"/>
      <c r="CRI21" s="136"/>
      <c r="CRJ21" s="136"/>
      <c r="CRK21" s="136"/>
      <c r="CRL21" s="136"/>
      <c r="CRM21" s="136"/>
      <c r="CRN21" s="136"/>
      <c r="CRO21" s="136"/>
      <c r="CRP21" s="136"/>
      <c r="CRQ21" s="136"/>
      <c r="CRR21" s="136"/>
      <c r="CRS21" s="136"/>
      <c r="CRT21" s="136"/>
      <c r="CRU21" s="136"/>
      <c r="CRV21" s="136"/>
      <c r="CRW21" s="136"/>
      <c r="CRX21" s="136"/>
      <c r="CRY21" s="136"/>
      <c r="CRZ21" s="136"/>
      <c r="CSA21" s="136"/>
      <c r="CSB21" s="136"/>
      <c r="CSC21" s="136"/>
      <c r="CSD21" s="136"/>
      <c r="CSE21" s="136"/>
      <c r="CSF21" s="136"/>
      <c r="CSG21" s="136"/>
      <c r="CSH21" s="136"/>
      <c r="CSI21" s="136"/>
      <c r="CSJ21" s="136"/>
      <c r="CSK21" s="136"/>
      <c r="CSL21" s="136"/>
      <c r="CSM21" s="136"/>
      <c r="CSN21" s="136"/>
      <c r="CSO21" s="136"/>
      <c r="CSP21" s="136"/>
      <c r="CSQ21" s="136"/>
      <c r="CSR21" s="136"/>
      <c r="CSS21" s="136"/>
      <c r="CST21" s="136"/>
      <c r="CSU21" s="136"/>
      <c r="CSV21" s="136"/>
      <c r="CSW21" s="136"/>
      <c r="CSX21" s="136"/>
      <c r="CSY21" s="136"/>
      <c r="CSZ21" s="136"/>
      <c r="CTA21" s="136"/>
      <c r="CTB21" s="136"/>
      <c r="CTC21" s="136"/>
      <c r="CTD21" s="136"/>
      <c r="CTE21" s="136"/>
      <c r="CTF21" s="136"/>
      <c r="CTG21" s="136"/>
      <c r="CTH21" s="136"/>
      <c r="CTI21" s="136"/>
      <c r="CTJ21" s="136"/>
      <c r="CTK21" s="136"/>
      <c r="CTL21" s="136"/>
      <c r="CTM21" s="136"/>
      <c r="CTN21" s="136"/>
      <c r="CTO21" s="136"/>
      <c r="CTP21" s="136"/>
      <c r="CTQ21" s="136"/>
      <c r="CTR21" s="136"/>
      <c r="CTS21" s="136"/>
      <c r="CTT21" s="136"/>
      <c r="CTU21" s="136"/>
      <c r="CTV21" s="136"/>
      <c r="CTW21" s="136"/>
      <c r="CTX21" s="136"/>
      <c r="CTY21" s="136"/>
      <c r="CTZ21" s="136"/>
      <c r="CUA21" s="136"/>
      <c r="CUB21" s="136"/>
      <c r="CUC21" s="136"/>
      <c r="CUD21" s="136"/>
      <c r="CUE21" s="136"/>
      <c r="CUF21" s="136"/>
      <c r="CUG21" s="136"/>
      <c r="CUH21" s="136"/>
      <c r="CUI21" s="136"/>
      <c r="CUJ21" s="136"/>
      <c r="CUK21" s="136"/>
      <c r="CUL21" s="136"/>
      <c r="CUM21" s="136"/>
      <c r="CUN21" s="136"/>
      <c r="CUO21" s="136"/>
      <c r="CUP21" s="136"/>
      <c r="CUQ21" s="136"/>
      <c r="CUR21" s="136"/>
      <c r="CUS21" s="136"/>
      <c r="CUT21" s="136"/>
      <c r="CUU21" s="136"/>
      <c r="CUV21" s="136"/>
      <c r="CUW21" s="136"/>
      <c r="CUX21" s="136"/>
      <c r="CUY21" s="136"/>
      <c r="CUZ21" s="136"/>
      <c r="CVA21" s="136"/>
      <c r="CVB21" s="136"/>
      <c r="CVC21" s="136"/>
      <c r="CVD21" s="136"/>
      <c r="CVE21" s="136"/>
      <c r="CVF21" s="136"/>
      <c r="CVG21" s="136"/>
      <c r="CVH21" s="136"/>
      <c r="CVI21" s="136"/>
      <c r="CVJ21" s="136"/>
      <c r="CVK21" s="136"/>
      <c r="CVL21" s="136"/>
      <c r="CVM21" s="136"/>
      <c r="CVN21" s="136"/>
      <c r="CVO21" s="136"/>
      <c r="CVP21" s="136"/>
      <c r="CVQ21" s="136"/>
      <c r="CVR21" s="136"/>
      <c r="CVS21" s="136"/>
      <c r="CVT21" s="136"/>
      <c r="CVU21" s="136"/>
      <c r="CVV21" s="136"/>
      <c r="CVW21" s="136"/>
      <c r="CVX21" s="136"/>
      <c r="CVY21" s="136"/>
      <c r="CVZ21" s="136"/>
      <c r="CWA21" s="136"/>
      <c r="CWB21" s="136"/>
      <c r="CWC21" s="136"/>
      <c r="CWD21" s="136"/>
      <c r="CWE21" s="136"/>
      <c r="CWF21" s="136"/>
      <c r="CWG21" s="136"/>
      <c r="CWH21" s="136"/>
      <c r="CWI21" s="136"/>
      <c r="CWJ21" s="136"/>
      <c r="CWK21" s="136"/>
      <c r="CWL21" s="136"/>
      <c r="CWM21" s="136"/>
      <c r="CWN21" s="136"/>
      <c r="CWO21" s="136"/>
      <c r="CWP21" s="136"/>
      <c r="CWQ21" s="136"/>
      <c r="CWR21" s="136"/>
      <c r="CWS21" s="136"/>
      <c r="CWT21" s="136"/>
      <c r="CWU21" s="136"/>
      <c r="CWV21" s="136"/>
      <c r="CWW21" s="136"/>
      <c r="CWX21" s="136"/>
      <c r="CWY21" s="136"/>
      <c r="CWZ21" s="136"/>
      <c r="CXA21" s="136"/>
      <c r="CXB21" s="136"/>
      <c r="CXC21" s="136"/>
      <c r="CXD21" s="136"/>
      <c r="CXE21" s="136"/>
      <c r="CXF21" s="136"/>
      <c r="CXG21" s="136"/>
      <c r="CXH21" s="136"/>
      <c r="CXI21" s="136"/>
      <c r="CXJ21" s="136"/>
      <c r="CXK21" s="136"/>
      <c r="CXL21" s="136"/>
      <c r="CXM21" s="136"/>
      <c r="CXN21" s="136"/>
      <c r="CXO21" s="136"/>
      <c r="CXP21" s="136"/>
      <c r="CXQ21" s="136"/>
      <c r="CXR21" s="136"/>
      <c r="CXS21" s="136"/>
      <c r="CXT21" s="136"/>
      <c r="CXU21" s="136"/>
      <c r="CXV21" s="136"/>
      <c r="CXW21" s="136"/>
      <c r="CXX21" s="136"/>
      <c r="CXY21" s="136"/>
      <c r="CXZ21" s="136"/>
      <c r="CYA21" s="136"/>
      <c r="CYB21" s="136"/>
      <c r="CYC21" s="136"/>
      <c r="CYD21" s="136"/>
      <c r="CYE21" s="136"/>
      <c r="CYF21" s="136"/>
      <c r="CYG21" s="136"/>
      <c r="CYH21" s="136"/>
      <c r="CYI21" s="136"/>
      <c r="CYJ21" s="136"/>
      <c r="CYK21" s="136"/>
      <c r="CYL21" s="136"/>
      <c r="CYM21" s="136"/>
      <c r="CYN21" s="136"/>
      <c r="CYO21" s="136"/>
      <c r="CYP21" s="136"/>
      <c r="CYQ21" s="136"/>
      <c r="CYR21" s="136"/>
      <c r="CYS21" s="136"/>
      <c r="CYT21" s="136"/>
      <c r="CYU21" s="136"/>
      <c r="CYV21" s="136"/>
      <c r="CYW21" s="136"/>
      <c r="CYX21" s="136"/>
      <c r="CYY21" s="136"/>
      <c r="CYZ21" s="136"/>
      <c r="CZA21" s="136"/>
      <c r="CZB21" s="136"/>
      <c r="CZC21" s="136"/>
      <c r="CZD21" s="136"/>
      <c r="CZE21" s="136"/>
      <c r="CZF21" s="136"/>
      <c r="CZG21" s="136"/>
      <c r="CZH21" s="136"/>
      <c r="CZI21" s="136"/>
      <c r="CZJ21" s="136"/>
      <c r="CZK21" s="136"/>
      <c r="CZL21" s="136"/>
      <c r="CZM21" s="136"/>
      <c r="CZN21" s="136"/>
      <c r="CZO21" s="136"/>
      <c r="CZP21" s="136"/>
      <c r="CZQ21" s="136"/>
      <c r="CZR21" s="136"/>
      <c r="CZS21" s="136"/>
      <c r="CZT21" s="136"/>
      <c r="CZU21" s="136"/>
      <c r="CZV21" s="136"/>
      <c r="CZW21" s="136"/>
      <c r="CZX21" s="136"/>
      <c r="CZY21" s="136"/>
      <c r="CZZ21" s="136"/>
      <c r="DAA21" s="136"/>
      <c r="DAB21" s="136"/>
      <c r="DAC21" s="136"/>
      <c r="DAD21" s="136"/>
      <c r="DAE21" s="136"/>
      <c r="DAF21" s="136"/>
      <c r="DAG21" s="136"/>
      <c r="DAH21" s="136"/>
      <c r="DAI21" s="136"/>
      <c r="DAJ21" s="136"/>
      <c r="DAK21" s="136"/>
      <c r="DAL21" s="136"/>
      <c r="DAM21" s="136"/>
      <c r="DAN21" s="136"/>
      <c r="DAO21" s="136"/>
      <c r="DAP21" s="136"/>
      <c r="DAQ21" s="136"/>
      <c r="DAR21" s="136"/>
      <c r="DAS21" s="136"/>
      <c r="DAT21" s="136"/>
      <c r="DAU21" s="136"/>
      <c r="DAV21" s="136"/>
      <c r="DAW21" s="136"/>
      <c r="DAX21" s="136"/>
      <c r="DAY21" s="136"/>
      <c r="DAZ21" s="136"/>
      <c r="DBA21" s="136"/>
      <c r="DBB21" s="136"/>
      <c r="DBC21" s="136"/>
      <c r="DBD21" s="136"/>
      <c r="DBE21" s="136"/>
      <c r="DBF21" s="136"/>
      <c r="DBG21" s="136"/>
      <c r="DBH21" s="136"/>
      <c r="DBI21" s="136"/>
      <c r="DBJ21" s="136"/>
      <c r="DBK21" s="136"/>
      <c r="DBL21" s="136"/>
      <c r="DBM21" s="136"/>
      <c r="DBN21" s="136"/>
      <c r="DBO21" s="136"/>
      <c r="DBP21" s="136"/>
      <c r="DBQ21" s="136"/>
      <c r="DBR21" s="136"/>
      <c r="DBS21" s="136"/>
      <c r="DBT21" s="136"/>
      <c r="DBU21" s="136"/>
      <c r="DBV21" s="136"/>
      <c r="DBW21" s="136"/>
      <c r="DBX21" s="136"/>
      <c r="DBY21" s="136"/>
      <c r="DBZ21" s="136"/>
      <c r="DCA21" s="136"/>
      <c r="DCB21" s="136"/>
      <c r="DCC21" s="136"/>
      <c r="DCD21" s="136"/>
      <c r="DCE21" s="136"/>
      <c r="DCF21" s="136"/>
      <c r="DCG21" s="136"/>
      <c r="DCH21" s="136"/>
      <c r="DCI21" s="136"/>
      <c r="DCJ21" s="136"/>
      <c r="DCK21" s="136"/>
      <c r="DCL21" s="136"/>
      <c r="DCM21" s="136"/>
      <c r="DCN21" s="136"/>
      <c r="DCO21" s="136"/>
      <c r="DCP21" s="136"/>
      <c r="DCQ21" s="136"/>
      <c r="DCR21" s="136"/>
      <c r="DCS21" s="136"/>
      <c r="DCT21" s="136"/>
      <c r="DCU21" s="136"/>
      <c r="DCV21" s="136"/>
      <c r="DCW21" s="136"/>
      <c r="DCX21" s="136"/>
      <c r="DCY21" s="136"/>
      <c r="DCZ21" s="136"/>
      <c r="DDA21" s="136"/>
      <c r="DDB21" s="136"/>
      <c r="DDC21" s="136"/>
      <c r="DDD21" s="136"/>
      <c r="DDE21" s="136"/>
      <c r="DDF21" s="136"/>
      <c r="DDG21" s="136"/>
      <c r="DDH21" s="136"/>
      <c r="DDI21" s="136"/>
      <c r="DDJ21" s="136"/>
      <c r="DDK21" s="136"/>
      <c r="DDL21" s="136"/>
      <c r="DDM21" s="136"/>
      <c r="DDN21" s="136"/>
      <c r="DDO21" s="136"/>
      <c r="DDP21" s="136"/>
      <c r="DDQ21" s="136"/>
      <c r="DDR21" s="136"/>
      <c r="DDS21" s="136"/>
      <c r="DDT21" s="136"/>
      <c r="DDU21" s="136"/>
      <c r="DDV21" s="136"/>
      <c r="DDW21" s="136"/>
      <c r="DDX21" s="136"/>
      <c r="DDY21" s="136"/>
      <c r="DDZ21" s="136"/>
      <c r="DEA21" s="136"/>
      <c r="DEB21" s="136"/>
      <c r="DEC21" s="136"/>
      <c r="DED21" s="136"/>
      <c r="DEE21" s="136"/>
      <c r="DEF21" s="136"/>
      <c r="DEG21" s="136"/>
      <c r="DEH21" s="136"/>
      <c r="DEI21" s="136"/>
      <c r="DEJ21" s="136"/>
      <c r="DEK21" s="136"/>
      <c r="DEL21" s="136"/>
      <c r="DEM21" s="136"/>
      <c r="DEN21" s="136"/>
      <c r="DEO21" s="136"/>
      <c r="DEP21" s="136"/>
      <c r="DEQ21" s="136"/>
      <c r="DER21" s="136"/>
      <c r="DES21" s="136"/>
      <c r="DET21" s="136"/>
      <c r="DEU21" s="136"/>
      <c r="DEV21" s="136"/>
      <c r="DEW21" s="136"/>
      <c r="DEX21" s="136"/>
      <c r="DEY21" s="136"/>
      <c r="DEZ21" s="136"/>
      <c r="DFA21" s="136"/>
      <c r="DFB21" s="136"/>
      <c r="DFC21" s="136"/>
      <c r="DFD21" s="136"/>
      <c r="DFE21" s="136"/>
      <c r="DFF21" s="136"/>
      <c r="DFG21" s="136"/>
      <c r="DFH21" s="136"/>
      <c r="DFI21" s="136"/>
      <c r="DFJ21" s="136"/>
      <c r="DFK21" s="136"/>
      <c r="DFL21" s="136"/>
      <c r="DFM21" s="136"/>
      <c r="DFN21" s="136"/>
      <c r="DFO21" s="136"/>
      <c r="DFP21" s="136"/>
      <c r="DFQ21" s="136"/>
      <c r="DFR21" s="136"/>
      <c r="DFS21" s="136"/>
      <c r="DFT21" s="136"/>
      <c r="DFU21" s="136"/>
      <c r="DFV21" s="136"/>
      <c r="DFW21" s="136"/>
      <c r="DFX21" s="136"/>
      <c r="DFY21" s="136"/>
      <c r="DFZ21" s="136"/>
      <c r="DGA21" s="136"/>
      <c r="DGB21" s="136"/>
      <c r="DGC21" s="136"/>
      <c r="DGD21" s="136"/>
      <c r="DGE21" s="136"/>
      <c r="DGF21" s="136"/>
      <c r="DGG21" s="136"/>
      <c r="DGH21" s="136"/>
      <c r="DGI21" s="136"/>
      <c r="DGJ21" s="136"/>
      <c r="DGK21" s="136"/>
      <c r="DGL21" s="136"/>
      <c r="DGM21" s="136"/>
      <c r="DGN21" s="136"/>
      <c r="DGO21" s="136"/>
      <c r="DGP21" s="136"/>
      <c r="DGQ21" s="136"/>
      <c r="DGR21" s="136"/>
      <c r="DGS21" s="136"/>
      <c r="DGT21" s="136"/>
      <c r="DGU21" s="136"/>
      <c r="DGV21" s="136"/>
      <c r="DGW21" s="136"/>
      <c r="DGX21" s="136"/>
      <c r="DGY21" s="136"/>
      <c r="DGZ21" s="136"/>
      <c r="DHA21" s="136"/>
      <c r="DHB21" s="136"/>
      <c r="DHC21" s="136"/>
      <c r="DHD21" s="136"/>
      <c r="DHE21" s="136"/>
      <c r="DHF21" s="136"/>
      <c r="DHG21" s="136"/>
      <c r="DHH21" s="136"/>
      <c r="DHI21" s="136"/>
      <c r="DHJ21" s="136"/>
      <c r="DHK21" s="136"/>
      <c r="DHL21" s="136"/>
      <c r="DHM21" s="136"/>
      <c r="DHN21" s="136"/>
      <c r="DHO21" s="136"/>
      <c r="DHP21" s="136"/>
      <c r="DHQ21" s="136"/>
      <c r="DHR21" s="136"/>
      <c r="DHS21" s="136"/>
      <c r="DHT21" s="136"/>
      <c r="DHU21" s="136"/>
      <c r="DHV21" s="136"/>
      <c r="DHW21" s="136"/>
      <c r="DHX21" s="136"/>
      <c r="DHY21" s="136"/>
      <c r="DHZ21" s="136"/>
      <c r="DIA21" s="136"/>
      <c r="DIB21" s="136"/>
      <c r="DIC21" s="136"/>
      <c r="DID21" s="136"/>
      <c r="DIE21" s="136"/>
      <c r="DIF21" s="136"/>
      <c r="DIG21" s="136"/>
      <c r="DIH21" s="136"/>
      <c r="DII21" s="136"/>
      <c r="DIJ21" s="136"/>
      <c r="DIK21" s="136"/>
      <c r="DIL21" s="136"/>
      <c r="DIM21" s="136"/>
      <c r="DIN21" s="136"/>
      <c r="DIO21" s="136"/>
      <c r="DIP21" s="136"/>
      <c r="DIQ21" s="136"/>
      <c r="DIR21" s="136"/>
      <c r="DIS21" s="136"/>
      <c r="DIT21" s="136"/>
      <c r="DIU21" s="136"/>
      <c r="DIV21" s="136"/>
      <c r="DIW21" s="136"/>
      <c r="DIX21" s="136"/>
      <c r="DIY21" s="136"/>
      <c r="DIZ21" s="136"/>
      <c r="DJA21" s="136"/>
      <c r="DJB21" s="136"/>
      <c r="DJC21" s="136"/>
      <c r="DJD21" s="136"/>
      <c r="DJE21" s="136"/>
      <c r="DJF21" s="136"/>
      <c r="DJG21" s="136"/>
      <c r="DJH21" s="136"/>
      <c r="DJI21" s="136"/>
      <c r="DJJ21" s="136"/>
      <c r="DJK21" s="136"/>
      <c r="DJL21" s="136"/>
      <c r="DJM21" s="136"/>
      <c r="DJN21" s="136"/>
      <c r="DJO21" s="136"/>
      <c r="DJP21" s="136"/>
      <c r="DJQ21" s="136"/>
      <c r="DJR21" s="136"/>
      <c r="DJS21" s="136"/>
      <c r="DJT21" s="136"/>
      <c r="DJU21" s="136"/>
      <c r="DJV21" s="136"/>
      <c r="DJW21" s="136"/>
      <c r="DJX21" s="136"/>
      <c r="DJY21" s="136"/>
      <c r="DJZ21" s="136"/>
      <c r="DKA21" s="136"/>
      <c r="DKB21" s="136"/>
      <c r="DKC21" s="136"/>
      <c r="DKD21" s="136"/>
      <c r="DKE21" s="136"/>
      <c r="DKF21" s="136"/>
      <c r="DKG21" s="136"/>
      <c r="DKH21" s="136"/>
      <c r="DKI21" s="136"/>
      <c r="DKJ21" s="136"/>
      <c r="DKK21" s="136"/>
      <c r="DKL21" s="136"/>
      <c r="DKM21" s="136"/>
      <c r="DKN21" s="136"/>
      <c r="DKO21" s="136"/>
      <c r="DKP21" s="136"/>
      <c r="DKQ21" s="136"/>
      <c r="DKR21" s="136"/>
      <c r="DKS21" s="136"/>
      <c r="DKT21" s="136"/>
      <c r="DKU21" s="136"/>
      <c r="DKV21" s="136"/>
      <c r="DKW21" s="136"/>
      <c r="DKX21" s="136"/>
      <c r="DKY21" s="136"/>
      <c r="DKZ21" s="136"/>
      <c r="DLA21" s="136"/>
      <c r="DLB21" s="136"/>
      <c r="DLC21" s="136"/>
      <c r="DLD21" s="136"/>
      <c r="DLE21" s="136"/>
      <c r="DLF21" s="136"/>
      <c r="DLG21" s="136"/>
      <c r="DLH21" s="136"/>
      <c r="DLI21" s="136"/>
      <c r="DLJ21" s="136"/>
      <c r="DLK21" s="136"/>
      <c r="DLL21" s="136"/>
      <c r="DLM21" s="136"/>
      <c r="DLN21" s="136"/>
      <c r="DLO21" s="136"/>
      <c r="DLP21" s="136"/>
      <c r="DLQ21" s="136"/>
      <c r="DLR21" s="136"/>
      <c r="DLS21" s="136"/>
      <c r="DLT21" s="136"/>
      <c r="DLU21" s="136"/>
      <c r="DLV21" s="136"/>
      <c r="DLW21" s="136"/>
      <c r="DLX21" s="136"/>
      <c r="DLY21" s="136"/>
      <c r="DLZ21" s="136"/>
      <c r="DMA21" s="136"/>
      <c r="DMB21" s="136"/>
      <c r="DMC21" s="136"/>
      <c r="DMD21" s="136"/>
      <c r="DME21" s="136"/>
      <c r="DMF21" s="136"/>
      <c r="DMG21" s="136"/>
      <c r="DMH21" s="136"/>
      <c r="DMI21" s="136"/>
      <c r="DMJ21" s="136"/>
      <c r="DMK21" s="136"/>
      <c r="DML21" s="136"/>
      <c r="DMM21" s="136"/>
      <c r="DMN21" s="136"/>
      <c r="DMO21" s="136"/>
      <c r="DMP21" s="136"/>
      <c r="DMQ21" s="136"/>
      <c r="DMR21" s="136"/>
      <c r="DMS21" s="136"/>
      <c r="DMT21" s="136"/>
      <c r="DMU21" s="136"/>
      <c r="DMV21" s="136"/>
      <c r="DMW21" s="136"/>
      <c r="DMX21" s="136"/>
      <c r="DMY21" s="136"/>
      <c r="DMZ21" s="136"/>
      <c r="DNA21" s="136"/>
      <c r="DNB21" s="136"/>
      <c r="DNC21" s="136"/>
      <c r="DND21" s="136"/>
      <c r="DNE21" s="136"/>
      <c r="DNF21" s="136"/>
      <c r="DNG21" s="136"/>
      <c r="DNH21" s="136"/>
      <c r="DNI21" s="136"/>
      <c r="DNJ21" s="136"/>
      <c r="DNK21" s="136"/>
      <c r="DNL21" s="136"/>
      <c r="DNM21" s="136"/>
      <c r="DNN21" s="136"/>
      <c r="DNO21" s="136"/>
      <c r="DNP21" s="136"/>
      <c r="DNQ21" s="136"/>
      <c r="DNR21" s="136"/>
      <c r="DNS21" s="136"/>
      <c r="DNT21" s="136"/>
      <c r="DNU21" s="136"/>
      <c r="DNV21" s="136"/>
      <c r="DNW21" s="136"/>
      <c r="DNX21" s="136"/>
      <c r="DNY21" s="136"/>
      <c r="DNZ21" s="136"/>
      <c r="DOA21" s="136"/>
      <c r="DOB21" s="136"/>
      <c r="DOC21" s="136"/>
      <c r="DOD21" s="136"/>
      <c r="DOE21" s="136"/>
      <c r="DOF21" s="136"/>
      <c r="DOG21" s="136"/>
      <c r="DOH21" s="136"/>
      <c r="DOI21" s="136"/>
      <c r="DOJ21" s="136"/>
      <c r="DOK21" s="136"/>
      <c r="DOL21" s="136"/>
      <c r="DOM21" s="136"/>
      <c r="DON21" s="136"/>
      <c r="DOO21" s="136"/>
      <c r="DOP21" s="136"/>
      <c r="DOQ21" s="136"/>
      <c r="DOR21" s="136"/>
      <c r="DOS21" s="136"/>
      <c r="DOT21" s="136"/>
      <c r="DOU21" s="136"/>
      <c r="DOV21" s="136"/>
      <c r="DOW21" s="136"/>
      <c r="DOX21" s="136"/>
      <c r="DOY21" s="136"/>
      <c r="DOZ21" s="136"/>
      <c r="DPA21" s="136"/>
      <c r="DPB21" s="136"/>
      <c r="DPC21" s="136"/>
      <c r="DPD21" s="136"/>
      <c r="DPE21" s="136"/>
      <c r="DPF21" s="136"/>
      <c r="DPG21" s="136"/>
      <c r="DPH21" s="136"/>
      <c r="DPI21" s="136"/>
      <c r="DPJ21" s="136"/>
      <c r="DPK21" s="136"/>
      <c r="DPL21" s="136"/>
      <c r="DPM21" s="136"/>
      <c r="DPN21" s="136"/>
      <c r="DPO21" s="136"/>
      <c r="DPP21" s="136"/>
      <c r="DPQ21" s="136"/>
      <c r="DPR21" s="136"/>
      <c r="DPS21" s="136"/>
      <c r="DPT21" s="136"/>
      <c r="DPU21" s="136"/>
      <c r="DPV21" s="136"/>
      <c r="DPW21" s="136"/>
      <c r="DPX21" s="136"/>
      <c r="DPY21" s="136"/>
      <c r="DPZ21" s="136"/>
      <c r="DQA21" s="136"/>
      <c r="DQB21" s="136"/>
      <c r="DQC21" s="136"/>
      <c r="DQD21" s="136"/>
      <c r="DQE21" s="136"/>
      <c r="DQF21" s="136"/>
      <c r="DQG21" s="136"/>
      <c r="DQH21" s="136"/>
      <c r="DQI21" s="136"/>
      <c r="DQJ21" s="136"/>
      <c r="DQK21" s="136"/>
      <c r="DQL21" s="136"/>
      <c r="DQM21" s="136"/>
      <c r="DQN21" s="136"/>
      <c r="DQO21" s="136"/>
      <c r="DQP21" s="136"/>
      <c r="DQQ21" s="136"/>
      <c r="DQR21" s="136"/>
      <c r="DQS21" s="136"/>
      <c r="DQT21" s="136"/>
      <c r="DQU21" s="136"/>
      <c r="DQV21" s="136"/>
      <c r="DQW21" s="136"/>
      <c r="DQX21" s="136"/>
      <c r="DQY21" s="136"/>
      <c r="DQZ21" s="136"/>
      <c r="DRA21" s="136"/>
      <c r="DRB21" s="136"/>
      <c r="DRC21" s="136"/>
      <c r="DRD21" s="136"/>
      <c r="DRE21" s="136"/>
      <c r="DRF21" s="136"/>
      <c r="DRG21" s="136"/>
      <c r="DRH21" s="136"/>
      <c r="DRI21" s="136"/>
      <c r="DRJ21" s="136"/>
      <c r="DRK21" s="136"/>
      <c r="DRL21" s="136"/>
      <c r="DRM21" s="136"/>
      <c r="DRN21" s="136"/>
      <c r="DRO21" s="136"/>
      <c r="DRP21" s="136"/>
      <c r="DRQ21" s="136"/>
      <c r="DRR21" s="136"/>
      <c r="DRS21" s="136"/>
      <c r="DRT21" s="136"/>
      <c r="DRU21" s="136"/>
      <c r="DRV21" s="136"/>
      <c r="DRW21" s="136"/>
      <c r="DRX21" s="136"/>
      <c r="DRY21" s="136"/>
      <c r="DRZ21" s="136"/>
      <c r="DSA21" s="136"/>
      <c r="DSB21" s="136"/>
      <c r="DSC21" s="136"/>
      <c r="DSD21" s="136"/>
      <c r="DSE21" s="136"/>
      <c r="DSF21" s="136"/>
      <c r="DSG21" s="136"/>
      <c r="DSH21" s="136"/>
      <c r="DSI21" s="136"/>
      <c r="DSJ21" s="136"/>
      <c r="DSK21" s="136"/>
      <c r="DSL21" s="136"/>
      <c r="DSM21" s="136"/>
      <c r="DSN21" s="136"/>
      <c r="DSO21" s="136"/>
      <c r="DSP21" s="136"/>
      <c r="DSQ21" s="136"/>
      <c r="DSR21" s="136"/>
      <c r="DSS21" s="136"/>
      <c r="DST21" s="136"/>
      <c r="DSU21" s="136"/>
      <c r="DSV21" s="136"/>
      <c r="DSW21" s="136"/>
      <c r="DSX21" s="136"/>
      <c r="DSY21" s="136"/>
      <c r="DSZ21" s="136"/>
      <c r="DTA21" s="136"/>
      <c r="DTB21" s="136"/>
      <c r="DTC21" s="136"/>
      <c r="DTD21" s="136"/>
      <c r="DTE21" s="136"/>
      <c r="DTF21" s="136"/>
      <c r="DTG21" s="136"/>
      <c r="DTH21" s="136"/>
      <c r="DTI21" s="136"/>
      <c r="DTJ21" s="136"/>
      <c r="DTK21" s="136"/>
      <c r="DTL21" s="136"/>
      <c r="DTM21" s="136"/>
      <c r="DTN21" s="136"/>
      <c r="DTO21" s="136"/>
      <c r="DTP21" s="136"/>
      <c r="DTQ21" s="136"/>
      <c r="DTR21" s="136"/>
      <c r="DTS21" s="136"/>
      <c r="DTT21" s="136"/>
      <c r="DTU21" s="136"/>
      <c r="DTV21" s="136"/>
      <c r="DTW21" s="136"/>
      <c r="DTX21" s="136"/>
      <c r="DTY21" s="136"/>
      <c r="DTZ21" s="136"/>
      <c r="DUA21" s="136"/>
      <c r="DUB21" s="136"/>
      <c r="DUC21" s="136"/>
      <c r="DUD21" s="136"/>
      <c r="DUE21" s="136"/>
      <c r="DUF21" s="136"/>
      <c r="DUG21" s="136"/>
      <c r="DUH21" s="136"/>
      <c r="DUI21" s="136"/>
      <c r="DUJ21" s="136"/>
      <c r="DUK21" s="136"/>
      <c r="DUL21" s="136"/>
      <c r="DUM21" s="136"/>
      <c r="DUN21" s="136"/>
      <c r="DUO21" s="136"/>
      <c r="DUP21" s="136"/>
      <c r="DUQ21" s="136"/>
      <c r="DUR21" s="136"/>
      <c r="DUS21" s="136"/>
      <c r="DUT21" s="136"/>
      <c r="DUU21" s="136"/>
      <c r="DUV21" s="136"/>
      <c r="DUW21" s="136"/>
      <c r="DUX21" s="136"/>
      <c r="DUY21" s="136"/>
      <c r="DUZ21" s="136"/>
      <c r="DVA21" s="136"/>
      <c r="DVB21" s="136"/>
      <c r="DVC21" s="136"/>
      <c r="DVD21" s="136"/>
      <c r="DVE21" s="136"/>
      <c r="DVF21" s="136"/>
      <c r="DVG21" s="136"/>
      <c r="DVH21" s="136"/>
      <c r="DVI21" s="136"/>
      <c r="DVJ21" s="136"/>
      <c r="DVK21" s="136"/>
      <c r="DVL21" s="136"/>
      <c r="DVM21" s="136"/>
      <c r="DVN21" s="136"/>
      <c r="DVO21" s="136"/>
      <c r="DVP21" s="136"/>
      <c r="DVQ21" s="136"/>
      <c r="DVR21" s="136"/>
      <c r="DVS21" s="136"/>
      <c r="DVT21" s="136"/>
      <c r="DVU21" s="136"/>
      <c r="DVV21" s="136"/>
      <c r="DVW21" s="136"/>
      <c r="DVX21" s="136"/>
      <c r="DVY21" s="136"/>
      <c r="DVZ21" s="136"/>
      <c r="DWA21" s="136"/>
      <c r="DWB21" s="136"/>
      <c r="DWC21" s="136"/>
      <c r="DWD21" s="136"/>
      <c r="DWE21" s="136"/>
      <c r="DWF21" s="136"/>
      <c r="DWG21" s="136"/>
      <c r="DWH21" s="136"/>
      <c r="DWI21" s="136"/>
      <c r="DWJ21" s="136"/>
      <c r="DWK21" s="136"/>
      <c r="DWL21" s="136"/>
      <c r="DWM21" s="136"/>
      <c r="DWN21" s="136"/>
      <c r="DWO21" s="136"/>
      <c r="DWP21" s="136"/>
      <c r="DWQ21" s="136"/>
      <c r="DWR21" s="136"/>
      <c r="DWS21" s="136"/>
      <c r="DWT21" s="136"/>
      <c r="DWU21" s="136"/>
      <c r="DWV21" s="136"/>
      <c r="DWW21" s="136"/>
      <c r="DWX21" s="136"/>
      <c r="DWY21" s="136"/>
      <c r="DWZ21" s="136"/>
      <c r="DXA21" s="136"/>
      <c r="DXB21" s="136"/>
      <c r="DXC21" s="136"/>
      <c r="DXD21" s="136"/>
      <c r="DXE21" s="136"/>
      <c r="DXF21" s="136"/>
      <c r="DXG21" s="136"/>
      <c r="DXH21" s="136"/>
      <c r="DXI21" s="136"/>
      <c r="DXJ21" s="136"/>
      <c r="DXK21" s="136"/>
      <c r="DXL21" s="136"/>
      <c r="DXM21" s="136"/>
      <c r="DXN21" s="136"/>
      <c r="DXO21" s="136"/>
      <c r="DXP21" s="136"/>
      <c r="DXQ21" s="136"/>
      <c r="DXR21" s="136"/>
      <c r="DXS21" s="136"/>
      <c r="DXT21" s="136"/>
      <c r="DXU21" s="136"/>
      <c r="DXV21" s="136"/>
      <c r="DXW21" s="136"/>
      <c r="DXX21" s="136"/>
      <c r="DXY21" s="136"/>
      <c r="DXZ21" s="136"/>
      <c r="DYA21" s="136"/>
      <c r="DYB21" s="136"/>
      <c r="DYC21" s="136"/>
      <c r="DYD21" s="136"/>
      <c r="DYE21" s="136"/>
      <c r="DYF21" s="136"/>
      <c r="DYG21" s="136"/>
      <c r="DYH21" s="136"/>
      <c r="DYI21" s="136"/>
      <c r="DYJ21" s="136"/>
      <c r="DYK21" s="136"/>
      <c r="DYL21" s="136"/>
      <c r="DYM21" s="136"/>
      <c r="DYN21" s="136"/>
      <c r="DYO21" s="136"/>
      <c r="DYP21" s="136"/>
      <c r="DYQ21" s="136"/>
      <c r="DYR21" s="136"/>
      <c r="DYS21" s="136"/>
      <c r="DYT21" s="136"/>
      <c r="DYU21" s="136"/>
      <c r="DYV21" s="136"/>
      <c r="DYW21" s="136"/>
      <c r="DYX21" s="136"/>
      <c r="DYY21" s="136"/>
      <c r="DYZ21" s="136"/>
      <c r="DZA21" s="136"/>
      <c r="DZB21" s="136"/>
      <c r="DZC21" s="136"/>
      <c r="DZD21" s="136"/>
      <c r="DZE21" s="136"/>
      <c r="DZF21" s="136"/>
      <c r="DZG21" s="136"/>
      <c r="DZH21" s="136"/>
      <c r="DZI21" s="136"/>
      <c r="DZJ21" s="136"/>
      <c r="DZK21" s="136"/>
      <c r="DZL21" s="136"/>
      <c r="DZM21" s="136"/>
      <c r="DZN21" s="136"/>
      <c r="DZO21" s="136"/>
      <c r="DZP21" s="136"/>
      <c r="DZQ21" s="136"/>
      <c r="DZR21" s="136"/>
      <c r="DZS21" s="136"/>
      <c r="DZT21" s="136"/>
      <c r="DZU21" s="136"/>
      <c r="DZV21" s="136"/>
      <c r="DZW21" s="136"/>
      <c r="DZX21" s="136"/>
      <c r="DZY21" s="136"/>
      <c r="DZZ21" s="136"/>
      <c r="EAA21" s="136"/>
      <c r="EAB21" s="136"/>
      <c r="EAC21" s="136"/>
      <c r="EAD21" s="136"/>
      <c r="EAE21" s="136"/>
      <c r="EAF21" s="136"/>
      <c r="EAG21" s="136"/>
      <c r="EAH21" s="136"/>
      <c r="EAI21" s="136"/>
      <c r="EAJ21" s="136"/>
      <c r="EAK21" s="136"/>
      <c r="EAL21" s="136"/>
      <c r="EAM21" s="136"/>
      <c r="EAN21" s="136"/>
      <c r="EAO21" s="136"/>
      <c r="EAP21" s="136"/>
      <c r="EAQ21" s="136"/>
      <c r="EAR21" s="136"/>
      <c r="EAS21" s="136"/>
      <c r="EAT21" s="136"/>
      <c r="EAU21" s="136"/>
      <c r="EAV21" s="136"/>
      <c r="EAW21" s="136"/>
      <c r="EAX21" s="136"/>
      <c r="EAY21" s="136"/>
      <c r="EAZ21" s="136"/>
      <c r="EBA21" s="136"/>
      <c r="EBB21" s="136"/>
      <c r="EBC21" s="136"/>
      <c r="EBD21" s="136"/>
      <c r="EBE21" s="136"/>
      <c r="EBF21" s="136"/>
      <c r="EBG21" s="136"/>
      <c r="EBH21" s="136"/>
      <c r="EBI21" s="136"/>
      <c r="EBJ21" s="136"/>
      <c r="EBK21" s="136"/>
      <c r="EBL21" s="136"/>
      <c r="EBM21" s="136"/>
      <c r="EBN21" s="136"/>
      <c r="EBO21" s="136"/>
      <c r="EBP21" s="136"/>
      <c r="EBQ21" s="136"/>
      <c r="EBR21" s="136"/>
      <c r="EBS21" s="136"/>
      <c r="EBT21" s="136"/>
      <c r="EBU21" s="136"/>
      <c r="EBV21" s="136"/>
      <c r="EBW21" s="136"/>
      <c r="EBX21" s="136"/>
      <c r="EBY21" s="136"/>
      <c r="EBZ21" s="136"/>
      <c r="ECA21" s="136"/>
      <c r="ECB21" s="136"/>
      <c r="ECC21" s="136"/>
      <c r="ECD21" s="136"/>
      <c r="ECE21" s="136"/>
      <c r="ECF21" s="136"/>
      <c r="ECG21" s="136"/>
      <c r="ECH21" s="136"/>
      <c r="ECI21" s="136"/>
      <c r="ECJ21" s="136"/>
      <c r="ECK21" s="136"/>
      <c r="ECL21" s="136"/>
      <c r="ECM21" s="136"/>
      <c r="ECN21" s="136"/>
      <c r="ECO21" s="136"/>
      <c r="ECP21" s="136"/>
      <c r="ECQ21" s="136"/>
      <c r="ECR21" s="136"/>
      <c r="ECS21" s="136"/>
      <c r="ECT21" s="136"/>
      <c r="ECU21" s="136"/>
      <c r="ECV21" s="136"/>
      <c r="ECW21" s="136"/>
      <c r="ECX21" s="136"/>
      <c r="ECY21" s="136"/>
      <c r="ECZ21" s="136"/>
      <c r="EDA21" s="136"/>
      <c r="EDB21" s="136"/>
      <c r="EDC21" s="136"/>
      <c r="EDD21" s="136"/>
      <c r="EDE21" s="136"/>
      <c r="EDF21" s="136"/>
      <c r="EDG21" s="136"/>
      <c r="EDH21" s="136"/>
      <c r="EDI21" s="136"/>
      <c r="EDJ21" s="136"/>
      <c r="EDK21" s="136"/>
      <c r="EDL21" s="136"/>
      <c r="EDM21" s="136"/>
      <c r="EDN21" s="136"/>
      <c r="EDO21" s="136"/>
      <c r="EDP21" s="136"/>
      <c r="EDQ21" s="136"/>
      <c r="EDR21" s="136"/>
      <c r="EDS21" s="136"/>
      <c r="EDT21" s="136"/>
      <c r="EDU21" s="136"/>
      <c r="EDV21" s="136"/>
      <c r="EDW21" s="136"/>
      <c r="EDX21" s="136"/>
      <c r="EDY21" s="136"/>
      <c r="EDZ21" s="136"/>
      <c r="EEA21" s="136"/>
      <c r="EEB21" s="136"/>
      <c r="EEC21" s="136"/>
      <c r="EED21" s="136"/>
      <c r="EEE21" s="136"/>
      <c r="EEF21" s="136"/>
      <c r="EEG21" s="136"/>
      <c r="EEH21" s="136"/>
      <c r="EEI21" s="136"/>
      <c r="EEJ21" s="136"/>
      <c r="EEK21" s="136"/>
      <c r="EEL21" s="136"/>
      <c r="EEM21" s="136"/>
      <c r="EEN21" s="136"/>
      <c r="EEO21" s="136"/>
      <c r="EEP21" s="136"/>
      <c r="EEQ21" s="136"/>
      <c r="EER21" s="136"/>
      <c r="EES21" s="136"/>
      <c r="EET21" s="136"/>
      <c r="EEU21" s="136"/>
      <c r="EEV21" s="136"/>
      <c r="EEW21" s="136"/>
      <c r="EEX21" s="136"/>
      <c r="EEY21" s="136"/>
      <c r="EEZ21" s="136"/>
      <c r="EFA21" s="136"/>
      <c r="EFB21" s="136"/>
      <c r="EFC21" s="136"/>
      <c r="EFD21" s="136"/>
      <c r="EFE21" s="136"/>
      <c r="EFF21" s="136"/>
      <c r="EFG21" s="136"/>
      <c r="EFH21" s="136"/>
      <c r="EFI21" s="136"/>
      <c r="EFJ21" s="136"/>
      <c r="EFK21" s="136"/>
      <c r="EFL21" s="136"/>
      <c r="EFM21" s="136"/>
      <c r="EFN21" s="136"/>
      <c r="EFO21" s="136"/>
      <c r="EFP21" s="136"/>
      <c r="EFQ21" s="136"/>
      <c r="EFR21" s="136"/>
      <c r="EFS21" s="136"/>
      <c r="EFT21" s="136"/>
      <c r="EFU21" s="136"/>
      <c r="EFV21" s="136"/>
      <c r="EFW21" s="136"/>
      <c r="EFX21" s="136"/>
      <c r="EFY21" s="136"/>
      <c r="EFZ21" s="136"/>
      <c r="EGA21" s="136"/>
      <c r="EGB21" s="136"/>
      <c r="EGC21" s="136"/>
      <c r="EGD21" s="136"/>
      <c r="EGE21" s="136"/>
      <c r="EGF21" s="136"/>
      <c r="EGG21" s="136"/>
      <c r="EGH21" s="136"/>
      <c r="EGI21" s="136"/>
      <c r="EGJ21" s="136"/>
      <c r="EGK21" s="136"/>
      <c r="EGL21" s="136"/>
      <c r="EGM21" s="136"/>
      <c r="EGN21" s="136"/>
      <c r="EGO21" s="136"/>
      <c r="EGP21" s="136"/>
      <c r="EGQ21" s="136"/>
      <c r="EGR21" s="136"/>
      <c r="EGS21" s="136"/>
      <c r="EGT21" s="136"/>
      <c r="EGU21" s="136"/>
      <c r="EGV21" s="136"/>
      <c r="EGW21" s="136"/>
      <c r="EGX21" s="136"/>
      <c r="EGY21" s="136"/>
      <c r="EGZ21" s="136"/>
      <c r="EHA21" s="136"/>
      <c r="EHB21" s="136"/>
      <c r="EHC21" s="136"/>
      <c r="EHD21" s="136"/>
      <c r="EHE21" s="136"/>
      <c r="EHF21" s="136"/>
      <c r="EHG21" s="136"/>
      <c r="EHH21" s="136"/>
      <c r="EHI21" s="136"/>
      <c r="EHJ21" s="136"/>
      <c r="EHK21" s="136"/>
      <c r="EHL21" s="136"/>
      <c r="EHM21" s="136"/>
      <c r="EHN21" s="136"/>
      <c r="EHO21" s="136"/>
      <c r="EHP21" s="136"/>
      <c r="EHQ21" s="136"/>
      <c r="EHR21" s="136"/>
      <c r="EHS21" s="136"/>
      <c r="EHT21" s="136"/>
      <c r="EHU21" s="136"/>
      <c r="EHV21" s="136"/>
      <c r="EHW21" s="136"/>
      <c r="EHX21" s="136"/>
      <c r="EHY21" s="136"/>
      <c r="EHZ21" s="136"/>
      <c r="EIA21" s="136"/>
      <c r="EIB21" s="136"/>
      <c r="EIC21" s="136"/>
      <c r="EID21" s="136"/>
      <c r="EIE21" s="136"/>
      <c r="EIF21" s="136"/>
      <c r="EIG21" s="136"/>
      <c r="EIH21" s="136"/>
      <c r="EII21" s="136"/>
      <c r="EIJ21" s="136"/>
      <c r="EIK21" s="136"/>
      <c r="EIL21" s="136"/>
      <c r="EIM21" s="136"/>
      <c r="EIN21" s="136"/>
      <c r="EIO21" s="136"/>
      <c r="EIP21" s="136"/>
      <c r="EIQ21" s="136"/>
      <c r="EIR21" s="136"/>
      <c r="EIS21" s="136"/>
      <c r="EIT21" s="136"/>
      <c r="EIU21" s="136"/>
      <c r="EIV21" s="136"/>
      <c r="EIW21" s="136"/>
      <c r="EIX21" s="136"/>
      <c r="EIY21" s="136"/>
      <c r="EIZ21" s="136"/>
      <c r="EJA21" s="136"/>
      <c r="EJB21" s="136"/>
      <c r="EJC21" s="136"/>
      <c r="EJD21" s="136"/>
      <c r="EJE21" s="136"/>
      <c r="EJF21" s="136"/>
      <c r="EJG21" s="136"/>
      <c r="EJH21" s="136"/>
      <c r="EJI21" s="136"/>
      <c r="EJJ21" s="136"/>
      <c r="EJK21" s="136"/>
      <c r="EJL21" s="136"/>
      <c r="EJM21" s="136"/>
      <c r="EJN21" s="136"/>
      <c r="EJO21" s="136"/>
      <c r="EJP21" s="136"/>
      <c r="EJQ21" s="136"/>
      <c r="EJR21" s="136"/>
      <c r="EJS21" s="136"/>
      <c r="EJT21" s="136"/>
      <c r="EJU21" s="136"/>
      <c r="EJV21" s="136"/>
      <c r="EJW21" s="136"/>
      <c r="EJX21" s="136"/>
      <c r="EJY21" s="136"/>
      <c r="EJZ21" s="136"/>
      <c r="EKA21" s="136"/>
      <c r="EKB21" s="136"/>
      <c r="EKC21" s="136"/>
      <c r="EKD21" s="136"/>
      <c r="EKE21" s="136"/>
      <c r="EKF21" s="136"/>
      <c r="EKG21" s="136"/>
      <c r="EKH21" s="136"/>
      <c r="EKI21" s="136"/>
      <c r="EKJ21" s="136"/>
      <c r="EKK21" s="136"/>
      <c r="EKL21" s="136"/>
      <c r="EKM21" s="136"/>
      <c r="EKN21" s="136"/>
      <c r="EKO21" s="136"/>
      <c r="EKP21" s="136"/>
      <c r="EKQ21" s="136"/>
      <c r="EKR21" s="136"/>
      <c r="EKS21" s="136"/>
      <c r="EKT21" s="136"/>
      <c r="EKU21" s="136"/>
      <c r="EKV21" s="136"/>
      <c r="EKW21" s="136"/>
      <c r="EKX21" s="136"/>
      <c r="EKY21" s="136"/>
      <c r="EKZ21" s="136"/>
      <c r="ELA21" s="136"/>
      <c r="ELB21" s="136"/>
      <c r="ELC21" s="136"/>
      <c r="ELD21" s="136"/>
      <c r="ELE21" s="136"/>
      <c r="ELF21" s="136"/>
      <c r="ELG21" s="136"/>
      <c r="ELH21" s="136"/>
      <c r="ELI21" s="136"/>
      <c r="ELJ21" s="136"/>
      <c r="ELK21" s="136"/>
      <c r="ELL21" s="136"/>
      <c r="ELM21" s="136"/>
      <c r="ELN21" s="136"/>
      <c r="ELO21" s="136"/>
      <c r="ELP21" s="136"/>
      <c r="ELQ21" s="136"/>
      <c r="ELR21" s="136"/>
      <c r="ELS21" s="136"/>
      <c r="ELT21" s="136"/>
      <c r="ELU21" s="136"/>
      <c r="ELV21" s="136"/>
      <c r="ELW21" s="136"/>
      <c r="ELX21" s="136"/>
      <c r="ELY21" s="136"/>
      <c r="ELZ21" s="136"/>
      <c r="EMA21" s="136"/>
      <c r="EMB21" s="136"/>
      <c r="EMC21" s="136"/>
      <c r="EMD21" s="136"/>
      <c r="EME21" s="136"/>
      <c r="EMF21" s="136"/>
      <c r="EMG21" s="136"/>
      <c r="EMH21" s="136"/>
      <c r="EMI21" s="136"/>
      <c r="EMJ21" s="136"/>
      <c r="EMK21" s="136"/>
      <c r="EML21" s="136"/>
      <c r="EMM21" s="136"/>
      <c r="EMN21" s="136"/>
      <c r="EMO21" s="136"/>
      <c r="EMP21" s="136"/>
      <c r="EMQ21" s="136"/>
      <c r="EMR21" s="136"/>
      <c r="EMS21" s="136"/>
      <c r="EMT21" s="136"/>
      <c r="EMU21" s="136"/>
      <c r="EMV21" s="136"/>
      <c r="EMW21" s="136"/>
      <c r="EMX21" s="136"/>
      <c r="EMY21" s="136"/>
      <c r="EMZ21" s="136"/>
      <c r="ENA21" s="136"/>
      <c r="ENB21" s="136"/>
      <c r="ENC21" s="136"/>
      <c r="END21" s="136"/>
      <c r="ENE21" s="136"/>
      <c r="ENF21" s="136"/>
      <c r="ENG21" s="136"/>
      <c r="ENH21" s="136"/>
      <c r="ENI21" s="136"/>
      <c r="ENJ21" s="136"/>
      <c r="ENK21" s="136"/>
      <c r="ENL21" s="136"/>
      <c r="ENM21" s="136"/>
      <c r="ENN21" s="136"/>
      <c r="ENO21" s="136"/>
      <c r="ENP21" s="136"/>
      <c r="ENQ21" s="136"/>
      <c r="ENR21" s="136"/>
      <c r="ENS21" s="136"/>
      <c r="ENT21" s="136"/>
      <c r="ENU21" s="136"/>
      <c r="ENV21" s="136"/>
      <c r="ENW21" s="136"/>
      <c r="ENX21" s="136"/>
      <c r="ENY21" s="136"/>
      <c r="ENZ21" s="136"/>
      <c r="EOA21" s="136"/>
      <c r="EOB21" s="136"/>
      <c r="EOC21" s="136"/>
      <c r="EOD21" s="136"/>
      <c r="EOE21" s="136"/>
      <c r="EOF21" s="136"/>
      <c r="EOG21" s="136"/>
      <c r="EOH21" s="136"/>
      <c r="EOI21" s="136"/>
      <c r="EOJ21" s="136"/>
      <c r="EOK21" s="136"/>
      <c r="EOL21" s="136"/>
      <c r="EOM21" s="136"/>
      <c r="EON21" s="136"/>
      <c r="EOO21" s="136"/>
      <c r="EOP21" s="136"/>
      <c r="EOQ21" s="136"/>
      <c r="EOR21" s="136"/>
      <c r="EOS21" s="136"/>
      <c r="EOT21" s="136"/>
      <c r="EOU21" s="136"/>
      <c r="EOV21" s="136"/>
      <c r="EOW21" s="136"/>
      <c r="EOX21" s="136"/>
      <c r="EOY21" s="136"/>
      <c r="EOZ21" s="136"/>
      <c r="EPA21" s="136"/>
      <c r="EPB21" s="136"/>
      <c r="EPC21" s="136"/>
      <c r="EPD21" s="136"/>
      <c r="EPE21" s="136"/>
      <c r="EPF21" s="136"/>
      <c r="EPG21" s="136"/>
      <c r="EPH21" s="136"/>
      <c r="EPI21" s="136"/>
      <c r="EPJ21" s="136"/>
      <c r="EPK21" s="136"/>
      <c r="EPL21" s="136"/>
      <c r="EPM21" s="136"/>
      <c r="EPN21" s="136"/>
      <c r="EPO21" s="136"/>
      <c r="EPP21" s="136"/>
      <c r="EPQ21" s="136"/>
      <c r="EPR21" s="136"/>
      <c r="EPS21" s="136"/>
      <c r="EPT21" s="136"/>
      <c r="EPU21" s="136"/>
      <c r="EPV21" s="136"/>
      <c r="EPW21" s="136"/>
      <c r="EPX21" s="136"/>
      <c r="EPY21" s="136"/>
      <c r="EPZ21" s="136"/>
      <c r="EQA21" s="136"/>
      <c r="EQB21" s="136"/>
      <c r="EQC21" s="136"/>
      <c r="EQD21" s="136"/>
      <c r="EQE21" s="136"/>
      <c r="EQF21" s="136"/>
      <c r="EQG21" s="136"/>
      <c r="EQH21" s="136"/>
      <c r="EQI21" s="136"/>
      <c r="EQJ21" s="136"/>
      <c r="EQK21" s="136"/>
      <c r="EQL21" s="136"/>
      <c r="EQM21" s="136"/>
      <c r="EQN21" s="136"/>
      <c r="EQO21" s="136"/>
      <c r="EQP21" s="136"/>
      <c r="EQQ21" s="136"/>
      <c r="EQR21" s="136"/>
      <c r="EQS21" s="136"/>
      <c r="EQT21" s="136"/>
      <c r="EQU21" s="136"/>
      <c r="EQV21" s="136"/>
      <c r="EQW21" s="136"/>
      <c r="EQX21" s="136"/>
      <c r="EQY21" s="136"/>
      <c r="EQZ21" s="136"/>
      <c r="ERA21" s="136"/>
      <c r="ERB21" s="136"/>
      <c r="ERC21" s="136"/>
      <c r="ERD21" s="136"/>
      <c r="ERE21" s="136"/>
      <c r="ERF21" s="136"/>
      <c r="ERG21" s="136"/>
      <c r="ERH21" s="136"/>
      <c r="ERI21" s="136"/>
      <c r="ERJ21" s="136"/>
      <c r="ERK21" s="136"/>
      <c r="ERL21" s="136"/>
      <c r="ERM21" s="136"/>
      <c r="ERN21" s="136"/>
      <c r="ERO21" s="136"/>
      <c r="ERP21" s="136"/>
      <c r="ERQ21" s="136"/>
      <c r="ERR21" s="136"/>
      <c r="ERS21" s="136"/>
      <c r="ERT21" s="136"/>
      <c r="ERU21" s="136"/>
      <c r="ERV21" s="136"/>
      <c r="ERW21" s="136"/>
      <c r="ERX21" s="136"/>
      <c r="ERY21" s="136"/>
      <c r="ERZ21" s="136"/>
      <c r="ESA21" s="136"/>
      <c r="ESB21" s="136"/>
      <c r="ESC21" s="136"/>
      <c r="ESD21" s="136"/>
      <c r="ESE21" s="136"/>
      <c r="ESF21" s="136"/>
      <c r="ESG21" s="136"/>
      <c r="ESH21" s="136"/>
      <c r="ESI21" s="136"/>
      <c r="ESJ21" s="136"/>
      <c r="ESK21" s="136"/>
      <c r="ESL21" s="136"/>
      <c r="ESM21" s="136"/>
      <c r="ESN21" s="136"/>
      <c r="ESO21" s="136"/>
      <c r="ESP21" s="136"/>
      <c r="ESQ21" s="136"/>
      <c r="ESR21" s="136"/>
      <c r="ESS21" s="136"/>
      <c r="EST21" s="136"/>
      <c r="ESU21" s="136"/>
      <c r="ESV21" s="136"/>
      <c r="ESW21" s="136"/>
      <c r="ESX21" s="136"/>
      <c r="ESY21" s="136"/>
      <c r="ESZ21" s="136"/>
      <c r="ETA21" s="136"/>
      <c r="ETB21" s="136"/>
      <c r="ETC21" s="136"/>
      <c r="ETD21" s="136"/>
      <c r="ETE21" s="136"/>
      <c r="ETF21" s="136"/>
      <c r="ETG21" s="136"/>
      <c r="ETH21" s="136"/>
      <c r="ETI21" s="136"/>
      <c r="ETJ21" s="136"/>
      <c r="ETK21" s="136"/>
      <c r="ETL21" s="136"/>
      <c r="ETM21" s="136"/>
      <c r="ETN21" s="136"/>
      <c r="ETO21" s="136"/>
      <c r="ETP21" s="136"/>
      <c r="ETQ21" s="136"/>
      <c r="ETR21" s="136"/>
      <c r="ETS21" s="136"/>
      <c r="ETT21" s="136"/>
      <c r="ETU21" s="136"/>
      <c r="ETV21" s="136"/>
      <c r="ETW21" s="136"/>
      <c r="ETX21" s="136"/>
      <c r="ETY21" s="136"/>
      <c r="ETZ21" s="136"/>
      <c r="EUA21" s="136"/>
      <c r="EUB21" s="136"/>
      <c r="EUC21" s="136"/>
      <c r="EUD21" s="136"/>
      <c r="EUE21" s="136"/>
      <c r="EUF21" s="136"/>
      <c r="EUG21" s="136"/>
      <c r="EUH21" s="136"/>
      <c r="EUI21" s="136"/>
      <c r="EUJ21" s="136"/>
      <c r="EUK21" s="136"/>
      <c r="EUL21" s="136"/>
      <c r="EUM21" s="136"/>
      <c r="EUN21" s="136"/>
      <c r="EUO21" s="136"/>
      <c r="EUP21" s="136"/>
      <c r="EUQ21" s="136"/>
      <c r="EUR21" s="136"/>
      <c r="EUS21" s="136"/>
      <c r="EUT21" s="136"/>
      <c r="EUU21" s="136"/>
      <c r="EUV21" s="136"/>
      <c r="EUW21" s="136"/>
      <c r="EUX21" s="136"/>
      <c r="EUY21" s="136"/>
      <c r="EUZ21" s="136"/>
      <c r="EVA21" s="136"/>
      <c r="EVB21" s="136"/>
      <c r="EVC21" s="136"/>
      <c r="EVD21" s="136"/>
      <c r="EVE21" s="136"/>
      <c r="EVF21" s="136"/>
      <c r="EVG21" s="136"/>
      <c r="EVH21" s="136"/>
      <c r="EVI21" s="136"/>
      <c r="EVJ21" s="136"/>
      <c r="EVK21" s="136"/>
      <c r="EVL21" s="136"/>
      <c r="EVM21" s="136"/>
      <c r="EVN21" s="136"/>
      <c r="EVO21" s="136"/>
      <c r="EVP21" s="136"/>
      <c r="EVQ21" s="136"/>
      <c r="EVR21" s="136"/>
      <c r="EVS21" s="136"/>
      <c r="EVT21" s="136"/>
      <c r="EVU21" s="136"/>
      <c r="EVV21" s="136"/>
      <c r="EVW21" s="136"/>
      <c r="EVX21" s="136"/>
      <c r="EVY21" s="136"/>
      <c r="EVZ21" s="136"/>
      <c r="EWA21" s="136"/>
      <c r="EWB21" s="136"/>
      <c r="EWC21" s="136"/>
      <c r="EWD21" s="136"/>
      <c r="EWE21" s="136"/>
      <c r="EWF21" s="136"/>
      <c r="EWG21" s="136"/>
      <c r="EWH21" s="136"/>
      <c r="EWI21" s="136"/>
      <c r="EWJ21" s="136"/>
      <c r="EWK21" s="136"/>
      <c r="EWL21" s="136"/>
      <c r="EWM21" s="136"/>
      <c r="EWN21" s="136"/>
      <c r="EWO21" s="136"/>
      <c r="EWP21" s="136"/>
      <c r="EWQ21" s="136"/>
      <c r="EWR21" s="136"/>
      <c r="EWS21" s="136"/>
      <c r="EWT21" s="136"/>
      <c r="EWU21" s="136"/>
      <c r="EWV21" s="136"/>
      <c r="EWW21" s="136"/>
      <c r="EWX21" s="136"/>
      <c r="EWY21" s="136"/>
      <c r="EWZ21" s="136"/>
      <c r="EXA21" s="136"/>
      <c r="EXB21" s="136"/>
      <c r="EXC21" s="136"/>
      <c r="EXD21" s="136"/>
      <c r="EXE21" s="136"/>
      <c r="EXF21" s="136"/>
      <c r="EXG21" s="136"/>
      <c r="EXH21" s="136"/>
      <c r="EXI21" s="136"/>
      <c r="EXJ21" s="136"/>
      <c r="EXK21" s="136"/>
      <c r="EXL21" s="136"/>
      <c r="EXM21" s="136"/>
      <c r="EXN21" s="136"/>
      <c r="EXO21" s="136"/>
      <c r="EXP21" s="136"/>
      <c r="EXQ21" s="136"/>
      <c r="EXR21" s="136"/>
      <c r="EXS21" s="136"/>
      <c r="EXT21" s="136"/>
      <c r="EXU21" s="136"/>
      <c r="EXV21" s="136"/>
      <c r="EXW21" s="136"/>
      <c r="EXX21" s="136"/>
      <c r="EXY21" s="136"/>
      <c r="EXZ21" s="136"/>
      <c r="EYA21" s="136"/>
      <c r="EYB21" s="136"/>
      <c r="EYC21" s="136"/>
      <c r="EYD21" s="136"/>
      <c r="EYE21" s="136"/>
      <c r="EYF21" s="136"/>
      <c r="EYG21" s="136"/>
      <c r="EYH21" s="136"/>
      <c r="EYI21" s="136"/>
      <c r="EYJ21" s="136"/>
      <c r="EYK21" s="136"/>
      <c r="EYL21" s="136"/>
      <c r="EYM21" s="136"/>
      <c r="EYN21" s="136"/>
      <c r="EYO21" s="136"/>
      <c r="EYP21" s="136"/>
      <c r="EYQ21" s="136"/>
      <c r="EYR21" s="136"/>
      <c r="EYS21" s="136"/>
      <c r="EYT21" s="136"/>
      <c r="EYU21" s="136"/>
      <c r="EYV21" s="136"/>
      <c r="EYW21" s="136"/>
      <c r="EYX21" s="136"/>
      <c r="EYY21" s="136"/>
      <c r="EYZ21" s="136"/>
      <c r="EZA21" s="136"/>
      <c r="EZB21" s="136"/>
      <c r="EZC21" s="136"/>
      <c r="EZD21" s="136"/>
      <c r="EZE21" s="136"/>
      <c r="EZF21" s="136"/>
      <c r="EZG21" s="136"/>
      <c r="EZH21" s="136"/>
      <c r="EZI21" s="136"/>
      <c r="EZJ21" s="136"/>
      <c r="EZK21" s="136"/>
      <c r="EZL21" s="136"/>
      <c r="EZM21" s="136"/>
      <c r="EZN21" s="136"/>
      <c r="EZO21" s="136"/>
      <c r="EZP21" s="136"/>
      <c r="EZQ21" s="136"/>
      <c r="EZR21" s="136"/>
      <c r="EZS21" s="136"/>
      <c r="EZT21" s="136"/>
      <c r="EZU21" s="136"/>
      <c r="EZV21" s="136"/>
      <c r="EZW21" s="136"/>
      <c r="EZX21" s="136"/>
      <c r="EZY21" s="136"/>
      <c r="EZZ21" s="136"/>
      <c r="FAA21" s="136"/>
      <c r="FAB21" s="136"/>
      <c r="FAC21" s="136"/>
      <c r="FAD21" s="136"/>
      <c r="FAE21" s="136"/>
      <c r="FAF21" s="136"/>
      <c r="FAG21" s="136"/>
      <c r="FAH21" s="136"/>
      <c r="FAI21" s="136"/>
      <c r="FAJ21" s="136"/>
      <c r="FAK21" s="136"/>
      <c r="FAL21" s="136"/>
      <c r="FAM21" s="136"/>
      <c r="FAN21" s="136"/>
      <c r="FAO21" s="136"/>
      <c r="FAP21" s="136"/>
      <c r="FAQ21" s="136"/>
      <c r="FAR21" s="136"/>
      <c r="FAS21" s="136"/>
      <c r="FAT21" s="136"/>
      <c r="FAU21" s="136"/>
      <c r="FAV21" s="136"/>
      <c r="FAW21" s="136"/>
      <c r="FAX21" s="136"/>
      <c r="FAY21" s="136"/>
      <c r="FAZ21" s="136"/>
      <c r="FBA21" s="136"/>
      <c r="FBB21" s="136"/>
      <c r="FBC21" s="136"/>
      <c r="FBD21" s="136"/>
      <c r="FBE21" s="136"/>
      <c r="FBF21" s="136"/>
      <c r="FBG21" s="136"/>
      <c r="FBH21" s="136"/>
      <c r="FBI21" s="136"/>
      <c r="FBJ21" s="136"/>
      <c r="FBK21" s="136"/>
      <c r="FBL21" s="136"/>
      <c r="FBM21" s="136"/>
      <c r="FBN21" s="136"/>
      <c r="FBO21" s="136"/>
      <c r="FBP21" s="136"/>
      <c r="FBQ21" s="136"/>
      <c r="FBR21" s="136"/>
      <c r="FBS21" s="136"/>
      <c r="FBT21" s="136"/>
      <c r="FBU21" s="136"/>
      <c r="FBV21" s="136"/>
      <c r="FBW21" s="136"/>
      <c r="FBX21" s="136"/>
      <c r="FBY21" s="136"/>
      <c r="FBZ21" s="136"/>
      <c r="FCA21" s="136"/>
      <c r="FCB21" s="136"/>
      <c r="FCC21" s="136"/>
      <c r="FCD21" s="136"/>
      <c r="FCE21" s="136"/>
      <c r="FCF21" s="136"/>
      <c r="FCG21" s="136"/>
      <c r="FCH21" s="136"/>
      <c r="FCI21" s="136"/>
      <c r="FCJ21" s="136"/>
      <c r="FCK21" s="136"/>
      <c r="FCL21" s="136"/>
      <c r="FCM21" s="136"/>
      <c r="FCN21" s="136"/>
      <c r="FCO21" s="136"/>
      <c r="FCP21" s="136"/>
      <c r="FCQ21" s="136"/>
      <c r="FCR21" s="136"/>
      <c r="FCS21" s="136"/>
      <c r="FCT21" s="136"/>
      <c r="FCU21" s="136"/>
      <c r="FCV21" s="136"/>
      <c r="FCW21" s="136"/>
      <c r="FCX21" s="136"/>
      <c r="FCY21" s="136"/>
      <c r="FCZ21" s="136"/>
      <c r="FDA21" s="136"/>
      <c r="FDB21" s="136"/>
      <c r="FDC21" s="136"/>
      <c r="FDD21" s="136"/>
      <c r="FDE21" s="136"/>
      <c r="FDF21" s="136"/>
      <c r="FDG21" s="136"/>
      <c r="FDH21" s="136"/>
      <c r="FDI21" s="136"/>
      <c r="FDJ21" s="136"/>
      <c r="FDK21" s="136"/>
      <c r="FDL21" s="136"/>
      <c r="FDM21" s="136"/>
      <c r="FDN21" s="136"/>
      <c r="FDO21" s="136"/>
      <c r="FDP21" s="136"/>
      <c r="FDQ21" s="136"/>
      <c r="FDR21" s="136"/>
      <c r="FDS21" s="136"/>
      <c r="FDT21" s="136"/>
      <c r="FDU21" s="136"/>
      <c r="FDV21" s="136"/>
      <c r="FDW21" s="136"/>
      <c r="FDX21" s="136"/>
      <c r="FDY21" s="136"/>
      <c r="FDZ21" s="136"/>
      <c r="FEA21" s="136"/>
      <c r="FEB21" s="136"/>
      <c r="FEC21" s="136"/>
      <c r="FED21" s="136"/>
      <c r="FEE21" s="136"/>
      <c r="FEF21" s="136"/>
      <c r="FEG21" s="136"/>
      <c r="FEH21" s="136"/>
      <c r="FEI21" s="136"/>
      <c r="FEJ21" s="136"/>
      <c r="FEK21" s="136"/>
      <c r="FEL21" s="136"/>
      <c r="FEM21" s="136"/>
      <c r="FEN21" s="136"/>
      <c r="FEO21" s="136"/>
      <c r="FEP21" s="136"/>
      <c r="FEQ21" s="136"/>
      <c r="FER21" s="136"/>
      <c r="FES21" s="136"/>
      <c r="FET21" s="136"/>
      <c r="FEU21" s="136"/>
      <c r="FEV21" s="136"/>
      <c r="FEW21" s="136"/>
      <c r="FEX21" s="136"/>
      <c r="FEY21" s="136"/>
      <c r="FEZ21" s="136"/>
      <c r="FFA21" s="136"/>
      <c r="FFB21" s="136"/>
      <c r="FFC21" s="136"/>
      <c r="FFD21" s="136"/>
      <c r="FFE21" s="136"/>
      <c r="FFF21" s="136"/>
      <c r="FFG21" s="136"/>
      <c r="FFH21" s="136"/>
      <c r="FFI21" s="136"/>
      <c r="FFJ21" s="136"/>
      <c r="FFK21" s="136"/>
      <c r="FFL21" s="136"/>
      <c r="FFM21" s="136"/>
      <c r="FFN21" s="136"/>
      <c r="FFO21" s="136"/>
      <c r="FFP21" s="136"/>
      <c r="FFQ21" s="136"/>
      <c r="FFR21" s="136"/>
      <c r="FFS21" s="136"/>
      <c r="FFT21" s="136"/>
      <c r="FFU21" s="136"/>
      <c r="FFV21" s="136"/>
      <c r="FFW21" s="136"/>
      <c r="FFX21" s="136"/>
      <c r="FFY21" s="136"/>
      <c r="FFZ21" s="136"/>
      <c r="FGA21" s="136"/>
      <c r="FGB21" s="136"/>
      <c r="FGC21" s="136"/>
      <c r="FGD21" s="136"/>
      <c r="FGE21" s="136"/>
      <c r="FGF21" s="136"/>
      <c r="FGG21" s="136"/>
      <c r="FGH21" s="136"/>
      <c r="FGI21" s="136"/>
      <c r="FGJ21" s="136"/>
      <c r="FGK21" s="136"/>
      <c r="FGL21" s="136"/>
      <c r="FGM21" s="136"/>
      <c r="FGN21" s="136"/>
      <c r="FGO21" s="136"/>
      <c r="FGP21" s="136"/>
      <c r="FGQ21" s="136"/>
      <c r="FGR21" s="136"/>
      <c r="FGS21" s="136"/>
      <c r="FGT21" s="136"/>
      <c r="FGU21" s="136"/>
      <c r="FGV21" s="136"/>
      <c r="FGW21" s="136"/>
      <c r="FGX21" s="136"/>
      <c r="FGY21" s="136"/>
      <c r="FGZ21" s="136"/>
      <c r="FHA21" s="136"/>
      <c r="FHB21" s="136"/>
      <c r="FHC21" s="136"/>
      <c r="FHD21" s="136"/>
      <c r="FHE21" s="136"/>
      <c r="FHF21" s="136"/>
      <c r="FHG21" s="136"/>
      <c r="FHH21" s="136"/>
      <c r="FHI21" s="136"/>
      <c r="FHJ21" s="136"/>
      <c r="FHK21" s="136"/>
      <c r="FHL21" s="136"/>
      <c r="FHM21" s="136"/>
      <c r="FHN21" s="136"/>
      <c r="FHO21" s="136"/>
      <c r="FHP21" s="136"/>
      <c r="FHQ21" s="136"/>
      <c r="FHR21" s="136"/>
      <c r="FHS21" s="136"/>
      <c r="FHT21" s="136"/>
      <c r="FHU21" s="136"/>
      <c r="FHV21" s="136"/>
      <c r="FHW21" s="136"/>
      <c r="FHX21" s="136"/>
      <c r="FHY21" s="136"/>
      <c r="FHZ21" s="136"/>
      <c r="FIA21" s="136"/>
      <c r="FIB21" s="136"/>
      <c r="FIC21" s="136"/>
      <c r="FID21" s="136"/>
      <c r="FIE21" s="136"/>
      <c r="FIF21" s="136"/>
      <c r="FIG21" s="136"/>
      <c r="FIH21" s="136"/>
      <c r="FII21" s="136"/>
      <c r="FIJ21" s="136"/>
      <c r="FIK21" s="136"/>
      <c r="FIL21" s="136"/>
      <c r="FIM21" s="136"/>
      <c r="FIN21" s="136"/>
      <c r="FIO21" s="136"/>
      <c r="FIP21" s="136"/>
      <c r="FIQ21" s="136"/>
      <c r="FIR21" s="136"/>
      <c r="FIS21" s="136"/>
      <c r="FIT21" s="136"/>
      <c r="FIU21" s="136"/>
      <c r="FIV21" s="136"/>
      <c r="FIW21" s="136"/>
      <c r="FIX21" s="136"/>
      <c r="FIY21" s="136"/>
      <c r="FIZ21" s="136"/>
      <c r="FJA21" s="136"/>
      <c r="FJB21" s="136"/>
      <c r="FJC21" s="136"/>
      <c r="FJD21" s="136"/>
      <c r="FJE21" s="136"/>
      <c r="FJF21" s="136"/>
      <c r="FJG21" s="136"/>
      <c r="FJH21" s="136"/>
      <c r="FJI21" s="136"/>
      <c r="FJJ21" s="136"/>
      <c r="FJK21" s="136"/>
      <c r="FJL21" s="136"/>
      <c r="FJM21" s="136"/>
      <c r="FJN21" s="136"/>
      <c r="FJO21" s="136"/>
      <c r="FJP21" s="136"/>
      <c r="FJQ21" s="136"/>
      <c r="FJR21" s="136"/>
      <c r="FJS21" s="136"/>
      <c r="FJT21" s="136"/>
      <c r="FJU21" s="136"/>
      <c r="FJV21" s="136"/>
      <c r="FJW21" s="136"/>
      <c r="FJX21" s="136"/>
      <c r="FJY21" s="136"/>
      <c r="FJZ21" s="136"/>
      <c r="FKA21" s="136"/>
      <c r="FKB21" s="136"/>
      <c r="FKC21" s="136"/>
      <c r="FKD21" s="136"/>
      <c r="FKE21" s="136"/>
      <c r="FKF21" s="136"/>
      <c r="FKG21" s="136"/>
      <c r="FKH21" s="136"/>
      <c r="FKI21" s="136"/>
      <c r="FKJ21" s="136"/>
      <c r="FKK21" s="136"/>
      <c r="FKL21" s="136"/>
      <c r="FKM21" s="136"/>
      <c r="FKN21" s="136"/>
      <c r="FKO21" s="136"/>
      <c r="FKP21" s="136"/>
      <c r="FKQ21" s="136"/>
      <c r="FKR21" s="136"/>
      <c r="FKS21" s="136"/>
      <c r="FKT21" s="136"/>
      <c r="FKU21" s="136"/>
      <c r="FKV21" s="136"/>
      <c r="FKW21" s="136"/>
      <c r="FKX21" s="136"/>
      <c r="FKY21" s="136"/>
      <c r="FKZ21" s="136"/>
      <c r="FLA21" s="136"/>
      <c r="FLB21" s="136"/>
      <c r="FLC21" s="136"/>
      <c r="FLD21" s="136"/>
      <c r="FLE21" s="136"/>
      <c r="FLF21" s="136"/>
      <c r="FLG21" s="136"/>
      <c r="FLH21" s="136"/>
      <c r="FLI21" s="136"/>
      <c r="FLJ21" s="136"/>
      <c r="FLK21" s="136"/>
      <c r="FLL21" s="136"/>
      <c r="FLM21" s="136"/>
      <c r="FLN21" s="136"/>
      <c r="FLO21" s="136"/>
      <c r="FLP21" s="136"/>
      <c r="FLQ21" s="136"/>
      <c r="FLR21" s="136"/>
      <c r="FLS21" s="136"/>
      <c r="FLT21" s="136"/>
      <c r="FLU21" s="136"/>
      <c r="FLV21" s="136"/>
      <c r="FLW21" s="136"/>
      <c r="FLX21" s="136"/>
      <c r="FLY21" s="136"/>
      <c r="FLZ21" s="136"/>
      <c r="FMA21" s="136"/>
      <c r="FMB21" s="136"/>
      <c r="FMC21" s="136"/>
      <c r="FMD21" s="136"/>
      <c r="FME21" s="136"/>
      <c r="FMF21" s="136"/>
      <c r="FMG21" s="136"/>
      <c r="FMH21" s="136"/>
      <c r="FMI21" s="136"/>
      <c r="FMJ21" s="136"/>
      <c r="FMK21" s="136"/>
      <c r="FML21" s="136"/>
      <c r="FMM21" s="136"/>
      <c r="FMN21" s="136"/>
      <c r="FMO21" s="136"/>
      <c r="FMP21" s="136"/>
      <c r="FMQ21" s="136"/>
      <c r="FMR21" s="136"/>
      <c r="FMS21" s="136"/>
      <c r="FMT21" s="136"/>
      <c r="FMU21" s="136"/>
      <c r="FMV21" s="136"/>
      <c r="FMW21" s="136"/>
      <c r="FMX21" s="136"/>
      <c r="FMY21" s="136"/>
      <c r="FMZ21" s="136"/>
      <c r="FNA21" s="136"/>
      <c r="FNB21" s="136"/>
      <c r="FNC21" s="136"/>
      <c r="FND21" s="136"/>
      <c r="FNE21" s="136"/>
      <c r="FNF21" s="136"/>
      <c r="FNG21" s="136"/>
      <c r="FNH21" s="136"/>
      <c r="FNI21" s="136"/>
      <c r="FNJ21" s="136"/>
      <c r="FNK21" s="136"/>
      <c r="FNL21" s="136"/>
      <c r="FNM21" s="136"/>
      <c r="FNN21" s="136"/>
      <c r="FNO21" s="136"/>
      <c r="FNP21" s="136"/>
      <c r="FNQ21" s="136"/>
      <c r="FNR21" s="136"/>
      <c r="FNS21" s="136"/>
      <c r="FNT21" s="136"/>
      <c r="FNU21" s="136"/>
      <c r="FNV21" s="136"/>
      <c r="FNW21" s="136"/>
      <c r="FNX21" s="136"/>
      <c r="FNY21" s="136"/>
      <c r="FNZ21" s="136"/>
      <c r="FOA21" s="136"/>
      <c r="FOB21" s="136"/>
      <c r="FOC21" s="136"/>
      <c r="FOD21" s="136"/>
      <c r="FOE21" s="136"/>
      <c r="FOF21" s="136"/>
      <c r="FOG21" s="136"/>
      <c r="FOH21" s="136"/>
      <c r="FOI21" s="136"/>
      <c r="FOJ21" s="136"/>
      <c r="FOK21" s="136"/>
      <c r="FOL21" s="136"/>
      <c r="FOM21" s="136"/>
      <c r="FON21" s="136"/>
      <c r="FOO21" s="136"/>
      <c r="FOP21" s="136"/>
      <c r="FOQ21" s="136"/>
      <c r="FOR21" s="136"/>
      <c r="FOS21" s="136"/>
      <c r="FOT21" s="136"/>
      <c r="FOU21" s="136"/>
      <c r="FOV21" s="136"/>
      <c r="FOW21" s="136"/>
      <c r="FOX21" s="136"/>
      <c r="FOY21" s="136"/>
      <c r="FOZ21" s="136"/>
      <c r="FPA21" s="136"/>
      <c r="FPB21" s="136"/>
      <c r="FPC21" s="136"/>
      <c r="FPD21" s="136"/>
      <c r="FPE21" s="136"/>
      <c r="FPF21" s="136"/>
      <c r="FPG21" s="136"/>
      <c r="FPH21" s="136"/>
      <c r="FPI21" s="136"/>
      <c r="FPJ21" s="136"/>
      <c r="FPK21" s="136"/>
      <c r="FPL21" s="136"/>
      <c r="FPM21" s="136"/>
      <c r="FPN21" s="136"/>
      <c r="FPO21" s="136"/>
      <c r="FPP21" s="136"/>
      <c r="FPQ21" s="136"/>
      <c r="FPR21" s="136"/>
      <c r="FPS21" s="136"/>
      <c r="FPT21" s="136"/>
      <c r="FPU21" s="136"/>
      <c r="FPV21" s="136"/>
      <c r="FPW21" s="136"/>
      <c r="FPX21" s="136"/>
      <c r="FPY21" s="136"/>
      <c r="FPZ21" s="136"/>
      <c r="FQA21" s="136"/>
      <c r="FQB21" s="136"/>
      <c r="FQC21" s="136"/>
      <c r="FQD21" s="136"/>
      <c r="FQE21" s="136"/>
      <c r="FQF21" s="136"/>
      <c r="FQG21" s="136"/>
      <c r="FQH21" s="136"/>
      <c r="FQI21" s="136"/>
      <c r="FQJ21" s="136"/>
      <c r="FQK21" s="136"/>
      <c r="FQL21" s="136"/>
      <c r="FQM21" s="136"/>
      <c r="FQN21" s="136"/>
      <c r="FQO21" s="136"/>
      <c r="FQP21" s="136"/>
      <c r="FQQ21" s="136"/>
      <c r="FQR21" s="136"/>
      <c r="FQS21" s="136"/>
      <c r="FQT21" s="136"/>
      <c r="FQU21" s="136"/>
      <c r="FQV21" s="136"/>
      <c r="FQW21" s="136"/>
      <c r="FQX21" s="136"/>
      <c r="FQY21" s="136"/>
      <c r="FQZ21" s="136"/>
      <c r="FRA21" s="136"/>
      <c r="FRB21" s="136"/>
      <c r="FRC21" s="136"/>
      <c r="FRD21" s="136"/>
      <c r="FRE21" s="136"/>
      <c r="FRF21" s="136"/>
      <c r="FRG21" s="136"/>
      <c r="FRH21" s="136"/>
      <c r="FRI21" s="136"/>
      <c r="FRJ21" s="136"/>
      <c r="FRK21" s="136"/>
      <c r="FRL21" s="136"/>
      <c r="FRM21" s="136"/>
      <c r="FRN21" s="136"/>
      <c r="FRO21" s="136"/>
      <c r="FRP21" s="136"/>
      <c r="FRQ21" s="136"/>
      <c r="FRR21" s="136"/>
      <c r="FRS21" s="136"/>
      <c r="FRT21" s="136"/>
      <c r="FRU21" s="136"/>
      <c r="FRV21" s="136"/>
      <c r="FRW21" s="136"/>
      <c r="FRX21" s="136"/>
      <c r="FRY21" s="136"/>
      <c r="FRZ21" s="136"/>
      <c r="FSA21" s="136"/>
      <c r="FSB21" s="136"/>
      <c r="FSC21" s="136"/>
      <c r="FSD21" s="136"/>
      <c r="FSE21" s="136"/>
      <c r="FSF21" s="136"/>
      <c r="FSG21" s="136"/>
      <c r="FSH21" s="136"/>
      <c r="FSI21" s="136"/>
      <c r="FSJ21" s="136"/>
      <c r="FSK21" s="136"/>
      <c r="FSL21" s="136"/>
      <c r="FSM21" s="136"/>
      <c r="FSN21" s="136"/>
      <c r="FSO21" s="136"/>
      <c r="FSP21" s="136"/>
      <c r="FSQ21" s="136"/>
      <c r="FSR21" s="136"/>
      <c r="FSS21" s="136"/>
      <c r="FST21" s="136"/>
      <c r="FSU21" s="136"/>
      <c r="FSV21" s="136"/>
      <c r="FSW21" s="136"/>
      <c r="FSX21" s="136"/>
      <c r="FSY21" s="136"/>
      <c r="FSZ21" s="136"/>
      <c r="FTA21" s="136"/>
      <c r="FTB21" s="136"/>
      <c r="FTC21" s="136"/>
      <c r="FTD21" s="136"/>
      <c r="FTE21" s="136"/>
      <c r="FTF21" s="136"/>
      <c r="FTG21" s="136"/>
      <c r="FTH21" s="136"/>
      <c r="FTI21" s="136"/>
      <c r="FTJ21" s="136"/>
      <c r="FTK21" s="136"/>
      <c r="FTL21" s="136"/>
      <c r="FTM21" s="136"/>
      <c r="FTN21" s="136"/>
      <c r="FTO21" s="136"/>
      <c r="FTP21" s="136"/>
      <c r="FTQ21" s="136"/>
      <c r="FTR21" s="136"/>
      <c r="FTS21" s="136"/>
      <c r="FTT21" s="136"/>
      <c r="FTU21" s="136"/>
      <c r="FTV21" s="136"/>
      <c r="FTW21" s="136"/>
      <c r="FTX21" s="136"/>
      <c r="FTY21" s="136"/>
      <c r="FTZ21" s="136"/>
      <c r="FUA21" s="136"/>
      <c r="FUB21" s="136"/>
      <c r="FUC21" s="136"/>
      <c r="FUD21" s="136"/>
      <c r="FUE21" s="136"/>
      <c r="FUF21" s="136"/>
      <c r="FUG21" s="136"/>
      <c r="FUH21" s="136"/>
      <c r="FUI21" s="136"/>
      <c r="FUJ21" s="136"/>
      <c r="FUK21" s="136"/>
      <c r="FUL21" s="136"/>
      <c r="FUM21" s="136"/>
      <c r="FUN21" s="136"/>
      <c r="FUO21" s="136"/>
      <c r="FUP21" s="136"/>
      <c r="FUQ21" s="136"/>
      <c r="FUR21" s="136"/>
      <c r="FUS21" s="136"/>
      <c r="FUT21" s="136"/>
      <c r="FUU21" s="136"/>
      <c r="FUV21" s="136"/>
      <c r="FUW21" s="136"/>
      <c r="FUX21" s="136"/>
      <c r="FUY21" s="136"/>
      <c r="FUZ21" s="136"/>
      <c r="FVA21" s="136"/>
      <c r="FVB21" s="136"/>
      <c r="FVC21" s="136"/>
      <c r="FVD21" s="136"/>
      <c r="FVE21" s="136"/>
      <c r="FVF21" s="136"/>
      <c r="FVG21" s="136"/>
      <c r="FVH21" s="136"/>
      <c r="FVI21" s="136"/>
      <c r="FVJ21" s="136"/>
      <c r="FVK21" s="136"/>
      <c r="FVL21" s="136"/>
      <c r="FVM21" s="136"/>
      <c r="FVN21" s="136"/>
      <c r="FVO21" s="136"/>
      <c r="FVP21" s="136"/>
      <c r="FVQ21" s="136"/>
      <c r="FVR21" s="136"/>
      <c r="FVS21" s="136"/>
      <c r="FVT21" s="136"/>
      <c r="FVU21" s="136"/>
      <c r="FVV21" s="136"/>
      <c r="FVW21" s="136"/>
      <c r="FVX21" s="136"/>
      <c r="FVY21" s="136"/>
      <c r="FVZ21" s="136"/>
      <c r="FWA21" s="136"/>
      <c r="FWB21" s="136"/>
      <c r="FWC21" s="136"/>
      <c r="FWD21" s="136"/>
      <c r="FWE21" s="136"/>
      <c r="FWF21" s="136"/>
      <c r="FWG21" s="136"/>
      <c r="FWH21" s="136"/>
      <c r="FWI21" s="136"/>
      <c r="FWJ21" s="136"/>
      <c r="FWK21" s="136"/>
      <c r="FWL21" s="136"/>
      <c r="FWM21" s="136"/>
      <c r="FWN21" s="136"/>
      <c r="FWO21" s="136"/>
      <c r="FWP21" s="136"/>
      <c r="FWQ21" s="136"/>
      <c r="FWR21" s="136"/>
      <c r="FWS21" s="136"/>
      <c r="FWT21" s="136"/>
      <c r="FWU21" s="136"/>
      <c r="FWV21" s="136"/>
      <c r="FWW21" s="136"/>
      <c r="FWX21" s="136"/>
      <c r="FWY21" s="136"/>
      <c r="FWZ21" s="136"/>
      <c r="FXA21" s="136"/>
      <c r="FXB21" s="136"/>
      <c r="FXC21" s="136"/>
      <c r="FXD21" s="136"/>
      <c r="FXE21" s="136"/>
      <c r="FXF21" s="136"/>
      <c r="FXG21" s="136"/>
      <c r="FXH21" s="136"/>
      <c r="FXI21" s="136"/>
      <c r="FXJ21" s="136"/>
      <c r="FXK21" s="136"/>
      <c r="FXL21" s="136"/>
      <c r="FXM21" s="136"/>
      <c r="FXN21" s="136"/>
      <c r="FXO21" s="136"/>
      <c r="FXP21" s="136"/>
      <c r="FXQ21" s="136"/>
      <c r="FXR21" s="136"/>
      <c r="FXS21" s="136"/>
      <c r="FXT21" s="136"/>
      <c r="FXU21" s="136"/>
      <c r="FXV21" s="136"/>
      <c r="FXW21" s="136"/>
      <c r="FXX21" s="136"/>
      <c r="FXY21" s="136"/>
      <c r="FXZ21" s="136"/>
      <c r="FYA21" s="136"/>
      <c r="FYB21" s="136"/>
      <c r="FYC21" s="136"/>
      <c r="FYD21" s="136"/>
      <c r="FYE21" s="136"/>
      <c r="FYF21" s="136"/>
      <c r="FYG21" s="136"/>
      <c r="FYH21" s="136"/>
      <c r="FYI21" s="136"/>
      <c r="FYJ21" s="136"/>
      <c r="FYK21" s="136"/>
      <c r="FYL21" s="136"/>
      <c r="FYM21" s="136"/>
      <c r="FYN21" s="136"/>
      <c r="FYO21" s="136"/>
      <c r="FYP21" s="136"/>
      <c r="FYQ21" s="136"/>
      <c r="FYR21" s="136"/>
      <c r="FYS21" s="136"/>
      <c r="FYT21" s="136"/>
      <c r="FYU21" s="136"/>
      <c r="FYV21" s="136"/>
      <c r="FYW21" s="136"/>
      <c r="FYX21" s="136"/>
      <c r="FYY21" s="136"/>
      <c r="FYZ21" s="136"/>
      <c r="FZA21" s="136"/>
      <c r="FZB21" s="136"/>
      <c r="FZC21" s="136"/>
      <c r="FZD21" s="136"/>
      <c r="FZE21" s="136"/>
      <c r="FZF21" s="136"/>
      <c r="FZG21" s="136"/>
      <c r="FZH21" s="136"/>
      <c r="FZI21" s="136"/>
      <c r="FZJ21" s="136"/>
      <c r="FZK21" s="136"/>
      <c r="FZL21" s="136"/>
      <c r="FZM21" s="136"/>
      <c r="FZN21" s="136"/>
      <c r="FZO21" s="136"/>
      <c r="FZP21" s="136"/>
      <c r="FZQ21" s="136"/>
      <c r="FZR21" s="136"/>
      <c r="FZS21" s="136"/>
      <c r="FZT21" s="136"/>
      <c r="FZU21" s="136"/>
      <c r="FZV21" s="136"/>
      <c r="FZW21" s="136"/>
      <c r="FZX21" s="136"/>
      <c r="FZY21" s="136"/>
      <c r="FZZ21" s="136"/>
      <c r="GAA21" s="136"/>
      <c r="GAB21" s="136"/>
      <c r="GAC21" s="136"/>
      <c r="GAD21" s="136"/>
      <c r="GAE21" s="136"/>
      <c r="GAF21" s="136"/>
      <c r="GAG21" s="136"/>
      <c r="GAH21" s="136"/>
      <c r="GAI21" s="136"/>
      <c r="GAJ21" s="136"/>
      <c r="GAK21" s="136"/>
      <c r="GAL21" s="136"/>
      <c r="GAM21" s="136"/>
      <c r="GAN21" s="136"/>
      <c r="GAO21" s="136"/>
      <c r="GAP21" s="136"/>
      <c r="GAQ21" s="136"/>
      <c r="GAR21" s="136"/>
      <c r="GAS21" s="136"/>
      <c r="GAT21" s="136"/>
      <c r="GAU21" s="136"/>
      <c r="GAV21" s="136"/>
      <c r="GAW21" s="136"/>
      <c r="GAX21" s="136"/>
      <c r="GAY21" s="136"/>
      <c r="GAZ21" s="136"/>
      <c r="GBA21" s="136"/>
      <c r="GBB21" s="136"/>
      <c r="GBC21" s="136"/>
      <c r="GBD21" s="136"/>
      <c r="GBE21" s="136"/>
      <c r="GBF21" s="136"/>
      <c r="GBG21" s="136"/>
      <c r="GBH21" s="136"/>
      <c r="GBI21" s="136"/>
      <c r="GBJ21" s="136"/>
      <c r="GBK21" s="136"/>
      <c r="GBL21" s="136"/>
      <c r="GBM21" s="136"/>
      <c r="GBN21" s="136"/>
      <c r="GBO21" s="136"/>
      <c r="GBP21" s="136"/>
      <c r="GBQ21" s="136"/>
      <c r="GBR21" s="136"/>
      <c r="GBS21" s="136"/>
      <c r="GBT21" s="136"/>
      <c r="GBU21" s="136"/>
      <c r="GBV21" s="136"/>
      <c r="GBW21" s="136"/>
      <c r="GBX21" s="136"/>
      <c r="GBY21" s="136"/>
      <c r="GBZ21" s="136"/>
      <c r="GCA21" s="136"/>
      <c r="GCB21" s="136"/>
      <c r="GCC21" s="136"/>
      <c r="GCD21" s="136"/>
      <c r="GCE21" s="136"/>
      <c r="GCF21" s="136"/>
      <c r="GCG21" s="136"/>
      <c r="GCH21" s="136"/>
      <c r="GCI21" s="136"/>
      <c r="GCJ21" s="136"/>
      <c r="GCK21" s="136"/>
      <c r="GCL21" s="136"/>
      <c r="GCM21" s="136"/>
      <c r="GCN21" s="136"/>
      <c r="GCO21" s="136"/>
      <c r="GCP21" s="136"/>
      <c r="GCQ21" s="136"/>
      <c r="GCR21" s="136"/>
      <c r="GCS21" s="136"/>
      <c r="GCT21" s="136"/>
      <c r="GCU21" s="136"/>
      <c r="GCV21" s="136"/>
      <c r="GCW21" s="136"/>
      <c r="GCX21" s="136"/>
      <c r="GCY21" s="136"/>
      <c r="GCZ21" s="136"/>
      <c r="GDA21" s="136"/>
      <c r="GDB21" s="136"/>
      <c r="GDC21" s="136"/>
      <c r="GDD21" s="136"/>
      <c r="GDE21" s="136"/>
      <c r="GDF21" s="136"/>
      <c r="GDG21" s="136"/>
      <c r="GDH21" s="136"/>
      <c r="GDI21" s="136"/>
      <c r="GDJ21" s="136"/>
      <c r="GDK21" s="136"/>
      <c r="GDL21" s="136"/>
      <c r="GDM21" s="136"/>
      <c r="GDN21" s="136"/>
      <c r="GDO21" s="136"/>
      <c r="GDP21" s="136"/>
      <c r="GDQ21" s="136"/>
      <c r="GDR21" s="136"/>
      <c r="GDS21" s="136"/>
      <c r="GDT21" s="136"/>
      <c r="GDU21" s="136"/>
      <c r="GDV21" s="136"/>
      <c r="GDW21" s="136"/>
      <c r="GDX21" s="136"/>
      <c r="GDY21" s="136"/>
      <c r="GDZ21" s="136"/>
      <c r="GEA21" s="136"/>
      <c r="GEB21" s="136"/>
      <c r="GEC21" s="136"/>
      <c r="GED21" s="136"/>
      <c r="GEE21" s="136"/>
      <c r="GEF21" s="136"/>
      <c r="GEG21" s="136"/>
      <c r="GEH21" s="136"/>
      <c r="GEI21" s="136"/>
      <c r="GEJ21" s="136"/>
      <c r="GEK21" s="136"/>
      <c r="GEL21" s="136"/>
      <c r="GEM21" s="136"/>
      <c r="GEN21" s="136"/>
      <c r="GEO21" s="136"/>
      <c r="GEP21" s="136"/>
      <c r="GEQ21" s="136"/>
      <c r="GER21" s="136"/>
      <c r="GES21" s="136"/>
      <c r="GET21" s="136"/>
      <c r="GEU21" s="136"/>
      <c r="GEV21" s="136"/>
      <c r="GEW21" s="136"/>
      <c r="GEX21" s="136"/>
      <c r="GEY21" s="136"/>
      <c r="GEZ21" s="136"/>
      <c r="GFA21" s="136"/>
      <c r="GFB21" s="136"/>
      <c r="GFC21" s="136"/>
      <c r="GFD21" s="136"/>
      <c r="GFE21" s="136"/>
      <c r="GFF21" s="136"/>
      <c r="GFG21" s="136"/>
      <c r="GFH21" s="136"/>
      <c r="GFI21" s="136"/>
      <c r="GFJ21" s="136"/>
      <c r="GFK21" s="136"/>
      <c r="GFL21" s="136"/>
      <c r="GFM21" s="136"/>
      <c r="GFN21" s="136"/>
      <c r="GFO21" s="136"/>
      <c r="GFP21" s="136"/>
      <c r="GFQ21" s="136"/>
      <c r="GFR21" s="136"/>
      <c r="GFS21" s="136"/>
      <c r="GFT21" s="136"/>
      <c r="GFU21" s="136"/>
      <c r="GFV21" s="136"/>
      <c r="GFW21" s="136"/>
      <c r="GFX21" s="136"/>
      <c r="GFY21" s="136"/>
      <c r="GFZ21" s="136"/>
      <c r="GGA21" s="136"/>
      <c r="GGB21" s="136"/>
      <c r="GGC21" s="136"/>
      <c r="GGD21" s="136"/>
      <c r="GGE21" s="136"/>
      <c r="GGF21" s="136"/>
      <c r="GGG21" s="136"/>
      <c r="GGH21" s="136"/>
      <c r="GGI21" s="136"/>
      <c r="GGJ21" s="136"/>
      <c r="GGK21" s="136"/>
      <c r="GGL21" s="136"/>
      <c r="GGM21" s="136"/>
      <c r="GGN21" s="136"/>
      <c r="GGO21" s="136"/>
      <c r="GGP21" s="136"/>
      <c r="GGQ21" s="136"/>
      <c r="GGR21" s="136"/>
      <c r="GGS21" s="136"/>
      <c r="GGT21" s="136"/>
      <c r="GGU21" s="136"/>
      <c r="GGV21" s="136"/>
      <c r="GGW21" s="136"/>
      <c r="GGX21" s="136"/>
      <c r="GGY21" s="136"/>
      <c r="GGZ21" s="136"/>
      <c r="GHA21" s="136"/>
      <c r="GHB21" s="136"/>
      <c r="GHC21" s="136"/>
      <c r="GHD21" s="136"/>
      <c r="GHE21" s="136"/>
      <c r="GHF21" s="136"/>
      <c r="GHG21" s="136"/>
      <c r="GHH21" s="136"/>
      <c r="GHI21" s="136"/>
      <c r="GHJ21" s="136"/>
      <c r="GHK21" s="136"/>
      <c r="GHL21" s="136"/>
      <c r="GHM21" s="136"/>
      <c r="GHN21" s="136"/>
      <c r="GHO21" s="136"/>
      <c r="GHP21" s="136"/>
      <c r="GHQ21" s="136"/>
      <c r="GHR21" s="136"/>
      <c r="GHS21" s="136"/>
      <c r="GHT21" s="136"/>
      <c r="GHU21" s="136"/>
      <c r="GHV21" s="136"/>
      <c r="GHW21" s="136"/>
      <c r="GHX21" s="136"/>
      <c r="GHY21" s="136"/>
      <c r="GHZ21" s="136"/>
      <c r="GIA21" s="136"/>
      <c r="GIB21" s="136"/>
      <c r="GIC21" s="136"/>
      <c r="GID21" s="136"/>
      <c r="GIE21" s="136"/>
      <c r="GIF21" s="136"/>
      <c r="GIG21" s="136"/>
      <c r="GIH21" s="136"/>
      <c r="GII21" s="136"/>
      <c r="GIJ21" s="136"/>
      <c r="GIK21" s="136"/>
      <c r="GIL21" s="136"/>
      <c r="GIM21" s="136"/>
      <c r="GIN21" s="136"/>
      <c r="GIO21" s="136"/>
      <c r="GIP21" s="136"/>
      <c r="GIQ21" s="136"/>
      <c r="GIR21" s="136"/>
      <c r="GIS21" s="136"/>
      <c r="GIT21" s="136"/>
      <c r="GIU21" s="136"/>
      <c r="GIV21" s="136"/>
      <c r="GIW21" s="136"/>
      <c r="GIX21" s="136"/>
      <c r="GIY21" s="136"/>
      <c r="GIZ21" s="136"/>
      <c r="GJA21" s="136"/>
      <c r="GJB21" s="136"/>
      <c r="GJC21" s="136"/>
      <c r="GJD21" s="136"/>
      <c r="GJE21" s="136"/>
      <c r="GJF21" s="136"/>
      <c r="GJG21" s="136"/>
      <c r="GJH21" s="136"/>
      <c r="GJI21" s="136"/>
      <c r="GJJ21" s="136"/>
      <c r="GJK21" s="136"/>
      <c r="GJL21" s="136"/>
      <c r="GJM21" s="136"/>
      <c r="GJN21" s="136"/>
      <c r="GJO21" s="136"/>
      <c r="GJP21" s="136"/>
      <c r="GJQ21" s="136"/>
      <c r="GJR21" s="136"/>
      <c r="GJS21" s="136"/>
      <c r="GJT21" s="136"/>
      <c r="GJU21" s="136"/>
      <c r="GJV21" s="136"/>
      <c r="GJW21" s="136"/>
      <c r="GJX21" s="136"/>
      <c r="GJY21" s="136"/>
      <c r="GJZ21" s="136"/>
      <c r="GKA21" s="136"/>
      <c r="GKB21" s="136"/>
      <c r="GKC21" s="136"/>
      <c r="GKD21" s="136"/>
      <c r="GKE21" s="136"/>
      <c r="GKF21" s="136"/>
      <c r="GKG21" s="136"/>
      <c r="GKH21" s="136"/>
      <c r="GKI21" s="136"/>
      <c r="GKJ21" s="136"/>
      <c r="GKK21" s="136"/>
      <c r="GKL21" s="136"/>
      <c r="GKM21" s="136"/>
      <c r="GKN21" s="136"/>
      <c r="GKO21" s="136"/>
      <c r="GKP21" s="136"/>
      <c r="GKQ21" s="136"/>
      <c r="GKR21" s="136"/>
      <c r="GKS21" s="136"/>
      <c r="GKT21" s="136"/>
      <c r="GKU21" s="136"/>
      <c r="GKV21" s="136"/>
      <c r="GKW21" s="136"/>
      <c r="GKX21" s="136"/>
      <c r="GKY21" s="136"/>
      <c r="GKZ21" s="136"/>
      <c r="GLA21" s="136"/>
      <c r="GLB21" s="136"/>
      <c r="GLC21" s="136"/>
      <c r="GLD21" s="136"/>
      <c r="GLE21" s="136"/>
      <c r="GLF21" s="136"/>
      <c r="GLG21" s="136"/>
      <c r="GLH21" s="136"/>
      <c r="GLI21" s="136"/>
      <c r="GLJ21" s="136"/>
      <c r="GLK21" s="136"/>
      <c r="GLL21" s="136"/>
      <c r="GLM21" s="136"/>
      <c r="GLN21" s="136"/>
      <c r="GLO21" s="136"/>
      <c r="GLP21" s="136"/>
      <c r="GLQ21" s="136"/>
      <c r="GLR21" s="136"/>
      <c r="GLS21" s="136"/>
      <c r="GLT21" s="136"/>
      <c r="GLU21" s="136"/>
      <c r="GLV21" s="136"/>
      <c r="GLW21" s="136"/>
      <c r="GLX21" s="136"/>
      <c r="GLY21" s="136"/>
      <c r="GLZ21" s="136"/>
      <c r="GMA21" s="136"/>
      <c r="GMB21" s="136"/>
      <c r="GMC21" s="136"/>
      <c r="GMD21" s="136"/>
      <c r="GME21" s="136"/>
      <c r="GMF21" s="136"/>
      <c r="GMG21" s="136"/>
      <c r="GMH21" s="136"/>
      <c r="GMI21" s="136"/>
      <c r="GMJ21" s="136"/>
      <c r="GMK21" s="136"/>
      <c r="GML21" s="136"/>
      <c r="GMM21" s="136"/>
      <c r="GMN21" s="136"/>
      <c r="GMO21" s="136"/>
      <c r="GMP21" s="136"/>
      <c r="GMQ21" s="136"/>
      <c r="GMR21" s="136"/>
      <c r="GMS21" s="136"/>
      <c r="GMT21" s="136"/>
      <c r="GMU21" s="136"/>
      <c r="GMV21" s="136"/>
      <c r="GMW21" s="136"/>
      <c r="GMX21" s="136"/>
      <c r="GMY21" s="136"/>
      <c r="GMZ21" s="136"/>
      <c r="GNA21" s="136"/>
      <c r="GNB21" s="136"/>
      <c r="GNC21" s="136"/>
      <c r="GND21" s="136"/>
      <c r="GNE21" s="136"/>
      <c r="GNF21" s="136"/>
      <c r="GNG21" s="136"/>
      <c r="GNH21" s="136"/>
      <c r="GNI21" s="136"/>
      <c r="GNJ21" s="136"/>
      <c r="GNK21" s="136"/>
      <c r="GNL21" s="136"/>
      <c r="GNM21" s="136"/>
      <c r="GNN21" s="136"/>
      <c r="GNO21" s="136"/>
      <c r="GNP21" s="136"/>
      <c r="GNQ21" s="136"/>
      <c r="GNR21" s="136"/>
      <c r="GNS21" s="136"/>
      <c r="GNT21" s="136"/>
      <c r="GNU21" s="136"/>
      <c r="GNV21" s="136"/>
      <c r="GNW21" s="136"/>
      <c r="GNX21" s="136"/>
      <c r="GNY21" s="136"/>
      <c r="GNZ21" s="136"/>
      <c r="GOA21" s="136"/>
      <c r="GOB21" s="136"/>
      <c r="GOC21" s="136"/>
      <c r="GOD21" s="136"/>
      <c r="GOE21" s="136"/>
      <c r="GOF21" s="136"/>
      <c r="GOG21" s="136"/>
      <c r="GOH21" s="136"/>
      <c r="GOI21" s="136"/>
      <c r="GOJ21" s="136"/>
      <c r="GOK21" s="136"/>
      <c r="GOL21" s="136"/>
      <c r="GOM21" s="136"/>
      <c r="GON21" s="136"/>
      <c r="GOO21" s="136"/>
      <c r="GOP21" s="136"/>
      <c r="GOQ21" s="136"/>
      <c r="GOR21" s="136"/>
      <c r="GOS21" s="136"/>
      <c r="GOT21" s="136"/>
      <c r="GOU21" s="136"/>
      <c r="GOV21" s="136"/>
      <c r="GOW21" s="136"/>
      <c r="GOX21" s="136"/>
      <c r="GOY21" s="136"/>
      <c r="GOZ21" s="136"/>
      <c r="GPA21" s="136"/>
      <c r="GPB21" s="136"/>
      <c r="GPC21" s="136"/>
      <c r="GPD21" s="136"/>
      <c r="GPE21" s="136"/>
      <c r="GPF21" s="136"/>
      <c r="GPG21" s="136"/>
      <c r="GPH21" s="136"/>
      <c r="GPI21" s="136"/>
      <c r="GPJ21" s="136"/>
      <c r="GPK21" s="136"/>
      <c r="GPL21" s="136"/>
      <c r="GPM21" s="136"/>
      <c r="GPN21" s="136"/>
      <c r="GPO21" s="136"/>
      <c r="GPP21" s="136"/>
      <c r="GPQ21" s="136"/>
      <c r="GPR21" s="136"/>
      <c r="GPS21" s="136"/>
      <c r="GPT21" s="136"/>
      <c r="GPU21" s="136"/>
      <c r="GPV21" s="136"/>
      <c r="GPW21" s="136"/>
      <c r="GPX21" s="136"/>
      <c r="GPY21" s="136"/>
      <c r="GPZ21" s="136"/>
      <c r="GQA21" s="136"/>
      <c r="GQB21" s="136"/>
      <c r="GQC21" s="136"/>
      <c r="GQD21" s="136"/>
      <c r="GQE21" s="136"/>
      <c r="GQF21" s="136"/>
      <c r="GQG21" s="136"/>
      <c r="GQH21" s="136"/>
      <c r="GQI21" s="136"/>
      <c r="GQJ21" s="136"/>
      <c r="GQK21" s="136"/>
      <c r="GQL21" s="136"/>
      <c r="GQM21" s="136"/>
      <c r="GQN21" s="136"/>
      <c r="GQO21" s="136"/>
      <c r="GQP21" s="136"/>
      <c r="GQQ21" s="136"/>
      <c r="GQR21" s="136"/>
      <c r="GQS21" s="136"/>
      <c r="GQT21" s="136"/>
      <c r="GQU21" s="136"/>
      <c r="GQV21" s="136"/>
      <c r="GQW21" s="136"/>
      <c r="GQX21" s="136"/>
      <c r="GQY21" s="136"/>
      <c r="GQZ21" s="136"/>
      <c r="GRA21" s="136"/>
      <c r="GRB21" s="136"/>
      <c r="GRC21" s="136"/>
      <c r="GRD21" s="136"/>
      <c r="GRE21" s="136"/>
      <c r="GRF21" s="136"/>
      <c r="GRG21" s="136"/>
      <c r="GRH21" s="136"/>
      <c r="GRI21" s="136"/>
      <c r="GRJ21" s="136"/>
      <c r="GRK21" s="136"/>
      <c r="GRL21" s="136"/>
      <c r="GRM21" s="136"/>
      <c r="GRN21" s="136"/>
      <c r="GRO21" s="136"/>
      <c r="GRP21" s="136"/>
      <c r="GRQ21" s="136"/>
      <c r="GRR21" s="136"/>
      <c r="GRS21" s="136"/>
      <c r="GRT21" s="136"/>
      <c r="GRU21" s="136"/>
      <c r="GRV21" s="136"/>
      <c r="GRW21" s="136"/>
      <c r="GRX21" s="136"/>
      <c r="GRY21" s="136"/>
      <c r="GRZ21" s="136"/>
      <c r="GSA21" s="136"/>
      <c r="GSB21" s="136"/>
      <c r="GSC21" s="136"/>
      <c r="GSD21" s="136"/>
      <c r="GSE21" s="136"/>
      <c r="GSF21" s="136"/>
      <c r="GSG21" s="136"/>
      <c r="GSH21" s="136"/>
      <c r="GSI21" s="136"/>
      <c r="GSJ21" s="136"/>
      <c r="GSK21" s="136"/>
      <c r="GSL21" s="136"/>
      <c r="GSM21" s="136"/>
      <c r="GSN21" s="136"/>
      <c r="GSO21" s="136"/>
      <c r="GSP21" s="136"/>
      <c r="GSQ21" s="136"/>
      <c r="GSR21" s="136"/>
      <c r="GSS21" s="136"/>
      <c r="GST21" s="136"/>
      <c r="GSU21" s="136"/>
      <c r="GSV21" s="136"/>
      <c r="GSW21" s="136"/>
      <c r="GSX21" s="136"/>
      <c r="GSY21" s="136"/>
      <c r="GSZ21" s="136"/>
      <c r="GTA21" s="136"/>
      <c r="GTB21" s="136"/>
      <c r="GTC21" s="136"/>
      <c r="GTD21" s="136"/>
      <c r="GTE21" s="136"/>
      <c r="GTF21" s="136"/>
      <c r="GTG21" s="136"/>
      <c r="GTH21" s="136"/>
      <c r="GTI21" s="136"/>
      <c r="GTJ21" s="136"/>
      <c r="GTK21" s="136"/>
      <c r="GTL21" s="136"/>
      <c r="GTM21" s="136"/>
      <c r="GTN21" s="136"/>
      <c r="GTO21" s="136"/>
      <c r="GTP21" s="136"/>
      <c r="GTQ21" s="136"/>
      <c r="GTR21" s="136"/>
      <c r="GTS21" s="136"/>
      <c r="GTT21" s="136"/>
      <c r="GTU21" s="136"/>
      <c r="GTV21" s="136"/>
      <c r="GTW21" s="136"/>
      <c r="GTX21" s="136"/>
      <c r="GTY21" s="136"/>
      <c r="GTZ21" s="136"/>
      <c r="GUA21" s="136"/>
      <c r="GUB21" s="136"/>
      <c r="GUC21" s="136"/>
      <c r="GUD21" s="136"/>
      <c r="GUE21" s="136"/>
      <c r="GUF21" s="136"/>
      <c r="GUG21" s="136"/>
      <c r="GUH21" s="136"/>
      <c r="GUI21" s="136"/>
      <c r="GUJ21" s="136"/>
      <c r="GUK21" s="136"/>
      <c r="GUL21" s="136"/>
      <c r="GUM21" s="136"/>
      <c r="GUN21" s="136"/>
      <c r="GUO21" s="136"/>
      <c r="GUP21" s="136"/>
      <c r="GUQ21" s="136"/>
      <c r="GUR21" s="136"/>
      <c r="GUS21" s="136"/>
      <c r="GUT21" s="136"/>
      <c r="GUU21" s="136"/>
      <c r="GUV21" s="136"/>
      <c r="GUW21" s="136"/>
      <c r="GUX21" s="136"/>
      <c r="GUY21" s="136"/>
      <c r="GUZ21" s="136"/>
      <c r="GVA21" s="136"/>
      <c r="GVB21" s="136"/>
      <c r="GVC21" s="136"/>
      <c r="GVD21" s="136"/>
      <c r="GVE21" s="136"/>
      <c r="GVF21" s="136"/>
      <c r="GVG21" s="136"/>
      <c r="GVH21" s="136"/>
      <c r="GVI21" s="136"/>
      <c r="GVJ21" s="136"/>
      <c r="GVK21" s="136"/>
      <c r="GVL21" s="136"/>
      <c r="GVM21" s="136"/>
      <c r="GVN21" s="136"/>
      <c r="GVO21" s="136"/>
      <c r="GVP21" s="136"/>
      <c r="GVQ21" s="136"/>
      <c r="GVR21" s="136"/>
      <c r="GVS21" s="136"/>
      <c r="GVT21" s="136"/>
      <c r="GVU21" s="136"/>
      <c r="GVV21" s="136"/>
      <c r="GVW21" s="136"/>
      <c r="GVX21" s="136"/>
      <c r="GVY21" s="136"/>
      <c r="GVZ21" s="136"/>
      <c r="GWA21" s="136"/>
      <c r="GWB21" s="136"/>
      <c r="GWC21" s="136"/>
      <c r="GWD21" s="136"/>
      <c r="GWE21" s="136"/>
      <c r="GWF21" s="136"/>
      <c r="GWG21" s="136"/>
      <c r="GWH21" s="136"/>
      <c r="GWI21" s="136"/>
      <c r="GWJ21" s="136"/>
      <c r="GWK21" s="136"/>
      <c r="GWL21" s="136"/>
      <c r="GWM21" s="136"/>
      <c r="GWN21" s="136"/>
      <c r="GWO21" s="136"/>
      <c r="GWP21" s="136"/>
      <c r="GWQ21" s="136"/>
      <c r="GWR21" s="136"/>
      <c r="GWS21" s="136"/>
      <c r="GWT21" s="136"/>
      <c r="GWU21" s="136"/>
      <c r="GWV21" s="136"/>
      <c r="GWW21" s="136"/>
      <c r="GWX21" s="136"/>
      <c r="GWY21" s="136"/>
      <c r="GWZ21" s="136"/>
      <c r="GXA21" s="136"/>
      <c r="GXB21" s="136"/>
      <c r="GXC21" s="136"/>
      <c r="GXD21" s="136"/>
      <c r="GXE21" s="136"/>
      <c r="GXF21" s="136"/>
      <c r="GXG21" s="136"/>
      <c r="GXH21" s="136"/>
      <c r="GXI21" s="136"/>
      <c r="GXJ21" s="136"/>
      <c r="GXK21" s="136"/>
      <c r="GXL21" s="136"/>
      <c r="GXM21" s="136"/>
      <c r="GXN21" s="136"/>
      <c r="GXO21" s="136"/>
      <c r="GXP21" s="136"/>
      <c r="GXQ21" s="136"/>
      <c r="GXR21" s="136"/>
      <c r="GXS21" s="136"/>
      <c r="GXT21" s="136"/>
      <c r="GXU21" s="136"/>
      <c r="GXV21" s="136"/>
      <c r="GXW21" s="136"/>
      <c r="GXX21" s="136"/>
      <c r="GXY21" s="136"/>
      <c r="GXZ21" s="136"/>
      <c r="GYA21" s="136"/>
      <c r="GYB21" s="136"/>
      <c r="GYC21" s="136"/>
      <c r="GYD21" s="136"/>
      <c r="GYE21" s="136"/>
      <c r="GYF21" s="136"/>
      <c r="GYG21" s="136"/>
      <c r="GYH21" s="136"/>
      <c r="GYI21" s="136"/>
      <c r="GYJ21" s="136"/>
      <c r="GYK21" s="136"/>
      <c r="GYL21" s="136"/>
      <c r="GYM21" s="136"/>
      <c r="GYN21" s="136"/>
      <c r="GYO21" s="136"/>
      <c r="GYP21" s="136"/>
      <c r="GYQ21" s="136"/>
      <c r="GYR21" s="136"/>
      <c r="GYS21" s="136"/>
      <c r="GYT21" s="136"/>
      <c r="GYU21" s="136"/>
      <c r="GYV21" s="136"/>
      <c r="GYW21" s="136"/>
      <c r="GYX21" s="136"/>
      <c r="GYY21" s="136"/>
      <c r="GYZ21" s="136"/>
      <c r="GZA21" s="136"/>
      <c r="GZB21" s="136"/>
      <c r="GZC21" s="136"/>
      <c r="GZD21" s="136"/>
      <c r="GZE21" s="136"/>
      <c r="GZF21" s="136"/>
      <c r="GZG21" s="136"/>
      <c r="GZH21" s="136"/>
      <c r="GZI21" s="136"/>
      <c r="GZJ21" s="136"/>
      <c r="GZK21" s="136"/>
      <c r="GZL21" s="136"/>
      <c r="GZM21" s="136"/>
      <c r="GZN21" s="136"/>
      <c r="GZO21" s="136"/>
      <c r="GZP21" s="136"/>
      <c r="GZQ21" s="136"/>
      <c r="GZR21" s="136"/>
      <c r="GZS21" s="136"/>
      <c r="GZT21" s="136"/>
      <c r="GZU21" s="136"/>
      <c r="GZV21" s="136"/>
      <c r="GZW21" s="136"/>
      <c r="GZX21" s="136"/>
      <c r="GZY21" s="136"/>
      <c r="GZZ21" s="136"/>
      <c r="HAA21" s="136"/>
      <c r="HAB21" s="136"/>
      <c r="HAC21" s="136"/>
      <c r="HAD21" s="136"/>
      <c r="HAE21" s="136"/>
      <c r="HAF21" s="136"/>
      <c r="HAG21" s="136"/>
      <c r="HAH21" s="136"/>
      <c r="HAI21" s="136"/>
      <c r="HAJ21" s="136"/>
      <c r="HAK21" s="136"/>
      <c r="HAL21" s="136"/>
      <c r="HAM21" s="136"/>
      <c r="HAN21" s="136"/>
      <c r="HAO21" s="136"/>
      <c r="HAP21" s="136"/>
      <c r="HAQ21" s="136"/>
      <c r="HAR21" s="136"/>
      <c r="HAS21" s="136"/>
      <c r="HAT21" s="136"/>
      <c r="HAU21" s="136"/>
      <c r="HAV21" s="136"/>
      <c r="HAW21" s="136"/>
      <c r="HAX21" s="136"/>
      <c r="HAY21" s="136"/>
      <c r="HAZ21" s="136"/>
      <c r="HBA21" s="136"/>
      <c r="HBB21" s="136"/>
      <c r="HBC21" s="136"/>
      <c r="HBD21" s="136"/>
      <c r="HBE21" s="136"/>
      <c r="HBF21" s="136"/>
      <c r="HBG21" s="136"/>
      <c r="HBH21" s="136"/>
      <c r="HBI21" s="136"/>
      <c r="HBJ21" s="136"/>
      <c r="HBK21" s="136"/>
      <c r="HBL21" s="136"/>
      <c r="HBM21" s="136"/>
      <c r="HBN21" s="136"/>
      <c r="HBO21" s="136"/>
      <c r="HBP21" s="136"/>
      <c r="HBQ21" s="136"/>
      <c r="HBR21" s="136"/>
      <c r="HBS21" s="136"/>
      <c r="HBT21" s="136"/>
      <c r="HBU21" s="136"/>
      <c r="HBV21" s="136"/>
      <c r="HBW21" s="136"/>
      <c r="HBX21" s="136"/>
      <c r="HBY21" s="136"/>
      <c r="HBZ21" s="136"/>
      <c r="HCA21" s="136"/>
      <c r="HCB21" s="136"/>
      <c r="HCC21" s="136"/>
      <c r="HCD21" s="136"/>
      <c r="HCE21" s="136"/>
      <c r="HCF21" s="136"/>
      <c r="HCG21" s="136"/>
      <c r="HCH21" s="136"/>
      <c r="HCI21" s="136"/>
      <c r="HCJ21" s="136"/>
      <c r="HCK21" s="136"/>
      <c r="HCL21" s="136"/>
      <c r="HCM21" s="136"/>
      <c r="HCN21" s="136"/>
      <c r="HCO21" s="136"/>
      <c r="HCP21" s="136"/>
      <c r="HCQ21" s="136"/>
      <c r="HCR21" s="136"/>
      <c r="HCS21" s="136"/>
      <c r="HCT21" s="136"/>
      <c r="HCU21" s="136"/>
      <c r="HCV21" s="136"/>
      <c r="HCW21" s="136"/>
      <c r="HCX21" s="136"/>
      <c r="HCY21" s="136"/>
      <c r="HCZ21" s="136"/>
      <c r="HDA21" s="136"/>
      <c r="HDB21" s="136"/>
      <c r="HDC21" s="136"/>
      <c r="HDD21" s="136"/>
      <c r="HDE21" s="136"/>
      <c r="HDF21" s="136"/>
      <c r="HDG21" s="136"/>
      <c r="HDH21" s="136"/>
      <c r="HDI21" s="136"/>
      <c r="HDJ21" s="136"/>
      <c r="HDK21" s="136"/>
      <c r="HDL21" s="136"/>
      <c r="HDM21" s="136"/>
      <c r="HDN21" s="136"/>
      <c r="HDO21" s="136"/>
      <c r="HDP21" s="136"/>
      <c r="HDQ21" s="136"/>
      <c r="HDR21" s="136"/>
      <c r="HDS21" s="136"/>
      <c r="HDT21" s="136"/>
      <c r="HDU21" s="136"/>
      <c r="HDV21" s="136"/>
      <c r="HDW21" s="136"/>
      <c r="HDX21" s="136"/>
      <c r="HDY21" s="136"/>
      <c r="HDZ21" s="136"/>
      <c r="HEA21" s="136"/>
      <c r="HEB21" s="136"/>
      <c r="HEC21" s="136"/>
      <c r="HED21" s="136"/>
      <c r="HEE21" s="136"/>
      <c r="HEF21" s="136"/>
      <c r="HEG21" s="136"/>
      <c r="HEH21" s="136"/>
      <c r="HEI21" s="136"/>
      <c r="HEJ21" s="136"/>
      <c r="HEK21" s="136"/>
      <c r="HEL21" s="136"/>
      <c r="HEM21" s="136"/>
      <c r="HEN21" s="136"/>
      <c r="HEO21" s="136"/>
      <c r="HEP21" s="136"/>
      <c r="HEQ21" s="136"/>
      <c r="HER21" s="136"/>
      <c r="HES21" s="136"/>
      <c r="HET21" s="136"/>
      <c r="HEU21" s="136"/>
      <c r="HEV21" s="136"/>
      <c r="HEW21" s="136"/>
      <c r="HEX21" s="136"/>
      <c r="HEY21" s="136"/>
      <c r="HEZ21" s="136"/>
      <c r="HFA21" s="136"/>
      <c r="HFB21" s="136"/>
      <c r="HFC21" s="136"/>
      <c r="HFD21" s="136"/>
      <c r="HFE21" s="136"/>
      <c r="HFF21" s="136"/>
      <c r="HFG21" s="136"/>
      <c r="HFH21" s="136"/>
      <c r="HFI21" s="136"/>
      <c r="HFJ21" s="136"/>
      <c r="HFK21" s="136"/>
      <c r="HFL21" s="136"/>
      <c r="HFM21" s="136"/>
      <c r="HFN21" s="136"/>
      <c r="HFO21" s="136"/>
      <c r="HFP21" s="136"/>
      <c r="HFQ21" s="136"/>
      <c r="HFR21" s="136"/>
      <c r="HFS21" s="136"/>
      <c r="HFT21" s="136"/>
      <c r="HFU21" s="136"/>
      <c r="HFV21" s="136"/>
      <c r="HFW21" s="136"/>
      <c r="HFX21" s="136"/>
      <c r="HFY21" s="136"/>
      <c r="HFZ21" s="136"/>
      <c r="HGA21" s="136"/>
      <c r="HGB21" s="136"/>
      <c r="HGC21" s="136"/>
      <c r="HGD21" s="136"/>
      <c r="HGE21" s="136"/>
      <c r="HGF21" s="136"/>
      <c r="HGG21" s="136"/>
      <c r="HGH21" s="136"/>
      <c r="HGI21" s="136"/>
      <c r="HGJ21" s="136"/>
      <c r="HGK21" s="136"/>
      <c r="HGL21" s="136"/>
      <c r="HGM21" s="136"/>
      <c r="HGN21" s="136"/>
      <c r="HGO21" s="136"/>
      <c r="HGP21" s="136"/>
      <c r="HGQ21" s="136"/>
      <c r="HGR21" s="136"/>
      <c r="HGS21" s="136"/>
      <c r="HGT21" s="136"/>
      <c r="HGU21" s="136"/>
      <c r="HGV21" s="136"/>
      <c r="HGW21" s="136"/>
      <c r="HGX21" s="136"/>
      <c r="HGY21" s="136"/>
      <c r="HGZ21" s="136"/>
      <c r="HHA21" s="136"/>
      <c r="HHB21" s="136"/>
      <c r="HHC21" s="136"/>
      <c r="HHD21" s="136"/>
      <c r="HHE21" s="136"/>
      <c r="HHF21" s="136"/>
      <c r="HHG21" s="136"/>
      <c r="HHH21" s="136"/>
      <c r="HHI21" s="136"/>
      <c r="HHJ21" s="136"/>
      <c r="HHK21" s="136"/>
      <c r="HHL21" s="136"/>
      <c r="HHM21" s="136"/>
      <c r="HHN21" s="136"/>
      <c r="HHO21" s="136"/>
      <c r="HHP21" s="136"/>
      <c r="HHQ21" s="136"/>
      <c r="HHR21" s="136"/>
      <c r="HHS21" s="136"/>
      <c r="HHT21" s="136"/>
      <c r="HHU21" s="136"/>
      <c r="HHV21" s="136"/>
      <c r="HHW21" s="136"/>
      <c r="HHX21" s="136"/>
      <c r="HHY21" s="136"/>
      <c r="HHZ21" s="136"/>
      <c r="HIA21" s="136"/>
      <c r="HIB21" s="136"/>
      <c r="HIC21" s="136"/>
      <c r="HID21" s="136"/>
      <c r="HIE21" s="136"/>
      <c r="HIF21" s="136"/>
      <c r="HIG21" s="136"/>
      <c r="HIH21" s="136"/>
      <c r="HII21" s="136"/>
      <c r="HIJ21" s="136"/>
      <c r="HIK21" s="136"/>
      <c r="HIL21" s="136"/>
      <c r="HIM21" s="136"/>
      <c r="HIN21" s="136"/>
      <c r="HIO21" s="136"/>
      <c r="HIP21" s="136"/>
      <c r="HIQ21" s="136"/>
      <c r="HIR21" s="136"/>
      <c r="HIS21" s="136"/>
      <c r="HIT21" s="136"/>
      <c r="HIU21" s="136"/>
      <c r="HIV21" s="136"/>
      <c r="HIW21" s="136"/>
      <c r="HIX21" s="136"/>
      <c r="HIY21" s="136"/>
      <c r="HIZ21" s="136"/>
      <c r="HJA21" s="136"/>
      <c r="HJB21" s="136"/>
      <c r="HJC21" s="136"/>
      <c r="HJD21" s="136"/>
      <c r="HJE21" s="136"/>
      <c r="HJF21" s="136"/>
      <c r="HJG21" s="136"/>
      <c r="HJH21" s="136"/>
      <c r="HJI21" s="136"/>
      <c r="HJJ21" s="136"/>
      <c r="HJK21" s="136"/>
      <c r="HJL21" s="136"/>
      <c r="HJM21" s="136"/>
      <c r="HJN21" s="136"/>
      <c r="HJO21" s="136"/>
      <c r="HJP21" s="136"/>
      <c r="HJQ21" s="136"/>
      <c r="HJR21" s="136"/>
      <c r="HJS21" s="136"/>
      <c r="HJT21" s="136"/>
      <c r="HJU21" s="136"/>
      <c r="HJV21" s="136"/>
      <c r="HJW21" s="136"/>
      <c r="HJX21" s="136"/>
      <c r="HJY21" s="136"/>
      <c r="HJZ21" s="136"/>
      <c r="HKA21" s="136"/>
      <c r="HKB21" s="136"/>
      <c r="HKC21" s="136"/>
      <c r="HKD21" s="136"/>
      <c r="HKE21" s="136"/>
      <c r="HKF21" s="136"/>
      <c r="HKG21" s="136"/>
      <c r="HKH21" s="136"/>
      <c r="HKI21" s="136"/>
      <c r="HKJ21" s="136"/>
      <c r="HKK21" s="136"/>
      <c r="HKL21" s="136"/>
      <c r="HKM21" s="136"/>
      <c r="HKN21" s="136"/>
      <c r="HKO21" s="136"/>
      <c r="HKP21" s="136"/>
      <c r="HKQ21" s="136"/>
      <c r="HKR21" s="136"/>
      <c r="HKS21" s="136"/>
      <c r="HKT21" s="136"/>
      <c r="HKU21" s="136"/>
      <c r="HKV21" s="136"/>
      <c r="HKW21" s="136"/>
      <c r="HKX21" s="136"/>
      <c r="HKY21" s="136"/>
      <c r="HKZ21" s="136"/>
      <c r="HLA21" s="136"/>
      <c r="HLB21" s="136"/>
      <c r="HLC21" s="136"/>
      <c r="HLD21" s="136"/>
      <c r="HLE21" s="136"/>
      <c r="HLF21" s="136"/>
      <c r="HLG21" s="136"/>
      <c r="HLH21" s="136"/>
      <c r="HLI21" s="136"/>
      <c r="HLJ21" s="136"/>
      <c r="HLK21" s="136"/>
      <c r="HLL21" s="136"/>
      <c r="HLM21" s="136"/>
      <c r="HLN21" s="136"/>
      <c r="HLO21" s="136"/>
      <c r="HLP21" s="136"/>
      <c r="HLQ21" s="136"/>
      <c r="HLR21" s="136"/>
      <c r="HLS21" s="136"/>
      <c r="HLT21" s="136"/>
      <c r="HLU21" s="136"/>
      <c r="HLV21" s="136"/>
      <c r="HLW21" s="136"/>
      <c r="HLX21" s="136"/>
      <c r="HLY21" s="136"/>
      <c r="HLZ21" s="136"/>
      <c r="HMA21" s="136"/>
      <c r="HMB21" s="136"/>
      <c r="HMC21" s="136"/>
      <c r="HMD21" s="136"/>
      <c r="HME21" s="136"/>
      <c r="HMF21" s="136"/>
      <c r="HMG21" s="136"/>
      <c r="HMH21" s="136"/>
      <c r="HMI21" s="136"/>
      <c r="HMJ21" s="136"/>
      <c r="HMK21" s="136"/>
      <c r="HML21" s="136"/>
      <c r="HMM21" s="136"/>
      <c r="HMN21" s="136"/>
      <c r="HMO21" s="136"/>
      <c r="HMP21" s="136"/>
      <c r="HMQ21" s="136"/>
      <c r="HMR21" s="136"/>
      <c r="HMS21" s="136"/>
      <c r="HMT21" s="136"/>
      <c r="HMU21" s="136"/>
      <c r="HMV21" s="136"/>
      <c r="HMW21" s="136"/>
      <c r="HMX21" s="136"/>
      <c r="HMY21" s="136"/>
      <c r="HMZ21" s="136"/>
      <c r="HNA21" s="136"/>
      <c r="HNB21" s="136"/>
      <c r="HNC21" s="136"/>
      <c r="HND21" s="136"/>
      <c r="HNE21" s="136"/>
      <c r="HNF21" s="136"/>
      <c r="HNG21" s="136"/>
      <c r="HNH21" s="136"/>
      <c r="HNI21" s="136"/>
      <c r="HNJ21" s="136"/>
      <c r="HNK21" s="136"/>
      <c r="HNL21" s="136"/>
      <c r="HNM21" s="136"/>
      <c r="HNN21" s="136"/>
      <c r="HNO21" s="136"/>
      <c r="HNP21" s="136"/>
      <c r="HNQ21" s="136"/>
      <c r="HNR21" s="136"/>
      <c r="HNS21" s="136"/>
      <c r="HNT21" s="136"/>
      <c r="HNU21" s="136"/>
      <c r="HNV21" s="136"/>
      <c r="HNW21" s="136"/>
      <c r="HNX21" s="136"/>
      <c r="HNY21" s="136"/>
      <c r="HNZ21" s="136"/>
      <c r="HOA21" s="136"/>
      <c r="HOB21" s="136"/>
      <c r="HOC21" s="136"/>
      <c r="HOD21" s="136"/>
      <c r="HOE21" s="136"/>
      <c r="HOF21" s="136"/>
      <c r="HOG21" s="136"/>
      <c r="HOH21" s="136"/>
      <c r="HOI21" s="136"/>
      <c r="HOJ21" s="136"/>
      <c r="HOK21" s="136"/>
      <c r="HOL21" s="136"/>
      <c r="HOM21" s="136"/>
      <c r="HON21" s="136"/>
      <c r="HOO21" s="136"/>
      <c r="HOP21" s="136"/>
      <c r="HOQ21" s="136"/>
      <c r="HOR21" s="136"/>
      <c r="HOS21" s="136"/>
      <c r="HOT21" s="136"/>
      <c r="HOU21" s="136"/>
      <c r="HOV21" s="136"/>
      <c r="HOW21" s="136"/>
      <c r="HOX21" s="136"/>
      <c r="HOY21" s="136"/>
      <c r="HOZ21" s="136"/>
      <c r="HPA21" s="136"/>
      <c r="HPB21" s="136"/>
      <c r="HPC21" s="136"/>
      <c r="HPD21" s="136"/>
      <c r="HPE21" s="136"/>
      <c r="HPF21" s="136"/>
      <c r="HPG21" s="136"/>
      <c r="HPH21" s="136"/>
      <c r="HPI21" s="136"/>
      <c r="HPJ21" s="136"/>
      <c r="HPK21" s="136"/>
      <c r="HPL21" s="136"/>
      <c r="HPM21" s="136"/>
      <c r="HPN21" s="136"/>
      <c r="HPO21" s="136"/>
      <c r="HPP21" s="136"/>
      <c r="HPQ21" s="136"/>
      <c r="HPR21" s="136"/>
      <c r="HPS21" s="136"/>
      <c r="HPT21" s="136"/>
      <c r="HPU21" s="136"/>
      <c r="HPV21" s="136"/>
      <c r="HPW21" s="136"/>
      <c r="HPX21" s="136"/>
      <c r="HPY21" s="136"/>
      <c r="HPZ21" s="136"/>
      <c r="HQA21" s="136"/>
      <c r="HQB21" s="136"/>
      <c r="HQC21" s="136"/>
      <c r="HQD21" s="136"/>
      <c r="HQE21" s="136"/>
      <c r="HQF21" s="136"/>
      <c r="HQG21" s="136"/>
      <c r="HQH21" s="136"/>
      <c r="HQI21" s="136"/>
      <c r="HQJ21" s="136"/>
      <c r="HQK21" s="136"/>
      <c r="HQL21" s="136"/>
      <c r="HQM21" s="136"/>
      <c r="HQN21" s="136"/>
      <c r="HQO21" s="136"/>
      <c r="HQP21" s="136"/>
      <c r="HQQ21" s="136"/>
      <c r="HQR21" s="136"/>
      <c r="HQS21" s="136"/>
      <c r="HQT21" s="136"/>
      <c r="HQU21" s="136"/>
      <c r="HQV21" s="136"/>
      <c r="HQW21" s="136"/>
      <c r="HQX21" s="136"/>
      <c r="HQY21" s="136"/>
      <c r="HQZ21" s="136"/>
      <c r="HRA21" s="136"/>
      <c r="HRB21" s="136"/>
      <c r="HRC21" s="136"/>
      <c r="HRD21" s="136"/>
      <c r="HRE21" s="136"/>
      <c r="HRF21" s="136"/>
      <c r="HRG21" s="136"/>
      <c r="HRH21" s="136"/>
      <c r="HRI21" s="136"/>
      <c r="HRJ21" s="136"/>
      <c r="HRK21" s="136"/>
      <c r="HRL21" s="136"/>
      <c r="HRM21" s="136"/>
      <c r="HRN21" s="136"/>
      <c r="HRO21" s="136"/>
      <c r="HRP21" s="136"/>
      <c r="HRQ21" s="136"/>
      <c r="HRR21" s="136"/>
      <c r="HRS21" s="136"/>
      <c r="HRT21" s="136"/>
      <c r="HRU21" s="136"/>
      <c r="HRV21" s="136"/>
      <c r="HRW21" s="136"/>
      <c r="HRX21" s="136"/>
      <c r="HRY21" s="136"/>
      <c r="HRZ21" s="136"/>
      <c r="HSA21" s="136"/>
      <c r="HSB21" s="136"/>
      <c r="HSC21" s="136"/>
      <c r="HSD21" s="136"/>
      <c r="HSE21" s="136"/>
      <c r="HSF21" s="136"/>
      <c r="HSG21" s="136"/>
      <c r="HSH21" s="136"/>
      <c r="HSI21" s="136"/>
      <c r="HSJ21" s="136"/>
      <c r="HSK21" s="136"/>
      <c r="HSL21" s="136"/>
      <c r="HSM21" s="136"/>
      <c r="HSN21" s="136"/>
      <c r="HSO21" s="136"/>
      <c r="HSP21" s="136"/>
      <c r="HSQ21" s="136"/>
      <c r="HSR21" s="136"/>
      <c r="HSS21" s="136"/>
      <c r="HST21" s="136"/>
      <c r="HSU21" s="136"/>
      <c r="HSV21" s="136"/>
      <c r="HSW21" s="136"/>
      <c r="HSX21" s="136"/>
      <c r="HSY21" s="136"/>
      <c r="HSZ21" s="136"/>
      <c r="HTA21" s="136"/>
      <c r="HTB21" s="136"/>
      <c r="HTC21" s="136"/>
      <c r="HTD21" s="136"/>
      <c r="HTE21" s="136"/>
      <c r="HTF21" s="136"/>
      <c r="HTG21" s="136"/>
      <c r="HTH21" s="136"/>
      <c r="HTI21" s="136"/>
      <c r="HTJ21" s="136"/>
      <c r="HTK21" s="136"/>
      <c r="HTL21" s="136"/>
      <c r="HTM21" s="136"/>
      <c r="HTN21" s="136"/>
      <c r="HTO21" s="136"/>
      <c r="HTP21" s="136"/>
      <c r="HTQ21" s="136"/>
      <c r="HTR21" s="136"/>
      <c r="HTS21" s="136"/>
      <c r="HTT21" s="136"/>
      <c r="HTU21" s="136"/>
      <c r="HTV21" s="136"/>
      <c r="HTW21" s="136"/>
      <c r="HTX21" s="136"/>
      <c r="HTY21" s="136"/>
      <c r="HTZ21" s="136"/>
      <c r="HUA21" s="136"/>
      <c r="HUB21" s="136"/>
      <c r="HUC21" s="136"/>
      <c r="HUD21" s="136"/>
      <c r="HUE21" s="136"/>
      <c r="HUF21" s="136"/>
      <c r="HUG21" s="136"/>
      <c r="HUH21" s="136"/>
      <c r="HUI21" s="136"/>
      <c r="HUJ21" s="136"/>
      <c r="HUK21" s="136"/>
      <c r="HUL21" s="136"/>
      <c r="HUM21" s="136"/>
      <c r="HUN21" s="136"/>
      <c r="HUO21" s="136"/>
      <c r="HUP21" s="136"/>
      <c r="HUQ21" s="136"/>
      <c r="HUR21" s="136"/>
      <c r="HUS21" s="136"/>
      <c r="HUT21" s="136"/>
      <c r="HUU21" s="136"/>
      <c r="HUV21" s="136"/>
      <c r="HUW21" s="136"/>
      <c r="HUX21" s="136"/>
      <c r="HUY21" s="136"/>
      <c r="HUZ21" s="136"/>
      <c r="HVA21" s="136"/>
      <c r="HVB21" s="136"/>
      <c r="HVC21" s="136"/>
      <c r="HVD21" s="136"/>
      <c r="HVE21" s="136"/>
      <c r="HVF21" s="136"/>
      <c r="HVG21" s="136"/>
      <c r="HVH21" s="136"/>
      <c r="HVI21" s="136"/>
      <c r="HVJ21" s="136"/>
      <c r="HVK21" s="136"/>
      <c r="HVL21" s="136"/>
      <c r="HVM21" s="136"/>
      <c r="HVN21" s="136"/>
      <c r="HVO21" s="136"/>
      <c r="HVP21" s="136"/>
      <c r="HVQ21" s="136"/>
      <c r="HVR21" s="136"/>
      <c r="HVS21" s="136"/>
      <c r="HVT21" s="136"/>
      <c r="HVU21" s="136"/>
      <c r="HVV21" s="136"/>
      <c r="HVW21" s="136"/>
      <c r="HVX21" s="136"/>
      <c r="HVY21" s="136"/>
      <c r="HVZ21" s="136"/>
      <c r="HWA21" s="136"/>
      <c r="HWB21" s="136"/>
      <c r="HWC21" s="136"/>
      <c r="HWD21" s="136"/>
      <c r="HWE21" s="136"/>
      <c r="HWF21" s="136"/>
      <c r="HWG21" s="136"/>
      <c r="HWH21" s="136"/>
      <c r="HWI21" s="136"/>
      <c r="HWJ21" s="136"/>
      <c r="HWK21" s="136"/>
      <c r="HWL21" s="136"/>
      <c r="HWM21" s="136"/>
      <c r="HWN21" s="136"/>
      <c r="HWO21" s="136"/>
      <c r="HWP21" s="136"/>
      <c r="HWQ21" s="136"/>
      <c r="HWR21" s="136"/>
      <c r="HWS21" s="136"/>
      <c r="HWT21" s="136"/>
      <c r="HWU21" s="136"/>
      <c r="HWV21" s="136"/>
      <c r="HWW21" s="136"/>
      <c r="HWX21" s="136"/>
      <c r="HWY21" s="136"/>
      <c r="HWZ21" s="136"/>
      <c r="HXA21" s="136"/>
      <c r="HXB21" s="136"/>
      <c r="HXC21" s="136"/>
      <c r="HXD21" s="136"/>
      <c r="HXE21" s="136"/>
      <c r="HXF21" s="136"/>
      <c r="HXG21" s="136"/>
      <c r="HXH21" s="136"/>
      <c r="HXI21" s="136"/>
      <c r="HXJ21" s="136"/>
      <c r="HXK21" s="136"/>
      <c r="HXL21" s="136"/>
      <c r="HXM21" s="136"/>
      <c r="HXN21" s="136"/>
      <c r="HXO21" s="136"/>
      <c r="HXP21" s="136"/>
      <c r="HXQ21" s="136"/>
      <c r="HXR21" s="136"/>
      <c r="HXS21" s="136"/>
      <c r="HXT21" s="136"/>
      <c r="HXU21" s="136"/>
      <c r="HXV21" s="136"/>
      <c r="HXW21" s="136"/>
      <c r="HXX21" s="136"/>
      <c r="HXY21" s="136"/>
      <c r="HXZ21" s="136"/>
      <c r="HYA21" s="136"/>
      <c r="HYB21" s="136"/>
      <c r="HYC21" s="136"/>
      <c r="HYD21" s="136"/>
      <c r="HYE21" s="136"/>
      <c r="HYF21" s="136"/>
      <c r="HYG21" s="136"/>
      <c r="HYH21" s="136"/>
      <c r="HYI21" s="136"/>
      <c r="HYJ21" s="136"/>
      <c r="HYK21" s="136"/>
      <c r="HYL21" s="136"/>
      <c r="HYM21" s="136"/>
      <c r="HYN21" s="136"/>
      <c r="HYO21" s="136"/>
      <c r="HYP21" s="136"/>
      <c r="HYQ21" s="136"/>
      <c r="HYR21" s="136"/>
      <c r="HYS21" s="136"/>
      <c r="HYT21" s="136"/>
      <c r="HYU21" s="136"/>
      <c r="HYV21" s="136"/>
      <c r="HYW21" s="136"/>
      <c r="HYX21" s="136"/>
      <c r="HYY21" s="136"/>
      <c r="HYZ21" s="136"/>
      <c r="HZA21" s="136"/>
      <c r="HZB21" s="136"/>
      <c r="HZC21" s="136"/>
      <c r="HZD21" s="136"/>
      <c r="HZE21" s="136"/>
      <c r="HZF21" s="136"/>
      <c r="HZG21" s="136"/>
      <c r="HZH21" s="136"/>
      <c r="HZI21" s="136"/>
      <c r="HZJ21" s="136"/>
      <c r="HZK21" s="136"/>
      <c r="HZL21" s="136"/>
      <c r="HZM21" s="136"/>
      <c r="HZN21" s="136"/>
      <c r="HZO21" s="136"/>
      <c r="HZP21" s="136"/>
      <c r="HZQ21" s="136"/>
      <c r="HZR21" s="136"/>
      <c r="HZS21" s="136"/>
      <c r="HZT21" s="136"/>
      <c r="HZU21" s="136"/>
      <c r="HZV21" s="136"/>
      <c r="HZW21" s="136"/>
      <c r="HZX21" s="136"/>
      <c r="HZY21" s="136"/>
      <c r="HZZ21" s="136"/>
      <c r="IAA21" s="136"/>
      <c r="IAB21" s="136"/>
      <c r="IAC21" s="136"/>
      <c r="IAD21" s="136"/>
      <c r="IAE21" s="136"/>
      <c r="IAF21" s="136"/>
      <c r="IAG21" s="136"/>
      <c r="IAH21" s="136"/>
      <c r="IAI21" s="136"/>
      <c r="IAJ21" s="136"/>
      <c r="IAK21" s="136"/>
      <c r="IAL21" s="136"/>
      <c r="IAM21" s="136"/>
      <c r="IAN21" s="136"/>
      <c r="IAO21" s="136"/>
      <c r="IAP21" s="136"/>
      <c r="IAQ21" s="136"/>
      <c r="IAR21" s="136"/>
      <c r="IAS21" s="136"/>
      <c r="IAT21" s="136"/>
      <c r="IAU21" s="136"/>
      <c r="IAV21" s="136"/>
      <c r="IAW21" s="136"/>
      <c r="IAX21" s="136"/>
      <c r="IAY21" s="136"/>
      <c r="IAZ21" s="136"/>
      <c r="IBA21" s="136"/>
      <c r="IBB21" s="136"/>
      <c r="IBC21" s="136"/>
      <c r="IBD21" s="136"/>
      <c r="IBE21" s="136"/>
      <c r="IBF21" s="136"/>
      <c r="IBG21" s="136"/>
      <c r="IBH21" s="136"/>
      <c r="IBI21" s="136"/>
      <c r="IBJ21" s="136"/>
      <c r="IBK21" s="136"/>
      <c r="IBL21" s="136"/>
      <c r="IBM21" s="136"/>
      <c r="IBN21" s="136"/>
      <c r="IBO21" s="136"/>
      <c r="IBP21" s="136"/>
      <c r="IBQ21" s="136"/>
      <c r="IBR21" s="136"/>
      <c r="IBS21" s="136"/>
      <c r="IBT21" s="136"/>
      <c r="IBU21" s="136"/>
      <c r="IBV21" s="136"/>
      <c r="IBW21" s="136"/>
      <c r="IBX21" s="136"/>
      <c r="IBY21" s="136"/>
      <c r="IBZ21" s="136"/>
      <c r="ICA21" s="136"/>
      <c r="ICB21" s="136"/>
      <c r="ICC21" s="136"/>
      <c r="ICD21" s="136"/>
      <c r="ICE21" s="136"/>
      <c r="ICF21" s="136"/>
      <c r="ICG21" s="136"/>
      <c r="ICH21" s="136"/>
      <c r="ICI21" s="136"/>
      <c r="ICJ21" s="136"/>
      <c r="ICK21" s="136"/>
      <c r="ICL21" s="136"/>
      <c r="ICM21" s="136"/>
      <c r="ICN21" s="136"/>
      <c r="ICO21" s="136"/>
      <c r="ICP21" s="136"/>
      <c r="ICQ21" s="136"/>
      <c r="ICR21" s="136"/>
      <c r="ICS21" s="136"/>
      <c r="ICT21" s="136"/>
      <c r="ICU21" s="136"/>
      <c r="ICV21" s="136"/>
      <c r="ICW21" s="136"/>
      <c r="ICX21" s="136"/>
      <c r="ICY21" s="136"/>
      <c r="ICZ21" s="136"/>
      <c r="IDA21" s="136"/>
      <c r="IDB21" s="136"/>
      <c r="IDC21" s="136"/>
      <c r="IDD21" s="136"/>
      <c r="IDE21" s="136"/>
      <c r="IDF21" s="136"/>
      <c r="IDG21" s="136"/>
      <c r="IDH21" s="136"/>
      <c r="IDI21" s="136"/>
      <c r="IDJ21" s="136"/>
      <c r="IDK21" s="136"/>
      <c r="IDL21" s="136"/>
      <c r="IDM21" s="136"/>
      <c r="IDN21" s="136"/>
      <c r="IDO21" s="136"/>
      <c r="IDP21" s="136"/>
      <c r="IDQ21" s="136"/>
      <c r="IDR21" s="136"/>
      <c r="IDS21" s="136"/>
      <c r="IDT21" s="136"/>
      <c r="IDU21" s="136"/>
      <c r="IDV21" s="136"/>
      <c r="IDW21" s="136"/>
      <c r="IDX21" s="136"/>
      <c r="IDY21" s="136"/>
      <c r="IDZ21" s="136"/>
      <c r="IEA21" s="136"/>
      <c r="IEB21" s="136"/>
      <c r="IEC21" s="136"/>
      <c r="IED21" s="136"/>
      <c r="IEE21" s="136"/>
      <c r="IEF21" s="136"/>
      <c r="IEG21" s="136"/>
      <c r="IEH21" s="136"/>
      <c r="IEI21" s="136"/>
      <c r="IEJ21" s="136"/>
      <c r="IEK21" s="136"/>
      <c r="IEL21" s="136"/>
      <c r="IEM21" s="136"/>
      <c r="IEN21" s="136"/>
      <c r="IEO21" s="136"/>
      <c r="IEP21" s="136"/>
      <c r="IEQ21" s="136"/>
      <c r="IER21" s="136"/>
      <c r="IES21" s="136"/>
      <c r="IET21" s="136"/>
      <c r="IEU21" s="136"/>
      <c r="IEV21" s="136"/>
      <c r="IEW21" s="136"/>
      <c r="IEX21" s="136"/>
      <c r="IEY21" s="136"/>
      <c r="IEZ21" s="136"/>
      <c r="IFA21" s="136"/>
      <c r="IFB21" s="136"/>
      <c r="IFC21" s="136"/>
      <c r="IFD21" s="136"/>
      <c r="IFE21" s="136"/>
      <c r="IFF21" s="136"/>
      <c r="IFG21" s="136"/>
      <c r="IFH21" s="136"/>
      <c r="IFI21" s="136"/>
      <c r="IFJ21" s="136"/>
      <c r="IFK21" s="136"/>
      <c r="IFL21" s="136"/>
      <c r="IFM21" s="136"/>
      <c r="IFN21" s="136"/>
      <c r="IFO21" s="136"/>
      <c r="IFP21" s="136"/>
      <c r="IFQ21" s="136"/>
      <c r="IFR21" s="136"/>
      <c r="IFS21" s="136"/>
      <c r="IFT21" s="136"/>
      <c r="IFU21" s="136"/>
      <c r="IFV21" s="136"/>
      <c r="IFW21" s="136"/>
      <c r="IFX21" s="136"/>
      <c r="IFY21" s="136"/>
      <c r="IFZ21" s="136"/>
      <c r="IGA21" s="136"/>
      <c r="IGB21" s="136"/>
      <c r="IGC21" s="136"/>
      <c r="IGD21" s="136"/>
      <c r="IGE21" s="136"/>
      <c r="IGF21" s="136"/>
      <c r="IGG21" s="136"/>
      <c r="IGH21" s="136"/>
      <c r="IGI21" s="136"/>
      <c r="IGJ21" s="136"/>
      <c r="IGK21" s="136"/>
      <c r="IGL21" s="136"/>
      <c r="IGM21" s="136"/>
      <c r="IGN21" s="136"/>
      <c r="IGO21" s="136"/>
      <c r="IGP21" s="136"/>
      <c r="IGQ21" s="136"/>
      <c r="IGR21" s="136"/>
      <c r="IGS21" s="136"/>
      <c r="IGT21" s="136"/>
      <c r="IGU21" s="136"/>
      <c r="IGV21" s="136"/>
      <c r="IGW21" s="136"/>
      <c r="IGX21" s="136"/>
      <c r="IGY21" s="136"/>
      <c r="IGZ21" s="136"/>
      <c r="IHA21" s="136"/>
      <c r="IHB21" s="136"/>
      <c r="IHC21" s="136"/>
      <c r="IHD21" s="136"/>
      <c r="IHE21" s="136"/>
      <c r="IHF21" s="136"/>
      <c r="IHG21" s="136"/>
      <c r="IHH21" s="136"/>
      <c r="IHI21" s="136"/>
      <c r="IHJ21" s="136"/>
      <c r="IHK21" s="136"/>
      <c r="IHL21" s="136"/>
      <c r="IHM21" s="136"/>
      <c r="IHN21" s="136"/>
      <c r="IHO21" s="136"/>
      <c r="IHP21" s="136"/>
      <c r="IHQ21" s="136"/>
      <c r="IHR21" s="136"/>
      <c r="IHS21" s="136"/>
      <c r="IHT21" s="136"/>
      <c r="IHU21" s="136"/>
      <c r="IHV21" s="136"/>
      <c r="IHW21" s="136"/>
      <c r="IHX21" s="136"/>
      <c r="IHY21" s="136"/>
      <c r="IHZ21" s="136"/>
      <c r="IIA21" s="136"/>
      <c r="IIB21" s="136"/>
      <c r="IIC21" s="136"/>
      <c r="IID21" s="136"/>
      <c r="IIE21" s="136"/>
      <c r="IIF21" s="136"/>
      <c r="IIG21" s="136"/>
      <c r="IIH21" s="136"/>
      <c r="III21" s="136"/>
      <c r="IIJ21" s="136"/>
      <c r="IIK21" s="136"/>
      <c r="IIL21" s="136"/>
      <c r="IIM21" s="136"/>
      <c r="IIN21" s="136"/>
      <c r="IIO21" s="136"/>
      <c r="IIP21" s="136"/>
      <c r="IIQ21" s="136"/>
      <c r="IIR21" s="136"/>
      <c r="IIS21" s="136"/>
      <c r="IIT21" s="136"/>
      <c r="IIU21" s="136"/>
      <c r="IIV21" s="136"/>
      <c r="IIW21" s="136"/>
      <c r="IIX21" s="136"/>
      <c r="IIY21" s="136"/>
      <c r="IIZ21" s="136"/>
      <c r="IJA21" s="136"/>
      <c r="IJB21" s="136"/>
      <c r="IJC21" s="136"/>
      <c r="IJD21" s="136"/>
      <c r="IJE21" s="136"/>
      <c r="IJF21" s="136"/>
      <c r="IJG21" s="136"/>
      <c r="IJH21" s="136"/>
      <c r="IJI21" s="136"/>
      <c r="IJJ21" s="136"/>
      <c r="IJK21" s="136"/>
      <c r="IJL21" s="136"/>
      <c r="IJM21" s="136"/>
      <c r="IJN21" s="136"/>
      <c r="IJO21" s="136"/>
      <c r="IJP21" s="136"/>
      <c r="IJQ21" s="136"/>
      <c r="IJR21" s="136"/>
      <c r="IJS21" s="136"/>
      <c r="IJT21" s="136"/>
      <c r="IJU21" s="136"/>
      <c r="IJV21" s="136"/>
      <c r="IJW21" s="136"/>
      <c r="IJX21" s="136"/>
      <c r="IJY21" s="136"/>
      <c r="IJZ21" s="136"/>
      <c r="IKA21" s="136"/>
      <c r="IKB21" s="136"/>
      <c r="IKC21" s="136"/>
      <c r="IKD21" s="136"/>
      <c r="IKE21" s="136"/>
      <c r="IKF21" s="136"/>
      <c r="IKG21" s="136"/>
      <c r="IKH21" s="136"/>
      <c r="IKI21" s="136"/>
      <c r="IKJ21" s="136"/>
      <c r="IKK21" s="136"/>
      <c r="IKL21" s="136"/>
      <c r="IKM21" s="136"/>
      <c r="IKN21" s="136"/>
      <c r="IKO21" s="136"/>
      <c r="IKP21" s="136"/>
      <c r="IKQ21" s="136"/>
      <c r="IKR21" s="136"/>
      <c r="IKS21" s="136"/>
      <c r="IKT21" s="136"/>
      <c r="IKU21" s="136"/>
      <c r="IKV21" s="136"/>
      <c r="IKW21" s="136"/>
      <c r="IKX21" s="136"/>
      <c r="IKY21" s="136"/>
      <c r="IKZ21" s="136"/>
      <c r="ILA21" s="136"/>
      <c r="ILB21" s="136"/>
      <c r="ILC21" s="136"/>
      <c r="ILD21" s="136"/>
      <c r="ILE21" s="136"/>
      <c r="ILF21" s="136"/>
      <c r="ILG21" s="136"/>
      <c r="ILH21" s="136"/>
      <c r="ILI21" s="136"/>
      <c r="ILJ21" s="136"/>
      <c r="ILK21" s="136"/>
      <c r="ILL21" s="136"/>
      <c r="ILM21" s="136"/>
      <c r="ILN21" s="136"/>
      <c r="ILO21" s="136"/>
      <c r="ILP21" s="136"/>
      <c r="ILQ21" s="136"/>
      <c r="ILR21" s="136"/>
      <c r="ILS21" s="136"/>
      <c r="ILT21" s="136"/>
      <c r="ILU21" s="136"/>
      <c r="ILV21" s="136"/>
      <c r="ILW21" s="136"/>
      <c r="ILX21" s="136"/>
      <c r="ILY21" s="136"/>
      <c r="ILZ21" s="136"/>
      <c r="IMA21" s="136"/>
      <c r="IMB21" s="136"/>
      <c r="IMC21" s="136"/>
      <c r="IMD21" s="136"/>
      <c r="IME21" s="136"/>
      <c r="IMF21" s="136"/>
      <c r="IMG21" s="136"/>
      <c r="IMH21" s="136"/>
      <c r="IMI21" s="136"/>
      <c r="IMJ21" s="136"/>
      <c r="IMK21" s="136"/>
      <c r="IML21" s="136"/>
      <c r="IMM21" s="136"/>
      <c r="IMN21" s="136"/>
      <c r="IMO21" s="136"/>
      <c r="IMP21" s="136"/>
      <c r="IMQ21" s="136"/>
      <c r="IMR21" s="136"/>
      <c r="IMS21" s="136"/>
      <c r="IMT21" s="136"/>
      <c r="IMU21" s="136"/>
      <c r="IMV21" s="136"/>
      <c r="IMW21" s="136"/>
      <c r="IMX21" s="136"/>
      <c r="IMY21" s="136"/>
      <c r="IMZ21" s="136"/>
      <c r="INA21" s="136"/>
      <c r="INB21" s="136"/>
      <c r="INC21" s="136"/>
      <c r="IND21" s="136"/>
      <c r="INE21" s="136"/>
      <c r="INF21" s="136"/>
      <c r="ING21" s="136"/>
      <c r="INH21" s="136"/>
      <c r="INI21" s="136"/>
      <c r="INJ21" s="136"/>
      <c r="INK21" s="136"/>
      <c r="INL21" s="136"/>
      <c r="INM21" s="136"/>
      <c r="INN21" s="136"/>
      <c r="INO21" s="136"/>
      <c r="INP21" s="136"/>
      <c r="INQ21" s="136"/>
      <c r="INR21" s="136"/>
      <c r="INS21" s="136"/>
      <c r="INT21" s="136"/>
      <c r="INU21" s="136"/>
      <c r="INV21" s="136"/>
      <c r="INW21" s="136"/>
      <c r="INX21" s="136"/>
      <c r="INY21" s="136"/>
      <c r="INZ21" s="136"/>
      <c r="IOA21" s="136"/>
      <c r="IOB21" s="136"/>
      <c r="IOC21" s="136"/>
      <c r="IOD21" s="136"/>
      <c r="IOE21" s="136"/>
      <c r="IOF21" s="136"/>
      <c r="IOG21" s="136"/>
      <c r="IOH21" s="136"/>
      <c r="IOI21" s="136"/>
      <c r="IOJ21" s="136"/>
      <c r="IOK21" s="136"/>
      <c r="IOL21" s="136"/>
      <c r="IOM21" s="136"/>
      <c r="ION21" s="136"/>
      <c r="IOO21" s="136"/>
      <c r="IOP21" s="136"/>
      <c r="IOQ21" s="136"/>
      <c r="IOR21" s="136"/>
      <c r="IOS21" s="136"/>
      <c r="IOT21" s="136"/>
      <c r="IOU21" s="136"/>
      <c r="IOV21" s="136"/>
      <c r="IOW21" s="136"/>
      <c r="IOX21" s="136"/>
      <c r="IOY21" s="136"/>
      <c r="IOZ21" s="136"/>
      <c r="IPA21" s="136"/>
      <c r="IPB21" s="136"/>
      <c r="IPC21" s="136"/>
      <c r="IPD21" s="136"/>
      <c r="IPE21" s="136"/>
      <c r="IPF21" s="136"/>
      <c r="IPG21" s="136"/>
      <c r="IPH21" s="136"/>
      <c r="IPI21" s="136"/>
      <c r="IPJ21" s="136"/>
      <c r="IPK21" s="136"/>
      <c r="IPL21" s="136"/>
      <c r="IPM21" s="136"/>
      <c r="IPN21" s="136"/>
      <c r="IPO21" s="136"/>
      <c r="IPP21" s="136"/>
      <c r="IPQ21" s="136"/>
      <c r="IPR21" s="136"/>
      <c r="IPS21" s="136"/>
      <c r="IPT21" s="136"/>
      <c r="IPU21" s="136"/>
      <c r="IPV21" s="136"/>
      <c r="IPW21" s="136"/>
      <c r="IPX21" s="136"/>
      <c r="IPY21" s="136"/>
      <c r="IPZ21" s="136"/>
      <c r="IQA21" s="136"/>
      <c r="IQB21" s="136"/>
      <c r="IQC21" s="136"/>
      <c r="IQD21" s="136"/>
      <c r="IQE21" s="136"/>
      <c r="IQF21" s="136"/>
      <c r="IQG21" s="136"/>
      <c r="IQH21" s="136"/>
      <c r="IQI21" s="136"/>
      <c r="IQJ21" s="136"/>
      <c r="IQK21" s="136"/>
      <c r="IQL21" s="136"/>
      <c r="IQM21" s="136"/>
      <c r="IQN21" s="136"/>
      <c r="IQO21" s="136"/>
      <c r="IQP21" s="136"/>
      <c r="IQQ21" s="136"/>
      <c r="IQR21" s="136"/>
      <c r="IQS21" s="136"/>
      <c r="IQT21" s="136"/>
      <c r="IQU21" s="136"/>
      <c r="IQV21" s="136"/>
      <c r="IQW21" s="136"/>
      <c r="IQX21" s="136"/>
      <c r="IQY21" s="136"/>
      <c r="IQZ21" s="136"/>
      <c r="IRA21" s="136"/>
      <c r="IRB21" s="136"/>
      <c r="IRC21" s="136"/>
      <c r="IRD21" s="136"/>
      <c r="IRE21" s="136"/>
      <c r="IRF21" s="136"/>
      <c r="IRG21" s="136"/>
      <c r="IRH21" s="136"/>
      <c r="IRI21" s="136"/>
      <c r="IRJ21" s="136"/>
      <c r="IRK21" s="136"/>
      <c r="IRL21" s="136"/>
      <c r="IRM21" s="136"/>
      <c r="IRN21" s="136"/>
      <c r="IRO21" s="136"/>
      <c r="IRP21" s="136"/>
      <c r="IRQ21" s="136"/>
      <c r="IRR21" s="136"/>
      <c r="IRS21" s="136"/>
      <c r="IRT21" s="136"/>
      <c r="IRU21" s="136"/>
      <c r="IRV21" s="136"/>
      <c r="IRW21" s="136"/>
      <c r="IRX21" s="136"/>
      <c r="IRY21" s="136"/>
      <c r="IRZ21" s="136"/>
      <c r="ISA21" s="136"/>
      <c r="ISB21" s="136"/>
      <c r="ISC21" s="136"/>
      <c r="ISD21" s="136"/>
      <c r="ISE21" s="136"/>
      <c r="ISF21" s="136"/>
      <c r="ISG21" s="136"/>
      <c r="ISH21" s="136"/>
      <c r="ISI21" s="136"/>
      <c r="ISJ21" s="136"/>
      <c r="ISK21" s="136"/>
      <c r="ISL21" s="136"/>
      <c r="ISM21" s="136"/>
      <c r="ISN21" s="136"/>
      <c r="ISO21" s="136"/>
      <c r="ISP21" s="136"/>
      <c r="ISQ21" s="136"/>
      <c r="ISR21" s="136"/>
      <c r="ISS21" s="136"/>
      <c r="IST21" s="136"/>
      <c r="ISU21" s="136"/>
      <c r="ISV21" s="136"/>
      <c r="ISW21" s="136"/>
      <c r="ISX21" s="136"/>
      <c r="ISY21" s="136"/>
      <c r="ISZ21" s="136"/>
      <c r="ITA21" s="136"/>
      <c r="ITB21" s="136"/>
      <c r="ITC21" s="136"/>
      <c r="ITD21" s="136"/>
      <c r="ITE21" s="136"/>
      <c r="ITF21" s="136"/>
      <c r="ITG21" s="136"/>
      <c r="ITH21" s="136"/>
      <c r="ITI21" s="136"/>
      <c r="ITJ21" s="136"/>
      <c r="ITK21" s="136"/>
      <c r="ITL21" s="136"/>
      <c r="ITM21" s="136"/>
      <c r="ITN21" s="136"/>
      <c r="ITO21" s="136"/>
      <c r="ITP21" s="136"/>
      <c r="ITQ21" s="136"/>
      <c r="ITR21" s="136"/>
      <c r="ITS21" s="136"/>
      <c r="ITT21" s="136"/>
      <c r="ITU21" s="136"/>
      <c r="ITV21" s="136"/>
      <c r="ITW21" s="136"/>
      <c r="ITX21" s="136"/>
      <c r="ITY21" s="136"/>
      <c r="ITZ21" s="136"/>
      <c r="IUA21" s="136"/>
      <c r="IUB21" s="136"/>
      <c r="IUC21" s="136"/>
      <c r="IUD21" s="136"/>
      <c r="IUE21" s="136"/>
      <c r="IUF21" s="136"/>
      <c r="IUG21" s="136"/>
      <c r="IUH21" s="136"/>
      <c r="IUI21" s="136"/>
      <c r="IUJ21" s="136"/>
      <c r="IUK21" s="136"/>
      <c r="IUL21" s="136"/>
      <c r="IUM21" s="136"/>
      <c r="IUN21" s="136"/>
      <c r="IUO21" s="136"/>
      <c r="IUP21" s="136"/>
      <c r="IUQ21" s="136"/>
      <c r="IUR21" s="136"/>
      <c r="IUS21" s="136"/>
      <c r="IUT21" s="136"/>
      <c r="IUU21" s="136"/>
      <c r="IUV21" s="136"/>
      <c r="IUW21" s="136"/>
      <c r="IUX21" s="136"/>
      <c r="IUY21" s="136"/>
      <c r="IUZ21" s="136"/>
      <c r="IVA21" s="136"/>
      <c r="IVB21" s="136"/>
      <c r="IVC21" s="136"/>
      <c r="IVD21" s="136"/>
      <c r="IVE21" s="136"/>
      <c r="IVF21" s="136"/>
      <c r="IVG21" s="136"/>
      <c r="IVH21" s="136"/>
      <c r="IVI21" s="136"/>
      <c r="IVJ21" s="136"/>
      <c r="IVK21" s="136"/>
      <c r="IVL21" s="136"/>
      <c r="IVM21" s="136"/>
      <c r="IVN21" s="136"/>
      <c r="IVO21" s="136"/>
      <c r="IVP21" s="136"/>
      <c r="IVQ21" s="136"/>
      <c r="IVR21" s="136"/>
      <c r="IVS21" s="136"/>
      <c r="IVT21" s="136"/>
      <c r="IVU21" s="136"/>
      <c r="IVV21" s="136"/>
      <c r="IVW21" s="136"/>
      <c r="IVX21" s="136"/>
      <c r="IVY21" s="136"/>
      <c r="IVZ21" s="136"/>
      <c r="IWA21" s="136"/>
      <c r="IWB21" s="136"/>
      <c r="IWC21" s="136"/>
      <c r="IWD21" s="136"/>
      <c r="IWE21" s="136"/>
      <c r="IWF21" s="136"/>
      <c r="IWG21" s="136"/>
      <c r="IWH21" s="136"/>
      <c r="IWI21" s="136"/>
      <c r="IWJ21" s="136"/>
      <c r="IWK21" s="136"/>
      <c r="IWL21" s="136"/>
      <c r="IWM21" s="136"/>
      <c r="IWN21" s="136"/>
      <c r="IWO21" s="136"/>
      <c r="IWP21" s="136"/>
      <c r="IWQ21" s="136"/>
      <c r="IWR21" s="136"/>
      <c r="IWS21" s="136"/>
      <c r="IWT21" s="136"/>
      <c r="IWU21" s="136"/>
      <c r="IWV21" s="136"/>
      <c r="IWW21" s="136"/>
      <c r="IWX21" s="136"/>
      <c r="IWY21" s="136"/>
      <c r="IWZ21" s="136"/>
      <c r="IXA21" s="136"/>
      <c r="IXB21" s="136"/>
      <c r="IXC21" s="136"/>
      <c r="IXD21" s="136"/>
      <c r="IXE21" s="136"/>
      <c r="IXF21" s="136"/>
      <c r="IXG21" s="136"/>
      <c r="IXH21" s="136"/>
      <c r="IXI21" s="136"/>
      <c r="IXJ21" s="136"/>
      <c r="IXK21" s="136"/>
      <c r="IXL21" s="136"/>
      <c r="IXM21" s="136"/>
      <c r="IXN21" s="136"/>
      <c r="IXO21" s="136"/>
      <c r="IXP21" s="136"/>
      <c r="IXQ21" s="136"/>
      <c r="IXR21" s="136"/>
      <c r="IXS21" s="136"/>
      <c r="IXT21" s="136"/>
      <c r="IXU21" s="136"/>
      <c r="IXV21" s="136"/>
      <c r="IXW21" s="136"/>
      <c r="IXX21" s="136"/>
      <c r="IXY21" s="136"/>
      <c r="IXZ21" s="136"/>
      <c r="IYA21" s="136"/>
      <c r="IYB21" s="136"/>
      <c r="IYC21" s="136"/>
      <c r="IYD21" s="136"/>
      <c r="IYE21" s="136"/>
      <c r="IYF21" s="136"/>
      <c r="IYG21" s="136"/>
      <c r="IYH21" s="136"/>
      <c r="IYI21" s="136"/>
      <c r="IYJ21" s="136"/>
      <c r="IYK21" s="136"/>
      <c r="IYL21" s="136"/>
      <c r="IYM21" s="136"/>
      <c r="IYN21" s="136"/>
      <c r="IYO21" s="136"/>
      <c r="IYP21" s="136"/>
      <c r="IYQ21" s="136"/>
      <c r="IYR21" s="136"/>
      <c r="IYS21" s="136"/>
      <c r="IYT21" s="136"/>
      <c r="IYU21" s="136"/>
      <c r="IYV21" s="136"/>
      <c r="IYW21" s="136"/>
      <c r="IYX21" s="136"/>
      <c r="IYY21" s="136"/>
      <c r="IYZ21" s="136"/>
      <c r="IZA21" s="136"/>
      <c r="IZB21" s="136"/>
      <c r="IZC21" s="136"/>
      <c r="IZD21" s="136"/>
      <c r="IZE21" s="136"/>
      <c r="IZF21" s="136"/>
      <c r="IZG21" s="136"/>
      <c r="IZH21" s="136"/>
      <c r="IZI21" s="136"/>
      <c r="IZJ21" s="136"/>
      <c r="IZK21" s="136"/>
      <c r="IZL21" s="136"/>
      <c r="IZM21" s="136"/>
      <c r="IZN21" s="136"/>
      <c r="IZO21" s="136"/>
      <c r="IZP21" s="136"/>
      <c r="IZQ21" s="136"/>
      <c r="IZR21" s="136"/>
      <c r="IZS21" s="136"/>
      <c r="IZT21" s="136"/>
      <c r="IZU21" s="136"/>
      <c r="IZV21" s="136"/>
      <c r="IZW21" s="136"/>
      <c r="IZX21" s="136"/>
      <c r="IZY21" s="136"/>
      <c r="IZZ21" s="136"/>
      <c r="JAA21" s="136"/>
      <c r="JAB21" s="136"/>
      <c r="JAC21" s="136"/>
      <c r="JAD21" s="136"/>
      <c r="JAE21" s="136"/>
      <c r="JAF21" s="136"/>
      <c r="JAG21" s="136"/>
      <c r="JAH21" s="136"/>
      <c r="JAI21" s="136"/>
      <c r="JAJ21" s="136"/>
      <c r="JAK21" s="136"/>
      <c r="JAL21" s="136"/>
      <c r="JAM21" s="136"/>
      <c r="JAN21" s="136"/>
      <c r="JAO21" s="136"/>
      <c r="JAP21" s="136"/>
      <c r="JAQ21" s="136"/>
      <c r="JAR21" s="136"/>
      <c r="JAS21" s="136"/>
      <c r="JAT21" s="136"/>
      <c r="JAU21" s="136"/>
      <c r="JAV21" s="136"/>
      <c r="JAW21" s="136"/>
      <c r="JAX21" s="136"/>
      <c r="JAY21" s="136"/>
      <c r="JAZ21" s="136"/>
      <c r="JBA21" s="136"/>
      <c r="JBB21" s="136"/>
      <c r="JBC21" s="136"/>
      <c r="JBD21" s="136"/>
      <c r="JBE21" s="136"/>
      <c r="JBF21" s="136"/>
      <c r="JBG21" s="136"/>
      <c r="JBH21" s="136"/>
      <c r="JBI21" s="136"/>
      <c r="JBJ21" s="136"/>
      <c r="JBK21" s="136"/>
      <c r="JBL21" s="136"/>
      <c r="JBM21" s="136"/>
      <c r="JBN21" s="136"/>
      <c r="JBO21" s="136"/>
      <c r="JBP21" s="136"/>
      <c r="JBQ21" s="136"/>
      <c r="JBR21" s="136"/>
      <c r="JBS21" s="136"/>
      <c r="JBT21" s="136"/>
      <c r="JBU21" s="136"/>
      <c r="JBV21" s="136"/>
      <c r="JBW21" s="136"/>
      <c r="JBX21" s="136"/>
      <c r="JBY21" s="136"/>
      <c r="JBZ21" s="136"/>
      <c r="JCA21" s="136"/>
      <c r="JCB21" s="136"/>
      <c r="JCC21" s="136"/>
      <c r="JCD21" s="136"/>
      <c r="JCE21" s="136"/>
      <c r="JCF21" s="136"/>
      <c r="JCG21" s="136"/>
      <c r="JCH21" s="136"/>
      <c r="JCI21" s="136"/>
      <c r="JCJ21" s="136"/>
      <c r="JCK21" s="136"/>
      <c r="JCL21" s="136"/>
      <c r="JCM21" s="136"/>
      <c r="JCN21" s="136"/>
      <c r="JCO21" s="136"/>
      <c r="JCP21" s="136"/>
      <c r="JCQ21" s="136"/>
      <c r="JCR21" s="136"/>
      <c r="JCS21" s="136"/>
      <c r="JCT21" s="136"/>
      <c r="JCU21" s="136"/>
      <c r="JCV21" s="136"/>
      <c r="JCW21" s="136"/>
      <c r="JCX21" s="136"/>
      <c r="JCY21" s="136"/>
      <c r="JCZ21" s="136"/>
      <c r="JDA21" s="136"/>
      <c r="JDB21" s="136"/>
      <c r="JDC21" s="136"/>
      <c r="JDD21" s="136"/>
      <c r="JDE21" s="136"/>
      <c r="JDF21" s="136"/>
      <c r="JDG21" s="136"/>
      <c r="JDH21" s="136"/>
      <c r="JDI21" s="136"/>
      <c r="JDJ21" s="136"/>
      <c r="JDK21" s="136"/>
      <c r="JDL21" s="136"/>
      <c r="JDM21" s="136"/>
      <c r="JDN21" s="136"/>
      <c r="JDO21" s="136"/>
      <c r="JDP21" s="136"/>
      <c r="JDQ21" s="136"/>
      <c r="JDR21" s="136"/>
      <c r="JDS21" s="136"/>
      <c r="JDT21" s="136"/>
      <c r="JDU21" s="136"/>
      <c r="JDV21" s="136"/>
      <c r="JDW21" s="136"/>
      <c r="JDX21" s="136"/>
      <c r="JDY21" s="136"/>
      <c r="JDZ21" s="136"/>
      <c r="JEA21" s="136"/>
      <c r="JEB21" s="136"/>
      <c r="JEC21" s="136"/>
      <c r="JED21" s="136"/>
      <c r="JEE21" s="136"/>
      <c r="JEF21" s="136"/>
      <c r="JEG21" s="136"/>
      <c r="JEH21" s="136"/>
      <c r="JEI21" s="136"/>
      <c r="JEJ21" s="136"/>
      <c r="JEK21" s="136"/>
      <c r="JEL21" s="136"/>
      <c r="JEM21" s="136"/>
      <c r="JEN21" s="136"/>
      <c r="JEO21" s="136"/>
      <c r="JEP21" s="136"/>
      <c r="JEQ21" s="136"/>
      <c r="JER21" s="136"/>
      <c r="JES21" s="136"/>
      <c r="JET21" s="136"/>
      <c r="JEU21" s="136"/>
      <c r="JEV21" s="136"/>
      <c r="JEW21" s="136"/>
      <c r="JEX21" s="136"/>
      <c r="JEY21" s="136"/>
      <c r="JEZ21" s="136"/>
      <c r="JFA21" s="136"/>
      <c r="JFB21" s="136"/>
      <c r="JFC21" s="136"/>
      <c r="JFD21" s="136"/>
      <c r="JFE21" s="136"/>
      <c r="JFF21" s="136"/>
      <c r="JFG21" s="136"/>
      <c r="JFH21" s="136"/>
      <c r="JFI21" s="136"/>
      <c r="JFJ21" s="136"/>
      <c r="JFK21" s="136"/>
      <c r="JFL21" s="136"/>
      <c r="JFM21" s="136"/>
      <c r="JFN21" s="136"/>
      <c r="JFO21" s="136"/>
      <c r="JFP21" s="136"/>
      <c r="JFQ21" s="136"/>
      <c r="JFR21" s="136"/>
      <c r="JFS21" s="136"/>
      <c r="JFT21" s="136"/>
      <c r="JFU21" s="136"/>
      <c r="JFV21" s="136"/>
      <c r="JFW21" s="136"/>
      <c r="JFX21" s="136"/>
      <c r="JFY21" s="136"/>
      <c r="JFZ21" s="136"/>
      <c r="JGA21" s="136"/>
      <c r="JGB21" s="136"/>
      <c r="JGC21" s="136"/>
      <c r="JGD21" s="136"/>
      <c r="JGE21" s="136"/>
      <c r="JGF21" s="136"/>
      <c r="JGG21" s="136"/>
      <c r="JGH21" s="136"/>
      <c r="JGI21" s="136"/>
      <c r="JGJ21" s="136"/>
      <c r="JGK21" s="136"/>
      <c r="JGL21" s="136"/>
      <c r="JGM21" s="136"/>
      <c r="JGN21" s="136"/>
      <c r="JGO21" s="136"/>
      <c r="JGP21" s="136"/>
      <c r="JGQ21" s="136"/>
      <c r="JGR21" s="136"/>
      <c r="JGS21" s="136"/>
      <c r="JGT21" s="136"/>
      <c r="JGU21" s="136"/>
      <c r="JGV21" s="136"/>
      <c r="JGW21" s="136"/>
      <c r="JGX21" s="136"/>
      <c r="JGY21" s="136"/>
      <c r="JGZ21" s="136"/>
      <c r="JHA21" s="136"/>
      <c r="JHB21" s="136"/>
      <c r="JHC21" s="136"/>
      <c r="JHD21" s="136"/>
      <c r="JHE21" s="136"/>
      <c r="JHF21" s="136"/>
      <c r="JHG21" s="136"/>
      <c r="JHH21" s="136"/>
      <c r="JHI21" s="136"/>
      <c r="JHJ21" s="136"/>
      <c r="JHK21" s="136"/>
      <c r="JHL21" s="136"/>
      <c r="JHM21" s="136"/>
      <c r="JHN21" s="136"/>
      <c r="JHO21" s="136"/>
      <c r="JHP21" s="136"/>
      <c r="JHQ21" s="136"/>
      <c r="JHR21" s="136"/>
      <c r="JHS21" s="136"/>
      <c r="JHT21" s="136"/>
      <c r="JHU21" s="136"/>
      <c r="JHV21" s="136"/>
      <c r="JHW21" s="136"/>
      <c r="JHX21" s="136"/>
      <c r="JHY21" s="136"/>
      <c r="JHZ21" s="136"/>
      <c r="JIA21" s="136"/>
      <c r="JIB21" s="136"/>
      <c r="JIC21" s="136"/>
      <c r="JID21" s="136"/>
      <c r="JIE21" s="136"/>
      <c r="JIF21" s="136"/>
      <c r="JIG21" s="136"/>
      <c r="JIH21" s="136"/>
      <c r="JII21" s="136"/>
      <c r="JIJ21" s="136"/>
      <c r="JIK21" s="136"/>
      <c r="JIL21" s="136"/>
      <c r="JIM21" s="136"/>
      <c r="JIN21" s="136"/>
      <c r="JIO21" s="136"/>
      <c r="JIP21" s="136"/>
      <c r="JIQ21" s="136"/>
      <c r="JIR21" s="136"/>
      <c r="JIS21" s="136"/>
      <c r="JIT21" s="136"/>
      <c r="JIU21" s="136"/>
      <c r="JIV21" s="136"/>
      <c r="JIW21" s="136"/>
      <c r="JIX21" s="136"/>
      <c r="JIY21" s="136"/>
      <c r="JIZ21" s="136"/>
      <c r="JJA21" s="136"/>
      <c r="JJB21" s="136"/>
      <c r="JJC21" s="136"/>
      <c r="JJD21" s="136"/>
      <c r="JJE21" s="136"/>
      <c r="JJF21" s="136"/>
      <c r="JJG21" s="136"/>
      <c r="JJH21" s="136"/>
      <c r="JJI21" s="136"/>
      <c r="JJJ21" s="136"/>
      <c r="JJK21" s="136"/>
      <c r="JJL21" s="136"/>
      <c r="JJM21" s="136"/>
      <c r="JJN21" s="136"/>
      <c r="JJO21" s="136"/>
      <c r="JJP21" s="136"/>
      <c r="JJQ21" s="136"/>
      <c r="JJR21" s="136"/>
      <c r="JJS21" s="136"/>
      <c r="JJT21" s="136"/>
      <c r="JJU21" s="136"/>
      <c r="JJV21" s="136"/>
      <c r="JJW21" s="136"/>
      <c r="JJX21" s="136"/>
      <c r="JJY21" s="136"/>
      <c r="JJZ21" s="136"/>
      <c r="JKA21" s="136"/>
      <c r="JKB21" s="136"/>
      <c r="JKC21" s="136"/>
      <c r="JKD21" s="136"/>
      <c r="JKE21" s="136"/>
      <c r="JKF21" s="136"/>
      <c r="JKG21" s="136"/>
      <c r="JKH21" s="136"/>
      <c r="JKI21" s="136"/>
      <c r="JKJ21" s="136"/>
      <c r="JKK21" s="136"/>
      <c r="JKL21" s="136"/>
      <c r="JKM21" s="136"/>
      <c r="JKN21" s="136"/>
      <c r="JKO21" s="136"/>
      <c r="JKP21" s="136"/>
      <c r="JKQ21" s="136"/>
      <c r="JKR21" s="136"/>
      <c r="JKS21" s="136"/>
      <c r="JKT21" s="136"/>
      <c r="JKU21" s="136"/>
      <c r="JKV21" s="136"/>
      <c r="JKW21" s="136"/>
      <c r="JKX21" s="136"/>
      <c r="JKY21" s="136"/>
      <c r="JKZ21" s="136"/>
      <c r="JLA21" s="136"/>
      <c r="JLB21" s="136"/>
      <c r="JLC21" s="136"/>
      <c r="JLD21" s="136"/>
      <c r="JLE21" s="136"/>
      <c r="JLF21" s="136"/>
      <c r="JLG21" s="136"/>
      <c r="JLH21" s="136"/>
      <c r="JLI21" s="136"/>
      <c r="JLJ21" s="136"/>
      <c r="JLK21" s="136"/>
      <c r="JLL21" s="136"/>
      <c r="JLM21" s="136"/>
      <c r="JLN21" s="136"/>
      <c r="JLO21" s="136"/>
      <c r="JLP21" s="136"/>
      <c r="JLQ21" s="136"/>
      <c r="JLR21" s="136"/>
      <c r="JLS21" s="136"/>
      <c r="JLT21" s="136"/>
      <c r="JLU21" s="136"/>
      <c r="JLV21" s="136"/>
      <c r="JLW21" s="136"/>
      <c r="JLX21" s="136"/>
      <c r="JLY21" s="136"/>
      <c r="JLZ21" s="136"/>
      <c r="JMA21" s="136"/>
      <c r="JMB21" s="136"/>
      <c r="JMC21" s="136"/>
      <c r="JMD21" s="136"/>
      <c r="JME21" s="136"/>
      <c r="JMF21" s="136"/>
      <c r="JMG21" s="136"/>
      <c r="JMH21" s="136"/>
      <c r="JMI21" s="136"/>
      <c r="JMJ21" s="136"/>
      <c r="JMK21" s="136"/>
      <c r="JML21" s="136"/>
      <c r="JMM21" s="136"/>
      <c r="JMN21" s="136"/>
      <c r="JMO21" s="136"/>
      <c r="JMP21" s="136"/>
      <c r="JMQ21" s="136"/>
      <c r="JMR21" s="136"/>
      <c r="JMS21" s="136"/>
      <c r="JMT21" s="136"/>
      <c r="JMU21" s="136"/>
      <c r="JMV21" s="136"/>
      <c r="JMW21" s="136"/>
      <c r="JMX21" s="136"/>
      <c r="JMY21" s="136"/>
      <c r="JMZ21" s="136"/>
      <c r="JNA21" s="136"/>
      <c r="JNB21" s="136"/>
      <c r="JNC21" s="136"/>
      <c r="JND21" s="136"/>
      <c r="JNE21" s="136"/>
      <c r="JNF21" s="136"/>
      <c r="JNG21" s="136"/>
      <c r="JNH21" s="136"/>
      <c r="JNI21" s="136"/>
      <c r="JNJ21" s="136"/>
      <c r="JNK21" s="136"/>
      <c r="JNL21" s="136"/>
      <c r="JNM21" s="136"/>
      <c r="JNN21" s="136"/>
      <c r="JNO21" s="136"/>
      <c r="JNP21" s="136"/>
      <c r="JNQ21" s="136"/>
      <c r="JNR21" s="136"/>
      <c r="JNS21" s="136"/>
      <c r="JNT21" s="136"/>
      <c r="JNU21" s="136"/>
      <c r="JNV21" s="136"/>
      <c r="JNW21" s="136"/>
      <c r="JNX21" s="136"/>
      <c r="JNY21" s="136"/>
      <c r="JNZ21" s="136"/>
      <c r="JOA21" s="136"/>
      <c r="JOB21" s="136"/>
      <c r="JOC21" s="136"/>
      <c r="JOD21" s="136"/>
      <c r="JOE21" s="136"/>
      <c r="JOF21" s="136"/>
      <c r="JOG21" s="136"/>
      <c r="JOH21" s="136"/>
      <c r="JOI21" s="136"/>
      <c r="JOJ21" s="136"/>
      <c r="JOK21" s="136"/>
      <c r="JOL21" s="136"/>
      <c r="JOM21" s="136"/>
      <c r="JON21" s="136"/>
      <c r="JOO21" s="136"/>
      <c r="JOP21" s="136"/>
      <c r="JOQ21" s="136"/>
      <c r="JOR21" s="136"/>
      <c r="JOS21" s="136"/>
      <c r="JOT21" s="136"/>
      <c r="JOU21" s="136"/>
      <c r="JOV21" s="136"/>
      <c r="JOW21" s="136"/>
      <c r="JOX21" s="136"/>
      <c r="JOY21" s="136"/>
      <c r="JOZ21" s="136"/>
      <c r="JPA21" s="136"/>
      <c r="JPB21" s="136"/>
      <c r="JPC21" s="136"/>
      <c r="JPD21" s="136"/>
      <c r="JPE21" s="136"/>
      <c r="JPF21" s="136"/>
      <c r="JPG21" s="136"/>
      <c r="JPH21" s="136"/>
      <c r="JPI21" s="136"/>
      <c r="JPJ21" s="136"/>
      <c r="JPK21" s="136"/>
      <c r="JPL21" s="136"/>
      <c r="JPM21" s="136"/>
      <c r="JPN21" s="136"/>
      <c r="JPO21" s="136"/>
      <c r="JPP21" s="136"/>
      <c r="JPQ21" s="136"/>
      <c r="JPR21" s="136"/>
      <c r="JPS21" s="136"/>
      <c r="JPT21" s="136"/>
      <c r="JPU21" s="136"/>
      <c r="JPV21" s="136"/>
      <c r="JPW21" s="136"/>
      <c r="JPX21" s="136"/>
      <c r="JPY21" s="136"/>
      <c r="JPZ21" s="136"/>
      <c r="JQA21" s="136"/>
      <c r="JQB21" s="136"/>
      <c r="JQC21" s="136"/>
      <c r="JQD21" s="136"/>
      <c r="JQE21" s="136"/>
      <c r="JQF21" s="136"/>
      <c r="JQG21" s="136"/>
      <c r="JQH21" s="136"/>
      <c r="JQI21" s="136"/>
      <c r="JQJ21" s="136"/>
      <c r="JQK21" s="136"/>
      <c r="JQL21" s="136"/>
      <c r="JQM21" s="136"/>
      <c r="JQN21" s="136"/>
      <c r="JQO21" s="136"/>
      <c r="JQP21" s="136"/>
      <c r="JQQ21" s="136"/>
      <c r="JQR21" s="136"/>
      <c r="JQS21" s="136"/>
      <c r="JQT21" s="136"/>
      <c r="JQU21" s="136"/>
      <c r="JQV21" s="136"/>
      <c r="JQW21" s="136"/>
      <c r="JQX21" s="136"/>
      <c r="JQY21" s="136"/>
      <c r="JQZ21" s="136"/>
      <c r="JRA21" s="136"/>
      <c r="JRB21" s="136"/>
      <c r="JRC21" s="136"/>
      <c r="JRD21" s="136"/>
      <c r="JRE21" s="136"/>
      <c r="JRF21" s="136"/>
      <c r="JRG21" s="136"/>
      <c r="JRH21" s="136"/>
      <c r="JRI21" s="136"/>
      <c r="JRJ21" s="136"/>
      <c r="JRK21" s="136"/>
      <c r="JRL21" s="136"/>
      <c r="JRM21" s="136"/>
      <c r="JRN21" s="136"/>
      <c r="JRO21" s="136"/>
      <c r="JRP21" s="136"/>
      <c r="JRQ21" s="136"/>
      <c r="JRR21" s="136"/>
      <c r="JRS21" s="136"/>
      <c r="JRT21" s="136"/>
      <c r="JRU21" s="136"/>
      <c r="JRV21" s="136"/>
      <c r="JRW21" s="136"/>
      <c r="JRX21" s="136"/>
      <c r="JRY21" s="136"/>
      <c r="JRZ21" s="136"/>
      <c r="JSA21" s="136"/>
      <c r="JSB21" s="136"/>
      <c r="JSC21" s="136"/>
      <c r="JSD21" s="136"/>
      <c r="JSE21" s="136"/>
      <c r="JSF21" s="136"/>
      <c r="JSG21" s="136"/>
      <c r="JSH21" s="136"/>
      <c r="JSI21" s="136"/>
      <c r="JSJ21" s="136"/>
      <c r="JSK21" s="136"/>
      <c r="JSL21" s="136"/>
      <c r="JSM21" s="136"/>
      <c r="JSN21" s="136"/>
      <c r="JSO21" s="136"/>
      <c r="JSP21" s="136"/>
      <c r="JSQ21" s="136"/>
      <c r="JSR21" s="136"/>
      <c r="JSS21" s="136"/>
      <c r="JST21" s="136"/>
      <c r="JSU21" s="136"/>
      <c r="JSV21" s="136"/>
      <c r="JSW21" s="136"/>
      <c r="JSX21" s="136"/>
      <c r="JSY21" s="136"/>
      <c r="JSZ21" s="136"/>
      <c r="JTA21" s="136"/>
      <c r="JTB21" s="136"/>
      <c r="JTC21" s="136"/>
      <c r="JTD21" s="136"/>
      <c r="JTE21" s="136"/>
      <c r="JTF21" s="136"/>
      <c r="JTG21" s="136"/>
      <c r="JTH21" s="136"/>
      <c r="JTI21" s="136"/>
      <c r="JTJ21" s="136"/>
      <c r="JTK21" s="136"/>
      <c r="JTL21" s="136"/>
      <c r="JTM21" s="136"/>
      <c r="JTN21" s="136"/>
      <c r="JTO21" s="136"/>
      <c r="JTP21" s="136"/>
      <c r="JTQ21" s="136"/>
      <c r="JTR21" s="136"/>
      <c r="JTS21" s="136"/>
      <c r="JTT21" s="136"/>
      <c r="JTU21" s="136"/>
      <c r="JTV21" s="136"/>
      <c r="JTW21" s="136"/>
      <c r="JTX21" s="136"/>
      <c r="JTY21" s="136"/>
      <c r="JTZ21" s="136"/>
      <c r="JUA21" s="136"/>
      <c r="JUB21" s="136"/>
      <c r="JUC21" s="136"/>
      <c r="JUD21" s="136"/>
      <c r="JUE21" s="136"/>
      <c r="JUF21" s="136"/>
      <c r="JUG21" s="136"/>
      <c r="JUH21" s="136"/>
      <c r="JUI21" s="136"/>
      <c r="JUJ21" s="136"/>
      <c r="JUK21" s="136"/>
      <c r="JUL21" s="136"/>
      <c r="JUM21" s="136"/>
      <c r="JUN21" s="136"/>
      <c r="JUO21" s="136"/>
      <c r="JUP21" s="136"/>
      <c r="JUQ21" s="136"/>
      <c r="JUR21" s="136"/>
      <c r="JUS21" s="136"/>
      <c r="JUT21" s="136"/>
      <c r="JUU21" s="136"/>
      <c r="JUV21" s="136"/>
      <c r="JUW21" s="136"/>
      <c r="JUX21" s="136"/>
      <c r="JUY21" s="136"/>
      <c r="JUZ21" s="136"/>
      <c r="JVA21" s="136"/>
      <c r="JVB21" s="136"/>
      <c r="JVC21" s="136"/>
      <c r="JVD21" s="136"/>
      <c r="JVE21" s="136"/>
      <c r="JVF21" s="136"/>
      <c r="JVG21" s="136"/>
      <c r="JVH21" s="136"/>
      <c r="JVI21" s="136"/>
      <c r="JVJ21" s="136"/>
      <c r="JVK21" s="136"/>
      <c r="JVL21" s="136"/>
      <c r="JVM21" s="136"/>
      <c r="JVN21" s="136"/>
      <c r="JVO21" s="136"/>
      <c r="JVP21" s="136"/>
      <c r="JVQ21" s="136"/>
      <c r="JVR21" s="136"/>
      <c r="JVS21" s="136"/>
      <c r="JVT21" s="136"/>
      <c r="JVU21" s="136"/>
      <c r="JVV21" s="136"/>
      <c r="JVW21" s="136"/>
      <c r="JVX21" s="136"/>
      <c r="JVY21" s="136"/>
      <c r="JVZ21" s="136"/>
      <c r="JWA21" s="136"/>
      <c r="JWB21" s="136"/>
      <c r="JWC21" s="136"/>
      <c r="JWD21" s="136"/>
      <c r="JWE21" s="136"/>
      <c r="JWF21" s="136"/>
      <c r="JWG21" s="136"/>
      <c r="JWH21" s="136"/>
      <c r="JWI21" s="136"/>
      <c r="JWJ21" s="136"/>
      <c r="JWK21" s="136"/>
      <c r="JWL21" s="136"/>
      <c r="JWM21" s="136"/>
      <c r="JWN21" s="136"/>
      <c r="JWO21" s="136"/>
      <c r="JWP21" s="136"/>
      <c r="JWQ21" s="136"/>
      <c r="JWR21" s="136"/>
      <c r="JWS21" s="136"/>
      <c r="JWT21" s="136"/>
      <c r="JWU21" s="136"/>
      <c r="JWV21" s="136"/>
      <c r="JWW21" s="136"/>
      <c r="JWX21" s="136"/>
      <c r="JWY21" s="136"/>
      <c r="JWZ21" s="136"/>
      <c r="JXA21" s="136"/>
      <c r="JXB21" s="136"/>
      <c r="JXC21" s="136"/>
      <c r="JXD21" s="136"/>
      <c r="JXE21" s="136"/>
      <c r="JXF21" s="136"/>
      <c r="JXG21" s="136"/>
      <c r="JXH21" s="136"/>
      <c r="JXI21" s="136"/>
      <c r="JXJ21" s="136"/>
      <c r="JXK21" s="136"/>
      <c r="JXL21" s="136"/>
      <c r="JXM21" s="136"/>
      <c r="JXN21" s="136"/>
      <c r="JXO21" s="136"/>
      <c r="JXP21" s="136"/>
      <c r="JXQ21" s="136"/>
      <c r="JXR21" s="136"/>
      <c r="JXS21" s="136"/>
      <c r="JXT21" s="136"/>
      <c r="JXU21" s="136"/>
      <c r="JXV21" s="136"/>
      <c r="JXW21" s="136"/>
      <c r="JXX21" s="136"/>
      <c r="JXY21" s="136"/>
      <c r="JXZ21" s="136"/>
      <c r="JYA21" s="136"/>
      <c r="JYB21" s="136"/>
      <c r="JYC21" s="136"/>
      <c r="JYD21" s="136"/>
      <c r="JYE21" s="136"/>
      <c r="JYF21" s="136"/>
      <c r="JYG21" s="136"/>
      <c r="JYH21" s="136"/>
      <c r="JYI21" s="136"/>
      <c r="JYJ21" s="136"/>
      <c r="JYK21" s="136"/>
      <c r="JYL21" s="136"/>
      <c r="JYM21" s="136"/>
      <c r="JYN21" s="136"/>
      <c r="JYO21" s="136"/>
      <c r="JYP21" s="136"/>
      <c r="JYQ21" s="136"/>
      <c r="JYR21" s="136"/>
      <c r="JYS21" s="136"/>
      <c r="JYT21" s="136"/>
      <c r="JYU21" s="136"/>
      <c r="JYV21" s="136"/>
      <c r="JYW21" s="136"/>
      <c r="JYX21" s="136"/>
      <c r="JYY21" s="136"/>
      <c r="JYZ21" s="136"/>
      <c r="JZA21" s="136"/>
      <c r="JZB21" s="136"/>
      <c r="JZC21" s="136"/>
      <c r="JZD21" s="136"/>
      <c r="JZE21" s="136"/>
      <c r="JZF21" s="136"/>
      <c r="JZG21" s="136"/>
      <c r="JZH21" s="136"/>
      <c r="JZI21" s="136"/>
      <c r="JZJ21" s="136"/>
      <c r="JZK21" s="136"/>
      <c r="JZL21" s="136"/>
      <c r="JZM21" s="136"/>
      <c r="JZN21" s="136"/>
      <c r="JZO21" s="136"/>
      <c r="JZP21" s="136"/>
      <c r="JZQ21" s="136"/>
      <c r="JZR21" s="136"/>
      <c r="JZS21" s="136"/>
      <c r="JZT21" s="136"/>
      <c r="JZU21" s="136"/>
      <c r="JZV21" s="136"/>
      <c r="JZW21" s="136"/>
      <c r="JZX21" s="136"/>
      <c r="JZY21" s="136"/>
      <c r="JZZ21" s="136"/>
      <c r="KAA21" s="136"/>
      <c r="KAB21" s="136"/>
      <c r="KAC21" s="136"/>
      <c r="KAD21" s="136"/>
      <c r="KAE21" s="136"/>
      <c r="KAF21" s="136"/>
      <c r="KAG21" s="136"/>
      <c r="KAH21" s="136"/>
      <c r="KAI21" s="136"/>
      <c r="KAJ21" s="136"/>
      <c r="KAK21" s="136"/>
      <c r="KAL21" s="136"/>
      <c r="KAM21" s="136"/>
      <c r="KAN21" s="136"/>
      <c r="KAO21" s="136"/>
      <c r="KAP21" s="136"/>
      <c r="KAQ21" s="136"/>
      <c r="KAR21" s="136"/>
      <c r="KAS21" s="136"/>
      <c r="KAT21" s="136"/>
      <c r="KAU21" s="136"/>
      <c r="KAV21" s="136"/>
      <c r="KAW21" s="136"/>
      <c r="KAX21" s="136"/>
      <c r="KAY21" s="136"/>
      <c r="KAZ21" s="136"/>
      <c r="KBA21" s="136"/>
      <c r="KBB21" s="136"/>
      <c r="KBC21" s="136"/>
      <c r="KBD21" s="136"/>
      <c r="KBE21" s="136"/>
      <c r="KBF21" s="136"/>
      <c r="KBG21" s="136"/>
      <c r="KBH21" s="136"/>
      <c r="KBI21" s="136"/>
      <c r="KBJ21" s="136"/>
      <c r="KBK21" s="136"/>
      <c r="KBL21" s="136"/>
      <c r="KBM21" s="136"/>
      <c r="KBN21" s="136"/>
      <c r="KBO21" s="136"/>
      <c r="KBP21" s="136"/>
      <c r="KBQ21" s="136"/>
      <c r="KBR21" s="136"/>
      <c r="KBS21" s="136"/>
      <c r="KBT21" s="136"/>
      <c r="KBU21" s="136"/>
      <c r="KBV21" s="136"/>
      <c r="KBW21" s="136"/>
      <c r="KBX21" s="136"/>
      <c r="KBY21" s="136"/>
      <c r="KBZ21" s="136"/>
      <c r="KCA21" s="136"/>
      <c r="KCB21" s="136"/>
      <c r="KCC21" s="136"/>
      <c r="KCD21" s="136"/>
      <c r="KCE21" s="136"/>
      <c r="KCF21" s="136"/>
      <c r="KCG21" s="136"/>
      <c r="KCH21" s="136"/>
      <c r="KCI21" s="136"/>
      <c r="KCJ21" s="136"/>
      <c r="KCK21" s="136"/>
      <c r="KCL21" s="136"/>
      <c r="KCM21" s="136"/>
      <c r="KCN21" s="136"/>
      <c r="KCO21" s="136"/>
      <c r="KCP21" s="136"/>
      <c r="KCQ21" s="136"/>
      <c r="KCR21" s="136"/>
      <c r="KCS21" s="136"/>
      <c r="KCT21" s="136"/>
      <c r="KCU21" s="136"/>
      <c r="KCV21" s="136"/>
      <c r="KCW21" s="136"/>
      <c r="KCX21" s="136"/>
      <c r="KCY21" s="136"/>
      <c r="KCZ21" s="136"/>
      <c r="KDA21" s="136"/>
      <c r="KDB21" s="136"/>
      <c r="KDC21" s="136"/>
      <c r="KDD21" s="136"/>
      <c r="KDE21" s="136"/>
      <c r="KDF21" s="136"/>
      <c r="KDG21" s="136"/>
      <c r="KDH21" s="136"/>
      <c r="KDI21" s="136"/>
      <c r="KDJ21" s="136"/>
      <c r="KDK21" s="136"/>
      <c r="KDL21" s="136"/>
      <c r="KDM21" s="136"/>
      <c r="KDN21" s="136"/>
      <c r="KDO21" s="136"/>
      <c r="KDP21" s="136"/>
      <c r="KDQ21" s="136"/>
      <c r="KDR21" s="136"/>
      <c r="KDS21" s="136"/>
      <c r="KDT21" s="136"/>
      <c r="KDU21" s="136"/>
      <c r="KDV21" s="136"/>
      <c r="KDW21" s="136"/>
      <c r="KDX21" s="136"/>
      <c r="KDY21" s="136"/>
      <c r="KDZ21" s="136"/>
      <c r="KEA21" s="136"/>
      <c r="KEB21" s="136"/>
      <c r="KEC21" s="136"/>
      <c r="KED21" s="136"/>
      <c r="KEE21" s="136"/>
      <c r="KEF21" s="136"/>
      <c r="KEG21" s="136"/>
      <c r="KEH21" s="136"/>
      <c r="KEI21" s="136"/>
      <c r="KEJ21" s="136"/>
      <c r="KEK21" s="136"/>
      <c r="KEL21" s="136"/>
      <c r="KEM21" s="136"/>
      <c r="KEN21" s="136"/>
      <c r="KEO21" s="136"/>
      <c r="KEP21" s="136"/>
      <c r="KEQ21" s="136"/>
      <c r="KER21" s="136"/>
      <c r="KES21" s="136"/>
      <c r="KET21" s="136"/>
      <c r="KEU21" s="136"/>
      <c r="KEV21" s="136"/>
      <c r="KEW21" s="136"/>
      <c r="KEX21" s="136"/>
      <c r="KEY21" s="136"/>
      <c r="KEZ21" s="136"/>
      <c r="KFA21" s="136"/>
      <c r="KFB21" s="136"/>
      <c r="KFC21" s="136"/>
      <c r="KFD21" s="136"/>
      <c r="KFE21" s="136"/>
      <c r="KFF21" s="136"/>
      <c r="KFG21" s="136"/>
      <c r="KFH21" s="136"/>
      <c r="KFI21" s="136"/>
      <c r="KFJ21" s="136"/>
      <c r="KFK21" s="136"/>
      <c r="KFL21" s="136"/>
      <c r="KFM21" s="136"/>
      <c r="KFN21" s="136"/>
      <c r="KFO21" s="136"/>
      <c r="KFP21" s="136"/>
      <c r="KFQ21" s="136"/>
      <c r="KFR21" s="136"/>
      <c r="KFS21" s="136"/>
      <c r="KFT21" s="136"/>
      <c r="KFU21" s="136"/>
      <c r="KFV21" s="136"/>
      <c r="KFW21" s="136"/>
      <c r="KFX21" s="136"/>
      <c r="KFY21" s="136"/>
      <c r="KFZ21" s="136"/>
      <c r="KGA21" s="136"/>
      <c r="KGB21" s="136"/>
      <c r="KGC21" s="136"/>
      <c r="KGD21" s="136"/>
      <c r="KGE21" s="136"/>
      <c r="KGF21" s="136"/>
      <c r="KGG21" s="136"/>
      <c r="KGH21" s="136"/>
      <c r="KGI21" s="136"/>
      <c r="KGJ21" s="136"/>
      <c r="KGK21" s="136"/>
      <c r="KGL21" s="136"/>
      <c r="KGM21" s="136"/>
      <c r="KGN21" s="136"/>
      <c r="KGO21" s="136"/>
      <c r="KGP21" s="136"/>
      <c r="KGQ21" s="136"/>
      <c r="KGR21" s="136"/>
      <c r="KGS21" s="136"/>
      <c r="KGT21" s="136"/>
      <c r="KGU21" s="136"/>
      <c r="KGV21" s="136"/>
      <c r="KGW21" s="136"/>
      <c r="KGX21" s="136"/>
      <c r="KGY21" s="136"/>
      <c r="KGZ21" s="136"/>
      <c r="KHA21" s="136"/>
      <c r="KHB21" s="136"/>
      <c r="KHC21" s="136"/>
      <c r="KHD21" s="136"/>
      <c r="KHE21" s="136"/>
      <c r="KHF21" s="136"/>
      <c r="KHG21" s="136"/>
      <c r="KHH21" s="136"/>
      <c r="KHI21" s="136"/>
      <c r="KHJ21" s="136"/>
      <c r="KHK21" s="136"/>
      <c r="KHL21" s="136"/>
      <c r="KHM21" s="136"/>
      <c r="KHN21" s="136"/>
      <c r="KHO21" s="136"/>
      <c r="KHP21" s="136"/>
      <c r="KHQ21" s="136"/>
      <c r="KHR21" s="136"/>
      <c r="KHS21" s="136"/>
      <c r="KHT21" s="136"/>
      <c r="KHU21" s="136"/>
      <c r="KHV21" s="136"/>
      <c r="KHW21" s="136"/>
      <c r="KHX21" s="136"/>
      <c r="KHY21" s="136"/>
      <c r="KHZ21" s="136"/>
      <c r="KIA21" s="136"/>
      <c r="KIB21" s="136"/>
      <c r="KIC21" s="136"/>
      <c r="KID21" s="136"/>
      <c r="KIE21" s="136"/>
      <c r="KIF21" s="136"/>
      <c r="KIG21" s="136"/>
      <c r="KIH21" s="136"/>
      <c r="KII21" s="136"/>
      <c r="KIJ21" s="136"/>
      <c r="KIK21" s="136"/>
      <c r="KIL21" s="136"/>
      <c r="KIM21" s="136"/>
      <c r="KIN21" s="136"/>
      <c r="KIO21" s="136"/>
      <c r="KIP21" s="136"/>
      <c r="KIQ21" s="136"/>
      <c r="KIR21" s="136"/>
      <c r="KIS21" s="136"/>
      <c r="KIT21" s="136"/>
      <c r="KIU21" s="136"/>
      <c r="KIV21" s="136"/>
      <c r="KIW21" s="136"/>
      <c r="KIX21" s="136"/>
      <c r="KIY21" s="136"/>
      <c r="KIZ21" s="136"/>
      <c r="KJA21" s="136"/>
      <c r="KJB21" s="136"/>
      <c r="KJC21" s="136"/>
      <c r="KJD21" s="136"/>
      <c r="KJE21" s="136"/>
      <c r="KJF21" s="136"/>
      <c r="KJG21" s="136"/>
      <c r="KJH21" s="136"/>
      <c r="KJI21" s="136"/>
      <c r="KJJ21" s="136"/>
      <c r="KJK21" s="136"/>
      <c r="KJL21" s="136"/>
      <c r="KJM21" s="136"/>
      <c r="KJN21" s="136"/>
      <c r="KJO21" s="136"/>
      <c r="KJP21" s="136"/>
      <c r="KJQ21" s="136"/>
      <c r="KJR21" s="136"/>
      <c r="KJS21" s="136"/>
      <c r="KJT21" s="136"/>
      <c r="KJU21" s="136"/>
      <c r="KJV21" s="136"/>
      <c r="KJW21" s="136"/>
      <c r="KJX21" s="136"/>
      <c r="KJY21" s="136"/>
      <c r="KJZ21" s="136"/>
      <c r="KKA21" s="136"/>
      <c r="KKB21" s="136"/>
      <c r="KKC21" s="136"/>
      <c r="KKD21" s="136"/>
      <c r="KKE21" s="136"/>
      <c r="KKF21" s="136"/>
      <c r="KKG21" s="136"/>
      <c r="KKH21" s="136"/>
      <c r="KKI21" s="136"/>
      <c r="KKJ21" s="136"/>
      <c r="KKK21" s="136"/>
      <c r="KKL21" s="136"/>
      <c r="KKM21" s="136"/>
      <c r="KKN21" s="136"/>
      <c r="KKO21" s="136"/>
      <c r="KKP21" s="136"/>
      <c r="KKQ21" s="136"/>
      <c r="KKR21" s="136"/>
      <c r="KKS21" s="136"/>
      <c r="KKT21" s="136"/>
      <c r="KKU21" s="136"/>
      <c r="KKV21" s="136"/>
      <c r="KKW21" s="136"/>
      <c r="KKX21" s="136"/>
      <c r="KKY21" s="136"/>
      <c r="KKZ21" s="136"/>
      <c r="KLA21" s="136"/>
      <c r="KLB21" s="136"/>
      <c r="KLC21" s="136"/>
      <c r="KLD21" s="136"/>
      <c r="KLE21" s="136"/>
      <c r="KLF21" s="136"/>
      <c r="KLG21" s="136"/>
      <c r="KLH21" s="136"/>
      <c r="KLI21" s="136"/>
      <c r="KLJ21" s="136"/>
      <c r="KLK21" s="136"/>
      <c r="KLL21" s="136"/>
      <c r="KLM21" s="136"/>
      <c r="KLN21" s="136"/>
      <c r="KLO21" s="136"/>
      <c r="KLP21" s="136"/>
      <c r="KLQ21" s="136"/>
      <c r="KLR21" s="136"/>
      <c r="KLS21" s="136"/>
      <c r="KLT21" s="136"/>
      <c r="KLU21" s="136"/>
      <c r="KLV21" s="136"/>
      <c r="KLW21" s="136"/>
      <c r="KLX21" s="136"/>
      <c r="KLY21" s="136"/>
      <c r="KLZ21" s="136"/>
      <c r="KMA21" s="136"/>
      <c r="KMB21" s="136"/>
      <c r="KMC21" s="136"/>
      <c r="KMD21" s="136"/>
      <c r="KME21" s="136"/>
      <c r="KMF21" s="136"/>
      <c r="KMG21" s="136"/>
      <c r="KMH21" s="136"/>
      <c r="KMI21" s="136"/>
      <c r="KMJ21" s="136"/>
      <c r="KMK21" s="136"/>
      <c r="KML21" s="136"/>
      <c r="KMM21" s="136"/>
      <c r="KMN21" s="136"/>
      <c r="KMO21" s="136"/>
      <c r="KMP21" s="136"/>
      <c r="KMQ21" s="136"/>
      <c r="KMR21" s="136"/>
      <c r="KMS21" s="136"/>
      <c r="KMT21" s="136"/>
      <c r="KMU21" s="136"/>
      <c r="KMV21" s="136"/>
      <c r="KMW21" s="136"/>
      <c r="KMX21" s="136"/>
      <c r="KMY21" s="136"/>
      <c r="KMZ21" s="136"/>
      <c r="KNA21" s="136"/>
      <c r="KNB21" s="136"/>
      <c r="KNC21" s="136"/>
      <c r="KND21" s="136"/>
      <c r="KNE21" s="136"/>
      <c r="KNF21" s="136"/>
      <c r="KNG21" s="136"/>
      <c r="KNH21" s="136"/>
      <c r="KNI21" s="136"/>
      <c r="KNJ21" s="136"/>
      <c r="KNK21" s="136"/>
      <c r="KNL21" s="136"/>
      <c r="KNM21" s="136"/>
      <c r="KNN21" s="136"/>
      <c r="KNO21" s="136"/>
      <c r="KNP21" s="136"/>
      <c r="KNQ21" s="136"/>
      <c r="KNR21" s="136"/>
      <c r="KNS21" s="136"/>
      <c r="KNT21" s="136"/>
      <c r="KNU21" s="136"/>
      <c r="KNV21" s="136"/>
      <c r="KNW21" s="136"/>
      <c r="KNX21" s="136"/>
      <c r="KNY21" s="136"/>
      <c r="KNZ21" s="136"/>
      <c r="KOA21" s="136"/>
      <c r="KOB21" s="136"/>
      <c r="KOC21" s="136"/>
      <c r="KOD21" s="136"/>
      <c r="KOE21" s="136"/>
      <c r="KOF21" s="136"/>
      <c r="KOG21" s="136"/>
      <c r="KOH21" s="136"/>
      <c r="KOI21" s="136"/>
      <c r="KOJ21" s="136"/>
      <c r="KOK21" s="136"/>
      <c r="KOL21" s="136"/>
      <c r="KOM21" s="136"/>
      <c r="KON21" s="136"/>
      <c r="KOO21" s="136"/>
      <c r="KOP21" s="136"/>
      <c r="KOQ21" s="136"/>
      <c r="KOR21" s="136"/>
      <c r="KOS21" s="136"/>
      <c r="KOT21" s="136"/>
      <c r="KOU21" s="136"/>
      <c r="KOV21" s="136"/>
      <c r="KOW21" s="136"/>
      <c r="KOX21" s="136"/>
      <c r="KOY21" s="136"/>
      <c r="KOZ21" s="136"/>
      <c r="KPA21" s="136"/>
      <c r="KPB21" s="136"/>
      <c r="KPC21" s="136"/>
      <c r="KPD21" s="136"/>
      <c r="KPE21" s="136"/>
      <c r="KPF21" s="136"/>
      <c r="KPG21" s="136"/>
      <c r="KPH21" s="136"/>
      <c r="KPI21" s="136"/>
      <c r="KPJ21" s="136"/>
      <c r="KPK21" s="136"/>
      <c r="KPL21" s="136"/>
      <c r="KPM21" s="136"/>
      <c r="KPN21" s="136"/>
      <c r="KPO21" s="136"/>
      <c r="KPP21" s="136"/>
      <c r="KPQ21" s="136"/>
      <c r="KPR21" s="136"/>
      <c r="KPS21" s="136"/>
      <c r="KPT21" s="136"/>
      <c r="KPU21" s="136"/>
      <c r="KPV21" s="136"/>
      <c r="KPW21" s="136"/>
      <c r="KPX21" s="136"/>
      <c r="KPY21" s="136"/>
      <c r="KPZ21" s="136"/>
      <c r="KQA21" s="136"/>
      <c r="KQB21" s="136"/>
      <c r="KQC21" s="136"/>
      <c r="KQD21" s="136"/>
      <c r="KQE21" s="136"/>
      <c r="KQF21" s="136"/>
      <c r="KQG21" s="136"/>
      <c r="KQH21" s="136"/>
      <c r="KQI21" s="136"/>
      <c r="KQJ21" s="136"/>
      <c r="KQK21" s="136"/>
      <c r="KQL21" s="136"/>
      <c r="KQM21" s="136"/>
      <c r="KQN21" s="136"/>
      <c r="KQO21" s="136"/>
      <c r="KQP21" s="136"/>
      <c r="KQQ21" s="136"/>
      <c r="KQR21" s="136"/>
      <c r="KQS21" s="136"/>
      <c r="KQT21" s="136"/>
      <c r="KQU21" s="136"/>
      <c r="KQV21" s="136"/>
      <c r="KQW21" s="136"/>
      <c r="KQX21" s="136"/>
      <c r="KQY21" s="136"/>
      <c r="KQZ21" s="136"/>
      <c r="KRA21" s="136"/>
      <c r="KRB21" s="136"/>
      <c r="KRC21" s="136"/>
      <c r="KRD21" s="136"/>
      <c r="KRE21" s="136"/>
      <c r="KRF21" s="136"/>
      <c r="KRG21" s="136"/>
      <c r="KRH21" s="136"/>
      <c r="KRI21" s="136"/>
      <c r="KRJ21" s="136"/>
      <c r="KRK21" s="136"/>
      <c r="KRL21" s="136"/>
      <c r="KRM21" s="136"/>
      <c r="KRN21" s="136"/>
      <c r="KRO21" s="136"/>
      <c r="KRP21" s="136"/>
      <c r="KRQ21" s="136"/>
      <c r="KRR21" s="136"/>
      <c r="KRS21" s="136"/>
      <c r="KRT21" s="136"/>
      <c r="KRU21" s="136"/>
      <c r="KRV21" s="136"/>
      <c r="KRW21" s="136"/>
      <c r="KRX21" s="136"/>
      <c r="KRY21" s="136"/>
      <c r="KRZ21" s="136"/>
      <c r="KSA21" s="136"/>
      <c r="KSB21" s="136"/>
      <c r="KSC21" s="136"/>
      <c r="KSD21" s="136"/>
      <c r="KSE21" s="136"/>
      <c r="KSF21" s="136"/>
      <c r="KSG21" s="136"/>
      <c r="KSH21" s="136"/>
      <c r="KSI21" s="136"/>
      <c r="KSJ21" s="136"/>
      <c r="KSK21" s="136"/>
      <c r="KSL21" s="136"/>
      <c r="KSM21" s="136"/>
      <c r="KSN21" s="136"/>
      <c r="KSO21" s="136"/>
      <c r="KSP21" s="136"/>
      <c r="KSQ21" s="136"/>
      <c r="KSR21" s="136"/>
      <c r="KSS21" s="136"/>
      <c r="KST21" s="136"/>
      <c r="KSU21" s="136"/>
      <c r="KSV21" s="136"/>
      <c r="KSW21" s="136"/>
      <c r="KSX21" s="136"/>
      <c r="KSY21" s="136"/>
      <c r="KSZ21" s="136"/>
      <c r="KTA21" s="136"/>
      <c r="KTB21" s="136"/>
      <c r="KTC21" s="136"/>
      <c r="KTD21" s="136"/>
      <c r="KTE21" s="136"/>
      <c r="KTF21" s="136"/>
      <c r="KTG21" s="136"/>
      <c r="KTH21" s="136"/>
      <c r="KTI21" s="136"/>
      <c r="KTJ21" s="136"/>
      <c r="KTK21" s="136"/>
      <c r="KTL21" s="136"/>
      <c r="KTM21" s="136"/>
      <c r="KTN21" s="136"/>
      <c r="KTO21" s="136"/>
      <c r="KTP21" s="136"/>
      <c r="KTQ21" s="136"/>
      <c r="KTR21" s="136"/>
      <c r="KTS21" s="136"/>
      <c r="KTT21" s="136"/>
      <c r="KTU21" s="136"/>
      <c r="KTV21" s="136"/>
      <c r="KTW21" s="136"/>
      <c r="KTX21" s="136"/>
      <c r="KTY21" s="136"/>
      <c r="KTZ21" s="136"/>
      <c r="KUA21" s="136"/>
      <c r="KUB21" s="136"/>
      <c r="KUC21" s="136"/>
      <c r="KUD21" s="136"/>
      <c r="KUE21" s="136"/>
      <c r="KUF21" s="136"/>
      <c r="KUG21" s="136"/>
      <c r="KUH21" s="136"/>
      <c r="KUI21" s="136"/>
      <c r="KUJ21" s="136"/>
      <c r="KUK21" s="136"/>
      <c r="KUL21" s="136"/>
      <c r="KUM21" s="136"/>
      <c r="KUN21" s="136"/>
      <c r="KUO21" s="136"/>
      <c r="KUP21" s="136"/>
      <c r="KUQ21" s="136"/>
      <c r="KUR21" s="136"/>
      <c r="KUS21" s="136"/>
      <c r="KUT21" s="136"/>
      <c r="KUU21" s="136"/>
      <c r="KUV21" s="136"/>
      <c r="KUW21" s="136"/>
      <c r="KUX21" s="136"/>
      <c r="KUY21" s="136"/>
      <c r="KUZ21" s="136"/>
      <c r="KVA21" s="136"/>
      <c r="KVB21" s="136"/>
      <c r="KVC21" s="136"/>
      <c r="KVD21" s="136"/>
      <c r="KVE21" s="136"/>
      <c r="KVF21" s="136"/>
      <c r="KVG21" s="136"/>
      <c r="KVH21" s="136"/>
      <c r="KVI21" s="136"/>
      <c r="KVJ21" s="136"/>
      <c r="KVK21" s="136"/>
      <c r="KVL21" s="136"/>
      <c r="KVM21" s="136"/>
      <c r="KVN21" s="136"/>
      <c r="KVO21" s="136"/>
      <c r="KVP21" s="136"/>
      <c r="KVQ21" s="136"/>
      <c r="KVR21" s="136"/>
      <c r="KVS21" s="136"/>
      <c r="KVT21" s="136"/>
      <c r="KVU21" s="136"/>
      <c r="KVV21" s="136"/>
      <c r="KVW21" s="136"/>
      <c r="KVX21" s="136"/>
      <c r="KVY21" s="136"/>
      <c r="KVZ21" s="136"/>
      <c r="KWA21" s="136"/>
      <c r="KWB21" s="136"/>
      <c r="KWC21" s="136"/>
      <c r="KWD21" s="136"/>
      <c r="KWE21" s="136"/>
      <c r="KWF21" s="136"/>
      <c r="KWG21" s="136"/>
      <c r="KWH21" s="136"/>
      <c r="KWI21" s="136"/>
      <c r="KWJ21" s="136"/>
      <c r="KWK21" s="136"/>
      <c r="KWL21" s="136"/>
      <c r="KWM21" s="136"/>
      <c r="KWN21" s="136"/>
      <c r="KWO21" s="136"/>
      <c r="KWP21" s="136"/>
      <c r="KWQ21" s="136"/>
      <c r="KWR21" s="136"/>
      <c r="KWS21" s="136"/>
      <c r="KWT21" s="136"/>
      <c r="KWU21" s="136"/>
      <c r="KWV21" s="136"/>
      <c r="KWW21" s="136"/>
      <c r="KWX21" s="136"/>
      <c r="KWY21" s="136"/>
      <c r="KWZ21" s="136"/>
      <c r="KXA21" s="136"/>
      <c r="KXB21" s="136"/>
      <c r="KXC21" s="136"/>
      <c r="KXD21" s="136"/>
      <c r="KXE21" s="136"/>
      <c r="KXF21" s="136"/>
      <c r="KXG21" s="136"/>
      <c r="KXH21" s="136"/>
      <c r="KXI21" s="136"/>
      <c r="KXJ21" s="136"/>
      <c r="KXK21" s="136"/>
      <c r="KXL21" s="136"/>
      <c r="KXM21" s="136"/>
      <c r="KXN21" s="136"/>
      <c r="KXO21" s="136"/>
      <c r="KXP21" s="136"/>
      <c r="KXQ21" s="136"/>
      <c r="KXR21" s="136"/>
      <c r="KXS21" s="136"/>
      <c r="KXT21" s="136"/>
      <c r="KXU21" s="136"/>
      <c r="KXV21" s="136"/>
      <c r="KXW21" s="136"/>
      <c r="KXX21" s="136"/>
      <c r="KXY21" s="136"/>
      <c r="KXZ21" s="136"/>
      <c r="KYA21" s="136"/>
      <c r="KYB21" s="136"/>
      <c r="KYC21" s="136"/>
      <c r="KYD21" s="136"/>
      <c r="KYE21" s="136"/>
      <c r="KYF21" s="136"/>
      <c r="KYG21" s="136"/>
      <c r="KYH21" s="136"/>
      <c r="KYI21" s="136"/>
      <c r="KYJ21" s="136"/>
      <c r="KYK21" s="136"/>
      <c r="KYL21" s="136"/>
      <c r="KYM21" s="136"/>
      <c r="KYN21" s="136"/>
      <c r="KYO21" s="136"/>
      <c r="KYP21" s="136"/>
      <c r="KYQ21" s="136"/>
      <c r="KYR21" s="136"/>
      <c r="KYS21" s="136"/>
      <c r="KYT21" s="136"/>
      <c r="KYU21" s="136"/>
      <c r="KYV21" s="136"/>
      <c r="KYW21" s="136"/>
      <c r="KYX21" s="136"/>
      <c r="KYY21" s="136"/>
      <c r="KYZ21" s="136"/>
      <c r="KZA21" s="136"/>
      <c r="KZB21" s="136"/>
      <c r="KZC21" s="136"/>
      <c r="KZD21" s="136"/>
      <c r="KZE21" s="136"/>
      <c r="KZF21" s="136"/>
      <c r="KZG21" s="136"/>
      <c r="KZH21" s="136"/>
      <c r="KZI21" s="136"/>
      <c r="KZJ21" s="136"/>
      <c r="KZK21" s="136"/>
      <c r="KZL21" s="136"/>
      <c r="KZM21" s="136"/>
      <c r="KZN21" s="136"/>
      <c r="KZO21" s="136"/>
      <c r="KZP21" s="136"/>
      <c r="KZQ21" s="136"/>
      <c r="KZR21" s="136"/>
      <c r="KZS21" s="136"/>
      <c r="KZT21" s="136"/>
      <c r="KZU21" s="136"/>
      <c r="KZV21" s="136"/>
      <c r="KZW21" s="136"/>
      <c r="KZX21" s="136"/>
      <c r="KZY21" s="136"/>
      <c r="KZZ21" s="136"/>
      <c r="LAA21" s="136"/>
      <c r="LAB21" s="136"/>
      <c r="LAC21" s="136"/>
      <c r="LAD21" s="136"/>
      <c r="LAE21" s="136"/>
      <c r="LAF21" s="136"/>
      <c r="LAG21" s="136"/>
      <c r="LAH21" s="136"/>
      <c r="LAI21" s="136"/>
      <c r="LAJ21" s="136"/>
      <c r="LAK21" s="136"/>
      <c r="LAL21" s="136"/>
      <c r="LAM21" s="136"/>
      <c r="LAN21" s="136"/>
      <c r="LAO21" s="136"/>
      <c r="LAP21" s="136"/>
      <c r="LAQ21" s="136"/>
      <c r="LAR21" s="136"/>
      <c r="LAS21" s="136"/>
      <c r="LAT21" s="136"/>
      <c r="LAU21" s="136"/>
      <c r="LAV21" s="136"/>
      <c r="LAW21" s="136"/>
      <c r="LAX21" s="136"/>
      <c r="LAY21" s="136"/>
      <c r="LAZ21" s="136"/>
      <c r="LBA21" s="136"/>
      <c r="LBB21" s="136"/>
      <c r="LBC21" s="136"/>
      <c r="LBD21" s="136"/>
      <c r="LBE21" s="136"/>
      <c r="LBF21" s="136"/>
      <c r="LBG21" s="136"/>
      <c r="LBH21" s="136"/>
      <c r="LBI21" s="136"/>
      <c r="LBJ21" s="136"/>
      <c r="LBK21" s="136"/>
      <c r="LBL21" s="136"/>
      <c r="LBM21" s="136"/>
      <c r="LBN21" s="136"/>
      <c r="LBO21" s="136"/>
      <c r="LBP21" s="136"/>
      <c r="LBQ21" s="136"/>
      <c r="LBR21" s="136"/>
      <c r="LBS21" s="136"/>
      <c r="LBT21" s="136"/>
      <c r="LBU21" s="136"/>
      <c r="LBV21" s="136"/>
      <c r="LBW21" s="136"/>
      <c r="LBX21" s="136"/>
      <c r="LBY21" s="136"/>
      <c r="LBZ21" s="136"/>
      <c r="LCA21" s="136"/>
      <c r="LCB21" s="136"/>
      <c r="LCC21" s="136"/>
      <c r="LCD21" s="136"/>
      <c r="LCE21" s="136"/>
      <c r="LCF21" s="136"/>
      <c r="LCG21" s="136"/>
      <c r="LCH21" s="136"/>
      <c r="LCI21" s="136"/>
      <c r="LCJ21" s="136"/>
      <c r="LCK21" s="136"/>
      <c r="LCL21" s="136"/>
      <c r="LCM21" s="136"/>
      <c r="LCN21" s="136"/>
      <c r="LCO21" s="136"/>
      <c r="LCP21" s="136"/>
      <c r="LCQ21" s="136"/>
      <c r="LCR21" s="136"/>
      <c r="LCS21" s="136"/>
      <c r="LCT21" s="136"/>
      <c r="LCU21" s="136"/>
      <c r="LCV21" s="136"/>
      <c r="LCW21" s="136"/>
      <c r="LCX21" s="136"/>
      <c r="LCY21" s="136"/>
      <c r="LCZ21" s="136"/>
      <c r="LDA21" s="136"/>
      <c r="LDB21" s="136"/>
      <c r="LDC21" s="136"/>
      <c r="LDD21" s="136"/>
      <c r="LDE21" s="136"/>
      <c r="LDF21" s="136"/>
      <c r="LDG21" s="136"/>
      <c r="LDH21" s="136"/>
      <c r="LDI21" s="136"/>
      <c r="LDJ21" s="136"/>
      <c r="LDK21" s="136"/>
      <c r="LDL21" s="136"/>
      <c r="LDM21" s="136"/>
      <c r="LDN21" s="136"/>
      <c r="LDO21" s="136"/>
      <c r="LDP21" s="136"/>
      <c r="LDQ21" s="136"/>
      <c r="LDR21" s="136"/>
      <c r="LDS21" s="136"/>
      <c r="LDT21" s="136"/>
      <c r="LDU21" s="136"/>
      <c r="LDV21" s="136"/>
      <c r="LDW21" s="136"/>
      <c r="LDX21" s="136"/>
      <c r="LDY21" s="136"/>
      <c r="LDZ21" s="136"/>
      <c r="LEA21" s="136"/>
      <c r="LEB21" s="136"/>
      <c r="LEC21" s="136"/>
      <c r="LED21" s="136"/>
      <c r="LEE21" s="136"/>
      <c r="LEF21" s="136"/>
      <c r="LEG21" s="136"/>
      <c r="LEH21" s="136"/>
      <c r="LEI21" s="136"/>
      <c r="LEJ21" s="136"/>
      <c r="LEK21" s="136"/>
      <c r="LEL21" s="136"/>
      <c r="LEM21" s="136"/>
      <c r="LEN21" s="136"/>
      <c r="LEO21" s="136"/>
      <c r="LEP21" s="136"/>
      <c r="LEQ21" s="136"/>
      <c r="LER21" s="136"/>
      <c r="LES21" s="136"/>
      <c r="LET21" s="136"/>
      <c r="LEU21" s="136"/>
      <c r="LEV21" s="136"/>
      <c r="LEW21" s="136"/>
      <c r="LEX21" s="136"/>
      <c r="LEY21" s="136"/>
      <c r="LEZ21" s="136"/>
      <c r="LFA21" s="136"/>
      <c r="LFB21" s="136"/>
      <c r="LFC21" s="136"/>
      <c r="LFD21" s="136"/>
      <c r="LFE21" s="136"/>
      <c r="LFF21" s="136"/>
      <c r="LFG21" s="136"/>
      <c r="LFH21" s="136"/>
      <c r="LFI21" s="136"/>
      <c r="LFJ21" s="136"/>
      <c r="LFK21" s="136"/>
      <c r="LFL21" s="136"/>
      <c r="LFM21" s="136"/>
      <c r="LFN21" s="136"/>
      <c r="LFO21" s="136"/>
      <c r="LFP21" s="136"/>
      <c r="LFQ21" s="136"/>
      <c r="LFR21" s="136"/>
      <c r="LFS21" s="136"/>
      <c r="LFT21" s="136"/>
      <c r="LFU21" s="136"/>
      <c r="LFV21" s="136"/>
      <c r="LFW21" s="136"/>
      <c r="LFX21" s="136"/>
      <c r="LFY21" s="136"/>
      <c r="LFZ21" s="136"/>
      <c r="LGA21" s="136"/>
      <c r="LGB21" s="136"/>
      <c r="LGC21" s="136"/>
      <c r="LGD21" s="136"/>
      <c r="LGE21" s="136"/>
      <c r="LGF21" s="136"/>
      <c r="LGG21" s="136"/>
      <c r="LGH21" s="136"/>
      <c r="LGI21" s="136"/>
      <c r="LGJ21" s="136"/>
      <c r="LGK21" s="136"/>
      <c r="LGL21" s="136"/>
      <c r="LGM21" s="136"/>
      <c r="LGN21" s="136"/>
      <c r="LGO21" s="136"/>
      <c r="LGP21" s="136"/>
      <c r="LGQ21" s="136"/>
      <c r="LGR21" s="136"/>
      <c r="LGS21" s="136"/>
      <c r="LGT21" s="136"/>
      <c r="LGU21" s="136"/>
      <c r="LGV21" s="136"/>
      <c r="LGW21" s="136"/>
      <c r="LGX21" s="136"/>
      <c r="LGY21" s="136"/>
      <c r="LGZ21" s="136"/>
      <c r="LHA21" s="136"/>
      <c r="LHB21" s="136"/>
      <c r="LHC21" s="136"/>
      <c r="LHD21" s="136"/>
      <c r="LHE21" s="136"/>
      <c r="LHF21" s="136"/>
      <c r="LHG21" s="136"/>
      <c r="LHH21" s="136"/>
      <c r="LHI21" s="136"/>
      <c r="LHJ21" s="136"/>
      <c r="LHK21" s="136"/>
      <c r="LHL21" s="136"/>
      <c r="LHM21" s="136"/>
      <c r="LHN21" s="136"/>
      <c r="LHO21" s="136"/>
      <c r="LHP21" s="136"/>
      <c r="LHQ21" s="136"/>
      <c r="LHR21" s="136"/>
      <c r="LHS21" s="136"/>
      <c r="LHT21" s="136"/>
      <c r="LHU21" s="136"/>
      <c r="LHV21" s="136"/>
      <c r="LHW21" s="136"/>
      <c r="LHX21" s="136"/>
      <c r="LHY21" s="136"/>
      <c r="LHZ21" s="136"/>
      <c r="LIA21" s="136"/>
      <c r="LIB21" s="136"/>
      <c r="LIC21" s="136"/>
      <c r="LID21" s="136"/>
      <c r="LIE21" s="136"/>
      <c r="LIF21" s="136"/>
      <c r="LIG21" s="136"/>
      <c r="LIH21" s="136"/>
      <c r="LII21" s="136"/>
      <c r="LIJ21" s="136"/>
      <c r="LIK21" s="136"/>
      <c r="LIL21" s="136"/>
      <c r="LIM21" s="136"/>
      <c r="LIN21" s="136"/>
      <c r="LIO21" s="136"/>
      <c r="LIP21" s="136"/>
      <c r="LIQ21" s="136"/>
      <c r="LIR21" s="136"/>
      <c r="LIS21" s="136"/>
      <c r="LIT21" s="136"/>
      <c r="LIU21" s="136"/>
      <c r="LIV21" s="136"/>
      <c r="LIW21" s="136"/>
      <c r="LIX21" s="136"/>
      <c r="LIY21" s="136"/>
      <c r="LIZ21" s="136"/>
      <c r="LJA21" s="136"/>
      <c r="LJB21" s="136"/>
      <c r="LJC21" s="136"/>
      <c r="LJD21" s="136"/>
      <c r="LJE21" s="136"/>
      <c r="LJF21" s="136"/>
      <c r="LJG21" s="136"/>
      <c r="LJH21" s="136"/>
      <c r="LJI21" s="136"/>
      <c r="LJJ21" s="136"/>
      <c r="LJK21" s="136"/>
      <c r="LJL21" s="136"/>
      <c r="LJM21" s="136"/>
      <c r="LJN21" s="136"/>
      <c r="LJO21" s="136"/>
      <c r="LJP21" s="136"/>
      <c r="LJQ21" s="136"/>
      <c r="LJR21" s="136"/>
      <c r="LJS21" s="136"/>
      <c r="LJT21" s="136"/>
      <c r="LJU21" s="136"/>
      <c r="LJV21" s="136"/>
      <c r="LJW21" s="136"/>
      <c r="LJX21" s="136"/>
      <c r="LJY21" s="136"/>
      <c r="LJZ21" s="136"/>
      <c r="LKA21" s="136"/>
      <c r="LKB21" s="136"/>
      <c r="LKC21" s="136"/>
      <c r="LKD21" s="136"/>
      <c r="LKE21" s="136"/>
      <c r="LKF21" s="136"/>
      <c r="LKG21" s="136"/>
      <c r="LKH21" s="136"/>
      <c r="LKI21" s="136"/>
      <c r="LKJ21" s="136"/>
      <c r="LKK21" s="136"/>
      <c r="LKL21" s="136"/>
      <c r="LKM21" s="136"/>
      <c r="LKN21" s="136"/>
      <c r="LKO21" s="136"/>
      <c r="LKP21" s="136"/>
      <c r="LKQ21" s="136"/>
      <c r="LKR21" s="136"/>
      <c r="LKS21" s="136"/>
      <c r="LKT21" s="136"/>
      <c r="LKU21" s="136"/>
      <c r="LKV21" s="136"/>
      <c r="LKW21" s="136"/>
      <c r="LKX21" s="136"/>
      <c r="LKY21" s="136"/>
      <c r="LKZ21" s="136"/>
      <c r="LLA21" s="136"/>
      <c r="LLB21" s="136"/>
      <c r="LLC21" s="136"/>
      <c r="LLD21" s="136"/>
      <c r="LLE21" s="136"/>
      <c r="LLF21" s="136"/>
      <c r="LLG21" s="136"/>
      <c r="LLH21" s="136"/>
      <c r="LLI21" s="136"/>
      <c r="LLJ21" s="136"/>
      <c r="LLK21" s="136"/>
      <c r="LLL21" s="136"/>
      <c r="LLM21" s="136"/>
      <c r="LLN21" s="136"/>
      <c r="LLO21" s="136"/>
      <c r="LLP21" s="136"/>
      <c r="LLQ21" s="136"/>
      <c r="LLR21" s="136"/>
      <c r="LLS21" s="136"/>
      <c r="LLT21" s="136"/>
      <c r="LLU21" s="136"/>
      <c r="LLV21" s="136"/>
      <c r="LLW21" s="136"/>
      <c r="LLX21" s="136"/>
      <c r="LLY21" s="136"/>
      <c r="LLZ21" s="136"/>
      <c r="LMA21" s="136"/>
      <c r="LMB21" s="136"/>
      <c r="LMC21" s="136"/>
      <c r="LMD21" s="136"/>
      <c r="LME21" s="136"/>
      <c r="LMF21" s="136"/>
      <c r="LMG21" s="136"/>
      <c r="LMH21" s="136"/>
      <c r="LMI21" s="136"/>
      <c r="LMJ21" s="136"/>
      <c r="LMK21" s="136"/>
      <c r="LML21" s="136"/>
      <c r="LMM21" s="136"/>
      <c r="LMN21" s="136"/>
      <c r="LMO21" s="136"/>
      <c r="LMP21" s="136"/>
      <c r="LMQ21" s="136"/>
      <c r="LMR21" s="136"/>
      <c r="LMS21" s="136"/>
      <c r="LMT21" s="136"/>
      <c r="LMU21" s="136"/>
      <c r="LMV21" s="136"/>
      <c r="LMW21" s="136"/>
      <c r="LMX21" s="136"/>
      <c r="LMY21" s="136"/>
      <c r="LMZ21" s="136"/>
      <c r="LNA21" s="136"/>
      <c r="LNB21" s="136"/>
      <c r="LNC21" s="136"/>
      <c r="LND21" s="136"/>
      <c r="LNE21" s="136"/>
      <c r="LNF21" s="136"/>
      <c r="LNG21" s="136"/>
      <c r="LNH21" s="136"/>
      <c r="LNI21" s="136"/>
      <c r="LNJ21" s="136"/>
      <c r="LNK21" s="136"/>
      <c r="LNL21" s="136"/>
      <c r="LNM21" s="136"/>
      <c r="LNN21" s="136"/>
      <c r="LNO21" s="136"/>
      <c r="LNP21" s="136"/>
      <c r="LNQ21" s="136"/>
      <c r="LNR21" s="136"/>
      <c r="LNS21" s="136"/>
      <c r="LNT21" s="136"/>
      <c r="LNU21" s="136"/>
      <c r="LNV21" s="136"/>
      <c r="LNW21" s="136"/>
      <c r="LNX21" s="136"/>
      <c r="LNY21" s="136"/>
      <c r="LNZ21" s="136"/>
      <c r="LOA21" s="136"/>
      <c r="LOB21" s="136"/>
      <c r="LOC21" s="136"/>
      <c r="LOD21" s="136"/>
      <c r="LOE21" s="136"/>
      <c r="LOF21" s="136"/>
      <c r="LOG21" s="136"/>
      <c r="LOH21" s="136"/>
      <c r="LOI21" s="136"/>
      <c r="LOJ21" s="136"/>
      <c r="LOK21" s="136"/>
      <c r="LOL21" s="136"/>
      <c r="LOM21" s="136"/>
      <c r="LON21" s="136"/>
      <c r="LOO21" s="136"/>
      <c r="LOP21" s="136"/>
      <c r="LOQ21" s="136"/>
      <c r="LOR21" s="136"/>
      <c r="LOS21" s="136"/>
      <c r="LOT21" s="136"/>
      <c r="LOU21" s="136"/>
      <c r="LOV21" s="136"/>
      <c r="LOW21" s="136"/>
      <c r="LOX21" s="136"/>
      <c r="LOY21" s="136"/>
      <c r="LOZ21" s="136"/>
      <c r="LPA21" s="136"/>
      <c r="LPB21" s="136"/>
      <c r="LPC21" s="136"/>
      <c r="LPD21" s="136"/>
      <c r="LPE21" s="136"/>
      <c r="LPF21" s="136"/>
      <c r="LPG21" s="136"/>
      <c r="LPH21" s="136"/>
      <c r="LPI21" s="136"/>
      <c r="LPJ21" s="136"/>
      <c r="LPK21" s="136"/>
      <c r="LPL21" s="136"/>
      <c r="LPM21" s="136"/>
      <c r="LPN21" s="136"/>
      <c r="LPO21" s="136"/>
      <c r="LPP21" s="136"/>
      <c r="LPQ21" s="136"/>
      <c r="LPR21" s="136"/>
      <c r="LPS21" s="136"/>
      <c r="LPT21" s="136"/>
      <c r="LPU21" s="136"/>
      <c r="LPV21" s="136"/>
      <c r="LPW21" s="136"/>
      <c r="LPX21" s="136"/>
      <c r="LPY21" s="136"/>
      <c r="LPZ21" s="136"/>
      <c r="LQA21" s="136"/>
      <c r="LQB21" s="136"/>
      <c r="LQC21" s="136"/>
      <c r="LQD21" s="136"/>
      <c r="LQE21" s="136"/>
      <c r="LQF21" s="136"/>
      <c r="LQG21" s="136"/>
      <c r="LQH21" s="136"/>
      <c r="LQI21" s="136"/>
      <c r="LQJ21" s="136"/>
      <c r="LQK21" s="136"/>
      <c r="LQL21" s="136"/>
      <c r="LQM21" s="136"/>
      <c r="LQN21" s="136"/>
      <c r="LQO21" s="136"/>
      <c r="LQP21" s="136"/>
      <c r="LQQ21" s="136"/>
      <c r="LQR21" s="136"/>
      <c r="LQS21" s="136"/>
      <c r="LQT21" s="136"/>
      <c r="LQU21" s="136"/>
      <c r="LQV21" s="136"/>
      <c r="LQW21" s="136"/>
      <c r="LQX21" s="136"/>
      <c r="LQY21" s="136"/>
      <c r="LQZ21" s="136"/>
      <c r="LRA21" s="136"/>
      <c r="LRB21" s="136"/>
      <c r="LRC21" s="136"/>
      <c r="LRD21" s="136"/>
      <c r="LRE21" s="136"/>
      <c r="LRF21" s="136"/>
      <c r="LRG21" s="136"/>
      <c r="LRH21" s="136"/>
      <c r="LRI21" s="136"/>
      <c r="LRJ21" s="136"/>
      <c r="LRK21" s="136"/>
      <c r="LRL21" s="136"/>
      <c r="LRM21" s="136"/>
      <c r="LRN21" s="136"/>
      <c r="LRO21" s="136"/>
      <c r="LRP21" s="136"/>
      <c r="LRQ21" s="136"/>
      <c r="LRR21" s="136"/>
      <c r="LRS21" s="136"/>
      <c r="LRT21" s="136"/>
      <c r="LRU21" s="136"/>
      <c r="LRV21" s="136"/>
      <c r="LRW21" s="136"/>
      <c r="LRX21" s="136"/>
      <c r="LRY21" s="136"/>
      <c r="LRZ21" s="136"/>
      <c r="LSA21" s="136"/>
      <c r="LSB21" s="136"/>
      <c r="LSC21" s="136"/>
      <c r="LSD21" s="136"/>
      <c r="LSE21" s="136"/>
      <c r="LSF21" s="136"/>
      <c r="LSG21" s="136"/>
      <c r="LSH21" s="136"/>
      <c r="LSI21" s="136"/>
      <c r="LSJ21" s="136"/>
      <c r="LSK21" s="136"/>
      <c r="LSL21" s="136"/>
      <c r="LSM21" s="136"/>
      <c r="LSN21" s="136"/>
      <c r="LSO21" s="136"/>
      <c r="LSP21" s="136"/>
      <c r="LSQ21" s="136"/>
      <c r="LSR21" s="136"/>
      <c r="LSS21" s="136"/>
      <c r="LST21" s="136"/>
      <c r="LSU21" s="136"/>
      <c r="LSV21" s="136"/>
      <c r="LSW21" s="136"/>
      <c r="LSX21" s="136"/>
      <c r="LSY21" s="136"/>
      <c r="LSZ21" s="136"/>
      <c r="LTA21" s="136"/>
      <c r="LTB21" s="136"/>
      <c r="LTC21" s="136"/>
      <c r="LTD21" s="136"/>
      <c r="LTE21" s="136"/>
      <c r="LTF21" s="136"/>
      <c r="LTG21" s="136"/>
      <c r="LTH21" s="136"/>
      <c r="LTI21" s="136"/>
      <c r="LTJ21" s="136"/>
      <c r="LTK21" s="136"/>
      <c r="LTL21" s="136"/>
      <c r="LTM21" s="136"/>
      <c r="LTN21" s="136"/>
      <c r="LTO21" s="136"/>
      <c r="LTP21" s="136"/>
      <c r="LTQ21" s="136"/>
      <c r="LTR21" s="136"/>
      <c r="LTS21" s="136"/>
      <c r="LTT21" s="136"/>
      <c r="LTU21" s="136"/>
      <c r="LTV21" s="136"/>
      <c r="LTW21" s="136"/>
      <c r="LTX21" s="136"/>
      <c r="LTY21" s="136"/>
      <c r="LTZ21" s="136"/>
      <c r="LUA21" s="136"/>
      <c r="LUB21" s="136"/>
      <c r="LUC21" s="136"/>
      <c r="LUD21" s="136"/>
      <c r="LUE21" s="136"/>
      <c r="LUF21" s="136"/>
      <c r="LUG21" s="136"/>
      <c r="LUH21" s="136"/>
      <c r="LUI21" s="136"/>
      <c r="LUJ21" s="136"/>
      <c r="LUK21" s="136"/>
      <c r="LUL21" s="136"/>
      <c r="LUM21" s="136"/>
      <c r="LUN21" s="136"/>
      <c r="LUO21" s="136"/>
      <c r="LUP21" s="136"/>
      <c r="LUQ21" s="136"/>
      <c r="LUR21" s="136"/>
      <c r="LUS21" s="136"/>
      <c r="LUT21" s="136"/>
      <c r="LUU21" s="136"/>
      <c r="LUV21" s="136"/>
      <c r="LUW21" s="136"/>
      <c r="LUX21" s="136"/>
      <c r="LUY21" s="136"/>
      <c r="LUZ21" s="136"/>
      <c r="LVA21" s="136"/>
      <c r="LVB21" s="136"/>
      <c r="LVC21" s="136"/>
      <c r="LVD21" s="136"/>
      <c r="LVE21" s="136"/>
      <c r="LVF21" s="136"/>
      <c r="LVG21" s="136"/>
      <c r="LVH21" s="136"/>
      <c r="LVI21" s="136"/>
      <c r="LVJ21" s="136"/>
      <c r="LVK21" s="136"/>
      <c r="LVL21" s="136"/>
      <c r="LVM21" s="136"/>
      <c r="LVN21" s="136"/>
      <c r="LVO21" s="136"/>
      <c r="LVP21" s="136"/>
      <c r="LVQ21" s="136"/>
      <c r="LVR21" s="136"/>
      <c r="LVS21" s="136"/>
      <c r="LVT21" s="136"/>
      <c r="LVU21" s="136"/>
      <c r="LVV21" s="136"/>
      <c r="LVW21" s="136"/>
      <c r="LVX21" s="136"/>
      <c r="LVY21" s="136"/>
      <c r="LVZ21" s="136"/>
      <c r="LWA21" s="136"/>
      <c r="LWB21" s="136"/>
      <c r="LWC21" s="136"/>
      <c r="LWD21" s="136"/>
      <c r="LWE21" s="136"/>
      <c r="LWF21" s="136"/>
      <c r="LWG21" s="136"/>
      <c r="LWH21" s="136"/>
      <c r="LWI21" s="136"/>
      <c r="LWJ21" s="136"/>
      <c r="LWK21" s="136"/>
      <c r="LWL21" s="136"/>
      <c r="LWM21" s="136"/>
      <c r="LWN21" s="136"/>
      <c r="LWO21" s="136"/>
      <c r="LWP21" s="136"/>
      <c r="LWQ21" s="136"/>
      <c r="LWR21" s="136"/>
      <c r="LWS21" s="136"/>
      <c r="LWT21" s="136"/>
      <c r="LWU21" s="136"/>
      <c r="LWV21" s="136"/>
      <c r="LWW21" s="136"/>
      <c r="LWX21" s="136"/>
      <c r="LWY21" s="136"/>
      <c r="LWZ21" s="136"/>
      <c r="LXA21" s="136"/>
      <c r="LXB21" s="136"/>
      <c r="LXC21" s="136"/>
      <c r="LXD21" s="136"/>
      <c r="LXE21" s="136"/>
      <c r="LXF21" s="136"/>
      <c r="LXG21" s="136"/>
      <c r="LXH21" s="136"/>
      <c r="LXI21" s="136"/>
      <c r="LXJ21" s="136"/>
      <c r="LXK21" s="136"/>
      <c r="LXL21" s="136"/>
      <c r="LXM21" s="136"/>
      <c r="LXN21" s="136"/>
      <c r="LXO21" s="136"/>
      <c r="LXP21" s="136"/>
      <c r="LXQ21" s="136"/>
      <c r="LXR21" s="136"/>
      <c r="LXS21" s="136"/>
      <c r="LXT21" s="136"/>
      <c r="LXU21" s="136"/>
      <c r="LXV21" s="136"/>
      <c r="LXW21" s="136"/>
      <c r="LXX21" s="136"/>
      <c r="LXY21" s="136"/>
      <c r="LXZ21" s="136"/>
      <c r="LYA21" s="136"/>
      <c r="LYB21" s="136"/>
      <c r="LYC21" s="136"/>
      <c r="LYD21" s="136"/>
      <c r="LYE21" s="136"/>
      <c r="LYF21" s="136"/>
      <c r="LYG21" s="136"/>
      <c r="LYH21" s="136"/>
      <c r="LYI21" s="136"/>
      <c r="LYJ21" s="136"/>
      <c r="LYK21" s="136"/>
      <c r="LYL21" s="136"/>
      <c r="LYM21" s="136"/>
      <c r="LYN21" s="136"/>
      <c r="LYO21" s="136"/>
      <c r="LYP21" s="136"/>
      <c r="LYQ21" s="136"/>
      <c r="LYR21" s="136"/>
      <c r="LYS21" s="136"/>
      <c r="LYT21" s="136"/>
      <c r="LYU21" s="136"/>
      <c r="LYV21" s="136"/>
      <c r="LYW21" s="136"/>
      <c r="LYX21" s="136"/>
      <c r="LYY21" s="136"/>
      <c r="LYZ21" s="136"/>
      <c r="LZA21" s="136"/>
      <c r="LZB21" s="136"/>
      <c r="LZC21" s="136"/>
      <c r="LZD21" s="136"/>
      <c r="LZE21" s="136"/>
      <c r="LZF21" s="136"/>
      <c r="LZG21" s="136"/>
      <c r="LZH21" s="136"/>
      <c r="LZI21" s="136"/>
      <c r="LZJ21" s="136"/>
      <c r="LZK21" s="136"/>
      <c r="LZL21" s="136"/>
      <c r="LZM21" s="136"/>
      <c r="LZN21" s="136"/>
      <c r="LZO21" s="136"/>
      <c r="LZP21" s="136"/>
      <c r="LZQ21" s="136"/>
      <c r="LZR21" s="136"/>
      <c r="LZS21" s="136"/>
      <c r="LZT21" s="136"/>
      <c r="LZU21" s="136"/>
      <c r="LZV21" s="136"/>
      <c r="LZW21" s="136"/>
      <c r="LZX21" s="136"/>
      <c r="LZY21" s="136"/>
      <c r="LZZ21" s="136"/>
      <c r="MAA21" s="136"/>
      <c r="MAB21" s="136"/>
      <c r="MAC21" s="136"/>
      <c r="MAD21" s="136"/>
      <c r="MAE21" s="136"/>
      <c r="MAF21" s="136"/>
      <c r="MAG21" s="136"/>
      <c r="MAH21" s="136"/>
      <c r="MAI21" s="136"/>
      <c r="MAJ21" s="136"/>
      <c r="MAK21" s="136"/>
      <c r="MAL21" s="136"/>
      <c r="MAM21" s="136"/>
      <c r="MAN21" s="136"/>
      <c r="MAO21" s="136"/>
      <c r="MAP21" s="136"/>
      <c r="MAQ21" s="136"/>
      <c r="MAR21" s="136"/>
      <c r="MAS21" s="136"/>
      <c r="MAT21" s="136"/>
      <c r="MAU21" s="136"/>
      <c r="MAV21" s="136"/>
      <c r="MAW21" s="136"/>
      <c r="MAX21" s="136"/>
      <c r="MAY21" s="136"/>
      <c r="MAZ21" s="136"/>
      <c r="MBA21" s="136"/>
      <c r="MBB21" s="136"/>
      <c r="MBC21" s="136"/>
      <c r="MBD21" s="136"/>
      <c r="MBE21" s="136"/>
      <c r="MBF21" s="136"/>
      <c r="MBG21" s="136"/>
      <c r="MBH21" s="136"/>
      <c r="MBI21" s="136"/>
      <c r="MBJ21" s="136"/>
      <c r="MBK21" s="136"/>
      <c r="MBL21" s="136"/>
      <c r="MBM21" s="136"/>
      <c r="MBN21" s="136"/>
      <c r="MBO21" s="136"/>
      <c r="MBP21" s="136"/>
      <c r="MBQ21" s="136"/>
      <c r="MBR21" s="136"/>
      <c r="MBS21" s="136"/>
      <c r="MBT21" s="136"/>
      <c r="MBU21" s="136"/>
      <c r="MBV21" s="136"/>
      <c r="MBW21" s="136"/>
      <c r="MBX21" s="136"/>
      <c r="MBY21" s="136"/>
      <c r="MBZ21" s="136"/>
      <c r="MCA21" s="136"/>
      <c r="MCB21" s="136"/>
      <c r="MCC21" s="136"/>
      <c r="MCD21" s="136"/>
      <c r="MCE21" s="136"/>
      <c r="MCF21" s="136"/>
      <c r="MCG21" s="136"/>
      <c r="MCH21" s="136"/>
      <c r="MCI21" s="136"/>
      <c r="MCJ21" s="136"/>
      <c r="MCK21" s="136"/>
      <c r="MCL21" s="136"/>
      <c r="MCM21" s="136"/>
      <c r="MCN21" s="136"/>
      <c r="MCO21" s="136"/>
      <c r="MCP21" s="136"/>
      <c r="MCQ21" s="136"/>
      <c r="MCR21" s="136"/>
      <c r="MCS21" s="136"/>
      <c r="MCT21" s="136"/>
      <c r="MCU21" s="136"/>
      <c r="MCV21" s="136"/>
      <c r="MCW21" s="136"/>
      <c r="MCX21" s="136"/>
      <c r="MCY21" s="136"/>
      <c r="MCZ21" s="136"/>
      <c r="MDA21" s="136"/>
      <c r="MDB21" s="136"/>
      <c r="MDC21" s="136"/>
      <c r="MDD21" s="136"/>
      <c r="MDE21" s="136"/>
      <c r="MDF21" s="136"/>
      <c r="MDG21" s="136"/>
      <c r="MDH21" s="136"/>
      <c r="MDI21" s="136"/>
      <c r="MDJ21" s="136"/>
      <c r="MDK21" s="136"/>
      <c r="MDL21" s="136"/>
      <c r="MDM21" s="136"/>
      <c r="MDN21" s="136"/>
      <c r="MDO21" s="136"/>
      <c r="MDP21" s="136"/>
      <c r="MDQ21" s="136"/>
      <c r="MDR21" s="136"/>
      <c r="MDS21" s="136"/>
      <c r="MDT21" s="136"/>
      <c r="MDU21" s="136"/>
      <c r="MDV21" s="136"/>
      <c r="MDW21" s="136"/>
      <c r="MDX21" s="136"/>
      <c r="MDY21" s="136"/>
      <c r="MDZ21" s="136"/>
      <c r="MEA21" s="136"/>
      <c r="MEB21" s="136"/>
      <c r="MEC21" s="136"/>
      <c r="MED21" s="136"/>
      <c r="MEE21" s="136"/>
      <c r="MEF21" s="136"/>
      <c r="MEG21" s="136"/>
      <c r="MEH21" s="136"/>
      <c r="MEI21" s="136"/>
      <c r="MEJ21" s="136"/>
      <c r="MEK21" s="136"/>
      <c r="MEL21" s="136"/>
      <c r="MEM21" s="136"/>
      <c r="MEN21" s="136"/>
      <c r="MEO21" s="136"/>
      <c r="MEP21" s="136"/>
      <c r="MEQ21" s="136"/>
      <c r="MER21" s="136"/>
      <c r="MES21" s="136"/>
      <c r="MET21" s="136"/>
      <c r="MEU21" s="136"/>
      <c r="MEV21" s="136"/>
      <c r="MEW21" s="136"/>
      <c r="MEX21" s="136"/>
      <c r="MEY21" s="136"/>
      <c r="MEZ21" s="136"/>
      <c r="MFA21" s="136"/>
      <c r="MFB21" s="136"/>
      <c r="MFC21" s="136"/>
      <c r="MFD21" s="136"/>
      <c r="MFE21" s="136"/>
      <c r="MFF21" s="136"/>
      <c r="MFG21" s="136"/>
      <c r="MFH21" s="136"/>
      <c r="MFI21" s="136"/>
      <c r="MFJ21" s="136"/>
      <c r="MFK21" s="136"/>
      <c r="MFL21" s="136"/>
      <c r="MFM21" s="136"/>
      <c r="MFN21" s="136"/>
      <c r="MFO21" s="136"/>
      <c r="MFP21" s="136"/>
      <c r="MFQ21" s="136"/>
      <c r="MFR21" s="136"/>
      <c r="MFS21" s="136"/>
      <c r="MFT21" s="136"/>
      <c r="MFU21" s="136"/>
      <c r="MFV21" s="136"/>
      <c r="MFW21" s="136"/>
      <c r="MFX21" s="136"/>
      <c r="MFY21" s="136"/>
      <c r="MFZ21" s="136"/>
      <c r="MGA21" s="136"/>
      <c r="MGB21" s="136"/>
      <c r="MGC21" s="136"/>
      <c r="MGD21" s="136"/>
      <c r="MGE21" s="136"/>
      <c r="MGF21" s="136"/>
      <c r="MGG21" s="136"/>
      <c r="MGH21" s="136"/>
      <c r="MGI21" s="136"/>
      <c r="MGJ21" s="136"/>
      <c r="MGK21" s="136"/>
      <c r="MGL21" s="136"/>
      <c r="MGM21" s="136"/>
      <c r="MGN21" s="136"/>
      <c r="MGO21" s="136"/>
      <c r="MGP21" s="136"/>
      <c r="MGQ21" s="136"/>
      <c r="MGR21" s="136"/>
      <c r="MGS21" s="136"/>
      <c r="MGT21" s="136"/>
      <c r="MGU21" s="136"/>
      <c r="MGV21" s="136"/>
      <c r="MGW21" s="136"/>
      <c r="MGX21" s="136"/>
      <c r="MGY21" s="136"/>
      <c r="MGZ21" s="136"/>
      <c r="MHA21" s="136"/>
      <c r="MHB21" s="136"/>
      <c r="MHC21" s="136"/>
      <c r="MHD21" s="136"/>
      <c r="MHE21" s="136"/>
      <c r="MHF21" s="136"/>
      <c r="MHG21" s="136"/>
      <c r="MHH21" s="136"/>
      <c r="MHI21" s="136"/>
      <c r="MHJ21" s="136"/>
      <c r="MHK21" s="136"/>
      <c r="MHL21" s="136"/>
      <c r="MHM21" s="136"/>
      <c r="MHN21" s="136"/>
      <c r="MHO21" s="136"/>
      <c r="MHP21" s="136"/>
      <c r="MHQ21" s="136"/>
      <c r="MHR21" s="136"/>
      <c r="MHS21" s="136"/>
      <c r="MHT21" s="136"/>
      <c r="MHU21" s="136"/>
      <c r="MHV21" s="136"/>
      <c r="MHW21" s="136"/>
      <c r="MHX21" s="136"/>
      <c r="MHY21" s="136"/>
      <c r="MHZ21" s="136"/>
      <c r="MIA21" s="136"/>
      <c r="MIB21" s="136"/>
      <c r="MIC21" s="136"/>
      <c r="MID21" s="136"/>
      <c r="MIE21" s="136"/>
      <c r="MIF21" s="136"/>
      <c r="MIG21" s="136"/>
      <c r="MIH21" s="136"/>
      <c r="MII21" s="136"/>
      <c r="MIJ21" s="136"/>
      <c r="MIK21" s="136"/>
      <c r="MIL21" s="136"/>
      <c r="MIM21" s="136"/>
      <c r="MIN21" s="136"/>
      <c r="MIO21" s="136"/>
      <c r="MIP21" s="136"/>
      <c r="MIQ21" s="136"/>
      <c r="MIR21" s="136"/>
      <c r="MIS21" s="136"/>
      <c r="MIT21" s="136"/>
      <c r="MIU21" s="136"/>
      <c r="MIV21" s="136"/>
      <c r="MIW21" s="136"/>
      <c r="MIX21" s="136"/>
      <c r="MIY21" s="136"/>
      <c r="MIZ21" s="136"/>
      <c r="MJA21" s="136"/>
      <c r="MJB21" s="136"/>
      <c r="MJC21" s="136"/>
      <c r="MJD21" s="136"/>
      <c r="MJE21" s="136"/>
      <c r="MJF21" s="136"/>
      <c r="MJG21" s="136"/>
      <c r="MJH21" s="136"/>
      <c r="MJI21" s="136"/>
      <c r="MJJ21" s="136"/>
      <c r="MJK21" s="136"/>
      <c r="MJL21" s="136"/>
      <c r="MJM21" s="136"/>
      <c r="MJN21" s="136"/>
      <c r="MJO21" s="136"/>
      <c r="MJP21" s="136"/>
      <c r="MJQ21" s="136"/>
      <c r="MJR21" s="136"/>
      <c r="MJS21" s="136"/>
      <c r="MJT21" s="136"/>
      <c r="MJU21" s="136"/>
      <c r="MJV21" s="136"/>
      <c r="MJW21" s="136"/>
      <c r="MJX21" s="136"/>
      <c r="MJY21" s="136"/>
      <c r="MJZ21" s="136"/>
      <c r="MKA21" s="136"/>
      <c r="MKB21" s="136"/>
      <c r="MKC21" s="136"/>
      <c r="MKD21" s="136"/>
      <c r="MKE21" s="136"/>
      <c r="MKF21" s="136"/>
      <c r="MKG21" s="136"/>
      <c r="MKH21" s="136"/>
      <c r="MKI21" s="136"/>
      <c r="MKJ21" s="136"/>
      <c r="MKK21" s="136"/>
      <c r="MKL21" s="136"/>
      <c r="MKM21" s="136"/>
      <c r="MKN21" s="136"/>
      <c r="MKO21" s="136"/>
      <c r="MKP21" s="136"/>
      <c r="MKQ21" s="136"/>
      <c r="MKR21" s="136"/>
      <c r="MKS21" s="136"/>
      <c r="MKT21" s="136"/>
      <c r="MKU21" s="136"/>
      <c r="MKV21" s="136"/>
      <c r="MKW21" s="136"/>
      <c r="MKX21" s="136"/>
      <c r="MKY21" s="136"/>
      <c r="MKZ21" s="136"/>
      <c r="MLA21" s="136"/>
      <c r="MLB21" s="136"/>
      <c r="MLC21" s="136"/>
      <c r="MLD21" s="136"/>
      <c r="MLE21" s="136"/>
      <c r="MLF21" s="136"/>
      <c r="MLG21" s="136"/>
      <c r="MLH21" s="136"/>
      <c r="MLI21" s="136"/>
      <c r="MLJ21" s="136"/>
      <c r="MLK21" s="136"/>
      <c r="MLL21" s="136"/>
      <c r="MLM21" s="136"/>
      <c r="MLN21" s="136"/>
      <c r="MLO21" s="136"/>
      <c r="MLP21" s="136"/>
      <c r="MLQ21" s="136"/>
      <c r="MLR21" s="136"/>
      <c r="MLS21" s="136"/>
      <c r="MLT21" s="136"/>
      <c r="MLU21" s="136"/>
      <c r="MLV21" s="136"/>
      <c r="MLW21" s="136"/>
      <c r="MLX21" s="136"/>
      <c r="MLY21" s="136"/>
      <c r="MLZ21" s="136"/>
      <c r="MMA21" s="136"/>
      <c r="MMB21" s="136"/>
      <c r="MMC21" s="136"/>
      <c r="MMD21" s="136"/>
      <c r="MME21" s="136"/>
      <c r="MMF21" s="136"/>
      <c r="MMG21" s="136"/>
      <c r="MMH21" s="136"/>
      <c r="MMI21" s="136"/>
      <c r="MMJ21" s="136"/>
      <c r="MMK21" s="136"/>
      <c r="MML21" s="136"/>
      <c r="MMM21" s="136"/>
      <c r="MMN21" s="136"/>
      <c r="MMO21" s="136"/>
      <c r="MMP21" s="136"/>
      <c r="MMQ21" s="136"/>
      <c r="MMR21" s="136"/>
      <c r="MMS21" s="136"/>
      <c r="MMT21" s="136"/>
      <c r="MMU21" s="136"/>
      <c r="MMV21" s="136"/>
      <c r="MMW21" s="136"/>
      <c r="MMX21" s="136"/>
      <c r="MMY21" s="136"/>
      <c r="MMZ21" s="136"/>
      <c r="MNA21" s="136"/>
      <c r="MNB21" s="136"/>
      <c r="MNC21" s="136"/>
      <c r="MND21" s="136"/>
      <c r="MNE21" s="136"/>
      <c r="MNF21" s="136"/>
      <c r="MNG21" s="136"/>
      <c r="MNH21" s="136"/>
      <c r="MNI21" s="136"/>
      <c r="MNJ21" s="136"/>
      <c r="MNK21" s="136"/>
      <c r="MNL21" s="136"/>
      <c r="MNM21" s="136"/>
      <c r="MNN21" s="136"/>
      <c r="MNO21" s="136"/>
      <c r="MNP21" s="136"/>
      <c r="MNQ21" s="136"/>
      <c r="MNR21" s="136"/>
      <c r="MNS21" s="136"/>
      <c r="MNT21" s="136"/>
      <c r="MNU21" s="136"/>
      <c r="MNV21" s="136"/>
      <c r="MNW21" s="136"/>
      <c r="MNX21" s="136"/>
      <c r="MNY21" s="136"/>
      <c r="MNZ21" s="136"/>
      <c r="MOA21" s="136"/>
      <c r="MOB21" s="136"/>
      <c r="MOC21" s="136"/>
      <c r="MOD21" s="136"/>
      <c r="MOE21" s="136"/>
      <c r="MOF21" s="136"/>
      <c r="MOG21" s="136"/>
      <c r="MOH21" s="136"/>
      <c r="MOI21" s="136"/>
      <c r="MOJ21" s="136"/>
      <c r="MOK21" s="136"/>
      <c r="MOL21" s="136"/>
      <c r="MOM21" s="136"/>
      <c r="MON21" s="136"/>
      <c r="MOO21" s="136"/>
      <c r="MOP21" s="136"/>
      <c r="MOQ21" s="136"/>
      <c r="MOR21" s="136"/>
      <c r="MOS21" s="136"/>
      <c r="MOT21" s="136"/>
      <c r="MOU21" s="136"/>
      <c r="MOV21" s="136"/>
      <c r="MOW21" s="136"/>
      <c r="MOX21" s="136"/>
      <c r="MOY21" s="136"/>
      <c r="MOZ21" s="136"/>
      <c r="MPA21" s="136"/>
      <c r="MPB21" s="136"/>
      <c r="MPC21" s="136"/>
      <c r="MPD21" s="136"/>
      <c r="MPE21" s="136"/>
      <c r="MPF21" s="136"/>
      <c r="MPG21" s="136"/>
      <c r="MPH21" s="136"/>
      <c r="MPI21" s="136"/>
      <c r="MPJ21" s="136"/>
      <c r="MPK21" s="136"/>
      <c r="MPL21" s="136"/>
      <c r="MPM21" s="136"/>
      <c r="MPN21" s="136"/>
      <c r="MPO21" s="136"/>
      <c r="MPP21" s="136"/>
      <c r="MPQ21" s="136"/>
      <c r="MPR21" s="136"/>
      <c r="MPS21" s="136"/>
      <c r="MPT21" s="136"/>
      <c r="MPU21" s="136"/>
      <c r="MPV21" s="136"/>
      <c r="MPW21" s="136"/>
      <c r="MPX21" s="136"/>
      <c r="MPY21" s="136"/>
      <c r="MPZ21" s="136"/>
      <c r="MQA21" s="136"/>
      <c r="MQB21" s="136"/>
      <c r="MQC21" s="136"/>
      <c r="MQD21" s="136"/>
      <c r="MQE21" s="136"/>
      <c r="MQF21" s="136"/>
      <c r="MQG21" s="136"/>
      <c r="MQH21" s="136"/>
      <c r="MQI21" s="136"/>
      <c r="MQJ21" s="136"/>
      <c r="MQK21" s="136"/>
      <c r="MQL21" s="136"/>
      <c r="MQM21" s="136"/>
      <c r="MQN21" s="136"/>
      <c r="MQO21" s="136"/>
      <c r="MQP21" s="136"/>
      <c r="MQQ21" s="136"/>
      <c r="MQR21" s="136"/>
      <c r="MQS21" s="136"/>
      <c r="MQT21" s="136"/>
      <c r="MQU21" s="136"/>
      <c r="MQV21" s="136"/>
      <c r="MQW21" s="136"/>
      <c r="MQX21" s="136"/>
      <c r="MQY21" s="136"/>
      <c r="MQZ21" s="136"/>
      <c r="MRA21" s="136"/>
      <c r="MRB21" s="136"/>
      <c r="MRC21" s="136"/>
      <c r="MRD21" s="136"/>
      <c r="MRE21" s="136"/>
      <c r="MRF21" s="136"/>
      <c r="MRG21" s="136"/>
      <c r="MRH21" s="136"/>
      <c r="MRI21" s="136"/>
      <c r="MRJ21" s="136"/>
      <c r="MRK21" s="136"/>
      <c r="MRL21" s="136"/>
      <c r="MRM21" s="136"/>
      <c r="MRN21" s="136"/>
      <c r="MRO21" s="136"/>
      <c r="MRP21" s="136"/>
      <c r="MRQ21" s="136"/>
      <c r="MRR21" s="136"/>
      <c r="MRS21" s="136"/>
      <c r="MRT21" s="136"/>
      <c r="MRU21" s="136"/>
      <c r="MRV21" s="136"/>
      <c r="MRW21" s="136"/>
      <c r="MRX21" s="136"/>
      <c r="MRY21" s="136"/>
      <c r="MRZ21" s="136"/>
      <c r="MSA21" s="136"/>
      <c r="MSB21" s="136"/>
      <c r="MSC21" s="136"/>
      <c r="MSD21" s="136"/>
      <c r="MSE21" s="136"/>
      <c r="MSF21" s="136"/>
      <c r="MSG21" s="136"/>
      <c r="MSH21" s="136"/>
      <c r="MSI21" s="136"/>
      <c r="MSJ21" s="136"/>
      <c r="MSK21" s="136"/>
      <c r="MSL21" s="136"/>
      <c r="MSM21" s="136"/>
      <c r="MSN21" s="136"/>
      <c r="MSO21" s="136"/>
      <c r="MSP21" s="136"/>
      <c r="MSQ21" s="136"/>
      <c r="MSR21" s="136"/>
      <c r="MSS21" s="136"/>
      <c r="MST21" s="136"/>
      <c r="MSU21" s="136"/>
      <c r="MSV21" s="136"/>
      <c r="MSW21" s="136"/>
      <c r="MSX21" s="136"/>
      <c r="MSY21" s="136"/>
      <c r="MSZ21" s="136"/>
      <c r="MTA21" s="136"/>
      <c r="MTB21" s="136"/>
      <c r="MTC21" s="136"/>
      <c r="MTD21" s="136"/>
      <c r="MTE21" s="136"/>
      <c r="MTF21" s="136"/>
      <c r="MTG21" s="136"/>
      <c r="MTH21" s="136"/>
      <c r="MTI21" s="136"/>
      <c r="MTJ21" s="136"/>
      <c r="MTK21" s="136"/>
      <c r="MTL21" s="136"/>
      <c r="MTM21" s="136"/>
      <c r="MTN21" s="136"/>
      <c r="MTO21" s="136"/>
      <c r="MTP21" s="136"/>
      <c r="MTQ21" s="136"/>
      <c r="MTR21" s="136"/>
      <c r="MTS21" s="136"/>
      <c r="MTT21" s="136"/>
      <c r="MTU21" s="136"/>
      <c r="MTV21" s="136"/>
      <c r="MTW21" s="136"/>
      <c r="MTX21" s="136"/>
      <c r="MTY21" s="136"/>
      <c r="MTZ21" s="136"/>
      <c r="MUA21" s="136"/>
      <c r="MUB21" s="136"/>
      <c r="MUC21" s="136"/>
      <c r="MUD21" s="136"/>
      <c r="MUE21" s="136"/>
      <c r="MUF21" s="136"/>
      <c r="MUG21" s="136"/>
      <c r="MUH21" s="136"/>
      <c r="MUI21" s="136"/>
      <c r="MUJ21" s="136"/>
      <c r="MUK21" s="136"/>
      <c r="MUL21" s="136"/>
      <c r="MUM21" s="136"/>
      <c r="MUN21" s="136"/>
      <c r="MUO21" s="136"/>
      <c r="MUP21" s="136"/>
      <c r="MUQ21" s="136"/>
      <c r="MUR21" s="136"/>
      <c r="MUS21" s="136"/>
      <c r="MUT21" s="136"/>
      <c r="MUU21" s="136"/>
      <c r="MUV21" s="136"/>
      <c r="MUW21" s="136"/>
      <c r="MUX21" s="136"/>
      <c r="MUY21" s="136"/>
      <c r="MUZ21" s="136"/>
      <c r="MVA21" s="136"/>
      <c r="MVB21" s="136"/>
      <c r="MVC21" s="136"/>
      <c r="MVD21" s="136"/>
      <c r="MVE21" s="136"/>
      <c r="MVF21" s="136"/>
      <c r="MVG21" s="136"/>
      <c r="MVH21" s="136"/>
      <c r="MVI21" s="136"/>
      <c r="MVJ21" s="136"/>
      <c r="MVK21" s="136"/>
      <c r="MVL21" s="136"/>
      <c r="MVM21" s="136"/>
      <c r="MVN21" s="136"/>
      <c r="MVO21" s="136"/>
      <c r="MVP21" s="136"/>
      <c r="MVQ21" s="136"/>
      <c r="MVR21" s="136"/>
      <c r="MVS21" s="136"/>
      <c r="MVT21" s="136"/>
      <c r="MVU21" s="136"/>
      <c r="MVV21" s="136"/>
      <c r="MVW21" s="136"/>
      <c r="MVX21" s="136"/>
      <c r="MVY21" s="136"/>
      <c r="MVZ21" s="136"/>
      <c r="MWA21" s="136"/>
      <c r="MWB21" s="136"/>
      <c r="MWC21" s="136"/>
      <c r="MWD21" s="136"/>
      <c r="MWE21" s="136"/>
      <c r="MWF21" s="136"/>
      <c r="MWG21" s="136"/>
      <c r="MWH21" s="136"/>
      <c r="MWI21" s="136"/>
      <c r="MWJ21" s="136"/>
      <c r="MWK21" s="136"/>
      <c r="MWL21" s="136"/>
      <c r="MWM21" s="136"/>
      <c r="MWN21" s="136"/>
      <c r="MWO21" s="136"/>
      <c r="MWP21" s="136"/>
      <c r="MWQ21" s="136"/>
      <c r="MWR21" s="136"/>
      <c r="MWS21" s="136"/>
      <c r="MWT21" s="136"/>
      <c r="MWU21" s="136"/>
      <c r="MWV21" s="136"/>
      <c r="MWW21" s="136"/>
      <c r="MWX21" s="136"/>
      <c r="MWY21" s="136"/>
      <c r="MWZ21" s="136"/>
      <c r="MXA21" s="136"/>
      <c r="MXB21" s="136"/>
      <c r="MXC21" s="136"/>
      <c r="MXD21" s="136"/>
      <c r="MXE21" s="136"/>
      <c r="MXF21" s="136"/>
      <c r="MXG21" s="136"/>
      <c r="MXH21" s="136"/>
      <c r="MXI21" s="136"/>
      <c r="MXJ21" s="136"/>
      <c r="MXK21" s="136"/>
      <c r="MXL21" s="136"/>
      <c r="MXM21" s="136"/>
      <c r="MXN21" s="136"/>
      <c r="MXO21" s="136"/>
      <c r="MXP21" s="136"/>
      <c r="MXQ21" s="136"/>
      <c r="MXR21" s="136"/>
      <c r="MXS21" s="136"/>
      <c r="MXT21" s="136"/>
      <c r="MXU21" s="136"/>
      <c r="MXV21" s="136"/>
      <c r="MXW21" s="136"/>
      <c r="MXX21" s="136"/>
      <c r="MXY21" s="136"/>
      <c r="MXZ21" s="136"/>
      <c r="MYA21" s="136"/>
      <c r="MYB21" s="136"/>
      <c r="MYC21" s="136"/>
      <c r="MYD21" s="136"/>
      <c r="MYE21" s="136"/>
      <c r="MYF21" s="136"/>
      <c r="MYG21" s="136"/>
      <c r="MYH21" s="136"/>
      <c r="MYI21" s="136"/>
      <c r="MYJ21" s="136"/>
      <c r="MYK21" s="136"/>
      <c r="MYL21" s="136"/>
      <c r="MYM21" s="136"/>
      <c r="MYN21" s="136"/>
      <c r="MYO21" s="136"/>
      <c r="MYP21" s="136"/>
      <c r="MYQ21" s="136"/>
      <c r="MYR21" s="136"/>
      <c r="MYS21" s="136"/>
      <c r="MYT21" s="136"/>
      <c r="MYU21" s="136"/>
      <c r="MYV21" s="136"/>
      <c r="MYW21" s="136"/>
      <c r="MYX21" s="136"/>
      <c r="MYY21" s="136"/>
      <c r="MYZ21" s="136"/>
      <c r="MZA21" s="136"/>
      <c r="MZB21" s="136"/>
      <c r="MZC21" s="136"/>
      <c r="MZD21" s="136"/>
      <c r="MZE21" s="136"/>
      <c r="MZF21" s="136"/>
      <c r="MZG21" s="136"/>
      <c r="MZH21" s="136"/>
      <c r="MZI21" s="136"/>
      <c r="MZJ21" s="136"/>
      <c r="MZK21" s="136"/>
      <c r="MZL21" s="136"/>
      <c r="MZM21" s="136"/>
      <c r="MZN21" s="136"/>
      <c r="MZO21" s="136"/>
      <c r="MZP21" s="136"/>
      <c r="MZQ21" s="136"/>
      <c r="MZR21" s="136"/>
      <c r="MZS21" s="136"/>
      <c r="MZT21" s="136"/>
      <c r="MZU21" s="136"/>
      <c r="MZV21" s="136"/>
      <c r="MZW21" s="136"/>
      <c r="MZX21" s="136"/>
      <c r="MZY21" s="136"/>
      <c r="MZZ21" s="136"/>
      <c r="NAA21" s="136"/>
      <c r="NAB21" s="136"/>
      <c r="NAC21" s="136"/>
      <c r="NAD21" s="136"/>
      <c r="NAE21" s="136"/>
      <c r="NAF21" s="136"/>
      <c r="NAG21" s="136"/>
      <c r="NAH21" s="136"/>
      <c r="NAI21" s="136"/>
      <c r="NAJ21" s="136"/>
      <c r="NAK21" s="136"/>
      <c r="NAL21" s="136"/>
      <c r="NAM21" s="136"/>
      <c r="NAN21" s="136"/>
      <c r="NAO21" s="136"/>
      <c r="NAP21" s="136"/>
      <c r="NAQ21" s="136"/>
      <c r="NAR21" s="136"/>
      <c r="NAS21" s="136"/>
      <c r="NAT21" s="136"/>
      <c r="NAU21" s="136"/>
      <c r="NAV21" s="136"/>
      <c r="NAW21" s="136"/>
      <c r="NAX21" s="136"/>
      <c r="NAY21" s="136"/>
      <c r="NAZ21" s="136"/>
      <c r="NBA21" s="136"/>
      <c r="NBB21" s="136"/>
      <c r="NBC21" s="136"/>
      <c r="NBD21" s="136"/>
      <c r="NBE21" s="136"/>
      <c r="NBF21" s="136"/>
      <c r="NBG21" s="136"/>
      <c r="NBH21" s="136"/>
      <c r="NBI21" s="136"/>
      <c r="NBJ21" s="136"/>
      <c r="NBK21" s="136"/>
      <c r="NBL21" s="136"/>
      <c r="NBM21" s="136"/>
      <c r="NBN21" s="136"/>
      <c r="NBO21" s="136"/>
      <c r="NBP21" s="136"/>
      <c r="NBQ21" s="136"/>
      <c r="NBR21" s="136"/>
      <c r="NBS21" s="136"/>
      <c r="NBT21" s="136"/>
      <c r="NBU21" s="136"/>
      <c r="NBV21" s="136"/>
      <c r="NBW21" s="136"/>
      <c r="NBX21" s="136"/>
      <c r="NBY21" s="136"/>
      <c r="NBZ21" s="136"/>
      <c r="NCA21" s="136"/>
      <c r="NCB21" s="136"/>
      <c r="NCC21" s="136"/>
      <c r="NCD21" s="136"/>
      <c r="NCE21" s="136"/>
      <c r="NCF21" s="136"/>
      <c r="NCG21" s="136"/>
      <c r="NCH21" s="136"/>
      <c r="NCI21" s="136"/>
      <c r="NCJ21" s="136"/>
      <c r="NCK21" s="136"/>
      <c r="NCL21" s="136"/>
      <c r="NCM21" s="136"/>
      <c r="NCN21" s="136"/>
      <c r="NCO21" s="136"/>
      <c r="NCP21" s="136"/>
      <c r="NCQ21" s="136"/>
      <c r="NCR21" s="136"/>
      <c r="NCS21" s="136"/>
      <c r="NCT21" s="136"/>
      <c r="NCU21" s="136"/>
      <c r="NCV21" s="136"/>
      <c r="NCW21" s="136"/>
      <c r="NCX21" s="136"/>
      <c r="NCY21" s="136"/>
      <c r="NCZ21" s="136"/>
      <c r="NDA21" s="136"/>
      <c r="NDB21" s="136"/>
      <c r="NDC21" s="136"/>
      <c r="NDD21" s="136"/>
      <c r="NDE21" s="136"/>
      <c r="NDF21" s="136"/>
      <c r="NDG21" s="136"/>
      <c r="NDH21" s="136"/>
      <c r="NDI21" s="136"/>
      <c r="NDJ21" s="136"/>
      <c r="NDK21" s="136"/>
      <c r="NDL21" s="136"/>
      <c r="NDM21" s="136"/>
      <c r="NDN21" s="136"/>
      <c r="NDO21" s="136"/>
      <c r="NDP21" s="136"/>
      <c r="NDQ21" s="136"/>
      <c r="NDR21" s="136"/>
      <c r="NDS21" s="136"/>
      <c r="NDT21" s="136"/>
      <c r="NDU21" s="136"/>
      <c r="NDV21" s="136"/>
      <c r="NDW21" s="136"/>
      <c r="NDX21" s="136"/>
      <c r="NDY21" s="136"/>
      <c r="NDZ21" s="136"/>
      <c r="NEA21" s="136"/>
      <c r="NEB21" s="136"/>
      <c r="NEC21" s="136"/>
      <c r="NED21" s="136"/>
      <c r="NEE21" s="136"/>
      <c r="NEF21" s="136"/>
      <c r="NEG21" s="136"/>
      <c r="NEH21" s="136"/>
      <c r="NEI21" s="136"/>
      <c r="NEJ21" s="136"/>
      <c r="NEK21" s="136"/>
      <c r="NEL21" s="136"/>
      <c r="NEM21" s="136"/>
      <c r="NEN21" s="136"/>
      <c r="NEO21" s="136"/>
      <c r="NEP21" s="136"/>
      <c r="NEQ21" s="136"/>
      <c r="NER21" s="136"/>
      <c r="NES21" s="136"/>
      <c r="NET21" s="136"/>
      <c r="NEU21" s="136"/>
      <c r="NEV21" s="136"/>
      <c r="NEW21" s="136"/>
      <c r="NEX21" s="136"/>
      <c r="NEY21" s="136"/>
      <c r="NEZ21" s="136"/>
      <c r="NFA21" s="136"/>
      <c r="NFB21" s="136"/>
      <c r="NFC21" s="136"/>
      <c r="NFD21" s="136"/>
      <c r="NFE21" s="136"/>
      <c r="NFF21" s="136"/>
      <c r="NFG21" s="136"/>
      <c r="NFH21" s="136"/>
      <c r="NFI21" s="136"/>
      <c r="NFJ21" s="136"/>
      <c r="NFK21" s="136"/>
      <c r="NFL21" s="136"/>
      <c r="NFM21" s="136"/>
      <c r="NFN21" s="136"/>
      <c r="NFO21" s="136"/>
      <c r="NFP21" s="136"/>
      <c r="NFQ21" s="136"/>
      <c r="NFR21" s="136"/>
      <c r="NFS21" s="136"/>
      <c r="NFT21" s="136"/>
      <c r="NFU21" s="136"/>
      <c r="NFV21" s="136"/>
      <c r="NFW21" s="136"/>
      <c r="NFX21" s="136"/>
      <c r="NFY21" s="136"/>
      <c r="NFZ21" s="136"/>
      <c r="NGA21" s="136"/>
      <c r="NGB21" s="136"/>
      <c r="NGC21" s="136"/>
      <c r="NGD21" s="136"/>
      <c r="NGE21" s="136"/>
      <c r="NGF21" s="136"/>
      <c r="NGG21" s="136"/>
      <c r="NGH21" s="136"/>
      <c r="NGI21" s="136"/>
      <c r="NGJ21" s="136"/>
      <c r="NGK21" s="136"/>
      <c r="NGL21" s="136"/>
      <c r="NGM21" s="136"/>
      <c r="NGN21" s="136"/>
      <c r="NGO21" s="136"/>
      <c r="NGP21" s="136"/>
      <c r="NGQ21" s="136"/>
      <c r="NGR21" s="136"/>
      <c r="NGS21" s="136"/>
      <c r="NGT21" s="136"/>
      <c r="NGU21" s="136"/>
      <c r="NGV21" s="136"/>
      <c r="NGW21" s="136"/>
      <c r="NGX21" s="136"/>
      <c r="NGY21" s="136"/>
      <c r="NGZ21" s="136"/>
      <c r="NHA21" s="136"/>
      <c r="NHB21" s="136"/>
      <c r="NHC21" s="136"/>
      <c r="NHD21" s="136"/>
      <c r="NHE21" s="136"/>
      <c r="NHF21" s="136"/>
      <c r="NHG21" s="136"/>
      <c r="NHH21" s="136"/>
      <c r="NHI21" s="136"/>
      <c r="NHJ21" s="136"/>
      <c r="NHK21" s="136"/>
      <c r="NHL21" s="136"/>
      <c r="NHM21" s="136"/>
      <c r="NHN21" s="136"/>
      <c r="NHO21" s="136"/>
      <c r="NHP21" s="136"/>
      <c r="NHQ21" s="136"/>
      <c r="NHR21" s="136"/>
      <c r="NHS21" s="136"/>
      <c r="NHT21" s="136"/>
      <c r="NHU21" s="136"/>
      <c r="NHV21" s="136"/>
      <c r="NHW21" s="136"/>
      <c r="NHX21" s="136"/>
      <c r="NHY21" s="136"/>
      <c r="NHZ21" s="136"/>
      <c r="NIA21" s="136"/>
      <c r="NIB21" s="136"/>
      <c r="NIC21" s="136"/>
      <c r="NID21" s="136"/>
      <c r="NIE21" s="136"/>
      <c r="NIF21" s="136"/>
      <c r="NIG21" s="136"/>
      <c r="NIH21" s="136"/>
      <c r="NII21" s="136"/>
      <c r="NIJ21" s="136"/>
      <c r="NIK21" s="136"/>
      <c r="NIL21" s="136"/>
      <c r="NIM21" s="136"/>
      <c r="NIN21" s="136"/>
      <c r="NIO21" s="136"/>
      <c r="NIP21" s="136"/>
      <c r="NIQ21" s="136"/>
      <c r="NIR21" s="136"/>
      <c r="NIS21" s="136"/>
      <c r="NIT21" s="136"/>
      <c r="NIU21" s="136"/>
      <c r="NIV21" s="136"/>
      <c r="NIW21" s="136"/>
      <c r="NIX21" s="136"/>
      <c r="NIY21" s="136"/>
      <c r="NIZ21" s="136"/>
      <c r="NJA21" s="136"/>
      <c r="NJB21" s="136"/>
      <c r="NJC21" s="136"/>
      <c r="NJD21" s="136"/>
      <c r="NJE21" s="136"/>
      <c r="NJF21" s="136"/>
      <c r="NJG21" s="136"/>
      <c r="NJH21" s="136"/>
      <c r="NJI21" s="136"/>
      <c r="NJJ21" s="136"/>
      <c r="NJK21" s="136"/>
      <c r="NJL21" s="136"/>
      <c r="NJM21" s="136"/>
      <c r="NJN21" s="136"/>
      <c r="NJO21" s="136"/>
      <c r="NJP21" s="136"/>
      <c r="NJQ21" s="136"/>
      <c r="NJR21" s="136"/>
      <c r="NJS21" s="136"/>
      <c r="NJT21" s="136"/>
      <c r="NJU21" s="136"/>
      <c r="NJV21" s="136"/>
      <c r="NJW21" s="136"/>
      <c r="NJX21" s="136"/>
      <c r="NJY21" s="136"/>
      <c r="NJZ21" s="136"/>
      <c r="NKA21" s="136"/>
      <c r="NKB21" s="136"/>
      <c r="NKC21" s="136"/>
      <c r="NKD21" s="136"/>
      <c r="NKE21" s="136"/>
      <c r="NKF21" s="136"/>
      <c r="NKG21" s="136"/>
      <c r="NKH21" s="136"/>
      <c r="NKI21" s="136"/>
      <c r="NKJ21" s="136"/>
      <c r="NKK21" s="136"/>
      <c r="NKL21" s="136"/>
      <c r="NKM21" s="136"/>
      <c r="NKN21" s="136"/>
      <c r="NKO21" s="136"/>
      <c r="NKP21" s="136"/>
      <c r="NKQ21" s="136"/>
      <c r="NKR21" s="136"/>
      <c r="NKS21" s="136"/>
      <c r="NKT21" s="136"/>
      <c r="NKU21" s="136"/>
      <c r="NKV21" s="136"/>
      <c r="NKW21" s="136"/>
      <c r="NKX21" s="136"/>
      <c r="NKY21" s="136"/>
      <c r="NKZ21" s="136"/>
      <c r="NLA21" s="136"/>
      <c r="NLB21" s="136"/>
      <c r="NLC21" s="136"/>
      <c r="NLD21" s="136"/>
      <c r="NLE21" s="136"/>
      <c r="NLF21" s="136"/>
      <c r="NLG21" s="136"/>
      <c r="NLH21" s="136"/>
      <c r="NLI21" s="136"/>
      <c r="NLJ21" s="136"/>
      <c r="NLK21" s="136"/>
      <c r="NLL21" s="136"/>
      <c r="NLM21" s="136"/>
      <c r="NLN21" s="136"/>
      <c r="NLO21" s="136"/>
      <c r="NLP21" s="136"/>
      <c r="NLQ21" s="136"/>
      <c r="NLR21" s="136"/>
      <c r="NLS21" s="136"/>
      <c r="NLT21" s="136"/>
      <c r="NLU21" s="136"/>
      <c r="NLV21" s="136"/>
      <c r="NLW21" s="136"/>
      <c r="NLX21" s="136"/>
      <c r="NLY21" s="136"/>
      <c r="NLZ21" s="136"/>
      <c r="NMA21" s="136"/>
      <c r="NMB21" s="136"/>
      <c r="NMC21" s="136"/>
      <c r="NMD21" s="136"/>
      <c r="NME21" s="136"/>
      <c r="NMF21" s="136"/>
      <c r="NMG21" s="136"/>
      <c r="NMH21" s="136"/>
      <c r="NMI21" s="136"/>
      <c r="NMJ21" s="136"/>
      <c r="NMK21" s="136"/>
      <c r="NML21" s="136"/>
      <c r="NMM21" s="136"/>
      <c r="NMN21" s="136"/>
      <c r="NMO21" s="136"/>
      <c r="NMP21" s="136"/>
      <c r="NMQ21" s="136"/>
      <c r="NMR21" s="136"/>
      <c r="NMS21" s="136"/>
      <c r="NMT21" s="136"/>
      <c r="NMU21" s="136"/>
      <c r="NMV21" s="136"/>
      <c r="NMW21" s="136"/>
      <c r="NMX21" s="136"/>
      <c r="NMY21" s="136"/>
      <c r="NMZ21" s="136"/>
      <c r="NNA21" s="136"/>
      <c r="NNB21" s="136"/>
      <c r="NNC21" s="136"/>
      <c r="NND21" s="136"/>
      <c r="NNE21" s="136"/>
      <c r="NNF21" s="136"/>
      <c r="NNG21" s="136"/>
      <c r="NNH21" s="136"/>
      <c r="NNI21" s="136"/>
      <c r="NNJ21" s="136"/>
      <c r="NNK21" s="136"/>
      <c r="NNL21" s="136"/>
      <c r="NNM21" s="136"/>
      <c r="NNN21" s="136"/>
      <c r="NNO21" s="136"/>
      <c r="NNP21" s="136"/>
      <c r="NNQ21" s="136"/>
      <c r="NNR21" s="136"/>
      <c r="NNS21" s="136"/>
      <c r="NNT21" s="136"/>
      <c r="NNU21" s="136"/>
      <c r="NNV21" s="136"/>
      <c r="NNW21" s="136"/>
      <c r="NNX21" s="136"/>
      <c r="NNY21" s="136"/>
      <c r="NNZ21" s="136"/>
      <c r="NOA21" s="136"/>
      <c r="NOB21" s="136"/>
      <c r="NOC21" s="136"/>
      <c r="NOD21" s="136"/>
      <c r="NOE21" s="136"/>
      <c r="NOF21" s="136"/>
      <c r="NOG21" s="136"/>
      <c r="NOH21" s="136"/>
      <c r="NOI21" s="136"/>
      <c r="NOJ21" s="136"/>
      <c r="NOK21" s="136"/>
      <c r="NOL21" s="136"/>
      <c r="NOM21" s="136"/>
      <c r="NON21" s="136"/>
      <c r="NOO21" s="136"/>
      <c r="NOP21" s="136"/>
      <c r="NOQ21" s="136"/>
      <c r="NOR21" s="136"/>
      <c r="NOS21" s="136"/>
      <c r="NOT21" s="136"/>
      <c r="NOU21" s="136"/>
      <c r="NOV21" s="136"/>
      <c r="NOW21" s="136"/>
      <c r="NOX21" s="136"/>
      <c r="NOY21" s="136"/>
      <c r="NOZ21" s="136"/>
      <c r="NPA21" s="136"/>
      <c r="NPB21" s="136"/>
      <c r="NPC21" s="136"/>
      <c r="NPD21" s="136"/>
      <c r="NPE21" s="136"/>
      <c r="NPF21" s="136"/>
      <c r="NPG21" s="136"/>
      <c r="NPH21" s="136"/>
      <c r="NPI21" s="136"/>
      <c r="NPJ21" s="136"/>
      <c r="NPK21" s="136"/>
      <c r="NPL21" s="136"/>
      <c r="NPM21" s="136"/>
      <c r="NPN21" s="136"/>
      <c r="NPO21" s="136"/>
      <c r="NPP21" s="136"/>
      <c r="NPQ21" s="136"/>
      <c r="NPR21" s="136"/>
      <c r="NPS21" s="136"/>
      <c r="NPT21" s="136"/>
      <c r="NPU21" s="136"/>
      <c r="NPV21" s="136"/>
      <c r="NPW21" s="136"/>
      <c r="NPX21" s="136"/>
      <c r="NPY21" s="136"/>
      <c r="NPZ21" s="136"/>
      <c r="NQA21" s="136"/>
      <c r="NQB21" s="136"/>
      <c r="NQC21" s="136"/>
      <c r="NQD21" s="136"/>
      <c r="NQE21" s="136"/>
      <c r="NQF21" s="136"/>
      <c r="NQG21" s="136"/>
      <c r="NQH21" s="136"/>
      <c r="NQI21" s="136"/>
      <c r="NQJ21" s="136"/>
      <c r="NQK21" s="136"/>
      <c r="NQL21" s="136"/>
      <c r="NQM21" s="136"/>
      <c r="NQN21" s="136"/>
      <c r="NQO21" s="136"/>
      <c r="NQP21" s="136"/>
      <c r="NQQ21" s="136"/>
      <c r="NQR21" s="136"/>
      <c r="NQS21" s="136"/>
      <c r="NQT21" s="136"/>
      <c r="NQU21" s="136"/>
      <c r="NQV21" s="136"/>
      <c r="NQW21" s="136"/>
      <c r="NQX21" s="136"/>
      <c r="NQY21" s="136"/>
      <c r="NQZ21" s="136"/>
      <c r="NRA21" s="136"/>
      <c r="NRB21" s="136"/>
      <c r="NRC21" s="136"/>
      <c r="NRD21" s="136"/>
      <c r="NRE21" s="136"/>
      <c r="NRF21" s="136"/>
      <c r="NRG21" s="136"/>
      <c r="NRH21" s="136"/>
      <c r="NRI21" s="136"/>
      <c r="NRJ21" s="136"/>
      <c r="NRK21" s="136"/>
      <c r="NRL21" s="136"/>
      <c r="NRM21" s="136"/>
      <c r="NRN21" s="136"/>
      <c r="NRO21" s="136"/>
      <c r="NRP21" s="136"/>
      <c r="NRQ21" s="136"/>
      <c r="NRR21" s="136"/>
      <c r="NRS21" s="136"/>
      <c r="NRT21" s="136"/>
      <c r="NRU21" s="136"/>
      <c r="NRV21" s="136"/>
      <c r="NRW21" s="136"/>
      <c r="NRX21" s="136"/>
      <c r="NRY21" s="136"/>
      <c r="NRZ21" s="136"/>
      <c r="NSA21" s="136"/>
      <c r="NSB21" s="136"/>
      <c r="NSC21" s="136"/>
      <c r="NSD21" s="136"/>
      <c r="NSE21" s="136"/>
      <c r="NSF21" s="136"/>
      <c r="NSG21" s="136"/>
      <c r="NSH21" s="136"/>
      <c r="NSI21" s="136"/>
      <c r="NSJ21" s="136"/>
      <c r="NSK21" s="136"/>
      <c r="NSL21" s="136"/>
      <c r="NSM21" s="136"/>
      <c r="NSN21" s="136"/>
      <c r="NSO21" s="136"/>
      <c r="NSP21" s="136"/>
      <c r="NSQ21" s="136"/>
      <c r="NSR21" s="136"/>
      <c r="NSS21" s="136"/>
      <c r="NST21" s="136"/>
      <c r="NSU21" s="136"/>
      <c r="NSV21" s="136"/>
      <c r="NSW21" s="136"/>
      <c r="NSX21" s="136"/>
      <c r="NSY21" s="136"/>
      <c r="NSZ21" s="136"/>
      <c r="NTA21" s="136"/>
      <c r="NTB21" s="136"/>
      <c r="NTC21" s="136"/>
      <c r="NTD21" s="136"/>
      <c r="NTE21" s="136"/>
      <c r="NTF21" s="136"/>
      <c r="NTG21" s="136"/>
      <c r="NTH21" s="136"/>
      <c r="NTI21" s="136"/>
      <c r="NTJ21" s="136"/>
      <c r="NTK21" s="136"/>
      <c r="NTL21" s="136"/>
      <c r="NTM21" s="136"/>
      <c r="NTN21" s="136"/>
      <c r="NTO21" s="136"/>
      <c r="NTP21" s="136"/>
      <c r="NTQ21" s="136"/>
      <c r="NTR21" s="136"/>
      <c r="NTS21" s="136"/>
      <c r="NTT21" s="136"/>
      <c r="NTU21" s="136"/>
      <c r="NTV21" s="136"/>
      <c r="NTW21" s="136"/>
      <c r="NTX21" s="136"/>
      <c r="NTY21" s="136"/>
      <c r="NTZ21" s="136"/>
      <c r="NUA21" s="136"/>
      <c r="NUB21" s="136"/>
      <c r="NUC21" s="136"/>
      <c r="NUD21" s="136"/>
      <c r="NUE21" s="136"/>
      <c r="NUF21" s="136"/>
      <c r="NUG21" s="136"/>
      <c r="NUH21" s="136"/>
      <c r="NUI21" s="136"/>
      <c r="NUJ21" s="136"/>
      <c r="NUK21" s="136"/>
      <c r="NUL21" s="136"/>
      <c r="NUM21" s="136"/>
      <c r="NUN21" s="136"/>
      <c r="NUO21" s="136"/>
      <c r="NUP21" s="136"/>
      <c r="NUQ21" s="136"/>
      <c r="NUR21" s="136"/>
      <c r="NUS21" s="136"/>
      <c r="NUT21" s="136"/>
      <c r="NUU21" s="136"/>
      <c r="NUV21" s="136"/>
      <c r="NUW21" s="136"/>
      <c r="NUX21" s="136"/>
      <c r="NUY21" s="136"/>
      <c r="NUZ21" s="136"/>
      <c r="NVA21" s="136"/>
      <c r="NVB21" s="136"/>
      <c r="NVC21" s="136"/>
      <c r="NVD21" s="136"/>
      <c r="NVE21" s="136"/>
      <c r="NVF21" s="136"/>
      <c r="NVG21" s="136"/>
      <c r="NVH21" s="136"/>
      <c r="NVI21" s="136"/>
      <c r="NVJ21" s="136"/>
      <c r="NVK21" s="136"/>
      <c r="NVL21" s="136"/>
      <c r="NVM21" s="136"/>
      <c r="NVN21" s="136"/>
      <c r="NVO21" s="136"/>
      <c r="NVP21" s="136"/>
      <c r="NVQ21" s="136"/>
      <c r="NVR21" s="136"/>
      <c r="NVS21" s="136"/>
      <c r="NVT21" s="136"/>
      <c r="NVU21" s="136"/>
      <c r="NVV21" s="136"/>
      <c r="NVW21" s="136"/>
      <c r="NVX21" s="136"/>
      <c r="NVY21" s="136"/>
      <c r="NVZ21" s="136"/>
      <c r="NWA21" s="136"/>
      <c r="NWB21" s="136"/>
      <c r="NWC21" s="136"/>
      <c r="NWD21" s="136"/>
      <c r="NWE21" s="136"/>
      <c r="NWF21" s="136"/>
      <c r="NWG21" s="136"/>
      <c r="NWH21" s="136"/>
      <c r="NWI21" s="136"/>
      <c r="NWJ21" s="136"/>
      <c r="NWK21" s="136"/>
      <c r="NWL21" s="136"/>
      <c r="NWM21" s="136"/>
      <c r="NWN21" s="136"/>
      <c r="NWO21" s="136"/>
      <c r="NWP21" s="136"/>
      <c r="NWQ21" s="136"/>
      <c r="NWR21" s="136"/>
      <c r="NWS21" s="136"/>
      <c r="NWT21" s="136"/>
      <c r="NWU21" s="136"/>
      <c r="NWV21" s="136"/>
      <c r="NWW21" s="136"/>
      <c r="NWX21" s="136"/>
      <c r="NWY21" s="136"/>
      <c r="NWZ21" s="136"/>
      <c r="NXA21" s="136"/>
      <c r="NXB21" s="136"/>
      <c r="NXC21" s="136"/>
      <c r="NXD21" s="136"/>
      <c r="NXE21" s="136"/>
      <c r="NXF21" s="136"/>
      <c r="NXG21" s="136"/>
      <c r="NXH21" s="136"/>
      <c r="NXI21" s="136"/>
      <c r="NXJ21" s="136"/>
      <c r="NXK21" s="136"/>
      <c r="NXL21" s="136"/>
      <c r="NXM21" s="136"/>
      <c r="NXN21" s="136"/>
      <c r="NXO21" s="136"/>
      <c r="NXP21" s="136"/>
      <c r="NXQ21" s="136"/>
      <c r="NXR21" s="136"/>
      <c r="NXS21" s="136"/>
      <c r="NXT21" s="136"/>
      <c r="NXU21" s="136"/>
      <c r="NXV21" s="136"/>
      <c r="NXW21" s="136"/>
      <c r="NXX21" s="136"/>
      <c r="NXY21" s="136"/>
      <c r="NXZ21" s="136"/>
      <c r="NYA21" s="136"/>
      <c r="NYB21" s="136"/>
      <c r="NYC21" s="136"/>
      <c r="NYD21" s="136"/>
      <c r="NYE21" s="136"/>
      <c r="NYF21" s="136"/>
      <c r="NYG21" s="136"/>
      <c r="NYH21" s="136"/>
      <c r="NYI21" s="136"/>
      <c r="NYJ21" s="136"/>
      <c r="NYK21" s="136"/>
      <c r="NYL21" s="136"/>
      <c r="NYM21" s="136"/>
      <c r="NYN21" s="136"/>
      <c r="NYO21" s="136"/>
      <c r="NYP21" s="136"/>
      <c r="NYQ21" s="136"/>
      <c r="NYR21" s="136"/>
      <c r="NYS21" s="136"/>
      <c r="NYT21" s="136"/>
      <c r="NYU21" s="136"/>
      <c r="NYV21" s="136"/>
      <c r="NYW21" s="136"/>
      <c r="NYX21" s="136"/>
      <c r="NYY21" s="136"/>
      <c r="NYZ21" s="136"/>
      <c r="NZA21" s="136"/>
      <c r="NZB21" s="136"/>
      <c r="NZC21" s="136"/>
      <c r="NZD21" s="136"/>
      <c r="NZE21" s="136"/>
      <c r="NZF21" s="136"/>
      <c r="NZG21" s="136"/>
      <c r="NZH21" s="136"/>
      <c r="NZI21" s="136"/>
      <c r="NZJ21" s="136"/>
      <c r="NZK21" s="136"/>
      <c r="NZL21" s="136"/>
      <c r="NZM21" s="136"/>
      <c r="NZN21" s="136"/>
      <c r="NZO21" s="136"/>
      <c r="NZP21" s="136"/>
      <c r="NZQ21" s="136"/>
      <c r="NZR21" s="136"/>
      <c r="NZS21" s="136"/>
      <c r="NZT21" s="136"/>
      <c r="NZU21" s="136"/>
      <c r="NZV21" s="136"/>
      <c r="NZW21" s="136"/>
      <c r="NZX21" s="136"/>
      <c r="NZY21" s="136"/>
      <c r="NZZ21" s="136"/>
      <c r="OAA21" s="136"/>
      <c r="OAB21" s="136"/>
      <c r="OAC21" s="136"/>
      <c r="OAD21" s="136"/>
      <c r="OAE21" s="136"/>
      <c r="OAF21" s="136"/>
      <c r="OAG21" s="136"/>
      <c r="OAH21" s="136"/>
      <c r="OAI21" s="136"/>
      <c r="OAJ21" s="136"/>
      <c r="OAK21" s="136"/>
      <c r="OAL21" s="136"/>
      <c r="OAM21" s="136"/>
      <c r="OAN21" s="136"/>
      <c r="OAO21" s="136"/>
      <c r="OAP21" s="136"/>
      <c r="OAQ21" s="136"/>
      <c r="OAR21" s="136"/>
      <c r="OAS21" s="136"/>
      <c r="OAT21" s="136"/>
      <c r="OAU21" s="136"/>
      <c r="OAV21" s="136"/>
      <c r="OAW21" s="136"/>
      <c r="OAX21" s="136"/>
      <c r="OAY21" s="136"/>
      <c r="OAZ21" s="136"/>
      <c r="OBA21" s="136"/>
      <c r="OBB21" s="136"/>
      <c r="OBC21" s="136"/>
      <c r="OBD21" s="136"/>
      <c r="OBE21" s="136"/>
      <c r="OBF21" s="136"/>
      <c r="OBG21" s="136"/>
      <c r="OBH21" s="136"/>
      <c r="OBI21" s="136"/>
      <c r="OBJ21" s="136"/>
      <c r="OBK21" s="136"/>
      <c r="OBL21" s="136"/>
      <c r="OBM21" s="136"/>
      <c r="OBN21" s="136"/>
      <c r="OBO21" s="136"/>
      <c r="OBP21" s="136"/>
      <c r="OBQ21" s="136"/>
      <c r="OBR21" s="136"/>
      <c r="OBS21" s="136"/>
      <c r="OBT21" s="136"/>
      <c r="OBU21" s="136"/>
      <c r="OBV21" s="136"/>
      <c r="OBW21" s="136"/>
      <c r="OBX21" s="136"/>
      <c r="OBY21" s="136"/>
      <c r="OBZ21" s="136"/>
      <c r="OCA21" s="136"/>
      <c r="OCB21" s="136"/>
      <c r="OCC21" s="136"/>
      <c r="OCD21" s="136"/>
      <c r="OCE21" s="136"/>
      <c r="OCF21" s="136"/>
      <c r="OCG21" s="136"/>
      <c r="OCH21" s="136"/>
      <c r="OCI21" s="136"/>
      <c r="OCJ21" s="136"/>
      <c r="OCK21" s="136"/>
      <c r="OCL21" s="136"/>
      <c r="OCM21" s="136"/>
      <c r="OCN21" s="136"/>
      <c r="OCO21" s="136"/>
      <c r="OCP21" s="136"/>
      <c r="OCQ21" s="136"/>
      <c r="OCR21" s="136"/>
      <c r="OCS21" s="136"/>
      <c r="OCT21" s="136"/>
      <c r="OCU21" s="136"/>
      <c r="OCV21" s="136"/>
      <c r="OCW21" s="136"/>
      <c r="OCX21" s="136"/>
      <c r="OCY21" s="136"/>
      <c r="OCZ21" s="136"/>
      <c r="ODA21" s="136"/>
      <c r="ODB21" s="136"/>
      <c r="ODC21" s="136"/>
      <c r="ODD21" s="136"/>
      <c r="ODE21" s="136"/>
      <c r="ODF21" s="136"/>
      <c r="ODG21" s="136"/>
      <c r="ODH21" s="136"/>
      <c r="ODI21" s="136"/>
      <c r="ODJ21" s="136"/>
      <c r="ODK21" s="136"/>
      <c r="ODL21" s="136"/>
      <c r="ODM21" s="136"/>
      <c r="ODN21" s="136"/>
      <c r="ODO21" s="136"/>
      <c r="ODP21" s="136"/>
      <c r="ODQ21" s="136"/>
      <c r="ODR21" s="136"/>
      <c r="ODS21" s="136"/>
      <c r="ODT21" s="136"/>
      <c r="ODU21" s="136"/>
      <c r="ODV21" s="136"/>
      <c r="ODW21" s="136"/>
      <c r="ODX21" s="136"/>
      <c r="ODY21" s="136"/>
      <c r="ODZ21" s="136"/>
      <c r="OEA21" s="136"/>
      <c r="OEB21" s="136"/>
      <c r="OEC21" s="136"/>
      <c r="OED21" s="136"/>
      <c r="OEE21" s="136"/>
      <c r="OEF21" s="136"/>
      <c r="OEG21" s="136"/>
      <c r="OEH21" s="136"/>
      <c r="OEI21" s="136"/>
      <c r="OEJ21" s="136"/>
      <c r="OEK21" s="136"/>
      <c r="OEL21" s="136"/>
      <c r="OEM21" s="136"/>
      <c r="OEN21" s="136"/>
      <c r="OEO21" s="136"/>
      <c r="OEP21" s="136"/>
      <c r="OEQ21" s="136"/>
      <c r="OER21" s="136"/>
      <c r="OES21" s="136"/>
      <c r="OET21" s="136"/>
      <c r="OEU21" s="136"/>
      <c r="OEV21" s="136"/>
      <c r="OEW21" s="136"/>
      <c r="OEX21" s="136"/>
      <c r="OEY21" s="136"/>
      <c r="OEZ21" s="136"/>
      <c r="OFA21" s="136"/>
      <c r="OFB21" s="136"/>
      <c r="OFC21" s="136"/>
      <c r="OFD21" s="136"/>
      <c r="OFE21" s="136"/>
      <c r="OFF21" s="136"/>
      <c r="OFG21" s="136"/>
      <c r="OFH21" s="136"/>
      <c r="OFI21" s="136"/>
      <c r="OFJ21" s="136"/>
      <c r="OFK21" s="136"/>
      <c r="OFL21" s="136"/>
      <c r="OFM21" s="136"/>
      <c r="OFN21" s="136"/>
      <c r="OFO21" s="136"/>
      <c r="OFP21" s="136"/>
      <c r="OFQ21" s="136"/>
      <c r="OFR21" s="136"/>
      <c r="OFS21" s="136"/>
      <c r="OFT21" s="136"/>
      <c r="OFU21" s="136"/>
      <c r="OFV21" s="136"/>
      <c r="OFW21" s="136"/>
      <c r="OFX21" s="136"/>
      <c r="OFY21" s="136"/>
      <c r="OFZ21" s="136"/>
      <c r="OGA21" s="136"/>
      <c r="OGB21" s="136"/>
      <c r="OGC21" s="136"/>
      <c r="OGD21" s="136"/>
      <c r="OGE21" s="136"/>
      <c r="OGF21" s="136"/>
      <c r="OGG21" s="136"/>
      <c r="OGH21" s="136"/>
      <c r="OGI21" s="136"/>
      <c r="OGJ21" s="136"/>
      <c r="OGK21" s="136"/>
      <c r="OGL21" s="136"/>
      <c r="OGM21" s="136"/>
      <c r="OGN21" s="136"/>
      <c r="OGO21" s="136"/>
      <c r="OGP21" s="136"/>
      <c r="OGQ21" s="136"/>
      <c r="OGR21" s="136"/>
      <c r="OGS21" s="136"/>
      <c r="OGT21" s="136"/>
      <c r="OGU21" s="136"/>
      <c r="OGV21" s="136"/>
      <c r="OGW21" s="136"/>
      <c r="OGX21" s="136"/>
      <c r="OGY21" s="136"/>
      <c r="OGZ21" s="136"/>
      <c r="OHA21" s="136"/>
      <c r="OHB21" s="136"/>
      <c r="OHC21" s="136"/>
      <c r="OHD21" s="136"/>
      <c r="OHE21" s="136"/>
      <c r="OHF21" s="136"/>
      <c r="OHG21" s="136"/>
      <c r="OHH21" s="136"/>
      <c r="OHI21" s="136"/>
      <c r="OHJ21" s="136"/>
      <c r="OHK21" s="136"/>
      <c r="OHL21" s="136"/>
      <c r="OHM21" s="136"/>
      <c r="OHN21" s="136"/>
      <c r="OHO21" s="136"/>
      <c r="OHP21" s="136"/>
      <c r="OHQ21" s="136"/>
      <c r="OHR21" s="136"/>
      <c r="OHS21" s="136"/>
      <c r="OHT21" s="136"/>
      <c r="OHU21" s="136"/>
      <c r="OHV21" s="136"/>
      <c r="OHW21" s="136"/>
      <c r="OHX21" s="136"/>
      <c r="OHY21" s="136"/>
      <c r="OHZ21" s="136"/>
      <c r="OIA21" s="136"/>
      <c r="OIB21" s="136"/>
      <c r="OIC21" s="136"/>
      <c r="OID21" s="136"/>
      <c r="OIE21" s="136"/>
      <c r="OIF21" s="136"/>
      <c r="OIG21" s="136"/>
      <c r="OIH21" s="136"/>
      <c r="OII21" s="136"/>
      <c r="OIJ21" s="136"/>
      <c r="OIK21" s="136"/>
      <c r="OIL21" s="136"/>
      <c r="OIM21" s="136"/>
      <c r="OIN21" s="136"/>
      <c r="OIO21" s="136"/>
      <c r="OIP21" s="136"/>
      <c r="OIQ21" s="136"/>
      <c r="OIR21" s="136"/>
      <c r="OIS21" s="136"/>
      <c r="OIT21" s="136"/>
      <c r="OIU21" s="136"/>
      <c r="OIV21" s="136"/>
      <c r="OIW21" s="136"/>
      <c r="OIX21" s="136"/>
      <c r="OIY21" s="136"/>
      <c r="OIZ21" s="136"/>
      <c r="OJA21" s="136"/>
      <c r="OJB21" s="136"/>
      <c r="OJC21" s="136"/>
      <c r="OJD21" s="136"/>
      <c r="OJE21" s="136"/>
      <c r="OJF21" s="136"/>
      <c r="OJG21" s="136"/>
      <c r="OJH21" s="136"/>
      <c r="OJI21" s="136"/>
      <c r="OJJ21" s="136"/>
      <c r="OJK21" s="136"/>
      <c r="OJL21" s="136"/>
      <c r="OJM21" s="136"/>
      <c r="OJN21" s="136"/>
      <c r="OJO21" s="136"/>
      <c r="OJP21" s="136"/>
      <c r="OJQ21" s="136"/>
      <c r="OJR21" s="136"/>
      <c r="OJS21" s="136"/>
      <c r="OJT21" s="136"/>
      <c r="OJU21" s="136"/>
      <c r="OJV21" s="136"/>
      <c r="OJW21" s="136"/>
      <c r="OJX21" s="136"/>
      <c r="OJY21" s="136"/>
      <c r="OJZ21" s="136"/>
      <c r="OKA21" s="136"/>
      <c r="OKB21" s="136"/>
      <c r="OKC21" s="136"/>
      <c r="OKD21" s="136"/>
      <c r="OKE21" s="136"/>
      <c r="OKF21" s="136"/>
      <c r="OKG21" s="136"/>
      <c r="OKH21" s="136"/>
      <c r="OKI21" s="136"/>
      <c r="OKJ21" s="136"/>
      <c r="OKK21" s="136"/>
      <c r="OKL21" s="136"/>
      <c r="OKM21" s="136"/>
      <c r="OKN21" s="136"/>
      <c r="OKO21" s="136"/>
      <c r="OKP21" s="136"/>
      <c r="OKQ21" s="136"/>
      <c r="OKR21" s="136"/>
      <c r="OKS21" s="136"/>
      <c r="OKT21" s="136"/>
      <c r="OKU21" s="136"/>
      <c r="OKV21" s="136"/>
      <c r="OKW21" s="136"/>
      <c r="OKX21" s="136"/>
      <c r="OKY21" s="136"/>
      <c r="OKZ21" s="136"/>
      <c r="OLA21" s="136"/>
      <c r="OLB21" s="136"/>
      <c r="OLC21" s="136"/>
      <c r="OLD21" s="136"/>
      <c r="OLE21" s="136"/>
      <c r="OLF21" s="136"/>
      <c r="OLG21" s="136"/>
      <c r="OLH21" s="136"/>
      <c r="OLI21" s="136"/>
      <c r="OLJ21" s="136"/>
      <c r="OLK21" s="136"/>
      <c r="OLL21" s="136"/>
      <c r="OLM21" s="136"/>
      <c r="OLN21" s="136"/>
      <c r="OLO21" s="136"/>
      <c r="OLP21" s="136"/>
      <c r="OLQ21" s="136"/>
      <c r="OLR21" s="136"/>
      <c r="OLS21" s="136"/>
      <c r="OLT21" s="136"/>
      <c r="OLU21" s="136"/>
      <c r="OLV21" s="136"/>
      <c r="OLW21" s="136"/>
      <c r="OLX21" s="136"/>
      <c r="OLY21" s="136"/>
      <c r="OLZ21" s="136"/>
      <c r="OMA21" s="136"/>
      <c r="OMB21" s="136"/>
      <c r="OMC21" s="136"/>
      <c r="OMD21" s="136"/>
      <c r="OME21" s="136"/>
      <c r="OMF21" s="136"/>
      <c r="OMG21" s="136"/>
      <c r="OMH21" s="136"/>
      <c r="OMI21" s="136"/>
      <c r="OMJ21" s="136"/>
      <c r="OMK21" s="136"/>
      <c r="OML21" s="136"/>
      <c r="OMM21" s="136"/>
      <c r="OMN21" s="136"/>
      <c r="OMO21" s="136"/>
      <c r="OMP21" s="136"/>
      <c r="OMQ21" s="136"/>
      <c r="OMR21" s="136"/>
      <c r="OMS21" s="136"/>
      <c r="OMT21" s="136"/>
      <c r="OMU21" s="136"/>
      <c r="OMV21" s="136"/>
      <c r="OMW21" s="136"/>
      <c r="OMX21" s="136"/>
      <c r="OMY21" s="136"/>
      <c r="OMZ21" s="136"/>
      <c r="ONA21" s="136"/>
      <c r="ONB21" s="136"/>
      <c r="ONC21" s="136"/>
      <c r="OND21" s="136"/>
      <c r="ONE21" s="136"/>
      <c r="ONF21" s="136"/>
      <c r="ONG21" s="136"/>
      <c r="ONH21" s="136"/>
      <c r="ONI21" s="136"/>
      <c r="ONJ21" s="136"/>
      <c r="ONK21" s="136"/>
      <c r="ONL21" s="136"/>
      <c r="ONM21" s="136"/>
      <c r="ONN21" s="136"/>
      <c r="ONO21" s="136"/>
      <c r="ONP21" s="136"/>
      <c r="ONQ21" s="136"/>
      <c r="ONR21" s="136"/>
      <c r="ONS21" s="136"/>
      <c r="ONT21" s="136"/>
      <c r="ONU21" s="136"/>
      <c r="ONV21" s="136"/>
      <c r="ONW21" s="136"/>
      <c r="ONX21" s="136"/>
      <c r="ONY21" s="136"/>
      <c r="ONZ21" s="136"/>
      <c r="OOA21" s="136"/>
      <c r="OOB21" s="136"/>
      <c r="OOC21" s="136"/>
      <c r="OOD21" s="136"/>
      <c r="OOE21" s="136"/>
      <c r="OOF21" s="136"/>
      <c r="OOG21" s="136"/>
      <c r="OOH21" s="136"/>
      <c r="OOI21" s="136"/>
      <c r="OOJ21" s="136"/>
      <c r="OOK21" s="136"/>
      <c r="OOL21" s="136"/>
      <c r="OOM21" s="136"/>
      <c r="OON21" s="136"/>
      <c r="OOO21" s="136"/>
      <c r="OOP21" s="136"/>
      <c r="OOQ21" s="136"/>
      <c r="OOR21" s="136"/>
      <c r="OOS21" s="136"/>
      <c r="OOT21" s="136"/>
      <c r="OOU21" s="136"/>
      <c r="OOV21" s="136"/>
      <c r="OOW21" s="136"/>
      <c r="OOX21" s="136"/>
      <c r="OOY21" s="136"/>
      <c r="OOZ21" s="136"/>
      <c r="OPA21" s="136"/>
      <c r="OPB21" s="136"/>
      <c r="OPC21" s="136"/>
      <c r="OPD21" s="136"/>
      <c r="OPE21" s="136"/>
      <c r="OPF21" s="136"/>
      <c r="OPG21" s="136"/>
      <c r="OPH21" s="136"/>
      <c r="OPI21" s="136"/>
      <c r="OPJ21" s="136"/>
      <c r="OPK21" s="136"/>
      <c r="OPL21" s="136"/>
      <c r="OPM21" s="136"/>
      <c r="OPN21" s="136"/>
      <c r="OPO21" s="136"/>
      <c r="OPP21" s="136"/>
      <c r="OPQ21" s="136"/>
      <c r="OPR21" s="136"/>
      <c r="OPS21" s="136"/>
      <c r="OPT21" s="136"/>
      <c r="OPU21" s="136"/>
      <c r="OPV21" s="136"/>
      <c r="OPW21" s="136"/>
      <c r="OPX21" s="136"/>
      <c r="OPY21" s="136"/>
      <c r="OPZ21" s="136"/>
      <c r="OQA21" s="136"/>
      <c r="OQB21" s="136"/>
      <c r="OQC21" s="136"/>
      <c r="OQD21" s="136"/>
      <c r="OQE21" s="136"/>
      <c r="OQF21" s="136"/>
      <c r="OQG21" s="136"/>
      <c r="OQH21" s="136"/>
      <c r="OQI21" s="136"/>
      <c r="OQJ21" s="136"/>
      <c r="OQK21" s="136"/>
      <c r="OQL21" s="136"/>
      <c r="OQM21" s="136"/>
      <c r="OQN21" s="136"/>
      <c r="OQO21" s="136"/>
      <c r="OQP21" s="136"/>
      <c r="OQQ21" s="136"/>
      <c r="OQR21" s="136"/>
      <c r="OQS21" s="136"/>
      <c r="OQT21" s="136"/>
      <c r="OQU21" s="136"/>
      <c r="OQV21" s="136"/>
      <c r="OQW21" s="136"/>
      <c r="OQX21" s="136"/>
      <c r="OQY21" s="136"/>
      <c r="OQZ21" s="136"/>
      <c r="ORA21" s="136"/>
      <c r="ORB21" s="136"/>
      <c r="ORC21" s="136"/>
      <c r="ORD21" s="136"/>
      <c r="ORE21" s="136"/>
      <c r="ORF21" s="136"/>
      <c r="ORG21" s="136"/>
      <c r="ORH21" s="136"/>
      <c r="ORI21" s="136"/>
      <c r="ORJ21" s="136"/>
      <c r="ORK21" s="136"/>
      <c r="ORL21" s="136"/>
      <c r="ORM21" s="136"/>
      <c r="ORN21" s="136"/>
      <c r="ORO21" s="136"/>
      <c r="ORP21" s="136"/>
      <c r="ORQ21" s="136"/>
      <c r="ORR21" s="136"/>
      <c r="ORS21" s="136"/>
      <c r="ORT21" s="136"/>
      <c r="ORU21" s="136"/>
      <c r="ORV21" s="136"/>
      <c r="ORW21" s="136"/>
      <c r="ORX21" s="136"/>
      <c r="ORY21" s="136"/>
      <c r="ORZ21" s="136"/>
      <c r="OSA21" s="136"/>
      <c r="OSB21" s="136"/>
      <c r="OSC21" s="136"/>
      <c r="OSD21" s="136"/>
      <c r="OSE21" s="136"/>
      <c r="OSF21" s="136"/>
      <c r="OSG21" s="136"/>
      <c r="OSH21" s="136"/>
      <c r="OSI21" s="136"/>
      <c r="OSJ21" s="136"/>
      <c r="OSK21" s="136"/>
      <c r="OSL21" s="136"/>
      <c r="OSM21" s="136"/>
      <c r="OSN21" s="136"/>
      <c r="OSO21" s="136"/>
      <c r="OSP21" s="136"/>
      <c r="OSQ21" s="136"/>
      <c r="OSR21" s="136"/>
      <c r="OSS21" s="136"/>
      <c r="OST21" s="136"/>
      <c r="OSU21" s="136"/>
      <c r="OSV21" s="136"/>
      <c r="OSW21" s="136"/>
      <c r="OSX21" s="136"/>
      <c r="OSY21" s="136"/>
      <c r="OSZ21" s="136"/>
      <c r="OTA21" s="136"/>
      <c r="OTB21" s="136"/>
      <c r="OTC21" s="136"/>
      <c r="OTD21" s="136"/>
      <c r="OTE21" s="136"/>
      <c r="OTF21" s="136"/>
      <c r="OTG21" s="136"/>
      <c r="OTH21" s="136"/>
      <c r="OTI21" s="136"/>
      <c r="OTJ21" s="136"/>
      <c r="OTK21" s="136"/>
      <c r="OTL21" s="136"/>
      <c r="OTM21" s="136"/>
      <c r="OTN21" s="136"/>
      <c r="OTO21" s="136"/>
      <c r="OTP21" s="136"/>
      <c r="OTQ21" s="136"/>
      <c r="OTR21" s="136"/>
      <c r="OTS21" s="136"/>
      <c r="OTT21" s="136"/>
      <c r="OTU21" s="136"/>
      <c r="OTV21" s="136"/>
      <c r="OTW21" s="136"/>
      <c r="OTX21" s="136"/>
      <c r="OTY21" s="136"/>
      <c r="OTZ21" s="136"/>
      <c r="OUA21" s="136"/>
      <c r="OUB21" s="136"/>
      <c r="OUC21" s="136"/>
      <c r="OUD21" s="136"/>
      <c r="OUE21" s="136"/>
      <c r="OUF21" s="136"/>
      <c r="OUG21" s="136"/>
      <c r="OUH21" s="136"/>
      <c r="OUI21" s="136"/>
      <c r="OUJ21" s="136"/>
      <c r="OUK21" s="136"/>
      <c r="OUL21" s="136"/>
      <c r="OUM21" s="136"/>
      <c r="OUN21" s="136"/>
      <c r="OUO21" s="136"/>
      <c r="OUP21" s="136"/>
      <c r="OUQ21" s="136"/>
      <c r="OUR21" s="136"/>
      <c r="OUS21" s="136"/>
      <c r="OUT21" s="136"/>
      <c r="OUU21" s="136"/>
      <c r="OUV21" s="136"/>
      <c r="OUW21" s="136"/>
      <c r="OUX21" s="136"/>
      <c r="OUY21" s="136"/>
      <c r="OUZ21" s="136"/>
      <c r="OVA21" s="136"/>
      <c r="OVB21" s="136"/>
      <c r="OVC21" s="136"/>
      <c r="OVD21" s="136"/>
      <c r="OVE21" s="136"/>
      <c r="OVF21" s="136"/>
      <c r="OVG21" s="136"/>
      <c r="OVH21" s="136"/>
      <c r="OVI21" s="136"/>
      <c r="OVJ21" s="136"/>
      <c r="OVK21" s="136"/>
      <c r="OVL21" s="136"/>
      <c r="OVM21" s="136"/>
      <c r="OVN21" s="136"/>
      <c r="OVO21" s="136"/>
      <c r="OVP21" s="136"/>
      <c r="OVQ21" s="136"/>
      <c r="OVR21" s="136"/>
      <c r="OVS21" s="136"/>
      <c r="OVT21" s="136"/>
      <c r="OVU21" s="136"/>
      <c r="OVV21" s="136"/>
      <c r="OVW21" s="136"/>
      <c r="OVX21" s="136"/>
      <c r="OVY21" s="136"/>
      <c r="OVZ21" s="136"/>
      <c r="OWA21" s="136"/>
      <c r="OWB21" s="136"/>
      <c r="OWC21" s="136"/>
      <c r="OWD21" s="136"/>
      <c r="OWE21" s="136"/>
      <c r="OWF21" s="136"/>
      <c r="OWG21" s="136"/>
      <c r="OWH21" s="136"/>
      <c r="OWI21" s="136"/>
      <c r="OWJ21" s="136"/>
      <c r="OWK21" s="136"/>
      <c r="OWL21" s="136"/>
      <c r="OWM21" s="136"/>
      <c r="OWN21" s="136"/>
      <c r="OWO21" s="136"/>
      <c r="OWP21" s="136"/>
      <c r="OWQ21" s="136"/>
      <c r="OWR21" s="136"/>
      <c r="OWS21" s="136"/>
      <c r="OWT21" s="136"/>
      <c r="OWU21" s="136"/>
      <c r="OWV21" s="136"/>
      <c r="OWW21" s="136"/>
      <c r="OWX21" s="136"/>
      <c r="OWY21" s="136"/>
      <c r="OWZ21" s="136"/>
      <c r="OXA21" s="136"/>
      <c r="OXB21" s="136"/>
      <c r="OXC21" s="136"/>
      <c r="OXD21" s="136"/>
      <c r="OXE21" s="136"/>
      <c r="OXF21" s="136"/>
      <c r="OXG21" s="136"/>
      <c r="OXH21" s="136"/>
      <c r="OXI21" s="136"/>
      <c r="OXJ21" s="136"/>
      <c r="OXK21" s="136"/>
      <c r="OXL21" s="136"/>
      <c r="OXM21" s="136"/>
      <c r="OXN21" s="136"/>
      <c r="OXO21" s="136"/>
      <c r="OXP21" s="136"/>
      <c r="OXQ21" s="136"/>
      <c r="OXR21" s="136"/>
      <c r="OXS21" s="136"/>
      <c r="OXT21" s="136"/>
      <c r="OXU21" s="136"/>
      <c r="OXV21" s="136"/>
      <c r="OXW21" s="136"/>
      <c r="OXX21" s="136"/>
      <c r="OXY21" s="136"/>
      <c r="OXZ21" s="136"/>
      <c r="OYA21" s="136"/>
      <c r="OYB21" s="136"/>
      <c r="OYC21" s="136"/>
      <c r="OYD21" s="136"/>
      <c r="OYE21" s="136"/>
      <c r="OYF21" s="136"/>
      <c r="OYG21" s="136"/>
      <c r="OYH21" s="136"/>
      <c r="OYI21" s="136"/>
      <c r="OYJ21" s="136"/>
      <c r="OYK21" s="136"/>
      <c r="OYL21" s="136"/>
      <c r="OYM21" s="136"/>
      <c r="OYN21" s="136"/>
      <c r="OYO21" s="136"/>
      <c r="OYP21" s="136"/>
      <c r="OYQ21" s="136"/>
      <c r="OYR21" s="136"/>
      <c r="OYS21" s="136"/>
      <c r="OYT21" s="136"/>
      <c r="OYU21" s="136"/>
      <c r="OYV21" s="136"/>
      <c r="OYW21" s="136"/>
      <c r="OYX21" s="136"/>
      <c r="OYY21" s="136"/>
      <c r="OYZ21" s="136"/>
      <c r="OZA21" s="136"/>
      <c r="OZB21" s="136"/>
      <c r="OZC21" s="136"/>
      <c r="OZD21" s="136"/>
      <c r="OZE21" s="136"/>
      <c r="OZF21" s="136"/>
      <c r="OZG21" s="136"/>
      <c r="OZH21" s="136"/>
      <c r="OZI21" s="136"/>
      <c r="OZJ21" s="136"/>
      <c r="OZK21" s="136"/>
      <c r="OZL21" s="136"/>
      <c r="OZM21" s="136"/>
      <c r="OZN21" s="136"/>
      <c r="OZO21" s="136"/>
      <c r="OZP21" s="136"/>
      <c r="OZQ21" s="136"/>
      <c r="OZR21" s="136"/>
      <c r="OZS21" s="136"/>
      <c r="OZT21" s="136"/>
      <c r="OZU21" s="136"/>
      <c r="OZV21" s="136"/>
      <c r="OZW21" s="136"/>
      <c r="OZX21" s="136"/>
      <c r="OZY21" s="136"/>
      <c r="OZZ21" s="136"/>
      <c r="PAA21" s="136"/>
      <c r="PAB21" s="136"/>
      <c r="PAC21" s="136"/>
      <c r="PAD21" s="136"/>
      <c r="PAE21" s="136"/>
      <c r="PAF21" s="136"/>
      <c r="PAG21" s="136"/>
      <c r="PAH21" s="136"/>
      <c r="PAI21" s="136"/>
      <c r="PAJ21" s="136"/>
      <c r="PAK21" s="136"/>
      <c r="PAL21" s="136"/>
      <c r="PAM21" s="136"/>
      <c r="PAN21" s="136"/>
      <c r="PAO21" s="136"/>
      <c r="PAP21" s="136"/>
      <c r="PAQ21" s="136"/>
      <c r="PAR21" s="136"/>
      <c r="PAS21" s="136"/>
      <c r="PAT21" s="136"/>
      <c r="PAU21" s="136"/>
      <c r="PAV21" s="136"/>
      <c r="PAW21" s="136"/>
      <c r="PAX21" s="136"/>
      <c r="PAY21" s="136"/>
      <c r="PAZ21" s="136"/>
      <c r="PBA21" s="136"/>
      <c r="PBB21" s="136"/>
      <c r="PBC21" s="136"/>
      <c r="PBD21" s="136"/>
      <c r="PBE21" s="136"/>
      <c r="PBF21" s="136"/>
      <c r="PBG21" s="136"/>
      <c r="PBH21" s="136"/>
      <c r="PBI21" s="136"/>
      <c r="PBJ21" s="136"/>
      <c r="PBK21" s="136"/>
      <c r="PBL21" s="136"/>
      <c r="PBM21" s="136"/>
      <c r="PBN21" s="136"/>
      <c r="PBO21" s="136"/>
      <c r="PBP21" s="136"/>
      <c r="PBQ21" s="136"/>
      <c r="PBR21" s="136"/>
      <c r="PBS21" s="136"/>
      <c r="PBT21" s="136"/>
      <c r="PBU21" s="136"/>
      <c r="PBV21" s="136"/>
      <c r="PBW21" s="136"/>
      <c r="PBX21" s="136"/>
      <c r="PBY21" s="136"/>
      <c r="PBZ21" s="136"/>
      <c r="PCA21" s="136"/>
      <c r="PCB21" s="136"/>
      <c r="PCC21" s="136"/>
      <c r="PCD21" s="136"/>
      <c r="PCE21" s="136"/>
      <c r="PCF21" s="136"/>
      <c r="PCG21" s="136"/>
      <c r="PCH21" s="136"/>
      <c r="PCI21" s="136"/>
      <c r="PCJ21" s="136"/>
      <c r="PCK21" s="136"/>
      <c r="PCL21" s="136"/>
      <c r="PCM21" s="136"/>
      <c r="PCN21" s="136"/>
      <c r="PCO21" s="136"/>
      <c r="PCP21" s="136"/>
      <c r="PCQ21" s="136"/>
      <c r="PCR21" s="136"/>
      <c r="PCS21" s="136"/>
      <c r="PCT21" s="136"/>
      <c r="PCU21" s="136"/>
      <c r="PCV21" s="136"/>
      <c r="PCW21" s="136"/>
      <c r="PCX21" s="136"/>
      <c r="PCY21" s="136"/>
      <c r="PCZ21" s="136"/>
      <c r="PDA21" s="136"/>
      <c r="PDB21" s="136"/>
      <c r="PDC21" s="136"/>
      <c r="PDD21" s="136"/>
      <c r="PDE21" s="136"/>
      <c r="PDF21" s="136"/>
      <c r="PDG21" s="136"/>
      <c r="PDH21" s="136"/>
      <c r="PDI21" s="136"/>
      <c r="PDJ21" s="136"/>
      <c r="PDK21" s="136"/>
      <c r="PDL21" s="136"/>
      <c r="PDM21" s="136"/>
      <c r="PDN21" s="136"/>
      <c r="PDO21" s="136"/>
      <c r="PDP21" s="136"/>
      <c r="PDQ21" s="136"/>
      <c r="PDR21" s="136"/>
      <c r="PDS21" s="136"/>
      <c r="PDT21" s="136"/>
      <c r="PDU21" s="136"/>
      <c r="PDV21" s="136"/>
      <c r="PDW21" s="136"/>
      <c r="PDX21" s="136"/>
      <c r="PDY21" s="136"/>
      <c r="PDZ21" s="136"/>
      <c r="PEA21" s="136"/>
      <c r="PEB21" s="136"/>
      <c r="PEC21" s="136"/>
      <c r="PED21" s="136"/>
      <c r="PEE21" s="136"/>
      <c r="PEF21" s="136"/>
      <c r="PEG21" s="136"/>
      <c r="PEH21" s="136"/>
      <c r="PEI21" s="136"/>
      <c r="PEJ21" s="136"/>
      <c r="PEK21" s="136"/>
      <c r="PEL21" s="136"/>
      <c r="PEM21" s="136"/>
      <c r="PEN21" s="136"/>
      <c r="PEO21" s="136"/>
      <c r="PEP21" s="136"/>
      <c r="PEQ21" s="136"/>
      <c r="PER21" s="136"/>
      <c r="PES21" s="136"/>
      <c r="PET21" s="136"/>
      <c r="PEU21" s="136"/>
      <c r="PEV21" s="136"/>
      <c r="PEW21" s="136"/>
      <c r="PEX21" s="136"/>
      <c r="PEY21" s="136"/>
      <c r="PEZ21" s="136"/>
      <c r="PFA21" s="136"/>
      <c r="PFB21" s="136"/>
      <c r="PFC21" s="136"/>
      <c r="PFD21" s="136"/>
      <c r="PFE21" s="136"/>
      <c r="PFF21" s="136"/>
      <c r="PFG21" s="136"/>
      <c r="PFH21" s="136"/>
      <c r="PFI21" s="136"/>
      <c r="PFJ21" s="136"/>
      <c r="PFK21" s="136"/>
      <c r="PFL21" s="136"/>
      <c r="PFM21" s="136"/>
      <c r="PFN21" s="136"/>
      <c r="PFO21" s="136"/>
      <c r="PFP21" s="136"/>
      <c r="PFQ21" s="136"/>
      <c r="PFR21" s="136"/>
      <c r="PFS21" s="136"/>
      <c r="PFT21" s="136"/>
      <c r="PFU21" s="136"/>
      <c r="PFV21" s="136"/>
      <c r="PFW21" s="136"/>
      <c r="PFX21" s="136"/>
      <c r="PFY21" s="136"/>
      <c r="PFZ21" s="136"/>
      <c r="PGA21" s="136"/>
      <c r="PGB21" s="136"/>
      <c r="PGC21" s="136"/>
      <c r="PGD21" s="136"/>
      <c r="PGE21" s="136"/>
      <c r="PGF21" s="136"/>
      <c r="PGG21" s="136"/>
      <c r="PGH21" s="136"/>
      <c r="PGI21" s="136"/>
      <c r="PGJ21" s="136"/>
      <c r="PGK21" s="136"/>
      <c r="PGL21" s="136"/>
      <c r="PGM21" s="136"/>
      <c r="PGN21" s="136"/>
      <c r="PGO21" s="136"/>
      <c r="PGP21" s="136"/>
      <c r="PGQ21" s="136"/>
      <c r="PGR21" s="136"/>
      <c r="PGS21" s="136"/>
      <c r="PGT21" s="136"/>
      <c r="PGU21" s="136"/>
      <c r="PGV21" s="136"/>
      <c r="PGW21" s="136"/>
      <c r="PGX21" s="136"/>
      <c r="PGY21" s="136"/>
      <c r="PGZ21" s="136"/>
      <c r="PHA21" s="136"/>
      <c r="PHB21" s="136"/>
      <c r="PHC21" s="136"/>
      <c r="PHD21" s="136"/>
      <c r="PHE21" s="136"/>
      <c r="PHF21" s="136"/>
      <c r="PHG21" s="136"/>
      <c r="PHH21" s="136"/>
      <c r="PHI21" s="136"/>
      <c r="PHJ21" s="136"/>
      <c r="PHK21" s="136"/>
      <c r="PHL21" s="136"/>
      <c r="PHM21" s="136"/>
      <c r="PHN21" s="136"/>
      <c r="PHO21" s="136"/>
      <c r="PHP21" s="136"/>
      <c r="PHQ21" s="136"/>
      <c r="PHR21" s="136"/>
      <c r="PHS21" s="136"/>
      <c r="PHT21" s="136"/>
      <c r="PHU21" s="136"/>
      <c r="PHV21" s="136"/>
      <c r="PHW21" s="136"/>
      <c r="PHX21" s="136"/>
      <c r="PHY21" s="136"/>
      <c r="PHZ21" s="136"/>
      <c r="PIA21" s="136"/>
      <c r="PIB21" s="136"/>
      <c r="PIC21" s="136"/>
      <c r="PID21" s="136"/>
      <c r="PIE21" s="136"/>
      <c r="PIF21" s="136"/>
      <c r="PIG21" s="136"/>
      <c r="PIH21" s="136"/>
      <c r="PII21" s="136"/>
      <c r="PIJ21" s="136"/>
      <c r="PIK21" s="136"/>
      <c r="PIL21" s="136"/>
      <c r="PIM21" s="136"/>
      <c r="PIN21" s="136"/>
      <c r="PIO21" s="136"/>
      <c r="PIP21" s="136"/>
      <c r="PIQ21" s="136"/>
      <c r="PIR21" s="136"/>
      <c r="PIS21" s="136"/>
      <c r="PIT21" s="136"/>
      <c r="PIU21" s="136"/>
      <c r="PIV21" s="136"/>
      <c r="PIW21" s="136"/>
      <c r="PIX21" s="136"/>
      <c r="PIY21" s="136"/>
      <c r="PIZ21" s="136"/>
      <c r="PJA21" s="136"/>
      <c r="PJB21" s="136"/>
      <c r="PJC21" s="136"/>
      <c r="PJD21" s="136"/>
      <c r="PJE21" s="136"/>
      <c r="PJF21" s="136"/>
      <c r="PJG21" s="136"/>
      <c r="PJH21" s="136"/>
      <c r="PJI21" s="136"/>
      <c r="PJJ21" s="136"/>
      <c r="PJK21" s="136"/>
      <c r="PJL21" s="136"/>
      <c r="PJM21" s="136"/>
      <c r="PJN21" s="136"/>
      <c r="PJO21" s="136"/>
      <c r="PJP21" s="136"/>
      <c r="PJQ21" s="136"/>
      <c r="PJR21" s="136"/>
      <c r="PJS21" s="136"/>
      <c r="PJT21" s="136"/>
      <c r="PJU21" s="136"/>
      <c r="PJV21" s="136"/>
      <c r="PJW21" s="136"/>
      <c r="PJX21" s="136"/>
      <c r="PJY21" s="136"/>
      <c r="PJZ21" s="136"/>
      <c r="PKA21" s="136"/>
      <c r="PKB21" s="136"/>
      <c r="PKC21" s="136"/>
      <c r="PKD21" s="136"/>
      <c r="PKE21" s="136"/>
      <c r="PKF21" s="136"/>
      <c r="PKG21" s="136"/>
      <c r="PKH21" s="136"/>
      <c r="PKI21" s="136"/>
      <c r="PKJ21" s="136"/>
      <c r="PKK21" s="136"/>
      <c r="PKL21" s="136"/>
      <c r="PKM21" s="136"/>
      <c r="PKN21" s="136"/>
      <c r="PKO21" s="136"/>
      <c r="PKP21" s="136"/>
      <c r="PKQ21" s="136"/>
      <c r="PKR21" s="136"/>
      <c r="PKS21" s="136"/>
      <c r="PKT21" s="136"/>
      <c r="PKU21" s="136"/>
      <c r="PKV21" s="136"/>
      <c r="PKW21" s="136"/>
      <c r="PKX21" s="136"/>
      <c r="PKY21" s="136"/>
      <c r="PKZ21" s="136"/>
      <c r="PLA21" s="136"/>
      <c r="PLB21" s="136"/>
      <c r="PLC21" s="136"/>
      <c r="PLD21" s="136"/>
      <c r="PLE21" s="136"/>
      <c r="PLF21" s="136"/>
      <c r="PLG21" s="136"/>
      <c r="PLH21" s="136"/>
      <c r="PLI21" s="136"/>
      <c r="PLJ21" s="136"/>
      <c r="PLK21" s="136"/>
      <c r="PLL21" s="136"/>
      <c r="PLM21" s="136"/>
      <c r="PLN21" s="136"/>
      <c r="PLO21" s="136"/>
      <c r="PLP21" s="136"/>
      <c r="PLQ21" s="136"/>
      <c r="PLR21" s="136"/>
      <c r="PLS21" s="136"/>
      <c r="PLT21" s="136"/>
      <c r="PLU21" s="136"/>
      <c r="PLV21" s="136"/>
      <c r="PLW21" s="136"/>
      <c r="PLX21" s="136"/>
      <c r="PLY21" s="136"/>
      <c r="PLZ21" s="136"/>
      <c r="PMA21" s="136"/>
      <c r="PMB21" s="136"/>
      <c r="PMC21" s="136"/>
      <c r="PMD21" s="136"/>
      <c r="PME21" s="136"/>
      <c r="PMF21" s="136"/>
      <c r="PMG21" s="136"/>
      <c r="PMH21" s="136"/>
      <c r="PMI21" s="136"/>
      <c r="PMJ21" s="136"/>
      <c r="PMK21" s="136"/>
      <c r="PML21" s="136"/>
      <c r="PMM21" s="136"/>
      <c r="PMN21" s="136"/>
      <c r="PMO21" s="136"/>
      <c r="PMP21" s="136"/>
      <c r="PMQ21" s="136"/>
      <c r="PMR21" s="136"/>
      <c r="PMS21" s="136"/>
      <c r="PMT21" s="136"/>
      <c r="PMU21" s="136"/>
      <c r="PMV21" s="136"/>
      <c r="PMW21" s="136"/>
      <c r="PMX21" s="136"/>
      <c r="PMY21" s="136"/>
      <c r="PMZ21" s="136"/>
      <c r="PNA21" s="136"/>
      <c r="PNB21" s="136"/>
      <c r="PNC21" s="136"/>
      <c r="PND21" s="136"/>
      <c r="PNE21" s="136"/>
      <c r="PNF21" s="136"/>
      <c r="PNG21" s="136"/>
      <c r="PNH21" s="136"/>
      <c r="PNI21" s="136"/>
      <c r="PNJ21" s="136"/>
      <c r="PNK21" s="136"/>
      <c r="PNL21" s="136"/>
      <c r="PNM21" s="136"/>
      <c r="PNN21" s="136"/>
      <c r="PNO21" s="136"/>
      <c r="PNP21" s="136"/>
      <c r="PNQ21" s="136"/>
      <c r="PNR21" s="136"/>
      <c r="PNS21" s="136"/>
      <c r="PNT21" s="136"/>
      <c r="PNU21" s="136"/>
      <c r="PNV21" s="136"/>
      <c r="PNW21" s="136"/>
      <c r="PNX21" s="136"/>
      <c r="PNY21" s="136"/>
      <c r="PNZ21" s="136"/>
      <c r="POA21" s="136"/>
      <c r="POB21" s="136"/>
      <c r="POC21" s="136"/>
      <c r="POD21" s="136"/>
      <c r="POE21" s="136"/>
      <c r="POF21" s="136"/>
      <c r="POG21" s="136"/>
      <c r="POH21" s="136"/>
      <c r="POI21" s="136"/>
      <c r="POJ21" s="136"/>
      <c r="POK21" s="136"/>
      <c r="POL21" s="136"/>
      <c r="POM21" s="136"/>
      <c r="PON21" s="136"/>
      <c r="POO21" s="136"/>
      <c r="POP21" s="136"/>
      <c r="POQ21" s="136"/>
      <c r="POR21" s="136"/>
      <c r="POS21" s="136"/>
      <c r="POT21" s="136"/>
      <c r="POU21" s="136"/>
      <c r="POV21" s="136"/>
      <c r="POW21" s="136"/>
      <c r="POX21" s="136"/>
      <c r="POY21" s="136"/>
      <c r="POZ21" s="136"/>
      <c r="PPA21" s="136"/>
      <c r="PPB21" s="136"/>
      <c r="PPC21" s="136"/>
      <c r="PPD21" s="136"/>
      <c r="PPE21" s="136"/>
      <c r="PPF21" s="136"/>
      <c r="PPG21" s="136"/>
      <c r="PPH21" s="136"/>
      <c r="PPI21" s="136"/>
      <c r="PPJ21" s="136"/>
      <c r="PPK21" s="136"/>
      <c r="PPL21" s="136"/>
      <c r="PPM21" s="136"/>
      <c r="PPN21" s="136"/>
      <c r="PPO21" s="136"/>
      <c r="PPP21" s="136"/>
      <c r="PPQ21" s="136"/>
      <c r="PPR21" s="136"/>
      <c r="PPS21" s="136"/>
      <c r="PPT21" s="136"/>
      <c r="PPU21" s="136"/>
      <c r="PPV21" s="136"/>
      <c r="PPW21" s="136"/>
      <c r="PPX21" s="136"/>
      <c r="PPY21" s="136"/>
      <c r="PPZ21" s="136"/>
      <c r="PQA21" s="136"/>
      <c r="PQB21" s="136"/>
      <c r="PQC21" s="136"/>
      <c r="PQD21" s="136"/>
      <c r="PQE21" s="136"/>
      <c r="PQF21" s="136"/>
      <c r="PQG21" s="136"/>
      <c r="PQH21" s="136"/>
      <c r="PQI21" s="136"/>
      <c r="PQJ21" s="136"/>
      <c r="PQK21" s="136"/>
      <c r="PQL21" s="136"/>
      <c r="PQM21" s="136"/>
      <c r="PQN21" s="136"/>
      <c r="PQO21" s="136"/>
      <c r="PQP21" s="136"/>
      <c r="PQQ21" s="136"/>
      <c r="PQR21" s="136"/>
      <c r="PQS21" s="136"/>
      <c r="PQT21" s="136"/>
      <c r="PQU21" s="136"/>
      <c r="PQV21" s="136"/>
      <c r="PQW21" s="136"/>
      <c r="PQX21" s="136"/>
      <c r="PQY21" s="136"/>
      <c r="PQZ21" s="136"/>
      <c r="PRA21" s="136"/>
      <c r="PRB21" s="136"/>
      <c r="PRC21" s="136"/>
      <c r="PRD21" s="136"/>
      <c r="PRE21" s="136"/>
      <c r="PRF21" s="136"/>
      <c r="PRG21" s="136"/>
      <c r="PRH21" s="136"/>
      <c r="PRI21" s="136"/>
      <c r="PRJ21" s="136"/>
      <c r="PRK21" s="136"/>
      <c r="PRL21" s="136"/>
      <c r="PRM21" s="136"/>
      <c r="PRN21" s="136"/>
      <c r="PRO21" s="136"/>
      <c r="PRP21" s="136"/>
      <c r="PRQ21" s="136"/>
      <c r="PRR21" s="136"/>
      <c r="PRS21" s="136"/>
      <c r="PRT21" s="136"/>
      <c r="PRU21" s="136"/>
      <c r="PRV21" s="136"/>
      <c r="PRW21" s="136"/>
      <c r="PRX21" s="136"/>
      <c r="PRY21" s="136"/>
      <c r="PRZ21" s="136"/>
      <c r="PSA21" s="136"/>
      <c r="PSB21" s="136"/>
      <c r="PSC21" s="136"/>
      <c r="PSD21" s="136"/>
      <c r="PSE21" s="136"/>
      <c r="PSF21" s="136"/>
      <c r="PSG21" s="136"/>
      <c r="PSH21" s="136"/>
      <c r="PSI21" s="136"/>
      <c r="PSJ21" s="136"/>
      <c r="PSK21" s="136"/>
      <c r="PSL21" s="136"/>
      <c r="PSM21" s="136"/>
      <c r="PSN21" s="136"/>
      <c r="PSO21" s="136"/>
      <c r="PSP21" s="136"/>
      <c r="PSQ21" s="136"/>
      <c r="PSR21" s="136"/>
      <c r="PSS21" s="136"/>
      <c r="PST21" s="136"/>
      <c r="PSU21" s="136"/>
      <c r="PSV21" s="136"/>
      <c r="PSW21" s="136"/>
      <c r="PSX21" s="136"/>
      <c r="PSY21" s="136"/>
      <c r="PSZ21" s="136"/>
      <c r="PTA21" s="136"/>
      <c r="PTB21" s="136"/>
      <c r="PTC21" s="136"/>
      <c r="PTD21" s="136"/>
      <c r="PTE21" s="136"/>
      <c r="PTF21" s="136"/>
      <c r="PTG21" s="136"/>
      <c r="PTH21" s="136"/>
      <c r="PTI21" s="136"/>
      <c r="PTJ21" s="136"/>
      <c r="PTK21" s="136"/>
      <c r="PTL21" s="136"/>
      <c r="PTM21" s="136"/>
      <c r="PTN21" s="136"/>
      <c r="PTO21" s="136"/>
      <c r="PTP21" s="136"/>
      <c r="PTQ21" s="136"/>
      <c r="PTR21" s="136"/>
      <c r="PTS21" s="136"/>
      <c r="PTT21" s="136"/>
      <c r="PTU21" s="136"/>
      <c r="PTV21" s="136"/>
      <c r="PTW21" s="136"/>
      <c r="PTX21" s="136"/>
      <c r="PTY21" s="136"/>
      <c r="PTZ21" s="136"/>
      <c r="PUA21" s="136"/>
      <c r="PUB21" s="136"/>
      <c r="PUC21" s="136"/>
      <c r="PUD21" s="136"/>
      <c r="PUE21" s="136"/>
      <c r="PUF21" s="136"/>
      <c r="PUG21" s="136"/>
      <c r="PUH21" s="136"/>
      <c r="PUI21" s="136"/>
      <c r="PUJ21" s="136"/>
      <c r="PUK21" s="136"/>
      <c r="PUL21" s="136"/>
      <c r="PUM21" s="136"/>
      <c r="PUN21" s="136"/>
      <c r="PUO21" s="136"/>
      <c r="PUP21" s="136"/>
      <c r="PUQ21" s="136"/>
      <c r="PUR21" s="136"/>
      <c r="PUS21" s="136"/>
      <c r="PUT21" s="136"/>
      <c r="PUU21" s="136"/>
      <c r="PUV21" s="136"/>
      <c r="PUW21" s="136"/>
      <c r="PUX21" s="136"/>
      <c r="PUY21" s="136"/>
      <c r="PUZ21" s="136"/>
      <c r="PVA21" s="136"/>
      <c r="PVB21" s="136"/>
      <c r="PVC21" s="136"/>
      <c r="PVD21" s="136"/>
      <c r="PVE21" s="136"/>
      <c r="PVF21" s="136"/>
      <c r="PVG21" s="136"/>
      <c r="PVH21" s="136"/>
      <c r="PVI21" s="136"/>
      <c r="PVJ21" s="136"/>
      <c r="PVK21" s="136"/>
      <c r="PVL21" s="136"/>
      <c r="PVM21" s="136"/>
      <c r="PVN21" s="136"/>
      <c r="PVO21" s="136"/>
      <c r="PVP21" s="136"/>
      <c r="PVQ21" s="136"/>
      <c r="PVR21" s="136"/>
      <c r="PVS21" s="136"/>
      <c r="PVT21" s="136"/>
      <c r="PVU21" s="136"/>
      <c r="PVV21" s="136"/>
      <c r="PVW21" s="136"/>
      <c r="PVX21" s="136"/>
      <c r="PVY21" s="136"/>
      <c r="PVZ21" s="136"/>
      <c r="PWA21" s="136"/>
      <c r="PWB21" s="136"/>
      <c r="PWC21" s="136"/>
      <c r="PWD21" s="136"/>
      <c r="PWE21" s="136"/>
      <c r="PWF21" s="136"/>
      <c r="PWG21" s="136"/>
      <c r="PWH21" s="136"/>
      <c r="PWI21" s="136"/>
      <c r="PWJ21" s="136"/>
      <c r="PWK21" s="136"/>
      <c r="PWL21" s="136"/>
      <c r="PWM21" s="136"/>
      <c r="PWN21" s="136"/>
      <c r="PWO21" s="136"/>
      <c r="PWP21" s="136"/>
      <c r="PWQ21" s="136"/>
      <c r="PWR21" s="136"/>
      <c r="PWS21" s="136"/>
      <c r="PWT21" s="136"/>
      <c r="PWU21" s="136"/>
      <c r="PWV21" s="136"/>
      <c r="PWW21" s="136"/>
      <c r="PWX21" s="136"/>
      <c r="PWY21" s="136"/>
      <c r="PWZ21" s="136"/>
      <c r="PXA21" s="136"/>
      <c r="PXB21" s="136"/>
      <c r="PXC21" s="136"/>
      <c r="PXD21" s="136"/>
      <c r="PXE21" s="136"/>
      <c r="PXF21" s="136"/>
      <c r="PXG21" s="136"/>
      <c r="PXH21" s="136"/>
      <c r="PXI21" s="136"/>
      <c r="PXJ21" s="136"/>
      <c r="PXK21" s="136"/>
      <c r="PXL21" s="136"/>
      <c r="PXM21" s="136"/>
      <c r="PXN21" s="136"/>
      <c r="PXO21" s="136"/>
      <c r="PXP21" s="136"/>
      <c r="PXQ21" s="136"/>
      <c r="PXR21" s="136"/>
      <c r="PXS21" s="136"/>
      <c r="PXT21" s="136"/>
      <c r="PXU21" s="136"/>
      <c r="PXV21" s="136"/>
      <c r="PXW21" s="136"/>
      <c r="PXX21" s="136"/>
      <c r="PXY21" s="136"/>
      <c r="PXZ21" s="136"/>
      <c r="PYA21" s="136"/>
      <c r="PYB21" s="136"/>
      <c r="PYC21" s="136"/>
      <c r="PYD21" s="136"/>
      <c r="PYE21" s="136"/>
      <c r="PYF21" s="136"/>
      <c r="PYG21" s="136"/>
      <c r="PYH21" s="136"/>
      <c r="PYI21" s="136"/>
      <c r="PYJ21" s="136"/>
      <c r="PYK21" s="136"/>
      <c r="PYL21" s="136"/>
      <c r="PYM21" s="136"/>
      <c r="PYN21" s="136"/>
      <c r="PYO21" s="136"/>
      <c r="PYP21" s="136"/>
      <c r="PYQ21" s="136"/>
      <c r="PYR21" s="136"/>
      <c r="PYS21" s="136"/>
      <c r="PYT21" s="136"/>
      <c r="PYU21" s="136"/>
      <c r="PYV21" s="136"/>
      <c r="PYW21" s="136"/>
      <c r="PYX21" s="136"/>
      <c r="PYY21" s="136"/>
      <c r="PYZ21" s="136"/>
      <c r="PZA21" s="136"/>
      <c r="PZB21" s="136"/>
      <c r="PZC21" s="136"/>
      <c r="PZD21" s="136"/>
      <c r="PZE21" s="136"/>
      <c r="PZF21" s="136"/>
      <c r="PZG21" s="136"/>
      <c r="PZH21" s="136"/>
      <c r="PZI21" s="136"/>
      <c r="PZJ21" s="136"/>
      <c r="PZK21" s="136"/>
      <c r="PZL21" s="136"/>
      <c r="PZM21" s="136"/>
      <c r="PZN21" s="136"/>
      <c r="PZO21" s="136"/>
      <c r="PZP21" s="136"/>
      <c r="PZQ21" s="136"/>
      <c r="PZR21" s="136"/>
      <c r="PZS21" s="136"/>
      <c r="PZT21" s="136"/>
      <c r="PZU21" s="136"/>
      <c r="PZV21" s="136"/>
      <c r="PZW21" s="136"/>
      <c r="PZX21" s="136"/>
      <c r="PZY21" s="136"/>
      <c r="PZZ21" s="136"/>
      <c r="QAA21" s="136"/>
      <c r="QAB21" s="136"/>
      <c r="QAC21" s="136"/>
      <c r="QAD21" s="136"/>
      <c r="QAE21" s="136"/>
      <c r="QAF21" s="136"/>
      <c r="QAG21" s="136"/>
      <c r="QAH21" s="136"/>
      <c r="QAI21" s="136"/>
      <c r="QAJ21" s="136"/>
      <c r="QAK21" s="136"/>
      <c r="QAL21" s="136"/>
      <c r="QAM21" s="136"/>
      <c r="QAN21" s="136"/>
      <c r="QAO21" s="136"/>
      <c r="QAP21" s="136"/>
      <c r="QAQ21" s="136"/>
      <c r="QAR21" s="136"/>
      <c r="QAS21" s="136"/>
      <c r="QAT21" s="136"/>
      <c r="QAU21" s="136"/>
      <c r="QAV21" s="136"/>
      <c r="QAW21" s="136"/>
      <c r="QAX21" s="136"/>
      <c r="QAY21" s="136"/>
      <c r="QAZ21" s="136"/>
      <c r="QBA21" s="136"/>
      <c r="QBB21" s="136"/>
      <c r="QBC21" s="136"/>
      <c r="QBD21" s="136"/>
      <c r="QBE21" s="136"/>
      <c r="QBF21" s="136"/>
      <c r="QBG21" s="136"/>
      <c r="QBH21" s="136"/>
      <c r="QBI21" s="136"/>
      <c r="QBJ21" s="136"/>
      <c r="QBK21" s="136"/>
      <c r="QBL21" s="136"/>
      <c r="QBM21" s="136"/>
      <c r="QBN21" s="136"/>
      <c r="QBO21" s="136"/>
      <c r="QBP21" s="136"/>
      <c r="QBQ21" s="136"/>
      <c r="QBR21" s="136"/>
      <c r="QBS21" s="136"/>
      <c r="QBT21" s="136"/>
      <c r="QBU21" s="136"/>
      <c r="QBV21" s="136"/>
      <c r="QBW21" s="136"/>
      <c r="QBX21" s="136"/>
      <c r="QBY21" s="136"/>
      <c r="QBZ21" s="136"/>
      <c r="QCA21" s="136"/>
      <c r="QCB21" s="136"/>
      <c r="QCC21" s="136"/>
      <c r="QCD21" s="136"/>
      <c r="QCE21" s="136"/>
      <c r="QCF21" s="136"/>
      <c r="QCG21" s="136"/>
      <c r="QCH21" s="136"/>
      <c r="QCI21" s="136"/>
      <c r="QCJ21" s="136"/>
      <c r="QCK21" s="136"/>
      <c r="QCL21" s="136"/>
      <c r="QCM21" s="136"/>
      <c r="QCN21" s="136"/>
      <c r="QCO21" s="136"/>
      <c r="QCP21" s="136"/>
      <c r="QCQ21" s="136"/>
      <c r="QCR21" s="136"/>
      <c r="QCS21" s="136"/>
      <c r="QCT21" s="136"/>
      <c r="QCU21" s="136"/>
      <c r="QCV21" s="136"/>
      <c r="QCW21" s="136"/>
      <c r="QCX21" s="136"/>
      <c r="QCY21" s="136"/>
      <c r="QCZ21" s="136"/>
      <c r="QDA21" s="136"/>
      <c r="QDB21" s="136"/>
      <c r="QDC21" s="136"/>
      <c r="QDD21" s="136"/>
      <c r="QDE21" s="136"/>
      <c r="QDF21" s="136"/>
      <c r="QDG21" s="136"/>
      <c r="QDH21" s="136"/>
      <c r="QDI21" s="136"/>
      <c r="QDJ21" s="136"/>
      <c r="QDK21" s="136"/>
      <c r="QDL21" s="136"/>
      <c r="QDM21" s="136"/>
      <c r="QDN21" s="136"/>
      <c r="QDO21" s="136"/>
      <c r="QDP21" s="136"/>
      <c r="QDQ21" s="136"/>
      <c r="QDR21" s="136"/>
      <c r="QDS21" s="136"/>
      <c r="QDT21" s="136"/>
      <c r="QDU21" s="136"/>
      <c r="QDV21" s="136"/>
      <c r="QDW21" s="136"/>
      <c r="QDX21" s="136"/>
      <c r="QDY21" s="136"/>
      <c r="QDZ21" s="136"/>
      <c r="QEA21" s="136"/>
      <c r="QEB21" s="136"/>
      <c r="QEC21" s="136"/>
      <c r="QED21" s="136"/>
      <c r="QEE21" s="136"/>
      <c r="QEF21" s="136"/>
      <c r="QEG21" s="136"/>
      <c r="QEH21" s="136"/>
      <c r="QEI21" s="136"/>
      <c r="QEJ21" s="136"/>
      <c r="QEK21" s="136"/>
      <c r="QEL21" s="136"/>
      <c r="QEM21" s="136"/>
      <c r="QEN21" s="136"/>
      <c r="QEO21" s="136"/>
      <c r="QEP21" s="136"/>
      <c r="QEQ21" s="136"/>
      <c r="QER21" s="136"/>
      <c r="QES21" s="136"/>
      <c r="QET21" s="136"/>
      <c r="QEU21" s="136"/>
      <c r="QEV21" s="136"/>
      <c r="QEW21" s="136"/>
      <c r="QEX21" s="136"/>
      <c r="QEY21" s="136"/>
      <c r="QEZ21" s="136"/>
      <c r="QFA21" s="136"/>
      <c r="QFB21" s="136"/>
      <c r="QFC21" s="136"/>
      <c r="QFD21" s="136"/>
      <c r="QFE21" s="136"/>
      <c r="QFF21" s="136"/>
      <c r="QFG21" s="136"/>
      <c r="QFH21" s="136"/>
      <c r="QFI21" s="136"/>
      <c r="QFJ21" s="136"/>
      <c r="QFK21" s="136"/>
      <c r="QFL21" s="136"/>
      <c r="QFM21" s="136"/>
      <c r="QFN21" s="136"/>
      <c r="QFO21" s="136"/>
      <c r="QFP21" s="136"/>
      <c r="QFQ21" s="136"/>
      <c r="QFR21" s="136"/>
      <c r="QFS21" s="136"/>
      <c r="QFT21" s="136"/>
      <c r="QFU21" s="136"/>
      <c r="QFV21" s="136"/>
      <c r="QFW21" s="136"/>
      <c r="QFX21" s="136"/>
      <c r="QFY21" s="136"/>
      <c r="QFZ21" s="136"/>
      <c r="QGA21" s="136"/>
      <c r="QGB21" s="136"/>
      <c r="QGC21" s="136"/>
      <c r="QGD21" s="136"/>
      <c r="QGE21" s="136"/>
      <c r="QGF21" s="136"/>
      <c r="QGG21" s="136"/>
      <c r="QGH21" s="136"/>
      <c r="QGI21" s="136"/>
      <c r="QGJ21" s="136"/>
      <c r="QGK21" s="136"/>
      <c r="QGL21" s="136"/>
      <c r="QGM21" s="136"/>
      <c r="QGN21" s="136"/>
      <c r="QGO21" s="136"/>
      <c r="QGP21" s="136"/>
      <c r="QGQ21" s="136"/>
      <c r="QGR21" s="136"/>
      <c r="QGS21" s="136"/>
      <c r="QGT21" s="136"/>
      <c r="QGU21" s="136"/>
      <c r="QGV21" s="136"/>
      <c r="QGW21" s="136"/>
      <c r="QGX21" s="136"/>
      <c r="QGY21" s="136"/>
      <c r="QGZ21" s="136"/>
      <c r="QHA21" s="136"/>
      <c r="QHB21" s="136"/>
      <c r="QHC21" s="136"/>
      <c r="QHD21" s="136"/>
      <c r="QHE21" s="136"/>
      <c r="QHF21" s="136"/>
      <c r="QHG21" s="136"/>
      <c r="QHH21" s="136"/>
      <c r="QHI21" s="136"/>
      <c r="QHJ21" s="136"/>
      <c r="QHK21" s="136"/>
      <c r="QHL21" s="136"/>
      <c r="QHM21" s="136"/>
      <c r="QHN21" s="136"/>
      <c r="QHO21" s="136"/>
      <c r="QHP21" s="136"/>
      <c r="QHQ21" s="136"/>
      <c r="QHR21" s="136"/>
      <c r="QHS21" s="136"/>
      <c r="QHT21" s="136"/>
      <c r="QHU21" s="136"/>
      <c r="QHV21" s="136"/>
      <c r="QHW21" s="136"/>
      <c r="QHX21" s="136"/>
      <c r="QHY21" s="136"/>
      <c r="QHZ21" s="136"/>
      <c r="QIA21" s="136"/>
      <c r="QIB21" s="136"/>
      <c r="QIC21" s="136"/>
      <c r="QID21" s="136"/>
      <c r="QIE21" s="136"/>
      <c r="QIF21" s="136"/>
      <c r="QIG21" s="136"/>
      <c r="QIH21" s="136"/>
      <c r="QII21" s="136"/>
      <c r="QIJ21" s="136"/>
      <c r="QIK21" s="136"/>
      <c r="QIL21" s="136"/>
      <c r="QIM21" s="136"/>
      <c r="QIN21" s="136"/>
      <c r="QIO21" s="136"/>
      <c r="QIP21" s="136"/>
      <c r="QIQ21" s="136"/>
      <c r="QIR21" s="136"/>
      <c r="QIS21" s="136"/>
      <c r="QIT21" s="136"/>
      <c r="QIU21" s="136"/>
      <c r="QIV21" s="136"/>
      <c r="QIW21" s="136"/>
      <c r="QIX21" s="136"/>
      <c r="QIY21" s="136"/>
      <c r="QIZ21" s="136"/>
      <c r="QJA21" s="136"/>
      <c r="QJB21" s="136"/>
      <c r="QJC21" s="136"/>
      <c r="QJD21" s="136"/>
      <c r="QJE21" s="136"/>
      <c r="QJF21" s="136"/>
      <c r="QJG21" s="136"/>
      <c r="QJH21" s="136"/>
      <c r="QJI21" s="136"/>
      <c r="QJJ21" s="136"/>
      <c r="QJK21" s="136"/>
      <c r="QJL21" s="136"/>
      <c r="QJM21" s="136"/>
      <c r="QJN21" s="136"/>
      <c r="QJO21" s="136"/>
      <c r="QJP21" s="136"/>
      <c r="QJQ21" s="136"/>
      <c r="QJR21" s="136"/>
      <c r="QJS21" s="136"/>
      <c r="QJT21" s="136"/>
      <c r="QJU21" s="136"/>
      <c r="QJV21" s="136"/>
      <c r="QJW21" s="136"/>
      <c r="QJX21" s="136"/>
      <c r="QJY21" s="136"/>
      <c r="QJZ21" s="136"/>
      <c r="QKA21" s="136"/>
      <c r="QKB21" s="136"/>
      <c r="QKC21" s="136"/>
      <c r="QKD21" s="136"/>
      <c r="QKE21" s="136"/>
      <c r="QKF21" s="136"/>
      <c r="QKG21" s="136"/>
      <c r="QKH21" s="136"/>
      <c r="QKI21" s="136"/>
      <c r="QKJ21" s="136"/>
      <c r="QKK21" s="136"/>
      <c r="QKL21" s="136"/>
      <c r="QKM21" s="136"/>
      <c r="QKN21" s="136"/>
      <c r="QKO21" s="136"/>
      <c r="QKP21" s="136"/>
      <c r="QKQ21" s="136"/>
      <c r="QKR21" s="136"/>
      <c r="QKS21" s="136"/>
      <c r="QKT21" s="136"/>
      <c r="QKU21" s="136"/>
      <c r="QKV21" s="136"/>
      <c r="QKW21" s="136"/>
      <c r="QKX21" s="136"/>
      <c r="QKY21" s="136"/>
      <c r="QKZ21" s="136"/>
      <c r="QLA21" s="136"/>
      <c r="QLB21" s="136"/>
      <c r="QLC21" s="136"/>
      <c r="QLD21" s="136"/>
      <c r="QLE21" s="136"/>
      <c r="QLF21" s="136"/>
      <c r="QLG21" s="136"/>
      <c r="QLH21" s="136"/>
      <c r="QLI21" s="136"/>
      <c r="QLJ21" s="136"/>
      <c r="QLK21" s="136"/>
      <c r="QLL21" s="136"/>
      <c r="QLM21" s="136"/>
      <c r="QLN21" s="136"/>
      <c r="QLO21" s="136"/>
      <c r="QLP21" s="136"/>
      <c r="QLQ21" s="136"/>
      <c r="QLR21" s="136"/>
      <c r="QLS21" s="136"/>
      <c r="QLT21" s="136"/>
      <c r="QLU21" s="136"/>
      <c r="QLV21" s="136"/>
      <c r="QLW21" s="136"/>
      <c r="QLX21" s="136"/>
      <c r="QLY21" s="136"/>
      <c r="QLZ21" s="136"/>
      <c r="QMA21" s="136"/>
      <c r="QMB21" s="136"/>
      <c r="QMC21" s="136"/>
      <c r="QMD21" s="136"/>
      <c r="QME21" s="136"/>
      <c r="QMF21" s="136"/>
      <c r="QMG21" s="136"/>
      <c r="QMH21" s="136"/>
      <c r="QMI21" s="136"/>
      <c r="QMJ21" s="136"/>
      <c r="QMK21" s="136"/>
      <c r="QML21" s="136"/>
      <c r="QMM21" s="136"/>
      <c r="QMN21" s="136"/>
      <c r="QMO21" s="136"/>
      <c r="QMP21" s="136"/>
      <c r="QMQ21" s="136"/>
      <c r="QMR21" s="136"/>
      <c r="QMS21" s="136"/>
      <c r="QMT21" s="136"/>
      <c r="QMU21" s="136"/>
      <c r="QMV21" s="136"/>
      <c r="QMW21" s="136"/>
      <c r="QMX21" s="136"/>
      <c r="QMY21" s="136"/>
      <c r="QMZ21" s="136"/>
      <c r="QNA21" s="136"/>
      <c r="QNB21" s="136"/>
      <c r="QNC21" s="136"/>
      <c r="QND21" s="136"/>
      <c r="QNE21" s="136"/>
      <c r="QNF21" s="136"/>
      <c r="QNG21" s="136"/>
      <c r="QNH21" s="136"/>
      <c r="QNI21" s="136"/>
      <c r="QNJ21" s="136"/>
      <c r="QNK21" s="136"/>
      <c r="QNL21" s="136"/>
      <c r="QNM21" s="136"/>
      <c r="QNN21" s="136"/>
      <c r="QNO21" s="136"/>
      <c r="QNP21" s="136"/>
      <c r="QNQ21" s="136"/>
      <c r="QNR21" s="136"/>
      <c r="QNS21" s="136"/>
      <c r="QNT21" s="136"/>
      <c r="QNU21" s="136"/>
      <c r="QNV21" s="136"/>
      <c r="QNW21" s="136"/>
      <c r="QNX21" s="136"/>
      <c r="QNY21" s="136"/>
      <c r="QNZ21" s="136"/>
      <c r="QOA21" s="136"/>
      <c r="QOB21" s="136"/>
      <c r="QOC21" s="136"/>
      <c r="QOD21" s="136"/>
      <c r="QOE21" s="136"/>
      <c r="QOF21" s="136"/>
      <c r="QOG21" s="136"/>
      <c r="QOH21" s="136"/>
      <c r="QOI21" s="136"/>
      <c r="QOJ21" s="136"/>
      <c r="QOK21" s="136"/>
      <c r="QOL21" s="136"/>
      <c r="QOM21" s="136"/>
      <c r="QON21" s="136"/>
      <c r="QOO21" s="136"/>
      <c r="QOP21" s="136"/>
      <c r="QOQ21" s="136"/>
      <c r="QOR21" s="136"/>
      <c r="QOS21" s="136"/>
      <c r="QOT21" s="136"/>
      <c r="QOU21" s="136"/>
      <c r="QOV21" s="136"/>
      <c r="QOW21" s="136"/>
      <c r="QOX21" s="136"/>
      <c r="QOY21" s="136"/>
      <c r="QOZ21" s="136"/>
      <c r="QPA21" s="136"/>
      <c r="QPB21" s="136"/>
      <c r="QPC21" s="136"/>
      <c r="QPD21" s="136"/>
      <c r="QPE21" s="136"/>
      <c r="QPF21" s="136"/>
      <c r="QPG21" s="136"/>
      <c r="QPH21" s="136"/>
      <c r="QPI21" s="136"/>
      <c r="QPJ21" s="136"/>
      <c r="QPK21" s="136"/>
      <c r="QPL21" s="136"/>
      <c r="QPM21" s="136"/>
      <c r="QPN21" s="136"/>
      <c r="QPO21" s="136"/>
      <c r="QPP21" s="136"/>
      <c r="QPQ21" s="136"/>
      <c r="QPR21" s="136"/>
      <c r="QPS21" s="136"/>
      <c r="QPT21" s="136"/>
      <c r="QPU21" s="136"/>
      <c r="QPV21" s="136"/>
      <c r="QPW21" s="136"/>
      <c r="QPX21" s="136"/>
      <c r="QPY21" s="136"/>
      <c r="QPZ21" s="136"/>
      <c r="QQA21" s="136"/>
      <c r="QQB21" s="136"/>
      <c r="QQC21" s="136"/>
      <c r="QQD21" s="136"/>
      <c r="QQE21" s="136"/>
      <c r="QQF21" s="136"/>
      <c r="QQG21" s="136"/>
      <c r="QQH21" s="136"/>
      <c r="QQI21" s="136"/>
      <c r="QQJ21" s="136"/>
      <c r="QQK21" s="136"/>
      <c r="QQL21" s="136"/>
      <c r="QQM21" s="136"/>
      <c r="QQN21" s="136"/>
      <c r="QQO21" s="136"/>
      <c r="QQP21" s="136"/>
      <c r="QQQ21" s="136"/>
      <c r="QQR21" s="136"/>
      <c r="QQS21" s="136"/>
      <c r="QQT21" s="136"/>
      <c r="QQU21" s="136"/>
      <c r="QQV21" s="136"/>
      <c r="QQW21" s="136"/>
      <c r="QQX21" s="136"/>
      <c r="QQY21" s="136"/>
      <c r="QQZ21" s="136"/>
      <c r="QRA21" s="136"/>
      <c r="QRB21" s="136"/>
      <c r="QRC21" s="136"/>
      <c r="QRD21" s="136"/>
      <c r="QRE21" s="136"/>
      <c r="QRF21" s="136"/>
      <c r="QRG21" s="136"/>
      <c r="QRH21" s="136"/>
      <c r="QRI21" s="136"/>
      <c r="QRJ21" s="136"/>
      <c r="QRK21" s="136"/>
      <c r="QRL21" s="136"/>
      <c r="QRM21" s="136"/>
      <c r="QRN21" s="136"/>
      <c r="QRO21" s="136"/>
      <c r="QRP21" s="136"/>
      <c r="QRQ21" s="136"/>
      <c r="QRR21" s="136"/>
      <c r="QRS21" s="136"/>
      <c r="QRT21" s="136"/>
      <c r="QRU21" s="136"/>
      <c r="QRV21" s="136"/>
      <c r="QRW21" s="136"/>
      <c r="QRX21" s="136"/>
      <c r="QRY21" s="136"/>
      <c r="QRZ21" s="136"/>
      <c r="QSA21" s="136"/>
      <c r="QSB21" s="136"/>
      <c r="QSC21" s="136"/>
      <c r="QSD21" s="136"/>
      <c r="QSE21" s="136"/>
      <c r="QSF21" s="136"/>
      <c r="QSG21" s="136"/>
      <c r="QSH21" s="136"/>
      <c r="QSI21" s="136"/>
      <c r="QSJ21" s="136"/>
      <c r="QSK21" s="136"/>
      <c r="QSL21" s="136"/>
      <c r="QSM21" s="136"/>
      <c r="QSN21" s="136"/>
      <c r="QSO21" s="136"/>
      <c r="QSP21" s="136"/>
      <c r="QSQ21" s="136"/>
      <c r="QSR21" s="136"/>
      <c r="QSS21" s="136"/>
      <c r="QST21" s="136"/>
      <c r="QSU21" s="136"/>
      <c r="QSV21" s="136"/>
      <c r="QSW21" s="136"/>
      <c r="QSX21" s="136"/>
      <c r="QSY21" s="136"/>
      <c r="QSZ21" s="136"/>
      <c r="QTA21" s="136"/>
      <c r="QTB21" s="136"/>
      <c r="QTC21" s="136"/>
      <c r="QTD21" s="136"/>
      <c r="QTE21" s="136"/>
      <c r="QTF21" s="136"/>
      <c r="QTG21" s="136"/>
      <c r="QTH21" s="136"/>
      <c r="QTI21" s="136"/>
      <c r="QTJ21" s="136"/>
      <c r="QTK21" s="136"/>
      <c r="QTL21" s="136"/>
      <c r="QTM21" s="136"/>
      <c r="QTN21" s="136"/>
      <c r="QTO21" s="136"/>
      <c r="QTP21" s="136"/>
      <c r="QTQ21" s="136"/>
      <c r="QTR21" s="136"/>
      <c r="QTS21" s="136"/>
      <c r="QTT21" s="136"/>
      <c r="QTU21" s="136"/>
      <c r="QTV21" s="136"/>
      <c r="QTW21" s="136"/>
      <c r="QTX21" s="136"/>
      <c r="QTY21" s="136"/>
      <c r="QTZ21" s="136"/>
      <c r="QUA21" s="136"/>
      <c r="QUB21" s="136"/>
      <c r="QUC21" s="136"/>
      <c r="QUD21" s="136"/>
      <c r="QUE21" s="136"/>
      <c r="QUF21" s="136"/>
      <c r="QUG21" s="136"/>
      <c r="QUH21" s="136"/>
      <c r="QUI21" s="136"/>
      <c r="QUJ21" s="136"/>
      <c r="QUK21" s="136"/>
      <c r="QUL21" s="136"/>
      <c r="QUM21" s="136"/>
      <c r="QUN21" s="136"/>
      <c r="QUO21" s="136"/>
      <c r="QUP21" s="136"/>
      <c r="QUQ21" s="136"/>
      <c r="QUR21" s="136"/>
      <c r="QUS21" s="136"/>
      <c r="QUT21" s="136"/>
      <c r="QUU21" s="136"/>
      <c r="QUV21" s="136"/>
      <c r="QUW21" s="136"/>
      <c r="QUX21" s="136"/>
      <c r="QUY21" s="136"/>
      <c r="QUZ21" s="136"/>
      <c r="QVA21" s="136"/>
      <c r="QVB21" s="136"/>
      <c r="QVC21" s="136"/>
      <c r="QVD21" s="136"/>
      <c r="QVE21" s="136"/>
      <c r="QVF21" s="136"/>
      <c r="QVG21" s="136"/>
      <c r="QVH21" s="136"/>
      <c r="QVI21" s="136"/>
      <c r="QVJ21" s="136"/>
      <c r="QVK21" s="136"/>
      <c r="QVL21" s="136"/>
      <c r="QVM21" s="136"/>
      <c r="QVN21" s="136"/>
      <c r="QVO21" s="136"/>
      <c r="QVP21" s="136"/>
      <c r="QVQ21" s="136"/>
      <c r="QVR21" s="136"/>
      <c r="QVS21" s="136"/>
      <c r="QVT21" s="136"/>
      <c r="QVU21" s="136"/>
      <c r="QVV21" s="136"/>
      <c r="QVW21" s="136"/>
      <c r="QVX21" s="136"/>
      <c r="QVY21" s="136"/>
      <c r="QVZ21" s="136"/>
      <c r="QWA21" s="136"/>
      <c r="QWB21" s="136"/>
      <c r="QWC21" s="136"/>
      <c r="QWD21" s="136"/>
      <c r="QWE21" s="136"/>
      <c r="QWF21" s="136"/>
      <c r="QWG21" s="136"/>
      <c r="QWH21" s="136"/>
      <c r="QWI21" s="136"/>
      <c r="QWJ21" s="136"/>
      <c r="QWK21" s="136"/>
      <c r="QWL21" s="136"/>
      <c r="QWM21" s="136"/>
      <c r="QWN21" s="136"/>
      <c r="QWO21" s="136"/>
      <c r="QWP21" s="136"/>
      <c r="QWQ21" s="136"/>
      <c r="QWR21" s="136"/>
      <c r="QWS21" s="136"/>
      <c r="QWT21" s="136"/>
      <c r="QWU21" s="136"/>
      <c r="QWV21" s="136"/>
      <c r="QWW21" s="136"/>
      <c r="QWX21" s="136"/>
      <c r="QWY21" s="136"/>
      <c r="QWZ21" s="136"/>
      <c r="QXA21" s="136"/>
      <c r="QXB21" s="136"/>
      <c r="QXC21" s="136"/>
      <c r="QXD21" s="136"/>
      <c r="QXE21" s="136"/>
      <c r="QXF21" s="136"/>
      <c r="QXG21" s="136"/>
      <c r="QXH21" s="136"/>
      <c r="QXI21" s="136"/>
      <c r="QXJ21" s="136"/>
      <c r="QXK21" s="136"/>
      <c r="QXL21" s="136"/>
      <c r="QXM21" s="136"/>
      <c r="QXN21" s="136"/>
      <c r="QXO21" s="136"/>
      <c r="QXP21" s="136"/>
      <c r="QXQ21" s="136"/>
      <c r="QXR21" s="136"/>
      <c r="QXS21" s="136"/>
      <c r="QXT21" s="136"/>
      <c r="QXU21" s="136"/>
      <c r="QXV21" s="136"/>
      <c r="QXW21" s="136"/>
      <c r="QXX21" s="136"/>
      <c r="QXY21" s="136"/>
      <c r="QXZ21" s="136"/>
      <c r="QYA21" s="136"/>
      <c r="QYB21" s="136"/>
      <c r="QYC21" s="136"/>
      <c r="QYD21" s="136"/>
      <c r="QYE21" s="136"/>
      <c r="QYF21" s="136"/>
      <c r="QYG21" s="136"/>
      <c r="QYH21" s="136"/>
      <c r="QYI21" s="136"/>
      <c r="QYJ21" s="136"/>
      <c r="QYK21" s="136"/>
      <c r="QYL21" s="136"/>
      <c r="QYM21" s="136"/>
      <c r="QYN21" s="136"/>
      <c r="QYO21" s="136"/>
      <c r="QYP21" s="136"/>
      <c r="QYQ21" s="136"/>
      <c r="QYR21" s="136"/>
      <c r="QYS21" s="136"/>
      <c r="QYT21" s="136"/>
      <c r="QYU21" s="136"/>
      <c r="QYV21" s="136"/>
      <c r="QYW21" s="136"/>
      <c r="QYX21" s="136"/>
      <c r="QYY21" s="136"/>
      <c r="QYZ21" s="136"/>
      <c r="QZA21" s="136"/>
      <c r="QZB21" s="136"/>
      <c r="QZC21" s="136"/>
      <c r="QZD21" s="136"/>
      <c r="QZE21" s="136"/>
      <c r="QZF21" s="136"/>
      <c r="QZG21" s="136"/>
      <c r="QZH21" s="136"/>
      <c r="QZI21" s="136"/>
      <c r="QZJ21" s="136"/>
      <c r="QZK21" s="136"/>
      <c r="QZL21" s="136"/>
      <c r="QZM21" s="136"/>
      <c r="QZN21" s="136"/>
      <c r="QZO21" s="136"/>
      <c r="QZP21" s="136"/>
      <c r="QZQ21" s="136"/>
      <c r="QZR21" s="136"/>
      <c r="QZS21" s="136"/>
      <c r="QZT21" s="136"/>
      <c r="QZU21" s="136"/>
      <c r="QZV21" s="136"/>
      <c r="QZW21" s="136"/>
      <c r="QZX21" s="136"/>
      <c r="QZY21" s="136"/>
      <c r="QZZ21" s="136"/>
      <c r="RAA21" s="136"/>
      <c r="RAB21" s="136"/>
      <c r="RAC21" s="136"/>
      <c r="RAD21" s="136"/>
      <c r="RAE21" s="136"/>
      <c r="RAF21" s="136"/>
      <c r="RAG21" s="136"/>
      <c r="RAH21" s="136"/>
      <c r="RAI21" s="136"/>
      <c r="RAJ21" s="136"/>
      <c r="RAK21" s="136"/>
      <c r="RAL21" s="136"/>
      <c r="RAM21" s="136"/>
      <c r="RAN21" s="136"/>
      <c r="RAO21" s="136"/>
      <c r="RAP21" s="136"/>
      <c r="RAQ21" s="136"/>
      <c r="RAR21" s="136"/>
      <c r="RAS21" s="136"/>
      <c r="RAT21" s="136"/>
      <c r="RAU21" s="136"/>
      <c r="RAV21" s="136"/>
      <c r="RAW21" s="136"/>
      <c r="RAX21" s="136"/>
      <c r="RAY21" s="136"/>
      <c r="RAZ21" s="136"/>
      <c r="RBA21" s="136"/>
      <c r="RBB21" s="136"/>
      <c r="RBC21" s="136"/>
      <c r="RBD21" s="136"/>
      <c r="RBE21" s="136"/>
      <c r="RBF21" s="136"/>
      <c r="RBG21" s="136"/>
      <c r="RBH21" s="136"/>
      <c r="RBI21" s="136"/>
      <c r="RBJ21" s="136"/>
      <c r="RBK21" s="136"/>
      <c r="RBL21" s="136"/>
      <c r="RBM21" s="136"/>
      <c r="RBN21" s="136"/>
      <c r="RBO21" s="136"/>
      <c r="RBP21" s="136"/>
      <c r="RBQ21" s="136"/>
      <c r="RBR21" s="136"/>
      <c r="RBS21" s="136"/>
      <c r="RBT21" s="136"/>
      <c r="RBU21" s="136"/>
      <c r="RBV21" s="136"/>
      <c r="RBW21" s="136"/>
      <c r="RBX21" s="136"/>
      <c r="RBY21" s="136"/>
      <c r="RBZ21" s="136"/>
      <c r="RCA21" s="136"/>
      <c r="RCB21" s="136"/>
      <c r="RCC21" s="136"/>
      <c r="RCD21" s="136"/>
      <c r="RCE21" s="136"/>
      <c r="RCF21" s="136"/>
      <c r="RCG21" s="136"/>
      <c r="RCH21" s="136"/>
      <c r="RCI21" s="136"/>
      <c r="RCJ21" s="136"/>
      <c r="RCK21" s="136"/>
      <c r="RCL21" s="136"/>
      <c r="RCM21" s="136"/>
      <c r="RCN21" s="136"/>
      <c r="RCO21" s="136"/>
      <c r="RCP21" s="136"/>
      <c r="RCQ21" s="136"/>
      <c r="RCR21" s="136"/>
      <c r="RCS21" s="136"/>
      <c r="RCT21" s="136"/>
      <c r="RCU21" s="136"/>
      <c r="RCV21" s="136"/>
      <c r="RCW21" s="136"/>
      <c r="RCX21" s="136"/>
      <c r="RCY21" s="136"/>
      <c r="RCZ21" s="136"/>
      <c r="RDA21" s="136"/>
      <c r="RDB21" s="136"/>
      <c r="RDC21" s="136"/>
      <c r="RDD21" s="136"/>
      <c r="RDE21" s="136"/>
      <c r="RDF21" s="136"/>
      <c r="RDG21" s="136"/>
      <c r="RDH21" s="136"/>
      <c r="RDI21" s="136"/>
      <c r="RDJ21" s="136"/>
      <c r="RDK21" s="136"/>
      <c r="RDL21" s="136"/>
      <c r="RDM21" s="136"/>
      <c r="RDN21" s="136"/>
      <c r="RDO21" s="136"/>
      <c r="RDP21" s="136"/>
      <c r="RDQ21" s="136"/>
      <c r="RDR21" s="136"/>
      <c r="RDS21" s="136"/>
      <c r="RDT21" s="136"/>
      <c r="RDU21" s="136"/>
      <c r="RDV21" s="136"/>
      <c r="RDW21" s="136"/>
      <c r="RDX21" s="136"/>
      <c r="RDY21" s="136"/>
      <c r="RDZ21" s="136"/>
      <c r="REA21" s="136"/>
      <c r="REB21" s="136"/>
      <c r="REC21" s="136"/>
      <c r="RED21" s="136"/>
      <c r="REE21" s="136"/>
      <c r="REF21" s="136"/>
      <c r="REG21" s="136"/>
      <c r="REH21" s="136"/>
      <c r="REI21" s="136"/>
      <c r="REJ21" s="136"/>
      <c r="REK21" s="136"/>
      <c r="REL21" s="136"/>
      <c r="REM21" s="136"/>
      <c r="REN21" s="136"/>
      <c r="REO21" s="136"/>
      <c r="REP21" s="136"/>
      <c r="REQ21" s="136"/>
      <c r="RER21" s="136"/>
      <c r="RES21" s="136"/>
      <c r="RET21" s="136"/>
      <c r="REU21" s="136"/>
      <c r="REV21" s="136"/>
      <c r="REW21" s="136"/>
      <c r="REX21" s="136"/>
      <c r="REY21" s="136"/>
      <c r="REZ21" s="136"/>
      <c r="RFA21" s="136"/>
      <c r="RFB21" s="136"/>
      <c r="RFC21" s="136"/>
      <c r="RFD21" s="136"/>
      <c r="RFE21" s="136"/>
      <c r="RFF21" s="136"/>
      <c r="RFG21" s="136"/>
      <c r="RFH21" s="136"/>
      <c r="RFI21" s="136"/>
      <c r="RFJ21" s="136"/>
      <c r="RFK21" s="136"/>
      <c r="RFL21" s="136"/>
      <c r="RFM21" s="136"/>
      <c r="RFN21" s="136"/>
      <c r="RFO21" s="136"/>
      <c r="RFP21" s="136"/>
      <c r="RFQ21" s="136"/>
      <c r="RFR21" s="136"/>
      <c r="RFS21" s="136"/>
      <c r="RFT21" s="136"/>
      <c r="RFU21" s="136"/>
      <c r="RFV21" s="136"/>
      <c r="RFW21" s="136"/>
      <c r="RFX21" s="136"/>
      <c r="RFY21" s="136"/>
      <c r="RFZ21" s="136"/>
      <c r="RGA21" s="136"/>
      <c r="RGB21" s="136"/>
      <c r="RGC21" s="136"/>
      <c r="RGD21" s="136"/>
      <c r="RGE21" s="136"/>
      <c r="RGF21" s="136"/>
      <c r="RGG21" s="136"/>
      <c r="RGH21" s="136"/>
      <c r="RGI21" s="136"/>
      <c r="RGJ21" s="136"/>
      <c r="RGK21" s="136"/>
      <c r="RGL21" s="136"/>
      <c r="RGM21" s="136"/>
      <c r="RGN21" s="136"/>
      <c r="RGO21" s="136"/>
      <c r="RGP21" s="136"/>
      <c r="RGQ21" s="136"/>
      <c r="RGR21" s="136"/>
      <c r="RGS21" s="136"/>
      <c r="RGT21" s="136"/>
      <c r="RGU21" s="136"/>
      <c r="RGV21" s="136"/>
      <c r="RGW21" s="136"/>
      <c r="RGX21" s="136"/>
      <c r="RGY21" s="136"/>
      <c r="RGZ21" s="136"/>
      <c r="RHA21" s="136"/>
      <c r="RHB21" s="136"/>
      <c r="RHC21" s="136"/>
      <c r="RHD21" s="136"/>
      <c r="RHE21" s="136"/>
      <c r="RHF21" s="136"/>
      <c r="RHG21" s="136"/>
      <c r="RHH21" s="136"/>
      <c r="RHI21" s="136"/>
      <c r="RHJ21" s="136"/>
      <c r="RHK21" s="136"/>
      <c r="RHL21" s="136"/>
      <c r="RHM21" s="136"/>
      <c r="RHN21" s="136"/>
      <c r="RHO21" s="136"/>
      <c r="RHP21" s="136"/>
      <c r="RHQ21" s="136"/>
      <c r="RHR21" s="136"/>
      <c r="RHS21" s="136"/>
      <c r="RHT21" s="136"/>
      <c r="RHU21" s="136"/>
      <c r="RHV21" s="136"/>
      <c r="RHW21" s="136"/>
      <c r="RHX21" s="136"/>
      <c r="RHY21" s="136"/>
      <c r="RHZ21" s="136"/>
      <c r="RIA21" s="136"/>
      <c r="RIB21" s="136"/>
      <c r="RIC21" s="136"/>
      <c r="RID21" s="136"/>
      <c r="RIE21" s="136"/>
      <c r="RIF21" s="136"/>
      <c r="RIG21" s="136"/>
      <c r="RIH21" s="136"/>
      <c r="RII21" s="136"/>
      <c r="RIJ21" s="136"/>
      <c r="RIK21" s="136"/>
      <c r="RIL21" s="136"/>
      <c r="RIM21" s="136"/>
      <c r="RIN21" s="136"/>
      <c r="RIO21" s="136"/>
      <c r="RIP21" s="136"/>
      <c r="RIQ21" s="136"/>
      <c r="RIR21" s="136"/>
      <c r="RIS21" s="136"/>
      <c r="RIT21" s="136"/>
      <c r="RIU21" s="136"/>
      <c r="RIV21" s="136"/>
      <c r="RIW21" s="136"/>
      <c r="RIX21" s="136"/>
      <c r="RIY21" s="136"/>
      <c r="RIZ21" s="136"/>
      <c r="RJA21" s="136"/>
      <c r="RJB21" s="136"/>
      <c r="RJC21" s="136"/>
      <c r="RJD21" s="136"/>
      <c r="RJE21" s="136"/>
      <c r="RJF21" s="136"/>
      <c r="RJG21" s="136"/>
      <c r="RJH21" s="136"/>
      <c r="RJI21" s="136"/>
      <c r="RJJ21" s="136"/>
      <c r="RJK21" s="136"/>
      <c r="RJL21" s="136"/>
      <c r="RJM21" s="136"/>
      <c r="RJN21" s="136"/>
      <c r="RJO21" s="136"/>
      <c r="RJP21" s="136"/>
      <c r="RJQ21" s="136"/>
      <c r="RJR21" s="136"/>
      <c r="RJS21" s="136"/>
      <c r="RJT21" s="136"/>
      <c r="RJU21" s="136"/>
      <c r="RJV21" s="136"/>
      <c r="RJW21" s="136"/>
      <c r="RJX21" s="136"/>
      <c r="RJY21" s="136"/>
      <c r="RJZ21" s="136"/>
      <c r="RKA21" s="136"/>
      <c r="RKB21" s="136"/>
      <c r="RKC21" s="136"/>
      <c r="RKD21" s="136"/>
      <c r="RKE21" s="136"/>
      <c r="RKF21" s="136"/>
      <c r="RKG21" s="136"/>
      <c r="RKH21" s="136"/>
      <c r="RKI21" s="136"/>
      <c r="RKJ21" s="136"/>
      <c r="RKK21" s="136"/>
      <c r="RKL21" s="136"/>
      <c r="RKM21" s="136"/>
      <c r="RKN21" s="136"/>
      <c r="RKO21" s="136"/>
      <c r="RKP21" s="136"/>
      <c r="RKQ21" s="136"/>
      <c r="RKR21" s="136"/>
      <c r="RKS21" s="136"/>
      <c r="RKT21" s="136"/>
      <c r="RKU21" s="136"/>
      <c r="RKV21" s="136"/>
      <c r="RKW21" s="136"/>
      <c r="RKX21" s="136"/>
      <c r="RKY21" s="136"/>
      <c r="RKZ21" s="136"/>
      <c r="RLA21" s="136"/>
      <c r="RLB21" s="136"/>
      <c r="RLC21" s="136"/>
      <c r="RLD21" s="136"/>
      <c r="RLE21" s="136"/>
      <c r="RLF21" s="136"/>
      <c r="RLG21" s="136"/>
      <c r="RLH21" s="136"/>
      <c r="RLI21" s="136"/>
      <c r="RLJ21" s="136"/>
      <c r="RLK21" s="136"/>
      <c r="RLL21" s="136"/>
      <c r="RLM21" s="136"/>
      <c r="RLN21" s="136"/>
      <c r="RLO21" s="136"/>
      <c r="RLP21" s="136"/>
      <c r="RLQ21" s="136"/>
      <c r="RLR21" s="136"/>
      <c r="RLS21" s="136"/>
      <c r="RLT21" s="136"/>
      <c r="RLU21" s="136"/>
      <c r="RLV21" s="136"/>
      <c r="RLW21" s="136"/>
      <c r="RLX21" s="136"/>
      <c r="RLY21" s="136"/>
      <c r="RLZ21" s="136"/>
      <c r="RMA21" s="136"/>
      <c r="RMB21" s="136"/>
      <c r="RMC21" s="136"/>
      <c r="RMD21" s="136"/>
      <c r="RME21" s="136"/>
      <c r="RMF21" s="136"/>
      <c r="RMG21" s="136"/>
      <c r="RMH21" s="136"/>
      <c r="RMI21" s="136"/>
      <c r="RMJ21" s="136"/>
      <c r="RMK21" s="136"/>
      <c r="RML21" s="136"/>
      <c r="RMM21" s="136"/>
      <c r="RMN21" s="136"/>
      <c r="RMO21" s="136"/>
      <c r="RMP21" s="136"/>
      <c r="RMQ21" s="136"/>
      <c r="RMR21" s="136"/>
      <c r="RMS21" s="136"/>
      <c r="RMT21" s="136"/>
      <c r="RMU21" s="136"/>
      <c r="RMV21" s="136"/>
      <c r="RMW21" s="136"/>
      <c r="RMX21" s="136"/>
      <c r="RMY21" s="136"/>
      <c r="RMZ21" s="136"/>
      <c r="RNA21" s="136"/>
      <c r="RNB21" s="136"/>
      <c r="RNC21" s="136"/>
      <c r="RND21" s="136"/>
      <c r="RNE21" s="136"/>
      <c r="RNF21" s="136"/>
      <c r="RNG21" s="136"/>
      <c r="RNH21" s="136"/>
      <c r="RNI21" s="136"/>
      <c r="RNJ21" s="136"/>
      <c r="RNK21" s="136"/>
      <c r="RNL21" s="136"/>
      <c r="RNM21" s="136"/>
      <c r="RNN21" s="136"/>
      <c r="RNO21" s="136"/>
      <c r="RNP21" s="136"/>
      <c r="RNQ21" s="136"/>
      <c r="RNR21" s="136"/>
      <c r="RNS21" s="136"/>
      <c r="RNT21" s="136"/>
      <c r="RNU21" s="136"/>
      <c r="RNV21" s="136"/>
      <c r="RNW21" s="136"/>
      <c r="RNX21" s="136"/>
      <c r="RNY21" s="136"/>
      <c r="RNZ21" s="136"/>
      <c r="ROA21" s="136"/>
      <c r="ROB21" s="136"/>
      <c r="ROC21" s="136"/>
      <c r="ROD21" s="136"/>
      <c r="ROE21" s="136"/>
      <c r="ROF21" s="136"/>
      <c r="ROG21" s="136"/>
      <c r="ROH21" s="136"/>
      <c r="ROI21" s="136"/>
      <c r="ROJ21" s="136"/>
      <c r="ROK21" s="136"/>
      <c r="ROL21" s="136"/>
      <c r="ROM21" s="136"/>
      <c r="RON21" s="136"/>
      <c r="ROO21" s="136"/>
      <c r="ROP21" s="136"/>
      <c r="ROQ21" s="136"/>
      <c r="ROR21" s="136"/>
      <c r="ROS21" s="136"/>
      <c r="ROT21" s="136"/>
      <c r="ROU21" s="136"/>
      <c r="ROV21" s="136"/>
      <c r="ROW21" s="136"/>
      <c r="ROX21" s="136"/>
      <c r="ROY21" s="136"/>
      <c r="ROZ21" s="136"/>
      <c r="RPA21" s="136"/>
      <c r="RPB21" s="136"/>
      <c r="RPC21" s="136"/>
      <c r="RPD21" s="136"/>
      <c r="RPE21" s="136"/>
      <c r="RPF21" s="136"/>
      <c r="RPG21" s="136"/>
      <c r="RPH21" s="136"/>
      <c r="RPI21" s="136"/>
      <c r="RPJ21" s="136"/>
      <c r="RPK21" s="136"/>
      <c r="RPL21" s="136"/>
      <c r="RPM21" s="136"/>
      <c r="RPN21" s="136"/>
      <c r="RPO21" s="136"/>
      <c r="RPP21" s="136"/>
      <c r="RPQ21" s="136"/>
      <c r="RPR21" s="136"/>
      <c r="RPS21" s="136"/>
      <c r="RPT21" s="136"/>
      <c r="RPU21" s="136"/>
      <c r="RPV21" s="136"/>
      <c r="RPW21" s="136"/>
      <c r="RPX21" s="136"/>
      <c r="RPY21" s="136"/>
      <c r="RPZ21" s="136"/>
      <c r="RQA21" s="136"/>
      <c r="RQB21" s="136"/>
      <c r="RQC21" s="136"/>
      <c r="RQD21" s="136"/>
      <c r="RQE21" s="136"/>
      <c r="RQF21" s="136"/>
      <c r="RQG21" s="136"/>
      <c r="RQH21" s="136"/>
      <c r="RQI21" s="136"/>
      <c r="RQJ21" s="136"/>
      <c r="RQK21" s="136"/>
      <c r="RQL21" s="136"/>
      <c r="RQM21" s="136"/>
      <c r="RQN21" s="136"/>
      <c r="RQO21" s="136"/>
      <c r="RQP21" s="136"/>
      <c r="RQQ21" s="136"/>
      <c r="RQR21" s="136"/>
      <c r="RQS21" s="136"/>
      <c r="RQT21" s="136"/>
      <c r="RQU21" s="136"/>
      <c r="RQV21" s="136"/>
      <c r="RQW21" s="136"/>
      <c r="RQX21" s="136"/>
      <c r="RQY21" s="136"/>
      <c r="RQZ21" s="136"/>
      <c r="RRA21" s="136"/>
      <c r="RRB21" s="136"/>
      <c r="RRC21" s="136"/>
      <c r="RRD21" s="136"/>
      <c r="RRE21" s="136"/>
      <c r="RRF21" s="136"/>
      <c r="RRG21" s="136"/>
      <c r="RRH21" s="136"/>
      <c r="RRI21" s="136"/>
      <c r="RRJ21" s="136"/>
      <c r="RRK21" s="136"/>
      <c r="RRL21" s="136"/>
      <c r="RRM21" s="136"/>
      <c r="RRN21" s="136"/>
      <c r="RRO21" s="136"/>
      <c r="RRP21" s="136"/>
      <c r="RRQ21" s="136"/>
      <c r="RRR21" s="136"/>
      <c r="RRS21" s="136"/>
      <c r="RRT21" s="136"/>
      <c r="RRU21" s="136"/>
      <c r="RRV21" s="136"/>
      <c r="RRW21" s="136"/>
      <c r="RRX21" s="136"/>
      <c r="RRY21" s="136"/>
      <c r="RRZ21" s="136"/>
      <c r="RSA21" s="136"/>
      <c r="RSB21" s="136"/>
      <c r="RSC21" s="136"/>
      <c r="RSD21" s="136"/>
      <c r="RSE21" s="136"/>
      <c r="RSF21" s="136"/>
      <c r="RSG21" s="136"/>
      <c r="RSH21" s="136"/>
      <c r="RSI21" s="136"/>
      <c r="RSJ21" s="136"/>
      <c r="RSK21" s="136"/>
      <c r="RSL21" s="136"/>
      <c r="RSM21" s="136"/>
      <c r="RSN21" s="136"/>
      <c r="RSO21" s="136"/>
      <c r="RSP21" s="136"/>
      <c r="RSQ21" s="136"/>
      <c r="RSR21" s="136"/>
      <c r="RSS21" s="136"/>
      <c r="RST21" s="136"/>
      <c r="RSU21" s="136"/>
      <c r="RSV21" s="136"/>
      <c r="RSW21" s="136"/>
      <c r="RSX21" s="136"/>
      <c r="RSY21" s="136"/>
      <c r="RSZ21" s="136"/>
      <c r="RTA21" s="136"/>
      <c r="RTB21" s="136"/>
      <c r="RTC21" s="136"/>
      <c r="RTD21" s="136"/>
      <c r="RTE21" s="136"/>
      <c r="RTF21" s="136"/>
      <c r="RTG21" s="136"/>
      <c r="RTH21" s="136"/>
      <c r="RTI21" s="136"/>
      <c r="RTJ21" s="136"/>
      <c r="RTK21" s="136"/>
      <c r="RTL21" s="136"/>
      <c r="RTM21" s="136"/>
      <c r="RTN21" s="136"/>
      <c r="RTO21" s="136"/>
      <c r="RTP21" s="136"/>
      <c r="RTQ21" s="136"/>
      <c r="RTR21" s="136"/>
      <c r="RTS21" s="136"/>
      <c r="RTT21" s="136"/>
      <c r="RTU21" s="136"/>
      <c r="RTV21" s="136"/>
      <c r="RTW21" s="136"/>
      <c r="RTX21" s="136"/>
      <c r="RTY21" s="136"/>
      <c r="RTZ21" s="136"/>
      <c r="RUA21" s="136"/>
      <c r="RUB21" s="136"/>
      <c r="RUC21" s="136"/>
      <c r="RUD21" s="136"/>
      <c r="RUE21" s="136"/>
      <c r="RUF21" s="136"/>
      <c r="RUG21" s="136"/>
      <c r="RUH21" s="136"/>
      <c r="RUI21" s="136"/>
      <c r="RUJ21" s="136"/>
      <c r="RUK21" s="136"/>
      <c r="RUL21" s="136"/>
      <c r="RUM21" s="136"/>
      <c r="RUN21" s="136"/>
      <c r="RUO21" s="136"/>
      <c r="RUP21" s="136"/>
      <c r="RUQ21" s="136"/>
      <c r="RUR21" s="136"/>
      <c r="RUS21" s="136"/>
      <c r="RUT21" s="136"/>
      <c r="RUU21" s="136"/>
      <c r="RUV21" s="136"/>
      <c r="RUW21" s="136"/>
      <c r="RUX21" s="136"/>
      <c r="RUY21" s="136"/>
      <c r="RUZ21" s="136"/>
      <c r="RVA21" s="136"/>
      <c r="RVB21" s="136"/>
      <c r="RVC21" s="136"/>
      <c r="RVD21" s="136"/>
      <c r="RVE21" s="136"/>
      <c r="RVF21" s="136"/>
      <c r="RVG21" s="136"/>
      <c r="RVH21" s="136"/>
      <c r="RVI21" s="136"/>
      <c r="RVJ21" s="136"/>
      <c r="RVK21" s="136"/>
      <c r="RVL21" s="136"/>
      <c r="RVM21" s="136"/>
      <c r="RVN21" s="136"/>
      <c r="RVO21" s="136"/>
      <c r="RVP21" s="136"/>
      <c r="RVQ21" s="136"/>
      <c r="RVR21" s="136"/>
      <c r="RVS21" s="136"/>
      <c r="RVT21" s="136"/>
      <c r="RVU21" s="136"/>
      <c r="RVV21" s="136"/>
      <c r="RVW21" s="136"/>
      <c r="RVX21" s="136"/>
      <c r="RVY21" s="136"/>
      <c r="RVZ21" s="136"/>
      <c r="RWA21" s="136"/>
      <c r="RWB21" s="136"/>
      <c r="RWC21" s="136"/>
      <c r="RWD21" s="136"/>
      <c r="RWE21" s="136"/>
      <c r="RWF21" s="136"/>
      <c r="RWG21" s="136"/>
      <c r="RWH21" s="136"/>
      <c r="RWI21" s="136"/>
      <c r="RWJ21" s="136"/>
      <c r="RWK21" s="136"/>
      <c r="RWL21" s="136"/>
      <c r="RWM21" s="136"/>
      <c r="RWN21" s="136"/>
      <c r="RWO21" s="136"/>
      <c r="RWP21" s="136"/>
      <c r="RWQ21" s="136"/>
      <c r="RWR21" s="136"/>
      <c r="RWS21" s="136"/>
      <c r="RWT21" s="136"/>
      <c r="RWU21" s="136"/>
      <c r="RWV21" s="136"/>
      <c r="RWW21" s="136"/>
      <c r="RWX21" s="136"/>
      <c r="RWY21" s="136"/>
      <c r="RWZ21" s="136"/>
      <c r="RXA21" s="136"/>
      <c r="RXB21" s="136"/>
      <c r="RXC21" s="136"/>
      <c r="RXD21" s="136"/>
      <c r="RXE21" s="136"/>
      <c r="RXF21" s="136"/>
      <c r="RXG21" s="136"/>
      <c r="RXH21" s="136"/>
      <c r="RXI21" s="136"/>
      <c r="RXJ21" s="136"/>
      <c r="RXK21" s="136"/>
      <c r="RXL21" s="136"/>
      <c r="RXM21" s="136"/>
      <c r="RXN21" s="136"/>
      <c r="RXO21" s="136"/>
      <c r="RXP21" s="136"/>
      <c r="RXQ21" s="136"/>
      <c r="RXR21" s="136"/>
      <c r="RXS21" s="136"/>
      <c r="RXT21" s="136"/>
      <c r="RXU21" s="136"/>
      <c r="RXV21" s="136"/>
      <c r="RXW21" s="136"/>
      <c r="RXX21" s="136"/>
      <c r="RXY21" s="136"/>
      <c r="RXZ21" s="136"/>
      <c r="RYA21" s="136"/>
      <c r="RYB21" s="136"/>
      <c r="RYC21" s="136"/>
      <c r="RYD21" s="136"/>
      <c r="RYE21" s="136"/>
      <c r="RYF21" s="136"/>
      <c r="RYG21" s="136"/>
      <c r="RYH21" s="136"/>
      <c r="RYI21" s="136"/>
      <c r="RYJ21" s="136"/>
      <c r="RYK21" s="136"/>
      <c r="RYL21" s="136"/>
      <c r="RYM21" s="136"/>
      <c r="RYN21" s="136"/>
      <c r="RYO21" s="136"/>
      <c r="RYP21" s="136"/>
      <c r="RYQ21" s="136"/>
      <c r="RYR21" s="136"/>
      <c r="RYS21" s="136"/>
      <c r="RYT21" s="136"/>
      <c r="RYU21" s="136"/>
      <c r="RYV21" s="136"/>
      <c r="RYW21" s="136"/>
      <c r="RYX21" s="136"/>
      <c r="RYY21" s="136"/>
      <c r="RYZ21" s="136"/>
      <c r="RZA21" s="136"/>
      <c r="RZB21" s="136"/>
      <c r="RZC21" s="136"/>
      <c r="RZD21" s="136"/>
      <c r="RZE21" s="136"/>
      <c r="RZF21" s="136"/>
      <c r="RZG21" s="136"/>
      <c r="RZH21" s="136"/>
      <c r="RZI21" s="136"/>
      <c r="RZJ21" s="136"/>
      <c r="RZK21" s="136"/>
      <c r="RZL21" s="136"/>
      <c r="RZM21" s="136"/>
      <c r="RZN21" s="136"/>
      <c r="RZO21" s="136"/>
      <c r="RZP21" s="136"/>
      <c r="RZQ21" s="136"/>
      <c r="RZR21" s="136"/>
      <c r="RZS21" s="136"/>
      <c r="RZT21" s="136"/>
      <c r="RZU21" s="136"/>
      <c r="RZV21" s="136"/>
      <c r="RZW21" s="136"/>
      <c r="RZX21" s="136"/>
      <c r="RZY21" s="136"/>
      <c r="RZZ21" s="136"/>
      <c r="SAA21" s="136"/>
      <c r="SAB21" s="136"/>
      <c r="SAC21" s="136"/>
      <c r="SAD21" s="136"/>
      <c r="SAE21" s="136"/>
      <c r="SAF21" s="136"/>
      <c r="SAG21" s="136"/>
      <c r="SAH21" s="136"/>
      <c r="SAI21" s="136"/>
      <c r="SAJ21" s="136"/>
      <c r="SAK21" s="136"/>
      <c r="SAL21" s="136"/>
      <c r="SAM21" s="136"/>
      <c r="SAN21" s="136"/>
      <c r="SAO21" s="136"/>
      <c r="SAP21" s="136"/>
      <c r="SAQ21" s="136"/>
      <c r="SAR21" s="136"/>
      <c r="SAS21" s="136"/>
      <c r="SAT21" s="136"/>
      <c r="SAU21" s="136"/>
      <c r="SAV21" s="136"/>
      <c r="SAW21" s="136"/>
      <c r="SAX21" s="136"/>
      <c r="SAY21" s="136"/>
      <c r="SAZ21" s="136"/>
      <c r="SBA21" s="136"/>
      <c r="SBB21" s="136"/>
      <c r="SBC21" s="136"/>
      <c r="SBD21" s="136"/>
      <c r="SBE21" s="136"/>
      <c r="SBF21" s="136"/>
      <c r="SBG21" s="136"/>
      <c r="SBH21" s="136"/>
      <c r="SBI21" s="136"/>
      <c r="SBJ21" s="136"/>
      <c r="SBK21" s="136"/>
      <c r="SBL21" s="136"/>
      <c r="SBM21" s="136"/>
      <c r="SBN21" s="136"/>
      <c r="SBO21" s="136"/>
      <c r="SBP21" s="136"/>
      <c r="SBQ21" s="136"/>
      <c r="SBR21" s="136"/>
      <c r="SBS21" s="136"/>
      <c r="SBT21" s="136"/>
      <c r="SBU21" s="136"/>
      <c r="SBV21" s="136"/>
      <c r="SBW21" s="136"/>
      <c r="SBX21" s="136"/>
      <c r="SBY21" s="136"/>
      <c r="SBZ21" s="136"/>
      <c r="SCA21" s="136"/>
      <c r="SCB21" s="136"/>
      <c r="SCC21" s="136"/>
      <c r="SCD21" s="136"/>
      <c r="SCE21" s="136"/>
      <c r="SCF21" s="136"/>
      <c r="SCG21" s="136"/>
      <c r="SCH21" s="136"/>
      <c r="SCI21" s="136"/>
      <c r="SCJ21" s="136"/>
      <c r="SCK21" s="136"/>
      <c r="SCL21" s="136"/>
      <c r="SCM21" s="136"/>
      <c r="SCN21" s="136"/>
      <c r="SCO21" s="136"/>
      <c r="SCP21" s="136"/>
      <c r="SCQ21" s="136"/>
      <c r="SCR21" s="136"/>
      <c r="SCS21" s="136"/>
      <c r="SCT21" s="136"/>
      <c r="SCU21" s="136"/>
      <c r="SCV21" s="136"/>
      <c r="SCW21" s="136"/>
      <c r="SCX21" s="136"/>
      <c r="SCY21" s="136"/>
      <c r="SCZ21" s="136"/>
      <c r="SDA21" s="136"/>
      <c r="SDB21" s="136"/>
      <c r="SDC21" s="136"/>
      <c r="SDD21" s="136"/>
      <c r="SDE21" s="136"/>
      <c r="SDF21" s="136"/>
      <c r="SDG21" s="136"/>
      <c r="SDH21" s="136"/>
      <c r="SDI21" s="136"/>
      <c r="SDJ21" s="136"/>
      <c r="SDK21" s="136"/>
      <c r="SDL21" s="136"/>
      <c r="SDM21" s="136"/>
      <c r="SDN21" s="136"/>
      <c r="SDO21" s="136"/>
      <c r="SDP21" s="136"/>
      <c r="SDQ21" s="136"/>
      <c r="SDR21" s="136"/>
      <c r="SDS21" s="136"/>
      <c r="SDT21" s="136"/>
      <c r="SDU21" s="136"/>
      <c r="SDV21" s="136"/>
      <c r="SDW21" s="136"/>
      <c r="SDX21" s="136"/>
      <c r="SDY21" s="136"/>
      <c r="SDZ21" s="136"/>
      <c r="SEA21" s="136"/>
      <c r="SEB21" s="136"/>
      <c r="SEC21" s="136"/>
      <c r="SED21" s="136"/>
      <c r="SEE21" s="136"/>
      <c r="SEF21" s="136"/>
      <c r="SEG21" s="136"/>
      <c r="SEH21" s="136"/>
      <c r="SEI21" s="136"/>
      <c r="SEJ21" s="136"/>
      <c r="SEK21" s="136"/>
      <c r="SEL21" s="136"/>
      <c r="SEM21" s="136"/>
      <c r="SEN21" s="136"/>
      <c r="SEO21" s="136"/>
      <c r="SEP21" s="136"/>
      <c r="SEQ21" s="136"/>
      <c r="SER21" s="136"/>
      <c r="SES21" s="136"/>
      <c r="SET21" s="136"/>
      <c r="SEU21" s="136"/>
      <c r="SEV21" s="136"/>
      <c r="SEW21" s="136"/>
      <c r="SEX21" s="136"/>
      <c r="SEY21" s="136"/>
      <c r="SEZ21" s="136"/>
      <c r="SFA21" s="136"/>
      <c r="SFB21" s="136"/>
      <c r="SFC21" s="136"/>
      <c r="SFD21" s="136"/>
      <c r="SFE21" s="136"/>
      <c r="SFF21" s="136"/>
      <c r="SFG21" s="136"/>
      <c r="SFH21" s="136"/>
      <c r="SFI21" s="136"/>
      <c r="SFJ21" s="136"/>
      <c r="SFK21" s="136"/>
      <c r="SFL21" s="136"/>
      <c r="SFM21" s="136"/>
      <c r="SFN21" s="136"/>
      <c r="SFO21" s="136"/>
      <c r="SFP21" s="136"/>
      <c r="SFQ21" s="136"/>
      <c r="SFR21" s="136"/>
      <c r="SFS21" s="136"/>
      <c r="SFT21" s="136"/>
      <c r="SFU21" s="136"/>
      <c r="SFV21" s="136"/>
      <c r="SFW21" s="136"/>
      <c r="SFX21" s="136"/>
      <c r="SFY21" s="136"/>
      <c r="SFZ21" s="136"/>
      <c r="SGA21" s="136"/>
      <c r="SGB21" s="136"/>
      <c r="SGC21" s="136"/>
      <c r="SGD21" s="136"/>
      <c r="SGE21" s="136"/>
      <c r="SGF21" s="136"/>
      <c r="SGG21" s="136"/>
      <c r="SGH21" s="136"/>
      <c r="SGI21" s="136"/>
      <c r="SGJ21" s="136"/>
      <c r="SGK21" s="136"/>
      <c r="SGL21" s="136"/>
      <c r="SGM21" s="136"/>
      <c r="SGN21" s="136"/>
      <c r="SGO21" s="136"/>
      <c r="SGP21" s="136"/>
      <c r="SGQ21" s="136"/>
      <c r="SGR21" s="136"/>
      <c r="SGS21" s="136"/>
      <c r="SGT21" s="136"/>
      <c r="SGU21" s="136"/>
      <c r="SGV21" s="136"/>
      <c r="SGW21" s="136"/>
      <c r="SGX21" s="136"/>
      <c r="SGY21" s="136"/>
      <c r="SGZ21" s="136"/>
      <c r="SHA21" s="136"/>
      <c r="SHB21" s="136"/>
      <c r="SHC21" s="136"/>
      <c r="SHD21" s="136"/>
      <c r="SHE21" s="136"/>
      <c r="SHF21" s="136"/>
      <c r="SHG21" s="136"/>
      <c r="SHH21" s="136"/>
      <c r="SHI21" s="136"/>
      <c r="SHJ21" s="136"/>
      <c r="SHK21" s="136"/>
      <c r="SHL21" s="136"/>
      <c r="SHM21" s="136"/>
      <c r="SHN21" s="136"/>
      <c r="SHO21" s="136"/>
      <c r="SHP21" s="136"/>
      <c r="SHQ21" s="136"/>
      <c r="SHR21" s="136"/>
      <c r="SHS21" s="136"/>
      <c r="SHT21" s="136"/>
      <c r="SHU21" s="136"/>
      <c r="SHV21" s="136"/>
      <c r="SHW21" s="136"/>
      <c r="SHX21" s="136"/>
      <c r="SHY21" s="136"/>
      <c r="SHZ21" s="136"/>
      <c r="SIA21" s="136"/>
      <c r="SIB21" s="136"/>
      <c r="SIC21" s="136"/>
      <c r="SID21" s="136"/>
      <c r="SIE21" s="136"/>
      <c r="SIF21" s="136"/>
      <c r="SIG21" s="136"/>
      <c r="SIH21" s="136"/>
      <c r="SII21" s="136"/>
      <c r="SIJ21" s="136"/>
      <c r="SIK21" s="136"/>
      <c r="SIL21" s="136"/>
      <c r="SIM21" s="136"/>
      <c r="SIN21" s="136"/>
      <c r="SIO21" s="136"/>
      <c r="SIP21" s="136"/>
      <c r="SIQ21" s="136"/>
      <c r="SIR21" s="136"/>
      <c r="SIS21" s="136"/>
      <c r="SIT21" s="136"/>
      <c r="SIU21" s="136"/>
      <c r="SIV21" s="136"/>
      <c r="SIW21" s="136"/>
      <c r="SIX21" s="136"/>
      <c r="SIY21" s="136"/>
      <c r="SIZ21" s="136"/>
      <c r="SJA21" s="136"/>
      <c r="SJB21" s="136"/>
      <c r="SJC21" s="136"/>
      <c r="SJD21" s="136"/>
      <c r="SJE21" s="136"/>
      <c r="SJF21" s="136"/>
      <c r="SJG21" s="136"/>
      <c r="SJH21" s="136"/>
      <c r="SJI21" s="136"/>
      <c r="SJJ21" s="136"/>
      <c r="SJK21" s="136"/>
      <c r="SJL21" s="136"/>
      <c r="SJM21" s="136"/>
      <c r="SJN21" s="136"/>
      <c r="SJO21" s="136"/>
      <c r="SJP21" s="136"/>
      <c r="SJQ21" s="136"/>
      <c r="SJR21" s="136"/>
      <c r="SJS21" s="136"/>
      <c r="SJT21" s="136"/>
      <c r="SJU21" s="136"/>
      <c r="SJV21" s="136"/>
      <c r="SJW21" s="136"/>
      <c r="SJX21" s="136"/>
      <c r="SJY21" s="136"/>
      <c r="SJZ21" s="136"/>
      <c r="SKA21" s="136"/>
      <c r="SKB21" s="136"/>
      <c r="SKC21" s="136"/>
      <c r="SKD21" s="136"/>
      <c r="SKE21" s="136"/>
      <c r="SKF21" s="136"/>
      <c r="SKG21" s="136"/>
      <c r="SKH21" s="136"/>
      <c r="SKI21" s="136"/>
      <c r="SKJ21" s="136"/>
      <c r="SKK21" s="136"/>
      <c r="SKL21" s="136"/>
      <c r="SKM21" s="136"/>
      <c r="SKN21" s="136"/>
      <c r="SKO21" s="136"/>
      <c r="SKP21" s="136"/>
      <c r="SKQ21" s="136"/>
      <c r="SKR21" s="136"/>
      <c r="SKS21" s="136"/>
      <c r="SKT21" s="136"/>
      <c r="SKU21" s="136"/>
      <c r="SKV21" s="136"/>
      <c r="SKW21" s="136"/>
      <c r="SKX21" s="136"/>
      <c r="SKY21" s="136"/>
      <c r="SKZ21" s="136"/>
      <c r="SLA21" s="136"/>
      <c r="SLB21" s="136"/>
      <c r="SLC21" s="136"/>
      <c r="SLD21" s="136"/>
      <c r="SLE21" s="136"/>
      <c r="SLF21" s="136"/>
      <c r="SLG21" s="136"/>
      <c r="SLH21" s="136"/>
      <c r="SLI21" s="136"/>
      <c r="SLJ21" s="136"/>
      <c r="SLK21" s="136"/>
      <c r="SLL21" s="136"/>
      <c r="SLM21" s="136"/>
      <c r="SLN21" s="136"/>
      <c r="SLO21" s="136"/>
      <c r="SLP21" s="136"/>
      <c r="SLQ21" s="136"/>
      <c r="SLR21" s="136"/>
      <c r="SLS21" s="136"/>
      <c r="SLT21" s="136"/>
      <c r="SLU21" s="136"/>
      <c r="SLV21" s="136"/>
      <c r="SLW21" s="136"/>
      <c r="SLX21" s="136"/>
      <c r="SLY21" s="136"/>
      <c r="SLZ21" s="136"/>
      <c r="SMA21" s="136"/>
      <c r="SMB21" s="136"/>
      <c r="SMC21" s="136"/>
      <c r="SMD21" s="136"/>
      <c r="SME21" s="136"/>
      <c r="SMF21" s="136"/>
      <c r="SMG21" s="136"/>
      <c r="SMH21" s="136"/>
      <c r="SMI21" s="136"/>
      <c r="SMJ21" s="136"/>
      <c r="SMK21" s="136"/>
      <c r="SML21" s="136"/>
      <c r="SMM21" s="136"/>
      <c r="SMN21" s="136"/>
      <c r="SMO21" s="136"/>
      <c r="SMP21" s="136"/>
      <c r="SMQ21" s="136"/>
      <c r="SMR21" s="136"/>
      <c r="SMS21" s="136"/>
      <c r="SMT21" s="136"/>
      <c r="SMU21" s="136"/>
      <c r="SMV21" s="136"/>
      <c r="SMW21" s="136"/>
      <c r="SMX21" s="136"/>
      <c r="SMY21" s="136"/>
      <c r="SMZ21" s="136"/>
      <c r="SNA21" s="136"/>
      <c r="SNB21" s="136"/>
      <c r="SNC21" s="136"/>
      <c r="SND21" s="136"/>
      <c r="SNE21" s="136"/>
      <c r="SNF21" s="136"/>
      <c r="SNG21" s="136"/>
      <c r="SNH21" s="136"/>
      <c r="SNI21" s="136"/>
      <c r="SNJ21" s="136"/>
      <c r="SNK21" s="136"/>
      <c r="SNL21" s="136"/>
      <c r="SNM21" s="136"/>
      <c r="SNN21" s="136"/>
      <c r="SNO21" s="136"/>
      <c r="SNP21" s="136"/>
      <c r="SNQ21" s="136"/>
      <c r="SNR21" s="136"/>
      <c r="SNS21" s="136"/>
      <c r="SNT21" s="136"/>
      <c r="SNU21" s="136"/>
      <c r="SNV21" s="136"/>
      <c r="SNW21" s="136"/>
      <c r="SNX21" s="136"/>
      <c r="SNY21" s="136"/>
      <c r="SNZ21" s="136"/>
      <c r="SOA21" s="136"/>
      <c r="SOB21" s="136"/>
      <c r="SOC21" s="136"/>
      <c r="SOD21" s="136"/>
      <c r="SOE21" s="136"/>
      <c r="SOF21" s="136"/>
      <c r="SOG21" s="136"/>
      <c r="SOH21" s="136"/>
      <c r="SOI21" s="136"/>
      <c r="SOJ21" s="136"/>
      <c r="SOK21" s="136"/>
      <c r="SOL21" s="136"/>
      <c r="SOM21" s="136"/>
      <c r="SON21" s="136"/>
      <c r="SOO21" s="136"/>
      <c r="SOP21" s="136"/>
      <c r="SOQ21" s="136"/>
      <c r="SOR21" s="136"/>
      <c r="SOS21" s="136"/>
      <c r="SOT21" s="136"/>
      <c r="SOU21" s="136"/>
      <c r="SOV21" s="136"/>
      <c r="SOW21" s="136"/>
      <c r="SOX21" s="136"/>
      <c r="SOY21" s="136"/>
      <c r="SOZ21" s="136"/>
      <c r="SPA21" s="136"/>
      <c r="SPB21" s="136"/>
      <c r="SPC21" s="136"/>
      <c r="SPD21" s="136"/>
      <c r="SPE21" s="136"/>
      <c r="SPF21" s="136"/>
      <c r="SPG21" s="136"/>
      <c r="SPH21" s="136"/>
      <c r="SPI21" s="136"/>
      <c r="SPJ21" s="136"/>
      <c r="SPK21" s="136"/>
      <c r="SPL21" s="136"/>
      <c r="SPM21" s="136"/>
      <c r="SPN21" s="136"/>
      <c r="SPO21" s="136"/>
      <c r="SPP21" s="136"/>
      <c r="SPQ21" s="136"/>
      <c r="SPR21" s="136"/>
      <c r="SPS21" s="136"/>
      <c r="SPT21" s="136"/>
      <c r="SPU21" s="136"/>
      <c r="SPV21" s="136"/>
      <c r="SPW21" s="136"/>
      <c r="SPX21" s="136"/>
      <c r="SPY21" s="136"/>
      <c r="SPZ21" s="136"/>
      <c r="SQA21" s="136"/>
      <c r="SQB21" s="136"/>
      <c r="SQC21" s="136"/>
      <c r="SQD21" s="136"/>
      <c r="SQE21" s="136"/>
      <c r="SQF21" s="136"/>
      <c r="SQG21" s="136"/>
      <c r="SQH21" s="136"/>
      <c r="SQI21" s="136"/>
      <c r="SQJ21" s="136"/>
      <c r="SQK21" s="136"/>
      <c r="SQL21" s="136"/>
      <c r="SQM21" s="136"/>
      <c r="SQN21" s="136"/>
      <c r="SQO21" s="136"/>
      <c r="SQP21" s="136"/>
      <c r="SQQ21" s="136"/>
      <c r="SQR21" s="136"/>
      <c r="SQS21" s="136"/>
      <c r="SQT21" s="136"/>
      <c r="SQU21" s="136"/>
      <c r="SQV21" s="136"/>
      <c r="SQW21" s="136"/>
      <c r="SQX21" s="136"/>
      <c r="SQY21" s="136"/>
      <c r="SQZ21" s="136"/>
      <c r="SRA21" s="136"/>
      <c r="SRB21" s="136"/>
      <c r="SRC21" s="136"/>
      <c r="SRD21" s="136"/>
      <c r="SRE21" s="136"/>
      <c r="SRF21" s="136"/>
      <c r="SRG21" s="136"/>
      <c r="SRH21" s="136"/>
      <c r="SRI21" s="136"/>
      <c r="SRJ21" s="136"/>
      <c r="SRK21" s="136"/>
      <c r="SRL21" s="136"/>
      <c r="SRM21" s="136"/>
      <c r="SRN21" s="136"/>
      <c r="SRO21" s="136"/>
      <c r="SRP21" s="136"/>
      <c r="SRQ21" s="136"/>
      <c r="SRR21" s="136"/>
      <c r="SRS21" s="136"/>
      <c r="SRT21" s="136"/>
      <c r="SRU21" s="136"/>
      <c r="SRV21" s="136"/>
      <c r="SRW21" s="136"/>
      <c r="SRX21" s="136"/>
      <c r="SRY21" s="136"/>
      <c r="SRZ21" s="136"/>
      <c r="SSA21" s="136"/>
      <c r="SSB21" s="136"/>
      <c r="SSC21" s="136"/>
      <c r="SSD21" s="136"/>
      <c r="SSE21" s="136"/>
      <c r="SSF21" s="136"/>
      <c r="SSG21" s="136"/>
      <c r="SSH21" s="136"/>
      <c r="SSI21" s="136"/>
      <c r="SSJ21" s="136"/>
      <c r="SSK21" s="136"/>
      <c r="SSL21" s="136"/>
      <c r="SSM21" s="136"/>
      <c r="SSN21" s="136"/>
      <c r="SSO21" s="136"/>
      <c r="SSP21" s="136"/>
      <c r="SSQ21" s="136"/>
      <c r="SSR21" s="136"/>
      <c r="SSS21" s="136"/>
      <c r="SST21" s="136"/>
      <c r="SSU21" s="136"/>
      <c r="SSV21" s="136"/>
      <c r="SSW21" s="136"/>
      <c r="SSX21" s="136"/>
      <c r="SSY21" s="136"/>
      <c r="SSZ21" s="136"/>
      <c r="STA21" s="136"/>
      <c r="STB21" s="136"/>
      <c r="STC21" s="136"/>
      <c r="STD21" s="136"/>
      <c r="STE21" s="136"/>
      <c r="STF21" s="136"/>
      <c r="STG21" s="136"/>
      <c r="STH21" s="136"/>
      <c r="STI21" s="136"/>
      <c r="STJ21" s="136"/>
      <c r="STK21" s="136"/>
      <c r="STL21" s="136"/>
      <c r="STM21" s="136"/>
      <c r="STN21" s="136"/>
      <c r="STO21" s="136"/>
      <c r="STP21" s="136"/>
      <c r="STQ21" s="136"/>
      <c r="STR21" s="136"/>
      <c r="STS21" s="136"/>
      <c r="STT21" s="136"/>
      <c r="STU21" s="136"/>
      <c r="STV21" s="136"/>
      <c r="STW21" s="136"/>
      <c r="STX21" s="136"/>
      <c r="STY21" s="136"/>
      <c r="STZ21" s="136"/>
      <c r="SUA21" s="136"/>
      <c r="SUB21" s="136"/>
      <c r="SUC21" s="136"/>
      <c r="SUD21" s="136"/>
      <c r="SUE21" s="136"/>
      <c r="SUF21" s="136"/>
      <c r="SUG21" s="136"/>
      <c r="SUH21" s="136"/>
      <c r="SUI21" s="136"/>
      <c r="SUJ21" s="136"/>
      <c r="SUK21" s="136"/>
      <c r="SUL21" s="136"/>
      <c r="SUM21" s="136"/>
      <c r="SUN21" s="136"/>
      <c r="SUO21" s="136"/>
      <c r="SUP21" s="136"/>
      <c r="SUQ21" s="136"/>
      <c r="SUR21" s="136"/>
      <c r="SUS21" s="136"/>
      <c r="SUT21" s="136"/>
      <c r="SUU21" s="136"/>
      <c r="SUV21" s="136"/>
      <c r="SUW21" s="136"/>
      <c r="SUX21" s="136"/>
      <c r="SUY21" s="136"/>
      <c r="SUZ21" s="136"/>
      <c r="SVA21" s="136"/>
      <c r="SVB21" s="136"/>
      <c r="SVC21" s="136"/>
      <c r="SVD21" s="136"/>
      <c r="SVE21" s="136"/>
      <c r="SVF21" s="136"/>
      <c r="SVG21" s="136"/>
      <c r="SVH21" s="136"/>
      <c r="SVI21" s="136"/>
      <c r="SVJ21" s="136"/>
      <c r="SVK21" s="136"/>
      <c r="SVL21" s="136"/>
      <c r="SVM21" s="136"/>
      <c r="SVN21" s="136"/>
      <c r="SVO21" s="136"/>
      <c r="SVP21" s="136"/>
      <c r="SVQ21" s="136"/>
      <c r="SVR21" s="136"/>
      <c r="SVS21" s="136"/>
      <c r="SVT21" s="136"/>
      <c r="SVU21" s="136"/>
      <c r="SVV21" s="136"/>
      <c r="SVW21" s="136"/>
      <c r="SVX21" s="136"/>
      <c r="SVY21" s="136"/>
      <c r="SVZ21" s="136"/>
      <c r="SWA21" s="136"/>
      <c r="SWB21" s="136"/>
      <c r="SWC21" s="136"/>
      <c r="SWD21" s="136"/>
      <c r="SWE21" s="136"/>
      <c r="SWF21" s="136"/>
      <c r="SWG21" s="136"/>
      <c r="SWH21" s="136"/>
      <c r="SWI21" s="136"/>
      <c r="SWJ21" s="136"/>
      <c r="SWK21" s="136"/>
      <c r="SWL21" s="136"/>
      <c r="SWM21" s="136"/>
      <c r="SWN21" s="136"/>
      <c r="SWO21" s="136"/>
      <c r="SWP21" s="136"/>
      <c r="SWQ21" s="136"/>
      <c r="SWR21" s="136"/>
      <c r="SWS21" s="136"/>
      <c r="SWT21" s="136"/>
      <c r="SWU21" s="136"/>
      <c r="SWV21" s="136"/>
      <c r="SWW21" s="136"/>
      <c r="SWX21" s="136"/>
      <c r="SWY21" s="136"/>
      <c r="SWZ21" s="136"/>
      <c r="SXA21" s="136"/>
      <c r="SXB21" s="136"/>
      <c r="SXC21" s="136"/>
      <c r="SXD21" s="136"/>
      <c r="SXE21" s="136"/>
      <c r="SXF21" s="136"/>
      <c r="SXG21" s="136"/>
      <c r="SXH21" s="136"/>
      <c r="SXI21" s="136"/>
      <c r="SXJ21" s="136"/>
      <c r="SXK21" s="136"/>
      <c r="SXL21" s="136"/>
      <c r="SXM21" s="136"/>
      <c r="SXN21" s="136"/>
      <c r="SXO21" s="136"/>
      <c r="SXP21" s="136"/>
      <c r="SXQ21" s="136"/>
      <c r="SXR21" s="136"/>
      <c r="SXS21" s="136"/>
      <c r="SXT21" s="136"/>
      <c r="SXU21" s="136"/>
      <c r="SXV21" s="136"/>
      <c r="SXW21" s="136"/>
      <c r="SXX21" s="136"/>
      <c r="SXY21" s="136"/>
      <c r="SXZ21" s="136"/>
      <c r="SYA21" s="136"/>
      <c r="SYB21" s="136"/>
      <c r="SYC21" s="136"/>
      <c r="SYD21" s="136"/>
      <c r="SYE21" s="136"/>
      <c r="SYF21" s="136"/>
      <c r="SYG21" s="136"/>
      <c r="SYH21" s="136"/>
      <c r="SYI21" s="136"/>
      <c r="SYJ21" s="136"/>
      <c r="SYK21" s="136"/>
      <c r="SYL21" s="136"/>
      <c r="SYM21" s="136"/>
      <c r="SYN21" s="136"/>
      <c r="SYO21" s="136"/>
      <c r="SYP21" s="136"/>
      <c r="SYQ21" s="136"/>
      <c r="SYR21" s="136"/>
      <c r="SYS21" s="136"/>
      <c r="SYT21" s="136"/>
      <c r="SYU21" s="136"/>
      <c r="SYV21" s="136"/>
      <c r="SYW21" s="136"/>
      <c r="SYX21" s="136"/>
      <c r="SYY21" s="136"/>
      <c r="SYZ21" s="136"/>
      <c r="SZA21" s="136"/>
      <c r="SZB21" s="136"/>
      <c r="SZC21" s="136"/>
      <c r="SZD21" s="136"/>
      <c r="SZE21" s="136"/>
      <c r="SZF21" s="136"/>
      <c r="SZG21" s="136"/>
      <c r="SZH21" s="136"/>
      <c r="SZI21" s="136"/>
      <c r="SZJ21" s="136"/>
      <c r="SZK21" s="136"/>
      <c r="SZL21" s="136"/>
      <c r="SZM21" s="136"/>
      <c r="SZN21" s="136"/>
      <c r="SZO21" s="136"/>
      <c r="SZP21" s="136"/>
      <c r="SZQ21" s="136"/>
      <c r="SZR21" s="136"/>
      <c r="SZS21" s="136"/>
      <c r="SZT21" s="136"/>
      <c r="SZU21" s="136"/>
      <c r="SZV21" s="136"/>
      <c r="SZW21" s="136"/>
      <c r="SZX21" s="136"/>
      <c r="SZY21" s="136"/>
      <c r="SZZ21" s="136"/>
      <c r="TAA21" s="136"/>
      <c r="TAB21" s="136"/>
      <c r="TAC21" s="136"/>
      <c r="TAD21" s="136"/>
      <c r="TAE21" s="136"/>
      <c r="TAF21" s="136"/>
      <c r="TAG21" s="136"/>
      <c r="TAH21" s="136"/>
      <c r="TAI21" s="136"/>
      <c r="TAJ21" s="136"/>
      <c r="TAK21" s="136"/>
      <c r="TAL21" s="136"/>
      <c r="TAM21" s="136"/>
      <c r="TAN21" s="136"/>
      <c r="TAO21" s="136"/>
      <c r="TAP21" s="136"/>
      <c r="TAQ21" s="136"/>
      <c r="TAR21" s="136"/>
      <c r="TAS21" s="136"/>
      <c r="TAT21" s="136"/>
      <c r="TAU21" s="136"/>
      <c r="TAV21" s="136"/>
      <c r="TAW21" s="136"/>
      <c r="TAX21" s="136"/>
      <c r="TAY21" s="136"/>
      <c r="TAZ21" s="136"/>
      <c r="TBA21" s="136"/>
      <c r="TBB21" s="136"/>
      <c r="TBC21" s="136"/>
      <c r="TBD21" s="136"/>
      <c r="TBE21" s="136"/>
      <c r="TBF21" s="136"/>
      <c r="TBG21" s="136"/>
      <c r="TBH21" s="136"/>
      <c r="TBI21" s="136"/>
      <c r="TBJ21" s="136"/>
      <c r="TBK21" s="136"/>
      <c r="TBL21" s="136"/>
      <c r="TBM21" s="136"/>
      <c r="TBN21" s="136"/>
      <c r="TBO21" s="136"/>
      <c r="TBP21" s="136"/>
      <c r="TBQ21" s="136"/>
      <c r="TBR21" s="136"/>
      <c r="TBS21" s="136"/>
      <c r="TBT21" s="136"/>
      <c r="TBU21" s="136"/>
      <c r="TBV21" s="136"/>
      <c r="TBW21" s="136"/>
      <c r="TBX21" s="136"/>
      <c r="TBY21" s="136"/>
      <c r="TBZ21" s="136"/>
      <c r="TCA21" s="136"/>
      <c r="TCB21" s="136"/>
      <c r="TCC21" s="136"/>
      <c r="TCD21" s="136"/>
      <c r="TCE21" s="136"/>
      <c r="TCF21" s="136"/>
      <c r="TCG21" s="136"/>
      <c r="TCH21" s="136"/>
      <c r="TCI21" s="136"/>
      <c r="TCJ21" s="136"/>
      <c r="TCK21" s="136"/>
      <c r="TCL21" s="136"/>
      <c r="TCM21" s="136"/>
      <c r="TCN21" s="136"/>
      <c r="TCO21" s="136"/>
      <c r="TCP21" s="136"/>
      <c r="TCQ21" s="136"/>
      <c r="TCR21" s="136"/>
      <c r="TCS21" s="136"/>
      <c r="TCT21" s="136"/>
      <c r="TCU21" s="136"/>
      <c r="TCV21" s="136"/>
      <c r="TCW21" s="136"/>
      <c r="TCX21" s="136"/>
      <c r="TCY21" s="136"/>
      <c r="TCZ21" s="136"/>
      <c r="TDA21" s="136"/>
      <c r="TDB21" s="136"/>
      <c r="TDC21" s="136"/>
      <c r="TDD21" s="136"/>
      <c r="TDE21" s="136"/>
      <c r="TDF21" s="136"/>
      <c r="TDG21" s="136"/>
      <c r="TDH21" s="136"/>
      <c r="TDI21" s="136"/>
      <c r="TDJ21" s="136"/>
      <c r="TDK21" s="136"/>
      <c r="TDL21" s="136"/>
      <c r="TDM21" s="136"/>
      <c r="TDN21" s="136"/>
      <c r="TDO21" s="136"/>
      <c r="TDP21" s="136"/>
      <c r="TDQ21" s="136"/>
      <c r="TDR21" s="136"/>
      <c r="TDS21" s="136"/>
      <c r="TDT21" s="136"/>
      <c r="TDU21" s="136"/>
      <c r="TDV21" s="136"/>
      <c r="TDW21" s="136"/>
      <c r="TDX21" s="136"/>
      <c r="TDY21" s="136"/>
      <c r="TDZ21" s="136"/>
      <c r="TEA21" s="136"/>
      <c r="TEB21" s="136"/>
      <c r="TEC21" s="136"/>
      <c r="TED21" s="136"/>
      <c r="TEE21" s="136"/>
      <c r="TEF21" s="136"/>
      <c r="TEG21" s="136"/>
      <c r="TEH21" s="136"/>
      <c r="TEI21" s="136"/>
      <c r="TEJ21" s="136"/>
      <c r="TEK21" s="136"/>
      <c r="TEL21" s="136"/>
      <c r="TEM21" s="136"/>
      <c r="TEN21" s="136"/>
      <c r="TEO21" s="136"/>
      <c r="TEP21" s="136"/>
      <c r="TEQ21" s="136"/>
      <c r="TER21" s="136"/>
      <c r="TES21" s="136"/>
      <c r="TET21" s="136"/>
      <c r="TEU21" s="136"/>
      <c r="TEV21" s="136"/>
      <c r="TEW21" s="136"/>
      <c r="TEX21" s="136"/>
      <c r="TEY21" s="136"/>
      <c r="TEZ21" s="136"/>
      <c r="TFA21" s="136"/>
      <c r="TFB21" s="136"/>
      <c r="TFC21" s="136"/>
      <c r="TFD21" s="136"/>
      <c r="TFE21" s="136"/>
      <c r="TFF21" s="136"/>
      <c r="TFG21" s="136"/>
      <c r="TFH21" s="136"/>
      <c r="TFI21" s="136"/>
      <c r="TFJ21" s="136"/>
      <c r="TFK21" s="136"/>
      <c r="TFL21" s="136"/>
      <c r="TFM21" s="136"/>
      <c r="TFN21" s="136"/>
      <c r="TFO21" s="136"/>
      <c r="TFP21" s="136"/>
      <c r="TFQ21" s="136"/>
      <c r="TFR21" s="136"/>
      <c r="TFS21" s="136"/>
      <c r="TFT21" s="136"/>
      <c r="TFU21" s="136"/>
      <c r="TFV21" s="136"/>
      <c r="TFW21" s="136"/>
      <c r="TFX21" s="136"/>
      <c r="TFY21" s="136"/>
      <c r="TFZ21" s="136"/>
      <c r="TGA21" s="136"/>
      <c r="TGB21" s="136"/>
      <c r="TGC21" s="136"/>
      <c r="TGD21" s="136"/>
      <c r="TGE21" s="136"/>
      <c r="TGF21" s="136"/>
      <c r="TGG21" s="136"/>
      <c r="TGH21" s="136"/>
      <c r="TGI21" s="136"/>
      <c r="TGJ21" s="136"/>
      <c r="TGK21" s="136"/>
      <c r="TGL21" s="136"/>
      <c r="TGM21" s="136"/>
      <c r="TGN21" s="136"/>
      <c r="TGO21" s="136"/>
      <c r="TGP21" s="136"/>
      <c r="TGQ21" s="136"/>
      <c r="TGR21" s="136"/>
      <c r="TGS21" s="136"/>
      <c r="TGT21" s="136"/>
      <c r="TGU21" s="136"/>
      <c r="TGV21" s="136"/>
      <c r="TGW21" s="136"/>
      <c r="TGX21" s="136"/>
      <c r="TGY21" s="136"/>
      <c r="TGZ21" s="136"/>
      <c r="THA21" s="136"/>
      <c r="THB21" s="136"/>
      <c r="THC21" s="136"/>
      <c r="THD21" s="136"/>
      <c r="THE21" s="136"/>
      <c r="THF21" s="136"/>
      <c r="THG21" s="136"/>
      <c r="THH21" s="136"/>
      <c r="THI21" s="136"/>
      <c r="THJ21" s="136"/>
      <c r="THK21" s="136"/>
      <c r="THL21" s="136"/>
      <c r="THM21" s="136"/>
      <c r="THN21" s="136"/>
      <c r="THO21" s="136"/>
      <c r="THP21" s="136"/>
      <c r="THQ21" s="136"/>
      <c r="THR21" s="136"/>
      <c r="THS21" s="136"/>
      <c r="THT21" s="136"/>
      <c r="THU21" s="136"/>
      <c r="THV21" s="136"/>
      <c r="THW21" s="136"/>
      <c r="THX21" s="136"/>
      <c r="THY21" s="136"/>
      <c r="THZ21" s="136"/>
      <c r="TIA21" s="136"/>
      <c r="TIB21" s="136"/>
      <c r="TIC21" s="136"/>
      <c r="TID21" s="136"/>
      <c r="TIE21" s="136"/>
      <c r="TIF21" s="136"/>
      <c r="TIG21" s="136"/>
      <c r="TIH21" s="136"/>
      <c r="TII21" s="136"/>
      <c r="TIJ21" s="136"/>
      <c r="TIK21" s="136"/>
      <c r="TIL21" s="136"/>
      <c r="TIM21" s="136"/>
      <c r="TIN21" s="136"/>
      <c r="TIO21" s="136"/>
      <c r="TIP21" s="136"/>
      <c r="TIQ21" s="136"/>
      <c r="TIR21" s="136"/>
      <c r="TIS21" s="136"/>
      <c r="TIT21" s="136"/>
      <c r="TIU21" s="136"/>
      <c r="TIV21" s="136"/>
      <c r="TIW21" s="136"/>
      <c r="TIX21" s="136"/>
      <c r="TIY21" s="136"/>
      <c r="TIZ21" s="136"/>
      <c r="TJA21" s="136"/>
      <c r="TJB21" s="136"/>
      <c r="TJC21" s="136"/>
      <c r="TJD21" s="136"/>
      <c r="TJE21" s="136"/>
      <c r="TJF21" s="136"/>
      <c r="TJG21" s="136"/>
      <c r="TJH21" s="136"/>
      <c r="TJI21" s="136"/>
      <c r="TJJ21" s="136"/>
      <c r="TJK21" s="136"/>
      <c r="TJL21" s="136"/>
      <c r="TJM21" s="136"/>
      <c r="TJN21" s="136"/>
      <c r="TJO21" s="136"/>
      <c r="TJP21" s="136"/>
      <c r="TJQ21" s="136"/>
      <c r="TJR21" s="136"/>
      <c r="TJS21" s="136"/>
      <c r="TJT21" s="136"/>
      <c r="TJU21" s="136"/>
      <c r="TJV21" s="136"/>
      <c r="TJW21" s="136"/>
      <c r="TJX21" s="136"/>
      <c r="TJY21" s="136"/>
      <c r="TJZ21" s="136"/>
      <c r="TKA21" s="136"/>
      <c r="TKB21" s="136"/>
      <c r="TKC21" s="136"/>
      <c r="TKD21" s="136"/>
      <c r="TKE21" s="136"/>
      <c r="TKF21" s="136"/>
      <c r="TKG21" s="136"/>
      <c r="TKH21" s="136"/>
      <c r="TKI21" s="136"/>
      <c r="TKJ21" s="136"/>
      <c r="TKK21" s="136"/>
      <c r="TKL21" s="136"/>
      <c r="TKM21" s="136"/>
      <c r="TKN21" s="136"/>
      <c r="TKO21" s="136"/>
      <c r="TKP21" s="136"/>
      <c r="TKQ21" s="136"/>
      <c r="TKR21" s="136"/>
      <c r="TKS21" s="136"/>
      <c r="TKT21" s="136"/>
      <c r="TKU21" s="136"/>
      <c r="TKV21" s="136"/>
      <c r="TKW21" s="136"/>
      <c r="TKX21" s="136"/>
      <c r="TKY21" s="136"/>
      <c r="TKZ21" s="136"/>
      <c r="TLA21" s="136"/>
      <c r="TLB21" s="136"/>
      <c r="TLC21" s="136"/>
      <c r="TLD21" s="136"/>
      <c r="TLE21" s="136"/>
      <c r="TLF21" s="136"/>
      <c r="TLG21" s="136"/>
      <c r="TLH21" s="136"/>
      <c r="TLI21" s="136"/>
      <c r="TLJ21" s="136"/>
      <c r="TLK21" s="136"/>
      <c r="TLL21" s="136"/>
      <c r="TLM21" s="136"/>
      <c r="TLN21" s="136"/>
      <c r="TLO21" s="136"/>
      <c r="TLP21" s="136"/>
      <c r="TLQ21" s="136"/>
      <c r="TLR21" s="136"/>
      <c r="TLS21" s="136"/>
      <c r="TLT21" s="136"/>
      <c r="TLU21" s="136"/>
      <c r="TLV21" s="136"/>
      <c r="TLW21" s="136"/>
      <c r="TLX21" s="136"/>
      <c r="TLY21" s="136"/>
      <c r="TLZ21" s="136"/>
      <c r="TMA21" s="136"/>
      <c r="TMB21" s="136"/>
      <c r="TMC21" s="136"/>
      <c r="TMD21" s="136"/>
      <c r="TME21" s="136"/>
      <c r="TMF21" s="136"/>
      <c r="TMG21" s="136"/>
      <c r="TMH21" s="136"/>
      <c r="TMI21" s="136"/>
      <c r="TMJ21" s="136"/>
      <c r="TMK21" s="136"/>
      <c r="TML21" s="136"/>
      <c r="TMM21" s="136"/>
      <c r="TMN21" s="136"/>
      <c r="TMO21" s="136"/>
      <c r="TMP21" s="136"/>
      <c r="TMQ21" s="136"/>
      <c r="TMR21" s="136"/>
      <c r="TMS21" s="136"/>
      <c r="TMT21" s="136"/>
      <c r="TMU21" s="136"/>
      <c r="TMV21" s="136"/>
      <c r="TMW21" s="136"/>
      <c r="TMX21" s="136"/>
      <c r="TMY21" s="136"/>
      <c r="TMZ21" s="136"/>
      <c r="TNA21" s="136"/>
      <c r="TNB21" s="136"/>
      <c r="TNC21" s="136"/>
      <c r="TND21" s="136"/>
      <c r="TNE21" s="136"/>
      <c r="TNF21" s="136"/>
      <c r="TNG21" s="136"/>
      <c r="TNH21" s="136"/>
      <c r="TNI21" s="136"/>
      <c r="TNJ21" s="136"/>
      <c r="TNK21" s="136"/>
      <c r="TNL21" s="136"/>
      <c r="TNM21" s="136"/>
      <c r="TNN21" s="136"/>
      <c r="TNO21" s="136"/>
      <c r="TNP21" s="136"/>
      <c r="TNQ21" s="136"/>
      <c r="TNR21" s="136"/>
      <c r="TNS21" s="136"/>
      <c r="TNT21" s="136"/>
      <c r="TNU21" s="136"/>
      <c r="TNV21" s="136"/>
      <c r="TNW21" s="136"/>
      <c r="TNX21" s="136"/>
      <c r="TNY21" s="136"/>
      <c r="TNZ21" s="136"/>
      <c r="TOA21" s="136"/>
      <c r="TOB21" s="136"/>
      <c r="TOC21" s="136"/>
      <c r="TOD21" s="136"/>
      <c r="TOE21" s="136"/>
      <c r="TOF21" s="136"/>
      <c r="TOG21" s="136"/>
      <c r="TOH21" s="136"/>
      <c r="TOI21" s="136"/>
      <c r="TOJ21" s="136"/>
      <c r="TOK21" s="136"/>
      <c r="TOL21" s="136"/>
      <c r="TOM21" s="136"/>
      <c r="TON21" s="136"/>
      <c r="TOO21" s="136"/>
      <c r="TOP21" s="136"/>
      <c r="TOQ21" s="136"/>
      <c r="TOR21" s="136"/>
      <c r="TOS21" s="136"/>
      <c r="TOT21" s="136"/>
      <c r="TOU21" s="136"/>
      <c r="TOV21" s="136"/>
      <c r="TOW21" s="136"/>
      <c r="TOX21" s="136"/>
      <c r="TOY21" s="136"/>
      <c r="TOZ21" s="136"/>
      <c r="TPA21" s="136"/>
      <c r="TPB21" s="136"/>
      <c r="TPC21" s="136"/>
      <c r="TPD21" s="136"/>
      <c r="TPE21" s="136"/>
      <c r="TPF21" s="136"/>
      <c r="TPG21" s="136"/>
      <c r="TPH21" s="136"/>
      <c r="TPI21" s="136"/>
      <c r="TPJ21" s="136"/>
      <c r="TPK21" s="136"/>
      <c r="TPL21" s="136"/>
      <c r="TPM21" s="136"/>
      <c r="TPN21" s="136"/>
      <c r="TPO21" s="136"/>
      <c r="TPP21" s="136"/>
      <c r="TPQ21" s="136"/>
      <c r="TPR21" s="136"/>
      <c r="TPS21" s="136"/>
      <c r="TPT21" s="136"/>
      <c r="TPU21" s="136"/>
      <c r="TPV21" s="136"/>
      <c r="TPW21" s="136"/>
      <c r="TPX21" s="136"/>
      <c r="TPY21" s="136"/>
      <c r="TPZ21" s="136"/>
      <c r="TQA21" s="136"/>
      <c r="TQB21" s="136"/>
      <c r="TQC21" s="136"/>
      <c r="TQD21" s="136"/>
      <c r="TQE21" s="136"/>
      <c r="TQF21" s="136"/>
      <c r="TQG21" s="136"/>
      <c r="TQH21" s="136"/>
      <c r="TQI21" s="136"/>
      <c r="TQJ21" s="136"/>
      <c r="TQK21" s="136"/>
      <c r="TQL21" s="136"/>
      <c r="TQM21" s="136"/>
      <c r="TQN21" s="136"/>
      <c r="TQO21" s="136"/>
      <c r="TQP21" s="136"/>
      <c r="TQQ21" s="136"/>
      <c r="TQR21" s="136"/>
      <c r="TQS21" s="136"/>
      <c r="TQT21" s="136"/>
      <c r="TQU21" s="136"/>
      <c r="TQV21" s="136"/>
      <c r="TQW21" s="136"/>
      <c r="TQX21" s="136"/>
      <c r="TQY21" s="136"/>
      <c r="TQZ21" s="136"/>
      <c r="TRA21" s="136"/>
      <c r="TRB21" s="136"/>
      <c r="TRC21" s="136"/>
      <c r="TRD21" s="136"/>
      <c r="TRE21" s="136"/>
      <c r="TRF21" s="136"/>
      <c r="TRG21" s="136"/>
      <c r="TRH21" s="136"/>
      <c r="TRI21" s="136"/>
      <c r="TRJ21" s="136"/>
      <c r="TRK21" s="136"/>
      <c r="TRL21" s="136"/>
      <c r="TRM21" s="136"/>
      <c r="TRN21" s="136"/>
      <c r="TRO21" s="136"/>
      <c r="TRP21" s="136"/>
      <c r="TRQ21" s="136"/>
      <c r="TRR21" s="136"/>
      <c r="TRS21" s="136"/>
      <c r="TRT21" s="136"/>
      <c r="TRU21" s="136"/>
      <c r="TRV21" s="136"/>
      <c r="TRW21" s="136"/>
      <c r="TRX21" s="136"/>
      <c r="TRY21" s="136"/>
      <c r="TRZ21" s="136"/>
      <c r="TSA21" s="136"/>
      <c r="TSB21" s="136"/>
      <c r="TSC21" s="136"/>
      <c r="TSD21" s="136"/>
      <c r="TSE21" s="136"/>
      <c r="TSF21" s="136"/>
      <c r="TSG21" s="136"/>
      <c r="TSH21" s="136"/>
      <c r="TSI21" s="136"/>
      <c r="TSJ21" s="136"/>
      <c r="TSK21" s="136"/>
      <c r="TSL21" s="136"/>
      <c r="TSM21" s="136"/>
      <c r="TSN21" s="136"/>
      <c r="TSO21" s="136"/>
      <c r="TSP21" s="136"/>
      <c r="TSQ21" s="136"/>
      <c r="TSR21" s="136"/>
      <c r="TSS21" s="136"/>
      <c r="TST21" s="136"/>
      <c r="TSU21" s="136"/>
      <c r="TSV21" s="136"/>
      <c r="TSW21" s="136"/>
      <c r="TSX21" s="136"/>
      <c r="TSY21" s="136"/>
      <c r="TSZ21" s="136"/>
      <c r="TTA21" s="136"/>
      <c r="TTB21" s="136"/>
      <c r="TTC21" s="136"/>
      <c r="TTD21" s="136"/>
      <c r="TTE21" s="136"/>
      <c r="TTF21" s="136"/>
      <c r="TTG21" s="136"/>
      <c r="TTH21" s="136"/>
      <c r="TTI21" s="136"/>
      <c r="TTJ21" s="136"/>
      <c r="TTK21" s="136"/>
      <c r="TTL21" s="136"/>
      <c r="TTM21" s="136"/>
      <c r="TTN21" s="136"/>
      <c r="TTO21" s="136"/>
      <c r="TTP21" s="136"/>
      <c r="TTQ21" s="136"/>
      <c r="TTR21" s="136"/>
      <c r="TTS21" s="136"/>
      <c r="TTT21" s="136"/>
      <c r="TTU21" s="136"/>
      <c r="TTV21" s="136"/>
      <c r="TTW21" s="136"/>
      <c r="TTX21" s="136"/>
      <c r="TTY21" s="136"/>
      <c r="TTZ21" s="136"/>
      <c r="TUA21" s="136"/>
      <c r="TUB21" s="136"/>
      <c r="TUC21" s="136"/>
      <c r="TUD21" s="136"/>
      <c r="TUE21" s="136"/>
      <c r="TUF21" s="136"/>
      <c r="TUG21" s="136"/>
      <c r="TUH21" s="136"/>
      <c r="TUI21" s="136"/>
      <c r="TUJ21" s="136"/>
      <c r="TUK21" s="136"/>
      <c r="TUL21" s="136"/>
      <c r="TUM21" s="136"/>
      <c r="TUN21" s="136"/>
      <c r="TUO21" s="136"/>
      <c r="TUP21" s="136"/>
      <c r="TUQ21" s="136"/>
      <c r="TUR21" s="136"/>
      <c r="TUS21" s="136"/>
      <c r="TUT21" s="136"/>
      <c r="TUU21" s="136"/>
      <c r="TUV21" s="136"/>
      <c r="TUW21" s="136"/>
      <c r="TUX21" s="136"/>
      <c r="TUY21" s="136"/>
      <c r="TUZ21" s="136"/>
      <c r="TVA21" s="136"/>
      <c r="TVB21" s="136"/>
      <c r="TVC21" s="136"/>
      <c r="TVD21" s="136"/>
      <c r="TVE21" s="136"/>
      <c r="TVF21" s="136"/>
      <c r="TVG21" s="136"/>
      <c r="TVH21" s="136"/>
      <c r="TVI21" s="136"/>
      <c r="TVJ21" s="136"/>
      <c r="TVK21" s="136"/>
      <c r="TVL21" s="136"/>
      <c r="TVM21" s="136"/>
      <c r="TVN21" s="136"/>
      <c r="TVO21" s="136"/>
      <c r="TVP21" s="136"/>
      <c r="TVQ21" s="136"/>
      <c r="TVR21" s="136"/>
      <c r="TVS21" s="136"/>
      <c r="TVT21" s="136"/>
      <c r="TVU21" s="136"/>
      <c r="TVV21" s="136"/>
      <c r="TVW21" s="136"/>
      <c r="TVX21" s="136"/>
      <c r="TVY21" s="136"/>
      <c r="TVZ21" s="136"/>
      <c r="TWA21" s="136"/>
      <c r="TWB21" s="136"/>
      <c r="TWC21" s="136"/>
      <c r="TWD21" s="136"/>
      <c r="TWE21" s="136"/>
      <c r="TWF21" s="136"/>
      <c r="TWG21" s="136"/>
      <c r="TWH21" s="136"/>
      <c r="TWI21" s="136"/>
      <c r="TWJ21" s="136"/>
      <c r="TWK21" s="136"/>
      <c r="TWL21" s="136"/>
      <c r="TWM21" s="136"/>
      <c r="TWN21" s="136"/>
      <c r="TWO21" s="136"/>
      <c r="TWP21" s="136"/>
      <c r="TWQ21" s="136"/>
      <c r="TWR21" s="136"/>
      <c r="TWS21" s="136"/>
      <c r="TWT21" s="136"/>
      <c r="TWU21" s="136"/>
      <c r="TWV21" s="136"/>
      <c r="TWW21" s="136"/>
      <c r="TWX21" s="136"/>
      <c r="TWY21" s="136"/>
      <c r="TWZ21" s="136"/>
      <c r="TXA21" s="136"/>
      <c r="TXB21" s="136"/>
      <c r="TXC21" s="136"/>
      <c r="TXD21" s="136"/>
      <c r="TXE21" s="136"/>
      <c r="TXF21" s="136"/>
      <c r="TXG21" s="136"/>
      <c r="TXH21" s="136"/>
      <c r="TXI21" s="136"/>
      <c r="TXJ21" s="136"/>
      <c r="TXK21" s="136"/>
      <c r="TXL21" s="136"/>
      <c r="TXM21" s="136"/>
      <c r="TXN21" s="136"/>
      <c r="TXO21" s="136"/>
      <c r="TXP21" s="136"/>
      <c r="TXQ21" s="136"/>
      <c r="TXR21" s="136"/>
      <c r="TXS21" s="136"/>
      <c r="TXT21" s="136"/>
      <c r="TXU21" s="136"/>
      <c r="TXV21" s="136"/>
      <c r="TXW21" s="136"/>
      <c r="TXX21" s="136"/>
      <c r="TXY21" s="136"/>
      <c r="TXZ21" s="136"/>
      <c r="TYA21" s="136"/>
      <c r="TYB21" s="136"/>
      <c r="TYC21" s="136"/>
      <c r="TYD21" s="136"/>
      <c r="TYE21" s="136"/>
      <c r="TYF21" s="136"/>
      <c r="TYG21" s="136"/>
      <c r="TYH21" s="136"/>
      <c r="TYI21" s="136"/>
      <c r="TYJ21" s="136"/>
      <c r="TYK21" s="136"/>
      <c r="TYL21" s="136"/>
      <c r="TYM21" s="136"/>
      <c r="TYN21" s="136"/>
      <c r="TYO21" s="136"/>
      <c r="TYP21" s="136"/>
      <c r="TYQ21" s="136"/>
      <c r="TYR21" s="136"/>
      <c r="TYS21" s="136"/>
      <c r="TYT21" s="136"/>
      <c r="TYU21" s="136"/>
      <c r="TYV21" s="136"/>
      <c r="TYW21" s="136"/>
      <c r="TYX21" s="136"/>
      <c r="TYY21" s="136"/>
      <c r="TYZ21" s="136"/>
      <c r="TZA21" s="136"/>
      <c r="TZB21" s="136"/>
      <c r="TZC21" s="136"/>
      <c r="TZD21" s="136"/>
      <c r="TZE21" s="136"/>
      <c r="TZF21" s="136"/>
      <c r="TZG21" s="136"/>
      <c r="TZH21" s="136"/>
      <c r="TZI21" s="136"/>
      <c r="TZJ21" s="136"/>
      <c r="TZK21" s="136"/>
      <c r="TZL21" s="136"/>
      <c r="TZM21" s="136"/>
      <c r="TZN21" s="136"/>
      <c r="TZO21" s="136"/>
      <c r="TZP21" s="136"/>
      <c r="TZQ21" s="136"/>
      <c r="TZR21" s="136"/>
      <c r="TZS21" s="136"/>
      <c r="TZT21" s="136"/>
      <c r="TZU21" s="136"/>
      <c r="TZV21" s="136"/>
      <c r="TZW21" s="136"/>
      <c r="TZX21" s="136"/>
      <c r="TZY21" s="136"/>
      <c r="TZZ21" s="136"/>
      <c r="UAA21" s="136"/>
      <c r="UAB21" s="136"/>
      <c r="UAC21" s="136"/>
      <c r="UAD21" s="136"/>
      <c r="UAE21" s="136"/>
      <c r="UAF21" s="136"/>
      <c r="UAG21" s="136"/>
      <c r="UAH21" s="136"/>
      <c r="UAI21" s="136"/>
      <c r="UAJ21" s="136"/>
      <c r="UAK21" s="136"/>
      <c r="UAL21" s="136"/>
      <c r="UAM21" s="136"/>
      <c r="UAN21" s="136"/>
      <c r="UAO21" s="136"/>
      <c r="UAP21" s="136"/>
      <c r="UAQ21" s="136"/>
      <c r="UAR21" s="136"/>
      <c r="UAS21" s="136"/>
      <c r="UAT21" s="136"/>
      <c r="UAU21" s="136"/>
      <c r="UAV21" s="136"/>
      <c r="UAW21" s="136"/>
      <c r="UAX21" s="136"/>
      <c r="UAY21" s="136"/>
      <c r="UAZ21" s="136"/>
      <c r="UBA21" s="136"/>
      <c r="UBB21" s="136"/>
      <c r="UBC21" s="136"/>
      <c r="UBD21" s="136"/>
      <c r="UBE21" s="136"/>
      <c r="UBF21" s="136"/>
      <c r="UBG21" s="136"/>
      <c r="UBH21" s="136"/>
      <c r="UBI21" s="136"/>
      <c r="UBJ21" s="136"/>
      <c r="UBK21" s="136"/>
      <c r="UBL21" s="136"/>
      <c r="UBM21" s="136"/>
      <c r="UBN21" s="136"/>
      <c r="UBO21" s="136"/>
      <c r="UBP21" s="136"/>
      <c r="UBQ21" s="136"/>
      <c r="UBR21" s="136"/>
      <c r="UBS21" s="136"/>
      <c r="UBT21" s="136"/>
      <c r="UBU21" s="136"/>
      <c r="UBV21" s="136"/>
      <c r="UBW21" s="136"/>
      <c r="UBX21" s="136"/>
      <c r="UBY21" s="136"/>
      <c r="UBZ21" s="136"/>
      <c r="UCA21" s="136"/>
      <c r="UCB21" s="136"/>
      <c r="UCC21" s="136"/>
      <c r="UCD21" s="136"/>
      <c r="UCE21" s="136"/>
      <c r="UCF21" s="136"/>
      <c r="UCG21" s="136"/>
      <c r="UCH21" s="136"/>
      <c r="UCI21" s="136"/>
      <c r="UCJ21" s="136"/>
      <c r="UCK21" s="136"/>
      <c r="UCL21" s="136"/>
      <c r="UCM21" s="136"/>
      <c r="UCN21" s="136"/>
      <c r="UCO21" s="136"/>
      <c r="UCP21" s="136"/>
      <c r="UCQ21" s="136"/>
      <c r="UCR21" s="136"/>
      <c r="UCS21" s="136"/>
      <c r="UCT21" s="136"/>
      <c r="UCU21" s="136"/>
      <c r="UCV21" s="136"/>
      <c r="UCW21" s="136"/>
      <c r="UCX21" s="136"/>
      <c r="UCY21" s="136"/>
      <c r="UCZ21" s="136"/>
      <c r="UDA21" s="136"/>
      <c r="UDB21" s="136"/>
      <c r="UDC21" s="136"/>
      <c r="UDD21" s="136"/>
      <c r="UDE21" s="136"/>
      <c r="UDF21" s="136"/>
      <c r="UDG21" s="136"/>
      <c r="UDH21" s="136"/>
      <c r="UDI21" s="136"/>
      <c r="UDJ21" s="136"/>
      <c r="UDK21" s="136"/>
      <c r="UDL21" s="136"/>
      <c r="UDM21" s="136"/>
      <c r="UDN21" s="136"/>
      <c r="UDO21" s="136"/>
      <c r="UDP21" s="136"/>
      <c r="UDQ21" s="136"/>
      <c r="UDR21" s="136"/>
      <c r="UDS21" s="136"/>
      <c r="UDT21" s="136"/>
      <c r="UDU21" s="136"/>
      <c r="UDV21" s="136"/>
      <c r="UDW21" s="136"/>
      <c r="UDX21" s="136"/>
      <c r="UDY21" s="136"/>
      <c r="UDZ21" s="136"/>
      <c r="UEA21" s="136"/>
      <c r="UEB21" s="136"/>
      <c r="UEC21" s="136"/>
      <c r="UED21" s="136"/>
      <c r="UEE21" s="136"/>
      <c r="UEF21" s="136"/>
      <c r="UEG21" s="136"/>
      <c r="UEH21" s="136"/>
      <c r="UEI21" s="136"/>
      <c r="UEJ21" s="136"/>
      <c r="UEK21" s="136"/>
      <c r="UEL21" s="136"/>
      <c r="UEM21" s="136"/>
      <c r="UEN21" s="136"/>
      <c r="UEO21" s="136"/>
      <c r="UEP21" s="136"/>
      <c r="UEQ21" s="136"/>
      <c r="UER21" s="136"/>
      <c r="UES21" s="136"/>
      <c r="UET21" s="136"/>
      <c r="UEU21" s="136"/>
      <c r="UEV21" s="136"/>
      <c r="UEW21" s="136"/>
      <c r="UEX21" s="136"/>
      <c r="UEY21" s="136"/>
      <c r="UEZ21" s="136"/>
      <c r="UFA21" s="136"/>
      <c r="UFB21" s="136"/>
      <c r="UFC21" s="136"/>
      <c r="UFD21" s="136"/>
      <c r="UFE21" s="136"/>
      <c r="UFF21" s="136"/>
      <c r="UFG21" s="136"/>
      <c r="UFH21" s="136"/>
      <c r="UFI21" s="136"/>
      <c r="UFJ21" s="136"/>
      <c r="UFK21" s="136"/>
      <c r="UFL21" s="136"/>
      <c r="UFM21" s="136"/>
      <c r="UFN21" s="136"/>
      <c r="UFO21" s="136"/>
      <c r="UFP21" s="136"/>
      <c r="UFQ21" s="136"/>
      <c r="UFR21" s="136"/>
      <c r="UFS21" s="136"/>
      <c r="UFT21" s="136"/>
      <c r="UFU21" s="136"/>
      <c r="UFV21" s="136"/>
      <c r="UFW21" s="136"/>
      <c r="UFX21" s="136"/>
      <c r="UFY21" s="136"/>
      <c r="UFZ21" s="136"/>
      <c r="UGA21" s="136"/>
      <c r="UGB21" s="136"/>
      <c r="UGC21" s="136"/>
      <c r="UGD21" s="136"/>
      <c r="UGE21" s="136"/>
      <c r="UGF21" s="136"/>
      <c r="UGG21" s="136"/>
      <c r="UGH21" s="136"/>
      <c r="UGI21" s="136"/>
      <c r="UGJ21" s="136"/>
      <c r="UGK21" s="136"/>
      <c r="UGL21" s="136"/>
      <c r="UGM21" s="136"/>
      <c r="UGN21" s="136"/>
      <c r="UGO21" s="136"/>
      <c r="UGP21" s="136"/>
      <c r="UGQ21" s="136"/>
      <c r="UGR21" s="136"/>
      <c r="UGS21" s="136"/>
      <c r="UGT21" s="136"/>
      <c r="UGU21" s="136"/>
      <c r="UGV21" s="136"/>
      <c r="UGW21" s="136"/>
      <c r="UGX21" s="136"/>
      <c r="UGY21" s="136"/>
      <c r="UGZ21" s="136"/>
      <c r="UHA21" s="136"/>
      <c r="UHB21" s="136"/>
      <c r="UHC21" s="136"/>
      <c r="UHD21" s="136"/>
      <c r="UHE21" s="136"/>
      <c r="UHF21" s="136"/>
      <c r="UHG21" s="136"/>
      <c r="UHH21" s="136"/>
      <c r="UHI21" s="136"/>
      <c r="UHJ21" s="136"/>
      <c r="UHK21" s="136"/>
      <c r="UHL21" s="136"/>
      <c r="UHM21" s="136"/>
      <c r="UHN21" s="136"/>
      <c r="UHO21" s="136"/>
      <c r="UHP21" s="136"/>
      <c r="UHQ21" s="136"/>
      <c r="UHR21" s="136"/>
      <c r="UHS21" s="136"/>
      <c r="UHT21" s="136"/>
      <c r="UHU21" s="136"/>
      <c r="UHV21" s="136"/>
      <c r="UHW21" s="136"/>
      <c r="UHX21" s="136"/>
      <c r="UHY21" s="136"/>
      <c r="UHZ21" s="136"/>
      <c r="UIA21" s="136"/>
      <c r="UIB21" s="136"/>
      <c r="UIC21" s="136"/>
      <c r="UID21" s="136"/>
      <c r="UIE21" s="136"/>
      <c r="UIF21" s="136"/>
      <c r="UIG21" s="136"/>
      <c r="UIH21" s="136"/>
      <c r="UII21" s="136"/>
      <c r="UIJ21" s="136"/>
      <c r="UIK21" s="136"/>
      <c r="UIL21" s="136"/>
      <c r="UIM21" s="136"/>
      <c r="UIN21" s="136"/>
      <c r="UIO21" s="136"/>
      <c r="UIP21" s="136"/>
      <c r="UIQ21" s="136"/>
      <c r="UIR21" s="136"/>
      <c r="UIS21" s="136"/>
      <c r="UIT21" s="136"/>
      <c r="UIU21" s="136"/>
      <c r="UIV21" s="136"/>
      <c r="UIW21" s="136"/>
      <c r="UIX21" s="136"/>
      <c r="UIY21" s="136"/>
      <c r="UIZ21" s="136"/>
      <c r="UJA21" s="136"/>
      <c r="UJB21" s="136"/>
      <c r="UJC21" s="136"/>
      <c r="UJD21" s="136"/>
      <c r="UJE21" s="136"/>
      <c r="UJF21" s="136"/>
      <c r="UJG21" s="136"/>
      <c r="UJH21" s="136"/>
      <c r="UJI21" s="136"/>
      <c r="UJJ21" s="136"/>
      <c r="UJK21" s="136"/>
      <c r="UJL21" s="136"/>
      <c r="UJM21" s="136"/>
      <c r="UJN21" s="136"/>
      <c r="UJO21" s="136"/>
      <c r="UJP21" s="136"/>
      <c r="UJQ21" s="136"/>
      <c r="UJR21" s="136"/>
      <c r="UJS21" s="136"/>
      <c r="UJT21" s="136"/>
      <c r="UJU21" s="136"/>
      <c r="UJV21" s="136"/>
      <c r="UJW21" s="136"/>
      <c r="UJX21" s="136"/>
      <c r="UJY21" s="136"/>
      <c r="UJZ21" s="136"/>
      <c r="UKA21" s="136"/>
      <c r="UKB21" s="136"/>
      <c r="UKC21" s="136"/>
      <c r="UKD21" s="136"/>
      <c r="UKE21" s="136"/>
      <c r="UKF21" s="136"/>
      <c r="UKG21" s="136"/>
      <c r="UKH21" s="136"/>
      <c r="UKI21" s="136"/>
      <c r="UKJ21" s="136"/>
      <c r="UKK21" s="136"/>
      <c r="UKL21" s="136"/>
      <c r="UKM21" s="136"/>
      <c r="UKN21" s="136"/>
      <c r="UKO21" s="136"/>
      <c r="UKP21" s="136"/>
      <c r="UKQ21" s="136"/>
      <c r="UKR21" s="136"/>
      <c r="UKS21" s="136"/>
      <c r="UKT21" s="136"/>
      <c r="UKU21" s="136"/>
      <c r="UKV21" s="136"/>
      <c r="UKW21" s="136"/>
      <c r="UKX21" s="136"/>
      <c r="UKY21" s="136"/>
      <c r="UKZ21" s="136"/>
      <c r="ULA21" s="136"/>
      <c r="ULB21" s="136"/>
      <c r="ULC21" s="136"/>
      <c r="ULD21" s="136"/>
      <c r="ULE21" s="136"/>
      <c r="ULF21" s="136"/>
      <c r="ULG21" s="136"/>
      <c r="ULH21" s="136"/>
      <c r="ULI21" s="136"/>
      <c r="ULJ21" s="136"/>
      <c r="ULK21" s="136"/>
      <c r="ULL21" s="136"/>
      <c r="ULM21" s="136"/>
      <c r="ULN21" s="136"/>
      <c r="ULO21" s="136"/>
      <c r="ULP21" s="136"/>
      <c r="ULQ21" s="136"/>
      <c r="ULR21" s="136"/>
      <c r="ULS21" s="136"/>
      <c r="ULT21" s="136"/>
      <c r="ULU21" s="136"/>
      <c r="ULV21" s="136"/>
      <c r="ULW21" s="136"/>
      <c r="ULX21" s="136"/>
      <c r="ULY21" s="136"/>
      <c r="ULZ21" s="136"/>
      <c r="UMA21" s="136"/>
      <c r="UMB21" s="136"/>
      <c r="UMC21" s="136"/>
      <c r="UMD21" s="136"/>
      <c r="UME21" s="136"/>
      <c r="UMF21" s="136"/>
      <c r="UMG21" s="136"/>
      <c r="UMH21" s="136"/>
      <c r="UMI21" s="136"/>
      <c r="UMJ21" s="136"/>
      <c r="UMK21" s="136"/>
      <c r="UML21" s="136"/>
      <c r="UMM21" s="136"/>
      <c r="UMN21" s="136"/>
      <c r="UMO21" s="136"/>
      <c r="UMP21" s="136"/>
      <c r="UMQ21" s="136"/>
      <c r="UMR21" s="136"/>
      <c r="UMS21" s="136"/>
      <c r="UMT21" s="136"/>
      <c r="UMU21" s="136"/>
      <c r="UMV21" s="136"/>
      <c r="UMW21" s="136"/>
      <c r="UMX21" s="136"/>
      <c r="UMY21" s="136"/>
      <c r="UMZ21" s="136"/>
      <c r="UNA21" s="136"/>
      <c r="UNB21" s="136"/>
      <c r="UNC21" s="136"/>
      <c r="UND21" s="136"/>
      <c r="UNE21" s="136"/>
      <c r="UNF21" s="136"/>
      <c r="UNG21" s="136"/>
      <c r="UNH21" s="136"/>
      <c r="UNI21" s="136"/>
      <c r="UNJ21" s="136"/>
      <c r="UNK21" s="136"/>
      <c r="UNL21" s="136"/>
      <c r="UNM21" s="136"/>
      <c r="UNN21" s="136"/>
      <c r="UNO21" s="136"/>
      <c r="UNP21" s="136"/>
      <c r="UNQ21" s="136"/>
      <c r="UNR21" s="136"/>
      <c r="UNS21" s="136"/>
      <c r="UNT21" s="136"/>
      <c r="UNU21" s="136"/>
      <c r="UNV21" s="136"/>
      <c r="UNW21" s="136"/>
      <c r="UNX21" s="136"/>
      <c r="UNY21" s="136"/>
      <c r="UNZ21" s="136"/>
      <c r="UOA21" s="136"/>
      <c r="UOB21" s="136"/>
      <c r="UOC21" s="136"/>
      <c r="UOD21" s="136"/>
      <c r="UOE21" s="136"/>
      <c r="UOF21" s="136"/>
      <c r="UOG21" s="136"/>
      <c r="UOH21" s="136"/>
      <c r="UOI21" s="136"/>
      <c r="UOJ21" s="136"/>
      <c r="UOK21" s="136"/>
      <c r="UOL21" s="136"/>
      <c r="UOM21" s="136"/>
      <c r="UON21" s="136"/>
      <c r="UOO21" s="136"/>
      <c r="UOP21" s="136"/>
      <c r="UOQ21" s="136"/>
      <c r="UOR21" s="136"/>
      <c r="UOS21" s="136"/>
      <c r="UOT21" s="136"/>
      <c r="UOU21" s="136"/>
      <c r="UOV21" s="136"/>
      <c r="UOW21" s="136"/>
      <c r="UOX21" s="136"/>
      <c r="UOY21" s="136"/>
      <c r="UOZ21" s="136"/>
      <c r="UPA21" s="136"/>
      <c r="UPB21" s="136"/>
      <c r="UPC21" s="136"/>
      <c r="UPD21" s="136"/>
      <c r="UPE21" s="136"/>
      <c r="UPF21" s="136"/>
      <c r="UPG21" s="136"/>
      <c r="UPH21" s="136"/>
      <c r="UPI21" s="136"/>
      <c r="UPJ21" s="136"/>
      <c r="UPK21" s="136"/>
      <c r="UPL21" s="136"/>
      <c r="UPM21" s="136"/>
      <c r="UPN21" s="136"/>
      <c r="UPO21" s="136"/>
      <c r="UPP21" s="136"/>
      <c r="UPQ21" s="136"/>
      <c r="UPR21" s="136"/>
      <c r="UPS21" s="136"/>
      <c r="UPT21" s="136"/>
      <c r="UPU21" s="136"/>
      <c r="UPV21" s="136"/>
      <c r="UPW21" s="136"/>
      <c r="UPX21" s="136"/>
      <c r="UPY21" s="136"/>
      <c r="UPZ21" s="136"/>
      <c r="UQA21" s="136"/>
      <c r="UQB21" s="136"/>
      <c r="UQC21" s="136"/>
      <c r="UQD21" s="136"/>
      <c r="UQE21" s="136"/>
      <c r="UQF21" s="136"/>
      <c r="UQG21" s="136"/>
      <c r="UQH21" s="136"/>
      <c r="UQI21" s="136"/>
      <c r="UQJ21" s="136"/>
      <c r="UQK21" s="136"/>
      <c r="UQL21" s="136"/>
      <c r="UQM21" s="136"/>
      <c r="UQN21" s="136"/>
      <c r="UQO21" s="136"/>
      <c r="UQP21" s="136"/>
      <c r="UQQ21" s="136"/>
      <c r="UQR21" s="136"/>
      <c r="UQS21" s="136"/>
      <c r="UQT21" s="136"/>
      <c r="UQU21" s="136"/>
      <c r="UQV21" s="136"/>
      <c r="UQW21" s="136"/>
      <c r="UQX21" s="136"/>
      <c r="UQY21" s="136"/>
      <c r="UQZ21" s="136"/>
      <c r="URA21" s="136"/>
      <c r="URB21" s="136"/>
      <c r="URC21" s="136"/>
      <c r="URD21" s="136"/>
      <c r="URE21" s="136"/>
      <c r="URF21" s="136"/>
      <c r="URG21" s="136"/>
      <c r="URH21" s="136"/>
      <c r="URI21" s="136"/>
      <c r="URJ21" s="136"/>
      <c r="URK21" s="136"/>
      <c r="URL21" s="136"/>
      <c r="URM21" s="136"/>
      <c r="URN21" s="136"/>
      <c r="URO21" s="136"/>
      <c r="URP21" s="136"/>
      <c r="URQ21" s="136"/>
      <c r="URR21" s="136"/>
      <c r="URS21" s="136"/>
      <c r="URT21" s="136"/>
      <c r="URU21" s="136"/>
      <c r="URV21" s="136"/>
      <c r="URW21" s="136"/>
      <c r="URX21" s="136"/>
      <c r="URY21" s="136"/>
      <c r="URZ21" s="136"/>
      <c r="USA21" s="136"/>
      <c r="USB21" s="136"/>
      <c r="USC21" s="136"/>
      <c r="USD21" s="136"/>
      <c r="USE21" s="136"/>
      <c r="USF21" s="136"/>
      <c r="USG21" s="136"/>
      <c r="USH21" s="136"/>
      <c r="USI21" s="136"/>
      <c r="USJ21" s="136"/>
      <c r="USK21" s="136"/>
      <c r="USL21" s="136"/>
      <c r="USM21" s="136"/>
      <c r="USN21" s="136"/>
      <c r="USO21" s="136"/>
      <c r="USP21" s="136"/>
      <c r="USQ21" s="136"/>
      <c r="USR21" s="136"/>
      <c r="USS21" s="136"/>
      <c r="UST21" s="136"/>
      <c r="USU21" s="136"/>
      <c r="USV21" s="136"/>
      <c r="USW21" s="136"/>
      <c r="USX21" s="136"/>
      <c r="USY21" s="136"/>
      <c r="USZ21" s="136"/>
      <c r="UTA21" s="136"/>
      <c r="UTB21" s="136"/>
      <c r="UTC21" s="136"/>
      <c r="UTD21" s="136"/>
      <c r="UTE21" s="136"/>
      <c r="UTF21" s="136"/>
      <c r="UTG21" s="136"/>
      <c r="UTH21" s="136"/>
      <c r="UTI21" s="136"/>
      <c r="UTJ21" s="136"/>
      <c r="UTK21" s="136"/>
      <c r="UTL21" s="136"/>
      <c r="UTM21" s="136"/>
      <c r="UTN21" s="136"/>
      <c r="UTO21" s="136"/>
      <c r="UTP21" s="136"/>
      <c r="UTQ21" s="136"/>
      <c r="UTR21" s="136"/>
      <c r="UTS21" s="136"/>
      <c r="UTT21" s="136"/>
      <c r="UTU21" s="136"/>
      <c r="UTV21" s="136"/>
      <c r="UTW21" s="136"/>
      <c r="UTX21" s="136"/>
      <c r="UTY21" s="136"/>
      <c r="UTZ21" s="136"/>
      <c r="UUA21" s="136"/>
      <c r="UUB21" s="136"/>
      <c r="UUC21" s="136"/>
      <c r="UUD21" s="136"/>
      <c r="UUE21" s="136"/>
      <c r="UUF21" s="136"/>
      <c r="UUG21" s="136"/>
      <c r="UUH21" s="136"/>
      <c r="UUI21" s="136"/>
      <c r="UUJ21" s="136"/>
      <c r="UUK21" s="136"/>
      <c r="UUL21" s="136"/>
      <c r="UUM21" s="136"/>
      <c r="UUN21" s="136"/>
      <c r="UUO21" s="136"/>
      <c r="UUP21" s="136"/>
      <c r="UUQ21" s="136"/>
      <c r="UUR21" s="136"/>
      <c r="UUS21" s="136"/>
      <c r="UUT21" s="136"/>
      <c r="UUU21" s="136"/>
      <c r="UUV21" s="136"/>
      <c r="UUW21" s="136"/>
      <c r="UUX21" s="136"/>
      <c r="UUY21" s="136"/>
      <c r="UUZ21" s="136"/>
      <c r="UVA21" s="136"/>
      <c r="UVB21" s="136"/>
      <c r="UVC21" s="136"/>
      <c r="UVD21" s="136"/>
      <c r="UVE21" s="136"/>
      <c r="UVF21" s="136"/>
      <c r="UVG21" s="136"/>
      <c r="UVH21" s="136"/>
      <c r="UVI21" s="136"/>
      <c r="UVJ21" s="136"/>
      <c r="UVK21" s="136"/>
      <c r="UVL21" s="136"/>
      <c r="UVM21" s="136"/>
      <c r="UVN21" s="136"/>
      <c r="UVO21" s="136"/>
      <c r="UVP21" s="136"/>
      <c r="UVQ21" s="136"/>
      <c r="UVR21" s="136"/>
      <c r="UVS21" s="136"/>
      <c r="UVT21" s="136"/>
      <c r="UVU21" s="136"/>
      <c r="UVV21" s="136"/>
      <c r="UVW21" s="136"/>
      <c r="UVX21" s="136"/>
      <c r="UVY21" s="136"/>
      <c r="UVZ21" s="136"/>
      <c r="UWA21" s="136"/>
      <c r="UWB21" s="136"/>
      <c r="UWC21" s="136"/>
      <c r="UWD21" s="136"/>
      <c r="UWE21" s="136"/>
      <c r="UWF21" s="136"/>
      <c r="UWG21" s="136"/>
      <c r="UWH21" s="136"/>
      <c r="UWI21" s="136"/>
      <c r="UWJ21" s="136"/>
      <c r="UWK21" s="136"/>
      <c r="UWL21" s="136"/>
      <c r="UWM21" s="136"/>
      <c r="UWN21" s="136"/>
      <c r="UWO21" s="136"/>
      <c r="UWP21" s="136"/>
      <c r="UWQ21" s="136"/>
      <c r="UWR21" s="136"/>
      <c r="UWS21" s="136"/>
      <c r="UWT21" s="136"/>
      <c r="UWU21" s="136"/>
      <c r="UWV21" s="136"/>
      <c r="UWW21" s="136"/>
      <c r="UWX21" s="136"/>
      <c r="UWY21" s="136"/>
      <c r="UWZ21" s="136"/>
      <c r="UXA21" s="136"/>
      <c r="UXB21" s="136"/>
      <c r="UXC21" s="136"/>
      <c r="UXD21" s="136"/>
      <c r="UXE21" s="136"/>
      <c r="UXF21" s="136"/>
      <c r="UXG21" s="136"/>
      <c r="UXH21" s="136"/>
      <c r="UXI21" s="136"/>
      <c r="UXJ21" s="136"/>
      <c r="UXK21" s="136"/>
      <c r="UXL21" s="136"/>
      <c r="UXM21" s="136"/>
      <c r="UXN21" s="136"/>
      <c r="UXO21" s="136"/>
      <c r="UXP21" s="136"/>
      <c r="UXQ21" s="136"/>
      <c r="UXR21" s="136"/>
      <c r="UXS21" s="136"/>
      <c r="UXT21" s="136"/>
      <c r="UXU21" s="136"/>
      <c r="UXV21" s="136"/>
      <c r="UXW21" s="136"/>
      <c r="UXX21" s="136"/>
      <c r="UXY21" s="136"/>
      <c r="UXZ21" s="136"/>
      <c r="UYA21" s="136"/>
      <c r="UYB21" s="136"/>
      <c r="UYC21" s="136"/>
      <c r="UYD21" s="136"/>
      <c r="UYE21" s="136"/>
      <c r="UYF21" s="136"/>
      <c r="UYG21" s="136"/>
      <c r="UYH21" s="136"/>
      <c r="UYI21" s="136"/>
      <c r="UYJ21" s="136"/>
      <c r="UYK21" s="136"/>
      <c r="UYL21" s="136"/>
      <c r="UYM21" s="136"/>
      <c r="UYN21" s="136"/>
      <c r="UYO21" s="136"/>
      <c r="UYP21" s="136"/>
      <c r="UYQ21" s="136"/>
      <c r="UYR21" s="136"/>
      <c r="UYS21" s="136"/>
      <c r="UYT21" s="136"/>
      <c r="UYU21" s="136"/>
      <c r="UYV21" s="136"/>
      <c r="UYW21" s="136"/>
      <c r="UYX21" s="136"/>
      <c r="UYY21" s="136"/>
      <c r="UYZ21" s="136"/>
      <c r="UZA21" s="136"/>
      <c r="UZB21" s="136"/>
      <c r="UZC21" s="136"/>
      <c r="UZD21" s="136"/>
      <c r="UZE21" s="136"/>
      <c r="UZF21" s="136"/>
      <c r="UZG21" s="136"/>
      <c r="UZH21" s="136"/>
      <c r="UZI21" s="136"/>
      <c r="UZJ21" s="136"/>
      <c r="UZK21" s="136"/>
      <c r="UZL21" s="136"/>
      <c r="UZM21" s="136"/>
      <c r="UZN21" s="136"/>
      <c r="UZO21" s="136"/>
      <c r="UZP21" s="136"/>
      <c r="UZQ21" s="136"/>
      <c r="UZR21" s="136"/>
      <c r="UZS21" s="136"/>
      <c r="UZT21" s="136"/>
      <c r="UZU21" s="136"/>
      <c r="UZV21" s="136"/>
      <c r="UZW21" s="136"/>
      <c r="UZX21" s="136"/>
      <c r="UZY21" s="136"/>
      <c r="UZZ21" s="136"/>
      <c r="VAA21" s="136"/>
      <c r="VAB21" s="136"/>
      <c r="VAC21" s="136"/>
      <c r="VAD21" s="136"/>
      <c r="VAE21" s="136"/>
      <c r="VAF21" s="136"/>
      <c r="VAG21" s="136"/>
      <c r="VAH21" s="136"/>
      <c r="VAI21" s="136"/>
      <c r="VAJ21" s="136"/>
      <c r="VAK21" s="136"/>
      <c r="VAL21" s="136"/>
      <c r="VAM21" s="136"/>
      <c r="VAN21" s="136"/>
      <c r="VAO21" s="136"/>
      <c r="VAP21" s="136"/>
      <c r="VAQ21" s="136"/>
      <c r="VAR21" s="136"/>
      <c r="VAS21" s="136"/>
      <c r="VAT21" s="136"/>
      <c r="VAU21" s="136"/>
      <c r="VAV21" s="136"/>
      <c r="VAW21" s="136"/>
      <c r="VAX21" s="136"/>
      <c r="VAY21" s="136"/>
      <c r="VAZ21" s="136"/>
      <c r="VBA21" s="136"/>
      <c r="VBB21" s="136"/>
      <c r="VBC21" s="136"/>
      <c r="VBD21" s="136"/>
      <c r="VBE21" s="136"/>
      <c r="VBF21" s="136"/>
      <c r="VBG21" s="136"/>
      <c r="VBH21" s="136"/>
      <c r="VBI21" s="136"/>
      <c r="VBJ21" s="136"/>
      <c r="VBK21" s="136"/>
      <c r="VBL21" s="136"/>
      <c r="VBM21" s="136"/>
      <c r="VBN21" s="136"/>
      <c r="VBO21" s="136"/>
      <c r="VBP21" s="136"/>
      <c r="VBQ21" s="136"/>
      <c r="VBR21" s="136"/>
      <c r="VBS21" s="136"/>
      <c r="VBT21" s="136"/>
      <c r="VBU21" s="136"/>
      <c r="VBV21" s="136"/>
      <c r="VBW21" s="136"/>
      <c r="VBX21" s="136"/>
      <c r="VBY21" s="136"/>
      <c r="VBZ21" s="136"/>
      <c r="VCA21" s="136"/>
      <c r="VCB21" s="136"/>
      <c r="VCC21" s="136"/>
      <c r="VCD21" s="136"/>
      <c r="VCE21" s="136"/>
      <c r="VCF21" s="136"/>
      <c r="VCG21" s="136"/>
      <c r="VCH21" s="136"/>
      <c r="VCI21" s="136"/>
      <c r="VCJ21" s="136"/>
      <c r="VCK21" s="136"/>
      <c r="VCL21" s="136"/>
      <c r="VCM21" s="136"/>
      <c r="VCN21" s="136"/>
      <c r="VCO21" s="136"/>
      <c r="VCP21" s="136"/>
      <c r="VCQ21" s="136"/>
      <c r="VCR21" s="136"/>
      <c r="VCS21" s="136"/>
      <c r="VCT21" s="136"/>
      <c r="VCU21" s="136"/>
      <c r="VCV21" s="136"/>
      <c r="VCW21" s="136"/>
      <c r="VCX21" s="136"/>
      <c r="VCY21" s="136"/>
      <c r="VCZ21" s="136"/>
      <c r="VDA21" s="136"/>
      <c r="VDB21" s="136"/>
      <c r="VDC21" s="136"/>
      <c r="VDD21" s="136"/>
      <c r="VDE21" s="136"/>
      <c r="VDF21" s="136"/>
      <c r="VDG21" s="136"/>
      <c r="VDH21" s="136"/>
      <c r="VDI21" s="136"/>
      <c r="VDJ21" s="136"/>
      <c r="VDK21" s="136"/>
      <c r="VDL21" s="136"/>
      <c r="VDM21" s="136"/>
      <c r="VDN21" s="136"/>
      <c r="VDO21" s="136"/>
      <c r="VDP21" s="136"/>
      <c r="VDQ21" s="136"/>
      <c r="VDR21" s="136"/>
      <c r="VDS21" s="136"/>
      <c r="VDT21" s="136"/>
      <c r="VDU21" s="136"/>
      <c r="VDV21" s="136"/>
      <c r="VDW21" s="136"/>
      <c r="VDX21" s="136"/>
      <c r="VDY21" s="136"/>
      <c r="VDZ21" s="136"/>
      <c r="VEA21" s="136"/>
      <c r="VEB21" s="136"/>
      <c r="VEC21" s="136"/>
      <c r="VED21" s="136"/>
      <c r="VEE21" s="136"/>
      <c r="VEF21" s="136"/>
      <c r="VEG21" s="136"/>
      <c r="VEH21" s="136"/>
      <c r="VEI21" s="136"/>
      <c r="VEJ21" s="136"/>
      <c r="VEK21" s="136"/>
      <c r="VEL21" s="136"/>
      <c r="VEM21" s="136"/>
      <c r="VEN21" s="136"/>
      <c r="VEO21" s="136"/>
      <c r="VEP21" s="136"/>
      <c r="VEQ21" s="136"/>
      <c r="VER21" s="136"/>
      <c r="VES21" s="136"/>
      <c r="VET21" s="136"/>
      <c r="VEU21" s="136"/>
      <c r="VEV21" s="136"/>
      <c r="VEW21" s="136"/>
      <c r="VEX21" s="136"/>
      <c r="VEY21" s="136"/>
      <c r="VEZ21" s="136"/>
      <c r="VFA21" s="136"/>
      <c r="VFB21" s="136"/>
      <c r="VFC21" s="136"/>
      <c r="VFD21" s="136"/>
      <c r="VFE21" s="136"/>
      <c r="VFF21" s="136"/>
      <c r="VFG21" s="136"/>
      <c r="VFH21" s="136"/>
      <c r="VFI21" s="136"/>
      <c r="VFJ21" s="136"/>
      <c r="VFK21" s="136"/>
      <c r="VFL21" s="136"/>
      <c r="VFM21" s="136"/>
      <c r="VFN21" s="136"/>
      <c r="VFO21" s="136"/>
      <c r="VFP21" s="136"/>
      <c r="VFQ21" s="136"/>
      <c r="VFR21" s="136"/>
      <c r="VFS21" s="136"/>
      <c r="VFT21" s="136"/>
      <c r="VFU21" s="136"/>
      <c r="VFV21" s="136"/>
      <c r="VFW21" s="136"/>
      <c r="VFX21" s="136"/>
      <c r="VFY21" s="136"/>
      <c r="VFZ21" s="136"/>
      <c r="VGA21" s="136"/>
      <c r="VGB21" s="136"/>
      <c r="VGC21" s="136"/>
      <c r="VGD21" s="136"/>
      <c r="VGE21" s="136"/>
      <c r="VGF21" s="136"/>
      <c r="VGG21" s="136"/>
      <c r="VGH21" s="136"/>
      <c r="VGI21" s="136"/>
      <c r="VGJ21" s="136"/>
      <c r="VGK21" s="136"/>
      <c r="VGL21" s="136"/>
      <c r="VGM21" s="136"/>
      <c r="VGN21" s="136"/>
      <c r="VGO21" s="136"/>
      <c r="VGP21" s="136"/>
      <c r="VGQ21" s="136"/>
      <c r="VGR21" s="136"/>
      <c r="VGS21" s="136"/>
      <c r="VGT21" s="136"/>
      <c r="VGU21" s="136"/>
      <c r="VGV21" s="136"/>
      <c r="VGW21" s="136"/>
      <c r="VGX21" s="136"/>
      <c r="VGY21" s="136"/>
      <c r="VGZ21" s="136"/>
      <c r="VHA21" s="136"/>
      <c r="VHB21" s="136"/>
      <c r="VHC21" s="136"/>
      <c r="VHD21" s="136"/>
      <c r="VHE21" s="136"/>
      <c r="VHF21" s="136"/>
      <c r="VHG21" s="136"/>
      <c r="VHH21" s="136"/>
      <c r="VHI21" s="136"/>
      <c r="VHJ21" s="136"/>
      <c r="VHK21" s="136"/>
      <c r="VHL21" s="136"/>
      <c r="VHM21" s="136"/>
      <c r="VHN21" s="136"/>
      <c r="VHO21" s="136"/>
      <c r="VHP21" s="136"/>
      <c r="VHQ21" s="136"/>
      <c r="VHR21" s="136"/>
      <c r="VHS21" s="136"/>
      <c r="VHT21" s="136"/>
      <c r="VHU21" s="136"/>
      <c r="VHV21" s="136"/>
      <c r="VHW21" s="136"/>
      <c r="VHX21" s="136"/>
      <c r="VHY21" s="136"/>
      <c r="VHZ21" s="136"/>
      <c r="VIA21" s="136"/>
      <c r="VIB21" s="136"/>
      <c r="VIC21" s="136"/>
      <c r="VID21" s="136"/>
      <c r="VIE21" s="136"/>
      <c r="VIF21" s="136"/>
      <c r="VIG21" s="136"/>
      <c r="VIH21" s="136"/>
      <c r="VII21" s="136"/>
      <c r="VIJ21" s="136"/>
      <c r="VIK21" s="136"/>
      <c r="VIL21" s="136"/>
      <c r="VIM21" s="136"/>
      <c r="VIN21" s="136"/>
      <c r="VIO21" s="136"/>
      <c r="VIP21" s="136"/>
      <c r="VIQ21" s="136"/>
      <c r="VIR21" s="136"/>
      <c r="VIS21" s="136"/>
      <c r="VIT21" s="136"/>
      <c r="VIU21" s="136"/>
      <c r="VIV21" s="136"/>
      <c r="VIW21" s="136"/>
      <c r="VIX21" s="136"/>
      <c r="VIY21" s="136"/>
      <c r="VIZ21" s="136"/>
      <c r="VJA21" s="136"/>
      <c r="VJB21" s="136"/>
      <c r="VJC21" s="136"/>
      <c r="VJD21" s="136"/>
      <c r="VJE21" s="136"/>
      <c r="VJF21" s="136"/>
      <c r="VJG21" s="136"/>
      <c r="VJH21" s="136"/>
      <c r="VJI21" s="136"/>
      <c r="VJJ21" s="136"/>
      <c r="VJK21" s="136"/>
      <c r="VJL21" s="136"/>
      <c r="VJM21" s="136"/>
      <c r="VJN21" s="136"/>
      <c r="VJO21" s="136"/>
      <c r="VJP21" s="136"/>
      <c r="VJQ21" s="136"/>
      <c r="VJR21" s="136"/>
      <c r="VJS21" s="136"/>
      <c r="VJT21" s="136"/>
      <c r="VJU21" s="136"/>
      <c r="VJV21" s="136"/>
      <c r="VJW21" s="136"/>
      <c r="VJX21" s="136"/>
      <c r="VJY21" s="136"/>
      <c r="VJZ21" s="136"/>
      <c r="VKA21" s="136"/>
      <c r="VKB21" s="136"/>
      <c r="VKC21" s="136"/>
      <c r="VKD21" s="136"/>
      <c r="VKE21" s="136"/>
      <c r="VKF21" s="136"/>
      <c r="VKG21" s="136"/>
      <c r="VKH21" s="136"/>
      <c r="VKI21" s="136"/>
      <c r="VKJ21" s="136"/>
      <c r="VKK21" s="136"/>
      <c r="VKL21" s="136"/>
      <c r="VKM21" s="136"/>
      <c r="VKN21" s="136"/>
      <c r="VKO21" s="136"/>
      <c r="VKP21" s="136"/>
      <c r="VKQ21" s="136"/>
      <c r="VKR21" s="136"/>
      <c r="VKS21" s="136"/>
      <c r="VKT21" s="136"/>
      <c r="VKU21" s="136"/>
      <c r="VKV21" s="136"/>
      <c r="VKW21" s="136"/>
      <c r="VKX21" s="136"/>
      <c r="VKY21" s="136"/>
      <c r="VKZ21" s="136"/>
      <c r="VLA21" s="136"/>
      <c r="VLB21" s="136"/>
      <c r="VLC21" s="136"/>
      <c r="VLD21" s="136"/>
      <c r="VLE21" s="136"/>
      <c r="VLF21" s="136"/>
      <c r="VLG21" s="136"/>
      <c r="VLH21" s="136"/>
      <c r="VLI21" s="136"/>
      <c r="VLJ21" s="136"/>
      <c r="VLK21" s="136"/>
      <c r="VLL21" s="136"/>
      <c r="VLM21" s="136"/>
      <c r="VLN21" s="136"/>
      <c r="VLO21" s="136"/>
      <c r="VLP21" s="136"/>
      <c r="VLQ21" s="136"/>
      <c r="VLR21" s="136"/>
      <c r="VLS21" s="136"/>
      <c r="VLT21" s="136"/>
      <c r="VLU21" s="136"/>
      <c r="VLV21" s="136"/>
      <c r="VLW21" s="136"/>
      <c r="VLX21" s="136"/>
      <c r="VLY21" s="136"/>
      <c r="VLZ21" s="136"/>
      <c r="VMA21" s="136"/>
      <c r="VMB21" s="136"/>
      <c r="VMC21" s="136"/>
      <c r="VMD21" s="136"/>
      <c r="VME21" s="136"/>
      <c r="VMF21" s="136"/>
      <c r="VMG21" s="136"/>
      <c r="VMH21" s="136"/>
      <c r="VMI21" s="136"/>
      <c r="VMJ21" s="136"/>
      <c r="VMK21" s="136"/>
      <c r="VML21" s="136"/>
      <c r="VMM21" s="136"/>
      <c r="VMN21" s="136"/>
      <c r="VMO21" s="136"/>
      <c r="VMP21" s="136"/>
      <c r="VMQ21" s="136"/>
      <c r="VMR21" s="136"/>
      <c r="VMS21" s="136"/>
      <c r="VMT21" s="136"/>
      <c r="VMU21" s="136"/>
      <c r="VMV21" s="136"/>
      <c r="VMW21" s="136"/>
      <c r="VMX21" s="136"/>
      <c r="VMY21" s="136"/>
      <c r="VMZ21" s="136"/>
      <c r="VNA21" s="136"/>
      <c r="VNB21" s="136"/>
      <c r="VNC21" s="136"/>
      <c r="VND21" s="136"/>
      <c r="VNE21" s="136"/>
      <c r="VNF21" s="136"/>
      <c r="VNG21" s="136"/>
      <c r="VNH21" s="136"/>
      <c r="VNI21" s="136"/>
      <c r="VNJ21" s="136"/>
      <c r="VNK21" s="136"/>
      <c r="VNL21" s="136"/>
      <c r="VNM21" s="136"/>
      <c r="VNN21" s="136"/>
      <c r="VNO21" s="136"/>
      <c r="VNP21" s="136"/>
      <c r="VNQ21" s="136"/>
      <c r="VNR21" s="136"/>
      <c r="VNS21" s="136"/>
      <c r="VNT21" s="136"/>
      <c r="VNU21" s="136"/>
      <c r="VNV21" s="136"/>
      <c r="VNW21" s="136"/>
      <c r="VNX21" s="136"/>
      <c r="VNY21" s="136"/>
      <c r="VNZ21" s="136"/>
      <c r="VOA21" s="136"/>
      <c r="VOB21" s="136"/>
      <c r="VOC21" s="136"/>
      <c r="VOD21" s="136"/>
      <c r="VOE21" s="136"/>
      <c r="VOF21" s="136"/>
      <c r="VOG21" s="136"/>
      <c r="VOH21" s="136"/>
      <c r="VOI21" s="136"/>
      <c r="VOJ21" s="136"/>
      <c r="VOK21" s="136"/>
      <c r="VOL21" s="136"/>
      <c r="VOM21" s="136"/>
      <c r="VON21" s="136"/>
      <c r="VOO21" s="136"/>
      <c r="VOP21" s="136"/>
      <c r="VOQ21" s="136"/>
      <c r="VOR21" s="136"/>
      <c r="VOS21" s="136"/>
      <c r="VOT21" s="136"/>
      <c r="VOU21" s="136"/>
      <c r="VOV21" s="136"/>
      <c r="VOW21" s="136"/>
      <c r="VOX21" s="136"/>
      <c r="VOY21" s="136"/>
      <c r="VOZ21" s="136"/>
      <c r="VPA21" s="136"/>
      <c r="VPB21" s="136"/>
      <c r="VPC21" s="136"/>
      <c r="VPD21" s="136"/>
      <c r="VPE21" s="136"/>
      <c r="VPF21" s="136"/>
      <c r="VPG21" s="136"/>
      <c r="VPH21" s="136"/>
      <c r="VPI21" s="136"/>
      <c r="VPJ21" s="136"/>
      <c r="VPK21" s="136"/>
      <c r="VPL21" s="136"/>
      <c r="VPM21" s="136"/>
      <c r="VPN21" s="136"/>
      <c r="VPO21" s="136"/>
      <c r="VPP21" s="136"/>
      <c r="VPQ21" s="136"/>
      <c r="VPR21" s="136"/>
      <c r="VPS21" s="136"/>
      <c r="VPT21" s="136"/>
      <c r="VPU21" s="136"/>
      <c r="VPV21" s="136"/>
      <c r="VPW21" s="136"/>
      <c r="VPX21" s="136"/>
      <c r="VPY21" s="136"/>
      <c r="VPZ21" s="136"/>
      <c r="VQA21" s="136"/>
      <c r="VQB21" s="136"/>
      <c r="VQC21" s="136"/>
      <c r="VQD21" s="136"/>
      <c r="VQE21" s="136"/>
      <c r="VQF21" s="136"/>
      <c r="VQG21" s="136"/>
      <c r="VQH21" s="136"/>
      <c r="VQI21" s="136"/>
      <c r="VQJ21" s="136"/>
      <c r="VQK21" s="136"/>
      <c r="VQL21" s="136"/>
      <c r="VQM21" s="136"/>
      <c r="VQN21" s="136"/>
      <c r="VQO21" s="136"/>
      <c r="VQP21" s="136"/>
      <c r="VQQ21" s="136"/>
      <c r="VQR21" s="136"/>
      <c r="VQS21" s="136"/>
      <c r="VQT21" s="136"/>
      <c r="VQU21" s="136"/>
      <c r="VQV21" s="136"/>
      <c r="VQW21" s="136"/>
      <c r="VQX21" s="136"/>
      <c r="VQY21" s="136"/>
      <c r="VQZ21" s="136"/>
      <c r="VRA21" s="136"/>
      <c r="VRB21" s="136"/>
      <c r="VRC21" s="136"/>
      <c r="VRD21" s="136"/>
      <c r="VRE21" s="136"/>
      <c r="VRF21" s="136"/>
      <c r="VRG21" s="136"/>
      <c r="VRH21" s="136"/>
      <c r="VRI21" s="136"/>
      <c r="VRJ21" s="136"/>
      <c r="VRK21" s="136"/>
      <c r="VRL21" s="136"/>
      <c r="VRM21" s="136"/>
      <c r="VRN21" s="136"/>
      <c r="VRO21" s="136"/>
      <c r="VRP21" s="136"/>
      <c r="VRQ21" s="136"/>
      <c r="VRR21" s="136"/>
      <c r="VRS21" s="136"/>
      <c r="VRT21" s="136"/>
      <c r="VRU21" s="136"/>
      <c r="VRV21" s="136"/>
      <c r="VRW21" s="136"/>
      <c r="VRX21" s="136"/>
      <c r="VRY21" s="136"/>
      <c r="VRZ21" s="136"/>
      <c r="VSA21" s="136"/>
      <c r="VSB21" s="136"/>
      <c r="VSC21" s="136"/>
      <c r="VSD21" s="136"/>
      <c r="VSE21" s="136"/>
      <c r="VSF21" s="136"/>
      <c r="VSG21" s="136"/>
      <c r="VSH21" s="136"/>
      <c r="VSI21" s="136"/>
      <c r="VSJ21" s="136"/>
      <c r="VSK21" s="136"/>
      <c r="VSL21" s="136"/>
      <c r="VSM21" s="136"/>
      <c r="VSN21" s="136"/>
      <c r="VSO21" s="136"/>
      <c r="VSP21" s="136"/>
      <c r="VSQ21" s="136"/>
      <c r="VSR21" s="136"/>
      <c r="VSS21" s="136"/>
      <c r="VST21" s="136"/>
      <c r="VSU21" s="136"/>
      <c r="VSV21" s="136"/>
      <c r="VSW21" s="136"/>
      <c r="VSX21" s="136"/>
      <c r="VSY21" s="136"/>
      <c r="VSZ21" s="136"/>
      <c r="VTA21" s="136"/>
      <c r="VTB21" s="136"/>
      <c r="VTC21" s="136"/>
      <c r="VTD21" s="136"/>
      <c r="VTE21" s="136"/>
      <c r="VTF21" s="136"/>
      <c r="VTG21" s="136"/>
      <c r="VTH21" s="136"/>
      <c r="VTI21" s="136"/>
      <c r="VTJ21" s="136"/>
      <c r="VTK21" s="136"/>
      <c r="VTL21" s="136"/>
      <c r="VTM21" s="136"/>
      <c r="VTN21" s="136"/>
      <c r="VTO21" s="136"/>
      <c r="VTP21" s="136"/>
      <c r="VTQ21" s="136"/>
      <c r="VTR21" s="136"/>
      <c r="VTS21" s="136"/>
      <c r="VTT21" s="136"/>
      <c r="VTU21" s="136"/>
      <c r="VTV21" s="136"/>
      <c r="VTW21" s="136"/>
      <c r="VTX21" s="136"/>
      <c r="VTY21" s="136"/>
      <c r="VTZ21" s="136"/>
      <c r="VUA21" s="136"/>
      <c r="VUB21" s="136"/>
      <c r="VUC21" s="136"/>
      <c r="VUD21" s="136"/>
      <c r="VUE21" s="136"/>
      <c r="VUF21" s="136"/>
      <c r="VUG21" s="136"/>
      <c r="VUH21" s="136"/>
      <c r="VUI21" s="136"/>
      <c r="VUJ21" s="136"/>
      <c r="VUK21" s="136"/>
      <c r="VUL21" s="136"/>
      <c r="VUM21" s="136"/>
      <c r="VUN21" s="136"/>
      <c r="VUO21" s="136"/>
      <c r="VUP21" s="136"/>
      <c r="VUQ21" s="136"/>
      <c r="VUR21" s="136"/>
      <c r="VUS21" s="136"/>
      <c r="VUT21" s="136"/>
      <c r="VUU21" s="136"/>
      <c r="VUV21" s="136"/>
      <c r="VUW21" s="136"/>
      <c r="VUX21" s="136"/>
      <c r="VUY21" s="136"/>
      <c r="VUZ21" s="136"/>
      <c r="VVA21" s="136"/>
      <c r="VVB21" s="136"/>
      <c r="VVC21" s="136"/>
      <c r="VVD21" s="136"/>
      <c r="VVE21" s="136"/>
      <c r="VVF21" s="136"/>
      <c r="VVG21" s="136"/>
      <c r="VVH21" s="136"/>
      <c r="VVI21" s="136"/>
      <c r="VVJ21" s="136"/>
      <c r="VVK21" s="136"/>
      <c r="VVL21" s="136"/>
      <c r="VVM21" s="136"/>
      <c r="VVN21" s="136"/>
      <c r="VVO21" s="136"/>
      <c r="VVP21" s="136"/>
      <c r="VVQ21" s="136"/>
      <c r="VVR21" s="136"/>
      <c r="VVS21" s="136"/>
      <c r="VVT21" s="136"/>
      <c r="VVU21" s="136"/>
      <c r="VVV21" s="136"/>
      <c r="VVW21" s="136"/>
      <c r="VVX21" s="136"/>
      <c r="VVY21" s="136"/>
      <c r="VVZ21" s="136"/>
      <c r="VWA21" s="136"/>
      <c r="VWB21" s="136"/>
      <c r="VWC21" s="136"/>
      <c r="VWD21" s="136"/>
      <c r="VWE21" s="136"/>
      <c r="VWF21" s="136"/>
      <c r="VWG21" s="136"/>
      <c r="VWH21" s="136"/>
      <c r="VWI21" s="136"/>
      <c r="VWJ21" s="136"/>
      <c r="VWK21" s="136"/>
      <c r="VWL21" s="136"/>
      <c r="VWM21" s="136"/>
      <c r="VWN21" s="136"/>
      <c r="VWO21" s="136"/>
      <c r="VWP21" s="136"/>
      <c r="VWQ21" s="136"/>
      <c r="VWR21" s="136"/>
      <c r="VWS21" s="136"/>
      <c r="VWT21" s="136"/>
      <c r="VWU21" s="136"/>
      <c r="VWV21" s="136"/>
      <c r="VWW21" s="136"/>
      <c r="VWX21" s="136"/>
      <c r="VWY21" s="136"/>
      <c r="VWZ21" s="136"/>
      <c r="VXA21" s="136"/>
      <c r="VXB21" s="136"/>
      <c r="VXC21" s="136"/>
      <c r="VXD21" s="136"/>
      <c r="VXE21" s="136"/>
      <c r="VXF21" s="136"/>
      <c r="VXG21" s="136"/>
      <c r="VXH21" s="136"/>
      <c r="VXI21" s="136"/>
      <c r="VXJ21" s="136"/>
      <c r="VXK21" s="136"/>
      <c r="VXL21" s="136"/>
      <c r="VXM21" s="136"/>
      <c r="VXN21" s="136"/>
      <c r="VXO21" s="136"/>
      <c r="VXP21" s="136"/>
      <c r="VXQ21" s="136"/>
      <c r="VXR21" s="136"/>
      <c r="VXS21" s="136"/>
      <c r="VXT21" s="136"/>
      <c r="VXU21" s="136"/>
      <c r="VXV21" s="136"/>
      <c r="VXW21" s="136"/>
      <c r="VXX21" s="136"/>
      <c r="VXY21" s="136"/>
      <c r="VXZ21" s="136"/>
      <c r="VYA21" s="136"/>
      <c r="VYB21" s="136"/>
      <c r="VYC21" s="136"/>
      <c r="VYD21" s="136"/>
      <c r="VYE21" s="136"/>
      <c r="VYF21" s="136"/>
      <c r="VYG21" s="136"/>
      <c r="VYH21" s="136"/>
      <c r="VYI21" s="136"/>
      <c r="VYJ21" s="136"/>
      <c r="VYK21" s="136"/>
      <c r="VYL21" s="136"/>
      <c r="VYM21" s="136"/>
      <c r="VYN21" s="136"/>
      <c r="VYO21" s="136"/>
      <c r="VYP21" s="136"/>
      <c r="VYQ21" s="136"/>
      <c r="VYR21" s="136"/>
      <c r="VYS21" s="136"/>
      <c r="VYT21" s="136"/>
      <c r="VYU21" s="136"/>
      <c r="VYV21" s="136"/>
      <c r="VYW21" s="136"/>
      <c r="VYX21" s="136"/>
      <c r="VYY21" s="136"/>
      <c r="VYZ21" s="136"/>
      <c r="VZA21" s="136"/>
      <c r="VZB21" s="136"/>
      <c r="VZC21" s="136"/>
      <c r="VZD21" s="136"/>
      <c r="VZE21" s="136"/>
      <c r="VZF21" s="136"/>
      <c r="VZG21" s="136"/>
      <c r="VZH21" s="136"/>
      <c r="VZI21" s="136"/>
      <c r="VZJ21" s="136"/>
      <c r="VZK21" s="136"/>
      <c r="VZL21" s="136"/>
      <c r="VZM21" s="136"/>
      <c r="VZN21" s="136"/>
      <c r="VZO21" s="136"/>
      <c r="VZP21" s="136"/>
      <c r="VZQ21" s="136"/>
      <c r="VZR21" s="136"/>
      <c r="VZS21" s="136"/>
      <c r="VZT21" s="136"/>
      <c r="VZU21" s="136"/>
      <c r="VZV21" s="136"/>
      <c r="VZW21" s="136"/>
      <c r="VZX21" s="136"/>
      <c r="VZY21" s="136"/>
      <c r="VZZ21" s="136"/>
      <c r="WAA21" s="136"/>
      <c r="WAB21" s="136"/>
      <c r="WAC21" s="136"/>
      <c r="WAD21" s="136"/>
      <c r="WAE21" s="136"/>
      <c r="WAF21" s="136"/>
      <c r="WAG21" s="136"/>
      <c r="WAH21" s="136"/>
      <c r="WAI21" s="136"/>
      <c r="WAJ21" s="136"/>
      <c r="WAK21" s="136"/>
      <c r="WAL21" s="136"/>
      <c r="WAM21" s="136"/>
      <c r="WAN21" s="136"/>
      <c r="WAO21" s="136"/>
      <c r="WAP21" s="136"/>
      <c r="WAQ21" s="136"/>
      <c r="WAR21" s="136"/>
      <c r="WAS21" s="136"/>
      <c r="WAT21" s="136"/>
      <c r="WAU21" s="136"/>
      <c r="WAV21" s="136"/>
      <c r="WAW21" s="136"/>
      <c r="WAX21" s="136"/>
      <c r="WAY21" s="136"/>
      <c r="WAZ21" s="136"/>
      <c r="WBA21" s="136"/>
      <c r="WBB21" s="136"/>
      <c r="WBC21" s="136"/>
      <c r="WBD21" s="136"/>
      <c r="WBE21" s="136"/>
      <c r="WBF21" s="136"/>
      <c r="WBG21" s="136"/>
      <c r="WBH21" s="136"/>
      <c r="WBI21" s="136"/>
      <c r="WBJ21" s="136"/>
      <c r="WBK21" s="136"/>
      <c r="WBL21" s="136"/>
      <c r="WBM21" s="136"/>
      <c r="WBN21" s="136"/>
      <c r="WBO21" s="136"/>
      <c r="WBP21" s="136"/>
      <c r="WBQ21" s="136"/>
      <c r="WBR21" s="136"/>
      <c r="WBS21" s="136"/>
      <c r="WBT21" s="136"/>
      <c r="WBU21" s="136"/>
      <c r="WBV21" s="136"/>
      <c r="WBW21" s="136"/>
      <c r="WBX21" s="136"/>
      <c r="WBY21" s="136"/>
      <c r="WBZ21" s="136"/>
      <c r="WCA21" s="136"/>
      <c r="WCB21" s="136"/>
      <c r="WCC21" s="136"/>
      <c r="WCD21" s="136"/>
      <c r="WCE21" s="136"/>
      <c r="WCF21" s="136"/>
      <c r="WCG21" s="136"/>
      <c r="WCH21" s="136"/>
      <c r="WCI21" s="136"/>
      <c r="WCJ21" s="136"/>
      <c r="WCK21" s="136"/>
      <c r="WCL21" s="136"/>
      <c r="WCM21" s="136"/>
      <c r="WCN21" s="136"/>
      <c r="WCO21" s="136"/>
      <c r="WCP21" s="136"/>
      <c r="WCQ21" s="136"/>
      <c r="WCR21" s="136"/>
      <c r="WCS21" s="136"/>
      <c r="WCT21" s="136"/>
      <c r="WCU21" s="136"/>
      <c r="WCV21" s="136"/>
      <c r="WCW21" s="136"/>
      <c r="WCX21" s="136"/>
      <c r="WCY21" s="136"/>
      <c r="WCZ21" s="136"/>
      <c r="WDA21" s="136"/>
      <c r="WDB21" s="136"/>
      <c r="WDC21" s="136"/>
      <c r="WDD21" s="136"/>
      <c r="WDE21" s="136"/>
      <c r="WDF21" s="136"/>
      <c r="WDG21" s="136"/>
      <c r="WDH21" s="136"/>
      <c r="WDI21" s="136"/>
      <c r="WDJ21" s="136"/>
      <c r="WDK21" s="136"/>
      <c r="WDL21" s="136"/>
      <c r="WDM21" s="136"/>
      <c r="WDN21" s="136"/>
      <c r="WDO21" s="136"/>
      <c r="WDP21" s="136"/>
      <c r="WDQ21" s="136"/>
      <c r="WDR21" s="136"/>
      <c r="WDS21" s="136"/>
      <c r="WDT21" s="136"/>
      <c r="WDU21" s="136"/>
      <c r="WDV21" s="136"/>
      <c r="WDW21" s="136"/>
      <c r="WDX21" s="136"/>
      <c r="WDY21" s="136"/>
      <c r="WDZ21" s="136"/>
      <c r="WEA21" s="136"/>
      <c r="WEB21" s="136"/>
      <c r="WEC21" s="136"/>
      <c r="WED21" s="136"/>
      <c r="WEE21" s="136"/>
      <c r="WEF21" s="136"/>
      <c r="WEG21" s="136"/>
      <c r="WEH21" s="136"/>
      <c r="WEI21" s="136"/>
      <c r="WEJ21" s="136"/>
      <c r="WEK21" s="136"/>
      <c r="WEL21" s="136"/>
      <c r="WEM21" s="136"/>
      <c r="WEN21" s="136"/>
      <c r="WEO21" s="136"/>
      <c r="WEP21" s="136"/>
      <c r="WEQ21" s="136"/>
      <c r="WER21" s="136"/>
      <c r="WES21" s="136"/>
      <c r="WET21" s="136"/>
      <c r="WEU21" s="136"/>
      <c r="WEV21" s="136"/>
      <c r="WEW21" s="136"/>
      <c r="WEX21" s="136"/>
      <c r="WEY21" s="136"/>
      <c r="WEZ21" s="136"/>
      <c r="WFA21" s="136"/>
      <c r="WFB21" s="136"/>
      <c r="WFC21" s="136"/>
      <c r="WFD21" s="136"/>
      <c r="WFE21" s="136"/>
      <c r="WFF21" s="136"/>
      <c r="WFG21" s="136"/>
      <c r="WFH21" s="136"/>
      <c r="WFI21" s="136"/>
      <c r="WFJ21" s="136"/>
      <c r="WFK21" s="136"/>
      <c r="WFL21" s="136"/>
      <c r="WFM21" s="136"/>
      <c r="WFN21" s="136"/>
      <c r="WFO21" s="136"/>
      <c r="WFP21" s="136"/>
      <c r="WFQ21" s="136"/>
      <c r="WFR21" s="136"/>
      <c r="WFS21" s="136"/>
      <c r="WFT21" s="136"/>
      <c r="WFU21" s="136"/>
      <c r="WFV21" s="136"/>
      <c r="WFW21" s="136"/>
      <c r="WFX21" s="136"/>
      <c r="WFY21" s="136"/>
      <c r="WFZ21" s="136"/>
      <c r="WGA21" s="136"/>
      <c r="WGB21" s="136"/>
      <c r="WGC21" s="136"/>
      <c r="WGD21" s="136"/>
      <c r="WGE21" s="136"/>
      <c r="WGF21" s="136"/>
      <c r="WGG21" s="136"/>
      <c r="WGH21" s="136"/>
      <c r="WGI21" s="136"/>
      <c r="WGJ21" s="136"/>
      <c r="WGK21" s="136"/>
      <c r="WGL21" s="136"/>
      <c r="WGM21" s="136"/>
      <c r="WGN21" s="136"/>
      <c r="WGO21" s="136"/>
      <c r="WGP21" s="136"/>
      <c r="WGQ21" s="136"/>
      <c r="WGR21" s="136"/>
      <c r="WGS21" s="136"/>
      <c r="WGT21" s="136"/>
      <c r="WGU21" s="136"/>
      <c r="WGV21" s="136"/>
      <c r="WGW21" s="136"/>
      <c r="WGX21" s="136"/>
      <c r="WGY21" s="136"/>
      <c r="WGZ21" s="136"/>
      <c r="WHA21" s="136"/>
      <c r="WHB21" s="136"/>
      <c r="WHC21" s="136"/>
      <c r="WHD21" s="136"/>
      <c r="WHE21" s="136"/>
      <c r="WHF21" s="136"/>
      <c r="WHG21" s="136"/>
      <c r="WHH21" s="136"/>
      <c r="WHI21" s="136"/>
      <c r="WHJ21" s="136"/>
      <c r="WHK21" s="136"/>
      <c r="WHL21" s="136"/>
      <c r="WHM21" s="136"/>
      <c r="WHN21" s="136"/>
      <c r="WHO21" s="136"/>
      <c r="WHP21" s="136"/>
      <c r="WHQ21" s="136"/>
      <c r="WHR21" s="136"/>
      <c r="WHS21" s="136"/>
      <c r="WHT21" s="136"/>
      <c r="WHU21" s="136"/>
      <c r="WHV21" s="136"/>
      <c r="WHW21" s="136"/>
      <c r="WHX21" s="136"/>
      <c r="WHY21" s="136"/>
      <c r="WHZ21" s="136"/>
      <c r="WIA21" s="136"/>
      <c r="WIB21" s="136"/>
      <c r="WIC21" s="136"/>
      <c r="WID21" s="136"/>
      <c r="WIE21" s="136"/>
      <c r="WIF21" s="136"/>
      <c r="WIG21" s="136"/>
      <c r="WIH21" s="136"/>
      <c r="WII21" s="136"/>
      <c r="WIJ21" s="136"/>
      <c r="WIK21" s="136"/>
      <c r="WIL21" s="136"/>
      <c r="WIM21" s="136"/>
      <c r="WIN21" s="136"/>
      <c r="WIO21" s="136"/>
      <c r="WIP21" s="136"/>
      <c r="WIQ21" s="136"/>
      <c r="WIR21" s="136"/>
      <c r="WIS21" s="136"/>
      <c r="WIT21" s="136"/>
      <c r="WIU21" s="136"/>
      <c r="WIV21" s="136"/>
      <c r="WIW21" s="136"/>
      <c r="WIX21" s="136"/>
      <c r="WIY21" s="136"/>
      <c r="WIZ21" s="136"/>
      <c r="WJA21" s="136"/>
      <c r="WJB21" s="136"/>
      <c r="WJC21" s="136"/>
      <c r="WJD21" s="136"/>
      <c r="WJE21" s="136"/>
      <c r="WJF21" s="136"/>
      <c r="WJG21" s="136"/>
      <c r="WJH21" s="136"/>
      <c r="WJI21" s="136"/>
      <c r="WJJ21" s="136"/>
      <c r="WJK21" s="136"/>
      <c r="WJL21" s="136"/>
      <c r="WJM21" s="136"/>
      <c r="WJN21" s="136"/>
      <c r="WJO21" s="136"/>
      <c r="WJP21" s="136"/>
      <c r="WJQ21" s="136"/>
      <c r="WJR21" s="136"/>
      <c r="WJS21" s="136"/>
      <c r="WJT21" s="136"/>
      <c r="WJU21" s="136"/>
      <c r="WJV21" s="136"/>
      <c r="WJW21" s="136"/>
      <c r="WJX21" s="136"/>
      <c r="WJY21" s="136"/>
      <c r="WJZ21" s="136"/>
      <c r="WKA21" s="136"/>
      <c r="WKB21" s="136"/>
      <c r="WKC21" s="136"/>
      <c r="WKD21" s="136"/>
      <c r="WKE21" s="136"/>
      <c r="WKF21" s="136"/>
      <c r="WKG21" s="136"/>
      <c r="WKH21" s="136"/>
      <c r="WKI21" s="136"/>
      <c r="WKJ21" s="136"/>
      <c r="WKK21" s="136"/>
      <c r="WKL21" s="136"/>
      <c r="WKM21" s="136"/>
      <c r="WKN21" s="136"/>
      <c r="WKO21" s="136"/>
      <c r="WKP21" s="136"/>
      <c r="WKQ21" s="136"/>
      <c r="WKR21" s="136"/>
      <c r="WKS21" s="136"/>
      <c r="WKT21" s="136"/>
      <c r="WKU21" s="136"/>
      <c r="WKV21" s="136"/>
      <c r="WKW21" s="136"/>
      <c r="WKX21" s="136"/>
      <c r="WKY21" s="136"/>
      <c r="WKZ21" s="136"/>
      <c r="WLA21" s="136"/>
      <c r="WLB21" s="136"/>
      <c r="WLC21" s="136"/>
      <c r="WLD21" s="136"/>
      <c r="WLE21" s="136"/>
      <c r="WLF21" s="136"/>
      <c r="WLG21" s="136"/>
      <c r="WLH21" s="136"/>
      <c r="WLI21" s="136"/>
      <c r="WLJ21" s="136"/>
      <c r="WLK21" s="136"/>
      <c r="WLL21" s="136"/>
      <c r="WLM21" s="136"/>
      <c r="WLN21" s="136"/>
      <c r="WLO21" s="136"/>
      <c r="WLP21" s="136"/>
      <c r="WLQ21" s="136"/>
      <c r="WLR21" s="136"/>
      <c r="WLS21" s="136"/>
      <c r="WLT21" s="136"/>
      <c r="WLU21" s="136"/>
      <c r="WLV21" s="136"/>
      <c r="WLW21" s="136"/>
      <c r="WLX21" s="136"/>
      <c r="WLY21" s="136"/>
      <c r="WLZ21" s="136"/>
      <c r="WMA21" s="136"/>
      <c r="WMB21" s="136"/>
      <c r="WMC21" s="136"/>
      <c r="WMD21" s="136"/>
      <c r="WME21" s="136"/>
      <c r="WMF21" s="136"/>
      <c r="WMG21" s="136"/>
      <c r="WMH21" s="136"/>
      <c r="WMI21" s="136"/>
      <c r="WMJ21" s="136"/>
      <c r="WMK21" s="136"/>
      <c r="WML21" s="136"/>
      <c r="WMM21" s="136"/>
      <c r="WMN21" s="136"/>
      <c r="WMO21" s="136"/>
      <c r="WMP21" s="136"/>
      <c r="WMQ21" s="136"/>
      <c r="WMR21" s="136"/>
      <c r="WMS21" s="136"/>
      <c r="WMT21" s="136"/>
      <c r="WMU21" s="136"/>
      <c r="WMV21" s="136"/>
      <c r="WMW21" s="136"/>
      <c r="WMX21" s="136"/>
      <c r="WMY21" s="136"/>
      <c r="WMZ21" s="136"/>
      <c r="WNA21" s="136"/>
      <c r="WNB21" s="136"/>
      <c r="WNC21" s="136"/>
      <c r="WND21" s="136"/>
      <c r="WNE21" s="136"/>
      <c r="WNF21" s="136"/>
      <c r="WNG21" s="136"/>
      <c r="WNH21" s="136"/>
      <c r="WNI21" s="136"/>
      <c r="WNJ21" s="136"/>
      <c r="WNK21" s="136"/>
      <c r="WNL21" s="136"/>
      <c r="WNM21" s="136"/>
      <c r="WNN21" s="136"/>
      <c r="WNO21" s="136"/>
      <c r="WNP21" s="136"/>
      <c r="WNQ21" s="136"/>
      <c r="WNR21" s="136"/>
      <c r="WNS21" s="136"/>
      <c r="WNT21" s="136"/>
      <c r="WNU21" s="136"/>
      <c r="WNV21" s="136"/>
      <c r="WNW21" s="136"/>
      <c r="WNX21" s="136"/>
      <c r="WNY21" s="136"/>
      <c r="WNZ21" s="136"/>
      <c r="WOA21" s="136"/>
      <c r="WOB21" s="136"/>
      <c r="WOC21" s="136"/>
      <c r="WOD21" s="136"/>
      <c r="WOE21" s="136"/>
      <c r="WOF21" s="136"/>
      <c r="WOG21" s="136"/>
      <c r="WOH21" s="136"/>
      <c r="WOI21" s="136"/>
      <c r="WOJ21" s="136"/>
      <c r="WOK21" s="136"/>
      <c r="WOL21" s="136"/>
      <c r="WOM21" s="136"/>
      <c r="WON21" s="136"/>
      <c r="WOO21" s="136"/>
      <c r="WOP21" s="136"/>
      <c r="WOQ21" s="136"/>
      <c r="WOR21" s="136"/>
      <c r="WOS21" s="136"/>
      <c r="WOT21" s="136"/>
      <c r="WOU21" s="136"/>
      <c r="WOV21" s="136"/>
      <c r="WOW21" s="136"/>
      <c r="WOX21" s="136"/>
      <c r="WOY21" s="136"/>
      <c r="WOZ21" s="136"/>
      <c r="WPA21" s="136"/>
      <c r="WPB21" s="136"/>
      <c r="WPC21" s="136"/>
      <c r="WPD21" s="136"/>
      <c r="WPE21" s="136"/>
      <c r="WPF21" s="136"/>
      <c r="WPG21" s="136"/>
      <c r="WPH21" s="136"/>
      <c r="WPI21" s="136"/>
      <c r="WPJ21" s="136"/>
      <c r="WPK21" s="136"/>
      <c r="WPL21" s="136"/>
      <c r="WPM21" s="136"/>
      <c r="WPN21" s="136"/>
      <c r="WPO21" s="136"/>
      <c r="WPP21" s="136"/>
      <c r="WPQ21" s="136"/>
      <c r="WPR21" s="136"/>
      <c r="WPS21" s="136"/>
      <c r="WPT21" s="136"/>
      <c r="WPU21" s="136"/>
      <c r="WPV21" s="136"/>
      <c r="WPW21" s="136"/>
      <c r="WPX21" s="136"/>
      <c r="WPY21" s="136"/>
      <c r="WPZ21" s="136"/>
      <c r="WQA21" s="136"/>
      <c r="WQB21" s="136"/>
      <c r="WQC21" s="136"/>
      <c r="WQD21" s="136"/>
      <c r="WQE21" s="136"/>
      <c r="WQF21" s="136"/>
      <c r="WQG21" s="136"/>
      <c r="WQH21" s="136"/>
      <c r="WQI21" s="136"/>
      <c r="WQJ21" s="136"/>
      <c r="WQK21" s="136"/>
      <c r="WQL21" s="136"/>
      <c r="WQM21" s="136"/>
      <c r="WQN21" s="136"/>
      <c r="WQO21" s="136"/>
      <c r="WQP21" s="136"/>
      <c r="WQQ21" s="136"/>
      <c r="WQR21" s="136"/>
      <c r="WQS21" s="136"/>
      <c r="WQT21" s="136"/>
      <c r="WQU21" s="136"/>
      <c r="WQV21" s="136"/>
      <c r="WQW21" s="136"/>
      <c r="WQX21" s="136"/>
      <c r="WQY21" s="136"/>
      <c r="WQZ21" s="136"/>
      <c r="WRA21" s="136"/>
      <c r="WRB21" s="136"/>
      <c r="WRC21" s="136"/>
      <c r="WRD21" s="136"/>
      <c r="WRE21" s="136"/>
      <c r="WRF21" s="136"/>
      <c r="WRG21" s="136"/>
      <c r="WRH21" s="136"/>
      <c r="WRI21" s="136"/>
      <c r="WRJ21" s="136"/>
      <c r="WRK21" s="136"/>
      <c r="WRL21" s="136"/>
      <c r="WRM21" s="136"/>
      <c r="WRN21" s="136"/>
      <c r="WRO21" s="136"/>
      <c r="WRP21" s="136"/>
      <c r="WRQ21" s="136"/>
      <c r="WRR21" s="136"/>
      <c r="WRS21" s="136"/>
      <c r="WRT21" s="136"/>
      <c r="WRU21" s="136"/>
      <c r="WRV21" s="136"/>
      <c r="WRW21" s="136"/>
      <c r="WRX21" s="136"/>
      <c r="WRY21" s="136"/>
      <c r="WRZ21" s="136"/>
      <c r="WSA21" s="136"/>
      <c r="WSB21" s="136"/>
      <c r="WSC21" s="136"/>
      <c r="WSD21" s="136"/>
      <c r="WSE21" s="136"/>
      <c r="WSF21" s="136"/>
      <c r="WSG21" s="136"/>
      <c r="WSH21" s="136"/>
      <c r="WSI21" s="136"/>
      <c r="WSJ21" s="136"/>
      <c r="WSK21" s="136"/>
      <c r="WSL21" s="136"/>
      <c r="WSM21" s="136"/>
      <c r="WSN21" s="136"/>
      <c r="WSO21" s="136"/>
      <c r="WSP21" s="136"/>
      <c r="WSQ21" s="136"/>
      <c r="WSR21" s="136"/>
      <c r="WSS21" s="136"/>
      <c r="WST21" s="136"/>
      <c r="WSU21" s="136"/>
      <c r="WSV21" s="136"/>
      <c r="WSW21" s="136"/>
      <c r="WSX21" s="136"/>
      <c r="WSY21" s="136"/>
      <c r="WSZ21" s="136"/>
      <c r="WTA21" s="136"/>
      <c r="WTB21" s="136"/>
      <c r="WTC21" s="136"/>
      <c r="WTD21" s="136"/>
      <c r="WTE21" s="136"/>
      <c r="WTF21" s="136"/>
      <c r="WTG21" s="136"/>
      <c r="WTH21" s="136"/>
      <c r="WTI21" s="136"/>
      <c r="WTJ21" s="136"/>
      <c r="WTK21" s="136"/>
      <c r="WTL21" s="136"/>
      <c r="WTM21" s="136"/>
      <c r="WTN21" s="136"/>
      <c r="WTO21" s="136"/>
      <c r="WTP21" s="136"/>
      <c r="WTQ21" s="136"/>
      <c r="WTR21" s="136"/>
      <c r="WTS21" s="136"/>
      <c r="WTT21" s="136"/>
      <c r="WTU21" s="136"/>
      <c r="WTV21" s="136"/>
      <c r="WTW21" s="136"/>
      <c r="WTX21" s="136"/>
      <c r="WTY21" s="136"/>
      <c r="WTZ21" s="136"/>
      <c r="WUA21" s="136"/>
      <c r="WUB21" s="136"/>
      <c r="WUC21" s="136"/>
      <c r="WUD21" s="136"/>
      <c r="WUE21" s="136"/>
      <c r="WUF21" s="136"/>
      <c r="WUG21" s="136"/>
      <c r="WUH21" s="136"/>
      <c r="WUI21" s="136"/>
      <c r="WUJ21" s="136"/>
      <c r="WUK21" s="136"/>
      <c r="WUL21" s="136"/>
      <c r="WUM21" s="136"/>
      <c r="WUN21" s="136"/>
      <c r="WUO21" s="136"/>
      <c r="WUP21" s="136"/>
      <c r="WUQ21" s="136"/>
      <c r="WUR21" s="136"/>
      <c r="WUS21" s="136"/>
      <c r="WUT21" s="136"/>
      <c r="WUU21" s="136"/>
      <c r="WUV21" s="136"/>
      <c r="WUW21" s="136"/>
      <c r="WUX21" s="136"/>
      <c r="WUY21" s="136"/>
      <c r="WUZ21" s="136"/>
      <c r="WVA21" s="136"/>
      <c r="WVB21" s="136"/>
      <c r="WVC21" s="136"/>
      <c r="WVD21" s="136"/>
      <c r="WVE21" s="136"/>
      <c r="WVF21" s="136"/>
      <c r="WVG21" s="136"/>
      <c r="WVH21" s="136"/>
      <c r="WVI21" s="136"/>
      <c r="WVJ21" s="136"/>
      <c r="WVK21" s="136"/>
      <c r="WVL21" s="136"/>
      <c r="WVM21" s="136"/>
      <c r="WVN21" s="136"/>
      <c r="WVO21" s="136"/>
      <c r="WVP21" s="136"/>
      <c r="WVQ21" s="136"/>
      <c r="WVR21" s="136"/>
      <c r="WVS21" s="136"/>
      <c r="WVT21" s="136"/>
      <c r="WVU21" s="136"/>
      <c r="WVV21" s="136"/>
      <c r="WVW21" s="136"/>
      <c r="WVX21" s="136"/>
      <c r="WVY21" s="136"/>
      <c r="WVZ21" s="136"/>
      <c r="WWA21" s="136"/>
      <c r="WWB21" s="136"/>
      <c r="WWC21" s="136"/>
      <c r="WWD21" s="136"/>
      <c r="WWE21" s="136"/>
      <c r="WWF21" s="136"/>
      <c r="WWG21" s="136"/>
      <c r="WWH21" s="136"/>
      <c r="WWI21" s="136"/>
      <c r="WWJ21" s="136"/>
      <c r="WWK21" s="136"/>
      <c r="WWL21" s="136"/>
      <c r="WWM21" s="136"/>
      <c r="WWN21" s="136"/>
      <c r="WWO21" s="136"/>
      <c r="WWP21" s="136"/>
      <c r="WWQ21" s="136"/>
      <c r="WWR21" s="136"/>
      <c r="WWS21" s="136"/>
      <c r="WWT21" s="136"/>
      <c r="WWU21" s="136"/>
      <c r="WWV21" s="136"/>
      <c r="WWW21" s="136"/>
      <c r="WWX21" s="136"/>
      <c r="WWY21" s="136"/>
      <c r="WWZ21" s="136"/>
      <c r="WXA21" s="136"/>
      <c r="WXB21" s="136"/>
      <c r="WXC21" s="136"/>
      <c r="WXD21" s="136"/>
      <c r="WXE21" s="136"/>
      <c r="WXF21" s="136"/>
      <c r="WXG21" s="136"/>
      <c r="WXH21" s="136"/>
      <c r="WXI21" s="136"/>
      <c r="WXJ21" s="136"/>
      <c r="WXK21" s="136"/>
      <c r="WXL21" s="136"/>
      <c r="WXM21" s="136"/>
      <c r="WXN21" s="136"/>
      <c r="WXO21" s="136"/>
      <c r="WXP21" s="136"/>
      <c r="WXQ21" s="136"/>
      <c r="WXR21" s="136"/>
      <c r="WXS21" s="136"/>
      <c r="WXT21" s="136"/>
      <c r="WXU21" s="136"/>
      <c r="WXV21" s="136"/>
      <c r="WXW21" s="136"/>
      <c r="WXX21" s="136"/>
      <c r="WXY21" s="136"/>
      <c r="WXZ21" s="136"/>
      <c r="WYA21" s="136"/>
      <c r="WYB21" s="136"/>
      <c r="WYC21" s="136"/>
      <c r="WYD21" s="136"/>
      <c r="WYE21" s="136"/>
      <c r="WYF21" s="136"/>
      <c r="WYG21" s="136"/>
      <c r="WYH21" s="136"/>
      <c r="WYI21" s="136"/>
      <c r="WYJ21" s="136"/>
      <c r="WYK21" s="136"/>
      <c r="WYL21" s="136"/>
      <c r="WYM21" s="136"/>
      <c r="WYN21" s="136"/>
      <c r="WYO21" s="136"/>
      <c r="WYP21" s="136"/>
      <c r="WYQ21" s="136"/>
      <c r="WYR21" s="136"/>
      <c r="WYS21" s="136"/>
      <c r="WYT21" s="136"/>
      <c r="WYU21" s="136"/>
      <c r="WYV21" s="136"/>
      <c r="WYW21" s="136"/>
      <c r="WYX21" s="136"/>
      <c r="WYY21" s="136"/>
      <c r="WYZ21" s="136"/>
      <c r="WZA21" s="136"/>
      <c r="WZB21" s="136"/>
      <c r="WZC21" s="136"/>
      <c r="WZD21" s="136"/>
      <c r="WZE21" s="136"/>
      <c r="WZF21" s="136"/>
      <c r="WZG21" s="136"/>
      <c r="WZH21" s="136"/>
      <c r="WZI21" s="136"/>
      <c r="WZJ21" s="136"/>
      <c r="WZK21" s="136"/>
      <c r="WZL21" s="136"/>
      <c r="WZM21" s="136"/>
      <c r="WZN21" s="136"/>
      <c r="WZO21" s="136"/>
      <c r="WZP21" s="136"/>
      <c r="WZQ21" s="136"/>
      <c r="WZR21" s="136"/>
      <c r="WZS21" s="136"/>
      <c r="WZT21" s="136"/>
      <c r="WZU21" s="136"/>
      <c r="WZV21" s="136"/>
      <c r="WZW21" s="136"/>
      <c r="WZX21" s="136"/>
      <c r="WZY21" s="136"/>
      <c r="WZZ21" s="136"/>
      <c r="XAA21" s="136"/>
      <c r="XAB21" s="136"/>
      <c r="XAC21" s="136"/>
      <c r="XAD21" s="136"/>
      <c r="XAE21" s="136"/>
      <c r="XAF21" s="136"/>
      <c r="XAG21" s="136"/>
      <c r="XAH21" s="136"/>
      <c r="XAI21" s="136"/>
      <c r="XAJ21" s="136"/>
      <c r="XAK21" s="136"/>
      <c r="XAL21" s="136"/>
      <c r="XAM21" s="136"/>
      <c r="XAN21" s="136"/>
      <c r="XAO21" s="136"/>
      <c r="XAP21" s="136"/>
      <c r="XAQ21" s="136"/>
      <c r="XAR21" s="136"/>
      <c r="XAS21" s="136"/>
      <c r="XAT21" s="136"/>
      <c r="XAU21" s="136"/>
      <c r="XAV21" s="136"/>
      <c r="XAW21" s="136"/>
      <c r="XAX21" s="136"/>
      <c r="XAY21" s="136"/>
      <c r="XAZ21" s="136"/>
      <c r="XBA21" s="136"/>
      <c r="XBB21" s="136"/>
      <c r="XBC21" s="136"/>
      <c r="XBD21" s="136"/>
      <c r="XBE21" s="136"/>
      <c r="XBF21" s="136"/>
      <c r="XBG21" s="136"/>
      <c r="XBH21" s="136"/>
      <c r="XBI21" s="136"/>
      <c r="XBJ21" s="136"/>
      <c r="XBK21" s="136"/>
      <c r="XBL21" s="136"/>
      <c r="XBM21" s="136"/>
      <c r="XBN21" s="136"/>
      <c r="XBO21" s="136"/>
      <c r="XBP21" s="136"/>
      <c r="XBQ21" s="136"/>
      <c r="XBR21" s="136"/>
      <c r="XBS21" s="136"/>
      <c r="XBT21" s="136"/>
      <c r="XBU21" s="136"/>
      <c r="XBV21" s="136"/>
      <c r="XBW21" s="136"/>
      <c r="XBX21" s="136"/>
      <c r="XBY21" s="136"/>
      <c r="XBZ21" s="136"/>
      <c r="XCA21" s="136"/>
      <c r="XCB21" s="136"/>
      <c r="XCC21" s="136"/>
      <c r="XCD21" s="136"/>
      <c r="XCE21" s="136"/>
      <c r="XCF21" s="136"/>
      <c r="XCG21" s="136"/>
      <c r="XCH21" s="136"/>
      <c r="XCI21" s="136"/>
      <c r="XCJ21" s="136"/>
      <c r="XCK21" s="136"/>
      <c r="XCL21" s="136"/>
      <c r="XCM21" s="136"/>
      <c r="XCN21" s="136"/>
      <c r="XCO21" s="136"/>
      <c r="XCP21" s="136"/>
      <c r="XCQ21" s="136"/>
      <c r="XCR21" s="136"/>
      <c r="XCS21" s="136"/>
      <c r="XCT21" s="136"/>
      <c r="XCU21" s="136"/>
      <c r="XCV21" s="136"/>
      <c r="XCW21" s="136"/>
      <c r="XCX21" s="136"/>
      <c r="XCY21" s="136"/>
      <c r="XCZ21" s="136"/>
      <c r="XDA21" s="136"/>
      <c r="XDB21" s="136"/>
      <c r="XDC21" s="136"/>
      <c r="XDD21" s="136"/>
      <c r="XDE21" s="136"/>
      <c r="XDF21" s="136"/>
      <c r="XDG21" s="136"/>
      <c r="XDH21" s="136"/>
      <c r="XDI21" s="136"/>
      <c r="XDJ21" s="136"/>
      <c r="XDK21" s="136"/>
      <c r="XDL21" s="136"/>
      <c r="XDM21" s="136"/>
      <c r="XDN21" s="136"/>
      <c r="XDO21" s="136"/>
      <c r="XDP21" s="136"/>
      <c r="XDQ21" s="136"/>
      <c r="XDR21" s="136"/>
      <c r="XDS21" s="136"/>
      <c r="XDT21" s="136"/>
      <c r="XDU21" s="136"/>
      <c r="XDV21" s="136"/>
      <c r="XDW21" s="136"/>
      <c r="XDX21" s="136"/>
      <c r="XDY21" s="136"/>
      <c r="XDZ21" s="136"/>
      <c r="XEA21" s="136"/>
      <c r="XEB21" s="136"/>
      <c r="XEC21" s="136"/>
      <c r="XED21" s="136"/>
      <c r="XEE21" s="136"/>
      <c r="XEF21" s="136"/>
      <c r="XEG21" s="136"/>
      <c r="XEH21" s="136"/>
      <c r="XEI21" s="136"/>
      <c r="XEJ21" s="136"/>
      <c r="XEK21" s="136"/>
      <c r="XEL21" s="136"/>
      <c r="XEM21" s="136"/>
      <c r="XEN21" s="136"/>
      <c r="XEO21" s="136"/>
      <c r="XEP21" s="136"/>
      <c r="XEQ21" s="136"/>
      <c r="XER21" s="136"/>
      <c r="XES21" s="136"/>
      <c r="XET21" s="136"/>
      <c r="XEU21" s="136"/>
      <c r="XEV21" s="136"/>
      <c r="XEW21" s="136"/>
      <c r="XEX21" s="136"/>
      <c r="XEY21" s="136"/>
      <c r="XEZ21" s="136"/>
      <c r="XFA21" s="136"/>
      <c r="XFB21" s="136"/>
      <c r="XFC21" s="136"/>
      <c r="XFD21" s="136"/>
    </row>
  </sheetData>
  <mergeCells count="2">
    <mergeCell ref="A3:C3"/>
    <mergeCell ref="A15:C1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&amp;P+51 页，共 &amp;N+53 页</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XFD21"/>
  <sheetViews>
    <sheetView workbookViewId="0">
      <selection activeCell="F28" sqref="F28"/>
    </sheetView>
  </sheetViews>
  <sheetFormatPr defaultColWidth="10" defaultRowHeight="13.5"/>
  <cols>
    <col min="1" max="1" width="62.25" style="136" customWidth="1"/>
    <col min="2" max="3" width="28.625" style="136" customWidth="1"/>
    <col min="4" max="4" width="9.76666666666667" style="136" customWidth="1"/>
    <col min="5" max="16384" width="10" style="136"/>
  </cols>
  <sheetData>
    <row r="1" s="136" customFormat="1" ht="23" customHeight="1" spans="1:1">
      <c r="A1" s="136" t="s">
        <v>1250</v>
      </c>
    </row>
    <row r="2" s="136" customFormat="1" spans="1:1">
      <c r="A2" s="168"/>
    </row>
    <row r="3" s="136" customFormat="1" ht="27" spans="1:3">
      <c r="A3" s="160" t="s">
        <v>1251</v>
      </c>
      <c r="B3" s="160"/>
      <c r="C3" s="160"/>
    </row>
    <row r="4" s="136" customFormat="1" spans="1:3">
      <c r="A4" s="169"/>
      <c r="B4" s="169"/>
      <c r="C4" s="161" t="s">
        <v>2</v>
      </c>
    </row>
    <row r="5" s="172" customFormat="1" ht="18.75" spans="1:3">
      <c r="A5" s="174" t="s">
        <v>1104</v>
      </c>
      <c r="B5" s="174" t="s">
        <v>1181</v>
      </c>
      <c r="C5" s="174" t="s">
        <v>1239</v>
      </c>
    </row>
    <row r="6" s="172" customFormat="1" ht="18.75" spans="1:3">
      <c r="A6" s="175" t="s">
        <v>1240</v>
      </c>
      <c r="B6" s="176">
        <v>78505</v>
      </c>
      <c r="C6" s="176">
        <v>78505</v>
      </c>
    </row>
    <row r="7" s="172" customFormat="1" ht="18.75" spans="1:3">
      <c r="A7" s="175" t="s">
        <v>1241</v>
      </c>
      <c r="B7" s="176">
        <v>160911</v>
      </c>
      <c r="C7" s="176">
        <v>160911</v>
      </c>
    </row>
    <row r="8" s="172" customFormat="1" ht="18.75" spans="1:3">
      <c r="A8" s="175" t="s">
        <v>1242</v>
      </c>
      <c r="B8" s="176">
        <v>21314</v>
      </c>
      <c r="C8" s="176">
        <v>21314</v>
      </c>
    </row>
    <row r="9" s="172" customFormat="1" ht="18.75" spans="1:3">
      <c r="A9" s="177" t="s">
        <v>1243</v>
      </c>
      <c r="B9" s="176"/>
      <c r="C9" s="176"/>
    </row>
    <row r="10" s="172" customFormat="1" ht="18.75" spans="1:3">
      <c r="A10" s="177" t="s">
        <v>1244</v>
      </c>
      <c r="B10" s="176">
        <v>21314</v>
      </c>
      <c r="C10" s="176">
        <v>21314</v>
      </c>
    </row>
    <row r="11" s="172" customFormat="1" ht="18.75" spans="1:3">
      <c r="A11" s="175" t="s">
        <v>1245</v>
      </c>
      <c r="B11" s="176">
        <v>10128</v>
      </c>
      <c r="C11" s="176">
        <v>10128</v>
      </c>
    </row>
    <row r="12" s="172" customFormat="1" ht="18.75" spans="1:3">
      <c r="A12" s="175" t="s">
        <v>1246</v>
      </c>
      <c r="B12" s="176">
        <v>89718</v>
      </c>
      <c r="C12" s="176">
        <v>89718</v>
      </c>
    </row>
    <row r="13" s="172" customFormat="1" ht="18.75" spans="1:3">
      <c r="A13" s="175" t="s">
        <v>1247</v>
      </c>
      <c r="B13" s="176"/>
      <c r="C13" s="176"/>
    </row>
    <row r="14" s="172" customFormat="1" ht="18.75" spans="1:3">
      <c r="A14" s="175" t="s">
        <v>1248</v>
      </c>
      <c r="B14" s="176"/>
      <c r="C14" s="176"/>
    </row>
    <row r="15" s="173" customFormat="1" ht="14.25" spans="1:7">
      <c r="A15" s="178" t="s">
        <v>1249</v>
      </c>
      <c r="B15" s="178"/>
      <c r="C15" s="178"/>
      <c r="D15" s="179"/>
      <c r="E15" s="179"/>
      <c r="F15" s="179"/>
      <c r="G15" s="179"/>
    </row>
    <row r="16" s="136" customFormat="1" spans="1:3">
      <c r="A16" s="169"/>
      <c r="B16" s="169"/>
      <c r="C16" s="169"/>
    </row>
    <row r="17" s="111" customFormat="1" spans="1:16384">
      <c r="A17" s="136"/>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c r="ALQ17" s="136"/>
      <c r="ALR17" s="136"/>
      <c r="ALS17" s="136"/>
      <c r="ALT17" s="136"/>
      <c r="ALU17" s="136"/>
      <c r="ALV17" s="136"/>
      <c r="ALW17" s="136"/>
      <c r="ALX17" s="136"/>
      <c r="ALY17" s="136"/>
      <c r="ALZ17" s="136"/>
      <c r="AMA17" s="136"/>
      <c r="AMB17" s="136"/>
      <c r="AMC17" s="136"/>
      <c r="AMD17" s="136"/>
      <c r="AME17" s="136"/>
      <c r="AMF17" s="136"/>
      <c r="AMG17" s="136"/>
      <c r="AMH17" s="136"/>
      <c r="AMI17" s="136"/>
      <c r="AMJ17" s="136"/>
      <c r="AMK17" s="136"/>
      <c r="AML17" s="136"/>
      <c r="AMM17" s="136"/>
      <c r="AMN17" s="136"/>
      <c r="AMO17" s="136"/>
      <c r="AMP17" s="136"/>
      <c r="AMQ17" s="136"/>
      <c r="AMR17" s="136"/>
      <c r="AMS17" s="136"/>
      <c r="AMT17" s="136"/>
      <c r="AMU17" s="136"/>
      <c r="AMV17" s="136"/>
      <c r="AMW17" s="136"/>
      <c r="AMX17" s="136"/>
      <c r="AMY17" s="136"/>
      <c r="AMZ17" s="136"/>
      <c r="ANA17" s="136"/>
      <c r="ANB17" s="136"/>
      <c r="ANC17" s="136"/>
      <c r="AND17" s="136"/>
      <c r="ANE17" s="136"/>
      <c r="ANF17" s="136"/>
      <c r="ANG17" s="136"/>
      <c r="ANH17" s="136"/>
      <c r="ANI17" s="136"/>
      <c r="ANJ17" s="136"/>
      <c r="ANK17" s="136"/>
      <c r="ANL17" s="136"/>
      <c r="ANM17" s="136"/>
      <c r="ANN17" s="136"/>
      <c r="ANO17" s="136"/>
      <c r="ANP17" s="136"/>
      <c r="ANQ17" s="136"/>
      <c r="ANR17" s="136"/>
      <c r="ANS17" s="136"/>
      <c r="ANT17" s="136"/>
      <c r="ANU17" s="136"/>
      <c r="ANV17" s="136"/>
      <c r="ANW17" s="136"/>
      <c r="ANX17" s="136"/>
      <c r="ANY17" s="136"/>
      <c r="ANZ17" s="136"/>
      <c r="AOA17" s="136"/>
      <c r="AOB17" s="136"/>
      <c r="AOC17" s="136"/>
      <c r="AOD17" s="136"/>
      <c r="AOE17" s="136"/>
      <c r="AOF17" s="136"/>
      <c r="AOG17" s="136"/>
      <c r="AOH17" s="136"/>
      <c r="AOI17" s="136"/>
      <c r="AOJ17" s="136"/>
      <c r="AOK17" s="136"/>
      <c r="AOL17" s="136"/>
      <c r="AOM17" s="136"/>
      <c r="AON17" s="136"/>
      <c r="AOO17" s="136"/>
      <c r="AOP17" s="136"/>
      <c r="AOQ17" s="136"/>
      <c r="AOR17" s="136"/>
      <c r="AOS17" s="136"/>
      <c r="AOT17" s="136"/>
      <c r="AOU17" s="136"/>
      <c r="AOV17" s="136"/>
      <c r="AOW17" s="136"/>
      <c r="AOX17" s="136"/>
      <c r="AOY17" s="136"/>
      <c r="AOZ17" s="136"/>
      <c r="APA17" s="136"/>
      <c r="APB17" s="136"/>
      <c r="APC17" s="136"/>
      <c r="APD17" s="136"/>
      <c r="APE17" s="136"/>
      <c r="APF17" s="136"/>
      <c r="APG17" s="136"/>
      <c r="APH17" s="136"/>
      <c r="API17" s="136"/>
      <c r="APJ17" s="136"/>
      <c r="APK17" s="136"/>
      <c r="APL17" s="136"/>
      <c r="APM17" s="136"/>
      <c r="APN17" s="136"/>
      <c r="APO17" s="136"/>
      <c r="APP17" s="136"/>
      <c r="APQ17" s="136"/>
      <c r="APR17" s="136"/>
      <c r="APS17" s="136"/>
      <c r="APT17" s="136"/>
      <c r="APU17" s="136"/>
      <c r="APV17" s="136"/>
      <c r="APW17" s="136"/>
      <c r="APX17" s="136"/>
      <c r="APY17" s="136"/>
      <c r="APZ17" s="136"/>
      <c r="AQA17" s="136"/>
      <c r="AQB17" s="136"/>
      <c r="AQC17" s="136"/>
      <c r="AQD17" s="136"/>
      <c r="AQE17" s="136"/>
      <c r="AQF17" s="136"/>
      <c r="AQG17" s="136"/>
      <c r="AQH17" s="136"/>
      <c r="AQI17" s="136"/>
      <c r="AQJ17" s="136"/>
      <c r="AQK17" s="136"/>
      <c r="AQL17" s="136"/>
      <c r="AQM17" s="136"/>
      <c r="AQN17" s="136"/>
      <c r="AQO17" s="136"/>
      <c r="AQP17" s="136"/>
      <c r="AQQ17" s="136"/>
      <c r="AQR17" s="136"/>
      <c r="AQS17" s="136"/>
      <c r="AQT17" s="136"/>
      <c r="AQU17" s="136"/>
      <c r="AQV17" s="136"/>
      <c r="AQW17" s="136"/>
      <c r="AQX17" s="136"/>
      <c r="AQY17" s="136"/>
      <c r="AQZ17" s="136"/>
      <c r="ARA17" s="136"/>
      <c r="ARB17" s="136"/>
      <c r="ARC17" s="136"/>
      <c r="ARD17" s="136"/>
      <c r="ARE17" s="136"/>
      <c r="ARF17" s="136"/>
      <c r="ARG17" s="136"/>
      <c r="ARH17" s="136"/>
      <c r="ARI17" s="136"/>
      <c r="ARJ17" s="136"/>
      <c r="ARK17" s="136"/>
      <c r="ARL17" s="136"/>
      <c r="ARM17" s="136"/>
      <c r="ARN17" s="136"/>
      <c r="ARO17" s="136"/>
      <c r="ARP17" s="136"/>
      <c r="ARQ17" s="136"/>
      <c r="ARR17" s="136"/>
      <c r="ARS17" s="136"/>
      <c r="ART17" s="136"/>
      <c r="ARU17" s="136"/>
      <c r="ARV17" s="136"/>
      <c r="ARW17" s="136"/>
      <c r="ARX17" s="136"/>
      <c r="ARY17" s="136"/>
      <c r="ARZ17" s="136"/>
      <c r="ASA17" s="136"/>
      <c r="ASB17" s="136"/>
      <c r="ASC17" s="136"/>
      <c r="ASD17" s="136"/>
      <c r="ASE17" s="136"/>
      <c r="ASF17" s="136"/>
      <c r="ASG17" s="136"/>
      <c r="ASH17" s="136"/>
      <c r="ASI17" s="136"/>
      <c r="ASJ17" s="136"/>
      <c r="ASK17" s="136"/>
      <c r="ASL17" s="136"/>
      <c r="ASM17" s="136"/>
      <c r="ASN17" s="136"/>
      <c r="ASO17" s="136"/>
      <c r="ASP17" s="136"/>
      <c r="ASQ17" s="136"/>
      <c r="ASR17" s="136"/>
      <c r="ASS17" s="136"/>
      <c r="AST17" s="136"/>
      <c r="ASU17" s="136"/>
      <c r="ASV17" s="136"/>
      <c r="ASW17" s="136"/>
      <c r="ASX17" s="136"/>
      <c r="ASY17" s="136"/>
      <c r="ASZ17" s="136"/>
      <c r="ATA17" s="136"/>
      <c r="ATB17" s="136"/>
      <c r="ATC17" s="136"/>
      <c r="ATD17" s="136"/>
      <c r="ATE17" s="136"/>
      <c r="ATF17" s="136"/>
      <c r="ATG17" s="136"/>
      <c r="ATH17" s="136"/>
      <c r="ATI17" s="136"/>
      <c r="ATJ17" s="136"/>
      <c r="ATK17" s="136"/>
      <c r="ATL17" s="136"/>
      <c r="ATM17" s="136"/>
      <c r="ATN17" s="136"/>
      <c r="ATO17" s="136"/>
      <c r="ATP17" s="136"/>
      <c r="ATQ17" s="136"/>
      <c r="ATR17" s="136"/>
      <c r="ATS17" s="136"/>
      <c r="ATT17" s="136"/>
      <c r="ATU17" s="136"/>
      <c r="ATV17" s="136"/>
      <c r="ATW17" s="136"/>
      <c r="ATX17" s="136"/>
      <c r="ATY17" s="136"/>
      <c r="ATZ17" s="136"/>
      <c r="AUA17" s="136"/>
      <c r="AUB17" s="136"/>
      <c r="AUC17" s="136"/>
      <c r="AUD17" s="136"/>
      <c r="AUE17" s="136"/>
      <c r="AUF17" s="136"/>
      <c r="AUG17" s="136"/>
      <c r="AUH17" s="136"/>
      <c r="AUI17" s="136"/>
      <c r="AUJ17" s="136"/>
      <c r="AUK17" s="136"/>
      <c r="AUL17" s="136"/>
      <c r="AUM17" s="136"/>
      <c r="AUN17" s="136"/>
      <c r="AUO17" s="136"/>
      <c r="AUP17" s="136"/>
      <c r="AUQ17" s="136"/>
      <c r="AUR17" s="136"/>
      <c r="AUS17" s="136"/>
      <c r="AUT17" s="136"/>
      <c r="AUU17" s="136"/>
      <c r="AUV17" s="136"/>
      <c r="AUW17" s="136"/>
      <c r="AUX17" s="136"/>
      <c r="AUY17" s="136"/>
      <c r="AUZ17" s="136"/>
      <c r="AVA17" s="136"/>
      <c r="AVB17" s="136"/>
      <c r="AVC17" s="136"/>
      <c r="AVD17" s="136"/>
      <c r="AVE17" s="136"/>
      <c r="AVF17" s="136"/>
      <c r="AVG17" s="136"/>
      <c r="AVH17" s="136"/>
      <c r="AVI17" s="136"/>
      <c r="AVJ17" s="136"/>
      <c r="AVK17" s="136"/>
      <c r="AVL17" s="136"/>
      <c r="AVM17" s="136"/>
      <c r="AVN17" s="136"/>
      <c r="AVO17" s="136"/>
      <c r="AVP17" s="136"/>
      <c r="AVQ17" s="136"/>
      <c r="AVR17" s="136"/>
      <c r="AVS17" s="136"/>
      <c r="AVT17" s="136"/>
      <c r="AVU17" s="136"/>
      <c r="AVV17" s="136"/>
      <c r="AVW17" s="136"/>
      <c r="AVX17" s="136"/>
      <c r="AVY17" s="136"/>
      <c r="AVZ17" s="136"/>
      <c r="AWA17" s="136"/>
      <c r="AWB17" s="136"/>
      <c r="AWC17" s="136"/>
      <c r="AWD17" s="136"/>
      <c r="AWE17" s="136"/>
      <c r="AWF17" s="136"/>
      <c r="AWG17" s="136"/>
      <c r="AWH17" s="136"/>
      <c r="AWI17" s="136"/>
      <c r="AWJ17" s="136"/>
      <c r="AWK17" s="136"/>
      <c r="AWL17" s="136"/>
      <c r="AWM17" s="136"/>
      <c r="AWN17" s="136"/>
      <c r="AWO17" s="136"/>
      <c r="AWP17" s="136"/>
      <c r="AWQ17" s="136"/>
      <c r="AWR17" s="136"/>
      <c r="AWS17" s="136"/>
      <c r="AWT17" s="136"/>
      <c r="AWU17" s="136"/>
      <c r="AWV17" s="136"/>
      <c r="AWW17" s="136"/>
      <c r="AWX17" s="136"/>
      <c r="AWY17" s="136"/>
      <c r="AWZ17" s="136"/>
      <c r="AXA17" s="136"/>
      <c r="AXB17" s="136"/>
      <c r="AXC17" s="136"/>
      <c r="AXD17" s="136"/>
      <c r="AXE17" s="136"/>
      <c r="AXF17" s="136"/>
      <c r="AXG17" s="136"/>
      <c r="AXH17" s="136"/>
      <c r="AXI17" s="136"/>
      <c r="AXJ17" s="136"/>
      <c r="AXK17" s="136"/>
      <c r="AXL17" s="136"/>
      <c r="AXM17" s="136"/>
      <c r="AXN17" s="136"/>
      <c r="AXO17" s="136"/>
      <c r="AXP17" s="136"/>
      <c r="AXQ17" s="136"/>
      <c r="AXR17" s="136"/>
      <c r="AXS17" s="136"/>
      <c r="AXT17" s="136"/>
      <c r="AXU17" s="136"/>
      <c r="AXV17" s="136"/>
      <c r="AXW17" s="136"/>
      <c r="AXX17" s="136"/>
      <c r="AXY17" s="136"/>
      <c r="AXZ17" s="136"/>
      <c r="AYA17" s="136"/>
      <c r="AYB17" s="136"/>
      <c r="AYC17" s="136"/>
      <c r="AYD17" s="136"/>
      <c r="AYE17" s="136"/>
      <c r="AYF17" s="136"/>
      <c r="AYG17" s="136"/>
      <c r="AYH17" s="136"/>
      <c r="AYI17" s="136"/>
      <c r="AYJ17" s="136"/>
      <c r="AYK17" s="136"/>
      <c r="AYL17" s="136"/>
      <c r="AYM17" s="136"/>
      <c r="AYN17" s="136"/>
      <c r="AYO17" s="136"/>
      <c r="AYP17" s="136"/>
      <c r="AYQ17" s="136"/>
      <c r="AYR17" s="136"/>
      <c r="AYS17" s="136"/>
      <c r="AYT17" s="136"/>
      <c r="AYU17" s="136"/>
      <c r="AYV17" s="136"/>
      <c r="AYW17" s="136"/>
      <c r="AYX17" s="136"/>
      <c r="AYY17" s="136"/>
      <c r="AYZ17" s="136"/>
      <c r="AZA17" s="136"/>
      <c r="AZB17" s="136"/>
      <c r="AZC17" s="136"/>
      <c r="AZD17" s="136"/>
      <c r="AZE17" s="136"/>
      <c r="AZF17" s="136"/>
      <c r="AZG17" s="136"/>
      <c r="AZH17" s="136"/>
      <c r="AZI17" s="136"/>
      <c r="AZJ17" s="136"/>
      <c r="AZK17" s="136"/>
      <c r="AZL17" s="136"/>
      <c r="AZM17" s="136"/>
      <c r="AZN17" s="136"/>
      <c r="AZO17" s="136"/>
      <c r="AZP17" s="136"/>
      <c r="AZQ17" s="136"/>
      <c r="AZR17" s="136"/>
      <c r="AZS17" s="136"/>
      <c r="AZT17" s="136"/>
      <c r="AZU17" s="136"/>
      <c r="AZV17" s="136"/>
      <c r="AZW17" s="136"/>
      <c r="AZX17" s="136"/>
      <c r="AZY17" s="136"/>
      <c r="AZZ17" s="136"/>
      <c r="BAA17" s="136"/>
      <c r="BAB17" s="136"/>
      <c r="BAC17" s="136"/>
      <c r="BAD17" s="136"/>
      <c r="BAE17" s="136"/>
      <c r="BAF17" s="136"/>
      <c r="BAG17" s="136"/>
      <c r="BAH17" s="136"/>
      <c r="BAI17" s="136"/>
      <c r="BAJ17" s="136"/>
      <c r="BAK17" s="136"/>
      <c r="BAL17" s="136"/>
      <c r="BAM17" s="136"/>
      <c r="BAN17" s="136"/>
      <c r="BAO17" s="136"/>
      <c r="BAP17" s="136"/>
      <c r="BAQ17" s="136"/>
      <c r="BAR17" s="136"/>
      <c r="BAS17" s="136"/>
      <c r="BAT17" s="136"/>
      <c r="BAU17" s="136"/>
      <c r="BAV17" s="136"/>
      <c r="BAW17" s="136"/>
      <c r="BAX17" s="136"/>
      <c r="BAY17" s="136"/>
      <c r="BAZ17" s="136"/>
      <c r="BBA17" s="136"/>
      <c r="BBB17" s="136"/>
      <c r="BBC17" s="136"/>
      <c r="BBD17" s="136"/>
      <c r="BBE17" s="136"/>
      <c r="BBF17" s="136"/>
      <c r="BBG17" s="136"/>
      <c r="BBH17" s="136"/>
      <c r="BBI17" s="136"/>
      <c r="BBJ17" s="136"/>
      <c r="BBK17" s="136"/>
      <c r="BBL17" s="136"/>
      <c r="BBM17" s="136"/>
      <c r="BBN17" s="136"/>
      <c r="BBO17" s="136"/>
      <c r="BBP17" s="136"/>
      <c r="BBQ17" s="136"/>
      <c r="BBR17" s="136"/>
      <c r="BBS17" s="136"/>
      <c r="BBT17" s="136"/>
      <c r="BBU17" s="136"/>
      <c r="BBV17" s="136"/>
      <c r="BBW17" s="136"/>
      <c r="BBX17" s="136"/>
      <c r="BBY17" s="136"/>
      <c r="BBZ17" s="136"/>
      <c r="BCA17" s="136"/>
      <c r="BCB17" s="136"/>
      <c r="BCC17" s="136"/>
      <c r="BCD17" s="136"/>
      <c r="BCE17" s="136"/>
      <c r="BCF17" s="136"/>
      <c r="BCG17" s="136"/>
      <c r="BCH17" s="136"/>
      <c r="BCI17" s="136"/>
      <c r="BCJ17" s="136"/>
      <c r="BCK17" s="136"/>
      <c r="BCL17" s="136"/>
      <c r="BCM17" s="136"/>
      <c r="BCN17" s="136"/>
      <c r="BCO17" s="136"/>
      <c r="BCP17" s="136"/>
      <c r="BCQ17" s="136"/>
      <c r="BCR17" s="136"/>
      <c r="BCS17" s="136"/>
      <c r="BCT17" s="136"/>
      <c r="BCU17" s="136"/>
      <c r="BCV17" s="136"/>
      <c r="BCW17" s="136"/>
      <c r="BCX17" s="136"/>
      <c r="BCY17" s="136"/>
      <c r="BCZ17" s="136"/>
      <c r="BDA17" s="136"/>
      <c r="BDB17" s="136"/>
      <c r="BDC17" s="136"/>
      <c r="BDD17" s="136"/>
      <c r="BDE17" s="136"/>
      <c r="BDF17" s="136"/>
      <c r="BDG17" s="136"/>
      <c r="BDH17" s="136"/>
      <c r="BDI17" s="136"/>
      <c r="BDJ17" s="136"/>
      <c r="BDK17" s="136"/>
      <c r="BDL17" s="136"/>
      <c r="BDM17" s="136"/>
      <c r="BDN17" s="136"/>
      <c r="BDO17" s="136"/>
      <c r="BDP17" s="136"/>
      <c r="BDQ17" s="136"/>
      <c r="BDR17" s="136"/>
      <c r="BDS17" s="136"/>
      <c r="BDT17" s="136"/>
      <c r="BDU17" s="136"/>
      <c r="BDV17" s="136"/>
      <c r="BDW17" s="136"/>
      <c r="BDX17" s="136"/>
      <c r="BDY17" s="136"/>
      <c r="BDZ17" s="136"/>
      <c r="BEA17" s="136"/>
      <c r="BEB17" s="136"/>
      <c r="BEC17" s="136"/>
      <c r="BED17" s="136"/>
      <c r="BEE17" s="136"/>
      <c r="BEF17" s="136"/>
      <c r="BEG17" s="136"/>
      <c r="BEH17" s="136"/>
      <c r="BEI17" s="136"/>
      <c r="BEJ17" s="136"/>
      <c r="BEK17" s="136"/>
      <c r="BEL17" s="136"/>
      <c r="BEM17" s="136"/>
      <c r="BEN17" s="136"/>
      <c r="BEO17" s="136"/>
      <c r="BEP17" s="136"/>
      <c r="BEQ17" s="136"/>
      <c r="BER17" s="136"/>
      <c r="BES17" s="136"/>
      <c r="BET17" s="136"/>
      <c r="BEU17" s="136"/>
      <c r="BEV17" s="136"/>
      <c r="BEW17" s="136"/>
      <c r="BEX17" s="136"/>
      <c r="BEY17" s="136"/>
      <c r="BEZ17" s="136"/>
      <c r="BFA17" s="136"/>
      <c r="BFB17" s="136"/>
      <c r="BFC17" s="136"/>
      <c r="BFD17" s="136"/>
      <c r="BFE17" s="136"/>
      <c r="BFF17" s="136"/>
      <c r="BFG17" s="136"/>
      <c r="BFH17" s="136"/>
      <c r="BFI17" s="136"/>
      <c r="BFJ17" s="136"/>
      <c r="BFK17" s="136"/>
      <c r="BFL17" s="136"/>
      <c r="BFM17" s="136"/>
      <c r="BFN17" s="136"/>
      <c r="BFO17" s="136"/>
      <c r="BFP17" s="136"/>
      <c r="BFQ17" s="136"/>
      <c r="BFR17" s="136"/>
      <c r="BFS17" s="136"/>
      <c r="BFT17" s="136"/>
      <c r="BFU17" s="136"/>
      <c r="BFV17" s="136"/>
      <c r="BFW17" s="136"/>
      <c r="BFX17" s="136"/>
      <c r="BFY17" s="136"/>
      <c r="BFZ17" s="136"/>
      <c r="BGA17" s="136"/>
      <c r="BGB17" s="136"/>
      <c r="BGC17" s="136"/>
      <c r="BGD17" s="136"/>
      <c r="BGE17" s="136"/>
      <c r="BGF17" s="136"/>
      <c r="BGG17" s="136"/>
      <c r="BGH17" s="136"/>
      <c r="BGI17" s="136"/>
      <c r="BGJ17" s="136"/>
      <c r="BGK17" s="136"/>
      <c r="BGL17" s="136"/>
      <c r="BGM17" s="136"/>
      <c r="BGN17" s="136"/>
      <c r="BGO17" s="136"/>
      <c r="BGP17" s="136"/>
      <c r="BGQ17" s="136"/>
      <c r="BGR17" s="136"/>
      <c r="BGS17" s="136"/>
      <c r="BGT17" s="136"/>
      <c r="BGU17" s="136"/>
      <c r="BGV17" s="136"/>
      <c r="BGW17" s="136"/>
      <c r="BGX17" s="136"/>
      <c r="BGY17" s="136"/>
      <c r="BGZ17" s="136"/>
      <c r="BHA17" s="136"/>
      <c r="BHB17" s="136"/>
      <c r="BHC17" s="136"/>
      <c r="BHD17" s="136"/>
      <c r="BHE17" s="136"/>
      <c r="BHF17" s="136"/>
      <c r="BHG17" s="136"/>
      <c r="BHH17" s="136"/>
      <c r="BHI17" s="136"/>
      <c r="BHJ17" s="136"/>
      <c r="BHK17" s="136"/>
      <c r="BHL17" s="136"/>
      <c r="BHM17" s="136"/>
      <c r="BHN17" s="136"/>
      <c r="BHO17" s="136"/>
      <c r="BHP17" s="136"/>
      <c r="BHQ17" s="136"/>
      <c r="BHR17" s="136"/>
      <c r="BHS17" s="136"/>
      <c r="BHT17" s="136"/>
      <c r="BHU17" s="136"/>
      <c r="BHV17" s="136"/>
      <c r="BHW17" s="136"/>
      <c r="BHX17" s="136"/>
      <c r="BHY17" s="136"/>
      <c r="BHZ17" s="136"/>
      <c r="BIA17" s="136"/>
      <c r="BIB17" s="136"/>
      <c r="BIC17" s="136"/>
      <c r="BID17" s="136"/>
      <c r="BIE17" s="136"/>
      <c r="BIF17" s="136"/>
      <c r="BIG17" s="136"/>
      <c r="BIH17" s="136"/>
      <c r="BII17" s="136"/>
      <c r="BIJ17" s="136"/>
      <c r="BIK17" s="136"/>
      <c r="BIL17" s="136"/>
      <c r="BIM17" s="136"/>
      <c r="BIN17" s="136"/>
      <c r="BIO17" s="136"/>
      <c r="BIP17" s="136"/>
      <c r="BIQ17" s="136"/>
      <c r="BIR17" s="136"/>
      <c r="BIS17" s="136"/>
      <c r="BIT17" s="136"/>
      <c r="BIU17" s="136"/>
      <c r="BIV17" s="136"/>
      <c r="BIW17" s="136"/>
      <c r="BIX17" s="136"/>
      <c r="BIY17" s="136"/>
      <c r="BIZ17" s="136"/>
      <c r="BJA17" s="136"/>
      <c r="BJB17" s="136"/>
      <c r="BJC17" s="136"/>
      <c r="BJD17" s="136"/>
      <c r="BJE17" s="136"/>
      <c r="BJF17" s="136"/>
      <c r="BJG17" s="136"/>
      <c r="BJH17" s="136"/>
      <c r="BJI17" s="136"/>
      <c r="BJJ17" s="136"/>
      <c r="BJK17" s="136"/>
      <c r="BJL17" s="136"/>
      <c r="BJM17" s="136"/>
      <c r="BJN17" s="136"/>
      <c r="BJO17" s="136"/>
      <c r="BJP17" s="136"/>
      <c r="BJQ17" s="136"/>
      <c r="BJR17" s="136"/>
      <c r="BJS17" s="136"/>
      <c r="BJT17" s="136"/>
      <c r="BJU17" s="136"/>
      <c r="BJV17" s="136"/>
      <c r="BJW17" s="136"/>
      <c r="BJX17" s="136"/>
      <c r="BJY17" s="136"/>
      <c r="BJZ17" s="136"/>
      <c r="BKA17" s="136"/>
      <c r="BKB17" s="136"/>
      <c r="BKC17" s="136"/>
      <c r="BKD17" s="136"/>
      <c r="BKE17" s="136"/>
      <c r="BKF17" s="136"/>
      <c r="BKG17" s="136"/>
      <c r="BKH17" s="136"/>
      <c r="BKI17" s="136"/>
      <c r="BKJ17" s="136"/>
      <c r="BKK17" s="136"/>
      <c r="BKL17" s="136"/>
      <c r="BKM17" s="136"/>
      <c r="BKN17" s="136"/>
      <c r="BKO17" s="136"/>
      <c r="BKP17" s="136"/>
      <c r="BKQ17" s="136"/>
      <c r="BKR17" s="136"/>
      <c r="BKS17" s="136"/>
      <c r="BKT17" s="136"/>
      <c r="BKU17" s="136"/>
      <c r="BKV17" s="136"/>
      <c r="BKW17" s="136"/>
      <c r="BKX17" s="136"/>
      <c r="BKY17" s="136"/>
      <c r="BKZ17" s="136"/>
      <c r="BLA17" s="136"/>
      <c r="BLB17" s="136"/>
      <c r="BLC17" s="136"/>
      <c r="BLD17" s="136"/>
      <c r="BLE17" s="136"/>
      <c r="BLF17" s="136"/>
      <c r="BLG17" s="136"/>
      <c r="BLH17" s="136"/>
      <c r="BLI17" s="136"/>
      <c r="BLJ17" s="136"/>
      <c r="BLK17" s="136"/>
      <c r="BLL17" s="136"/>
      <c r="BLM17" s="136"/>
      <c r="BLN17" s="136"/>
      <c r="BLO17" s="136"/>
      <c r="BLP17" s="136"/>
      <c r="BLQ17" s="136"/>
      <c r="BLR17" s="136"/>
      <c r="BLS17" s="136"/>
      <c r="BLT17" s="136"/>
      <c r="BLU17" s="136"/>
      <c r="BLV17" s="136"/>
      <c r="BLW17" s="136"/>
      <c r="BLX17" s="136"/>
      <c r="BLY17" s="136"/>
      <c r="BLZ17" s="136"/>
      <c r="BMA17" s="136"/>
      <c r="BMB17" s="136"/>
      <c r="BMC17" s="136"/>
      <c r="BMD17" s="136"/>
      <c r="BME17" s="136"/>
      <c r="BMF17" s="136"/>
      <c r="BMG17" s="136"/>
      <c r="BMH17" s="136"/>
      <c r="BMI17" s="136"/>
      <c r="BMJ17" s="136"/>
      <c r="BMK17" s="136"/>
      <c r="BML17" s="136"/>
      <c r="BMM17" s="136"/>
      <c r="BMN17" s="136"/>
      <c r="BMO17" s="136"/>
      <c r="BMP17" s="136"/>
      <c r="BMQ17" s="136"/>
      <c r="BMR17" s="136"/>
      <c r="BMS17" s="136"/>
      <c r="BMT17" s="136"/>
      <c r="BMU17" s="136"/>
      <c r="BMV17" s="136"/>
      <c r="BMW17" s="136"/>
      <c r="BMX17" s="136"/>
      <c r="BMY17" s="136"/>
      <c r="BMZ17" s="136"/>
      <c r="BNA17" s="136"/>
      <c r="BNB17" s="136"/>
      <c r="BNC17" s="136"/>
      <c r="BND17" s="136"/>
      <c r="BNE17" s="136"/>
      <c r="BNF17" s="136"/>
      <c r="BNG17" s="136"/>
      <c r="BNH17" s="136"/>
      <c r="BNI17" s="136"/>
      <c r="BNJ17" s="136"/>
      <c r="BNK17" s="136"/>
      <c r="BNL17" s="136"/>
      <c r="BNM17" s="136"/>
      <c r="BNN17" s="136"/>
      <c r="BNO17" s="136"/>
      <c r="BNP17" s="136"/>
      <c r="BNQ17" s="136"/>
      <c r="BNR17" s="136"/>
      <c r="BNS17" s="136"/>
      <c r="BNT17" s="136"/>
      <c r="BNU17" s="136"/>
      <c r="BNV17" s="136"/>
      <c r="BNW17" s="136"/>
      <c r="BNX17" s="136"/>
      <c r="BNY17" s="136"/>
      <c r="BNZ17" s="136"/>
      <c r="BOA17" s="136"/>
      <c r="BOB17" s="136"/>
      <c r="BOC17" s="136"/>
      <c r="BOD17" s="136"/>
      <c r="BOE17" s="136"/>
      <c r="BOF17" s="136"/>
      <c r="BOG17" s="136"/>
      <c r="BOH17" s="136"/>
      <c r="BOI17" s="136"/>
      <c r="BOJ17" s="136"/>
      <c r="BOK17" s="136"/>
      <c r="BOL17" s="136"/>
      <c r="BOM17" s="136"/>
      <c r="BON17" s="136"/>
      <c r="BOO17" s="136"/>
      <c r="BOP17" s="136"/>
      <c r="BOQ17" s="136"/>
      <c r="BOR17" s="136"/>
      <c r="BOS17" s="136"/>
      <c r="BOT17" s="136"/>
      <c r="BOU17" s="136"/>
      <c r="BOV17" s="136"/>
      <c r="BOW17" s="136"/>
      <c r="BOX17" s="136"/>
      <c r="BOY17" s="136"/>
      <c r="BOZ17" s="136"/>
      <c r="BPA17" s="136"/>
      <c r="BPB17" s="136"/>
      <c r="BPC17" s="136"/>
      <c r="BPD17" s="136"/>
      <c r="BPE17" s="136"/>
      <c r="BPF17" s="136"/>
      <c r="BPG17" s="136"/>
      <c r="BPH17" s="136"/>
      <c r="BPI17" s="136"/>
      <c r="BPJ17" s="136"/>
      <c r="BPK17" s="136"/>
      <c r="BPL17" s="136"/>
      <c r="BPM17" s="136"/>
      <c r="BPN17" s="136"/>
      <c r="BPO17" s="136"/>
      <c r="BPP17" s="136"/>
      <c r="BPQ17" s="136"/>
      <c r="BPR17" s="136"/>
      <c r="BPS17" s="136"/>
      <c r="BPT17" s="136"/>
      <c r="BPU17" s="136"/>
      <c r="BPV17" s="136"/>
      <c r="BPW17" s="136"/>
      <c r="BPX17" s="136"/>
      <c r="BPY17" s="136"/>
      <c r="BPZ17" s="136"/>
      <c r="BQA17" s="136"/>
      <c r="BQB17" s="136"/>
      <c r="BQC17" s="136"/>
      <c r="BQD17" s="136"/>
      <c r="BQE17" s="136"/>
      <c r="BQF17" s="136"/>
      <c r="BQG17" s="136"/>
      <c r="BQH17" s="136"/>
      <c r="BQI17" s="136"/>
      <c r="BQJ17" s="136"/>
      <c r="BQK17" s="136"/>
      <c r="BQL17" s="136"/>
      <c r="BQM17" s="136"/>
      <c r="BQN17" s="136"/>
      <c r="BQO17" s="136"/>
      <c r="BQP17" s="136"/>
      <c r="BQQ17" s="136"/>
      <c r="BQR17" s="136"/>
      <c r="BQS17" s="136"/>
      <c r="BQT17" s="136"/>
      <c r="BQU17" s="136"/>
      <c r="BQV17" s="136"/>
      <c r="BQW17" s="136"/>
      <c r="BQX17" s="136"/>
      <c r="BQY17" s="136"/>
      <c r="BQZ17" s="136"/>
      <c r="BRA17" s="136"/>
      <c r="BRB17" s="136"/>
      <c r="BRC17" s="136"/>
      <c r="BRD17" s="136"/>
      <c r="BRE17" s="136"/>
      <c r="BRF17" s="136"/>
      <c r="BRG17" s="136"/>
      <c r="BRH17" s="136"/>
      <c r="BRI17" s="136"/>
      <c r="BRJ17" s="136"/>
      <c r="BRK17" s="136"/>
      <c r="BRL17" s="136"/>
      <c r="BRM17" s="136"/>
      <c r="BRN17" s="136"/>
      <c r="BRO17" s="136"/>
      <c r="BRP17" s="136"/>
      <c r="BRQ17" s="136"/>
      <c r="BRR17" s="136"/>
      <c r="BRS17" s="136"/>
      <c r="BRT17" s="136"/>
      <c r="BRU17" s="136"/>
      <c r="BRV17" s="136"/>
      <c r="BRW17" s="136"/>
      <c r="BRX17" s="136"/>
      <c r="BRY17" s="136"/>
      <c r="BRZ17" s="136"/>
      <c r="BSA17" s="136"/>
      <c r="BSB17" s="136"/>
      <c r="BSC17" s="136"/>
      <c r="BSD17" s="136"/>
      <c r="BSE17" s="136"/>
      <c r="BSF17" s="136"/>
      <c r="BSG17" s="136"/>
      <c r="BSH17" s="136"/>
      <c r="BSI17" s="136"/>
      <c r="BSJ17" s="136"/>
      <c r="BSK17" s="136"/>
      <c r="BSL17" s="136"/>
      <c r="BSM17" s="136"/>
      <c r="BSN17" s="136"/>
      <c r="BSO17" s="136"/>
      <c r="BSP17" s="136"/>
      <c r="BSQ17" s="136"/>
      <c r="BSR17" s="136"/>
      <c r="BSS17" s="136"/>
      <c r="BST17" s="136"/>
      <c r="BSU17" s="136"/>
      <c r="BSV17" s="136"/>
      <c r="BSW17" s="136"/>
      <c r="BSX17" s="136"/>
      <c r="BSY17" s="136"/>
      <c r="BSZ17" s="136"/>
      <c r="BTA17" s="136"/>
      <c r="BTB17" s="136"/>
      <c r="BTC17" s="136"/>
      <c r="BTD17" s="136"/>
      <c r="BTE17" s="136"/>
      <c r="BTF17" s="136"/>
      <c r="BTG17" s="136"/>
      <c r="BTH17" s="136"/>
      <c r="BTI17" s="136"/>
      <c r="BTJ17" s="136"/>
      <c r="BTK17" s="136"/>
      <c r="BTL17" s="136"/>
      <c r="BTM17" s="136"/>
      <c r="BTN17" s="136"/>
      <c r="BTO17" s="136"/>
      <c r="BTP17" s="136"/>
      <c r="BTQ17" s="136"/>
      <c r="BTR17" s="136"/>
      <c r="BTS17" s="136"/>
      <c r="BTT17" s="136"/>
      <c r="BTU17" s="136"/>
      <c r="BTV17" s="136"/>
      <c r="BTW17" s="136"/>
      <c r="BTX17" s="136"/>
      <c r="BTY17" s="136"/>
      <c r="BTZ17" s="136"/>
      <c r="BUA17" s="136"/>
      <c r="BUB17" s="136"/>
      <c r="BUC17" s="136"/>
      <c r="BUD17" s="136"/>
      <c r="BUE17" s="136"/>
      <c r="BUF17" s="136"/>
      <c r="BUG17" s="136"/>
      <c r="BUH17" s="136"/>
      <c r="BUI17" s="136"/>
      <c r="BUJ17" s="136"/>
      <c r="BUK17" s="136"/>
      <c r="BUL17" s="136"/>
      <c r="BUM17" s="136"/>
      <c r="BUN17" s="136"/>
      <c r="BUO17" s="136"/>
      <c r="BUP17" s="136"/>
      <c r="BUQ17" s="136"/>
      <c r="BUR17" s="136"/>
      <c r="BUS17" s="136"/>
      <c r="BUT17" s="136"/>
      <c r="BUU17" s="136"/>
      <c r="BUV17" s="136"/>
      <c r="BUW17" s="136"/>
      <c r="BUX17" s="136"/>
      <c r="BUY17" s="136"/>
      <c r="BUZ17" s="136"/>
      <c r="BVA17" s="136"/>
      <c r="BVB17" s="136"/>
      <c r="BVC17" s="136"/>
      <c r="BVD17" s="136"/>
      <c r="BVE17" s="136"/>
      <c r="BVF17" s="136"/>
      <c r="BVG17" s="136"/>
      <c r="BVH17" s="136"/>
      <c r="BVI17" s="136"/>
      <c r="BVJ17" s="136"/>
      <c r="BVK17" s="136"/>
      <c r="BVL17" s="136"/>
      <c r="BVM17" s="136"/>
      <c r="BVN17" s="136"/>
      <c r="BVO17" s="136"/>
      <c r="BVP17" s="136"/>
      <c r="BVQ17" s="136"/>
      <c r="BVR17" s="136"/>
      <c r="BVS17" s="136"/>
      <c r="BVT17" s="136"/>
      <c r="BVU17" s="136"/>
      <c r="BVV17" s="136"/>
      <c r="BVW17" s="136"/>
      <c r="BVX17" s="136"/>
      <c r="BVY17" s="136"/>
      <c r="BVZ17" s="136"/>
      <c r="BWA17" s="136"/>
      <c r="BWB17" s="136"/>
      <c r="BWC17" s="136"/>
      <c r="BWD17" s="136"/>
      <c r="BWE17" s="136"/>
      <c r="BWF17" s="136"/>
      <c r="BWG17" s="136"/>
      <c r="BWH17" s="136"/>
      <c r="BWI17" s="136"/>
      <c r="BWJ17" s="136"/>
      <c r="BWK17" s="136"/>
      <c r="BWL17" s="136"/>
      <c r="BWM17" s="136"/>
      <c r="BWN17" s="136"/>
      <c r="BWO17" s="136"/>
      <c r="BWP17" s="136"/>
      <c r="BWQ17" s="136"/>
      <c r="BWR17" s="136"/>
      <c r="BWS17" s="136"/>
      <c r="BWT17" s="136"/>
      <c r="BWU17" s="136"/>
      <c r="BWV17" s="136"/>
      <c r="BWW17" s="136"/>
      <c r="BWX17" s="136"/>
      <c r="BWY17" s="136"/>
      <c r="BWZ17" s="136"/>
      <c r="BXA17" s="136"/>
      <c r="BXB17" s="136"/>
      <c r="BXC17" s="136"/>
      <c r="BXD17" s="136"/>
      <c r="BXE17" s="136"/>
      <c r="BXF17" s="136"/>
      <c r="BXG17" s="136"/>
      <c r="BXH17" s="136"/>
      <c r="BXI17" s="136"/>
      <c r="BXJ17" s="136"/>
      <c r="BXK17" s="136"/>
      <c r="BXL17" s="136"/>
      <c r="BXM17" s="136"/>
      <c r="BXN17" s="136"/>
      <c r="BXO17" s="136"/>
      <c r="BXP17" s="136"/>
      <c r="BXQ17" s="136"/>
      <c r="BXR17" s="136"/>
      <c r="BXS17" s="136"/>
      <c r="BXT17" s="136"/>
      <c r="BXU17" s="136"/>
      <c r="BXV17" s="136"/>
      <c r="BXW17" s="136"/>
      <c r="BXX17" s="136"/>
      <c r="BXY17" s="136"/>
      <c r="BXZ17" s="136"/>
      <c r="BYA17" s="136"/>
      <c r="BYB17" s="136"/>
      <c r="BYC17" s="136"/>
      <c r="BYD17" s="136"/>
      <c r="BYE17" s="136"/>
      <c r="BYF17" s="136"/>
      <c r="BYG17" s="136"/>
      <c r="BYH17" s="136"/>
      <c r="BYI17" s="136"/>
      <c r="BYJ17" s="136"/>
      <c r="BYK17" s="136"/>
      <c r="BYL17" s="136"/>
      <c r="BYM17" s="136"/>
      <c r="BYN17" s="136"/>
      <c r="BYO17" s="136"/>
      <c r="BYP17" s="136"/>
      <c r="BYQ17" s="136"/>
      <c r="BYR17" s="136"/>
      <c r="BYS17" s="136"/>
      <c r="BYT17" s="136"/>
      <c r="BYU17" s="136"/>
      <c r="BYV17" s="136"/>
      <c r="BYW17" s="136"/>
      <c r="BYX17" s="136"/>
      <c r="BYY17" s="136"/>
      <c r="BYZ17" s="136"/>
      <c r="BZA17" s="136"/>
      <c r="BZB17" s="136"/>
      <c r="BZC17" s="136"/>
      <c r="BZD17" s="136"/>
      <c r="BZE17" s="136"/>
      <c r="BZF17" s="136"/>
      <c r="BZG17" s="136"/>
      <c r="BZH17" s="136"/>
      <c r="BZI17" s="136"/>
      <c r="BZJ17" s="136"/>
      <c r="BZK17" s="136"/>
      <c r="BZL17" s="136"/>
      <c r="BZM17" s="136"/>
      <c r="BZN17" s="136"/>
      <c r="BZO17" s="136"/>
      <c r="BZP17" s="136"/>
      <c r="BZQ17" s="136"/>
      <c r="BZR17" s="136"/>
      <c r="BZS17" s="136"/>
      <c r="BZT17" s="136"/>
      <c r="BZU17" s="136"/>
      <c r="BZV17" s="136"/>
      <c r="BZW17" s="136"/>
      <c r="BZX17" s="136"/>
      <c r="BZY17" s="136"/>
      <c r="BZZ17" s="136"/>
      <c r="CAA17" s="136"/>
      <c r="CAB17" s="136"/>
      <c r="CAC17" s="136"/>
      <c r="CAD17" s="136"/>
      <c r="CAE17" s="136"/>
      <c r="CAF17" s="136"/>
      <c r="CAG17" s="136"/>
      <c r="CAH17" s="136"/>
      <c r="CAI17" s="136"/>
      <c r="CAJ17" s="136"/>
      <c r="CAK17" s="136"/>
      <c r="CAL17" s="136"/>
      <c r="CAM17" s="136"/>
      <c r="CAN17" s="136"/>
      <c r="CAO17" s="136"/>
      <c r="CAP17" s="136"/>
      <c r="CAQ17" s="136"/>
      <c r="CAR17" s="136"/>
      <c r="CAS17" s="136"/>
      <c r="CAT17" s="136"/>
      <c r="CAU17" s="136"/>
      <c r="CAV17" s="136"/>
      <c r="CAW17" s="136"/>
      <c r="CAX17" s="136"/>
      <c r="CAY17" s="136"/>
      <c r="CAZ17" s="136"/>
      <c r="CBA17" s="136"/>
      <c r="CBB17" s="136"/>
      <c r="CBC17" s="136"/>
      <c r="CBD17" s="136"/>
      <c r="CBE17" s="136"/>
      <c r="CBF17" s="136"/>
      <c r="CBG17" s="136"/>
      <c r="CBH17" s="136"/>
      <c r="CBI17" s="136"/>
      <c r="CBJ17" s="136"/>
      <c r="CBK17" s="136"/>
      <c r="CBL17" s="136"/>
      <c r="CBM17" s="136"/>
      <c r="CBN17" s="136"/>
      <c r="CBO17" s="136"/>
      <c r="CBP17" s="136"/>
      <c r="CBQ17" s="136"/>
      <c r="CBR17" s="136"/>
      <c r="CBS17" s="136"/>
      <c r="CBT17" s="136"/>
      <c r="CBU17" s="136"/>
      <c r="CBV17" s="136"/>
      <c r="CBW17" s="136"/>
      <c r="CBX17" s="136"/>
      <c r="CBY17" s="136"/>
      <c r="CBZ17" s="136"/>
      <c r="CCA17" s="136"/>
      <c r="CCB17" s="136"/>
      <c r="CCC17" s="136"/>
      <c r="CCD17" s="136"/>
      <c r="CCE17" s="136"/>
      <c r="CCF17" s="136"/>
      <c r="CCG17" s="136"/>
      <c r="CCH17" s="136"/>
      <c r="CCI17" s="136"/>
      <c r="CCJ17" s="136"/>
      <c r="CCK17" s="136"/>
      <c r="CCL17" s="136"/>
      <c r="CCM17" s="136"/>
      <c r="CCN17" s="136"/>
      <c r="CCO17" s="136"/>
      <c r="CCP17" s="136"/>
      <c r="CCQ17" s="136"/>
      <c r="CCR17" s="136"/>
      <c r="CCS17" s="136"/>
      <c r="CCT17" s="136"/>
      <c r="CCU17" s="136"/>
      <c r="CCV17" s="136"/>
      <c r="CCW17" s="136"/>
      <c r="CCX17" s="136"/>
      <c r="CCY17" s="136"/>
      <c r="CCZ17" s="136"/>
      <c r="CDA17" s="136"/>
      <c r="CDB17" s="136"/>
      <c r="CDC17" s="136"/>
      <c r="CDD17" s="136"/>
      <c r="CDE17" s="136"/>
      <c r="CDF17" s="136"/>
      <c r="CDG17" s="136"/>
      <c r="CDH17" s="136"/>
      <c r="CDI17" s="136"/>
      <c r="CDJ17" s="136"/>
      <c r="CDK17" s="136"/>
      <c r="CDL17" s="136"/>
      <c r="CDM17" s="136"/>
      <c r="CDN17" s="136"/>
      <c r="CDO17" s="136"/>
      <c r="CDP17" s="136"/>
      <c r="CDQ17" s="136"/>
      <c r="CDR17" s="136"/>
      <c r="CDS17" s="136"/>
      <c r="CDT17" s="136"/>
      <c r="CDU17" s="136"/>
      <c r="CDV17" s="136"/>
      <c r="CDW17" s="136"/>
      <c r="CDX17" s="136"/>
      <c r="CDY17" s="136"/>
      <c r="CDZ17" s="136"/>
      <c r="CEA17" s="136"/>
      <c r="CEB17" s="136"/>
      <c r="CEC17" s="136"/>
      <c r="CED17" s="136"/>
      <c r="CEE17" s="136"/>
      <c r="CEF17" s="136"/>
      <c r="CEG17" s="136"/>
      <c r="CEH17" s="136"/>
      <c r="CEI17" s="136"/>
      <c r="CEJ17" s="136"/>
      <c r="CEK17" s="136"/>
      <c r="CEL17" s="136"/>
      <c r="CEM17" s="136"/>
      <c r="CEN17" s="136"/>
      <c r="CEO17" s="136"/>
      <c r="CEP17" s="136"/>
      <c r="CEQ17" s="136"/>
      <c r="CER17" s="136"/>
      <c r="CES17" s="136"/>
      <c r="CET17" s="136"/>
      <c r="CEU17" s="136"/>
      <c r="CEV17" s="136"/>
      <c r="CEW17" s="136"/>
      <c r="CEX17" s="136"/>
      <c r="CEY17" s="136"/>
      <c r="CEZ17" s="136"/>
      <c r="CFA17" s="136"/>
      <c r="CFB17" s="136"/>
      <c r="CFC17" s="136"/>
      <c r="CFD17" s="136"/>
      <c r="CFE17" s="136"/>
      <c r="CFF17" s="136"/>
      <c r="CFG17" s="136"/>
      <c r="CFH17" s="136"/>
      <c r="CFI17" s="136"/>
      <c r="CFJ17" s="136"/>
      <c r="CFK17" s="136"/>
      <c r="CFL17" s="136"/>
      <c r="CFM17" s="136"/>
      <c r="CFN17" s="136"/>
      <c r="CFO17" s="136"/>
      <c r="CFP17" s="136"/>
      <c r="CFQ17" s="136"/>
      <c r="CFR17" s="136"/>
      <c r="CFS17" s="136"/>
      <c r="CFT17" s="136"/>
      <c r="CFU17" s="136"/>
      <c r="CFV17" s="136"/>
      <c r="CFW17" s="136"/>
      <c r="CFX17" s="136"/>
      <c r="CFY17" s="136"/>
      <c r="CFZ17" s="136"/>
      <c r="CGA17" s="136"/>
      <c r="CGB17" s="136"/>
      <c r="CGC17" s="136"/>
      <c r="CGD17" s="136"/>
      <c r="CGE17" s="136"/>
      <c r="CGF17" s="136"/>
      <c r="CGG17" s="136"/>
      <c r="CGH17" s="136"/>
      <c r="CGI17" s="136"/>
      <c r="CGJ17" s="136"/>
      <c r="CGK17" s="136"/>
      <c r="CGL17" s="136"/>
      <c r="CGM17" s="136"/>
      <c r="CGN17" s="136"/>
      <c r="CGO17" s="136"/>
      <c r="CGP17" s="136"/>
      <c r="CGQ17" s="136"/>
      <c r="CGR17" s="136"/>
      <c r="CGS17" s="136"/>
      <c r="CGT17" s="136"/>
      <c r="CGU17" s="136"/>
      <c r="CGV17" s="136"/>
      <c r="CGW17" s="136"/>
      <c r="CGX17" s="136"/>
      <c r="CGY17" s="136"/>
      <c r="CGZ17" s="136"/>
      <c r="CHA17" s="136"/>
      <c r="CHB17" s="136"/>
      <c r="CHC17" s="136"/>
      <c r="CHD17" s="136"/>
      <c r="CHE17" s="136"/>
      <c r="CHF17" s="136"/>
      <c r="CHG17" s="136"/>
      <c r="CHH17" s="136"/>
      <c r="CHI17" s="136"/>
      <c r="CHJ17" s="136"/>
      <c r="CHK17" s="136"/>
      <c r="CHL17" s="136"/>
      <c r="CHM17" s="136"/>
      <c r="CHN17" s="136"/>
      <c r="CHO17" s="136"/>
      <c r="CHP17" s="136"/>
      <c r="CHQ17" s="136"/>
      <c r="CHR17" s="136"/>
      <c r="CHS17" s="136"/>
      <c r="CHT17" s="136"/>
      <c r="CHU17" s="136"/>
      <c r="CHV17" s="136"/>
      <c r="CHW17" s="136"/>
      <c r="CHX17" s="136"/>
      <c r="CHY17" s="136"/>
      <c r="CHZ17" s="136"/>
      <c r="CIA17" s="136"/>
      <c r="CIB17" s="136"/>
      <c r="CIC17" s="136"/>
      <c r="CID17" s="136"/>
      <c r="CIE17" s="136"/>
      <c r="CIF17" s="136"/>
      <c r="CIG17" s="136"/>
      <c r="CIH17" s="136"/>
      <c r="CII17" s="136"/>
      <c r="CIJ17" s="136"/>
      <c r="CIK17" s="136"/>
      <c r="CIL17" s="136"/>
      <c r="CIM17" s="136"/>
      <c r="CIN17" s="136"/>
      <c r="CIO17" s="136"/>
      <c r="CIP17" s="136"/>
      <c r="CIQ17" s="136"/>
      <c r="CIR17" s="136"/>
      <c r="CIS17" s="136"/>
      <c r="CIT17" s="136"/>
      <c r="CIU17" s="136"/>
      <c r="CIV17" s="136"/>
      <c r="CIW17" s="136"/>
      <c r="CIX17" s="136"/>
      <c r="CIY17" s="136"/>
      <c r="CIZ17" s="136"/>
      <c r="CJA17" s="136"/>
      <c r="CJB17" s="136"/>
      <c r="CJC17" s="136"/>
      <c r="CJD17" s="136"/>
      <c r="CJE17" s="136"/>
      <c r="CJF17" s="136"/>
      <c r="CJG17" s="136"/>
      <c r="CJH17" s="136"/>
      <c r="CJI17" s="136"/>
      <c r="CJJ17" s="136"/>
      <c r="CJK17" s="136"/>
      <c r="CJL17" s="136"/>
      <c r="CJM17" s="136"/>
      <c r="CJN17" s="136"/>
      <c r="CJO17" s="136"/>
      <c r="CJP17" s="136"/>
      <c r="CJQ17" s="136"/>
      <c r="CJR17" s="136"/>
      <c r="CJS17" s="136"/>
      <c r="CJT17" s="136"/>
      <c r="CJU17" s="136"/>
      <c r="CJV17" s="136"/>
      <c r="CJW17" s="136"/>
      <c r="CJX17" s="136"/>
      <c r="CJY17" s="136"/>
      <c r="CJZ17" s="136"/>
      <c r="CKA17" s="136"/>
      <c r="CKB17" s="136"/>
      <c r="CKC17" s="136"/>
      <c r="CKD17" s="136"/>
      <c r="CKE17" s="136"/>
      <c r="CKF17" s="136"/>
      <c r="CKG17" s="136"/>
      <c r="CKH17" s="136"/>
      <c r="CKI17" s="136"/>
      <c r="CKJ17" s="136"/>
      <c r="CKK17" s="136"/>
      <c r="CKL17" s="136"/>
      <c r="CKM17" s="136"/>
      <c r="CKN17" s="136"/>
      <c r="CKO17" s="136"/>
      <c r="CKP17" s="136"/>
      <c r="CKQ17" s="136"/>
      <c r="CKR17" s="136"/>
      <c r="CKS17" s="136"/>
      <c r="CKT17" s="136"/>
      <c r="CKU17" s="136"/>
      <c r="CKV17" s="136"/>
      <c r="CKW17" s="136"/>
      <c r="CKX17" s="136"/>
      <c r="CKY17" s="136"/>
      <c r="CKZ17" s="136"/>
      <c r="CLA17" s="136"/>
      <c r="CLB17" s="136"/>
      <c r="CLC17" s="136"/>
      <c r="CLD17" s="136"/>
      <c r="CLE17" s="136"/>
      <c r="CLF17" s="136"/>
      <c r="CLG17" s="136"/>
      <c r="CLH17" s="136"/>
      <c r="CLI17" s="136"/>
      <c r="CLJ17" s="136"/>
      <c r="CLK17" s="136"/>
      <c r="CLL17" s="136"/>
      <c r="CLM17" s="136"/>
      <c r="CLN17" s="136"/>
      <c r="CLO17" s="136"/>
      <c r="CLP17" s="136"/>
      <c r="CLQ17" s="136"/>
      <c r="CLR17" s="136"/>
      <c r="CLS17" s="136"/>
      <c r="CLT17" s="136"/>
      <c r="CLU17" s="136"/>
      <c r="CLV17" s="136"/>
      <c r="CLW17" s="136"/>
      <c r="CLX17" s="136"/>
      <c r="CLY17" s="136"/>
      <c r="CLZ17" s="136"/>
      <c r="CMA17" s="136"/>
      <c r="CMB17" s="136"/>
      <c r="CMC17" s="136"/>
      <c r="CMD17" s="136"/>
      <c r="CME17" s="136"/>
      <c r="CMF17" s="136"/>
      <c r="CMG17" s="136"/>
      <c r="CMH17" s="136"/>
      <c r="CMI17" s="136"/>
      <c r="CMJ17" s="136"/>
      <c r="CMK17" s="136"/>
      <c r="CML17" s="136"/>
      <c r="CMM17" s="136"/>
      <c r="CMN17" s="136"/>
      <c r="CMO17" s="136"/>
      <c r="CMP17" s="136"/>
      <c r="CMQ17" s="136"/>
      <c r="CMR17" s="136"/>
      <c r="CMS17" s="136"/>
      <c r="CMT17" s="136"/>
      <c r="CMU17" s="136"/>
      <c r="CMV17" s="136"/>
      <c r="CMW17" s="136"/>
      <c r="CMX17" s="136"/>
      <c r="CMY17" s="136"/>
      <c r="CMZ17" s="136"/>
      <c r="CNA17" s="136"/>
      <c r="CNB17" s="136"/>
      <c r="CNC17" s="136"/>
      <c r="CND17" s="136"/>
      <c r="CNE17" s="136"/>
      <c r="CNF17" s="136"/>
      <c r="CNG17" s="136"/>
      <c r="CNH17" s="136"/>
      <c r="CNI17" s="136"/>
      <c r="CNJ17" s="136"/>
      <c r="CNK17" s="136"/>
      <c r="CNL17" s="136"/>
      <c r="CNM17" s="136"/>
      <c r="CNN17" s="136"/>
      <c r="CNO17" s="136"/>
      <c r="CNP17" s="136"/>
      <c r="CNQ17" s="136"/>
      <c r="CNR17" s="136"/>
      <c r="CNS17" s="136"/>
      <c r="CNT17" s="136"/>
      <c r="CNU17" s="136"/>
      <c r="CNV17" s="136"/>
      <c r="CNW17" s="136"/>
      <c r="CNX17" s="136"/>
      <c r="CNY17" s="136"/>
      <c r="CNZ17" s="136"/>
      <c r="COA17" s="136"/>
      <c r="COB17" s="136"/>
      <c r="COC17" s="136"/>
      <c r="COD17" s="136"/>
      <c r="COE17" s="136"/>
      <c r="COF17" s="136"/>
      <c r="COG17" s="136"/>
      <c r="COH17" s="136"/>
      <c r="COI17" s="136"/>
      <c r="COJ17" s="136"/>
      <c r="COK17" s="136"/>
      <c r="COL17" s="136"/>
      <c r="COM17" s="136"/>
      <c r="CON17" s="136"/>
      <c r="COO17" s="136"/>
      <c r="COP17" s="136"/>
      <c r="COQ17" s="136"/>
      <c r="COR17" s="136"/>
      <c r="COS17" s="136"/>
      <c r="COT17" s="136"/>
      <c r="COU17" s="136"/>
      <c r="COV17" s="136"/>
      <c r="COW17" s="136"/>
      <c r="COX17" s="136"/>
      <c r="COY17" s="136"/>
      <c r="COZ17" s="136"/>
      <c r="CPA17" s="136"/>
      <c r="CPB17" s="136"/>
      <c r="CPC17" s="136"/>
      <c r="CPD17" s="136"/>
      <c r="CPE17" s="136"/>
      <c r="CPF17" s="136"/>
      <c r="CPG17" s="136"/>
      <c r="CPH17" s="136"/>
      <c r="CPI17" s="136"/>
      <c r="CPJ17" s="136"/>
      <c r="CPK17" s="136"/>
      <c r="CPL17" s="136"/>
      <c r="CPM17" s="136"/>
      <c r="CPN17" s="136"/>
      <c r="CPO17" s="136"/>
      <c r="CPP17" s="136"/>
      <c r="CPQ17" s="136"/>
      <c r="CPR17" s="136"/>
      <c r="CPS17" s="136"/>
      <c r="CPT17" s="136"/>
      <c r="CPU17" s="136"/>
      <c r="CPV17" s="136"/>
      <c r="CPW17" s="136"/>
      <c r="CPX17" s="136"/>
      <c r="CPY17" s="136"/>
      <c r="CPZ17" s="136"/>
      <c r="CQA17" s="136"/>
      <c r="CQB17" s="136"/>
      <c r="CQC17" s="136"/>
      <c r="CQD17" s="136"/>
      <c r="CQE17" s="136"/>
      <c r="CQF17" s="136"/>
      <c r="CQG17" s="136"/>
      <c r="CQH17" s="136"/>
      <c r="CQI17" s="136"/>
      <c r="CQJ17" s="136"/>
      <c r="CQK17" s="136"/>
      <c r="CQL17" s="136"/>
      <c r="CQM17" s="136"/>
      <c r="CQN17" s="136"/>
      <c r="CQO17" s="136"/>
      <c r="CQP17" s="136"/>
      <c r="CQQ17" s="136"/>
      <c r="CQR17" s="136"/>
      <c r="CQS17" s="136"/>
      <c r="CQT17" s="136"/>
      <c r="CQU17" s="136"/>
      <c r="CQV17" s="136"/>
      <c r="CQW17" s="136"/>
      <c r="CQX17" s="136"/>
      <c r="CQY17" s="136"/>
      <c r="CQZ17" s="136"/>
      <c r="CRA17" s="136"/>
      <c r="CRB17" s="136"/>
      <c r="CRC17" s="136"/>
      <c r="CRD17" s="136"/>
      <c r="CRE17" s="136"/>
      <c r="CRF17" s="136"/>
      <c r="CRG17" s="136"/>
      <c r="CRH17" s="136"/>
      <c r="CRI17" s="136"/>
      <c r="CRJ17" s="136"/>
      <c r="CRK17" s="136"/>
      <c r="CRL17" s="136"/>
      <c r="CRM17" s="136"/>
      <c r="CRN17" s="136"/>
      <c r="CRO17" s="136"/>
      <c r="CRP17" s="136"/>
      <c r="CRQ17" s="136"/>
      <c r="CRR17" s="136"/>
      <c r="CRS17" s="136"/>
      <c r="CRT17" s="136"/>
      <c r="CRU17" s="136"/>
      <c r="CRV17" s="136"/>
      <c r="CRW17" s="136"/>
      <c r="CRX17" s="136"/>
      <c r="CRY17" s="136"/>
      <c r="CRZ17" s="136"/>
      <c r="CSA17" s="136"/>
      <c r="CSB17" s="136"/>
      <c r="CSC17" s="136"/>
      <c r="CSD17" s="136"/>
      <c r="CSE17" s="136"/>
      <c r="CSF17" s="136"/>
      <c r="CSG17" s="136"/>
      <c r="CSH17" s="136"/>
      <c r="CSI17" s="136"/>
      <c r="CSJ17" s="136"/>
      <c r="CSK17" s="136"/>
      <c r="CSL17" s="136"/>
      <c r="CSM17" s="136"/>
      <c r="CSN17" s="136"/>
      <c r="CSO17" s="136"/>
      <c r="CSP17" s="136"/>
      <c r="CSQ17" s="136"/>
      <c r="CSR17" s="136"/>
      <c r="CSS17" s="136"/>
      <c r="CST17" s="136"/>
      <c r="CSU17" s="136"/>
      <c r="CSV17" s="136"/>
      <c r="CSW17" s="136"/>
      <c r="CSX17" s="136"/>
      <c r="CSY17" s="136"/>
      <c r="CSZ17" s="136"/>
      <c r="CTA17" s="136"/>
      <c r="CTB17" s="136"/>
      <c r="CTC17" s="136"/>
      <c r="CTD17" s="136"/>
      <c r="CTE17" s="136"/>
      <c r="CTF17" s="136"/>
      <c r="CTG17" s="136"/>
      <c r="CTH17" s="136"/>
      <c r="CTI17" s="136"/>
      <c r="CTJ17" s="136"/>
      <c r="CTK17" s="136"/>
      <c r="CTL17" s="136"/>
      <c r="CTM17" s="136"/>
      <c r="CTN17" s="136"/>
      <c r="CTO17" s="136"/>
      <c r="CTP17" s="136"/>
      <c r="CTQ17" s="136"/>
      <c r="CTR17" s="136"/>
      <c r="CTS17" s="136"/>
      <c r="CTT17" s="136"/>
      <c r="CTU17" s="136"/>
      <c r="CTV17" s="136"/>
      <c r="CTW17" s="136"/>
      <c r="CTX17" s="136"/>
      <c r="CTY17" s="136"/>
      <c r="CTZ17" s="136"/>
      <c r="CUA17" s="136"/>
      <c r="CUB17" s="136"/>
      <c r="CUC17" s="136"/>
      <c r="CUD17" s="136"/>
      <c r="CUE17" s="136"/>
      <c r="CUF17" s="136"/>
      <c r="CUG17" s="136"/>
      <c r="CUH17" s="136"/>
      <c r="CUI17" s="136"/>
      <c r="CUJ17" s="136"/>
      <c r="CUK17" s="136"/>
      <c r="CUL17" s="136"/>
      <c r="CUM17" s="136"/>
      <c r="CUN17" s="136"/>
      <c r="CUO17" s="136"/>
      <c r="CUP17" s="136"/>
      <c r="CUQ17" s="136"/>
      <c r="CUR17" s="136"/>
      <c r="CUS17" s="136"/>
      <c r="CUT17" s="136"/>
      <c r="CUU17" s="136"/>
      <c r="CUV17" s="136"/>
      <c r="CUW17" s="136"/>
      <c r="CUX17" s="136"/>
      <c r="CUY17" s="136"/>
      <c r="CUZ17" s="136"/>
      <c r="CVA17" s="136"/>
      <c r="CVB17" s="136"/>
      <c r="CVC17" s="136"/>
      <c r="CVD17" s="136"/>
      <c r="CVE17" s="136"/>
      <c r="CVF17" s="136"/>
      <c r="CVG17" s="136"/>
      <c r="CVH17" s="136"/>
      <c r="CVI17" s="136"/>
      <c r="CVJ17" s="136"/>
      <c r="CVK17" s="136"/>
      <c r="CVL17" s="136"/>
      <c r="CVM17" s="136"/>
      <c r="CVN17" s="136"/>
      <c r="CVO17" s="136"/>
      <c r="CVP17" s="136"/>
      <c r="CVQ17" s="136"/>
      <c r="CVR17" s="136"/>
      <c r="CVS17" s="136"/>
      <c r="CVT17" s="136"/>
      <c r="CVU17" s="136"/>
      <c r="CVV17" s="136"/>
      <c r="CVW17" s="136"/>
      <c r="CVX17" s="136"/>
      <c r="CVY17" s="136"/>
      <c r="CVZ17" s="136"/>
      <c r="CWA17" s="136"/>
      <c r="CWB17" s="136"/>
      <c r="CWC17" s="136"/>
      <c r="CWD17" s="136"/>
      <c r="CWE17" s="136"/>
      <c r="CWF17" s="136"/>
      <c r="CWG17" s="136"/>
      <c r="CWH17" s="136"/>
      <c r="CWI17" s="136"/>
      <c r="CWJ17" s="136"/>
      <c r="CWK17" s="136"/>
      <c r="CWL17" s="136"/>
      <c r="CWM17" s="136"/>
      <c r="CWN17" s="136"/>
      <c r="CWO17" s="136"/>
      <c r="CWP17" s="136"/>
      <c r="CWQ17" s="136"/>
      <c r="CWR17" s="136"/>
      <c r="CWS17" s="136"/>
      <c r="CWT17" s="136"/>
      <c r="CWU17" s="136"/>
      <c r="CWV17" s="136"/>
      <c r="CWW17" s="136"/>
      <c r="CWX17" s="136"/>
      <c r="CWY17" s="136"/>
      <c r="CWZ17" s="136"/>
      <c r="CXA17" s="136"/>
      <c r="CXB17" s="136"/>
      <c r="CXC17" s="136"/>
      <c r="CXD17" s="136"/>
      <c r="CXE17" s="136"/>
      <c r="CXF17" s="136"/>
      <c r="CXG17" s="136"/>
      <c r="CXH17" s="136"/>
      <c r="CXI17" s="136"/>
      <c r="CXJ17" s="136"/>
      <c r="CXK17" s="136"/>
      <c r="CXL17" s="136"/>
      <c r="CXM17" s="136"/>
      <c r="CXN17" s="136"/>
      <c r="CXO17" s="136"/>
      <c r="CXP17" s="136"/>
      <c r="CXQ17" s="136"/>
      <c r="CXR17" s="136"/>
      <c r="CXS17" s="136"/>
      <c r="CXT17" s="136"/>
      <c r="CXU17" s="136"/>
      <c r="CXV17" s="136"/>
      <c r="CXW17" s="136"/>
      <c r="CXX17" s="136"/>
      <c r="CXY17" s="136"/>
      <c r="CXZ17" s="136"/>
      <c r="CYA17" s="136"/>
      <c r="CYB17" s="136"/>
      <c r="CYC17" s="136"/>
      <c r="CYD17" s="136"/>
      <c r="CYE17" s="136"/>
      <c r="CYF17" s="136"/>
      <c r="CYG17" s="136"/>
      <c r="CYH17" s="136"/>
      <c r="CYI17" s="136"/>
      <c r="CYJ17" s="136"/>
      <c r="CYK17" s="136"/>
      <c r="CYL17" s="136"/>
      <c r="CYM17" s="136"/>
      <c r="CYN17" s="136"/>
      <c r="CYO17" s="136"/>
      <c r="CYP17" s="136"/>
      <c r="CYQ17" s="136"/>
      <c r="CYR17" s="136"/>
      <c r="CYS17" s="136"/>
      <c r="CYT17" s="136"/>
      <c r="CYU17" s="136"/>
      <c r="CYV17" s="136"/>
      <c r="CYW17" s="136"/>
      <c r="CYX17" s="136"/>
      <c r="CYY17" s="136"/>
      <c r="CYZ17" s="136"/>
      <c r="CZA17" s="136"/>
      <c r="CZB17" s="136"/>
      <c r="CZC17" s="136"/>
      <c r="CZD17" s="136"/>
      <c r="CZE17" s="136"/>
      <c r="CZF17" s="136"/>
      <c r="CZG17" s="136"/>
      <c r="CZH17" s="136"/>
      <c r="CZI17" s="136"/>
      <c r="CZJ17" s="136"/>
      <c r="CZK17" s="136"/>
      <c r="CZL17" s="136"/>
      <c r="CZM17" s="136"/>
      <c r="CZN17" s="136"/>
      <c r="CZO17" s="136"/>
      <c r="CZP17" s="136"/>
      <c r="CZQ17" s="136"/>
      <c r="CZR17" s="136"/>
      <c r="CZS17" s="136"/>
      <c r="CZT17" s="136"/>
      <c r="CZU17" s="136"/>
      <c r="CZV17" s="136"/>
      <c r="CZW17" s="136"/>
      <c r="CZX17" s="136"/>
      <c r="CZY17" s="136"/>
      <c r="CZZ17" s="136"/>
      <c r="DAA17" s="136"/>
      <c r="DAB17" s="136"/>
      <c r="DAC17" s="136"/>
      <c r="DAD17" s="136"/>
      <c r="DAE17" s="136"/>
      <c r="DAF17" s="136"/>
      <c r="DAG17" s="136"/>
      <c r="DAH17" s="136"/>
      <c r="DAI17" s="136"/>
      <c r="DAJ17" s="136"/>
      <c r="DAK17" s="136"/>
      <c r="DAL17" s="136"/>
      <c r="DAM17" s="136"/>
      <c r="DAN17" s="136"/>
      <c r="DAO17" s="136"/>
      <c r="DAP17" s="136"/>
      <c r="DAQ17" s="136"/>
      <c r="DAR17" s="136"/>
      <c r="DAS17" s="136"/>
      <c r="DAT17" s="136"/>
      <c r="DAU17" s="136"/>
      <c r="DAV17" s="136"/>
      <c r="DAW17" s="136"/>
      <c r="DAX17" s="136"/>
      <c r="DAY17" s="136"/>
      <c r="DAZ17" s="136"/>
      <c r="DBA17" s="136"/>
      <c r="DBB17" s="136"/>
      <c r="DBC17" s="136"/>
      <c r="DBD17" s="136"/>
      <c r="DBE17" s="136"/>
      <c r="DBF17" s="136"/>
      <c r="DBG17" s="136"/>
      <c r="DBH17" s="136"/>
      <c r="DBI17" s="136"/>
      <c r="DBJ17" s="136"/>
      <c r="DBK17" s="136"/>
      <c r="DBL17" s="136"/>
      <c r="DBM17" s="136"/>
      <c r="DBN17" s="136"/>
      <c r="DBO17" s="136"/>
      <c r="DBP17" s="136"/>
      <c r="DBQ17" s="136"/>
      <c r="DBR17" s="136"/>
      <c r="DBS17" s="136"/>
      <c r="DBT17" s="136"/>
      <c r="DBU17" s="136"/>
      <c r="DBV17" s="136"/>
      <c r="DBW17" s="136"/>
      <c r="DBX17" s="136"/>
      <c r="DBY17" s="136"/>
      <c r="DBZ17" s="136"/>
      <c r="DCA17" s="136"/>
      <c r="DCB17" s="136"/>
      <c r="DCC17" s="136"/>
      <c r="DCD17" s="136"/>
      <c r="DCE17" s="136"/>
      <c r="DCF17" s="136"/>
      <c r="DCG17" s="136"/>
      <c r="DCH17" s="136"/>
      <c r="DCI17" s="136"/>
      <c r="DCJ17" s="136"/>
      <c r="DCK17" s="136"/>
      <c r="DCL17" s="136"/>
      <c r="DCM17" s="136"/>
      <c r="DCN17" s="136"/>
      <c r="DCO17" s="136"/>
      <c r="DCP17" s="136"/>
      <c r="DCQ17" s="136"/>
      <c r="DCR17" s="136"/>
      <c r="DCS17" s="136"/>
      <c r="DCT17" s="136"/>
      <c r="DCU17" s="136"/>
      <c r="DCV17" s="136"/>
      <c r="DCW17" s="136"/>
      <c r="DCX17" s="136"/>
      <c r="DCY17" s="136"/>
      <c r="DCZ17" s="136"/>
      <c r="DDA17" s="136"/>
      <c r="DDB17" s="136"/>
      <c r="DDC17" s="136"/>
      <c r="DDD17" s="136"/>
      <c r="DDE17" s="136"/>
      <c r="DDF17" s="136"/>
      <c r="DDG17" s="136"/>
      <c r="DDH17" s="136"/>
      <c r="DDI17" s="136"/>
      <c r="DDJ17" s="136"/>
      <c r="DDK17" s="136"/>
      <c r="DDL17" s="136"/>
      <c r="DDM17" s="136"/>
      <c r="DDN17" s="136"/>
      <c r="DDO17" s="136"/>
      <c r="DDP17" s="136"/>
      <c r="DDQ17" s="136"/>
      <c r="DDR17" s="136"/>
      <c r="DDS17" s="136"/>
      <c r="DDT17" s="136"/>
      <c r="DDU17" s="136"/>
      <c r="DDV17" s="136"/>
      <c r="DDW17" s="136"/>
      <c r="DDX17" s="136"/>
      <c r="DDY17" s="136"/>
      <c r="DDZ17" s="136"/>
      <c r="DEA17" s="136"/>
      <c r="DEB17" s="136"/>
      <c r="DEC17" s="136"/>
      <c r="DED17" s="136"/>
      <c r="DEE17" s="136"/>
      <c r="DEF17" s="136"/>
      <c r="DEG17" s="136"/>
      <c r="DEH17" s="136"/>
      <c r="DEI17" s="136"/>
      <c r="DEJ17" s="136"/>
      <c r="DEK17" s="136"/>
      <c r="DEL17" s="136"/>
      <c r="DEM17" s="136"/>
      <c r="DEN17" s="136"/>
      <c r="DEO17" s="136"/>
      <c r="DEP17" s="136"/>
      <c r="DEQ17" s="136"/>
      <c r="DER17" s="136"/>
      <c r="DES17" s="136"/>
      <c r="DET17" s="136"/>
      <c r="DEU17" s="136"/>
      <c r="DEV17" s="136"/>
      <c r="DEW17" s="136"/>
      <c r="DEX17" s="136"/>
      <c r="DEY17" s="136"/>
      <c r="DEZ17" s="136"/>
      <c r="DFA17" s="136"/>
      <c r="DFB17" s="136"/>
      <c r="DFC17" s="136"/>
      <c r="DFD17" s="136"/>
      <c r="DFE17" s="136"/>
      <c r="DFF17" s="136"/>
      <c r="DFG17" s="136"/>
      <c r="DFH17" s="136"/>
      <c r="DFI17" s="136"/>
      <c r="DFJ17" s="136"/>
      <c r="DFK17" s="136"/>
      <c r="DFL17" s="136"/>
      <c r="DFM17" s="136"/>
      <c r="DFN17" s="136"/>
      <c r="DFO17" s="136"/>
      <c r="DFP17" s="136"/>
      <c r="DFQ17" s="136"/>
      <c r="DFR17" s="136"/>
      <c r="DFS17" s="136"/>
      <c r="DFT17" s="136"/>
      <c r="DFU17" s="136"/>
      <c r="DFV17" s="136"/>
      <c r="DFW17" s="136"/>
      <c r="DFX17" s="136"/>
      <c r="DFY17" s="136"/>
      <c r="DFZ17" s="136"/>
      <c r="DGA17" s="136"/>
      <c r="DGB17" s="136"/>
      <c r="DGC17" s="136"/>
      <c r="DGD17" s="136"/>
      <c r="DGE17" s="136"/>
      <c r="DGF17" s="136"/>
      <c r="DGG17" s="136"/>
      <c r="DGH17" s="136"/>
      <c r="DGI17" s="136"/>
      <c r="DGJ17" s="136"/>
      <c r="DGK17" s="136"/>
      <c r="DGL17" s="136"/>
      <c r="DGM17" s="136"/>
      <c r="DGN17" s="136"/>
      <c r="DGO17" s="136"/>
      <c r="DGP17" s="136"/>
      <c r="DGQ17" s="136"/>
      <c r="DGR17" s="136"/>
      <c r="DGS17" s="136"/>
      <c r="DGT17" s="136"/>
      <c r="DGU17" s="136"/>
      <c r="DGV17" s="136"/>
      <c r="DGW17" s="136"/>
      <c r="DGX17" s="136"/>
      <c r="DGY17" s="136"/>
      <c r="DGZ17" s="136"/>
      <c r="DHA17" s="136"/>
      <c r="DHB17" s="136"/>
      <c r="DHC17" s="136"/>
      <c r="DHD17" s="136"/>
      <c r="DHE17" s="136"/>
      <c r="DHF17" s="136"/>
      <c r="DHG17" s="136"/>
      <c r="DHH17" s="136"/>
      <c r="DHI17" s="136"/>
      <c r="DHJ17" s="136"/>
      <c r="DHK17" s="136"/>
      <c r="DHL17" s="136"/>
      <c r="DHM17" s="136"/>
      <c r="DHN17" s="136"/>
      <c r="DHO17" s="136"/>
      <c r="DHP17" s="136"/>
      <c r="DHQ17" s="136"/>
      <c r="DHR17" s="136"/>
      <c r="DHS17" s="136"/>
      <c r="DHT17" s="136"/>
      <c r="DHU17" s="136"/>
      <c r="DHV17" s="136"/>
      <c r="DHW17" s="136"/>
      <c r="DHX17" s="136"/>
      <c r="DHY17" s="136"/>
      <c r="DHZ17" s="136"/>
      <c r="DIA17" s="136"/>
      <c r="DIB17" s="136"/>
      <c r="DIC17" s="136"/>
      <c r="DID17" s="136"/>
      <c r="DIE17" s="136"/>
      <c r="DIF17" s="136"/>
      <c r="DIG17" s="136"/>
      <c r="DIH17" s="136"/>
      <c r="DII17" s="136"/>
      <c r="DIJ17" s="136"/>
      <c r="DIK17" s="136"/>
      <c r="DIL17" s="136"/>
      <c r="DIM17" s="136"/>
      <c r="DIN17" s="136"/>
      <c r="DIO17" s="136"/>
      <c r="DIP17" s="136"/>
      <c r="DIQ17" s="136"/>
      <c r="DIR17" s="136"/>
      <c r="DIS17" s="136"/>
      <c r="DIT17" s="136"/>
      <c r="DIU17" s="136"/>
      <c r="DIV17" s="136"/>
      <c r="DIW17" s="136"/>
      <c r="DIX17" s="136"/>
      <c r="DIY17" s="136"/>
      <c r="DIZ17" s="136"/>
      <c r="DJA17" s="136"/>
      <c r="DJB17" s="136"/>
      <c r="DJC17" s="136"/>
      <c r="DJD17" s="136"/>
      <c r="DJE17" s="136"/>
      <c r="DJF17" s="136"/>
      <c r="DJG17" s="136"/>
      <c r="DJH17" s="136"/>
      <c r="DJI17" s="136"/>
      <c r="DJJ17" s="136"/>
      <c r="DJK17" s="136"/>
      <c r="DJL17" s="136"/>
      <c r="DJM17" s="136"/>
      <c r="DJN17" s="136"/>
      <c r="DJO17" s="136"/>
      <c r="DJP17" s="136"/>
      <c r="DJQ17" s="136"/>
      <c r="DJR17" s="136"/>
      <c r="DJS17" s="136"/>
      <c r="DJT17" s="136"/>
      <c r="DJU17" s="136"/>
      <c r="DJV17" s="136"/>
      <c r="DJW17" s="136"/>
      <c r="DJX17" s="136"/>
      <c r="DJY17" s="136"/>
      <c r="DJZ17" s="136"/>
      <c r="DKA17" s="136"/>
      <c r="DKB17" s="136"/>
      <c r="DKC17" s="136"/>
      <c r="DKD17" s="136"/>
      <c r="DKE17" s="136"/>
      <c r="DKF17" s="136"/>
      <c r="DKG17" s="136"/>
      <c r="DKH17" s="136"/>
      <c r="DKI17" s="136"/>
      <c r="DKJ17" s="136"/>
      <c r="DKK17" s="136"/>
      <c r="DKL17" s="136"/>
      <c r="DKM17" s="136"/>
      <c r="DKN17" s="136"/>
      <c r="DKO17" s="136"/>
      <c r="DKP17" s="136"/>
      <c r="DKQ17" s="136"/>
      <c r="DKR17" s="136"/>
      <c r="DKS17" s="136"/>
      <c r="DKT17" s="136"/>
      <c r="DKU17" s="136"/>
      <c r="DKV17" s="136"/>
      <c r="DKW17" s="136"/>
      <c r="DKX17" s="136"/>
      <c r="DKY17" s="136"/>
      <c r="DKZ17" s="136"/>
      <c r="DLA17" s="136"/>
      <c r="DLB17" s="136"/>
      <c r="DLC17" s="136"/>
      <c r="DLD17" s="136"/>
      <c r="DLE17" s="136"/>
      <c r="DLF17" s="136"/>
      <c r="DLG17" s="136"/>
      <c r="DLH17" s="136"/>
      <c r="DLI17" s="136"/>
      <c r="DLJ17" s="136"/>
      <c r="DLK17" s="136"/>
      <c r="DLL17" s="136"/>
      <c r="DLM17" s="136"/>
      <c r="DLN17" s="136"/>
      <c r="DLO17" s="136"/>
      <c r="DLP17" s="136"/>
      <c r="DLQ17" s="136"/>
      <c r="DLR17" s="136"/>
      <c r="DLS17" s="136"/>
      <c r="DLT17" s="136"/>
      <c r="DLU17" s="136"/>
      <c r="DLV17" s="136"/>
      <c r="DLW17" s="136"/>
      <c r="DLX17" s="136"/>
      <c r="DLY17" s="136"/>
      <c r="DLZ17" s="136"/>
      <c r="DMA17" s="136"/>
      <c r="DMB17" s="136"/>
      <c r="DMC17" s="136"/>
      <c r="DMD17" s="136"/>
      <c r="DME17" s="136"/>
      <c r="DMF17" s="136"/>
      <c r="DMG17" s="136"/>
      <c r="DMH17" s="136"/>
      <c r="DMI17" s="136"/>
      <c r="DMJ17" s="136"/>
      <c r="DMK17" s="136"/>
      <c r="DML17" s="136"/>
      <c r="DMM17" s="136"/>
      <c r="DMN17" s="136"/>
      <c r="DMO17" s="136"/>
      <c r="DMP17" s="136"/>
      <c r="DMQ17" s="136"/>
      <c r="DMR17" s="136"/>
      <c r="DMS17" s="136"/>
      <c r="DMT17" s="136"/>
      <c r="DMU17" s="136"/>
      <c r="DMV17" s="136"/>
      <c r="DMW17" s="136"/>
      <c r="DMX17" s="136"/>
      <c r="DMY17" s="136"/>
      <c r="DMZ17" s="136"/>
      <c r="DNA17" s="136"/>
      <c r="DNB17" s="136"/>
      <c r="DNC17" s="136"/>
      <c r="DND17" s="136"/>
      <c r="DNE17" s="136"/>
      <c r="DNF17" s="136"/>
      <c r="DNG17" s="136"/>
      <c r="DNH17" s="136"/>
      <c r="DNI17" s="136"/>
      <c r="DNJ17" s="136"/>
      <c r="DNK17" s="136"/>
      <c r="DNL17" s="136"/>
      <c r="DNM17" s="136"/>
      <c r="DNN17" s="136"/>
      <c r="DNO17" s="136"/>
      <c r="DNP17" s="136"/>
      <c r="DNQ17" s="136"/>
      <c r="DNR17" s="136"/>
      <c r="DNS17" s="136"/>
      <c r="DNT17" s="136"/>
      <c r="DNU17" s="136"/>
      <c r="DNV17" s="136"/>
      <c r="DNW17" s="136"/>
      <c r="DNX17" s="136"/>
      <c r="DNY17" s="136"/>
      <c r="DNZ17" s="136"/>
      <c r="DOA17" s="136"/>
      <c r="DOB17" s="136"/>
      <c r="DOC17" s="136"/>
      <c r="DOD17" s="136"/>
      <c r="DOE17" s="136"/>
      <c r="DOF17" s="136"/>
      <c r="DOG17" s="136"/>
      <c r="DOH17" s="136"/>
      <c r="DOI17" s="136"/>
      <c r="DOJ17" s="136"/>
      <c r="DOK17" s="136"/>
      <c r="DOL17" s="136"/>
      <c r="DOM17" s="136"/>
      <c r="DON17" s="136"/>
      <c r="DOO17" s="136"/>
      <c r="DOP17" s="136"/>
      <c r="DOQ17" s="136"/>
      <c r="DOR17" s="136"/>
      <c r="DOS17" s="136"/>
      <c r="DOT17" s="136"/>
      <c r="DOU17" s="136"/>
      <c r="DOV17" s="136"/>
      <c r="DOW17" s="136"/>
      <c r="DOX17" s="136"/>
      <c r="DOY17" s="136"/>
      <c r="DOZ17" s="136"/>
      <c r="DPA17" s="136"/>
      <c r="DPB17" s="136"/>
      <c r="DPC17" s="136"/>
      <c r="DPD17" s="136"/>
      <c r="DPE17" s="136"/>
      <c r="DPF17" s="136"/>
      <c r="DPG17" s="136"/>
      <c r="DPH17" s="136"/>
      <c r="DPI17" s="136"/>
      <c r="DPJ17" s="136"/>
      <c r="DPK17" s="136"/>
      <c r="DPL17" s="136"/>
      <c r="DPM17" s="136"/>
      <c r="DPN17" s="136"/>
      <c r="DPO17" s="136"/>
      <c r="DPP17" s="136"/>
      <c r="DPQ17" s="136"/>
      <c r="DPR17" s="136"/>
      <c r="DPS17" s="136"/>
      <c r="DPT17" s="136"/>
      <c r="DPU17" s="136"/>
      <c r="DPV17" s="136"/>
      <c r="DPW17" s="136"/>
      <c r="DPX17" s="136"/>
      <c r="DPY17" s="136"/>
      <c r="DPZ17" s="136"/>
      <c r="DQA17" s="136"/>
      <c r="DQB17" s="136"/>
      <c r="DQC17" s="136"/>
      <c r="DQD17" s="136"/>
      <c r="DQE17" s="136"/>
      <c r="DQF17" s="136"/>
      <c r="DQG17" s="136"/>
      <c r="DQH17" s="136"/>
      <c r="DQI17" s="136"/>
      <c r="DQJ17" s="136"/>
      <c r="DQK17" s="136"/>
      <c r="DQL17" s="136"/>
      <c r="DQM17" s="136"/>
      <c r="DQN17" s="136"/>
      <c r="DQO17" s="136"/>
      <c r="DQP17" s="136"/>
      <c r="DQQ17" s="136"/>
      <c r="DQR17" s="136"/>
      <c r="DQS17" s="136"/>
      <c r="DQT17" s="136"/>
      <c r="DQU17" s="136"/>
      <c r="DQV17" s="136"/>
      <c r="DQW17" s="136"/>
      <c r="DQX17" s="136"/>
      <c r="DQY17" s="136"/>
      <c r="DQZ17" s="136"/>
      <c r="DRA17" s="136"/>
      <c r="DRB17" s="136"/>
      <c r="DRC17" s="136"/>
      <c r="DRD17" s="136"/>
      <c r="DRE17" s="136"/>
      <c r="DRF17" s="136"/>
      <c r="DRG17" s="136"/>
      <c r="DRH17" s="136"/>
      <c r="DRI17" s="136"/>
      <c r="DRJ17" s="136"/>
      <c r="DRK17" s="136"/>
      <c r="DRL17" s="136"/>
      <c r="DRM17" s="136"/>
      <c r="DRN17" s="136"/>
      <c r="DRO17" s="136"/>
      <c r="DRP17" s="136"/>
      <c r="DRQ17" s="136"/>
      <c r="DRR17" s="136"/>
      <c r="DRS17" s="136"/>
      <c r="DRT17" s="136"/>
      <c r="DRU17" s="136"/>
      <c r="DRV17" s="136"/>
      <c r="DRW17" s="136"/>
      <c r="DRX17" s="136"/>
      <c r="DRY17" s="136"/>
      <c r="DRZ17" s="136"/>
      <c r="DSA17" s="136"/>
      <c r="DSB17" s="136"/>
      <c r="DSC17" s="136"/>
      <c r="DSD17" s="136"/>
      <c r="DSE17" s="136"/>
      <c r="DSF17" s="136"/>
      <c r="DSG17" s="136"/>
      <c r="DSH17" s="136"/>
      <c r="DSI17" s="136"/>
      <c r="DSJ17" s="136"/>
      <c r="DSK17" s="136"/>
      <c r="DSL17" s="136"/>
      <c r="DSM17" s="136"/>
      <c r="DSN17" s="136"/>
      <c r="DSO17" s="136"/>
      <c r="DSP17" s="136"/>
      <c r="DSQ17" s="136"/>
      <c r="DSR17" s="136"/>
      <c r="DSS17" s="136"/>
      <c r="DST17" s="136"/>
      <c r="DSU17" s="136"/>
      <c r="DSV17" s="136"/>
      <c r="DSW17" s="136"/>
      <c r="DSX17" s="136"/>
      <c r="DSY17" s="136"/>
      <c r="DSZ17" s="136"/>
      <c r="DTA17" s="136"/>
      <c r="DTB17" s="136"/>
      <c r="DTC17" s="136"/>
      <c r="DTD17" s="136"/>
      <c r="DTE17" s="136"/>
      <c r="DTF17" s="136"/>
      <c r="DTG17" s="136"/>
      <c r="DTH17" s="136"/>
      <c r="DTI17" s="136"/>
      <c r="DTJ17" s="136"/>
      <c r="DTK17" s="136"/>
      <c r="DTL17" s="136"/>
      <c r="DTM17" s="136"/>
      <c r="DTN17" s="136"/>
      <c r="DTO17" s="136"/>
      <c r="DTP17" s="136"/>
      <c r="DTQ17" s="136"/>
      <c r="DTR17" s="136"/>
      <c r="DTS17" s="136"/>
      <c r="DTT17" s="136"/>
      <c r="DTU17" s="136"/>
      <c r="DTV17" s="136"/>
      <c r="DTW17" s="136"/>
      <c r="DTX17" s="136"/>
      <c r="DTY17" s="136"/>
      <c r="DTZ17" s="136"/>
      <c r="DUA17" s="136"/>
      <c r="DUB17" s="136"/>
      <c r="DUC17" s="136"/>
      <c r="DUD17" s="136"/>
      <c r="DUE17" s="136"/>
      <c r="DUF17" s="136"/>
      <c r="DUG17" s="136"/>
      <c r="DUH17" s="136"/>
      <c r="DUI17" s="136"/>
      <c r="DUJ17" s="136"/>
      <c r="DUK17" s="136"/>
      <c r="DUL17" s="136"/>
      <c r="DUM17" s="136"/>
      <c r="DUN17" s="136"/>
      <c r="DUO17" s="136"/>
      <c r="DUP17" s="136"/>
      <c r="DUQ17" s="136"/>
      <c r="DUR17" s="136"/>
      <c r="DUS17" s="136"/>
      <c r="DUT17" s="136"/>
      <c r="DUU17" s="136"/>
      <c r="DUV17" s="136"/>
      <c r="DUW17" s="136"/>
      <c r="DUX17" s="136"/>
      <c r="DUY17" s="136"/>
      <c r="DUZ17" s="136"/>
      <c r="DVA17" s="136"/>
      <c r="DVB17" s="136"/>
      <c r="DVC17" s="136"/>
      <c r="DVD17" s="136"/>
      <c r="DVE17" s="136"/>
      <c r="DVF17" s="136"/>
      <c r="DVG17" s="136"/>
      <c r="DVH17" s="136"/>
      <c r="DVI17" s="136"/>
      <c r="DVJ17" s="136"/>
      <c r="DVK17" s="136"/>
      <c r="DVL17" s="136"/>
      <c r="DVM17" s="136"/>
      <c r="DVN17" s="136"/>
      <c r="DVO17" s="136"/>
      <c r="DVP17" s="136"/>
      <c r="DVQ17" s="136"/>
      <c r="DVR17" s="136"/>
      <c r="DVS17" s="136"/>
      <c r="DVT17" s="136"/>
      <c r="DVU17" s="136"/>
      <c r="DVV17" s="136"/>
      <c r="DVW17" s="136"/>
      <c r="DVX17" s="136"/>
      <c r="DVY17" s="136"/>
      <c r="DVZ17" s="136"/>
      <c r="DWA17" s="136"/>
      <c r="DWB17" s="136"/>
      <c r="DWC17" s="136"/>
      <c r="DWD17" s="136"/>
      <c r="DWE17" s="136"/>
      <c r="DWF17" s="136"/>
      <c r="DWG17" s="136"/>
      <c r="DWH17" s="136"/>
      <c r="DWI17" s="136"/>
      <c r="DWJ17" s="136"/>
      <c r="DWK17" s="136"/>
      <c r="DWL17" s="136"/>
      <c r="DWM17" s="136"/>
      <c r="DWN17" s="136"/>
      <c r="DWO17" s="136"/>
      <c r="DWP17" s="136"/>
      <c r="DWQ17" s="136"/>
      <c r="DWR17" s="136"/>
      <c r="DWS17" s="136"/>
      <c r="DWT17" s="136"/>
      <c r="DWU17" s="136"/>
      <c r="DWV17" s="136"/>
      <c r="DWW17" s="136"/>
      <c r="DWX17" s="136"/>
      <c r="DWY17" s="136"/>
      <c r="DWZ17" s="136"/>
      <c r="DXA17" s="136"/>
      <c r="DXB17" s="136"/>
      <c r="DXC17" s="136"/>
      <c r="DXD17" s="136"/>
      <c r="DXE17" s="136"/>
      <c r="DXF17" s="136"/>
      <c r="DXG17" s="136"/>
      <c r="DXH17" s="136"/>
      <c r="DXI17" s="136"/>
      <c r="DXJ17" s="136"/>
      <c r="DXK17" s="136"/>
      <c r="DXL17" s="136"/>
      <c r="DXM17" s="136"/>
      <c r="DXN17" s="136"/>
      <c r="DXO17" s="136"/>
      <c r="DXP17" s="136"/>
      <c r="DXQ17" s="136"/>
      <c r="DXR17" s="136"/>
      <c r="DXS17" s="136"/>
      <c r="DXT17" s="136"/>
      <c r="DXU17" s="136"/>
      <c r="DXV17" s="136"/>
      <c r="DXW17" s="136"/>
      <c r="DXX17" s="136"/>
      <c r="DXY17" s="136"/>
      <c r="DXZ17" s="136"/>
      <c r="DYA17" s="136"/>
      <c r="DYB17" s="136"/>
      <c r="DYC17" s="136"/>
      <c r="DYD17" s="136"/>
      <c r="DYE17" s="136"/>
      <c r="DYF17" s="136"/>
      <c r="DYG17" s="136"/>
      <c r="DYH17" s="136"/>
      <c r="DYI17" s="136"/>
      <c r="DYJ17" s="136"/>
      <c r="DYK17" s="136"/>
      <c r="DYL17" s="136"/>
      <c r="DYM17" s="136"/>
      <c r="DYN17" s="136"/>
      <c r="DYO17" s="136"/>
      <c r="DYP17" s="136"/>
      <c r="DYQ17" s="136"/>
      <c r="DYR17" s="136"/>
      <c r="DYS17" s="136"/>
      <c r="DYT17" s="136"/>
      <c r="DYU17" s="136"/>
      <c r="DYV17" s="136"/>
      <c r="DYW17" s="136"/>
      <c r="DYX17" s="136"/>
      <c r="DYY17" s="136"/>
      <c r="DYZ17" s="136"/>
      <c r="DZA17" s="136"/>
      <c r="DZB17" s="136"/>
      <c r="DZC17" s="136"/>
      <c r="DZD17" s="136"/>
      <c r="DZE17" s="136"/>
      <c r="DZF17" s="136"/>
      <c r="DZG17" s="136"/>
      <c r="DZH17" s="136"/>
      <c r="DZI17" s="136"/>
      <c r="DZJ17" s="136"/>
      <c r="DZK17" s="136"/>
      <c r="DZL17" s="136"/>
      <c r="DZM17" s="136"/>
      <c r="DZN17" s="136"/>
      <c r="DZO17" s="136"/>
      <c r="DZP17" s="136"/>
      <c r="DZQ17" s="136"/>
      <c r="DZR17" s="136"/>
      <c r="DZS17" s="136"/>
      <c r="DZT17" s="136"/>
      <c r="DZU17" s="136"/>
      <c r="DZV17" s="136"/>
      <c r="DZW17" s="136"/>
      <c r="DZX17" s="136"/>
      <c r="DZY17" s="136"/>
      <c r="DZZ17" s="136"/>
      <c r="EAA17" s="136"/>
      <c r="EAB17" s="136"/>
      <c r="EAC17" s="136"/>
      <c r="EAD17" s="136"/>
      <c r="EAE17" s="136"/>
      <c r="EAF17" s="136"/>
      <c r="EAG17" s="136"/>
      <c r="EAH17" s="136"/>
      <c r="EAI17" s="136"/>
      <c r="EAJ17" s="136"/>
      <c r="EAK17" s="136"/>
      <c r="EAL17" s="136"/>
      <c r="EAM17" s="136"/>
      <c r="EAN17" s="136"/>
      <c r="EAO17" s="136"/>
      <c r="EAP17" s="136"/>
      <c r="EAQ17" s="136"/>
      <c r="EAR17" s="136"/>
      <c r="EAS17" s="136"/>
      <c r="EAT17" s="136"/>
      <c r="EAU17" s="136"/>
      <c r="EAV17" s="136"/>
      <c r="EAW17" s="136"/>
      <c r="EAX17" s="136"/>
      <c r="EAY17" s="136"/>
      <c r="EAZ17" s="136"/>
      <c r="EBA17" s="136"/>
      <c r="EBB17" s="136"/>
      <c r="EBC17" s="136"/>
      <c r="EBD17" s="136"/>
      <c r="EBE17" s="136"/>
      <c r="EBF17" s="136"/>
      <c r="EBG17" s="136"/>
      <c r="EBH17" s="136"/>
      <c r="EBI17" s="136"/>
      <c r="EBJ17" s="136"/>
      <c r="EBK17" s="136"/>
      <c r="EBL17" s="136"/>
      <c r="EBM17" s="136"/>
      <c r="EBN17" s="136"/>
      <c r="EBO17" s="136"/>
      <c r="EBP17" s="136"/>
      <c r="EBQ17" s="136"/>
      <c r="EBR17" s="136"/>
      <c r="EBS17" s="136"/>
      <c r="EBT17" s="136"/>
      <c r="EBU17" s="136"/>
      <c r="EBV17" s="136"/>
      <c r="EBW17" s="136"/>
      <c r="EBX17" s="136"/>
      <c r="EBY17" s="136"/>
      <c r="EBZ17" s="136"/>
      <c r="ECA17" s="136"/>
      <c r="ECB17" s="136"/>
      <c r="ECC17" s="136"/>
      <c r="ECD17" s="136"/>
      <c r="ECE17" s="136"/>
      <c r="ECF17" s="136"/>
      <c r="ECG17" s="136"/>
      <c r="ECH17" s="136"/>
      <c r="ECI17" s="136"/>
      <c r="ECJ17" s="136"/>
      <c r="ECK17" s="136"/>
      <c r="ECL17" s="136"/>
      <c r="ECM17" s="136"/>
      <c r="ECN17" s="136"/>
      <c r="ECO17" s="136"/>
      <c r="ECP17" s="136"/>
      <c r="ECQ17" s="136"/>
      <c r="ECR17" s="136"/>
      <c r="ECS17" s="136"/>
      <c r="ECT17" s="136"/>
      <c r="ECU17" s="136"/>
      <c r="ECV17" s="136"/>
      <c r="ECW17" s="136"/>
      <c r="ECX17" s="136"/>
      <c r="ECY17" s="136"/>
      <c r="ECZ17" s="136"/>
      <c r="EDA17" s="136"/>
      <c r="EDB17" s="136"/>
      <c r="EDC17" s="136"/>
      <c r="EDD17" s="136"/>
      <c r="EDE17" s="136"/>
      <c r="EDF17" s="136"/>
      <c r="EDG17" s="136"/>
      <c r="EDH17" s="136"/>
      <c r="EDI17" s="136"/>
      <c r="EDJ17" s="136"/>
      <c r="EDK17" s="136"/>
      <c r="EDL17" s="136"/>
      <c r="EDM17" s="136"/>
      <c r="EDN17" s="136"/>
      <c r="EDO17" s="136"/>
      <c r="EDP17" s="136"/>
      <c r="EDQ17" s="136"/>
      <c r="EDR17" s="136"/>
      <c r="EDS17" s="136"/>
      <c r="EDT17" s="136"/>
      <c r="EDU17" s="136"/>
      <c r="EDV17" s="136"/>
      <c r="EDW17" s="136"/>
      <c r="EDX17" s="136"/>
      <c r="EDY17" s="136"/>
      <c r="EDZ17" s="136"/>
      <c r="EEA17" s="136"/>
      <c r="EEB17" s="136"/>
      <c r="EEC17" s="136"/>
      <c r="EED17" s="136"/>
      <c r="EEE17" s="136"/>
      <c r="EEF17" s="136"/>
      <c r="EEG17" s="136"/>
      <c r="EEH17" s="136"/>
      <c r="EEI17" s="136"/>
      <c r="EEJ17" s="136"/>
      <c r="EEK17" s="136"/>
      <c r="EEL17" s="136"/>
      <c r="EEM17" s="136"/>
      <c r="EEN17" s="136"/>
      <c r="EEO17" s="136"/>
      <c r="EEP17" s="136"/>
      <c r="EEQ17" s="136"/>
      <c r="EER17" s="136"/>
      <c r="EES17" s="136"/>
      <c r="EET17" s="136"/>
      <c r="EEU17" s="136"/>
      <c r="EEV17" s="136"/>
      <c r="EEW17" s="136"/>
      <c r="EEX17" s="136"/>
      <c r="EEY17" s="136"/>
      <c r="EEZ17" s="136"/>
      <c r="EFA17" s="136"/>
      <c r="EFB17" s="136"/>
      <c r="EFC17" s="136"/>
      <c r="EFD17" s="136"/>
      <c r="EFE17" s="136"/>
      <c r="EFF17" s="136"/>
      <c r="EFG17" s="136"/>
      <c r="EFH17" s="136"/>
      <c r="EFI17" s="136"/>
      <c r="EFJ17" s="136"/>
      <c r="EFK17" s="136"/>
      <c r="EFL17" s="136"/>
      <c r="EFM17" s="136"/>
      <c r="EFN17" s="136"/>
      <c r="EFO17" s="136"/>
      <c r="EFP17" s="136"/>
      <c r="EFQ17" s="136"/>
      <c r="EFR17" s="136"/>
      <c r="EFS17" s="136"/>
      <c r="EFT17" s="136"/>
      <c r="EFU17" s="136"/>
      <c r="EFV17" s="136"/>
      <c r="EFW17" s="136"/>
      <c r="EFX17" s="136"/>
      <c r="EFY17" s="136"/>
      <c r="EFZ17" s="136"/>
      <c r="EGA17" s="136"/>
      <c r="EGB17" s="136"/>
      <c r="EGC17" s="136"/>
      <c r="EGD17" s="136"/>
      <c r="EGE17" s="136"/>
      <c r="EGF17" s="136"/>
      <c r="EGG17" s="136"/>
      <c r="EGH17" s="136"/>
      <c r="EGI17" s="136"/>
      <c r="EGJ17" s="136"/>
      <c r="EGK17" s="136"/>
      <c r="EGL17" s="136"/>
      <c r="EGM17" s="136"/>
      <c r="EGN17" s="136"/>
      <c r="EGO17" s="136"/>
      <c r="EGP17" s="136"/>
      <c r="EGQ17" s="136"/>
      <c r="EGR17" s="136"/>
      <c r="EGS17" s="136"/>
      <c r="EGT17" s="136"/>
      <c r="EGU17" s="136"/>
      <c r="EGV17" s="136"/>
      <c r="EGW17" s="136"/>
      <c r="EGX17" s="136"/>
      <c r="EGY17" s="136"/>
      <c r="EGZ17" s="136"/>
      <c r="EHA17" s="136"/>
      <c r="EHB17" s="136"/>
      <c r="EHC17" s="136"/>
      <c r="EHD17" s="136"/>
      <c r="EHE17" s="136"/>
      <c r="EHF17" s="136"/>
      <c r="EHG17" s="136"/>
      <c r="EHH17" s="136"/>
      <c r="EHI17" s="136"/>
      <c r="EHJ17" s="136"/>
      <c r="EHK17" s="136"/>
      <c r="EHL17" s="136"/>
      <c r="EHM17" s="136"/>
      <c r="EHN17" s="136"/>
      <c r="EHO17" s="136"/>
      <c r="EHP17" s="136"/>
      <c r="EHQ17" s="136"/>
      <c r="EHR17" s="136"/>
      <c r="EHS17" s="136"/>
      <c r="EHT17" s="136"/>
      <c r="EHU17" s="136"/>
      <c r="EHV17" s="136"/>
      <c r="EHW17" s="136"/>
      <c r="EHX17" s="136"/>
      <c r="EHY17" s="136"/>
      <c r="EHZ17" s="136"/>
      <c r="EIA17" s="136"/>
      <c r="EIB17" s="136"/>
      <c r="EIC17" s="136"/>
      <c r="EID17" s="136"/>
      <c r="EIE17" s="136"/>
      <c r="EIF17" s="136"/>
      <c r="EIG17" s="136"/>
      <c r="EIH17" s="136"/>
      <c r="EII17" s="136"/>
      <c r="EIJ17" s="136"/>
      <c r="EIK17" s="136"/>
      <c r="EIL17" s="136"/>
      <c r="EIM17" s="136"/>
      <c r="EIN17" s="136"/>
      <c r="EIO17" s="136"/>
      <c r="EIP17" s="136"/>
      <c r="EIQ17" s="136"/>
      <c r="EIR17" s="136"/>
      <c r="EIS17" s="136"/>
      <c r="EIT17" s="136"/>
      <c r="EIU17" s="136"/>
      <c r="EIV17" s="136"/>
      <c r="EIW17" s="136"/>
      <c r="EIX17" s="136"/>
      <c r="EIY17" s="136"/>
      <c r="EIZ17" s="136"/>
      <c r="EJA17" s="136"/>
      <c r="EJB17" s="136"/>
      <c r="EJC17" s="136"/>
      <c r="EJD17" s="136"/>
      <c r="EJE17" s="136"/>
      <c r="EJF17" s="136"/>
      <c r="EJG17" s="136"/>
      <c r="EJH17" s="136"/>
      <c r="EJI17" s="136"/>
      <c r="EJJ17" s="136"/>
      <c r="EJK17" s="136"/>
      <c r="EJL17" s="136"/>
      <c r="EJM17" s="136"/>
      <c r="EJN17" s="136"/>
      <c r="EJO17" s="136"/>
      <c r="EJP17" s="136"/>
      <c r="EJQ17" s="136"/>
      <c r="EJR17" s="136"/>
      <c r="EJS17" s="136"/>
      <c r="EJT17" s="136"/>
      <c r="EJU17" s="136"/>
      <c r="EJV17" s="136"/>
      <c r="EJW17" s="136"/>
      <c r="EJX17" s="136"/>
      <c r="EJY17" s="136"/>
      <c r="EJZ17" s="136"/>
      <c r="EKA17" s="136"/>
      <c r="EKB17" s="136"/>
      <c r="EKC17" s="136"/>
      <c r="EKD17" s="136"/>
      <c r="EKE17" s="136"/>
      <c r="EKF17" s="136"/>
      <c r="EKG17" s="136"/>
      <c r="EKH17" s="136"/>
      <c r="EKI17" s="136"/>
      <c r="EKJ17" s="136"/>
      <c r="EKK17" s="136"/>
      <c r="EKL17" s="136"/>
      <c r="EKM17" s="136"/>
      <c r="EKN17" s="136"/>
      <c r="EKO17" s="136"/>
      <c r="EKP17" s="136"/>
      <c r="EKQ17" s="136"/>
      <c r="EKR17" s="136"/>
      <c r="EKS17" s="136"/>
      <c r="EKT17" s="136"/>
      <c r="EKU17" s="136"/>
      <c r="EKV17" s="136"/>
      <c r="EKW17" s="136"/>
      <c r="EKX17" s="136"/>
      <c r="EKY17" s="136"/>
      <c r="EKZ17" s="136"/>
      <c r="ELA17" s="136"/>
      <c r="ELB17" s="136"/>
      <c r="ELC17" s="136"/>
      <c r="ELD17" s="136"/>
      <c r="ELE17" s="136"/>
      <c r="ELF17" s="136"/>
      <c r="ELG17" s="136"/>
      <c r="ELH17" s="136"/>
      <c r="ELI17" s="136"/>
      <c r="ELJ17" s="136"/>
      <c r="ELK17" s="136"/>
      <c r="ELL17" s="136"/>
      <c r="ELM17" s="136"/>
      <c r="ELN17" s="136"/>
      <c r="ELO17" s="136"/>
      <c r="ELP17" s="136"/>
      <c r="ELQ17" s="136"/>
      <c r="ELR17" s="136"/>
      <c r="ELS17" s="136"/>
      <c r="ELT17" s="136"/>
      <c r="ELU17" s="136"/>
      <c r="ELV17" s="136"/>
      <c r="ELW17" s="136"/>
      <c r="ELX17" s="136"/>
      <c r="ELY17" s="136"/>
      <c r="ELZ17" s="136"/>
      <c r="EMA17" s="136"/>
      <c r="EMB17" s="136"/>
      <c r="EMC17" s="136"/>
      <c r="EMD17" s="136"/>
      <c r="EME17" s="136"/>
      <c r="EMF17" s="136"/>
      <c r="EMG17" s="136"/>
      <c r="EMH17" s="136"/>
      <c r="EMI17" s="136"/>
      <c r="EMJ17" s="136"/>
      <c r="EMK17" s="136"/>
      <c r="EML17" s="136"/>
      <c r="EMM17" s="136"/>
      <c r="EMN17" s="136"/>
      <c r="EMO17" s="136"/>
      <c r="EMP17" s="136"/>
      <c r="EMQ17" s="136"/>
      <c r="EMR17" s="136"/>
      <c r="EMS17" s="136"/>
      <c r="EMT17" s="136"/>
      <c r="EMU17" s="136"/>
      <c r="EMV17" s="136"/>
      <c r="EMW17" s="136"/>
      <c r="EMX17" s="136"/>
      <c r="EMY17" s="136"/>
      <c r="EMZ17" s="136"/>
      <c r="ENA17" s="136"/>
      <c r="ENB17" s="136"/>
      <c r="ENC17" s="136"/>
      <c r="END17" s="136"/>
      <c r="ENE17" s="136"/>
      <c r="ENF17" s="136"/>
      <c r="ENG17" s="136"/>
      <c r="ENH17" s="136"/>
      <c r="ENI17" s="136"/>
      <c r="ENJ17" s="136"/>
      <c r="ENK17" s="136"/>
      <c r="ENL17" s="136"/>
      <c r="ENM17" s="136"/>
      <c r="ENN17" s="136"/>
      <c r="ENO17" s="136"/>
      <c r="ENP17" s="136"/>
      <c r="ENQ17" s="136"/>
      <c r="ENR17" s="136"/>
      <c r="ENS17" s="136"/>
      <c r="ENT17" s="136"/>
      <c r="ENU17" s="136"/>
      <c r="ENV17" s="136"/>
      <c r="ENW17" s="136"/>
      <c r="ENX17" s="136"/>
      <c r="ENY17" s="136"/>
      <c r="ENZ17" s="136"/>
      <c r="EOA17" s="136"/>
      <c r="EOB17" s="136"/>
      <c r="EOC17" s="136"/>
      <c r="EOD17" s="136"/>
      <c r="EOE17" s="136"/>
      <c r="EOF17" s="136"/>
      <c r="EOG17" s="136"/>
      <c r="EOH17" s="136"/>
      <c r="EOI17" s="136"/>
      <c r="EOJ17" s="136"/>
      <c r="EOK17" s="136"/>
      <c r="EOL17" s="136"/>
      <c r="EOM17" s="136"/>
      <c r="EON17" s="136"/>
      <c r="EOO17" s="136"/>
      <c r="EOP17" s="136"/>
      <c r="EOQ17" s="136"/>
      <c r="EOR17" s="136"/>
      <c r="EOS17" s="136"/>
      <c r="EOT17" s="136"/>
      <c r="EOU17" s="136"/>
      <c r="EOV17" s="136"/>
      <c r="EOW17" s="136"/>
      <c r="EOX17" s="136"/>
      <c r="EOY17" s="136"/>
      <c r="EOZ17" s="136"/>
      <c r="EPA17" s="136"/>
      <c r="EPB17" s="136"/>
      <c r="EPC17" s="136"/>
      <c r="EPD17" s="136"/>
      <c r="EPE17" s="136"/>
      <c r="EPF17" s="136"/>
      <c r="EPG17" s="136"/>
      <c r="EPH17" s="136"/>
      <c r="EPI17" s="136"/>
      <c r="EPJ17" s="136"/>
      <c r="EPK17" s="136"/>
      <c r="EPL17" s="136"/>
      <c r="EPM17" s="136"/>
      <c r="EPN17" s="136"/>
      <c r="EPO17" s="136"/>
      <c r="EPP17" s="136"/>
      <c r="EPQ17" s="136"/>
      <c r="EPR17" s="136"/>
      <c r="EPS17" s="136"/>
      <c r="EPT17" s="136"/>
      <c r="EPU17" s="136"/>
      <c r="EPV17" s="136"/>
      <c r="EPW17" s="136"/>
      <c r="EPX17" s="136"/>
      <c r="EPY17" s="136"/>
      <c r="EPZ17" s="136"/>
      <c r="EQA17" s="136"/>
      <c r="EQB17" s="136"/>
      <c r="EQC17" s="136"/>
      <c r="EQD17" s="136"/>
      <c r="EQE17" s="136"/>
      <c r="EQF17" s="136"/>
      <c r="EQG17" s="136"/>
      <c r="EQH17" s="136"/>
      <c r="EQI17" s="136"/>
      <c r="EQJ17" s="136"/>
      <c r="EQK17" s="136"/>
      <c r="EQL17" s="136"/>
      <c r="EQM17" s="136"/>
      <c r="EQN17" s="136"/>
      <c r="EQO17" s="136"/>
      <c r="EQP17" s="136"/>
      <c r="EQQ17" s="136"/>
      <c r="EQR17" s="136"/>
      <c r="EQS17" s="136"/>
      <c r="EQT17" s="136"/>
      <c r="EQU17" s="136"/>
      <c r="EQV17" s="136"/>
      <c r="EQW17" s="136"/>
      <c r="EQX17" s="136"/>
      <c r="EQY17" s="136"/>
      <c r="EQZ17" s="136"/>
      <c r="ERA17" s="136"/>
      <c r="ERB17" s="136"/>
      <c r="ERC17" s="136"/>
      <c r="ERD17" s="136"/>
      <c r="ERE17" s="136"/>
      <c r="ERF17" s="136"/>
      <c r="ERG17" s="136"/>
      <c r="ERH17" s="136"/>
      <c r="ERI17" s="136"/>
      <c r="ERJ17" s="136"/>
      <c r="ERK17" s="136"/>
      <c r="ERL17" s="136"/>
      <c r="ERM17" s="136"/>
      <c r="ERN17" s="136"/>
      <c r="ERO17" s="136"/>
      <c r="ERP17" s="136"/>
      <c r="ERQ17" s="136"/>
      <c r="ERR17" s="136"/>
      <c r="ERS17" s="136"/>
      <c r="ERT17" s="136"/>
      <c r="ERU17" s="136"/>
      <c r="ERV17" s="136"/>
      <c r="ERW17" s="136"/>
      <c r="ERX17" s="136"/>
      <c r="ERY17" s="136"/>
      <c r="ERZ17" s="136"/>
      <c r="ESA17" s="136"/>
      <c r="ESB17" s="136"/>
      <c r="ESC17" s="136"/>
      <c r="ESD17" s="136"/>
      <c r="ESE17" s="136"/>
      <c r="ESF17" s="136"/>
      <c r="ESG17" s="136"/>
      <c r="ESH17" s="136"/>
      <c r="ESI17" s="136"/>
      <c r="ESJ17" s="136"/>
      <c r="ESK17" s="136"/>
      <c r="ESL17" s="136"/>
      <c r="ESM17" s="136"/>
      <c r="ESN17" s="136"/>
      <c r="ESO17" s="136"/>
      <c r="ESP17" s="136"/>
      <c r="ESQ17" s="136"/>
      <c r="ESR17" s="136"/>
      <c r="ESS17" s="136"/>
      <c r="EST17" s="136"/>
      <c r="ESU17" s="136"/>
      <c r="ESV17" s="136"/>
      <c r="ESW17" s="136"/>
      <c r="ESX17" s="136"/>
      <c r="ESY17" s="136"/>
      <c r="ESZ17" s="136"/>
      <c r="ETA17" s="136"/>
      <c r="ETB17" s="136"/>
      <c r="ETC17" s="136"/>
      <c r="ETD17" s="136"/>
      <c r="ETE17" s="136"/>
      <c r="ETF17" s="136"/>
      <c r="ETG17" s="136"/>
      <c r="ETH17" s="136"/>
      <c r="ETI17" s="136"/>
      <c r="ETJ17" s="136"/>
      <c r="ETK17" s="136"/>
      <c r="ETL17" s="136"/>
      <c r="ETM17" s="136"/>
      <c r="ETN17" s="136"/>
      <c r="ETO17" s="136"/>
      <c r="ETP17" s="136"/>
      <c r="ETQ17" s="136"/>
      <c r="ETR17" s="136"/>
      <c r="ETS17" s="136"/>
      <c r="ETT17" s="136"/>
      <c r="ETU17" s="136"/>
      <c r="ETV17" s="136"/>
      <c r="ETW17" s="136"/>
      <c r="ETX17" s="136"/>
      <c r="ETY17" s="136"/>
      <c r="ETZ17" s="136"/>
      <c r="EUA17" s="136"/>
      <c r="EUB17" s="136"/>
      <c r="EUC17" s="136"/>
      <c r="EUD17" s="136"/>
      <c r="EUE17" s="136"/>
      <c r="EUF17" s="136"/>
      <c r="EUG17" s="136"/>
      <c r="EUH17" s="136"/>
      <c r="EUI17" s="136"/>
      <c r="EUJ17" s="136"/>
      <c r="EUK17" s="136"/>
      <c r="EUL17" s="136"/>
      <c r="EUM17" s="136"/>
      <c r="EUN17" s="136"/>
      <c r="EUO17" s="136"/>
      <c r="EUP17" s="136"/>
      <c r="EUQ17" s="136"/>
      <c r="EUR17" s="136"/>
      <c r="EUS17" s="136"/>
      <c r="EUT17" s="136"/>
      <c r="EUU17" s="136"/>
      <c r="EUV17" s="136"/>
      <c r="EUW17" s="136"/>
      <c r="EUX17" s="136"/>
      <c r="EUY17" s="136"/>
      <c r="EUZ17" s="136"/>
      <c r="EVA17" s="136"/>
      <c r="EVB17" s="136"/>
      <c r="EVC17" s="136"/>
      <c r="EVD17" s="136"/>
      <c r="EVE17" s="136"/>
      <c r="EVF17" s="136"/>
      <c r="EVG17" s="136"/>
      <c r="EVH17" s="136"/>
      <c r="EVI17" s="136"/>
      <c r="EVJ17" s="136"/>
      <c r="EVK17" s="136"/>
      <c r="EVL17" s="136"/>
      <c r="EVM17" s="136"/>
      <c r="EVN17" s="136"/>
      <c r="EVO17" s="136"/>
      <c r="EVP17" s="136"/>
      <c r="EVQ17" s="136"/>
      <c r="EVR17" s="136"/>
      <c r="EVS17" s="136"/>
      <c r="EVT17" s="136"/>
      <c r="EVU17" s="136"/>
      <c r="EVV17" s="136"/>
      <c r="EVW17" s="136"/>
      <c r="EVX17" s="136"/>
      <c r="EVY17" s="136"/>
      <c r="EVZ17" s="136"/>
      <c r="EWA17" s="136"/>
      <c r="EWB17" s="136"/>
      <c r="EWC17" s="136"/>
      <c r="EWD17" s="136"/>
      <c r="EWE17" s="136"/>
      <c r="EWF17" s="136"/>
      <c r="EWG17" s="136"/>
      <c r="EWH17" s="136"/>
      <c r="EWI17" s="136"/>
      <c r="EWJ17" s="136"/>
      <c r="EWK17" s="136"/>
      <c r="EWL17" s="136"/>
      <c r="EWM17" s="136"/>
      <c r="EWN17" s="136"/>
      <c r="EWO17" s="136"/>
      <c r="EWP17" s="136"/>
      <c r="EWQ17" s="136"/>
      <c r="EWR17" s="136"/>
      <c r="EWS17" s="136"/>
      <c r="EWT17" s="136"/>
      <c r="EWU17" s="136"/>
      <c r="EWV17" s="136"/>
      <c r="EWW17" s="136"/>
      <c r="EWX17" s="136"/>
      <c r="EWY17" s="136"/>
      <c r="EWZ17" s="136"/>
      <c r="EXA17" s="136"/>
      <c r="EXB17" s="136"/>
      <c r="EXC17" s="136"/>
      <c r="EXD17" s="136"/>
      <c r="EXE17" s="136"/>
      <c r="EXF17" s="136"/>
      <c r="EXG17" s="136"/>
      <c r="EXH17" s="136"/>
      <c r="EXI17" s="136"/>
      <c r="EXJ17" s="136"/>
      <c r="EXK17" s="136"/>
      <c r="EXL17" s="136"/>
      <c r="EXM17" s="136"/>
      <c r="EXN17" s="136"/>
      <c r="EXO17" s="136"/>
      <c r="EXP17" s="136"/>
      <c r="EXQ17" s="136"/>
      <c r="EXR17" s="136"/>
      <c r="EXS17" s="136"/>
      <c r="EXT17" s="136"/>
      <c r="EXU17" s="136"/>
      <c r="EXV17" s="136"/>
      <c r="EXW17" s="136"/>
      <c r="EXX17" s="136"/>
      <c r="EXY17" s="136"/>
      <c r="EXZ17" s="136"/>
      <c r="EYA17" s="136"/>
      <c r="EYB17" s="136"/>
      <c r="EYC17" s="136"/>
      <c r="EYD17" s="136"/>
      <c r="EYE17" s="136"/>
      <c r="EYF17" s="136"/>
      <c r="EYG17" s="136"/>
      <c r="EYH17" s="136"/>
      <c r="EYI17" s="136"/>
      <c r="EYJ17" s="136"/>
      <c r="EYK17" s="136"/>
      <c r="EYL17" s="136"/>
      <c r="EYM17" s="136"/>
      <c r="EYN17" s="136"/>
      <c r="EYO17" s="136"/>
      <c r="EYP17" s="136"/>
      <c r="EYQ17" s="136"/>
      <c r="EYR17" s="136"/>
      <c r="EYS17" s="136"/>
      <c r="EYT17" s="136"/>
      <c r="EYU17" s="136"/>
      <c r="EYV17" s="136"/>
      <c r="EYW17" s="136"/>
      <c r="EYX17" s="136"/>
      <c r="EYY17" s="136"/>
      <c r="EYZ17" s="136"/>
      <c r="EZA17" s="136"/>
      <c r="EZB17" s="136"/>
      <c r="EZC17" s="136"/>
      <c r="EZD17" s="136"/>
      <c r="EZE17" s="136"/>
      <c r="EZF17" s="136"/>
      <c r="EZG17" s="136"/>
      <c r="EZH17" s="136"/>
      <c r="EZI17" s="136"/>
      <c r="EZJ17" s="136"/>
      <c r="EZK17" s="136"/>
      <c r="EZL17" s="136"/>
      <c r="EZM17" s="136"/>
      <c r="EZN17" s="136"/>
      <c r="EZO17" s="136"/>
      <c r="EZP17" s="136"/>
      <c r="EZQ17" s="136"/>
      <c r="EZR17" s="136"/>
      <c r="EZS17" s="136"/>
      <c r="EZT17" s="136"/>
      <c r="EZU17" s="136"/>
      <c r="EZV17" s="136"/>
      <c r="EZW17" s="136"/>
      <c r="EZX17" s="136"/>
      <c r="EZY17" s="136"/>
      <c r="EZZ17" s="136"/>
      <c r="FAA17" s="136"/>
      <c r="FAB17" s="136"/>
      <c r="FAC17" s="136"/>
      <c r="FAD17" s="136"/>
      <c r="FAE17" s="136"/>
      <c r="FAF17" s="136"/>
      <c r="FAG17" s="136"/>
      <c r="FAH17" s="136"/>
      <c r="FAI17" s="136"/>
      <c r="FAJ17" s="136"/>
      <c r="FAK17" s="136"/>
      <c r="FAL17" s="136"/>
      <c r="FAM17" s="136"/>
      <c r="FAN17" s="136"/>
      <c r="FAO17" s="136"/>
      <c r="FAP17" s="136"/>
      <c r="FAQ17" s="136"/>
      <c r="FAR17" s="136"/>
      <c r="FAS17" s="136"/>
      <c r="FAT17" s="136"/>
      <c r="FAU17" s="136"/>
      <c r="FAV17" s="136"/>
      <c r="FAW17" s="136"/>
      <c r="FAX17" s="136"/>
      <c r="FAY17" s="136"/>
      <c r="FAZ17" s="136"/>
      <c r="FBA17" s="136"/>
      <c r="FBB17" s="136"/>
      <c r="FBC17" s="136"/>
      <c r="FBD17" s="136"/>
      <c r="FBE17" s="136"/>
      <c r="FBF17" s="136"/>
      <c r="FBG17" s="136"/>
      <c r="FBH17" s="136"/>
      <c r="FBI17" s="136"/>
      <c r="FBJ17" s="136"/>
      <c r="FBK17" s="136"/>
      <c r="FBL17" s="136"/>
      <c r="FBM17" s="136"/>
      <c r="FBN17" s="136"/>
      <c r="FBO17" s="136"/>
      <c r="FBP17" s="136"/>
      <c r="FBQ17" s="136"/>
      <c r="FBR17" s="136"/>
      <c r="FBS17" s="136"/>
      <c r="FBT17" s="136"/>
      <c r="FBU17" s="136"/>
      <c r="FBV17" s="136"/>
      <c r="FBW17" s="136"/>
      <c r="FBX17" s="136"/>
      <c r="FBY17" s="136"/>
      <c r="FBZ17" s="136"/>
      <c r="FCA17" s="136"/>
      <c r="FCB17" s="136"/>
      <c r="FCC17" s="136"/>
      <c r="FCD17" s="136"/>
      <c r="FCE17" s="136"/>
      <c r="FCF17" s="136"/>
      <c r="FCG17" s="136"/>
      <c r="FCH17" s="136"/>
      <c r="FCI17" s="136"/>
      <c r="FCJ17" s="136"/>
      <c r="FCK17" s="136"/>
      <c r="FCL17" s="136"/>
      <c r="FCM17" s="136"/>
      <c r="FCN17" s="136"/>
      <c r="FCO17" s="136"/>
      <c r="FCP17" s="136"/>
      <c r="FCQ17" s="136"/>
      <c r="FCR17" s="136"/>
      <c r="FCS17" s="136"/>
      <c r="FCT17" s="136"/>
      <c r="FCU17" s="136"/>
      <c r="FCV17" s="136"/>
      <c r="FCW17" s="136"/>
      <c r="FCX17" s="136"/>
      <c r="FCY17" s="136"/>
      <c r="FCZ17" s="136"/>
      <c r="FDA17" s="136"/>
      <c r="FDB17" s="136"/>
      <c r="FDC17" s="136"/>
      <c r="FDD17" s="136"/>
      <c r="FDE17" s="136"/>
      <c r="FDF17" s="136"/>
      <c r="FDG17" s="136"/>
      <c r="FDH17" s="136"/>
      <c r="FDI17" s="136"/>
      <c r="FDJ17" s="136"/>
      <c r="FDK17" s="136"/>
      <c r="FDL17" s="136"/>
      <c r="FDM17" s="136"/>
      <c r="FDN17" s="136"/>
      <c r="FDO17" s="136"/>
      <c r="FDP17" s="136"/>
      <c r="FDQ17" s="136"/>
      <c r="FDR17" s="136"/>
      <c r="FDS17" s="136"/>
      <c r="FDT17" s="136"/>
      <c r="FDU17" s="136"/>
      <c r="FDV17" s="136"/>
      <c r="FDW17" s="136"/>
      <c r="FDX17" s="136"/>
      <c r="FDY17" s="136"/>
      <c r="FDZ17" s="136"/>
      <c r="FEA17" s="136"/>
      <c r="FEB17" s="136"/>
      <c r="FEC17" s="136"/>
      <c r="FED17" s="136"/>
      <c r="FEE17" s="136"/>
      <c r="FEF17" s="136"/>
      <c r="FEG17" s="136"/>
      <c r="FEH17" s="136"/>
      <c r="FEI17" s="136"/>
      <c r="FEJ17" s="136"/>
      <c r="FEK17" s="136"/>
      <c r="FEL17" s="136"/>
      <c r="FEM17" s="136"/>
      <c r="FEN17" s="136"/>
      <c r="FEO17" s="136"/>
      <c r="FEP17" s="136"/>
      <c r="FEQ17" s="136"/>
      <c r="FER17" s="136"/>
      <c r="FES17" s="136"/>
      <c r="FET17" s="136"/>
      <c r="FEU17" s="136"/>
      <c r="FEV17" s="136"/>
      <c r="FEW17" s="136"/>
      <c r="FEX17" s="136"/>
      <c r="FEY17" s="136"/>
      <c r="FEZ17" s="136"/>
      <c r="FFA17" s="136"/>
      <c r="FFB17" s="136"/>
      <c r="FFC17" s="136"/>
      <c r="FFD17" s="136"/>
      <c r="FFE17" s="136"/>
      <c r="FFF17" s="136"/>
      <c r="FFG17" s="136"/>
      <c r="FFH17" s="136"/>
      <c r="FFI17" s="136"/>
      <c r="FFJ17" s="136"/>
      <c r="FFK17" s="136"/>
      <c r="FFL17" s="136"/>
      <c r="FFM17" s="136"/>
      <c r="FFN17" s="136"/>
      <c r="FFO17" s="136"/>
      <c r="FFP17" s="136"/>
      <c r="FFQ17" s="136"/>
      <c r="FFR17" s="136"/>
      <c r="FFS17" s="136"/>
      <c r="FFT17" s="136"/>
      <c r="FFU17" s="136"/>
      <c r="FFV17" s="136"/>
      <c r="FFW17" s="136"/>
      <c r="FFX17" s="136"/>
      <c r="FFY17" s="136"/>
      <c r="FFZ17" s="136"/>
      <c r="FGA17" s="136"/>
      <c r="FGB17" s="136"/>
      <c r="FGC17" s="136"/>
      <c r="FGD17" s="136"/>
      <c r="FGE17" s="136"/>
      <c r="FGF17" s="136"/>
      <c r="FGG17" s="136"/>
      <c r="FGH17" s="136"/>
      <c r="FGI17" s="136"/>
      <c r="FGJ17" s="136"/>
      <c r="FGK17" s="136"/>
      <c r="FGL17" s="136"/>
      <c r="FGM17" s="136"/>
      <c r="FGN17" s="136"/>
      <c r="FGO17" s="136"/>
      <c r="FGP17" s="136"/>
      <c r="FGQ17" s="136"/>
      <c r="FGR17" s="136"/>
      <c r="FGS17" s="136"/>
      <c r="FGT17" s="136"/>
      <c r="FGU17" s="136"/>
      <c r="FGV17" s="136"/>
      <c r="FGW17" s="136"/>
      <c r="FGX17" s="136"/>
      <c r="FGY17" s="136"/>
      <c r="FGZ17" s="136"/>
      <c r="FHA17" s="136"/>
      <c r="FHB17" s="136"/>
      <c r="FHC17" s="136"/>
      <c r="FHD17" s="136"/>
      <c r="FHE17" s="136"/>
      <c r="FHF17" s="136"/>
      <c r="FHG17" s="136"/>
      <c r="FHH17" s="136"/>
      <c r="FHI17" s="136"/>
      <c r="FHJ17" s="136"/>
      <c r="FHK17" s="136"/>
      <c r="FHL17" s="136"/>
      <c r="FHM17" s="136"/>
      <c r="FHN17" s="136"/>
      <c r="FHO17" s="136"/>
      <c r="FHP17" s="136"/>
      <c r="FHQ17" s="136"/>
      <c r="FHR17" s="136"/>
      <c r="FHS17" s="136"/>
      <c r="FHT17" s="136"/>
      <c r="FHU17" s="136"/>
      <c r="FHV17" s="136"/>
      <c r="FHW17" s="136"/>
      <c r="FHX17" s="136"/>
      <c r="FHY17" s="136"/>
      <c r="FHZ17" s="136"/>
      <c r="FIA17" s="136"/>
      <c r="FIB17" s="136"/>
      <c r="FIC17" s="136"/>
      <c r="FID17" s="136"/>
      <c r="FIE17" s="136"/>
      <c r="FIF17" s="136"/>
      <c r="FIG17" s="136"/>
      <c r="FIH17" s="136"/>
      <c r="FII17" s="136"/>
      <c r="FIJ17" s="136"/>
      <c r="FIK17" s="136"/>
      <c r="FIL17" s="136"/>
      <c r="FIM17" s="136"/>
      <c r="FIN17" s="136"/>
      <c r="FIO17" s="136"/>
      <c r="FIP17" s="136"/>
      <c r="FIQ17" s="136"/>
      <c r="FIR17" s="136"/>
      <c r="FIS17" s="136"/>
      <c r="FIT17" s="136"/>
      <c r="FIU17" s="136"/>
      <c r="FIV17" s="136"/>
      <c r="FIW17" s="136"/>
      <c r="FIX17" s="136"/>
      <c r="FIY17" s="136"/>
      <c r="FIZ17" s="136"/>
      <c r="FJA17" s="136"/>
      <c r="FJB17" s="136"/>
      <c r="FJC17" s="136"/>
      <c r="FJD17" s="136"/>
      <c r="FJE17" s="136"/>
      <c r="FJF17" s="136"/>
      <c r="FJG17" s="136"/>
      <c r="FJH17" s="136"/>
      <c r="FJI17" s="136"/>
      <c r="FJJ17" s="136"/>
      <c r="FJK17" s="136"/>
      <c r="FJL17" s="136"/>
      <c r="FJM17" s="136"/>
      <c r="FJN17" s="136"/>
      <c r="FJO17" s="136"/>
      <c r="FJP17" s="136"/>
      <c r="FJQ17" s="136"/>
      <c r="FJR17" s="136"/>
      <c r="FJS17" s="136"/>
      <c r="FJT17" s="136"/>
      <c r="FJU17" s="136"/>
      <c r="FJV17" s="136"/>
      <c r="FJW17" s="136"/>
      <c r="FJX17" s="136"/>
      <c r="FJY17" s="136"/>
      <c r="FJZ17" s="136"/>
      <c r="FKA17" s="136"/>
      <c r="FKB17" s="136"/>
      <c r="FKC17" s="136"/>
      <c r="FKD17" s="136"/>
      <c r="FKE17" s="136"/>
      <c r="FKF17" s="136"/>
      <c r="FKG17" s="136"/>
      <c r="FKH17" s="136"/>
      <c r="FKI17" s="136"/>
      <c r="FKJ17" s="136"/>
      <c r="FKK17" s="136"/>
      <c r="FKL17" s="136"/>
      <c r="FKM17" s="136"/>
      <c r="FKN17" s="136"/>
      <c r="FKO17" s="136"/>
      <c r="FKP17" s="136"/>
      <c r="FKQ17" s="136"/>
      <c r="FKR17" s="136"/>
      <c r="FKS17" s="136"/>
      <c r="FKT17" s="136"/>
      <c r="FKU17" s="136"/>
      <c r="FKV17" s="136"/>
      <c r="FKW17" s="136"/>
      <c r="FKX17" s="136"/>
      <c r="FKY17" s="136"/>
      <c r="FKZ17" s="136"/>
      <c r="FLA17" s="136"/>
      <c r="FLB17" s="136"/>
      <c r="FLC17" s="136"/>
      <c r="FLD17" s="136"/>
      <c r="FLE17" s="136"/>
      <c r="FLF17" s="136"/>
      <c r="FLG17" s="136"/>
      <c r="FLH17" s="136"/>
      <c r="FLI17" s="136"/>
      <c r="FLJ17" s="136"/>
      <c r="FLK17" s="136"/>
      <c r="FLL17" s="136"/>
      <c r="FLM17" s="136"/>
      <c r="FLN17" s="136"/>
      <c r="FLO17" s="136"/>
      <c r="FLP17" s="136"/>
      <c r="FLQ17" s="136"/>
      <c r="FLR17" s="136"/>
      <c r="FLS17" s="136"/>
      <c r="FLT17" s="136"/>
      <c r="FLU17" s="136"/>
      <c r="FLV17" s="136"/>
      <c r="FLW17" s="136"/>
      <c r="FLX17" s="136"/>
      <c r="FLY17" s="136"/>
      <c r="FLZ17" s="136"/>
      <c r="FMA17" s="136"/>
      <c r="FMB17" s="136"/>
      <c r="FMC17" s="136"/>
      <c r="FMD17" s="136"/>
      <c r="FME17" s="136"/>
      <c r="FMF17" s="136"/>
      <c r="FMG17" s="136"/>
      <c r="FMH17" s="136"/>
      <c r="FMI17" s="136"/>
      <c r="FMJ17" s="136"/>
      <c r="FMK17" s="136"/>
      <c r="FML17" s="136"/>
      <c r="FMM17" s="136"/>
      <c r="FMN17" s="136"/>
      <c r="FMO17" s="136"/>
      <c r="FMP17" s="136"/>
      <c r="FMQ17" s="136"/>
      <c r="FMR17" s="136"/>
      <c r="FMS17" s="136"/>
      <c r="FMT17" s="136"/>
      <c r="FMU17" s="136"/>
      <c r="FMV17" s="136"/>
      <c r="FMW17" s="136"/>
      <c r="FMX17" s="136"/>
      <c r="FMY17" s="136"/>
      <c r="FMZ17" s="136"/>
      <c r="FNA17" s="136"/>
      <c r="FNB17" s="136"/>
      <c r="FNC17" s="136"/>
      <c r="FND17" s="136"/>
      <c r="FNE17" s="136"/>
      <c r="FNF17" s="136"/>
      <c r="FNG17" s="136"/>
      <c r="FNH17" s="136"/>
      <c r="FNI17" s="136"/>
      <c r="FNJ17" s="136"/>
      <c r="FNK17" s="136"/>
      <c r="FNL17" s="136"/>
      <c r="FNM17" s="136"/>
      <c r="FNN17" s="136"/>
      <c r="FNO17" s="136"/>
      <c r="FNP17" s="136"/>
      <c r="FNQ17" s="136"/>
      <c r="FNR17" s="136"/>
      <c r="FNS17" s="136"/>
      <c r="FNT17" s="136"/>
      <c r="FNU17" s="136"/>
      <c r="FNV17" s="136"/>
      <c r="FNW17" s="136"/>
      <c r="FNX17" s="136"/>
      <c r="FNY17" s="136"/>
      <c r="FNZ17" s="136"/>
      <c r="FOA17" s="136"/>
      <c r="FOB17" s="136"/>
      <c r="FOC17" s="136"/>
      <c r="FOD17" s="136"/>
      <c r="FOE17" s="136"/>
      <c r="FOF17" s="136"/>
      <c r="FOG17" s="136"/>
      <c r="FOH17" s="136"/>
      <c r="FOI17" s="136"/>
      <c r="FOJ17" s="136"/>
      <c r="FOK17" s="136"/>
      <c r="FOL17" s="136"/>
      <c r="FOM17" s="136"/>
      <c r="FON17" s="136"/>
      <c r="FOO17" s="136"/>
      <c r="FOP17" s="136"/>
      <c r="FOQ17" s="136"/>
      <c r="FOR17" s="136"/>
      <c r="FOS17" s="136"/>
      <c r="FOT17" s="136"/>
      <c r="FOU17" s="136"/>
      <c r="FOV17" s="136"/>
      <c r="FOW17" s="136"/>
      <c r="FOX17" s="136"/>
      <c r="FOY17" s="136"/>
      <c r="FOZ17" s="136"/>
      <c r="FPA17" s="136"/>
      <c r="FPB17" s="136"/>
      <c r="FPC17" s="136"/>
      <c r="FPD17" s="136"/>
      <c r="FPE17" s="136"/>
      <c r="FPF17" s="136"/>
      <c r="FPG17" s="136"/>
      <c r="FPH17" s="136"/>
      <c r="FPI17" s="136"/>
      <c r="FPJ17" s="136"/>
      <c r="FPK17" s="136"/>
      <c r="FPL17" s="136"/>
      <c r="FPM17" s="136"/>
      <c r="FPN17" s="136"/>
      <c r="FPO17" s="136"/>
      <c r="FPP17" s="136"/>
      <c r="FPQ17" s="136"/>
      <c r="FPR17" s="136"/>
      <c r="FPS17" s="136"/>
      <c r="FPT17" s="136"/>
      <c r="FPU17" s="136"/>
      <c r="FPV17" s="136"/>
      <c r="FPW17" s="136"/>
      <c r="FPX17" s="136"/>
      <c r="FPY17" s="136"/>
      <c r="FPZ17" s="136"/>
      <c r="FQA17" s="136"/>
      <c r="FQB17" s="136"/>
      <c r="FQC17" s="136"/>
      <c r="FQD17" s="136"/>
      <c r="FQE17" s="136"/>
      <c r="FQF17" s="136"/>
      <c r="FQG17" s="136"/>
      <c r="FQH17" s="136"/>
      <c r="FQI17" s="136"/>
      <c r="FQJ17" s="136"/>
      <c r="FQK17" s="136"/>
      <c r="FQL17" s="136"/>
      <c r="FQM17" s="136"/>
      <c r="FQN17" s="136"/>
      <c r="FQO17" s="136"/>
      <c r="FQP17" s="136"/>
      <c r="FQQ17" s="136"/>
      <c r="FQR17" s="136"/>
      <c r="FQS17" s="136"/>
      <c r="FQT17" s="136"/>
      <c r="FQU17" s="136"/>
      <c r="FQV17" s="136"/>
      <c r="FQW17" s="136"/>
      <c r="FQX17" s="136"/>
      <c r="FQY17" s="136"/>
      <c r="FQZ17" s="136"/>
      <c r="FRA17" s="136"/>
      <c r="FRB17" s="136"/>
      <c r="FRC17" s="136"/>
      <c r="FRD17" s="136"/>
      <c r="FRE17" s="136"/>
      <c r="FRF17" s="136"/>
      <c r="FRG17" s="136"/>
      <c r="FRH17" s="136"/>
      <c r="FRI17" s="136"/>
      <c r="FRJ17" s="136"/>
      <c r="FRK17" s="136"/>
      <c r="FRL17" s="136"/>
      <c r="FRM17" s="136"/>
      <c r="FRN17" s="136"/>
      <c r="FRO17" s="136"/>
      <c r="FRP17" s="136"/>
      <c r="FRQ17" s="136"/>
      <c r="FRR17" s="136"/>
      <c r="FRS17" s="136"/>
      <c r="FRT17" s="136"/>
      <c r="FRU17" s="136"/>
      <c r="FRV17" s="136"/>
      <c r="FRW17" s="136"/>
      <c r="FRX17" s="136"/>
      <c r="FRY17" s="136"/>
      <c r="FRZ17" s="136"/>
      <c r="FSA17" s="136"/>
      <c r="FSB17" s="136"/>
      <c r="FSC17" s="136"/>
      <c r="FSD17" s="136"/>
      <c r="FSE17" s="136"/>
      <c r="FSF17" s="136"/>
      <c r="FSG17" s="136"/>
      <c r="FSH17" s="136"/>
      <c r="FSI17" s="136"/>
      <c r="FSJ17" s="136"/>
      <c r="FSK17" s="136"/>
      <c r="FSL17" s="136"/>
      <c r="FSM17" s="136"/>
      <c r="FSN17" s="136"/>
      <c r="FSO17" s="136"/>
      <c r="FSP17" s="136"/>
      <c r="FSQ17" s="136"/>
      <c r="FSR17" s="136"/>
      <c r="FSS17" s="136"/>
      <c r="FST17" s="136"/>
      <c r="FSU17" s="136"/>
      <c r="FSV17" s="136"/>
      <c r="FSW17" s="136"/>
      <c r="FSX17" s="136"/>
      <c r="FSY17" s="136"/>
      <c r="FSZ17" s="136"/>
      <c r="FTA17" s="136"/>
      <c r="FTB17" s="136"/>
      <c r="FTC17" s="136"/>
      <c r="FTD17" s="136"/>
      <c r="FTE17" s="136"/>
      <c r="FTF17" s="136"/>
      <c r="FTG17" s="136"/>
      <c r="FTH17" s="136"/>
      <c r="FTI17" s="136"/>
      <c r="FTJ17" s="136"/>
      <c r="FTK17" s="136"/>
      <c r="FTL17" s="136"/>
      <c r="FTM17" s="136"/>
      <c r="FTN17" s="136"/>
      <c r="FTO17" s="136"/>
      <c r="FTP17" s="136"/>
      <c r="FTQ17" s="136"/>
      <c r="FTR17" s="136"/>
      <c r="FTS17" s="136"/>
      <c r="FTT17" s="136"/>
      <c r="FTU17" s="136"/>
      <c r="FTV17" s="136"/>
      <c r="FTW17" s="136"/>
      <c r="FTX17" s="136"/>
      <c r="FTY17" s="136"/>
      <c r="FTZ17" s="136"/>
      <c r="FUA17" s="136"/>
      <c r="FUB17" s="136"/>
      <c r="FUC17" s="136"/>
      <c r="FUD17" s="136"/>
      <c r="FUE17" s="136"/>
      <c r="FUF17" s="136"/>
      <c r="FUG17" s="136"/>
      <c r="FUH17" s="136"/>
      <c r="FUI17" s="136"/>
      <c r="FUJ17" s="136"/>
      <c r="FUK17" s="136"/>
      <c r="FUL17" s="136"/>
      <c r="FUM17" s="136"/>
      <c r="FUN17" s="136"/>
      <c r="FUO17" s="136"/>
      <c r="FUP17" s="136"/>
      <c r="FUQ17" s="136"/>
      <c r="FUR17" s="136"/>
      <c r="FUS17" s="136"/>
      <c r="FUT17" s="136"/>
      <c r="FUU17" s="136"/>
      <c r="FUV17" s="136"/>
      <c r="FUW17" s="136"/>
      <c r="FUX17" s="136"/>
      <c r="FUY17" s="136"/>
      <c r="FUZ17" s="136"/>
      <c r="FVA17" s="136"/>
      <c r="FVB17" s="136"/>
      <c r="FVC17" s="136"/>
      <c r="FVD17" s="136"/>
      <c r="FVE17" s="136"/>
      <c r="FVF17" s="136"/>
      <c r="FVG17" s="136"/>
      <c r="FVH17" s="136"/>
      <c r="FVI17" s="136"/>
      <c r="FVJ17" s="136"/>
      <c r="FVK17" s="136"/>
      <c r="FVL17" s="136"/>
      <c r="FVM17" s="136"/>
      <c r="FVN17" s="136"/>
      <c r="FVO17" s="136"/>
      <c r="FVP17" s="136"/>
      <c r="FVQ17" s="136"/>
      <c r="FVR17" s="136"/>
      <c r="FVS17" s="136"/>
      <c r="FVT17" s="136"/>
      <c r="FVU17" s="136"/>
      <c r="FVV17" s="136"/>
      <c r="FVW17" s="136"/>
      <c r="FVX17" s="136"/>
      <c r="FVY17" s="136"/>
      <c r="FVZ17" s="136"/>
      <c r="FWA17" s="136"/>
      <c r="FWB17" s="136"/>
      <c r="FWC17" s="136"/>
      <c r="FWD17" s="136"/>
      <c r="FWE17" s="136"/>
      <c r="FWF17" s="136"/>
      <c r="FWG17" s="136"/>
      <c r="FWH17" s="136"/>
      <c r="FWI17" s="136"/>
      <c r="FWJ17" s="136"/>
      <c r="FWK17" s="136"/>
      <c r="FWL17" s="136"/>
      <c r="FWM17" s="136"/>
      <c r="FWN17" s="136"/>
      <c r="FWO17" s="136"/>
      <c r="FWP17" s="136"/>
      <c r="FWQ17" s="136"/>
      <c r="FWR17" s="136"/>
      <c r="FWS17" s="136"/>
      <c r="FWT17" s="136"/>
      <c r="FWU17" s="136"/>
      <c r="FWV17" s="136"/>
      <c r="FWW17" s="136"/>
      <c r="FWX17" s="136"/>
      <c r="FWY17" s="136"/>
      <c r="FWZ17" s="136"/>
      <c r="FXA17" s="136"/>
      <c r="FXB17" s="136"/>
      <c r="FXC17" s="136"/>
      <c r="FXD17" s="136"/>
      <c r="FXE17" s="136"/>
      <c r="FXF17" s="136"/>
      <c r="FXG17" s="136"/>
      <c r="FXH17" s="136"/>
      <c r="FXI17" s="136"/>
      <c r="FXJ17" s="136"/>
      <c r="FXK17" s="136"/>
      <c r="FXL17" s="136"/>
      <c r="FXM17" s="136"/>
      <c r="FXN17" s="136"/>
      <c r="FXO17" s="136"/>
      <c r="FXP17" s="136"/>
      <c r="FXQ17" s="136"/>
      <c r="FXR17" s="136"/>
      <c r="FXS17" s="136"/>
      <c r="FXT17" s="136"/>
      <c r="FXU17" s="136"/>
      <c r="FXV17" s="136"/>
      <c r="FXW17" s="136"/>
      <c r="FXX17" s="136"/>
      <c r="FXY17" s="136"/>
      <c r="FXZ17" s="136"/>
      <c r="FYA17" s="136"/>
      <c r="FYB17" s="136"/>
      <c r="FYC17" s="136"/>
      <c r="FYD17" s="136"/>
      <c r="FYE17" s="136"/>
      <c r="FYF17" s="136"/>
      <c r="FYG17" s="136"/>
      <c r="FYH17" s="136"/>
      <c r="FYI17" s="136"/>
      <c r="FYJ17" s="136"/>
      <c r="FYK17" s="136"/>
      <c r="FYL17" s="136"/>
      <c r="FYM17" s="136"/>
      <c r="FYN17" s="136"/>
      <c r="FYO17" s="136"/>
      <c r="FYP17" s="136"/>
      <c r="FYQ17" s="136"/>
      <c r="FYR17" s="136"/>
      <c r="FYS17" s="136"/>
      <c r="FYT17" s="136"/>
      <c r="FYU17" s="136"/>
      <c r="FYV17" s="136"/>
      <c r="FYW17" s="136"/>
      <c r="FYX17" s="136"/>
      <c r="FYY17" s="136"/>
      <c r="FYZ17" s="136"/>
      <c r="FZA17" s="136"/>
      <c r="FZB17" s="136"/>
      <c r="FZC17" s="136"/>
      <c r="FZD17" s="136"/>
      <c r="FZE17" s="136"/>
      <c r="FZF17" s="136"/>
      <c r="FZG17" s="136"/>
      <c r="FZH17" s="136"/>
      <c r="FZI17" s="136"/>
      <c r="FZJ17" s="136"/>
      <c r="FZK17" s="136"/>
      <c r="FZL17" s="136"/>
      <c r="FZM17" s="136"/>
      <c r="FZN17" s="136"/>
      <c r="FZO17" s="136"/>
      <c r="FZP17" s="136"/>
      <c r="FZQ17" s="136"/>
      <c r="FZR17" s="136"/>
      <c r="FZS17" s="136"/>
      <c r="FZT17" s="136"/>
      <c r="FZU17" s="136"/>
      <c r="FZV17" s="136"/>
      <c r="FZW17" s="136"/>
      <c r="FZX17" s="136"/>
      <c r="FZY17" s="136"/>
      <c r="FZZ17" s="136"/>
      <c r="GAA17" s="136"/>
      <c r="GAB17" s="136"/>
      <c r="GAC17" s="136"/>
      <c r="GAD17" s="136"/>
      <c r="GAE17" s="136"/>
      <c r="GAF17" s="136"/>
      <c r="GAG17" s="136"/>
      <c r="GAH17" s="136"/>
      <c r="GAI17" s="136"/>
      <c r="GAJ17" s="136"/>
      <c r="GAK17" s="136"/>
      <c r="GAL17" s="136"/>
      <c r="GAM17" s="136"/>
      <c r="GAN17" s="136"/>
      <c r="GAO17" s="136"/>
      <c r="GAP17" s="136"/>
      <c r="GAQ17" s="136"/>
      <c r="GAR17" s="136"/>
      <c r="GAS17" s="136"/>
      <c r="GAT17" s="136"/>
      <c r="GAU17" s="136"/>
      <c r="GAV17" s="136"/>
      <c r="GAW17" s="136"/>
      <c r="GAX17" s="136"/>
      <c r="GAY17" s="136"/>
      <c r="GAZ17" s="136"/>
      <c r="GBA17" s="136"/>
      <c r="GBB17" s="136"/>
      <c r="GBC17" s="136"/>
      <c r="GBD17" s="136"/>
      <c r="GBE17" s="136"/>
      <c r="GBF17" s="136"/>
      <c r="GBG17" s="136"/>
      <c r="GBH17" s="136"/>
      <c r="GBI17" s="136"/>
      <c r="GBJ17" s="136"/>
      <c r="GBK17" s="136"/>
      <c r="GBL17" s="136"/>
      <c r="GBM17" s="136"/>
      <c r="GBN17" s="136"/>
      <c r="GBO17" s="136"/>
      <c r="GBP17" s="136"/>
      <c r="GBQ17" s="136"/>
      <c r="GBR17" s="136"/>
      <c r="GBS17" s="136"/>
      <c r="GBT17" s="136"/>
      <c r="GBU17" s="136"/>
      <c r="GBV17" s="136"/>
      <c r="GBW17" s="136"/>
      <c r="GBX17" s="136"/>
      <c r="GBY17" s="136"/>
      <c r="GBZ17" s="136"/>
      <c r="GCA17" s="136"/>
      <c r="GCB17" s="136"/>
      <c r="GCC17" s="136"/>
      <c r="GCD17" s="136"/>
      <c r="GCE17" s="136"/>
      <c r="GCF17" s="136"/>
      <c r="GCG17" s="136"/>
      <c r="GCH17" s="136"/>
      <c r="GCI17" s="136"/>
      <c r="GCJ17" s="136"/>
      <c r="GCK17" s="136"/>
      <c r="GCL17" s="136"/>
      <c r="GCM17" s="136"/>
      <c r="GCN17" s="136"/>
      <c r="GCO17" s="136"/>
      <c r="GCP17" s="136"/>
      <c r="GCQ17" s="136"/>
      <c r="GCR17" s="136"/>
      <c r="GCS17" s="136"/>
      <c r="GCT17" s="136"/>
      <c r="GCU17" s="136"/>
      <c r="GCV17" s="136"/>
      <c r="GCW17" s="136"/>
      <c r="GCX17" s="136"/>
      <c r="GCY17" s="136"/>
      <c r="GCZ17" s="136"/>
      <c r="GDA17" s="136"/>
      <c r="GDB17" s="136"/>
      <c r="GDC17" s="136"/>
      <c r="GDD17" s="136"/>
      <c r="GDE17" s="136"/>
      <c r="GDF17" s="136"/>
      <c r="GDG17" s="136"/>
      <c r="GDH17" s="136"/>
      <c r="GDI17" s="136"/>
      <c r="GDJ17" s="136"/>
      <c r="GDK17" s="136"/>
      <c r="GDL17" s="136"/>
      <c r="GDM17" s="136"/>
      <c r="GDN17" s="136"/>
      <c r="GDO17" s="136"/>
      <c r="GDP17" s="136"/>
      <c r="GDQ17" s="136"/>
      <c r="GDR17" s="136"/>
      <c r="GDS17" s="136"/>
      <c r="GDT17" s="136"/>
      <c r="GDU17" s="136"/>
      <c r="GDV17" s="136"/>
      <c r="GDW17" s="136"/>
      <c r="GDX17" s="136"/>
      <c r="GDY17" s="136"/>
      <c r="GDZ17" s="136"/>
      <c r="GEA17" s="136"/>
      <c r="GEB17" s="136"/>
      <c r="GEC17" s="136"/>
      <c r="GED17" s="136"/>
      <c r="GEE17" s="136"/>
      <c r="GEF17" s="136"/>
      <c r="GEG17" s="136"/>
      <c r="GEH17" s="136"/>
      <c r="GEI17" s="136"/>
      <c r="GEJ17" s="136"/>
      <c r="GEK17" s="136"/>
      <c r="GEL17" s="136"/>
      <c r="GEM17" s="136"/>
      <c r="GEN17" s="136"/>
      <c r="GEO17" s="136"/>
      <c r="GEP17" s="136"/>
      <c r="GEQ17" s="136"/>
      <c r="GER17" s="136"/>
      <c r="GES17" s="136"/>
      <c r="GET17" s="136"/>
      <c r="GEU17" s="136"/>
      <c r="GEV17" s="136"/>
      <c r="GEW17" s="136"/>
      <c r="GEX17" s="136"/>
      <c r="GEY17" s="136"/>
      <c r="GEZ17" s="136"/>
      <c r="GFA17" s="136"/>
      <c r="GFB17" s="136"/>
      <c r="GFC17" s="136"/>
      <c r="GFD17" s="136"/>
      <c r="GFE17" s="136"/>
      <c r="GFF17" s="136"/>
      <c r="GFG17" s="136"/>
      <c r="GFH17" s="136"/>
      <c r="GFI17" s="136"/>
      <c r="GFJ17" s="136"/>
      <c r="GFK17" s="136"/>
      <c r="GFL17" s="136"/>
      <c r="GFM17" s="136"/>
      <c r="GFN17" s="136"/>
      <c r="GFO17" s="136"/>
      <c r="GFP17" s="136"/>
      <c r="GFQ17" s="136"/>
      <c r="GFR17" s="136"/>
      <c r="GFS17" s="136"/>
      <c r="GFT17" s="136"/>
      <c r="GFU17" s="136"/>
      <c r="GFV17" s="136"/>
      <c r="GFW17" s="136"/>
      <c r="GFX17" s="136"/>
      <c r="GFY17" s="136"/>
      <c r="GFZ17" s="136"/>
      <c r="GGA17" s="136"/>
      <c r="GGB17" s="136"/>
      <c r="GGC17" s="136"/>
      <c r="GGD17" s="136"/>
      <c r="GGE17" s="136"/>
      <c r="GGF17" s="136"/>
      <c r="GGG17" s="136"/>
      <c r="GGH17" s="136"/>
      <c r="GGI17" s="136"/>
      <c r="GGJ17" s="136"/>
      <c r="GGK17" s="136"/>
      <c r="GGL17" s="136"/>
      <c r="GGM17" s="136"/>
      <c r="GGN17" s="136"/>
      <c r="GGO17" s="136"/>
      <c r="GGP17" s="136"/>
      <c r="GGQ17" s="136"/>
      <c r="GGR17" s="136"/>
      <c r="GGS17" s="136"/>
      <c r="GGT17" s="136"/>
      <c r="GGU17" s="136"/>
      <c r="GGV17" s="136"/>
      <c r="GGW17" s="136"/>
      <c r="GGX17" s="136"/>
      <c r="GGY17" s="136"/>
      <c r="GGZ17" s="136"/>
      <c r="GHA17" s="136"/>
      <c r="GHB17" s="136"/>
      <c r="GHC17" s="136"/>
      <c r="GHD17" s="136"/>
      <c r="GHE17" s="136"/>
      <c r="GHF17" s="136"/>
      <c r="GHG17" s="136"/>
      <c r="GHH17" s="136"/>
      <c r="GHI17" s="136"/>
      <c r="GHJ17" s="136"/>
      <c r="GHK17" s="136"/>
      <c r="GHL17" s="136"/>
      <c r="GHM17" s="136"/>
      <c r="GHN17" s="136"/>
      <c r="GHO17" s="136"/>
      <c r="GHP17" s="136"/>
      <c r="GHQ17" s="136"/>
      <c r="GHR17" s="136"/>
      <c r="GHS17" s="136"/>
      <c r="GHT17" s="136"/>
      <c r="GHU17" s="136"/>
      <c r="GHV17" s="136"/>
      <c r="GHW17" s="136"/>
      <c r="GHX17" s="136"/>
      <c r="GHY17" s="136"/>
      <c r="GHZ17" s="136"/>
      <c r="GIA17" s="136"/>
      <c r="GIB17" s="136"/>
      <c r="GIC17" s="136"/>
      <c r="GID17" s="136"/>
      <c r="GIE17" s="136"/>
      <c r="GIF17" s="136"/>
      <c r="GIG17" s="136"/>
      <c r="GIH17" s="136"/>
      <c r="GII17" s="136"/>
      <c r="GIJ17" s="136"/>
      <c r="GIK17" s="136"/>
      <c r="GIL17" s="136"/>
      <c r="GIM17" s="136"/>
      <c r="GIN17" s="136"/>
      <c r="GIO17" s="136"/>
      <c r="GIP17" s="136"/>
      <c r="GIQ17" s="136"/>
      <c r="GIR17" s="136"/>
      <c r="GIS17" s="136"/>
      <c r="GIT17" s="136"/>
      <c r="GIU17" s="136"/>
      <c r="GIV17" s="136"/>
      <c r="GIW17" s="136"/>
      <c r="GIX17" s="136"/>
      <c r="GIY17" s="136"/>
      <c r="GIZ17" s="136"/>
      <c r="GJA17" s="136"/>
      <c r="GJB17" s="136"/>
      <c r="GJC17" s="136"/>
      <c r="GJD17" s="136"/>
      <c r="GJE17" s="136"/>
      <c r="GJF17" s="136"/>
      <c r="GJG17" s="136"/>
      <c r="GJH17" s="136"/>
      <c r="GJI17" s="136"/>
      <c r="GJJ17" s="136"/>
      <c r="GJK17" s="136"/>
      <c r="GJL17" s="136"/>
      <c r="GJM17" s="136"/>
      <c r="GJN17" s="136"/>
      <c r="GJO17" s="136"/>
      <c r="GJP17" s="136"/>
      <c r="GJQ17" s="136"/>
      <c r="GJR17" s="136"/>
      <c r="GJS17" s="136"/>
      <c r="GJT17" s="136"/>
      <c r="GJU17" s="136"/>
      <c r="GJV17" s="136"/>
      <c r="GJW17" s="136"/>
      <c r="GJX17" s="136"/>
      <c r="GJY17" s="136"/>
      <c r="GJZ17" s="136"/>
      <c r="GKA17" s="136"/>
      <c r="GKB17" s="136"/>
      <c r="GKC17" s="136"/>
      <c r="GKD17" s="136"/>
      <c r="GKE17" s="136"/>
      <c r="GKF17" s="136"/>
      <c r="GKG17" s="136"/>
      <c r="GKH17" s="136"/>
      <c r="GKI17" s="136"/>
      <c r="GKJ17" s="136"/>
      <c r="GKK17" s="136"/>
      <c r="GKL17" s="136"/>
      <c r="GKM17" s="136"/>
      <c r="GKN17" s="136"/>
      <c r="GKO17" s="136"/>
      <c r="GKP17" s="136"/>
      <c r="GKQ17" s="136"/>
      <c r="GKR17" s="136"/>
      <c r="GKS17" s="136"/>
      <c r="GKT17" s="136"/>
      <c r="GKU17" s="136"/>
      <c r="GKV17" s="136"/>
      <c r="GKW17" s="136"/>
      <c r="GKX17" s="136"/>
      <c r="GKY17" s="136"/>
      <c r="GKZ17" s="136"/>
      <c r="GLA17" s="136"/>
      <c r="GLB17" s="136"/>
      <c r="GLC17" s="136"/>
      <c r="GLD17" s="136"/>
      <c r="GLE17" s="136"/>
      <c r="GLF17" s="136"/>
      <c r="GLG17" s="136"/>
      <c r="GLH17" s="136"/>
      <c r="GLI17" s="136"/>
      <c r="GLJ17" s="136"/>
      <c r="GLK17" s="136"/>
      <c r="GLL17" s="136"/>
      <c r="GLM17" s="136"/>
      <c r="GLN17" s="136"/>
      <c r="GLO17" s="136"/>
      <c r="GLP17" s="136"/>
      <c r="GLQ17" s="136"/>
      <c r="GLR17" s="136"/>
      <c r="GLS17" s="136"/>
      <c r="GLT17" s="136"/>
      <c r="GLU17" s="136"/>
      <c r="GLV17" s="136"/>
      <c r="GLW17" s="136"/>
      <c r="GLX17" s="136"/>
      <c r="GLY17" s="136"/>
      <c r="GLZ17" s="136"/>
      <c r="GMA17" s="136"/>
      <c r="GMB17" s="136"/>
      <c r="GMC17" s="136"/>
      <c r="GMD17" s="136"/>
      <c r="GME17" s="136"/>
      <c r="GMF17" s="136"/>
      <c r="GMG17" s="136"/>
      <c r="GMH17" s="136"/>
      <c r="GMI17" s="136"/>
      <c r="GMJ17" s="136"/>
      <c r="GMK17" s="136"/>
      <c r="GML17" s="136"/>
      <c r="GMM17" s="136"/>
      <c r="GMN17" s="136"/>
      <c r="GMO17" s="136"/>
      <c r="GMP17" s="136"/>
      <c r="GMQ17" s="136"/>
      <c r="GMR17" s="136"/>
      <c r="GMS17" s="136"/>
      <c r="GMT17" s="136"/>
      <c r="GMU17" s="136"/>
      <c r="GMV17" s="136"/>
      <c r="GMW17" s="136"/>
      <c r="GMX17" s="136"/>
      <c r="GMY17" s="136"/>
      <c r="GMZ17" s="136"/>
      <c r="GNA17" s="136"/>
      <c r="GNB17" s="136"/>
      <c r="GNC17" s="136"/>
      <c r="GND17" s="136"/>
      <c r="GNE17" s="136"/>
      <c r="GNF17" s="136"/>
      <c r="GNG17" s="136"/>
      <c r="GNH17" s="136"/>
      <c r="GNI17" s="136"/>
      <c r="GNJ17" s="136"/>
      <c r="GNK17" s="136"/>
      <c r="GNL17" s="136"/>
      <c r="GNM17" s="136"/>
      <c r="GNN17" s="136"/>
      <c r="GNO17" s="136"/>
      <c r="GNP17" s="136"/>
      <c r="GNQ17" s="136"/>
      <c r="GNR17" s="136"/>
      <c r="GNS17" s="136"/>
      <c r="GNT17" s="136"/>
      <c r="GNU17" s="136"/>
      <c r="GNV17" s="136"/>
      <c r="GNW17" s="136"/>
      <c r="GNX17" s="136"/>
      <c r="GNY17" s="136"/>
      <c r="GNZ17" s="136"/>
      <c r="GOA17" s="136"/>
      <c r="GOB17" s="136"/>
      <c r="GOC17" s="136"/>
      <c r="GOD17" s="136"/>
      <c r="GOE17" s="136"/>
      <c r="GOF17" s="136"/>
      <c r="GOG17" s="136"/>
      <c r="GOH17" s="136"/>
      <c r="GOI17" s="136"/>
      <c r="GOJ17" s="136"/>
      <c r="GOK17" s="136"/>
      <c r="GOL17" s="136"/>
      <c r="GOM17" s="136"/>
      <c r="GON17" s="136"/>
      <c r="GOO17" s="136"/>
      <c r="GOP17" s="136"/>
      <c r="GOQ17" s="136"/>
      <c r="GOR17" s="136"/>
      <c r="GOS17" s="136"/>
      <c r="GOT17" s="136"/>
      <c r="GOU17" s="136"/>
      <c r="GOV17" s="136"/>
      <c r="GOW17" s="136"/>
      <c r="GOX17" s="136"/>
      <c r="GOY17" s="136"/>
      <c r="GOZ17" s="136"/>
      <c r="GPA17" s="136"/>
      <c r="GPB17" s="136"/>
      <c r="GPC17" s="136"/>
      <c r="GPD17" s="136"/>
      <c r="GPE17" s="136"/>
      <c r="GPF17" s="136"/>
      <c r="GPG17" s="136"/>
      <c r="GPH17" s="136"/>
      <c r="GPI17" s="136"/>
      <c r="GPJ17" s="136"/>
      <c r="GPK17" s="136"/>
      <c r="GPL17" s="136"/>
      <c r="GPM17" s="136"/>
      <c r="GPN17" s="136"/>
      <c r="GPO17" s="136"/>
      <c r="GPP17" s="136"/>
      <c r="GPQ17" s="136"/>
      <c r="GPR17" s="136"/>
      <c r="GPS17" s="136"/>
      <c r="GPT17" s="136"/>
      <c r="GPU17" s="136"/>
      <c r="GPV17" s="136"/>
      <c r="GPW17" s="136"/>
      <c r="GPX17" s="136"/>
      <c r="GPY17" s="136"/>
      <c r="GPZ17" s="136"/>
      <c r="GQA17" s="136"/>
      <c r="GQB17" s="136"/>
      <c r="GQC17" s="136"/>
      <c r="GQD17" s="136"/>
      <c r="GQE17" s="136"/>
      <c r="GQF17" s="136"/>
      <c r="GQG17" s="136"/>
      <c r="GQH17" s="136"/>
      <c r="GQI17" s="136"/>
      <c r="GQJ17" s="136"/>
      <c r="GQK17" s="136"/>
      <c r="GQL17" s="136"/>
      <c r="GQM17" s="136"/>
      <c r="GQN17" s="136"/>
      <c r="GQO17" s="136"/>
      <c r="GQP17" s="136"/>
      <c r="GQQ17" s="136"/>
      <c r="GQR17" s="136"/>
      <c r="GQS17" s="136"/>
      <c r="GQT17" s="136"/>
      <c r="GQU17" s="136"/>
      <c r="GQV17" s="136"/>
      <c r="GQW17" s="136"/>
      <c r="GQX17" s="136"/>
      <c r="GQY17" s="136"/>
      <c r="GQZ17" s="136"/>
      <c r="GRA17" s="136"/>
      <c r="GRB17" s="136"/>
      <c r="GRC17" s="136"/>
      <c r="GRD17" s="136"/>
      <c r="GRE17" s="136"/>
      <c r="GRF17" s="136"/>
      <c r="GRG17" s="136"/>
      <c r="GRH17" s="136"/>
      <c r="GRI17" s="136"/>
      <c r="GRJ17" s="136"/>
      <c r="GRK17" s="136"/>
      <c r="GRL17" s="136"/>
      <c r="GRM17" s="136"/>
      <c r="GRN17" s="136"/>
      <c r="GRO17" s="136"/>
      <c r="GRP17" s="136"/>
      <c r="GRQ17" s="136"/>
      <c r="GRR17" s="136"/>
      <c r="GRS17" s="136"/>
      <c r="GRT17" s="136"/>
      <c r="GRU17" s="136"/>
      <c r="GRV17" s="136"/>
      <c r="GRW17" s="136"/>
      <c r="GRX17" s="136"/>
      <c r="GRY17" s="136"/>
      <c r="GRZ17" s="136"/>
      <c r="GSA17" s="136"/>
      <c r="GSB17" s="136"/>
      <c r="GSC17" s="136"/>
      <c r="GSD17" s="136"/>
      <c r="GSE17" s="136"/>
      <c r="GSF17" s="136"/>
      <c r="GSG17" s="136"/>
      <c r="GSH17" s="136"/>
      <c r="GSI17" s="136"/>
      <c r="GSJ17" s="136"/>
      <c r="GSK17" s="136"/>
      <c r="GSL17" s="136"/>
      <c r="GSM17" s="136"/>
      <c r="GSN17" s="136"/>
      <c r="GSO17" s="136"/>
      <c r="GSP17" s="136"/>
      <c r="GSQ17" s="136"/>
      <c r="GSR17" s="136"/>
      <c r="GSS17" s="136"/>
      <c r="GST17" s="136"/>
      <c r="GSU17" s="136"/>
      <c r="GSV17" s="136"/>
      <c r="GSW17" s="136"/>
      <c r="GSX17" s="136"/>
      <c r="GSY17" s="136"/>
      <c r="GSZ17" s="136"/>
      <c r="GTA17" s="136"/>
      <c r="GTB17" s="136"/>
      <c r="GTC17" s="136"/>
      <c r="GTD17" s="136"/>
      <c r="GTE17" s="136"/>
      <c r="GTF17" s="136"/>
      <c r="GTG17" s="136"/>
      <c r="GTH17" s="136"/>
      <c r="GTI17" s="136"/>
      <c r="GTJ17" s="136"/>
      <c r="GTK17" s="136"/>
      <c r="GTL17" s="136"/>
      <c r="GTM17" s="136"/>
      <c r="GTN17" s="136"/>
      <c r="GTO17" s="136"/>
      <c r="GTP17" s="136"/>
      <c r="GTQ17" s="136"/>
      <c r="GTR17" s="136"/>
      <c r="GTS17" s="136"/>
      <c r="GTT17" s="136"/>
      <c r="GTU17" s="136"/>
      <c r="GTV17" s="136"/>
      <c r="GTW17" s="136"/>
      <c r="GTX17" s="136"/>
      <c r="GTY17" s="136"/>
      <c r="GTZ17" s="136"/>
      <c r="GUA17" s="136"/>
      <c r="GUB17" s="136"/>
      <c r="GUC17" s="136"/>
      <c r="GUD17" s="136"/>
      <c r="GUE17" s="136"/>
      <c r="GUF17" s="136"/>
      <c r="GUG17" s="136"/>
      <c r="GUH17" s="136"/>
      <c r="GUI17" s="136"/>
      <c r="GUJ17" s="136"/>
      <c r="GUK17" s="136"/>
      <c r="GUL17" s="136"/>
      <c r="GUM17" s="136"/>
      <c r="GUN17" s="136"/>
      <c r="GUO17" s="136"/>
      <c r="GUP17" s="136"/>
      <c r="GUQ17" s="136"/>
      <c r="GUR17" s="136"/>
      <c r="GUS17" s="136"/>
      <c r="GUT17" s="136"/>
      <c r="GUU17" s="136"/>
      <c r="GUV17" s="136"/>
      <c r="GUW17" s="136"/>
      <c r="GUX17" s="136"/>
      <c r="GUY17" s="136"/>
      <c r="GUZ17" s="136"/>
      <c r="GVA17" s="136"/>
      <c r="GVB17" s="136"/>
      <c r="GVC17" s="136"/>
      <c r="GVD17" s="136"/>
      <c r="GVE17" s="136"/>
      <c r="GVF17" s="136"/>
      <c r="GVG17" s="136"/>
      <c r="GVH17" s="136"/>
      <c r="GVI17" s="136"/>
      <c r="GVJ17" s="136"/>
      <c r="GVK17" s="136"/>
      <c r="GVL17" s="136"/>
      <c r="GVM17" s="136"/>
      <c r="GVN17" s="136"/>
      <c r="GVO17" s="136"/>
      <c r="GVP17" s="136"/>
      <c r="GVQ17" s="136"/>
      <c r="GVR17" s="136"/>
      <c r="GVS17" s="136"/>
      <c r="GVT17" s="136"/>
      <c r="GVU17" s="136"/>
      <c r="GVV17" s="136"/>
      <c r="GVW17" s="136"/>
      <c r="GVX17" s="136"/>
      <c r="GVY17" s="136"/>
      <c r="GVZ17" s="136"/>
      <c r="GWA17" s="136"/>
      <c r="GWB17" s="136"/>
      <c r="GWC17" s="136"/>
      <c r="GWD17" s="136"/>
      <c r="GWE17" s="136"/>
      <c r="GWF17" s="136"/>
      <c r="GWG17" s="136"/>
      <c r="GWH17" s="136"/>
      <c r="GWI17" s="136"/>
      <c r="GWJ17" s="136"/>
      <c r="GWK17" s="136"/>
      <c r="GWL17" s="136"/>
      <c r="GWM17" s="136"/>
      <c r="GWN17" s="136"/>
      <c r="GWO17" s="136"/>
      <c r="GWP17" s="136"/>
      <c r="GWQ17" s="136"/>
      <c r="GWR17" s="136"/>
      <c r="GWS17" s="136"/>
      <c r="GWT17" s="136"/>
      <c r="GWU17" s="136"/>
      <c r="GWV17" s="136"/>
      <c r="GWW17" s="136"/>
      <c r="GWX17" s="136"/>
      <c r="GWY17" s="136"/>
      <c r="GWZ17" s="136"/>
      <c r="GXA17" s="136"/>
      <c r="GXB17" s="136"/>
      <c r="GXC17" s="136"/>
      <c r="GXD17" s="136"/>
      <c r="GXE17" s="136"/>
      <c r="GXF17" s="136"/>
      <c r="GXG17" s="136"/>
      <c r="GXH17" s="136"/>
      <c r="GXI17" s="136"/>
      <c r="GXJ17" s="136"/>
      <c r="GXK17" s="136"/>
      <c r="GXL17" s="136"/>
      <c r="GXM17" s="136"/>
      <c r="GXN17" s="136"/>
      <c r="GXO17" s="136"/>
      <c r="GXP17" s="136"/>
      <c r="GXQ17" s="136"/>
      <c r="GXR17" s="136"/>
      <c r="GXS17" s="136"/>
      <c r="GXT17" s="136"/>
      <c r="GXU17" s="136"/>
      <c r="GXV17" s="136"/>
      <c r="GXW17" s="136"/>
      <c r="GXX17" s="136"/>
      <c r="GXY17" s="136"/>
      <c r="GXZ17" s="136"/>
      <c r="GYA17" s="136"/>
      <c r="GYB17" s="136"/>
      <c r="GYC17" s="136"/>
      <c r="GYD17" s="136"/>
      <c r="GYE17" s="136"/>
      <c r="GYF17" s="136"/>
      <c r="GYG17" s="136"/>
      <c r="GYH17" s="136"/>
      <c r="GYI17" s="136"/>
      <c r="GYJ17" s="136"/>
      <c r="GYK17" s="136"/>
      <c r="GYL17" s="136"/>
      <c r="GYM17" s="136"/>
      <c r="GYN17" s="136"/>
      <c r="GYO17" s="136"/>
      <c r="GYP17" s="136"/>
      <c r="GYQ17" s="136"/>
      <c r="GYR17" s="136"/>
      <c r="GYS17" s="136"/>
      <c r="GYT17" s="136"/>
      <c r="GYU17" s="136"/>
      <c r="GYV17" s="136"/>
      <c r="GYW17" s="136"/>
      <c r="GYX17" s="136"/>
      <c r="GYY17" s="136"/>
      <c r="GYZ17" s="136"/>
      <c r="GZA17" s="136"/>
      <c r="GZB17" s="136"/>
      <c r="GZC17" s="136"/>
      <c r="GZD17" s="136"/>
      <c r="GZE17" s="136"/>
      <c r="GZF17" s="136"/>
      <c r="GZG17" s="136"/>
      <c r="GZH17" s="136"/>
      <c r="GZI17" s="136"/>
      <c r="GZJ17" s="136"/>
      <c r="GZK17" s="136"/>
      <c r="GZL17" s="136"/>
      <c r="GZM17" s="136"/>
      <c r="GZN17" s="136"/>
      <c r="GZO17" s="136"/>
      <c r="GZP17" s="136"/>
      <c r="GZQ17" s="136"/>
      <c r="GZR17" s="136"/>
      <c r="GZS17" s="136"/>
      <c r="GZT17" s="136"/>
      <c r="GZU17" s="136"/>
      <c r="GZV17" s="136"/>
      <c r="GZW17" s="136"/>
      <c r="GZX17" s="136"/>
      <c r="GZY17" s="136"/>
      <c r="GZZ17" s="136"/>
      <c r="HAA17" s="136"/>
      <c r="HAB17" s="136"/>
      <c r="HAC17" s="136"/>
      <c r="HAD17" s="136"/>
      <c r="HAE17" s="136"/>
      <c r="HAF17" s="136"/>
      <c r="HAG17" s="136"/>
      <c r="HAH17" s="136"/>
      <c r="HAI17" s="136"/>
      <c r="HAJ17" s="136"/>
      <c r="HAK17" s="136"/>
      <c r="HAL17" s="136"/>
      <c r="HAM17" s="136"/>
      <c r="HAN17" s="136"/>
      <c r="HAO17" s="136"/>
      <c r="HAP17" s="136"/>
      <c r="HAQ17" s="136"/>
      <c r="HAR17" s="136"/>
      <c r="HAS17" s="136"/>
      <c r="HAT17" s="136"/>
      <c r="HAU17" s="136"/>
      <c r="HAV17" s="136"/>
      <c r="HAW17" s="136"/>
      <c r="HAX17" s="136"/>
      <c r="HAY17" s="136"/>
      <c r="HAZ17" s="136"/>
      <c r="HBA17" s="136"/>
      <c r="HBB17" s="136"/>
      <c r="HBC17" s="136"/>
      <c r="HBD17" s="136"/>
      <c r="HBE17" s="136"/>
      <c r="HBF17" s="136"/>
      <c r="HBG17" s="136"/>
      <c r="HBH17" s="136"/>
      <c r="HBI17" s="136"/>
      <c r="HBJ17" s="136"/>
      <c r="HBK17" s="136"/>
      <c r="HBL17" s="136"/>
      <c r="HBM17" s="136"/>
      <c r="HBN17" s="136"/>
      <c r="HBO17" s="136"/>
      <c r="HBP17" s="136"/>
      <c r="HBQ17" s="136"/>
      <c r="HBR17" s="136"/>
      <c r="HBS17" s="136"/>
      <c r="HBT17" s="136"/>
      <c r="HBU17" s="136"/>
      <c r="HBV17" s="136"/>
      <c r="HBW17" s="136"/>
      <c r="HBX17" s="136"/>
      <c r="HBY17" s="136"/>
      <c r="HBZ17" s="136"/>
      <c r="HCA17" s="136"/>
      <c r="HCB17" s="136"/>
      <c r="HCC17" s="136"/>
      <c r="HCD17" s="136"/>
      <c r="HCE17" s="136"/>
      <c r="HCF17" s="136"/>
      <c r="HCG17" s="136"/>
      <c r="HCH17" s="136"/>
      <c r="HCI17" s="136"/>
      <c r="HCJ17" s="136"/>
      <c r="HCK17" s="136"/>
      <c r="HCL17" s="136"/>
      <c r="HCM17" s="136"/>
      <c r="HCN17" s="136"/>
      <c r="HCO17" s="136"/>
      <c r="HCP17" s="136"/>
      <c r="HCQ17" s="136"/>
      <c r="HCR17" s="136"/>
      <c r="HCS17" s="136"/>
      <c r="HCT17" s="136"/>
      <c r="HCU17" s="136"/>
      <c r="HCV17" s="136"/>
      <c r="HCW17" s="136"/>
      <c r="HCX17" s="136"/>
      <c r="HCY17" s="136"/>
      <c r="HCZ17" s="136"/>
      <c r="HDA17" s="136"/>
      <c r="HDB17" s="136"/>
      <c r="HDC17" s="136"/>
      <c r="HDD17" s="136"/>
      <c r="HDE17" s="136"/>
      <c r="HDF17" s="136"/>
      <c r="HDG17" s="136"/>
      <c r="HDH17" s="136"/>
      <c r="HDI17" s="136"/>
      <c r="HDJ17" s="136"/>
      <c r="HDK17" s="136"/>
      <c r="HDL17" s="136"/>
      <c r="HDM17" s="136"/>
      <c r="HDN17" s="136"/>
      <c r="HDO17" s="136"/>
      <c r="HDP17" s="136"/>
      <c r="HDQ17" s="136"/>
      <c r="HDR17" s="136"/>
      <c r="HDS17" s="136"/>
      <c r="HDT17" s="136"/>
      <c r="HDU17" s="136"/>
      <c r="HDV17" s="136"/>
      <c r="HDW17" s="136"/>
      <c r="HDX17" s="136"/>
      <c r="HDY17" s="136"/>
      <c r="HDZ17" s="136"/>
      <c r="HEA17" s="136"/>
      <c r="HEB17" s="136"/>
      <c r="HEC17" s="136"/>
      <c r="HED17" s="136"/>
      <c r="HEE17" s="136"/>
      <c r="HEF17" s="136"/>
      <c r="HEG17" s="136"/>
      <c r="HEH17" s="136"/>
      <c r="HEI17" s="136"/>
      <c r="HEJ17" s="136"/>
      <c r="HEK17" s="136"/>
      <c r="HEL17" s="136"/>
      <c r="HEM17" s="136"/>
      <c r="HEN17" s="136"/>
      <c r="HEO17" s="136"/>
      <c r="HEP17" s="136"/>
      <c r="HEQ17" s="136"/>
      <c r="HER17" s="136"/>
      <c r="HES17" s="136"/>
      <c r="HET17" s="136"/>
      <c r="HEU17" s="136"/>
      <c r="HEV17" s="136"/>
      <c r="HEW17" s="136"/>
      <c r="HEX17" s="136"/>
      <c r="HEY17" s="136"/>
      <c r="HEZ17" s="136"/>
      <c r="HFA17" s="136"/>
      <c r="HFB17" s="136"/>
      <c r="HFC17" s="136"/>
      <c r="HFD17" s="136"/>
      <c r="HFE17" s="136"/>
      <c r="HFF17" s="136"/>
      <c r="HFG17" s="136"/>
      <c r="HFH17" s="136"/>
      <c r="HFI17" s="136"/>
      <c r="HFJ17" s="136"/>
      <c r="HFK17" s="136"/>
      <c r="HFL17" s="136"/>
      <c r="HFM17" s="136"/>
      <c r="HFN17" s="136"/>
      <c r="HFO17" s="136"/>
      <c r="HFP17" s="136"/>
      <c r="HFQ17" s="136"/>
      <c r="HFR17" s="136"/>
      <c r="HFS17" s="136"/>
      <c r="HFT17" s="136"/>
      <c r="HFU17" s="136"/>
      <c r="HFV17" s="136"/>
      <c r="HFW17" s="136"/>
      <c r="HFX17" s="136"/>
      <c r="HFY17" s="136"/>
      <c r="HFZ17" s="136"/>
      <c r="HGA17" s="136"/>
      <c r="HGB17" s="136"/>
      <c r="HGC17" s="136"/>
      <c r="HGD17" s="136"/>
      <c r="HGE17" s="136"/>
      <c r="HGF17" s="136"/>
      <c r="HGG17" s="136"/>
      <c r="HGH17" s="136"/>
      <c r="HGI17" s="136"/>
      <c r="HGJ17" s="136"/>
      <c r="HGK17" s="136"/>
      <c r="HGL17" s="136"/>
      <c r="HGM17" s="136"/>
      <c r="HGN17" s="136"/>
      <c r="HGO17" s="136"/>
      <c r="HGP17" s="136"/>
      <c r="HGQ17" s="136"/>
      <c r="HGR17" s="136"/>
      <c r="HGS17" s="136"/>
      <c r="HGT17" s="136"/>
      <c r="HGU17" s="136"/>
      <c r="HGV17" s="136"/>
      <c r="HGW17" s="136"/>
      <c r="HGX17" s="136"/>
      <c r="HGY17" s="136"/>
      <c r="HGZ17" s="136"/>
      <c r="HHA17" s="136"/>
      <c r="HHB17" s="136"/>
      <c r="HHC17" s="136"/>
      <c r="HHD17" s="136"/>
      <c r="HHE17" s="136"/>
      <c r="HHF17" s="136"/>
      <c r="HHG17" s="136"/>
      <c r="HHH17" s="136"/>
      <c r="HHI17" s="136"/>
      <c r="HHJ17" s="136"/>
      <c r="HHK17" s="136"/>
      <c r="HHL17" s="136"/>
      <c r="HHM17" s="136"/>
      <c r="HHN17" s="136"/>
      <c r="HHO17" s="136"/>
      <c r="HHP17" s="136"/>
      <c r="HHQ17" s="136"/>
      <c r="HHR17" s="136"/>
      <c r="HHS17" s="136"/>
      <c r="HHT17" s="136"/>
      <c r="HHU17" s="136"/>
      <c r="HHV17" s="136"/>
      <c r="HHW17" s="136"/>
      <c r="HHX17" s="136"/>
      <c r="HHY17" s="136"/>
      <c r="HHZ17" s="136"/>
      <c r="HIA17" s="136"/>
      <c r="HIB17" s="136"/>
      <c r="HIC17" s="136"/>
      <c r="HID17" s="136"/>
      <c r="HIE17" s="136"/>
      <c r="HIF17" s="136"/>
      <c r="HIG17" s="136"/>
      <c r="HIH17" s="136"/>
      <c r="HII17" s="136"/>
      <c r="HIJ17" s="136"/>
      <c r="HIK17" s="136"/>
      <c r="HIL17" s="136"/>
      <c r="HIM17" s="136"/>
      <c r="HIN17" s="136"/>
      <c r="HIO17" s="136"/>
      <c r="HIP17" s="136"/>
      <c r="HIQ17" s="136"/>
      <c r="HIR17" s="136"/>
      <c r="HIS17" s="136"/>
      <c r="HIT17" s="136"/>
      <c r="HIU17" s="136"/>
      <c r="HIV17" s="136"/>
      <c r="HIW17" s="136"/>
      <c r="HIX17" s="136"/>
      <c r="HIY17" s="136"/>
      <c r="HIZ17" s="136"/>
      <c r="HJA17" s="136"/>
      <c r="HJB17" s="136"/>
      <c r="HJC17" s="136"/>
      <c r="HJD17" s="136"/>
      <c r="HJE17" s="136"/>
      <c r="HJF17" s="136"/>
      <c r="HJG17" s="136"/>
      <c r="HJH17" s="136"/>
      <c r="HJI17" s="136"/>
      <c r="HJJ17" s="136"/>
      <c r="HJK17" s="136"/>
      <c r="HJL17" s="136"/>
      <c r="HJM17" s="136"/>
      <c r="HJN17" s="136"/>
      <c r="HJO17" s="136"/>
      <c r="HJP17" s="136"/>
      <c r="HJQ17" s="136"/>
      <c r="HJR17" s="136"/>
      <c r="HJS17" s="136"/>
      <c r="HJT17" s="136"/>
      <c r="HJU17" s="136"/>
      <c r="HJV17" s="136"/>
      <c r="HJW17" s="136"/>
      <c r="HJX17" s="136"/>
      <c r="HJY17" s="136"/>
      <c r="HJZ17" s="136"/>
      <c r="HKA17" s="136"/>
      <c r="HKB17" s="136"/>
      <c r="HKC17" s="136"/>
      <c r="HKD17" s="136"/>
      <c r="HKE17" s="136"/>
      <c r="HKF17" s="136"/>
      <c r="HKG17" s="136"/>
      <c r="HKH17" s="136"/>
      <c r="HKI17" s="136"/>
      <c r="HKJ17" s="136"/>
      <c r="HKK17" s="136"/>
      <c r="HKL17" s="136"/>
      <c r="HKM17" s="136"/>
      <c r="HKN17" s="136"/>
      <c r="HKO17" s="136"/>
      <c r="HKP17" s="136"/>
      <c r="HKQ17" s="136"/>
      <c r="HKR17" s="136"/>
      <c r="HKS17" s="136"/>
      <c r="HKT17" s="136"/>
      <c r="HKU17" s="136"/>
      <c r="HKV17" s="136"/>
      <c r="HKW17" s="136"/>
      <c r="HKX17" s="136"/>
      <c r="HKY17" s="136"/>
      <c r="HKZ17" s="136"/>
      <c r="HLA17" s="136"/>
      <c r="HLB17" s="136"/>
      <c r="HLC17" s="136"/>
      <c r="HLD17" s="136"/>
      <c r="HLE17" s="136"/>
      <c r="HLF17" s="136"/>
      <c r="HLG17" s="136"/>
      <c r="HLH17" s="136"/>
      <c r="HLI17" s="136"/>
      <c r="HLJ17" s="136"/>
      <c r="HLK17" s="136"/>
      <c r="HLL17" s="136"/>
      <c r="HLM17" s="136"/>
      <c r="HLN17" s="136"/>
      <c r="HLO17" s="136"/>
      <c r="HLP17" s="136"/>
      <c r="HLQ17" s="136"/>
      <c r="HLR17" s="136"/>
      <c r="HLS17" s="136"/>
      <c r="HLT17" s="136"/>
      <c r="HLU17" s="136"/>
      <c r="HLV17" s="136"/>
      <c r="HLW17" s="136"/>
      <c r="HLX17" s="136"/>
      <c r="HLY17" s="136"/>
      <c r="HLZ17" s="136"/>
      <c r="HMA17" s="136"/>
      <c r="HMB17" s="136"/>
      <c r="HMC17" s="136"/>
      <c r="HMD17" s="136"/>
      <c r="HME17" s="136"/>
      <c r="HMF17" s="136"/>
      <c r="HMG17" s="136"/>
      <c r="HMH17" s="136"/>
      <c r="HMI17" s="136"/>
      <c r="HMJ17" s="136"/>
      <c r="HMK17" s="136"/>
      <c r="HML17" s="136"/>
      <c r="HMM17" s="136"/>
      <c r="HMN17" s="136"/>
      <c r="HMO17" s="136"/>
      <c r="HMP17" s="136"/>
      <c r="HMQ17" s="136"/>
      <c r="HMR17" s="136"/>
      <c r="HMS17" s="136"/>
      <c r="HMT17" s="136"/>
      <c r="HMU17" s="136"/>
      <c r="HMV17" s="136"/>
      <c r="HMW17" s="136"/>
      <c r="HMX17" s="136"/>
      <c r="HMY17" s="136"/>
      <c r="HMZ17" s="136"/>
      <c r="HNA17" s="136"/>
      <c r="HNB17" s="136"/>
      <c r="HNC17" s="136"/>
      <c r="HND17" s="136"/>
      <c r="HNE17" s="136"/>
      <c r="HNF17" s="136"/>
      <c r="HNG17" s="136"/>
      <c r="HNH17" s="136"/>
      <c r="HNI17" s="136"/>
      <c r="HNJ17" s="136"/>
      <c r="HNK17" s="136"/>
      <c r="HNL17" s="136"/>
      <c r="HNM17" s="136"/>
      <c r="HNN17" s="136"/>
      <c r="HNO17" s="136"/>
      <c r="HNP17" s="136"/>
      <c r="HNQ17" s="136"/>
      <c r="HNR17" s="136"/>
      <c r="HNS17" s="136"/>
      <c r="HNT17" s="136"/>
      <c r="HNU17" s="136"/>
      <c r="HNV17" s="136"/>
      <c r="HNW17" s="136"/>
      <c r="HNX17" s="136"/>
      <c r="HNY17" s="136"/>
      <c r="HNZ17" s="136"/>
      <c r="HOA17" s="136"/>
      <c r="HOB17" s="136"/>
      <c r="HOC17" s="136"/>
      <c r="HOD17" s="136"/>
      <c r="HOE17" s="136"/>
      <c r="HOF17" s="136"/>
      <c r="HOG17" s="136"/>
      <c r="HOH17" s="136"/>
      <c r="HOI17" s="136"/>
      <c r="HOJ17" s="136"/>
      <c r="HOK17" s="136"/>
      <c r="HOL17" s="136"/>
      <c r="HOM17" s="136"/>
      <c r="HON17" s="136"/>
      <c r="HOO17" s="136"/>
      <c r="HOP17" s="136"/>
      <c r="HOQ17" s="136"/>
      <c r="HOR17" s="136"/>
      <c r="HOS17" s="136"/>
      <c r="HOT17" s="136"/>
      <c r="HOU17" s="136"/>
      <c r="HOV17" s="136"/>
      <c r="HOW17" s="136"/>
      <c r="HOX17" s="136"/>
      <c r="HOY17" s="136"/>
      <c r="HOZ17" s="136"/>
      <c r="HPA17" s="136"/>
      <c r="HPB17" s="136"/>
      <c r="HPC17" s="136"/>
      <c r="HPD17" s="136"/>
      <c r="HPE17" s="136"/>
      <c r="HPF17" s="136"/>
      <c r="HPG17" s="136"/>
      <c r="HPH17" s="136"/>
      <c r="HPI17" s="136"/>
      <c r="HPJ17" s="136"/>
      <c r="HPK17" s="136"/>
      <c r="HPL17" s="136"/>
      <c r="HPM17" s="136"/>
      <c r="HPN17" s="136"/>
      <c r="HPO17" s="136"/>
      <c r="HPP17" s="136"/>
      <c r="HPQ17" s="136"/>
      <c r="HPR17" s="136"/>
      <c r="HPS17" s="136"/>
      <c r="HPT17" s="136"/>
      <c r="HPU17" s="136"/>
      <c r="HPV17" s="136"/>
      <c r="HPW17" s="136"/>
      <c r="HPX17" s="136"/>
      <c r="HPY17" s="136"/>
      <c r="HPZ17" s="136"/>
      <c r="HQA17" s="136"/>
      <c r="HQB17" s="136"/>
      <c r="HQC17" s="136"/>
      <c r="HQD17" s="136"/>
      <c r="HQE17" s="136"/>
      <c r="HQF17" s="136"/>
      <c r="HQG17" s="136"/>
      <c r="HQH17" s="136"/>
      <c r="HQI17" s="136"/>
      <c r="HQJ17" s="136"/>
      <c r="HQK17" s="136"/>
      <c r="HQL17" s="136"/>
      <c r="HQM17" s="136"/>
      <c r="HQN17" s="136"/>
      <c r="HQO17" s="136"/>
      <c r="HQP17" s="136"/>
      <c r="HQQ17" s="136"/>
      <c r="HQR17" s="136"/>
      <c r="HQS17" s="136"/>
      <c r="HQT17" s="136"/>
      <c r="HQU17" s="136"/>
      <c r="HQV17" s="136"/>
      <c r="HQW17" s="136"/>
      <c r="HQX17" s="136"/>
      <c r="HQY17" s="136"/>
      <c r="HQZ17" s="136"/>
      <c r="HRA17" s="136"/>
      <c r="HRB17" s="136"/>
      <c r="HRC17" s="136"/>
      <c r="HRD17" s="136"/>
      <c r="HRE17" s="136"/>
      <c r="HRF17" s="136"/>
      <c r="HRG17" s="136"/>
      <c r="HRH17" s="136"/>
      <c r="HRI17" s="136"/>
      <c r="HRJ17" s="136"/>
      <c r="HRK17" s="136"/>
      <c r="HRL17" s="136"/>
      <c r="HRM17" s="136"/>
      <c r="HRN17" s="136"/>
      <c r="HRO17" s="136"/>
      <c r="HRP17" s="136"/>
      <c r="HRQ17" s="136"/>
      <c r="HRR17" s="136"/>
      <c r="HRS17" s="136"/>
      <c r="HRT17" s="136"/>
      <c r="HRU17" s="136"/>
      <c r="HRV17" s="136"/>
      <c r="HRW17" s="136"/>
      <c r="HRX17" s="136"/>
      <c r="HRY17" s="136"/>
      <c r="HRZ17" s="136"/>
      <c r="HSA17" s="136"/>
      <c r="HSB17" s="136"/>
      <c r="HSC17" s="136"/>
      <c r="HSD17" s="136"/>
      <c r="HSE17" s="136"/>
      <c r="HSF17" s="136"/>
      <c r="HSG17" s="136"/>
      <c r="HSH17" s="136"/>
      <c r="HSI17" s="136"/>
      <c r="HSJ17" s="136"/>
      <c r="HSK17" s="136"/>
      <c r="HSL17" s="136"/>
      <c r="HSM17" s="136"/>
      <c r="HSN17" s="136"/>
      <c r="HSO17" s="136"/>
      <c r="HSP17" s="136"/>
      <c r="HSQ17" s="136"/>
      <c r="HSR17" s="136"/>
      <c r="HSS17" s="136"/>
      <c r="HST17" s="136"/>
      <c r="HSU17" s="136"/>
      <c r="HSV17" s="136"/>
      <c r="HSW17" s="136"/>
      <c r="HSX17" s="136"/>
      <c r="HSY17" s="136"/>
      <c r="HSZ17" s="136"/>
      <c r="HTA17" s="136"/>
      <c r="HTB17" s="136"/>
      <c r="HTC17" s="136"/>
      <c r="HTD17" s="136"/>
      <c r="HTE17" s="136"/>
      <c r="HTF17" s="136"/>
      <c r="HTG17" s="136"/>
      <c r="HTH17" s="136"/>
      <c r="HTI17" s="136"/>
      <c r="HTJ17" s="136"/>
      <c r="HTK17" s="136"/>
      <c r="HTL17" s="136"/>
      <c r="HTM17" s="136"/>
      <c r="HTN17" s="136"/>
      <c r="HTO17" s="136"/>
      <c r="HTP17" s="136"/>
      <c r="HTQ17" s="136"/>
      <c r="HTR17" s="136"/>
      <c r="HTS17" s="136"/>
      <c r="HTT17" s="136"/>
      <c r="HTU17" s="136"/>
      <c r="HTV17" s="136"/>
      <c r="HTW17" s="136"/>
      <c r="HTX17" s="136"/>
      <c r="HTY17" s="136"/>
      <c r="HTZ17" s="136"/>
      <c r="HUA17" s="136"/>
      <c r="HUB17" s="136"/>
      <c r="HUC17" s="136"/>
      <c r="HUD17" s="136"/>
      <c r="HUE17" s="136"/>
      <c r="HUF17" s="136"/>
      <c r="HUG17" s="136"/>
      <c r="HUH17" s="136"/>
      <c r="HUI17" s="136"/>
      <c r="HUJ17" s="136"/>
      <c r="HUK17" s="136"/>
      <c r="HUL17" s="136"/>
      <c r="HUM17" s="136"/>
      <c r="HUN17" s="136"/>
      <c r="HUO17" s="136"/>
      <c r="HUP17" s="136"/>
      <c r="HUQ17" s="136"/>
      <c r="HUR17" s="136"/>
      <c r="HUS17" s="136"/>
      <c r="HUT17" s="136"/>
      <c r="HUU17" s="136"/>
      <c r="HUV17" s="136"/>
      <c r="HUW17" s="136"/>
      <c r="HUX17" s="136"/>
      <c r="HUY17" s="136"/>
      <c r="HUZ17" s="136"/>
      <c r="HVA17" s="136"/>
      <c r="HVB17" s="136"/>
      <c r="HVC17" s="136"/>
      <c r="HVD17" s="136"/>
      <c r="HVE17" s="136"/>
      <c r="HVF17" s="136"/>
      <c r="HVG17" s="136"/>
      <c r="HVH17" s="136"/>
      <c r="HVI17" s="136"/>
      <c r="HVJ17" s="136"/>
      <c r="HVK17" s="136"/>
      <c r="HVL17" s="136"/>
      <c r="HVM17" s="136"/>
      <c r="HVN17" s="136"/>
      <c r="HVO17" s="136"/>
      <c r="HVP17" s="136"/>
      <c r="HVQ17" s="136"/>
      <c r="HVR17" s="136"/>
      <c r="HVS17" s="136"/>
      <c r="HVT17" s="136"/>
      <c r="HVU17" s="136"/>
      <c r="HVV17" s="136"/>
      <c r="HVW17" s="136"/>
      <c r="HVX17" s="136"/>
      <c r="HVY17" s="136"/>
      <c r="HVZ17" s="136"/>
      <c r="HWA17" s="136"/>
      <c r="HWB17" s="136"/>
      <c r="HWC17" s="136"/>
      <c r="HWD17" s="136"/>
      <c r="HWE17" s="136"/>
      <c r="HWF17" s="136"/>
      <c r="HWG17" s="136"/>
      <c r="HWH17" s="136"/>
      <c r="HWI17" s="136"/>
      <c r="HWJ17" s="136"/>
      <c r="HWK17" s="136"/>
      <c r="HWL17" s="136"/>
      <c r="HWM17" s="136"/>
      <c r="HWN17" s="136"/>
      <c r="HWO17" s="136"/>
      <c r="HWP17" s="136"/>
      <c r="HWQ17" s="136"/>
      <c r="HWR17" s="136"/>
      <c r="HWS17" s="136"/>
      <c r="HWT17" s="136"/>
      <c r="HWU17" s="136"/>
      <c r="HWV17" s="136"/>
      <c r="HWW17" s="136"/>
      <c r="HWX17" s="136"/>
      <c r="HWY17" s="136"/>
      <c r="HWZ17" s="136"/>
      <c r="HXA17" s="136"/>
      <c r="HXB17" s="136"/>
      <c r="HXC17" s="136"/>
      <c r="HXD17" s="136"/>
      <c r="HXE17" s="136"/>
      <c r="HXF17" s="136"/>
      <c r="HXG17" s="136"/>
      <c r="HXH17" s="136"/>
      <c r="HXI17" s="136"/>
      <c r="HXJ17" s="136"/>
      <c r="HXK17" s="136"/>
      <c r="HXL17" s="136"/>
      <c r="HXM17" s="136"/>
      <c r="HXN17" s="136"/>
      <c r="HXO17" s="136"/>
      <c r="HXP17" s="136"/>
      <c r="HXQ17" s="136"/>
      <c r="HXR17" s="136"/>
      <c r="HXS17" s="136"/>
      <c r="HXT17" s="136"/>
      <c r="HXU17" s="136"/>
      <c r="HXV17" s="136"/>
      <c r="HXW17" s="136"/>
      <c r="HXX17" s="136"/>
      <c r="HXY17" s="136"/>
      <c r="HXZ17" s="136"/>
      <c r="HYA17" s="136"/>
      <c r="HYB17" s="136"/>
      <c r="HYC17" s="136"/>
      <c r="HYD17" s="136"/>
      <c r="HYE17" s="136"/>
      <c r="HYF17" s="136"/>
      <c r="HYG17" s="136"/>
      <c r="HYH17" s="136"/>
      <c r="HYI17" s="136"/>
      <c r="HYJ17" s="136"/>
      <c r="HYK17" s="136"/>
      <c r="HYL17" s="136"/>
      <c r="HYM17" s="136"/>
      <c r="HYN17" s="136"/>
      <c r="HYO17" s="136"/>
      <c r="HYP17" s="136"/>
      <c r="HYQ17" s="136"/>
      <c r="HYR17" s="136"/>
      <c r="HYS17" s="136"/>
      <c r="HYT17" s="136"/>
      <c r="HYU17" s="136"/>
      <c r="HYV17" s="136"/>
      <c r="HYW17" s="136"/>
      <c r="HYX17" s="136"/>
      <c r="HYY17" s="136"/>
      <c r="HYZ17" s="136"/>
      <c r="HZA17" s="136"/>
      <c r="HZB17" s="136"/>
      <c r="HZC17" s="136"/>
      <c r="HZD17" s="136"/>
      <c r="HZE17" s="136"/>
      <c r="HZF17" s="136"/>
      <c r="HZG17" s="136"/>
      <c r="HZH17" s="136"/>
      <c r="HZI17" s="136"/>
      <c r="HZJ17" s="136"/>
      <c r="HZK17" s="136"/>
      <c r="HZL17" s="136"/>
      <c r="HZM17" s="136"/>
      <c r="HZN17" s="136"/>
      <c r="HZO17" s="136"/>
      <c r="HZP17" s="136"/>
      <c r="HZQ17" s="136"/>
      <c r="HZR17" s="136"/>
      <c r="HZS17" s="136"/>
      <c r="HZT17" s="136"/>
      <c r="HZU17" s="136"/>
      <c r="HZV17" s="136"/>
      <c r="HZW17" s="136"/>
      <c r="HZX17" s="136"/>
      <c r="HZY17" s="136"/>
      <c r="HZZ17" s="136"/>
      <c r="IAA17" s="136"/>
      <c r="IAB17" s="136"/>
      <c r="IAC17" s="136"/>
      <c r="IAD17" s="136"/>
      <c r="IAE17" s="136"/>
      <c r="IAF17" s="136"/>
      <c r="IAG17" s="136"/>
      <c r="IAH17" s="136"/>
      <c r="IAI17" s="136"/>
      <c r="IAJ17" s="136"/>
      <c r="IAK17" s="136"/>
      <c r="IAL17" s="136"/>
      <c r="IAM17" s="136"/>
      <c r="IAN17" s="136"/>
      <c r="IAO17" s="136"/>
      <c r="IAP17" s="136"/>
      <c r="IAQ17" s="136"/>
      <c r="IAR17" s="136"/>
      <c r="IAS17" s="136"/>
      <c r="IAT17" s="136"/>
      <c r="IAU17" s="136"/>
      <c r="IAV17" s="136"/>
      <c r="IAW17" s="136"/>
      <c r="IAX17" s="136"/>
      <c r="IAY17" s="136"/>
      <c r="IAZ17" s="136"/>
      <c r="IBA17" s="136"/>
      <c r="IBB17" s="136"/>
      <c r="IBC17" s="136"/>
      <c r="IBD17" s="136"/>
      <c r="IBE17" s="136"/>
      <c r="IBF17" s="136"/>
      <c r="IBG17" s="136"/>
      <c r="IBH17" s="136"/>
      <c r="IBI17" s="136"/>
      <c r="IBJ17" s="136"/>
      <c r="IBK17" s="136"/>
      <c r="IBL17" s="136"/>
      <c r="IBM17" s="136"/>
      <c r="IBN17" s="136"/>
      <c r="IBO17" s="136"/>
      <c r="IBP17" s="136"/>
      <c r="IBQ17" s="136"/>
      <c r="IBR17" s="136"/>
      <c r="IBS17" s="136"/>
      <c r="IBT17" s="136"/>
      <c r="IBU17" s="136"/>
      <c r="IBV17" s="136"/>
      <c r="IBW17" s="136"/>
      <c r="IBX17" s="136"/>
      <c r="IBY17" s="136"/>
      <c r="IBZ17" s="136"/>
      <c r="ICA17" s="136"/>
      <c r="ICB17" s="136"/>
      <c r="ICC17" s="136"/>
      <c r="ICD17" s="136"/>
      <c r="ICE17" s="136"/>
      <c r="ICF17" s="136"/>
      <c r="ICG17" s="136"/>
      <c r="ICH17" s="136"/>
      <c r="ICI17" s="136"/>
      <c r="ICJ17" s="136"/>
      <c r="ICK17" s="136"/>
      <c r="ICL17" s="136"/>
      <c r="ICM17" s="136"/>
      <c r="ICN17" s="136"/>
      <c r="ICO17" s="136"/>
      <c r="ICP17" s="136"/>
      <c r="ICQ17" s="136"/>
      <c r="ICR17" s="136"/>
      <c r="ICS17" s="136"/>
      <c r="ICT17" s="136"/>
      <c r="ICU17" s="136"/>
      <c r="ICV17" s="136"/>
      <c r="ICW17" s="136"/>
      <c r="ICX17" s="136"/>
      <c r="ICY17" s="136"/>
      <c r="ICZ17" s="136"/>
      <c r="IDA17" s="136"/>
      <c r="IDB17" s="136"/>
      <c r="IDC17" s="136"/>
      <c r="IDD17" s="136"/>
      <c r="IDE17" s="136"/>
      <c r="IDF17" s="136"/>
      <c r="IDG17" s="136"/>
      <c r="IDH17" s="136"/>
      <c r="IDI17" s="136"/>
      <c r="IDJ17" s="136"/>
      <c r="IDK17" s="136"/>
      <c r="IDL17" s="136"/>
      <c r="IDM17" s="136"/>
      <c r="IDN17" s="136"/>
      <c r="IDO17" s="136"/>
      <c r="IDP17" s="136"/>
      <c r="IDQ17" s="136"/>
      <c r="IDR17" s="136"/>
      <c r="IDS17" s="136"/>
      <c r="IDT17" s="136"/>
      <c r="IDU17" s="136"/>
      <c r="IDV17" s="136"/>
      <c r="IDW17" s="136"/>
      <c r="IDX17" s="136"/>
      <c r="IDY17" s="136"/>
      <c r="IDZ17" s="136"/>
      <c r="IEA17" s="136"/>
      <c r="IEB17" s="136"/>
      <c r="IEC17" s="136"/>
      <c r="IED17" s="136"/>
      <c r="IEE17" s="136"/>
      <c r="IEF17" s="136"/>
      <c r="IEG17" s="136"/>
      <c r="IEH17" s="136"/>
      <c r="IEI17" s="136"/>
      <c r="IEJ17" s="136"/>
      <c r="IEK17" s="136"/>
      <c r="IEL17" s="136"/>
      <c r="IEM17" s="136"/>
      <c r="IEN17" s="136"/>
      <c r="IEO17" s="136"/>
      <c r="IEP17" s="136"/>
      <c r="IEQ17" s="136"/>
      <c r="IER17" s="136"/>
      <c r="IES17" s="136"/>
      <c r="IET17" s="136"/>
      <c r="IEU17" s="136"/>
      <c r="IEV17" s="136"/>
      <c r="IEW17" s="136"/>
      <c r="IEX17" s="136"/>
      <c r="IEY17" s="136"/>
      <c r="IEZ17" s="136"/>
      <c r="IFA17" s="136"/>
      <c r="IFB17" s="136"/>
      <c r="IFC17" s="136"/>
      <c r="IFD17" s="136"/>
      <c r="IFE17" s="136"/>
      <c r="IFF17" s="136"/>
      <c r="IFG17" s="136"/>
      <c r="IFH17" s="136"/>
      <c r="IFI17" s="136"/>
      <c r="IFJ17" s="136"/>
      <c r="IFK17" s="136"/>
      <c r="IFL17" s="136"/>
      <c r="IFM17" s="136"/>
      <c r="IFN17" s="136"/>
      <c r="IFO17" s="136"/>
      <c r="IFP17" s="136"/>
      <c r="IFQ17" s="136"/>
      <c r="IFR17" s="136"/>
      <c r="IFS17" s="136"/>
      <c r="IFT17" s="136"/>
      <c r="IFU17" s="136"/>
      <c r="IFV17" s="136"/>
      <c r="IFW17" s="136"/>
      <c r="IFX17" s="136"/>
      <c r="IFY17" s="136"/>
      <c r="IFZ17" s="136"/>
      <c r="IGA17" s="136"/>
      <c r="IGB17" s="136"/>
      <c r="IGC17" s="136"/>
      <c r="IGD17" s="136"/>
      <c r="IGE17" s="136"/>
      <c r="IGF17" s="136"/>
      <c r="IGG17" s="136"/>
      <c r="IGH17" s="136"/>
      <c r="IGI17" s="136"/>
      <c r="IGJ17" s="136"/>
      <c r="IGK17" s="136"/>
      <c r="IGL17" s="136"/>
      <c r="IGM17" s="136"/>
      <c r="IGN17" s="136"/>
      <c r="IGO17" s="136"/>
      <c r="IGP17" s="136"/>
      <c r="IGQ17" s="136"/>
      <c r="IGR17" s="136"/>
      <c r="IGS17" s="136"/>
      <c r="IGT17" s="136"/>
      <c r="IGU17" s="136"/>
      <c r="IGV17" s="136"/>
      <c r="IGW17" s="136"/>
      <c r="IGX17" s="136"/>
      <c r="IGY17" s="136"/>
      <c r="IGZ17" s="136"/>
      <c r="IHA17" s="136"/>
      <c r="IHB17" s="136"/>
      <c r="IHC17" s="136"/>
      <c r="IHD17" s="136"/>
      <c r="IHE17" s="136"/>
      <c r="IHF17" s="136"/>
      <c r="IHG17" s="136"/>
      <c r="IHH17" s="136"/>
      <c r="IHI17" s="136"/>
      <c r="IHJ17" s="136"/>
      <c r="IHK17" s="136"/>
      <c r="IHL17" s="136"/>
      <c r="IHM17" s="136"/>
      <c r="IHN17" s="136"/>
      <c r="IHO17" s="136"/>
      <c r="IHP17" s="136"/>
      <c r="IHQ17" s="136"/>
      <c r="IHR17" s="136"/>
      <c r="IHS17" s="136"/>
      <c r="IHT17" s="136"/>
      <c r="IHU17" s="136"/>
      <c r="IHV17" s="136"/>
      <c r="IHW17" s="136"/>
      <c r="IHX17" s="136"/>
      <c r="IHY17" s="136"/>
      <c r="IHZ17" s="136"/>
      <c r="IIA17" s="136"/>
      <c r="IIB17" s="136"/>
      <c r="IIC17" s="136"/>
      <c r="IID17" s="136"/>
      <c r="IIE17" s="136"/>
      <c r="IIF17" s="136"/>
      <c r="IIG17" s="136"/>
      <c r="IIH17" s="136"/>
      <c r="III17" s="136"/>
      <c r="IIJ17" s="136"/>
      <c r="IIK17" s="136"/>
      <c r="IIL17" s="136"/>
      <c r="IIM17" s="136"/>
      <c r="IIN17" s="136"/>
      <c r="IIO17" s="136"/>
      <c r="IIP17" s="136"/>
      <c r="IIQ17" s="136"/>
      <c r="IIR17" s="136"/>
      <c r="IIS17" s="136"/>
      <c r="IIT17" s="136"/>
      <c r="IIU17" s="136"/>
      <c r="IIV17" s="136"/>
      <c r="IIW17" s="136"/>
      <c r="IIX17" s="136"/>
      <c r="IIY17" s="136"/>
      <c r="IIZ17" s="136"/>
      <c r="IJA17" s="136"/>
      <c r="IJB17" s="136"/>
      <c r="IJC17" s="136"/>
      <c r="IJD17" s="136"/>
      <c r="IJE17" s="136"/>
      <c r="IJF17" s="136"/>
      <c r="IJG17" s="136"/>
      <c r="IJH17" s="136"/>
      <c r="IJI17" s="136"/>
      <c r="IJJ17" s="136"/>
      <c r="IJK17" s="136"/>
      <c r="IJL17" s="136"/>
      <c r="IJM17" s="136"/>
      <c r="IJN17" s="136"/>
      <c r="IJO17" s="136"/>
      <c r="IJP17" s="136"/>
      <c r="IJQ17" s="136"/>
      <c r="IJR17" s="136"/>
      <c r="IJS17" s="136"/>
      <c r="IJT17" s="136"/>
      <c r="IJU17" s="136"/>
      <c r="IJV17" s="136"/>
      <c r="IJW17" s="136"/>
      <c r="IJX17" s="136"/>
      <c r="IJY17" s="136"/>
      <c r="IJZ17" s="136"/>
      <c r="IKA17" s="136"/>
      <c r="IKB17" s="136"/>
      <c r="IKC17" s="136"/>
      <c r="IKD17" s="136"/>
      <c r="IKE17" s="136"/>
      <c r="IKF17" s="136"/>
      <c r="IKG17" s="136"/>
      <c r="IKH17" s="136"/>
      <c r="IKI17" s="136"/>
      <c r="IKJ17" s="136"/>
      <c r="IKK17" s="136"/>
      <c r="IKL17" s="136"/>
      <c r="IKM17" s="136"/>
      <c r="IKN17" s="136"/>
      <c r="IKO17" s="136"/>
      <c r="IKP17" s="136"/>
      <c r="IKQ17" s="136"/>
      <c r="IKR17" s="136"/>
      <c r="IKS17" s="136"/>
      <c r="IKT17" s="136"/>
      <c r="IKU17" s="136"/>
      <c r="IKV17" s="136"/>
      <c r="IKW17" s="136"/>
      <c r="IKX17" s="136"/>
      <c r="IKY17" s="136"/>
      <c r="IKZ17" s="136"/>
      <c r="ILA17" s="136"/>
      <c r="ILB17" s="136"/>
      <c r="ILC17" s="136"/>
      <c r="ILD17" s="136"/>
      <c r="ILE17" s="136"/>
      <c r="ILF17" s="136"/>
      <c r="ILG17" s="136"/>
      <c r="ILH17" s="136"/>
      <c r="ILI17" s="136"/>
      <c r="ILJ17" s="136"/>
      <c r="ILK17" s="136"/>
      <c r="ILL17" s="136"/>
      <c r="ILM17" s="136"/>
      <c r="ILN17" s="136"/>
      <c r="ILO17" s="136"/>
      <c r="ILP17" s="136"/>
      <c r="ILQ17" s="136"/>
      <c r="ILR17" s="136"/>
      <c r="ILS17" s="136"/>
      <c r="ILT17" s="136"/>
      <c r="ILU17" s="136"/>
      <c r="ILV17" s="136"/>
      <c r="ILW17" s="136"/>
      <c r="ILX17" s="136"/>
      <c r="ILY17" s="136"/>
      <c r="ILZ17" s="136"/>
      <c r="IMA17" s="136"/>
      <c r="IMB17" s="136"/>
      <c r="IMC17" s="136"/>
      <c r="IMD17" s="136"/>
      <c r="IME17" s="136"/>
      <c r="IMF17" s="136"/>
      <c r="IMG17" s="136"/>
      <c r="IMH17" s="136"/>
      <c r="IMI17" s="136"/>
      <c r="IMJ17" s="136"/>
      <c r="IMK17" s="136"/>
      <c r="IML17" s="136"/>
      <c r="IMM17" s="136"/>
      <c r="IMN17" s="136"/>
      <c r="IMO17" s="136"/>
      <c r="IMP17" s="136"/>
      <c r="IMQ17" s="136"/>
      <c r="IMR17" s="136"/>
      <c r="IMS17" s="136"/>
      <c r="IMT17" s="136"/>
      <c r="IMU17" s="136"/>
      <c r="IMV17" s="136"/>
      <c r="IMW17" s="136"/>
      <c r="IMX17" s="136"/>
      <c r="IMY17" s="136"/>
      <c r="IMZ17" s="136"/>
      <c r="INA17" s="136"/>
      <c r="INB17" s="136"/>
      <c r="INC17" s="136"/>
      <c r="IND17" s="136"/>
      <c r="INE17" s="136"/>
      <c r="INF17" s="136"/>
      <c r="ING17" s="136"/>
      <c r="INH17" s="136"/>
      <c r="INI17" s="136"/>
      <c r="INJ17" s="136"/>
      <c r="INK17" s="136"/>
      <c r="INL17" s="136"/>
      <c r="INM17" s="136"/>
      <c r="INN17" s="136"/>
      <c r="INO17" s="136"/>
      <c r="INP17" s="136"/>
      <c r="INQ17" s="136"/>
      <c r="INR17" s="136"/>
      <c r="INS17" s="136"/>
      <c r="INT17" s="136"/>
      <c r="INU17" s="136"/>
      <c r="INV17" s="136"/>
      <c r="INW17" s="136"/>
      <c r="INX17" s="136"/>
      <c r="INY17" s="136"/>
      <c r="INZ17" s="136"/>
      <c r="IOA17" s="136"/>
      <c r="IOB17" s="136"/>
      <c r="IOC17" s="136"/>
      <c r="IOD17" s="136"/>
      <c r="IOE17" s="136"/>
      <c r="IOF17" s="136"/>
      <c r="IOG17" s="136"/>
      <c r="IOH17" s="136"/>
      <c r="IOI17" s="136"/>
      <c r="IOJ17" s="136"/>
      <c r="IOK17" s="136"/>
      <c r="IOL17" s="136"/>
      <c r="IOM17" s="136"/>
      <c r="ION17" s="136"/>
      <c r="IOO17" s="136"/>
      <c r="IOP17" s="136"/>
      <c r="IOQ17" s="136"/>
      <c r="IOR17" s="136"/>
      <c r="IOS17" s="136"/>
      <c r="IOT17" s="136"/>
      <c r="IOU17" s="136"/>
      <c r="IOV17" s="136"/>
      <c r="IOW17" s="136"/>
      <c r="IOX17" s="136"/>
      <c r="IOY17" s="136"/>
      <c r="IOZ17" s="136"/>
      <c r="IPA17" s="136"/>
      <c r="IPB17" s="136"/>
      <c r="IPC17" s="136"/>
      <c r="IPD17" s="136"/>
      <c r="IPE17" s="136"/>
      <c r="IPF17" s="136"/>
      <c r="IPG17" s="136"/>
      <c r="IPH17" s="136"/>
      <c r="IPI17" s="136"/>
      <c r="IPJ17" s="136"/>
      <c r="IPK17" s="136"/>
      <c r="IPL17" s="136"/>
      <c r="IPM17" s="136"/>
      <c r="IPN17" s="136"/>
      <c r="IPO17" s="136"/>
      <c r="IPP17" s="136"/>
      <c r="IPQ17" s="136"/>
      <c r="IPR17" s="136"/>
      <c r="IPS17" s="136"/>
      <c r="IPT17" s="136"/>
      <c r="IPU17" s="136"/>
      <c r="IPV17" s="136"/>
      <c r="IPW17" s="136"/>
      <c r="IPX17" s="136"/>
      <c r="IPY17" s="136"/>
      <c r="IPZ17" s="136"/>
      <c r="IQA17" s="136"/>
      <c r="IQB17" s="136"/>
      <c r="IQC17" s="136"/>
      <c r="IQD17" s="136"/>
      <c r="IQE17" s="136"/>
      <c r="IQF17" s="136"/>
      <c r="IQG17" s="136"/>
      <c r="IQH17" s="136"/>
      <c r="IQI17" s="136"/>
      <c r="IQJ17" s="136"/>
      <c r="IQK17" s="136"/>
      <c r="IQL17" s="136"/>
      <c r="IQM17" s="136"/>
      <c r="IQN17" s="136"/>
      <c r="IQO17" s="136"/>
      <c r="IQP17" s="136"/>
      <c r="IQQ17" s="136"/>
      <c r="IQR17" s="136"/>
      <c r="IQS17" s="136"/>
      <c r="IQT17" s="136"/>
      <c r="IQU17" s="136"/>
      <c r="IQV17" s="136"/>
      <c r="IQW17" s="136"/>
      <c r="IQX17" s="136"/>
      <c r="IQY17" s="136"/>
      <c r="IQZ17" s="136"/>
      <c r="IRA17" s="136"/>
      <c r="IRB17" s="136"/>
      <c r="IRC17" s="136"/>
      <c r="IRD17" s="136"/>
      <c r="IRE17" s="136"/>
      <c r="IRF17" s="136"/>
      <c r="IRG17" s="136"/>
      <c r="IRH17" s="136"/>
      <c r="IRI17" s="136"/>
      <c r="IRJ17" s="136"/>
      <c r="IRK17" s="136"/>
      <c r="IRL17" s="136"/>
      <c r="IRM17" s="136"/>
      <c r="IRN17" s="136"/>
      <c r="IRO17" s="136"/>
      <c r="IRP17" s="136"/>
      <c r="IRQ17" s="136"/>
      <c r="IRR17" s="136"/>
      <c r="IRS17" s="136"/>
      <c r="IRT17" s="136"/>
      <c r="IRU17" s="136"/>
      <c r="IRV17" s="136"/>
      <c r="IRW17" s="136"/>
      <c r="IRX17" s="136"/>
      <c r="IRY17" s="136"/>
      <c r="IRZ17" s="136"/>
      <c r="ISA17" s="136"/>
      <c r="ISB17" s="136"/>
      <c r="ISC17" s="136"/>
      <c r="ISD17" s="136"/>
      <c r="ISE17" s="136"/>
      <c r="ISF17" s="136"/>
      <c r="ISG17" s="136"/>
      <c r="ISH17" s="136"/>
      <c r="ISI17" s="136"/>
      <c r="ISJ17" s="136"/>
      <c r="ISK17" s="136"/>
      <c r="ISL17" s="136"/>
      <c r="ISM17" s="136"/>
      <c r="ISN17" s="136"/>
      <c r="ISO17" s="136"/>
      <c r="ISP17" s="136"/>
      <c r="ISQ17" s="136"/>
      <c r="ISR17" s="136"/>
      <c r="ISS17" s="136"/>
      <c r="IST17" s="136"/>
      <c r="ISU17" s="136"/>
      <c r="ISV17" s="136"/>
      <c r="ISW17" s="136"/>
      <c r="ISX17" s="136"/>
      <c r="ISY17" s="136"/>
      <c r="ISZ17" s="136"/>
      <c r="ITA17" s="136"/>
      <c r="ITB17" s="136"/>
      <c r="ITC17" s="136"/>
      <c r="ITD17" s="136"/>
      <c r="ITE17" s="136"/>
      <c r="ITF17" s="136"/>
      <c r="ITG17" s="136"/>
      <c r="ITH17" s="136"/>
      <c r="ITI17" s="136"/>
      <c r="ITJ17" s="136"/>
      <c r="ITK17" s="136"/>
      <c r="ITL17" s="136"/>
      <c r="ITM17" s="136"/>
      <c r="ITN17" s="136"/>
      <c r="ITO17" s="136"/>
      <c r="ITP17" s="136"/>
      <c r="ITQ17" s="136"/>
      <c r="ITR17" s="136"/>
      <c r="ITS17" s="136"/>
      <c r="ITT17" s="136"/>
      <c r="ITU17" s="136"/>
      <c r="ITV17" s="136"/>
      <c r="ITW17" s="136"/>
      <c r="ITX17" s="136"/>
      <c r="ITY17" s="136"/>
      <c r="ITZ17" s="136"/>
      <c r="IUA17" s="136"/>
      <c r="IUB17" s="136"/>
      <c r="IUC17" s="136"/>
      <c r="IUD17" s="136"/>
      <c r="IUE17" s="136"/>
      <c r="IUF17" s="136"/>
      <c r="IUG17" s="136"/>
      <c r="IUH17" s="136"/>
      <c r="IUI17" s="136"/>
      <c r="IUJ17" s="136"/>
      <c r="IUK17" s="136"/>
      <c r="IUL17" s="136"/>
      <c r="IUM17" s="136"/>
      <c r="IUN17" s="136"/>
      <c r="IUO17" s="136"/>
      <c r="IUP17" s="136"/>
      <c r="IUQ17" s="136"/>
      <c r="IUR17" s="136"/>
      <c r="IUS17" s="136"/>
      <c r="IUT17" s="136"/>
      <c r="IUU17" s="136"/>
      <c r="IUV17" s="136"/>
      <c r="IUW17" s="136"/>
      <c r="IUX17" s="136"/>
      <c r="IUY17" s="136"/>
      <c r="IUZ17" s="136"/>
      <c r="IVA17" s="136"/>
      <c r="IVB17" s="136"/>
      <c r="IVC17" s="136"/>
      <c r="IVD17" s="136"/>
      <c r="IVE17" s="136"/>
      <c r="IVF17" s="136"/>
      <c r="IVG17" s="136"/>
      <c r="IVH17" s="136"/>
      <c r="IVI17" s="136"/>
      <c r="IVJ17" s="136"/>
      <c r="IVK17" s="136"/>
      <c r="IVL17" s="136"/>
      <c r="IVM17" s="136"/>
      <c r="IVN17" s="136"/>
      <c r="IVO17" s="136"/>
      <c r="IVP17" s="136"/>
      <c r="IVQ17" s="136"/>
      <c r="IVR17" s="136"/>
      <c r="IVS17" s="136"/>
      <c r="IVT17" s="136"/>
      <c r="IVU17" s="136"/>
      <c r="IVV17" s="136"/>
      <c r="IVW17" s="136"/>
      <c r="IVX17" s="136"/>
      <c r="IVY17" s="136"/>
      <c r="IVZ17" s="136"/>
      <c r="IWA17" s="136"/>
      <c r="IWB17" s="136"/>
      <c r="IWC17" s="136"/>
      <c r="IWD17" s="136"/>
      <c r="IWE17" s="136"/>
      <c r="IWF17" s="136"/>
      <c r="IWG17" s="136"/>
      <c r="IWH17" s="136"/>
      <c r="IWI17" s="136"/>
      <c r="IWJ17" s="136"/>
      <c r="IWK17" s="136"/>
      <c r="IWL17" s="136"/>
      <c r="IWM17" s="136"/>
      <c r="IWN17" s="136"/>
      <c r="IWO17" s="136"/>
      <c r="IWP17" s="136"/>
      <c r="IWQ17" s="136"/>
      <c r="IWR17" s="136"/>
      <c r="IWS17" s="136"/>
      <c r="IWT17" s="136"/>
      <c r="IWU17" s="136"/>
      <c r="IWV17" s="136"/>
      <c r="IWW17" s="136"/>
      <c r="IWX17" s="136"/>
      <c r="IWY17" s="136"/>
      <c r="IWZ17" s="136"/>
      <c r="IXA17" s="136"/>
      <c r="IXB17" s="136"/>
      <c r="IXC17" s="136"/>
      <c r="IXD17" s="136"/>
      <c r="IXE17" s="136"/>
      <c r="IXF17" s="136"/>
      <c r="IXG17" s="136"/>
      <c r="IXH17" s="136"/>
      <c r="IXI17" s="136"/>
      <c r="IXJ17" s="136"/>
      <c r="IXK17" s="136"/>
      <c r="IXL17" s="136"/>
      <c r="IXM17" s="136"/>
      <c r="IXN17" s="136"/>
      <c r="IXO17" s="136"/>
      <c r="IXP17" s="136"/>
      <c r="IXQ17" s="136"/>
      <c r="IXR17" s="136"/>
      <c r="IXS17" s="136"/>
      <c r="IXT17" s="136"/>
      <c r="IXU17" s="136"/>
      <c r="IXV17" s="136"/>
      <c r="IXW17" s="136"/>
      <c r="IXX17" s="136"/>
      <c r="IXY17" s="136"/>
      <c r="IXZ17" s="136"/>
      <c r="IYA17" s="136"/>
      <c r="IYB17" s="136"/>
      <c r="IYC17" s="136"/>
      <c r="IYD17" s="136"/>
      <c r="IYE17" s="136"/>
      <c r="IYF17" s="136"/>
      <c r="IYG17" s="136"/>
      <c r="IYH17" s="136"/>
      <c r="IYI17" s="136"/>
      <c r="IYJ17" s="136"/>
      <c r="IYK17" s="136"/>
      <c r="IYL17" s="136"/>
      <c r="IYM17" s="136"/>
      <c r="IYN17" s="136"/>
      <c r="IYO17" s="136"/>
      <c r="IYP17" s="136"/>
      <c r="IYQ17" s="136"/>
      <c r="IYR17" s="136"/>
      <c r="IYS17" s="136"/>
      <c r="IYT17" s="136"/>
      <c r="IYU17" s="136"/>
      <c r="IYV17" s="136"/>
      <c r="IYW17" s="136"/>
      <c r="IYX17" s="136"/>
      <c r="IYY17" s="136"/>
      <c r="IYZ17" s="136"/>
      <c r="IZA17" s="136"/>
      <c r="IZB17" s="136"/>
      <c r="IZC17" s="136"/>
      <c r="IZD17" s="136"/>
      <c r="IZE17" s="136"/>
      <c r="IZF17" s="136"/>
      <c r="IZG17" s="136"/>
      <c r="IZH17" s="136"/>
      <c r="IZI17" s="136"/>
      <c r="IZJ17" s="136"/>
      <c r="IZK17" s="136"/>
      <c r="IZL17" s="136"/>
      <c r="IZM17" s="136"/>
      <c r="IZN17" s="136"/>
      <c r="IZO17" s="136"/>
      <c r="IZP17" s="136"/>
      <c r="IZQ17" s="136"/>
      <c r="IZR17" s="136"/>
      <c r="IZS17" s="136"/>
      <c r="IZT17" s="136"/>
      <c r="IZU17" s="136"/>
      <c r="IZV17" s="136"/>
      <c r="IZW17" s="136"/>
      <c r="IZX17" s="136"/>
      <c r="IZY17" s="136"/>
      <c r="IZZ17" s="136"/>
      <c r="JAA17" s="136"/>
      <c r="JAB17" s="136"/>
      <c r="JAC17" s="136"/>
      <c r="JAD17" s="136"/>
      <c r="JAE17" s="136"/>
      <c r="JAF17" s="136"/>
      <c r="JAG17" s="136"/>
      <c r="JAH17" s="136"/>
      <c r="JAI17" s="136"/>
      <c r="JAJ17" s="136"/>
      <c r="JAK17" s="136"/>
      <c r="JAL17" s="136"/>
      <c r="JAM17" s="136"/>
      <c r="JAN17" s="136"/>
      <c r="JAO17" s="136"/>
      <c r="JAP17" s="136"/>
      <c r="JAQ17" s="136"/>
      <c r="JAR17" s="136"/>
      <c r="JAS17" s="136"/>
      <c r="JAT17" s="136"/>
      <c r="JAU17" s="136"/>
      <c r="JAV17" s="136"/>
      <c r="JAW17" s="136"/>
      <c r="JAX17" s="136"/>
      <c r="JAY17" s="136"/>
      <c r="JAZ17" s="136"/>
      <c r="JBA17" s="136"/>
      <c r="JBB17" s="136"/>
      <c r="JBC17" s="136"/>
      <c r="JBD17" s="136"/>
      <c r="JBE17" s="136"/>
      <c r="JBF17" s="136"/>
      <c r="JBG17" s="136"/>
      <c r="JBH17" s="136"/>
      <c r="JBI17" s="136"/>
      <c r="JBJ17" s="136"/>
      <c r="JBK17" s="136"/>
      <c r="JBL17" s="136"/>
      <c r="JBM17" s="136"/>
      <c r="JBN17" s="136"/>
      <c r="JBO17" s="136"/>
      <c r="JBP17" s="136"/>
      <c r="JBQ17" s="136"/>
      <c r="JBR17" s="136"/>
      <c r="JBS17" s="136"/>
      <c r="JBT17" s="136"/>
      <c r="JBU17" s="136"/>
      <c r="JBV17" s="136"/>
      <c r="JBW17" s="136"/>
      <c r="JBX17" s="136"/>
      <c r="JBY17" s="136"/>
      <c r="JBZ17" s="136"/>
      <c r="JCA17" s="136"/>
      <c r="JCB17" s="136"/>
      <c r="JCC17" s="136"/>
      <c r="JCD17" s="136"/>
      <c r="JCE17" s="136"/>
      <c r="JCF17" s="136"/>
      <c r="JCG17" s="136"/>
      <c r="JCH17" s="136"/>
      <c r="JCI17" s="136"/>
      <c r="JCJ17" s="136"/>
      <c r="JCK17" s="136"/>
      <c r="JCL17" s="136"/>
      <c r="JCM17" s="136"/>
      <c r="JCN17" s="136"/>
      <c r="JCO17" s="136"/>
      <c r="JCP17" s="136"/>
      <c r="JCQ17" s="136"/>
      <c r="JCR17" s="136"/>
      <c r="JCS17" s="136"/>
      <c r="JCT17" s="136"/>
      <c r="JCU17" s="136"/>
      <c r="JCV17" s="136"/>
      <c r="JCW17" s="136"/>
      <c r="JCX17" s="136"/>
      <c r="JCY17" s="136"/>
      <c r="JCZ17" s="136"/>
      <c r="JDA17" s="136"/>
      <c r="JDB17" s="136"/>
      <c r="JDC17" s="136"/>
      <c r="JDD17" s="136"/>
      <c r="JDE17" s="136"/>
      <c r="JDF17" s="136"/>
      <c r="JDG17" s="136"/>
      <c r="JDH17" s="136"/>
      <c r="JDI17" s="136"/>
      <c r="JDJ17" s="136"/>
      <c r="JDK17" s="136"/>
      <c r="JDL17" s="136"/>
      <c r="JDM17" s="136"/>
      <c r="JDN17" s="136"/>
      <c r="JDO17" s="136"/>
      <c r="JDP17" s="136"/>
      <c r="JDQ17" s="136"/>
      <c r="JDR17" s="136"/>
      <c r="JDS17" s="136"/>
      <c r="JDT17" s="136"/>
      <c r="JDU17" s="136"/>
      <c r="JDV17" s="136"/>
      <c r="JDW17" s="136"/>
      <c r="JDX17" s="136"/>
      <c r="JDY17" s="136"/>
      <c r="JDZ17" s="136"/>
      <c r="JEA17" s="136"/>
      <c r="JEB17" s="136"/>
      <c r="JEC17" s="136"/>
      <c r="JED17" s="136"/>
      <c r="JEE17" s="136"/>
      <c r="JEF17" s="136"/>
      <c r="JEG17" s="136"/>
      <c r="JEH17" s="136"/>
      <c r="JEI17" s="136"/>
      <c r="JEJ17" s="136"/>
      <c r="JEK17" s="136"/>
      <c r="JEL17" s="136"/>
      <c r="JEM17" s="136"/>
      <c r="JEN17" s="136"/>
      <c r="JEO17" s="136"/>
      <c r="JEP17" s="136"/>
      <c r="JEQ17" s="136"/>
      <c r="JER17" s="136"/>
      <c r="JES17" s="136"/>
      <c r="JET17" s="136"/>
      <c r="JEU17" s="136"/>
      <c r="JEV17" s="136"/>
      <c r="JEW17" s="136"/>
      <c r="JEX17" s="136"/>
      <c r="JEY17" s="136"/>
      <c r="JEZ17" s="136"/>
      <c r="JFA17" s="136"/>
      <c r="JFB17" s="136"/>
      <c r="JFC17" s="136"/>
      <c r="JFD17" s="136"/>
      <c r="JFE17" s="136"/>
      <c r="JFF17" s="136"/>
      <c r="JFG17" s="136"/>
      <c r="JFH17" s="136"/>
      <c r="JFI17" s="136"/>
      <c r="JFJ17" s="136"/>
      <c r="JFK17" s="136"/>
      <c r="JFL17" s="136"/>
      <c r="JFM17" s="136"/>
      <c r="JFN17" s="136"/>
      <c r="JFO17" s="136"/>
      <c r="JFP17" s="136"/>
      <c r="JFQ17" s="136"/>
      <c r="JFR17" s="136"/>
      <c r="JFS17" s="136"/>
      <c r="JFT17" s="136"/>
      <c r="JFU17" s="136"/>
      <c r="JFV17" s="136"/>
      <c r="JFW17" s="136"/>
      <c r="JFX17" s="136"/>
      <c r="JFY17" s="136"/>
      <c r="JFZ17" s="136"/>
      <c r="JGA17" s="136"/>
      <c r="JGB17" s="136"/>
      <c r="JGC17" s="136"/>
      <c r="JGD17" s="136"/>
      <c r="JGE17" s="136"/>
      <c r="JGF17" s="136"/>
      <c r="JGG17" s="136"/>
      <c r="JGH17" s="136"/>
      <c r="JGI17" s="136"/>
      <c r="JGJ17" s="136"/>
      <c r="JGK17" s="136"/>
      <c r="JGL17" s="136"/>
      <c r="JGM17" s="136"/>
      <c r="JGN17" s="136"/>
      <c r="JGO17" s="136"/>
      <c r="JGP17" s="136"/>
      <c r="JGQ17" s="136"/>
      <c r="JGR17" s="136"/>
      <c r="JGS17" s="136"/>
      <c r="JGT17" s="136"/>
      <c r="JGU17" s="136"/>
      <c r="JGV17" s="136"/>
      <c r="JGW17" s="136"/>
      <c r="JGX17" s="136"/>
      <c r="JGY17" s="136"/>
      <c r="JGZ17" s="136"/>
      <c r="JHA17" s="136"/>
      <c r="JHB17" s="136"/>
      <c r="JHC17" s="136"/>
      <c r="JHD17" s="136"/>
      <c r="JHE17" s="136"/>
      <c r="JHF17" s="136"/>
      <c r="JHG17" s="136"/>
      <c r="JHH17" s="136"/>
      <c r="JHI17" s="136"/>
      <c r="JHJ17" s="136"/>
      <c r="JHK17" s="136"/>
      <c r="JHL17" s="136"/>
      <c r="JHM17" s="136"/>
      <c r="JHN17" s="136"/>
      <c r="JHO17" s="136"/>
      <c r="JHP17" s="136"/>
      <c r="JHQ17" s="136"/>
      <c r="JHR17" s="136"/>
      <c r="JHS17" s="136"/>
      <c r="JHT17" s="136"/>
      <c r="JHU17" s="136"/>
      <c r="JHV17" s="136"/>
      <c r="JHW17" s="136"/>
      <c r="JHX17" s="136"/>
      <c r="JHY17" s="136"/>
      <c r="JHZ17" s="136"/>
      <c r="JIA17" s="136"/>
      <c r="JIB17" s="136"/>
      <c r="JIC17" s="136"/>
      <c r="JID17" s="136"/>
      <c r="JIE17" s="136"/>
      <c r="JIF17" s="136"/>
      <c r="JIG17" s="136"/>
      <c r="JIH17" s="136"/>
      <c r="JII17" s="136"/>
      <c r="JIJ17" s="136"/>
      <c r="JIK17" s="136"/>
      <c r="JIL17" s="136"/>
      <c r="JIM17" s="136"/>
      <c r="JIN17" s="136"/>
      <c r="JIO17" s="136"/>
      <c r="JIP17" s="136"/>
      <c r="JIQ17" s="136"/>
      <c r="JIR17" s="136"/>
      <c r="JIS17" s="136"/>
      <c r="JIT17" s="136"/>
      <c r="JIU17" s="136"/>
      <c r="JIV17" s="136"/>
      <c r="JIW17" s="136"/>
      <c r="JIX17" s="136"/>
      <c r="JIY17" s="136"/>
      <c r="JIZ17" s="136"/>
      <c r="JJA17" s="136"/>
      <c r="JJB17" s="136"/>
      <c r="JJC17" s="136"/>
      <c r="JJD17" s="136"/>
      <c r="JJE17" s="136"/>
      <c r="JJF17" s="136"/>
      <c r="JJG17" s="136"/>
      <c r="JJH17" s="136"/>
      <c r="JJI17" s="136"/>
      <c r="JJJ17" s="136"/>
      <c r="JJK17" s="136"/>
      <c r="JJL17" s="136"/>
      <c r="JJM17" s="136"/>
      <c r="JJN17" s="136"/>
      <c r="JJO17" s="136"/>
      <c r="JJP17" s="136"/>
      <c r="JJQ17" s="136"/>
      <c r="JJR17" s="136"/>
      <c r="JJS17" s="136"/>
      <c r="JJT17" s="136"/>
      <c r="JJU17" s="136"/>
      <c r="JJV17" s="136"/>
      <c r="JJW17" s="136"/>
      <c r="JJX17" s="136"/>
      <c r="JJY17" s="136"/>
      <c r="JJZ17" s="136"/>
      <c r="JKA17" s="136"/>
      <c r="JKB17" s="136"/>
      <c r="JKC17" s="136"/>
      <c r="JKD17" s="136"/>
      <c r="JKE17" s="136"/>
      <c r="JKF17" s="136"/>
      <c r="JKG17" s="136"/>
      <c r="JKH17" s="136"/>
      <c r="JKI17" s="136"/>
      <c r="JKJ17" s="136"/>
      <c r="JKK17" s="136"/>
      <c r="JKL17" s="136"/>
      <c r="JKM17" s="136"/>
      <c r="JKN17" s="136"/>
      <c r="JKO17" s="136"/>
      <c r="JKP17" s="136"/>
      <c r="JKQ17" s="136"/>
      <c r="JKR17" s="136"/>
      <c r="JKS17" s="136"/>
      <c r="JKT17" s="136"/>
      <c r="JKU17" s="136"/>
      <c r="JKV17" s="136"/>
      <c r="JKW17" s="136"/>
      <c r="JKX17" s="136"/>
      <c r="JKY17" s="136"/>
      <c r="JKZ17" s="136"/>
      <c r="JLA17" s="136"/>
      <c r="JLB17" s="136"/>
      <c r="JLC17" s="136"/>
      <c r="JLD17" s="136"/>
      <c r="JLE17" s="136"/>
      <c r="JLF17" s="136"/>
      <c r="JLG17" s="136"/>
      <c r="JLH17" s="136"/>
      <c r="JLI17" s="136"/>
      <c r="JLJ17" s="136"/>
      <c r="JLK17" s="136"/>
      <c r="JLL17" s="136"/>
      <c r="JLM17" s="136"/>
      <c r="JLN17" s="136"/>
      <c r="JLO17" s="136"/>
      <c r="JLP17" s="136"/>
      <c r="JLQ17" s="136"/>
      <c r="JLR17" s="136"/>
      <c r="JLS17" s="136"/>
      <c r="JLT17" s="136"/>
      <c r="JLU17" s="136"/>
      <c r="JLV17" s="136"/>
      <c r="JLW17" s="136"/>
      <c r="JLX17" s="136"/>
      <c r="JLY17" s="136"/>
      <c r="JLZ17" s="136"/>
      <c r="JMA17" s="136"/>
      <c r="JMB17" s="136"/>
      <c r="JMC17" s="136"/>
      <c r="JMD17" s="136"/>
      <c r="JME17" s="136"/>
      <c r="JMF17" s="136"/>
      <c r="JMG17" s="136"/>
      <c r="JMH17" s="136"/>
      <c r="JMI17" s="136"/>
      <c r="JMJ17" s="136"/>
      <c r="JMK17" s="136"/>
      <c r="JML17" s="136"/>
      <c r="JMM17" s="136"/>
      <c r="JMN17" s="136"/>
      <c r="JMO17" s="136"/>
      <c r="JMP17" s="136"/>
      <c r="JMQ17" s="136"/>
      <c r="JMR17" s="136"/>
      <c r="JMS17" s="136"/>
      <c r="JMT17" s="136"/>
      <c r="JMU17" s="136"/>
      <c r="JMV17" s="136"/>
      <c r="JMW17" s="136"/>
      <c r="JMX17" s="136"/>
      <c r="JMY17" s="136"/>
      <c r="JMZ17" s="136"/>
      <c r="JNA17" s="136"/>
      <c r="JNB17" s="136"/>
      <c r="JNC17" s="136"/>
      <c r="JND17" s="136"/>
      <c r="JNE17" s="136"/>
      <c r="JNF17" s="136"/>
      <c r="JNG17" s="136"/>
      <c r="JNH17" s="136"/>
      <c r="JNI17" s="136"/>
      <c r="JNJ17" s="136"/>
      <c r="JNK17" s="136"/>
      <c r="JNL17" s="136"/>
      <c r="JNM17" s="136"/>
      <c r="JNN17" s="136"/>
      <c r="JNO17" s="136"/>
      <c r="JNP17" s="136"/>
      <c r="JNQ17" s="136"/>
      <c r="JNR17" s="136"/>
      <c r="JNS17" s="136"/>
      <c r="JNT17" s="136"/>
      <c r="JNU17" s="136"/>
      <c r="JNV17" s="136"/>
      <c r="JNW17" s="136"/>
      <c r="JNX17" s="136"/>
      <c r="JNY17" s="136"/>
      <c r="JNZ17" s="136"/>
      <c r="JOA17" s="136"/>
      <c r="JOB17" s="136"/>
      <c r="JOC17" s="136"/>
      <c r="JOD17" s="136"/>
      <c r="JOE17" s="136"/>
      <c r="JOF17" s="136"/>
      <c r="JOG17" s="136"/>
      <c r="JOH17" s="136"/>
      <c r="JOI17" s="136"/>
      <c r="JOJ17" s="136"/>
      <c r="JOK17" s="136"/>
      <c r="JOL17" s="136"/>
      <c r="JOM17" s="136"/>
      <c r="JON17" s="136"/>
      <c r="JOO17" s="136"/>
      <c r="JOP17" s="136"/>
      <c r="JOQ17" s="136"/>
      <c r="JOR17" s="136"/>
      <c r="JOS17" s="136"/>
      <c r="JOT17" s="136"/>
      <c r="JOU17" s="136"/>
      <c r="JOV17" s="136"/>
      <c r="JOW17" s="136"/>
      <c r="JOX17" s="136"/>
      <c r="JOY17" s="136"/>
      <c r="JOZ17" s="136"/>
      <c r="JPA17" s="136"/>
      <c r="JPB17" s="136"/>
      <c r="JPC17" s="136"/>
      <c r="JPD17" s="136"/>
      <c r="JPE17" s="136"/>
      <c r="JPF17" s="136"/>
      <c r="JPG17" s="136"/>
      <c r="JPH17" s="136"/>
      <c r="JPI17" s="136"/>
      <c r="JPJ17" s="136"/>
      <c r="JPK17" s="136"/>
      <c r="JPL17" s="136"/>
      <c r="JPM17" s="136"/>
      <c r="JPN17" s="136"/>
      <c r="JPO17" s="136"/>
      <c r="JPP17" s="136"/>
      <c r="JPQ17" s="136"/>
      <c r="JPR17" s="136"/>
      <c r="JPS17" s="136"/>
      <c r="JPT17" s="136"/>
      <c r="JPU17" s="136"/>
      <c r="JPV17" s="136"/>
      <c r="JPW17" s="136"/>
      <c r="JPX17" s="136"/>
      <c r="JPY17" s="136"/>
      <c r="JPZ17" s="136"/>
      <c r="JQA17" s="136"/>
      <c r="JQB17" s="136"/>
      <c r="JQC17" s="136"/>
      <c r="JQD17" s="136"/>
      <c r="JQE17" s="136"/>
      <c r="JQF17" s="136"/>
      <c r="JQG17" s="136"/>
      <c r="JQH17" s="136"/>
      <c r="JQI17" s="136"/>
      <c r="JQJ17" s="136"/>
      <c r="JQK17" s="136"/>
      <c r="JQL17" s="136"/>
      <c r="JQM17" s="136"/>
      <c r="JQN17" s="136"/>
      <c r="JQO17" s="136"/>
      <c r="JQP17" s="136"/>
      <c r="JQQ17" s="136"/>
      <c r="JQR17" s="136"/>
      <c r="JQS17" s="136"/>
      <c r="JQT17" s="136"/>
      <c r="JQU17" s="136"/>
      <c r="JQV17" s="136"/>
      <c r="JQW17" s="136"/>
      <c r="JQX17" s="136"/>
      <c r="JQY17" s="136"/>
      <c r="JQZ17" s="136"/>
      <c r="JRA17" s="136"/>
      <c r="JRB17" s="136"/>
      <c r="JRC17" s="136"/>
      <c r="JRD17" s="136"/>
      <c r="JRE17" s="136"/>
      <c r="JRF17" s="136"/>
      <c r="JRG17" s="136"/>
      <c r="JRH17" s="136"/>
      <c r="JRI17" s="136"/>
      <c r="JRJ17" s="136"/>
      <c r="JRK17" s="136"/>
      <c r="JRL17" s="136"/>
      <c r="JRM17" s="136"/>
      <c r="JRN17" s="136"/>
      <c r="JRO17" s="136"/>
      <c r="JRP17" s="136"/>
      <c r="JRQ17" s="136"/>
      <c r="JRR17" s="136"/>
      <c r="JRS17" s="136"/>
      <c r="JRT17" s="136"/>
      <c r="JRU17" s="136"/>
      <c r="JRV17" s="136"/>
      <c r="JRW17" s="136"/>
      <c r="JRX17" s="136"/>
      <c r="JRY17" s="136"/>
      <c r="JRZ17" s="136"/>
      <c r="JSA17" s="136"/>
      <c r="JSB17" s="136"/>
      <c r="JSC17" s="136"/>
      <c r="JSD17" s="136"/>
      <c r="JSE17" s="136"/>
      <c r="JSF17" s="136"/>
      <c r="JSG17" s="136"/>
      <c r="JSH17" s="136"/>
      <c r="JSI17" s="136"/>
      <c r="JSJ17" s="136"/>
      <c r="JSK17" s="136"/>
      <c r="JSL17" s="136"/>
      <c r="JSM17" s="136"/>
      <c r="JSN17" s="136"/>
      <c r="JSO17" s="136"/>
      <c r="JSP17" s="136"/>
      <c r="JSQ17" s="136"/>
      <c r="JSR17" s="136"/>
      <c r="JSS17" s="136"/>
      <c r="JST17" s="136"/>
      <c r="JSU17" s="136"/>
      <c r="JSV17" s="136"/>
      <c r="JSW17" s="136"/>
      <c r="JSX17" s="136"/>
      <c r="JSY17" s="136"/>
      <c r="JSZ17" s="136"/>
      <c r="JTA17" s="136"/>
      <c r="JTB17" s="136"/>
      <c r="JTC17" s="136"/>
      <c r="JTD17" s="136"/>
      <c r="JTE17" s="136"/>
      <c r="JTF17" s="136"/>
      <c r="JTG17" s="136"/>
      <c r="JTH17" s="136"/>
      <c r="JTI17" s="136"/>
      <c r="JTJ17" s="136"/>
      <c r="JTK17" s="136"/>
      <c r="JTL17" s="136"/>
      <c r="JTM17" s="136"/>
      <c r="JTN17" s="136"/>
      <c r="JTO17" s="136"/>
      <c r="JTP17" s="136"/>
      <c r="JTQ17" s="136"/>
      <c r="JTR17" s="136"/>
      <c r="JTS17" s="136"/>
      <c r="JTT17" s="136"/>
      <c r="JTU17" s="136"/>
      <c r="JTV17" s="136"/>
      <c r="JTW17" s="136"/>
      <c r="JTX17" s="136"/>
      <c r="JTY17" s="136"/>
      <c r="JTZ17" s="136"/>
      <c r="JUA17" s="136"/>
      <c r="JUB17" s="136"/>
      <c r="JUC17" s="136"/>
      <c r="JUD17" s="136"/>
      <c r="JUE17" s="136"/>
      <c r="JUF17" s="136"/>
      <c r="JUG17" s="136"/>
      <c r="JUH17" s="136"/>
      <c r="JUI17" s="136"/>
      <c r="JUJ17" s="136"/>
      <c r="JUK17" s="136"/>
      <c r="JUL17" s="136"/>
      <c r="JUM17" s="136"/>
      <c r="JUN17" s="136"/>
      <c r="JUO17" s="136"/>
      <c r="JUP17" s="136"/>
      <c r="JUQ17" s="136"/>
      <c r="JUR17" s="136"/>
      <c r="JUS17" s="136"/>
      <c r="JUT17" s="136"/>
      <c r="JUU17" s="136"/>
      <c r="JUV17" s="136"/>
      <c r="JUW17" s="136"/>
      <c r="JUX17" s="136"/>
      <c r="JUY17" s="136"/>
      <c r="JUZ17" s="136"/>
      <c r="JVA17" s="136"/>
      <c r="JVB17" s="136"/>
      <c r="JVC17" s="136"/>
      <c r="JVD17" s="136"/>
      <c r="JVE17" s="136"/>
      <c r="JVF17" s="136"/>
      <c r="JVG17" s="136"/>
      <c r="JVH17" s="136"/>
      <c r="JVI17" s="136"/>
      <c r="JVJ17" s="136"/>
      <c r="JVK17" s="136"/>
      <c r="JVL17" s="136"/>
      <c r="JVM17" s="136"/>
      <c r="JVN17" s="136"/>
      <c r="JVO17" s="136"/>
      <c r="JVP17" s="136"/>
      <c r="JVQ17" s="136"/>
      <c r="JVR17" s="136"/>
      <c r="JVS17" s="136"/>
      <c r="JVT17" s="136"/>
      <c r="JVU17" s="136"/>
      <c r="JVV17" s="136"/>
      <c r="JVW17" s="136"/>
      <c r="JVX17" s="136"/>
      <c r="JVY17" s="136"/>
      <c r="JVZ17" s="136"/>
      <c r="JWA17" s="136"/>
      <c r="JWB17" s="136"/>
      <c r="JWC17" s="136"/>
      <c r="JWD17" s="136"/>
      <c r="JWE17" s="136"/>
      <c r="JWF17" s="136"/>
      <c r="JWG17" s="136"/>
      <c r="JWH17" s="136"/>
      <c r="JWI17" s="136"/>
      <c r="JWJ17" s="136"/>
      <c r="JWK17" s="136"/>
      <c r="JWL17" s="136"/>
      <c r="JWM17" s="136"/>
      <c r="JWN17" s="136"/>
      <c r="JWO17" s="136"/>
      <c r="JWP17" s="136"/>
      <c r="JWQ17" s="136"/>
      <c r="JWR17" s="136"/>
      <c r="JWS17" s="136"/>
      <c r="JWT17" s="136"/>
      <c r="JWU17" s="136"/>
      <c r="JWV17" s="136"/>
      <c r="JWW17" s="136"/>
      <c r="JWX17" s="136"/>
      <c r="JWY17" s="136"/>
      <c r="JWZ17" s="136"/>
      <c r="JXA17" s="136"/>
      <c r="JXB17" s="136"/>
      <c r="JXC17" s="136"/>
      <c r="JXD17" s="136"/>
      <c r="JXE17" s="136"/>
      <c r="JXF17" s="136"/>
      <c r="JXG17" s="136"/>
      <c r="JXH17" s="136"/>
      <c r="JXI17" s="136"/>
      <c r="JXJ17" s="136"/>
      <c r="JXK17" s="136"/>
      <c r="JXL17" s="136"/>
      <c r="JXM17" s="136"/>
      <c r="JXN17" s="136"/>
      <c r="JXO17" s="136"/>
      <c r="JXP17" s="136"/>
      <c r="JXQ17" s="136"/>
      <c r="JXR17" s="136"/>
      <c r="JXS17" s="136"/>
      <c r="JXT17" s="136"/>
      <c r="JXU17" s="136"/>
      <c r="JXV17" s="136"/>
      <c r="JXW17" s="136"/>
      <c r="JXX17" s="136"/>
      <c r="JXY17" s="136"/>
      <c r="JXZ17" s="136"/>
      <c r="JYA17" s="136"/>
      <c r="JYB17" s="136"/>
      <c r="JYC17" s="136"/>
      <c r="JYD17" s="136"/>
      <c r="JYE17" s="136"/>
      <c r="JYF17" s="136"/>
      <c r="JYG17" s="136"/>
      <c r="JYH17" s="136"/>
      <c r="JYI17" s="136"/>
      <c r="JYJ17" s="136"/>
      <c r="JYK17" s="136"/>
      <c r="JYL17" s="136"/>
      <c r="JYM17" s="136"/>
      <c r="JYN17" s="136"/>
      <c r="JYO17" s="136"/>
      <c r="JYP17" s="136"/>
      <c r="JYQ17" s="136"/>
      <c r="JYR17" s="136"/>
      <c r="JYS17" s="136"/>
      <c r="JYT17" s="136"/>
      <c r="JYU17" s="136"/>
      <c r="JYV17" s="136"/>
      <c r="JYW17" s="136"/>
      <c r="JYX17" s="136"/>
      <c r="JYY17" s="136"/>
      <c r="JYZ17" s="136"/>
      <c r="JZA17" s="136"/>
      <c r="JZB17" s="136"/>
      <c r="JZC17" s="136"/>
      <c r="JZD17" s="136"/>
      <c r="JZE17" s="136"/>
      <c r="JZF17" s="136"/>
      <c r="JZG17" s="136"/>
      <c r="JZH17" s="136"/>
      <c r="JZI17" s="136"/>
      <c r="JZJ17" s="136"/>
      <c r="JZK17" s="136"/>
      <c r="JZL17" s="136"/>
      <c r="JZM17" s="136"/>
      <c r="JZN17" s="136"/>
      <c r="JZO17" s="136"/>
      <c r="JZP17" s="136"/>
      <c r="JZQ17" s="136"/>
      <c r="JZR17" s="136"/>
      <c r="JZS17" s="136"/>
      <c r="JZT17" s="136"/>
      <c r="JZU17" s="136"/>
      <c r="JZV17" s="136"/>
      <c r="JZW17" s="136"/>
      <c r="JZX17" s="136"/>
      <c r="JZY17" s="136"/>
      <c r="JZZ17" s="136"/>
      <c r="KAA17" s="136"/>
      <c r="KAB17" s="136"/>
      <c r="KAC17" s="136"/>
      <c r="KAD17" s="136"/>
      <c r="KAE17" s="136"/>
      <c r="KAF17" s="136"/>
      <c r="KAG17" s="136"/>
      <c r="KAH17" s="136"/>
      <c r="KAI17" s="136"/>
      <c r="KAJ17" s="136"/>
      <c r="KAK17" s="136"/>
      <c r="KAL17" s="136"/>
      <c r="KAM17" s="136"/>
      <c r="KAN17" s="136"/>
      <c r="KAO17" s="136"/>
      <c r="KAP17" s="136"/>
      <c r="KAQ17" s="136"/>
      <c r="KAR17" s="136"/>
      <c r="KAS17" s="136"/>
      <c r="KAT17" s="136"/>
      <c r="KAU17" s="136"/>
      <c r="KAV17" s="136"/>
      <c r="KAW17" s="136"/>
      <c r="KAX17" s="136"/>
      <c r="KAY17" s="136"/>
      <c r="KAZ17" s="136"/>
      <c r="KBA17" s="136"/>
      <c r="KBB17" s="136"/>
      <c r="KBC17" s="136"/>
      <c r="KBD17" s="136"/>
      <c r="KBE17" s="136"/>
      <c r="KBF17" s="136"/>
      <c r="KBG17" s="136"/>
      <c r="KBH17" s="136"/>
      <c r="KBI17" s="136"/>
      <c r="KBJ17" s="136"/>
      <c r="KBK17" s="136"/>
      <c r="KBL17" s="136"/>
      <c r="KBM17" s="136"/>
      <c r="KBN17" s="136"/>
      <c r="KBO17" s="136"/>
      <c r="KBP17" s="136"/>
      <c r="KBQ17" s="136"/>
      <c r="KBR17" s="136"/>
      <c r="KBS17" s="136"/>
      <c r="KBT17" s="136"/>
      <c r="KBU17" s="136"/>
      <c r="KBV17" s="136"/>
      <c r="KBW17" s="136"/>
      <c r="KBX17" s="136"/>
      <c r="KBY17" s="136"/>
      <c r="KBZ17" s="136"/>
      <c r="KCA17" s="136"/>
      <c r="KCB17" s="136"/>
      <c r="KCC17" s="136"/>
      <c r="KCD17" s="136"/>
      <c r="KCE17" s="136"/>
      <c r="KCF17" s="136"/>
      <c r="KCG17" s="136"/>
      <c r="KCH17" s="136"/>
      <c r="KCI17" s="136"/>
      <c r="KCJ17" s="136"/>
      <c r="KCK17" s="136"/>
      <c r="KCL17" s="136"/>
      <c r="KCM17" s="136"/>
      <c r="KCN17" s="136"/>
      <c r="KCO17" s="136"/>
      <c r="KCP17" s="136"/>
      <c r="KCQ17" s="136"/>
      <c r="KCR17" s="136"/>
      <c r="KCS17" s="136"/>
      <c r="KCT17" s="136"/>
      <c r="KCU17" s="136"/>
      <c r="KCV17" s="136"/>
      <c r="KCW17" s="136"/>
      <c r="KCX17" s="136"/>
      <c r="KCY17" s="136"/>
      <c r="KCZ17" s="136"/>
      <c r="KDA17" s="136"/>
      <c r="KDB17" s="136"/>
      <c r="KDC17" s="136"/>
      <c r="KDD17" s="136"/>
      <c r="KDE17" s="136"/>
      <c r="KDF17" s="136"/>
      <c r="KDG17" s="136"/>
      <c r="KDH17" s="136"/>
      <c r="KDI17" s="136"/>
      <c r="KDJ17" s="136"/>
      <c r="KDK17" s="136"/>
      <c r="KDL17" s="136"/>
      <c r="KDM17" s="136"/>
      <c r="KDN17" s="136"/>
      <c r="KDO17" s="136"/>
      <c r="KDP17" s="136"/>
      <c r="KDQ17" s="136"/>
      <c r="KDR17" s="136"/>
      <c r="KDS17" s="136"/>
      <c r="KDT17" s="136"/>
      <c r="KDU17" s="136"/>
      <c r="KDV17" s="136"/>
      <c r="KDW17" s="136"/>
      <c r="KDX17" s="136"/>
      <c r="KDY17" s="136"/>
      <c r="KDZ17" s="136"/>
      <c r="KEA17" s="136"/>
      <c r="KEB17" s="136"/>
      <c r="KEC17" s="136"/>
      <c r="KED17" s="136"/>
      <c r="KEE17" s="136"/>
      <c r="KEF17" s="136"/>
      <c r="KEG17" s="136"/>
      <c r="KEH17" s="136"/>
      <c r="KEI17" s="136"/>
      <c r="KEJ17" s="136"/>
      <c r="KEK17" s="136"/>
      <c r="KEL17" s="136"/>
      <c r="KEM17" s="136"/>
      <c r="KEN17" s="136"/>
      <c r="KEO17" s="136"/>
      <c r="KEP17" s="136"/>
      <c r="KEQ17" s="136"/>
      <c r="KER17" s="136"/>
      <c r="KES17" s="136"/>
      <c r="KET17" s="136"/>
      <c r="KEU17" s="136"/>
      <c r="KEV17" s="136"/>
      <c r="KEW17" s="136"/>
      <c r="KEX17" s="136"/>
      <c r="KEY17" s="136"/>
      <c r="KEZ17" s="136"/>
      <c r="KFA17" s="136"/>
      <c r="KFB17" s="136"/>
      <c r="KFC17" s="136"/>
      <c r="KFD17" s="136"/>
      <c r="KFE17" s="136"/>
      <c r="KFF17" s="136"/>
      <c r="KFG17" s="136"/>
      <c r="KFH17" s="136"/>
      <c r="KFI17" s="136"/>
      <c r="KFJ17" s="136"/>
      <c r="KFK17" s="136"/>
      <c r="KFL17" s="136"/>
      <c r="KFM17" s="136"/>
      <c r="KFN17" s="136"/>
      <c r="KFO17" s="136"/>
      <c r="KFP17" s="136"/>
      <c r="KFQ17" s="136"/>
      <c r="KFR17" s="136"/>
      <c r="KFS17" s="136"/>
      <c r="KFT17" s="136"/>
      <c r="KFU17" s="136"/>
      <c r="KFV17" s="136"/>
      <c r="KFW17" s="136"/>
      <c r="KFX17" s="136"/>
      <c r="KFY17" s="136"/>
      <c r="KFZ17" s="136"/>
      <c r="KGA17" s="136"/>
      <c r="KGB17" s="136"/>
      <c r="KGC17" s="136"/>
      <c r="KGD17" s="136"/>
      <c r="KGE17" s="136"/>
      <c r="KGF17" s="136"/>
      <c r="KGG17" s="136"/>
      <c r="KGH17" s="136"/>
      <c r="KGI17" s="136"/>
      <c r="KGJ17" s="136"/>
      <c r="KGK17" s="136"/>
      <c r="KGL17" s="136"/>
      <c r="KGM17" s="136"/>
      <c r="KGN17" s="136"/>
      <c r="KGO17" s="136"/>
      <c r="KGP17" s="136"/>
      <c r="KGQ17" s="136"/>
      <c r="KGR17" s="136"/>
      <c r="KGS17" s="136"/>
      <c r="KGT17" s="136"/>
      <c r="KGU17" s="136"/>
      <c r="KGV17" s="136"/>
      <c r="KGW17" s="136"/>
      <c r="KGX17" s="136"/>
      <c r="KGY17" s="136"/>
      <c r="KGZ17" s="136"/>
      <c r="KHA17" s="136"/>
      <c r="KHB17" s="136"/>
      <c r="KHC17" s="136"/>
      <c r="KHD17" s="136"/>
      <c r="KHE17" s="136"/>
      <c r="KHF17" s="136"/>
      <c r="KHG17" s="136"/>
      <c r="KHH17" s="136"/>
      <c r="KHI17" s="136"/>
      <c r="KHJ17" s="136"/>
      <c r="KHK17" s="136"/>
      <c r="KHL17" s="136"/>
      <c r="KHM17" s="136"/>
      <c r="KHN17" s="136"/>
      <c r="KHO17" s="136"/>
      <c r="KHP17" s="136"/>
      <c r="KHQ17" s="136"/>
      <c r="KHR17" s="136"/>
      <c r="KHS17" s="136"/>
      <c r="KHT17" s="136"/>
      <c r="KHU17" s="136"/>
      <c r="KHV17" s="136"/>
      <c r="KHW17" s="136"/>
      <c r="KHX17" s="136"/>
      <c r="KHY17" s="136"/>
      <c r="KHZ17" s="136"/>
      <c r="KIA17" s="136"/>
      <c r="KIB17" s="136"/>
      <c r="KIC17" s="136"/>
      <c r="KID17" s="136"/>
      <c r="KIE17" s="136"/>
      <c r="KIF17" s="136"/>
      <c r="KIG17" s="136"/>
      <c r="KIH17" s="136"/>
      <c r="KII17" s="136"/>
      <c r="KIJ17" s="136"/>
      <c r="KIK17" s="136"/>
      <c r="KIL17" s="136"/>
      <c r="KIM17" s="136"/>
      <c r="KIN17" s="136"/>
      <c r="KIO17" s="136"/>
      <c r="KIP17" s="136"/>
      <c r="KIQ17" s="136"/>
      <c r="KIR17" s="136"/>
      <c r="KIS17" s="136"/>
      <c r="KIT17" s="136"/>
      <c r="KIU17" s="136"/>
      <c r="KIV17" s="136"/>
      <c r="KIW17" s="136"/>
      <c r="KIX17" s="136"/>
      <c r="KIY17" s="136"/>
      <c r="KIZ17" s="136"/>
      <c r="KJA17" s="136"/>
      <c r="KJB17" s="136"/>
      <c r="KJC17" s="136"/>
      <c r="KJD17" s="136"/>
      <c r="KJE17" s="136"/>
      <c r="KJF17" s="136"/>
      <c r="KJG17" s="136"/>
      <c r="KJH17" s="136"/>
      <c r="KJI17" s="136"/>
      <c r="KJJ17" s="136"/>
      <c r="KJK17" s="136"/>
      <c r="KJL17" s="136"/>
      <c r="KJM17" s="136"/>
      <c r="KJN17" s="136"/>
      <c r="KJO17" s="136"/>
      <c r="KJP17" s="136"/>
      <c r="KJQ17" s="136"/>
      <c r="KJR17" s="136"/>
      <c r="KJS17" s="136"/>
      <c r="KJT17" s="136"/>
      <c r="KJU17" s="136"/>
      <c r="KJV17" s="136"/>
      <c r="KJW17" s="136"/>
      <c r="KJX17" s="136"/>
      <c r="KJY17" s="136"/>
      <c r="KJZ17" s="136"/>
      <c r="KKA17" s="136"/>
      <c r="KKB17" s="136"/>
      <c r="KKC17" s="136"/>
      <c r="KKD17" s="136"/>
      <c r="KKE17" s="136"/>
      <c r="KKF17" s="136"/>
      <c r="KKG17" s="136"/>
      <c r="KKH17" s="136"/>
      <c r="KKI17" s="136"/>
      <c r="KKJ17" s="136"/>
      <c r="KKK17" s="136"/>
      <c r="KKL17" s="136"/>
      <c r="KKM17" s="136"/>
      <c r="KKN17" s="136"/>
      <c r="KKO17" s="136"/>
      <c r="KKP17" s="136"/>
      <c r="KKQ17" s="136"/>
      <c r="KKR17" s="136"/>
      <c r="KKS17" s="136"/>
      <c r="KKT17" s="136"/>
      <c r="KKU17" s="136"/>
      <c r="KKV17" s="136"/>
      <c r="KKW17" s="136"/>
      <c r="KKX17" s="136"/>
      <c r="KKY17" s="136"/>
      <c r="KKZ17" s="136"/>
      <c r="KLA17" s="136"/>
      <c r="KLB17" s="136"/>
      <c r="KLC17" s="136"/>
      <c r="KLD17" s="136"/>
      <c r="KLE17" s="136"/>
      <c r="KLF17" s="136"/>
      <c r="KLG17" s="136"/>
      <c r="KLH17" s="136"/>
      <c r="KLI17" s="136"/>
      <c r="KLJ17" s="136"/>
      <c r="KLK17" s="136"/>
      <c r="KLL17" s="136"/>
      <c r="KLM17" s="136"/>
      <c r="KLN17" s="136"/>
      <c r="KLO17" s="136"/>
      <c r="KLP17" s="136"/>
      <c r="KLQ17" s="136"/>
      <c r="KLR17" s="136"/>
      <c r="KLS17" s="136"/>
      <c r="KLT17" s="136"/>
      <c r="KLU17" s="136"/>
      <c r="KLV17" s="136"/>
      <c r="KLW17" s="136"/>
      <c r="KLX17" s="136"/>
      <c r="KLY17" s="136"/>
      <c r="KLZ17" s="136"/>
      <c r="KMA17" s="136"/>
      <c r="KMB17" s="136"/>
      <c r="KMC17" s="136"/>
      <c r="KMD17" s="136"/>
      <c r="KME17" s="136"/>
      <c r="KMF17" s="136"/>
      <c r="KMG17" s="136"/>
      <c r="KMH17" s="136"/>
      <c r="KMI17" s="136"/>
      <c r="KMJ17" s="136"/>
      <c r="KMK17" s="136"/>
      <c r="KML17" s="136"/>
      <c r="KMM17" s="136"/>
      <c r="KMN17" s="136"/>
      <c r="KMO17" s="136"/>
      <c r="KMP17" s="136"/>
      <c r="KMQ17" s="136"/>
      <c r="KMR17" s="136"/>
      <c r="KMS17" s="136"/>
      <c r="KMT17" s="136"/>
      <c r="KMU17" s="136"/>
      <c r="KMV17" s="136"/>
      <c r="KMW17" s="136"/>
      <c r="KMX17" s="136"/>
      <c r="KMY17" s="136"/>
      <c r="KMZ17" s="136"/>
      <c r="KNA17" s="136"/>
      <c r="KNB17" s="136"/>
      <c r="KNC17" s="136"/>
      <c r="KND17" s="136"/>
      <c r="KNE17" s="136"/>
      <c r="KNF17" s="136"/>
      <c r="KNG17" s="136"/>
      <c r="KNH17" s="136"/>
      <c r="KNI17" s="136"/>
      <c r="KNJ17" s="136"/>
      <c r="KNK17" s="136"/>
      <c r="KNL17" s="136"/>
      <c r="KNM17" s="136"/>
      <c r="KNN17" s="136"/>
      <c r="KNO17" s="136"/>
      <c r="KNP17" s="136"/>
      <c r="KNQ17" s="136"/>
      <c r="KNR17" s="136"/>
      <c r="KNS17" s="136"/>
      <c r="KNT17" s="136"/>
      <c r="KNU17" s="136"/>
      <c r="KNV17" s="136"/>
      <c r="KNW17" s="136"/>
      <c r="KNX17" s="136"/>
      <c r="KNY17" s="136"/>
      <c r="KNZ17" s="136"/>
      <c r="KOA17" s="136"/>
      <c r="KOB17" s="136"/>
      <c r="KOC17" s="136"/>
      <c r="KOD17" s="136"/>
      <c r="KOE17" s="136"/>
      <c r="KOF17" s="136"/>
      <c r="KOG17" s="136"/>
      <c r="KOH17" s="136"/>
      <c r="KOI17" s="136"/>
      <c r="KOJ17" s="136"/>
      <c r="KOK17" s="136"/>
      <c r="KOL17" s="136"/>
      <c r="KOM17" s="136"/>
      <c r="KON17" s="136"/>
      <c r="KOO17" s="136"/>
      <c r="KOP17" s="136"/>
      <c r="KOQ17" s="136"/>
      <c r="KOR17" s="136"/>
      <c r="KOS17" s="136"/>
      <c r="KOT17" s="136"/>
      <c r="KOU17" s="136"/>
      <c r="KOV17" s="136"/>
      <c r="KOW17" s="136"/>
      <c r="KOX17" s="136"/>
      <c r="KOY17" s="136"/>
      <c r="KOZ17" s="136"/>
      <c r="KPA17" s="136"/>
      <c r="KPB17" s="136"/>
      <c r="KPC17" s="136"/>
      <c r="KPD17" s="136"/>
      <c r="KPE17" s="136"/>
      <c r="KPF17" s="136"/>
      <c r="KPG17" s="136"/>
      <c r="KPH17" s="136"/>
      <c r="KPI17" s="136"/>
      <c r="KPJ17" s="136"/>
      <c r="KPK17" s="136"/>
      <c r="KPL17" s="136"/>
      <c r="KPM17" s="136"/>
      <c r="KPN17" s="136"/>
      <c r="KPO17" s="136"/>
      <c r="KPP17" s="136"/>
      <c r="KPQ17" s="136"/>
      <c r="KPR17" s="136"/>
      <c r="KPS17" s="136"/>
      <c r="KPT17" s="136"/>
      <c r="KPU17" s="136"/>
      <c r="KPV17" s="136"/>
      <c r="KPW17" s="136"/>
      <c r="KPX17" s="136"/>
      <c r="KPY17" s="136"/>
      <c r="KPZ17" s="136"/>
      <c r="KQA17" s="136"/>
      <c r="KQB17" s="136"/>
      <c r="KQC17" s="136"/>
      <c r="KQD17" s="136"/>
      <c r="KQE17" s="136"/>
      <c r="KQF17" s="136"/>
      <c r="KQG17" s="136"/>
      <c r="KQH17" s="136"/>
      <c r="KQI17" s="136"/>
      <c r="KQJ17" s="136"/>
      <c r="KQK17" s="136"/>
      <c r="KQL17" s="136"/>
      <c r="KQM17" s="136"/>
      <c r="KQN17" s="136"/>
      <c r="KQO17" s="136"/>
      <c r="KQP17" s="136"/>
      <c r="KQQ17" s="136"/>
      <c r="KQR17" s="136"/>
      <c r="KQS17" s="136"/>
      <c r="KQT17" s="136"/>
      <c r="KQU17" s="136"/>
      <c r="KQV17" s="136"/>
      <c r="KQW17" s="136"/>
      <c r="KQX17" s="136"/>
      <c r="KQY17" s="136"/>
      <c r="KQZ17" s="136"/>
      <c r="KRA17" s="136"/>
      <c r="KRB17" s="136"/>
      <c r="KRC17" s="136"/>
      <c r="KRD17" s="136"/>
      <c r="KRE17" s="136"/>
      <c r="KRF17" s="136"/>
      <c r="KRG17" s="136"/>
      <c r="KRH17" s="136"/>
      <c r="KRI17" s="136"/>
      <c r="KRJ17" s="136"/>
      <c r="KRK17" s="136"/>
      <c r="KRL17" s="136"/>
      <c r="KRM17" s="136"/>
      <c r="KRN17" s="136"/>
      <c r="KRO17" s="136"/>
      <c r="KRP17" s="136"/>
      <c r="KRQ17" s="136"/>
      <c r="KRR17" s="136"/>
      <c r="KRS17" s="136"/>
      <c r="KRT17" s="136"/>
      <c r="KRU17" s="136"/>
      <c r="KRV17" s="136"/>
      <c r="KRW17" s="136"/>
      <c r="KRX17" s="136"/>
      <c r="KRY17" s="136"/>
      <c r="KRZ17" s="136"/>
      <c r="KSA17" s="136"/>
      <c r="KSB17" s="136"/>
      <c r="KSC17" s="136"/>
      <c r="KSD17" s="136"/>
      <c r="KSE17" s="136"/>
      <c r="KSF17" s="136"/>
      <c r="KSG17" s="136"/>
      <c r="KSH17" s="136"/>
      <c r="KSI17" s="136"/>
      <c r="KSJ17" s="136"/>
      <c r="KSK17" s="136"/>
      <c r="KSL17" s="136"/>
      <c r="KSM17" s="136"/>
      <c r="KSN17" s="136"/>
      <c r="KSO17" s="136"/>
      <c r="KSP17" s="136"/>
      <c r="KSQ17" s="136"/>
      <c r="KSR17" s="136"/>
      <c r="KSS17" s="136"/>
      <c r="KST17" s="136"/>
      <c r="KSU17" s="136"/>
      <c r="KSV17" s="136"/>
      <c r="KSW17" s="136"/>
      <c r="KSX17" s="136"/>
      <c r="KSY17" s="136"/>
      <c r="KSZ17" s="136"/>
      <c r="KTA17" s="136"/>
      <c r="KTB17" s="136"/>
      <c r="KTC17" s="136"/>
      <c r="KTD17" s="136"/>
      <c r="KTE17" s="136"/>
      <c r="KTF17" s="136"/>
      <c r="KTG17" s="136"/>
      <c r="KTH17" s="136"/>
      <c r="KTI17" s="136"/>
      <c r="KTJ17" s="136"/>
      <c r="KTK17" s="136"/>
      <c r="KTL17" s="136"/>
      <c r="KTM17" s="136"/>
      <c r="KTN17" s="136"/>
      <c r="KTO17" s="136"/>
      <c r="KTP17" s="136"/>
      <c r="KTQ17" s="136"/>
      <c r="KTR17" s="136"/>
      <c r="KTS17" s="136"/>
      <c r="KTT17" s="136"/>
      <c r="KTU17" s="136"/>
      <c r="KTV17" s="136"/>
      <c r="KTW17" s="136"/>
      <c r="KTX17" s="136"/>
      <c r="KTY17" s="136"/>
      <c r="KTZ17" s="136"/>
      <c r="KUA17" s="136"/>
      <c r="KUB17" s="136"/>
      <c r="KUC17" s="136"/>
      <c r="KUD17" s="136"/>
      <c r="KUE17" s="136"/>
      <c r="KUF17" s="136"/>
      <c r="KUG17" s="136"/>
      <c r="KUH17" s="136"/>
      <c r="KUI17" s="136"/>
      <c r="KUJ17" s="136"/>
      <c r="KUK17" s="136"/>
      <c r="KUL17" s="136"/>
      <c r="KUM17" s="136"/>
      <c r="KUN17" s="136"/>
      <c r="KUO17" s="136"/>
      <c r="KUP17" s="136"/>
      <c r="KUQ17" s="136"/>
      <c r="KUR17" s="136"/>
      <c r="KUS17" s="136"/>
      <c r="KUT17" s="136"/>
      <c r="KUU17" s="136"/>
      <c r="KUV17" s="136"/>
      <c r="KUW17" s="136"/>
      <c r="KUX17" s="136"/>
      <c r="KUY17" s="136"/>
      <c r="KUZ17" s="136"/>
      <c r="KVA17" s="136"/>
      <c r="KVB17" s="136"/>
      <c r="KVC17" s="136"/>
      <c r="KVD17" s="136"/>
      <c r="KVE17" s="136"/>
      <c r="KVF17" s="136"/>
      <c r="KVG17" s="136"/>
      <c r="KVH17" s="136"/>
      <c r="KVI17" s="136"/>
      <c r="KVJ17" s="136"/>
      <c r="KVK17" s="136"/>
      <c r="KVL17" s="136"/>
      <c r="KVM17" s="136"/>
      <c r="KVN17" s="136"/>
      <c r="KVO17" s="136"/>
      <c r="KVP17" s="136"/>
      <c r="KVQ17" s="136"/>
      <c r="KVR17" s="136"/>
      <c r="KVS17" s="136"/>
      <c r="KVT17" s="136"/>
      <c r="KVU17" s="136"/>
      <c r="KVV17" s="136"/>
      <c r="KVW17" s="136"/>
      <c r="KVX17" s="136"/>
      <c r="KVY17" s="136"/>
      <c r="KVZ17" s="136"/>
      <c r="KWA17" s="136"/>
      <c r="KWB17" s="136"/>
      <c r="KWC17" s="136"/>
      <c r="KWD17" s="136"/>
      <c r="KWE17" s="136"/>
      <c r="KWF17" s="136"/>
      <c r="KWG17" s="136"/>
      <c r="KWH17" s="136"/>
      <c r="KWI17" s="136"/>
      <c r="KWJ17" s="136"/>
      <c r="KWK17" s="136"/>
      <c r="KWL17" s="136"/>
      <c r="KWM17" s="136"/>
      <c r="KWN17" s="136"/>
      <c r="KWO17" s="136"/>
      <c r="KWP17" s="136"/>
      <c r="KWQ17" s="136"/>
      <c r="KWR17" s="136"/>
      <c r="KWS17" s="136"/>
      <c r="KWT17" s="136"/>
      <c r="KWU17" s="136"/>
      <c r="KWV17" s="136"/>
      <c r="KWW17" s="136"/>
      <c r="KWX17" s="136"/>
      <c r="KWY17" s="136"/>
      <c r="KWZ17" s="136"/>
      <c r="KXA17" s="136"/>
      <c r="KXB17" s="136"/>
      <c r="KXC17" s="136"/>
      <c r="KXD17" s="136"/>
      <c r="KXE17" s="136"/>
      <c r="KXF17" s="136"/>
      <c r="KXG17" s="136"/>
      <c r="KXH17" s="136"/>
      <c r="KXI17" s="136"/>
      <c r="KXJ17" s="136"/>
      <c r="KXK17" s="136"/>
      <c r="KXL17" s="136"/>
      <c r="KXM17" s="136"/>
      <c r="KXN17" s="136"/>
      <c r="KXO17" s="136"/>
      <c r="KXP17" s="136"/>
      <c r="KXQ17" s="136"/>
      <c r="KXR17" s="136"/>
      <c r="KXS17" s="136"/>
      <c r="KXT17" s="136"/>
      <c r="KXU17" s="136"/>
      <c r="KXV17" s="136"/>
      <c r="KXW17" s="136"/>
      <c r="KXX17" s="136"/>
      <c r="KXY17" s="136"/>
      <c r="KXZ17" s="136"/>
      <c r="KYA17" s="136"/>
      <c r="KYB17" s="136"/>
      <c r="KYC17" s="136"/>
      <c r="KYD17" s="136"/>
      <c r="KYE17" s="136"/>
      <c r="KYF17" s="136"/>
      <c r="KYG17" s="136"/>
      <c r="KYH17" s="136"/>
      <c r="KYI17" s="136"/>
      <c r="KYJ17" s="136"/>
      <c r="KYK17" s="136"/>
      <c r="KYL17" s="136"/>
      <c r="KYM17" s="136"/>
      <c r="KYN17" s="136"/>
      <c r="KYO17" s="136"/>
      <c r="KYP17" s="136"/>
      <c r="KYQ17" s="136"/>
      <c r="KYR17" s="136"/>
      <c r="KYS17" s="136"/>
      <c r="KYT17" s="136"/>
      <c r="KYU17" s="136"/>
      <c r="KYV17" s="136"/>
      <c r="KYW17" s="136"/>
      <c r="KYX17" s="136"/>
      <c r="KYY17" s="136"/>
      <c r="KYZ17" s="136"/>
      <c r="KZA17" s="136"/>
      <c r="KZB17" s="136"/>
      <c r="KZC17" s="136"/>
      <c r="KZD17" s="136"/>
      <c r="KZE17" s="136"/>
      <c r="KZF17" s="136"/>
      <c r="KZG17" s="136"/>
      <c r="KZH17" s="136"/>
      <c r="KZI17" s="136"/>
      <c r="KZJ17" s="136"/>
      <c r="KZK17" s="136"/>
      <c r="KZL17" s="136"/>
      <c r="KZM17" s="136"/>
      <c r="KZN17" s="136"/>
      <c r="KZO17" s="136"/>
      <c r="KZP17" s="136"/>
      <c r="KZQ17" s="136"/>
      <c r="KZR17" s="136"/>
      <c r="KZS17" s="136"/>
      <c r="KZT17" s="136"/>
      <c r="KZU17" s="136"/>
      <c r="KZV17" s="136"/>
      <c r="KZW17" s="136"/>
      <c r="KZX17" s="136"/>
      <c r="KZY17" s="136"/>
      <c r="KZZ17" s="136"/>
      <c r="LAA17" s="136"/>
      <c r="LAB17" s="136"/>
      <c r="LAC17" s="136"/>
      <c r="LAD17" s="136"/>
      <c r="LAE17" s="136"/>
      <c r="LAF17" s="136"/>
      <c r="LAG17" s="136"/>
      <c r="LAH17" s="136"/>
      <c r="LAI17" s="136"/>
      <c r="LAJ17" s="136"/>
      <c r="LAK17" s="136"/>
      <c r="LAL17" s="136"/>
      <c r="LAM17" s="136"/>
      <c r="LAN17" s="136"/>
      <c r="LAO17" s="136"/>
      <c r="LAP17" s="136"/>
      <c r="LAQ17" s="136"/>
      <c r="LAR17" s="136"/>
      <c r="LAS17" s="136"/>
      <c r="LAT17" s="136"/>
      <c r="LAU17" s="136"/>
      <c r="LAV17" s="136"/>
      <c r="LAW17" s="136"/>
      <c r="LAX17" s="136"/>
      <c r="LAY17" s="136"/>
      <c r="LAZ17" s="136"/>
      <c r="LBA17" s="136"/>
      <c r="LBB17" s="136"/>
      <c r="LBC17" s="136"/>
      <c r="LBD17" s="136"/>
      <c r="LBE17" s="136"/>
      <c r="LBF17" s="136"/>
      <c r="LBG17" s="136"/>
      <c r="LBH17" s="136"/>
      <c r="LBI17" s="136"/>
      <c r="LBJ17" s="136"/>
      <c r="LBK17" s="136"/>
      <c r="LBL17" s="136"/>
      <c r="LBM17" s="136"/>
      <c r="LBN17" s="136"/>
      <c r="LBO17" s="136"/>
      <c r="LBP17" s="136"/>
      <c r="LBQ17" s="136"/>
      <c r="LBR17" s="136"/>
      <c r="LBS17" s="136"/>
      <c r="LBT17" s="136"/>
      <c r="LBU17" s="136"/>
      <c r="LBV17" s="136"/>
      <c r="LBW17" s="136"/>
      <c r="LBX17" s="136"/>
      <c r="LBY17" s="136"/>
      <c r="LBZ17" s="136"/>
      <c r="LCA17" s="136"/>
      <c r="LCB17" s="136"/>
      <c r="LCC17" s="136"/>
      <c r="LCD17" s="136"/>
      <c r="LCE17" s="136"/>
      <c r="LCF17" s="136"/>
      <c r="LCG17" s="136"/>
      <c r="LCH17" s="136"/>
      <c r="LCI17" s="136"/>
      <c r="LCJ17" s="136"/>
      <c r="LCK17" s="136"/>
      <c r="LCL17" s="136"/>
      <c r="LCM17" s="136"/>
      <c r="LCN17" s="136"/>
      <c r="LCO17" s="136"/>
      <c r="LCP17" s="136"/>
      <c r="LCQ17" s="136"/>
      <c r="LCR17" s="136"/>
      <c r="LCS17" s="136"/>
      <c r="LCT17" s="136"/>
      <c r="LCU17" s="136"/>
      <c r="LCV17" s="136"/>
      <c r="LCW17" s="136"/>
      <c r="LCX17" s="136"/>
      <c r="LCY17" s="136"/>
      <c r="LCZ17" s="136"/>
      <c r="LDA17" s="136"/>
      <c r="LDB17" s="136"/>
      <c r="LDC17" s="136"/>
      <c r="LDD17" s="136"/>
      <c r="LDE17" s="136"/>
      <c r="LDF17" s="136"/>
      <c r="LDG17" s="136"/>
      <c r="LDH17" s="136"/>
      <c r="LDI17" s="136"/>
      <c r="LDJ17" s="136"/>
      <c r="LDK17" s="136"/>
      <c r="LDL17" s="136"/>
      <c r="LDM17" s="136"/>
      <c r="LDN17" s="136"/>
      <c r="LDO17" s="136"/>
      <c r="LDP17" s="136"/>
      <c r="LDQ17" s="136"/>
      <c r="LDR17" s="136"/>
      <c r="LDS17" s="136"/>
      <c r="LDT17" s="136"/>
      <c r="LDU17" s="136"/>
      <c r="LDV17" s="136"/>
      <c r="LDW17" s="136"/>
      <c r="LDX17" s="136"/>
      <c r="LDY17" s="136"/>
      <c r="LDZ17" s="136"/>
      <c r="LEA17" s="136"/>
      <c r="LEB17" s="136"/>
      <c r="LEC17" s="136"/>
      <c r="LED17" s="136"/>
      <c r="LEE17" s="136"/>
      <c r="LEF17" s="136"/>
      <c r="LEG17" s="136"/>
      <c r="LEH17" s="136"/>
      <c r="LEI17" s="136"/>
      <c r="LEJ17" s="136"/>
      <c r="LEK17" s="136"/>
      <c r="LEL17" s="136"/>
      <c r="LEM17" s="136"/>
      <c r="LEN17" s="136"/>
      <c r="LEO17" s="136"/>
      <c r="LEP17" s="136"/>
      <c r="LEQ17" s="136"/>
      <c r="LER17" s="136"/>
      <c r="LES17" s="136"/>
      <c r="LET17" s="136"/>
      <c r="LEU17" s="136"/>
      <c r="LEV17" s="136"/>
      <c r="LEW17" s="136"/>
      <c r="LEX17" s="136"/>
      <c r="LEY17" s="136"/>
      <c r="LEZ17" s="136"/>
      <c r="LFA17" s="136"/>
      <c r="LFB17" s="136"/>
      <c r="LFC17" s="136"/>
      <c r="LFD17" s="136"/>
      <c r="LFE17" s="136"/>
      <c r="LFF17" s="136"/>
      <c r="LFG17" s="136"/>
      <c r="LFH17" s="136"/>
      <c r="LFI17" s="136"/>
      <c r="LFJ17" s="136"/>
      <c r="LFK17" s="136"/>
      <c r="LFL17" s="136"/>
      <c r="LFM17" s="136"/>
      <c r="LFN17" s="136"/>
      <c r="LFO17" s="136"/>
      <c r="LFP17" s="136"/>
      <c r="LFQ17" s="136"/>
      <c r="LFR17" s="136"/>
      <c r="LFS17" s="136"/>
      <c r="LFT17" s="136"/>
      <c r="LFU17" s="136"/>
      <c r="LFV17" s="136"/>
      <c r="LFW17" s="136"/>
      <c r="LFX17" s="136"/>
      <c r="LFY17" s="136"/>
      <c r="LFZ17" s="136"/>
      <c r="LGA17" s="136"/>
      <c r="LGB17" s="136"/>
      <c r="LGC17" s="136"/>
      <c r="LGD17" s="136"/>
      <c r="LGE17" s="136"/>
      <c r="LGF17" s="136"/>
      <c r="LGG17" s="136"/>
      <c r="LGH17" s="136"/>
      <c r="LGI17" s="136"/>
      <c r="LGJ17" s="136"/>
      <c r="LGK17" s="136"/>
      <c r="LGL17" s="136"/>
      <c r="LGM17" s="136"/>
      <c r="LGN17" s="136"/>
      <c r="LGO17" s="136"/>
      <c r="LGP17" s="136"/>
      <c r="LGQ17" s="136"/>
      <c r="LGR17" s="136"/>
      <c r="LGS17" s="136"/>
      <c r="LGT17" s="136"/>
      <c r="LGU17" s="136"/>
      <c r="LGV17" s="136"/>
      <c r="LGW17" s="136"/>
      <c r="LGX17" s="136"/>
      <c r="LGY17" s="136"/>
      <c r="LGZ17" s="136"/>
      <c r="LHA17" s="136"/>
      <c r="LHB17" s="136"/>
      <c r="LHC17" s="136"/>
      <c r="LHD17" s="136"/>
      <c r="LHE17" s="136"/>
      <c r="LHF17" s="136"/>
      <c r="LHG17" s="136"/>
      <c r="LHH17" s="136"/>
      <c r="LHI17" s="136"/>
      <c r="LHJ17" s="136"/>
      <c r="LHK17" s="136"/>
      <c r="LHL17" s="136"/>
      <c r="LHM17" s="136"/>
      <c r="LHN17" s="136"/>
      <c r="LHO17" s="136"/>
      <c r="LHP17" s="136"/>
      <c r="LHQ17" s="136"/>
      <c r="LHR17" s="136"/>
      <c r="LHS17" s="136"/>
      <c r="LHT17" s="136"/>
      <c r="LHU17" s="136"/>
      <c r="LHV17" s="136"/>
      <c r="LHW17" s="136"/>
      <c r="LHX17" s="136"/>
      <c r="LHY17" s="136"/>
      <c r="LHZ17" s="136"/>
      <c r="LIA17" s="136"/>
      <c r="LIB17" s="136"/>
      <c r="LIC17" s="136"/>
      <c r="LID17" s="136"/>
      <c r="LIE17" s="136"/>
      <c r="LIF17" s="136"/>
      <c r="LIG17" s="136"/>
      <c r="LIH17" s="136"/>
      <c r="LII17" s="136"/>
      <c r="LIJ17" s="136"/>
      <c r="LIK17" s="136"/>
      <c r="LIL17" s="136"/>
      <c r="LIM17" s="136"/>
      <c r="LIN17" s="136"/>
      <c r="LIO17" s="136"/>
      <c r="LIP17" s="136"/>
      <c r="LIQ17" s="136"/>
      <c r="LIR17" s="136"/>
      <c r="LIS17" s="136"/>
      <c r="LIT17" s="136"/>
      <c r="LIU17" s="136"/>
      <c r="LIV17" s="136"/>
      <c r="LIW17" s="136"/>
      <c r="LIX17" s="136"/>
      <c r="LIY17" s="136"/>
      <c r="LIZ17" s="136"/>
      <c r="LJA17" s="136"/>
      <c r="LJB17" s="136"/>
      <c r="LJC17" s="136"/>
      <c r="LJD17" s="136"/>
      <c r="LJE17" s="136"/>
      <c r="LJF17" s="136"/>
      <c r="LJG17" s="136"/>
      <c r="LJH17" s="136"/>
      <c r="LJI17" s="136"/>
      <c r="LJJ17" s="136"/>
      <c r="LJK17" s="136"/>
      <c r="LJL17" s="136"/>
      <c r="LJM17" s="136"/>
      <c r="LJN17" s="136"/>
      <c r="LJO17" s="136"/>
      <c r="LJP17" s="136"/>
      <c r="LJQ17" s="136"/>
      <c r="LJR17" s="136"/>
      <c r="LJS17" s="136"/>
      <c r="LJT17" s="136"/>
      <c r="LJU17" s="136"/>
      <c r="LJV17" s="136"/>
      <c r="LJW17" s="136"/>
      <c r="LJX17" s="136"/>
      <c r="LJY17" s="136"/>
      <c r="LJZ17" s="136"/>
      <c r="LKA17" s="136"/>
      <c r="LKB17" s="136"/>
      <c r="LKC17" s="136"/>
      <c r="LKD17" s="136"/>
      <c r="LKE17" s="136"/>
      <c r="LKF17" s="136"/>
      <c r="LKG17" s="136"/>
      <c r="LKH17" s="136"/>
      <c r="LKI17" s="136"/>
      <c r="LKJ17" s="136"/>
      <c r="LKK17" s="136"/>
      <c r="LKL17" s="136"/>
      <c r="LKM17" s="136"/>
      <c r="LKN17" s="136"/>
      <c r="LKO17" s="136"/>
      <c r="LKP17" s="136"/>
      <c r="LKQ17" s="136"/>
      <c r="LKR17" s="136"/>
      <c r="LKS17" s="136"/>
      <c r="LKT17" s="136"/>
      <c r="LKU17" s="136"/>
      <c r="LKV17" s="136"/>
      <c r="LKW17" s="136"/>
      <c r="LKX17" s="136"/>
      <c r="LKY17" s="136"/>
      <c r="LKZ17" s="136"/>
      <c r="LLA17" s="136"/>
      <c r="LLB17" s="136"/>
      <c r="LLC17" s="136"/>
      <c r="LLD17" s="136"/>
      <c r="LLE17" s="136"/>
      <c r="LLF17" s="136"/>
      <c r="LLG17" s="136"/>
      <c r="LLH17" s="136"/>
      <c r="LLI17" s="136"/>
      <c r="LLJ17" s="136"/>
      <c r="LLK17" s="136"/>
      <c r="LLL17" s="136"/>
      <c r="LLM17" s="136"/>
      <c r="LLN17" s="136"/>
      <c r="LLO17" s="136"/>
      <c r="LLP17" s="136"/>
      <c r="LLQ17" s="136"/>
      <c r="LLR17" s="136"/>
      <c r="LLS17" s="136"/>
      <c r="LLT17" s="136"/>
      <c r="LLU17" s="136"/>
      <c r="LLV17" s="136"/>
      <c r="LLW17" s="136"/>
      <c r="LLX17" s="136"/>
      <c r="LLY17" s="136"/>
      <c r="LLZ17" s="136"/>
      <c r="LMA17" s="136"/>
      <c r="LMB17" s="136"/>
      <c r="LMC17" s="136"/>
      <c r="LMD17" s="136"/>
      <c r="LME17" s="136"/>
      <c r="LMF17" s="136"/>
      <c r="LMG17" s="136"/>
      <c r="LMH17" s="136"/>
      <c r="LMI17" s="136"/>
      <c r="LMJ17" s="136"/>
      <c r="LMK17" s="136"/>
      <c r="LML17" s="136"/>
      <c r="LMM17" s="136"/>
      <c r="LMN17" s="136"/>
      <c r="LMO17" s="136"/>
      <c r="LMP17" s="136"/>
      <c r="LMQ17" s="136"/>
      <c r="LMR17" s="136"/>
      <c r="LMS17" s="136"/>
      <c r="LMT17" s="136"/>
      <c r="LMU17" s="136"/>
      <c r="LMV17" s="136"/>
      <c r="LMW17" s="136"/>
      <c r="LMX17" s="136"/>
      <c r="LMY17" s="136"/>
      <c r="LMZ17" s="136"/>
      <c r="LNA17" s="136"/>
      <c r="LNB17" s="136"/>
      <c r="LNC17" s="136"/>
      <c r="LND17" s="136"/>
      <c r="LNE17" s="136"/>
      <c r="LNF17" s="136"/>
      <c r="LNG17" s="136"/>
      <c r="LNH17" s="136"/>
      <c r="LNI17" s="136"/>
      <c r="LNJ17" s="136"/>
      <c r="LNK17" s="136"/>
      <c r="LNL17" s="136"/>
      <c r="LNM17" s="136"/>
      <c r="LNN17" s="136"/>
      <c r="LNO17" s="136"/>
      <c r="LNP17" s="136"/>
      <c r="LNQ17" s="136"/>
      <c r="LNR17" s="136"/>
      <c r="LNS17" s="136"/>
      <c r="LNT17" s="136"/>
      <c r="LNU17" s="136"/>
      <c r="LNV17" s="136"/>
      <c r="LNW17" s="136"/>
      <c r="LNX17" s="136"/>
      <c r="LNY17" s="136"/>
      <c r="LNZ17" s="136"/>
      <c r="LOA17" s="136"/>
      <c r="LOB17" s="136"/>
      <c r="LOC17" s="136"/>
      <c r="LOD17" s="136"/>
      <c r="LOE17" s="136"/>
      <c r="LOF17" s="136"/>
      <c r="LOG17" s="136"/>
      <c r="LOH17" s="136"/>
      <c r="LOI17" s="136"/>
      <c r="LOJ17" s="136"/>
      <c r="LOK17" s="136"/>
      <c r="LOL17" s="136"/>
      <c r="LOM17" s="136"/>
      <c r="LON17" s="136"/>
      <c r="LOO17" s="136"/>
      <c r="LOP17" s="136"/>
      <c r="LOQ17" s="136"/>
      <c r="LOR17" s="136"/>
      <c r="LOS17" s="136"/>
      <c r="LOT17" s="136"/>
      <c r="LOU17" s="136"/>
      <c r="LOV17" s="136"/>
      <c r="LOW17" s="136"/>
      <c r="LOX17" s="136"/>
      <c r="LOY17" s="136"/>
      <c r="LOZ17" s="136"/>
      <c r="LPA17" s="136"/>
      <c r="LPB17" s="136"/>
      <c r="LPC17" s="136"/>
      <c r="LPD17" s="136"/>
      <c r="LPE17" s="136"/>
      <c r="LPF17" s="136"/>
      <c r="LPG17" s="136"/>
      <c r="LPH17" s="136"/>
      <c r="LPI17" s="136"/>
      <c r="LPJ17" s="136"/>
      <c r="LPK17" s="136"/>
      <c r="LPL17" s="136"/>
      <c r="LPM17" s="136"/>
      <c r="LPN17" s="136"/>
      <c r="LPO17" s="136"/>
      <c r="LPP17" s="136"/>
      <c r="LPQ17" s="136"/>
      <c r="LPR17" s="136"/>
      <c r="LPS17" s="136"/>
      <c r="LPT17" s="136"/>
      <c r="LPU17" s="136"/>
      <c r="LPV17" s="136"/>
      <c r="LPW17" s="136"/>
      <c r="LPX17" s="136"/>
      <c r="LPY17" s="136"/>
      <c r="LPZ17" s="136"/>
      <c r="LQA17" s="136"/>
      <c r="LQB17" s="136"/>
      <c r="LQC17" s="136"/>
      <c r="LQD17" s="136"/>
      <c r="LQE17" s="136"/>
      <c r="LQF17" s="136"/>
      <c r="LQG17" s="136"/>
      <c r="LQH17" s="136"/>
      <c r="LQI17" s="136"/>
      <c r="LQJ17" s="136"/>
      <c r="LQK17" s="136"/>
      <c r="LQL17" s="136"/>
      <c r="LQM17" s="136"/>
      <c r="LQN17" s="136"/>
      <c r="LQO17" s="136"/>
      <c r="LQP17" s="136"/>
      <c r="LQQ17" s="136"/>
      <c r="LQR17" s="136"/>
      <c r="LQS17" s="136"/>
      <c r="LQT17" s="136"/>
      <c r="LQU17" s="136"/>
      <c r="LQV17" s="136"/>
      <c r="LQW17" s="136"/>
      <c r="LQX17" s="136"/>
      <c r="LQY17" s="136"/>
      <c r="LQZ17" s="136"/>
      <c r="LRA17" s="136"/>
      <c r="LRB17" s="136"/>
      <c r="LRC17" s="136"/>
      <c r="LRD17" s="136"/>
      <c r="LRE17" s="136"/>
      <c r="LRF17" s="136"/>
      <c r="LRG17" s="136"/>
      <c r="LRH17" s="136"/>
      <c r="LRI17" s="136"/>
      <c r="LRJ17" s="136"/>
      <c r="LRK17" s="136"/>
      <c r="LRL17" s="136"/>
      <c r="LRM17" s="136"/>
      <c r="LRN17" s="136"/>
      <c r="LRO17" s="136"/>
      <c r="LRP17" s="136"/>
      <c r="LRQ17" s="136"/>
      <c r="LRR17" s="136"/>
      <c r="LRS17" s="136"/>
      <c r="LRT17" s="136"/>
      <c r="LRU17" s="136"/>
      <c r="LRV17" s="136"/>
      <c r="LRW17" s="136"/>
      <c r="LRX17" s="136"/>
      <c r="LRY17" s="136"/>
      <c r="LRZ17" s="136"/>
      <c r="LSA17" s="136"/>
      <c r="LSB17" s="136"/>
      <c r="LSC17" s="136"/>
      <c r="LSD17" s="136"/>
      <c r="LSE17" s="136"/>
      <c r="LSF17" s="136"/>
      <c r="LSG17" s="136"/>
      <c r="LSH17" s="136"/>
      <c r="LSI17" s="136"/>
      <c r="LSJ17" s="136"/>
      <c r="LSK17" s="136"/>
      <c r="LSL17" s="136"/>
      <c r="LSM17" s="136"/>
      <c r="LSN17" s="136"/>
      <c r="LSO17" s="136"/>
      <c r="LSP17" s="136"/>
      <c r="LSQ17" s="136"/>
      <c r="LSR17" s="136"/>
      <c r="LSS17" s="136"/>
      <c r="LST17" s="136"/>
      <c r="LSU17" s="136"/>
      <c r="LSV17" s="136"/>
      <c r="LSW17" s="136"/>
      <c r="LSX17" s="136"/>
      <c r="LSY17" s="136"/>
      <c r="LSZ17" s="136"/>
      <c r="LTA17" s="136"/>
      <c r="LTB17" s="136"/>
      <c r="LTC17" s="136"/>
      <c r="LTD17" s="136"/>
      <c r="LTE17" s="136"/>
      <c r="LTF17" s="136"/>
      <c r="LTG17" s="136"/>
      <c r="LTH17" s="136"/>
      <c r="LTI17" s="136"/>
      <c r="LTJ17" s="136"/>
      <c r="LTK17" s="136"/>
      <c r="LTL17" s="136"/>
      <c r="LTM17" s="136"/>
      <c r="LTN17" s="136"/>
      <c r="LTO17" s="136"/>
      <c r="LTP17" s="136"/>
      <c r="LTQ17" s="136"/>
      <c r="LTR17" s="136"/>
      <c r="LTS17" s="136"/>
      <c r="LTT17" s="136"/>
      <c r="LTU17" s="136"/>
      <c r="LTV17" s="136"/>
      <c r="LTW17" s="136"/>
      <c r="LTX17" s="136"/>
      <c r="LTY17" s="136"/>
      <c r="LTZ17" s="136"/>
      <c r="LUA17" s="136"/>
      <c r="LUB17" s="136"/>
      <c r="LUC17" s="136"/>
      <c r="LUD17" s="136"/>
      <c r="LUE17" s="136"/>
      <c r="LUF17" s="136"/>
      <c r="LUG17" s="136"/>
      <c r="LUH17" s="136"/>
      <c r="LUI17" s="136"/>
      <c r="LUJ17" s="136"/>
      <c r="LUK17" s="136"/>
      <c r="LUL17" s="136"/>
      <c r="LUM17" s="136"/>
      <c r="LUN17" s="136"/>
      <c r="LUO17" s="136"/>
      <c r="LUP17" s="136"/>
      <c r="LUQ17" s="136"/>
      <c r="LUR17" s="136"/>
      <c r="LUS17" s="136"/>
      <c r="LUT17" s="136"/>
      <c r="LUU17" s="136"/>
      <c r="LUV17" s="136"/>
      <c r="LUW17" s="136"/>
      <c r="LUX17" s="136"/>
      <c r="LUY17" s="136"/>
      <c r="LUZ17" s="136"/>
      <c r="LVA17" s="136"/>
      <c r="LVB17" s="136"/>
      <c r="LVC17" s="136"/>
      <c r="LVD17" s="136"/>
      <c r="LVE17" s="136"/>
      <c r="LVF17" s="136"/>
      <c r="LVG17" s="136"/>
      <c r="LVH17" s="136"/>
      <c r="LVI17" s="136"/>
      <c r="LVJ17" s="136"/>
      <c r="LVK17" s="136"/>
      <c r="LVL17" s="136"/>
      <c r="LVM17" s="136"/>
      <c r="LVN17" s="136"/>
      <c r="LVO17" s="136"/>
      <c r="LVP17" s="136"/>
      <c r="LVQ17" s="136"/>
      <c r="LVR17" s="136"/>
      <c r="LVS17" s="136"/>
      <c r="LVT17" s="136"/>
      <c r="LVU17" s="136"/>
      <c r="LVV17" s="136"/>
      <c r="LVW17" s="136"/>
      <c r="LVX17" s="136"/>
      <c r="LVY17" s="136"/>
      <c r="LVZ17" s="136"/>
      <c r="LWA17" s="136"/>
      <c r="LWB17" s="136"/>
      <c r="LWC17" s="136"/>
      <c r="LWD17" s="136"/>
      <c r="LWE17" s="136"/>
      <c r="LWF17" s="136"/>
      <c r="LWG17" s="136"/>
      <c r="LWH17" s="136"/>
      <c r="LWI17" s="136"/>
      <c r="LWJ17" s="136"/>
      <c r="LWK17" s="136"/>
      <c r="LWL17" s="136"/>
      <c r="LWM17" s="136"/>
      <c r="LWN17" s="136"/>
      <c r="LWO17" s="136"/>
      <c r="LWP17" s="136"/>
      <c r="LWQ17" s="136"/>
      <c r="LWR17" s="136"/>
      <c r="LWS17" s="136"/>
      <c r="LWT17" s="136"/>
      <c r="LWU17" s="136"/>
      <c r="LWV17" s="136"/>
      <c r="LWW17" s="136"/>
      <c r="LWX17" s="136"/>
      <c r="LWY17" s="136"/>
      <c r="LWZ17" s="136"/>
      <c r="LXA17" s="136"/>
      <c r="LXB17" s="136"/>
      <c r="LXC17" s="136"/>
      <c r="LXD17" s="136"/>
      <c r="LXE17" s="136"/>
      <c r="LXF17" s="136"/>
      <c r="LXG17" s="136"/>
      <c r="LXH17" s="136"/>
      <c r="LXI17" s="136"/>
      <c r="LXJ17" s="136"/>
      <c r="LXK17" s="136"/>
      <c r="LXL17" s="136"/>
      <c r="LXM17" s="136"/>
      <c r="LXN17" s="136"/>
      <c r="LXO17" s="136"/>
      <c r="LXP17" s="136"/>
      <c r="LXQ17" s="136"/>
      <c r="LXR17" s="136"/>
      <c r="LXS17" s="136"/>
      <c r="LXT17" s="136"/>
      <c r="LXU17" s="136"/>
      <c r="LXV17" s="136"/>
      <c r="LXW17" s="136"/>
      <c r="LXX17" s="136"/>
      <c r="LXY17" s="136"/>
      <c r="LXZ17" s="136"/>
      <c r="LYA17" s="136"/>
      <c r="LYB17" s="136"/>
      <c r="LYC17" s="136"/>
      <c r="LYD17" s="136"/>
      <c r="LYE17" s="136"/>
      <c r="LYF17" s="136"/>
      <c r="LYG17" s="136"/>
      <c r="LYH17" s="136"/>
      <c r="LYI17" s="136"/>
      <c r="LYJ17" s="136"/>
      <c r="LYK17" s="136"/>
      <c r="LYL17" s="136"/>
      <c r="LYM17" s="136"/>
      <c r="LYN17" s="136"/>
      <c r="LYO17" s="136"/>
      <c r="LYP17" s="136"/>
      <c r="LYQ17" s="136"/>
      <c r="LYR17" s="136"/>
      <c r="LYS17" s="136"/>
      <c r="LYT17" s="136"/>
      <c r="LYU17" s="136"/>
      <c r="LYV17" s="136"/>
      <c r="LYW17" s="136"/>
      <c r="LYX17" s="136"/>
      <c r="LYY17" s="136"/>
      <c r="LYZ17" s="136"/>
      <c r="LZA17" s="136"/>
      <c r="LZB17" s="136"/>
      <c r="LZC17" s="136"/>
      <c r="LZD17" s="136"/>
      <c r="LZE17" s="136"/>
      <c r="LZF17" s="136"/>
      <c r="LZG17" s="136"/>
      <c r="LZH17" s="136"/>
      <c r="LZI17" s="136"/>
      <c r="LZJ17" s="136"/>
      <c r="LZK17" s="136"/>
      <c r="LZL17" s="136"/>
      <c r="LZM17" s="136"/>
      <c r="LZN17" s="136"/>
      <c r="LZO17" s="136"/>
      <c r="LZP17" s="136"/>
      <c r="LZQ17" s="136"/>
      <c r="LZR17" s="136"/>
      <c r="LZS17" s="136"/>
      <c r="LZT17" s="136"/>
      <c r="LZU17" s="136"/>
      <c r="LZV17" s="136"/>
      <c r="LZW17" s="136"/>
      <c r="LZX17" s="136"/>
      <c r="LZY17" s="136"/>
      <c r="LZZ17" s="136"/>
      <c r="MAA17" s="136"/>
      <c r="MAB17" s="136"/>
      <c r="MAC17" s="136"/>
      <c r="MAD17" s="136"/>
      <c r="MAE17" s="136"/>
      <c r="MAF17" s="136"/>
      <c r="MAG17" s="136"/>
      <c r="MAH17" s="136"/>
      <c r="MAI17" s="136"/>
      <c r="MAJ17" s="136"/>
      <c r="MAK17" s="136"/>
      <c r="MAL17" s="136"/>
      <c r="MAM17" s="136"/>
      <c r="MAN17" s="136"/>
      <c r="MAO17" s="136"/>
      <c r="MAP17" s="136"/>
      <c r="MAQ17" s="136"/>
      <c r="MAR17" s="136"/>
      <c r="MAS17" s="136"/>
      <c r="MAT17" s="136"/>
      <c r="MAU17" s="136"/>
      <c r="MAV17" s="136"/>
      <c r="MAW17" s="136"/>
      <c r="MAX17" s="136"/>
      <c r="MAY17" s="136"/>
      <c r="MAZ17" s="136"/>
      <c r="MBA17" s="136"/>
      <c r="MBB17" s="136"/>
      <c r="MBC17" s="136"/>
      <c r="MBD17" s="136"/>
      <c r="MBE17" s="136"/>
      <c r="MBF17" s="136"/>
      <c r="MBG17" s="136"/>
      <c r="MBH17" s="136"/>
      <c r="MBI17" s="136"/>
      <c r="MBJ17" s="136"/>
      <c r="MBK17" s="136"/>
      <c r="MBL17" s="136"/>
      <c r="MBM17" s="136"/>
      <c r="MBN17" s="136"/>
      <c r="MBO17" s="136"/>
      <c r="MBP17" s="136"/>
      <c r="MBQ17" s="136"/>
      <c r="MBR17" s="136"/>
      <c r="MBS17" s="136"/>
      <c r="MBT17" s="136"/>
      <c r="MBU17" s="136"/>
      <c r="MBV17" s="136"/>
      <c r="MBW17" s="136"/>
      <c r="MBX17" s="136"/>
      <c r="MBY17" s="136"/>
      <c r="MBZ17" s="136"/>
      <c r="MCA17" s="136"/>
      <c r="MCB17" s="136"/>
      <c r="MCC17" s="136"/>
      <c r="MCD17" s="136"/>
      <c r="MCE17" s="136"/>
      <c r="MCF17" s="136"/>
      <c r="MCG17" s="136"/>
      <c r="MCH17" s="136"/>
      <c r="MCI17" s="136"/>
      <c r="MCJ17" s="136"/>
      <c r="MCK17" s="136"/>
      <c r="MCL17" s="136"/>
      <c r="MCM17" s="136"/>
      <c r="MCN17" s="136"/>
      <c r="MCO17" s="136"/>
      <c r="MCP17" s="136"/>
      <c r="MCQ17" s="136"/>
      <c r="MCR17" s="136"/>
      <c r="MCS17" s="136"/>
      <c r="MCT17" s="136"/>
      <c r="MCU17" s="136"/>
      <c r="MCV17" s="136"/>
      <c r="MCW17" s="136"/>
      <c r="MCX17" s="136"/>
      <c r="MCY17" s="136"/>
      <c r="MCZ17" s="136"/>
      <c r="MDA17" s="136"/>
      <c r="MDB17" s="136"/>
      <c r="MDC17" s="136"/>
      <c r="MDD17" s="136"/>
      <c r="MDE17" s="136"/>
      <c r="MDF17" s="136"/>
      <c r="MDG17" s="136"/>
      <c r="MDH17" s="136"/>
      <c r="MDI17" s="136"/>
      <c r="MDJ17" s="136"/>
      <c r="MDK17" s="136"/>
      <c r="MDL17" s="136"/>
      <c r="MDM17" s="136"/>
      <c r="MDN17" s="136"/>
      <c r="MDO17" s="136"/>
      <c r="MDP17" s="136"/>
      <c r="MDQ17" s="136"/>
      <c r="MDR17" s="136"/>
      <c r="MDS17" s="136"/>
      <c r="MDT17" s="136"/>
      <c r="MDU17" s="136"/>
      <c r="MDV17" s="136"/>
      <c r="MDW17" s="136"/>
      <c r="MDX17" s="136"/>
      <c r="MDY17" s="136"/>
      <c r="MDZ17" s="136"/>
      <c r="MEA17" s="136"/>
      <c r="MEB17" s="136"/>
      <c r="MEC17" s="136"/>
      <c r="MED17" s="136"/>
      <c r="MEE17" s="136"/>
      <c r="MEF17" s="136"/>
      <c r="MEG17" s="136"/>
      <c r="MEH17" s="136"/>
      <c r="MEI17" s="136"/>
      <c r="MEJ17" s="136"/>
      <c r="MEK17" s="136"/>
      <c r="MEL17" s="136"/>
      <c r="MEM17" s="136"/>
      <c r="MEN17" s="136"/>
      <c r="MEO17" s="136"/>
      <c r="MEP17" s="136"/>
      <c r="MEQ17" s="136"/>
      <c r="MER17" s="136"/>
      <c r="MES17" s="136"/>
      <c r="MET17" s="136"/>
      <c r="MEU17" s="136"/>
      <c r="MEV17" s="136"/>
      <c r="MEW17" s="136"/>
      <c r="MEX17" s="136"/>
      <c r="MEY17" s="136"/>
      <c r="MEZ17" s="136"/>
      <c r="MFA17" s="136"/>
      <c r="MFB17" s="136"/>
      <c r="MFC17" s="136"/>
      <c r="MFD17" s="136"/>
      <c r="MFE17" s="136"/>
      <c r="MFF17" s="136"/>
      <c r="MFG17" s="136"/>
      <c r="MFH17" s="136"/>
      <c r="MFI17" s="136"/>
      <c r="MFJ17" s="136"/>
      <c r="MFK17" s="136"/>
      <c r="MFL17" s="136"/>
      <c r="MFM17" s="136"/>
      <c r="MFN17" s="136"/>
      <c r="MFO17" s="136"/>
      <c r="MFP17" s="136"/>
      <c r="MFQ17" s="136"/>
      <c r="MFR17" s="136"/>
      <c r="MFS17" s="136"/>
      <c r="MFT17" s="136"/>
      <c r="MFU17" s="136"/>
      <c r="MFV17" s="136"/>
      <c r="MFW17" s="136"/>
      <c r="MFX17" s="136"/>
      <c r="MFY17" s="136"/>
      <c r="MFZ17" s="136"/>
      <c r="MGA17" s="136"/>
      <c r="MGB17" s="136"/>
      <c r="MGC17" s="136"/>
      <c r="MGD17" s="136"/>
      <c r="MGE17" s="136"/>
      <c r="MGF17" s="136"/>
      <c r="MGG17" s="136"/>
      <c r="MGH17" s="136"/>
      <c r="MGI17" s="136"/>
      <c r="MGJ17" s="136"/>
      <c r="MGK17" s="136"/>
      <c r="MGL17" s="136"/>
      <c r="MGM17" s="136"/>
      <c r="MGN17" s="136"/>
      <c r="MGO17" s="136"/>
      <c r="MGP17" s="136"/>
      <c r="MGQ17" s="136"/>
      <c r="MGR17" s="136"/>
      <c r="MGS17" s="136"/>
      <c r="MGT17" s="136"/>
      <c r="MGU17" s="136"/>
      <c r="MGV17" s="136"/>
      <c r="MGW17" s="136"/>
      <c r="MGX17" s="136"/>
      <c r="MGY17" s="136"/>
      <c r="MGZ17" s="136"/>
      <c r="MHA17" s="136"/>
      <c r="MHB17" s="136"/>
      <c r="MHC17" s="136"/>
      <c r="MHD17" s="136"/>
      <c r="MHE17" s="136"/>
      <c r="MHF17" s="136"/>
      <c r="MHG17" s="136"/>
      <c r="MHH17" s="136"/>
      <c r="MHI17" s="136"/>
      <c r="MHJ17" s="136"/>
      <c r="MHK17" s="136"/>
      <c r="MHL17" s="136"/>
      <c r="MHM17" s="136"/>
      <c r="MHN17" s="136"/>
      <c r="MHO17" s="136"/>
      <c r="MHP17" s="136"/>
      <c r="MHQ17" s="136"/>
      <c r="MHR17" s="136"/>
      <c r="MHS17" s="136"/>
      <c r="MHT17" s="136"/>
      <c r="MHU17" s="136"/>
      <c r="MHV17" s="136"/>
      <c r="MHW17" s="136"/>
      <c r="MHX17" s="136"/>
      <c r="MHY17" s="136"/>
      <c r="MHZ17" s="136"/>
      <c r="MIA17" s="136"/>
      <c r="MIB17" s="136"/>
      <c r="MIC17" s="136"/>
      <c r="MID17" s="136"/>
      <c r="MIE17" s="136"/>
      <c r="MIF17" s="136"/>
      <c r="MIG17" s="136"/>
      <c r="MIH17" s="136"/>
      <c r="MII17" s="136"/>
      <c r="MIJ17" s="136"/>
      <c r="MIK17" s="136"/>
      <c r="MIL17" s="136"/>
      <c r="MIM17" s="136"/>
      <c r="MIN17" s="136"/>
      <c r="MIO17" s="136"/>
      <c r="MIP17" s="136"/>
      <c r="MIQ17" s="136"/>
      <c r="MIR17" s="136"/>
      <c r="MIS17" s="136"/>
      <c r="MIT17" s="136"/>
      <c r="MIU17" s="136"/>
      <c r="MIV17" s="136"/>
      <c r="MIW17" s="136"/>
      <c r="MIX17" s="136"/>
      <c r="MIY17" s="136"/>
      <c r="MIZ17" s="136"/>
      <c r="MJA17" s="136"/>
      <c r="MJB17" s="136"/>
      <c r="MJC17" s="136"/>
      <c r="MJD17" s="136"/>
      <c r="MJE17" s="136"/>
      <c r="MJF17" s="136"/>
      <c r="MJG17" s="136"/>
      <c r="MJH17" s="136"/>
      <c r="MJI17" s="136"/>
      <c r="MJJ17" s="136"/>
      <c r="MJK17" s="136"/>
      <c r="MJL17" s="136"/>
      <c r="MJM17" s="136"/>
      <c r="MJN17" s="136"/>
      <c r="MJO17" s="136"/>
      <c r="MJP17" s="136"/>
      <c r="MJQ17" s="136"/>
      <c r="MJR17" s="136"/>
      <c r="MJS17" s="136"/>
      <c r="MJT17" s="136"/>
      <c r="MJU17" s="136"/>
      <c r="MJV17" s="136"/>
      <c r="MJW17" s="136"/>
      <c r="MJX17" s="136"/>
      <c r="MJY17" s="136"/>
      <c r="MJZ17" s="136"/>
      <c r="MKA17" s="136"/>
      <c r="MKB17" s="136"/>
      <c r="MKC17" s="136"/>
      <c r="MKD17" s="136"/>
      <c r="MKE17" s="136"/>
      <c r="MKF17" s="136"/>
      <c r="MKG17" s="136"/>
      <c r="MKH17" s="136"/>
      <c r="MKI17" s="136"/>
      <c r="MKJ17" s="136"/>
      <c r="MKK17" s="136"/>
      <c r="MKL17" s="136"/>
      <c r="MKM17" s="136"/>
      <c r="MKN17" s="136"/>
      <c r="MKO17" s="136"/>
      <c r="MKP17" s="136"/>
      <c r="MKQ17" s="136"/>
      <c r="MKR17" s="136"/>
      <c r="MKS17" s="136"/>
      <c r="MKT17" s="136"/>
      <c r="MKU17" s="136"/>
      <c r="MKV17" s="136"/>
      <c r="MKW17" s="136"/>
      <c r="MKX17" s="136"/>
      <c r="MKY17" s="136"/>
      <c r="MKZ17" s="136"/>
      <c r="MLA17" s="136"/>
      <c r="MLB17" s="136"/>
      <c r="MLC17" s="136"/>
      <c r="MLD17" s="136"/>
      <c r="MLE17" s="136"/>
      <c r="MLF17" s="136"/>
      <c r="MLG17" s="136"/>
      <c r="MLH17" s="136"/>
      <c r="MLI17" s="136"/>
      <c r="MLJ17" s="136"/>
      <c r="MLK17" s="136"/>
      <c r="MLL17" s="136"/>
      <c r="MLM17" s="136"/>
      <c r="MLN17" s="136"/>
      <c r="MLO17" s="136"/>
      <c r="MLP17" s="136"/>
      <c r="MLQ17" s="136"/>
      <c r="MLR17" s="136"/>
      <c r="MLS17" s="136"/>
      <c r="MLT17" s="136"/>
      <c r="MLU17" s="136"/>
      <c r="MLV17" s="136"/>
      <c r="MLW17" s="136"/>
      <c r="MLX17" s="136"/>
      <c r="MLY17" s="136"/>
      <c r="MLZ17" s="136"/>
      <c r="MMA17" s="136"/>
      <c r="MMB17" s="136"/>
      <c r="MMC17" s="136"/>
      <c r="MMD17" s="136"/>
      <c r="MME17" s="136"/>
      <c r="MMF17" s="136"/>
      <c r="MMG17" s="136"/>
      <c r="MMH17" s="136"/>
      <c r="MMI17" s="136"/>
      <c r="MMJ17" s="136"/>
      <c r="MMK17" s="136"/>
      <c r="MML17" s="136"/>
      <c r="MMM17" s="136"/>
      <c r="MMN17" s="136"/>
      <c r="MMO17" s="136"/>
      <c r="MMP17" s="136"/>
      <c r="MMQ17" s="136"/>
      <c r="MMR17" s="136"/>
      <c r="MMS17" s="136"/>
      <c r="MMT17" s="136"/>
      <c r="MMU17" s="136"/>
      <c r="MMV17" s="136"/>
      <c r="MMW17" s="136"/>
      <c r="MMX17" s="136"/>
      <c r="MMY17" s="136"/>
      <c r="MMZ17" s="136"/>
      <c r="MNA17" s="136"/>
      <c r="MNB17" s="136"/>
      <c r="MNC17" s="136"/>
      <c r="MND17" s="136"/>
      <c r="MNE17" s="136"/>
      <c r="MNF17" s="136"/>
      <c r="MNG17" s="136"/>
      <c r="MNH17" s="136"/>
      <c r="MNI17" s="136"/>
      <c r="MNJ17" s="136"/>
      <c r="MNK17" s="136"/>
      <c r="MNL17" s="136"/>
      <c r="MNM17" s="136"/>
      <c r="MNN17" s="136"/>
      <c r="MNO17" s="136"/>
      <c r="MNP17" s="136"/>
      <c r="MNQ17" s="136"/>
      <c r="MNR17" s="136"/>
      <c r="MNS17" s="136"/>
      <c r="MNT17" s="136"/>
      <c r="MNU17" s="136"/>
      <c r="MNV17" s="136"/>
      <c r="MNW17" s="136"/>
      <c r="MNX17" s="136"/>
      <c r="MNY17" s="136"/>
      <c r="MNZ17" s="136"/>
      <c r="MOA17" s="136"/>
      <c r="MOB17" s="136"/>
      <c r="MOC17" s="136"/>
      <c r="MOD17" s="136"/>
      <c r="MOE17" s="136"/>
      <c r="MOF17" s="136"/>
      <c r="MOG17" s="136"/>
      <c r="MOH17" s="136"/>
      <c r="MOI17" s="136"/>
      <c r="MOJ17" s="136"/>
      <c r="MOK17" s="136"/>
      <c r="MOL17" s="136"/>
      <c r="MOM17" s="136"/>
      <c r="MON17" s="136"/>
      <c r="MOO17" s="136"/>
      <c r="MOP17" s="136"/>
      <c r="MOQ17" s="136"/>
      <c r="MOR17" s="136"/>
      <c r="MOS17" s="136"/>
      <c r="MOT17" s="136"/>
      <c r="MOU17" s="136"/>
      <c r="MOV17" s="136"/>
      <c r="MOW17" s="136"/>
      <c r="MOX17" s="136"/>
      <c r="MOY17" s="136"/>
      <c r="MOZ17" s="136"/>
      <c r="MPA17" s="136"/>
      <c r="MPB17" s="136"/>
      <c r="MPC17" s="136"/>
      <c r="MPD17" s="136"/>
      <c r="MPE17" s="136"/>
      <c r="MPF17" s="136"/>
      <c r="MPG17" s="136"/>
      <c r="MPH17" s="136"/>
      <c r="MPI17" s="136"/>
      <c r="MPJ17" s="136"/>
      <c r="MPK17" s="136"/>
      <c r="MPL17" s="136"/>
      <c r="MPM17" s="136"/>
      <c r="MPN17" s="136"/>
      <c r="MPO17" s="136"/>
      <c r="MPP17" s="136"/>
      <c r="MPQ17" s="136"/>
      <c r="MPR17" s="136"/>
      <c r="MPS17" s="136"/>
      <c r="MPT17" s="136"/>
      <c r="MPU17" s="136"/>
      <c r="MPV17" s="136"/>
      <c r="MPW17" s="136"/>
      <c r="MPX17" s="136"/>
      <c r="MPY17" s="136"/>
      <c r="MPZ17" s="136"/>
      <c r="MQA17" s="136"/>
      <c r="MQB17" s="136"/>
      <c r="MQC17" s="136"/>
      <c r="MQD17" s="136"/>
      <c r="MQE17" s="136"/>
      <c r="MQF17" s="136"/>
      <c r="MQG17" s="136"/>
      <c r="MQH17" s="136"/>
      <c r="MQI17" s="136"/>
      <c r="MQJ17" s="136"/>
      <c r="MQK17" s="136"/>
      <c r="MQL17" s="136"/>
      <c r="MQM17" s="136"/>
      <c r="MQN17" s="136"/>
      <c r="MQO17" s="136"/>
      <c r="MQP17" s="136"/>
      <c r="MQQ17" s="136"/>
      <c r="MQR17" s="136"/>
      <c r="MQS17" s="136"/>
      <c r="MQT17" s="136"/>
      <c r="MQU17" s="136"/>
      <c r="MQV17" s="136"/>
      <c r="MQW17" s="136"/>
      <c r="MQX17" s="136"/>
      <c r="MQY17" s="136"/>
      <c r="MQZ17" s="136"/>
      <c r="MRA17" s="136"/>
      <c r="MRB17" s="136"/>
      <c r="MRC17" s="136"/>
      <c r="MRD17" s="136"/>
      <c r="MRE17" s="136"/>
      <c r="MRF17" s="136"/>
      <c r="MRG17" s="136"/>
      <c r="MRH17" s="136"/>
      <c r="MRI17" s="136"/>
      <c r="MRJ17" s="136"/>
      <c r="MRK17" s="136"/>
      <c r="MRL17" s="136"/>
      <c r="MRM17" s="136"/>
      <c r="MRN17" s="136"/>
      <c r="MRO17" s="136"/>
      <c r="MRP17" s="136"/>
      <c r="MRQ17" s="136"/>
      <c r="MRR17" s="136"/>
      <c r="MRS17" s="136"/>
      <c r="MRT17" s="136"/>
      <c r="MRU17" s="136"/>
      <c r="MRV17" s="136"/>
      <c r="MRW17" s="136"/>
      <c r="MRX17" s="136"/>
      <c r="MRY17" s="136"/>
      <c r="MRZ17" s="136"/>
      <c r="MSA17" s="136"/>
      <c r="MSB17" s="136"/>
      <c r="MSC17" s="136"/>
      <c r="MSD17" s="136"/>
      <c r="MSE17" s="136"/>
      <c r="MSF17" s="136"/>
      <c r="MSG17" s="136"/>
      <c r="MSH17" s="136"/>
      <c r="MSI17" s="136"/>
      <c r="MSJ17" s="136"/>
      <c r="MSK17" s="136"/>
      <c r="MSL17" s="136"/>
      <c r="MSM17" s="136"/>
      <c r="MSN17" s="136"/>
      <c r="MSO17" s="136"/>
      <c r="MSP17" s="136"/>
      <c r="MSQ17" s="136"/>
      <c r="MSR17" s="136"/>
      <c r="MSS17" s="136"/>
      <c r="MST17" s="136"/>
      <c r="MSU17" s="136"/>
      <c r="MSV17" s="136"/>
      <c r="MSW17" s="136"/>
      <c r="MSX17" s="136"/>
      <c r="MSY17" s="136"/>
      <c r="MSZ17" s="136"/>
      <c r="MTA17" s="136"/>
      <c r="MTB17" s="136"/>
      <c r="MTC17" s="136"/>
      <c r="MTD17" s="136"/>
      <c r="MTE17" s="136"/>
      <c r="MTF17" s="136"/>
      <c r="MTG17" s="136"/>
      <c r="MTH17" s="136"/>
      <c r="MTI17" s="136"/>
      <c r="MTJ17" s="136"/>
      <c r="MTK17" s="136"/>
      <c r="MTL17" s="136"/>
      <c r="MTM17" s="136"/>
      <c r="MTN17" s="136"/>
      <c r="MTO17" s="136"/>
      <c r="MTP17" s="136"/>
      <c r="MTQ17" s="136"/>
      <c r="MTR17" s="136"/>
      <c r="MTS17" s="136"/>
      <c r="MTT17" s="136"/>
      <c r="MTU17" s="136"/>
      <c r="MTV17" s="136"/>
      <c r="MTW17" s="136"/>
      <c r="MTX17" s="136"/>
      <c r="MTY17" s="136"/>
      <c r="MTZ17" s="136"/>
      <c r="MUA17" s="136"/>
      <c r="MUB17" s="136"/>
      <c r="MUC17" s="136"/>
      <c r="MUD17" s="136"/>
      <c r="MUE17" s="136"/>
      <c r="MUF17" s="136"/>
      <c r="MUG17" s="136"/>
      <c r="MUH17" s="136"/>
      <c r="MUI17" s="136"/>
      <c r="MUJ17" s="136"/>
      <c r="MUK17" s="136"/>
      <c r="MUL17" s="136"/>
      <c r="MUM17" s="136"/>
      <c r="MUN17" s="136"/>
      <c r="MUO17" s="136"/>
      <c r="MUP17" s="136"/>
      <c r="MUQ17" s="136"/>
      <c r="MUR17" s="136"/>
      <c r="MUS17" s="136"/>
      <c r="MUT17" s="136"/>
      <c r="MUU17" s="136"/>
      <c r="MUV17" s="136"/>
      <c r="MUW17" s="136"/>
      <c r="MUX17" s="136"/>
      <c r="MUY17" s="136"/>
      <c r="MUZ17" s="136"/>
      <c r="MVA17" s="136"/>
      <c r="MVB17" s="136"/>
      <c r="MVC17" s="136"/>
      <c r="MVD17" s="136"/>
      <c r="MVE17" s="136"/>
      <c r="MVF17" s="136"/>
      <c r="MVG17" s="136"/>
      <c r="MVH17" s="136"/>
      <c r="MVI17" s="136"/>
      <c r="MVJ17" s="136"/>
      <c r="MVK17" s="136"/>
      <c r="MVL17" s="136"/>
      <c r="MVM17" s="136"/>
      <c r="MVN17" s="136"/>
      <c r="MVO17" s="136"/>
      <c r="MVP17" s="136"/>
      <c r="MVQ17" s="136"/>
      <c r="MVR17" s="136"/>
      <c r="MVS17" s="136"/>
      <c r="MVT17" s="136"/>
      <c r="MVU17" s="136"/>
      <c r="MVV17" s="136"/>
      <c r="MVW17" s="136"/>
      <c r="MVX17" s="136"/>
      <c r="MVY17" s="136"/>
      <c r="MVZ17" s="136"/>
      <c r="MWA17" s="136"/>
      <c r="MWB17" s="136"/>
      <c r="MWC17" s="136"/>
      <c r="MWD17" s="136"/>
      <c r="MWE17" s="136"/>
      <c r="MWF17" s="136"/>
      <c r="MWG17" s="136"/>
      <c r="MWH17" s="136"/>
      <c r="MWI17" s="136"/>
      <c r="MWJ17" s="136"/>
      <c r="MWK17" s="136"/>
      <c r="MWL17" s="136"/>
      <c r="MWM17" s="136"/>
      <c r="MWN17" s="136"/>
      <c r="MWO17" s="136"/>
      <c r="MWP17" s="136"/>
      <c r="MWQ17" s="136"/>
      <c r="MWR17" s="136"/>
      <c r="MWS17" s="136"/>
      <c r="MWT17" s="136"/>
      <c r="MWU17" s="136"/>
      <c r="MWV17" s="136"/>
      <c r="MWW17" s="136"/>
      <c r="MWX17" s="136"/>
      <c r="MWY17" s="136"/>
      <c r="MWZ17" s="136"/>
      <c r="MXA17" s="136"/>
      <c r="MXB17" s="136"/>
      <c r="MXC17" s="136"/>
      <c r="MXD17" s="136"/>
      <c r="MXE17" s="136"/>
      <c r="MXF17" s="136"/>
      <c r="MXG17" s="136"/>
      <c r="MXH17" s="136"/>
      <c r="MXI17" s="136"/>
      <c r="MXJ17" s="136"/>
      <c r="MXK17" s="136"/>
      <c r="MXL17" s="136"/>
      <c r="MXM17" s="136"/>
      <c r="MXN17" s="136"/>
      <c r="MXO17" s="136"/>
      <c r="MXP17" s="136"/>
      <c r="MXQ17" s="136"/>
      <c r="MXR17" s="136"/>
      <c r="MXS17" s="136"/>
      <c r="MXT17" s="136"/>
      <c r="MXU17" s="136"/>
      <c r="MXV17" s="136"/>
      <c r="MXW17" s="136"/>
      <c r="MXX17" s="136"/>
      <c r="MXY17" s="136"/>
      <c r="MXZ17" s="136"/>
      <c r="MYA17" s="136"/>
      <c r="MYB17" s="136"/>
      <c r="MYC17" s="136"/>
      <c r="MYD17" s="136"/>
      <c r="MYE17" s="136"/>
      <c r="MYF17" s="136"/>
      <c r="MYG17" s="136"/>
      <c r="MYH17" s="136"/>
      <c r="MYI17" s="136"/>
      <c r="MYJ17" s="136"/>
      <c r="MYK17" s="136"/>
      <c r="MYL17" s="136"/>
      <c r="MYM17" s="136"/>
      <c r="MYN17" s="136"/>
      <c r="MYO17" s="136"/>
      <c r="MYP17" s="136"/>
      <c r="MYQ17" s="136"/>
      <c r="MYR17" s="136"/>
      <c r="MYS17" s="136"/>
      <c r="MYT17" s="136"/>
      <c r="MYU17" s="136"/>
      <c r="MYV17" s="136"/>
      <c r="MYW17" s="136"/>
      <c r="MYX17" s="136"/>
      <c r="MYY17" s="136"/>
      <c r="MYZ17" s="136"/>
      <c r="MZA17" s="136"/>
      <c r="MZB17" s="136"/>
      <c r="MZC17" s="136"/>
      <c r="MZD17" s="136"/>
      <c r="MZE17" s="136"/>
      <c r="MZF17" s="136"/>
      <c r="MZG17" s="136"/>
      <c r="MZH17" s="136"/>
      <c r="MZI17" s="136"/>
      <c r="MZJ17" s="136"/>
      <c r="MZK17" s="136"/>
      <c r="MZL17" s="136"/>
      <c r="MZM17" s="136"/>
      <c r="MZN17" s="136"/>
      <c r="MZO17" s="136"/>
      <c r="MZP17" s="136"/>
      <c r="MZQ17" s="136"/>
      <c r="MZR17" s="136"/>
      <c r="MZS17" s="136"/>
      <c r="MZT17" s="136"/>
      <c r="MZU17" s="136"/>
      <c r="MZV17" s="136"/>
      <c r="MZW17" s="136"/>
      <c r="MZX17" s="136"/>
      <c r="MZY17" s="136"/>
      <c r="MZZ17" s="136"/>
      <c r="NAA17" s="136"/>
      <c r="NAB17" s="136"/>
      <c r="NAC17" s="136"/>
      <c r="NAD17" s="136"/>
      <c r="NAE17" s="136"/>
      <c r="NAF17" s="136"/>
      <c r="NAG17" s="136"/>
      <c r="NAH17" s="136"/>
      <c r="NAI17" s="136"/>
      <c r="NAJ17" s="136"/>
      <c r="NAK17" s="136"/>
      <c r="NAL17" s="136"/>
      <c r="NAM17" s="136"/>
      <c r="NAN17" s="136"/>
      <c r="NAO17" s="136"/>
      <c r="NAP17" s="136"/>
      <c r="NAQ17" s="136"/>
      <c r="NAR17" s="136"/>
      <c r="NAS17" s="136"/>
      <c r="NAT17" s="136"/>
      <c r="NAU17" s="136"/>
      <c r="NAV17" s="136"/>
      <c r="NAW17" s="136"/>
      <c r="NAX17" s="136"/>
      <c r="NAY17" s="136"/>
      <c r="NAZ17" s="136"/>
      <c r="NBA17" s="136"/>
      <c r="NBB17" s="136"/>
      <c r="NBC17" s="136"/>
      <c r="NBD17" s="136"/>
      <c r="NBE17" s="136"/>
      <c r="NBF17" s="136"/>
      <c r="NBG17" s="136"/>
      <c r="NBH17" s="136"/>
      <c r="NBI17" s="136"/>
      <c r="NBJ17" s="136"/>
      <c r="NBK17" s="136"/>
      <c r="NBL17" s="136"/>
      <c r="NBM17" s="136"/>
      <c r="NBN17" s="136"/>
      <c r="NBO17" s="136"/>
      <c r="NBP17" s="136"/>
      <c r="NBQ17" s="136"/>
      <c r="NBR17" s="136"/>
      <c r="NBS17" s="136"/>
      <c r="NBT17" s="136"/>
      <c r="NBU17" s="136"/>
      <c r="NBV17" s="136"/>
      <c r="NBW17" s="136"/>
      <c r="NBX17" s="136"/>
      <c r="NBY17" s="136"/>
      <c r="NBZ17" s="136"/>
      <c r="NCA17" s="136"/>
      <c r="NCB17" s="136"/>
      <c r="NCC17" s="136"/>
      <c r="NCD17" s="136"/>
      <c r="NCE17" s="136"/>
      <c r="NCF17" s="136"/>
      <c r="NCG17" s="136"/>
      <c r="NCH17" s="136"/>
      <c r="NCI17" s="136"/>
      <c r="NCJ17" s="136"/>
      <c r="NCK17" s="136"/>
      <c r="NCL17" s="136"/>
      <c r="NCM17" s="136"/>
      <c r="NCN17" s="136"/>
      <c r="NCO17" s="136"/>
      <c r="NCP17" s="136"/>
      <c r="NCQ17" s="136"/>
      <c r="NCR17" s="136"/>
      <c r="NCS17" s="136"/>
      <c r="NCT17" s="136"/>
      <c r="NCU17" s="136"/>
      <c r="NCV17" s="136"/>
      <c r="NCW17" s="136"/>
      <c r="NCX17" s="136"/>
      <c r="NCY17" s="136"/>
      <c r="NCZ17" s="136"/>
      <c r="NDA17" s="136"/>
      <c r="NDB17" s="136"/>
      <c r="NDC17" s="136"/>
      <c r="NDD17" s="136"/>
      <c r="NDE17" s="136"/>
      <c r="NDF17" s="136"/>
      <c r="NDG17" s="136"/>
      <c r="NDH17" s="136"/>
      <c r="NDI17" s="136"/>
      <c r="NDJ17" s="136"/>
      <c r="NDK17" s="136"/>
      <c r="NDL17" s="136"/>
      <c r="NDM17" s="136"/>
      <c r="NDN17" s="136"/>
      <c r="NDO17" s="136"/>
      <c r="NDP17" s="136"/>
      <c r="NDQ17" s="136"/>
      <c r="NDR17" s="136"/>
      <c r="NDS17" s="136"/>
      <c r="NDT17" s="136"/>
      <c r="NDU17" s="136"/>
      <c r="NDV17" s="136"/>
      <c r="NDW17" s="136"/>
      <c r="NDX17" s="136"/>
      <c r="NDY17" s="136"/>
      <c r="NDZ17" s="136"/>
      <c r="NEA17" s="136"/>
      <c r="NEB17" s="136"/>
      <c r="NEC17" s="136"/>
      <c r="NED17" s="136"/>
      <c r="NEE17" s="136"/>
      <c r="NEF17" s="136"/>
      <c r="NEG17" s="136"/>
      <c r="NEH17" s="136"/>
      <c r="NEI17" s="136"/>
      <c r="NEJ17" s="136"/>
      <c r="NEK17" s="136"/>
      <c r="NEL17" s="136"/>
      <c r="NEM17" s="136"/>
      <c r="NEN17" s="136"/>
      <c r="NEO17" s="136"/>
      <c r="NEP17" s="136"/>
      <c r="NEQ17" s="136"/>
      <c r="NER17" s="136"/>
      <c r="NES17" s="136"/>
      <c r="NET17" s="136"/>
      <c r="NEU17" s="136"/>
      <c r="NEV17" s="136"/>
      <c r="NEW17" s="136"/>
      <c r="NEX17" s="136"/>
      <c r="NEY17" s="136"/>
      <c r="NEZ17" s="136"/>
      <c r="NFA17" s="136"/>
      <c r="NFB17" s="136"/>
      <c r="NFC17" s="136"/>
      <c r="NFD17" s="136"/>
      <c r="NFE17" s="136"/>
      <c r="NFF17" s="136"/>
      <c r="NFG17" s="136"/>
      <c r="NFH17" s="136"/>
      <c r="NFI17" s="136"/>
      <c r="NFJ17" s="136"/>
      <c r="NFK17" s="136"/>
      <c r="NFL17" s="136"/>
      <c r="NFM17" s="136"/>
      <c r="NFN17" s="136"/>
      <c r="NFO17" s="136"/>
      <c r="NFP17" s="136"/>
      <c r="NFQ17" s="136"/>
      <c r="NFR17" s="136"/>
      <c r="NFS17" s="136"/>
      <c r="NFT17" s="136"/>
      <c r="NFU17" s="136"/>
      <c r="NFV17" s="136"/>
      <c r="NFW17" s="136"/>
      <c r="NFX17" s="136"/>
      <c r="NFY17" s="136"/>
      <c r="NFZ17" s="136"/>
      <c r="NGA17" s="136"/>
      <c r="NGB17" s="136"/>
      <c r="NGC17" s="136"/>
      <c r="NGD17" s="136"/>
      <c r="NGE17" s="136"/>
      <c r="NGF17" s="136"/>
      <c r="NGG17" s="136"/>
      <c r="NGH17" s="136"/>
      <c r="NGI17" s="136"/>
      <c r="NGJ17" s="136"/>
      <c r="NGK17" s="136"/>
      <c r="NGL17" s="136"/>
      <c r="NGM17" s="136"/>
      <c r="NGN17" s="136"/>
      <c r="NGO17" s="136"/>
      <c r="NGP17" s="136"/>
      <c r="NGQ17" s="136"/>
      <c r="NGR17" s="136"/>
      <c r="NGS17" s="136"/>
      <c r="NGT17" s="136"/>
      <c r="NGU17" s="136"/>
      <c r="NGV17" s="136"/>
      <c r="NGW17" s="136"/>
      <c r="NGX17" s="136"/>
      <c r="NGY17" s="136"/>
      <c r="NGZ17" s="136"/>
      <c r="NHA17" s="136"/>
      <c r="NHB17" s="136"/>
      <c r="NHC17" s="136"/>
      <c r="NHD17" s="136"/>
      <c r="NHE17" s="136"/>
      <c r="NHF17" s="136"/>
      <c r="NHG17" s="136"/>
      <c r="NHH17" s="136"/>
      <c r="NHI17" s="136"/>
      <c r="NHJ17" s="136"/>
      <c r="NHK17" s="136"/>
      <c r="NHL17" s="136"/>
      <c r="NHM17" s="136"/>
      <c r="NHN17" s="136"/>
      <c r="NHO17" s="136"/>
      <c r="NHP17" s="136"/>
      <c r="NHQ17" s="136"/>
      <c r="NHR17" s="136"/>
      <c r="NHS17" s="136"/>
      <c r="NHT17" s="136"/>
      <c r="NHU17" s="136"/>
      <c r="NHV17" s="136"/>
      <c r="NHW17" s="136"/>
      <c r="NHX17" s="136"/>
      <c r="NHY17" s="136"/>
      <c r="NHZ17" s="136"/>
      <c r="NIA17" s="136"/>
      <c r="NIB17" s="136"/>
      <c r="NIC17" s="136"/>
      <c r="NID17" s="136"/>
      <c r="NIE17" s="136"/>
      <c r="NIF17" s="136"/>
      <c r="NIG17" s="136"/>
      <c r="NIH17" s="136"/>
      <c r="NII17" s="136"/>
      <c r="NIJ17" s="136"/>
      <c r="NIK17" s="136"/>
      <c r="NIL17" s="136"/>
      <c r="NIM17" s="136"/>
      <c r="NIN17" s="136"/>
      <c r="NIO17" s="136"/>
      <c r="NIP17" s="136"/>
      <c r="NIQ17" s="136"/>
      <c r="NIR17" s="136"/>
      <c r="NIS17" s="136"/>
      <c r="NIT17" s="136"/>
      <c r="NIU17" s="136"/>
      <c r="NIV17" s="136"/>
      <c r="NIW17" s="136"/>
      <c r="NIX17" s="136"/>
      <c r="NIY17" s="136"/>
      <c r="NIZ17" s="136"/>
      <c r="NJA17" s="136"/>
      <c r="NJB17" s="136"/>
      <c r="NJC17" s="136"/>
      <c r="NJD17" s="136"/>
      <c r="NJE17" s="136"/>
      <c r="NJF17" s="136"/>
      <c r="NJG17" s="136"/>
      <c r="NJH17" s="136"/>
      <c r="NJI17" s="136"/>
      <c r="NJJ17" s="136"/>
      <c r="NJK17" s="136"/>
      <c r="NJL17" s="136"/>
      <c r="NJM17" s="136"/>
      <c r="NJN17" s="136"/>
      <c r="NJO17" s="136"/>
      <c r="NJP17" s="136"/>
      <c r="NJQ17" s="136"/>
      <c r="NJR17" s="136"/>
      <c r="NJS17" s="136"/>
      <c r="NJT17" s="136"/>
      <c r="NJU17" s="136"/>
      <c r="NJV17" s="136"/>
      <c r="NJW17" s="136"/>
      <c r="NJX17" s="136"/>
      <c r="NJY17" s="136"/>
      <c r="NJZ17" s="136"/>
      <c r="NKA17" s="136"/>
      <c r="NKB17" s="136"/>
      <c r="NKC17" s="136"/>
      <c r="NKD17" s="136"/>
      <c r="NKE17" s="136"/>
      <c r="NKF17" s="136"/>
      <c r="NKG17" s="136"/>
      <c r="NKH17" s="136"/>
      <c r="NKI17" s="136"/>
      <c r="NKJ17" s="136"/>
      <c r="NKK17" s="136"/>
      <c r="NKL17" s="136"/>
      <c r="NKM17" s="136"/>
      <c r="NKN17" s="136"/>
      <c r="NKO17" s="136"/>
      <c r="NKP17" s="136"/>
      <c r="NKQ17" s="136"/>
      <c r="NKR17" s="136"/>
      <c r="NKS17" s="136"/>
      <c r="NKT17" s="136"/>
      <c r="NKU17" s="136"/>
      <c r="NKV17" s="136"/>
      <c r="NKW17" s="136"/>
      <c r="NKX17" s="136"/>
      <c r="NKY17" s="136"/>
      <c r="NKZ17" s="136"/>
      <c r="NLA17" s="136"/>
      <c r="NLB17" s="136"/>
      <c r="NLC17" s="136"/>
      <c r="NLD17" s="136"/>
      <c r="NLE17" s="136"/>
      <c r="NLF17" s="136"/>
      <c r="NLG17" s="136"/>
      <c r="NLH17" s="136"/>
      <c r="NLI17" s="136"/>
      <c r="NLJ17" s="136"/>
      <c r="NLK17" s="136"/>
      <c r="NLL17" s="136"/>
      <c r="NLM17" s="136"/>
      <c r="NLN17" s="136"/>
      <c r="NLO17" s="136"/>
      <c r="NLP17" s="136"/>
      <c r="NLQ17" s="136"/>
      <c r="NLR17" s="136"/>
      <c r="NLS17" s="136"/>
      <c r="NLT17" s="136"/>
      <c r="NLU17" s="136"/>
      <c r="NLV17" s="136"/>
      <c r="NLW17" s="136"/>
      <c r="NLX17" s="136"/>
      <c r="NLY17" s="136"/>
      <c r="NLZ17" s="136"/>
      <c r="NMA17" s="136"/>
      <c r="NMB17" s="136"/>
      <c r="NMC17" s="136"/>
      <c r="NMD17" s="136"/>
      <c r="NME17" s="136"/>
      <c r="NMF17" s="136"/>
      <c r="NMG17" s="136"/>
      <c r="NMH17" s="136"/>
      <c r="NMI17" s="136"/>
      <c r="NMJ17" s="136"/>
      <c r="NMK17" s="136"/>
      <c r="NML17" s="136"/>
      <c r="NMM17" s="136"/>
      <c r="NMN17" s="136"/>
      <c r="NMO17" s="136"/>
      <c r="NMP17" s="136"/>
      <c r="NMQ17" s="136"/>
      <c r="NMR17" s="136"/>
      <c r="NMS17" s="136"/>
      <c r="NMT17" s="136"/>
      <c r="NMU17" s="136"/>
      <c r="NMV17" s="136"/>
      <c r="NMW17" s="136"/>
      <c r="NMX17" s="136"/>
      <c r="NMY17" s="136"/>
      <c r="NMZ17" s="136"/>
      <c r="NNA17" s="136"/>
      <c r="NNB17" s="136"/>
      <c r="NNC17" s="136"/>
      <c r="NND17" s="136"/>
      <c r="NNE17" s="136"/>
      <c r="NNF17" s="136"/>
      <c r="NNG17" s="136"/>
      <c r="NNH17" s="136"/>
      <c r="NNI17" s="136"/>
      <c r="NNJ17" s="136"/>
      <c r="NNK17" s="136"/>
      <c r="NNL17" s="136"/>
      <c r="NNM17" s="136"/>
      <c r="NNN17" s="136"/>
      <c r="NNO17" s="136"/>
      <c r="NNP17" s="136"/>
      <c r="NNQ17" s="136"/>
      <c r="NNR17" s="136"/>
      <c r="NNS17" s="136"/>
      <c r="NNT17" s="136"/>
      <c r="NNU17" s="136"/>
      <c r="NNV17" s="136"/>
      <c r="NNW17" s="136"/>
      <c r="NNX17" s="136"/>
      <c r="NNY17" s="136"/>
      <c r="NNZ17" s="136"/>
      <c r="NOA17" s="136"/>
      <c r="NOB17" s="136"/>
      <c r="NOC17" s="136"/>
      <c r="NOD17" s="136"/>
      <c r="NOE17" s="136"/>
      <c r="NOF17" s="136"/>
      <c r="NOG17" s="136"/>
      <c r="NOH17" s="136"/>
      <c r="NOI17" s="136"/>
      <c r="NOJ17" s="136"/>
      <c r="NOK17" s="136"/>
      <c r="NOL17" s="136"/>
      <c r="NOM17" s="136"/>
      <c r="NON17" s="136"/>
      <c r="NOO17" s="136"/>
      <c r="NOP17" s="136"/>
      <c r="NOQ17" s="136"/>
      <c r="NOR17" s="136"/>
      <c r="NOS17" s="136"/>
      <c r="NOT17" s="136"/>
      <c r="NOU17" s="136"/>
      <c r="NOV17" s="136"/>
      <c r="NOW17" s="136"/>
      <c r="NOX17" s="136"/>
      <c r="NOY17" s="136"/>
      <c r="NOZ17" s="136"/>
      <c r="NPA17" s="136"/>
      <c r="NPB17" s="136"/>
      <c r="NPC17" s="136"/>
      <c r="NPD17" s="136"/>
      <c r="NPE17" s="136"/>
      <c r="NPF17" s="136"/>
      <c r="NPG17" s="136"/>
      <c r="NPH17" s="136"/>
      <c r="NPI17" s="136"/>
      <c r="NPJ17" s="136"/>
      <c r="NPK17" s="136"/>
      <c r="NPL17" s="136"/>
      <c r="NPM17" s="136"/>
      <c r="NPN17" s="136"/>
      <c r="NPO17" s="136"/>
      <c r="NPP17" s="136"/>
      <c r="NPQ17" s="136"/>
      <c r="NPR17" s="136"/>
      <c r="NPS17" s="136"/>
      <c r="NPT17" s="136"/>
      <c r="NPU17" s="136"/>
      <c r="NPV17" s="136"/>
      <c r="NPW17" s="136"/>
      <c r="NPX17" s="136"/>
      <c r="NPY17" s="136"/>
      <c r="NPZ17" s="136"/>
      <c r="NQA17" s="136"/>
      <c r="NQB17" s="136"/>
      <c r="NQC17" s="136"/>
      <c r="NQD17" s="136"/>
      <c r="NQE17" s="136"/>
      <c r="NQF17" s="136"/>
      <c r="NQG17" s="136"/>
      <c r="NQH17" s="136"/>
      <c r="NQI17" s="136"/>
      <c r="NQJ17" s="136"/>
      <c r="NQK17" s="136"/>
      <c r="NQL17" s="136"/>
      <c r="NQM17" s="136"/>
      <c r="NQN17" s="136"/>
      <c r="NQO17" s="136"/>
      <c r="NQP17" s="136"/>
      <c r="NQQ17" s="136"/>
      <c r="NQR17" s="136"/>
      <c r="NQS17" s="136"/>
      <c r="NQT17" s="136"/>
      <c r="NQU17" s="136"/>
      <c r="NQV17" s="136"/>
      <c r="NQW17" s="136"/>
      <c r="NQX17" s="136"/>
      <c r="NQY17" s="136"/>
      <c r="NQZ17" s="136"/>
      <c r="NRA17" s="136"/>
      <c r="NRB17" s="136"/>
      <c r="NRC17" s="136"/>
      <c r="NRD17" s="136"/>
      <c r="NRE17" s="136"/>
      <c r="NRF17" s="136"/>
      <c r="NRG17" s="136"/>
      <c r="NRH17" s="136"/>
      <c r="NRI17" s="136"/>
      <c r="NRJ17" s="136"/>
      <c r="NRK17" s="136"/>
      <c r="NRL17" s="136"/>
      <c r="NRM17" s="136"/>
      <c r="NRN17" s="136"/>
      <c r="NRO17" s="136"/>
      <c r="NRP17" s="136"/>
      <c r="NRQ17" s="136"/>
      <c r="NRR17" s="136"/>
      <c r="NRS17" s="136"/>
      <c r="NRT17" s="136"/>
      <c r="NRU17" s="136"/>
      <c r="NRV17" s="136"/>
      <c r="NRW17" s="136"/>
      <c r="NRX17" s="136"/>
      <c r="NRY17" s="136"/>
      <c r="NRZ17" s="136"/>
      <c r="NSA17" s="136"/>
      <c r="NSB17" s="136"/>
      <c r="NSC17" s="136"/>
      <c r="NSD17" s="136"/>
      <c r="NSE17" s="136"/>
      <c r="NSF17" s="136"/>
      <c r="NSG17" s="136"/>
      <c r="NSH17" s="136"/>
      <c r="NSI17" s="136"/>
      <c r="NSJ17" s="136"/>
      <c r="NSK17" s="136"/>
      <c r="NSL17" s="136"/>
      <c r="NSM17" s="136"/>
      <c r="NSN17" s="136"/>
      <c r="NSO17" s="136"/>
      <c r="NSP17" s="136"/>
      <c r="NSQ17" s="136"/>
      <c r="NSR17" s="136"/>
      <c r="NSS17" s="136"/>
      <c r="NST17" s="136"/>
      <c r="NSU17" s="136"/>
      <c r="NSV17" s="136"/>
      <c r="NSW17" s="136"/>
      <c r="NSX17" s="136"/>
      <c r="NSY17" s="136"/>
      <c r="NSZ17" s="136"/>
      <c r="NTA17" s="136"/>
      <c r="NTB17" s="136"/>
      <c r="NTC17" s="136"/>
      <c r="NTD17" s="136"/>
      <c r="NTE17" s="136"/>
      <c r="NTF17" s="136"/>
      <c r="NTG17" s="136"/>
      <c r="NTH17" s="136"/>
      <c r="NTI17" s="136"/>
      <c r="NTJ17" s="136"/>
      <c r="NTK17" s="136"/>
      <c r="NTL17" s="136"/>
      <c r="NTM17" s="136"/>
      <c r="NTN17" s="136"/>
      <c r="NTO17" s="136"/>
      <c r="NTP17" s="136"/>
      <c r="NTQ17" s="136"/>
      <c r="NTR17" s="136"/>
      <c r="NTS17" s="136"/>
      <c r="NTT17" s="136"/>
      <c r="NTU17" s="136"/>
      <c r="NTV17" s="136"/>
      <c r="NTW17" s="136"/>
      <c r="NTX17" s="136"/>
      <c r="NTY17" s="136"/>
      <c r="NTZ17" s="136"/>
      <c r="NUA17" s="136"/>
      <c r="NUB17" s="136"/>
      <c r="NUC17" s="136"/>
      <c r="NUD17" s="136"/>
      <c r="NUE17" s="136"/>
      <c r="NUF17" s="136"/>
      <c r="NUG17" s="136"/>
      <c r="NUH17" s="136"/>
      <c r="NUI17" s="136"/>
      <c r="NUJ17" s="136"/>
      <c r="NUK17" s="136"/>
      <c r="NUL17" s="136"/>
      <c r="NUM17" s="136"/>
      <c r="NUN17" s="136"/>
      <c r="NUO17" s="136"/>
      <c r="NUP17" s="136"/>
      <c r="NUQ17" s="136"/>
      <c r="NUR17" s="136"/>
      <c r="NUS17" s="136"/>
      <c r="NUT17" s="136"/>
      <c r="NUU17" s="136"/>
      <c r="NUV17" s="136"/>
      <c r="NUW17" s="136"/>
      <c r="NUX17" s="136"/>
      <c r="NUY17" s="136"/>
      <c r="NUZ17" s="136"/>
      <c r="NVA17" s="136"/>
      <c r="NVB17" s="136"/>
      <c r="NVC17" s="136"/>
      <c r="NVD17" s="136"/>
      <c r="NVE17" s="136"/>
      <c r="NVF17" s="136"/>
      <c r="NVG17" s="136"/>
      <c r="NVH17" s="136"/>
      <c r="NVI17" s="136"/>
      <c r="NVJ17" s="136"/>
      <c r="NVK17" s="136"/>
      <c r="NVL17" s="136"/>
      <c r="NVM17" s="136"/>
      <c r="NVN17" s="136"/>
      <c r="NVO17" s="136"/>
      <c r="NVP17" s="136"/>
      <c r="NVQ17" s="136"/>
      <c r="NVR17" s="136"/>
      <c r="NVS17" s="136"/>
      <c r="NVT17" s="136"/>
      <c r="NVU17" s="136"/>
      <c r="NVV17" s="136"/>
      <c r="NVW17" s="136"/>
      <c r="NVX17" s="136"/>
      <c r="NVY17" s="136"/>
      <c r="NVZ17" s="136"/>
      <c r="NWA17" s="136"/>
      <c r="NWB17" s="136"/>
      <c r="NWC17" s="136"/>
      <c r="NWD17" s="136"/>
      <c r="NWE17" s="136"/>
      <c r="NWF17" s="136"/>
      <c r="NWG17" s="136"/>
      <c r="NWH17" s="136"/>
      <c r="NWI17" s="136"/>
      <c r="NWJ17" s="136"/>
      <c r="NWK17" s="136"/>
      <c r="NWL17" s="136"/>
      <c r="NWM17" s="136"/>
      <c r="NWN17" s="136"/>
      <c r="NWO17" s="136"/>
      <c r="NWP17" s="136"/>
      <c r="NWQ17" s="136"/>
      <c r="NWR17" s="136"/>
      <c r="NWS17" s="136"/>
      <c r="NWT17" s="136"/>
      <c r="NWU17" s="136"/>
      <c r="NWV17" s="136"/>
      <c r="NWW17" s="136"/>
      <c r="NWX17" s="136"/>
      <c r="NWY17" s="136"/>
      <c r="NWZ17" s="136"/>
      <c r="NXA17" s="136"/>
      <c r="NXB17" s="136"/>
      <c r="NXC17" s="136"/>
      <c r="NXD17" s="136"/>
      <c r="NXE17" s="136"/>
      <c r="NXF17" s="136"/>
      <c r="NXG17" s="136"/>
      <c r="NXH17" s="136"/>
      <c r="NXI17" s="136"/>
      <c r="NXJ17" s="136"/>
      <c r="NXK17" s="136"/>
      <c r="NXL17" s="136"/>
      <c r="NXM17" s="136"/>
      <c r="NXN17" s="136"/>
      <c r="NXO17" s="136"/>
      <c r="NXP17" s="136"/>
      <c r="NXQ17" s="136"/>
      <c r="NXR17" s="136"/>
      <c r="NXS17" s="136"/>
      <c r="NXT17" s="136"/>
      <c r="NXU17" s="136"/>
      <c r="NXV17" s="136"/>
      <c r="NXW17" s="136"/>
      <c r="NXX17" s="136"/>
      <c r="NXY17" s="136"/>
      <c r="NXZ17" s="136"/>
      <c r="NYA17" s="136"/>
      <c r="NYB17" s="136"/>
      <c r="NYC17" s="136"/>
      <c r="NYD17" s="136"/>
      <c r="NYE17" s="136"/>
      <c r="NYF17" s="136"/>
      <c r="NYG17" s="136"/>
      <c r="NYH17" s="136"/>
      <c r="NYI17" s="136"/>
      <c r="NYJ17" s="136"/>
      <c r="NYK17" s="136"/>
      <c r="NYL17" s="136"/>
      <c r="NYM17" s="136"/>
      <c r="NYN17" s="136"/>
      <c r="NYO17" s="136"/>
      <c r="NYP17" s="136"/>
      <c r="NYQ17" s="136"/>
      <c r="NYR17" s="136"/>
      <c r="NYS17" s="136"/>
      <c r="NYT17" s="136"/>
      <c r="NYU17" s="136"/>
      <c r="NYV17" s="136"/>
      <c r="NYW17" s="136"/>
      <c r="NYX17" s="136"/>
      <c r="NYY17" s="136"/>
      <c r="NYZ17" s="136"/>
      <c r="NZA17" s="136"/>
      <c r="NZB17" s="136"/>
      <c r="NZC17" s="136"/>
      <c r="NZD17" s="136"/>
      <c r="NZE17" s="136"/>
      <c r="NZF17" s="136"/>
      <c r="NZG17" s="136"/>
      <c r="NZH17" s="136"/>
      <c r="NZI17" s="136"/>
      <c r="NZJ17" s="136"/>
      <c r="NZK17" s="136"/>
      <c r="NZL17" s="136"/>
      <c r="NZM17" s="136"/>
      <c r="NZN17" s="136"/>
      <c r="NZO17" s="136"/>
      <c r="NZP17" s="136"/>
      <c r="NZQ17" s="136"/>
      <c r="NZR17" s="136"/>
      <c r="NZS17" s="136"/>
      <c r="NZT17" s="136"/>
      <c r="NZU17" s="136"/>
      <c r="NZV17" s="136"/>
      <c r="NZW17" s="136"/>
      <c r="NZX17" s="136"/>
      <c r="NZY17" s="136"/>
      <c r="NZZ17" s="136"/>
      <c r="OAA17" s="136"/>
      <c r="OAB17" s="136"/>
      <c r="OAC17" s="136"/>
      <c r="OAD17" s="136"/>
      <c r="OAE17" s="136"/>
      <c r="OAF17" s="136"/>
      <c r="OAG17" s="136"/>
      <c r="OAH17" s="136"/>
      <c r="OAI17" s="136"/>
      <c r="OAJ17" s="136"/>
      <c r="OAK17" s="136"/>
      <c r="OAL17" s="136"/>
      <c r="OAM17" s="136"/>
      <c r="OAN17" s="136"/>
      <c r="OAO17" s="136"/>
      <c r="OAP17" s="136"/>
      <c r="OAQ17" s="136"/>
      <c r="OAR17" s="136"/>
      <c r="OAS17" s="136"/>
      <c r="OAT17" s="136"/>
      <c r="OAU17" s="136"/>
      <c r="OAV17" s="136"/>
      <c r="OAW17" s="136"/>
      <c r="OAX17" s="136"/>
      <c r="OAY17" s="136"/>
      <c r="OAZ17" s="136"/>
      <c r="OBA17" s="136"/>
      <c r="OBB17" s="136"/>
      <c r="OBC17" s="136"/>
      <c r="OBD17" s="136"/>
      <c r="OBE17" s="136"/>
      <c r="OBF17" s="136"/>
      <c r="OBG17" s="136"/>
      <c r="OBH17" s="136"/>
      <c r="OBI17" s="136"/>
      <c r="OBJ17" s="136"/>
      <c r="OBK17" s="136"/>
      <c r="OBL17" s="136"/>
      <c r="OBM17" s="136"/>
      <c r="OBN17" s="136"/>
      <c r="OBO17" s="136"/>
      <c r="OBP17" s="136"/>
      <c r="OBQ17" s="136"/>
      <c r="OBR17" s="136"/>
      <c r="OBS17" s="136"/>
      <c r="OBT17" s="136"/>
      <c r="OBU17" s="136"/>
      <c r="OBV17" s="136"/>
      <c r="OBW17" s="136"/>
      <c r="OBX17" s="136"/>
      <c r="OBY17" s="136"/>
      <c r="OBZ17" s="136"/>
      <c r="OCA17" s="136"/>
      <c r="OCB17" s="136"/>
      <c r="OCC17" s="136"/>
      <c r="OCD17" s="136"/>
      <c r="OCE17" s="136"/>
      <c r="OCF17" s="136"/>
      <c r="OCG17" s="136"/>
      <c r="OCH17" s="136"/>
      <c r="OCI17" s="136"/>
      <c r="OCJ17" s="136"/>
      <c r="OCK17" s="136"/>
      <c r="OCL17" s="136"/>
      <c r="OCM17" s="136"/>
      <c r="OCN17" s="136"/>
      <c r="OCO17" s="136"/>
      <c r="OCP17" s="136"/>
      <c r="OCQ17" s="136"/>
      <c r="OCR17" s="136"/>
      <c r="OCS17" s="136"/>
      <c r="OCT17" s="136"/>
      <c r="OCU17" s="136"/>
      <c r="OCV17" s="136"/>
      <c r="OCW17" s="136"/>
      <c r="OCX17" s="136"/>
      <c r="OCY17" s="136"/>
      <c r="OCZ17" s="136"/>
      <c r="ODA17" s="136"/>
      <c r="ODB17" s="136"/>
      <c r="ODC17" s="136"/>
      <c r="ODD17" s="136"/>
      <c r="ODE17" s="136"/>
      <c r="ODF17" s="136"/>
      <c r="ODG17" s="136"/>
      <c r="ODH17" s="136"/>
      <c r="ODI17" s="136"/>
      <c r="ODJ17" s="136"/>
      <c r="ODK17" s="136"/>
      <c r="ODL17" s="136"/>
      <c r="ODM17" s="136"/>
      <c r="ODN17" s="136"/>
      <c r="ODO17" s="136"/>
      <c r="ODP17" s="136"/>
      <c r="ODQ17" s="136"/>
      <c r="ODR17" s="136"/>
      <c r="ODS17" s="136"/>
      <c r="ODT17" s="136"/>
      <c r="ODU17" s="136"/>
      <c r="ODV17" s="136"/>
      <c r="ODW17" s="136"/>
      <c r="ODX17" s="136"/>
      <c r="ODY17" s="136"/>
      <c r="ODZ17" s="136"/>
      <c r="OEA17" s="136"/>
      <c r="OEB17" s="136"/>
      <c r="OEC17" s="136"/>
      <c r="OED17" s="136"/>
      <c r="OEE17" s="136"/>
      <c r="OEF17" s="136"/>
      <c r="OEG17" s="136"/>
      <c r="OEH17" s="136"/>
      <c r="OEI17" s="136"/>
      <c r="OEJ17" s="136"/>
      <c r="OEK17" s="136"/>
      <c r="OEL17" s="136"/>
      <c r="OEM17" s="136"/>
      <c r="OEN17" s="136"/>
      <c r="OEO17" s="136"/>
      <c r="OEP17" s="136"/>
      <c r="OEQ17" s="136"/>
      <c r="OER17" s="136"/>
      <c r="OES17" s="136"/>
      <c r="OET17" s="136"/>
      <c r="OEU17" s="136"/>
      <c r="OEV17" s="136"/>
      <c r="OEW17" s="136"/>
      <c r="OEX17" s="136"/>
      <c r="OEY17" s="136"/>
      <c r="OEZ17" s="136"/>
      <c r="OFA17" s="136"/>
      <c r="OFB17" s="136"/>
      <c r="OFC17" s="136"/>
      <c r="OFD17" s="136"/>
      <c r="OFE17" s="136"/>
      <c r="OFF17" s="136"/>
      <c r="OFG17" s="136"/>
      <c r="OFH17" s="136"/>
      <c r="OFI17" s="136"/>
      <c r="OFJ17" s="136"/>
      <c r="OFK17" s="136"/>
      <c r="OFL17" s="136"/>
      <c r="OFM17" s="136"/>
      <c r="OFN17" s="136"/>
      <c r="OFO17" s="136"/>
      <c r="OFP17" s="136"/>
      <c r="OFQ17" s="136"/>
      <c r="OFR17" s="136"/>
      <c r="OFS17" s="136"/>
      <c r="OFT17" s="136"/>
      <c r="OFU17" s="136"/>
      <c r="OFV17" s="136"/>
      <c r="OFW17" s="136"/>
      <c r="OFX17" s="136"/>
      <c r="OFY17" s="136"/>
      <c r="OFZ17" s="136"/>
      <c r="OGA17" s="136"/>
      <c r="OGB17" s="136"/>
      <c r="OGC17" s="136"/>
      <c r="OGD17" s="136"/>
      <c r="OGE17" s="136"/>
      <c r="OGF17" s="136"/>
      <c r="OGG17" s="136"/>
      <c r="OGH17" s="136"/>
      <c r="OGI17" s="136"/>
      <c r="OGJ17" s="136"/>
      <c r="OGK17" s="136"/>
      <c r="OGL17" s="136"/>
      <c r="OGM17" s="136"/>
      <c r="OGN17" s="136"/>
      <c r="OGO17" s="136"/>
      <c r="OGP17" s="136"/>
      <c r="OGQ17" s="136"/>
      <c r="OGR17" s="136"/>
      <c r="OGS17" s="136"/>
      <c r="OGT17" s="136"/>
      <c r="OGU17" s="136"/>
      <c r="OGV17" s="136"/>
      <c r="OGW17" s="136"/>
      <c r="OGX17" s="136"/>
      <c r="OGY17" s="136"/>
      <c r="OGZ17" s="136"/>
      <c r="OHA17" s="136"/>
      <c r="OHB17" s="136"/>
      <c r="OHC17" s="136"/>
      <c r="OHD17" s="136"/>
      <c r="OHE17" s="136"/>
      <c r="OHF17" s="136"/>
      <c r="OHG17" s="136"/>
      <c r="OHH17" s="136"/>
      <c r="OHI17" s="136"/>
      <c r="OHJ17" s="136"/>
      <c r="OHK17" s="136"/>
      <c r="OHL17" s="136"/>
      <c r="OHM17" s="136"/>
      <c r="OHN17" s="136"/>
      <c r="OHO17" s="136"/>
      <c r="OHP17" s="136"/>
      <c r="OHQ17" s="136"/>
      <c r="OHR17" s="136"/>
      <c r="OHS17" s="136"/>
      <c r="OHT17" s="136"/>
      <c r="OHU17" s="136"/>
      <c r="OHV17" s="136"/>
      <c r="OHW17" s="136"/>
      <c r="OHX17" s="136"/>
      <c r="OHY17" s="136"/>
      <c r="OHZ17" s="136"/>
      <c r="OIA17" s="136"/>
      <c r="OIB17" s="136"/>
      <c r="OIC17" s="136"/>
      <c r="OID17" s="136"/>
      <c r="OIE17" s="136"/>
      <c r="OIF17" s="136"/>
      <c r="OIG17" s="136"/>
      <c r="OIH17" s="136"/>
      <c r="OII17" s="136"/>
      <c r="OIJ17" s="136"/>
      <c r="OIK17" s="136"/>
      <c r="OIL17" s="136"/>
      <c r="OIM17" s="136"/>
      <c r="OIN17" s="136"/>
      <c r="OIO17" s="136"/>
      <c r="OIP17" s="136"/>
      <c r="OIQ17" s="136"/>
      <c r="OIR17" s="136"/>
      <c r="OIS17" s="136"/>
      <c r="OIT17" s="136"/>
      <c r="OIU17" s="136"/>
      <c r="OIV17" s="136"/>
      <c r="OIW17" s="136"/>
      <c r="OIX17" s="136"/>
      <c r="OIY17" s="136"/>
      <c r="OIZ17" s="136"/>
      <c r="OJA17" s="136"/>
      <c r="OJB17" s="136"/>
      <c r="OJC17" s="136"/>
      <c r="OJD17" s="136"/>
      <c r="OJE17" s="136"/>
      <c r="OJF17" s="136"/>
      <c r="OJG17" s="136"/>
      <c r="OJH17" s="136"/>
      <c r="OJI17" s="136"/>
      <c r="OJJ17" s="136"/>
      <c r="OJK17" s="136"/>
      <c r="OJL17" s="136"/>
      <c r="OJM17" s="136"/>
      <c r="OJN17" s="136"/>
      <c r="OJO17" s="136"/>
      <c r="OJP17" s="136"/>
      <c r="OJQ17" s="136"/>
      <c r="OJR17" s="136"/>
      <c r="OJS17" s="136"/>
      <c r="OJT17" s="136"/>
      <c r="OJU17" s="136"/>
      <c r="OJV17" s="136"/>
      <c r="OJW17" s="136"/>
      <c r="OJX17" s="136"/>
      <c r="OJY17" s="136"/>
      <c r="OJZ17" s="136"/>
      <c r="OKA17" s="136"/>
      <c r="OKB17" s="136"/>
      <c r="OKC17" s="136"/>
      <c r="OKD17" s="136"/>
      <c r="OKE17" s="136"/>
      <c r="OKF17" s="136"/>
      <c r="OKG17" s="136"/>
      <c r="OKH17" s="136"/>
      <c r="OKI17" s="136"/>
      <c r="OKJ17" s="136"/>
      <c r="OKK17" s="136"/>
      <c r="OKL17" s="136"/>
      <c r="OKM17" s="136"/>
      <c r="OKN17" s="136"/>
      <c r="OKO17" s="136"/>
      <c r="OKP17" s="136"/>
      <c r="OKQ17" s="136"/>
      <c r="OKR17" s="136"/>
      <c r="OKS17" s="136"/>
      <c r="OKT17" s="136"/>
      <c r="OKU17" s="136"/>
      <c r="OKV17" s="136"/>
      <c r="OKW17" s="136"/>
      <c r="OKX17" s="136"/>
      <c r="OKY17" s="136"/>
      <c r="OKZ17" s="136"/>
      <c r="OLA17" s="136"/>
      <c r="OLB17" s="136"/>
      <c r="OLC17" s="136"/>
      <c r="OLD17" s="136"/>
      <c r="OLE17" s="136"/>
      <c r="OLF17" s="136"/>
      <c r="OLG17" s="136"/>
      <c r="OLH17" s="136"/>
      <c r="OLI17" s="136"/>
      <c r="OLJ17" s="136"/>
      <c r="OLK17" s="136"/>
      <c r="OLL17" s="136"/>
      <c r="OLM17" s="136"/>
      <c r="OLN17" s="136"/>
      <c r="OLO17" s="136"/>
      <c r="OLP17" s="136"/>
      <c r="OLQ17" s="136"/>
      <c r="OLR17" s="136"/>
      <c r="OLS17" s="136"/>
      <c r="OLT17" s="136"/>
      <c r="OLU17" s="136"/>
      <c r="OLV17" s="136"/>
      <c r="OLW17" s="136"/>
      <c r="OLX17" s="136"/>
      <c r="OLY17" s="136"/>
      <c r="OLZ17" s="136"/>
      <c r="OMA17" s="136"/>
      <c r="OMB17" s="136"/>
      <c r="OMC17" s="136"/>
      <c r="OMD17" s="136"/>
      <c r="OME17" s="136"/>
      <c r="OMF17" s="136"/>
      <c r="OMG17" s="136"/>
      <c r="OMH17" s="136"/>
      <c r="OMI17" s="136"/>
      <c r="OMJ17" s="136"/>
      <c r="OMK17" s="136"/>
      <c r="OML17" s="136"/>
      <c r="OMM17" s="136"/>
      <c r="OMN17" s="136"/>
      <c r="OMO17" s="136"/>
      <c r="OMP17" s="136"/>
      <c r="OMQ17" s="136"/>
      <c r="OMR17" s="136"/>
      <c r="OMS17" s="136"/>
      <c r="OMT17" s="136"/>
      <c r="OMU17" s="136"/>
      <c r="OMV17" s="136"/>
      <c r="OMW17" s="136"/>
      <c r="OMX17" s="136"/>
      <c r="OMY17" s="136"/>
      <c r="OMZ17" s="136"/>
      <c r="ONA17" s="136"/>
      <c r="ONB17" s="136"/>
      <c r="ONC17" s="136"/>
      <c r="OND17" s="136"/>
      <c r="ONE17" s="136"/>
      <c r="ONF17" s="136"/>
      <c r="ONG17" s="136"/>
      <c r="ONH17" s="136"/>
      <c r="ONI17" s="136"/>
      <c r="ONJ17" s="136"/>
      <c r="ONK17" s="136"/>
      <c r="ONL17" s="136"/>
      <c r="ONM17" s="136"/>
      <c r="ONN17" s="136"/>
      <c r="ONO17" s="136"/>
      <c r="ONP17" s="136"/>
      <c r="ONQ17" s="136"/>
      <c r="ONR17" s="136"/>
      <c r="ONS17" s="136"/>
      <c r="ONT17" s="136"/>
      <c r="ONU17" s="136"/>
      <c r="ONV17" s="136"/>
      <c r="ONW17" s="136"/>
      <c r="ONX17" s="136"/>
      <c r="ONY17" s="136"/>
      <c r="ONZ17" s="136"/>
      <c r="OOA17" s="136"/>
      <c r="OOB17" s="136"/>
      <c r="OOC17" s="136"/>
      <c r="OOD17" s="136"/>
      <c r="OOE17" s="136"/>
      <c r="OOF17" s="136"/>
      <c r="OOG17" s="136"/>
      <c r="OOH17" s="136"/>
      <c r="OOI17" s="136"/>
      <c r="OOJ17" s="136"/>
      <c r="OOK17" s="136"/>
      <c r="OOL17" s="136"/>
      <c r="OOM17" s="136"/>
      <c r="OON17" s="136"/>
      <c r="OOO17" s="136"/>
      <c r="OOP17" s="136"/>
      <c r="OOQ17" s="136"/>
      <c r="OOR17" s="136"/>
      <c r="OOS17" s="136"/>
      <c r="OOT17" s="136"/>
      <c r="OOU17" s="136"/>
      <c r="OOV17" s="136"/>
      <c r="OOW17" s="136"/>
      <c r="OOX17" s="136"/>
      <c r="OOY17" s="136"/>
      <c r="OOZ17" s="136"/>
      <c r="OPA17" s="136"/>
      <c r="OPB17" s="136"/>
      <c r="OPC17" s="136"/>
      <c r="OPD17" s="136"/>
      <c r="OPE17" s="136"/>
      <c r="OPF17" s="136"/>
      <c r="OPG17" s="136"/>
      <c r="OPH17" s="136"/>
      <c r="OPI17" s="136"/>
      <c r="OPJ17" s="136"/>
      <c r="OPK17" s="136"/>
      <c r="OPL17" s="136"/>
      <c r="OPM17" s="136"/>
      <c r="OPN17" s="136"/>
      <c r="OPO17" s="136"/>
      <c r="OPP17" s="136"/>
      <c r="OPQ17" s="136"/>
      <c r="OPR17" s="136"/>
      <c r="OPS17" s="136"/>
      <c r="OPT17" s="136"/>
      <c r="OPU17" s="136"/>
      <c r="OPV17" s="136"/>
      <c r="OPW17" s="136"/>
      <c r="OPX17" s="136"/>
      <c r="OPY17" s="136"/>
      <c r="OPZ17" s="136"/>
      <c r="OQA17" s="136"/>
      <c r="OQB17" s="136"/>
      <c r="OQC17" s="136"/>
      <c r="OQD17" s="136"/>
      <c r="OQE17" s="136"/>
      <c r="OQF17" s="136"/>
      <c r="OQG17" s="136"/>
      <c r="OQH17" s="136"/>
      <c r="OQI17" s="136"/>
      <c r="OQJ17" s="136"/>
      <c r="OQK17" s="136"/>
      <c r="OQL17" s="136"/>
      <c r="OQM17" s="136"/>
      <c r="OQN17" s="136"/>
      <c r="OQO17" s="136"/>
      <c r="OQP17" s="136"/>
      <c r="OQQ17" s="136"/>
      <c r="OQR17" s="136"/>
      <c r="OQS17" s="136"/>
      <c r="OQT17" s="136"/>
      <c r="OQU17" s="136"/>
      <c r="OQV17" s="136"/>
      <c r="OQW17" s="136"/>
      <c r="OQX17" s="136"/>
      <c r="OQY17" s="136"/>
      <c r="OQZ17" s="136"/>
      <c r="ORA17" s="136"/>
      <c r="ORB17" s="136"/>
      <c r="ORC17" s="136"/>
      <c r="ORD17" s="136"/>
      <c r="ORE17" s="136"/>
      <c r="ORF17" s="136"/>
      <c r="ORG17" s="136"/>
      <c r="ORH17" s="136"/>
      <c r="ORI17" s="136"/>
      <c r="ORJ17" s="136"/>
      <c r="ORK17" s="136"/>
      <c r="ORL17" s="136"/>
      <c r="ORM17" s="136"/>
      <c r="ORN17" s="136"/>
      <c r="ORO17" s="136"/>
      <c r="ORP17" s="136"/>
      <c r="ORQ17" s="136"/>
      <c r="ORR17" s="136"/>
      <c r="ORS17" s="136"/>
      <c r="ORT17" s="136"/>
      <c r="ORU17" s="136"/>
      <c r="ORV17" s="136"/>
      <c r="ORW17" s="136"/>
      <c r="ORX17" s="136"/>
      <c r="ORY17" s="136"/>
      <c r="ORZ17" s="136"/>
      <c r="OSA17" s="136"/>
      <c r="OSB17" s="136"/>
      <c r="OSC17" s="136"/>
      <c r="OSD17" s="136"/>
      <c r="OSE17" s="136"/>
      <c r="OSF17" s="136"/>
      <c r="OSG17" s="136"/>
      <c r="OSH17" s="136"/>
      <c r="OSI17" s="136"/>
      <c r="OSJ17" s="136"/>
      <c r="OSK17" s="136"/>
      <c r="OSL17" s="136"/>
      <c r="OSM17" s="136"/>
      <c r="OSN17" s="136"/>
      <c r="OSO17" s="136"/>
      <c r="OSP17" s="136"/>
      <c r="OSQ17" s="136"/>
      <c r="OSR17" s="136"/>
      <c r="OSS17" s="136"/>
      <c r="OST17" s="136"/>
      <c r="OSU17" s="136"/>
      <c r="OSV17" s="136"/>
      <c r="OSW17" s="136"/>
      <c r="OSX17" s="136"/>
      <c r="OSY17" s="136"/>
      <c r="OSZ17" s="136"/>
      <c r="OTA17" s="136"/>
      <c r="OTB17" s="136"/>
      <c r="OTC17" s="136"/>
      <c r="OTD17" s="136"/>
      <c r="OTE17" s="136"/>
      <c r="OTF17" s="136"/>
      <c r="OTG17" s="136"/>
      <c r="OTH17" s="136"/>
      <c r="OTI17" s="136"/>
      <c r="OTJ17" s="136"/>
      <c r="OTK17" s="136"/>
      <c r="OTL17" s="136"/>
      <c r="OTM17" s="136"/>
      <c r="OTN17" s="136"/>
      <c r="OTO17" s="136"/>
      <c r="OTP17" s="136"/>
      <c r="OTQ17" s="136"/>
      <c r="OTR17" s="136"/>
      <c r="OTS17" s="136"/>
      <c r="OTT17" s="136"/>
      <c r="OTU17" s="136"/>
      <c r="OTV17" s="136"/>
      <c r="OTW17" s="136"/>
      <c r="OTX17" s="136"/>
      <c r="OTY17" s="136"/>
      <c r="OTZ17" s="136"/>
      <c r="OUA17" s="136"/>
      <c r="OUB17" s="136"/>
      <c r="OUC17" s="136"/>
      <c r="OUD17" s="136"/>
      <c r="OUE17" s="136"/>
      <c r="OUF17" s="136"/>
      <c r="OUG17" s="136"/>
      <c r="OUH17" s="136"/>
      <c r="OUI17" s="136"/>
      <c r="OUJ17" s="136"/>
      <c r="OUK17" s="136"/>
      <c r="OUL17" s="136"/>
      <c r="OUM17" s="136"/>
      <c r="OUN17" s="136"/>
      <c r="OUO17" s="136"/>
      <c r="OUP17" s="136"/>
      <c r="OUQ17" s="136"/>
      <c r="OUR17" s="136"/>
      <c r="OUS17" s="136"/>
      <c r="OUT17" s="136"/>
      <c r="OUU17" s="136"/>
      <c r="OUV17" s="136"/>
      <c r="OUW17" s="136"/>
      <c r="OUX17" s="136"/>
      <c r="OUY17" s="136"/>
      <c r="OUZ17" s="136"/>
      <c r="OVA17" s="136"/>
      <c r="OVB17" s="136"/>
      <c r="OVC17" s="136"/>
      <c r="OVD17" s="136"/>
      <c r="OVE17" s="136"/>
      <c r="OVF17" s="136"/>
      <c r="OVG17" s="136"/>
      <c r="OVH17" s="136"/>
      <c r="OVI17" s="136"/>
      <c r="OVJ17" s="136"/>
      <c r="OVK17" s="136"/>
      <c r="OVL17" s="136"/>
      <c r="OVM17" s="136"/>
      <c r="OVN17" s="136"/>
      <c r="OVO17" s="136"/>
      <c r="OVP17" s="136"/>
      <c r="OVQ17" s="136"/>
      <c r="OVR17" s="136"/>
      <c r="OVS17" s="136"/>
      <c r="OVT17" s="136"/>
      <c r="OVU17" s="136"/>
      <c r="OVV17" s="136"/>
      <c r="OVW17" s="136"/>
      <c r="OVX17" s="136"/>
      <c r="OVY17" s="136"/>
      <c r="OVZ17" s="136"/>
      <c r="OWA17" s="136"/>
      <c r="OWB17" s="136"/>
      <c r="OWC17" s="136"/>
      <c r="OWD17" s="136"/>
      <c r="OWE17" s="136"/>
      <c r="OWF17" s="136"/>
      <c r="OWG17" s="136"/>
      <c r="OWH17" s="136"/>
      <c r="OWI17" s="136"/>
      <c r="OWJ17" s="136"/>
      <c r="OWK17" s="136"/>
      <c r="OWL17" s="136"/>
      <c r="OWM17" s="136"/>
      <c r="OWN17" s="136"/>
      <c r="OWO17" s="136"/>
      <c r="OWP17" s="136"/>
      <c r="OWQ17" s="136"/>
      <c r="OWR17" s="136"/>
      <c r="OWS17" s="136"/>
      <c r="OWT17" s="136"/>
      <c r="OWU17" s="136"/>
      <c r="OWV17" s="136"/>
      <c r="OWW17" s="136"/>
      <c r="OWX17" s="136"/>
      <c r="OWY17" s="136"/>
      <c r="OWZ17" s="136"/>
      <c r="OXA17" s="136"/>
      <c r="OXB17" s="136"/>
      <c r="OXC17" s="136"/>
      <c r="OXD17" s="136"/>
      <c r="OXE17" s="136"/>
      <c r="OXF17" s="136"/>
      <c r="OXG17" s="136"/>
      <c r="OXH17" s="136"/>
      <c r="OXI17" s="136"/>
      <c r="OXJ17" s="136"/>
      <c r="OXK17" s="136"/>
      <c r="OXL17" s="136"/>
      <c r="OXM17" s="136"/>
      <c r="OXN17" s="136"/>
      <c r="OXO17" s="136"/>
      <c r="OXP17" s="136"/>
      <c r="OXQ17" s="136"/>
      <c r="OXR17" s="136"/>
      <c r="OXS17" s="136"/>
      <c r="OXT17" s="136"/>
      <c r="OXU17" s="136"/>
      <c r="OXV17" s="136"/>
      <c r="OXW17" s="136"/>
      <c r="OXX17" s="136"/>
      <c r="OXY17" s="136"/>
      <c r="OXZ17" s="136"/>
      <c r="OYA17" s="136"/>
      <c r="OYB17" s="136"/>
      <c r="OYC17" s="136"/>
      <c r="OYD17" s="136"/>
      <c r="OYE17" s="136"/>
      <c r="OYF17" s="136"/>
      <c r="OYG17" s="136"/>
      <c r="OYH17" s="136"/>
      <c r="OYI17" s="136"/>
      <c r="OYJ17" s="136"/>
      <c r="OYK17" s="136"/>
      <c r="OYL17" s="136"/>
      <c r="OYM17" s="136"/>
      <c r="OYN17" s="136"/>
      <c r="OYO17" s="136"/>
      <c r="OYP17" s="136"/>
      <c r="OYQ17" s="136"/>
      <c r="OYR17" s="136"/>
      <c r="OYS17" s="136"/>
      <c r="OYT17" s="136"/>
      <c r="OYU17" s="136"/>
      <c r="OYV17" s="136"/>
      <c r="OYW17" s="136"/>
      <c r="OYX17" s="136"/>
      <c r="OYY17" s="136"/>
      <c r="OYZ17" s="136"/>
      <c r="OZA17" s="136"/>
      <c r="OZB17" s="136"/>
      <c r="OZC17" s="136"/>
      <c r="OZD17" s="136"/>
      <c r="OZE17" s="136"/>
      <c r="OZF17" s="136"/>
      <c r="OZG17" s="136"/>
      <c r="OZH17" s="136"/>
      <c r="OZI17" s="136"/>
      <c r="OZJ17" s="136"/>
      <c r="OZK17" s="136"/>
      <c r="OZL17" s="136"/>
      <c r="OZM17" s="136"/>
      <c r="OZN17" s="136"/>
      <c r="OZO17" s="136"/>
      <c r="OZP17" s="136"/>
      <c r="OZQ17" s="136"/>
      <c r="OZR17" s="136"/>
      <c r="OZS17" s="136"/>
      <c r="OZT17" s="136"/>
      <c r="OZU17" s="136"/>
      <c r="OZV17" s="136"/>
      <c r="OZW17" s="136"/>
      <c r="OZX17" s="136"/>
      <c r="OZY17" s="136"/>
      <c r="OZZ17" s="136"/>
      <c r="PAA17" s="136"/>
      <c r="PAB17" s="136"/>
      <c r="PAC17" s="136"/>
      <c r="PAD17" s="136"/>
      <c r="PAE17" s="136"/>
      <c r="PAF17" s="136"/>
      <c r="PAG17" s="136"/>
      <c r="PAH17" s="136"/>
      <c r="PAI17" s="136"/>
      <c r="PAJ17" s="136"/>
      <c r="PAK17" s="136"/>
      <c r="PAL17" s="136"/>
      <c r="PAM17" s="136"/>
      <c r="PAN17" s="136"/>
      <c r="PAO17" s="136"/>
      <c r="PAP17" s="136"/>
      <c r="PAQ17" s="136"/>
      <c r="PAR17" s="136"/>
      <c r="PAS17" s="136"/>
      <c r="PAT17" s="136"/>
      <c r="PAU17" s="136"/>
      <c r="PAV17" s="136"/>
      <c r="PAW17" s="136"/>
      <c r="PAX17" s="136"/>
      <c r="PAY17" s="136"/>
      <c r="PAZ17" s="136"/>
      <c r="PBA17" s="136"/>
      <c r="PBB17" s="136"/>
      <c r="PBC17" s="136"/>
      <c r="PBD17" s="136"/>
      <c r="PBE17" s="136"/>
      <c r="PBF17" s="136"/>
      <c r="PBG17" s="136"/>
      <c r="PBH17" s="136"/>
      <c r="PBI17" s="136"/>
      <c r="PBJ17" s="136"/>
      <c r="PBK17" s="136"/>
      <c r="PBL17" s="136"/>
      <c r="PBM17" s="136"/>
      <c r="PBN17" s="136"/>
      <c r="PBO17" s="136"/>
      <c r="PBP17" s="136"/>
      <c r="PBQ17" s="136"/>
      <c r="PBR17" s="136"/>
      <c r="PBS17" s="136"/>
      <c r="PBT17" s="136"/>
      <c r="PBU17" s="136"/>
      <c r="PBV17" s="136"/>
      <c r="PBW17" s="136"/>
      <c r="PBX17" s="136"/>
      <c r="PBY17" s="136"/>
      <c r="PBZ17" s="136"/>
      <c r="PCA17" s="136"/>
      <c r="PCB17" s="136"/>
      <c r="PCC17" s="136"/>
      <c r="PCD17" s="136"/>
      <c r="PCE17" s="136"/>
      <c r="PCF17" s="136"/>
      <c r="PCG17" s="136"/>
      <c r="PCH17" s="136"/>
      <c r="PCI17" s="136"/>
      <c r="PCJ17" s="136"/>
      <c r="PCK17" s="136"/>
      <c r="PCL17" s="136"/>
      <c r="PCM17" s="136"/>
      <c r="PCN17" s="136"/>
      <c r="PCO17" s="136"/>
      <c r="PCP17" s="136"/>
      <c r="PCQ17" s="136"/>
      <c r="PCR17" s="136"/>
      <c r="PCS17" s="136"/>
      <c r="PCT17" s="136"/>
      <c r="PCU17" s="136"/>
      <c r="PCV17" s="136"/>
      <c r="PCW17" s="136"/>
      <c r="PCX17" s="136"/>
      <c r="PCY17" s="136"/>
      <c r="PCZ17" s="136"/>
      <c r="PDA17" s="136"/>
      <c r="PDB17" s="136"/>
      <c r="PDC17" s="136"/>
      <c r="PDD17" s="136"/>
      <c r="PDE17" s="136"/>
      <c r="PDF17" s="136"/>
      <c r="PDG17" s="136"/>
      <c r="PDH17" s="136"/>
      <c r="PDI17" s="136"/>
      <c r="PDJ17" s="136"/>
      <c r="PDK17" s="136"/>
      <c r="PDL17" s="136"/>
      <c r="PDM17" s="136"/>
      <c r="PDN17" s="136"/>
      <c r="PDO17" s="136"/>
      <c r="PDP17" s="136"/>
      <c r="PDQ17" s="136"/>
      <c r="PDR17" s="136"/>
      <c r="PDS17" s="136"/>
      <c r="PDT17" s="136"/>
      <c r="PDU17" s="136"/>
      <c r="PDV17" s="136"/>
      <c r="PDW17" s="136"/>
      <c r="PDX17" s="136"/>
      <c r="PDY17" s="136"/>
      <c r="PDZ17" s="136"/>
      <c r="PEA17" s="136"/>
      <c r="PEB17" s="136"/>
      <c r="PEC17" s="136"/>
      <c r="PED17" s="136"/>
      <c r="PEE17" s="136"/>
      <c r="PEF17" s="136"/>
      <c r="PEG17" s="136"/>
      <c r="PEH17" s="136"/>
      <c r="PEI17" s="136"/>
      <c r="PEJ17" s="136"/>
      <c r="PEK17" s="136"/>
      <c r="PEL17" s="136"/>
      <c r="PEM17" s="136"/>
      <c r="PEN17" s="136"/>
      <c r="PEO17" s="136"/>
      <c r="PEP17" s="136"/>
      <c r="PEQ17" s="136"/>
      <c r="PER17" s="136"/>
      <c r="PES17" s="136"/>
      <c r="PET17" s="136"/>
      <c r="PEU17" s="136"/>
      <c r="PEV17" s="136"/>
      <c r="PEW17" s="136"/>
      <c r="PEX17" s="136"/>
      <c r="PEY17" s="136"/>
      <c r="PEZ17" s="136"/>
      <c r="PFA17" s="136"/>
      <c r="PFB17" s="136"/>
      <c r="PFC17" s="136"/>
      <c r="PFD17" s="136"/>
      <c r="PFE17" s="136"/>
      <c r="PFF17" s="136"/>
      <c r="PFG17" s="136"/>
      <c r="PFH17" s="136"/>
      <c r="PFI17" s="136"/>
      <c r="PFJ17" s="136"/>
      <c r="PFK17" s="136"/>
      <c r="PFL17" s="136"/>
      <c r="PFM17" s="136"/>
      <c r="PFN17" s="136"/>
      <c r="PFO17" s="136"/>
      <c r="PFP17" s="136"/>
      <c r="PFQ17" s="136"/>
      <c r="PFR17" s="136"/>
      <c r="PFS17" s="136"/>
      <c r="PFT17" s="136"/>
      <c r="PFU17" s="136"/>
      <c r="PFV17" s="136"/>
      <c r="PFW17" s="136"/>
      <c r="PFX17" s="136"/>
      <c r="PFY17" s="136"/>
      <c r="PFZ17" s="136"/>
      <c r="PGA17" s="136"/>
      <c r="PGB17" s="136"/>
      <c r="PGC17" s="136"/>
      <c r="PGD17" s="136"/>
      <c r="PGE17" s="136"/>
      <c r="PGF17" s="136"/>
      <c r="PGG17" s="136"/>
      <c r="PGH17" s="136"/>
      <c r="PGI17" s="136"/>
      <c r="PGJ17" s="136"/>
      <c r="PGK17" s="136"/>
      <c r="PGL17" s="136"/>
      <c r="PGM17" s="136"/>
      <c r="PGN17" s="136"/>
      <c r="PGO17" s="136"/>
      <c r="PGP17" s="136"/>
      <c r="PGQ17" s="136"/>
      <c r="PGR17" s="136"/>
      <c r="PGS17" s="136"/>
      <c r="PGT17" s="136"/>
      <c r="PGU17" s="136"/>
      <c r="PGV17" s="136"/>
      <c r="PGW17" s="136"/>
      <c r="PGX17" s="136"/>
      <c r="PGY17" s="136"/>
      <c r="PGZ17" s="136"/>
      <c r="PHA17" s="136"/>
      <c r="PHB17" s="136"/>
      <c r="PHC17" s="136"/>
      <c r="PHD17" s="136"/>
      <c r="PHE17" s="136"/>
      <c r="PHF17" s="136"/>
      <c r="PHG17" s="136"/>
      <c r="PHH17" s="136"/>
      <c r="PHI17" s="136"/>
      <c r="PHJ17" s="136"/>
      <c r="PHK17" s="136"/>
      <c r="PHL17" s="136"/>
      <c r="PHM17" s="136"/>
      <c r="PHN17" s="136"/>
      <c r="PHO17" s="136"/>
      <c r="PHP17" s="136"/>
      <c r="PHQ17" s="136"/>
      <c r="PHR17" s="136"/>
      <c r="PHS17" s="136"/>
      <c r="PHT17" s="136"/>
      <c r="PHU17" s="136"/>
      <c r="PHV17" s="136"/>
      <c r="PHW17" s="136"/>
      <c r="PHX17" s="136"/>
      <c r="PHY17" s="136"/>
      <c r="PHZ17" s="136"/>
      <c r="PIA17" s="136"/>
      <c r="PIB17" s="136"/>
      <c r="PIC17" s="136"/>
      <c r="PID17" s="136"/>
      <c r="PIE17" s="136"/>
      <c r="PIF17" s="136"/>
      <c r="PIG17" s="136"/>
      <c r="PIH17" s="136"/>
      <c r="PII17" s="136"/>
      <c r="PIJ17" s="136"/>
      <c r="PIK17" s="136"/>
      <c r="PIL17" s="136"/>
      <c r="PIM17" s="136"/>
      <c r="PIN17" s="136"/>
      <c r="PIO17" s="136"/>
      <c r="PIP17" s="136"/>
      <c r="PIQ17" s="136"/>
      <c r="PIR17" s="136"/>
      <c r="PIS17" s="136"/>
      <c r="PIT17" s="136"/>
      <c r="PIU17" s="136"/>
      <c r="PIV17" s="136"/>
      <c r="PIW17" s="136"/>
      <c r="PIX17" s="136"/>
      <c r="PIY17" s="136"/>
      <c r="PIZ17" s="136"/>
      <c r="PJA17" s="136"/>
      <c r="PJB17" s="136"/>
      <c r="PJC17" s="136"/>
      <c r="PJD17" s="136"/>
      <c r="PJE17" s="136"/>
      <c r="PJF17" s="136"/>
      <c r="PJG17" s="136"/>
      <c r="PJH17" s="136"/>
      <c r="PJI17" s="136"/>
      <c r="PJJ17" s="136"/>
      <c r="PJK17" s="136"/>
      <c r="PJL17" s="136"/>
      <c r="PJM17" s="136"/>
      <c r="PJN17" s="136"/>
      <c r="PJO17" s="136"/>
      <c r="PJP17" s="136"/>
      <c r="PJQ17" s="136"/>
      <c r="PJR17" s="136"/>
      <c r="PJS17" s="136"/>
      <c r="PJT17" s="136"/>
      <c r="PJU17" s="136"/>
      <c r="PJV17" s="136"/>
      <c r="PJW17" s="136"/>
      <c r="PJX17" s="136"/>
      <c r="PJY17" s="136"/>
      <c r="PJZ17" s="136"/>
      <c r="PKA17" s="136"/>
      <c r="PKB17" s="136"/>
      <c r="PKC17" s="136"/>
      <c r="PKD17" s="136"/>
      <c r="PKE17" s="136"/>
      <c r="PKF17" s="136"/>
      <c r="PKG17" s="136"/>
      <c r="PKH17" s="136"/>
      <c r="PKI17" s="136"/>
      <c r="PKJ17" s="136"/>
      <c r="PKK17" s="136"/>
      <c r="PKL17" s="136"/>
      <c r="PKM17" s="136"/>
      <c r="PKN17" s="136"/>
      <c r="PKO17" s="136"/>
      <c r="PKP17" s="136"/>
      <c r="PKQ17" s="136"/>
      <c r="PKR17" s="136"/>
      <c r="PKS17" s="136"/>
      <c r="PKT17" s="136"/>
      <c r="PKU17" s="136"/>
      <c r="PKV17" s="136"/>
      <c r="PKW17" s="136"/>
      <c r="PKX17" s="136"/>
      <c r="PKY17" s="136"/>
      <c r="PKZ17" s="136"/>
      <c r="PLA17" s="136"/>
      <c r="PLB17" s="136"/>
      <c r="PLC17" s="136"/>
      <c r="PLD17" s="136"/>
      <c r="PLE17" s="136"/>
      <c r="PLF17" s="136"/>
      <c r="PLG17" s="136"/>
      <c r="PLH17" s="136"/>
      <c r="PLI17" s="136"/>
      <c r="PLJ17" s="136"/>
      <c r="PLK17" s="136"/>
      <c r="PLL17" s="136"/>
      <c r="PLM17" s="136"/>
      <c r="PLN17" s="136"/>
      <c r="PLO17" s="136"/>
      <c r="PLP17" s="136"/>
      <c r="PLQ17" s="136"/>
      <c r="PLR17" s="136"/>
      <c r="PLS17" s="136"/>
      <c r="PLT17" s="136"/>
      <c r="PLU17" s="136"/>
      <c r="PLV17" s="136"/>
      <c r="PLW17" s="136"/>
      <c r="PLX17" s="136"/>
      <c r="PLY17" s="136"/>
      <c r="PLZ17" s="136"/>
      <c r="PMA17" s="136"/>
      <c r="PMB17" s="136"/>
      <c r="PMC17" s="136"/>
      <c r="PMD17" s="136"/>
      <c r="PME17" s="136"/>
      <c r="PMF17" s="136"/>
      <c r="PMG17" s="136"/>
      <c r="PMH17" s="136"/>
      <c r="PMI17" s="136"/>
      <c r="PMJ17" s="136"/>
      <c r="PMK17" s="136"/>
      <c r="PML17" s="136"/>
      <c r="PMM17" s="136"/>
      <c r="PMN17" s="136"/>
      <c r="PMO17" s="136"/>
      <c r="PMP17" s="136"/>
      <c r="PMQ17" s="136"/>
      <c r="PMR17" s="136"/>
      <c r="PMS17" s="136"/>
      <c r="PMT17" s="136"/>
      <c r="PMU17" s="136"/>
      <c r="PMV17" s="136"/>
      <c r="PMW17" s="136"/>
      <c r="PMX17" s="136"/>
      <c r="PMY17" s="136"/>
      <c r="PMZ17" s="136"/>
      <c r="PNA17" s="136"/>
      <c r="PNB17" s="136"/>
      <c r="PNC17" s="136"/>
      <c r="PND17" s="136"/>
      <c r="PNE17" s="136"/>
      <c r="PNF17" s="136"/>
      <c r="PNG17" s="136"/>
      <c r="PNH17" s="136"/>
      <c r="PNI17" s="136"/>
      <c r="PNJ17" s="136"/>
      <c r="PNK17" s="136"/>
      <c r="PNL17" s="136"/>
      <c r="PNM17" s="136"/>
      <c r="PNN17" s="136"/>
      <c r="PNO17" s="136"/>
      <c r="PNP17" s="136"/>
      <c r="PNQ17" s="136"/>
      <c r="PNR17" s="136"/>
      <c r="PNS17" s="136"/>
      <c r="PNT17" s="136"/>
      <c r="PNU17" s="136"/>
      <c r="PNV17" s="136"/>
      <c r="PNW17" s="136"/>
      <c r="PNX17" s="136"/>
      <c r="PNY17" s="136"/>
      <c r="PNZ17" s="136"/>
      <c r="POA17" s="136"/>
      <c r="POB17" s="136"/>
      <c r="POC17" s="136"/>
      <c r="POD17" s="136"/>
      <c r="POE17" s="136"/>
      <c r="POF17" s="136"/>
      <c r="POG17" s="136"/>
      <c r="POH17" s="136"/>
      <c r="POI17" s="136"/>
      <c r="POJ17" s="136"/>
      <c r="POK17" s="136"/>
      <c r="POL17" s="136"/>
      <c r="POM17" s="136"/>
      <c r="PON17" s="136"/>
      <c r="POO17" s="136"/>
      <c r="POP17" s="136"/>
      <c r="POQ17" s="136"/>
      <c r="POR17" s="136"/>
      <c r="POS17" s="136"/>
      <c r="POT17" s="136"/>
      <c r="POU17" s="136"/>
      <c r="POV17" s="136"/>
      <c r="POW17" s="136"/>
      <c r="POX17" s="136"/>
      <c r="POY17" s="136"/>
      <c r="POZ17" s="136"/>
      <c r="PPA17" s="136"/>
      <c r="PPB17" s="136"/>
      <c r="PPC17" s="136"/>
      <c r="PPD17" s="136"/>
      <c r="PPE17" s="136"/>
      <c r="PPF17" s="136"/>
      <c r="PPG17" s="136"/>
      <c r="PPH17" s="136"/>
      <c r="PPI17" s="136"/>
      <c r="PPJ17" s="136"/>
      <c r="PPK17" s="136"/>
      <c r="PPL17" s="136"/>
      <c r="PPM17" s="136"/>
      <c r="PPN17" s="136"/>
      <c r="PPO17" s="136"/>
      <c r="PPP17" s="136"/>
      <c r="PPQ17" s="136"/>
      <c r="PPR17" s="136"/>
      <c r="PPS17" s="136"/>
      <c r="PPT17" s="136"/>
      <c r="PPU17" s="136"/>
      <c r="PPV17" s="136"/>
      <c r="PPW17" s="136"/>
      <c r="PPX17" s="136"/>
      <c r="PPY17" s="136"/>
      <c r="PPZ17" s="136"/>
      <c r="PQA17" s="136"/>
      <c r="PQB17" s="136"/>
      <c r="PQC17" s="136"/>
      <c r="PQD17" s="136"/>
      <c r="PQE17" s="136"/>
      <c r="PQF17" s="136"/>
      <c r="PQG17" s="136"/>
      <c r="PQH17" s="136"/>
      <c r="PQI17" s="136"/>
      <c r="PQJ17" s="136"/>
      <c r="PQK17" s="136"/>
      <c r="PQL17" s="136"/>
      <c r="PQM17" s="136"/>
      <c r="PQN17" s="136"/>
      <c r="PQO17" s="136"/>
      <c r="PQP17" s="136"/>
      <c r="PQQ17" s="136"/>
      <c r="PQR17" s="136"/>
      <c r="PQS17" s="136"/>
      <c r="PQT17" s="136"/>
      <c r="PQU17" s="136"/>
      <c r="PQV17" s="136"/>
      <c r="PQW17" s="136"/>
      <c r="PQX17" s="136"/>
      <c r="PQY17" s="136"/>
      <c r="PQZ17" s="136"/>
      <c r="PRA17" s="136"/>
      <c r="PRB17" s="136"/>
      <c r="PRC17" s="136"/>
      <c r="PRD17" s="136"/>
      <c r="PRE17" s="136"/>
      <c r="PRF17" s="136"/>
      <c r="PRG17" s="136"/>
      <c r="PRH17" s="136"/>
      <c r="PRI17" s="136"/>
      <c r="PRJ17" s="136"/>
      <c r="PRK17" s="136"/>
      <c r="PRL17" s="136"/>
      <c r="PRM17" s="136"/>
      <c r="PRN17" s="136"/>
      <c r="PRO17" s="136"/>
      <c r="PRP17" s="136"/>
      <c r="PRQ17" s="136"/>
      <c r="PRR17" s="136"/>
      <c r="PRS17" s="136"/>
      <c r="PRT17" s="136"/>
      <c r="PRU17" s="136"/>
      <c r="PRV17" s="136"/>
      <c r="PRW17" s="136"/>
      <c r="PRX17" s="136"/>
      <c r="PRY17" s="136"/>
      <c r="PRZ17" s="136"/>
      <c r="PSA17" s="136"/>
      <c r="PSB17" s="136"/>
      <c r="PSC17" s="136"/>
      <c r="PSD17" s="136"/>
      <c r="PSE17" s="136"/>
      <c r="PSF17" s="136"/>
      <c r="PSG17" s="136"/>
      <c r="PSH17" s="136"/>
      <c r="PSI17" s="136"/>
      <c r="PSJ17" s="136"/>
      <c r="PSK17" s="136"/>
      <c r="PSL17" s="136"/>
      <c r="PSM17" s="136"/>
      <c r="PSN17" s="136"/>
      <c r="PSO17" s="136"/>
      <c r="PSP17" s="136"/>
      <c r="PSQ17" s="136"/>
      <c r="PSR17" s="136"/>
      <c r="PSS17" s="136"/>
      <c r="PST17" s="136"/>
      <c r="PSU17" s="136"/>
      <c r="PSV17" s="136"/>
      <c r="PSW17" s="136"/>
      <c r="PSX17" s="136"/>
      <c r="PSY17" s="136"/>
      <c r="PSZ17" s="136"/>
      <c r="PTA17" s="136"/>
      <c r="PTB17" s="136"/>
      <c r="PTC17" s="136"/>
      <c r="PTD17" s="136"/>
      <c r="PTE17" s="136"/>
      <c r="PTF17" s="136"/>
      <c r="PTG17" s="136"/>
      <c r="PTH17" s="136"/>
      <c r="PTI17" s="136"/>
      <c r="PTJ17" s="136"/>
      <c r="PTK17" s="136"/>
      <c r="PTL17" s="136"/>
      <c r="PTM17" s="136"/>
      <c r="PTN17" s="136"/>
      <c r="PTO17" s="136"/>
      <c r="PTP17" s="136"/>
      <c r="PTQ17" s="136"/>
      <c r="PTR17" s="136"/>
      <c r="PTS17" s="136"/>
      <c r="PTT17" s="136"/>
      <c r="PTU17" s="136"/>
      <c r="PTV17" s="136"/>
      <c r="PTW17" s="136"/>
      <c r="PTX17" s="136"/>
      <c r="PTY17" s="136"/>
      <c r="PTZ17" s="136"/>
      <c r="PUA17" s="136"/>
      <c r="PUB17" s="136"/>
      <c r="PUC17" s="136"/>
      <c r="PUD17" s="136"/>
      <c r="PUE17" s="136"/>
      <c r="PUF17" s="136"/>
      <c r="PUG17" s="136"/>
      <c r="PUH17" s="136"/>
      <c r="PUI17" s="136"/>
      <c r="PUJ17" s="136"/>
      <c r="PUK17" s="136"/>
      <c r="PUL17" s="136"/>
      <c r="PUM17" s="136"/>
      <c r="PUN17" s="136"/>
      <c r="PUO17" s="136"/>
      <c r="PUP17" s="136"/>
      <c r="PUQ17" s="136"/>
      <c r="PUR17" s="136"/>
      <c r="PUS17" s="136"/>
      <c r="PUT17" s="136"/>
      <c r="PUU17" s="136"/>
      <c r="PUV17" s="136"/>
      <c r="PUW17" s="136"/>
      <c r="PUX17" s="136"/>
      <c r="PUY17" s="136"/>
      <c r="PUZ17" s="136"/>
      <c r="PVA17" s="136"/>
      <c r="PVB17" s="136"/>
      <c r="PVC17" s="136"/>
      <c r="PVD17" s="136"/>
      <c r="PVE17" s="136"/>
      <c r="PVF17" s="136"/>
      <c r="PVG17" s="136"/>
      <c r="PVH17" s="136"/>
      <c r="PVI17" s="136"/>
      <c r="PVJ17" s="136"/>
      <c r="PVK17" s="136"/>
      <c r="PVL17" s="136"/>
      <c r="PVM17" s="136"/>
      <c r="PVN17" s="136"/>
      <c r="PVO17" s="136"/>
      <c r="PVP17" s="136"/>
      <c r="PVQ17" s="136"/>
      <c r="PVR17" s="136"/>
      <c r="PVS17" s="136"/>
      <c r="PVT17" s="136"/>
      <c r="PVU17" s="136"/>
      <c r="PVV17" s="136"/>
      <c r="PVW17" s="136"/>
      <c r="PVX17" s="136"/>
      <c r="PVY17" s="136"/>
      <c r="PVZ17" s="136"/>
      <c r="PWA17" s="136"/>
      <c r="PWB17" s="136"/>
      <c r="PWC17" s="136"/>
      <c r="PWD17" s="136"/>
      <c r="PWE17" s="136"/>
      <c r="PWF17" s="136"/>
      <c r="PWG17" s="136"/>
      <c r="PWH17" s="136"/>
      <c r="PWI17" s="136"/>
      <c r="PWJ17" s="136"/>
      <c r="PWK17" s="136"/>
      <c r="PWL17" s="136"/>
      <c r="PWM17" s="136"/>
      <c r="PWN17" s="136"/>
      <c r="PWO17" s="136"/>
      <c r="PWP17" s="136"/>
      <c r="PWQ17" s="136"/>
      <c r="PWR17" s="136"/>
      <c r="PWS17" s="136"/>
      <c r="PWT17" s="136"/>
      <c r="PWU17" s="136"/>
      <c r="PWV17" s="136"/>
      <c r="PWW17" s="136"/>
      <c r="PWX17" s="136"/>
      <c r="PWY17" s="136"/>
      <c r="PWZ17" s="136"/>
      <c r="PXA17" s="136"/>
      <c r="PXB17" s="136"/>
      <c r="PXC17" s="136"/>
      <c r="PXD17" s="136"/>
      <c r="PXE17" s="136"/>
      <c r="PXF17" s="136"/>
      <c r="PXG17" s="136"/>
      <c r="PXH17" s="136"/>
      <c r="PXI17" s="136"/>
      <c r="PXJ17" s="136"/>
      <c r="PXK17" s="136"/>
      <c r="PXL17" s="136"/>
      <c r="PXM17" s="136"/>
      <c r="PXN17" s="136"/>
      <c r="PXO17" s="136"/>
      <c r="PXP17" s="136"/>
      <c r="PXQ17" s="136"/>
      <c r="PXR17" s="136"/>
      <c r="PXS17" s="136"/>
      <c r="PXT17" s="136"/>
      <c r="PXU17" s="136"/>
      <c r="PXV17" s="136"/>
      <c r="PXW17" s="136"/>
      <c r="PXX17" s="136"/>
      <c r="PXY17" s="136"/>
      <c r="PXZ17" s="136"/>
      <c r="PYA17" s="136"/>
      <c r="PYB17" s="136"/>
      <c r="PYC17" s="136"/>
      <c r="PYD17" s="136"/>
      <c r="PYE17" s="136"/>
      <c r="PYF17" s="136"/>
      <c r="PYG17" s="136"/>
      <c r="PYH17" s="136"/>
      <c r="PYI17" s="136"/>
      <c r="PYJ17" s="136"/>
      <c r="PYK17" s="136"/>
      <c r="PYL17" s="136"/>
      <c r="PYM17" s="136"/>
      <c r="PYN17" s="136"/>
      <c r="PYO17" s="136"/>
      <c r="PYP17" s="136"/>
      <c r="PYQ17" s="136"/>
      <c r="PYR17" s="136"/>
      <c r="PYS17" s="136"/>
      <c r="PYT17" s="136"/>
      <c r="PYU17" s="136"/>
      <c r="PYV17" s="136"/>
      <c r="PYW17" s="136"/>
      <c r="PYX17" s="136"/>
      <c r="PYY17" s="136"/>
      <c r="PYZ17" s="136"/>
      <c r="PZA17" s="136"/>
      <c r="PZB17" s="136"/>
      <c r="PZC17" s="136"/>
      <c r="PZD17" s="136"/>
      <c r="PZE17" s="136"/>
      <c r="PZF17" s="136"/>
      <c r="PZG17" s="136"/>
      <c r="PZH17" s="136"/>
      <c r="PZI17" s="136"/>
      <c r="PZJ17" s="136"/>
      <c r="PZK17" s="136"/>
      <c r="PZL17" s="136"/>
      <c r="PZM17" s="136"/>
      <c r="PZN17" s="136"/>
      <c r="PZO17" s="136"/>
      <c r="PZP17" s="136"/>
      <c r="PZQ17" s="136"/>
      <c r="PZR17" s="136"/>
      <c r="PZS17" s="136"/>
      <c r="PZT17" s="136"/>
      <c r="PZU17" s="136"/>
      <c r="PZV17" s="136"/>
      <c r="PZW17" s="136"/>
      <c r="PZX17" s="136"/>
      <c r="PZY17" s="136"/>
      <c r="PZZ17" s="136"/>
      <c r="QAA17" s="136"/>
      <c r="QAB17" s="136"/>
      <c r="QAC17" s="136"/>
      <c r="QAD17" s="136"/>
      <c r="QAE17" s="136"/>
      <c r="QAF17" s="136"/>
      <c r="QAG17" s="136"/>
      <c r="QAH17" s="136"/>
      <c r="QAI17" s="136"/>
      <c r="QAJ17" s="136"/>
      <c r="QAK17" s="136"/>
      <c r="QAL17" s="136"/>
      <c r="QAM17" s="136"/>
      <c r="QAN17" s="136"/>
      <c r="QAO17" s="136"/>
      <c r="QAP17" s="136"/>
      <c r="QAQ17" s="136"/>
      <c r="QAR17" s="136"/>
      <c r="QAS17" s="136"/>
      <c r="QAT17" s="136"/>
      <c r="QAU17" s="136"/>
      <c r="QAV17" s="136"/>
      <c r="QAW17" s="136"/>
      <c r="QAX17" s="136"/>
      <c r="QAY17" s="136"/>
      <c r="QAZ17" s="136"/>
      <c r="QBA17" s="136"/>
      <c r="QBB17" s="136"/>
      <c r="QBC17" s="136"/>
      <c r="QBD17" s="136"/>
      <c r="QBE17" s="136"/>
      <c r="QBF17" s="136"/>
      <c r="QBG17" s="136"/>
      <c r="QBH17" s="136"/>
      <c r="QBI17" s="136"/>
      <c r="QBJ17" s="136"/>
      <c r="QBK17" s="136"/>
      <c r="QBL17" s="136"/>
      <c r="QBM17" s="136"/>
      <c r="QBN17" s="136"/>
      <c r="QBO17" s="136"/>
      <c r="QBP17" s="136"/>
      <c r="QBQ17" s="136"/>
      <c r="QBR17" s="136"/>
      <c r="QBS17" s="136"/>
      <c r="QBT17" s="136"/>
      <c r="QBU17" s="136"/>
      <c r="QBV17" s="136"/>
      <c r="QBW17" s="136"/>
      <c r="QBX17" s="136"/>
      <c r="QBY17" s="136"/>
      <c r="QBZ17" s="136"/>
      <c r="QCA17" s="136"/>
      <c r="QCB17" s="136"/>
      <c r="QCC17" s="136"/>
      <c r="QCD17" s="136"/>
      <c r="QCE17" s="136"/>
      <c r="QCF17" s="136"/>
      <c r="QCG17" s="136"/>
      <c r="QCH17" s="136"/>
      <c r="QCI17" s="136"/>
      <c r="QCJ17" s="136"/>
      <c r="QCK17" s="136"/>
      <c r="QCL17" s="136"/>
      <c r="QCM17" s="136"/>
      <c r="QCN17" s="136"/>
      <c r="QCO17" s="136"/>
      <c r="QCP17" s="136"/>
      <c r="QCQ17" s="136"/>
      <c r="QCR17" s="136"/>
      <c r="QCS17" s="136"/>
      <c r="QCT17" s="136"/>
      <c r="QCU17" s="136"/>
      <c r="QCV17" s="136"/>
      <c r="QCW17" s="136"/>
      <c r="QCX17" s="136"/>
      <c r="QCY17" s="136"/>
      <c r="QCZ17" s="136"/>
      <c r="QDA17" s="136"/>
      <c r="QDB17" s="136"/>
      <c r="QDC17" s="136"/>
      <c r="QDD17" s="136"/>
      <c r="QDE17" s="136"/>
      <c r="QDF17" s="136"/>
      <c r="QDG17" s="136"/>
      <c r="QDH17" s="136"/>
      <c r="QDI17" s="136"/>
      <c r="QDJ17" s="136"/>
      <c r="QDK17" s="136"/>
      <c r="QDL17" s="136"/>
      <c r="QDM17" s="136"/>
      <c r="QDN17" s="136"/>
      <c r="QDO17" s="136"/>
      <c r="QDP17" s="136"/>
      <c r="QDQ17" s="136"/>
      <c r="QDR17" s="136"/>
      <c r="QDS17" s="136"/>
      <c r="QDT17" s="136"/>
      <c r="QDU17" s="136"/>
      <c r="QDV17" s="136"/>
      <c r="QDW17" s="136"/>
      <c r="QDX17" s="136"/>
      <c r="QDY17" s="136"/>
      <c r="QDZ17" s="136"/>
      <c r="QEA17" s="136"/>
      <c r="QEB17" s="136"/>
      <c r="QEC17" s="136"/>
      <c r="QED17" s="136"/>
      <c r="QEE17" s="136"/>
      <c r="QEF17" s="136"/>
      <c r="QEG17" s="136"/>
      <c r="QEH17" s="136"/>
      <c r="QEI17" s="136"/>
      <c r="QEJ17" s="136"/>
      <c r="QEK17" s="136"/>
      <c r="QEL17" s="136"/>
      <c r="QEM17" s="136"/>
      <c r="QEN17" s="136"/>
      <c r="QEO17" s="136"/>
      <c r="QEP17" s="136"/>
      <c r="QEQ17" s="136"/>
      <c r="QER17" s="136"/>
      <c r="QES17" s="136"/>
      <c r="QET17" s="136"/>
      <c r="QEU17" s="136"/>
      <c r="QEV17" s="136"/>
      <c r="QEW17" s="136"/>
      <c r="QEX17" s="136"/>
      <c r="QEY17" s="136"/>
      <c r="QEZ17" s="136"/>
      <c r="QFA17" s="136"/>
      <c r="QFB17" s="136"/>
      <c r="QFC17" s="136"/>
      <c r="QFD17" s="136"/>
      <c r="QFE17" s="136"/>
      <c r="QFF17" s="136"/>
      <c r="QFG17" s="136"/>
      <c r="QFH17" s="136"/>
      <c r="QFI17" s="136"/>
      <c r="QFJ17" s="136"/>
      <c r="QFK17" s="136"/>
      <c r="QFL17" s="136"/>
      <c r="QFM17" s="136"/>
      <c r="QFN17" s="136"/>
      <c r="QFO17" s="136"/>
      <c r="QFP17" s="136"/>
      <c r="QFQ17" s="136"/>
      <c r="QFR17" s="136"/>
      <c r="QFS17" s="136"/>
      <c r="QFT17" s="136"/>
      <c r="QFU17" s="136"/>
      <c r="QFV17" s="136"/>
      <c r="QFW17" s="136"/>
      <c r="QFX17" s="136"/>
      <c r="QFY17" s="136"/>
      <c r="QFZ17" s="136"/>
      <c r="QGA17" s="136"/>
      <c r="QGB17" s="136"/>
      <c r="QGC17" s="136"/>
      <c r="QGD17" s="136"/>
      <c r="QGE17" s="136"/>
      <c r="QGF17" s="136"/>
      <c r="QGG17" s="136"/>
      <c r="QGH17" s="136"/>
      <c r="QGI17" s="136"/>
      <c r="QGJ17" s="136"/>
      <c r="QGK17" s="136"/>
      <c r="QGL17" s="136"/>
      <c r="QGM17" s="136"/>
      <c r="QGN17" s="136"/>
      <c r="QGO17" s="136"/>
      <c r="QGP17" s="136"/>
      <c r="QGQ17" s="136"/>
      <c r="QGR17" s="136"/>
      <c r="QGS17" s="136"/>
      <c r="QGT17" s="136"/>
      <c r="QGU17" s="136"/>
      <c r="QGV17" s="136"/>
      <c r="QGW17" s="136"/>
      <c r="QGX17" s="136"/>
      <c r="QGY17" s="136"/>
      <c r="QGZ17" s="136"/>
      <c r="QHA17" s="136"/>
      <c r="QHB17" s="136"/>
      <c r="QHC17" s="136"/>
      <c r="QHD17" s="136"/>
      <c r="QHE17" s="136"/>
      <c r="QHF17" s="136"/>
      <c r="QHG17" s="136"/>
      <c r="QHH17" s="136"/>
      <c r="QHI17" s="136"/>
      <c r="QHJ17" s="136"/>
      <c r="QHK17" s="136"/>
      <c r="QHL17" s="136"/>
      <c r="QHM17" s="136"/>
      <c r="QHN17" s="136"/>
      <c r="QHO17" s="136"/>
      <c r="QHP17" s="136"/>
      <c r="QHQ17" s="136"/>
      <c r="QHR17" s="136"/>
      <c r="QHS17" s="136"/>
      <c r="QHT17" s="136"/>
      <c r="QHU17" s="136"/>
      <c r="QHV17" s="136"/>
      <c r="QHW17" s="136"/>
      <c r="QHX17" s="136"/>
      <c r="QHY17" s="136"/>
      <c r="QHZ17" s="136"/>
      <c r="QIA17" s="136"/>
      <c r="QIB17" s="136"/>
      <c r="QIC17" s="136"/>
      <c r="QID17" s="136"/>
      <c r="QIE17" s="136"/>
      <c r="QIF17" s="136"/>
      <c r="QIG17" s="136"/>
      <c r="QIH17" s="136"/>
      <c r="QII17" s="136"/>
      <c r="QIJ17" s="136"/>
      <c r="QIK17" s="136"/>
      <c r="QIL17" s="136"/>
      <c r="QIM17" s="136"/>
      <c r="QIN17" s="136"/>
      <c r="QIO17" s="136"/>
      <c r="QIP17" s="136"/>
      <c r="QIQ17" s="136"/>
      <c r="QIR17" s="136"/>
      <c r="QIS17" s="136"/>
      <c r="QIT17" s="136"/>
      <c r="QIU17" s="136"/>
      <c r="QIV17" s="136"/>
      <c r="QIW17" s="136"/>
      <c r="QIX17" s="136"/>
      <c r="QIY17" s="136"/>
      <c r="QIZ17" s="136"/>
      <c r="QJA17" s="136"/>
      <c r="QJB17" s="136"/>
      <c r="QJC17" s="136"/>
      <c r="QJD17" s="136"/>
      <c r="QJE17" s="136"/>
      <c r="QJF17" s="136"/>
      <c r="QJG17" s="136"/>
      <c r="QJH17" s="136"/>
      <c r="QJI17" s="136"/>
      <c r="QJJ17" s="136"/>
      <c r="QJK17" s="136"/>
      <c r="QJL17" s="136"/>
      <c r="QJM17" s="136"/>
      <c r="QJN17" s="136"/>
      <c r="QJO17" s="136"/>
      <c r="QJP17" s="136"/>
      <c r="QJQ17" s="136"/>
      <c r="QJR17" s="136"/>
      <c r="QJS17" s="136"/>
      <c r="QJT17" s="136"/>
      <c r="QJU17" s="136"/>
      <c r="QJV17" s="136"/>
      <c r="QJW17" s="136"/>
      <c r="QJX17" s="136"/>
      <c r="QJY17" s="136"/>
      <c r="QJZ17" s="136"/>
      <c r="QKA17" s="136"/>
      <c r="QKB17" s="136"/>
      <c r="QKC17" s="136"/>
      <c r="QKD17" s="136"/>
      <c r="QKE17" s="136"/>
      <c r="QKF17" s="136"/>
      <c r="QKG17" s="136"/>
      <c r="QKH17" s="136"/>
      <c r="QKI17" s="136"/>
      <c r="QKJ17" s="136"/>
      <c r="QKK17" s="136"/>
      <c r="QKL17" s="136"/>
      <c r="QKM17" s="136"/>
      <c r="QKN17" s="136"/>
      <c r="QKO17" s="136"/>
      <c r="QKP17" s="136"/>
      <c r="QKQ17" s="136"/>
      <c r="QKR17" s="136"/>
      <c r="QKS17" s="136"/>
      <c r="QKT17" s="136"/>
      <c r="QKU17" s="136"/>
      <c r="QKV17" s="136"/>
      <c r="QKW17" s="136"/>
      <c r="QKX17" s="136"/>
      <c r="QKY17" s="136"/>
      <c r="QKZ17" s="136"/>
      <c r="QLA17" s="136"/>
      <c r="QLB17" s="136"/>
      <c r="QLC17" s="136"/>
      <c r="QLD17" s="136"/>
      <c r="QLE17" s="136"/>
      <c r="QLF17" s="136"/>
      <c r="QLG17" s="136"/>
      <c r="QLH17" s="136"/>
      <c r="QLI17" s="136"/>
      <c r="QLJ17" s="136"/>
      <c r="QLK17" s="136"/>
      <c r="QLL17" s="136"/>
      <c r="QLM17" s="136"/>
      <c r="QLN17" s="136"/>
      <c r="QLO17" s="136"/>
      <c r="QLP17" s="136"/>
      <c r="QLQ17" s="136"/>
      <c r="QLR17" s="136"/>
      <c r="QLS17" s="136"/>
      <c r="QLT17" s="136"/>
      <c r="QLU17" s="136"/>
      <c r="QLV17" s="136"/>
      <c r="QLW17" s="136"/>
      <c r="QLX17" s="136"/>
      <c r="QLY17" s="136"/>
      <c r="QLZ17" s="136"/>
      <c r="QMA17" s="136"/>
      <c r="QMB17" s="136"/>
      <c r="QMC17" s="136"/>
      <c r="QMD17" s="136"/>
      <c r="QME17" s="136"/>
      <c r="QMF17" s="136"/>
      <c r="QMG17" s="136"/>
      <c r="QMH17" s="136"/>
      <c r="QMI17" s="136"/>
      <c r="QMJ17" s="136"/>
      <c r="QMK17" s="136"/>
      <c r="QML17" s="136"/>
      <c r="QMM17" s="136"/>
      <c r="QMN17" s="136"/>
      <c r="QMO17" s="136"/>
      <c r="QMP17" s="136"/>
      <c r="QMQ17" s="136"/>
      <c r="QMR17" s="136"/>
      <c r="QMS17" s="136"/>
      <c r="QMT17" s="136"/>
      <c r="QMU17" s="136"/>
      <c r="QMV17" s="136"/>
      <c r="QMW17" s="136"/>
      <c r="QMX17" s="136"/>
      <c r="QMY17" s="136"/>
      <c r="QMZ17" s="136"/>
      <c r="QNA17" s="136"/>
      <c r="QNB17" s="136"/>
      <c r="QNC17" s="136"/>
      <c r="QND17" s="136"/>
      <c r="QNE17" s="136"/>
      <c r="QNF17" s="136"/>
      <c r="QNG17" s="136"/>
      <c r="QNH17" s="136"/>
      <c r="QNI17" s="136"/>
      <c r="QNJ17" s="136"/>
      <c r="QNK17" s="136"/>
      <c r="QNL17" s="136"/>
      <c r="QNM17" s="136"/>
      <c r="QNN17" s="136"/>
      <c r="QNO17" s="136"/>
      <c r="QNP17" s="136"/>
      <c r="QNQ17" s="136"/>
      <c r="QNR17" s="136"/>
      <c r="QNS17" s="136"/>
      <c r="QNT17" s="136"/>
      <c r="QNU17" s="136"/>
      <c r="QNV17" s="136"/>
      <c r="QNW17" s="136"/>
      <c r="QNX17" s="136"/>
      <c r="QNY17" s="136"/>
      <c r="QNZ17" s="136"/>
      <c r="QOA17" s="136"/>
      <c r="QOB17" s="136"/>
      <c r="QOC17" s="136"/>
      <c r="QOD17" s="136"/>
      <c r="QOE17" s="136"/>
      <c r="QOF17" s="136"/>
      <c r="QOG17" s="136"/>
      <c r="QOH17" s="136"/>
      <c r="QOI17" s="136"/>
      <c r="QOJ17" s="136"/>
      <c r="QOK17" s="136"/>
      <c r="QOL17" s="136"/>
      <c r="QOM17" s="136"/>
      <c r="QON17" s="136"/>
      <c r="QOO17" s="136"/>
      <c r="QOP17" s="136"/>
      <c r="QOQ17" s="136"/>
      <c r="QOR17" s="136"/>
      <c r="QOS17" s="136"/>
      <c r="QOT17" s="136"/>
      <c r="QOU17" s="136"/>
      <c r="QOV17" s="136"/>
      <c r="QOW17" s="136"/>
      <c r="QOX17" s="136"/>
      <c r="QOY17" s="136"/>
      <c r="QOZ17" s="136"/>
      <c r="QPA17" s="136"/>
      <c r="QPB17" s="136"/>
      <c r="QPC17" s="136"/>
      <c r="QPD17" s="136"/>
      <c r="QPE17" s="136"/>
      <c r="QPF17" s="136"/>
      <c r="QPG17" s="136"/>
      <c r="QPH17" s="136"/>
      <c r="QPI17" s="136"/>
      <c r="QPJ17" s="136"/>
      <c r="QPK17" s="136"/>
      <c r="QPL17" s="136"/>
      <c r="QPM17" s="136"/>
      <c r="QPN17" s="136"/>
      <c r="QPO17" s="136"/>
      <c r="QPP17" s="136"/>
      <c r="QPQ17" s="136"/>
      <c r="QPR17" s="136"/>
      <c r="QPS17" s="136"/>
      <c r="QPT17" s="136"/>
      <c r="QPU17" s="136"/>
      <c r="QPV17" s="136"/>
      <c r="QPW17" s="136"/>
      <c r="QPX17" s="136"/>
      <c r="QPY17" s="136"/>
      <c r="QPZ17" s="136"/>
      <c r="QQA17" s="136"/>
      <c r="QQB17" s="136"/>
      <c r="QQC17" s="136"/>
      <c r="QQD17" s="136"/>
      <c r="QQE17" s="136"/>
      <c r="QQF17" s="136"/>
      <c r="QQG17" s="136"/>
      <c r="QQH17" s="136"/>
      <c r="QQI17" s="136"/>
      <c r="QQJ17" s="136"/>
      <c r="QQK17" s="136"/>
      <c r="QQL17" s="136"/>
      <c r="QQM17" s="136"/>
      <c r="QQN17" s="136"/>
      <c r="QQO17" s="136"/>
      <c r="QQP17" s="136"/>
      <c r="QQQ17" s="136"/>
      <c r="QQR17" s="136"/>
      <c r="QQS17" s="136"/>
      <c r="QQT17" s="136"/>
      <c r="QQU17" s="136"/>
      <c r="QQV17" s="136"/>
      <c r="QQW17" s="136"/>
      <c r="QQX17" s="136"/>
      <c r="QQY17" s="136"/>
      <c r="QQZ17" s="136"/>
      <c r="QRA17" s="136"/>
      <c r="QRB17" s="136"/>
      <c r="QRC17" s="136"/>
      <c r="QRD17" s="136"/>
      <c r="QRE17" s="136"/>
      <c r="QRF17" s="136"/>
      <c r="QRG17" s="136"/>
      <c r="QRH17" s="136"/>
      <c r="QRI17" s="136"/>
      <c r="QRJ17" s="136"/>
      <c r="QRK17" s="136"/>
      <c r="QRL17" s="136"/>
      <c r="QRM17" s="136"/>
      <c r="QRN17" s="136"/>
      <c r="QRO17" s="136"/>
      <c r="QRP17" s="136"/>
      <c r="QRQ17" s="136"/>
      <c r="QRR17" s="136"/>
      <c r="QRS17" s="136"/>
      <c r="QRT17" s="136"/>
      <c r="QRU17" s="136"/>
      <c r="QRV17" s="136"/>
      <c r="QRW17" s="136"/>
      <c r="QRX17" s="136"/>
      <c r="QRY17" s="136"/>
      <c r="QRZ17" s="136"/>
      <c r="QSA17" s="136"/>
      <c r="QSB17" s="136"/>
      <c r="QSC17" s="136"/>
      <c r="QSD17" s="136"/>
      <c r="QSE17" s="136"/>
      <c r="QSF17" s="136"/>
      <c r="QSG17" s="136"/>
      <c r="QSH17" s="136"/>
      <c r="QSI17" s="136"/>
      <c r="QSJ17" s="136"/>
      <c r="QSK17" s="136"/>
      <c r="QSL17" s="136"/>
      <c r="QSM17" s="136"/>
      <c r="QSN17" s="136"/>
      <c r="QSO17" s="136"/>
      <c r="QSP17" s="136"/>
      <c r="QSQ17" s="136"/>
      <c r="QSR17" s="136"/>
      <c r="QSS17" s="136"/>
      <c r="QST17" s="136"/>
      <c r="QSU17" s="136"/>
      <c r="QSV17" s="136"/>
      <c r="QSW17" s="136"/>
      <c r="QSX17" s="136"/>
      <c r="QSY17" s="136"/>
      <c r="QSZ17" s="136"/>
      <c r="QTA17" s="136"/>
      <c r="QTB17" s="136"/>
      <c r="QTC17" s="136"/>
      <c r="QTD17" s="136"/>
      <c r="QTE17" s="136"/>
      <c r="QTF17" s="136"/>
      <c r="QTG17" s="136"/>
      <c r="QTH17" s="136"/>
      <c r="QTI17" s="136"/>
      <c r="QTJ17" s="136"/>
      <c r="QTK17" s="136"/>
      <c r="QTL17" s="136"/>
      <c r="QTM17" s="136"/>
      <c r="QTN17" s="136"/>
      <c r="QTO17" s="136"/>
      <c r="QTP17" s="136"/>
      <c r="QTQ17" s="136"/>
      <c r="QTR17" s="136"/>
      <c r="QTS17" s="136"/>
      <c r="QTT17" s="136"/>
      <c r="QTU17" s="136"/>
      <c r="QTV17" s="136"/>
      <c r="QTW17" s="136"/>
      <c r="QTX17" s="136"/>
      <c r="QTY17" s="136"/>
      <c r="QTZ17" s="136"/>
      <c r="QUA17" s="136"/>
      <c r="QUB17" s="136"/>
      <c r="QUC17" s="136"/>
      <c r="QUD17" s="136"/>
      <c r="QUE17" s="136"/>
      <c r="QUF17" s="136"/>
      <c r="QUG17" s="136"/>
      <c r="QUH17" s="136"/>
      <c r="QUI17" s="136"/>
      <c r="QUJ17" s="136"/>
      <c r="QUK17" s="136"/>
      <c r="QUL17" s="136"/>
      <c r="QUM17" s="136"/>
      <c r="QUN17" s="136"/>
      <c r="QUO17" s="136"/>
      <c r="QUP17" s="136"/>
      <c r="QUQ17" s="136"/>
      <c r="QUR17" s="136"/>
      <c r="QUS17" s="136"/>
      <c r="QUT17" s="136"/>
      <c r="QUU17" s="136"/>
      <c r="QUV17" s="136"/>
      <c r="QUW17" s="136"/>
      <c r="QUX17" s="136"/>
      <c r="QUY17" s="136"/>
      <c r="QUZ17" s="136"/>
      <c r="QVA17" s="136"/>
      <c r="QVB17" s="136"/>
      <c r="QVC17" s="136"/>
      <c r="QVD17" s="136"/>
      <c r="QVE17" s="136"/>
      <c r="QVF17" s="136"/>
      <c r="QVG17" s="136"/>
      <c r="QVH17" s="136"/>
      <c r="QVI17" s="136"/>
      <c r="QVJ17" s="136"/>
      <c r="QVK17" s="136"/>
      <c r="QVL17" s="136"/>
      <c r="QVM17" s="136"/>
      <c r="QVN17" s="136"/>
      <c r="QVO17" s="136"/>
      <c r="QVP17" s="136"/>
      <c r="QVQ17" s="136"/>
      <c r="QVR17" s="136"/>
      <c r="QVS17" s="136"/>
      <c r="QVT17" s="136"/>
      <c r="QVU17" s="136"/>
      <c r="QVV17" s="136"/>
      <c r="QVW17" s="136"/>
      <c r="QVX17" s="136"/>
      <c r="QVY17" s="136"/>
      <c r="QVZ17" s="136"/>
      <c r="QWA17" s="136"/>
      <c r="QWB17" s="136"/>
      <c r="QWC17" s="136"/>
      <c r="QWD17" s="136"/>
      <c r="QWE17" s="136"/>
      <c r="QWF17" s="136"/>
      <c r="QWG17" s="136"/>
      <c r="QWH17" s="136"/>
      <c r="QWI17" s="136"/>
      <c r="QWJ17" s="136"/>
      <c r="QWK17" s="136"/>
      <c r="QWL17" s="136"/>
      <c r="QWM17" s="136"/>
      <c r="QWN17" s="136"/>
      <c r="QWO17" s="136"/>
      <c r="QWP17" s="136"/>
      <c r="QWQ17" s="136"/>
      <c r="QWR17" s="136"/>
      <c r="QWS17" s="136"/>
      <c r="QWT17" s="136"/>
      <c r="QWU17" s="136"/>
      <c r="QWV17" s="136"/>
      <c r="QWW17" s="136"/>
      <c r="QWX17" s="136"/>
      <c r="QWY17" s="136"/>
      <c r="QWZ17" s="136"/>
      <c r="QXA17" s="136"/>
      <c r="QXB17" s="136"/>
      <c r="QXC17" s="136"/>
      <c r="QXD17" s="136"/>
      <c r="QXE17" s="136"/>
      <c r="QXF17" s="136"/>
      <c r="QXG17" s="136"/>
      <c r="QXH17" s="136"/>
      <c r="QXI17" s="136"/>
      <c r="QXJ17" s="136"/>
      <c r="QXK17" s="136"/>
      <c r="QXL17" s="136"/>
      <c r="QXM17" s="136"/>
      <c r="QXN17" s="136"/>
      <c r="QXO17" s="136"/>
      <c r="QXP17" s="136"/>
      <c r="QXQ17" s="136"/>
      <c r="QXR17" s="136"/>
      <c r="QXS17" s="136"/>
      <c r="QXT17" s="136"/>
      <c r="QXU17" s="136"/>
      <c r="QXV17" s="136"/>
      <c r="QXW17" s="136"/>
      <c r="QXX17" s="136"/>
      <c r="QXY17" s="136"/>
      <c r="QXZ17" s="136"/>
      <c r="QYA17" s="136"/>
      <c r="QYB17" s="136"/>
      <c r="QYC17" s="136"/>
      <c r="QYD17" s="136"/>
      <c r="QYE17" s="136"/>
      <c r="QYF17" s="136"/>
      <c r="QYG17" s="136"/>
      <c r="QYH17" s="136"/>
      <c r="QYI17" s="136"/>
      <c r="QYJ17" s="136"/>
      <c r="QYK17" s="136"/>
      <c r="QYL17" s="136"/>
      <c r="QYM17" s="136"/>
      <c r="QYN17" s="136"/>
      <c r="QYO17" s="136"/>
      <c r="QYP17" s="136"/>
      <c r="QYQ17" s="136"/>
      <c r="QYR17" s="136"/>
      <c r="QYS17" s="136"/>
      <c r="QYT17" s="136"/>
      <c r="QYU17" s="136"/>
      <c r="QYV17" s="136"/>
      <c r="QYW17" s="136"/>
      <c r="QYX17" s="136"/>
      <c r="QYY17" s="136"/>
      <c r="QYZ17" s="136"/>
      <c r="QZA17" s="136"/>
      <c r="QZB17" s="136"/>
      <c r="QZC17" s="136"/>
      <c r="QZD17" s="136"/>
      <c r="QZE17" s="136"/>
      <c r="QZF17" s="136"/>
      <c r="QZG17" s="136"/>
      <c r="QZH17" s="136"/>
      <c r="QZI17" s="136"/>
      <c r="QZJ17" s="136"/>
      <c r="QZK17" s="136"/>
      <c r="QZL17" s="136"/>
      <c r="QZM17" s="136"/>
      <c r="QZN17" s="136"/>
      <c r="QZO17" s="136"/>
      <c r="QZP17" s="136"/>
      <c r="QZQ17" s="136"/>
      <c r="QZR17" s="136"/>
      <c r="QZS17" s="136"/>
      <c r="QZT17" s="136"/>
      <c r="QZU17" s="136"/>
      <c r="QZV17" s="136"/>
      <c r="QZW17" s="136"/>
      <c r="QZX17" s="136"/>
      <c r="QZY17" s="136"/>
      <c r="QZZ17" s="136"/>
      <c r="RAA17" s="136"/>
      <c r="RAB17" s="136"/>
      <c r="RAC17" s="136"/>
      <c r="RAD17" s="136"/>
      <c r="RAE17" s="136"/>
      <c r="RAF17" s="136"/>
      <c r="RAG17" s="136"/>
      <c r="RAH17" s="136"/>
      <c r="RAI17" s="136"/>
      <c r="RAJ17" s="136"/>
      <c r="RAK17" s="136"/>
      <c r="RAL17" s="136"/>
      <c r="RAM17" s="136"/>
      <c r="RAN17" s="136"/>
      <c r="RAO17" s="136"/>
      <c r="RAP17" s="136"/>
      <c r="RAQ17" s="136"/>
      <c r="RAR17" s="136"/>
      <c r="RAS17" s="136"/>
      <c r="RAT17" s="136"/>
      <c r="RAU17" s="136"/>
      <c r="RAV17" s="136"/>
      <c r="RAW17" s="136"/>
      <c r="RAX17" s="136"/>
      <c r="RAY17" s="136"/>
      <c r="RAZ17" s="136"/>
      <c r="RBA17" s="136"/>
      <c r="RBB17" s="136"/>
      <c r="RBC17" s="136"/>
      <c r="RBD17" s="136"/>
      <c r="RBE17" s="136"/>
      <c r="RBF17" s="136"/>
      <c r="RBG17" s="136"/>
      <c r="RBH17" s="136"/>
      <c r="RBI17" s="136"/>
      <c r="RBJ17" s="136"/>
      <c r="RBK17" s="136"/>
      <c r="RBL17" s="136"/>
      <c r="RBM17" s="136"/>
      <c r="RBN17" s="136"/>
      <c r="RBO17" s="136"/>
      <c r="RBP17" s="136"/>
      <c r="RBQ17" s="136"/>
      <c r="RBR17" s="136"/>
      <c r="RBS17" s="136"/>
      <c r="RBT17" s="136"/>
      <c r="RBU17" s="136"/>
      <c r="RBV17" s="136"/>
      <c r="RBW17" s="136"/>
      <c r="RBX17" s="136"/>
      <c r="RBY17" s="136"/>
      <c r="RBZ17" s="136"/>
      <c r="RCA17" s="136"/>
      <c r="RCB17" s="136"/>
      <c r="RCC17" s="136"/>
      <c r="RCD17" s="136"/>
      <c r="RCE17" s="136"/>
      <c r="RCF17" s="136"/>
      <c r="RCG17" s="136"/>
      <c r="RCH17" s="136"/>
      <c r="RCI17" s="136"/>
      <c r="RCJ17" s="136"/>
      <c r="RCK17" s="136"/>
      <c r="RCL17" s="136"/>
      <c r="RCM17" s="136"/>
      <c r="RCN17" s="136"/>
      <c r="RCO17" s="136"/>
      <c r="RCP17" s="136"/>
      <c r="RCQ17" s="136"/>
      <c r="RCR17" s="136"/>
      <c r="RCS17" s="136"/>
      <c r="RCT17" s="136"/>
      <c r="RCU17" s="136"/>
      <c r="RCV17" s="136"/>
      <c r="RCW17" s="136"/>
      <c r="RCX17" s="136"/>
      <c r="RCY17" s="136"/>
      <c r="RCZ17" s="136"/>
      <c r="RDA17" s="136"/>
      <c r="RDB17" s="136"/>
      <c r="RDC17" s="136"/>
      <c r="RDD17" s="136"/>
      <c r="RDE17" s="136"/>
      <c r="RDF17" s="136"/>
      <c r="RDG17" s="136"/>
      <c r="RDH17" s="136"/>
      <c r="RDI17" s="136"/>
      <c r="RDJ17" s="136"/>
      <c r="RDK17" s="136"/>
      <c r="RDL17" s="136"/>
      <c r="RDM17" s="136"/>
      <c r="RDN17" s="136"/>
      <c r="RDO17" s="136"/>
      <c r="RDP17" s="136"/>
      <c r="RDQ17" s="136"/>
      <c r="RDR17" s="136"/>
      <c r="RDS17" s="136"/>
      <c r="RDT17" s="136"/>
      <c r="RDU17" s="136"/>
      <c r="RDV17" s="136"/>
      <c r="RDW17" s="136"/>
      <c r="RDX17" s="136"/>
      <c r="RDY17" s="136"/>
      <c r="RDZ17" s="136"/>
      <c r="REA17" s="136"/>
      <c r="REB17" s="136"/>
      <c r="REC17" s="136"/>
      <c r="RED17" s="136"/>
      <c r="REE17" s="136"/>
      <c r="REF17" s="136"/>
      <c r="REG17" s="136"/>
      <c r="REH17" s="136"/>
      <c r="REI17" s="136"/>
      <c r="REJ17" s="136"/>
      <c r="REK17" s="136"/>
      <c r="REL17" s="136"/>
      <c r="REM17" s="136"/>
      <c r="REN17" s="136"/>
      <c r="REO17" s="136"/>
      <c r="REP17" s="136"/>
      <c r="REQ17" s="136"/>
      <c r="RER17" s="136"/>
      <c r="RES17" s="136"/>
      <c r="RET17" s="136"/>
      <c r="REU17" s="136"/>
      <c r="REV17" s="136"/>
      <c r="REW17" s="136"/>
      <c r="REX17" s="136"/>
      <c r="REY17" s="136"/>
      <c r="REZ17" s="136"/>
      <c r="RFA17" s="136"/>
      <c r="RFB17" s="136"/>
      <c r="RFC17" s="136"/>
      <c r="RFD17" s="136"/>
      <c r="RFE17" s="136"/>
      <c r="RFF17" s="136"/>
      <c r="RFG17" s="136"/>
      <c r="RFH17" s="136"/>
      <c r="RFI17" s="136"/>
      <c r="RFJ17" s="136"/>
      <c r="RFK17" s="136"/>
      <c r="RFL17" s="136"/>
      <c r="RFM17" s="136"/>
      <c r="RFN17" s="136"/>
      <c r="RFO17" s="136"/>
      <c r="RFP17" s="136"/>
      <c r="RFQ17" s="136"/>
      <c r="RFR17" s="136"/>
      <c r="RFS17" s="136"/>
      <c r="RFT17" s="136"/>
      <c r="RFU17" s="136"/>
      <c r="RFV17" s="136"/>
      <c r="RFW17" s="136"/>
      <c r="RFX17" s="136"/>
      <c r="RFY17" s="136"/>
      <c r="RFZ17" s="136"/>
      <c r="RGA17" s="136"/>
      <c r="RGB17" s="136"/>
      <c r="RGC17" s="136"/>
      <c r="RGD17" s="136"/>
      <c r="RGE17" s="136"/>
      <c r="RGF17" s="136"/>
      <c r="RGG17" s="136"/>
      <c r="RGH17" s="136"/>
      <c r="RGI17" s="136"/>
      <c r="RGJ17" s="136"/>
      <c r="RGK17" s="136"/>
      <c r="RGL17" s="136"/>
      <c r="RGM17" s="136"/>
      <c r="RGN17" s="136"/>
      <c r="RGO17" s="136"/>
      <c r="RGP17" s="136"/>
      <c r="RGQ17" s="136"/>
      <c r="RGR17" s="136"/>
      <c r="RGS17" s="136"/>
      <c r="RGT17" s="136"/>
      <c r="RGU17" s="136"/>
      <c r="RGV17" s="136"/>
      <c r="RGW17" s="136"/>
      <c r="RGX17" s="136"/>
      <c r="RGY17" s="136"/>
      <c r="RGZ17" s="136"/>
      <c r="RHA17" s="136"/>
      <c r="RHB17" s="136"/>
      <c r="RHC17" s="136"/>
      <c r="RHD17" s="136"/>
      <c r="RHE17" s="136"/>
      <c r="RHF17" s="136"/>
      <c r="RHG17" s="136"/>
      <c r="RHH17" s="136"/>
      <c r="RHI17" s="136"/>
      <c r="RHJ17" s="136"/>
      <c r="RHK17" s="136"/>
      <c r="RHL17" s="136"/>
      <c r="RHM17" s="136"/>
      <c r="RHN17" s="136"/>
      <c r="RHO17" s="136"/>
      <c r="RHP17" s="136"/>
      <c r="RHQ17" s="136"/>
      <c r="RHR17" s="136"/>
      <c r="RHS17" s="136"/>
      <c r="RHT17" s="136"/>
      <c r="RHU17" s="136"/>
      <c r="RHV17" s="136"/>
      <c r="RHW17" s="136"/>
      <c r="RHX17" s="136"/>
      <c r="RHY17" s="136"/>
      <c r="RHZ17" s="136"/>
      <c r="RIA17" s="136"/>
      <c r="RIB17" s="136"/>
      <c r="RIC17" s="136"/>
      <c r="RID17" s="136"/>
      <c r="RIE17" s="136"/>
      <c r="RIF17" s="136"/>
      <c r="RIG17" s="136"/>
      <c r="RIH17" s="136"/>
      <c r="RII17" s="136"/>
      <c r="RIJ17" s="136"/>
      <c r="RIK17" s="136"/>
      <c r="RIL17" s="136"/>
      <c r="RIM17" s="136"/>
      <c r="RIN17" s="136"/>
      <c r="RIO17" s="136"/>
      <c r="RIP17" s="136"/>
      <c r="RIQ17" s="136"/>
      <c r="RIR17" s="136"/>
      <c r="RIS17" s="136"/>
      <c r="RIT17" s="136"/>
      <c r="RIU17" s="136"/>
      <c r="RIV17" s="136"/>
      <c r="RIW17" s="136"/>
      <c r="RIX17" s="136"/>
      <c r="RIY17" s="136"/>
      <c r="RIZ17" s="136"/>
      <c r="RJA17" s="136"/>
      <c r="RJB17" s="136"/>
      <c r="RJC17" s="136"/>
      <c r="RJD17" s="136"/>
      <c r="RJE17" s="136"/>
      <c r="RJF17" s="136"/>
      <c r="RJG17" s="136"/>
      <c r="RJH17" s="136"/>
      <c r="RJI17" s="136"/>
      <c r="RJJ17" s="136"/>
      <c r="RJK17" s="136"/>
      <c r="RJL17" s="136"/>
      <c r="RJM17" s="136"/>
      <c r="RJN17" s="136"/>
      <c r="RJO17" s="136"/>
      <c r="RJP17" s="136"/>
      <c r="RJQ17" s="136"/>
      <c r="RJR17" s="136"/>
      <c r="RJS17" s="136"/>
      <c r="RJT17" s="136"/>
      <c r="RJU17" s="136"/>
      <c r="RJV17" s="136"/>
      <c r="RJW17" s="136"/>
      <c r="RJX17" s="136"/>
      <c r="RJY17" s="136"/>
      <c r="RJZ17" s="136"/>
      <c r="RKA17" s="136"/>
      <c r="RKB17" s="136"/>
      <c r="RKC17" s="136"/>
      <c r="RKD17" s="136"/>
      <c r="RKE17" s="136"/>
      <c r="RKF17" s="136"/>
      <c r="RKG17" s="136"/>
      <c r="RKH17" s="136"/>
      <c r="RKI17" s="136"/>
      <c r="RKJ17" s="136"/>
      <c r="RKK17" s="136"/>
      <c r="RKL17" s="136"/>
      <c r="RKM17" s="136"/>
      <c r="RKN17" s="136"/>
      <c r="RKO17" s="136"/>
      <c r="RKP17" s="136"/>
      <c r="RKQ17" s="136"/>
      <c r="RKR17" s="136"/>
      <c r="RKS17" s="136"/>
      <c r="RKT17" s="136"/>
      <c r="RKU17" s="136"/>
      <c r="RKV17" s="136"/>
      <c r="RKW17" s="136"/>
      <c r="RKX17" s="136"/>
      <c r="RKY17" s="136"/>
      <c r="RKZ17" s="136"/>
      <c r="RLA17" s="136"/>
      <c r="RLB17" s="136"/>
      <c r="RLC17" s="136"/>
      <c r="RLD17" s="136"/>
      <c r="RLE17" s="136"/>
      <c r="RLF17" s="136"/>
      <c r="RLG17" s="136"/>
      <c r="RLH17" s="136"/>
      <c r="RLI17" s="136"/>
      <c r="RLJ17" s="136"/>
      <c r="RLK17" s="136"/>
      <c r="RLL17" s="136"/>
      <c r="RLM17" s="136"/>
      <c r="RLN17" s="136"/>
      <c r="RLO17" s="136"/>
      <c r="RLP17" s="136"/>
      <c r="RLQ17" s="136"/>
      <c r="RLR17" s="136"/>
      <c r="RLS17" s="136"/>
      <c r="RLT17" s="136"/>
      <c r="RLU17" s="136"/>
      <c r="RLV17" s="136"/>
      <c r="RLW17" s="136"/>
      <c r="RLX17" s="136"/>
      <c r="RLY17" s="136"/>
      <c r="RLZ17" s="136"/>
      <c r="RMA17" s="136"/>
      <c r="RMB17" s="136"/>
      <c r="RMC17" s="136"/>
      <c r="RMD17" s="136"/>
      <c r="RME17" s="136"/>
      <c r="RMF17" s="136"/>
      <c r="RMG17" s="136"/>
      <c r="RMH17" s="136"/>
      <c r="RMI17" s="136"/>
      <c r="RMJ17" s="136"/>
      <c r="RMK17" s="136"/>
      <c r="RML17" s="136"/>
      <c r="RMM17" s="136"/>
      <c r="RMN17" s="136"/>
      <c r="RMO17" s="136"/>
      <c r="RMP17" s="136"/>
      <c r="RMQ17" s="136"/>
      <c r="RMR17" s="136"/>
      <c r="RMS17" s="136"/>
      <c r="RMT17" s="136"/>
      <c r="RMU17" s="136"/>
      <c r="RMV17" s="136"/>
      <c r="RMW17" s="136"/>
      <c r="RMX17" s="136"/>
      <c r="RMY17" s="136"/>
      <c r="RMZ17" s="136"/>
      <c r="RNA17" s="136"/>
      <c r="RNB17" s="136"/>
      <c r="RNC17" s="136"/>
      <c r="RND17" s="136"/>
      <c r="RNE17" s="136"/>
      <c r="RNF17" s="136"/>
      <c r="RNG17" s="136"/>
      <c r="RNH17" s="136"/>
      <c r="RNI17" s="136"/>
      <c r="RNJ17" s="136"/>
      <c r="RNK17" s="136"/>
      <c r="RNL17" s="136"/>
      <c r="RNM17" s="136"/>
      <c r="RNN17" s="136"/>
      <c r="RNO17" s="136"/>
      <c r="RNP17" s="136"/>
      <c r="RNQ17" s="136"/>
      <c r="RNR17" s="136"/>
      <c r="RNS17" s="136"/>
      <c r="RNT17" s="136"/>
      <c r="RNU17" s="136"/>
      <c r="RNV17" s="136"/>
      <c r="RNW17" s="136"/>
      <c r="RNX17" s="136"/>
      <c r="RNY17" s="136"/>
      <c r="RNZ17" s="136"/>
      <c r="ROA17" s="136"/>
      <c r="ROB17" s="136"/>
      <c r="ROC17" s="136"/>
      <c r="ROD17" s="136"/>
      <c r="ROE17" s="136"/>
      <c r="ROF17" s="136"/>
      <c r="ROG17" s="136"/>
      <c r="ROH17" s="136"/>
      <c r="ROI17" s="136"/>
      <c r="ROJ17" s="136"/>
      <c r="ROK17" s="136"/>
      <c r="ROL17" s="136"/>
      <c r="ROM17" s="136"/>
      <c r="RON17" s="136"/>
      <c r="ROO17" s="136"/>
      <c r="ROP17" s="136"/>
      <c r="ROQ17" s="136"/>
      <c r="ROR17" s="136"/>
      <c r="ROS17" s="136"/>
      <c r="ROT17" s="136"/>
      <c r="ROU17" s="136"/>
      <c r="ROV17" s="136"/>
      <c r="ROW17" s="136"/>
      <c r="ROX17" s="136"/>
      <c r="ROY17" s="136"/>
      <c r="ROZ17" s="136"/>
      <c r="RPA17" s="136"/>
      <c r="RPB17" s="136"/>
      <c r="RPC17" s="136"/>
      <c r="RPD17" s="136"/>
      <c r="RPE17" s="136"/>
      <c r="RPF17" s="136"/>
      <c r="RPG17" s="136"/>
      <c r="RPH17" s="136"/>
      <c r="RPI17" s="136"/>
      <c r="RPJ17" s="136"/>
      <c r="RPK17" s="136"/>
      <c r="RPL17" s="136"/>
      <c r="RPM17" s="136"/>
      <c r="RPN17" s="136"/>
      <c r="RPO17" s="136"/>
      <c r="RPP17" s="136"/>
      <c r="RPQ17" s="136"/>
      <c r="RPR17" s="136"/>
      <c r="RPS17" s="136"/>
      <c r="RPT17" s="136"/>
      <c r="RPU17" s="136"/>
      <c r="RPV17" s="136"/>
      <c r="RPW17" s="136"/>
      <c r="RPX17" s="136"/>
      <c r="RPY17" s="136"/>
      <c r="RPZ17" s="136"/>
      <c r="RQA17" s="136"/>
      <c r="RQB17" s="136"/>
      <c r="RQC17" s="136"/>
      <c r="RQD17" s="136"/>
      <c r="RQE17" s="136"/>
      <c r="RQF17" s="136"/>
      <c r="RQG17" s="136"/>
      <c r="RQH17" s="136"/>
      <c r="RQI17" s="136"/>
      <c r="RQJ17" s="136"/>
      <c r="RQK17" s="136"/>
      <c r="RQL17" s="136"/>
      <c r="RQM17" s="136"/>
      <c r="RQN17" s="136"/>
      <c r="RQO17" s="136"/>
      <c r="RQP17" s="136"/>
      <c r="RQQ17" s="136"/>
      <c r="RQR17" s="136"/>
      <c r="RQS17" s="136"/>
      <c r="RQT17" s="136"/>
      <c r="RQU17" s="136"/>
      <c r="RQV17" s="136"/>
      <c r="RQW17" s="136"/>
      <c r="RQX17" s="136"/>
      <c r="RQY17" s="136"/>
      <c r="RQZ17" s="136"/>
      <c r="RRA17" s="136"/>
      <c r="RRB17" s="136"/>
      <c r="RRC17" s="136"/>
      <c r="RRD17" s="136"/>
      <c r="RRE17" s="136"/>
      <c r="RRF17" s="136"/>
      <c r="RRG17" s="136"/>
      <c r="RRH17" s="136"/>
      <c r="RRI17" s="136"/>
      <c r="RRJ17" s="136"/>
      <c r="RRK17" s="136"/>
      <c r="RRL17" s="136"/>
      <c r="RRM17" s="136"/>
      <c r="RRN17" s="136"/>
      <c r="RRO17" s="136"/>
      <c r="RRP17" s="136"/>
      <c r="RRQ17" s="136"/>
      <c r="RRR17" s="136"/>
      <c r="RRS17" s="136"/>
      <c r="RRT17" s="136"/>
      <c r="RRU17" s="136"/>
      <c r="RRV17" s="136"/>
      <c r="RRW17" s="136"/>
      <c r="RRX17" s="136"/>
      <c r="RRY17" s="136"/>
      <c r="RRZ17" s="136"/>
      <c r="RSA17" s="136"/>
      <c r="RSB17" s="136"/>
      <c r="RSC17" s="136"/>
      <c r="RSD17" s="136"/>
      <c r="RSE17" s="136"/>
      <c r="RSF17" s="136"/>
      <c r="RSG17" s="136"/>
      <c r="RSH17" s="136"/>
      <c r="RSI17" s="136"/>
      <c r="RSJ17" s="136"/>
      <c r="RSK17" s="136"/>
      <c r="RSL17" s="136"/>
      <c r="RSM17" s="136"/>
      <c r="RSN17" s="136"/>
      <c r="RSO17" s="136"/>
      <c r="RSP17" s="136"/>
      <c r="RSQ17" s="136"/>
      <c r="RSR17" s="136"/>
      <c r="RSS17" s="136"/>
      <c r="RST17" s="136"/>
      <c r="RSU17" s="136"/>
      <c r="RSV17" s="136"/>
      <c r="RSW17" s="136"/>
      <c r="RSX17" s="136"/>
      <c r="RSY17" s="136"/>
      <c r="RSZ17" s="136"/>
      <c r="RTA17" s="136"/>
      <c r="RTB17" s="136"/>
      <c r="RTC17" s="136"/>
      <c r="RTD17" s="136"/>
      <c r="RTE17" s="136"/>
      <c r="RTF17" s="136"/>
      <c r="RTG17" s="136"/>
      <c r="RTH17" s="136"/>
      <c r="RTI17" s="136"/>
      <c r="RTJ17" s="136"/>
      <c r="RTK17" s="136"/>
      <c r="RTL17" s="136"/>
      <c r="RTM17" s="136"/>
      <c r="RTN17" s="136"/>
      <c r="RTO17" s="136"/>
      <c r="RTP17" s="136"/>
      <c r="RTQ17" s="136"/>
      <c r="RTR17" s="136"/>
      <c r="RTS17" s="136"/>
      <c r="RTT17" s="136"/>
      <c r="RTU17" s="136"/>
      <c r="RTV17" s="136"/>
      <c r="RTW17" s="136"/>
      <c r="RTX17" s="136"/>
      <c r="RTY17" s="136"/>
      <c r="RTZ17" s="136"/>
      <c r="RUA17" s="136"/>
      <c r="RUB17" s="136"/>
      <c r="RUC17" s="136"/>
      <c r="RUD17" s="136"/>
      <c r="RUE17" s="136"/>
      <c r="RUF17" s="136"/>
      <c r="RUG17" s="136"/>
      <c r="RUH17" s="136"/>
      <c r="RUI17" s="136"/>
      <c r="RUJ17" s="136"/>
      <c r="RUK17" s="136"/>
      <c r="RUL17" s="136"/>
      <c r="RUM17" s="136"/>
      <c r="RUN17" s="136"/>
      <c r="RUO17" s="136"/>
      <c r="RUP17" s="136"/>
      <c r="RUQ17" s="136"/>
      <c r="RUR17" s="136"/>
      <c r="RUS17" s="136"/>
      <c r="RUT17" s="136"/>
      <c r="RUU17" s="136"/>
      <c r="RUV17" s="136"/>
      <c r="RUW17" s="136"/>
      <c r="RUX17" s="136"/>
      <c r="RUY17" s="136"/>
      <c r="RUZ17" s="136"/>
      <c r="RVA17" s="136"/>
      <c r="RVB17" s="136"/>
      <c r="RVC17" s="136"/>
      <c r="RVD17" s="136"/>
      <c r="RVE17" s="136"/>
      <c r="RVF17" s="136"/>
      <c r="RVG17" s="136"/>
      <c r="RVH17" s="136"/>
      <c r="RVI17" s="136"/>
      <c r="RVJ17" s="136"/>
      <c r="RVK17" s="136"/>
      <c r="RVL17" s="136"/>
      <c r="RVM17" s="136"/>
      <c r="RVN17" s="136"/>
      <c r="RVO17" s="136"/>
      <c r="RVP17" s="136"/>
      <c r="RVQ17" s="136"/>
      <c r="RVR17" s="136"/>
      <c r="RVS17" s="136"/>
      <c r="RVT17" s="136"/>
      <c r="RVU17" s="136"/>
      <c r="RVV17" s="136"/>
      <c r="RVW17" s="136"/>
      <c r="RVX17" s="136"/>
      <c r="RVY17" s="136"/>
      <c r="RVZ17" s="136"/>
      <c r="RWA17" s="136"/>
      <c r="RWB17" s="136"/>
      <c r="RWC17" s="136"/>
      <c r="RWD17" s="136"/>
      <c r="RWE17" s="136"/>
      <c r="RWF17" s="136"/>
      <c r="RWG17" s="136"/>
      <c r="RWH17" s="136"/>
      <c r="RWI17" s="136"/>
      <c r="RWJ17" s="136"/>
      <c r="RWK17" s="136"/>
      <c r="RWL17" s="136"/>
      <c r="RWM17" s="136"/>
      <c r="RWN17" s="136"/>
      <c r="RWO17" s="136"/>
      <c r="RWP17" s="136"/>
      <c r="RWQ17" s="136"/>
      <c r="RWR17" s="136"/>
      <c r="RWS17" s="136"/>
      <c r="RWT17" s="136"/>
      <c r="RWU17" s="136"/>
      <c r="RWV17" s="136"/>
      <c r="RWW17" s="136"/>
      <c r="RWX17" s="136"/>
      <c r="RWY17" s="136"/>
      <c r="RWZ17" s="136"/>
      <c r="RXA17" s="136"/>
      <c r="RXB17" s="136"/>
      <c r="RXC17" s="136"/>
      <c r="RXD17" s="136"/>
      <c r="RXE17" s="136"/>
      <c r="RXF17" s="136"/>
      <c r="RXG17" s="136"/>
      <c r="RXH17" s="136"/>
      <c r="RXI17" s="136"/>
      <c r="RXJ17" s="136"/>
      <c r="RXK17" s="136"/>
      <c r="RXL17" s="136"/>
      <c r="RXM17" s="136"/>
      <c r="RXN17" s="136"/>
      <c r="RXO17" s="136"/>
      <c r="RXP17" s="136"/>
      <c r="RXQ17" s="136"/>
      <c r="RXR17" s="136"/>
      <c r="RXS17" s="136"/>
      <c r="RXT17" s="136"/>
      <c r="RXU17" s="136"/>
      <c r="RXV17" s="136"/>
      <c r="RXW17" s="136"/>
      <c r="RXX17" s="136"/>
      <c r="RXY17" s="136"/>
      <c r="RXZ17" s="136"/>
      <c r="RYA17" s="136"/>
      <c r="RYB17" s="136"/>
      <c r="RYC17" s="136"/>
      <c r="RYD17" s="136"/>
      <c r="RYE17" s="136"/>
      <c r="RYF17" s="136"/>
      <c r="RYG17" s="136"/>
      <c r="RYH17" s="136"/>
      <c r="RYI17" s="136"/>
      <c r="RYJ17" s="136"/>
      <c r="RYK17" s="136"/>
      <c r="RYL17" s="136"/>
      <c r="RYM17" s="136"/>
      <c r="RYN17" s="136"/>
      <c r="RYO17" s="136"/>
      <c r="RYP17" s="136"/>
      <c r="RYQ17" s="136"/>
      <c r="RYR17" s="136"/>
      <c r="RYS17" s="136"/>
      <c r="RYT17" s="136"/>
      <c r="RYU17" s="136"/>
      <c r="RYV17" s="136"/>
      <c r="RYW17" s="136"/>
      <c r="RYX17" s="136"/>
      <c r="RYY17" s="136"/>
      <c r="RYZ17" s="136"/>
      <c r="RZA17" s="136"/>
      <c r="RZB17" s="136"/>
      <c r="RZC17" s="136"/>
      <c r="RZD17" s="136"/>
      <c r="RZE17" s="136"/>
      <c r="RZF17" s="136"/>
      <c r="RZG17" s="136"/>
      <c r="RZH17" s="136"/>
      <c r="RZI17" s="136"/>
      <c r="RZJ17" s="136"/>
      <c r="RZK17" s="136"/>
      <c r="RZL17" s="136"/>
      <c r="RZM17" s="136"/>
      <c r="RZN17" s="136"/>
      <c r="RZO17" s="136"/>
      <c r="RZP17" s="136"/>
      <c r="RZQ17" s="136"/>
      <c r="RZR17" s="136"/>
      <c r="RZS17" s="136"/>
      <c r="RZT17" s="136"/>
      <c r="RZU17" s="136"/>
      <c r="RZV17" s="136"/>
      <c r="RZW17" s="136"/>
      <c r="RZX17" s="136"/>
      <c r="RZY17" s="136"/>
      <c r="RZZ17" s="136"/>
      <c r="SAA17" s="136"/>
      <c r="SAB17" s="136"/>
      <c r="SAC17" s="136"/>
      <c r="SAD17" s="136"/>
      <c r="SAE17" s="136"/>
      <c r="SAF17" s="136"/>
      <c r="SAG17" s="136"/>
      <c r="SAH17" s="136"/>
      <c r="SAI17" s="136"/>
      <c r="SAJ17" s="136"/>
      <c r="SAK17" s="136"/>
      <c r="SAL17" s="136"/>
      <c r="SAM17" s="136"/>
      <c r="SAN17" s="136"/>
      <c r="SAO17" s="136"/>
      <c r="SAP17" s="136"/>
      <c r="SAQ17" s="136"/>
      <c r="SAR17" s="136"/>
      <c r="SAS17" s="136"/>
      <c r="SAT17" s="136"/>
      <c r="SAU17" s="136"/>
      <c r="SAV17" s="136"/>
      <c r="SAW17" s="136"/>
      <c r="SAX17" s="136"/>
      <c r="SAY17" s="136"/>
      <c r="SAZ17" s="136"/>
      <c r="SBA17" s="136"/>
      <c r="SBB17" s="136"/>
      <c r="SBC17" s="136"/>
      <c r="SBD17" s="136"/>
      <c r="SBE17" s="136"/>
      <c r="SBF17" s="136"/>
      <c r="SBG17" s="136"/>
      <c r="SBH17" s="136"/>
      <c r="SBI17" s="136"/>
      <c r="SBJ17" s="136"/>
      <c r="SBK17" s="136"/>
      <c r="SBL17" s="136"/>
      <c r="SBM17" s="136"/>
      <c r="SBN17" s="136"/>
      <c r="SBO17" s="136"/>
      <c r="SBP17" s="136"/>
      <c r="SBQ17" s="136"/>
      <c r="SBR17" s="136"/>
      <c r="SBS17" s="136"/>
      <c r="SBT17" s="136"/>
      <c r="SBU17" s="136"/>
      <c r="SBV17" s="136"/>
      <c r="SBW17" s="136"/>
      <c r="SBX17" s="136"/>
      <c r="SBY17" s="136"/>
      <c r="SBZ17" s="136"/>
      <c r="SCA17" s="136"/>
      <c r="SCB17" s="136"/>
      <c r="SCC17" s="136"/>
      <c r="SCD17" s="136"/>
      <c r="SCE17" s="136"/>
      <c r="SCF17" s="136"/>
      <c r="SCG17" s="136"/>
      <c r="SCH17" s="136"/>
      <c r="SCI17" s="136"/>
      <c r="SCJ17" s="136"/>
      <c r="SCK17" s="136"/>
      <c r="SCL17" s="136"/>
      <c r="SCM17" s="136"/>
      <c r="SCN17" s="136"/>
      <c r="SCO17" s="136"/>
      <c r="SCP17" s="136"/>
      <c r="SCQ17" s="136"/>
      <c r="SCR17" s="136"/>
      <c r="SCS17" s="136"/>
      <c r="SCT17" s="136"/>
      <c r="SCU17" s="136"/>
      <c r="SCV17" s="136"/>
      <c r="SCW17" s="136"/>
      <c r="SCX17" s="136"/>
      <c r="SCY17" s="136"/>
      <c r="SCZ17" s="136"/>
      <c r="SDA17" s="136"/>
      <c r="SDB17" s="136"/>
      <c r="SDC17" s="136"/>
      <c r="SDD17" s="136"/>
      <c r="SDE17" s="136"/>
      <c r="SDF17" s="136"/>
      <c r="SDG17" s="136"/>
      <c r="SDH17" s="136"/>
      <c r="SDI17" s="136"/>
      <c r="SDJ17" s="136"/>
      <c r="SDK17" s="136"/>
      <c r="SDL17" s="136"/>
      <c r="SDM17" s="136"/>
      <c r="SDN17" s="136"/>
      <c r="SDO17" s="136"/>
      <c r="SDP17" s="136"/>
      <c r="SDQ17" s="136"/>
      <c r="SDR17" s="136"/>
      <c r="SDS17" s="136"/>
      <c r="SDT17" s="136"/>
      <c r="SDU17" s="136"/>
      <c r="SDV17" s="136"/>
      <c r="SDW17" s="136"/>
      <c r="SDX17" s="136"/>
      <c r="SDY17" s="136"/>
      <c r="SDZ17" s="136"/>
      <c r="SEA17" s="136"/>
      <c r="SEB17" s="136"/>
      <c r="SEC17" s="136"/>
      <c r="SED17" s="136"/>
      <c r="SEE17" s="136"/>
      <c r="SEF17" s="136"/>
      <c r="SEG17" s="136"/>
      <c r="SEH17" s="136"/>
      <c r="SEI17" s="136"/>
      <c r="SEJ17" s="136"/>
      <c r="SEK17" s="136"/>
      <c r="SEL17" s="136"/>
      <c r="SEM17" s="136"/>
      <c r="SEN17" s="136"/>
      <c r="SEO17" s="136"/>
      <c r="SEP17" s="136"/>
      <c r="SEQ17" s="136"/>
      <c r="SER17" s="136"/>
      <c r="SES17" s="136"/>
      <c r="SET17" s="136"/>
      <c r="SEU17" s="136"/>
      <c r="SEV17" s="136"/>
      <c r="SEW17" s="136"/>
      <c r="SEX17" s="136"/>
      <c r="SEY17" s="136"/>
      <c r="SEZ17" s="136"/>
      <c r="SFA17" s="136"/>
      <c r="SFB17" s="136"/>
      <c r="SFC17" s="136"/>
      <c r="SFD17" s="136"/>
      <c r="SFE17" s="136"/>
      <c r="SFF17" s="136"/>
      <c r="SFG17" s="136"/>
      <c r="SFH17" s="136"/>
      <c r="SFI17" s="136"/>
      <c r="SFJ17" s="136"/>
      <c r="SFK17" s="136"/>
      <c r="SFL17" s="136"/>
      <c r="SFM17" s="136"/>
      <c r="SFN17" s="136"/>
      <c r="SFO17" s="136"/>
      <c r="SFP17" s="136"/>
      <c r="SFQ17" s="136"/>
      <c r="SFR17" s="136"/>
      <c r="SFS17" s="136"/>
      <c r="SFT17" s="136"/>
      <c r="SFU17" s="136"/>
      <c r="SFV17" s="136"/>
      <c r="SFW17" s="136"/>
      <c r="SFX17" s="136"/>
      <c r="SFY17" s="136"/>
      <c r="SFZ17" s="136"/>
      <c r="SGA17" s="136"/>
      <c r="SGB17" s="136"/>
      <c r="SGC17" s="136"/>
      <c r="SGD17" s="136"/>
      <c r="SGE17" s="136"/>
      <c r="SGF17" s="136"/>
      <c r="SGG17" s="136"/>
      <c r="SGH17" s="136"/>
      <c r="SGI17" s="136"/>
      <c r="SGJ17" s="136"/>
      <c r="SGK17" s="136"/>
      <c r="SGL17" s="136"/>
      <c r="SGM17" s="136"/>
      <c r="SGN17" s="136"/>
      <c r="SGO17" s="136"/>
      <c r="SGP17" s="136"/>
      <c r="SGQ17" s="136"/>
      <c r="SGR17" s="136"/>
      <c r="SGS17" s="136"/>
      <c r="SGT17" s="136"/>
      <c r="SGU17" s="136"/>
      <c r="SGV17" s="136"/>
      <c r="SGW17" s="136"/>
      <c r="SGX17" s="136"/>
      <c r="SGY17" s="136"/>
      <c r="SGZ17" s="136"/>
      <c r="SHA17" s="136"/>
      <c r="SHB17" s="136"/>
      <c r="SHC17" s="136"/>
      <c r="SHD17" s="136"/>
      <c r="SHE17" s="136"/>
      <c r="SHF17" s="136"/>
      <c r="SHG17" s="136"/>
      <c r="SHH17" s="136"/>
      <c r="SHI17" s="136"/>
      <c r="SHJ17" s="136"/>
      <c r="SHK17" s="136"/>
      <c r="SHL17" s="136"/>
      <c r="SHM17" s="136"/>
      <c r="SHN17" s="136"/>
      <c r="SHO17" s="136"/>
      <c r="SHP17" s="136"/>
      <c r="SHQ17" s="136"/>
      <c r="SHR17" s="136"/>
      <c r="SHS17" s="136"/>
      <c r="SHT17" s="136"/>
      <c r="SHU17" s="136"/>
      <c r="SHV17" s="136"/>
      <c r="SHW17" s="136"/>
      <c r="SHX17" s="136"/>
      <c r="SHY17" s="136"/>
      <c r="SHZ17" s="136"/>
      <c r="SIA17" s="136"/>
      <c r="SIB17" s="136"/>
      <c r="SIC17" s="136"/>
      <c r="SID17" s="136"/>
      <c r="SIE17" s="136"/>
      <c r="SIF17" s="136"/>
      <c r="SIG17" s="136"/>
      <c r="SIH17" s="136"/>
      <c r="SII17" s="136"/>
      <c r="SIJ17" s="136"/>
      <c r="SIK17" s="136"/>
      <c r="SIL17" s="136"/>
      <c r="SIM17" s="136"/>
      <c r="SIN17" s="136"/>
      <c r="SIO17" s="136"/>
      <c r="SIP17" s="136"/>
      <c r="SIQ17" s="136"/>
      <c r="SIR17" s="136"/>
      <c r="SIS17" s="136"/>
      <c r="SIT17" s="136"/>
      <c r="SIU17" s="136"/>
      <c r="SIV17" s="136"/>
      <c r="SIW17" s="136"/>
      <c r="SIX17" s="136"/>
      <c r="SIY17" s="136"/>
      <c r="SIZ17" s="136"/>
      <c r="SJA17" s="136"/>
      <c r="SJB17" s="136"/>
      <c r="SJC17" s="136"/>
      <c r="SJD17" s="136"/>
      <c r="SJE17" s="136"/>
      <c r="SJF17" s="136"/>
      <c r="SJG17" s="136"/>
      <c r="SJH17" s="136"/>
      <c r="SJI17" s="136"/>
      <c r="SJJ17" s="136"/>
      <c r="SJK17" s="136"/>
      <c r="SJL17" s="136"/>
      <c r="SJM17" s="136"/>
      <c r="SJN17" s="136"/>
      <c r="SJO17" s="136"/>
      <c r="SJP17" s="136"/>
      <c r="SJQ17" s="136"/>
      <c r="SJR17" s="136"/>
      <c r="SJS17" s="136"/>
      <c r="SJT17" s="136"/>
      <c r="SJU17" s="136"/>
      <c r="SJV17" s="136"/>
      <c r="SJW17" s="136"/>
      <c r="SJX17" s="136"/>
      <c r="SJY17" s="136"/>
      <c r="SJZ17" s="136"/>
      <c r="SKA17" s="136"/>
      <c r="SKB17" s="136"/>
      <c r="SKC17" s="136"/>
      <c r="SKD17" s="136"/>
      <c r="SKE17" s="136"/>
      <c r="SKF17" s="136"/>
      <c r="SKG17" s="136"/>
      <c r="SKH17" s="136"/>
      <c r="SKI17" s="136"/>
      <c r="SKJ17" s="136"/>
      <c r="SKK17" s="136"/>
      <c r="SKL17" s="136"/>
      <c r="SKM17" s="136"/>
      <c r="SKN17" s="136"/>
      <c r="SKO17" s="136"/>
      <c r="SKP17" s="136"/>
      <c r="SKQ17" s="136"/>
      <c r="SKR17" s="136"/>
      <c r="SKS17" s="136"/>
      <c r="SKT17" s="136"/>
      <c r="SKU17" s="136"/>
      <c r="SKV17" s="136"/>
      <c r="SKW17" s="136"/>
      <c r="SKX17" s="136"/>
      <c r="SKY17" s="136"/>
      <c r="SKZ17" s="136"/>
      <c r="SLA17" s="136"/>
      <c r="SLB17" s="136"/>
      <c r="SLC17" s="136"/>
      <c r="SLD17" s="136"/>
      <c r="SLE17" s="136"/>
      <c r="SLF17" s="136"/>
      <c r="SLG17" s="136"/>
      <c r="SLH17" s="136"/>
      <c r="SLI17" s="136"/>
      <c r="SLJ17" s="136"/>
      <c r="SLK17" s="136"/>
      <c r="SLL17" s="136"/>
      <c r="SLM17" s="136"/>
      <c r="SLN17" s="136"/>
      <c r="SLO17" s="136"/>
      <c r="SLP17" s="136"/>
      <c r="SLQ17" s="136"/>
      <c r="SLR17" s="136"/>
      <c r="SLS17" s="136"/>
      <c r="SLT17" s="136"/>
      <c r="SLU17" s="136"/>
      <c r="SLV17" s="136"/>
      <c r="SLW17" s="136"/>
      <c r="SLX17" s="136"/>
      <c r="SLY17" s="136"/>
      <c r="SLZ17" s="136"/>
      <c r="SMA17" s="136"/>
      <c r="SMB17" s="136"/>
      <c r="SMC17" s="136"/>
      <c r="SMD17" s="136"/>
      <c r="SME17" s="136"/>
      <c r="SMF17" s="136"/>
      <c r="SMG17" s="136"/>
      <c r="SMH17" s="136"/>
      <c r="SMI17" s="136"/>
      <c r="SMJ17" s="136"/>
      <c r="SMK17" s="136"/>
      <c r="SML17" s="136"/>
      <c r="SMM17" s="136"/>
      <c r="SMN17" s="136"/>
      <c r="SMO17" s="136"/>
      <c r="SMP17" s="136"/>
      <c r="SMQ17" s="136"/>
      <c r="SMR17" s="136"/>
      <c r="SMS17" s="136"/>
      <c r="SMT17" s="136"/>
      <c r="SMU17" s="136"/>
      <c r="SMV17" s="136"/>
      <c r="SMW17" s="136"/>
      <c r="SMX17" s="136"/>
      <c r="SMY17" s="136"/>
      <c r="SMZ17" s="136"/>
      <c r="SNA17" s="136"/>
      <c r="SNB17" s="136"/>
      <c r="SNC17" s="136"/>
      <c r="SND17" s="136"/>
      <c r="SNE17" s="136"/>
      <c r="SNF17" s="136"/>
      <c r="SNG17" s="136"/>
      <c r="SNH17" s="136"/>
      <c r="SNI17" s="136"/>
      <c r="SNJ17" s="136"/>
      <c r="SNK17" s="136"/>
      <c r="SNL17" s="136"/>
      <c r="SNM17" s="136"/>
      <c r="SNN17" s="136"/>
      <c r="SNO17" s="136"/>
      <c r="SNP17" s="136"/>
      <c r="SNQ17" s="136"/>
      <c r="SNR17" s="136"/>
      <c r="SNS17" s="136"/>
      <c r="SNT17" s="136"/>
      <c r="SNU17" s="136"/>
      <c r="SNV17" s="136"/>
      <c r="SNW17" s="136"/>
      <c r="SNX17" s="136"/>
      <c r="SNY17" s="136"/>
      <c r="SNZ17" s="136"/>
      <c r="SOA17" s="136"/>
      <c r="SOB17" s="136"/>
      <c r="SOC17" s="136"/>
      <c r="SOD17" s="136"/>
      <c r="SOE17" s="136"/>
      <c r="SOF17" s="136"/>
      <c r="SOG17" s="136"/>
      <c r="SOH17" s="136"/>
      <c r="SOI17" s="136"/>
      <c r="SOJ17" s="136"/>
      <c r="SOK17" s="136"/>
      <c r="SOL17" s="136"/>
      <c r="SOM17" s="136"/>
      <c r="SON17" s="136"/>
      <c r="SOO17" s="136"/>
      <c r="SOP17" s="136"/>
      <c r="SOQ17" s="136"/>
      <c r="SOR17" s="136"/>
      <c r="SOS17" s="136"/>
      <c r="SOT17" s="136"/>
      <c r="SOU17" s="136"/>
      <c r="SOV17" s="136"/>
      <c r="SOW17" s="136"/>
      <c r="SOX17" s="136"/>
      <c r="SOY17" s="136"/>
      <c r="SOZ17" s="136"/>
      <c r="SPA17" s="136"/>
      <c r="SPB17" s="136"/>
      <c r="SPC17" s="136"/>
      <c r="SPD17" s="136"/>
      <c r="SPE17" s="136"/>
      <c r="SPF17" s="136"/>
      <c r="SPG17" s="136"/>
      <c r="SPH17" s="136"/>
      <c r="SPI17" s="136"/>
      <c r="SPJ17" s="136"/>
      <c r="SPK17" s="136"/>
      <c r="SPL17" s="136"/>
      <c r="SPM17" s="136"/>
      <c r="SPN17" s="136"/>
      <c r="SPO17" s="136"/>
      <c r="SPP17" s="136"/>
      <c r="SPQ17" s="136"/>
      <c r="SPR17" s="136"/>
      <c r="SPS17" s="136"/>
      <c r="SPT17" s="136"/>
      <c r="SPU17" s="136"/>
      <c r="SPV17" s="136"/>
      <c r="SPW17" s="136"/>
      <c r="SPX17" s="136"/>
      <c r="SPY17" s="136"/>
      <c r="SPZ17" s="136"/>
      <c r="SQA17" s="136"/>
      <c r="SQB17" s="136"/>
      <c r="SQC17" s="136"/>
      <c r="SQD17" s="136"/>
      <c r="SQE17" s="136"/>
      <c r="SQF17" s="136"/>
      <c r="SQG17" s="136"/>
      <c r="SQH17" s="136"/>
      <c r="SQI17" s="136"/>
      <c r="SQJ17" s="136"/>
      <c r="SQK17" s="136"/>
      <c r="SQL17" s="136"/>
      <c r="SQM17" s="136"/>
      <c r="SQN17" s="136"/>
      <c r="SQO17" s="136"/>
      <c r="SQP17" s="136"/>
      <c r="SQQ17" s="136"/>
      <c r="SQR17" s="136"/>
      <c r="SQS17" s="136"/>
      <c r="SQT17" s="136"/>
      <c r="SQU17" s="136"/>
      <c r="SQV17" s="136"/>
      <c r="SQW17" s="136"/>
      <c r="SQX17" s="136"/>
      <c r="SQY17" s="136"/>
      <c r="SQZ17" s="136"/>
      <c r="SRA17" s="136"/>
      <c r="SRB17" s="136"/>
      <c r="SRC17" s="136"/>
      <c r="SRD17" s="136"/>
      <c r="SRE17" s="136"/>
      <c r="SRF17" s="136"/>
      <c r="SRG17" s="136"/>
      <c r="SRH17" s="136"/>
      <c r="SRI17" s="136"/>
      <c r="SRJ17" s="136"/>
      <c r="SRK17" s="136"/>
      <c r="SRL17" s="136"/>
      <c r="SRM17" s="136"/>
      <c r="SRN17" s="136"/>
      <c r="SRO17" s="136"/>
      <c r="SRP17" s="136"/>
      <c r="SRQ17" s="136"/>
      <c r="SRR17" s="136"/>
      <c r="SRS17" s="136"/>
      <c r="SRT17" s="136"/>
      <c r="SRU17" s="136"/>
      <c r="SRV17" s="136"/>
      <c r="SRW17" s="136"/>
      <c r="SRX17" s="136"/>
      <c r="SRY17" s="136"/>
      <c r="SRZ17" s="136"/>
      <c r="SSA17" s="136"/>
      <c r="SSB17" s="136"/>
      <c r="SSC17" s="136"/>
      <c r="SSD17" s="136"/>
      <c r="SSE17" s="136"/>
      <c r="SSF17" s="136"/>
      <c r="SSG17" s="136"/>
      <c r="SSH17" s="136"/>
      <c r="SSI17" s="136"/>
      <c r="SSJ17" s="136"/>
      <c r="SSK17" s="136"/>
      <c r="SSL17" s="136"/>
      <c r="SSM17" s="136"/>
      <c r="SSN17" s="136"/>
      <c r="SSO17" s="136"/>
      <c r="SSP17" s="136"/>
      <c r="SSQ17" s="136"/>
      <c r="SSR17" s="136"/>
      <c r="SSS17" s="136"/>
      <c r="SST17" s="136"/>
      <c r="SSU17" s="136"/>
      <c r="SSV17" s="136"/>
      <c r="SSW17" s="136"/>
      <c r="SSX17" s="136"/>
      <c r="SSY17" s="136"/>
      <c r="SSZ17" s="136"/>
      <c r="STA17" s="136"/>
      <c r="STB17" s="136"/>
      <c r="STC17" s="136"/>
      <c r="STD17" s="136"/>
      <c r="STE17" s="136"/>
      <c r="STF17" s="136"/>
      <c r="STG17" s="136"/>
      <c r="STH17" s="136"/>
      <c r="STI17" s="136"/>
      <c r="STJ17" s="136"/>
      <c r="STK17" s="136"/>
      <c r="STL17" s="136"/>
      <c r="STM17" s="136"/>
      <c r="STN17" s="136"/>
      <c r="STO17" s="136"/>
      <c r="STP17" s="136"/>
      <c r="STQ17" s="136"/>
      <c r="STR17" s="136"/>
      <c r="STS17" s="136"/>
      <c r="STT17" s="136"/>
      <c r="STU17" s="136"/>
      <c r="STV17" s="136"/>
      <c r="STW17" s="136"/>
      <c r="STX17" s="136"/>
      <c r="STY17" s="136"/>
      <c r="STZ17" s="136"/>
      <c r="SUA17" s="136"/>
      <c r="SUB17" s="136"/>
      <c r="SUC17" s="136"/>
      <c r="SUD17" s="136"/>
      <c r="SUE17" s="136"/>
      <c r="SUF17" s="136"/>
      <c r="SUG17" s="136"/>
      <c r="SUH17" s="136"/>
      <c r="SUI17" s="136"/>
      <c r="SUJ17" s="136"/>
      <c r="SUK17" s="136"/>
      <c r="SUL17" s="136"/>
      <c r="SUM17" s="136"/>
      <c r="SUN17" s="136"/>
      <c r="SUO17" s="136"/>
      <c r="SUP17" s="136"/>
      <c r="SUQ17" s="136"/>
      <c r="SUR17" s="136"/>
      <c r="SUS17" s="136"/>
      <c r="SUT17" s="136"/>
      <c r="SUU17" s="136"/>
      <c r="SUV17" s="136"/>
      <c r="SUW17" s="136"/>
      <c r="SUX17" s="136"/>
      <c r="SUY17" s="136"/>
      <c r="SUZ17" s="136"/>
      <c r="SVA17" s="136"/>
      <c r="SVB17" s="136"/>
      <c r="SVC17" s="136"/>
      <c r="SVD17" s="136"/>
      <c r="SVE17" s="136"/>
      <c r="SVF17" s="136"/>
      <c r="SVG17" s="136"/>
      <c r="SVH17" s="136"/>
      <c r="SVI17" s="136"/>
      <c r="SVJ17" s="136"/>
      <c r="SVK17" s="136"/>
      <c r="SVL17" s="136"/>
      <c r="SVM17" s="136"/>
      <c r="SVN17" s="136"/>
      <c r="SVO17" s="136"/>
      <c r="SVP17" s="136"/>
      <c r="SVQ17" s="136"/>
      <c r="SVR17" s="136"/>
      <c r="SVS17" s="136"/>
      <c r="SVT17" s="136"/>
      <c r="SVU17" s="136"/>
      <c r="SVV17" s="136"/>
      <c r="SVW17" s="136"/>
      <c r="SVX17" s="136"/>
      <c r="SVY17" s="136"/>
      <c r="SVZ17" s="136"/>
      <c r="SWA17" s="136"/>
      <c r="SWB17" s="136"/>
      <c r="SWC17" s="136"/>
      <c r="SWD17" s="136"/>
      <c r="SWE17" s="136"/>
      <c r="SWF17" s="136"/>
      <c r="SWG17" s="136"/>
      <c r="SWH17" s="136"/>
      <c r="SWI17" s="136"/>
      <c r="SWJ17" s="136"/>
      <c r="SWK17" s="136"/>
      <c r="SWL17" s="136"/>
      <c r="SWM17" s="136"/>
      <c r="SWN17" s="136"/>
      <c r="SWO17" s="136"/>
      <c r="SWP17" s="136"/>
      <c r="SWQ17" s="136"/>
      <c r="SWR17" s="136"/>
      <c r="SWS17" s="136"/>
      <c r="SWT17" s="136"/>
      <c r="SWU17" s="136"/>
      <c r="SWV17" s="136"/>
      <c r="SWW17" s="136"/>
      <c r="SWX17" s="136"/>
      <c r="SWY17" s="136"/>
      <c r="SWZ17" s="136"/>
      <c r="SXA17" s="136"/>
      <c r="SXB17" s="136"/>
      <c r="SXC17" s="136"/>
      <c r="SXD17" s="136"/>
      <c r="SXE17" s="136"/>
      <c r="SXF17" s="136"/>
      <c r="SXG17" s="136"/>
      <c r="SXH17" s="136"/>
      <c r="SXI17" s="136"/>
      <c r="SXJ17" s="136"/>
      <c r="SXK17" s="136"/>
      <c r="SXL17" s="136"/>
      <c r="SXM17" s="136"/>
      <c r="SXN17" s="136"/>
      <c r="SXO17" s="136"/>
      <c r="SXP17" s="136"/>
      <c r="SXQ17" s="136"/>
      <c r="SXR17" s="136"/>
      <c r="SXS17" s="136"/>
      <c r="SXT17" s="136"/>
      <c r="SXU17" s="136"/>
      <c r="SXV17" s="136"/>
      <c r="SXW17" s="136"/>
      <c r="SXX17" s="136"/>
      <c r="SXY17" s="136"/>
      <c r="SXZ17" s="136"/>
      <c r="SYA17" s="136"/>
      <c r="SYB17" s="136"/>
      <c r="SYC17" s="136"/>
      <c r="SYD17" s="136"/>
      <c r="SYE17" s="136"/>
      <c r="SYF17" s="136"/>
      <c r="SYG17" s="136"/>
      <c r="SYH17" s="136"/>
      <c r="SYI17" s="136"/>
      <c r="SYJ17" s="136"/>
      <c r="SYK17" s="136"/>
      <c r="SYL17" s="136"/>
      <c r="SYM17" s="136"/>
      <c r="SYN17" s="136"/>
      <c r="SYO17" s="136"/>
      <c r="SYP17" s="136"/>
      <c r="SYQ17" s="136"/>
      <c r="SYR17" s="136"/>
      <c r="SYS17" s="136"/>
      <c r="SYT17" s="136"/>
      <c r="SYU17" s="136"/>
      <c r="SYV17" s="136"/>
      <c r="SYW17" s="136"/>
      <c r="SYX17" s="136"/>
      <c r="SYY17" s="136"/>
      <c r="SYZ17" s="136"/>
      <c r="SZA17" s="136"/>
      <c r="SZB17" s="136"/>
      <c r="SZC17" s="136"/>
      <c r="SZD17" s="136"/>
      <c r="SZE17" s="136"/>
      <c r="SZF17" s="136"/>
      <c r="SZG17" s="136"/>
      <c r="SZH17" s="136"/>
      <c r="SZI17" s="136"/>
      <c r="SZJ17" s="136"/>
      <c r="SZK17" s="136"/>
      <c r="SZL17" s="136"/>
      <c r="SZM17" s="136"/>
      <c r="SZN17" s="136"/>
      <c r="SZO17" s="136"/>
      <c r="SZP17" s="136"/>
      <c r="SZQ17" s="136"/>
      <c r="SZR17" s="136"/>
      <c r="SZS17" s="136"/>
      <c r="SZT17" s="136"/>
      <c r="SZU17" s="136"/>
      <c r="SZV17" s="136"/>
      <c r="SZW17" s="136"/>
      <c r="SZX17" s="136"/>
      <c r="SZY17" s="136"/>
      <c r="SZZ17" s="136"/>
      <c r="TAA17" s="136"/>
      <c r="TAB17" s="136"/>
      <c r="TAC17" s="136"/>
      <c r="TAD17" s="136"/>
      <c r="TAE17" s="136"/>
      <c r="TAF17" s="136"/>
      <c r="TAG17" s="136"/>
      <c r="TAH17" s="136"/>
      <c r="TAI17" s="136"/>
      <c r="TAJ17" s="136"/>
      <c r="TAK17" s="136"/>
      <c r="TAL17" s="136"/>
      <c r="TAM17" s="136"/>
      <c r="TAN17" s="136"/>
      <c r="TAO17" s="136"/>
      <c r="TAP17" s="136"/>
      <c r="TAQ17" s="136"/>
      <c r="TAR17" s="136"/>
      <c r="TAS17" s="136"/>
      <c r="TAT17" s="136"/>
      <c r="TAU17" s="136"/>
      <c r="TAV17" s="136"/>
      <c r="TAW17" s="136"/>
      <c r="TAX17" s="136"/>
      <c r="TAY17" s="136"/>
      <c r="TAZ17" s="136"/>
      <c r="TBA17" s="136"/>
      <c r="TBB17" s="136"/>
      <c r="TBC17" s="136"/>
      <c r="TBD17" s="136"/>
      <c r="TBE17" s="136"/>
      <c r="TBF17" s="136"/>
      <c r="TBG17" s="136"/>
      <c r="TBH17" s="136"/>
      <c r="TBI17" s="136"/>
      <c r="TBJ17" s="136"/>
      <c r="TBK17" s="136"/>
      <c r="TBL17" s="136"/>
      <c r="TBM17" s="136"/>
      <c r="TBN17" s="136"/>
      <c r="TBO17" s="136"/>
      <c r="TBP17" s="136"/>
      <c r="TBQ17" s="136"/>
      <c r="TBR17" s="136"/>
      <c r="TBS17" s="136"/>
      <c r="TBT17" s="136"/>
      <c r="TBU17" s="136"/>
      <c r="TBV17" s="136"/>
      <c r="TBW17" s="136"/>
      <c r="TBX17" s="136"/>
      <c r="TBY17" s="136"/>
      <c r="TBZ17" s="136"/>
      <c r="TCA17" s="136"/>
      <c r="TCB17" s="136"/>
      <c r="TCC17" s="136"/>
      <c r="TCD17" s="136"/>
      <c r="TCE17" s="136"/>
      <c r="TCF17" s="136"/>
      <c r="TCG17" s="136"/>
      <c r="TCH17" s="136"/>
      <c r="TCI17" s="136"/>
      <c r="TCJ17" s="136"/>
      <c r="TCK17" s="136"/>
      <c r="TCL17" s="136"/>
      <c r="TCM17" s="136"/>
      <c r="TCN17" s="136"/>
      <c r="TCO17" s="136"/>
      <c r="TCP17" s="136"/>
      <c r="TCQ17" s="136"/>
      <c r="TCR17" s="136"/>
      <c r="TCS17" s="136"/>
      <c r="TCT17" s="136"/>
      <c r="TCU17" s="136"/>
      <c r="TCV17" s="136"/>
      <c r="TCW17" s="136"/>
      <c r="TCX17" s="136"/>
      <c r="TCY17" s="136"/>
      <c r="TCZ17" s="136"/>
      <c r="TDA17" s="136"/>
      <c r="TDB17" s="136"/>
      <c r="TDC17" s="136"/>
      <c r="TDD17" s="136"/>
      <c r="TDE17" s="136"/>
      <c r="TDF17" s="136"/>
      <c r="TDG17" s="136"/>
      <c r="TDH17" s="136"/>
      <c r="TDI17" s="136"/>
      <c r="TDJ17" s="136"/>
      <c r="TDK17" s="136"/>
      <c r="TDL17" s="136"/>
      <c r="TDM17" s="136"/>
      <c r="TDN17" s="136"/>
      <c r="TDO17" s="136"/>
      <c r="TDP17" s="136"/>
      <c r="TDQ17" s="136"/>
      <c r="TDR17" s="136"/>
      <c r="TDS17" s="136"/>
      <c r="TDT17" s="136"/>
      <c r="TDU17" s="136"/>
      <c r="TDV17" s="136"/>
      <c r="TDW17" s="136"/>
      <c r="TDX17" s="136"/>
      <c r="TDY17" s="136"/>
      <c r="TDZ17" s="136"/>
      <c r="TEA17" s="136"/>
      <c r="TEB17" s="136"/>
      <c r="TEC17" s="136"/>
      <c r="TED17" s="136"/>
      <c r="TEE17" s="136"/>
      <c r="TEF17" s="136"/>
      <c r="TEG17" s="136"/>
      <c r="TEH17" s="136"/>
      <c r="TEI17" s="136"/>
      <c r="TEJ17" s="136"/>
      <c r="TEK17" s="136"/>
      <c r="TEL17" s="136"/>
      <c r="TEM17" s="136"/>
      <c r="TEN17" s="136"/>
      <c r="TEO17" s="136"/>
      <c r="TEP17" s="136"/>
      <c r="TEQ17" s="136"/>
      <c r="TER17" s="136"/>
      <c r="TES17" s="136"/>
      <c r="TET17" s="136"/>
      <c r="TEU17" s="136"/>
      <c r="TEV17" s="136"/>
      <c r="TEW17" s="136"/>
      <c r="TEX17" s="136"/>
      <c r="TEY17" s="136"/>
      <c r="TEZ17" s="136"/>
      <c r="TFA17" s="136"/>
      <c r="TFB17" s="136"/>
      <c r="TFC17" s="136"/>
      <c r="TFD17" s="136"/>
      <c r="TFE17" s="136"/>
      <c r="TFF17" s="136"/>
      <c r="TFG17" s="136"/>
      <c r="TFH17" s="136"/>
      <c r="TFI17" s="136"/>
      <c r="TFJ17" s="136"/>
      <c r="TFK17" s="136"/>
      <c r="TFL17" s="136"/>
      <c r="TFM17" s="136"/>
      <c r="TFN17" s="136"/>
      <c r="TFO17" s="136"/>
      <c r="TFP17" s="136"/>
      <c r="TFQ17" s="136"/>
      <c r="TFR17" s="136"/>
      <c r="TFS17" s="136"/>
      <c r="TFT17" s="136"/>
      <c r="TFU17" s="136"/>
      <c r="TFV17" s="136"/>
      <c r="TFW17" s="136"/>
      <c r="TFX17" s="136"/>
      <c r="TFY17" s="136"/>
      <c r="TFZ17" s="136"/>
      <c r="TGA17" s="136"/>
      <c r="TGB17" s="136"/>
      <c r="TGC17" s="136"/>
      <c r="TGD17" s="136"/>
      <c r="TGE17" s="136"/>
      <c r="TGF17" s="136"/>
      <c r="TGG17" s="136"/>
      <c r="TGH17" s="136"/>
      <c r="TGI17" s="136"/>
      <c r="TGJ17" s="136"/>
      <c r="TGK17" s="136"/>
      <c r="TGL17" s="136"/>
      <c r="TGM17" s="136"/>
      <c r="TGN17" s="136"/>
      <c r="TGO17" s="136"/>
      <c r="TGP17" s="136"/>
      <c r="TGQ17" s="136"/>
      <c r="TGR17" s="136"/>
      <c r="TGS17" s="136"/>
      <c r="TGT17" s="136"/>
      <c r="TGU17" s="136"/>
      <c r="TGV17" s="136"/>
      <c r="TGW17" s="136"/>
      <c r="TGX17" s="136"/>
      <c r="TGY17" s="136"/>
      <c r="TGZ17" s="136"/>
      <c r="THA17" s="136"/>
      <c r="THB17" s="136"/>
      <c r="THC17" s="136"/>
      <c r="THD17" s="136"/>
      <c r="THE17" s="136"/>
      <c r="THF17" s="136"/>
      <c r="THG17" s="136"/>
      <c r="THH17" s="136"/>
      <c r="THI17" s="136"/>
      <c r="THJ17" s="136"/>
      <c r="THK17" s="136"/>
      <c r="THL17" s="136"/>
      <c r="THM17" s="136"/>
      <c r="THN17" s="136"/>
      <c r="THO17" s="136"/>
      <c r="THP17" s="136"/>
      <c r="THQ17" s="136"/>
      <c r="THR17" s="136"/>
      <c r="THS17" s="136"/>
      <c r="THT17" s="136"/>
      <c r="THU17" s="136"/>
      <c r="THV17" s="136"/>
      <c r="THW17" s="136"/>
      <c r="THX17" s="136"/>
      <c r="THY17" s="136"/>
      <c r="THZ17" s="136"/>
      <c r="TIA17" s="136"/>
      <c r="TIB17" s="136"/>
      <c r="TIC17" s="136"/>
      <c r="TID17" s="136"/>
      <c r="TIE17" s="136"/>
      <c r="TIF17" s="136"/>
      <c r="TIG17" s="136"/>
      <c r="TIH17" s="136"/>
      <c r="TII17" s="136"/>
      <c r="TIJ17" s="136"/>
      <c r="TIK17" s="136"/>
      <c r="TIL17" s="136"/>
      <c r="TIM17" s="136"/>
      <c r="TIN17" s="136"/>
      <c r="TIO17" s="136"/>
      <c r="TIP17" s="136"/>
      <c r="TIQ17" s="136"/>
      <c r="TIR17" s="136"/>
      <c r="TIS17" s="136"/>
      <c r="TIT17" s="136"/>
      <c r="TIU17" s="136"/>
      <c r="TIV17" s="136"/>
      <c r="TIW17" s="136"/>
      <c r="TIX17" s="136"/>
      <c r="TIY17" s="136"/>
      <c r="TIZ17" s="136"/>
      <c r="TJA17" s="136"/>
      <c r="TJB17" s="136"/>
      <c r="TJC17" s="136"/>
      <c r="TJD17" s="136"/>
      <c r="TJE17" s="136"/>
      <c r="TJF17" s="136"/>
      <c r="TJG17" s="136"/>
      <c r="TJH17" s="136"/>
      <c r="TJI17" s="136"/>
      <c r="TJJ17" s="136"/>
      <c r="TJK17" s="136"/>
      <c r="TJL17" s="136"/>
      <c r="TJM17" s="136"/>
      <c r="TJN17" s="136"/>
      <c r="TJO17" s="136"/>
      <c r="TJP17" s="136"/>
      <c r="TJQ17" s="136"/>
      <c r="TJR17" s="136"/>
      <c r="TJS17" s="136"/>
      <c r="TJT17" s="136"/>
      <c r="TJU17" s="136"/>
      <c r="TJV17" s="136"/>
      <c r="TJW17" s="136"/>
      <c r="TJX17" s="136"/>
      <c r="TJY17" s="136"/>
      <c r="TJZ17" s="136"/>
      <c r="TKA17" s="136"/>
      <c r="TKB17" s="136"/>
      <c r="TKC17" s="136"/>
      <c r="TKD17" s="136"/>
      <c r="TKE17" s="136"/>
      <c r="TKF17" s="136"/>
      <c r="TKG17" s="136"/>
      <c r="TKH17" s="136"/>
      <c r="TKI17" s="136"/>
      <c r="TKJ17" s="136"/>
      <c r="TKK17" s="136"/>
      <c r="TKL17" s="136"/>
      <c r="TKM17" s="136"/>
      <c r="TKN17" s="136"/>
      <c r="TKO17" s="136"/>
      <c r="TKP17" s="136"/>
      <c r="TKQ17" s="136"/>
      <c r="TKR17" s="136"/>
      <c r="TKS17" s="136"/>
      <c r="TKT17" s="136"/>
      <c r="TKU17" s="136"/>
      <c r="TKV17" s="136"/>
      <c r="TKW17" s="136"/>
      <c r="TKX17" s="136"/>
      <c r="TKY17" s="136"/>
      <c r="TKZ17" s="136"/>
      <c r="TLA17" s="136"/>
      <c r="TLB17" s="136"/>
      <c r="TLC17" s="136"/>
      <c r="TLD17" s="136"/>
      <c r="TLE17" s="136"/>
      <c r="TLF17" s="136"/>
      <c r="TLG17" s="136"/>
      <c r="TLH17" s="136"/>
      <c r="TLI17" s="136"/>
      <c r="TLJ17" s="136"/>
      <c r="TLK17" s="136"/>
      <c r="TLL17" s="136"/>
      <c r="TLM17" s="136"/>
      <c r="TLN17" s="136"/>
      <c r="TLO17" s="136"/>
      <c r="TLP17" s="136"/>
      <c r="TLQ17" s="136"/>
      <c r="TLR17" s="136"/>
      <c r="TLS17" s="136"/>
      <c r="TLT17" s="136"/>
      <c r="TLU17" s="136"/>
      <c r="TLV17" s="136"/>
      <c r="TLW17" s="136"/>
      <c r="TLX17" s="136"/>
      <c r="TLY17" s="136"/>
      <c r="TLZ17" s="136"/>
      <c r="TMA17" s="136"/>
      <c r="TMB17" s="136"/>
      <c r="TMC17" s="136"/>
      <c r="TMD17" s="136"/>
      <c r="TME17" s="136"/>
      <c r="TMF17" s="136"/>
      <c r="TMG17" s="136"/>
      <c r="TMH17" s="136"/>
      <c r="TMI17" s="136"/>
      <c r="TMJ17" s="136"/>
      <c r="TMK17" s="136"/>
      <c r="TML17" s="136"/>
      <c r="TMM17" s="136"/>
      <c r="TMN17" s="136"/>
      <c r="TMO17" s="136"/>
      <c r="TMP17" s="136"/>
      <c r="TMQ17" s="136"/>
      <c r="TMR17" s="136"/>
      <c r="TMS17" s="136"/>
      <c r="TMT17" s="136"/>
      <c r="TMU17" s="136"/>
      <c r="TMV17" s="136"/>
      <c r="TMW17" s="136"/>
      <c r="TMX17" s="136"/>
      <c r="TMY17" s="136"/>
      <c r="TMZ17" s="136"/>
      <c r="TNA17" s="136"/>
      <c r="TNB17" s="136"/>
      <c r="TNC17" s="136"/>
      <c r="TND17" s="136"/>
      <c r="TNE17" s="136"/>
      <c r="TNF17" s="136"/>
      <c r="TNG17" s="136"/>
      <c r="TNH17" s="136"/>
      <c r="TNI17" s="136"/>
      <c r="TNJ17" s="136"/>
      <c r="TNK17" s="136"/>
      <c r="TNL17" s="136"/>
      <c r="TNM17" s="136"/>
      <c r="TNN17" s="136"/>
      <c r="TNO17" s="136"/>
      <c r="TNP17" s="136"/>
      <c r="TNQ17" s="136"/>
      <c r="TNR17" s="136"/>
      <c r="TNS17" s="136"/>
      <c r="TNT17" s="136"/>
      <c r="TNU17" s="136"/>
      <c r="TNV17" s="136"/>
      <c r="TNW17" s="136"/>
      <c r="TNX17" s="136"/>
      <c r="TNY17" s="136"/>
      <c r="TNZ17" s="136"/>
      <c r="TOA17" s="136"/>
      <c r="TOB17" s="136"/>
      <c r="TOC17" s="136"/>
      <c r="TOD17" s="136"/>
      <c r="TOE17" s="136"/>
      <c r="TOF17" s="136"/>
      <c r="TOG17" s="136"/>
      <c r="TOH17" s="136"/>
      <c r="TOI17" s="136"/>
      <c r="TOJ17" s="136"/>
      <c r="TOK17" s="136"/>
      <c r="TOL17" s="136"/>
      <c r="TOM17" s="136"/>
      <c r="TON17" s="136"/>
      <c r="TOO17" s="136"/>
      <c r="TOP17" s="136"/>
      <c r="TOQ17" s="136"/>
      <c r="TOR17" s="136"/>
      <c r="TOS17" s="136"/>
      <c r="TOT17" s="136"/>
      <c r="TOU17" s="136"/>
      <c r="TOV17" s="136"/>
      <c r="TOW17" s="136"/>
      <c r="TOX17" s="136"/>
      <c r="TOY17" s="136"/>
      <c r="TOZ17" s="136"/>
      <c r="TPA17" s="136"/>
      <c r="TPB17" s="136"/>
      <c r="TPC17" s="136"/>
      <c r="TPD17" s="136"/>
      <c r="TPE17" s="136"/>
      <c r="TPF17" s="136"/>
      <c r="TPG17" s="136"/>
      <c r="TPH17" s="136"/>
      <c r="TPI17" s="136"/>
      <c r="TPJ17" s="136"/>
      <c r="TPK17" s="136"/>
      <c r="TPL17" s="136"/>
      <c r="TPM17" s="136"/>
      <c r="TPN17" s="136"/>
      <c r="TPO17" s="136"/>
      <c r="TPP17" s="136"/>
      <c r="TPQ17" s="136"/>
      <c r="TPR17" s="136"/>
      <c r="TPS17" s="136"/>
      <c r="TPT17" s="136"/>
      <c r="TPU17" s="136"/>
      <c r="TPV17" s="136"/>
      <c r="TPW17" s="136"/>
      <c r="TPX17" s="136"/>
      <c r="TPY17" s="136"/>
      <c r="TPZ17" s="136"/>
      <c r="TQA17" s="136"/>
      <c r="TQB17" s="136"/>
      <c r="TQC17" s="136"/>
      <c r="TQD17" s="136"/>
      <c r="TQE17" s="136"/>
      <c r="TQF17" s="136"/>
      <c r="TQG17" s="136"/>
      <c r="TQH17" s="136"/>
      <c r="TQI17" s="136"/>
      <c r="TQJ17" s="136"/>
      <c r="TQK17" s="136"/>
      <c r="TQL17" s="136"/>
      <c r="TQM17" s="136"/>
      <c r="TQN17" s="136"/>
      <c r="TQO17" s="136"/>
      <c r="TQP17" s="136"/>
      <c r="TQQ17" s="136"/>
      <c r="TQR17" s="136"/>
      <c r="TQS17" s="136"/>
      <c r="TQT17" s="136"/>
      <c r="TQU17" s="136"/>
      <c r="TQV17" s="136"/>
      <c r="TQW17" s="136"/>
      <c r="TQX17" s="136"/>
      <c r="TQY17" s="136"/>
      <c r="TQZ17" s="136"/>
      <c r="TRA17" s="136"/>
      <c r="TRB17" s="136"/>
      <c r="TRC17" s="136"/>
      <c r="TRD17" s="136"/>
      <c r="TRE17" s="136"/>
      <c r="TRF17" s="136"/>
      <c r="TRG17" s="136"/>
      <c r="TRH17" s="136"/>
      <c r="TRI17" s="136"/>
      <c r="TRJ17" s="136"/>
      <c r="TRK17" s="136"/>
      <c r="TRL17" s="136"/>
      <c r="TRM17" s="136"/>
      <c r="TRN17" s="136"/>
      <c r="TRO17" s="136"/>
      <c r="TRP17" s="136"/>
      <c r="TRQ17" s="136"/>
      <c r="TRR17" s="136"/>
      <c r="TRS17" s="136"/>
      <c r="TRT17" s="136"/>
      <c r="TRU17" s="136"/>
      <c r="TRV17" s="136"/>
      <c r="TRW17" s="136"/>
      <c r="TRX17" s="136"/>
      <c r="TRY17" s="136"/>
      <c r="TRZ17" s="136"/>
      <c r="TSA17" s="136"/>
      <c r="TSB17" s="136"/>
      <c r="TSC17" s="136"/>
      <c r="TSD17" s="136"/>
      <c r="TSE17" s="136"/>
      <c r="TSF17" s="136"/>
      <c r="TSG17" s="136"/>
      <c r="TSH17" s="136"/>
      <c r="TSI17" s="136"/>
      <c r="TSJ17" s="136"/>
      <c r="TSK17" s="136"/>
      <c r="TSL17" s="136"/>
      <c r="TSM17" s="136"/>
      <c r="TSN17" s="136"/>
      <c r="TSO17" s="136"/>
      <c r="TSP17" s="136"/>
      <c r="TSQ17" s="136"/>
      <c r="TSR17" s="136"/>
      <c r="TSS17" s="136"/>
      <c r="TST17" s="136"/>
      <c r="TSU17" s="136"/>
      <c r="TSV17" s="136"/>
      <c r="TSW17" s="136"/>
      <c r="TSX17" s="136"/>
      <c r="TSY17" s="136"/>
      <c r="TSZ17" s="136"/>
      <c r="TTA17" s="136"/>
      <c r="TTB17" s="136"/>
      <c r="TTC17" s="136"/>
      <c r="TTD17" s="136"/>
      <c r="TTE17" s="136"/>
      <c r="TTF17" s="136"/>
      <c r="TTG17" s="136"/>
      <c r="TTH17" s="136"/>
      <c r="TTI17" s="136"/>
      <c r="TTJ17" s="136"/>
      <c r="TTK17" s="136"/>
      <c r="TTL17" s="136"/>
      <c r="TTM17" s="136"/>
      <c r="TTN17" s="136"/>
      <c r="TTO17" s="136"/>
      <c r="TTP17" s="136"/>
      <c r="TTQ17" s="136"/>
      <c r="TTR17" s="136"/>
      <c r="TTS17" s="136"/>
      <c r="TTT17" s="136"/>
      <c r="TTU17" s="136"/>
      <c r="TTV17" s="136"/>
      <c r="TTW17" s="136"/>
      <c r="TTX17" s="136"/>
      <c r="TTY17" s="136"/>
      <c r="TTZ17" s="136"/>
      <c r="TUA17" s="136"/>
      <c r="TUB17" s="136"/>
      <c r="TUC17" s="136"/>
      <c r="TUD17" s="136"/>
      <c r="TUE17" s="136"/>
      <c r="TUF17" s="136"/>
      <c r="TUG17" s="136"/>
      <c r="TUH17" s="136"/>
      <c r="TUI17" s="136"/>
      <c r="TUJ17" s="136"/>
      <c r="TUK17" s="136"/>
      <c r="TUL17" s="136"/>
      <c r="TUM17" s="136"/>
      <c r="TUN17" s="136"/>
      <c r="TUO17" s="136"/>
      <c r="TUP17" s="136"/>
      <c r="TUQ17" s="136"/>
      <c r="TUR17" s="136"/>
      <c r="TUS17" s="136"/>
      <c r="TUT17" s="136"/>
      <c r="TUU17" s="136"/>
      <c r="TUV17" s="136"/>
      <c r="TUW17" s="136"/>
      <c r="TUX17" s="136"/>
      <c r="TUY17" s="136"/>
      <c r="TUZ17" s="136"/>
      <c r="TVA17" s="136"/>
      <c r="TVB17" s="136"/>
      <c r="TVC17" s="136"/>
      <c r="TVD17" s="136"/>
      <c r="TVE17" s="136"/>
      <c r="TVF17" s="136"/>
      <c r="TVG17" s="136"/>
      <c r="TVH17" s="136"/>
      <c r="TVI17" s="136"/>
      <c r="TVJ17" s="136"/>
      <c r="TVK17" s="136"/>
      <c r="TVL17" s="136"/>
      <c r="TVM17" s="136"/>
      <c r="TVN17" s="136"/>
      <c r="TVO17" s="136"/>
      <c r="TVP17" s="136"/>
      <c r="TVQ17" s="136"/>
      <c r="TVR17" s="136"/>
      <c r="TVS17" s="136"/>
      <c r="TVT17" s="136"/>
      <c r="TVU17" s="136"/>
      <c r="TVV17" s="136"/>
      <c r="TVW17" s="136"/>
      <c r="TVX17" s="136"/>
      <c r="TVY17" s="136"/>
      <c r="TVZ17" s="136"/>
      <c r="TWA17" s="136"/>
      <c r="TWB17" s="136"/>
      <c r="TWC17" s="136"/>
      <c r="TWD17" s="136"/>
      <c r="TWE17" s="136"/>
      <c r="TWF17" s="136"/>
      <c r="TWG17" s="136"/>
      <c r="TWH17" s="136"/>
      <c r="TWI17" s="136"/>
      <c r="TWJ17" s="136"/>
      <c r="TWK17" s="136"/>
      <c r="TWL17" s="136"/>
      <c r="TWM17" s="136"/>
      <c r="TWN17" s="136"/>
      <c r="TWO17" s="136"/>
      <c r="TWP17" s="136"/>
      <c r="TWQ17" s="136"/>
      <c r="TWR17" s="136"/>
      <c r="TWS17" s="136"/>
      <c r="TWT17" s="136"/>
      <c r="TWU17" s="136"/>
      <c r="TWV17" s="136"/>
      <c r="TWW17" s="136"/>
      <c r="TWX17" s="136"/>
      <c r="TWY17" s="136"/>
      <c r="TWZ17" s="136"/>
      <c r="TXA17" s="136"/>
      <c r="TXB17" s="136"/>
      <c r="TXC17" s="136"/>
      <c r="TXD17" s="136"/>
      <c r="TXE17" s="136"/>
      <c r="TXF17" s="136"/>
      <c r="TXG17" s="136"/>
      <c r="TXH17" s="136"/>
      <c r="TXI17" s="136"/>
      <c r="TXJ17" s="136"/>
      <c r="TXK17" s="136"/>
      <c r="TXL17" s="136"/>
      <c r="TXM17" s="136"/>
      <c r="TXN17" s="136"/>
      <c r="TXO17" s="136"/>
      <c r="TXP17" s="136"/>
      <c r="TXQ17" s="136"/>
      <c r="TXR17" s="136"/>
      <c r="TXS17" s="136"/>
      <c r="TXT17" s="136"/>
      <c r="TXU17" s="136"/>
      <c r="TXV17" s="136"/>
      <c r="TXW17" s="136"/>
      <c r="TXX17" s="136"/>
      <c r="TXY17" s="136"/>
      <c r="TXZ17" s="136"/>
      <c r="TYA17" s="136"/>
      <c r="TYB17" s="136"/>
      <c r="TYC17" s="136"/>
      <c r="TYD17" s="136"/>
      <c r="TYE17" s="136"/>
      <c r="TYF17" s="136"/>
      <c r="TYG17" s="136"/>
      <c r="TYH17" s="136"/>
      <c r="TYI17" s="136"/>
      <c r="TYJ17" s="136"/>
      <c r="TYK17" s="136"/>
      <c r="TYL17" s="136"/>
      <c r="TYM17" s="136"/>
      <c r="TYN17" s="136"/>
      <c r="TYO17" s="136"/>
      <c r="TYP17" s="136"/>
      <c r="TYQ17" s="136"/>
      <c r="TYR17" s="136"/>
      <c r="TYS17" s="136"/>
      <c r="TYT17" s="136"/>
      <c r="TYU17" s="136"/>
      <c r="TYV17" s="136"/>
      <c r="TYW17" s="136"/>
      <c r="TYX17" s="136"/>
      <c r="TYY17" s="136"/>
      <c r="TYZ17" s="136"/>
      <c r="TZA17" s="136"/>
      <c r="TZB17" s="136"/>
      <c r="TZC17" s="136"/>
      <c r="TZD17" s="136"/>
      <c r="TZE17" s="136"/>
      <c r="TZF17" s="136"/>
      <c r="TZG17" s="136"/>
      <c r="TZH17" s="136"/>
      <c r="TZI17" s="136"/>
      <c r="TZJ17" s="136"/>
      <c r="TZK17" s="136"/>
      <c r="TZL17" s="136"/>
      <c r="TZM17" s="136"/>
      <c r="TZN17" s="136"/>
      <c r="TZO17" s="136"/>
      <c r="TZP17" s="136"/>
      <c r="TZQ17" s="136"/>
      <c r="TZR17" s="136"/>
      <c r="TZS17" s="136"/>
      <c r="TZT17" s="136"/>
      <c r="TZU17" s="136"/>
      <c r="TZV17" s="136"/>
      <c r="TZW17" s="136"/>
      <c r="TZX17" s="136"/>
      <c r="TZY17" s="136"/>
      <c r="TZZ17" s="136"/>
      <c r="UAA17" s="136"/>
      <c r="UAB17" s="136"/>
      <c r="UAC17" s="136"/>
      <c r="UAD17" s="136"/>
      <c r="UAE17" s="136"/>
      <c r="UAF17" s="136"/>
      <c r="UAG17" s="136"/>
      <c r="UAH17" s="136"/>
      <c r="UAI17" s="136"/>
      <c r="UAJ17" s="136"/>
      <c r="UAK17" s="136"/>
      <c r="UAL17" s="136"/>
      <c r="UAM17" s="136"/>
      <c r="UAN17" s="136"/>
      <c r="UAO17" s="136"/>
      <c r="UAP17" s="136"/>
      <c r="UAQ17" s="136"/>
      <c r="UAR17" s="136"/>
      <c r="UAS17" s="136"/>
      <c r="UAT17" s="136"/>
      <c r="UAU17" s="136"/>
      <c r="UAV17" s="136"/>
      <c r="UAW17" s="136"/>
      <c r="UAX17" s="136"/>
      <c r="UAY17" s="136"/>
      <c r="UAZ17" s="136"/>
      <c r="UBA17" s="136"/>
      <c r="UBB17" s="136"/>
      <c r="UBC17" s="136"/>
      <c r="UBD17" s="136"/>
      <c r="UBE17" s="136"/>
      <c r="UBF17" s="136"/>
      <c r="UBG17" s="136"/>
      <c r="UBH17" s="136"/>
      <c r="UBI17" s="136"/>
      <c r="UBJ17" s="136"/>
      <c r="UBK17" s="136"/>
      <c r="UBL17" s="136"/>
      <c r="UBM17" s="136"/>
      <c r="UBN17" s="136"/>
      <c r="UBO17" s="136"/>
      <c r="UBP17" s="136"/>
      <c r="UBQ17" s="136"/>
      <c r="UBR17" s="136"/>
      <c r="UBS17" s="136"/>
      <c r="UBT17" s="136"/>
      <c r="UBU17" s="136"/>
      <c r="UBV17" s="136"/>
      <c r="UBW17" s="136"/>
      <c r="UBX17" s="136"/>
      <c r="UBY17" s="136"/>
      <c r="UBZ17" s="136"/>
      <c r="UCA17" s="136"/>
      <c r="UCB17" s="136"/>
      <c r="UCC17" s="136"/>
      <c r="UCD17" s="136"/>
      <c r="UCE17" s="136"/>
      <c r="UCF17" s="136"/>
      <c r="UCG17" s="136"/>
      <c r="UCH17" s="136"/>
      <c r="UCI17" s="136"/>
      <c r="UCJ17" s="136"/>
      <c r="UCK17" s="136"/>
      <c r="UCL17" s="136"/>
      <c r="UCM17" s="136"/>
      <c r="UCN17" s="136"/>
      <c r="UCO17" s="136"/>
      <c r="UCP17" s="136"/>
      <c r="UCQ17" s="136"/>
      <c r="UCR17" s="136"/>
      <c r="UCS17" s="136"/>
      <c r="UCT17" s="136"/>
      <c r="UCU17" s="136"/>
      <c r="UCV17" s="136"/>
      <c r="UCW17" s="136"/>
      <c r="UCX17" s="136"/>
      <c r="UCY17" s="136"/>
      <c r="UCZ17" s="136"/>
      <c r="UDA17" s="136"/>
      <c r="UDB17" s="136"/>
      <c r="UDC17" s="136"/>
      <c r="UDD17" s="136"/>
      <c r="UDE17" s="136"/>
      <c r="UDF17" s="136"/>
      <c r="UDG17" s="136"/>
      <c r="UDH17" s="136"/>
      <c r="UDI17" s="136"/>
      <c r="UDJ17" s="136"/>
      <c r="UDK17" s="136"/>
      <c r="UDL17" s="136"/>
      <c r="UDM17" s="136"/>
      <c r="UDN17" s="136"/>
      <c r="UDO17" s="136"/>
      <c r="UDP17" s="136"/>
      <c r="UDQ17" s="136"/>
      <c r="UDR17" s="136"/>
      <c r="UDS17" s="136"/>
      <c r="UDT17" s="136"/>
      <c r="UDU17" s="136"/>
      <c r="UDV17" s="136"/>
      <c r="UDW17" s="136"/>
      <c r="UDX17" s="136"/>
      <c r="UDY17" s="136"/>
      <c r="UDZ17" s="136"/>
      <c r="UEA17" s="136"/>
      <c r="UEB17" s="136"/>
      <c r="UEC17" s="136"/>
      <c r="UED17" s="136"/>
      <c r="UEE17" s="136"/>
      <c r="UEF17" s="136"/>
      <c r="UEG17" s="136"/>
      <c r="UEH17" s="136"/>
      <c r="UEI17" s="136"/>
      <c r="UEJ17" s="136"/>
      <c r="UEK17" s="136"/>
      <c r="UEL17" s="136"/>
      <c r="UEM17" s="136"/>
      <c r="UEN17" s="136"/>
      <c r="UEO17" s="136"/>
      <c r="UEP17" s="136"/>
      <c r="UEQ17" s="136"/>
      <c r="UER17" s="136"/>
      <c r="UES17" s="136"/>
      <c r="UET17" s="136"/>
      <c r="UEU17" s="136"/>
      <c r="UEV17" s="136"/>
      <c r="UEW17" s="136"/>
      <c r="UEX17" s="136"/>
      <c r="UEY17" s="136"/>
      <c r="UEZ17" s="136"/>
      <c r="UFA17" s="136"/>
      <c r="UFB17" s="136"/>
      <c r="UFC17" s="136"/>
      <c r="UFD17" s="136"/>
      <c r="UFE17" s="136"/>
      <c r="UFF17" s="136"/>
      <c r="UFG17" s="136"/>
      <c r="UFH17" s="136"/>
      <c r="UFI17" s="136"/>
      <c r="UFJ17" s="136"/>
      <c r="UFK17" s="136"/>
      <c r="UFL17" s="136"/>
      <c r="UFM17" s="136"/>
      <c r="UFN17" s="136"/>
      <c r="UFO17" s="136"/>
      <c r="UFP17" s="136"/>
      <c r="UFQ17" s="136"/>
      <c r="UFR17" s="136"/>
      <c r="UFS17" s="136"/>
      <c r="UFT17" s="136"/>
      <c r="UFU17" s="136"/>
      <c r="UFV17" s="136"/>
      <c r="UFW17" s="136"/>
      <c r="UFX17" s="136"/>
      <c r="UFY17" s="136"/>
      <c r="UFZ17" s="136"/>
      <c r="UGA17" s="136"/>
      <c r="UGB17" s="136"/>
      <c r="UGC17" s="136"/>
      <c r="UGD17" s="136"/>
      <c r="UGE17" s="136"/>
      <c r="UGF17" s="136"/>
      <c r="UGG17" s="136"/>
      <c r="UGH17" s="136"/>
      <c r="UGI17" s="136"/>
      <c r="UGJ17" s="136"/>
      <c r="UGK17" s="136"/>
      <c r="UGL17" s="136"/>
      <c r="UGM17" s="136"/>
      <c r="UGN17" s="136"/>
      <c r="UGO17" s="136"/>
      <c r="UGP17" s="136"/>
      <c r="UGQ17" s="136"/>
      <c r="UGR17" s="136"/>
      <c r="UGS17" s="136"/>
      <c r="UGT17" s="136"/>
      <c r="UGU17" s="136"/>
      <c r="UGV17" s="136"/>
      <c r="UGW17" s="136"/>
      <c r="UGX17" s="136"/>
      <c r="UGY17" s="136"/>
      <c r="UGZ17" s="136"/>
      <c r="UHA17" s="136"/>
      <c r="UHB17" s="136"/>
      <c r="UHC17" s="136"/>
      <c r="UHD17" s="136"/>
      <c r="UHE17" s="136"/>
      <c r="UHF17" s="136"/>
      <c r="UHG17" s="136"/>
      <c r="UHH17" s="136"/>
      <c r="UHI17" s="136"/>
      <c r="UHJ17" s="136"/>
      <c r="UHK17" s="136"/>
      <c r="UHL17" s="136"/>
      <c r="UHM17" s="136"/>
      <c r="UHN17" s="136"/>
      <c r="UHO17" s="136"/>
      <c r="UHP17" s="136"/>
      <c r="UHQ17" s="136"/>
      <c r="UHR17" s="136"/>
      <c r="UHS17" s="136"/>
      <c r="UHT17" s="136"/>
      <c r="UHU17" s="136"/>
      <c r="UHV17" s="136"/>
      <c r="UHW17" s="136"/>
      <c r="UHX17" s="136"/>
      <c r="UHY17" s="136"/>
      <c r="UHZ17" s="136"/>
      <c r="UIA17" s="136"/>
      <c r="UIB17" s="136"/>
      <c r="UIC17" s="136"/>
      <c r="UID17" s="136"/>
      <c r="UIE17" s="136"/>
      <c r="UIF17" s="136"/>
      <c r="UIG17" s="136"/>
      <c r="UIH17" s="136"/>
      <c r="UII17" s="136"/>
      <c r="UIJ17" s="136"/>
      <c r="UIK17" s="136"/>
      <c r="UIL17" s="136"/>
      <c r="UIM17" s="136"/>
      <c r="UIN17" s="136"/>
      <c r="UIO17" s="136"/>
      <c r="UIP17" s="136"/>
      <c r="UIQ17" s="136"/>
      <c r="UIR17" s="136"/>
      <c r="UIS17" s="136"/>
      <c r="UIT17" s="136"/>
      <c r="UIU17" s="136"/>
      <c r="UIV17" s="136"/>
      <c r="UIW17" s="136"/>
      <c r="UIX17" s="136"/>
      <c r="UIY17" s="136"/>
      <c r="UIZ17" s="136"/>
      <c r="UJA17" s="136"/>
      <c r="UJB17" s="136"/>
      <c r="UJC17" s="136"/>
      <c r="UJD17" s="136"/>
      <c r="UJE17" s="136"/>
      <c r="UJF17" s="136"/>
      <c r="UJG17" s="136"/>
      <c r="UJH17" s="136"/>
      <c r="UJI17" s="136"/>
      <c r="UJJ17" s="136"/>
      <c r="UJK17" s="136"/>
      <c r="UJL17" s="136"/>
      <c r="UJM17" s="136"/>
      <c r="UJN17" s="136"/>
      <c r="UJO17" s="136"/>
      <c r="UJP17" s="136"/>
      <c r="UJQ17" s="136"/>
      <c r="UJR17" s="136"/>
      <c r="UJS17" s="136"/>
      <c r="UJT17" s="136"/>
      <c r="UJU17" s="136"/>
      <c r="UJV17" s="136"/>
      <c r="UJW17" s="136"/>
      <c r="UJX17" s="136"/>
      <c r="UJY17" s="136"/>
      <c r="UJZ17" s="136"/>
      <c r="UKA17" s="136"/>
      <c r="UKB17" s="136"/>
      <c r="UKC17" s="136"/>
      <c r="UKD17" s="136"/>
      <c r="UKE17" s="136"/>
      <c r="UKF17" s="136"/>
      <c r="UKG17" s="136"/>
      <c r="UKH17" s="136"/>
      <c r="UKI17" s="136"/>
      <c r="UKJ17" s="136"/>
      <c r="UKK17" s="136"/>
      <c r="UKL17" s="136"/>
      <c r="UKM17" s="136"/>
      <c r="UKN17" s="136"/>
      <c r="UKO17" s="136"/>
      <c r="UKP17" s="136"/>
      <c r="UKQ17" s="136"/>
      <c r="UKR17" s="136"/>
      <c r="UKS17" s="136"/>
      <c r="UKT17" s="136"/>
      <c r="UKU17" s="136"/>
      <c r="UKV17" s="136"/>
      <c r="UKW17" s="136"/>
      <c r="UKX17" s="136"/>
      <c r="UKY17" s="136"/>
      <c r="UKZ17" s="136"/>
      <c r="ULA17" s="136"/>
      <c r="ULB17" s="136"/>
      <c r="ULC17" s="136"/>
      <c r="ULD17" s="136"/>
      <c r="ULE17" s="136"/>
      <c r="ULF17" s="136"/>
      <c r="ULG17" s="136"/>
      <c r="ULH17" s="136"/>
      <c r="ULI17" s="136"/>
      <c r="ULJ17" s="136"/>
      <c r="ULK17" s="136"/>
      <c r="ULL17" s="136"/>
      <c r="ULM17" s="136"/>
      <c r="ULN17" s="136"/>
      <c r="ULO17" s="136"/>
      <c r="ULP17" s="136"/>
      <c r="ULQ17" s="136"/>
      <c r="ULR17" s="136"/>
      <c r="ULS17" s="136"/>
      <c r="ULT17" s="136"/>
      <c r="ULU17" s="136"/>
      <c r="ULV17" s="136"/>
      <c r="ULW17" s="136"/>
      <c r="ULX17" s="136"/>
      <c r="ULY17" s="136"/>
      <c r="ULZ17" s="136"/>
      <c r="UMA17" s="136"/>
      <c r="UMB17" s="136"/>
      <c r="UMC17" s="136"/>
      <c r="UMD17" s="136"/>
      <c r="UME17" s="136"/>
      <c r="UMF17" s="136"/>
      <c r="UMG17" s="136"/>
      <c r="UMH17" s="136"/>
      <c r="UMI17" s="136"/>
      <c r="UMJ17" s="136"/>
      <c r="UMK17" s="136"/>
      <c r="UML17" s="136"/>
      <c r="UMM17" s="136"/>
      <c r="UMN17" s="136"/>
      <c r="UMO17" s="136"/>
      <c r="UMP17" s="136"/>
      <c r="UMQ17" s="136"/>
      <c r="UMR17" s="136"/>
      <c r="UMS17" s="136"/>
      <c r="UMT17" s="136"/>
      <c r="UMU17" s="136"/>
      <c r="UMV17" s="136"/>
      <c r="UMW17" s="136"/>
      <c r="UMX17" s="136"/>
      <c r="UMY17" s="136"/>
      <c r="UMZ17" s="136"/>
      <c r="UNA17" s="136"/>
      <c r="UNB17" s="136"/>
      <c r="UNC17" s="136"/>
      <c r="UND17" s="136"/>
      <c r="UNE17" s="136"/>
      <c r="UNF17" s="136"/>
      <c r="UNG17" s="136"/>
      <c r="UNH17" s="136"/>
      <c r="UNI17" s="136"/>
      <c r="UNJ17" s="136"/>
      <c r="UNK17" s="136"/>
      <c r="UNL17" s="136"/>
      <c r="UNM17" s="136"/>
      <c r="UNN17" s="136"/>
      <c r="UNO17" s="136"/>
      <c r="UNP17" s="136"/>
      <c r="UNQ17" s="136"/>
      <c r="UNR17" s="136"/>
      <c r="UNS17" s="136"/>
      <c r="UNT17" s="136"/>
      <c r="UNU17" s="136"/>
      <c r="UNV17" s="136"/>
      <c r="UNW17" s="136"/>
      <c r="UNX17" s="136"/>
      <c r="UNY17" s="136"/>
      <c r="UNZ17" s="136"/>
      <c r="UOA17" s="136"/>
      <c r="UOB17" s="136"/>
      <c r="UOC17" s="136"/>
      <c r="UOD17" s="136"/>
      <c r="UOE17" s="136"/>
      <c r="UOF17" s="136"/>
      <c r="UOG17" s="136"/>
      <c r="UOH17" s="136"/>
      <c r="UOI17" s="136"/>
      <c r="UOJ17" s="136"/>
      <c r="UOK17" s="136"/>
      <c r="UOL17" s="136"/>
      <c r="UOM17" s="136"/>
      <c r="UON17" s="136"/>
      <c r="UOO17" s="136"/>
      <c r="UOP17" s="136"/>
      <c r="UOQ17" s="136"/>
      <c r="UOR17" s="136"/>
      <c r="UOS17" s="136"/>
      <c r="UOT17" s="136"/>
      <c r="UOU17" s="136"/>
      <c r="UOV17" s="136"/>
      <c r="UOW17" s="136"/>
      <c r="UOX17" s="136"/>
      <c r="UOY17" s="136"/>
      <c r="UOZ17" s="136"/>
      <c r="UPA17" s="136"/>
      <c r="UPB17" s="136"/>
      <c r="UPC17" s="136"/>
      <c r="UPD17" s="136"/>
      <c r="UPE17" s="136"/>
      <c r="UPF17" s="136"/>
      <c r="UPG17" s="136"/>
      <c r="UPH17" s="136"/>
      <c r="UPI17" s="136"/>
      <c r="UPJ17" s="136"/>
      <c r="UPK17" s="136"/>
      <c r="UPL17" s="136"/>
      <c r="UPM17" s="136"/>
      <c r="UPN17" s="136"/>
      <c r="UPO17" s="136"/>
      <c r="UPP17" s="136"/>
      <c r="UPQ17" s="136"/>
      <c r="UPR17" s="136"/>
      <c r="UPS17" s="136"/>
      <c r="UPT17" s="136"/>
      <c r="UPU17" s="136"/>
      <c r="UPV17" s="136"/>
      <c r="UPW17" s="136"/>
      <c r="UPX17" s="136"/>
      <c r="UPY17" s="136"/>
      <c r="UPZ17" s="136"/>
      <c r="UQA17" s="136"/>
      <c r="UQB17" s="136"/>
      <c r="UQC17" s="136"/>
      <c r="UQD17" s="136"/>
      <c r="UQE17" s="136"/>
      <c r="UQF17" s="136"/>
      <c r="UQG17" s="136"/>
      <c r="UQH17" s="136"/>
      <c r="UQI17" s="136"/>
      <c r="UQJ17" s="136"/>
      <c r="UQK17" s="136"/>
      <c r="UQL17" s="136"/>
      <c r="UQM17" s="136"/>
      <c r="UQN17" s="136"/>
      <c r="UQO17" s="136"/>
      <c r="UQP17" s="136"/>
      <c r="UQQ17" s="136"/>
      <c r="UQR17" s="136"/>
      <c r="UQS17" s="136"/>
      <c r="UQT17" s="136"/>
      <c r="UQU17" s="136"/>
      <c r="UQV17" s="136"/>
      <c r="UQW17" s="136"/>
      <c r="UQX17" s="136"/>
      <c r="UQY17" s="136"/>
      <c r="UQZ17" s="136"/>
      <c r="URA17" s="136"/>
      <c r="URB17" s="136"/>
      <c r="URC17" s="136"/>
      <c r="URD17" s="136"/>
      <c r="URE17" s="136"/>
      <c r="URF17" s="136"/>
      <c r="URG17" s="136"/>
      <c r="URH17" s="136"/>
      <c r="URI17" s="136"/>
      <c r="URJ17" s="136"/>
      <c r="URK17" s="136"/>
      <c r="URL17" s="136"/>
      <c r="URM17" s="136"/>
      <c r="URN17" s="136"/>
      <c r="URO17" s="136"/>
      <c r="URP17" s="136"/>
      <c r="URQ17" s="136"/>
      <c r="URR17" s="136"/>
      <c r="URS17" s="136"/>
      <c r="URT17" s="136"/>
      <c r="URU17" s="136"/>
      <c r="URV17" s="136"/>
      <c r="URW17" s="136"/>
      <c r="URX17" s="136"/>
      <c r="URY17" s="136"/>
      <c r="URZ17" s="136"/>
      <c r="USA17" s="136"/>
      <c r="USB17" s="136"/>
      <c r="USC17" s="136"/>
      <c r="USD17" s="136"/>
      <c r="USE17" s="136"/>
      <c r="USF17" s="136"/>
      <c r="USG17" s="136"/>
      <c r="USH17" s="136"/>
      <c r="USI17" s="136"/>
      <c r="USJ17" s="136"/>
      <c r="USK17" s="136"/>
      <c r="USL17" s="136"/>
      <c r="USM17" s="136"/>
      <c r="USN17" s="136"/>
      <c r="USO17" s="136"/>
      <c r="USP17" s="136"/>
      <c r="USQ17" s="136"/>
      <c r="USR17" s="136"/>
      <c r="USS17" s="136"/>
      <c r="UST17" s="136"/>
      <c r="USU17" s="136"/>
      <c r="USV17" s="136"/>
      <c r="USW17" s="136"/>
      <c r="USX17" s="136"/>
      <c r="USY17" s="136"/>
      <c r="USZ17" s="136"/>
      <c r="UTA17" s="136"/>
      <c r="UTB17" s="136"/>
      <c r="UTC17" s="136"/>
      <c r="UTD17" s="136"/>
      <c r="UTE17" s="136"/>
      <c r="UTF17" s="136"/>
      <c r="UTG17" s="136"/>
      <c r="UTH17" s="136"/>
      <c r="UTI17" s="136"/>
      <c r="UTJ17" s="136"/>
      <c r="UTK17" s="136"/>
      <c r="UTL17" s="136"/>
      <c r="UTM17" s="136"/>
      <c r="UTN17" s="136"/>
      <c r="UTO17" s="136"/>
      <c r="UTP17" s="136"/>
      <c r="UTQ17" s="136"/>
      <c r="UTR17" s="136"/>
      <c r="UTS17" s="136"/>
      <c r="UTT17" s="136"/>
      <c r="UTU17" s="136"/>
      <c r="UTV17" s="136"/>
      <c r="UTW17" s="136"/>
      <c r="UTX17" s="136"/>
      <c r="UTY17" s="136"/>
      <c r="UTZ17" s="136"/>
      <c r="UUA17" s="136"/>
      <c r="UUB17" s="136"/>
      <c r="UUC17" s="136"/>
      <c r="UUD17" s="136"/>
      <c r="UUE17" s="136"/>
      <c r="UUF17" s="136"/>
      <c r="UUG17" s="136"/>
      <c r="UUH17" s="136"/>
      <c r="UUI17" s="136"/>
      <c r="UUJ17" s="136"/>
      <c r="UUK17" s="136"/>
      <c r="UUL17" s="136"/>
      <c r="UUM17" s="136"/>
      <c r="UUN17" s="136"/>
      <c r="UUO17" s="136"/>
      <c r="UUP17" s="136"/>
      <c r="UUQ17" s="136"/>
      <c r="UUR17" s="136"/>
      <c r="UUS17" s="136"/>
      <c r="UUT17" s="136"/>
      <c r="UUU17" s="136"/>
      <c r="UUV17" s="136"/>
      <c r="UUW17" s="136"/>
      <c r="UUX17" s="136"/>
      <c r="UUY17" s="136"/>
      <c r="UUZ17" s="136"/>
      <c r="UVA17" s="136"/>
      <c r="UVB17" s="136"/>
      <c r="UVC17" s="136"/>
      <c r="UVD17" s="136"/>
      <c r="UVE17" s="136"/>
      <c r="UVF17" s="136"/>
      <c r="UVG17" s="136"/>
      <c r="UVH17" s="136"/>
      <c r="UVI17" s="136"/>
      <c r="UVJ17" s="136"/>
      <c r="UVK17" s="136"/>
      <c r="UVL17" s="136"/>
      <c r="UVM17" s="136"/>
      <c r="UVN17" s="136"/>
      <c r="UVO17" s="136"/>
      <c r="UVP17" s="136"/>
      <c r="UVQ17" s="136"/>
      <c r="UVR17" s="136"/>
      <c r="UVS17" s="136"/>
      <c r="UVT17" s="136"/>
      <c r="UVU17" s="136"/>
      <c r="UVV17" s="136"/>
      <c r="UVW17" s="136"/>
      <c r="UVX17" s="136"/>
      <c r="UVY17" s="136"/>
      <c r="UVZ17" s="136"/>
      <c r="UWA17" s="136"/>
      <c r="UWB17" s="136"/>
      <c r="UWC17" s="136"/>
      <c r="UWD17" s="136"/>
      <c r="UWE17" s="136"/>
      <c r="UWF17" s="136"/>
      <c r="UWG17" s="136"/>
      <c r="UWH17" s="136"/>
      <c r="UWI17" s="136"/>
      <c r="UWJ17" s="136"/>
      <c r="UWK17" s="136"/>
      <c r="UWL17" s="136"/>
      <c r="UWM17" s="136"/>
      <c r="UWN17" s="136"/>
      <c r="UWO17" s="136"/>
      <c r="UWP17" s="136"/>
      <c r="UWQ17" s="136"/>
      <c r="UWR17" s="136"/>
      <c r="UWS17" s="136"/>
      <c r="UWT17" s="136"/>
      <c r="UWU17" s="136"/>
      <c r="UWV17" s="136"/>
      <c r="UWW17" s="136"/>
      <c r="UWX17" s="136"/>
      <c r="UWY17" s="136"/>
      <c r="UWZ17" s="136"/>
      <c r="UXA17" s="136"/>
      <c r="UXB17" s="136"/>
      <c r="UXC17" s="136"/>
      <c r="UXD17" s="136"/>
      <c r="UXE17" s="136"/>
      <c r="UXF17" s="136"/>
      <c r="UXG17" s="136"/>
      <c r="UXH17" s="136"/>
      <c r="UXI17" s="136"/>
      <c r="UXJ17" s="136"/>
      <c r="UXK17" s="136"/>
      <c r="UXL17" s="136"/>
      <c r="UXM17" s="136"/>
      <c r="UXN17" s="136"/>
      <c r="UXO17" s="136"/>
      <c r="UXP17" s="136"/>
      <c r="UXQ17" s="136"/>
      <c r="UXR17" s="136"/>
      <c r="UXS17" s="136"/>
      <c r="UXT17" s="136"/>
      <c r="UXU17" s="136"/>
      <c r="UXV17" s="136"/>
      <c r="UXW17" s="136"/>
      <c r="UXX17" s="136"/>
      <c r="UXY17" s="136"/>
      <c r="UXZ17" s="136"/>
      <c r="UYA17" s="136"/>
      <c r="UYB17" s="136"/>
      <c r="UYC17" s="136"/>
      <c r="UYD17" s="136"/>
      <c r="UYE17" s="136"/>
      <c r="UYF17" s="136"/>
      <c r="UYG17" s="136"/>
      <c r="UYH17" s="136"/>
      <c r="UYI17" s="136"/>
      <c r="UYJ17" s="136"/>
      <c r="UYK17" s="136"/>
      <c r="UYL17" s="136"/>
      <c r="UYM17" s="136"/>
      <c r="UYN17" s="136"/>
      <c r="UYO17" s="136"/>
      <c r="UYP17" s="136"/>
      <c r="UYQ17" s="136"/>
      <c r="UYR17" s="136"/>
      <c r="UYS17" s="136"/>
      <c r="UYT17" s="136"/>
      <c r="UYU17" s="136"/>
      <c r="UYV17" s="136"/>
      <c r="UYW17" s="136"/>
      <c r="UYX17" s="136"/>
      <c r="UYY17" s="136"/>
      <c r="UYZ17" s="136"/>
      <c r="UZA17" s="136"/>
      <c r="UZB17" s="136"/>
      <c r="UZC17" s="136"/>
      <c r="UZD17" s="136"/>
      <c r="UZE17" s="136"/>
      <c r="UZF17" s="136"/>
      <c r="UZG17" s="136"/>
      <c r="UZH17" s="136"/>
      <c r="UZI17" s="136"/>
      <c r="UZJ17" s="136"/>
      <c r="UZK17" s="136"/>
      <c r="UZL17" s="136"/>
      <c r="UZM17" s="136"/>
      <c r="UZN17" s="136"/>
      <c r="UZO17" s="136"/>
      <c r="UZP17" s="136"/>
      <c r="UZQ17" s="136"/>
      <c r="UZR17" s="136"/>
      <c r="UZS17" s="136"/>
      <c r="UZT17" s="136"/>
      <c r="UZU17" s="136"/>
      <c r="UZV17" s="136"/>
      <c r="UZW17" s="136"/>
      <c r="UZX17" s="136"/>
      <c r="UZY17" s="136"/>
      <c r="UZZ17" s="136"/>
      <c r="VAA17" s="136"/>
      <c r="VAB17" s="136"/>
      <c r="VAC17" s="136"/>
      <c r="VAD17" s="136"/>
      <c r="VAE17" s="136"/>
      <c r="VAF17" s="136"/>
      <c r="VAG17" s="136"/>
      <c r="VAH17" s="136"/>
      <c r="VAI17" s="136"/>
      <c r="VAJ17" s="136"/>
      <c r="VAK17" s="136"/>
      <c r="VAL17" s="136"/>
      <c r="VAM17" s="136"/>
      <c r="VAN17" s="136"/>
      <c r="VAO17" s="136"/>
      <c r="VAP17" s="136"/>
      <c r="VAQ17" s="136"/>
      <c r="VAR17" s="136"/>
      <c r="VAS17" s="136"/>
      <c r="VAT17" s="136"/>
      <c r="VAU17" s="136"/>
      <c r="VAV17" s="136"/>
      <c r="VAW17" s="136"/>
      <c r="VAX17" s="136"/>
      <c r="VAY17" s="136"/>
      <c r="VAZ17" s="136"/>
      <c r="VBA17" s="136"/>
      <c r="VBB17" s="136"/>
      <c r="VBC17" s="136"/>
      <c r="VBD17" s="136"/>
      <c r="VBE17" s="136"/>
      <c r="VBF17" s="136"/>
      <c r="VBG17" s="136"/>
      <c r="VBH17" s="136"/>
      <c r="VBI17" s="136"/>
      <c r="VBJ17" s="136"/>
      <c r="VBK17" s="136"/>
      <c r="VBL17" s="136"/>
      <c r="VBM17" s="136"/>
      <c r="VBN17" s="136"/>
      <c r="VBO17" s="136"/>
      <c r="VBP17" s="136"/>
      <c r="VBQ17" s="136"/>
      <c r="VBR17" s="136"/>
      <c r="VBS17" s="136"/>
      <c r="VBT17" s="136"/>
      <c r="VBU17" s="136"/>
      <c r="VBV17" s="136"/>
      <c r="VBW17" s="136"/>
      <c r="VBX17" s="136"/>
      <c r="VBY17" s="136"/>
      <c r="VBZ17" s="136"/>
      <c r="VCA17" s="136"/>
      <c r="VCB17" s="136"/>
      <c r="VCC17" s="136"/>
      <c r="VCD17" s="136"/>
      <c r="VCE17" s="136"/>
      <c r="VCF17" s="136"/>
      <c r="VCG17" s="136"/>
      <c r="VCH17" s="136"/>
      <c r="VCI17" s="136"/>
      <c r="VCJ17" s="136"/>
      <c r="VCK17" s="136"/>
      <c r="VCL17" s="136"/>
      <c r="VCM17" s="136"/>
      <c r="VCN17" s="136"/>
      <c r="VCO17" s="136"/>
      <c r="VCP17" s="136"/>
      <c r="VCQ17" s="136"/>
      <c r="VCR17" s="136"/>
      <c r="VCS17" s="136"/>
      <c r="VCT17" s="136"/>
      <c r="VCU17" s="136"/>
      <c r="VCV17" s="136"/>
      <c r="VCW17" s="136"/>
      <c r="VCX17" s="136"/>
      <c r="VCY17" s="136"/>
      <c r="VCZ17" s="136"/>
      <c r="VDA17" s="136"/>
      <c r="VDB17" s="136"/>
      <c r="VDC17" s="136"/>
      <c r="VDD17" s="136"/>
      <c r="VDE17" s="136"/>
      <c r="VDF17" s="136"/>
      <c r="VDG17" s="136"/>
      <c r="VDH17" s="136"/>
      <c r="VDI17" s="136"/>
      <c r="VDJ17" s="136"/>
      <c r="VDK17" s="136"/>
      <c r="VDL17" s="136"/>
      <c r="VDM17" s="136"/>
      <c r="VDN17" s="136"/>
      <c r="VDO17" s="136"/>
      <c r="VDP17" s="136"/>
      <c r="VDQ17" s="136"/>
      <c r="VDR17" s="136"/>
      <c r="VDS17" s="136"/>
      <c r="VDT17" s="136"/>
      <c r="VDU17" s="136"/>
      <c r="VDV17" s="136"/>
      <c r="VDW17" s="136"/>
      <c r="VDX17" s="136"/>
      <c r="VDY17" s="136"/>
      <c r="VDZ17" s="136"/>
      <c r="VEA17" s="136"/>
      <c r="VEB17" s="136"/>
      <c r="VEC17" s="136"/>
      <c r="VED17" s="136"/>
      <c r="VEE17" s="136"/>
      <c r="VEF17" s="136"/>
      <c r="VEG17" s="136"/>
      <c r="VEH17" s="136"/>
      <c r="VEI17" s="136"/>
      <c r="VEJ17" s="136"/>
      <c r="VEK17" s="136"/>
      <c r="VEL17" s="136"/>
      <c r="VEM17" s="136"/>
      <c r="VEN17" s="136"/>
      <c r="VEO17" s="136"/>
      <c r="VEP17" s="136"/>
      <c r="VEQ17" s="136"/>
      <c r="VER17" s="136"/>
      <c r="VES17" s="136"/>
      <c r="VET17" s="136"/>
      <c r="VEU17" s="136"/>
      <c r="VEV17" s="136"/>
      <c r="VEW17" s="136"/>
      <c r="VEX17" s="136"/>
      <c r="VEY17" s="136"/>
      <c r="VEZ17" s="136"/>
      <c r="VFA17" s="136"/>
      <c r="VFB17" s="136"/>
      <c r="VFC17" s="136"/>
      <c r="VFD17" s="136"/>
      <c r="VFE17" s="136"/>
      <c r="VFF17" s="136"/>
      <c r="VFG17" s="136"/>
      <c r="VFH17" s="136"/>
      <c r="VFI17" s="136"/>
      <c r="VFJ17" s="136"/>
      <c r="VFK17" s="136"/>
      <c r="VFL17" s="136"/>
      <c r="VFM17" s="136"/>
      <c r="VFN17" s="136"/>
      <c r="VFO17" s="136"/>
      <c r="VFP17" s="136"/>
      <c r="VFQ17" s="136"/>
      <c r="VFR17" s="136"/>
      <c r="VFS17" s="136"/>
      <c r="VFT17" s="136"/>
      <c r="VFU17" s="136"/>
      <c r="VFV17" s="136"/>
      <c r="VFW17" s="136"/>
      <c r="VFX17" s="136"/>
      <c r="VFY17" s="136"/>
      <c r="VFZ17" s="136"/>
      <c r="VGA17" s="136"/>
      <c r="VGB17" s="136"/>
      <c r="VGC17" s="136"/>
      <c r="VGD17" s="136"/>
      <c r="VGE17" s="136"/>
      <c r="VGF17" s="136"/>
      <c r="VGG17" s="136"/>
      <c r="VGH17" s="136"/>
      <c r="VGI17" s="136"/>
      <c r="VGJ17" s="136"/>
      <c r="VGK17" s="136"/>
      <c r="VGL17" s="136"/>
      <c r="VGM17" s="136"/>
      <c r="VGN17" s="136"/>
      <c r="VGO17" s="136"/>
      <c r="VGP17" s="136"/>
      <c r="VGQ17" s="136"/>
      <c r="VGR17" s="136"/>
      <c r="VGS17" s="136"/>
      <c r="VGT17" s="136"/>
      <c r="VGU17" s="136"/>
      <c r="VGV17" s="136"/>
      <c r="VGW17" s="136"/>
      <c r="VGX17" s="136"/>
      <c r="VGY17" s="136"/>
      <c r="VGZ17" s="136"/>
      <c r="VHA17" s="136"/>
      <c r="VHB17" s="136"/>
      <c r="VHC17" s="136"/>
      <c r="VHD17" s="136"/>
      <c r="VHE17" s="136"/>
      <c r="VHF17" s="136"/>
      <c r="VHG17" s="136"/>
      <c r="VHH17" s="136"/>
      <c r="VHI17" s="136"/>
      <c r="VHJ17" s="136"/>
      <c r="VHK17" s="136"/>
      <c r="VHL17" s="136"/>
      <c r="VHM17" s="136"/>
      <c r="VHN17" s="136"/>
      <c r="VHO17" s="136"/>
      <c r="VHP17" s="136"/>
      <c r="VHQ17" s="136"/>
      <c r="VHR17" s="136"/>
      <c r="VHS17" s="136"/>
      <c r="VHT17" s="136"/>
      <c r="VHU17" s="136"/>
      <c r="VHV17" s="136"/>
      <c r="VHW17" s="136"/>
      <c r="VHX17" s="136"/>
      <c r="VHY17" s="136"/>
      <c r="VHZ17" s="136"/>
      <c r="VIA17" s="136"/>
      <c r="VIB17" s="136"/>
      <c r="VIC17" s="136"/>
      <c r="VID17" s="136"/>
      <c r="VIE17" s="136"/>
      <c r="VIF17" s="136"/>
      <c r="VIG17" s="136"/>
      <c r="VIH17" s="136"/>
      <c r="VII17" s="136"/>
      <c r="VIJ17" s="136"/>
      <c r="VIK17" s="136"/>
      <c r="VIL17" s="136"/>
      <c r="VIM17" s="136"/>
      <c r="VIN17" s="136"/>
      <c r="VIO17" s="136"/>
      <c r="VIP17" s="136"/>
      <c r="VIQ17" s="136"/>
      <c r="VIR17" s="136"/>
      <c r="VIS17" s="136"/>
      <c r="VIT17" s="136"/>
      <c r="VIU17" s="136"/>
      <c r="VIV17" s="136"/>
      <c r="VIW17" s="136"/>
      <c r="VIX17" s="136"/>
      <c r="VIY17" s="136"/>
      <c r="VIZ17" s="136"/>
      <c r="VJA17" s="136"/>
      <c r="VJB17" s="136"/>
      <c r="VJC17" s="136"/>
      <c r="VJD17" s="136"/>
      <c r="VJE17" s="136"/>
      <c r="VJF17" s="136"/>
      <c r="VJG17" s="136"/>
      <c r="VJH17" s="136"/>
      <c r="VJI17" s="136"/>
      <c r="VJJ17" s="136"/>
      <c r="VJK17" s="136"/>
      <c r="VJL17" s="136"/>
      <c r="VJM17" s="136"/>
      <c r="VJN17" s="136"/>
      <c r="VJO17" s="136"/>
      <c r="VJP17" s="136"/>
      <c r="VJQ17" s="136"/>
      <c r="VJR17" s="136"/>
      <c r="VJS17" s="136"/>
      <c r="VJT17" s="136"/>
      <c r="VJU17" s="136"/>
      <c r="VJV17" s="136"/>
      <c r="VJW17" s="136"/>
      <c r="VJX17" s="136"/>
      <c r="VJY17" s="136"/>
      <c r="VJZ17" s="136"/>
      <c r="VKA17" s="136"/>
      <c r="VKB17" s="136"/>
      <c r="VKC17" s="136"/>
      <c r="VKD17" s="136"/>
      <c r="VKE17" s="136"/>
      <c r="VKF17" s="136"/>
      <c r="VKG17" s="136"/>
      <c r="VKH17" s="136"/>
      <c r="VKI17" s="136"/>
      <c r="VKJ17" s="136"/>
      <c r="VKK17" s="136"/>
      <c r="VKL17" s="136"/>
      <c r="VKM17" s="136"/>
      <c r="VKN17" s="136"/>
      <c r="VKO17" s="136"/>
      <c r="VKP17" s="136"/>
      <c r="VKQ17" s="136"/>
      <c r="VKR17" s="136"/>
      <c r="VKS17" s="136"/>
      <c r="VKT17" s="136"/>
      <c r="VKU17" s="136"/>
      <c r="VKV17" s="136"/>
      <c r="VKW17" s="136"/>
      <c r="VKX17" s="136"/>
      <c r="VKY17" s="136"/>
      <c r="VKZ17" s="136"/>
      <c r="VLA17" s="136"/>
      <c r="VLB17" s="136"/>
      <c r="VLC17" s="136"/>
      <c r="VLD17" s="136"/>
      <c r="VLE17" s="136"/>
      <c r="VLF17" s="136"/>
      <c r="VLG17" s="136"/>
      <c r="VLH17" s="136"/>
      <c r="VLI17" s="136"/>
      <c r="VLJ17" s="136"/>
      <c r="VLK17" s="136"/>
      <c r="VLL17" s="136"/>
      <c r="VLM17" s="136"/>
      <c r="VLN17" s="136"/>
      <c r="VLO17" s="136"/>
      <c r="VLP17" s="136"/>
      <c r="VLQ17" s="136"/>
      <c r="VLR17" s="136"/>
      <c r="VLS17" s="136"/>
      <c r="VLT17" s="136"/>
      <c r="VLU17" s="136"/>
      <c r="VLV17" s="136"/>
      <c r="VLW17" s="136"/>
      <c r="VLX17" s="136"/>
      <c r="VLY17" s="136"/>
      <c r="VLZ17" s="136"/>
      <c r="VMA17" s="136"/>
      <c r="VMB17" s="136"/>
      <c r="VMC17" s="136"/>
      <c r="VMD17" s="136"/>
      <c r="VME17" s="136"/>
      <c r="VMF17" s="136"/>
      <c r="VMG17" s="136"/>
      <c r="VMH17" s="136"/>
      <c r="VMI17" s="136"/>
      <c r="VMJ17" s="136"/>
      <c r="VMK17" s="136"/>
      <c r="VML17" s="136"/>
      <c r="VMM17" s="136"/>
      <c r="VMN17" s="136"/>
      <c r="VMO17" s="136"/>
      <c r="VMP17" s="136"/>
      <c r="VMQ17" s="136"/>
      <c r="VMR17" s="136"/>
      <c r="VMS17" s="136"/>
      <c r="VMT17" s="136"/>
      <c r="VMU17" s="136"/>
      <c r="VMV17" s="136"/>
      <c r="VMW17" s="136"/>
      <c r="VMX17" s="136"/>
      <c r="VMY17" s="136"/>
      <c r="VMZ17" s="136"/>
      <c r="VNA17" s="136"/>
      <c r="VNB17" s="136"/>
      <c r="VNC17" s="136"/>
      <c r="VND17" s="136"/>
      <c r="VNE17" s="136"/>
      <c r="VNF17" s="136"/>
      <c r="VNG17" s="136"/>
      <c r="VNH17" s="136"/>
      <c r="VNI17" s="136"/>
      <c r="VNJ17" s="136"/>
      <c r="VNK17" s="136"/>
      <c r="VNL17" s="136"/>
      <c r="VNM17" s="136"/>
      <c r="VNN17" s="136"/>
      <c r="VNO17" s="136"/>
      <c r="VNP17" s="136"/>
      <c r="VNQ17" s="136"/>
      <c r="VNR17" s="136"/>
      <c r="VNS17" s="136"/>
      <c r="VNT17" s="136"/>
      <c r="VNU17" s="136"/>
      <c r="VNV17" s="136"/>
      <c r="VNW17" s="136"/>
      <c r="VNX17" s="136"/>
      <c r="VNY17" s="136"/>
      <c r="VNZ17" s="136"/>
      <c r="VOA17" s="136"/>
      <c r="VOB17" s="136"/>
      <c r="VOC17" s="136"/>
      <c r="VOD17" s="136"/>
      <c r="VOE17" s="136"/>
      <c r="VOF17" s="136"/>
      <c r="VOG17" s="136"/>
      <c r="VOH17" s="136"/>
      <c r="VOI17" s="136"/>
      <c r="VOJ17" s="136"/>
      <c r="VOK17" s="136"/>
      <c r="VOL17" s="136"/>
      <c r="VOM17" s="136"/>
      <c r="VON17" s="136"/>
      <c r="VOO17" s="136"/>
      <c r="VOP17" s="136"/>
      <c r="VOQ17" s="136"/>
      <c r="VOR17" s="136"/>
      <c r="VOS17" s="136"/>
      <c r="VOT17" s="136"/>
      <c r="VOU17" s="136"/>
      <c r="VOV17" s="136"/>
      <c r="VOW17" s="136"/>
      <c r="VOX17" s="136"/>
      <c r="VOY17" s="136"/>
      <c r="VOZ17" s="136"/>
      <c r="VPA17" s="136"/>
      <c r="VPB17" s="136"/>
      <c r="VPC17" s="136"/>
      <c r="VPD17" s="136"/>
      <c r="VPE17" s="136"/>
      <c r="VPF17" s="136"/>
      <c r="VPG17" s="136"/>
      <c r="VPH17" s="136"/>
      <c r="VPI17" s="136"/>
      <c r="VPJ17" s="136"/>
      <c r="VPK17" s="136"/>
      <c r="VPL17" s="136"/>
      <c r="VPM17" s="136"/>
      <c r="VPN17" s="136"/>
      <c r="VPO17" s="136"/>
      <c r="VPP17" s="136"/>
      <c r="VPQ17" s="136"/>
      <c r="VPR17" s="136"/>
      <c r="VPS17" s="136"/>
      <c r="VPT17" s="136"/>
      <c r="VPU17" s="136"/>
      <c r="VPV17" s="136"/>
      <c r="VPW17" s="136"/>
      <c r="VPX17" s="136"/>
      <c r="VPY17" s="136"/>
      <c r="VPZ17" s="136"/>
      <c r="VQA17" s="136"/>
      <c r="VQB17" s="136"/>
      <c r="VQC17" s="136"/>
      <c r="VQD17" s="136"/>
      <c r="VQE17" s="136"/>
      <c r="VQF17" s="136"/>
      <c r="VQG17" s="136"/>
      <c r="VQH17" s="136"/>
      <c r="VQI17" s="136"/>
      <c r="VQJ17" s="136"/>
      <c r="VQK17" s="136"/>
      <c r="VQL17" s="136"/>
      <c r="VQM17" s="136"/>
      <c r="VQN17" s="136"/>
      <c r="VQO17" s="136"/>
      <c r="VQP17" s="136"/>
      <c r="VQQ17" s="136"/>
      <c r="VQR17" s="136"/>
      <c r="VQS17" s="136"/>
      <c r="VQT17" s="136"/>
      <c r="VQU17" s="136"/>
      <c r="VQV17" s="136"/>
      <c r="VQW17" s="136"/>
      <c r="VQX17" s="136"/>
      <c r="VQY17" s="136"/>
      <c r="VQZ17" s="136"/>
      <c r="VRA17" s="136"/>
      <c r="VRB17" s="136"/>
      <c r="VRC17" s="136"/>
      <c r="VRD17" s="136"/>
      <c r="VRE17" s="136"/>
      <c r="VRF17" s="136"/>
      <c r="VRG17" s="136"/>
      <c r="VRH17" s="136"/>
      <c r="VRI17" s="136"/>
      <c r="VRJ17" s="136"/>
      <c r="VRK17" s="136"/>
      <c r="VRL17" s="136"/>
      <c r="VRM17" s="136"/>
      <c r="VRN17" s="136"/>
      <c r="VRO17" s="136"/>
      <c r="VRP17" s="136"/>
      <c r="VRQ17" s="136"/>
      <c r="VRR17" s="136"/>
      <c r="VRS17" s="136"/>
      <c r="VRT17" s="136"/>
      <c r="VRU17" s="136"/>
      <c r="VRV17" s="136"/>
      <c r="VRW17" s="136"/>
      <c r="VRX17" s="136"/>
      <c r="VRY17" s="136"/>
      <c r="VRZ17" s="136"/>
      <c r="VSA17" s="136"/>
      <c r="VSB17" s="136"/>
      <c r="VSC17" s="136"/>
      <c r="VSD17" s="136"/>
      <c r="VSE17" s="136"/>
      <c r="VSF17" s="136"/>
      <c r="VSG17" s="136"/>
      <c r="VSH17" s="136"/>
      <c r="VSI17" s="136"/>
      <c r="VSJ17" s="136"/>
      <c r="VSK17" s="136"/>
      <c r="VSL17" s="136"/>
      <c r="VSM17" s="136"/>
      <c r="VSN17" s="136"/>
      <c r="VSO17" s="136"/>
      <c r="VSP17" s="136"/>
      <c r="VSQ17" s="136"/>
      <c r="VSR17" s="136"/>
      <c r="VSS17" s="136"/>
      <c r="VST17" s="136"/>
      <c r="VSU17" s="136"/>
      <c r="VSV17" s="136"/>
      <c r="VSW17" s="136"/>
      <c r="VSX17" s="136"/>
      <c r="VSY17" s="136"/>
      <c r="VSZ17" s="136"/>
      <c r="VTA17" s="136"/>
      <c r="VTB17" s="136"/>
      <c r="VTC17" s="136"/>
      <c r="VTD17" s="136"/>
      <c r="VTE17" s="136"/>
      <c r="VTF17" s="136"/>
      <c r="VTG17" s="136"/>
      <c r="VTH17" s="136"/>
      <c r="VTI17" s="136"/>
      <c r="VTJ17" s="136"/>
      <c r="VTK17" s="136"/>
      <c r="VTL17" s="136"/>
      <c r="VTM17" s="136"/>
      <c r="VTN17" s="136"/>
      <c r="VTO17" s="136"/>
      <c r="VTP17" s="136"/>
      <c r="VTQ17" s="136"/>
      <c r="VTR17" s="136"/>
      <c r="VTS17" s="136"/>
      <c r="VTT17" s="136"/>
      <c r="VTU17" s="136"/>
      <c r="VTV17" s="136"/>
      <c r="VTW17" s="136"/>
      <c r="VTX17" s="136"/>
      <c r="VTY17" s="136"/>
      <c r="VTZ17" s="136"/>
      <c r="VUA17" s="136"/>
      <c r="VUB17" s="136"/>
      <c r="VUC17" s="136"/>
      <c r="VUD17" s="136"/>
      <c r="VUE17" s="136"/>
      <c r="VUF17" s="136"/>
      <c r="VUG17" s="136"/>
      <c r="VUH17" s="136"/>
      <c r="VUI17" s="136"/>
      <c r="VUJ17" s="136"/>
      <c r="VUK17" s="136"/>
      <c r="VUL17" s="136"/>
      <c r="VUM17" s="136"/>
      <c r="VUN17" s="136"/>
      <c r="VUO17" s="136"/>
      <c r="VUP17" s="136"/>
      <c r="VUQ17" s="136"/>
      <c r="VUR17" s="136"/>
      <c r="VUS17" s="136"/>
      <c r="VUT17" s="136"/>
      <c r="VUU17" s="136"/>
      <c r="VUV17" s="136"/>
      <c r="VUW17" s="136"/>
      <c r="VUX17" s="136"/>
      <c r="VUY17" s="136"/>
      <c r="VUZ17" s="136"/>
      <c r="VVA17" s="136"/>
      <c r="VVB17" s="136"/>
      <c r="VVC17" s="136"/>
      <c r="VVD17" s="136"/>
      <c r="VVE17" s="136"/>
      <c r="VVF17" s="136"/>
      <c r="VVG17" s="136"/>
      <c r="VVH17" s="136"/>
      <c r="VVI17" s="136"/>
      <c r="VVJ17" s="136"/>
      <c r="VVK17" s="136"/>
      <c r="VVL17" s="136"/>
      <c r="VVM17" s="136"/>
      <c r="VVN17" s="136"/>
      <c r="VVO17" s="136"/>
      <c r="VVP17" s="136"/>
      <c r="VVQ17" s="136"/>
      <c r="VVR17" s="136"/>
      <c r="VVS17" s="136"/>
      <c r="VVT17" s="136"/>
      <c r="VVU17" s="136"/>
      <c r="VVV17" s="136"/>
      <c r="VVW17" s="136"/>
      <c r="VVX17" s="136"/>
      <c r="VVY17" s="136"/>
      <c r="VVZ17" s="136"/>
      <c r="VWA17" s="136"/>
      <c r="VWB17" s="136"/>
      <c r="VWC17" s="136"/>
      <c r="VWD17" s="136"/>
      <c r="VWE17" s="136"/>
      <c r="VWF17" s="136"/>
      <c r="VWG17" s="136"/>
      <c r="VWH17" s="136"/>
      <c r="VWI17" s="136"/>
      <c r="VWJ17" s="136"/>
      <c r="VWK17" s="136"/>
      <c r="VWL17" s="136"/>
      <c r="VWM17" s="136"/>
      <c r="VWN17" s="136"/>
      <c r="VWO17" s="136"/>
      <c r="VWP17" s="136"/>
      <c r="VWQ17" s="136"/>
      <c r="VWR17" s="136"/>
      <c r="VWS17" s="136"/>
      <c r="VWT17" s="136"/>
      <c r="VWU17" s="136"/>
      <c r="VWV17" s="136"/>
      <c r="VWW17" s="136"/>
      <c r="VWX17" s="136"/>
      <c r="VWY17" s="136"/>
      <c r="VWZ17" s="136"/>
      <c r="VXA17" s="136"/>
      <c r="VXB17" s="136"/>
      <c r="VXC17" s="136"/>
      <c r="VXD17" s="136"/>
      <c r="VXE17" s="136"/>
      <c r="VXF17" s="136"/>
      <c r="VXG17" s="136"/>
      <c r="VXH17" s="136"/>
      <c r="VXI17" s="136"/>
      <c r="VXJ17" s="136"/>
      <c r="VXK17" s="136"/>
      <c r="VXL17" s="136"/>
      <c r="VXM17" s="136"/>
      <c r="VXN17" s="136"/>
      <c r="VXO17" s="136"/>
      <c r="VXP17" s="136"/>
      <c r="VXQ17" s="136"/>
      <c r="VXR17" s="136"/>
      <c r="VXS17" s="136"/>
      <c r="VXT17" s="136"/>
      <c r="VXU17" s="136"/>
      <c r="VXV17" s="136"/>
      <c r="VXW17" s="136"/>
      <c r="VXX17" s="136"/>
      <c r="VXY17" s="136"/>
      <c r="VXZ17" s="136"/>
      <c r="VYA17" s="136"/>
      <c r="VYB17" s="136"/>
      <c r="VYC17" s="136"/>
      <c r="VYD17" s="136"/>
      <c r="VYE17" s="136"/>
      <c r="VYF17" s="136"/>
      <c r="VYG17" s="136"/>
      <c r="VYH17" s="136"/>
      <c r="VYI17" s="136"/>
      <c r="VYJ17" s="136"/>
      <c r="VYK17" s="136"/>
      <c r="VYL17" s="136"/>
      <c r="VYM17" s="136"/>
      <c r="VYN17" s="136"/>
      <c r="VYO17" s="136"/>
      <c r="VYP17" s="136"/>
      <c r="VYQ17" s="136"/>
      <c r="VYR17" s="136"/>
      <c r="VYS17" s="136"/>
      <c r="VYT17" s="136"/>
      <c r="VYU17" s="136"/>
      <c r="VYV17" s="136"/>
      <c r="VYW17" s="136"/>
      <c r="VYX17" s="136"/>
      <c r="VYY17" s="136"/>
      <c r="VYZ17" s="136"/>
      <c r="VZA17" s="136"/>
      <c r="VZB17" s="136"/>
      <c r="VZC17" s="136"/>
      <c r="VZD17" s="136"/>
      <c r="VZE17" s="136"/>
      <c r="VZF17" s="136"/>
      <c r="VZG17" s="136"/>
      <c r="VZH17" s="136"/>
      <c r="VZI17" s="136"/>
      <c r="VZJ17" s="136"/>
      <c r="VZK17" s="136"/>
      <c r="VZL17" s="136"/>
      <c r="VZM17" s="136"/>
      <c r="VZN17" s="136"/>
      <c r="VZO17" s="136"/>
      <c r="VZP17" s="136"/>
      <c r="VZQ17" s="136"/>
      <c r="VZR17" s="136"/>
      <c r="VZS17" s="136"/>
      <c r="VZT17" s="136"/>
      <c r="VZU17" s="136"/>
      <c r="VZV17" s="136"/>
      <c r="VZW17" s="136"/>
      <c r="VZX17" s="136"/>
      <c r="VZY17" s="136"/>
      <c r="VZZ17" s="136"/>
      <c r="WAA17" s="136"/>
      <c r="WAB17" s="136"/>
      <c r="WAC17" s="136"/>
      <c r="WAD17" s="136"/>
      <c r="WAE17" s="136"/>
      <c r="WAF17" s="136"/>
      <c r="WAG17" s="136"/>
      <c r="WAH17" s="136"/>
      <c r="WAI17" s="136"/>
      <c r="WAJ17" s="136"/>
      <c r="WAK17" s="136"/>
      <c r="WAL17" s="136"/>
      <c r="WAM17" s="136"/>
      <c r="WAN17" s="136"/>
      <c r="WAO17" s="136"/>
      <c r="WAP17" s="136"/>
      <c r="WAQ17" s="136"/>
      <c r="WAR17" s="136"/>
      <c r="WAS17" s="136"/>
      <c r="WAT17" s="136"/>
      <c r="WAU17" s="136"/>
      <c r="WAV17" s="136"/>
      <c r="WAW17" s="136"/>
      <c r="WAX17" s="136"/>
      <c r="WAY17" s="136"/>
      <c r="WAZ17" s="136"/>
      <c r="WBA17" s="136"/>
      <c r="WBB17" s="136"/>
      <c r="WBC17" s="136"/>
      <c r="WBD17" s="136"/>
      <c r="WBE17" s="136"/>
      <c r="WBF17" s="136"/>
      <c r="WBG17" s="136"/>
      <c r="WBH17" s="136"/>
      <c r="WBI17" s="136"/>
      <c r="WBJ17" s="136"/>
      <c r="WBK17" s="136"/>
      <c r="WBL17" s="136"/>
      <c r="WBM17" s="136"/>
      <c r="WBN17" s="136"/>
      <c r="WBO17" s="136"/>
      <c r="WBP17" s="136"/>
      <c r="WBQ17" s="136"/>
      <c r="WBR17" s="136"/>
      <c r="WBS17" s="136"/>
      <c r="WBT17" s="136"/>
      <c r="WBU17" s="136"/>
      <c r="WBV17" s="136"/>
      <c r="WBW17" s="136"/>
      <c r="WBX17" s="136"/>
      <c r="WBY17" s="136"/>
      <c r="WBZ17" s="136"/>
      <c r="WCA17" s="136"/>
      <c r="WCB17" s="136"/>
      <c r="WCC17" s="136"/>
      <c r="WCD17" s="136"/>
      <c r="WCE17" s="136"/>
      <c r="WCF17" s="136"/>
      <c r="WCG17" s="136"/>
      <c r="WCH17" s="136"/>
      <c r="WCI17" s="136"/>
      <c r="WCJ17" s="136"/>
      <c r="WCK17" s="136"/>
      <c r="WCL17" s="136"/>
      <c r="WCM17" s="136"/>
      <c r="WCN17" s="136"/>
      <c r="WCO17" s="136"/>
      <c r="WCP17" s="136"/>
      <c r="WCQ17" s="136"/>
      <c r="WCR17" s="136"/>
      <c r="WCS17" s="136"/>
      <c r="WCT17" s="136"/>
      <c r="WCU17" s="136"/>
      <c r="WCV17" s="136"/>
      <c r="WCW17" s="136"/>
      <c r="WCX17" s="136"/>
      <c r="WCY17" s="136"/>
      <c r="WCZ17" s="136"/>
      <c r="WDA17" s="136"/>
      <c r="WDB17" s="136"/>
      <c r="WDC17" s="136"/>
      <c r="WDD17" s="136"/>
      <c r="WDE17" s="136"/>
      <c r="WDF17" s="136"/>
      <c r="WDG17" s="136"/>
      <c r="WDH17" s="136"/>
      <c r="WDI17" s="136"/>
      <c r="WDJ17" s="136"/>
      <c r="WDK17" s="136"/>
      <c r="WDL17" s="136"/>
      <c r="WDM17" s="136"/>
      <c r="WDN17" s="136"/>
      <c r="WDO17" s="136"/>
      <c r="WDP17" s="136"/>
      <c r="WDQ17" s="136"/>
      <c r="WDR17" s="136"/>
      <c r="WDS17" s="136"/>
      <c r="WDT17" s="136"/>
      <c r="WDU17" s="136"/>
      <c r="WDV17" s="136"/>
      <c r="WDW17" s="136"/>
      <c r="WDX17" s="136"/>
      <c r="WDY17" s="136"/>
      <c r="WDZ17" s="136"/>
      <c r="WEA17" s="136"/>
      <c r="WEB17" s="136"/>
      <c r="WEC17" s="136"/>
      <c r="WED17" s="136"/>
      <c r="WEE17" s="136"/>
      <c r="WEF17" s="136"/>
      <c r="WEG17" s="136"/>
      <c r="WEH17" s="136"/>
      <c r="WEI17" s="136"/>
      <c r="WEJ17" s="136"/>
      <c r="WEK17" s="136"/>
      <c r="WEL17" s="136"/>
      <c r="WEM17" s="136"/>
      <c r="WEN17" s="136"/>
      <c r="WEO17" s="136"/>
      <c r="WEP17" s="136"/>
      <c r="WEQ17" s="136"/>
      <c r="WER17" s="136"/>
      <c r="WES17" s="136"/>
      <c r="WET17" s="136"/>
      <c r="WEU17" s="136"/>
      <c r="WEV17" s="136"/>
      <c r="WEW17" s="136"/>
      <c r="WEX17" s="136"/>
      <c r="WEY17" s="136"/>
      <c r="WEZ17" s="136"/>
      <c r="WFA17" s="136"/>
      <c r="WFB17" s="136"/>
      <c r="WFC17" s="136"/>
      <c r="WFD17" s="136"/>
      <c r="WFE17" s="136"/>
      <c r="WFF17" s="136"/>
      <c r="WFG17" s="136"/>
      <c r="WFH17" s="136"/>
      <c r="WFI17" s="136"/>
      <c r="WFJ17" s="136"/>
      <c r="WFK17" s="136"/>
      <c r="WFL17" s="136"/>
      <c r="WFM17" s="136"/>
      <c r="WFN17" s="136"/>
      <c r="WFO17" s="136"/>
      <c r="WFP17" s="136"/>
      <c r="WFQ17" s="136"/>
      <c r="WFR17" s="136"/>
      <c r="WFS17" s="136"/>
      <c r="WFT17" s="136"/>
      <c r="WFU17" s="136"/>
      <c r="WFV17" s="136"/>
      <c r="WFW17" s="136"/>
      <c r="WFX17" s="136"/>
      <c r="WFY17" s="136"/>
      <c r="WFZ17" s="136"/>
      <c r="WGA17" s="136"/>
      <c r="WGB17" s="136"/>
      <c r="WGC17" s="136"/>
      <c r="WGD17" s="136"/>
      <c r="WGE17" s="136"/>
      <c r="WGF17" s="136"/>
      <c r="WGG17" s="136"/>
      <c r="WGH17" s="136"/>
      <c r="WGI17" s="136"/>
      <c r="WGJ17" s="136"/>
      <c r="WGK17" s="136"/>
      <c r="WGL17" s="136"/>
      <c r="WGM17" s="136"/>
      <c r="WGN17" s="136"/>
      <c r="WGO17" s="136"/>
      <c r="WGP17" s="136"/>
      <c r="WGQ17" s="136"/>
      <c r="WGR17" s="136"/>
      <c r="WGS17" s="136"/>
      <c r="WGT17" s="136"/>
      <c r="WGU17" s="136"/>
      <c r="WGV17" s="136"/>
      <c r="WGW17" s="136"/>
      <c r="WGX17" s="136"/>
      <c r="WGY17" s="136"/>
      <c r="WGZ17" s="136"/>
      <c r="WHA17" s="136"/>
      <c r="WHB17" s="136"/>
      <c r="WHC17" s="136"/>
      <c r="WHD17" s="136"/>
      <c r="WHE17" s="136"/>
      <c r="WHF17" s="136"/>
      <c r="WHG17" s="136"/>
      <c r="WHH17" s="136"/>
      <c r="WHI17" s="136"/>
      <c r="WHJ17" s="136"/>
      <c r="WHK17" s="136"/>
      <c r="WHL17" s="136"/>
      <c r="WHM17" s="136"/>
      <c r="WHN17" s="136"/>
      <c r="WHO17" s="136"/>
      <c r="WHP17" s="136"/>
      <c r="WHQ17" s="136"/>
      <c r="WHR17" s="136"/>
      <c r="WHS17" s="136"/>
      <c r="WHT17" s="136"/>
      <c r="WHU17" s="136"/>
      <c r="WHV17" s="136"/>
      <c r="WHW17" s="136"/>
      <c r="WHX17" s="136"/>
      <c r="WHY17" s="136"/>
      <c r="WHZ17" s="136"/>
      <c r="WIA17" s="136"/>
      <c r="WIB17" s="136"/>
      <c r="WIC17" s="136"/>
      <c r="WID17" s="136"/>
      <c r="WIE17" s="136"/>
      <c r="WIF17" s="136"/>
      <c r="WIG17" s="136"/>
      <c r="WIH17" s="136"/>
      <c r="WII17" s="136"/>
      <c r="WIJ17" s="136"/>
      <c r="WIK17" s="136"/>
      <c r="WIL17" s="136"/>
      <c r="WIM17" s="136"/>
      <c r="WIN17" s="136"/>
      <c r="WIO17" s="136"/>
      <c r="WIP17" s="136"/>
      <c r="WIQ17" s="136"/>
      <c r="WIR17" s="136"/>
      <c r="WIS17" s="136"/>
      <c r="WIT17" s="136"/>
      <c r="WIU17" s="136"/>
      <c r="WIV17" s="136"/>
      <c r="WIW17" s="136"/>
      <c r="WIX17" s="136"/>
      <c r="WIY17" s="136"/>
      <c r="WIZ17" s="136"/>
      <c r="WJA17" s="136"/>
      <c r="WJB17" s="136"/>
      <c r="WJC17" s="136"/>
      <c r="WJD17" s="136"/>
      <c r="WJE17" s="136"/>
      <c r="WJF17" s="136"/>
      <c r="WJG17" s="136"/>
      <c r="WJH17" s="136"/>
      <c r="WJI17" s="136"/>
      <c r="WJJ17" s="136"/>
      <c r="WJK17" s="136"/>
      <c r="WJL17" s="136"/>
      <c r="WJM17" s="136"/>
      <c r="WJN17" s="136"/>
      <c r="WJO17" s="136"/>
      <c r="WJP17" s="136"/>
      <c r="WJQ17" s="136"/>
      <c r="WJR17" s="136"/>
      <c r="WJS17" s="136"/>
      <c r="WJT17" s="136"/>
      <c r="WJU17" s="136"/>
      <c r="WJV17" s="136"/>
      <c r="WJW17" s="136"/>
      <c r="WJX17" s="136"/>
      <c r="WJY17" s="136"/>
      <c r="WJZ17" s="136"/>
      <c r="WKA17" s="136"/>
      <c r="WKB17" s="136"/>
      <c r="WKC17" s="136"/>
      <c r="WKD17" s="136"/>
      <c r="WKE17" s="136"/>
      <c r="WKF17" s="136"/>
      <c r="WKG17" s="136"/>
      <c r="WKH17" s="136"/>
      <c r="WKI17" s="136"/>
      <c r="WKJ17" s="136"/>
      <c r="WKK17" s="136"/>
      <c r="WKL17" s="136"/>
      <c r="WKM17" s="136"/>
      <c r="WKN17" s="136"/>
      <c r="WKO17" s="136"/>
      <c r="WKP17" s="136"/>
      <c r="WKQ17" s="136"/>
      <c r="WKR17" s="136"/>
      <c r="WKS17" s="136"/>
      <c r="WKT17" s="136"/>
      <c r="WKU17" s="136"/>
      <c r="WKV17" s="136"/>
      <c r="WKW17" s="136"/>
      <c r="WKX17" s="136"/>
      <c r="WKY17" s="136"/>
      <c r="WKZ17" s="136"/>
      <c r="WLA17" s="136"/>
      <c r="WLB17" s="136"/>
      <c r="WLC17" s="136"/>
      <c r="WLD17" s="136"/>
      <c r="WLE17" s="136"/>
      <c r="WLF17" s="136"/>
      <c r="WLG17" s="136"/>
      <c r="WLH17" s="136"/>
      <c r="WLI17" s="136"/>
      <c r="WLJ17" s="136"/>
      <c r="WLK17" s="136"/>
      <c r="WLL17" s="136"/>
      <c r="WLM17" s="136"/>
      <c r="WLN17" s="136"/>
      <c r="WLO17" s="136"/>
      <c r="WLP17" s="136"/>
      <c r="WLQ17" s="136"/>
      <c r="WLR17" s="136"/>
      <c r="WLS17" s="136"/>
      <c r="WLT17" s="136"/>
      <c r="WLU17" s="136"/>
      <c r="WLV17" s="136"/>
      <c r="WLW17" s="136"/>
      <c r="WLX17" s="136"/>
      <c r="WLY17" s="136"/>
      <c r="WLZ17" s="136"/>
      <c r="WMA17" s="136"/>
      <c r="WMB17" s="136"/>
      <c r="WMC17" s="136"/>
      <c r="WMD17" s="136"/>
      <c r="WME17" s="136"/>
      <c r="WMF17" s="136"/>
      <c r="WMG17" s="136"/>
      <c r="WMH17" s="136"/>
      <c r="WMI17" s="136"/>
      <c r="WMJ17" s="136"/>
      <c r="WMK17" s="136"/>
      <c r="WML17" s="136"/>
      <c r="WMM17" s="136"/>
      <c r="WMN17" s="136"/>
      <c r="WMO17" s="136"/>
      <c r="WMP17" s="136"/>
      <c r="WMQ17" s="136"/>
      <c r="WMR17" s="136"/>
      <c r="WMS17" s="136"/>
      <c r="WMT17" s="136"/>
      <c r="WMU17" s="136"/>
      <c r="WMV17" s="136"/>
      <c r="WMW17" s="136"/>
      <c r="WMX17" s="136"/>
      <c r="WMY17" s="136"/>
      <c r="WMZ17" s="136"/>
      <c r="WNA17" s="136"/>
      <c r="WNB17" s="136"/>
      <c r="WNC17" s="136"/>
      <c r="WND17" s="136"/>
      <c r="WNE17" s="136"/>
      <c r="WNF17" s="136"/>
      <c r="WNG17" s="136"/>
      <c r="WNH17" s="136"/>
      <c r="WNI17" s="136"/>
      <c r="WNJ17" s="136"/>
      <c r="WNK17" s="136"/>
      <c r="WNL17" s="136"/>
      <c r="WNM17" s="136"/>
      <c r="WNN17" s="136"/>
      <c r="WNO17" s="136"/>
      <c r="WNP17" s="136"/>
      <c r="WNQ17" s="136"/>
      <c r="WNR17" s="136"/>
      <c r="WNS17" s="136"/>
      <c r="WNT17" s="136"/>
      <c r="WNU17" s="136"/>
      <c r="WNV17" s="136"/>
      <c r="WNW17" s="136"/>
      <c r="WNX17" s="136"/>
      <c r="WNY17" s="136"/>
      <c r="WNZ17" s="136"/>
      <c r="WOA17" s="136"/>
      <c r="WOB17" s="136"/>
      <c r="WOC17" s="136"/>
      <c r="WOD17" s="136"/>
      <c r="WOE17" s="136"/>
      <c r="WOF17" s="136"/>
      <c r="WOG17" s="136"/>
      <c r="WOH17" s="136"/>
      <c r="WOI17" s="136"/>
      <c r="WOJ17" s="136"/>
      <c r="WOK17" s="136"/>
      <c r="WOL17" s="136"/>
      <c r="WOM17" s="136"/>
      <c r="WON17" s="136"/>
      <c r="WOO17" s="136"/>
      <c r="WOP17" s="136"/>
      <c r="WOQ17" s="136"/>
      <c r="WOR17" s="136"/>
      <c r="WOS17" s="136"/>
      <c r="WOT17" s="136"/>
      <c r="WOU17" s="136"/>
      <c r="WOV17" s="136"/>
      <c r="WOW17" s="136"/>
      <c r="WOX17" s="136"/>
      <c r="WOY17" s="136"/>
      <c r="WOZ17" s="136"/>
      <c r="WPA17" s="136"/>
      <c r="WPB17" s="136"/>
      <c r="WPC17" s="136"/>
      <c r="WPD17" s="136"/>
      <c r="WPE17" s="136"/>
      <c r="WPF17" s="136"/>
      <c r="WPG17" s="136"/>
      <c r="WPH17" s="136"/>
      <c r="WPI17" s="136"/>
      <c r="WPJ17" s="136"/>
      <c r="WPK17" s="136"/>
      <c r="WPL17" s="136"/>
      <c r="WPM17" s="136"/>
      <c r="WPN17" s="136"/>
      <c r="WPO17" s="136"/>
      <c r="WPP17" s="136"/>
      <c r="WPQ17" s="136"/>
      <c r="WPR17" s="136"/>
      <c r="WPS17" s="136"/>
      <c r="WPT17" s="136"/>
      <c r="WPU17" s="136"/>
      <c r="WPV17" s="136"/>
      <c r="WPW17" s="136"/>
      <c r="WPX17" s="136"/>
      <c r="WPY17" s="136"/>
      <c r="WPZ17" s="136"/>
      <c r="WQA17" s="136"/>
      <c r="WQB17" s="136"/>
      <c r="WQC17" s="136"/>
      <c r="WQD17" s="136"/>
      <c r="WQE17" s="136"/>
      <c r="WQF17" s="136"/>
      <c r="WQG17" s="136"/>
      <c r="WQH17" s="136"/>
      <c r="WQI17" s="136"/>
      <c r="WQJ17" s="136"/>
      <c r="WQK17" s="136"/>
      <c r="WQL17" s="136"/>
      <c r="WQM17" s="136"/>
      <c r="WQN17" s="136"/>
      <c r="WQO17" s="136"/>
      <c r="WQP17" s="136"/>
      <c r="WQQ17" s="136"/>
      <c r="WQR17" s="136"/>
      <c r="WQS17" s="136"/>
      <c r="WQT17" s="136"/>
      <c r="WQU17" s="136"/>
      <c r="WQV17" s="136"/>
      <c r="WQW17" s="136"/>
      <c r="WQX17" s="136"/>
      <c r="WQY17" s="136"/>
      <c r="WQZ17" s="136"/>
      <c r="WRA17" s="136"/>
      <c r="WRB17" s="136"/>
      <c r="WRC17" s="136"/>
      <c r="WRD17" s="136"/>
      <c r="WRE17" s="136"/>
      <c r="WRF17" s="136"/>
      <c r="WRG17" s="136"/>
      <c r="WRH17" s="136"/>
      <c r="WRI17" s="136"/>
      <c r="WRJ17" s="136"/>
      <c r="WRK17" s="136"/>
      <c r="WRL17" s="136"/>
      <c r="WRM17" s="136"/>
      <c r="WRN17" s="136"/>
      <c r="WRO17" s="136"/>
      <c r="WRP17" s="136"/>
      <c r="WRQ17" s="136"/>
      <c r="WRR17" s="136"/>
      <c r="WRS17" s="136"/>
      <c r="WRT17" s="136"/>
      <c r="WRU17" s="136"/>
      <c r="WRV17" s="136"/>
      <c r="WRW17" s="136"/>
      <c r="WRX17" s="136"/>
      <c r="WRY17" s="136"/>
      <c r="WRZ17" s="136"/>
      <c r="WSA17" s="136"/>
      <c r="WSB17" s="136"/>
      <c r="WSC17" s="136"/>
      <c r="WSD17" s="136"/>
      <c r="WSE17" s="136"/>
      <c r="WSF17" s="136"/>
      <c r="WSG17" s="136"/>
      <c r="WSH17" s="136"/>
      <c r="WSI17" s="136"/>
      <c r="WSJ17" s="136"/>
      <c r="WSK17" s="136"/>
      <c r="WSL17" s="136"/>
      <c r="WSM17" s="136"/>
      <c r="WSN17" s="136"/>
      <c r="WSO17" s="136"/>
      <c r="WSP17" s="136"/>
      <c r="WSQ17" s="136"/>
      <c r="WSR17" s="136"/>
      <c r="WSS17" s="136"/>
      <c r="WST17" s="136"/>
      <c r="WSU17" s="136"/>
      <c r="WSV17" s="136"/>
      <c r="WSW17" s="136"/>
      <c r="WSX17" s="136"/>
      <c r="WSY17" s="136"/>
      <c r="WSZ17" s="136"/>
      <c r="WTA17" s="136"/>
      <c r="WTB17" s="136"/>
      <c r="WTC17" s="136"/>
      <c r="WTD17" s="136"/>
      <c r="WTE17" s="136"/>
      <c r="WTF17" s="136"/>
      <c r="WTG17" s="136"/>
      <c r="WTH17" s="136"/>
      <c r="WTI17" s="136"/>
      <c r="WTJ17" s="136"/>
      <c r="WTK17" s="136"/>
      <c r="WTL17" s="136"/>
      <c r="WTM17" s="136"/>
      <c r="WTN17" s="136"/>
      <c r="WTO17" s="136"/>
      <c r="WTP17" s="136"/>
      <c r="WTQ17" s="136"/>
      <c r="WTR17" s="136"/>
      <c r="WTS17" s="136"/>
      <c r="WTT17" s="136"/>
      <c r="WTU17" s="136"/>
      <c r="WTV17" s="136"/>
      <c r="WTW17" s="136"/>
      <c r="WTX17" s="136"/>
      <c r="WTY17" s="136"/>
      <c r="WTZ17" s="136"/>
      <c r="WUA17" s="136"/>
      <c r="WUB17" s="136"/>
      <c r="WUC17" s="136"/>
      <c r="WUD17" s="136"/>
      <c r="WUE17" s="136"/>
      <c r="WUF17" s="136"/>
      <c r="WUG17" s="136"/>
      <c r="WUH17" s="136"/>
      <c r="WUI17" s="136"/>
      <c r="WUJ17" s="136"/>
      <c r="WUK17" s="136"/>
      <c r="WUL17" s="136"/>
      <c r="WUM17" s="136"/>
      <c r="WUN17" s="136"/>
      <c r="WUO17" s="136"/>
      <c r="WUP17" s="136"/>
      <c r="WUQ17" s="136"/>
      <c r="WUR17" s="136"/>
      <c r="WUS17" s="136"/>
      <c r="WUT17" s="136"/>
      <c r="WUU17" s="136"/>
      <c r="WUV17" s="136"/>
      <c r="WUW17" s="136"/>
      <c r="WUX17" s="136"/>
      <c r="WUY17" s="136"/>
      <c r="WUZ17" s="136"/>
      <c r="WVA17" s="136"/>
      <c r="WVB17" s="136"/>
      <c r="WVC17" s="136"/>
      <c r="WVD17" s="136"/>
      <c r="WVE17" s="136"/>
      <c r="WVF17" s="136"/>
      <c r="WVG17" s="136"/>
      <c r="WVH17" s="136"/>
      <c r="WVI17" s="136"/>
      <c r="WVJ17" s="136"/>
      <c r="WVK17" s="136"/>
      <c r="WVL17" s="136"/>
      <c r="WVM17" s="136"/>
      <c r="WVN17" s="136"/>
      <c r="WVO17" s="136"/>
      <c r="WVP17" s="136"/>
      <c r="WVQ17" s="136"/>
      <c r="WVR17" s="136"/>
      <c r="WVS17" s="136"/>
      <c r="WVT17" s="136"/>
      <c r="WVU17" s="136"/>
      <c r="WVV17" s="136"/>
      <c r="WVW17" s="136"/>
      <c r="WVX17" s="136"/>
      <c r="WVY17" s="136"/>
      <c r="WVZ17" s="136"/>
      <c r="WWA17" s="136"/>
      <c r="WWB17" s="136"/>
      <c r="WWC17" s="136"/>
      <c r="WWD17" s="136"/>
      <c r="WWE17" s="136"/>
      <c r="WWF17" s="136"/>
      <c r="WWG17" s="136"/>
      <c r="WWH17" s="136"/>
      <c r="WWI17" s="136"/>
      <c r="WWJ17" s="136"/>
      <c r="WWK17" s="136"/>
      <c r="WWL17" s="136"/>
      <c r="WWM17" s="136"/>
      <c r="WWN17" s="136"/>
      <c r="WWO17" s="136"/>
      <c r="WWP17" s="136"/>
      <c r="WWQ17" s="136"/>
      <c r="WWR17" s="136"/>
      <c r="WWS17" s="136"/>
      <c r="WWT17" s="136"/>
      <c r="WWU17" s="136"/>
      <c r="WWV17" s="136"/>
      <c r="WWW17" s="136"/>
      <c r="WWX17" s="136"/>
      <c r="WWY17" s="136"/>
      <c r="WWZ17" s="136"/>
      <c r="WXA17" s="136"/>
      <c r="WXB17" s="136"/>
      <c r="WXC17" s="136"/>
      <c r="WXD17" s="136"/>
      <c r="WXE17" s="136"/>
      <c r="WXF17" s="136"/>
      <c r="WXG17" s="136"/>
      <c r="WXH17" s="136"/>
      <c r="WXI17" s="136"/>
      <c r="WXJ17" s="136"/>
      <c r="WXK17" s="136"/>
      <c r="WXL17" s="136"/>
      <c r="WXM17" s="136"/>
      <c r="WXN17" s="136"/>
      <c r="WXO17" s="136"/>
      <c r="WXP17" s="136"/>
      <c r="WXQ17" s="136"/>
      <c r="WXR17" s="136"/>
      <c r="WXS17" s="136"/>
      <c r="WXT17" s="136"/>
      <c r="WXU17" s="136"/>
      <c r="WXV17" s="136"/>
      <c r="WXW17" s="136"/>
      <c r="WXX17" s="136"/>
      <c r="WXY17" s="136"/>
      <c r="WXZ17" s="136"/>
      <c r="WYA17" s="136"/>
      <c r="WYB17" s="136"/>
      <c r="WYC17" s="136"/>
      <c r="WYD17" s="136"/>
      <c r="WYE17" s="136"/>
      <c r="WYF17" s="136"/>
      <c r="WYG17" s="136"/>
      <c r="WYH17" s="136"/>
      <c r="WYI17" s="136"/>
      <c r="WYJ17" s="136"/>
      <c r="WYK17" s="136"/>
      <c r="WYL17" s="136"/>
      <c r="WYM17" s="136"/>
      <c r="WYN17" s="136"/>
      <c r="WYO17" s="136"/>
      <c r="WYP17" s="136"/>
      <c r="WYQ17" s="136"/>
      <c r="WYR17" s="136"/>
      <c r="WYS17" s="136"/>
      <c r="WYT17" s="136"/>
      <c r="WYU17" s="136"/>
      <c r="WYV17" s="136"/>
      <c r="WYW17" s="136"/>
      <c r="WYX17" s="136"/>
      <c r="WYY17" s="136"/>
      <c r="WYZ17" s="136"/>
      <c r="WZA17" s="136"/>
      <c r="WZB17" s="136"/>
      <c r="WZC17" s="136"/>
      <c r="WZD17" s="136"/>
      <c r="WZE17" s="136"/>
      <c r="WZF17" s="136"/>
      <c r="WZG17" s="136"/>
      <c r="WZH17" s="136"/>
      <c r="WZI17" s="136"/>
      <c r="WZJ17" s="136"/>
      <c r="WZK17" s="136"/>
      <c r="WZL17" s="136"/>
      <c r="WZM17" s="136"/>
      <c r="WZN17" s="136"/>
      <c r="WZO17" s="136"/>
      <c r="WZP17" s="136"/>
      <c r="WZQ17" s="136"/>
      <c r="WZR17" s="136"/>
      <c r="WZS17" s="136"/>
      <c r="WZT17" s="136"/>
      <c r="WZU17" s="136"/>
      <c r="WZV17" s="136"/>
      <c r="WZW17" s="136"/>
      <c r="WZX17" s="136"/>
      <c r="WZY17" s="136"/>
      <c r="WZZ17" s="136"/>
      <c r="XAA17" s="136"/>
      <c r="XAB17" s="136"/>
      <c r="XAC17" s="136"/>
      <c r="XAD17" s="136"/>
      <c r="XAE17" s="136"/>
      <c r="XAF17" s="136"/>
      <c r="XAG17" s="136"/>
      <c r="XAH17" s="136"/>
      <c r="XAI17" s="136"/>
      <c r="XAJ17" s="136"/>
      <c r="XAK17" s="136"/>
      <c r="XAL17" s="136"/>
      <c r="XAM17" s="136"/>
      <c r="XAN17" s="136"/>
      <c r="XAO17" s="136"/>
      <c r="XAP17" s="136"/>
      <c r="XAQ17" s="136"/>
      <c r="XAR17" s="136"/>
      <c r="XAS17" s="136"/>
      <c r="XAT17" s="136"/>
      <c r="XAU17" s="136"/>
      <c r="XAV17" s="136"/>
      <c r="XAW17" s="136"/>
      <c r="XAX17" s="136"/>
      <c r="XAY17" s="136"/>
      <c r="XAZ17" s="136"/>
      <c r="XBA17" s="136"/>
      <c r="XBB17" s="136"/>
      <c r="XBC17" s="136"/>
      <c r="XBD17" s="136"/>
      <c r="XBE17" s="136"/>
      <c r="XBF17" s="136"/>
      <c r="XBG17" s="136"/>
      <c r="XBH17" s="136"/>
      <c r="XBI17" s="136"/>
      <c r="XBJ17" s="136"/>
      <c r="XBK17" s="136"/>
      <c r="XBL17" s="136"/>
      <c r="XBM17" s="136"/>
      <c r="XBN17" s="136"/>
      <c r="XBO17" s="136"/>
      <c r="XBP17" s="136"/>
      <c r="XBQ17" s="136"/>
      <c r="XBR17" s="136"/>
      <c r="XBS17" s="136"/>
      <c r="XBT17" s="136"/>
      <c r="XBU17" s="136"/>
      <c r="XBV17" s="136"/>
      <c r="XBW17" s="136"/>
      <c r="XBX17" s="136"/>
      <c r="XBY17" s="136"/>
      <c r="XBZ17" s="136"/>
      <c r="XCA17" s="136"/>
      <c r="XCB17" s="136"/>
      <c r="XCC17" s="136"/>
      <c r="XCD17" s="136"/>
      <c r="XCE17" s="136"/>
      <c r="XCF17" s="136"/>
      <c r="XCG17" s="136"/>
      <c r="XCH17" s="136"/>
      <c r="XCI17" s="136"/>
      <c r="XCJ17" s="136"/>
      <c r="XCK17" s="136"/>
      <c r="XCL17" s="136"/>
      <c r="XCM17" s="136"/>
      <c r="XCN17" s="136"/>
      <c r="XCO17" s="136"/>
      <c r="XCP17" s="136"/>
      <c r="XCQ17" s="136"/>
      <c r="XCR17" s="136"/>
      <c r="XCS17" s="136"/>
      <c r="XCT17" s="136"/>
      <c r="XCU17" s="136"/>
      <c r="XCV17" s="136"/>
      <c r="XCW17" s="136"/>
      <c r="XCX17" s="136"/>
      <c r="XCY17" s="136"/>
      <c r="XCZ17" s="136"/>
      <c r="XDA17" s="136"/>
      <c r="XDB17" s="136"/>
      <c r="XDC17" s="136"/>
      <c r="XDD17" s="136"/>
      <c r="XDE17" s="136"/>
      <c r="XDF17" s="136"/>
      <c r="XDG17" s="136"/>
      <c r="XDH17" s="136"/>
      <c r="XDI17" s="136"/>
      <c r="XDJ17" s="136"/>
      <c r="XDK17" s="136"/>
      <c r="XDL17" s="136"/>
      <c r="XDM17" s="136"/>
      <c r="XDN17" s="136"/>
      <c r="XDO17" s="136"/>
      <c r="XDP17" s="136"/>
      <c r="XDQ17" s="136"/>
      <c r="XDR17" s="136"/>
      <c r="XDS17" s="136"/>
      <c r="XDT17" s="136"/>
      <c r="XDU17" s="136"/>
      <c r="XDV17" s="136"/>
      <c r="XDW17" s="136"/>
      <c r="XDX17" s="136"/>
      <c r="XDY17" s="136"/>
      <c r="XDZ17" s="136"/>
      <c r="XEA17" s="136"/>
      <c r="XEB17" s="136"/>
      <c r="XEC17" s="136"/>
      <c r="XED17" s="136"/>
      <c r="XEE17" s="136"/>
      <c r="XEF17" s="136"/>
      <c r="XEG17" s="136"/>
      <c r="XEH17" s="136"/>
      <c r="XEI17" s="136"/>
      <c r="XEJ17" s="136"/>
      <c r="XEK17" s="136"/>
      <c r="XEL17" s="136"/>
      <c r="XEM17" s="136"/>
      <c r="XEN17" s="136"/>
      <c r="XEO17" s="136"/>
      <c r="XEP17" s="136"/>
      <c r="XEQ17" s="136"/>
      <c r="XER17" s="136"/>
      <c r="XES17" s="136"/>
      <c r="XET17" s="136"/>
      <c r="XEU17" s="136"/>
      <c r="XEV17" s="136"/>
      <c r="XEW17" s="136"/>
      <c r="XEX17" s="136"/>
      <c r="XEY17" s="136"/>
      <c r="XEZ17" s="136"/>
      <c r="XFA17" s="136"/>
      <c r="XFB17" s="136"/>
      <c r="XFC17" s="136"/>
      <c r="XFD17" s="136"/>
    </row>
    <row r="18" s="111" customFormat="1" spans="1:16384">
      <c r="A18" s="136"/>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c r="WTP18" s="136"/>
      <c r="WTQ18" s="136"/>
      <c r="WTR18" s="136"/>
      <c r="WTS18" s="136"/>
      <c r="WTT18" s="136"/>
      <c r="WTU18" s="136"/>
      <c r="WTV18" s="136"/>
      <c r="WTW18" s="136"/>
      <c r="WTX18" s="136"/>
      <c r="WTY18" s="136"/>
      <c r="WTZ18" s="136"/>
      <c r="WUA18" s="136"/>
      <c r="WUB18" s="136"/>
      <c r="WUC18" s="136"/>
      <c r="WUD18" s="136"/>
      <c r="WUE18" s="136"/>
      <c r="WUF18" s="136"/>
      <c r="WUG18" s="136"/>
      <c r="WUH18" s="136"/>
      <c r="WUI18" s="136"/>
      <c r="WUJ18" s="136"/>
      <c r="WUK18" s="136"/>
      <c r="WUL18" s="136"/>
      <c r="WUM18" s="136"/>
      <c r="WUN18" s="136"/>
      <c r="WUO18" s="136"/>
      <c r="WUP18" s="136"/>
      <c r="WUQ18" s="136"/>
      <c r="WUR18" s="136"/>
      <c r="WUS18" s="136"/>
      <c r="WUT18" s="136"/>
      <c r="WUU18" s="136"/>
      <c r="WUV18" s="136"/>
      <c r="WUW18" s="136"/>
      <c r="WUX18" s="136"/>
      <c r="WUY18" s="136"/>
      <c r="WUZ18" s="136"/>
      <c r="WVA18" s="136"/>
      <c r="WVB18" s="136"/>
      <c r="WVC18" s="136"/>
      <c r="WVD18" s="136"/>
      <c r="WVE18" s="136"/>
      <c r="WVF18" s="136"/>
      <c r="WVG18" s="136"/>
      <c r="WVH18" s="136"/>
      <c r="WVI18" s="136"/>
      <c r="WVJ18" s="136"/>
      <c r="WVK18" s="136"/>
      <c r="WVL18" s="136"/>
      <c r="WVM18" s="136"/>
      <c r="WVN18" s="136"/>
      <c r="WVO18" s="136"/>
      <c r="WVP18" s="136"/>
      <c r="WVQ18" s="136"/>
      <c r="WVR18" s="136"/>
      <c r="WVS18" s="136"/>
      <c r="WVT18" s="136"/>
      <c r="WVU18" s="136"/>
      <c r="WVV18" s="136"/>
      <c r="WVW18" s="136"/>
      <c r="WVX18" s="136"/>
      <c r="WVY18" s="136"/>
      <c r="WVZ18" s="136"/>
      <c r="WWA18" s="136"/>
      <c r="WWB18" s="136"/>
      <c r="WWC18" s="136"/>
      <c r="WWD18" s="136"/>
      <c r="WWE18" s="136"/>
      <c r="WWF18" s="136"/>
      <c r="WWG18" s="136"/>
      <c r="WWH18" s="136"/>
      <c r="WWI18" s="136"/>
      <c r="WWJ18" s="136"/>
      <c r="WWK18" s="136"/>
      <c r="WWL18" s="136"/>
      <c r="WWM18" s="136"/>
      <c r="WWN18" s="136"/>
      <c r="WWO18" s="136"/>
      <c r="WWP18" s="136"/>
      <c r="WWQ18" s="136"/>
      <c r="WWR18" s="136"/>
      <c r="WWS18" s="136"/>
      <c r="WWT18" s="136"/>
      <c r="WWU18" s="136"/>
      <c r="WWV18" s="136"/>
      <c r="WWW18" s="136"/>
      <c r="WWX18" s="136"/>
      <c r="WWY18" s="136"/>
      <c r="WWZ18" s="136"/>
      <c r="WXA18" s="136"/>
      <c r="WXB18" s="136"/>
      <c r="WXC18" s="136"/>
      <c r="WXD18" s="136"/>
      <c r="WXE18" s="136"/>
      <c r="WXF18" s="136"/>
      <c r="WXG18" s="136"/>
      <c r="WXH18" s="136"/>
      <c r="WXI18" s="136"/>
      <c r="WXJ18" s="136"/>
      <c r="WXK18" s="136"/>
      <c r="WXL18" s="136"/>
      <c r="WXM18" s="136"/>
      <c r="WXN18" s="136"/>
      <c r="WXO18" s="136"/>
      <c r="WXP18" s="136"/>
      <c r="WXQ18" s="136"/>
      <c r="WXR18" s="136"/>
      <c r="WXS18" s="136"/>
      <c r="WXT18" s="136"/>
      <c r="WXU18" s="136"/>
      <c r="WXV18" s="136"/>
      <c r="WXW18" s="136"/>
      <c r="WXX18" s="136"/>
      <c r="WXY18" s="136"/>
      <c r="WXZ18" s="136"/>
      <c r="WYA18" s="136"/>
      <c r="WYB18" s="136"/>
      <c r="WYC18" s="136"/>
      <c r="WYD18" s="136"/>
      <c r="WYE18" s="136"/>
      <c r="WYF18" s="136"/>
      <c r="WYG18" s="136"/>
      <c r="WYH18" s="136"/>
      <c r="WYI18" s="136"/>
      <c r="WYJ18" s="136"/>
      <c r="WYK18" s="136"/>
      <c r="WYL18" s="136"/>
      <c r="WYM18" s="136"/>
      <c r="WYN18" s="136"/>
      <c r="WYO18" s="136"/>
      <c r="WYP18" s="136"/>
      <c r="WYQ18" s="136"/>
      <c r="WYR18" s="136"/>
      <c r="WYS18" s="136"/>
      <c r="WYT18" s="136"/>
      <c r="WYU18" s="136"/>
      <c r="WYV18" s="136"/>
      <c r="WYW18" s="136"/>
      <c r="WYX18" s="136"/>
      <c r="WYY18" s="136"/>
      <c r="WYZ18" s="136"/>
      <c r="WZA18" s="136"/>
      <c r="WZB18" s="136"/>
      <c r="WZC18" s="136"/>
      <c r="WZD18" s="136"/>
      <c r="WZE18" s="136"/>
      <c r="WZF18" s="136"/>
      <c r="WZG18" s="136"/>
      <c r="WZH18" s="136"/>
      <c r="WZI18" s="136"/>
      <c r="WZJ18" s="136"/>
      <c r="WZK18" s="136"/>
      <c r="WZL18" s="136"/>
      <c r="WZM18" s="136"/>
      <c r="WZN18" s="136"/>
      <c r="WZO18" s="136"/>
      <c r="WZP18" s="136"/>
      <c r="WZQ18" s="136"/>
      <c r="WZR18" s="136"/>
      <c r="WZS18" s="136"/>
      <c r="WZT18" s="136"/>
      <c r="WZU18" s="136"/>
      <c r="WZV18" s="136"/>
      <c r="WZW18" s="136"/>
      <c r="WZX18" s="136"/>
      <c r="WZY18" s="136"/>
      <c r="WZZ18" s="136"/>
      <c r="XAA18" s="136"/>
      <c r="XAB18" s="136"/>
      <c r="XAC18" s="136"/>
      <c r="XAD18" s="136"/>
      <c r="XAE18" s="136"/>
      <c r="XAF18" s="136"/>
      <c r="XAG18" s="136"/>
      <c r="XAH18" s="136"/>
      <c r="XAI18" s="136"/>
      <c r="XAJ18" s="136"/>
      <c r="XAK18" s="136"/>
      <c r="XAL18" s="136"/>
      <c r="XAM18" s="136"/>
      <c r="XAN18" s="136"/>
      <c r="XAO18" s="136"/>
      <c r="XAP18" s="136"/>
      <c r="XAQ18" s="136"/>
      <c r="XAR18" s="136"/>
      <c r="XAS18" s="136"/>
      <c r="XAT18" s="136"/>
      <c r="XAU18" s="136"/>
      <c r="XAV18" s="136"/>
      <c r="XAW18" s="136"/>
      <c r="XAX18" s="136"/>
      <c r="XAY18" s="136"/>
      <c r="XAZ18" s="136"/>
      <c r="XBA18" s="136"/>
      <c r="XBB18" s="136"/>
      <c r="XBC18" s="136"/>
      <c r="XBD18" s="136"/>
      <c r="XBE18" s="136"/>
      <c r="XBF18" s="136"/>
      <c r="XBG18" s="136"/>
      <c r="XBH18" s="136"/>
      <c r="XBI18" s="136"/>
      <c r="XBJ18" s="136"/>
      <c r="XBK18" s="136"/>
      <c r="XBL18" s="136"/>
      <c r="XBM18" s="136"/>
      <c r="XBN18" s="136"/>
      <c r="XBO18" s="136"/>
      <c r="XBP18" s="136"/>
      <c r="XBQ18" s="136"/>
      <c r="XBR18" s="136"/>
      <c r="XBS18" s="136"/>
      <c r="XBT18" s="136"/>
      <c r="XBU18" s="136"/>
      <c r="XBV18" s="136"/>
      <c r="XBW18" s="136"/>
      <c r="XBX18" s="136"/>
      <c r="XBY18" s="136"/>
      <c r="XBZ18" s="136"/>
      <c r="XCA18" s="136"/>
      <c r="XCB18" s="136"/>
      <c r="XCC18" s="136"/>
      <c r="XCD18" s="136"/>
      <c r="XCE18" s="136"/>
      <c r="XCF18" s="136"/>
      <c r="XCG18" s="136"/>
      <c r="XCH18" s="136"/>
      <c r="XCI18" s="136"/>
      <c r="XCJ18" s="136"/>
      <c r="XCK18" s="136"/>
      <c r="XCL18" s="136"/>
      <c r="XCM18" s="136"/>
      <c r="XCN18" s="136"/>
      <c r="XCO18" s="136"/>
      <c r="XCP18" s="136"/>
      <c r="XCQ18" s="136"/>
      <c r="XCR18" s="136"/>
      <c r="XCS18" s="136"/>
      <c r="XCT18" s="136"/>
      <c r="XCU18" s="136"/>
      <c r="XCV18" s="136"/>
      <c r="XCW18" s="136"/>
      <c r="XCX18" s="136"/>
      <c r="XCY18" s="136"/>
      <c r="XCZ18" s="136"/>
      <c r="XDA18" s="136"/>
      <c r="XDB18" s="136"/>
      <c r="XDC18" s="136"/>
      <c r="XDD18" s="136"/>
      <c r="XDE18" s="136"/>
      <c r="XDF18" s="136"/>
      <c r="XDG18" s="136"/>
      <c r="XDH18" s="136"/>
      <c r="XDI18" s="136"/>
      <c r="XDJ18" s="136"/>
      <c r="XDK18" s="136"/>
      <c r="XDL18" s="136"/>
      <c r="XDM18" s="136"/>
      <c r="XDN18" s="136"/>
      <c r="XDO18" s="136"/>
      <c r="XDP18" s="136"/>
      <c r="XDQ18" s="136"/>
      <c r="XDR18" s="136"/>
      <c r="XDS18" s="136"/>
      <c r="XDT18" s="136"/>
      <c r="XDU18" s="136"/>
      <c r="XDV18" s="136"/>
      <c r="XDW18" s="136"/>
      <c r="XDX18" s="136"/>
      <c r="XDY18" s="136"/>
      <c r="XDZ18" s="136"/>
      <c r="XEA18" s="136"/>
      <c r="XEB18" s="136"/>
      <c r="XEC18" s="136"/>
      <c r="XED18" s="136"/>
      <c r="XEE18" s="136"/>
      <c r="XEF18" s="136"/>
      <c r="XEG18" s="136"/>
      <c r="XEH18" s="136"/>
      <c r="XEI18" s="136"/>
      <c r="XEJ18" s="136"/>
      <c r="XEK18" s="136"/>
      <c r="XEL18" s="136"/>
      <c r="XEM18" s="136"/>
      <c r="XEN18" s="136"/>
      <c r="XEO18" s="136"/>
      <c r="XEP18" s="136"/>
      <c r="XEQ18" s="136"/>
      <c r="XER18" s="136"/>
      <c r="XES18" s="136"/>
      <c r="XET18" s="136"/>
      <c r="XEU18" s="136"/>
      <c r="XEV18" s="136"/>
      <c r="XEW18" s="136"/>
      <c r="XEX18" s="136"/>
      <c r="XEY18" s="136"/>
      <c r="XEZ18" s="136"/>
      <c r="XFA18" s="136"/>
      <c r="XFB18" s="136"/>
      <c r="XFC18" s="136"/>
      <c r="XFD18" s="136"/>
    </row>
    <row r="19" s="111" customFormat="1" spans="1:16384">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c r="KA19" s="136"/>
      <c r="KB19" s="136"/>
      <c r="KC19" s="136"/>
      <c r="KD19" s="136"/>
      <c r="KE19" s="136"/>
      <c r="KF19" s="136"/>
      <c r="KG19" s="136"/>
      <c r="KH19" s="136"/>
      <c r="KI19" s="136"/>
      <c r="KJ19" s="136"/>
      <c r="KK19" s="136"/>
      <c r="KL19" s="136"/>
      <c r="KM19" s="136"/>
      <c r="KN19" s="136"/>
      <c r="KO19" s="136"/>
      <c r="KP19" s="136"/>
      <c r="KQ19" s="136"/>
      <c r="KR19" s="136"/>
      <c r="KS19" s="136"/>
      <c r="KT19" s="136"/>
      <c r="KU19" s="136"/>
      <c r="KV19" s="136"/>
      <c r="KW19" s="136"/>
      <c r="KX19" s="136"/>
      <c r="KY19" s="136"/>
      <c r="KZ19" s="136"/>
      <c r="LA19" s="136"/>
      <c r="LB19" s="136"/>
      <c r="LC19" s="136"/>
      <c r="LD19" s="136"/>
      <c r="LE19" s="136"/>
      <c r="LF19" s="136"/>
      <c r="LG19" s="136"/>
      <c r="LH19" s="136"/>
      <c r="LI19" s="136"/>
      <c r="LJ19" s="136"/>
      <c r="LK19" s="136"/>
      <c r="LL19" s="136"/>
      <c r="LM19" s="136"/>
      <c r="LN19" s="136"/>
      <c r="LO19" s="136"/>
      <c r="LP19" s="136"/>
      <c r="LQ19" s="136"/>
      <c r="LR19" s="136"/>
      <c r="LS19" s="136"/>
      <c r="LT19" s="136"/>
      <c r="LU19" s="136"/>
      <c r="LV19" s="136"/>
      <c r="LW19" s="136"/>
      <c r="LX19" s="136"/>
      <c r="LY19" s="136"/>
      <c r="LZ19" s="136"/>
      <c r="MA19" s="136"/>
      <c r="MB19" s="136"/>
      <c r="MC19" s="136"/>
      <c r="MD19" s="136"/>
      <c r="ME19" s="136"/>
      <c r="MF19" s="136"/>
      <c r="MG19" s="136"/>
      <c r="MH19" s="136"/>
      <c r="MI19" s="136"/>
      <c r="MJ19" s="136"/>
      <c r="MK19" s="136"/>
      <c r="ML19" s="136"/>
      <c r="MM19" s="136"/>
      <c r="MN19" s="136"/>
      <c r="MO19" s="136"/>
      <c r="MP19" s="136"/>
      <c r="MQ19" s="136"/>
      <c r="MR19" s="136"/>
      <c r="MS19" s="136"/>
      <c r="MT19" s="136"/>
      <c r="MU19" s="136"/>
      <c r="MV19" s="136"/>
      <c r="MW19" s="136"/>
      <c r="MX19" s="136"/>
      <c r="MY19" s="136"/>
      <c r="MZ19" s="136"/>
      <c r="NA19" s="136"/>
      <c r="NB19" s="136"/>
      <c r="NC19" s="136"/>
      <c r="ND19" s="136"/>
      <c r="NE19" s="136"/>
      <c r="NF19" s="136"/>
      <c r="NG19" s="136"/>
      <c r="NH19" s="136"/>
      <c r="NI19" s="136"/>
      <c r="NJ19" s="136"/>
      <c r="NK19" s="136"/>
      <c r="NL19" s="136"/>
      <c r="NM19" s="136"/>
      <c r="NN19" s="136"/>
      <c r="NO19" s="136"/>
      <c r="NP19" s="136"/>
      <c r="NQ19" s="136"/>
      <c r="NR19" s="136"/>
      <c r="NS19" s="136"/>
      <c r="NT19" s="136"/>
      <c r="NU19" s="136"/>
      <c r="NV19" s="136"/>
      <c r="NW19" s="136"/>
      <c r="NX19" s="136"/>
      <c r="NY19" s="136"/>
      <c r="NZ19" s="136"/>
      <c r="OA19" s="136"/>
      <c r="OB19" s="136"/>
      <c r="OC19" s="136"/>
      <c r="OD19" s="136"/>
      <c r="OE19" s="136"/>
      <c r="OF19" s="136"/>
      <c r="OG19" s="136"/>
      <c r="OH19" s="136"/>
      <c r="OI19" s="136"/>
      <c r="OJ19" s="136"/>
      <c r="OK19" s="136"/>
      <c r="OL19" s="136"/>
      <c r="OM19" s="136"/>
      <c r="ON19" s="136"/>
      <c r="OO19" s="136"/>
      <c r="OP19" s="136"/>
      <c r="OQ19" s="136"/>
      <c r="OR19" s="136"/>
      <c r="OS19" s="136"/>
      <c r="OT19" s="136"/>
      <c r="OU19" s="136"/>
      <c r="OV19" s="136"/>
      <c r="OW19" s="136"/>
      <c r="OX19" s="136"/>
      <c r="OY19" s="136"/>
      <c r="OZ19" s="136"/>
      <c r="PA19" s="136"/>
      <c r="PB19" s="136"/>
      <c r="PC19" s="136"/>
      <c r="PD19" s="136"/>
      <c r="PE19" s="136"/>
      <c r="PF19" s="136"/>
      <c r="PG19" s="136"/>
      <c r="PH19" s="136"/>
      <c r="PI19" s="136"/>
      <c r="PJ19" s="136"/>
      <c r="PK19" s="136"/>
      <c r="PL19" s="136"/>
      <c r="PM19" s="136"/>
      <c r="PN19" s="136"/>
      <c r="PO19" s="136"/>
      <c r="PP19" s="136"/>
      <c r="PQ19" s="136"/>
      <c r="PR19" s="136"/>
      <c r="PS19" s="136"/>
      <c r="PT19" s="136"/>
      <c r="PU19" s="136"/>
      <c r="PV19" s="136"/>
      <c r="PW19" s="136"/>
      <c r="PX19" s="136"/>
      <c r="PY19" s="136"/>
      <c r="PZ19" s="136"/>
      <c r="QA19" s="136"/>
      <c r="QB19" s="136"/>
      <c r="QC19" s="136"/>
      <c r="QD19" s="136"/>
      <c r="QE19" s="136"/>
      <c r="QF19" s="136"/>
      <c r="QG19" s="136"/>
      <c r="QH19" s="136"/>
      <c r="QI19" s="136"/>
      <c r="QJ19" s="136"/>
      <c r="QK19" s="136"/>
      <c r="QL19" s="136"/>
      <c r="QM19" s="136"/>
      <c r="QN19" s="136"/>
      <c r="QO19" s="136"/>
      <c r="QP19" s="136"/>
      <c r="QQ19" s="136"/>
      <c r="QR19" s="136"/>
      <c r="QS19" s="136"/>
      <c r="QT19" s="136"/>
      <c r="QU19" s="136"/>
      <c r="QV19" s="136"/>
      <c r="QW19" s="136"/>
      <c r="QX19" s="136"/>
      <c r="QY19" s="136"/>
      <c r="QZ19" s="136"/>
      <c r="RA19" s="136"/>
      <c r="RB19" s="136"/>
      <c r="RC19" s="136"/>
      <c r="RD19" s="136"/>
      <c r="RE19" s="136"/>
      <c r="RF19" s="136"/>
      <c r="RG19" s="136"/>
      <c r="RH19" s="136"/>
      <c r="RI19" s="136"/>
      <c r="RJ19" s="136"/>
      <c r="RK19" s="136"/>
      <c r="RL19" s="136"/>
      <c r="RM19" s="136"/>
      <c r="RN19" s="136"/>
      <c r="RO19" s="136"/>
      <c r="RP19" s="136"/>
      <c r="RQ19" s="136"/>
      <c r="RR19" s="136"/>
      <c r="RS19" s="136"/>
      <c r="RT19" s="136"/>
      <c r="RU19" s="136"/>
      <c r="RV19" s="136"/>
      <c r="RW19" s="136"/>
      <c r="RX19" s="136"/>
      <c r="RY19" s="136"/>
      <c r="RZ19" s="136"/>
      <c r="SA19" s="136"/>
      <c r="SB19" s="136"/>
      <c r="SC19" s="136"/>
      <c r="SD19" s="136"/>
      <c r="SE19" s="136"/>
      <c r="SF19" s="136"/>
      <c r="SG19" s="136"/>
      <c r="SH19" s="136"/>
      <c r="SI19" s="136"/>
      <c r="SJ19" s="136"/>
      <c r="SK19" s="136"/>
      <c r="SL19" s="136"/>
      <c r="SM19" s="136"/>
      <c r="SN19" s="136"/>
      <c r="SO19" s="136"/>
      <c r="SP19" s="136"/>
      <c r="SQ19" s="136"/>
      <c r="SR19" s="136"/>
      <c r="SS19" s="136"/>
      <c r="ST19" s="136"/>
      <c r="SU19" s="136"/>
      <c r="SV19" s="136"/>
      <c r="SW19" s="136"/>
      <c r="SX19" s="136"/>
      <c r="SY19" s="136"/>
      <c r="SZ19" s="136"/>
      <c r="TA19" s="136"/>
      <c r="TB19" s="136"/>
      <c r="TC19" s="136"/>
      <c r="TD19" s="136"/>
      <c r="TE19" s="136"/>
      <c r="TF19" s="136"/>
      <c r="TG19" s="136"/>
      <c r="TH19" s="136"/>
      <c r="TI19" s="136"/>
      <c r="TJ19" s="136"/>
      <c r="TK19" s="136"/>
      <c r="TL19" s="136"/>
      <c r="TM19" s="136"/>
      <c r="TN19" s="136"/>
      <c r="TO19" s="136"/>
      <c r="TP19" s="136"/>
      <c r="TQ19" s="136"/>
      <c r="TR19" s="136"/>
      <c r="TS19" s="136"/>
      <c r="TT19" s="136"/>
      <c r="TU19" s="136"/>
      <c r="TV19" s="136"/>
      <c r="TW19" s="136"/>
      <c r="TX19" s="136"/>
      <c r="TY19" s="136"/>
      <c r="TZ19" s="136"/>
      <c r="UA19" s="136"/>
      <c r="UB19" s="136"/>
      <c r="UC19" s="136"/>
      <c r="UD19" s="136"/>
      <c r="UE19" s="136"/>
      <c r="UF19" s="136"/>
      <c r="UG19" s="136"/>
      <c r="UH19" s="136"/>
      <c r="UI19" s="136"/>
      <c r="UJ19" s="136"/>
      <c r="UK19" s="136"/>
      <c r="UL19" s="136"/>
      <c r="UM19" s="136"/>
      <c r="UN19" s="136"/>
      <c r="UO19" s="136"/>
      <c r="UP19" s="136"/>
      <c r="UQ19" s="136"/>
      <c r="UR19" s="136"/>
      <c r="US19" s="136"/>
      <c r="UT19" s="136"/>
      <c r="UU19" s="136"/>
      <c r="UV19" s="136"/>
      <c r="UW19" s="136"/>
      <c r="UX19" s="136"/>
      <c r="UY19" s="136"/>
      <c r="UZ19" s="136"/>
      <c r="VA19" s="136"/>
      <c r="VB19" s="136"/>
      <c r="VC19" s="136"/>
      <c r="VD19" s="136"/>
      <c r="VE19" s="136"/>
      <c r="VF19" s="136"/>
      <c r="VG19" s="136"/>
      <c r="VH19" s="136"/>
      <c r="VI19" s="136"/>
      <c r="VJ19" s="136"/>
      <c r="VK19" s="136"/>
      <c r="VL19" s="136"/>
      <c r="VM19" s="136"/>
      <c r="VN19" s="136"/>
      <c r="VO19" s="136"/>
      <c r="VP19" s="136"/>
      <c r="VQ19" s="136"/>
      <c r="VR19" s="136"/>
      <c r="VS19" s="136"/>
      <c r="VT19" s="136"/>
      <c r="VU19" s="136"/>
      <c r="VV19" s="136"/>
      <c r="VW19" s="136"/>
      <c r="VX19" s="136"/>
      <c r="VY19" s="136"/>
      <c r="VZ19" s="136"/>
      <c r="WA19" s="136"/>
      <c r="WB19" s="136"/>
      <c r="WC19" s="136"/>
      <c r="WD19" s="136"/>
      <c r="WE19" s="136"/>
      <c r="WF19" s="136"/>
      <c r="WG19" s="136"/>
      <c r="WH19" s="136"/>
      <c r="WI19" s="136"/>
      <c r="WJ19" s="136"/>
      <c r="WK19" s="136"/>
      <c r="WL19" s="136"/>
      <c r="WM19" s="136"/>
      <c r="WN19" s="136"/>
      <c r="WO19" s="136"/>
      <c r="WP19" s="136"/>
      <c r="WQ19" s="136"/>
      <c r="WR19" s="136"/>
      <c r="WS19" s="136"/>
      <c r="WT19" s="136"/>
      <c r="WU19" s="136"/>
      <c r="WV19" s="136"/>
      <c r="WW19" s="136"/>
      <c r="WX19" s="136"/>
      <c r="WY19" s="136"/>
      <c r="WZ19" s="136"/>
      <c r="XA19" s="136"/>
      <c r="XB19" s="136"/>
      <c r="XC19" s="136"/>
      <c r="XD19" s="136"/>
      <c r="XE19" s="136"/>
      <c r="XF19" s="136"/>
      <c r="XG19" s="136"/>
      <c r="XH19" s="136"/>
      <c r="XI19" s="136"/>
      <c r="XJ19" s="136"/>
      <c r="XK19" s="136"/>
      <c r="XL19" s="136"/>
      <c r="XM19" s="136"/>
      <c r="XN19" s="136"/>
      <c r="XO19" s="136"/>
      <c r="XP19" s="136"/>
      <c r="XQ19" s="136"/>
      <c r="XR19" s="136"/>
      <c r="XS19" s="136"/>
      <c r="XT19" s="136"/>
      <c r="XU19" s="136"/>
      <c r="XV19" s="136"/>
      <c r="XW19" s="136"/>
      <c r="XX19" s="136"/>
      <c r="XY19" s="136"/>
      <c r="XZ19" s="136"/>
      <c r="YA19" s="136"/>
      <c r="YB19" s="136"/>
      <c r="YC19" s="136"/>
      <c r="YD19" s="136"/>
      <c r="YE19" s="136"/>
      <c r="YF19" s="136"/>
      <c r="YG19" s="136"/>
      <c r="YH19" s="136"/>
      <c r="YI19" s="136"/>
      <c r="YJ19" s="136"/>
      <c r="YK19" s="136"/>
      <c r="YL19" s="136"/>
      <c r="YM19" s="136"/>
      <c r="YN19" s="136"/>
      <c r="YO19" s="136"/>
      <c r="YP19" s="136"/>
      <c r="YQ19" s="136"/>
      <c r="YR19" s="136"/>
      <c r="YS19" s="136"/>
      <c r="YT19" s="136"/>
      <c r="YU19" s="136"/>
      <c r="YV19" s="136"/>
      <c r="YW19" s="136"/>
      <c r="YX19" s="136"/>
      <c r="YY19" s="136"/>
      <c r="YZ19" s="136"/>
      <c r="ZA19" s="136"/>
      <c r="ZB19" s="136"/>
      <c r="ZC19" s="136"/>
      <c r="ZD19" s="136"/>
      <c r="ZE19" s="136"/>
      <c r="ZF19" s="136"/>
      <c r="ZG19" s="136"/>
      <c r="ZH19" s="136"/>
      <c r="ZI19" s="136"/>
      <c r="ZJ19" s="136"/>
      <c r="ZK19" s="136"/>
      <c r="ZL19" s="136"/>
      <c r="ZM19" s="136"/>
      <c r="ZN19" s="136"/>
      <c r="ZO19" s="136"/>
      <c r="ZP19" s="136"/>
      <c r="ZQ19" s="136"/>
      <c r="ZR19" s="136"/>
      <c r="ZS19" s="136"/>
      <c r="ZT19" s="136"/>
      <c r="ZU19" s="136"/>
      <c r="ZV19" s="136"/>
      <c r="ZW19" s="136"/>
      <c r="ZX19" s="136"/>
      <c r="ZY19" s="136"/>
      <c r="ZZ19" s="136"/>
      <c r="AAA19" s="136"/>
      <c r="AAB19" s="136"/>
      <c r="AAC19" s="136"/>
      <c r="AAD19" s="136"/>
      <c r="AAE19" s="136"/>
      <c r="AAF19" s="136"/>
      <c r="AAG19" s="136"/>
      <c r="AAH19" s="136"/>
      <c r="AAI19" s="136"/>
      <c r="AAJ19" s="136"/>
      <c r="AAK19" s="136"/>
      <c r="AAL19" s="136"/>
      <c r="AAM19" s="136"/>
      <c r="AAN19" s="136"/>
      <c r="AAO19" s="136"/>
      <c r="AAP19" s="136"/>
      <c r="AAQ19" s="136"/>
      <c r="AAR19" s="136"/>
      <c r="AAS19" s="136"/>
      <c r="AAT19" s="136"/>
      <c r="AAU19" s="136"/>
      <c r="AAV19" s="136"/>
      <c r="AAW19" s="136"/>
      <c r="AAX19" s="136"/>
      <c r="AAY19" s="136"/>
      <c r="AAZ19" s="136"/>
      <c r="ABA19" s="136"/>
      <c r="ABB19" s="136"/>
      <c r="ABC19" s="136"/>
      <c r="ABD19" s="136"/>
      <c r="ABE19" s="136"/>
      <c r="ABF19" s="136"/>
      <c r="ABG19" s="136"/>
      <c r="ABH19" s="136"/>
      <c r="ABI19" s="136"/>
      <c r="ABJ19" s="136"/>
      <c r="ABK19" s="136"/>
      <c r="ABL19" s="136"/>
      <c r="ABM19" s="136"/>
      <c r="ABN19" s="136"/>
      <c r="ABO19" s="136"/>
      <c r="ABP19" s="136"/>
      <c r="ABQ19" s="136"/>
      <c r="ABR19" s="136"/>
      <c r="ABS19" s="136"/>
      <c r="ABT19" s="136"/>
      <c r="ABU19" s="136"/>
      <c r="ABV19" s="136"/>
      <c r="ABW19" s="136"/>
      <c r="ABX19" s="136"/>
      <c r="ABY19" s="136"/>
      <c r="ABZ19" s="136"/>
      <c r="ACA19" s="136"/>
      <c r="ACB19" s="136"/>
      <c r="ACC19" s="136"/>
      <c r="ACD19" s="136"/>
      <c r="ACE19" s="136"/>
      <c r="ACF19" s="136"/>
      <c r="ACG19" s="136"/>
      <c r="ACH19" s="136"/>
      <c r="ACI19" s="136"/>
      <c r="ACJ19" s="136"/>
      <c r="ACK19" s="136"/>
      <c r="ACL19" s="136"/>
      <c r="ACM19" s="136"/>
      <c r="ACN19" s="136"/>
      <c r="ACO19" s="136"/>
      <c r="ACP19" s="136"/>
      <c r="ACQ19" s="136"/>
      <c r="ACR19" s="136"/>
      <c r="ACS19" s="136"/>
      <c r="ACT19" s="136"/>
      <c r="ACU19" s="136"/>
      <c r="ACV19" s="136"/>
      <c r="ACW19" s="136"/>
      <c r="ACX19" s="136"/>
      <c r="ACY19" s="136"/>
      <c r="ACZ19" s="136"/>
      <c r="ADA19" s="136"/>
      <c r="ADB19" s="136"/>
      <c r="ADC19" s="136"/>
      <c r="ADD19" s="136"/>
      <c r="ADE19" s="136"/>
      <c r="ADF19" s="136"/>
      <c r="ADG19" s="136"/>
      <c r="ADH19" s="136"/>
      <c r="ADI19" s="136"/>
      <c r="ADJ19" s="136"/>
      <c r="ADK19" s="136"/>
      <c r="ADL19" s="136"/>
      <c r="ADM19" s="136"/>
      <c r="ADN19" s="136"/>
      <c r="ADO19" s="136"/>
      <c r="ADP19" s="136"/>
      <c r="ADQ19" s="136"/>
      <c r="ADR19" s="136"/>
      <c r="ADS19" s="136"/>
      <c r="ADT19" s="136"/>
      <c r="ADU19" s="136"/>
      <c r="ADV19" s="136"/>
      <c r="ADW19" s="136"/>
      <c r="ADX19" s="136"/>
      <c r="ADY19" s="136"/>
      <c r="ADZ19" s="136"/>
      <c r="AEA19" s="136"/>
      <c r="AEB19" s="136"/>
      <c r="AEC19" s="136"/>
      <c r="AED19" s="136"/>
      <c r="AEE19" s="136"/>
      <c r="AEF19" s="136"/>
      <c r="AEG19" s="136"/>
      <c r="AEH19" s="136"/>
      <c r="AEI19" s="136"/>
      <c r="AEJ19" s="136"/>
      <c r="AEK19" s="136"/>
      <c r="AEL19" s="136"/>
      <c r="AEM19" s="136"/>
      <c r="AEN19" s="136"/>
      <c r="AEO19" s="136"/>
      <c r="AEP19" s="136"/>
      <c r="AEQ19" s="136"/>
      <c r="AER19" s="136"/>
      <c r="AES19" s="136"/>
      <c r="AET19" s="136"/>
      <c r="AEU19" s="136"/>
      <c r="AEV19" s="136"/>
      <c r="AEW19" s="136"/>
      <c r="AEX19" s="136"/>
      <c r="AEY19" s="136"/>
      <c r="AEZ19" s="136"/>
      <c r="AFA19" s="136"/>
      <c r="AFB19" s="136"/>
      <c r="AFC19" s="136"/>
      <c r="AFD19" s="136"/>
      <c r="AFE19" s="136"/>
      <c r="AFF19" s="136"/>
      <c r="AFG19" s="136"/>
      <c r="AFH19" s="136"/>
      <c r="AFI19" s="136"/>
      <c r="AFJ19" s="136"/>
      <c r="AFK19" s="136"/>
      <c r="AFL19" s="136"/>
      <c r="AFM19" s="136"/>
      <c r="AFN19" s="136"/>
      <c r="AFO19" s="136"/>
      <c r="AFP19" s="136"/>
      <c r="AFQ19" s="136"/>
      <c r="AFR19" s="136"/>
      <c r="AFS19" s="136"/>
      <c r="AFT19" s="136"/>
      <c r="AFU19" s="136"/>
      <c r="AFV19" s="136"/>
      <c r="AFW19" s="136"/>
      <c r="AFX19" s="136"/>
      <c r="AFY19" s="136"/>
      <c r="AFZ19" s="136"/>
      <c r="AGA19" s="136"/>
      <c r="AGB19" s="136"/>
      <c r="AGC19" s="136"/>
      <c r="AGD19" s="136"/>
      <c r="AGE19" s="136"/>
      <c r="AGF19" s="136"/>
      <c r="AGG19" s="136"/>
      <c r="AGH19" s="136"/>
      <c r="AGI19" s="136"/>
      <c r="AGJ19" s="136"/>
      <c r="AGK19" s="136"/>
      <c r="AGL19" s="136"/>
      <c r="AGM19" s="136"/>
      <c r="AGN19" s="136"/>
      <c r="AGO19" s="136"/>
      <c r="AGP19" s="136"/>
      <c r="AGQ19" s="136"/>
      <c r="AGR19" s="136"/>
      <c r="AGS19" s="136"/>
      <c r="AGT19" s="136"/>
      <c r="AGU19" s="136"/>
      <c r="AGV19" s="136"/>
      <c r="AGW19" s="136"/>
      <c r="AGX19" s="136"/>
      <c r="AGY19" s="136"/>
      <c r="AGZ19" s="136"/>
      <c r="AHA19" s="136"/>
      <c r="AHB19" s="136"/>
      <c r="AHC19" s="136"/>
      <c r="AHD19" s="136"/>
      <c r="AHE19" s="136"/>
      <c r="AHF19" s="136"/>
      <c r="AHG19" s="136"/>
      <c r="AHH19" s="136"/>
      <c r="AHI19" s="136"/>
      <c r="AHJ19" s="136"/>
      <c r="AHK19" s="136"/>
      <c r="AHL19" s="136"/>
      <c r="AHM19" s="136"/>
      <c r="AHN19" s="136"/>
      <c r="AHO19" s="136"/>
      <c r="AHP19" s="136"/>
      <c r="AHQ19" s="136"/>
      <c r="AHR19" s="136"/>
      <c r="AHS19" s="136"/>
      <c r="AHT19" s="136"/>
      <c r="AHU19" s="136"/>
      <c r="AHV19" s="136"/>
      <c r="AHW19" s="136"/>
      <c r="AHX19" s="136"/>
      <c r="AHY19" s="136"/>
      <c r="AHZ19" s="136"/>
      <c r="AIA19" s="136"/>
      <c r="AIB19" s="136"/>
      <c r="AIC19" s="136"/>
      <c r="AID19" s="136"/>
      <c r="AIE19" s="136"/>
      <c r="AIF19" s="136"/>
      <c r="AIG19" s="136"/>
      <c r="AIH19" s="136"/>
      <c r="AII19" s="136"/>
      <c r="AIJ19" s="136"/>
      <c r="AIK19" s="136"/>
      <c r="AIL19" s="136"/>
      <c r="AIM19" s="136"/>
      <c r="AIN19" s="136"/>
      <c r="AIO19" s="136"/>
      <c r="AIP19" s="136"/>
      <c r="AIQ19" s="136"/>
      <c r="AIR19" s="136"/>
      <c r="AIS19" s="136"/>
      <c r="AIT19" s="136"/>
      <c r="AIU19" s="136"/>
      <c r="AIV19" s="136"/>
      <c r="AIW19" s="136"/>
      <c r="AIX19" s="136"/>
      <c r="AIY19" s="136"/>
      <c r="AIZ19" s="136"/>
      <c r="AJA19" s="136"/>
      <c r="AJB19" s="136"/>
      <c r="AJC19" s="136"/>
      <c r="AJD19" s="136"/>
      <c r="AJE19" s="136"/>
      <c r="AJF19" s="136"/>
      <c r="AJG19" s="136"/>
      <c r="AJH19" s="136"/>
      <c r="AJI19" s="136"/>
      <c r="AJJ19" s="136"/>
      <c r="AJK19" s="136"/>
      <c r="AJL19" s="136"/>
      <c r="AJM19" s="136"/>
      <c r="AJN19" s="136"/>
      <c r="AJO19" s="136"/>
      <c r="AJP19" s="136"/>
      <c r="AJQ19" s="136"/>
      <c r="AJR19" s="136"/>
      <c r="AJS19" s="136"/>
      <c r="AJT19" s="136"/>
      <c r="AJU19" s="136"/>
      <c r="AJV19" s="136"/>
      <c r="AJW19" s="136"/>
      <c r="AJX19" s="136"/>
      <c r="AJY19" s="136"/>
      <c r="AJZ19" s="136"/>
      <c r="AKA19" s="136"/>
      <c r="AKB19" s="136"/>
      <c r="AKC19" s="136"/>
      <c r="AKD19" s="136"/>
      <c r="AKE19" s="136"/>
      <c r="AKF19" s="136"/>
      <c r="AKG19" s="136"/>
      <c r="AKH19" s="136"/>
      <c r="AKI19" s="136"/>
      <c r="AKJ19" s="136"/>
      <c r="AKK19" s="136"/>
      <c r="AKL19" s="136"/>
      <c r="AKM19" s="136"/>
      <c r="AKN19" s="136"/>
      <c r="AKO19" s="136"/>
      <c r="AKP19" s="136"/>
      <c r="AKQ19" s="136"/>
      <c r="AKR19" s="136"/>
      <c r="AKS19" s="136"/>
      <c r="AKT19" s="136"/>
      <c r="AKU19" s="136"/>
      <c r="AKV19" s="136"/>
      <c r="AKW19" s="136"/>
      <c r="AKX19" s="136"/>
      <c r="AKY19" s="136"/>
      <c r="AKZ19" s="136"/>
      <c r="ALA19" s="136"/>
      <c r="ALB19" s="136"/>
      <c r="ALC19" s="136"/>
      <c r="ALD19" s="136"/>
      <c r="ALE19" s="136"/>
      <c r="ALF19" s="136"/>
      <c r="ALG19" s="136"/>
      <c r="ALH19" s="136"/>
      <c r="ALI19" s="136"/>
      <c r="ALJ19" s="136"/>
      <c r="ALK19" s="136"/>
      <c r="ALL19" s="136"/>
      <c r="ALM19" s="136"/>
      <c r="ALN19" s="136"/>
      <c r="ALO19" s="136"/>
      <c r="ALP19" s="136"/>
      <c r="ALQ19" s="136"/>
      <c r="ALR19" s="136"/>
      <c r="ALS19" s="136"/>
      <c r="ALT19" s="136"/>
      <c r="ALU19" s="136"/>
      <c r="ALV19" s="136"/>
      <c r="ALW19" s="136"/>
      <c r="ALX19" s="136"/>
      <c r="ALY19" s="136"/>
      <c r="ALZ19" s="136"/>
      <c r="AMA19" s="136"/>
      <c r="AMB19" s="136"/>
      <c r="AMC19" s="136"/>
      <c r="AMD19" s="136"/>
      <c r="AME19" s="136"/>
      <c r="AMF19" s="136"/>
      <c r="AMG19" s="136"/>
      <c r="AMH19" s="136"/>
      <c r="AMI19" s="136"/>
      <c r="AMJ19" s="136"/>
      <c r="AMK19" s="136"/>
      <c r="AML19" s="136"/>
      <c r="AMM19" s="136"/>
      <c r="AMN19" s="136"/>
      <c r="AMO19" s="136"/>
      <c r="AMP19" s="136"/>
      <c r="AMQ19" s="136"/>
      <c r="AMR19" s="136"/>
      <c r="AMS19" s="136"/>
      <c r="AMT19" s="136"/>
      <c r="AMU19" s="136"/>
      <c r="AMV19" s="136"/>
      <c r="AMW19" s="136"/>
      <c r="AMX19" s="136"/>
      <c r="AMY19" s="136"/>
      <c r="AMZ19" s="136"/>
      <c r="ANA19" s="136"/>
      <c r="ANB19" s="136"/>
      <c r="ANC19" s="136"/>
      <c r="AND19" s="136"/>
      <c r="ANE19" s="136"/>
      <c r="ANF19" s="136"/>
      <c r="ANG19" s="136"/>
      <c r="ANH19" s="136"/>
      <c r="ANI19" s="136"/>
      <c r="ANJ19" s="136"/>
      <c r="ANK19" s="136"/>
      <c r="ANL19" s="136"/>
      <c r="ANM19" s="136"/>
      <c r="ANN19" s="136"/>
      <c r="ANO19" s="136"/>
      <c r="ANP19" s="136"/>
      <c r="ANQ19" s="136"/>
      <c r="ANR19" s="136"/>
      <c r="ANS19" s="136"/>
      <c r="ANT19" s="136"/>
      <c r="ANU19" s="136"/>
      <c r="ANV19" s="136"/>
      <c r="ANW19" s="136"/>
      <c r="ANX19" s="136"/>
      <c r="ANY19" s="136"/>
      <c r="ANZ19" s="136"/>
      <c r="AOA19" s="136"/>
      <c r="AOB19" s="136"/>
      <c r="AOC19" s="136"/>
      <c r="AOD19" s="136"/>
      <c r="AOE19" s="136"/>
      <c r="AOF19" s="136"/>
      <c r="AOG19" s="136"/>
      <c r="AOH19" s="136"/>
      <c r="AOI19" s="136"/>
      <c r="AOJ19" s="136"/>
      <c r="AOK19" s="136"/>
      <c r="AOL19" s="136"/>
      <c r="AOM19" s="136"/>
      <c r="AON19" s="136"/>
      <c r="AOO19" s="136"/>
      <c r="AOP19" s="136"/>
      <c r="AOQ19" s="136"/>
      <c r="AOR19" s="136"/>
      <c r="AOS19" s="136"/>
      <c r="AOT19" s="136"/>
      <c r="AOU19" s="136"/>
      <c r="AOV19" s="136"/>
      <c r="AOW19" s="136"/>
      <c r="AOX19" s="136"/>
      <c r="AOY19" s="136"/>
      <c r="AOZ19" s="136"/>
      <c r="APA19" s="136"/>
      <c r="APB19" s="136"/>
      <c r="APC19" s="136"/>
      <c r="APD19" s="136"/>
      <c r="APE19" s="136"/>
      <c r="APF19" s="136"/>
      <c r="APG19" s="136"/>
      <c r="APH19" s="136"/>
      <c r="API19" s="136"/>
      <c r="APJ19" s="136"/>
      <c r="APK19" s="136"/>
      <c r="APL19" s="136"/>
      <c r="APM19" s="136"/>
      <c r="APN19" s="136"/>
      <c r="APO19" s="136"/>
      <c r="APP19" s="136"/>
      <c r="APQ19" s="136"/>
      <c r="APR19" s="136"/>
      <c r="APS19" s="136"/>
      <c r="APT19" s="136"/>
      <c r="APU19" s="136"/>
      <c r="APV19" s="136"/>
      <c r="APW19" s="136"/>
      <c r="APX19" s="136"/>
      <c r="APY19" s="136"/>
      <c r="APZ19" s="136"/>
      <c r="AQA19" s="136"/>
      <c r="AQB19" s="136"/>
      <c r="AQC19" s="136"/>
      <c r="AQD19" s="136"/>
      <c r="AQE19" s="136"/>
      <c r="AQF19" s="136"/>
      <c r="AQG19" s="136"/>
      <c r="AQH19" s="136"/>
      <c r="AQI19" s="136"/>
      <c r="AQJ19" s="136"/>
      <c r="AQK19" s="136"/>
      <c r="AQL19" s="136"/>
      <c r="AQM19" s="136"/>
      <c r="AQN19" s="136"/>
      <c r="AQO19" s="136"/>
      <c r="AQP19" s="136"/>
      <c r="AQQ19" s="136"/>
      <c r="AQR19" s="136"/>
      <c r="AQS19" s="136"/>
      <c r="AQT19" s="136"/>
      <c r="AQU19" s="136"/>
      <c r="AQV19" s="136"/>
      <c r="AQW19" s="136"/>
      <c r="AQX19" s="136"/>
      <c r="AQY19" s="136"/>
      <c r="AQZ19" s="136"/>
      <c r="ARA19" s="136"/>
      <c r="ARB19" s="136"/>
      <c r="ARC19" s="136"/>
      <c r="ARD19" s="136"/>
      <c r="ARE19" s="136"/>
      <c r="ARF19" s="136"/>
      <c r="ARG19" s="136"/>
      <c r="ARH19" s="136"/>
      <c r="ARI19" s="136"/>
      <c r="ARJ19" s="136"/>
      <c r="ARK19" s="136"/>
      <c r="ARL19" s="136"/>
      <c r="ARM19" s="136"/>
      <c r="ARN19" s="136"/>
      <c r="ARO19" s="136"/>
      <c r="ARP19" s="136"/>
      <c r="ARQ19" s="136"/>
      <c r="ARR19" s="136"/>
      <c r="ARS19" s="136"/>
      <c r="ART19" s="136"/>
      <c r="ARU19" s="136"/>
      <c r="ARV19" s="136"/>
      <c r="ARW19" s="136"/>
      <c r="ARX19" s="136"/>
      <c r="ARY19" s="136"/>
      <c r="ARZ19" s="136"/>
      <c r="ASA19" s="136"/>
      <c r="ASB19" s="136"/>
      <c r="ASC19" s="136"/>
      <c r="ASD19" s="136"/>
      <c r="ASE19" s="136"/>
      <c r="ASF19" s="136"/>
      <c r="ASG19" s="136"/>
      <c r="ASH19" s="136"/>
      <c r="ASI19" s="136"/>
      <c r="ASJ19" s="136"/>
      <c r="ASK19" s="136"/>
      <c r="ASL19" s="136"/>
      <c r="ASM19" s="136"/>
      <c r="ASN19" s="136"/>
      <c r="ASO19" s="136"/>
      <c r="ASP19" s="136"/>
      <c r="ASQ19" s="136"/>
      <c r="ASR19" s="136"/>
      <c r="ASS19" s="136"/>
      <c r="AST19" s="136"/>
      <c r="ASU19" s="136"/>
      <c r="ASV19" s="136"/>
      <c r="ASW19" s="136"/>
      <c r="ASX19" s="136"/>
      <c r="ASY19" s="136"/>
      <c r="ASZ19" s="136"/>
      <c r="ATA19" s="136"/>
      <c r="ATB19" s="136"/>
      <c r="ATC19" s="136"/>
      <c r="ATD19" s="136"/>
      <c r="ATE19" s="136"/>
      <c r="ATF19" s="136"/>
      <c r="ATG19" s="136"/>
      <c r="ATH19" s="136"/>
      <c r="ATI19" s="136"/>
      <c r="ATJ19" s="136"/>
      <c r="ATK19" s="136"/>
      <c r="ATL19" s="136"/>
      <c r="ATM19" s="136"/>
      <c r="ATN19" s="136"/>
      <c r="ATO19" s="136"/>
      <c r="ATP19" s="136"/>
      <c r="ATQ19" s="136"/>
      <c r="ATR19" s="136"/>
      <c r="ATS19" s="136"/>
      <c r="ATT19" s="136"/>
      <c r="ATU19" s="136"/>
      <c r="ATV19" s="136"/>
      <c r="ATW19" s="136"/>
      <c r="ATX19" s="136"/>
      <c r="ATY19" s="136"/>
      <c r="ATZ19" s="136"/>
      <c r="AUA19" s="136"/>
      <c r="AUB19" s="136"/>
      <c r="AUC19" s="136"/>
      <c r="AUD19" s="136"/>
      <c r="AUE19" s="136"/>
      <c r="AUF19" s="136"/>
      <c r="AUG19" s="136"/>
      <c r="AUH19" s="136"/>
      <c r="AUI19" s="136"/>
      <c r="AUJ19" s="136"/>
      <c r="AUK19" s="136"/>
      <c r="AUL19" s="136"/>
      <c r="AUM19" s="136"/>
      <c r="AUN19" s="136"/>
      <c r="AUO19" s="136"/>
      <c r="AUP19" s="136"/>
      <c r="AUQ19" s="136"/>
      <c r="AUR19" s="136"/>
      <c r="AUS19" s="136"/>
      <c r="AUT19" s="136"/>
      <c r="AUU19" s="136"/>
      <c r="AUV19" s="136"/>
      <c r="AUW19" s="136"/>
      <c r="AUX19" s="136"/>
      <c r="AUY19" s="136"/>
      <c r="AUZ19" s="136"/>
      <c r="AVA19" s="136"/>
      <c r="AVB19" s="136"/>
      <c r="AVC19" s="136"/>
      <c r="AVD19" s="136"/>
      <c r="AVE19" s="136"/>
      <c r="AVF19" s="136"/>
      <c r="AVG19" s="136"/>
      <c r="AVH19" s="136"/>
      <c r="AVI19" s="136"/>
      <c r="AVJ19" s="136"/>
      <c r="AVK19" s="136"/>
      <c r="AVL19" s="136"/>
      <c r="AVM19" s="136"/>
      <c r="AVN19" s="136"/>
      <c r="AVO19" s="136"/>
      <c r="AVP19" s="136"/>
      <c r="AVQ19" s="136"/>
      <c r="AVR19" s="136"/>
      <c r="AVS19" s="136"/>
      <c r="AVT19" s="136"/>
      <c r="AVU19" s="136"/>
      <c r="AVV19" s="136"/>
      <c r="AVW19" s="136"/>
      <c r="AVX19" s="136"/>
      <c r="AVY19" s="136"/>
      <c r="AVZ19" s="136"/>
      <c r="AWA19" s="136"/>
      <c r="AWB19" s="136"/>
      <c r="AWC19" s="136"/>
      <c r="AWD19" s="136"/>
      <c r="AWE19" s="136"/>
      <c r="AWF19" s="136"/>
      <c r="AWG19" s="136"/>
      <c r="AWH19" s="136"/>
      <c r="AWI19" s="136"/>
      <c r="AWJ19" s="136"/>
      <c r="AWK19" s="136"/>
      <c r="AWL19" s="136"/>
      <c r="AWM19" s="136"/>
      <c r="AWN19" s="136"/>
      <c r="AWO19" s="136"/>
      <c r="AWP19" s="136"/>
      <c r="AWQ19" s="136"/>
      <c r="AWR19" s="136"/>
      <c r="AWS19" s="136"/>
      <c r="AWT19" s="136"/>
      <c r="AWU19" s="136"/>
      <c r="AWV19" s="136"/>
      <c r="AWW19" s="136"/>
      <c r="AWX19" s="136"/>
      <c r="AWY19" s="136"/>
      <c r="AWZ19" s="136"/>
      <c r="AXA19" s="136"/>
      <c r="AXB19" s="136"/>
      <c r="AXC19" s="136"/>
      <c r="AXD19" s="136"/>
      <c r="AXE19" s="136"/>
      <c r="AXF19" s="136"/>
      <c r="AXG19" s="136"/>
      <c r="AXH19" s="136"/>
      <c r="AXI19" s="136"/>
      <c r="AXJ19" s="136"/>
      <c r="AXK19" s="136"/>
      <c r="AXL19" s="136"/>
      <c r="AXM19" s="136"/>
      <c r="AXN19" s="136"/>
      <c r="AXO19" s="136"/>
      <c r="AXP19" s="136"/>
      <c r="AXQ19" s="136"/>
      <c r="AXR19" s="136"/>
      <c r="AXS19" s="136"/>
      <c r="AXT19" s="136"/>
      <c r="AXU19" s="136"/>
      <c r="AXV19" s="136"/>
      <c r="AXW19" s="136"/>
      <c r="AXX19" s="136"/>
      <c r="AXY19" s="136"/>
      <c r="AXZ19" s="136"/>
      <c r="AYA19" s="136"/>
      <c r="AYB19" s="136"/>
      <c r="AYC19" s="136"/>
      <c r="AYD19" s="136"/>
      <c r="AYE19" s="136"/>
      <c r="AYF19" s="136"/>
      <c r="AYG19" s="136"/>
      <c r="AYH19" s="136"/>
      <c r="AYI19" s="136"/>
      <c r="AYJ19" s="136"/>
      <c r="AYK19" s="136"/>
      <c r="AYL19" s="136"/>
      <c r="AYM19" s="136"/>
      <c r="AYN19" s="136"/>
      <c r="AYO19" s="136"/>
      <c r="AYP19" s="136"/>
      <c r="AYQ19" s="136"/>
      <c r="AYR19" s="136"/>
      <c r="AYS19" s="136"/>
      <c r="AYT19" s="136"/>
      <c r="AYU19" s="136"/>
      <c r="AYV19" s="136"/>
      <c r="AYW19" s="136"/>
      <c r="AYX19" s="136"/>
      <c r="AYY19" s="136"/>
      <c r="AYZ19" s="136"/>
      <c r="AZA19" s="136"/>
      <c r="AZB19" s="136"/>
      <c r="AZC19" s="136"/>
      <c r="AZD19" s="136"/>
      <c r="AZE19" s="136"/>
      <c r="AZF19" s="136"/>
      <c r="AZG19" s="136"/>
      <c r="AZH19" s="136"/>
      <c r="AZI19" s="136"/>
      <c r="AZJ19" s="136"/>
      <c r="AZK19" s="136"/>
      <c r="AZL19" s="136"/>
      <c r="AZM19" s="136"/>
      <c r="AZN19" s="136"/>
      <c r="AZO19" s="136"/>
      <c r="AZP19" s="136"/>
      <c r="AZQ19" s="136"/>
      <c r="AZR19" s="136"/>
      <c r="AZS19" s="136"/>
      <c r="AZT19" s="136"/>
      <c r="AZU19" s="136"/>
      <c r="AZV19" s="136"/>
      <c r="AZW19" s="136"/>
      <c r="AZX19" s="136"/>
      <c r="AZY19" s="136"/>
      <c r="AZZ19" s="136"/>
      <c r="BAA19" s="136"/>
      <c r="BAB19" s="136"/>
      <c r="BAC19" s="136"/>
      <c r="BAD19" s="136"/>
      <c r="BAE19" s="136"/>
      <c r="BAF19" s="136"/>
      <c r="BAG19" s="136"/>
      <c r="BAH19" s="136"/>
      <c r="BAI19" s="136"/>
      <c r="BAJ19" s="136"/>
      <c r="BAK19" s="136"/>
      <c r="BAL19" s="136"/>
      <c r="BAM19" s="136"/>
      <c r="BAN19" s="136"/>
      <c r="BAO19" s="136"/>
      <c r="BAP19" s="136"/>
      <c r="BAQ19" s="136"/>
      <c r="BAR19" s="136"/>
      <c r="BAS19" s="136"/>
      <c r="BAT19" s="136"/>
      <c r="BAU19" s="136"/>
      <c r="BAV19" s="136"/>
      <c r="BAW19" s="136"/>
      <c r="BAX19" s="136"/>
      <c r="BAY19" s="136"/>
      <c r="BAZ19" s="136"/>
      <c r="BBA19" s="136"/>
      <c r="BBB19" s="136"/>
      <c r="BBC19" s="136"/>
      <c r="BBD19" s="136"/>
      <c r="BBE19" s="136"/>
      <c r="BBF19" s="136"/>
      <c r="BBG19" s="136"/>
      <c r="BBH19" s="136"/>
      <c r="BBI19" s="136"/>
      <c r="BBJ19" s="136"/>
      <c r="BBK19" s="136"/>
      <c r="BBL19" s="136"/>
      <c r="BBM19" s="136"/>
      <c r="BBN19" s="136"/>
      <c r="BBO19" s="136"/>
      <c r="BBP19" s="136"/>
      <c r="BBQ19" s="136"/>
      <c r="BBR19" s="136"/>
      <c r="BBS19" s="136"/>
      <c r="BBT19" s="136"/>
      <c r="BBU19" s="136"/>
      <c r="BBV19" s="136"/>
      <c r="BBW19" s="136"/>
      <c r="BBX19" s="136"/>
      <c r="BBY19" s="136"/>
      <c r="BBZ19" s="136"/>
      <c r="BCA19" s="136"/>
      <c r="BCB19" s="136"/>
      <c r="BCC19" s="136"/>
      <c r="BCD19" s="136"/>
      <c r="BCE19" s="136"/>
      <c r="BCF19" s="136"/>
      <c r="BCG19" s="136"/>
      <c r="BCH19" s="136"/>
      <c r="BCI19" s="136"/>
      <c r="BCJ19" s="136"/>
      <c r="BCK19" s="136"/>
      <c r="BCL19" s="136"/>
      <c r="BCM19" s="136"/>
      <c r="BCN19" s="136"/>
      <c r="BCO19" s="136"/>
      <c r="BCP19" s="136"/>
      <c r="BCQ19" s="136"/>
      <c r="BCR19" s="136"/>
      <c r="BCS19" s="136"/>
      <c r="BCT19" s="136"/>
      <c r="BCU19" s="136"/>
      <c r="BCV19" s="136"/>
      <c r="BCW19" s="136"/>
      <c r="BCX19" s="136"/>
      <c r="BCY19" s="136"/>
      <c r="BCZ19" s="136"/>
      <c r="BDA19" s="136"/>
      <c r="BDB19" s="136"/>
      <c r="BDC19" s="136"/>
      <c r="BDD19" s="136"/>
      <c r="BDE19" s="136"/>
      <c r="BDF19" s="136"/>
      <c r="BDG19" s="136"/>
      <c r="BDH19" s="136"/>
      <c r="BDI19" s="136"/>
      <c r="BDJ19" s="136"/>
      <c r="BDK19" s="136"/>
      <c r="BDL19" s="136"/>
      <c r="BDM19" s="136"/>
      <c r="BDN19" s="136"/>
      <c r="BDO19" s="136"/>
      <c r="BDP19" s="136"/>
      <c r="BDQ19" s="136"/>
      <c r="BDR19" s="136"/>
      <c r="BDS19" s="136"/>
      <c r="BDT19" s="136"/>
      <c r="BDU19" s="136"/>
      <c r="BDV19" s="136"/>
      <c r="BDW19" s="136"/>
      <c r="BDX19" s="136"/>
      <c r="BDY19" s="136"/>
      <c r="BDZ19" s="136"/>
      <c r="BEA19" s="136"/>
      <c r="BEB19" s="136"/>
      <c r="BEC19" s="136"/>
      <c r="BED19" s="136"/>
      <c r="BEE19" s="136"/>
      <c r="BEF19" s="136"/>
      <c r="BEG19" s="136"/>
      <c r="BEH19" s="136"/>
      <c r="BEI19" s="136"/>
      <c r="BEJ19" s="136"/>
      <c r="BEK19" s="136"/>
      <c r="BEL19" s="136"/>
      <c r="BEM19" s="136"/>
      <c r="BEN19" s="136"/>
      <c r="BEO19" s="136"/>
      <c r="BEP19" s="136"/>
      <c r="BEQ19" s="136"/>
      <c r="BER19" s="136"/>
      <c r="BES19" s="136"/>
      <c r="BET19" s="136"/>
      <c r="BEU19" s="136"/>
      <c r="BEV19" s="136"/>
      <c r="BEW19" s="136"/>
      <c r="BEX19" s="136"/>
      <c r="BEY19" s="136"/>
      <c r="BEZ19" s="136"/>
      <c r="BFA19" s="136"/>
      <c r="BFB19" s="136"/>
      <c r="BFC19" s="136"/>
      <c r="BFD19" s="136"/>
      <c r="BFE19" s="136"/>
      <c r="BFF19" s="136"/>
      <c r="BFG19" s="136"/>
      <c r="BFH19" s="136"/>
      <c r="BFI19" s="136"/>
      <c r="BFJ19" s="136"/>
      <c r="BFK19" s="136"/>
      <c r="BFL19" s="136"/>
      <c r="BFM19" s="136"/>
      <c r="BFN19" s="136"/>
      <c r="BFO19" s="136"/>
      <c r="BFP19" s="136"/>
      <c r="BFQ19" s="136"/>
      <c r="BFR19" s="136"/>
      <c r="BFS19" s="136"/>
      <c r="BFT19" s="136"/>
      <c r="BFU19" s="136"/>
      <c r="BFV19" s="136"/>
      <c r="BFW19" s="136"/>
      <c r="BFX19" s="136"/>
      <c r="BFY19" s="136"/>
      <c r="BFZ19" s="136"/>
      <c r="BGA19" s="136"/>
      <c r="BGB19" s="136"/>
      <c r="BGC19" s="136"/>
      <c r="BGD19" s="136"/>
      <c r="BGE19" s="136"/>
      <c r="BGF19" s="136"/>
      <c r="BGG19" s="136"/>
      <c r="BGH19" s="136"/>
      <c r="BGI19" s="136"/>
      <c r="BGJ19" s="136"/>
      <c r="BGK19" s="136"/>
      <c r="BGL19" s="136"/>
      <c r="BGM19" s="136"/>
      <c r="BGN19" s="136"/>
      <c r="BGO19" s="136"/>
      <c r="BGP19" s="136"/>
      <c r="BGQ19" s="136"/>
      <c r="BGR19" s="136"/>
      <c r="BGS19" s="136"/>
      <c r="BGT19" s="136"/>
      <c r="BGU19" s="136"/>
      <c r="BGV19" s="136"/>
      <c r="BGW19" s="136"/>
      <c r="BGX19" s="136"/>
      <c r="BGY19" s="136"/>
      <c r="BGZ19" s="136"/>
      <c r="BHA19" s="136"/>
      <c r="BHB19" s="136"/>
      <c r="BHC19" s="136"/>
      <c r="BHD19" s="136"/>
      <c r="BHE19" s="136"/>
      <c r="BHF19" s="136"/>
      <c r="BHG19" s="136"/>
      <c r="BHH19" s="136"/>
      <c r="BHI19" s="136"/>
      <c r="BHJ19" s="136"/>
      <c r="BHK19" s="136"/>
      <c r="BHL19" s="136"/>
      <c r="BHM19" s="136"/>
      <c r="BHN19" s="136"/>
      <c r="BHO19" s="136"/>
      <c r="BHP19" s="136"/>
      <c r="BHQ19" s="136"/>
      <c r="BHR19" s="136"/>
      <c r="BHS19" s="136"/>
      <c r="BHT19" s="136"/>
      <c r="BHU19" s="136"/>
      <c r="BHV19" s="136"/>
      <c r="BHW19" s="136"/>
      <c r="BHX19" s="136"/>
      <c r="BHY19" s="136"/>
      <c r="BHZ19" s="136"/>
      <c r="BIA19" s="136"/>
      <c r="BIB19" s="136"/>
      <c r="BIC19" s="136"/>
      <c r="BID19" s="136"/>
      <c r="BIE19" s="136"/>
      <c r="BIF19" s="136"/>
      <c r="BIG19" s="136"/>
      <c r="BIH19" s="136"/>
      <c r="BII19" s="136"/>
      <c r="BIJ19" s="136"/>
      <c r="BIK19" s="136"/>
      <c r="BIL19" s="136"/>
      <c r="BIM19" s="136"/>
      <c r="BIN19" s="136"/>
      <c r="BIO19" s="136"/>
      <c r="BIP19" s="136"/>
      <c r="BIQ19" s="136"/>
      <c r="BIR19" s="136"/>
      <c r="BIS19" s="136"/>
      <c r="BIT19" s="136"/>
      <c r="BIU19" s="136"/>
      <c r="BIV19" s="136"/>
      <c r="BIW19" s="136"/>
      <c r="BIX19" s="136"/>
      <c r="BIY19" s="136"/>
      <c r="BIZ19" s="136"/>
      <c r="BJA19" s="136"/>
      <c r="BJB19" s="136"/>
      <c r="BJC19" s="136"/>
      <c r="BJD19" s="136"/>
      <c r="BJE19" s="136"/>
      <c r="BJF19" s="136"/>
      <c r="BJG19" s="136"/>
      <c r="BJH19" s="136"/>
      <c r="BJI19" s="136"/>
      <c r="BJJ19" s="136"/>
      <c r="BJK19" s="136"/>
      <c r="BJL19" s="136"/>
      <c r="BJM19" s="136"/>
      <c r="BJN19" s="136"/>
      <c r="BJO19" s="136"/>
      <c r="BJP19" s="136"/>
      <c r="BJQ19" s="136"/>
      <c r="BJR19" s="136"/>
      <c r="BJS19" s="136"/>
      <c r="BJT19" s="136"/>
      <c r="BJU19" s="136"/>
      <c r="BJV19" s="136"/>
      <c r="BJW19" s="136"/>
      <c r="BJX19" s="136"/>
      <c r="BJY19" s="136"/>
      <c r="BJZ19" s="136"/>
      <c r="BKA19" s="136"/>
      <c r="BKB19" s="136"/>
      <c r="BKC19" s="136"/>
      <c r="BKD19" s="136"/>
      <c r="BKE19" s="136"/>
      <c r="BKF19" s="136"/>
      <c r="BKG19" s="136"/>
      <c r="BKH19" s="136"/>
      <c r="BKI19" s="136"/>
      <c r="BKJ19" s="136"/>
      <c r="BKK19" s="136"/>
      <c r="BKL19" s="136"/>
      <c r="BKM19" s="136"/>
      <c r="BKN19" s="136"/>
      <c r="BKO19" s="136"/>
      <c r="BKP19" s="136"/>
      <c r="BKQ19" s="136"/>
      <c r="BKR19" s="136"/>
      <c r="BKS19" s="136"/>
      <c r="BKT19" s="136"/>
      <c r="BKU19" s="136"/>
      <c r="BKV19" s="136"/>
      <c r="BKW19" s="136"/>
      <c r="BKX19" s="136"/>
      <c r="BKY19" s="136"/>
      <c r="BKZ19" s="136"/>
      <c r="BLA19" s="136"/>
      <c r="BLB19" s="136"/>
      <c r="BLC19" s="136"/>
      <c r="BLD19" s="136"/>
      <c r="BLE19" s="136"/>
      <c r="BLF19" s="136"/>
      <c r="BLG19" s="136"/>
      <c r="BLH19" s="136"/>
      <c r="BLI19" s="136"/>
      <c r="BLJ19" s="136"/>
      <c r="BLK19" s="136"/>
      <c r="BLL19" s="136"/>
      <c r="BLM19" s="136"/>
      <c r="BLN19" s="136"/>
      <c r="BLO19" s="136"/>
      <c r="BLP19" s="136"/>
      <c r="BLQ19" s="136"/>
      <c r="BLR19" s="136"/>
      <c r="BLS19" s="136"/>
      <c r="BLT19" s="136"/>
      <c r="BLU19" s="136"/>
      <c r="BLV19" s="136"/>
      <c r="BLW19" s="136"/>
      <c r="BLX19" s="136"/>
      <c r="BLY19" s="136"/>
      <c r="BLZ19" s="136"/>
      <c r="BMA19" s="136"/>
      <c r="BMB19" s="136"/>
      <c r="BMC19" s="136"/>
      <c r="BMD19" s="136"/>
      <c r="BME19" s="136"/>
      <c r="BMF19" s="136"/>
      <c r="BMG19" s="136"/>
      <c r="BMH19" s="136"/>
      <c r="BMI19" s="136"/>
      <c r="BMJ19" s="136"/>
      <c r="BMK19" s="136"/>
      <c r="BML19" s="136"/>
      <c r="BMM19" s="136"/>
      <c r="BMN19" s="136"/>
      <c r="BMO19" s="136"/>
      <c r="BMP19" s="136"/>
      <c r="BMQ19" s="136"/>
      <c r="BMR19" s="136"/>
      <c r="BMS19" s="136"/>
      <c r="BMT19" s="136"/>
      <c r="BMU19" s="136"/>
      <c r="BMV19" s="136"/>
      <c r="BMW19" s="136"/>
      <c r="BMX19" s="136"/>
      <c r="BMY19" s="136"/>
      <c r="BMZ19" s="136"/>
      <c r="BNA19" s="136"/>
      <c r="BNB19" s="136"/>
      <c r="BNC19" s="136"/>
      <c r="BND19" s="136"/>
      <c r="BNE19" s="136"/>
      <c r="BNF19" s="136"/>
      <c r="BNG19" s="136"/>
      <c r="BNH19" s="136"/>
      <c r="BNI19" s="136"/>
      <c r="BNJ19" s="136"/>
      <c r="BNK19" s="136"/>
      <c r="BNL19" s="136"/>
      <c r="BNM19" s="136"/>
      <c r="BNN19" s="136"/>
      <c r="BNO19" s="136"/>
      <c r="BNP19" s="136"/>
      <c r="BNQ19" s="136"/>
      <c r="BNR19" s="136"/>
      <c r="BNS19" s="136"/>
      <c r="BNT19" s="136"/>
      <c r="BNU19" s="136"/>
      <c r="BNV19" s="136"/>
      <c r="BNW19" s="136"/>
      <c r="BNX19" s="136"/>
      <c r="BNY19" s="136"/>
      <c r="BNZ19" s="136"/>
      <c r="BOA19" s="136"/>
      <c r="BOB19" s="136"/>
      <c r="BOC19" s="136"/>
      <c r="BOD19" s="136"/>
      <c r="BOE19" s="136"/>
      <c r="BOF19" s="136"/>
      <c r="BOG19" s="136"/>
      <c r="BOH19" s="136"/>
      <c r="BOI19" s="136"/>
      <c r="BOJ19" s="136"/>
      <c r="BOK19" s="136"/>
      <c r="BOL19" s="136"/>
      <c r="BOM19" s="136"/>
      <c r="BON19" s="136"/>
      <c r="BOO19" s="136"/>
      <c r="BOP19" s="136"/>
      <c r="BOQ19" s="136"/>
      <c r="BOR19" s="136"/>
      <c r="BOS19" s="136"/>
      <c r="BOT19" s="136"/>
      <c r="BOU19" s="136"/>
      <c r="BOV19" s="136"/>
      <c r="BOW19" s="136"/>
      <c r="BOX19" s="136"/>
      <c r="BOY19" s="136"/>
      <c r="BOZ19" s="136"/>
      <c r="BPA19" s="136"/>
      <c r="BPB19" s="136"/>
      <c r="BPC19" s="136"/>
      <c r="BPD19" s="136"/>
      <c r="BPE19" s="136"/>
      <c r="BPF19" s="136"/>
      <c r="BPG19" s="136"/>
      <c r="BPH19" s="136"/>
      <c r="BPI19" s="136"/>
      <c r="BPJ19" s="136"/>
      <c r="BPK19" s="136"/>
      <c r="BPL19" s="136"/>
      <c r="BPM19" s="136"/>
      <c r="BPN19" s="136"/>
      <c r="BPO19" s="136"/>
      <c r="BPP19" s="136"/>
      <c r="BPQ19" s="136"/>
      <c r="BPR19" s="136"/>
      <c r="BPS19" s="136"/>
      <c r="BPT19" s="136"/>
      <c r="BPU19" s="136"/>
      <c r="BPV19" s="136"/>
      <c r="BPW19" s="136"/>
      <c r="BPX19" s="136"/>
      <c r="BPY19" s="136"/>
      <c r="BPZ19" s="136"/>
      <c r="BQA19" s="136"/>
      <c r="BQB19" s="136"/>
      <c r="BQC19" s="136"/>
      <c r="BQD19" s="136"/>
      <c r="BQE19" s="136"/>
      <c r="BQF19" s="136"/>
      <c r="BQG19" s="136"/>
      <c r="BQH19" s="136"/>
      <c r="BQI19" s="136"/>
      <c r="BQJ19" s="136"/>
      <c r="BQK19" s="136"/>
      <c r="BQL19" s="136"/>
      <c r="BQM19" s="136"/>
      <c r="BQN19" s="136"/>
      <c r="BQO19" s="136"/>
      <c r="BQP19" s="136"/>
      <c r="BQQ19" s="136"/>
      <c r="BQR19" s="136"/>
      <c r="BQS19" s="136"/>
      <c r="BQT19" s="136"/>
      <c r="BQU19" s="136"/>
      <c r="BQV19" s="136"/>
      <c r="BQW19" s="136"/>
      <c r="BQX19" s="136"/>
      <c r="BQY19" s="136"/>
      <c r="BQZ19" s="136"/>
      <c r="BRA19" s="136"/>
      <c r="BRB19" s="136"/>
      <c r="BRC19" s="136"/>
      <c r="BRD19" s="136"/>
      <c r="BRE19" s="136"/>
      <c r="BRF19" s="136"/>
      <c r="BRG19" s="136"/>
      <c r="BRH19" s="136"/>
      <c r="BRI19" s="136"/>
      <c r="BRJ19" s="136"/>
      <c r="BRK19" s="136"/>
      <c r="BRL19" s="136"/>
      <c r="BRM19" s="136"/>
      <c r="BRN19" s="136"/>
      <c r="BRO19" s="136"/>
      <c r="BRP19" s="136"/>
      <c r="BRQ19" s="136"/>
      <c r="BRR19" s="136"/>
      <c r="BRS19" s="136"/>
      <c r="BRT19" s="136"/>
      <c r="BRU19" s="136"/>
      <c r="BRV19" s="136"/>
      <c r="BRW19" s="136"/>
      <c r="BRX19" s="136"/>
      <c r="BRY19" s="136"/>
      <c r="BRZ19" s="136"/>
      <c r="BSA19" s="136"/>
      <c r="BSB19" s="136"/>
      <c r="BSC19" s="136"/>
      <c r="BSD19" s="136"/>
      <c r="BSE19" s="136"/>
      <c r="BSF19" s="136"/>
      <c r="BSG19" s="136"/>
      <c r="BSH19" s="136"/>
      <c r="BSI19" s="136"/>
      <c r="BSJ19" s="136"/>
      <c r="BSK19" s="136"/>
      <c r="BSL19" s="136"/>
      <c r="BSM19" s="136"/>
      <c r="BSN19" s="136"/>
      <c r="BSO19" s="136"/>
      <c r="BSP19" s="136"/>
      <c r="BSQ19" s="136"/>
      <c r="BSR19" s="136"/>
      <c r="BSS19" s="136"/>
      <c r="BST19" s="136"/>
      <c r="BSU19" s="136"/>
      <c r="BSV19" s="136"/>
      <c r="BSW19" s="136"/>
      <c r="BSX19" s="136"/>
      <c r="BSY19" s="136"/>
      <c r="BSZ19" s="136"/>
      <c r="BTA19" s="136"/>
      <c r="BTB19" s="136"/>
      <c r="BTC19" s="136"/>
      <c r="BTD19" s="136"/>
      <c r="BTE19" s="136"/>
      <c r="BTF19" s="136"/>
      <c r="BTG19" s="136"/>
      <c r="BTH19" s="136"/>
      <c r="BTI19" s="136"/>
      <c r="BTJ19" s="136"/>
      <c r="BTK19" s="136"/>
      <c r="BTL19" s="136"/>
      <c r="BTM19" s="136"/>
      <c r="BTN19" s="136"/>
      <c r="BTO19" s="136"/>
      <c r="BTP19" s="136"/>
      <c r="BTQ19" s="136"/>
      <c r="BTR19" s="136"/>
      <c r="BTS19" s="136"/>
      <c r="BTT19" s="136"/>
      <c r="BTU19" s="136"/>
      <c r="BTV19" s="136"/>
      <c r="BTW19" s="136"/>
      <c r="BTX19" s="136"/>
      <c r="BTY19" s="136"/>
      <c r="BTZ19" s="136"/>
      <c r="BUA19" s="136"/>
      <c r="BUB19" s="136"/>
      <c r="BUC19" s="136"/>
      <c r="BUD19" s="136"/>
      <c r="BUE19" s="136"/>
      <c r="BUF19" s="136"/>
      <c r="BUG19" s="136"/>
      <c r="BUH19" s="136"/>
      <c r="BUI19" s="136"/>
      <c r="BUJ19" s="136"/>
      <c r="BUK19" s="136"/>
      <c r="BUL19" s="136"/>
      <c r="BUM19" s="136"/>
      <c r="BUN19" s="136"/>
      <c r="BUO19" s="136"/>
      <c r="BUP19" s="136"/>
      <c r="BUQ19" s="136"/>
      <c r="BUR19" s="136"/>
      <c r="BUS19" s="136"/>
      <c r="BUT19" s="136"/>
      <c r="BUU19" s="136"/>
      <c r="BUV19" s="136"/>
      <c r="BUW19" s="136"/>
      <c r="BUX19" s="136"/>
      <c r="BUY19" s="136"/>
      <c r="BUZ19" s="136"/>
      <c r="BVA19" s="136"/>
      <c r="BVB19" s="136"/>
      <c r="BVC19" s="136"/>
      <c r="BVD19" s="136"/>
      <c r="BVE19" s="136"/>
      <c r="BVF19" s="136"/>
      <c r="BVG19" s="136"/>
      <c r="BVH19" s="136"/>
      <c r="BVI19" s="136"/>
      <c r="BVJ19" s="136"/>
      <c r="BVK19" s="136"/>
      <c r="BVL19" s="136"/>
      <c r="BVM19" s="136"/>
      <c r="BVN19" s="136"/>
      <c r="BVO19" s="136"/>
      <c r="BVP19" s="136"/>
      <c r="BVQ19" s="136"/>
      <c r="BVR19" s="136"/>
      <c r="BVS19" s="136"/>
      <c r="BVT19" s="136"/>
      <c r="BVU19" s="136"/>
      <c r="BVV19" s="136"/>
      <c r="BVW19" s="136"/>
      <c r="BVX19" s="136"/>
      <c r="BVY19" s="136"/>
      <c r="BVZ19" s="136"/>
      <c r="BWA19" s="136"/>
      <c r="BWB19" s="136"/>
      <c r="BWC19" s="136"/>
      <c r="BWD19" s="136"/>
      <c r="BWE19" s="136"/>
      <c r="BWF19" s="136"/>
      <c r="BWG19" s="136"/>
      <c r="BWH19" s="136"/>
      <c r="BWI19" s="136"/>
      <c r="BWJ19" s="136"/>
      <c r="BWK19" s="136"/>
      <c r="BWL19" s="136"/>
      <c r="BWM19" s="136"/>
      <c r="BWN19" s="136"/>
      <c r="BWO19" s="136"/>
      <c r="BWP19" s="136"/>
      <c r="BWQ19" s="136"/>
      <c r="BWR19" s="136"/>
      <c r="BWS19" s="136"/>
      <c r="BWT19" s="136"/>
      <c r="BWU19" s="136"/>
      <c r="BWV19" s="136"/>
      <c r="BWW19" s="136"/>
      <c r="BWX19" s="136"/>
      <c r="BWY19" s="136"/>
      <c r="BWZ19" s="136"/>
      <c r="BXA19" s="136"/>
      <c r="BXB19" s="136"/>
      <c r="BXC19" s="136"/>
      <c r="BXD19" s="136"/>
      <c r="BXE19" s="136"/>
      <c r="BXF19" s="136"/>
      <c r="BXG19" s="136"/>
      <c r="BXH19" s="136"/>
      <c r="BXI19" s="136"/>
      <c r="BXJ19" s="136"/>
      <c r="BXK19" s="136"/>
      <c r="BXL19" s="136"/>
      <c r="BXM19" s="136"/>
      <c r="BXN19" s="136"/>
      <c r="BXO19" s="136"/>
      <c r="BXP19" s="136"/>
      <c r="BXQ19" s="136"/>
      <c r="BXR19" s="136"/>
      <c r="BXS19" s="136"/>
      <c r="BXT19" s="136"/>
      <c r="BXU19" s="136"/>
      <c r="BXV19" s="136"/>
      <c r="BXW19" s="136"/>
      <c r="BXX19" s="136"/>
      <c r="BXY19" s="136"/>
      <c r="BXZ19" s="136"/>
      <c r="BYA19" s="136"/>
      <c r="BYB19" s="136"/>
      <c r="BYC19" s="136"/>
      <c r="BYD19" s="136"/>
      <c r="BYE19" s="136"/>
      <c r="BYF19" s="136"/>
      <c r="BYG19" s="136"/>
      <c r="BYH19" s="136"/>
      <c r="BYI19" s="136"/>
      <c r="BYJ19" s="136"/>
      <c r="BYK19" s="136"/>
      <c r="BYL19" s="136"/>
      <c r="BYM19" s="136"/>
      <c r="BYN19" s="136"/>
      <c r="BYO19" s="136"/>
      <c r="BYP19" s="136"/>
      <c r="BYQ19" s="136"/>
      <c r="BYR19" s="136"/>
      <c r="BYS19" s="136"/>
      <c r="BYT19" s="136"/>
      <c r="BYU19" s="136"/>
      <c r="BYV19" s="136"/>
      <c r="BYW19" s="136"/>
      <c r="BYX19" s="136"/>
      <c r="BYY19" s="136"/>
      <c r="BYZ19" s="136"/>
      <c r="BZA19" s="136"/>
      <c r="BZB19" s="136"/>
      <c r="BZC19" s="136"/>
      <c r="BZD19" s="136"/>
      <c r="BZE19" s="136"/>
      <c r="BZF19" s="136"/>
      <c r="BZG19" s="136"/>
      <c r="BZH19" s="136"/>
      <c r="BZI19" s="136"/>
      <c r="BZJ19" s="136"/>
      <c r="BZK19" s="136"/>
      <c r="BZL19" s="136"/>
      <c r="BZM19" s="136"/>
      <c r="BZN19" s="136"/>
      <c r="BZO19" s="136"/>
      <c r="BZP19" s="136"/>
      <c r="BZQ19" s="136"/>
      <c r="BZR19" s="136"/>
      <c r="BZS19" s="136"/>
      <c r="BZT19" s="136"/>
      <c r="BZU19" s="136"/>
      <c r="BZV19" s="136"/>
      <c r="BZW19" s="136"/>
      <c r="BZX19" s="136"/>
      <c r="BZY19" s="136"/>
      <c r="BZZ19" s="136"/>
      <c r="CAA19" s="136"/>
      <c r="CAB19" s="136"/>
      <c r="CAC19" s="136"/>
      <c r="CAD19" s="136"/>
      <c r="CAE19" s="136"/>
      <c r="CAF19" s="136"/>
      <c r="CAG19" s="136"/>
      <c r="CAH19" s="136"/>
      <c r="CAI19" s="136"/>
      <c r="CAJ19" s="136"/>
      <c r="CAK19" s="136"/>
      <c r="CAL19" s="136"/>
      <c r="CAM19" s="136"/>
      <c r="CAN19" s="136"/>
      <c r="CAO19" s="136"/>
      <c r="CAP19" s="136"/>
      <c r="CAQ19" s="136"/>
      <c r="CAR19" s="136"/>
      <c r="CAS19" s="136"/>
      <c r="CAT19" s="136"/>
      <c r="CAU19" s="136"/>
      <c r="CAV19" s="136"/>
      <c r="CAW19" s="136"/>
      <c r="CAX19" s="136"/>
      <c r="CAY19" s="136"/>
      <c r="CAZ19" s="136"/>
      <c r="CBA19" s="136"/>
      <c r="CBB19" s="136"/>
      <c r="CBC19" s="136"/>
      <c r="CBD19" s="136"/>
      <c r="CBE19" s="136"/>
      <c r="CBF19" s="136"/>
      <c r="CBG19" s="136"/>
      <c r="CBH19" s="136"/>
      <c r="CBI19" s="136"/>
      <c r="CBJ19" s="136"/>
      <c r="CBK19" s="136"/>
      <c r="CBL19" s="136"/>
      <c r="CBM19" s="136"/>
      <c r="CBN19" s="136"/>
      <c r="CBO19" s="136"/>
      <c r="CBP19" s="136"/>
      <c r="CBQ19" s="136"/>
      <c r="CBR19" s="136"/>
      <c r="CBS19" s="136"/>
      <c r="CBT19" s="136"/>
      <c r="CBU19" s="136"/>
      <c r="CBV19" s="136"/>
      <c r="CBW19" s="136"/>
      <c r="CBX19" s="136"/>
      <c r="CBY19" s="136"/>
      <c r="CBZ19" s="136"/>
      <c r="CCA19" s="136"/>
      <c r="CCB19" s="136"/>
      <c r="CCC19" s="136"/>
      <c r="CCD19" s="136"/>
      <c r="CCE19" s="136"/>
      <c r="CCF19" s="136"/>
      <c r="CCG19" s="136"/>
      <c r="CCH19" s="136"/>
      <c r="CCI19" s="136"/>
      <c r="CCJ19" s="136"/>
      <c r="CCK19" s="136"/>
      <c r="CCL19" s="136"/>
      <c r="CCM19" s="136"/>
      <c r="CCN19" s="136"/>
      <c r="CCO19" s="136"/>
      <c r="CCP19" s="136"/>
      <c r="CCQ19" s="136"/>
      <c r="CCR19" s="136"/>
      <c r="CCS19" s="136"/>
      <c r="CCT19" s="136"/>
      <c r="CCU19" s="136"/>
      <c r="CCV19" s="136"/>
      <c r="CCW19" s="136"/>
      <c r="CCX19" s="136"/>
      <c r="CCY19" s="136"/>
      <c r="CCZ19" s="136"/>
      <c r="CDA19" s="136"/>
      <c r="CDB19" s="136"/>
      <c r="CDC19" s="136"/>
      <c r="CDD19" s="136"/>
      <c r="CDE19" s="136"/>
      <c r="CDF19" s="136"/>
      <c r="CDG19" s="136"/>
      <c r="CDH19" s="136"/>
      <c r="CDI19" s="136"/>
      <c r="CDJ19" s="136"/>
      <c r="CDK19" s="136"/>
      <c r="CDL19" s="136"/>
      <c r="CDM19" s="136"/>
      <c r="CDN19" s="136"/>
      <c r="CDO19" s="136"/>
      <c r="CDP19" s="136"/>
      <c r="CDQ19" s="136"/>
      <c r="CDR19" s="136"/>
      <c r="CDS19" s="136"/>
      <c r="CDT19" s="136"/>
      <c r="CDU19" s="136"/>
      <c r="CDV19" s="136"/>
      <c r="CDW19" s="136"/>
      <c r="CDX19" s="136"/>
      <c r="CDY19" s="136"/>
      <c r="CDZ19" s="136"/>
      <c r="CEA19" s="136"/>
      <c r="CEB19" s="136"/>
      <c r="CEC19" s="136"/>
      <c r="CED19" s="136"/>
      <c r="CEE19" s="136"/>
      <c r="CEF19" s="136"/>
      <c r="CEG19" s="136"/>
      <c r="CEH19" s="136"/>
      <c r="CEI19" s="136"/>
      <c r="CEJ19" s="136"/>
      <c r="CEK19" s="136"/>
      <c r="CEL19" s="136"/>
      <c r="CEM19" s="136"/>
      <c r="CEN19" s="136"/>
      <c r="CEO19" s="136"/>
      <c r="CEP19" s="136"/>
      <c r="CEQ19" s="136"/>
      <c r="CER19" s="136"/>
      <c r="CES19" s="136"/>
      <c r="CET19" s="136"/>
      <c r="CEU19" s="136"/>
      <c r="CEV19" s="136"/>
      <c r="CEW19" s="136"/>
      <c r="CEX19" s="136"/>
      <c r="CEY19" s="136"/>
      <c r="CEZ19" s="136"/>
      <c r="CFA19" s="136"/>
      <c r="CFB19" s="136"/>
      <c r="CFC19" s="136"/>
      <c r="CFD19" s="136"/>
      <c r="CFE19" s="136"/>
      <c r="CFF19" s="136"/>
      <c r="CFG19" s="136"/>
      <c r="CFH19" s="136"/>
      <c r="CFI19" s="136"/>
      <c r="CFJ19" s="136"/>
      <c r="CFK19" s="136"/>
      <c r="CFL19" s="136"/>
      <c r="CFM19" s="136"/>
      <c r="CFN19" s="136"/>
      <c r="CFO19" s="136"/>
      <c r="CFP19" s="136"/>
      <c r="CFQ19" s="136"/>
      <c r="CFR19" s="136"/>
      <c r="CFS19" s="136"/>
      <c r="CFT19" s="136"/>
      <c r="CFU19" s="136"/>
      <c r="CFV19" s="136"/>
      <c r="CFW19" s="136"/>
      <c r="CFX19" s="136"/>
      <c r="CFY19" s="136"/>
      <c r="CFZ19" s="136"/>
      <c r="CGA19" s="136"/>
      <c r="CGB19" s="136"/>
      <c r="CGC19" s="136"/>
      <c r="CGD19" s="136"/>
      <c r="CGE19" s="136"/>
      <c r="CGF19" s="136"/>
      <c r="CGG19" s="136"/>
      <c r="CGH19" s="136"/>
      <c r="CGI19" s="136"/>
      <c r="CGJ19" s="136"/>
      <c r="CGK19" s="136"/>
      <c r="CGL19" s="136"/>
      <c r="CGM19" s="136"/>
      <c r="CGN19" s="136"/>
      <c r="CGO19" s="136"/>
      <c r="CGP19" s="136"/>
      <c r="CGQ19" s="136"/>
      <c r="CGR19" s="136"/>
      <c r="CGS19" s="136"/>
      <c r="CGT19" s="136"/>
      <c r="CGU19" s="136"/>
      <c r="CGV19" s="136"/>
      <c r="CGW19" s="136"/>
      <c r="CGX19" s="136"/>
      <c r="CGY19" s="136"/>
      <c r="CGZ19" s="136"/>
      <c r="CHA19" s="136"/>
      <c r="CHB19" s="136"/>
      <c r="CHC19" s="136"/>
      <c r="CHD19" s="136"/>
      <c r="CHE19" s="136"/>
      <c r="CHF19" s="136"/>
      <c r="CHG19" s="136"/>
      <c r="CHH19" s="136"/>
      <c r="CHI19" s="136"/>
      <c r="CHJ19" s="136"/>
      <c r="CHK19" s="136"/>
      <c r="CHL19" s="136"/>
      <c r="CHM19" s="136"/>
      <c r="CHN19" s="136"/>
      <c r="CHO19" s="136"/>
      <c r="CHP19" s="136"/>
      <c r="CHQ19" s="136"/>
      <c r="CHR19" s="136"/>
      <c r="CHS19" s="136"/>
      <c r="CHT19" s="136"/>
      <c r="CHU19" s="136"/>
      <c r="CHV19" s="136"/>
      <c r="CHW19" s="136"/>
      <c r="CHX19" s="136"/>
      <c r="CHY19" s="136"/>
      <c r="CHZ19" s="136"/>
      <c r="CIA19" s="136"/>
      <c r="CIB19" s="136"/>
      <c r="CIC19" s="136"/>
      <c r="CID19" s="136"/>
      <c r="CIE19" s="136"/>
      <c r="CIF19" s="136"/>
      <c r="CIG19" s="136"/>
      <c r="CIH19" s="136"/>
      <c r="CII19" s="136"/>
      <c r="CIJ19" s="136"/>
      <c r="CIK19" s="136"/>
      <c r="CIL19" s="136"/>
      <c r="CIM19" s="136"/>
      <c r="CIN19" s="136"/>
      <c r="CIO19" s="136"/>
      <c r="CIP19" s="136"/>
      <c r="CIQ19" s="136"/>
      <c r="CIR19" s="136"/>
      <c r="CIS19" s="136"/>
      <c r="CIT19" s="136"/>
      <c r="CIU19" s="136"/>
      <c r="CIV19" s="136"/>
      <c r="CIW19" s="136"/>
      <c r="CIX19" s="136"/>
      <c r="CIY19" s="136"/>
      <c r="CIZ19" s="136"/>
      <c r="CJA19" s="136"/>
      <c r="CJB19" s="136"/>
      <c r="CJC19" s="136"/>
      <c r="CJD19" s="136"/>
      <c r="CJE19" s="136"/>
      <c r="CJF19" s="136"/>
      <c r="CJG19" s="136"/>
      <c r="CJH19" s="136"/>
      <c r="CJI19" s="136"/>
      <c r="CJJ19" s="136"/>
      <c r="CJK19" s="136"/>
      <c r="CJL19" s="136"/>
      <c r="CJM19" s="136"/>
      <c r="CJN19" s="136"/>
      <c r="CJO19" s="136"/>
      <c r="CJP19" s="136"/>
      <c r="CJQ19" s="136"/>
      <c r="CJR19" s="136"/>
      <c r="CJS19" s="136"/>
      <c r="CJT19" s="136"/>
      <c r="CJU19" s="136"/>
      <c r="CJV19" s="136"/>
      <c r="CJW19" s="136"/>
      <c r="CJX19" s="136"/>
      <c r="CJY19" s="136"/>
      <c r="CJZ19" s="136"/>
      <c r="CKA19" s="136"/>
      <c r="CKB19" s="136"/>
      <c r="CKC19" s="136"/>
      <c r="CKD19" s="136"/>
      <c r="CKE19" s="136"/>
      <c r="CKF19" s="136"/>
      <c r="CKG19" s="136"/>
      <c r="CKH19" s="136"/>
      <c r="CKI19" s="136"/>
      <c r="CKJ19" s="136"/>
      <c r="CKK19" s="136"/>
      <c r="CKL19" s="136"/>
      <c r="CKM19" s="136"/>
      <c r="CKN19" s="136"/>
      <c r="CKO19" s="136"/>
      <c r="CKP19" s="136"/>
      <c r="CKQ19" s="136"/>
      <c r="CKR19" s="136"/>
      <c r="CKS19" s="136"/>
      <c r="CKT19" s="136"/>
      <c r="CKU19" s="136"/>
      <c r="CKV19" s="136"/>
      <c r="CKW19" s="136"/>
      <c r="CKX19" s="136"/>
      <c r="CKY19" s="136"/>
      <c r="CKZ19" s="136"/>
      <c r="CLA19" s="136"/>
      <c r="CLB19" s="136"/>
      <c r="CLC19" s="136"/>
      <c r="CLD19" s="136"/>
      <c r="CLE19" s="136"/>
      <c r="CLF19" s="136"/>
      <c r="CLG19" s="136"/>
      <c r="CLH19" s="136"/>
      <c r="CLI19" s="136"/>
      <c r="CLJ19" s="136"/>
      <c r="CLK19" s="136"/>
      <c r="CLL19" s="136"/>
      <c r="CLM19" s="136"/>
      <c r="CLN19" s="136"/>
      <c r="CLO19" s="136"/>
      <c r="CLP19" s="136"/>
      <c r="CLQ19" s="136"/>
      <c r="CLR19" s="136"/>
      <c r="CLS19" s="136"/>
      <c r="CLT19" s="136"/>
      <c r="CLU19" s="136"/>
      <c r="CLV19" s="136"/>
      <c r="CLW19" s="136"/>
      <c r="CLX19" s="136"/>
      <c r="CLY19" s="136"/>
      <c r="CLZ19" s="136"/>
      <c r="CMA19" s="136"/>
      <c r="CMB19" s="136"/>
      <c r="CMC19" s="136"/>
      <c r="CMD19" s="136"/>
      <c r="CME19" s="136"/>
      <c r="CMF19" s="136"/>
      <c r="CMG19" s="136"/>
      <c r="CMH19" s="136"/>
      <c r="CMI19" s="136"/>
      <c r="CMJ19" s="136"/>
      <c r="CMK19" s="136"/>
      <c r="CML19" s="136"/>
      <c r="CMM19" s="136"/>
      <c r="CMN19" s="136"/>
      <c r="CMO19" s="136"/>
      <c r="CMP19" s="136"/>
      <c r="CMQ19" s="136"/>
      <c r="CMR19" s="136"/>
      <c r="CMS19" s="136"/>
      <c r="CMT19" s="136"/>
      <c r="CMU19" s="136"/>
      <c r="CMV19" s="136"/>
      <c r="CMW19" s="136"/>
      <c r="CMX19" s="136"/>
      <c r="CMY19" s="136"/>
      <c r="CMZ19" s="136"/>
      <c r="CNA19" s="136"/>
      <c r="CNB19" s="136"/>
      <c r="CNC19" s="136"/>
      <c r="CND19" s="136"/>
      <c r="CNE19" s="136"/>
      <c r="CNF19" s="136"/>
      <c r="CNG19" s="136"/>
      <c r="CNH19" s="136"/>
      <c r="CNI19" s="136"/>
      <c r="CNJ19" s="136"/>
      <c r="CNK19" s="136"/>
      <c r="CNL19" s="136"/>
      <c r="CNM19" s="136"/>
      <c r="CNN19" s="136"/>
      <c r="CNO19" s="136"/>
      <c r="CNP19" s="136"/>
      <c r="CNQ19" s="136"/>
      <c r="CNR19" s="136"/>
      <c r="CNS19" s="136"/>
      <c r="CNT19" s="136"/>
      <c r="CNU19" s="136"/>
      <c r="CNV19" s="136"/>
      <c r="CNW19" s="136"/>
      <c r="CNX19" s="136"/>
      <c r="CNY19" s="136"/>
      <c r="CNZ19" s="136"/>
      <c r="COA19" s="136"/>
      <c r="COB19" s="136"/>
      <c r="COC19" s="136"/>
      <c r="COD19" s="136"/>
      <c r="COE19" s="136"/>
      <c r="COF19" s="136"/>
      <c r="COG19" s="136"/>
      <c r="COH19" s="136"/>
      <c r="COI19" s="136"/>
      <c r="COJ19" s="136"/>
      <c r="COK19" s="136"/>
      <c r="COL19" s="136"/>
      <c r="COM19" s="136"/>
      <c r="CON19" s="136"/>
      <c r="COO19" s="136"/>
      <c r="COP19" s="136"/>
      <c r="COQ19" s="136"/>
      <c r="COR19" s="136"/>
      <c r="COS19" s="136"/>
      <c r="COT19" s="136"/>
      <c r="COU19" s="136"/>
      <c r="COV19" s="136"/>
      <c r="COW19" s="136"/>
      <c r="COX19" s="136"/>
      <c r="COY19" s="136"/>
      <c r="COZ19" s="136"/>
      <c r="CPA19" s="136"/>
      <c r="CPB19" s="136"/>
      <c r="CPC19" s="136"/>
      <c r="CPD19" s="136"/>
      <c r="CPE19" s="136"/>
      <c r="CPF19" s="136"/>
      <c r="CPG19" s="136"/>
      <c r="CPH19" s="136"/>
      <c r="CPI19" s="136"/>
      <c r="CPJ19" s="136"/>
      <c r="CPK19" s="136"/>
      <c r="CPL19" s="136"/>
      <c r="CPM19" s="136"/>
      <c r="CPN19" s="136"/>
      <c r="CPO19" s="136"/>
      <c r="CPP19" s="136"/>
      <c r="CPQ19" s="136"/>
      <c r="CPR19" s="136"/>
      <c r="CPS19" s="136"/>
      <c r="CPT19" s="136"/>
      <c r="CPU19" s="136"/>
      <c r="CPV19" s="136"/>
      <c r="CPW19" s="136"/>
      <c r="CPX19" s="136"/>
      <c r="CPY19" s="136"/>
      <c r="CPZ19" s="136"/>
      <c r="CQA19" s="136"/>
      <c r="CQB19" s="136"/>
      <c r="CQC19" s="136"/>
      <c r="CQD19" s="136"/>
      <c r="CQE19" s="136"/>
      <c r="CQF19" s="136"/>
      <c r="CQG19" s="136"/>
      <c r="CQH19" s="136"/>
      <c r="CQI19" s="136"/>
      <c r="CQJ19" s="136"/>
      <c r="CQK19" s="136"/>
      <c r="CQL19" s="136"/>
      <c r="CQM19" s="136"/>
      <c r="CQN19" s="136"/>
      <c r="CQO19" s="136"/>
      <c r="CQP19" s="136"/>
      <c r="CQQ19" s="136"/>
      <c r="CQR19" s="136"/>
      <c r="CQS19" s="136"/>
      <c r="CQT19" s="136"/>
      <c r="CQU19" s="136"/>
      <c r="CQV19" s="136"/>
      <c r="CQW19" s="136"/>
      <c r="CQX19" s="136"/>
      <c r="CQY19" s="136"/>
      <c r="CQZ19" s="136"/>
      <c r="CRA19" s="136"/>
      <c r="CRB19" s="136"/>
      <c r="CRC19" s="136"/>
      <c r="CRD19" s="136"/>
      <c r="CRE19" s="136"/>
      <c r="CRF19" s="136"/>
      <c r="CRG19" s="136"/>
      <c r="CRH19" s="136"/>
      <c r="CRI19" s="136"/>
      <c r="CRJ19" s="136"/>
      <c r="CRK19" s="136"/>
      <c r="CRL19" s="136"/>
      <c r="CRM19" s="136"/>
      <c r="CRN19" s="136"/>
      <c r="CRO19" s="136"/>
      <c r="CRP19" s="136"/>
      <c r="CRQ19" s="136"/>
      <c r="CRR19" s="136"/>
      <c r="CRS19" s="136"/>
      <c r="CRT19" s="136"/>
      <c r="CRU19" s="136"/>
      <c r="CRV19" s="136"/>
      <c r="CRW19" s="136"/>
      <c r="CRX19" s="136"/>
      <c r="CRY19" s="136"/>
      <c r="CRZ19" s="136"/>
      <c r="CSA19" s="136"/>
      <c r="CSB19" s="136"/>
      <c r="CSC19" s="136"/>
      <c r="CSD19" s="136"/>
      <c r="CSE19" s="136"/>
      <c r="CSF19" s="136"/>
      <c r="CSG19" s="136"/>
      <c r="CSH19" s="136"/>
      <c r="CSI19" s="136"/>
      <c r="CSJ19" s="136"/>
      <c r="CSK19" s="136"/>
      <c r="CSL19" s="136"/>
      <c r="CSM19" s="136"/>
      <c r="CSN19" s="136"/>
      <c r="CSO19" s="136"/>
      <c r="CSP19" s="136"/>
      <c r="CSQ19" s="136"/>
      <c r="CSR19" s="136"/>
      <c r="CSS19" s="136"/>
      <c r="CST19" s="136"/>
      <c r="CSU19" s="136"/>
      <c r="CSV19" s="136"/>
      <c r="CSW19" s="136"/>
      <c r="CSX19" s="136"/>
      <c r="CSY19" s="136"/>
      <c r="CSZ19" s="136"/>
      <c r="CTA19" s="136"/>
      <c r="CTB19" s="136"/>
      <c r="CTC19" s="136"/>
      <c r="CTD19" s="136"/>
      <c r="CTE19" s="136"/>
      <c r="CTF19" s="136"/>
      <c r="CTG19" s="136"/>
      <c r="CTH19" s="136"/>
      <c r="CTI19" s="136"/>
      <c r="CTJ19" s="136"/>
      <c r="CTK19" s="136"/>
      <c r="CTL19" s="136"/>
      <c r="CTM19" s="136"/>
      <c r="CTN19" s="136"/>
      <c r="CTO19" s="136"/>
      <c r="CTP19" s="136"/>
      <c r="CTQ19" s="136"/>
      <c r="CTR19" s="136"/>
      <c r="CTS19" s="136"/>
      <c r="CTT19" s="136"/>
      <c r="CTU19" s="136"/>
      <c r="CTV19" s="136"/>
      <c r="CTW19" s="136"/>
      <c r="CTX19" s="136"/>
      <c r="CTY19" s="136"/>
      <c r="CTZ19" s="136"/>
      <c r="CUA19" s="136"/>
      <c r="CUB19" s="136"/>
      <c r="CUC19" s="136"/>
      <c r="CUD19" s="136"/>
      <c r="CUE19" s="136"/>
      <c r="CUF19" s="136"/>
      <c r="CUG19" s="136"/>
      <c r="CUH19" s="136"/>
      <c r="CUI19" s="136"/>
      <c r="CUJ19" s="136"/>
      <c r="CUK19" s="136"/>
      <c r="CUL19" s="136"/>
      <c r="CUM19" s="136"/>
      <c r="CUN19" s="136"/>
      <c r="CUO19" s="136"/>
      <c r="CUP19" s="136"/>
      <c r="CUQ19" s="136"/>
      <c r="CUR19" s="136"/>
      <c r="CUS19" s="136"/>
      <c r="CUT19" s="136"/>
      <c r="CUU19" s="136"/>
      <c r="CUV19" s="136"/>
      <c r="CUW19" s="136"/>
      <c r="CUX19" s="136"/>
      <c r="CUY19" s="136"/>
      <c r="CUZ19" s="136"/>
      <c r="CVA19" s="136"/>
      <c r="CVB19" s="136"/>
      <c r="CVC19" s="136"/>
      <c r="CVD19" s="136"/>
      <c r="CVE19" s="136"/>
      <c r="CVF19" s="136"/>
      <c r="CVG19" s="136"/>
      <c r="CVH19" s="136"/>
      <c r="CVI19" s="136"/>
      <c r="CVJ19" s="136"/>
      <c r="CVK19" s="136"/>
      <c r="CVL19" s="136"/>
      <c r="CVM19" s="136"/>
      <c r="CVN19" s="136"/>
      <c r="CVO19" s="136"/>
      <c r="CVP19" s="136"/>
      <c r="CVQ19" s="136"/>
      <c r="CVR19" s="136"/>
      <c r="CVS19" s="136"/>
      <c r="CVT19" s="136"/>
      <c r="CVU19" s="136"/>
      <c r="CVV19" s="136"/>
      <c r="CVW19" s="136"/>
      <c r="CVX19" s="136"/>
      <c r="CVY19" s="136"/>
      <c r="CVZ19" s="136"/>
      <c r="CWA19" s="136"/>
      <c r="CWB19" s="136"/>
      <c r="CWC19" s="136"/>
      <c r="CWD19" s="136"/>
      <c r="CWE19" s="136"/>
      <c r="CWF19" s="136"/>
      <c r="CWG19" s="136"/>
      <c r="CWH19" s="136"/>
      <c r="CWI19" s="136"/>
      <c r="CWJ19" s="136"/>
      <c r="CWK19" s="136"/>
      <c r="CWL19" s="136"/>
      <c r="CWM19" s="136"/>
      <c r="CWN19" s="136"/>
      <c r="CWO19" s="136"/>
      <c r="CWP19" s="136"/>
      <c r="CWQ19" s="136"/>
      <c r="CWR19" s="136"/>
      <c r="CWS19" s="136"/>
      <c r="CWT19" s="136"/>
      <c r="CWU19" s="136"/>
      <c r="CWV19" s="136"/>
      <c r="CWW19" s="136"/>
      <c r="CWX19" s="136"/>
      <c r="CWY19" s="136"/>
      <c r="CWZ19" s="136"/>
      <c r="CXA19" s="136"/>
      <c r="CXB19" s="136"/>
      <c r="CXC19" s="136"/>
      <c r="CXD19" s="136"/>
      <c r="CXE19" s="136"/>
      <c r="CXF19" s="136"/>
      <c r="CXG19" s="136"/>
      <c r="CXH19" s="136"/>
      <c r="CXI19" s="136"/>
      <c r="CXJ19" s="136"/>
      <c r="CXK19" s="136"/>
      <c r="CXL19" s="136"/>
      <c r="CXM19" s="136"/>
      <c r="CXN19" s="136"/>
      <c r="CXO19" s="136"/>
      <c r="CXP19" s="136"/>
      <c r="CXQ19" s="136"/>
      <c r="CXR19" s="136"/>
      <c r="CXS19" s="136"/>
      <c r="CXT19" s="136"/>
      <c r="CXU19" s="136"/>
      <c r="CXV19" s="136"/>
      <c r="CXW19" s="136"/>
      <c r="CXX19" s="136"/>
      <c r="CXY19" s="136"/>
      <c r="CXZ19" s="136"/>
      <c r="CYA19" s="136"/>
      <c r="CYB19" s="136"/>
      <c r="CYC19" s="136"/>
      <c r="CYD19" s="136"/>
      <c r="CYE19" s="136"/>
      <c r="CYF19" s="136"/>
      <c r="CYG19" s="136"/>
      <c r="CYH19" s="136"/>
      <c r="CYI19" s="136"/>
      <c r="CYJ19" s="136"/>
      <c r="CYK19" s="136"/>
      <c r="CYL19" s="136"/>
      <c r="CYM19" s="136"/>
      <c r="CYN19" s="136"/>
      <c r="CYO19" s="136"/>
      <c r="CYP19" s="136"/>
      <c r="CYQ19" s="136"/>
      <c r="CYR19" s="136"/>
      <c r="CYS19" s="136"/>
      <c r="CYT19" s="136"/>
      <c r="CYU19" s="136"/>
      <c r="CYV19" s="136"/>
      <c r="CYW19" s="136"/>
      <c r="CYX19" s="136"/>
      <c r="CYY19" s="136"/>
      <c r="CYZ19" s="136"/>
      <c r="CZA19" s="136"/>
      <c r="CZB19" s="136"/>
      <c r="CZC19" s="136"/>
      <c r="CZD19" s="136"/>
      <c r="CZE19" s="136"/>
      <c r="CZF19" s="136"/>
      <c r="CZG19" s="136"/>
      <c r="CZH19" s="136"/>
      <c r="CZI19" s="136"/>
      <c r="CZJ19" s="136"/>
      <c r="CZK19" s="136"/>
      <c r="CZL19" s="136"/>
      <c r="CZM19" s="136"/>
      <c r="CZN19" s="136"/>
      <c r="CZO19" s="136"/>
      <c r="CZP19" s="136"/>
      <c r="CZQ19" s="136"/>
      <c r="CZR19" s="136"/>
      <c r="CZS19" s="136"/>
      <c r="CZT19" s="136"/>
      <c r="CZU19" s="136"/>
      <c r="CZV19" s="136"/>
      <c r="CZW19" s="136"/>
      <c r="CZX19" s="136"/>
      <c r="CZY19" s="136"/>
      <c r="CZZ19" s="136"/>
      <c r="DAA19" s="136"/>
      <c r="DAB19" s="136"/>
      <c r="DAC19" s="136"/>
      <c r="DAD19" s="136"/>
      <c r="DAE19" s="136"/>
      <c r="DAF19" s="136"/>
      <c r="DAG19" s="136"/>
      <c r="DAH19" s="136"/>
      <c r="DAI19" s="136"/>
      <c r="DAJ19" s="136"/>
      <c r="DAK19" s="136"/>
      <c r="DAL19" s="136"/>
      <c r="DAM19" s="136"/>
      <c r="DAN19" s="136"/>
      <c r="DAO19" s="136"/>
      <c r="DAP19" s="136"/>
      <c r="DAQ19" s="136"/>
      <c r="DAR19" s="136"/>
      <c r="DAS19" s="136"/>
      <c r="DAT19" s="136"/>
      <c r="DAU19" s="136"/>
      <c r="DAV19" s="136"/>
      <c r="DAW19" s="136"/>
      <c r="DAX19" s="136"/>
      <c r="DAY19" s="136"/>
      <c r="DAZ19" s="136"/>
      <c r="DBA19" s="136"/>
      <c r="DBB19" s="136"/>
      <c r="DBC19" s="136"/>
      <c r="DBD19" s="136"/>
      <c r="DBE19" s="136"/>
      <c r="DBF19" s="136"/>
      <c r="DBG19" s="136"/>
      <c r="DBH19" s="136"/>
      <c r="DBI19" s="136"/>
      <c r="DBJ19" s="136"/>
      <c r="DBK19" s="136"/>
      <c r="DBL19" s="136"/>
      <c r="DBM19" s="136"/>
      <c r="DBN19" s="136"/>
      <c r="DBO19" s="136"/>
      <c r="DBP19" s="136"/>
      <c r="DBQ19" s="136"/>
      <c r="DBR19" s="136"/>
      <c r="DBS19" s="136"/>
      <c r="DBT19" s="136"/>
      <c r="DBU19" s="136"/>
      <c r="DBV19" s="136"/>
      <c r="DBW19" s="136"/>
      <c r="DBX19" s="136"/>
      <c r="DBY19" s="136"/>
      <c r="DBZ19" s="136"/>
      <c r="DCA19" s="136"/>
      <c r="DCB19" s="136"/>
      <c r="DCC19" s="136"/>
      <c r="DCD19" s="136"/>
      <c r="DCE19" s="136"/>
      <c r="DCF19" s="136"/>
      <c r="DCG19" s="136"/>
      <c r="DCH19" s="136"/>
      <c r="DCI19" s="136"/>
      <c r="DCJ19" s="136"/>
      <c r="DCK19" s="136"/>
      <c r="DCL19" s="136"/>
      <c r="DCM19" s="136"/>
      <c r="DCN19" s="136"/>
      <c r="DCO19" s="136"/>
      <c r="DCP19" s="136"/>
      <c r="DCQ19" s="136"/>
      <c r="DCR19" s="136"/>
      <c r="DCS19" s="136"/>
      <c r="DCT19" s="136"/>
      <c r="DCU19" s="136"/>
      <c r="DCV19" s="136"/>
      <c r="DCW19" s="136"/>
      <c r="DCX19" s="136"/>
      <c r="DCY19" s="136"/>
      <c r="DCZ19" s="136"/>
      <c r="DDA19" s="136"/>
      <c r="DDB19" s="136"/>
      <c r="DDC19" s="136"/>
      <c r="DDD19" s="136"/>
      <c r="DDE19" s="136"/>
      <c r="DDF19" s="136"/>
      <c r="DDG19" s="136"/>
      <c r="DDH19" s="136"/>
      <c r="DDI19" s="136"/>
      <c r="DDJ19" s="136"/>
      <c r="DDK19" s="136"/>
      <c r="DDL19" s="136"/>
      <c r="DDM19" s="136"/>
      <c r="DDN19" s="136"/>
      <c r="DDO19" s="136"/>
      <c r="DDP19" s="136"/>
      <c r="DDQ19" s="136"/>
      <c r="DDR19" s="136"/>
      <c r="DDS19" s="136"/>
      <c r="DDT19" s="136"/>
      <c r="DDU19" s="136"/>
      <c r="DDV19" s="136"/>
      <c r="DDW19" s="136"/>
      <c r="DDX19" s="136"/>
      <c r="DDY19" s="136"/>
      <c r="DDZ19" s="136"/>
      <c r="DEA19" s="136"/>
      <c r="DEB19" s="136"/>
      <c r="DEC19" s="136"/>
      <c r="DED19" s="136"/>
      <c r="DEE19" s="136"/>
      <c r="DEF19" s="136"/>
      <c r="DEG19" s="136"/>
      <c r="DEH19" s="136"/>
      <c r="DEI19" s="136"/>
      <c r="DEJ19" s="136"/>
      <c r="DEK19" s="136"/>
      <c r="DEL19" s="136"/>
      <c r="DEM19" s="136"/>
      <c r="DEN19" s="136"/>
      <c r="DEO19" s="136"/>
      <c r="DEP19" s="136"/>
      <c r="DEQ19" s="136"/>
      <c r="DER19" s="136"/>
      <c r="DES19" s="136"/>
      <c r="DET19" s="136"/>
      <c r="DEU19" s="136"/>
      <c r="DEV19" s="136"/>
      <c r="DEW19" s="136"/>
      <c r="DEX19" s="136"/>
      <c r="DEY19" s="136"/>
      <c r="DEZ19" s="136"/>
      <c r="DFA19" s="136"/>
      <c r="DFB19" s="136"/>
      <c r="DFC19" s="136"/>
      <c r="DFD19" s="136"/>
      <c r="DFE19" s="136"/>
      <c r="DFF19" s="136"/>
      <c r="DFG19" s="136"/>
      <c r="DFH19" s="136"/>
      <c r="DFI19" s="136"/>
      <c r="DFJ19" s="136"/>
      <c r="DFK19" s="136"/>
      <c r="DFL19" s="136"/>
      <c r="DFM19" s="136"/>
      <c r="DFN19" s="136"/>
      <c r="DFO19" s="136"/>
      <c r="DFP19" s="136"/>
      <c r="DFQ19" s="136"/>
      <c r="DFR19" s="136"/>
      <c r="DFS19" s="136"/>
      <c r="DFT19" s="136"/>
      <c r="DFU19" s="136"/>
      <c r="DFV19" s="136"/>
      <c r="DFW19" s="136"/>
      <c r="DFX19" s="136"/>
      <c r="DFY19" s="136"/>
      <c r="DFZ19" s="136"/>
      <c r="DGA19" s="136"/>
      <c r="DGB19" s="136"/>
      <c r="DGC19" s="136"/>
      <c r="DGD19" s="136"/>
      <c r="DGE19" s="136"/>
      <c r="DGF19" s="136"/>
      <c r="DGG19" s="136"/>
      <c r="DGH19" s="136"/>
      <c r="DGI19" s="136"/>
      <c r="DGJ19" s="136"/>
      <c r="DGK19" s="136"/>
      <c r="DGL19" s="136"/>
      <c r="DGM19" s="136"/>
      <c r="DGN19" s="136"/>
      <c r="DGO19" s="136"/>
      <c r="DGP19" s="136"/>
      <c r="DGQ19" s="136"/>
      <c r="DGR19" s="136"/>
      <c r="DGS19" s="136"/>
      <c r="DGT19" s="136"/>
      <c r="DGU19" s="136"/>
      <c r="DGV19" s="136"/>
      <c r="DGW19" s="136"/>
      <c r="DGX19" s="136"/>
      <c r="DGY19" s="136"/>
      <c r="DGZ19" s="136"/>
      <c r="DHA19" s="136"/>
      <c r="DHB19" s="136"/>
      <c r="DHC19" s="136"/>
      <c r="DHD19" s="136"/>
      <c r="DHE19" s="136"/>
      <c r="DHF19" s="136"/>
      <c r="DHG19" s="136"/>
      <c r="DHH19" s="136"/>
      <c r="DHI19" s="136"/>
      <c r="DHJ19" s="136"/>
      <c r="DHK19" s="136"/>
      <c r="DHL19" s="136"/>
      <c r="DHM19" s="136"/>
      <c r="DHN19" s="136"/>
      <c r="DHO19" s="136"/>
      <c r="DHP19" s="136"/>
      <c r="DHQ19" s="136"/>
      <c r="DHR19" s="136"/>
      <c r="DHS19" s="136"/>
      <c r="DHT19" s="136"/>
      <c r="DHU19" s="136"/>
      <c r="DHV19" s="136"/>
      <c r="DHW19" s="136"/>
      <c r="DHX19" s="136"/>
      <c r="DHY19" s="136"/>
      <c r="DHZ19" s="136"/>
      <c r="DIA19" s="136"/>
      <c r="DIB19" s="136"/>
      <c r="DIC19" s="136"/>
      <c r="DID19" s="136"/>
      <c r="DIE19" s="136"/>
      <c r="DIF19" s="136"/>
      <c r="DIG19" s="136"/>
      <c r="DIH19" s="136"/>
      <c r="DII19" s="136"/>
      <c r="DIJ19" s="136"/>
      <c r="DIK19" s="136"/>
      <c r="DIL19" s="136"/>
      <c r="DIM19" s="136"/>
      <c r="DIN19" s="136"/>
      <c r="DIO19" s="136"/>
      <c r="DIP19" s="136"/>
      <c r="DIQ19" s="136"/>
      <c r="DIR19" s="136"/>
      <c r="DIS19" s="136"/>
      <c r="DIT19" s="136"/>
      <c r="DIU19" s="136"/>
      <c r="DIV19" s="136"/>
      <c r="DIW19" s="136"/>
      <c r="DIX19" s="136"/>
      <c r="DIY19" s="136"/>
      <c r="DIZ19" s="136"/>
      <c r="DJA19" s="136"/>
      <c r="DJB19" s="136"/>
      <c r="DJC19" s="136"/>
      <c r="DJD19" s="136"/>
      <c r="DJE19" s="136"/>
      <c r="DJF19" s="136"/>
      <c r="DJG19" s="136"/>
      <c r="DJH19" s="136"/>
      <c r="DJI19" s="136"/>
      <c r="DJJ19" s="136"/>
      <c r="DJK19" s="136"/>
      <c r="DJL19" s="136"/>
      <c r="DJM19" s="136"/>
      <c r="DJN19" s="136"/>
      <c r="DJO19" s="136"/>
      <c r="DJP19" s="136"/>
      <c r="DJQ19" s="136"/>
      <c r="DJR19" s="136"/>
      <c r="DJS19" s="136"/>
      <c r="DJT19" s="136"/>
      <c r="DJU19" s="136"/>
      <c r="DJV19" s="136"/>
      <c r="DJW19" s="136"/>
      <c r="DJX19" s="136"/>
      <c r="DJY19" s="136"/>
      <c r="DJZ19" s="136"/>
      <c r="DKA19" s="136"/>
      <c r="DKB19" s="136"/>
      <c r="DKC19" s="136"/>
      <c r="DKD19" s="136"/>
      <c r="DKE19" s="136"/>
      <c r="DKF19" s="136"/>
      <c r="DKG19" s="136"/>
      <c r="DKH19" s="136"/>
      <c r="DKI19" s="136"/>
      <c r="DKJ19" s="136"/>
      <c r="DKK19" s="136"/>
      <c r="DKL19" s="136"/>
      <c r="DKM19" s="136"/>
      <c r="DKN19" s="136"/>
      <c r="DKO19" s="136"/>
      <c r="DKP19" s="136"/>
      <c r="DKQ19" s="136"/>
      <c r="DKR19" s="136"/>
      <c r="DKS19" s="136"/>
      <c r="DKT19" s="136"/>
      <c r="DKU19" s="136"/>
      <c r="DKV19" s="136"/>
      <c r="DKW19" s="136"/>
      <c r="DKX19" s="136"/>
      <c r="DKY19" s="136"/>
      <c r="DKZ19" s="136"/>
      <c r="DLA19" s="136"/>
      <c r="DLB19" s="136"/>
      <c r="DLC19" s="136"/>
      <c r="DLD19" s="136"/>
      <c r="DLE19" s="136"/>
      <c r="DLF19" s="136"/>
      <c r="DLG19" s="136"/>
      <c r="DLH19" s="136"/>
      <c r="DLI19" s="136"/>
      <c r="DLJ19" s="136"/>
      <c r="DLK19" s="136"/>
      <c r="DLL19" s="136"/>
      <c r="DLM19" s="136"/>
      <c r="DLN19" s="136"/>
      <c r="DLO19" s="136"/>
      <c r="DLP19" s="136"/>
      <c r="DLQ19" s="136"/>
      <c r="DLR19" s="136"/>
      <c r="DLS19" s="136"/>
      <c r="DLT19" s="136"/>
      <c r="DLU19" s="136"/>
      <c r="DLV19" s="136"/>
      <c r="DLW19" s="136"/>
      <c r="DLX19" s="136"/>
      <c r="DLY19" s="136"/>
      <c r="DLZ19" s="136"/>
      <c r="DMA19" s="136"/>
      <c r="DMB19" s="136"/>
      <c r="DMC19" s="136"/>
      <c r="DMD19" s="136"/>
      <c r="DME19" s="136"/>
      <c r="DMF19" s="136"/>
      <c r="DMG19" s="136"/>
      <c r="DMH19" s="136"/>
      <c r="DMI19" s="136"/>
      <c r="DMJ19" s="136"/>
      <c r="DMK19" s="136"/>
      <c r="DML19" s="136"/>
      <c r="DMM19" s="136"/>
      <c r="DMN19" s="136"/>
      <c r="DMO19" s="136"/>
      <c r="DMP19" s="136"/>
      <c r="DMQ19" s="136"/>
      <c r="DMR19" s="136"/>
      <c r="DMS19" s="136"/>
      <c r="DMT19" s="136"/>
      <c r="DMU19" s="136"/>
      <c r="DMV19" s="136"/>
      <c r="DMW19" s="136"/>
      <c r="DMX19" s="136"/>
      <c r="DMY19" s="136"/>
      <c r="DMZ19" s="136"/>
      <c r="DNA19" s="136"/>
      <c r="DNB19" s="136"/>
      <c r="DNC19" s="136"/>
      <c r="DND19" s="136"/>
      <c r="DNE19" s="136"/>
      <c r="DNF19" s="136"/>
      <c r="DNG19" s="136"/>
      <c r="DNH19" s="136"/>
      <c r="DNI19" s="136"/>
      <c r="DNJ19" s="136"/>
      <c r="DNK19" s="136"/>
      <c r="DNL19" s="136"/>
      <c r="DNM19" s="136"/>
      <c r="DNN19" s="136"/>
      <c r="DNO19" s="136"/>
      <c r="DNP19" s="136"/>
      <c r="DNQ19" s="136"/>
      <c r="DNR19" s="136"/>
      <c r="DNS19" s="136"/>
      <c r="DNT19" s="136"/>
      <c r="DNU19" s="136"/>
      <c r="DNV19" s="136"/>
      <c r="DNW19" s="136"/>
      <c r="DNX19" s="136"/>
      <c r="DNY19" s="136"/>
      <c r="DNZ19" s="136"/>
      <c r="DOA19" s="136"/>
      <c r="DOB19" s="136"/>
      <c r="DOC19" s="136"/>
      <c r="DOD19" s="136"/>
      <c r="DOE19" s="136"/>
      <c r="DOF19" s="136"/>
      <c r="DOG19" s="136"/>
      <c r="DOH19" s="136"/>
      <c r="DOI19" s="136"/>
      <c r="DOJ19" s="136"/>
      <c r="DOK19" s="136"/>
      <c r="DOL19" s="136"/>
      <c r="DOM19" s="136"/>
      <c r="DON19" s="136"/>
      <c r="DOO19" s="136"/>
      <c r="DOP19" s="136"/>
      <c r="DOQ19" s="136"/>
      <c r="DOR19" s="136"/>
      <c r="DOS19" s="136"/>
      <c r="DOT19" s="136"/>
      <c r="DOU19" s="136"/>
      <c r="DOV19" s="136"/>
      <c r="DOW19" s="136"/>
      <c r="DOX19" s="136"/>
      <c r="DOY19" s="136"/>
      <c r="DOZ19" s="136"/>
      <c r="DPA19" s="136"/>
      <c r="DPB19" s="136"/>
      <c r="DPC19" s="136"/>
      <c r="DPD19" s="136"/>
      <c r="DPE19" s="136"/>
      <c r="DPF19" s="136"/>
      <c r="DPG19" s="136"/>
      <c r="DPH19" s="136"/>
      <c r="DPI19" s="136"/>
      <c r="DPJ19" s="136"/>
      <c r="DPK19" s="136"/>
      <c r="DPL19" s="136"/>
      <c r="DPM19" s="136"/>
      <c r="DPN19" s="136"/>
      <c r="DPO19" s="136"/>
      <c r="DPP19" s="136"/>
      <c r="DPQ19" s="136"/>
      <c r="DPR19" s="136"/>
      <c r="DPS19" s="136"/>
      <c r="DPT19" s="136"/>
      <c r="DPU19" s="136"/>
      <c r="DPV19" s="136"/>
      <c r="DPW19" s="136"/>
      <c r="DPX19" s="136"/>
      <c r="DPY19" s="136"/>
      <c r="DPZ19" s="136"/>
      <c r="DQA19" s="136"/>
      <c r="DQB19" s="136"/>
      <c r="DQC19" s="136"/>
      <c r="DQD19" s="136"/>
      <c r="DQE19" s="136"/>
      <c r="DQF19" s="136"/>
      <c r="DQG19" s="136"/>
      <c r="DQH19" s="136"/>
      <c r="DQI19" s="136"/>
      <c r="DQJ19" s="136"/>
      <c r="DQK19" s="136"/>
      <c r="DQL19" s="136"/>
      <c r="DQM19" s="136"/>
      <c r="DQN19" s="136"/>
      <c r="DQO19" s="136"/>
      <c r="DQP19" s="136"/>
      <c r="DQQ19" s="136"/>
      <c r="DQR19" s="136"/>
      <c r="DQS19" s="136"/>
      <c r="DQT19" s="136"/>
      <c r="DQU19" s="136"/>
      <c r="DQV19" s="136"/>
      <c r="DQW19" s="136"/>
      <c r="DQX19" s="136"/>
      <c r="DQY19" s="136"/>
      <c r="DQZ19" s="136"/>
      <c r="DRA19" s="136"/>
      <c r="DRB19" s="136"/>
      <c r="DRC19" s="136"/>
      <c r="DRD19" s="136"/>
      <c r="DRE19" s="136"/>
      <c r="DRF19" s="136"/>
      <c r="DRG19" s="136"/>
      <c r="DRH19" s="136"/>
      <c r="DRI19" s="136"/>
      <c r="DRJ19" s="136"/>
      <c r="DRK19" s="136"/>
      <c r="DRL19" s="136"/>
      <c r="DRM19" s="136"/>
      <c r="DRN19" s="136"/>
      <c r="DRO19" s="136"/>
      <c r="DRP19" s="136"/>
      <c r="DRQ19" s="136"/>
      <c r="DRR19" s="136"/>
      <c r="DRS19" s="136"/>
      <c r="DRT19" s="136"/>
      <c r="DRU19" s="136"/>
      <c r="DRV19" s="136"/>
      <c r="DRW19" s="136"/>
      <c r="DRX19" s="136"/>
      <c r="DRY19" s="136"/>
      <c r="DRZ19" s="136"/>
      <c r="DSA19" s="136"/>
      <c r="DSB19" s="136"/>
      <c r="DSC19" s="136"/>
      <c r="DSD19" s="136"/>
      <c r="DSE19" s="136"/>
      <c r="DSF19" s="136"/>
      <c r="DSG19" s="136"/>
      <c r="DSH19" s="136"/>
      <c r="DSI19" s="136"/>
      <c r="DSJ19" s="136"/>
      <c r="DSK19" s="136"/>
      <c r="DSL19" s="136"/>
      <c r="DSM19" s="136"/>
      <c r="DSN19" s="136"/>
      <c r="DSO19" s="136"/>
      <c r="DSP19" s="136"/>
      <c r="DSQ19" s="136"/>
      <c r="DSR19" s="136"/>
      <c r="DSS19" s="136"/>
      <c r="DST19" s="136"/>
      <c r="DSU19" s="136"/>
      <c r="DSV19" s="136"/>
      <c r="DSW19" s="136"/>
      <c r="DSX19" s="136"/>
      <c r="DSY19" s="136"/>
      <c r="DSZ19" s="136"/>
      <c r="DTA19" s="136"/>
      <c r="DTB19" s="136"/>
      <c r="DTC19" s="136"/>
      <c r="DTD19" s="136"/>
      <c r="DTE19" s="136"/>
      <c r="DTF19" s="136"/>
      <c r="DTG19" s="136"/>
      <c r="DTH19" s="136"/>
      <c r="DTI19" s="136"/>
      <c r="DTJ19" s="136"/>
      <c r="DTK19" s="136"/>
      <c r="DTL19" s="136"/>
      <c r="DTM19" s="136"/>
      <c r="DTN19" s="136"/>
      <c r="DTO19" s="136"/>
      <c r="DTP19" s="136"/>
      <c r="DTQ19" s="136"/>
      <c r="DTR19" s="136"/>
      <c r="DTS19" s="136"/>
      <c r="DTT19" s="136"/>
      <c r="DTU19" s="136"/>
      <c r="DTV19" s="136"/>
      <c r="DTW19" s="136"/>
      <c r="DTX19" s="136"/>
      <c r="DTY19" s="136"/>
      <c r="DTZ19" s="136"/>
      <c r="DUA19" s="136"/>
      <c r="DUB19" s="136"/>
      <c r="DUC19" s="136"/>
      <c r="DUD19" s="136"/>
      <c r="DUE19" s="136"/>
      <c r="DUF19" s="136"/>
      <c r="DUG19" s="136"/>
      <c r="DUH19" s="136"/>
      <c r="DUI19" s="136"/>
      <c r="DUJ19" s="136"/>
      <c r="DUK19" s="136"/>
      <c r="DUL19" s="136"/>
      <c r="DUM19" s="136"/>
      <c r="DUN19" s="136"/>
      <c r="DUO19" s="136"/>
      <c r="DUP19" s="136"/>
      <c r="DUQ19" s="136"/>
      <c r="DUR19" s="136"/>
      <c r="DUS19" s="136"/>
      <c r="DUT19" s="136"/>
      <c r="DUU19" s="136"/>
      <c r="DUV19" s="136"/>
      <c r="DUW19" s="136"/>
      <c r="DUX19" s="136"/>
      <c r="DUY19" s="136"/>
      <c r="DUZ19" s="136"/>
      <c r="DVA19" s="136"/>
      <c r="DVB19" s="136"/>
      <c r="DVC19" s="136"/>
      <c r="DVD19" s="136"/>
      <c r="DVE19" s="136"/>
      <c r="DVF19" s="136"/>
      <c r="DVG19" s="136"/>
      <c r="DVH19" s="136"/>
      <c r="DVI19" s="136"/>
      <c r="DVJ19" s="136"/>
      <c r="DVK19" s="136"/>
      <c r="DVL19" s="136"/>
      <c r="DVM19" s="136"/>
      <c r="DVN19" s="136"/>
      <c r="DVO19" s="136"/>
      <c r="DVP19" s="136"/>
      <c r="DVQ19" s="136"/>
      <c r="DVR19" s="136"/>
      <c r="DVS19" s="136"/>
      <c r="DVT19" s="136"/>
      <c r="DVU19" s="136"/>
      <c r="DVV19" s="136"/>
      <c r="DVW19" s="136"/>
      <c r="DVX19" s="136"/>
      <c r="DVY19" s="136"/>
      <c r="DVZ19" s="136"/>
      <c r="DWA19" s="136"/>
      <c r="DWB19" s="136"/>
      <c r="DWC19" s="136"/>
      <c r="DWD19" s="136"/>
      <c r="DWE19" s="136"/>
      <c r="DWF19" s="136"/>
      <c r="DWG19" s="136"/>
      <c r="DWH19" s="136"/>
      <c r="DWI19" s="136"/>
      <c r="DWJ19" s="136"/>
      <c r="DWK19" s="136"/>
      <c r="DWL19" s="136"/>
      <c r="DWM19" s="136"/>
      <c r="DWN19" s="136"/>
      <c r="DWO19" s="136"/>
      <c r="DWP19" s="136"/>
      <c r="DWQ19" s="136"/>
      <c r="DWR19" s="136"/>
      <c r="DWS19" s="136"/>
      <c r="DWT19" s="136"/>
      <c r="DWU19" s="136"/>
      <c r="DWV19" s="136"/>
      <c r="DWW19" s="136"/>
      <c r="DWX19" s="136"/>
      <c r="DWY19" s="136"/>
      <c r="DWZ19" s="136"/>
      <c r="DXA19" s="136"/>
      <c r="DXB19" s="136"/>
      <c r="DXC19" s="136"/>
      <c r="DXD19" s="136"/>
      <c r="DXE19" s="136"/>
      <c r="DXF19" s="136"/>
      <c r="DXG19" s="136"/>
      <c r="DXH19" s="136"/>
      <c r="DXI19" s="136"/>
      <c r="DXJ19" s="136"/>
      <c r="DXK19" s="136"/>
      <c r="DXL19" s="136"/>
      <c r="DXM19" s="136"/>
      <c r="DXN19" s="136"/>
      <c r="DXO19" s="136"/>
      <c r="DXP19" s="136"/>
      <c r="DXQ19" s="136"/>
      <c r="DXR19" s="136"/>
      <c r="DXS19" s="136"/>
      <c r="DXT19" s="136"/>
      <c r="DXU19" s="136"/>
      <c r="DXV19" s="136"/>
      <c r="DXW19" s="136"/>
      <c r="DXX19" s="136"/>
      <c r="DXY19" s="136"/>
      <c r="DXZ19" s="136"/>
      <c r="DYA19" s="136"/>
      <c r="DYB19" s="136"/>
      <c r="DYC19" s="136"/>
      <c r="DYD19" s="136"/>
      <c r="DYE19" s="136"/>
      <c r="DYF19" s="136"/>
      <c r="DYG19" s="136"/>
      <c r="DYH19" s="136"/>
      <c r="DYI19" s="136"/>
      <c r="DYJ19" s="136"/>
      <c r="DYK19" s="136"/>
      <c r="DYL19" s="136"/>
      <c r="DYM19" s="136"/>
      <c r="DYN19" s="136"/>
      <c r="DYO19" s="136"/>
      <c r="DYP19" s="136"/>
      <c r="DYQ19" s="136"/>
      <c r="DYR19" s="136"/>
      <c r="DYS19" s="136"/>
      <c r="DYT19" s="136"/>
      <c r="DYU19" s="136"/>
      <c r="DYV19" s="136"/>
      <c r="DYW19" s="136"/>
      <c r="DYX19" s="136"/>
      <c r="DYY19" s="136"/>
      <c r="DYZ19" s="136"/>
      <c r="DZA19" s="136"/>
      <c r="DZB19" s="136"/>
      <c r="DZC19" s="136"/>
      <c r="DZD19" s="136"/>
      <c r="DZE19" s="136"/>
      <c r="DZF19" s="136"/>
      <c r="DZG19" s="136"/>
      <c r="DZH19" s="136"/>
      <c r="DZI19" s="136"/>
      <c r="DZJ19" s="136"/>
      <c r="DZK19" s="136"/>
      <c r="DZL19" s="136"/>
      <c r="DZM19" s="136"/>
      <c r="DZN19" s="136"/>
      <c r="DZO19" s="136"/>
      <c r="DZP19" s="136"/>
      <c r="DZQ19" s="136"/>
      <c r="DZR19" s="136"/>
      <c r="DZS19" s="136"/>
      <c r="DZT19" s="136"/>
      <c r="DZU19" s="136"/>
      <c r="DZV19" s="136"/>
      <c r="DZW19" s="136"/>
      <c r="DZX19" s="136"/>
      <c r="DZY19" s="136"/>
      <c r="DZZ19" s="136"/>
      <c r="EAA19" s="136"/>
      <c r="EAB19" s="136"/>
      <c r="EAC19" s="136"/>
      <c r="EAD19" s="136"/>
      <c r="EAE19" s="136"/>
      <c r="EAF19" s="136"/>
      <c r="EAG19" s="136"/>
      <c r="EAH19" s="136"/>
      <c r="EAI19" s="136"/>
      <c r="EAJ19" s="136"/>
      <c r="EAK19" s="136"/>
      <c r="EAL19" s="136"/>
      <c r="EAM19" s="136"/>
      <c r="EAN19" s="136"/>
      <c r="EAO19" s="136"/>
      <c r="EAP19" s="136"/>
      <c r="EAQ19" s="136"/>
      <c r="EAR19" s="136"/>
      <c r="EAS19" s="136"/>
      <c r="EAT19" s="136"/>
      <c r="EAU19" s="136"/>
      <c r="EAV19" s="136"/>
      <c r="EAW19" s="136"/>
      <c r="EAX19" s="136"/>
      <c r="EAY19" s="136"/>
      <c r="EAZ19" s="136"/>
      <c r="EBA19" s="136"/>
      <c r="EBB19" s="136"/>
      <c r="EBC19" s="136"/>
      <c r="EBD19" s="136"/>
      <c r="EBE19" s="136"/>
      <c r="EBF19" s="136"/>
      <c r="EBG19" s="136"/>
      <c r="EBH19" s="136"/>
      <c r="EBI19" s="136"/>
      <c r="EBJ19" s="136"/>
      <c r="EBK19" s="136"/>
      <c r="EBL19" s="136"/>
      <c r="EBM19" s="136"/>
      <c r="EBN19" s="136"/>
      <c r="EBO19" s="136"/>
      <c r="EBP19" s="136"/>
      <c r="EBQ19" s="136"/>
      <c r="EBR19" s="136"/>
      <c r="EBS19" s="136"/>
      <c r="EBT19" s="136"/>
      <c r="EBU19" s="136"/>
      <c r="EBV19" s="136"/>
      <c r="EBW19" s="136"/>
      <c r="EBX19" s="136"/>
      <c r="EBY19" s="136"/>
      <c r="EBZ19" s="136"/>
      <c r="ECA19" s="136"/>
      <c r="ECB19" s="136"/>
      <c r="ECC19" s="136"/>
      <c r="ECD19" s="136"/>
      <c r="ECE19" s="136"/>
      <c r="ECF19" s="136"/>
      <c r="ECG19" s="136"/>
      <c r="ECH19" s="136"/>
      <c r="ECI19" s="136"/>
      <c r="ECJ19" s="136"/>
      <c r="ECK19" s="136"/>
      <c r="ECL19" s="136"/>
      <c r="ECM19" s="136"/>
      <c r="ECN19" s="136"/>
      <c r="ECO19" s="136"/>
      <c r="ECP19" s="136"/>
      <c r="ECQ19" s="136"/>
      <c r="ECR19" s="136"/>
      <c r="ECS19" s="136"/>
      <c r="ECT19" s="136"/>
      <c r="ECU19" s="136"/>
      <c r="ECV19" s="136"/>
      <c r="ECW19" s="136"/>
      <c r="ECX19" s="136"/>
      <c r="ECY19" s="136"/>
      <c r="ECZ19" s="136"/>
      <c r="EDA19" s="136"/>
      <c r="EDB19" s="136"/>
      <c r="EDC19" s="136"/>
      <c r="EDD19" s="136"/>
      <c r="EDE19" s="136"/>
      <c r="EDF19" s="136"/>
      <c r="EDG19" s="136"/>
      <c r="EDH19" s="136"/>
      <c r="EDI19" s="136"/>
      <c r="EDJ19" s="136"/>
      <c r="EDK19" s="136"/>
      <c r="EDL19" s="136"/>
      <c r="EDM19" s="136"/>
      <c r="EDN19" s="136"/>
      <c r="EDO19" s="136"/>
      <c r="EDP19" s="136"/>
      <c r="EDQ19" s="136"/>
      <c r="EDR19" s="136"/>
      <c r="EDS19" s="136"/>
      <c r="EDT19" s="136"/>
      <c r="EDU19" s="136"/>
      <c r="EDV19" s="136"/>
      <c r="EDW19" s="136"/>
      <c r="EDX19" s="136"/>
      <c r="EDY19" s="136"/>
      <c r="EDZ19" s="136"/>
      <c r="EEA19" s="136"/>
      <c r="EEB19" s="136"/>
      <c r="EEC19" s="136"/>
      <c r="EED19" s="136"/>
      <c r="EEE19" s="136"/>
      <c r="EEF19" s="136"/>
      <c r="EEG19" s="136"/>
      <c r="EEH19" s="136"/>
      <c r="EEI19" s="136"/>
      <c r="EEJ19" s="136"/>
      <c r="EEK19" s="136"/>
      <c r="EEL19" s="136"/>
      <c r="EEM19" s="136"/>
      <c r="EEN19" s="136"/>
      <c r="EEO19" s="136"/>
      <c r="EEP19" s="136"/>
      <c r="EEQ19" s="136"/>
      <c r="EER19" s="136"/>
      <c r="EES19" s="136"/>
      <c r="EET19" s="136"/>
      <c r="EEU19" s="136"/>
      <c r="EEV19" s="136"/>
      <c r="EEW19" s="136"/>
      <c r="EEX19" s="136"/>
      <c r="EEY19" s="136"/>
      <c r="EEZ19" s="136"/>
      <c r="EFA19" s="136"/>
      <c r="EFB19" s="136"/>
      <c r="EFC19" s="136"/>
      <c r="EFD19" s="136"/>
      <c r="EFE19" s="136"/>
      <c r="EFF19" s="136"/>
      <c r="EFG19" s="136"/>
      <c r="EFH19" s="136"/>
      <c r="EFI19" s="136"/>
      <c r="EFJ19" s="136"/>
      <c r="EFK19" s="136"/>
      <c r="EFL19" s="136"/>
      <c r="EFM19" s="136"/>
      <c r="EFN19" s="136"/>
      <c r="EFO19" s="136"/>
      <c r="EFP19" s="136"/>
      <c r="EFQ19" s="136"/>
      <c r="EFR19" s="136"/>
      <c r="EFS19" s="136"/>
      <c r="EFT19" s="136"/>
      <c r="EFU19" s="136"/>
      <c r="EFV19" s="136"/>
      <c r="EFW19" s="136"/>
      <c r="EFX19" s="136"/>
      <c r="EFY19" s="136"/>
      <c r="EFZ19" s="136"/>
      <c r="EGA19" s="136"/>
      <c r="EGB19" s="136"/>
      <c r="EGC19" s="136"/>
      <c r="EGD19" s="136"/>
      <c r="EGE19" s="136"/>
      <c r="EGF19" s="136"/>
      <c r="EGG19" s="136"/>
      <c r="EGH19" s="136"/>
      <c r="EGI19" s="136"/>
      <c r="EGJ19" s="136"/>
      <c r="EGK19" s="136"/>
      <c r="EGL19" s="136"/>
      <c r="EGM19" s="136"/>
      <c r="EGN19" s="136"/>
      <c r="EGO19" s="136"/>
      <c r="EGP19" s="136"/>
      <c r="EGQ19" s="136"/>
      <c r="EGR19" s="136"/>
      <c r="EGS19" s="136"/>
      <c r="EGT19" s="136"/>
      <c r="EGU19" s="136"/>
      <c r="EGV19" s="136"/>
      <c r="EGW19" s="136"/>
      <c r="EGX19" s="136"/>
      <c r="EGY19" s="136"/>
      <c r="EGZ19" s="136"/>
      <c r="EHA19" s="136"/>
      <c r="EHB19" s="136"/>
      <c r="EHC19" s="136"/>
      <c r="EHD19" s="136"/>
      <c r="EHE19" s="136"/>
      <c r="EHF19" s="136"/>
      <c r="EHG19" s="136"/>
      <c r="EHH19" s="136"/>
      <c r="EHI19" s="136"/>
      <c r="EHJ19" s="136"/>
      <c r="EHK19" s="136"/>
      <c r="EHL19" s="136"/>
      <c r="EHM19" s="136"/>
      <c r="EHN19" s="136"/>
      <c r="EHO19" s="136"/>
      <c r="EHP19" s="136"/>
      <c r="EHQ19" s="136"/>
      <c r="EHR19" s="136"/>
      <c r="EHS19" s="136"/>
      <c r="EHT19" s="136"/>
      <c r="EHU19" s="136"/>
      <c r="EHV19" s="136"/>
      <c r="EHW19" s="136"/>
      <c r="EHX19" s="136"/>
      <c r="EHY19" s="136"/>
      <c r="EHZ19" s="136"/>
      <c r="EIA19" s="136"/>
      <c r="EIB19" s="136"/>
      <c r="EIC19" s="136"/>
      <c r="EID19" s="136"/>
      <c r="EIE19" s="136"/>
      <c r="EIF19" s="136"/>
      <c r="EIG19" s="136"/>
      <c r="EIH19" s="136"/>
      <c r="EII19" s="136"/>
      <c r="EIJ19" s="136"/>
      <c r="EIK19" s="136"/>
      <c r="EIL19" s="136"/>
      <c r="EIM19" s="136"/>
      <c r="EIN19" s="136"/>
      <c r="EIO19" s="136"/>
      <c r="EIP19" s="136"/>
      <c r="EIQ19" s="136"/>
      <c r="EIR19" s="136"/>
      <c r="EIS19" s="136"/>
      <c r="EIT19" s="136"/>
      <c r="EIU19" s="136"/>
      <c r="EIV19" s="136"/>
      <c r="EIW19" s="136"/>
      <c r="EIX19" s="136"/>
      <c r="EIY19" s="136"/>
      <c r="EIZ19" s="136"/>
      <c r="EJA19" s="136"/>
      <c r="EJB19" s="136"/>
      <c r="EJC19" s="136"/>
      <c r="EJD19" s="136"/>
      <c r="EJE19" s="136"/>
      <c r="EJF19" s="136"/>
      <c r="EJG19" s="136"/>
      <c r="EJH19" s="136"/>
      <c r="EJI19" s="136"/>
      <c r="EJJ19" s="136"/>
      <c r="EJK19" s="136"/>
      <c r="EJL19" s="136"/>
      <c r="EJM19" s="136"/>
      <c r="EJN19" s="136"/>
      <c r="EJO19" s="136"/>
      <c r="EJP19" s="136"/>
      <c r="EJQ19" s="136"/>
      <c r="EJR19" s="136"/>
      <c r="EJS19" s="136"/>
      <c r="EJT19" s="136"/>
      <c r="EJU19" s="136"/>
      <c r="EJV19" s="136"/>
      <c r="EJW19" s="136"/>
      <c r="EJX19" s="136"/>
      <c r="EJY19" s="136"/>
      <c r="EJZ19" s="136"/>
      <c r="EKA19" s="136"/>
      <c r="EKB19" s="136"/>
      <c r="EKC19" s="136"/>
      <c r="EKD19" s="136"/>
      <c r="EKE19" s="136"/>
      <c r="EKF19" s="136"/>
      <c r="EKG19" s="136"/>
      <c r="EKH19" s="136"/>
      <c r="EKI19" s="136"/>
      <c r="EKJ19" s="136"/>
      <c r="EKK19" s="136"/>
      <c r="EKL19" s="136"/>
      <c r="EKM19" s="136"/>
      <c r="EKN19" s="136"/>
      <c r="EKO19" s="136"/>
      <c r="EKP19" s="136"/>
      <c r="EKQ19" s="136"/>
      <c r="EKR19" s="136"/>
      <c r="EKS19" s="136"/>
      <c r="EKT19" s="136"/>
      <c r="EKU19" s="136"/>
      <c r="EKV19" s="136"/>
      <c r="EKW19" s="136"/>
      <c r="EKX19" s="136"/>
      <c r="EKY19" s="136"/>
      <c r="EKZ19" s="136"/>
      <c r="ELA19" s="136"/>
      <c r="ELB19" s="136"/>
      <c r="ELC19" s="136"/>
      <c r="ELD19" s="136"/>
      <c r="ELE19" s="136"/>
      <c r="ELF19" s="136"/>
      <c r="ELG19" s="136"/>
      <c r="ELH19" s="136"/>
      <c r="ELI19" s="136"/>
      <c r="ELJ19" s="136"/>
      <c r="ELK19" s="136"/>
      <c r="ELL19" s="136"/>
      <c r="ELM19" s="136"/>
      <c r="ELN19" s="136"/>
      <c r="ELO19" s="136"/>
      <c r="ELP19" s="136"/>
      <c r="ELQ19" s="136"/>
      <c r="ELR19" s="136"/>
      <c r="ELS19" s="136"/>
      <c r="ELT19" s="136"/>
      <c r="ELU19" s="136"/>
      <c r="ELV19" s="136"/>
      <c r="ELW19" s="136"/>
      <c r="ELX19" s="136"/>
      <c r="ELY19" s="136"/>
      <c r="ELZ19" s="136"/>
      <c r="EMA19" s="136"/>
      <c r="EMB19" s="136"/>
      <c r="EMC19" s="136"/>
      <c r="EMD19" s="136"/>
      <c r="EME19" s="136"/>
      <c r="EMF19" s="136"/>
      <c r="EMG19" s="136"/>
      <c r="EMH19" s="136"/>
      <c r="EMI19" s="136"/>
      <c r="EMJ19" s="136"/>
      <c r="EMK19" s="136"/>
      <c r="EML19" s="136"/>
      <c r="EMM19" s="136"/>
      <c r="EMN19" s="136"/>
      <c r="EMO19" s="136"/>
      <c r="EMP19" s="136"/>
      <c r="EMQ19" s="136"/>
      <c r="EMR19" s="136"/>
      <c r="EMS19" s="136"/>
      <c r="EMT19" s="136"/>
      <c r="EMU19" s="136"/>
      <c r="EMV19" s="136"/>
      <c r="EMW19" s="136"/>
      <c r="EMX19" s="136"/>
      <c r="EMY19" s="136"/>
      <c r="EMZ19" s="136"/>
      <c r="ENA19" s="136"/>
      <c r="ENB19" s="136"/>
      <c r="ENC19" s="136"/>
      <c r="END19" s="136"/>
      <c r="ENE19" s="136"/>
      <c r="ENF19" s="136"/>
      <c r="ENG19" s="136"/>
      <c r="ENH19" s="136"/>
      <c r="ENI19" s="136"/>
      <c r="ENJ19" s="136"/>
      <c r="ENK19" s="136"/>
      <c r="ENL19" s="136"/>
      <c r="ENM19" s="136"/>
      <c r="ENN19" s="136"/>
      <c r="ENO19" s="136"/>
      <c r="ENP19" s="136"/>
      <c r="ENQ19" s="136"/>
      <c r="ENR19" s="136"/>
      <c r="ENS19" s="136"/>
      <c r="ENT19" s="136"/>
      <c r="ENU19" s="136"/>
      <c r="ENV19" s="136"/>
      <c r="ENW19" s="136"/>
      <c r="ENX19" s="136"/>
      <c r="ENY19" s="136"/>
      <c r="ENZ19" s="136"/>
      <c r="EOA19" s="136"/>
      <c r="EOB19" s="136"/>
      <c r="EOC19" s="136"/>
      <c r="EOD19" s="136"/>
      <c r="EOE19" s="136"/>
      <c r="EOF19" s="136"/>
      <c r="EOG19" s="136"/>
      <c r="EOH19" s="136"/>
      <c r="EOI19" s="136"/>
      <c r="EOJ19" s="136"/>
      <c r="EOK19" s="136"/>
      <c r="EOL19" s="136"/>
      <c r="EOM19" s="136"/>
      <c r="EON19" s="136"/>
      <c r="EOO19" s="136"/>
      <c r="EOP19" s="136"/>
      <c r="EOQ19" s="136"/>
      <c r="EOR19" s="136"/>
      <c r="EOS19" s="136"/>
      <c r="EOT19" s="136"/>
      <c r="EOU19" s="136"/>
      <c r="EOV19" s="136"/>
      <c r="EOW19" s="136"/>
      <c r="EOX19" s="136"/>
      <c r="EOY19" s="136"/>
      <c r="EOZ19" s="136"/>
      <c r="EPA19" s="136"/>
      <c r="EPB19" s="136"/>
      <c r="EPC19" s="136"/>
      <c r="EPD19" s="136"/>
      <c r="EPE19" s="136"/>
      <c r="EPF19" s="136"/>
      <c r="EPG19" s="136"/>
      <c r="EPH19" s="136"/>
      <c r="EPI19" s="136"/>
      <c r="EPJ19" s="136"/>
      <c r="EPK19" s="136"/>
      <c r="EPL19" s="136"/>
      <c r="EPM19" s="136"/>
      <c r="EPN19" s="136"/>
      <c r="EPO19" s="136"/>
      <c r="EPP19" s="136"/>
      <c r="EPQ19" s="136"/>
      <c r="EPR19" s="136"/>
      <c r="EPS19" s="136"/>
      <c r="EPT19" s="136"/>
      <c r="EPU19" s="136"/>
      <c r="EPV19" s="136"/>
      <c r="EPW19" s="136"/>
      <c r="EPX19" s="136"/>
      <c r="EPY19" s="136"/>
      <c r="EPZ19" s="136"/>
      <c r="EQA19" s="136"/>
      <c r="EQB19" s="136"/>
      <c r="EQC19" s="136"/>
      <c r="EQD19" s="136"/>
      <c r="EQE19" s="136"/>
      <c r="EQF19" s="136"/>
      <c r="EQG19" s="136"/>
      <c r="EQH19" s="136"/>
      <c r="EQI19" s="136"/>
      <c r="EQJ19" s="136"/>
      <c r="EQK19" s="136"/>
      <c r="EQL19" s="136"/>
      <c r="EQM19" s="136"/>
      <c r="EQN19" s="136"/>
      <c r="EQO19" s="136"/>
      <c r="EQP19" s="136"/>
      <c r="EQQ19" s="136"/>
      <c r="EQR19" s="136"/>
      <c r="EQS19" s="136"/>
      <c r="EQT19" s="136"/>
      <c r="EQU19" s="136"/>
      <c r="EQV19" s="136"/>
      <c r="EQW19" s="136"/>
      <c r="EQX19" s="136"/>
      <c r="EQY19" s="136"/>
      <c r="EQZ19" s="136"/>
      <c r="ERA19" s="136"/>
      <c r="ERB19" s="136"/>
      <c r="ERC19" s="136"/>
      <c r="ERD19" s="136"/>
      <c r="ERE19" s="136"/>
      <c r="ERF19" s="136"/>
      <c r="ERG19" s="136"/>
      <c r="ERH19" s="136"/>
      <c r="ERI19" s="136"/>
      <c r="ERJ19" s="136"/>
      <c r="ERK19" s="136"/>
      <c r="ERL19" s="136"/>
      <c r="ERM19" s="136"/>
      <c r="ERN19" s="136"/>
      <c r="ERO19" s="136"/>
      <c r="ERP19" s="136"/>
      <c r="ERQ19" s="136"/>
      <c r="ERR19" s="136"/>
      <c r="ERS19" s="136"/>
      <c r="ERT19" s="136"/>
      <c r="ERU19" s="136"/>
      <c r="ERV19" s="136"/>
      <c r="ERW19" s="136"/>
      <c r="ERX19" s="136"/>
      <c r="ERY19" s="136"/>
      <c r="ERZ19" s="136"/>
      <c r="ESA19" s="136"/>
      <c r="ESB19" s="136"/>
      <c r="ESC19" s="136"/>
      <c r="ESD19" s="136"/>
      <c r="ESE19" s="136"/>
      <c r="ESF19" s="136"/>
      <c r="ESG19" s="136"/>
      <c r="ESH19" s="136"/>
      <c r="ESI19" s="136"/>
      <c r="ESJ19" s="136"/>
      <c r="ESK19" s="136"/>
      <c r="ESL19" s="136"/>
      <c r="ESM19" s="136"/>
      <c r="ESN19" s="136"/>
      <c r="ESO19" s="136"/>
      <c r="ESP19" s="136"/>
      <c r="ESQ19" s="136"/>
      <c r="ESR19" s="136"/>
      <c r="ESS19" s="136"/>
      <c r="EST19" s="136"/>
      <c r="ESU19" s="136"/>
      <c r="ESV19" s="136"/>
      <c r="ESW19" s="136"/>
      <c r="ESX19" s="136"/>
      <c r="ESY19" s="136"/>
      <c r="ESZ19" s="136"/>
      <c r="ETA19" s="136"/>
      <c r="ETB19" s="136"/>
      <c r="ETC19" s="136"/>
      <c r="ETD19" s="136"/>
      <c r="ETE19" s="136"/>
      <c r="ETF19" s="136"/>
      <c r="ETG19" s="136"/>
      <c r="ETH19" s="136"/>
      <c r="ETI19" s="136"/>
      <c r="ETJ19" s="136"/>
      <c r="ETK19" s="136"/>
      <c r="ETL19" s="136"/>
      <c r="ETM19" s="136"/>
      <c r="ETN19" s="136"/>
      <c r="ETO19" s="136"/>
      <c r="ETP19" s="136"/>
      <c r="ETQ19" s="136"/>
      <c r="ETR19" s="136"/>
      <c r="ETS19" s="136"/>
      <c r="ETT19" s="136"/>
      <c r="ETU19" s="136"/>
      <c r="ETV19" s="136"/>
      <c r="ETW19" s="136"/>
      <c r="ETX19" s="136"/>
      <c r="ETY19" s="136"/>
      <c r="ETZ19" s="136"/>
      <c r="EUA19" s="136"/>
      <c r="EUB19" s="136"/>
      <c r="EUC19" s="136"/>
      <c r="EUD19" s="136"/>
      <c r="EUE19" s="136"/>
      <c r="EUF19" s="136"/>
      <c r="EUG19" s="136"/>
      <c r="EUH19" s="136"/>
      <c r="EUI19" s="136"/>
      <c r="EUJ19" s="136"/>
      <c r="EUK19" s="136"/>
      <c r="EUL19" s="136"/>
      <c r="EUM19" s="136"/>
      <c r="EUN19" s="136"/>
      <c r="EUO19" s="136"/>
      <c r="EUP19" s="136"/>
      <c r="EUQ19" s="136"/>
      <c r="EUR19" s="136"/>
      <c r="EUS19" s="136"/>
      <c r="EUT19" s="136"/>
      <c r="EUU19" s="136"/>
      <c r="EUV19" s="136"/>
      <c r="EUW19" s="136"/>
      <c r="EUX19" s="136"/>
      <c r="EUY19" s="136"/>
      <c r="EUZ19" s="136"/>
      <c r="EVA19" s="136"/>
      <c r="EVB19" s="136"/>
      <c r="EVC19" s="136"/>
      <c r="EVD19" s="136"/>
      <c r="EVE19" s="136"/>
      <c r="EVF19" s="136"/>
      <c r="EVG19" s="136"/>
      <c r="EVH19" s="136"/>
      <c r="EVI19" s="136"/>
      <c r="EVJ19" s="136"/>
      <c r="EVK19" s="136"/>
      <c r="EVL19" s="136"/>
      <c r="EVM19" s="136"/>
      <c r="EVN19" s="136"/>
      <c r="EVO19" s="136"/>
      <c r="EVP19" s="136"/>
      <c r="EVQ19" s="136"/>
      <c r="EVR19" s="136"/>
      <c r="EVS19" s="136"/>
      <c r="EVT19" s="136"/>
      <c r="EVU19" s="136"/>
      <c r="EVV19" s="136"/>
      <c r="EVW19" s="136"/>
      <c r="EVX19" s="136"/>
      <c r="EVY19" s="136"/>
      <c r="EVZ19" s="136"/>
      <c r="EWA19" s="136"/>
      <c r="EWB19" s="136"/>
      <c r="EWC19" s="136"/>
      <c r="EWD19" s="136"/>
      <c r="EWE19" s="136"/>
      <c r="EWF19" s="136"/>
      <c r="EWG19" s="136"/>
      <c r="EWH19" s="136"/>
      <c r="EWI19" s="136"/>
      <c r="EWJ19" s="136"/>
      <c r="EWK19" s="136"/>
      <c r="EWL19" s="136"/>
      <c r="EWM19" s="136"/>
      <c r="EWN19" s="136"/>
      <c r="EWO19" s="136"/>
      <c r="EWP19" s="136"/>
      <c r="EWQ19" s="136"/>
      <c r="EWR19" s="136"/>
      <c r="EWS19" s="136"/>
      <c r="EWT19" s="136"/>
      <c r="EWU19" s="136"/>
      <c r="EWV19" s="136"/>
      <c r="EWW19" s="136"/>
      <c r="EWX19" s="136"/>
      <c r="EWY19" s="136"/>
      <c r="EWZ19" s="136"/>
      <c r="EXA19" s="136"/>
      <c r="EXB19" s="136"/>
      <c r="EXC19" s="136"/>
      <c r="EXD19" s="136"/>
      <c r="EXE19" s="136"/>
      <c r="EXF19" s="136"/>
      <c r="EXG19" s="136"/>
      <c r="EXH19" s="136"/>
      <c r="EXI19" s="136"/>
      <c r="EXJ19" s="136"/>
      <c r="EXK19" s="136"/>
      <c r="EXL19" s="136"/>
      <c r="EXM19" s="136"/>
      <c r="EXN19" s="136"/>
      <c r="EXO19" s="136"/>
      <c r="EXP19" s="136"/>
      <c r="EXQ19" s="136"/>
      <c r="EXR19" s="136"/>
      <c r="EXS19" s="136"/>
      <c r="EXT19" s="136"/>
      <c r="EXU19" s="136"/>
      <c r="EXV19" s="136"/>
      <c r="EXW19" s="136"/>
      <c r="EXX19" s="136"/>
      <c r="EXY19" s="136"/>
      <c r="EXZ19" s="136"/>
      <c r="EYA19" s="136"/>
      <c r="EYB19" s="136"/>
      <c r="EYC19" s="136"/>
      <c r="EYD19" s="136"/>
      <c r="EYE19" s="136"/>
      <c r="EYF19" s="136"/>
      <c r="EYG19" s="136"/>
      <c r="EYH19" s="136"/>
      <c r="EYI19" s="136"/>
      <c r="EYJ19" s="136"/>
      <c r="EYK19" s="136"/>
      <c r="EYL19" s="136"/>
      <c r="EYM19" s="136"/>
      <c r="EYN19" s="136"/>
      <c r="EYO19" s="136"/>
      <c r="EYP19" s="136"/>
      <c r="EYQ19" s="136"/>
      <c r="EYR19" s="136"/>
      <c r="EYS19" s="136"/>
      <c r="EYT19" s="136"/>
      <c r="EYU19" s="136"/>
      <c r="EYV19" s="136"/>
      <c r="EYW19" s="136"/>
      <c r="EYX19" s="136"/>
      <c r="EYY19" s="136"/>
      <c r="EYZ19" s="136"/>
      <c r="EZA19" s="136"/>
      <c r="EZB19" s="136"/>
      <c r="EZC19" s="136"/>
      <c r="EZD19" s="136"/>
      <c r="EZE19" s="136"/>
      <c r="EZF19" s="136"/>
      <c r="EZG19" s="136"/>
      <c r="EZH19" s="136"/>
      <c r="EZI19" s="136"/>
      <c r="EZJ19" s="136"/>
      <c r="EZK19" s="136"/>
      <c r="EZL19" s="136"/>
      <c r="EZM19" s="136"/>
      <c r="EZN19" s="136"/>
      <c r="EZO19" s="136"/>
      <c r="EZP19" s="136"/>
      <c r="EZQ19" s="136"/>
      <c r="EZR19" s="136"/>
      <c r="EZS19" s="136"/>
      <c r="EZT19" s="136"/>
      <c r="EZU19" s="136"/>
      <c r="EZV19" s="136"/>
      <c r="EZW19" s="136"/>
      <c r="EZX19" s="136"/>
      <c r="EZY19" s="136"/>
      <c r="EZZ19" s="136"/>
      <c r="FAA19" s="136"/>
      <c r="FAB19" s="136"/>
      <c r="FAC19" s="136"/>
      <c r="FAD19" s="136"/>
      <c r="FAE19" s="136"/>
      <c r="FAF19" s="136"/>
      <c r="FAG19" s="136"/>
      <c r="FAH19" s="136"/>
      <c r="FAI19" s="136"/>
      <c r="FAJ19" s="136"/>
      <c r="FAK19" s="136"/>
      <c r="FAL19" s="136"/>
      <c r="FAM19" s="136"/>
      <c r="FAN19" s="136"/>
      <c r="FAO19" s="136"/>
      <c r="FAP19" s="136"/>
      <c r="FAQ19" s="136"/>
      <c r="FAR19" s="136"/>
      <c r="FAS19" s="136"/>
      <c r="FAT19" s="136"/>
      <c r="FAU19" s="136"/>
      <c r="FAV19" s="136"/>
      <c r="FAW19" s="136"/>
      <c r="FAX19" s="136"/>
      <c r="FAY19" s="136"/>
      <c r="FAZ19" s="136"/>
      <c r="FBA19" s="136"/>
      <c r="FBB19" s="136"/>
      <c r="FBC19" s="136"/>
      <c r="FBD19" s="136"/>
      <c r="FBE19" s="136"/>
      <c r="FBF19" s="136"/>
      <c r="FBG19" s="136"/>
      <c r="FBH19" s="136"/>
      <c r="FBI19" s="136"/>
      <c r="FBJ19" s="136"/>
      <c r="FBK19" s="136"/>
      <c r="FBL19" s="136"/>
      <c r="FBM19" s="136"/>
      <c r="FBN19" s="136"/>
      <c r="FBO19" s="136"/>
      <c r="FBP19" s="136"/>
      <c r="FBQ19" s="136"/>
      <c r="FBR19" s="136"/>
      <c r="FBS19" s="136"/>
      <c r="FBT19" s="136"/>
      <c r="FBU19" s="136"/>
      <c r="FBV19" s="136"/>
      <c r="FBW19" s="136"/>
      <c r="FBX19" s="136"/>
      <c r="FBY19" s="136"/>
      <c r="FBZ19" s="136"/>
      <c r="FCA19" s="136"/>
      <c r="FCB19" s="136"/>
      <c r="FCC19" s="136"/>
      <c r="FCD19" s="136"/>
      <c r="FCE19" s="136"/>
      <c r="FCF19" s="136"/>
      <c r="FCG19" s="136"/>
      <c r="FCH19" s="136"/>
      <c r="FCI19" s="136"/>
      <c r="FCJ19" s="136"/>
      <c r="FCK19" s="136"/>
      <c r="FCL19" s="136"/>
      <c r="FCM19" s="136"/>
      <c r="FCN19" s="136"/>
      <c r="FCO19" s="136"/>
      <c r="FCP19" s="136"/>
      <c r="FCQ19" s="136"/>
      <c r="FCR19" s="136"/>
      <c r="FCS19" s="136"/>
      <c r="FCT19" s="136"/>
      <c r="FCU19" s="136"/>
      <c r="FCV19" s="136"/>
      <c r="FCW19" s="136"/>
      <c r="FCX19" s="136"/>
      <c r="FCY19" s="136"/>
      <c r="FCZ19" s="136"/>
      <c r="FDA19" s="136"/>
      <c r="FDB19" s="136"/>
      <c r="FDC19" s="136"/>
      <c r="FDD19" s="136"/>
      <c r="FDE19" s="136"/>
      <c r="FDF19" s="136"/>
      <c r="FDG19" s="136"/>
      <c r="FDH19" s="136"/>
      <c r="FDI19" s="136"/>
      <c r="FDJ19" s="136"/>
      <c r="FDK19" s="136"/>
      <c r="FDL19" s="136"/>
      <c r="FDM19" s="136"/>
      <c r="FDN19" s="136"/>
      <c r="FDO19" s="136"/>
      <c r="FDP19" s="136"/>
      <c r="FDQ19" s="136"/>
      <c r="FDR19" s="136"/>
      <c r="FDS19" s="136"/>
      <c r="FDT19" s="136"/>
      <c r="FDU19" s="136"/>
      <c r="FDV19" s="136"/>
      <c r="FDW19" s="136"/>
      <c r="FDX19" s="136"/>
      <c r="FDY19" s="136"/>
      <c r="FDZ19" s="136"/>
      <c r="FEA19" s="136"/>
      <c r="FEB19" s="136"/>
      <c r="FEC19" s="136"/>
      <c r="FED19" s="136"/>
      <c r="FEE19" s="136"/>
      <c r="FEF19" s="136"/>
      <c r="FEG19" s="136"/>
      <c r="FEH19" s="136"/>
      <c r="FEI19" s="136"/>
      <c r="FEJ19" s="136"/>
      <c r="FEK19" s="136"/>
      <c r="FEL19" s="136"/>
      <c r="FEM19" s="136"/>
      <c r="FEN19" s="136"/>
      <c r="FEO19" s="136"/>
      <c r="FEP19" s="136"/>
      <c r="FEQ19" s="136"/>
      <c r="FER19" s="136"/>
      <c r="FES19" s="136"/>
      <c r="FET19" s="136"/>
      <c r="FEU19" s="136"/>
      <c r="FEV19" s="136"/>
      <c r="FEW19" s="136"/>
      <c r="FEX19" s="136"/>
      <c r="FEY19" s="136"/>
      <c r="FEZ19" s="136"/>
      <c r="FFA19" s="136"/>
      <c r="FFB19" s="136"/>
      <c r="FFC19" s="136"/>
      <c r="FFD19" s="136"/>
      <c r="FFE19" s="136"/>
      <c r="FFF19" s="136"/>
      <c r="FFG19" s="136"/>
      <c r="FFH19" s="136"/>
      <c r="FFI19" s="136"/>
      <c r="FFJ19" s="136"/>
      <c r="FFK19" s="136"/>
      <c r="FFL19" s="136"/>
      <c r="FFM19" s="136"/>
      <c r="FFN19" s="136"/>
      <c r="FFO19" s="136"/>
      <c r="FFP19" s="136"/>
      <c r="FFQ19" s="136"/>
      <c r="FFR19" s="136"/>
      <c r="FFS19" s="136"/>
      <c r="FFT19" s="136"/>
      <c r="FFU19" s="136"/>
      <c r="FFV19" s="136"/>
      <c r="FFW19" s="136"/>
      <c r="FFX19" s="136"/>
      <c r="FFY19" s="136"/>
      <c r="FFZ19" s="136"/>
      <c r="FGA19" s="136"/>
      <c r="FGB19" s="136"/>
      <c r="FGC19" s="136"/>
      <c r="FGD19" s="136"/>
      <c r="FGE19" s="136"/>
      <c r="FGF19" s="136"/>
      <c r="FGG19" s="136"/>
      <c r="FGH19" s="136"/>
      <c r="FGI19" s="136"/>
      <c r="FGJ19" s="136"/>
      <c r="FGK19" s="136"/>
      <c r="FGL19" s="136"/>
      <c r="FGM19" s="136"/>
      <c r="FGN19" s="136"/>
      <c r="FGO19" s="136"/>
      <c r="FGP19" s="136"/>
      <c r="FGQ19" s="136"/>
      <c r="FGR19" s="136"/>
      <c r="FGS19" s="136"/>
      <c r="FGT19" s="136"/>
      <c r="FGU19" s="136"/>
      <c r="FGV19" s="136"/>
      <c r="FGW19" s="136"/>
      <c r="FGX19" s="136"/>
      <c r="FGY19" s="136"/>
      <c r="FGZ19" s="136"/>
      <c r="FHA19" s="136"/>
      <c r="FHB19" s="136"/>
      <c r="FHC19" s="136"/>
      <c r="FHD19" s="136"/>
      <c r="FHE19" s="136"/>
      <c r="FHF19" s="136"/>
      <c r="FHG19" s="136"/>
      <c r="FHH19" s="136"/>
      <c r="FHI19" s="136"/>
      <c r="FHJ19" s="136"/>
      <c r="FHK19" s="136"/>
      <c r="FHL19" s="136"/>
      <c r="FHM19" s="136"/>
      <c r="FHN19" s="136"/>
      <c r="FHO19" s="136"/>
      <c r="FHP19" s="136"/>
      <c r="FHQ19" s="136"/>
      <c r="FHR19" s="136"/>
      <c r="FHS19" s="136"/>
      <c r="FHT19" s="136"/>
      <c r="FHU19" s="136"/>
      <c r="FHV19" s="136"/>
      <c r="FHW19" s="136"/>
      <c r="FHX19" s="136"/>
      <c r="FHY19" s="136"/>
      <c r="FHZ19" s="136"/>
      <c r="FIA19" s="136"/>
      <c r="FIB19" s="136"/>
      <c r="FIC19" s="136"/>
      <c r="FID19" s="136"/>
      <c r="FIE19" s="136"/>
      <c r="FIF19" s="136"/>
      <c r="FIG19" s="136"/>
      <c r="FIH19" s="136"/>
      <c r="FII19" s="136"/>
      <c r="FIJ19" s="136"/>
      <c r="FIK19" s="136"/>
      <c r="FIL19" s="136"/>
      <c r="FIM19" s="136"/>
      <c r="FIN19" s="136"/>
      <c r="FIO19" s="136"/>
      <c r="FIP19" s="136"/>
      <c r="FIQ19" s="136"/>
      <c r="FIR19" s="136"/>
      <c r="FIS19" s="136"/>
      <c r="FIT19" s="136"/>
      <c r="FIU19" s="136"/>
      <c r="FIV19" s="136"/>
      <c r="FIW19" s="136"/>
      <c r="FIX19" s="136"/>
      <c r="FIY19" s="136"/>
      <c r="FIZ19" s="136"/>
      <c r="FJA19" s="136"/>
      <c r="FJB19" s="136"/>
      <c r="FJC19" s="136"/>
      <c r="FJD19" s="136"/>
      <c r="FJE19" s="136"/>
      <c r="FJF19" s="136"/>
      <c r="FJG19" s="136"/>
      <c r="FJH19" s="136"/>
      <c r="FJI19" s="136"/>
      <c r="FJJ19" s="136"/>
      <c r="FJK19" s="136"/>
      <c r="FJL19" s="136"/>
      <c r="FJM19" s="136"/>
      <c r="FJN19" s="136"/>
      <c r="FJO19" s="136"/>
      <c r="FJP19" s="136"/>
      <c r="FJQ19" s="136"/>
      <c r="FJR19" s="136"/>
      <c r="FJS19" s="136"/>
      <c r="FJT19" s="136"/>
      <c r="FJU19" s="136"/>
      <c r="FJV19" s="136"/>
      <c r="FJW19" s="136"/>
      <c r="FJX19" s="136"/>
      <c r="FJY19" s="136"/>
      <c r="FJZ19" s="136"/>
      <c r="FKA19" s="136"/>
      <c r="FKB19" s="136"/>
      <c r="FKC19" s="136"/>
      <c r="FKD19" s="136"/>
      <c r="FKE19" s="136"/>
      <c r="FKF19" s="136"/>
      <c r="FKG19" s="136"/>
      <c r="FKH19" s="136"/>
      <c r="FKI19" s="136"/>
      <c r="FKJ19" s="136"/>
      <c r="FKK19" s="136"/>
      <c r="FKL19" s="136"/>
      <c r="FKM19" s="136"/>
      <c r="FKN19" s="136"/>
      <c r="FKO19" s="136"/>
      <c r="FKP19" s="136"/>
      <c r="FKQ19" s="136"/>
      <c r="FKR19" s="136"/>
      <c r="FKS19" s="136"/>
      <c r="FKT19" s="136"/>
      <c r="FKU19" s="136"/>
      <c r="FKV19" s="136"/>
      <c r="FKW19" s="136"/>
      <c r="FKX19" s="136"/>
      <c r="FKY19" s="136"/>
      <c r="FKZ19" s="136"/>
      <c r="FLA19" s="136"/>
      <c r="FLB19" s="136"/>
      <c r="FLC19" s="136"/>
      <c r="FLD19" s="136"/>
      <c r="FLE19" s="136"/>
      <c r="FLF19" s="136"/>
      <c r="FLG19" s="136"/>
      <c r="FLH19" s="136"/>
      <c r="FLI19" s="136"/>
      <c r="FLJ19" s="136"/>
      <c r="FLK19" s="136"/>
      <c r="FLL19" s="136"/>
      <c r="FLM19" s="136"/>
      <c r="FLN19" s="136"/>
      <c r="FLO19" s="136"/>
      <c r="FLP19" s="136"/>
      <c r="FLQ19" s="136"/>
      <c r="FLR19" s="136"/>
      <c r="FLS19" s="136"/>
      <c r="FLT19" s="136"/>
      <c r="FLU19" s="136"/>
      <c r="FLV19" s="136"/>
      <c r="FLW19" s="136"/>
      <c r="FLX19" s="136"/>
      <c r="FLY19" s="136"/>
      <c r="FLZ19" s="136"/>
      <c r="FMA19" s="136"/>
      <c r="FMB19" s="136"/>
      <c r="FMC19" s="136"/>
      <c r="FMD19" s="136"/>
      <c r="FME19" s="136"/>
      <c r="FMF19" s="136"/>
      <c r="FMG19" s="136"/>
      <c r="FMH19" s="136"/>
      <c r="FMI19" s="136"/>
      <c r="FMJ19" s="136"/>
      <c r="FMK19" s="136"/>
      <c r="FML19" s="136"/>
      <c r="FMM19" s="136"/>
      <c r="FMN19" s="136"/>
      <c r="FMO19" s="136"/>
      <c r="FMP19" s="136"/>
      <c r="FMQ19" s="136"/>
      <c r="FMR19" s="136"/>
      <c r="FMS19" s="136"/>
      <c r="FMT19" s="136"/>
      <c r="FMU19" s="136"/>
      <c r="FMV19" s="136"/>
      <c r="FMW19" s="136"/>
      <c r="FMX19" s="136"/>
      <c r="FMY19" s="136"/>
      <c r="FMZ19" s="136"/>
      <c r="FNA19" s="136"/>
      <c r="FNB19" s="136"/>
      <c r="FNC19" s="136"/>
      <c r="FND19" s="136"/>
      <c r="FNE19" s="136"/>
      <c r="FNF19" s="136"/>
      <c r="FNG19" s="136"/>
      <c r="FNH19" s="136"/>
      <c r="FNI19" s="136"/>
      <c r="FNJ19" s="136"/>
      <c r="FNK19" s="136"/>
      <c r="FNL19" s="136"/>
      <c r="FNM19" s="136"/>
      <c r="FNN19" s="136"/>
      <c r="FNO19" s="136"/>
      <c r="FNP19" s="136"/>
      <c r="FNQ19" s="136"/>
      <c r="FNR19" s="136"/>
      <c r="FNS19" s="136"/>
      <c r="FNT19" s="136"/>
      <c r="FNU19" s="136"/>
      <c r="FNV19" s="136"/>
      <c r="FNW19" s="136"/>
      <c r="FNX19" s="136"/>
      <c r="FNY19" s="136"/>
      <c r="FNZ19" s="136"/>
      <c r="FOA19" s="136"/>
      <c r="FOB19" s="136"/>
      <c r="FOC19" s="136"/>
      <c r="FOD19" s="136"/>
      <c r="FOE19" s="136"/>
      <c r="FOF19" s="136"/>
      <c r="FOG19" s="136"/>
      <c r="FOH19" s="136"/>
      <c r="FOI19" s="136"/>
      <c r="FOJ19" s="136"/>
      <c r="FOK19" s="136"/>
      <c r="FOL19" s="136"/>
      <c r="FOM19" s="136"/>
      <c r="FON19" s="136"/>
      <c r="FOO19" s="136"/>
      <c r="FOP19" s="136"/>
      <c r="FOQ19" s="136"/>
      <c r="FOR19" s="136"/>
      <c r="FOS19" s="136"/>
      <c r="FOT19" s="136"/>
      <c r="FOU19" s="136"/>
      <c r="FOV19" s="136"/>
      <c r="FOW19" s="136"/>
      <c r="FOX19" s="136"/>
      <c r="FOY19" s="136"/>
      <c r="FOZ19" s="136"/>
      <c r="FPA19" s="136"/>
      <c r="FPB19" s="136"/>
      <c r="FPC19" s="136"/>
      <c r="FPD19" s="136"/>
      <c r="FPE19" s="136"/>
      <c r="FPF19" s="136"/>
      <c r="FPG19" s="136"/>
      <c r="FPH19" s="136"/>
      <c r="FPI19" s="136"/>
      <c r="FPJ19" s="136"/>
      <c r="FPK19" s="136"/>
      <c r="FPL19" s="136"/>
      <c r="FPM19" s="136"/>
      <c r="FPN19" s="136"/>
      <c r="FPO19" s="136"/>
      <c r="FPP19" s="136"/>
      <c r="FPQ19" s="136"/>
      <c r="FPR19" s="136"/>
      <c r="FPS19" s="136"/>
      <c r="FPT19" s="136"/>
      <c r="FPU19" s="136"/>
      <c r="FPV19" s="136"/>
      <c r="FPW19" s="136"/>
      <c r="FPX19" s="136"/>
      <c r="FPY19" s="136"/>
      <c r="FPZ19" s="136"/>
      <c r="FQA19" s="136"/>
      <c r="FQB19" s="136"/>
      <c r="FQC19" s="136"/>
      <c r="FQD19" s="136"/>
      <c r="FQE19" s="136"/>
      <c r="FQF19" s="136"/>
      <c r="FQG19" s="136"/>
      <c r="FQH19" s="136"/>
      <c r="FQI19" s="136"/>
      <c r="FQJ19" s="136"/>
      <c r="FQK19" s="136"/>
      <c r="FQL19" s="136"/>
      <c r="FQM19" s="136"/>
      <c r="FQN19" s="136"/>
      <c r="FQO19" s="136"/>
      <c r="FQP19" s="136"/>
      <c r="FQQ19" s="136"/>
      <c r="FQR19" s="136"/>
      <c r="FQS19" s="136"/>
      <c r="FQT19" s="136"/>
      <c r="FQU19" s="136"/>
      <c r="FQV19" s="136"/>
      <c r="FQW19" s="136"/>
      <c r="FQX19" s="136"/>
      <c r="FQY19" s="136"/>
      <c r="FQZ19" s="136"/>
      <c r="FRA19" s="136"/>
      <c r="FRB19" s="136"/>
      <c r="FRC19" s="136"/>
      <c r="FRD19" s="136"/>
      <c r="FRE19" s="136"/>
      <c r="FRF19" s="136"/>
      <c r="FRG19" s="136"/>
      <c r="FRH19" s="136"/>
      <c r="FRI19" s="136"/>
      <c r="FRJ19" s="136"/>
      <c r="FRK19" s="136"/>
      <c r="FRL19" s="136"/>
      <c r="FRM19" s="136"/>
      <c r="FRN19" s="136"/>
      <c r="FRO19" s="136"/>
      <c r="FRP19" s="136"/>
      <c r="FRQ19" s="136"/>
      <c r="FRR19" s="136"/>
      <c r="FRS19" s="136"/>
      <c r="FRT19" s="136"/>
      <c r="FRU19" s="136"/>
      <c r="FRV19" s="136"/>
      <c r="FRW19" s="136"/>
      <c r="FRX19" s="136"/>
      <c r="FRY19" s="136"/>
      <c r="FRZ19" s="136"/>
      <c r="FSA19" s="136"/>
      <c r="FSB19" s="136"/>
      <c r="FSC19" s="136"/>
      <c r="FSD19" s="136"/>
      <c r="FSE19" s="136"/>
      <c r="FSF19" s="136"/>
      <c r="FSG19" s="136"/>
      <c r="FSH19" s="136"/>
      <c r="FSI19" s="136"/>
      <c r="FSJ19" s="136"/>
      <c r="FSK19" s="136"/>
      <c r="FSL19" s="136"/>
      <c r="FSM19" s="136"/>
      <c r="FSN19" s="136"/>
      <c r="FSO19" s="136"/>
      <c r="FSP19" s="136"/>
      <c r="FSQ19" s="136"/>
      <c r="FSR19" s="136"/>
      <c r="FSS19" s="136"/>
      <c r="FST19" s="136"/>
      <c r="FSU19" s="136"/>
      <c r="FSV19" s="136"/>
      <c r="FSW19" s="136"/>
      <c r="FSX19" s="136"/>
      <c r="FSY19" s="136"/>
      <c r="FSZ19" s="136"/>
      <c r="FTA19" s="136"/>
      <c r="FTB19" s="136"/>
      <c r="FTC19" s="136"/>
      <c r="FTD19" s="136"/>
      <c r="FTE19" s="136"/>
      <c r="FTF19" s="136"/>
      <c r="FTG19" s="136"/>
      <c r="FTH19" s="136"/>
      <c r="FTI19" s="136"/>
      <c r="FTJ19" s="136"/>
      <c r="FTK19" s="136"/>
      <c r="FTL19" s="136"/>
      <c r="FTM19" s="136"/>
      <c r="FTN19" s="136"/>
      <c r="FTO19" s="136"/>
      <c r="FTP19" s="136"/>
      <c r="FTQ19" s="136"/>
      <c r="FTR19" s="136"/>
      <c r="FTS19" s="136"/>
      <c r="FTT19" s="136"/>
      <c r="FTU19" s="136"/>
      <c r="FTV19" s="136"/>
      <c r="FTW19" s="136"/>
      <c r="FTX19" s="136"/>
      <c r="FTY19" s="136"/>
      <c r="FTZ19" s="136"/>
      <c r="FUA19" s="136"/>
      <c r="FUB19" s="136"/>
      <c r="FUC19" s="136"/>
      <c r="FUD19" s="136"/>
      <c r="FUE19" s="136"/>
      <c r="FUF19" s="136"/>
      <c r="FUG19" s="136"/>
      <c r="FUH19" s="136"/>
      <c r="FUI19" s="136"/>
      <c r="FUJ19" s="136"/>
      <c r="FUK19" s="136"/>
      <c r="FUL19" s="136"/>
      <c r="FUM19" s="136"/>
      <c r="FUN19" s="136"/>
      <c r="FUO19" s="136"/>
      <c r="FUP19" s="136"/>
      <c r="FUQ19" s="136"/>
      <c r="FUR19" s="136"/>
      <c r="FUS19" s="136"/>
      <c r="FUT19" s="136"/>
      <c r="FUU19" s="136"/>
      <c r="FUV19" s="136"/>
      <c r="FUW19" s="136"/>
      <c r="FUX19" s="136"/>
      <c r="FUY19" s="136"/>
      <c r="FUZ19" s="136"/>
      <c r="FVA19" s="136"/>
      <c r="FVB19" s="136"/>
      <c r="FVC19" s="136"/>
      <c r="FVD19" s="136"/>
      <c r="FVE19" s="136"/>
      <c r="FVF19" s="136"/>
      <c r="FVG19" s="136"/>
      <c r="FVH19" s="136"/>
      <c r="FVI19" s="136"/>
      <c r="FVJ19" s="136"/>
      <c r="FVK19" s="136"/>
      <c r="FVL19" s="136"/>
      <c r="FVM19" s="136"/>
      <c r="FVN19" s="136"/>
      <c r="FVO19" s="136"/>
      <c r="FVP19" s="136"/>
      <c r="FVQ19" s="136"/>
      <c r="FVR19" s="136"/>
      <c r="FVS19" s="136"/>
      <c r="FVT19" s="136"/>
      <c r="FVU19" s="136"/>
      <c r="FVV19" s="136"/>
      <c r="FVW19" s="136"/>
      <c r="FVX19" s="136"/>
      <c r="FVY19" s="136"/>
      <c r="FVZ19" s="136"/>
      <c r="FWA19" s="136"/>
      <c r="FWB19" s="136"/>
      <c r="FWC19" s="136"/>
      <c r="FWD19" s="136"/>
      <c r="FWE19" s="136"/>
      <c r="FWF19" s="136"/>
      <c r="FWG19" s="136"/>
      <c r="FWH19" s="136"/>
      <c r="FWI19" s="136"/>
      <c r="FWJ19" s="136"/>
      <c r="FWK19" s="136"/>
      <c r="FWL19" s="136"/>
      <c r="FWM19" s="136"/>
      <c r="FWN19" s="136"/>
      <c r="FWO19" s="136"/>
      <c r="FWP19" s="136"/>
      <c r="FWQ19" s="136"/>
      <c r="FWR19" s="136"/>
      <c r="FWS19" s="136"/>
      <c r="FWT19" s="136"/>
      <c r="FWU19" s="136"/>
      <c r="FWV19" s="136"/>
      <c r="FWW19" s="136"/>
      <c r="FWX19" s="136"/>
      <c r="FWY19" s="136"/>
      <c r="FWZ19" s="136"/>
      <c r="FXA19" s="136"/>
      <c r="FXB19" s="136"/>
      <c r="FXC19" s="136"/>
      <c r="FXD19" s="136"/>
      <c r="FXE19" s="136"/>
      <c r="FXF19" s="136"/>
      <c r="FXG19" s="136"/>
      <c r="FXH19" s="136"/>
      <c r="FXI19" s="136"/>
      <c r="FXJ19" s="136"/>
      <c r="FXK19" s="136"/>
      <c r="FXL19" s="136"/>
      <c r="FXM19" s="136"/>
      <c r="FXN19" s="136"/>
      <c r="FXO19" s="136"/>
      <c r="FXP19" s="136"/>
      <c r="FXQ19" s="136"/>
      <c r="FXR19" s="136"/>
      <c r="FXS19" s="136"/>
      <c r="FXT19" s="136"/>
      <c r="FXU19" s="136"/>
      <c r="FXV19" s="136"/>
      <c r="FXW19" s="136"/>
      <c r="FXX19" s="136"/>
      <c r="FXY19" s="136"/>
      <c r="FXZ19" s="136"/>
      <c r="FYA19" s="136"/>
      <c r="FYB19" s="136"/>
      <c r="FYC19" s="136"/>
      <c r="FYD19" s="136"/>
      <c r="FYE19" s="136"/>
      <c r="FYF19" s="136"/>
      <c r="FYG19" s="136"/>
      <c r="FYH19" s="136"/>
      <c r="FYI19" s="136"/>
      <c r="FYJ19" s="136"/>
      <c r="FYK19" s="136"/>
      <c r="FYL19" s="136"/>
      <c r="FYM19" s="136"/>
      <c r="FYN19" s="136"/>
      <c r="FYO19" s="136"/>
      <c r="FYP19" s="136"/>
      <c r="FYQ19" s="136"/>
      <c r="FYR19" s="136"/>
      <c r="FYS19" s="136"/>
      <c r="FYT19" s="136"/>
      <c r="FYU19" s="136"/>
      <c r="FYV19" s="136"/>
      <c r="FYW19" s="136"/>
      <c r="FYX19" s="136"/>
      <c r="FYY19" s="136"/>
      <c r="FYZ19" s="136"/>
      <c r="FZA19" s="136"/>
      <c r="FZB19" s="136"/>
      <c r="FZC19" s="136"/>
      <c r="FZD19" s="136"/>
      <c r="FZE19" s="136"/>
      <c r="FZF19" s="136"/>
      <c r="FZG19" s="136"/>
      <c r="FZH19" s="136"/>
      <c r="FZI19" s="136"/>
      <c r="FZJ19" s="136"/>
      <c r="FZK19" s="136"/>
      <c r="FZL19" s="136"/>
      <c r="FZM19" s="136"/>
      <c r="FZN19" s="136"/>
      <c r="FZO19" s="136"/>
      <c r="FZP19" s="136"/>
      <c r="FZQ19" s="136"/>
      <c r="FZR19" s="136"/>
      <c r="FZS19" s="136"/>
      <c r="FZT19" s="136"/>
      <c r="FZU19" s="136"/>
      <c r="FZV19" s="136"/>
      <c r="FZW19" s="136"/>
      <c r="FZX19" s="136"/>
      <c r="FZY19" s="136"/>
      <c r="FZZ19" s="136"/>
      <c r="GAA19" s="136"/>
      <c r="GAB19" s="136"/>
      <c r="GAC19" s="136"/>
      <c r="GAD19" s="136"/>
      <c r="GAE19" s="136"/>
      <c r="GAF19" s="136"/>
      <c r="GAG19" s="136"/>
      <c r="GAH19" s="136"/>
      <c r="GAI19" s="136"/>
      <c r="GAJ19" s="136"/>
      <c r="GAK19" s="136"/>
      <c r="GAL19" s="136"/>
      <c r="GAM19" s="136"/>
      <c r="GAN19" s="136"/>
      <c r="GAO19" s="136"/>
      <c r="GAP19" s="136"/>
      <c r="GAQ19" s="136"/>
      <c r="GAR19" s="136"/>
      <c r="GAS19" s="136"/>
      <c r="GAT19" s="136"/>
      <c r="GAU19" s="136"/>
      <c r="GAV19" s="136"/>
      <c r="GAW19" s="136"/>
      <c r="GAX19" s="136"/>
      <c r="GAY19" s="136"/>
      <c r="GAZ19" s="136"/>
      <c r="GBA19" s="136"/>
      <c r="GBB19" s="136"/>
      <c r="GBC19" s="136"/>
      <c r="GBD19" s="136"/>
      <c r="GBE19" s="136"/>
      <c r="GBF19" s="136"/>
      <c r="GBG19" s="136"/>
      <c r="GBH19" s="136"/>
      <c r="GBI19" s="136"/>
      <c r="GBJ19" s="136"/>
      <c r="GBK19" s="136"/>
      <c r="GBL19" s="136"/>
      <c r="GBM19" s="136"/>
      <c r="GBN19" s="136"/>
      <c r="GBO19" s="136"/>
      <c r="GBP19" s="136"/>
      <c r="GBQ19" s="136"/>
      <c r="GBR19" s="136"/>
      <c r="GBS19" s="136"/>
      <c r="GBT19" s="136"/>
      <c r="GBU19" s="136"/>
      <c r="GBV19" s="136"/>
      <c r="GBW19" s="136"/>
      <c r="GBX19" s="136"/>
      <c r="GBY19" s="136"/>
      <c r="GBZ19" s="136"/>
      <c r="GCA19" s="136"/>
      <c r="GCB19" s="136"/>
      <c r="GCC19" s="136"/>
      <c r="GCD19" s="136"/>
      <c r="GCE19" s="136"/>
      <c r="GCF19" s="136"/>
      <c r="GCG19" s="136"/>
      <c r="GCH19" s="136"/>
      <c r="GCI19" s="136"/>
      <c r="GCJ19" s="136"/>
      <c r="GCK19" s="136"/>
      <c r="GCL19" s="136"/>
      <c r="GCM19" s="136"/>
      <c r="GCN19" s="136"/>
      <c r="GCO19" s="136"/>
      <c r="GCP19" s="136"/>
      <c r="GCQ19" s="136"/>
      <c r="GCR19" s="136"/>
      <c r="GCS19" s="136"/>
      <c r="GCT19" s="136"/>
      <c r="GCU19" s="136"/>
      <c r="GCV19" s="136"/>
      <c r="GCW19" s="136"/>
      <c r="GCX19" s="136"/>
      <c r="GCY19" s="136"/>
      <c r="GCZ19" s="136"/>
      <c r="GDA19" s="136"/>
      <c r="GDB19" s="136"/>
      <c r="GDC19" s="136"/>
      <c r="GDD19" s="136"/>
      <c r="GDE19" s="136"/>
      <c r="GDF19" s="136"/>
      <c r="GDG19" s="136"/>
      <c r="GDH19" s="136"/>
      <c r="GDI19" s="136"/>
      <c r="GDJ19" s="136"/>
      <c r="GDK19" s="136"/>
      <c r="GDL19" s="136"/>
      <c r="GDM19" s="136"/>
      <c r="GDN19" s="136"/>
      <c r="GDO19" s="136"/>
      <c r="GDP19" s="136"/>
      <c r="GDQ19" s="136"/>
      <c r="GDR19" s="136"/>
      <c r="GDS19" s="136"/>
      <c r="GDT19" s="136"/>
      <c r="GDU19" s="136"/>
      <c r="GDV19" s="136"/>
      <c r="GDW19" s="136"/>
      <c r="GDX19" s="136"/>
      <c r="GDY19" s="136"/>
      <c r="GDZ19" s="136"/>
      <c r="GEA19" s="136"/>
      <c r="GEB19" s="136"/>
      <c r="GEC19" s="136"/>
      <c r="GED19" s="136"/>
      <c r="GEE19" s="136"/>
      <c r="GEF19" s="136"/>
      <c r="GEG19" s="136"/>
      <c r="GEH19" s="136"/>
      <c r="GEI19" s="136"/>
      <c r="GEJ19" s="136"/>
      <c r="GEK19" s="136"/>
      <c r="GEL19" s="136"/>
      <c r="GEM19" s="136"/>
      <c r="GEN19" s="136"/>
      <c r="GEO19" s="136"/>
      <c r="GEP19" s="136"/>
      <c r="GEQ19" s="136"/>
      <c r="GER19" s="136"/>
      <c r="GES19" s="136"/>
      <c r="GET19" s="136"/>
      <c r="GEU19" s="136"/>
      <c r="GEV19" s="136"/>
      <c r="GEW19" s="136"/>
      <c r="GEX19" s="136"/>
      <c r="GEY19" s="136"/>
      <c r="GEZ19" s="136"/>
      <c r="GFA19" s="136"/>
      <c r="GFB19" s="136"/>
      <c r="GFC19" s="136"/>
      <c r="GFD19" s="136"/>
      <c r="GFE19" s="136"/>
      <c r="GFF19" s="136"/>
      <c r="GFG19" s="136"/>
      <c r="GFH19" s="136"/>
      <c r="GFI19" s="136"/>
      <c r="GFJ19" s="136"/>
      <c r="GFK19" s="136"/>
      <c r="GFL19" s="136"/>
      <c r="GFM19" s="136"/>
      <c r="GFN19" s="136"/>
      <c r="GFO19" s="136"/>
      <c r="GFP19" s="136"/>
      <c r="GFQ19" s="136"/>
      <c r="GFR19" s="136"/>
      <c r="GFS19" s="136"/>
      <c r="GFT19" s="136"/>
      <c r="GFU19" s="136"/>
      <c r="GFV19" s="136"/>
      <c r="GFW19" s="136"/>
      <c r="GFX19" s="136"/>
      <c r="GFY19" s="136"/>
      <c r="GFZ19" s="136"/>
      <c r="GGA19" s="136"/>
      <c r="GGB19" s="136"/>
      <c r="GGC19" s="136"/>
      <c r="GGD19" s="136"/>
      <c r="GGE19" s="136"/>
      <c r="GGF19" s="136"/>
      <c r="GGG19" s="136"/>
      <c r="GGH19" s="136"/>
      <c r="GGI19" s="136"/>
      <c r="GGJ19" s="136"/>
      <c r="GGK19" s="136"/>
      <c r="GGL19" s="136"/>
      <c r="GGM19" s="136"/>
      <c r="GGN19" s="136"/>
      <c r="GGO19" s="136"/>
      <c r="GGP19" s="136"/>
      <c r="GGQ19" s="136"/>
      <c r="GGR19" s="136"/>
      <c r="GGS19" s="136"/>
      <c r="GGT19" s="136"/>
      <c r="GGU19" s="136"/>
      <c r="GGV19" s="136"/>
      <c r="GGW19" s="136"/>
      <c r="GGX19" s="136"/>
      <c r="GGY19" s="136"/>
      <c r="GGZ19" s="136"/>
      <c r="GHA19" s="136"/>
      <c r="GHB19" s="136"/>
      <c r="GHC19" s="136"/>
      <c r="GHD19" s="136"/>
      <c r="GHE19" s="136"/>
      <c r="GHF19" s="136"/>
      <c r="GHG19" s="136"/>
      <c r="GHH19" s="136"/>
      <c r="GHI19" s="136"/>
      <c r="GHJ19" s="136"/>
      <c r="GHK19" s="136"/>
      <c r="GHL19" s="136"/>
      <c r="GHM19" s="136"/>
      <c r="GHN19" s="136"/>
      <c r="GHO19" s="136"/>
      <c r="GHP19" s="136"/>
      <c r="GHQ19" s="136"/>
      <c r="GHR19" s="136"/>
      <c r="GHS19" s="136"/>
      <c r="GHT19" s="136"/>
      <c r="GHU19" s="136"/>
      <c r="GHV19" s="136"/>
      <c r="GHW19" s="136"/>
      <c r="GHX19" s="136"/>
      <c r="GHY19" s="136"/>
      <c r="GHZ19" s="136"/>
      <c r="GIA19" s="136"/>
      <c r="GIB19" s="136"/>
      <c r="GIC19" s="136"/>
      <c r="GID19" s="136"/>
      <c r="GIE19" s="136"/>
      <c r="GIF19" s="136"/>
      <c r="GIG19" s="136"/>
      <c r="GIH19" s="136"/>
      <c r="GII19" s="136"/>
      <c r="GIJ19" s="136"/>
      <c r="GIK19" s="136"/>
      <c r="GIL19" s="136"/>
      <c r="GIM19" s="136"/>
      <c r="GIN19" s="136"/>
      <c r="GIO19" s="136"/>
      <c r="GIP19" s="136"/>
      <c r="GIQ19" s="136"/>
      <c r="GIR19" s="136"/>
      <c r="GIS19" s="136"/>
      <c r="GIT19" s="136"/>
      <c r="GIU19" s="136"/>
      <c r="GIV19" s="136"/>
      <c r="GIW19" s="136"/>
      <c r="GIX19" s="136"/>
      <c r="GIY19" s="136"/>
      <c r="GIZ19" s="136"/>
      <c r="GJA19" s="136"/>
      <c r="GJB19" s="136"/>
      <c r="GJC19" s="136"/>
      <c r="GJD19" s="136"/>
      <c r="GJE19" s="136"/>
      <c r="GJF19" s="136"/>
      <c r="GJG19" s="136"/>
      <c r="GJH19" s="136"/>
      <c r="GJI19" s="136"/>
      <c r="GJJ19" s="136"/>
      <c r="GJK19" s="136"/>
      <c r="GJL19" s="136"/>
      <c r="GJM19" s="136"/>
      <c r="GJN19" s="136"/>
      <c r="GJO19" s="136"/>
      <c r="GJP19" s="136"/>
      <c r="GJQ19" s="136"/>
      <c r="GJR19" s="136"/>
      <c r="GJS19" s="136"/>
      <c r="GJT19" s="136"/>
      <c r="GJU19" s="136"/>
      <c r="GJV19" s="136"/>
      <c r="GJW19" s="136"/>
      <c r="GJX19" s="136"/>
      <c r="GJY19" s="136"/>
      <c r="GJZ19" s="136"/>
      <c r="GKA19" s="136"/>
      <c r="GKB19" s="136"/>
      <c r="GKC19" s="136"/>
      <c r="GKD19" s="136"/>
      <c r="GKE19" s="136"/>
      <c r="GKF19" s="136"/>
      <c r="GKG19" s="136"/>
      <c r="GKH19" s="136"/>
      <c r="GKI19" s="136"/>
      <c r="GKJ19" s="136"/>
      <c r="GKK19" s="136"/>
      <c r="GKL19" s="136"/>
      <c r="GKM19" s="136"/>
      <c r="GKN19" s="136"/>
      <c r="GKO19" s="136"/>
      <c r="GKP19" s="136"/>
      <c r="GKQ19" s="136"/>
      <c r="GKR19" s="136"/>
      <c r="GKS19" s="136"/>
      <c r="GKT19" s="136"/>
      <c r="GKU19" s="136"/>
      <c r="GKV19" s="136"/>
      <c r="GKW19" s="136"/>
      <c r="GKX19" s="136"/>
      <c r="GKY19" s="136"/>
      <c r="GKZ19" s="136"/>
      <c r="GLA19" s="136"/>
      <c r="GLB19" s="136"/>
      <c r="GLC19" s="136"/>
      <c r="GLD19" s="136"/>
      <c r="GLE19" s="136"/>
      <c r="GLF19" s="136"/>
      <c r="GLG19" s="136"/>
      <c r="GLH19" s="136"/>
      <c r="GLI19" s="136"/>
      <c r="GLJ19" s="136"/>
      <c r="GLK19" s="136"/>
      <c r="GLL19" s="136"/>
      <c r="GLM19" s="136"/>
      <c r="GLN19" s="136"/>
      <c r="GLO19" s="136"/>
      <c r="GLP19" s="136"/>
      <c r="GLQ19" s="136"/>
      <c r="GLR19" s="136"/>
      <c r="GLS19" s="136"/>
      <c r="GLT19" s="136"/>
      <c r="GLU19" s="136"/>
      <c r="GLV19" s="136"/>
      <c r="GLW19" s="136"/>
      <c r="GLX19" s="136"/>
      <c r="GLY19" s="136"/>
      <c r="GLZ19" s="136"/>
      <c r="GMA19" s="136"/>
      <c r="GMB19" s="136"/>
      <c r="GMC19" s="136"/>
      <c r="GMD19" s="136"/>
      <c r="GME19" s="136"/>
      <c r="GMF19" s="136"/>
      <c r="GMG19" s="136"/>
      <c r="GMH19" s="136"/>
      <c r="GMI19" s="136"/>
      <c r="GMJ19" s="136"/>
      <c r="GMK19" s="136"/>
      <c r="GML19" s="136"/>
      <c r="GMM19" s="136"/>
      <c r="GMN19" s="136"/>
      <c r="GMO19" s="136"/>
      <c r="GMP19" s="136"/>
      <c r="GMQ19" s="136"/>
      <c r="GMR19" s="136"/>
      <c r="GMS19" s="136"/>
      <c r="GMT19" s="136"/>
      <c r="GMU19" s="136"/>
      <c r="GMV19" s="136"/>
      <c r="GMW19" s="136"/>
      <c r="GMX19" s="136"/>
      <c r="GMY19" s="136"/>
      <c r="GMZ19" s="136"/>
      <c r="GNA19" s="136"/>
      <c r="GNB19" s="136"/>
      <c r="GNC19" s="136"/>
      <c r="GND19" s="136"/>
      <c r="GNE19" s="136"/>
      <c r="GNF19" s="136"/>
      <c r="GNG19" s="136"/>
      <c r="GNH19" s="136"/>
      <c r="GNI19" s="136"/>
      <c r="GNJ19" s="136"/>
      <c r="GNK19" s="136"/>
      <c r="GNL19" s="136"/>
      <c r="GNM19" s="136"/>
      <c r="GNN19" s="136"/>
      <c r="GNO19" s="136"/>
      <c r="GNP19" s="136"/>
      <c r="GNQ19" s="136"/>
      <c r="GNR19" s="136"/>
      <c r="GNS19" s="136"/>
      <c r="GNT19" s="136"/>
      <c r="GNU19" s="136"/>
      <c r="GNV19" s="136"/>
      <c r="GNW19" s="136"/>
      <c r="GNX19" s="136"/>
      <c r="GNY19" s="136"/>
      <c r="GNZ19" s="136"/>
      <c r="GOA19" s="136"/>
      <c r="GOB19" s="136"/>
      <c r="GOC19" s="136"/>
      <c r="GOD19" s="136"/>
      <c r="GOE19" s="136"/>
      <c r="GOF19" s="136"/>
      <c r="GOG19" s="136"/>
      <c r="GOH19" s="136"/>
      <c r="GOI19" s="136"/>
      <c r="GOJ19" s="136"/>
      <c r="GOK19" s="136"/>
      <c r="GOL19" s="136"/>
      <c r="GOM19" s="136"/>
      <c r="GON19" s="136"/>
      <c r="GOO19" s="136"/>
      <c r="GOP19" s="136"/>
      <c r="GOQ19" s="136"/>
      <c r="GOR19" s="136"/>
      <c r="GOS19" s="136"/>
      <c r="GOT19" s="136"/>
      <c r="GOU19" s="136"/>
      <c r="GOV19" s="136"/>
      <c r="GOW19" s="136"/>
      <c r="GOX19" s="136"/>
      <c r="GOY19" s="136"/>
      <c r="GOZ19" s="136"/>
      <c r="GPA19" s="136"/>
      <c r="GPB19" s="136"/>
      <c r="GPC19" s="136"/>
      <c r="GPD19" s="136"/>
      <c r="GPE19" s="136"/>
      <c r="GPF19" s="136"/>
      <c r="GPG19" s="136"/>
      <c r="GPH19" s="136"/>
      <c r="GPI19" s="136"/>
      <c r="GPJ19" s="136"/>
      <c r="GPK19" s="136"/>
      <c r="GPL19" s="136"/>
      <c r="GPM19" s="136"/>
      <c r="GPN19" s="136"/>
      <c r="GPO19" s="136"/>
      <c r="GPP19" s="136"/>
      <c r="GPQ19" s="136"/>
      <c r="GPR19" s="136"/>
      <c r="GPS19" s="136"/>
      <c r="GPT19" s="136"/>
      <c r="GPU19" s="136"/>
      <c r="GPV19" s="136"/>
      <c r="GPW19" s="136"/>
      <c r="GPX19" s="136"/>
      <c r="GPY19" s="136"/>
      <c r="GPZ19" s="136"/>
      <c r="GQA19" s="136"/>
      <c r="GQB19" s="136"/>
      <c r="GQC19" s="136"/>
      <c r="GQD19" s="136"/>
      <c r="GQE19" s="136"/>
      <c r="GQF19" s="136"/>
      <c r="GQG19" s="136"/>
      <c r="GQH19" s="136"/>
      <c r="GQI19" s="136"/>
      <c r="GQJ19" s="136"/>
      <c r="GQK19" s="136"/>
      <c r="GQL19" s="136"/>
      <c r="GQM19" s="136"/>
      <c r="GQN19" s="136"/>
      <c r="GQO19" s="136"/>
      <c r="GQP19" s="136"/>
      <c r="GQQ19" s="136"/>
      <c r="GQR19" s="136"/>
      <c r="GQS19" s="136"/>
      <c r="GQT19" s="136"/>
      <c r="GQU19" s="136"/>
      <c r="GQV19" s="136"/>
      <c r="GQW19" s="136"/>
      <c r="GQX19" s="136"/>
      <c r="GQY19" s="136"/>
      <c r="GQZ19" s="136"/>
      <c r="GRA19" s="136"/>
      <c r="GRB19" s="136"/>
      <c r="GRC19" s="136"/>
      <c r="GRD19" s="136"/>
      <c r="GRE19" s="136"/>
      <c r="GRF19" s="136"/>
      <c r="GRG19" s="136"/>
      <c r="GRH19" s="136"/>
      <c r="GRI19" s="136"/>
      <c r="GRJ19" s="136"/>
      <c r="GRK19" s="136"/>
      <c r="GRL19" s="136"/>
      <c r="GRM19" s="136"/>
      <c r="GRN19" s="136"/>
      <c r="GRO19" s="136"/>
      <c r="GRP19" s="136"/>
      <c r="GRQ19" s="136"/>
      <c r="GRR19" s="136"/>
      <c r="GRS19" s="136"/>
      <c r="GRT19" s="136"/>
      <c r="GRU19" s="136"/>
      <c r="GRV19" s="136"/>
      <c r="GRW19" s="136"/>
      <c r="GRX19" s="136"/>
      <c r="GRY19" s="136"/>
      <c r="GRZ19" s="136"/>
      <c r="GSA19" s="136"/>
      <c r="GSB19" s="136"/>
      <c r="GSC19" s="136"/>
      <c r="GSD19" s="136"/>
      <c r="GSE19" s="136"/>
      <c r="GSF19" s="136"/>
      <c r="GSG19" s="136"/>
      <c r="GSH19" s="136"/>
      <c r="GSI19" s="136"/>
      <c r="GSJ19" s="136"/>
      <c r="GSK19" s="136"/>
      <c r="GSL19" s="136"/>
      <c r="GSM19" s="136"/>
      <c r="GSN19" s="136"/>
      <c r="GSO19" s="136"/>
      <c r="GSP19" s="136"/>
      <c r="GSQ19" s="136"/>
      <c r="GSR19" s="136"/>
      <c r="GSS19" s="136"/>
      <c r="GST19" s="136"/>
      <c r="GSU19" s="136"/>
      <c r="GSV19" s="136"/>
      <c r="GSW19" s="136"/>
      <c r="GSX19" s="136"/>
      <c r="GSY19" s="136"/>
      <c r="GSZ19" s="136"/>
      <c r="GTA19" s="136"/>
      <c r="GTB19" s="136"/>
      <c r="GTC19" s="136"/>
      <c r="GTD19" s="136"/>
      <c r="GTE19" s="136"/>
      <c r="GTF19" s="136"/>
      <c r="GTG19" s="136"/>
      <c r="GTH19" s="136"/>
      <c r="GTI19" s="136"/>
      <c r="GTJ19" s="136"/>
      <c r="GTK19" s="136"/>
      <c r="GTL19" s="136"/>
      <c r="GTM19" s="136"/>
      <c r="GTN19" s="136"/>
      <c r="GTO19" s="136"/>
      <c r="GTP19" s="136"/>
      <c r="GTQ19" s="136"/>
      <c r="GTR19" s="136"/>
      <c r="GTS19" s="136"/>
      <c r="GTT19" s="136"/>
      <c r="GTU19" s="136"/>
      <c r="GTV19" s="136"/>
      <c r="GTW19" s="136"/>
      <c r="GTX19" s="136"/>
      <c r="GTY19" s="136"/>
      <c r="GTZ19" s="136"/>
      <c r="GUA19" s="136"/>
      <c r="GUB19" s="136"/>
      <c r="GUC19" s="136"/>
      <c r="GUD19" s="136"/>
      <c r="GUE19" s="136"/>
      <c r="GUF19" s="136"/>
      <c r="GUG19" s="136"/>
      <c r="GUH19" s="136"/>
      <c r="GUI19" s="136"/>
      <c r="GUJ19" s="136"/>
      <c r="GUK19" s="136"/>
      <c r="GUL19" s="136"/>
      <c r="GUM19" s="136"/>
      <c r="GUN19" s="136"/>
      <c r="GUO19" s="136"/>
      <c r="GUP19" s="136"/>
      <c r="GUQ19" s="136"/>
      <c r="GUR19" s="136"/>
      <c r="GUS19" s="136"/>
      <c r="GUT19" s="136"/>
      <c r="GUU19" s="136"/>
      <c r="GUV19" s="136"/>
      <c r="GUW19" s="136"/>
      <c r="GUX19" s="136"/>
      <c r="GUY19" s="136"/>
      <c r="GUZ19" s="136"/>
      <c r="GVA19" s="136"/>
      <c r="GVB19" s="136"/>
      <c r="GVC19" s="136"/>
      <c r="GVD19" s="136"/>
      <c r="GVE19" s="136"/>
      <c r="GVF19" s="136"/>
      <c r="GVG19" s="136"/>
      <c r="GVH19" s="136"/>
      <c r="GVI19" s="136"/>
      <c r="GVJ19" s="136"/>
      <c r="GVK19" s="136"/>
      <c r="GVL19" s="136"/>
      <c r="GVM19" s="136"/>
      <c r="GVN19" s="136"/>
      <c r="GVO19" s="136"/>
      <c r="GVP19" s="136"/>
      <c r="GVQ19" s="136"/>
      <c r="GVR19" s="136"/>
      <c r="GVS19" s="136"/>
      <c r="GVT19" s="136"/>
      <c r="GVU19" s="136"/>
      <c r="GVV19" s="136"/>
      <c r="GVW19" s="136"/>
      <c r="GVX19" s="136"/>
      <c r="GVY19" s="136"/>
      <c r="GVZ19" s="136"/>
      <c r="GWA19" s="136"/>
      <c r="GWB19" s="136"/>
      <c r="GWC19" s="136"/>
      <c r="GWD19" s="136"/>
      <c r="GWE19" s="136"/>
      <c r="GWF19" s="136"/>
      <c r="GWG19" s="136"/>
      <c r="GWH19" s="136"/>
      <c r="GWI19" s="136"/>
      <c r="GWJ19" s="136"/>
      <c r="GWK19" s="136"/>
      <c r="GWL19" s="136"/>
      <c r="GWM19" s="136"/>
      <c r="GWN19" s="136"/>
      <c r="GWO19" s="136"/>
      <c r="GWP19" s="136"/>
      <c r="GWQ19" s="136"/>
      <c r="GWR19" s="136"/>
      <c r="GWS19" s="136"/>
      <c r="GWT19" s="136"/>
      <c r="GWU19" s="136"/>
      <c r="GWV19" s="136"/>
      <c r="GWW19" s="136"/>
      <c r="GWX19" s="136"/>
      <c r="GWY19" s="136"/>
      <c r="GWZ19" s="136"/>
      <c r="GXA19" s="136"/>
      <c r="GXB19" s="136"/>
      <c r="GXC19" s="136"/>
      <c r="GXD19" s="136"/>
      <c r="GXE19" s="136"/>
      <c r="GXF19" s="136"/>
      <c r="GXG19" s="136"/>
      <c r="GXH19" s="136"/>
      <c r="GXI19" s="136"/>
      <c r="GXJ19" s="136"/>
      <c r="GXK19" s="136"/>
      <c r="GXL19" s="136"/>
      <c r="GXM19" s="136"/>
      <c r="GXN19" s="136"/>
      <c r="GXO19" s="136"/>
      <c r="GXP19" s="136"/>
      <c r="GXQ19" s="136"/>
      <c r="GXR19" s="136"/>
      <c r="GXS19" s="136"/>
      <c r="GXT19" s="136"/>
      <c r="GXU19" s="136"/>
      <c r="GXV19" s="136"/>
      <c r="GXW19" s="136"/>
      <c r="GXX19" s="136"/>
      <c r="GXY19" s="136"/>
      <c r="GXZ19" s="136"/>
      <c r="GYA19" s="136"/>
      <c r="GYB19" s="136"/>
      <c r="GYC19" s="136"/>
      <c r="GYD19" s="136"/>
      <c r="GYE19" s="136"/>
      <c r="GYF19" s="136"/>
      <c r="GYG19" s="136"/>
      <c r="GYH19" s="136"/>
      <c r="GYI19" s="136"/>
      <c r="GYJ19" s="136"/>
      <c r="GYK19" s="136"/>
      <c r="GYL19" s="136"/>
      <c r="GYM19" s="136"/>
      <c r="GYN19" s="136"/>
      <c r="GYO19" s="136"/>
      <c r="GYP19" s="136"/>
      <c r="GYQ19" s="136"/>
      <c r="GYR19" s="136"/>
      <c r="GYS19" s="136"/>
      <c r="GYT19" s="136"/>
      <c r="GYU19" s="136"/>
      <c r="GYV19" s="136"/>
      <c r="GYW19" s="136"/>
      <c r="GYX19" s="136"/>
      <c r="GYY19" s="136"/>
      <c r="GYZ19" s="136"/>
      <c r="GZA19" s="136"/>
      <c r="GZB19" s="136"/>
      <c r="GZC19" s="136"/>
      <c r="GZD19" s="136"/>
      <c r="GZE19" s="136"/>
      <c r="GZF19" s="136"/>
      <c r="GZG19" s="136"/>
      <c r="GZH19" s="136"/>
      <c r="GZI19" s="136"/>
      <c r="GZJ19" s="136"/>
      <c r="GZK19" s="136"/>
      <c r="GZL19" s="136"/>
      <c r="GZM19" s="136"/>
      <c r="GZN19" s="136"/>
      <c r="GZO19" s="136"/>
      <c r="GZP19" s="136"/>
      <c r="GZQ19" s="136"/>
      <c r="GZR19" s="136"/>
      <c r="GZS19" s="136"/>
      <c r="GZT19" s="136"/>
      <c r="GZU19" s="136"/>
      <c r="GZV19" s="136"/>
      <c r="GZW19" s="136"/>
      <c r="GZX19" s="136"/>
      <c r="GZY19" s="136"/>
      <c r="GZZ19" s="136"/>
      <c r="HAA19" s="136"/>
      <c r="HAB19" s="136"/>
      <c r="HAC19" s="136"/>
      <c r="HAD19" s="136"/>
      <c r="HAE19" s="136"/>
      <c r="HAF19" s="136"/>
      <c r="HAG19" s="136"/>
      <c r="HAH19" s="136"/>
      <c r="HAI19" s="136"/>
      <c r="HAJ19" s="136"/>
      <c r="HAK19" s="136"/>
      <c r="HAL19" s="136"/>
      <c r="HAM19" s="136"/>
      <c r="HAN19" s="136"/>
      <c r="HAO19" s="136"/>
      <c r="HAP19" s="136"/>
      <c r="HAQ19" s="136"/>
      <c r="HAR19" s="136"/>
      <c r="HAS19" s="136"/>
      <c r="HAT19" s="136"/>
      <c r="HAU19" s="136"/>
      <c r="HAV19" s="136"/>
      <c r="HAW19" s="136"/>
      <c r="HAX19" s="136"/>
      <c r="HAY19" s="136"/>
      <c r="HAZ19" s="136"/>
      <c r="HBA19" s="136"/>
      <c r="HBB19" s="136"/>
      <c r="HBC19" s="136"/>
      <c r="HBD19" s="136"/>
      <c r="HBE19" s="136"/>
      <c r="HBF19" s="136"/>
      <c r="HBG19" s="136"/>
      <c r="HBH19" s="136"/>
      <c r="HBI19" s="136"/>
      <c r="HBJ19" s="136"/>
      <c r="HBK19" s="136"/>
      <c r="HBL19" s="136"/>
      <c r="HBM19" s="136"/>
      <c r="HBN19" s="136"/>
      <c r="HBO19" s="136"/>
      <c r="HBP19" s="136"/>
      <c r="HBQ19" s="136"/>
      <c r="HBR19" s="136"/>
      <c r="HBS19" s="136"/>
      <c r="HBT19" s="136"/>
      <c r="HBU19" s="136"/>
      <c r="HBV19" s="136"/>
      <c r="HBW19" s="136"/>
      <c r="HBX19" s="136"/>
      <c r="HBY19" s="136"/>
      <c r="HBZ19" s="136"/>
      <c r="HCA19" s="136"/>
      <c r="HCB19" s="136"/>
      <c r="HCC19" s="136"/>
      <c r="HCD19" s="136"/>
      <c r="HCE19" s="136"/>
      <c r="HCF19" s="136"/>
      <c r="HCG19" s="136"/>
      <c r="HCH19" s="136"/>
      <c r="HCI19" s="136"/>
      <c r="HCJ19" s="136"/>
      <c r="HCK19" s="136"/>
      <c r="HCL19" s="136"/>
      <c r="HCM19" s="136"/>
      <c r="HCN19" s="136"/>
      <c r="HCO19" s="136"/>
      <c r="HCP19" s="136"/>
      <c r="HCQ19" s="136"/>
      <c r="HCR19" s="136"/>
      <c r="HCS19" s="136"/>
      <c r="HCT19" s="136"/>
      <c r="HCU19" s="136"/>
      <c r="HCV19" s="136"/>
      <c r="HCW19" s="136"/>
      <c r="HCX19" s="136"/>
      <c r="HCY19" s="136"/>
      <c r="HCZ19" s="136"/>
      <c r="HDA19" s="136"/>
      <c r="HDB19" s="136"/>
      <c r="HDC19" s="136"/>
      <c r="HDD19" s="136"/>
      <c r="HDE19" s="136"/>
      <c r="HDF19" s="136"/>
      <c r="HDG19" s="136"/>
      <c r="HDH19" s="136"/>
      <c r="HDI19" s="136"/>
      <c r="HDJ19" s="136"/>
      <c r="HDK19" s="136"/>
      <c r="HDL19" s="136"/>
      <c r="HDM19" s="136"/>
      <c r="HDN19" s="136"/>
      <c r="HDO19" s="136"/>
      <c r="HDP19" s="136"/>
      <c r="HDQ19" s="136"/>
      <c r="HDR19" s="136"/>
      <c r="HDS19" s="136"/>
      <c r="HDT19" s="136"/>
      <c r="HDU19" s="136"/>
      <c r="HDV19" s="136"/>
      <c r="HDW19" s="136"/>
      <c r="HDX19" s="136"/>
      <c r="HDY19" s="136"/>
      <c r="HDZ19" s="136"/>
      <c r="HEA19" s="136"/>
      <c r="HEB19" s="136"/>
      <c r="HEC19" s="136"/>
      <c r="HED19" s="136"/>
      <c r="HEE19" s="136"/>
      <c r="HEF19" s="136"/>
      <c r="HEG19" s="136"/>
      <c r="HEH19" s="136"/>
      <c r="HEI19" s="136"/>
      <c r="HEJ19" s="136"/>
      <c r="HEK19" s="136"/>
      <c r="HEL19" s="136"/>
      <c r="HEM19" s="136"/>
      <c r="HEN19" s="136"/>
      <c r="HEO19" s="136"/>
      <c r="HEP19" s="136"/>
      <c r="HEQ19" s="136"/>
      <c r="HER19" s="136"/>
      <c r="HES19" s="136"/>
      <c r="HET19" s="136"/>
      <c r="HEU19" s="136"/>
      <c r="HEV19" s="136"/>
      <c r="HEW19" s="136"/>
      <c r="HEX19" s="136"/>
      <c r="HEY19" s="136"/>
      <c r="HEZ19" s="136"/>
      <c r="HFA19" s="136"/>
      <c r="HFB19" s="136"/>
      <c r="HFC19" s="136"/>
      <c r="HFD19" s="136"/>
      <c r="HFE19" s="136"/>
      <c r="HFF19" s="136"/>
      <c r="HFG19" s="136"/>
      <c r="HFH19" s="136"/>
      <c r="HFI19" s="136"/>
      <c r="HFJ19" s="136"/>
      <c r="HFK19" s="136"/>
      <c r="HFL19" s="136"/>
      <c r="HFM19" s="136"/>
      <c r="HFN19" s="136"/>
      <c r="HFO19" s="136"/>
      <c r="HFP19" s="136"/>
      <c r="HFQ19" s="136"/>
      <c r="HFR19" s="136"/>
      <c r="HFS19" s="136"/>
      <c r="HFT19" s="136"/>
      <c r="HFU19" s="136"/>
      <c r="HFV19" s="136"/>
      <c r="HFW19" s="136"/>
      <c r="HFX19" s="136"/>
      <c r="HFY19" s="136"/>
      <c r="HFZ19" s="136"/>
      <c r="HGA19" s="136"/>
      <c r="HGB19" s="136"/>
      <c r="HGC19" s="136"/>
      <c r="HGD19" s="136"/>
      <c r="HGE19" s="136"/>
      <c r="HGF19" s="136"/>
      <c r="HGG19" s="136"/>
      <c r="HGH19" s="136"/>
      <c r="HGI19" s="136"/>
      <c r="HGJ19" s="136"/>
      <c r="HGK19" s="136"/>
      <c r="HGL19" s="136"/>
      <c r="HGM19" s="136"/>
      <c r="HGN19" s="136"/>
      <c r="HGO19" s="136"/>
      <c r="HGP19" s="136"/>
      <c r="HGQ19" s="136"/>
      <c r="HGR19" s="136"/>
      <c r="HGS19" s="136"/>
      <c r="HGT19" s="136"/>
      <c r="HGU19" s="136"/>
      <c r="HGV19" s="136"/>
      <c r="HGW19" s="136"/>
      <c r="HGX19" s="136"/>
      <c r="HGY19" s="136"/>
      <c r="HGZ19" s="136"/>
      <c r="HHA19" s="136"/>
      <c r="HHB19" s="136"/>
      <c r="HHC19" s="136"/>
      <c r="HHD19" s="136"/>
      <c r="HHE19" s="136"/>
      <c r="HHF19" s="136"/>
      <c r="HHG19" s="136"/>
      <c r="HHH19" s="136"/>
      <c r="HHI19" s="136"/>
      <c r="HHJ19" s="136"/>
      <c r="HHK19" s="136"/>
      <c r="HHL19" s="136"/>
      <c r="HHM19" s="136"/>
      <c r="HHN19" s="136"/>
      <c r="HHO19" s="136"/>
      <c r="HHP19" s="136"/>
      <c r="HHQ19" s="136"/>
      <c r="HHR19" s="136"/>
      <c r="HHS19" s="136"/>
      <c r="HHT19" s="136"/>
      <c r="HHU19" s="136"/>
      <c r="HHV19" s="136"/>
      <c r="HHW19" s="136"/>
      <c r="HHX19" s="136"/>
      <c r="HHY19" s="136"/>
      <c r="HHZ19" s="136"/>
      <c r="HIA19" s="136"/>
      <c r="HIB19" s="136"/>
      <c r="HIC19" s="136"/>
      <c r="HID19" s="136"/>
      <c r="HIE19" s="136"/>
      <c r="HIF19" s="136"/>
      <c r="HIG19" s="136"/>
      <c r="HIH19" s="136"/>
      <c r="HII19" s="136"/>
      <c r="HIJ19" s="136"/>
      <c r="HIK19" s="136"/>
      <c r="HIL19" s="136"/>
      <c r="HIM19" s="136"/>
      <c r="HIN19" s="136"/>
      <c r="HIO19" s="136"/>
      <c r="HIP19" s="136"/>
      <c r="HIQ19" s="136"/>
      <c r="HIR19" s="136"/>
      <c r="HIS19" s="136"/>
      <c r="HIT19" s="136"/>
      <c r="HIU19" s="136"/>
      <c r="HIV19" s="136"/>
      <c r="HIW19" s="136"/>
      <c r="HIX19" s="136"/>
      <c r="HIY19" s="136"/>
      <c r="HIZ19" s="136"/>
      <c r="HJA19" s="136"/>
      <c r="HJB19" s="136"/>
      <c r="HJC19" s="136"/>
      <c r="HJD19" s="136"/>
      <c r="HJE19" s="136"/>
      <c r="HJF19" s="136"/>
      <c r="HJG19" s="136"/>
      <c r="HJH19" s="136"/>
      <c r="HJI19" s="136"/>
      <c r="HJJ19" s="136"/>
      <c r="HJK19" s="136"/>
      <c r="HJL19" s="136"/>
      <c r="HJM19" s="136"/>
      <c r="HJN19" s="136"/>
      <c r="HJO19" s="136"/>
      <c r="HJP19" s="136"/>
      <c r="HJQ19" s="136"/>
      <c r="HJR19" s="136"/>
      <c r="HJS19" s="136"/>
      <c r="HJT19" s="136"/>
      <c r="HJU19" s="136"/>
      <c r="HJV19" s="136"/>
      <c r="HJW19" s="136"/>
      <c r="HJX19" s="136"/>
      <c r="HJY19" s="136"/>
      <c r="HJZ19" s="136"/>
      <c r="HKA19" s="136"/>
      <c r="HKB19" s="136"/>
      <c r="HKC19" s="136"/>
      <c r="HKD19" s="136"/>
      <c r="HKE19" s="136"/>
      <c r="HKF19" s="136"/>
      <c r="HKG19" s="136"/>
      <c r="HKH19" s="136"/>
      <c r="HKI19" s="136"/>
      <c r="HKJ19" s="136"/>
      <c r="HKK19" s="136"/>
      <c r="HKL19" s="136"/>
      <c r="HKM19" s="136"/>
      <c r="HKN19" s="136"/>
      <c r="HKO19" s="136"/>
      <c r="HKP19" s="136"/>
      <c r="HKQ19" s="136"/>
      <c r="HKR19" s="136"/>
      <c r="HKS19" s="136"/>
      <c r="HKT19" s="136"/>
      <c r="HKU19" s="136"/>
      <c r="HKV19" s="136"/>
      <c r="HKW19" s="136"/>
      <c r="HKX19" s="136"/>
      <c r="HKY19" s="136"/>
      <c r="HKZ19" s="136"/>
      <c r="HLA19" s="136"/>
      <c r="HLB19" s="136"/>
      <c r="HLC19" s="136"/>
      <c r="HLD19" s="136"/>
      <c r="HLE19" s="136"/>
      <c r="HLF19" s="136"/>
      <c r="HLG19" s="136"/>
      <c r="HLH19" s="136"/>
      <c r="HLI19" s="136"/>
      <c r="HLJ19" s="136"/>
      <c r="HLK19" s="136"/>
      <c r="HLL19" s="136"/>
      <c r="HLM19" s="136"/>
      <c r="HLN19" s="136"/>
      <c r="HLO19" s="136"/>
      <c r="HLP19" s="136"/>
      <c r="HLQ19" s="136"/>
      <c r="HLR19" s="136"/>
      <c r="HLS19" s="136"/>
      <c r="HLT19" s="136"/>
      <c r="HLU19" s="136"/>
      <c r="HLV19" s="136"/>
      <c r="HLW19" s="136"/>
      <c r="HLX19" s="136"/>
      <c r="HLY19" s="136"/>
      <c r="HLZ19" s="136"/>
      <c r="HMA19" s="136"/>
      <c r="HMB19" s="136"/>
      <c r="HMC19" s="136"/>
      <c r="HMD19" s="136"/>
      <c r="HME19" s="136"/>
      <c r="HMF19" s="136"/>
      <c r="HMG19" s="136"/>
      <c r="HMH19" s="136"/>
      <c r="HMI19" s="136"/>
      <c r="HMJ19" s="136"/>
      <c r="HMK19" s="136"/>
      <c r="HML19" s="136"/>
      <c r="HMM19" s="136"/>
      <c r="HMN19" s="136"/>
      <c r="HMO19" s="136"/>
      <c r="HMP19" s="136"/>
      <c r="HMQ19" s="136"/>
      <c r="HMR19" s="136"/>
      <c r="HMS19" s="136"/>
      <c r="HMT19" s="136"/>
      <c r="HMU19" s="136"/>
      <c r="HMV19" s="136"/>
      <c r="HMW19" s="136"/>
      <c r="HMX19" s="136"/>
      <c r="HMY19" s="136"/>
      <c r="HMZ19" s="136"/>
      <c r="HNA19" s="136"/>
      <c r="HNB19" s="136"/>
      <c r="HNC19" s="136"/>
      <c r="HND19" s="136"/>
      <c r="HNE19" s="136"/>
      <c r="HNF19" s="136"/>
      <c r="HNG19" s="136"/>
      <c r="HNH19" s="136"/>
      <c r="HNI19" s="136"/>
      <c r="HNJ19" s="136"/>
      <c r="HNK19" s="136"/>
      <c r="HNL19" s="136"/>
      <c r="HNM19" s="136"/>
      <c r="HNN19" s="136"/>
      <c r="HNO19" s="136"/>
      <c r="HNP19" s="136"/>
      <c r="HNQ19" s="136"/>
      <c r="HNR19" s="136"/>
      <c r="HNS19" s="136"/>
      <c r="HNT19" s="136"/>
      <c r="HNU19" s="136"/>
      <c r="HNV19" s="136"/>
      <c r="HNW19" s="136"/>
      <c r="HNX19" s="136"/>
      <c r="HNY19" s="136"/>
      <c r="HNZ19" s="136"/>
      <c r="HOA19" s="136"/>
      <c r="HOB19" s="136"/>
      <c r="HOC19" s="136"/>
      <c r="HOD19" s="136"/>
      <c r="HOE19" s="136"/>
      <c r="HOF19" s="136"/>
      <c r="HOG19" s="136"/>
      <c r="HOH19" s="136"/>
      <c r="HOI19" s="136"/>
      <c r="HOJ19" s="136"/>
      <c r="HOK19" s="136"/>
      <c r="HOL19" s="136"/>
      <c r="HOM19" s="136"/>
      <c r="HON19" s="136"/>
      <c r="HOO19" s="136"/>
      <c r="HOP19" s="136"/>
      <c r="HOQ19" s="136"/>
      <c r="HOR19" s="136"/>
      <c r="HOS19" s="136"/>
      <c r="HOT19" s="136"/>
      <c r="HOU19" s="136"/>
      <c r="HOV19" s="136"/>
      <c r="HOW19" s="136"/>
      <c r="HOX19" s="136"/>
      <c r="HOY19" s="136"/>
      <c r="HOZ19" s="136"/>
      <c r="HPA19" s="136"/>
      <c r="HPB19" s="136"/>
      <c r="HPC19" s="136"/>
      <c r="HPD19" s="136"/>
      <c r="HPE19" s="136"/>
      <c r="HPF19" s="136"/>
      <c r="HPG19" s="136"/>
      <c r="HPH19" s="136"/>
      <c r="HPI19" s="136"/>
      <c r="HPJ19" s="136"/>
      <c r="HPK19" s="136"/>
      <c r="HPL19" s="136"/>
      <c r="HPM19" s="136"/>
      <c r="HPN19" s="136"/>
      <c r="HPO19" s="136"/>
      <c r="HPP19" s="136"/>
      <c r="HPQ19" s="136"/>
      <c r="HPR19" s="136"/>
      <c r="HPS19" s="136"/>
      <c r="HPT19" s="136"/>
      <c r="HPU19" s="136"/>
      <c r="HPV19" s="136"/>
      <c r="HPW19" s="136"/>
      <c r="HPX19" s="136"/>
      <c r="HPY19" s="136"/>
      <c r="HPZ19" s="136"/>
      <c r="HQA19" s="136"/>
      <c r="HQB19" s="136"/>
      <c r="HQC19" s="136"/>
      <c r="HQD19" s="136"/>
      <c r="HQE19" s="136"/>
      <c r="HQF19" s="136"/>
      <c r="HQG19" s="136"/>
      <c r="HQH19" s="136"/>
      <c r="HQI19" s="136"/>
      <c r="HQJ19" s="136"/>
      <c r="HQK19" s="136"/>
      <c r="HQL19" s="136"/>
      <c r="HQM19" s="136"/>
      <c r="HQN19" s="136"/>
      <c r="HQO19" s="136"/>
      <c r="HQP19" s="136"/>
      <c r="HQQ19" s="136"/>
      <c r="HQR19" s="136"/>
      <c r="HQS19" s="136"/>
      <c r="HQT19" s="136"/>
      <c r="HQU19" s="136"/>
      <c r="HQV19" s="136"/>
      <c r="HQW19" s="136"/>
      <c r="HQX19" s="136"/>
      <c r="HQY19" s="136"/>
      <c r="HQZ19" s="136"/>
      <c r="HRA19" s="136"/>
      <c r="HRB19" s="136"/>
      <c r="HRC19" s="136"/>
      <c r="HRD19" s="136"/>
      <c r="HRE19" s="136"/>
      <c r="HRF19" s="136"/>
      <c r="HRG19" s="136"/>
      <c r="HRH19" s="136"/>
      <c r="HRI19" s="136"/>
      <c r="HRJ19" s="136"/>
      <c r="HRK19" s="136"/>
      <c r="HRL19" s="136"/>
      <c r="HRM19" s="136"/>
      <c r="HRN19" s="136"/>
      <c r="HRO19" s="136"/>
      <c r="HRP19" s="136"/>
      <c r="HRQ19" s="136"/>
      <c r="HRR19" s="136"/>
      <c r="HRS19" s="136"/>
      <c r="HRT19" s="136"/>
      <c r="HRU19" s="136"/>
      <c r="HRV19" s="136"/>
      <c r="HRW19" s="136"/>
      <c r="HRX19" s="136"/>
      <c r="HRY19" s="136"/>
      <c r="HRZ19" s="136"/>
      <c r="HSA19" s="136"/>
      <c r="HSB19" s="136"/>
      <c r="HSC19" s="136"/>
      <c r="HSD19" s="136"/>
      <c r="HSE19" s="136"/>
      <c r="HSF19" s="136"/>
      <c r="HSG19" s="136"/>
      <c r="HSH19" s="136"/>
      <c r="HSI19" s="136"/>
      <c r="HSJ19" s="136"/>
      <c r="HSK19" s="136"/>
      <c r="HSL19" s="136"/>
      <c r="HSM19" s="136"/>
      <c r="HSN19" s="136"/>
      <c r="HSO19" s="136"/>
      <c r="HSP19" s="136"/>
      <c r="HSQ19" s="136"/>
      <c r="HSR19" s="136"/>
      <c r="HSS19" s="136"/>
      <c r="HST19" s="136"/>
      <c r="HSU19" s="136"/>
      <c r="HSV19" s="136"/>
      <c r="HSW19" s="136"/>
      <c r="HSX19" s="136"/>
      <c r="HSY19" s="136"/>
      <c r="HSZ19" s="136"/>
      <c r="HTA19" s="136"/>
      <c r="HTB19" s="136"/>
      <c r="HTC19" s="136"/>
      <c r="HTD19" s="136"/>
      <c r="HTE19" s="136"/>
      <c r="HTF19" s="136"/>
      <c r="HTG19" s="136"/>
      <c r="HTH19" s="136"/>
      <c r="HTI19" s="136"/>
      <c r="HTJ19" s="136"/>
      <c r="HTK19" s="136"/>
      <c r="HTL19" s="136"/>
      <c r="HTM19" s="136"/>
      <c r="HTN19" s="136"/>
      <c r="HTO19" s="136"/>
      <c r="HTP19" s="136"/>
      <c r="HTQ19" s="136"/>
      <c r="HTR19" s="136"/>
      <c r="HTS19" s="136"/>
      <c r="HTT19" s="136"/>
      <c r="HTU19" s="136"/>
      <c r="HTV19" s="136"/>
      <c r="HTW19" s="136"/>
      <c r="HTX19" s="136"/>
      <c r="HTY19" s="136"/>
      <c r="HTZ19" s="136"/>
      <c r="HUA19" s="136"/>
      <c r="HUB19" s="136"/>
      <c r="HUC19" s="136"/>
      <c r="HUD19" s="136"/>
      <c r="HUE19" s="136"/>
      <c r="HUF19" s="136"/>
      <c r="HUG19" s="136"/>
      <c r="HUH19" s="136"/>
      <c r="HUI19" s="136"/>
      <c r="HUJ19" s="136"/>
      <c r="HUK19" s="136"/>
      <c r="HUL19" s="136"/>
      <c r="HUM19" s="136"/>
      <c r="HUN19" s="136"/>
      <c r="HUO19" s="136"/>
      <c r="HUP19" s="136"/>
      <c r="HUQ19" s="136"/>
      <c r="HUR19" s="136"/>
      <c r="HUS19" s="136"/>
      <c r="HUT19" s="136"/>
      <c r="HUU19" s="136"/>
      <c r="HUV19" s="136"/>
      <c r="HUW19" s="136"/>
      <c r="HUX19" s="136"/>
      <c r="HUY19" s="136"/>
      <c r="HUZ19" s="136"/>
      <c r="HVA19" s="136"/>
      <c r="HVB19" s="136"/>
      <c r="HVC19" s="136"/>
      <c r="HVD19" s="136"/>
      <c r="HVE19" s="136"/>
      <c r="HVF19" s="136"/>
      <c r="HVG19" s="136"/>
      <c r="HVH19" s="136"/>
      <c r="HVI19" s="136"/>
      <c r="HVJ19" s="136"/>
      <c r="HVK19" s="136"/>
      <c r="HVL19" s="136"/>
      <c r="HVM19" s="136"/>
      <c r="HVN19" s="136"/>
      <c r="HVO19" s="136"/>
      <c r="HVP19" s="136"/>
      <c r="HVQ19" s="136"/>
      <c r="HVR19" s="136"/>
      <c r="HVS19" s="136"/>
      <c r="HVT19" s="136"/>
      <c r="HVU19" s="136"/>
      <c r="HVV19" s="136"/>
      <c r="HVW19" s="136"/>
      <c r="HVX19" s="136"/>
      <c r="HVY19" s="136"/>
      <c r="HVZ19" s="136"/>
      <c r="HWA19" s="136"/>
      <c r="HWB19" s="136"/>
      <c r="HWC19" s="136"/>
      <c r="HWD19" s="136"/>
      <c r="HWE19" s="136"/>
      <c r="HWF19" s="136"/>
      <c r="HWG19" s="136"/>
      <c r="HWH19" s="136"/>
      <c r="HWI19" s="136"/>
      <c r="HWJ19" s="136"/>
      <c r="HWK19" s="136"/>
      <c r="HWL19" s="136"/>
      <c r="HWM19" s="136"/>
      <c r="HWN19" s="136"/>
      <c r="HWO19" s="136"/>
      <c r="HWP19" s="136"/>
      <c r="HWQ19" s="136"/>
      <c r="HWR19" s="136"/>
      <c r="HWS19" s="136"/>
      <c r="HWT19" s="136"/>
      <c r="HWU19" s="136"/>
      <c r="HWV19" s="136"/>
      <c r="HWW19" s="136"/>
      <c r="HWX19" s="136"/>
      <c r="HWY19" s="136"/>
      <c r="HWZ19" s="136"/>
      <c r="HXA19" s="136"/>
      <c r="HXB19" s="136"/>
      <c r="HXC19" s="136"/>
      <c r="HXD19" s="136"/>
      <c r="HXE19" s="136"/>
      <c r="HXF19" s="136"/>
      <c r="HXG19" s="136"/>
      <c r="HXH19" s="136"/>
      <c r="HXI19" s="136"/>
      <c r="HXJ19" s="136"/>
      <c r="HXK19" s="136"/>
      <c r="HXL19" s="136"/>
      <c r="HXM19" s="136"/>
      <c r="HXN19" s="136"/>
      <c r="HXO19" s="136"/>
      <c r="HXP19" s="136"/>
      <c r="HXQ19" s="136"/>
      <c r="HXR19" s="136"/>
      <c r="HXS19" s="136"/>
      <c r="HXT19" s="136"/>
      <c r="HXU19" s="136"/>
      <c r="HXV19" s="136"/>
      <c r="HXW19" s="136"/>
      <c r="HXX19" s="136"/>
      <c r="HXY19" s="136"/>
      <c r="HXZ19" s="136"/>
      <c r="HYA19" s="136"/>
      <c r="HYB19" s="136"/>
      <c r="HYC19" s="136"/>
      <c r="HYD19" s="136"/>
      <c r="HYE19" s="136"/>
      <c r="HYF19" s="136"/>
      <c r="HYG19" s="136"/>
      <c r="HYH19" s="136"/>
      <c r="HYI19" s="136"/>
      <c r="HYJ19" s="136"/>
      <c r="HYK19" s="136"/>
      <c r="HYL19" s="136"/>
      <c r="HYM19" s="136"/>
      <c r="HYN19" s="136"/>
      <c r="HYO19" s="136"/>
      <c r="HYP19" s="136"/>
      <c r="HYQ19" s="136"/>
      <c r="HYR19" s="136"/>
      <c r="HYS19" s="136"/>
      <c r="HYT19" s="136"/>
      <c r="HYU19" s="136"/>
      <c r="HYV19" s="136"/>
      <c r="HYW19" s="136"/>
      <c r="HYX19" s="136"/>
      <c r="HYY19" s="136"/>
      <c r="HYZ19" s="136"/>
      <c r="HZA19" s="136"/>
      <c r="HZB19" s="136"/>
      <c r="HZC19" s="136"/>
      <c r="HZD19" s="136"/>
      <c r="HZE19" s="136"/>
      <c r="HZF19" s="136"/>
      <c r="HZG19" s="136"/>
      <c r="HZH19" s="136"/>
      <c r="HZI19" s="136"/>
      <c r="HZJ19" s="136"/>
      <c r="HZK19" s="136"/>
      <c r="HZL19" s="136"/>
      <c r="HZM19" s="136"/>
      <c r="HZN19" s="136"/>
      <c r="HZO19" s="136"/>
      <c r="HZP19" s="136"/>
      <c r="HZQ19" s="136"/>
      <c r="HZR19" s="136"/>
      <c r="HZS19" s="136"/>
      <c r="HZT19" s="136"/>
      <c r="HZU19" s="136"/>
      <c r="HZV19" s="136"/>
      <c r="HZW19" s="136"/>
      <c r="HZX19" s="136"/>
      <c r="HZY19" s="136"/>
      <c r="HZZ19" s="136"/>
      <c r="IAA19" s="136"/>
      <c r="IAB19" s="136"/>
      <c r="IAC19" s="136"/>
      <c r="IAD19" s="136"/>
      <c r="IAE19" s="136"/>
      <c r="IAF19" s="136"/>
      <c r="IAG19" s="136"/>
      <c r="IAH19" s="136"/>
      <c r="IAI19" s="136"/>
      <c r="IAJ19" s="136"/>
      <c r="IAK19" s="136"/>
      <c r="IAL19" s="136"/>
      <c r="IAM19" s="136"/>
      <c r="IAN19" s="136"/>
      <c r="IAO19" s="136"/>
      <c r="IAP19" s="136"/>
      <c r="IAQ19" s="136"/>
      <c r="IAR19" s="136"/>
      <c r="IAS19" s="136"/>
      <c r="IAT19" s="136"/>
      <c r="IAU19" s="136"/>
      <c r="IAV19" s="136"/>
      <c r="IAW19" s="136"/>
      <c r="IAX19" s="136"/>
      <c r="IAY19" s="136"/>
      <c r="IAZ19" s="136"/>
      <c r="IBA19" s="136"/>
      <c r="IBB19" s="136"/>
      <c r="IBC19" s="136"/>
      <c r="IBD19" s="136"/>
      <c r="IBE19" s="136"/>
      <c r="IBF19" s="136"/>
      <c r="IBG19" s="136"/>
      <c r="IBH19" s="136"/>
      <c r="IBI19" s="136"/>
      <c r="IBJ19" s="136"/>
      <c r="IBK19" s="136"/>
      <c r="IBL19" s="136"/>
      <c r="IBM19" s="136"/>
      <c r="IBN19" s="136"/>
      <c r="IBO19" s="136"/>
      <c r="IBP19" s="136"/>
      <c r="IBQ19" s="136"/>
      <c r="IBR19" s="136"/>
      <c r="IBS19" s="136"/>
      <c r="IBT19" s="136"/>
      <c r="IBU19" s="136"/>
      <c r="IBV19" s="136"/>
      <c r="IBW19" s="136"/>
      <c r="IBX19" s="136"/>
      <c r="IBY19" s="136"/>
      <c r="IBZ19" s="136"/>
      <c r="ICA19" s="136"/>
      <c r="ICB19" s="136"/>
      <c r="ICC19" s="136"/>
      <c r="ICD19" s="136"/>
      <c r="ICE19" s="136"/>
      <c r="ICF19" s="136"/>
      <c r="ICG19" s="136"/>
      <c r="ICH19" s="136"/>
      <c r="ICI19" s="136"/>
      <c r="ICJ19" s="136"/>
      <c r="ICK19" s="136"/>
      <c r="ICL19" s="136"/>
      <c r="ICM19" s="136"/>
      <c r="ICN19" s="136"/>
      <c r="ICO19" s="136"/>
      <c r="ICP19" s="136"/>
      <c r="ICQ19" s="136"/>
      <c r="ICR19" s="136"/>
      <c r="ICS19" s="136"/>
      <c r="ICT19" s="136"/>
      <c r="ICU19" s="136"/>
      <c r="ICV19" s="136"/>
      <c r="ICW19" s="136"/>
      <c r="ICX19" s="136"/>
      <c r="ICY19" s="136"/>
      <c r="ICZ19" s="136"/>
      <c r="IDA19" s="136"/>
      <c r="IDB19" s="136"/>
      <c r="IDC19" s="136"/>
      <c r="IDD19" s="136"/>
      <c r="IDE19" s="136"/>
      <c r="IDF19" s="136"/>
      <c r="IDG19" s="136"/>
      <c r="IDH19" s="136"/>
      <c r="IDI19" s="136"/>
      <c r="IDJ19" s="136"/>
      <c r="IDK19" s="136"/>
      <c r="IDL19" s="136"/>
      <c r="IDM19" s="136"/>
      <c r="IDN19" s="136"/>
      <c r="IDO19" s="136"/>
      <c r="IDP19" s="136"/>
      <c r="IDQ19" s="136"/>
      <c r="IDR19" s="136"/>
      <c r="IDS19" s="136"/>
      <c r="IDT19" s="136"/>
      <c r="IDU19" s="136"/>
      <c r="IDV19" s="136"/>
      <c r="IDW19" s="136"/>
      <c r="IDX19" s="136"/>
      <c r="IDY19" s="136"/>
      <c r="IDZ19" s="136"/>
      <c r="IEA19" s="136"/>
      <c r="IEB19" s="136"/>
      <c r="IEC19" s="136"/>
      <c r="IED19" s="136"/>
      <c r="IEE19" s="136"/>
      <c r="IEF19" s="136"/>
      <c r="IEG19" s="136"/>
      <c r="IEH19" s="136"/>
      <c r="IEI19" s="136"/>
      <c r="IEJ19" s="136"/>
      <c r="IEK19" s="136"/>
      <c r="IEL19" s="136"/>
      <c r="IEM19" s="136"/>
      <c r="IEN19" s="136"/>
      <c r="IEO19" s="136"/>
      <c r="IEP19" s="136"/>
      <c r="IEQ19" s="136"/>
      <c r="IER19" s="136"/>
      <c r="IES19" s="136"/>
      <c r="IET19" s="136"/>
      <c r="IEU19" s="136"/>
      <c r="IEV19" s="136"/>
      <c r="IEW19" s="136"/>
      <c r="IEX19" s="136"/>
      <c r="IEY19" s="136"/>
      <c r="IEZ19" s="136"/>
      <c r="IFA19" s="136"/>
      <c r="IFB19" s="136"/>
      <c r="IFC19" s="136"/>
      <c r="IFD19" s="136"/>
      <c r="IFE19" s="136"/>
      <c r="IFF19" s="136"/>
      <c r="IFG19" s="136"/>
      <c r="IFH19" s="136"/>
      <c r="IFI19" s="136"/>
      <c r="IFJ19" s="136"/>
      <c r="IFK19" s="136"/>
      <c r="IFL19" s="136"/>
      <c r="IFM19" s="136"/>
      <c r="IFN19" s="136"/>
      <c r="IFO19" s="136"/>
      <c r="IFP19" s="136"/>
      <c r="IFQ19" s="136"/>
      <c r="IFR19" s="136"/>
      <c r="IFS19" s="136"/>
      <c r="IFT19" s="136"/>
      <c r="IFU19" s="136"/>
      <c r="IFV19" s="136"/>
      <c r="IFW19" s="136"/>
      <c r="IFX19" s="136"/>
      <c r="IFY19" s="136"/>
      <c r="IFZ19" s="136"/>
      <c r="IGA19" s="136"/>
      <c r="IGB19" s="136"/>
      <c r="IGC19" s="136"/>
      <c r="IGD19" s="136"/>
      <c r="IGE19" s="136"/>
      <c r="IGF19" s="136"/>
      <c r="IGG19" s="136"/>
      <c r="IGH19" s="136"/>
      <c r="IGI19" s="136"/>
      <c r="IGJ19" s="136"/>
      <c r="IGK19" s="136"/>
      <c r="IGL19" s="136"/>
      <c r="IGM19" s="136"/>
      <c r="IGN19" s="136"/>
      <c r="IGO19" s="136"/>
      <c r="IGP19" s="136"/>
      <c r="IGQ19" s="136"/>
      <c r="IGR19" s="136"/>
      <c r="IGS19" s="136"/>
      <c r="IGT19" s="136"/>
      <c r="IGU19" s="136"/>
      <c r="IGV19" s="136"/>
      <c r="IGW19" s="136"/>
      <c r="IGX19" s="136"/>
      <c r="IGY19" s="136"/>
      <c r="IGZ19" s="136"/>
      <c r="IHA19" s="136"/>
      <c r="IHB19" s="136"/>
      <c r="IHC19" s="136"/>
      <c r="IHD19" s="136"/>
      <c r="IHE19" s="136"/>
      <c r="IHF19" s="136"/>
      <c r="IHG19" s="136"/>
      <c r="IHH19" s="136"/>
      <c r="IHI19" s="136"/>
      <c r="IHJ19" s="136"/>
      <c r="IHK19" s="136"/>
      <c r="IHL19" s="136"/>
      <c r="IHM19" s="136"/>
      <c r="IHN19" s="136"/>
      <c r="IHO19" s="136"/>
      <c r="IHP19" s="136"/>
      <c r="IHQ19" s="136"/>
      <c r="IHR19" s="136"/>
      <c r="IHS19" s="136"/>
      <c r="IHT19" s="136"/>
      <c r="IHU19" s="136"/>
      <c r="IHV19" s="136"/>
      <c r="IHW19" s="136"/>
      <c r="IHX19" s="136"/>
      <c r="IHY19" s="136"/>
      <c r="IHZ19" s="136"/>
      <c r="IIA19" s="136"/>
      <c r="IIB19" s="136"/>
      <c r="IIC19" s="136"/>
      <c r="IID19" s="136"/>
      <c r="IIE19" s="136"/>
      <c r="IIF19" s="136"/>
      <c r="IIG19" s="136"/>
      <c r="IIH19" s="136"/>
      <c r="III19" s="136"/>
      <c r="IIJ19" s="136"/>
      <c r="IIK19" s="136"/>
      <c r="IIL19" s="136"/>
      <c r="IIM19" s="136"/>
      <c r="IIN19" s="136"/>
      <c r="IIO19" s="136"/>
      <c r="IIP19" s="136"/>
      <c r="IIQ19" s="136"/>
      <c r="IIR19" s="136"/>
      <c r="IIS19" s="136"/>
      <c r="IIT19" s="136"/>
      <c r="IIU19" s="136"/>
      <c r="IIV19" s="136"/>
      <c r="IIW19" s="136"/>
      <c r="IIX19" s="136"/>
      <c r="IIY19" s="136"/>
      <c r="IIZ19" s="136"/>
      <c r="IJA19" s="136"/>
      <c r="IJB19" s="136"/>
      <c r="IJC19" s="136"/>
      <c r="IJD19" s="136"/>
      <c r="IJE19" s="136"/>
      <c r="IJF19" s="136"/>
      <c r="IJG19" s="136"/>
      <c r="IJH19" s="136"/>
      <c r="IJI19" s="136"/>
      <c r="IJJ19" s="136"/>
      <c r="IJK19" s="136"/>
      <c r="IJL19" s="136"/>
      <c r="IJM19" s="136"/>
      <c r="IJN19" s="136"/>
      <c r="IJO19" s="136"/>
      <c r="IJP19" s="136"/>
      <c r="IJQ19" s="136"/>
      <c r="IJR19" s="136"/>
      <c r="IJS19" s="136"/>
      <c r="IJT19" s="136"/>
      <c r="IJU19" s="136"/>
      <c r="IJV19" s="136"/>
      <c r="IJW19" s="136"/>
      <c r="IJX19" s="136"/>
      <c r="IJY19" s="136"/>
      <c r="IJZ19" s="136"/>
      <c r="IKA19" s="136"/>
      <c r="IKB19" s="136"/>
      <c r="IKC19" s="136"/>
      <c r="IKD19" s="136"/>
      <c r="IKE19" s="136"/>
      <c r="IKF19" s="136"/>
      <c r="IKG19" s="136"/>
      <c r="IKH19" s="136"/>
      <c r="IKI19" s="136"/>
      <c r="IKJ19" s="136"/>
      <c r="IKK19" s="136"/>
      <c r="IKL19" s="136"/>
      <c r="IKM19" s="136"/>
      <c r="IKN19" s="136"/>
      <c r="IKO19" s="136"/>
      <c r="IKP19" s="136"/>
      <c r="IKQ19" s="136"/>
      <c r="IKR19" s="136"/>
      <c r="IKS19" s="136"/>
      <c r="IKT19" s="136"/>
      <c r="IKU19" s="136"/>
      <c r="IKV19" s="136"/>
      <c r="IKW19" s="136"/>
      <c r="IKX19" s="136"/>
      <c r="IKY19" s="136"/>
      <c r="IKZ19" s="136"/>
      <c r="ILA19" s="136"/>
      <c r="ILB19" s="136"/>
      <c r="ILC19" s="136"/>
      <c r="ILD19" s="136"/>
      <c r="ILE19" s="136"/>
      <c r="ILF19" s="136"/>
      <c r="ILG19" s="136"/>
      <c r="ILH19" s="136"/>
      <c r="ILI19" s="136"/>
      <c r="ILJ19" s="136"/>
      <c r="ILK19" s="136"/>
      <c r="ILL19" s="136"/>
      <c r="ILM19" s="136"/>
      <c r="ILN19" s="136"/>
      <c r="ILO19" s="136"/>
      <c r="ILP19" s="136"/>
      <c r="ILQ19" s="136"/>
      <c r="ILR19" s="136"/>
      <c r="ILS19" s="136"/>
      <c r="ILT19" s="136"/>
      <c r="ILU19" s="136"/>
      <c r="ILV19" s="136"/>
      <c r="ILW19" s="136"/>
      <c r="ILX19" s="136"/>
      <c r="ILY19" s="136"/>
      <c r="ILZ19" s="136"/>
      <c r="IMA19" s="136"/>
      <c r="IMB19" s="136"/>
      <c r="IMC19" s="136"/>
      <c r="IMD19" s="136"/>
      <c r="IME19" s="136"/>
      <c r="IMF19" s="136"/>
      <c r="IMG19" s="136"/>
      <c r="IMH19" s="136"/>
      <c r="IMI19" s="136"/>
      <c r="IMJ19" s="136"/>
      <c r="IMK19" s="136"/>
      <c r="IML19" s="136"/>
      <c r="IMM19" s="136"/>
      <c r="IMN19" s="136"/>
      <c r="IMO19" s="136"/>
      <c r="IMP19" s="136"/>
      <c r="IMQ19" s="136"/>
      <c r="IMR19" s="136"/>
      <c r="IMS19" s="136"/>
      <c r="IMT19" s="136"/>
      <c r="IMU19" s="136"/>
      <c r="IMV19" s="136"/>
      <c r="IMW19" s="136"/>
      <c r="IMX19" s="136"/>
      <c r="IMY19" s="136"/>
      <c r="IMZ19" s="136"/>
      <c r="INA19" s="136"/>
      <c r="INB19" s="136"/>
      <c r="INC19" s="136"/>
      <c r="IND19" s="136"/>
      <c r="INE19" s="136"/>
      <c r="INF19" s="136"/>
      <c r="ING19" s="136"/>
      <c r="INH19" s="136"/>
      <c r="INI19" s="136"/>
      <c r="INJ19" s="136"/>
      <c r="INK19" s="136"/>
      <c r="INL19" s="136"/>
      <c r="INM19" s="136"/>
      <c r="INN19" s="136"/>
      <c r="INO19" s="136"/>
      <c r="INP19" s="136"/>
      <c r="INQ19" s="136"/>
      <c r="INR19" s="136"/>
      <c r="INS19" s="136"/>
      <c r="INT19" s="136"/>
      <c r="INU19" s="136"/>
      <c r="INV19" s="136"/>
      <c r="INW19" s="136"/>
      <c r="INX19" s="136"/>
      <c r="INY19" s="136"/>
      <c r="INZ19" s="136"/>
      <c r="IOA19" s="136"/>
      <c r="IOB19" s="136"/>
      <c r="IOC19" s="136"/>
      <c r="IOD19" s="136"/>
      <c r="IOE19" s="136"/>
      <c r="IOF19" s="136"/>
      <c r="IOG19" s="136"/>
      <c r="IOH19" s="136"/>
      <c r="IOI19" s="136"/>
      <c r="IOJ19" s="136"/>
      <c r="IOK19" s="136"/>
      <c r="IOL19" s="136"/>
      <c r="IOM19" s="136"/>
      <c r="ION19" s="136"/>
      <c r="IOO19" s="136"/>
      <c r="IOP19" s="136"/>
      <c r="IOQ19" s="136"/>
      <c r="IOR19" s="136"/>
      <c r="IOS19" s="136"/>
      <c r="IOT19" s="136"/>
      <c r="IOU19" s="136"/>
      <c r="IOV19" s="136"/>
      <c r="IOW19" s="136"/>
      <c r="IOX19" s="136"/>
      <c r="IOY19" s="136"/>
      <c r="IOZ19" s="136"/>
      <c r="IPA19" s="136"/>
      <c r="IPB19" s="136"/>
      <c r="IPC19" s="136"/>
      <c r="IPD19" s="136"/>
      <c r="IPE19" s="136"/>
      <c r="IPF19" s="136"/>
      <c r="IPG19" s="136"/>
      <c r="IPH19" s="136"/>
      <c r="IPI19" s="136"/>
      <c r="IPJ19" s="136"/>
      <c r="IPK19" s="136"/>
      <c r="IPL19" s="136"/>
      <c r="IPM19" s="136"/>
      <c r="IPN19" s="136"/>
      <c r="IPO19" s="136"/>
      <c r="IPP19" s="136"/>
      <c r="IPQ19" s="136"/>
      <c r="IPR19" s="136"/>
      <c r="IPS19" s="136"/>
      <c r="IPT19" s="136"/>
      <c r="IPU19" s="136"/>
      <c r="IPV19" s="136"/>
      <c r="IPW19" s="136"/>
      <c r="IPX19" s="136"/>
      <c r="IPY19" s="136"/>
      <c r="IPZ19" s="136"/>
      <c r="IQA19" s="136"/>
      <c r="IQB19" s="136"/>
      <c r="IQC19" s="136"/>
      <c r="IQD19" s="136"/>
      <c r="IQE19" s="136"/>
      <c r="IQF19" s="136"/>
      <c r="IQG19" s="136"/>
      <c r="IQH19" s="136"/>
      <c r="IQI19" s="136"/>
      <c r="IQJ19" s="136"/>
      <c r="IQK19" s="136"/>
      <c r="IQL19" s="136"/>
      <c r="IQM19" s="136"/>
      <c r="IQN19" s="136"/>
      <c r="IQO19" s="136"/>
      <c r="IQP19" s="136"/>
      <c r="IQQ19" s="136"/>
      <c r="IQR19" s="136"/>
      <c r="IQS19" s="136"/>
      <c r="IQT19" s="136"/>
      <c r="IQU19" s="136"/>
      <c r="IQV19" s="136"/>
      <c r="IQW19" s="136"/>
      <c r="IQX19" s="136"/>
      <c r="IQY19" s="136"/>
      <c r="IQZ19" s="136"/>
      <c r="IRA19" s="136"/>
      <c r="IRB19" s="136"/>
      <c r="IRC19" s="136"/>
      <c r="IRD19" s="136"/>
      <c r="IRE19" s="136"/>
      <c r="IRF19" s="136"/>
      <c r="IRG19" s="136"/>
      <c r="IRH19" s="136"/>
      <c r="IRI19" s="136"/>
      <c r="IRJ19" s="136"/>
      <c r="IRK19" s="136"/>
      <c r="IRL19" s="136"/>
      <c r="IRM19" s="136"/>
      <c r="IRN19" s="136"/>
      <c r="IRO19" s="136"/>
      <c r="IRP19" s="136"/>
      <c r="IRQ19" s="136"/>
      <c r="IRR19" s="136"/>
      <c r="IRS19" s="136"/>
      <c r="IRT19" s="136"/>
      <c r="IRU19" s="136"/>
      <c r="IRV19" s="136"/>
      <c r="IRW19" s="136"/>
      <c r="IRX19" s="136"/>
      <c r="IRY19" s="136"/>
      <c r="IRZ19" s="136"/>
      <c r="ISA19" s="136"/>
      <c r="ISB19" s="136"/>
      <c r="ISC19" s="136"/>
      <c r="ISD19" s="136"/>
      <c r="ISE19" s="136"/>
      <c r="ISF19" s="136"/>
      <c r="ISG19" s="136"/>
      <c r="ISH19" s="136"/>
      <c r="ISI19" s="136"/>
      <c r="ISJ19" s="136"/>
      <c r="ISK19" s="136"/>
      <c r="ISL19" s="136"/>
      <c r="ISM19" s="136"/>
      <c r="ISN19" s="136"/>
      <c r="ISO19" s="136"/>
      <c r="ISP19" s="136"/>
      <c r="ISQ19" s="136"/>
      <c r="ISR19" s="136"/>
      <c r="ISS19" s="136"/>
      <c r="IST19" s="136"/>
      <c r="ISU19" s="136"/>
      <c r="ISV19" s="136"/>
      <c r="ISW19" s="136"/>
      <c r="ISX19" s="136"/>
      <c r="ISY19" s="136"/>
      <c r="ISZ19" s="136"/>
      <c r="ITA19" s="136"/>
      <c r="ITB19" s="136"/>
      <c r="ITC19" s="136"/>
      <c r="ITD19" s="136"/>
      <c r="ITE19" s="136"/>
      <c r="ITF19" s="136"/>
      <c r="ITG19" s="136"/>
      <c r="ITH19" s="136"/>
      <c r="ITI19" s="136"/>
      <c r="ITJ19" s="136"/>
      <c r="ITK19" s="136"/>
      <c r="ITL19" s="136"/>
      <c r="ITM19" s="136"/>
      <c r="ITN19" s="136"/>
      <c r="ITO19" s="136"/>
      <c r="ITP19" s="136"/>
      <c r="ITQ19" s="136"/>
      <c r="ITR19" s="136"/>
      <c r="ITS19" s="136"/>
      <c r="ITT19" s="136"/>
      <c r="ITU19" s="136"/>
      <c r="ITV19" s="136"/>
      <c r="ITW19" s="136"/>
      <c r="ITX19" s="136"/>
      <c r="ITY19" s="136"/>
      <c r="ITZ19" s="136"/>
      <c r="IUA19" s="136"/>
      <c r="IUB19" s="136"/>
      <c r="IUC19" s="136"/>
      <c r="IUD19" s="136"/>
      <c r="IUE19" s="136"/>
      <c r="IUF19" s="136"/>
      <c r="IUG19" s="136"/>
      <c r="IUH19" s="136"/>
      <c r="IUI19" s="136"/>
      <c r="IUJ19" s="136"/>
      <c r="IUK19" s="136"/>
      <c r="IUL19" s="136"/>
      <c r="IUM19" s="136"/>
      <c r="IUN19" s="136"/>
      <c r="IUO19" s="136"/>
      <c r="IUP19" s="136"/>
      <c r="IUQ19" s="136"/>
      <c r="IUR19" s="136"/>
      <c r="IUS19" s="136"/>
      <c r="IUT19" s="136"/>
      <c r="IUU19" s="136"/>
      <c r="IUV19" s="136"/>
      <c r="IUW19" s="136"/>
      <c r="IUX19" s="136"/>
      <c r="IUY19" s="136"/>
      <c r="IUZ19" s="136"/>
      <c r="IVA19" s="136"/>
      <c r="IVB19" s="136"/>
      <c r="IVC19" s="136"/>
      <c r="IVD19" s="136"/>
      <c r="IVE19" s="136"/>
      <c r="IVF19" s="136"/>
      <c r="IVG19" s="136"/>
      <c r="IVH19" s="136"/>
      <c r="IVI19" s="136"/>
      <c r="IVJ19" s="136"/>
      <c r="IVK19" s="136"/>
      <c r="IVL19" s="136"/>
      <c r="IVM19" s="136"/>
      <c r="IVN19" s="136"/>
      <c r="IVO19" s="136"/>
      <c r="IVP19" s="136"/>
      <c r="IVQ19" s="136"/>
      <c r="IVR19" s="136"/>
      <c r="IVS19" s="136"/>
      <c r="IVT19" s="136"/>
      <c r="IVU19" s="136"/>
      <c r="IVV19" s="136"/>
      <c r="IVW19" s="136"/>
      <c r="IVX19" s="136"/>
      <c r="IVY19" s="136"/>
      <c r="IVZ19" s="136"/>
      <c r="IWA19" s="136"/>
      <c r="IWB19" s="136"/>
      <c r="IWC19" s="136"/>
      <c r="IWD19" s="136"/>
      <c r="IWE19" s="136"/>
      <c r="IWF19" s="136"/>
      <c r="IWG19" s="136"/>
      <c r="IWH19" s="136"/>
      <c r="IWI19" s="136"/>
      <c r="IWJ19" s="136"/>
      <c r="IWK19" s="136"/>
      <c r="IWL19" s="136"/>
      <c r="IWM19" s="136"/>
      <c r="IWN19" s="136"/>
      <c r="IWO19" s="136"/>
      <c r="IWP19" s="136"/>
      <c r="IWQ19" s="136"/>
      <c r="IWR19" s="136"/>
      <c r="IWS19" s="136"/>
      <c r="IWT19" s="136"/>
      <c r="IWU19" s="136"/>
      <c r="IWV19" s="136"/>
      <c r="IWW19" s="136"/>
      <c r="IWX19" s="136"/>
      <c r="IWY19" s="136"/>
      <c r="IWZ19" s="136"/>
      <c r="IXA19" s="136"/>
      <c r="IXB19" s="136"/>
      <c r="IXC19" s="136"/>
      <c r="IXD19" s="136"/>
      <c r="IXE19" s="136"/>
      <c r="IXF19" s="136"/>
      <c r="IXG19" s="136"/>
      <c r="IXH19" s="136"/>
      <c r="IXI19" s="136"/>
      <c r="IXJ19" s="136"/>
      <c r="IXK19" s="136"/>
      <c r="IXL19" s="136"/>
      <c r="IXM19" s="136"/>
      <c r="IXN19" s="136"/>
      <c r="IXO19" s="136"/>
      <c r="IXP19" s="136"/>
      <c r="IXQ19" s="136"/>
      <c r="IXR19" s="136"/>
      <c r="IXS19" s="136"/>
      <c r="IXT19" s="136"/>
      <c r="IXU19" s="136"/>
      <c r="IXV19" s="136"/>
      <c r="IXW19" s="136"/>
      <c r="IXX19" s="136"/>
      <c r="IXY19" s="136"/>
      <c r="IXZ19" s="136"/>
      <c r="IYA19" s="136"/>
      <c r="IYB19" s="136"/>
      <c r="IYC19" s="136"/>
      <c r="IYD19" s="136"/>
      <c r="IYE19" s="136"/>
      <c r="IYF19" s="136"/>
      <c r="IYG19" s="136"/>
      <c r="IYH19" s="136"/>
      <c r="IYI19" s="136"/>
      <c r="IYJ19" s="136"/>
      <c r="IYK19" s="136"/>
      <c r="IYL19" s="136"/>
      <c r="IYM19" s="136"/>
      <c r="IYN19" s="136"/>
      <c r="IYO19" s="136"/>
      <c r="IYP19" s="136"/>
      <c r="IYQ19" s="136"/>
      <c r="IYR19" s="136"/>
      <c r="IYS19" s="136"/>
      <c r="IYT19" s="136"/>
      <c r="IYU19" s="136"/>
      <c r="IYV19" s="136"/>
      <c r="IYW19" s="136"/>
      <c r="IYX19" s="136"/>
      <c r="IYY19" s="136"/>
      <c r="IYZ19" s="136"/>
      <c r="IZA19" s="136"/>
      <c r="IZB19" s="136"/>
      <c r="IZC19" s="136"/>
      <c r="IZD19" s="136"/>
      <c r="IZE19" s="136"/>
      <c r="IZF19" s="136"/>
      <c r="IZG19" s="136"/>
      <c r="IZH19" s="136"/>
      <c r="IZI19" s="136"/>
      <c r="IZJ19" s="136"/>
      <c r="IZK19" s="136"/>
      <c r="IZL19" s="136"/>
      <c r="IZM19" s="136"/>
      <c r="IZN19" s="136"/>
      <c r="IZO19" s="136"/>
      <c r="IZP19" s="136"/>
      <c r="IZQ19" s="136"/>
      <c r="IZR19" s="136"/>
      <c r="IZS19" s="136"/>
      <c r="IZT19" s="136"/>
      <c r="IZU19" s="136"/>
      <c r="IZV19" s="136"/>
      <c r="IZW19" s="136"/>
      <c r="IZX19" s="136"/>
      <c r="IZY19" s="136"/>
      <c r="IZZ19" s="136"/>
      <c r="JAA19" s="136"/>
      <c r="JAB19" s="136"/>
      <c r="JAC19" s="136"/>
      <c r="JAD19" s="136"/>
      <c r="JAE19" s="136"/>
      <c r="JAF19" s="136"/>
      <c r="JAG19" s="136"/>
      <c r="JAH19" s="136"/>
      <c r="JAI19" s="136"/>
      <c r="JAJ19" s="136"/>
      <c r="JAK19" s="136"/>
      <c r="JAL19" s="136"/>
      <c r="JAM19" s="136"/>
      <c r="JAN19" s="136"/>
      <c r="JAO19" s="136"/>
      <c r="JAP19" s="136"/>
      <c r="JAQ19" s="136"/>
      <c r="JAR19" s="136"/>
      <c r="JAS19" s="136"/>
      <c r="JAT19" s="136"/>
      <c r="JAU19" s="136"/>
      <c r="JAV19" s="136"/>
      <c r="JAW19" s="136"/>
      <c r="JAX19" s="136"/>
      <c r="JAY19" s="136"/>
      <c r="JAZ19" s="136"/>
      <c r="JBA19" s="136"/>
      <c r="JBB19" s="136"/>
      <c r="JBC19" s="136"/>
      <c r="JBD19" s="136"/>
      <c r="JBE19" s="136"/>
      <c r="JBF19" s="136"/>
      <c r="JBG19" s="136"/>
      <c r="JBH19" s="136"/>
      <c r="JBI19" s="136"/>
      <c r="JBJ19" s="136"/>
      <c r="JBK19" s="136"/>
      <c r="JBL19" s="136"/>
      <c r="JBM19" s="136"/>
      <c r="JBN19" s="136"/>
      <c r="JBO19" s="136"/>
      <c r="JBP19" s="136"/>
      <c r="JBQ19" s="136"/>
      <c r="JBR19" s="136"/>
      <c r="JBS19" s="136"/>
      <c r="JBT19" s="136"/>
      <c r="JBU19" s="136"/>
      <c r="JBV19" s="136"/>
      <c r="JBW19" s="136"/>
      <c r="JBX19" s="136"/>
      <c r="JBY19" s="136"/>
      <c r="JBZ19" s="136"/>
      <c r="JCA19" s="136"/>
      <c r="JCB19" s="136"/>
      <c r="JCC19" s="136"/>
      <c r="JCD19" s="136"/>
      <c r="JCE19" s="136"/>
      <c r="JCF19" s="136"/>
      <c r="JCG19" s="136"/>
      <c r="JCH19" s="136"/>
      <c r="JCI19" s="136"/>
      <c r="JCJ19" s="136"/>
      <c r="JCK19" s="136"/>
      <c r="JCL19" s="136"/>
      <c r="JCM19" s="136"/>
      <c r="JCN19" s="136"/>
      <c r="JCO19" s="136"/>
      <c r="JCP19" s="136"/>
      <c r="JCQ19" s="136"/>
      <c r="JCR19" s="136"/>
      <c r="JCS19" s="136"/>
      <c r="JCT19" s="136"/>
      <c r="JCU19" s="136"/>
      <c r="JCV19" s="136"/>
      <c r="JCW19" s="136"/>
      <c r="JCX19" s="136"/>
      <c r="JCY19" s="136"/>
      <c r="JCZ19" s="136"/>
      <c r="JDA19" s="136"/>
      <c r="JDB19" s="136"/>
      <c r="JDC19" s="136"/>
      <c r="JDD19" s="136"/>
      <c r="JDE19" s="136"/>
      <c r="JDF19" s="136"/>
      <c r="JDG19" s="136"/>
      <c r="JDH19" s="136"/>
      <c r="JDI19" s="136"/>
      <c r="JDJ19" s="136"/>
      <c r="JDK19" s="136"/>
      <c r="JDL19" s="136"/>
      <c r="JDM19" s="136"/>
      <c r="JDN19" s="136"/>
      <c r="JDO19" s="136"/>
      <c r="JDP19" s="136"/>
      <c r="JDQ19" s="136"/>
      <c r="JDR19" s="136"/>
      <c r="JDS19" s="136"/>
      <c r="JDT19" s="136"/>
      <c r="JDU19" s="136"/>
      <c r="JDV19" s="136"/>
      <c r="JDW19" s="136"/>
      <c r="JDX19" s="136"/>
      <c r="JDY19" s="136"/>
      <c r="JDZ19" s="136"/>
      <c r="JEA19" s="136"/>
      <c r="JEB19" s="136"/>
      <c r="JEC19" s="136"/>
      <c r="JED19" s="136"/>
      <c r="JEE19" s="136"/>
      <c r="JEF19" s="136"/>
      <c r="JEG19" s="136"/>
      <c r="JEH19" s="136"/>
      <c r="JEI19" s="136"/>
      <c r="JEJ19" s="136"/>
      <c r="JEK19" s="136"/>
      <c r="JEL19" s="136"/>
      <c r="JEM19" s="136"/>
      <c r="JEN19" s="136"/>
      <c r="JEO19" s="136"/>
      <c r="JEP19" s="136"/>
      <c r="JEQ19" s="136"/>
      <c r="JER19" s="136"/>
      <c r="JES19" s="136"/>
      <c r="JET19" s="136"/>
      <c r="JEU19" s="136"/>
      <c r="JEV19" s="136"/>
      <c r="JEW19" s="136"/>
      <c r="JEX19" s="136"/>
      <c r="JEY19" s="136"/>
      <c r="JEZ19" s="136"/>
      <c r="JFA19" s="136"/>
      <c r="JFB19" s="136"/>
      <c r="JFC19" s="136"/>
      <c r="JFD19" s="136"/>
      <c r="JFE19" s="136"/>
      <c r="JFF19" s="136"/>
      <c r="JFG19" s="136"/>
      <c r="JFH19" s="136"/>
      <c r="JFI19" s="136"/>
      <c r="JFJ19" s="136"/>
      <c r="JFK19" s="136"/>
      <c r="JFL19" s="136"/>
      <c r="JFM19" s="136"/>
      <c r="JFN19" s="136"/>
      <c r="JFO19" s="136"/>
      <c r="JFP19" s="136"/>
      <c r="JFQ19" s="136"/>
      <c r="JFR19" s="136"/>
      <c r="JFS19" s="136"/>
      <c r="JFT19" s="136"/>
      <c r="JFU19" s="136"/>
      <c r="JFV19" s="136"/>
      <c r="JFW19" s="136"/>
      <c r="JFX19" s="136"/>
      <c r="JFY19" s="136"/>
      <c r="JFZ19" s="136"/>
      <c r="JGA19" s="136"/>
      <c r="JGB19" s="136"/>
      <c r="JGC19" s="136"/>
      <c r="JGD19" s="136"/>
      <c r="JGE19" s="136"/>
      <c r="JGF19" s="136"/>
      <c r="JGG19" s="136"/>
      <c r="JGH19" s="136"/>
      <c r="JGI19" s="136"/>
      <c r="JGJ19" s="136"/>
      <c r="JGK19" s="136"/>
      <c r="JGL19" s="136"/>
      <c r="JGM19" s="136"/>
      <c r="JGN19" s="136"/>
      <c r="JGO19" s="136"/>
      <c r="JGP19" s="136"/>
      <c r="JGQ19" s="136"/>
      <c r="JGR19" s="136"/>
      <c r="JGS19" s="136"/>
      <c r="JGT19" s="136"/>
      <c r="JGU19" s="136"/>
      <c r="JGV19" s="136"/>
      <c r="JGW19" s="136"/>
      <c r="JGX19" s="136"/>
      <c r="JGY19" s="136"/>
      <c r="JGZ19" s="136"/>
      <c r="JHA19" s="136"/>
      <c r="JHB19" s="136"/>
      <c r="JHC19" s="136"/>
      <c r="JHD19" s="136"/>
      <c r="JHE19" s="136"/>
      <c r="JHF19" s="136"/>
      <c r="JHG19" s="136"/>
      <c r="JHH19" s="136"/>
      <c r="JHI19" s="136"/>
      <c r="JHJ19" s="136"/>
      <c r="JHK19" s="136"/>
      <c r="JHL19" s="136"/>
      <c r="JHM19" s="136"/>
      <c r="JHN19" s="136"/>
      <c r="JHO19" s="136"/>
      <c r="JHP19" s="136"/>
      <c r="JHQ19" s="136"/>
      <c r="JHR19" s="136"/>
      <c r="JHS19" s="136"/>
      <c r="JHT19" s="136"/>
      <c r="JHU19" s="136"/>
      <c r="JHV19" s="136"/>
      <c r="JHW19" s="136"/>
      <c r="JHX19" s="136"/>
      <c r="JHY19" s="136"/>
      <c r="JHZ19" s="136"/>
      <c r="JIA19" s="136"/>
      <c r="JIB19" s="136"/>
      <c r="JIC19" s="136"/>
      <c r="JID19" s="136"/>
      <c r="JIE19" s="136"/>
      <c r="JIF19" s="136"/>
      <c r="JIG19" s="136"/>
      <c r="JIH19" s="136"/>
      <c r="JII19" s="136"/>
      <c r="JIJ19" s="136"/>
      <c r="JIK19" s="136"/>
      <c r="JIL19" s="136"/>
      <c r="JIM19" s="136"/>
      <c r="JIN19" s="136"/>
      <c r="JIO19" s="136"/>
      <c r="JIP19" s="136"/>
      <c r="JIQ19" s="136"/>
      <c r="JIR19" s="136"/>
      <c r="JIS19" s="136"/>
      <c r="JIT19" s="136"/>
      <c r="JIU19" s="136"/>
      <c r="JIV19" s="136"/>
      <c r="JIW19" s="136"/>
      <c r="JIX19" s="136"/>
      <c r="JIY19" s="136"/>
      <c r="JIZ19" s="136"/>
      <c r="JJA19" s="136"/>
      <c r="JJB19" s="136"/>
      <c r="JJC19" s="136"/>
      <c r="JJD19" s="136"/>
      <c r="JJE19" s="136"/>
      <c r="JJF19" s="136"/>
      <c r="JJG19" s="136"/>
      <c r="JJH19" s="136"/>
      <c r="JJI19" s="136"/>
      <c r="JJJ19" s="136"/>
      <c r="JJK19" s="136"/>
      <c r="JJL19" s="136"/>
      <c r="JJM19" s="136"/>
      <c r="JJN19" s="136"/>
      <c r="JJO19" s="136"/>
      <c r="JJP19" s="136"/>
      <c r="JJQ19" s="136"/>
      <c r="JJR19" s="136"/>
      <c r="JJS19" s="136"/>
      <c r="JJT19" s="136"/>
      <c r="JJU19" s="136"/>
      <c r="JJV19" s="136"/>
      <c r="JJW19" s="136"/>
      <c r="JJX19" s="136"/>
      <c r="JJY19" s="136"/>
      <c r="JJZ19" s="136"/>
      <c r="JKA19" s="136"/>
      <c r="JKB19" s="136"/>
      <c r="JKC19" s="136"/>
      <c r="JKD19" s="136"/>
      <c r="JKE19" s="136"/>
      <c r="JKF19" s="136"/>
      <c r="JKG19" s="136"/>
      <c r="JKH19" s="136"/>
      <c r="JKI19" s="136"/>
      <c r="JKJ19" s="136"/>
      <c r="JKK19" s="136"/>
      <c r="JKL19" s="136"/>
      <c r="JKM19" s="136"/>
      <c r="JKN19" s="136"/>
      <c r="JKO19" s="136"/>
      <c r="JKP19" s="136"/>
      <c r="JKQ19" s="136"/>
      <c r="JKR19" s="136"/>
      <c r="JKS19" s="136"/>
      <c r="JKT19" s="136"/>
      <c r="JKU19" s="136"/>
      <c r="JKV19" s="136"/>
      <c r="JKW19" s="136"/>
      <c r="JKX19" s="136"/>
      <c r="JKY19" s="136"/>
      <c r="JKZ19" s="136"/>
      <c r="JLA19" s="136"/>
      <c r="JLB19" s="136"/>
      <c r="JLC19" s="136"/>
      <c r="JLD19" s="136"/>
      <c r="JLE19" s="136"/>
      <c r="JLF19" s="136"/>
      <c r="JLG19" s="136"/>
      <c r="JLH19" s="136"/>
      <c r="JLI19" s="136"/>
      <c r="JLJ19" s="136"/>
      <c r="JLK19" s="136"/>
      <c r="JLL19" s="136"/>
      <c r="JLM19" s="136"/>
      <c r="JLN19" s="136"/>
      <c r="JLO19" s="136"/>
      <c r="JLP19" s="136"/>
      <c r="JLQ19" s="136"/>
      <c r="JLR19" s="136"/>
      <c r="JLS19" s="136"/>
      <c r="JLT19" s="136"/>
      <c r="JLU19" s="136"/>
      <c r="JLV19" s="136"/>
      <c r="JLW19" s="136"/>
      <c r="JLX19" s="136"/>
      <c r="JLY19" s="136"/>
      <c r="JLZ19" s="136"/>
      <c r="JMA19" s="136"/>
      <c r="JMB19" s="136"/>
      <c r="JMC19" s="136"/>
      <c r="JMD19" s="136"/>
      <c r="JME19" s="136"/>
      <c r="JMF19" s="136"/>
      <c r="JMG19" s="136"/>
      <c r="JMH19" s="136"/>
      <c r="JMI19" s="136"/>
      <c r="JMJ19" s="136"/>
      <c r="JMK19" s="136"/>
      <c r="JML19" s="136"/>
      <c r="JMM19" s="136"/>
      <c r="JMN19" s="136"/>
      <c r="JMO19" s="136"/>
      <c r="JMP19" s="136"/>
      <c r="JMQ19" s="136"/>
      <c r="JMR19" s="136"/>
      <c r="JMS19" s="136"/>
      <c r="JMT19" s="136"/>
      <c r="JMU19" s="136"/>
      <c r="JMV19" s="136"/>
      <c r="JMW19" s="136"/>
      <c r="JMX19" s="136"/>
      <c r="JMY19" s="136"/>
      <c r="JMZ19" s="136"/>
      <c r="JNA19" s="136"/>
      <c r="JNB19" s="136"/>
      <c r="JNC19" s="136"/>
      <c r="JND19" s="136"/>
      <c r="JNE19" s="136"/>
      <c r="JNF19" s="136"/>
      <c r="JNG19" s="136"/>
      <c r="JNH19" s="136"/>
      <c r="JNI19" s="136"/>
      <c r="JNJ19" s="136"/>
      <c r="JNK19" s="136"/>
      <c r="JNL19" s="136"/>
      <c r="JNM19" s="136"/>
      <c r="JNN19" s="136"/>
      <c r="JNO19" s="136"/>
      <c r="JNP19" s="136"/>
      <c r="JNQ19" s="136"/>
      <c r="JNR19" s="136"/>
      <c r="JNS19" s="136"/>
      <c r="JNT19" s="136"/>
      <c r="JNU19" s="136"/>
      <c r="JNV19" s="136"/>
      <c r="JNW19" s="136"/>
      <c r="JNX19" s="136"/>
      <c r="JNY19" s="136"/>
      <c r="JNZ19" s="136"/>
      <c r="JOA19" s="136"/>
      <c r="JOB19" s="136"/>
      <c r="JOC19" s="136"/>
      <c r="JOD19" s="136"/>
      <c r="JOE19" s="136"/>
      <c r="JOF19" s="136"/>
      <c r="JOG19" s="136"/>
      <c r="JOH19" s="136"/>
      <c r="JOI19" s="136"/>
      <c r="JOJ19" s="136"/>
      <c r="JOK19" s="136"/>
      <c r="JOL19" s="136"/>
      <c r="JOM19" s="136"/>
      <c r="JON19" s="136"/>
      <c r="JOO19" s="136"/>
      <c r="JOP19" s="136"/>
      <c r="JOQ19" s="136"/>
      <c r="JOR19" s="136"/>
      <c r="JOS19" s="136"/>
      <c r="JOT19" s="136"/>
      <c r="JOU19" s="136"/>
      <c r="JOV19" s="136"/>
      <c r="JOW19" s="136"/>
      <c r="JOX19" s="136"/>
      <c r="JOY19" s="136"/>
      <c r="JOZ19" s="136"/>
      <c r="JPA19" s="136"/>
      <c r="JPB19" s="136"/>
      <c r="JPC19" s="136"/>
      <c r="JPD19" s="136"/>
      <c r="JPE19" s="136"/>
      <c r="JPF19" s="136"/>
      <c r="JPG19" s="136"/>
      <c r="JPH19" s="136"/>
      <c r="JPI19" s="136"/>
      <c r="JPJ19" s="136"/>
      <c r="JPK19" s="136"/>
      <c r="JPL19" s="136"/>
      <c r="JPM19" s="136"/>
      <c r="JPN19" s="136"/>
      <c r="JPO19" s="136"/>
      <c r="JPP19" s="136"/>
      <c r="JPQ19" s="136"/>
      <c r="JPR19" s="136"/>
      <c r="JPS19" s="136"/>
      <c r="JPT19" s="136"/>
      <c r="JPU19" s="136"/>
      <c r="JPV19" s="136"/>
      <c r="JPW19" s="136"/>
      <c r="JPX19" s="136"/>
      <c r="JPY19" s="136"/>
      <c r="JPZ19" s="136"/>
      <c r="JQA19" s="136"/>
      <c r="JQB19" s="136"/>
      <c r="JQC19" s="136"/>
      <c r="JQD19" s="136"/>
      <c r="JQE19" s="136"/>
      <c r="JQF19" s="136"/>
      <c r="JQG19" s="136"/>
      <c r="JQH19" s="136"/>
      <c r="JQI19" s="136"/>
      <c r="JQJ19" s="136"/>
      <c r="JQK19" s="136"/>
      <c r="JQL19" s="136"/>
      <c r="JQM19" s="136"/>
      <c r="JQN19" s="136"/>
      <c r="JQO19" s="136"/>
      <c r="JQP19" s="136"/>
      <c r="JQQ19" s="136"/>
      <c r="JQR19" s="136"/>
      <c r="JQS19" s="136"/>
      <c r="JQT19" s="136"/>
      <c r="JQU19" s="136"/>
      <c r="JQV19" s="136"/>
      <c r="JQW19" s="136"/>
      <c r="JQX19" s="136"/>
      <c r="JQY19" s="136"/>
      <c r="JQZ19" s="136"/>
      <c r="JRA19" s="136"/>
      <c r="JRB19" s="136"/>
      <c r="JRC19" s="136"/>
      <c r="JRD19" s="136"/>
      <c r="JRE19" s="136"/>
      <c r="JRF19" s="136"/>
      <c r="JRG19" s="136"/>
      <c r="JRH19" s="136"/>
      <c r="JRI19" s="136"/>
      <c r="JRJ19" s="136"/>
      <c r="JRK19" s="136"/>
      <c r="JRL19" s="136"/>
      <c r="JRM19" s="136"/>
      <c r="JRN19" s="136"/>
      <c r="JRO19" s="136"/>
      <c r="JRP19" s="136"/>
      <c r="JRQ19" s="136"/>
      <c r="JRR19" s="136"/>
      <c r="JRS19" s="136"/>
      <c r="JRT19" s="136"/>
      <c r="JRU19" s="136"/>
      <c r="JRV19" s="136"/>
      <c r="JRW19" s="136"/>
      <c r="JRX19" s="136"/>
      <c r="JRY19" s="136"/>
      <c r="JRZ19" s="136"/>
      <c r="JSA19" s="136"/>
      <c r="JSB19" s="136"/>
      <c r="JSC19" s="136"/>
      <c r="JSD19" s="136"/>
      <c r="JSE19" s="136"/>
      <c r="JSF19" s="136"/>
      <c r="JSG19" s="136"/>
      <c r="JSH19" s="136"/>
      <c r="JSI19" s="136"/>
      <c r="JSJ19" s="136"/>
      <c r="JSK19" s="136"/>
      <c r="JSL19" s="136"/>
      <c r="JSM19" s="136"/>
      <c r="JSN19" s="136"/>
      <c r="JSO19" s="136"/>
      <c r="JSP19" s="136"/>
      <c r="JSQ19" s="136"/>
      <c r="JSR19" s="136"/>
      <c r="JSS19" s="136"/>
      <c r="JST19" s="136"/>
      <c r="JSU19" s="136"/>
      <c r="JSV19" s="136"/>
      <c r="JSW19" s="136"/>
      <c r="JSX19" s="136"/>
      <c r="JSY19" s="136"/>
      <c r="JSZ19" s="136"/>
      <c r="JTA19" s="136"/>
      <c r="JTB19" s="136"/>
      <c r="JTC19" s="136"/>
      <c r="JTD19" s="136"/>
      <c r="JTE19" s="136"/>
      <c r="JTF19" s="136"/>
      <c r="JTG19" s="136"/>
      <c r="JTH19" s="136"/>
      <c r="JTI19" s="136"/>
      <c r="JTJ19" s="136"/>
      <c r="JTK19" s="136"/>
      <c r="JTL19" s="136"/>
      <c r="JTM19" s="136"/>
      <c r="JTN19" s="136"/>
      <c r="JTO19" s="136"/>
      <c r="JTP19" s="136"/>
      <c r="JTQ19" s="136"/>
      <c r="JTR19" s="136"/>
      <c r="JTS19" s="136"/>
      <c r="JTT19" s="136"/>
      <c r="JTU19" s="136"/>
      <c r="JTV19" s="136"/>
      <c r="JTW19" s="136"/>
      <c r="JTX19" s="136"/>
      <c r="JTY19" s="136"/>
      <c r="JTZ19" s="136"/>
      <c r="JUA19" s="136"/>
      <c r="JUB19" s="136"/>
      <c r="JUC19" s="136"/>
      <c r="JUD19" s="136"/>
      <c r="JUE19" s="136"/>
      <c r="JUF19" s="136"/>
      <c r="JUG19" s="136"/>
      <c r="JUH19" s="136"/>
      <c r="JUI19" s="136"/>
      <c r="JUJ19" s="136"/>
      <c r="JUK19" s="136"/>
      <c r="JUL19" s="136"/>
      <c r="JUM19" s="136"/>
      <c r="JUN19" s="136"/>
      <c r="JUO19" s="136"/>
      <c r="JUP19" s="136"/>
      <c r="JUQ19" s="136"/>
      <c r="JUR19" s="136"/>
      <c r="JUS19" s="136"/>
      <c r="JUT19" s="136"/>
      <c r="JUU19" s="136"/>
      <c r="JUV19" s="136"/>
      <c r="JUW19" s="136"/>
      <c r="JUX19" s="136"/>
      <c r="JUY19" s="136"/>
      <c r="JUZ19" s="136"/>
      <c r="JVA19" s="136"/>
      <c r="JVB19" s="136"/>
      <c r="JVC19" s="136"/>
      <c r="JVD19" s="136"/>
      <c r="JVE19" s="136"/>
      <c r="JVF19" s="136"/>
      <c r="JVG19" s="136"/>
      <c r="JVH19" s="136"/>
      <c r="JVI19" s="136"/>
      <c r="JVJ19" s="136"/>
      <c r="JVK19" s="136"/>
      <c r="JVL19" s="136"/>
      <c r="JVM19" s="136"/>
      <c r="JVN19" s="136"/>
      <c r="JVO19" s="136"/>
      <c r="JVP19" s="136"/>
      <c r="JVQ19" s="136"/>
      <c r="JVR19" s="136"/>
      <c r="JVS19" s="136"/>
      <c r="JVT19" s="136"/>
      <c r="JVU19" s="136"/>
      <c r="JVV19" s="136"/>
      <c r="JVW19" s="136"/>
      <c r="JVX19" s="136"/>
      <c r="JVY19" s="136"/>
      <c r="JVZ19" s="136"/>
      <c r="JWA19" s="136"/>
      <c r="JWB19" s="136"/>
      <c r="JWC19" s="136"/>
      <c r="JWD19" s="136"/>
      <c r="JWE19" s="136"/>
      <c r="JWF19" s="136"/>
      <c r="JWG19" s="136"/>
      <c r="JWH19" s="136"/>
      <c r="JWI19" s="136"/>
      <c r="JWJ19" s="136"/>
      <c r="JWK19" s="136"/>
      <c r="JWL19" s="136"/>
      <c r="JWM19" s="136"/>
      <c r="JWN19" s="136"/>
      <c r="JWO19" s="136"/>
      <c r="JWP19" s="136"/>
      <c r="JWQ19" s="136"/>
      <c r="JWR19" s="136"/>
      <c r="JWS19" s="136"/>
      <c r="JWT19" s="136"/>
      <c r="JWU19" s="136"/>
      <c r="JWV19" s="136"/>
      <c r="JWW19" s="136"/>
      <c r="JWX19" s="136"/>
      <c r="JWY19" s="136"/>
      <c r="JWZ19" s="136"/>
      <c r="JXA19" s="136"/>
      <c r="JXB19" s="136"/>
      <c r="JXC19" s="136"/>
      <c r="JXD19" s="136"/>
      <c r="JXE19" s="136"/>
      <c r="JXF19" s="136"/>
      <c r="JXG19" s="136"/>
      <c r="JXH19" s="136"/>
      <c r="JXI19" s="136"/>
      <c r="JXJ19" s="136"/>
      <c r="JXK19" s="136"/>
      <c r="JXL19" s="136"/>
      <c r="JXM19" s="136"/>
      <c r="JXN19" s="136"/>
      <c r="JXO19" s="136"/>
      <c r="JXP19" s="136"/>
      <c r="JXQ19" s="136"/>
      <c r="JXR19" s="136"/>
      <c r="JXS19" s="136"/>
      <c r="JXT19" s="136"/>
      <c r="JXU19" s="136"/>
      <c r="JXV19" s="136"/>
      <c r="JXW19" s="136"/>
      <c r="JXX19" s="136"/>
      <c r="JXY19" s="136"/>
      <c r="JXZ19" s="136"/>
      <c r="JYA19" s="136"/>
      <c r="JYB19" s="136"/>
      <c r="JYC19" s="136"/>
      <c r="JYD19" s="136"/>
      <c r="JYE19" s="136"/>
      <c r="JYF19" s="136"/>
      <c r="JYG19" s="136"/>
      <c r="JYH19" s="136"/>
      <c r="JYI19" s="136"/>
      <c r="JYJ19" s="136"/>
      <c r="JYK19" s="136"/>
      <c r="JYL19" s="136"/>
      <c r="JYM19" s="136"/>
      <c r="JYN19" s="136"/>
      <c r="JYO19" s="136"/>
      <c r="JYP19" s="136"/>
      <c r="JYQ19" s="136"/>
      <c r="JYR19" s="136"/>
      <c r="JYS19" s="136"/>
      <c r="JYT19" s="136"/>
      <c r="JYU19" s="136"/>
      <c r="JYV19" s="136"/>
      <c r="JYW19" s="136"/>
      <c r="JYX19" s="136"/>
      <c r="JYY19" s="136"/>
      <c r="JYZ19" s="136"/>
      <c r="JZA19" s="136"/>
      <c r="JZB19" s="136"/>
      <c r="JZC19" s="136"/>
      <c r="JZD19" s="136"/>
      <c r="JZE19" s="136"/>
      <c r="JZF19" s="136"/>
      <c r="JZG19" s="136"/>
      <c r="JZH19" s="136"/>
      <c r="JZI19" s="136"/>
      <c r="JZJ19" s="136"/>
      <c r="JZK19" s="136"/>
      <c r="JZL19" s="136"/>
      <c r="JZM19" s="136"/>
      <c r="JZN19" s="136"/>
      <c r="JZO19" s="136"/>
      <c r="JZP19" s="136"/>
      <c r="JZQ19" s="136"/>
      <c r="JZR19" s="136"/>
      <c r="JZS19" s="136"/>
      <c r="JZT19" s="136"/>
      <c r="JZU19" s="136"/>
      <c r="JZV19" s="136"/>
      <c r="JZW19" s="136"/>
      <c r="JZX19" s="136"/>
      <c r="JZY19" s="136"/>
      <c r="JZZ19" s="136"/>
      <c r="KAA19" s="136"/>
      <c r="KAB19" s="136"/>
      <c r="KAC19" s="136"/>
      <c r="KAD19" s="136"/>
      <c r="KAE19" s="136"/>
      <c r="KAF19" s="136"/>
      <c r="KAG19" s="136"/>
      <c r="KAH19" s="136"/>
      <c r="KAI19" s="136"/>
      <c r="KAJ19" s="136"/>
      <c r="KAK19" s="136"/>
      <c r="KAL19" s="136"/>
      <c r="KAM19" s="136"/>
      <c r="KAN19" s="136"/>
      <c r="KAO19" s="136"/>
      <c r="KAP19" s="136"/>
      <c r="KAQ19" s="136"/>
      <c r="KAR19" s="136"/>
      <c r="KAS19" s="136"/>
      <c r="KAT19" s="136"/>
      <c r="KAU19" s="136"/>
      <c r="KAV19" s="136"/>
      <c r="KAW19" s="136"/>
      <c r="KAX19" s="136"/>
      <c r="KAY19" s="136"/>
      <c r="KAZ19" s="136"/>
      <c r="KBA19" s="136"/>
      <c r="KBB19" s="136"/>
      <c r="KBC19" s="136"/>
      <c r="KBD19" s="136"/>
      <c r="KBE19" s="136"/>
      <c r="KBF19" s="136"/>
      <c r="KBG19" s="136"/>
      <c r="KBH19" s="136"/>
      <c r="KBI19" s="136"/>
      <c r="KBJ19" s="136"/>
      <c r="KBK19" s="136"/>
      <c r="KBL19" s="136"/>
      <c r="KBM19" s="136"/>
      <c r="KBN19" s="136"/>
      <c r="KBO19" s="136"/>
      <c r="KBP19" s="136"/>
      <c r="KBQ19" s="136"/>
      <c r="KBR19" s="136"/>
      <c r="KBS19" s="136"/>
      <c r="KBT19" s="136"/>
      <c r="KBU19" s="136"/>
      <c r="KBV19" s="136"/>
      <c r="KBW19" s="136"/>
      <c r="KBX19" s="136"/>
      <c r="KBY19" s="136"/>
      <c r="KBZ19" s="136"/>
      <c r="KCA19" s="136"/>
      <c r="KCB19" s="136"/>
      <c r="KCC19" s="136"/>
      <c r="KCD19" s="136"/>
      <c r="KCE19" s="136"/>
      <c r="KCF19" s="136"/>
      <c r="KCG19" s="136"/>
      <c r="KCH19" s="136"/>
      <c r="KCI19" s="136"/>
      <c r="KCJ19" s="136"/>
      <c r="KCK19" s="136"/>
      <c r="KCL19" s="136"/>
      <c r="KCM19" s="136"/>
      <c r="KCN19" s="136"/>
      <c r="KCO19" s="136"/>
      <c r="KCP19" s="136"/>
      <c r="KCQ19" s="136"/>
      <c r="KCR19" s="136"/>
      <c r="KCS19" s="136"/>
      <c r="KCT19" s="136"/>
      <c r="KCU19" s="136"/>
      <c r="KCV19" s="136"/>
      <c r="KCW19" s="136"/>
      <c r="KCX19" s="136"/>
      <c r="KCY19" s="136"/>
      <c r="KCZ19" s="136"/>
      <c r="KDA19" s="136"/>
      <c r="KDB19" s="136"/>
      <c r="KDC19" s="136"/>
      <c r="KDD19" s="136"/>
      <c r="KDE19" s="136"/>
      <c r="KDF19" s="136"/>
      <c r="KDG19" s="136"/>
      <c r="KDH19" s="136"/>
      <c r="KDI19" s="136"/>
      <c r="KDJ19" s="136"/>
      <c r="KDK19" s="136"/>
      <c r="KDL19" s="136"/>
      <c r="KDM19" s="136"/>
      <c r="KDN19" s="136"/>
      <c r="KDO19" s="136"/>
      <c r="KDP19" s="136"/>
      <c r="KDQ19" s="136"/>
      <c r="KDR19" s="136"/>
      <c r="KDS19" s="136"/>
      <c r="KDT19" s="136"/>
      <c r="KDU19" s="136"/>
      <c r="KDV19" s="136"/>
      <c r="KDW19" s="136"/>
      <c r="KDX19" s="136"/>
      <c r="KDY19" s="136"/>
      <c r="KDZ19" s="136"/>
      <c r="KEA19" s="136"/>
      <c r="KEB19" s="136"/>
      <c r="KEC19" s="136"/>
      <c r="KED19" s="136"/>
      <c r="KEE19" s="136"/>
      <c r="KEF19" s="136"/>
      <c r="KEG19" s="136"/>
      <c r="KEH19" s="136"/>
      <c r="KEI19" s="136"/>
      <c r="KEJ19" s="136"/>
      <c r="KEK19" s="136"/>
      <c r="KEL19" s="136"/>
      <c r="KEM19" s="136"/>
      <c r="KEN19" s="136"/>
      <c r="KEO19" s="136"/>
      <c r="KEP19" s="136"/>
      <c r="KEQ19" s="136"/>
      <c r="KER19" s="136"/>
      <c r="KES19" s="136"/>
      <c r="KET19" s="136"/>
      <c r="KEU19" s="136"/>
      <c r="KEV19" s="136"/>
      <c r="KEW19" s="136"/>
      <c r="KEX19" s="136"/>
      <c r="KEY19" s="136"/>
      <c r="KEZ19" s="136"/>
      <c r="KFA19" s="136"/>
      <c r="KFB19" s="136"/>
      <c r="KFC19" s="136"/>
      <c r="KFD19" s="136"/>
      <c r="KFE19" s="136"/>
      <c r="KFF19" s="136"/>
      <c r="KFG19" s="136"/>
      <c r="KFH19" s="136"/>
      <c r="KFI19" s="136"/>
      <c r="KFJ19" s="136"/>
      <c r="KFK19" s="136"/>
      <c r="KFL19" s="136"/>
      <c r="KFM19" s="136"/>
      <c r="KFN19" s="136"/>
      <c r="KFO19" s="136"/>
      <c r="KFP19" s="136"/>
      <c r="KFQ19" s="136"/>
      <c r="KFR19" s="136"/>
      <c r="KFS19" s="136"/>
      <c r="KFT19" s="136"/>
      <c r="KFU19" s="136"/>
      <c r="KFV19" s="136"/>
      <c r="KFW19" s="136"/>
      <c r="KFX19" s="136"/>
      <c r="KFY19" s="136"/>
      <c r="KFZ19" s="136"/>
      <c r="KGA19" s="136"/>
      <c r="KGB19" s="136"/>
      <c r="KGC19" s="136"/>
      <c r="KGD19" s="136"/>
      <c r="KGE19" s="136"/>
      <c r="KGF19" s="136"/>
      <c r="KGG19" s="136"/>
      <c r="KGH19" s="136"/>
      <c r="KGI19" s="136"/>
      <c r="KGJ19" s="136"/>
      <c r="KGK19" s="136"/>
      <c r="KGL19" s="136"/>
      <c r="KGM19" s="136"/>
      <c r="KGN19" s="136"/>
      <c r="KGO19" s="136"/>
      <c r="KGP19" s="136"/>
      <c r="KGQ19" s="136"/>
      <c r="KGR19" s="136"/>
      <c r="KGS19" s="136"/>
      <c r="KGT19" s="136"/>
      <c r="KGU19" s="136"/>
      <c r="KGV19" s="136"/>
      <c r="KGW19" s="136"/>
      <c r="KGX19" s="136"/>
      <c r="KGY19" s="136"/>
      <c r="KGZ19" s="136"/>
      <c r="KHA19" s="136"/>
      <c r="KHB19" s="136"/>
      <c r="KHC19" s="136"/>
      <c r="KHD19" s="136"/>
      <c r="KHE19" s="136"/>
      <c r="KHF19" s="136"/>
      <c r="KHG19" s="136"/>
      <c r="KHH19" s="136"/>
      <c r="KHI19" s="136"/>
      <c r="KHJ19" s="136"/>
      <c r="KHK19" s="136"/>
      <c r="KHL19" s="136"/>
      <c r="KHM19" s="136"/>
      <c r="KHN19" s="136"/>
      <c r="KHO19" s="136"/>
      <c r="KHP19" s="136"/>
      <c r="KHQ19" s="136"/>
      <c r="KHR19" s="136"/>
      <c r="KHS19" s="136"/>
      <c r="KHT19" s="136"/>
      <c r="KHU19" s="136"/>
      <c r="KHV19" s="136"/>
      <c r="KHW19" s="136"/>
      <c r="KHX19" s="136"/>
      <c r="KHY19" s="136"/>
      <c r="KHZ19" s="136"/>
      <c r="KIA19" s="136"/>
      <c r="KIB19" s="136"/>
      <c r="KIC19" s="136"/>
      <c r="KID19" s="136"/>
      <c r="KIE19" s="136"/>
      <c r="KIF19" s="136"/>
      <c r="KIG19" s="136"/>
      <c r="KIH19" s="136"/>
      <c r="KII19" s="136"/>
      <c r="KIJ19" s="136"/>
      <c r="KIK19" s="136"/>
      <c r="KIL19" s="136"/>
      <c r="KIM19" s="136"/>
      <c r="KIN19" s="136"/>
      <c r="KIO19" s="136"/>
      <c r="KIP19" s="136"/>
      <c r="KIQ19" s="136"/>
      <c r="KIR19" s="136"/>
      <c r="KIS19" s="136"/>
      <c r="KIT19" s="136"/>
      <c r="KIU19" s="136"/>
      <c r="KIV19" s="136"/>
      <c r="KIW19" s="136"/>
      <c r="KIX19" s="136"/>
      <c r="KIY19" s="136"/>
      <c r="KIZ19" s="136"/>
      <c r="KJA19" s="136"/>
      <c r="KJB19" s="136"/>
      <c r="KJC19" s="136"/>
      <c r="KJD19" s="136"/>
      <c r="KJE19" s="136"/>
      <c r="KJF19" s="136"/>
      <c r="KJG19" s="136"/>
      <c r="KJH19" s="136"/>
      <c r="KJI19" s="136"/>
      <c r="KJJ19" s="136"/>
      <c r="KJK19" s="136"/>
      <c r="KJL19" s="136"/>
      <c r="KJM19" s="136"/>
      <c r="KJN19" s="136"/>
      <c r="KJO19" s="136"/>
      <c r="KJP19" s="136"/>
      <c r="KJQ19" s="136"/>
      <c r="KJR19" s="136"/>
      <c r="KJS19" s="136"/>
      <c r="KJT19" s="136"/>
      <c r="KJU19" s="136"/>
      <c r="KJV19" s="136"/>
      <c r="KJW19" s="136"/>
      <c r="KJX19" s="136"/>
      <c r="KJY19" s="136"/>
      <c r="KJZ19" s="136"/>
      <c r="KKA19" s="136"/>
      <c r="KKB19" s="136"/>
      <c r="KKC19" s="136"/>
      <c r="KKD19" s="136"/>
      <c r="KKE19" s="136"/>
      <c r="KKF19" s="136"/>
      <c r="KKG19" s="136"/>
      <c r="KKH19" s="136"/>
      <c r="KKI19" s="136"/>
      <c r="KKJ19" s="136"/>
      <c r="KKK19" s="136"/>
      <c r="KKL19" s="136"/>
      <c r="KKM19" s="136"/>
      <c r="KKN19" s="136"/>
      <c r="KKO19" s="136"/>
      <c r="KKP19" s="136"/>
      <c r="KKQ19" s="136"/>
      <c r="KKR19" s="136"/>
      <c r="KKS19" s="136"/>
      <c r="KKT19" s="136"/>
      <c r="KKU19" s="136"/>
      <c r="KKV19" s="136"/>
      <c r="KKW19" s="136"/>
      <c r="KKX19" s="136"/>
      <c r="KKY19" s="136"/>
      <c r="KKZ19" s="136"/>
      <c r="KLA19" s="136"/>
      <c r="KLB19" s="136"/>
      <c r="KLC19" s="136"/>
      <c r="KLD19" s="136"/>
      <c r="KLE19" s="136"/>
      <c r="KLF19" s="136"/>
      <c r="KLG19" s="136"/>
      <c r="KLH19" s="136"/>
      <c r="KLI19" s="136"/>
      <c r="KLJ19" s="136"/>
      <c r="KLK19" s="136"/>
      <c r="KLL19" s="136"/>
      <c r="KLM19" s="136"/>
      <c r="KLN19" s="136"/>
      <c r="KLO19" s="136"/>
      <c r="KLP19" s="136"/>
      <c r="KLQ19" s="136"/>
      <c r="KLR19" s="136"/>
      <c r="KLS19" s="136"/>
      <c r="KLT19" s="136"/>
      <c r="KLU19" s="136"/>
      <c r="KLV19" s="136"/>
      <c r="KLW19" s="136"/>
      <c r="KLX19" s="136"/>
      <c r="KLY19" s="136"/>
      <c r="KLZ19" s="136"/>
      <c r="KMA19" s="136"/>
      <c r="KMB19" s="136"/>
      <c r="KMC19" s="136"/>
      <c r="KMD19" s="136"/>
      <c r="KME19" s="136"/>
      <c r="KMF19" s="136"/>
      <c r="KMG19" s="136"/>
      <c r="KMH19" s="136"/>
      <c r="KMI19" s="136"/>
      <c r="KMJ19" s="136"/>
      <c r="KMK19" s="136"/>
      <c r="KML19" s="136"/>
      <c r="KMM19" s="136"/>
      <c r="KMN19" s="136"/>
      <c r="KMO19" s="136"/>
      <c r="KMP19" s="136"/>
      <c r="KMQ19" s="136"/>
      <c r="KMR19" s="136"/>
      <c r="KMS19" s="136"/>
      <c r="KMT19" s="136"/>
      <c r="KMU19" s="136"/>
      <c r="KMV19" s="136"/>
      <c r="KMW19" s="136"/>
      <c r="KMX19" s="136"/>
      <c r="KMY19" s="136"/>
      <c r="KMZ19" s="136"/>
      <c r="KNA19" s="136"/>
      <c r="KNB19" s="136"/>
      <c r="KNC19" s="136"/>
      <c r="KND19" s="136"/>
      <c r="KNE19" s="136"/>
      <c r="KNF19" s="136"/>
      <c r="KNG19" s="136"/>
      <c r="KNH19" s="136"/>
      <c r="KNI19" s="136"/>
      <c r="KNJ19" s="136"/>
      <c r="KNK19" s="136"/>
      <c r="KNL19" s="136"/>
      <c r="KNM19" s="136"/>
      <c r="KNN19" s="136"/>
      <c r="KNO19" s="136"/>
      <c r="KNP19" s="136"/>
      <c r="KNQ19" s="136"/>
      <c r="KNR19" s="136"/>
      <c r="KNS19" s="136"/>
      <c r="KNT19" s="136"/>
      <c r="KNU19" s="136"/>
      <c r="KNV19" s="136"/>
      <c r="KNW19" s="136"/>
      <c r="KNX19" s="136"/>
      <c r="KNY19" s="136"/>
      <c r="KNZ19" s="136"/>
      <c r="KOA19" s="136"/>
      <c r="KOB19" s="136"/>
      <c r="KOC19" s="136"/>
      <c r="KOD19" s="136"/>
      <c r="KOE19" s="136"/>
      <c r="KOF19" s="136"/>
      <c r="KOG19" s="136"/>
      <c r="KOH19" s="136"/>
      <c r="KOI19" s="136"/>
      <c r="KOJ19" s="136"/>
      <c r="KOK19" s="136"/>
      <c r="KOL19" s="136"/>
      <c r="KOM19" s="136"/>
      <c r="KON19" s="136"/>
      <c r="KOO19" s="136"/>
      <c r="KOP19" s="136"/>
      <c r="KOQ19" s="136"/>
      <c r="KOR19" s="136"/>
      <c r="KOS19" s="136"/>
      <c r="KOT19" s="136"/>
      <c r="KOU19" s="136"/>
      <c r="KOV19" s="136"/>
      <c r="KOW19" s="136"/>
      <c r="KOX19" s="136"/>
      <c r="KOY19" s="136"/>
      <c r="KOZ19" s="136"/>
      <c r="KPA19" s="136"/>
      <c r="KPB19" s="136"/>
      <c r="KPC19" s="136"/>
      <c r="KPD19" s="136"/>
      <c r="KPE19" s="136"/>
      <c r="KPF19" s="136"/>
      <c r="KPG19" s="136"/>
      <c r="KPH19" s="136"/>
      <c r="KPI19" s="136"/>
      <c r="KPJ19" s="136"/>
      <c r="KPK19" s="136"/>
      <c r="KPL19" s="136"/>
      <c r="KPM19" s="136"/>
      <c r="KPN19" s="136"/>
      <c r="KPO19" s="136"/>
      <c r="KPP19" s="136"/>
      <c r="KPQ19" s="136"/>
      <c r="KPR19" s="136"/>
      <c r="KPS19" s="136"/>
      <c r="KPT19" s="136"/>
      <c r="KPU19" s="136"/>
      <c r="KPV19" s="136"/>
      <c r="KPW19" s="136"/>
      <c r="KPX19" s="136"/>
      <c r="KPY19" s="136"/>
      <c r="KPZ19" s="136"/>
      <c r="KQA19" s="136"/>
      <c r="KQB19" s="136"/>
      <c r="KQC19" s="136"/>
      <c r="KQD19" s="136"/>
      <c r="KQE19" s="136"/>
      <c r="KQF19" s="136"/>
      <c r="KQG19" s="136"/>
      <c r="KQH19" s="136"/>
      <c r="KQI19" s="136"/>
      <c r="KQJ19" s="136"/>
      <c r="KQK19" s="136"/>
      <c r="KQL19" s="136"/>
      <c r="KQM19" s="136"/>
      <c r="KQN19" s="136"/>
      <c r="KQO19" s="136"/>
      <c r="KQP19" s="136"/>
      <c r="KQQ19" s="136"/>
      <c r="KQR19" s="136"/>
      <c r="KQS19" s="136"/>
      <c r="KQT19" s="136"/>
      <c r="KQU19" s="136"/>
      <c r="KQV19" s="136"/>
      <c r="KQW19" s="136"/>
      <c r="KQX19" s="136"/>
      <c r="KQY19" s="136"/>
      <c r="KQZ19" s="136"/>
      <c r="KRA19" s="136"/>
      <c r="KRB19" s="136"/>
      <c r="KRC19" s="136"/>
      <c r="KRD19" s="136"/>
      <c r="KRE19" s="136"/>
      <c r="KRF19" s="136"/>
      <c r="KRG19" s="136"/>
      <c r="KRH19" s="136"/>
      <c r="KRI19" s="136"/>
      <c r="KRJ19" s="136"/>
      <c r="KRK19" s="136"/>
      <c r="KRL19" s="136"/>
      <c r="KRM19" s="136"/>
      <c r="KRN19" s="136"/>
      <c r="KRO19" s="136"/>
      <c r="KRP19" s="136"/>
      <c r="KRQ19" s="136"/>
      <c r="KRR19" s="136"/>
      <c r="KRS19" s="136"/>
      <c r="KRT19" s="136"/>
      <c r="KRU19" s="136"/>
      <c r="KRV19" s="136"/>
      <c r="KRW19" s="136"/>
      <c r="KRX19" s="136"/>
      <c r="KRY19" s="136"/>
      <c r="KRZ19" s="136"/>
      <c r="KSA19" s="136"/>
      <c r="KSB19" s="136"/>
      <c r="KSC19" s="136"/>
      <c r="KSD19" s="136"/>
      <c r="KSE19" s="136"/>
      <c r="KSF19" s="136"/>
      <c r="KSG19" s="136"/>
      <c r="KSH19" s="136"/>
      <c r="KSI19" s="136"/>
      <c r="KSJ19" s="136"/>
      <c r="KSK19" s="136"/>
      <c r="KSL19" s="136"/>
      <c r="KSM19" s="136"/>
      <c r="KSN19" s="136"/>
      <c r="KSO19" s="136"/>
      <c r="KSP19" s="136"/>
      <c r="KSQ19" s="136"/>
      <c r="KSR19" s="136"/>
      <c r="KSS19" s="136"/>
      <c r="KST19" s="136"/>
      <c r="KSU19" s="136"/>
      <c r="KSV19" s="136"/>
      <c r="KSW19" s="136"/>
      <c r="KSX19" s="136"/>
      <c r="KSY19" s="136"/>
      <c r="KSZ19" s="136"/>
      <c r="KTA19" s="136"/>
      <c r="KTB19" s="136"/>
      <c r="KTC19" s="136"/>
      <c r="KTD19" s="136"/>
      <c r="KTE19" s="136"/>
      <c r="KTF19" s="136"/>
      <c r="KTG19" s="136"/>
      <c r="KTH19" s="136"/>
      <c r="KTI19" s="136"/>
      <c r="KTJ19" s="136"/>
      <c r="KTK19" s="136"/>
      <c r="KTL19" s="136"/>
      <c r="KTM19" s="136"/>
      <c r="KTN19" s="136"/>
      <c r="KTO19" s="136"/>
      <c r="KTP19" s="136"/>
      <c r="KTQ19" s="136"/>
      <c r="KTR19" s="136"/>
      <c r="KTS19" s="136"/>
      <c r="KTT19" s="136"/>
      <c r="KTU19" s="136"/>
      <c r="KTV19" s="136"/>
      <c r="KTW19" s="136"/>
      <c r="KTX19" s="136"/>
      <c r="KTY19" s="136"/>
      <c r="KTZ19" s="136"/>
      <c r="KUA19" s="136"/>
      <c r="KUB19" s="136"/>
      <c r="KUC19" s="136"/>
      <c r="KUD19" s="136"/>
      <c r="KUE19" s="136"/>
      <c r="KUF19" s="136"/>
      <c r="KUG19" s="136"/>
      <c r="KUH19" s="136"/>
      <c r="KUI19" s="136"/>
      <c r="KUJ19" s="136"/>
      <c r="KUK19" s="136"/>
      <c r="KUL19" s="136"/>
      <c r="KUM19" s="136"/>
      <c r="KUN19" s="136"/>
      <c r="KUO19" s="136"/>
      <c r="KUP19" s="136"/>
      <c r="KUQ19" s="136"/>
      <c r="KUR19" s="136"/>
      <c r="KUS19" s="136"/>
      <c r="KUT19" s="136"/>
      <c r="KUU19" s="136"/>
      <c r="KUV19" s="136"/>
      <c r="KUW19" s="136"/>
      <c r="KUX19" s="136"/>
      <c r="KUY19" s="136"/>
      <c r="KUZ19" s="136"/>
      <c r="KVA19" s="136"/>
      <c r="KVB19" s="136"/>
      <c r="KVC19" s="136"/>
      <c r="KVD19" s="136"/>
      <c r="KVE19" s="136"/>
      <c r="KVF19" s="136"/>
      <c r="KVG19" s="136"/>
      <c r="KVH19" s="136"/>
      <c r="KVI19" s="136"/>
      <c r="KVJ19" s="136"/>
      <c r="KVK19" s="136"/>
      <c r="KVL19" s="136"/>
      <c r="KVM19" s="136"/>
      <c r="KVN19" s="136"/>
      <c r="KVO19" s="136"/>
      <c r="KVP19" s="136"/>
      <c r="KVQ19" s="136"/>
      <c r="KVR19" s="136"/>
      <c r="KVS19" s="136"/>
      <c r="KVT19" s="136"/>
      <c r="KVU19" s="136"/>
      <c r="KVV19" s="136"/>
      <c r="KVW19" s="136"/>
      <c r="KVX19" s="136"/>
      <c r="KVY19" s="136"/>
      <c r="KVZ19" s="136"/>
      <c r="KWA19" s="136"/>
      <c r="KWB19" s="136"/>
      <c r="KWC19" s="136"/>
      <c r="KWD19" s="136"/>
      <c r="KWE19" s="136"/>
      <c r="KWF19" s="136"/>
      <c r="KWG19" s="136"/>
      <c r="KWH19" s="136"/>
      <c r="KWI19" s="136"/>
      <c r="KWJ19" s="136"/>
      <c r="KWK19" s="136"/>
      <c r="KWL19" s="136"/>
      <c r="KWM19" s="136"/>
      <c r="KWN19" s="136"/>
      <c r="KWO19" s="136"/>
      <c r="KWP19" s="136"/>
      <c r="KWQ19" s="136"/>
      <c r="KWR19" s="136"/>
      <c r="KWS19" s="136"/>
      <c r="KWT19" s="136"/>
      <c r="KWU19" s="136"/>
      <c r="KWV19" s="136"/>
      <c r="KWW19" s="136"/>
      <c r="KWX19" s="136"/>
      <c r="KWY19" s="136"/>
      <c r="KWZ19" s="136"/>
      <c r="KXA19" s="136"/>
      <c r="KXB19" s="136"/>
      <c r="KXC19" s="136"/>
      <c r="KXD19" s="136"/>
      <c r="KXE19" s="136"/>
      <c r="KXF19" s="136"/>
      <c r="KXG19" s="136"/>
      <c r="KXH19" s="136"/>
      <c r="KXI19" s="136"/>
      <c r="KXJ19" s="136"/>
      <c r="KXK19" s="136"/>
      <c r="KXL19" s="136"/>
      <c r="KXM19" s="136"/>
      <c r="KXN19" s="136"/>
      <c r="KXO19" s="136"/>
      <c r="KXP19" s="136"/>
      <c r="KXQ19" s="136"/>
      <c r="KXR19" s="136"/>
      <c r="KXS19" s="136"/>
      <c r="KXT19" s="136"/>
      <c r="KXU19" s="136"/>
      <c r="KXV19" s="136"/>
      <c r="KXW19" s="136"/>
      <c r="KXX19" s="136"/>
      <c r="KXY19" s="136"/>
      <c r="KXZ19" s="136"/>
      <c r="KYA19" s="136"/>
      <c r="KYB19" s="136"/>
      <c r="KYC19" s="136"/>
      <c r="KYD19" s="136"/>
      <c r="KYE19" s="136"/>
      <c r="KYF19" s="136"/>
      <c r="KYG19" s="136"/>
      <c r="KYH19" s="136"/>
      <c r="KYI19" s="136"/>
      <c r="KYJ19" s="136"/>
      <c r="KYK19" s="136"/>
      <c r="KYL19" s="136"/>
      <c r="KYM19" s="136"/>
      <c r="KYN19" s="136"/>
      <c r="KYO19" s="136"/>
      <c r="KYP19" s="136"/>
      <c r="KYQ19" s="136"/>
      <c r="KYR19" s="136"/>
      <c r="KYS19" s="136"/>
      <c r="KYT19" s="136"/>
      <c r="KYU19" s="136"/>
      <c r="KYV19" s="136"/>
      <c r="KYW19" s="136"/>
      <c r="KYX19" s="136"/>
      <c r="KYY19" s="136"/>
      <c r="KYZ19" s="136"/>
      <c r="KZA19" s="136"/>
      <c r="KZB19" s="136"/>
      <c r="KZC19" s="136"/>
      <c r="KZD19" s="136"/>
      <c r="KZE19" s="136"/>
      <c r="KZF19" s="136"/>
      <c r="KZG19" s="136"/>
      <c r="KZH19" s="136"/>
      <c r="KZI19" s="136"/>
      <c r="KZJ19" s="136"/>
      <c r="KZK19" s="136"/>
      <c r="KZL19" s="136"/>
      <c r="KZM19" s="136"/>
      <c r="KZN19" s="136"/>
      <c r="KZO19" s="136"/>
      <c r="KZP19" s="136"/>
      <c r="KZQ19" s="136"/>
      <c r="KZR19" s="136"/>
      <c r="KZS19" s="136"/>
      <c r="KZT19" s="136"/>
      <c r="KZU19" s="136"/>
      <c r="KZV19" s="136"/>
      <c r="KZW19" s="136"/>
      <c r="KZX19" s="136"/>
      <c r="KZY19" s="136"/>
      <c r="KZZ19" s="136"/>
      <c r="LAA19" s="136"/>
      <c r="LAB19" s="136"/>
      <c r="LAC19" s="136"/>
      <c r="LAD19" s="136"/>
      <c r="LAE19" s="136"/>
      <c r="LAF19" s="136"/>
      <c r="LAG19" s="136"/>
      <c r="LAH19" s="136"/>
      <c r="LAI19" s="136"/>
      <c r="LAJ19" s="136"/>
      <c r="LAK19" s="136"/>
      <c r="LAL19" s="136"/>
      <c r="LAM19" s="136"/>
      <c r="LAN19" s="136"/>
      <c r="LAO19" s="136"/>
      <c r="LAP19" s="136"/>
      <c r="LAQ19" s="136"/>
      <c r="LAR19" s="136"/>
      <c r="LAS19" s="136"/>
      <c r="LAT19" s="136"/>
      <c r="LAU19" s="136"/>
      <c r="LAV19" s="136"/>
      <c r="LAW19" s="136"/>
      <c r="LAX19" s="136"/>
      <c r="LAY19" s="136"/>
      <c r="LAZ19" s="136"/>
      <c r="LBA19" s="136"/>
      <c r="LBB19" s="136"/>
      <c r="LBC19" s="136"/>
      <c r="LBD19" s="136"/>
      <c r="LBE19" s="136"/>
      <c r="LBF19" s="136"/>
      <c r="LBG19" s="136"/>
      <c r="LBH19" s="136"/>
      <c r="LBI19" s="136"/>
      <c r="LBJ19" s="136"/>
      <c r="LBK19" s="136"/>
      <c r="LBL19" s="136"/>
      <c r="LBM19" s="136"/>
      <c r="LBN19" s="136"/>
      <c r="LBO19" s="136"/>
      <c r="LBP19" s="136"/>
      <c r="LBQ19" s="136"/>
      <c r="LBR19" s="136"/>
      <c r="LBS19" s="136"/>
      <c r="LBT19" s="136"/>
      <c r="LBU19" s="136"/>
      <c r="LBV19" s="136"/>
      <c r="LBW19" s="136"/>
      <c r="LBX19" s="136"/>
      <c r="LBY19" s="136"/>
      <c r="LBZ19" s="136"/>
      <c r="LCA19" s="136"/>
      <c r="LCB19" s="136"/>
      <c r="LCC19" s="136"/>
      <c r="LCD19" s="136"/>
      <c r="LCE19" s="136"/>
      <c r="LCF19" s="136"/>
      <c r="LCG19" s="136"/>
      <c r="LCH19" s="136"/>
      <c r="LCI19" s="136"/>
      <c r="LCJ19" s="136"/>
      <c r="LCK19" s="136"/>
      <c r="LCL19" s="136"/>
      <c r="LCM19" s="136"/>
      <c r="LCN19" s="136"/>
      <c r="LCO19" s="136"/>
      <c r="LCP19" s="136"/>
      <c r="LCQ19" s="136"/>
      <c r="LCR19" s="136"/>
      <c r="LCS19" s="136"/>
      <c r="LCT19" s="136"/>
      <c r="LCU19" s="136"/>
      <c r="LCV19" s="136"/>
      <c r="LCW19" s="136"/>
      <c r="LCX19" s="136"/>
      <c r="LCY19" s="136"/>
      <c r="LCZ19" s="136"/>
      <c r="LDA19" s="136"/>
      <c r="LDB19" s="136"/>
      <c r="LDC19" s="136"/>
      <c r="LDD19" s="136"/>
      <c r="LDE19" s="136"/>
      <c r="LDF19" s="136"/>
      <c r="LDG19" s="136"/>
      <c r="LDH19" s="136"/>
      <c r="LDI19" s="136"/>
      <c r="LDJ19" s="136"/>
      <c r="LDK19" s="136"/>
      <c r="LDL19" s="136"/>
      <c r="LDM19" s="136"/>
      <c r="LDN19" s="136"/>
      <c r="LDO19" s="136"/>
      <c r="LDP19" s="136"/>
      <c r="LDQ19" s="136"/>
      <c r="LDR19" s="136"/>
      <c r="LDS19" s="136"/>
      <c r="LDT19" s="136"/>
      <c r="LDU19" s="136"/>
      <c r="LDV19" s="136"/>
      <c r="LDW19" s="136"/>
      <c r="LDX19" s="136"/>
      <c r="LDY19" s="136"/>
      <c r="LDZ19" s="136"/>
      <c r="LEA19" s="136"/>
      <c r="LEB19" s="136"/>
      <c r="LEC19" s="136"/>
      <c r="LED19" s="136"/>
      <c r="LEE19" s="136"/>
      <c r="LEF19" s="136"/>
      <c r="LEG19" s="136"/>
      <c r="LEH19" s="136"/>
      <c r="LEI19" s="136"/>
      <c r="LEJ19" s="136"/>
      <c r="LEK19" s="136"/>
      <c r="LEL19" s="136"/>
      <c r="LEM19" s="136"/>
      <c r="LEN19" s="136"/>
      <c r="LEO19" s="136"/>
      <c r="LEP19" s="136"/>
      <c r="LEQ19" s="136"/>
      <c r="LER19" s="136"/>
      <c r="LES19" s="136"/>
      <c r="LET19" s="136"/>
      <c r="LEU19" s="136"/>
      <c r="LEV19" s="136"/>
      <c r="LEW19" s="136"/>
      <c r="LEX19" s="136"/>
      <c r="LEY19" s="136"/>
      <c r="LEZ19" s="136"/>
      <c r="LFA19" s="136"/>
      <c r="LFB19" s="136"/>
      <c r="LFC19" s="136"/>
      <c r="LFD19" s="136"/>
      <c r="LFE19" s="136"/>
      <c r="LFF19" s="136"/>
      <c r="LFG19" s="136"/>
      <c r="LFH19" s="136"/>
      <c r="LFI19" s="136"/>
      <c r="LFJ19" s="136"/>
      <c r="LFK19" s="136"/>
      <c r="LFL19" s="136"/>
      <c r="LFM19" s="136"/>
      <c r="LFN19" s="136"/>
      <c r="LFO19" s="136"/>
      <c r="LFP19" s="136"/>
      <c r="LFQ19" s="136"/>
      <c r="LFR19" s="136"/>
      <c r="LFS19" s="136"/>
      <c r="LFT19" s="136"/>
      <c r="LFU19" s="136"/>
      <c r="LFV19" s="136"/>
      <c r="LFW19" s="136"/>
      <c r="LFX19" s="136"/>
      <c r="LFY19" s="136"/>
      <c r="LFZ19" s="136"/>
      <c r="LGA19" s="136"/>
      <c r="LGB19" s="136"/>
      <c r="LGC19" s="136"/>
      <c r="LGD19" s="136"/>
      <c r="LGE19" s="136"/>
      <c r="LGF19" s="136"/>
      <c r="LGG19" s="136"/>
      <c r="LGH19" s="136"/>
      <c r="LGI19" s="136"/>
      <c r="LGJ19" s="136"/>
      <c r="LGK19" s="136"/>
      <c r="LGL19" s="136"/>
      <c r="LGM19" s="136"/>
      <c r="LGN19" s="136"/>
      <c r="LGO19" s="136"/>
      <c r="LGP19" s="136"/>
      <c r="LGQ19" s="136"/>
      <c r="LGR19" s="136"/>
      <c r="LGS19" s="136"/>
      <c r="LGT19" s="136"/>
      <c r="LGU19" s="136"/>
      <c r="LGV19" s="136"/>
      <c r="LGW19" s="136"/>
      <c r="LGX19" s="136"/>
      <c r="LGY19" s="136"/>
      <c r="LGZ19" s="136"/>
      <c r="LHA19" s="136"/>
      <c r="LHB19" s="136"/>
      <c r="LHC19" s="136"/>
      <c r="LHD19" s="136"/>
      <c r="LHE19" s="136"/>
      <c r="LHF19" s="136"/>
      <c r="LHG19" s="136"/>
      <c r="LHH19" s="136"/>
      <c r="LHI19" s="136"/>
      <c r="LHJ19" s="136"/>
      <c r="LHK19" s="136"/>
      <c r="LHL19" s="136"/>
      <c r="LHM19" s="136"/>
      <c r="LHN19" s="136"/>
      <c r="LHO19" s="136"/>
      <c r="LHP19" s="136"/>
      <c r="LHQ19" s="136"/>
      <c r="LHR19" s="136"/>
      <c r="LHS19" s="136"/>
      <c r="LHT19" s="136"/>
      <c r="LHU19" s="136"/>
      <c r="LHV19" s="136"/>
      <c r="LHW19" s="136"/>
      <c r="LHX19" s="136"/>
      <c r="LHY19" s="136"/>
      <c r="LHZ19" s="136"/>
      <c r="LIA19" s="136"/>
      <c r="LIB19" s="136"/>
      <c r="LIC19" s="136"/>
      <c r="LID19" s="136"/>
      <c r="LIE19" s="136"/>
      <c r="LIF19" s="136"/>
      <c r="LIG19" s="136"/>
      <c r="LIH19" s="136"/>
      <c r="LII19" s="136"/>
      <c r="LIJ19" s="136"/>
      <c r="LIK19" s="136"/>
      <c r="LIL19" s="136"/>
      <c r="LIM19" s="136"/>
      <c r="LIN19" s="136"/>
      <c r="LIO19" s="136"/>
      <c r="LIP19" s="136"/>
      <c r="LIQ19" s="136"/>
      <c r="LIR19" s="136"/>
      <c r="LIS19" s="136"/>
      <c r="LIT19" s="136"/>
      <c r="LIU19" s="136"/>
      <c r="LIV19" s="136"/>
      <c r="LIW19" s="136"/>
      <c r="LIX19" s="136"/>
      <c r="LIY19" s="136"/>
      <c r="LIZ19" s="136"/>
      <c r="LJA19" s="136"/>
      <c r="LJB19" s="136"/>
      <c r="LJC19" s="136"/>
      <c r="LJD19" s="136"/>
      <c r="LJE19" s="136"/>
      <c r="LJF19" s="136"/>
      <c r="LJG19" s="136"/>
      <c r="LJH19" s="136"/>
      <c r="LJI19" s="136"/>
      <c r="LJJ19" s="136"/>
      <c r="LJK19" s="136"/>
      <c r="LJL19" s="136"/>
      <c r="LJM19" s="136"/>
      <c r="LJN19" s="136"/>
      <c r="LJO19" s="136"/>
      <c r="LJP19" s="136"/>
      <c r="LJQ19" s="136"/>
      <c r="LJR19" s="136"/>
      <c r="LJS19" s="136"/>
      <c r="LJT19" s="136"/>
      <c r="LJU19" s="136"/>
      <c r="LJV19" s="136"/>
      <c r="LJW19" s="136"/>
      <c r="LJX19" s="136"/>
      <c r="LJY19" s="136"/>
      <c r="LJZ19" s="136"/>
      <c r="LKA19" s="136"/>
      <c r="LKB19" s="136"/>
      <c r="LKC19" s="136"/>
      <c r="LKD19" s="136"/>
      <c r="LKE19" s="136"/>
      <c r="LKF19" s="136"/>
      <c r="LKG19" s="136"/>
      <c r="LKH19" s="136"/>
      <c r="LKI19" s="136"/>
      <c r="LKJ19" s="136"/>
      <c r="LKK19" s="136"/>
      <c r="LKL19" s="136"/>
      <c r="LKM19" s="136"/>
      <c r="LKN19" s="136"/>
      <c r="LKO19" s="136"/>
      <c r="LKP19" s="136"/>
      <c r="LKQ19" s="136"/>
      <c r="LKR19" s="136"/>
      <c r="LKS19" s="136"/>
      <c r="LKT19" s="136"/>
      <c r="LKU19" s="136"/>
      <c r="LKV19" s="136"/>
      <c r="LKW19" s="136"/>
      <c r="LKX19" s="136"/>
      <c r="LKY19" s="136"/>
      <c r="LKZ19" s="136"/>
      <c r="LLA19" s="136"/>
      <c r="LLB19" s="136"/>
      <c r="LLC19" s="136"/>
      <c r="LLD19" s="136"/>
      <c r="LLE19" s="136"/>
      <c r="LLF19" s="136"/>
      <c r="LLG19" s="136"/>
      <c r="LLH19" s="136"/>
      <c r="LLI19" s="136"/>
      <c r="LLJ19" s="136"/>
      <c r="LLK19" s="136"/>
      <c r="LLL19" s="136"/>
      <c r="LLM19" s="136"/>
      <c r="LLN19" s="136"/>
      <c r="LLO19" s="136"/>
      <c r="LLP19" s="136"/>
      <c r="LLQ19" s="136"/>
      <c r="LLR19" s="136"/>
      <c r="LLS19" s="136"/>
      <c r="LLT19" s="136"/>
      <c r="LLU19" s="136"/>
      <c r="LLV19" s="136"/>
      <c r="LLW19" s="136"/>
      <c r="LLX19" s="136"/>
      <c r="LLY19" s="136"/>
      <c r="LLZ19" s="136"/>
      <c r="LMA19" s="136"/>
      <c r="LMB19" s="136"/>
      <c r="LMC19" s="136"/>
      <c r="LMD19" s="136"/>
      <c r="LME19" s="136"/>
      <c r="LMF19" s="136"/>
      <c r="LMG19" s="136"/>
      <c r="LMH19" s="136"/>
      <c r="LMI19" s="136"/>
      <c r="LMJ19" s="136"/>
      <c r="LMK19" s="136"/>
      <c r="LML19" s="136"/>
      <c r="LMM19" s="136"/>
      <c r="LMN19" s="136"/>
      <c r="LMO19" s="136"/>
      <c r="LMP19" s="136"/>
      <c r="LMQ19" s="136"/>
      <c r="LMR19" s="136"/>
      <c r="LMS19" s="136"/>
      <c r="LMT19" s="136"/>
      <c r="LMU19" s="136"/>
      <c r="LMV19" s="136"/>
      <c r="LMW19" s="136"/>
      <c r="LMX19" s="136"/>
      <c r="LMY19" s="136"/>
      <c r="LMZ19" s="136"/>
      <c r="LNA19" s="136"/>
      <c r="LNB19" s="136"/>
      <c r="LNC19" s="136"/>
      <c r="LND19" s="136"/>
      <c r="LNE19" s="136"/>
      <c r="LNF19" s="136"/>
      <c r="LNG19" s="136"/>
      <c r="LNH19" s="136"/>
      <c r="LNI19" s="136"/>
      <c r="LNJ19" s="136"/>
      <c r="LNK19" s="136"/>
      <c r="LNL19" s="136"/>
      <c r="LNM19" s="136"/>
      <c r="LNN19" s="136"/>
      <c r="LNO19" s="136"/>
      <c r="LNP19" s="136"/>
      <c r="LNQ19" s="136"/>
      <c r="LNR19" s="136"/>
      <c r="LNS19" s="136"/>
      <c r="LNT19" s="136"/>
      <c r="LNU19" s="136"/>
      <c r="LNV19" s="136"/>
      <c r="LNW19" s="136"/>
      <c r="LNX19" s="136"/>
      <c r="LNY19" s="136"/>
      <c r="LNZ19" s="136"/>
      <c r="LOA19" s="136"/>
      <c r="LOB19" s="136"/>
      <c r="LOC19" s="136"/>
      <c r="LOD19" s="136"/>
      <c r="LOE19" s="136"/>
      <c r="LOF19" s="136"/>
      <c r="LOG19" s="136"/>
      <c r="LOH19" s="136"/>
      <c r="LOI19" s="136"/>
      <c r="LOJ19" s="136"/>
      <c r="LOK19" s="136"/>
      <c r="LOL19" s="136"/>
      <c r="LOM19" s="136"/>
      <c r="LON19" s="136"/>
      <c r="LOO19" s="136"/>
      <c r="LOP19" s="136"/>
      <c r="LOQ19" s="136"/>
      <c r="LOR19" s="136"/>
      <c r="LOS19" s="136"/>
      <c r="LOT19" s="136"/>
      <c r="LOU19" s="136"/>
      <c r="LOV19" s="136"/>
      <c r="LOW19" s="136"/>
      <c r="LOX19" s="136"/>
      <c r="LOY19" s="136"/>
      <c r="LOZ19" s="136"/>
      <c r="LPA19" s="136"/>
      <c r="LPB19" s="136"/>
      <c r="LPC19" s="136"/>
      <c r="LPD19" s="136"/>
      <c r="LPE19" s="136"/>
      <c r="LPF19" s="136"/>
      <c r="LPG19" s="136"/>
      <c r="LPH19" s="136"/>
      <c r="LPI19" s="136"/>
      <c r="LPJ19" s="136"/>
      <c r="LPK19" s="136"/>
      <c r="LPL19" s="136"/>
      <c r="LPM19" s="136"/>
      <c r="LPN19" s="136"/>
      <c r="LPO19" s="136"/>
      <c r="LPP19" s="136"/>
      <c r="LPQ19" s="136"/>
      <c r="LPR19" s="136"/>
      <c r="LPS19" s="136"/>
      <c r="LPT19" s="136"/>
      <c r="LPU19" s="136"/>
      <c r="LPV19" s="136"/>
      <c r="LPW19" s="136"/>
      <c r="LPX19" s="136"/>
      <c r="LPY19" s="136"/>
      <c r="LPZ19" s="136"/>
      <c r="LQA19" s="136"/>
      <c r="LQB19" s="136"/>
      <c r="LQC19" s="136"/>
      <c r="LQD19" s="136"/>
      <c r="LQE19" s="136"/>
      <c r="LQF19" s="136"/>
      <c r="LQG19" s="136"/>
      <c r="LQH19" s="136"/>
      <c r="LQI19" s="136"/>
      <c r="LQJ19" s="136"/>
      <c r="LQK19" s="136"/>
      <c r="LQL19" s="136"/>
      <c r="LQM19" s="136"/>
      <c r="LQN19" s="136"/>
      <c r="LQO19" s="136"/>
      <c r="LQP19" s="136"/>
      <c r="LQQ19" s="136"/>
      <c r="LQR19" s="136"/>
      <c r="LQS19" s="136"/>
      <c r="LQT19" s="136"/>
      <c r="LQU19" s="136"/>
      <c r="LQV19" s="136"/>
      <c r="LQW19" s="136"/>
      <c r="LQX19" s="136"/>
      <c r="LQY19" s="136"/>
      <c r="LQZ19" s="136"/>
      <c r="LRA19" s="136"/>
      <c r="LRB19" s="136"/>
      <c r="LRC19" s="136"/>
      <c r="LRD19" s="136"/>
      <c r="LRE19" s="136"/>
      <c r="LRF19" s="136"/>
      <c r="LRG19" s="136"/>
      <c r="LRH19" s="136"/>
      <c r="LRI19" s="136"/>
      <c r="LRJ19" s="136"/>
      <c r="LRK19" s="136"/>
      <c r="LRL19" s="136"/>
      <c r="LRM19" s="136"/>
      <c r="LRN19" s="136"/>
      <c r="LRO19" s="136"/>
      <c r="LRP19" s="136"/>
      <c r="LRQ19" s="136"/>
      <c r="LRR19" s="136"/>
      <c r="LRS19" s="136"/>
      <c r="LRT19" s="136"/>
      <c r="LRU19" s="136"/>
      <c r="LRV19" s="136"/>
      <c r="LRW19" s="136"/>
      <c r="LRX19" s="136"/>
      <c r="LRY19" s="136"/>
      <c r="LRZ19" s="136"/>
      <c r="LSA19" s="136"/>
      <c r="LSB19" s="136"/>
      <c r="LSC19" s="136"/>
      <c r="LSD19" s="136"/>
      <c r="LSE19" s="136"/>
      <c r="LSF19" s="136"/>
      <c r="LSG19" s="136"/>
      <c r="LSH19" s="136"/>
      <c r="LSI19" s="136"/>
      <c r="LSJ19" s="136"/>
      <c r="LSK19" s="136"/>
      <c r="LSL19" s="136"/>
      <c r="LSM19" s="136"/>
      <c r="LSN19" s="136"/>
      <c r="LSO19" s="136"/>
      <c r="LSP19" s="136"/>
      <c r="LSQ19" s="136"/>
      <c r="LSR19" s="136"/>
      <c r="LSS19" s="136"/>
      <c r="LST19" s="136"/>
      <c r="LSU19" s="136"/>
      <c r="LSV19" s="136"/>
      <c r="LSW19" s="136"/>
      <c r="LSX19" s="136"/>
      <c r="LSY19" s="136"/>
      <c r="LSZ19" s="136"/>
      <c r="LTA19" s="136"/>
      <c r="LTB19" s="136"/>
      <c r="LTC19" s="136"/>
      <c r="LTD19" s="136"/>
      <c r="LTE19" s="136"/>
      <c r="LTF19" s="136"/>
      <c r="LTG19" s="136"/>
      <c r="LTH19" s="136"/>
      <c r="LTI19" s="136"/>
      <c r="LTJ19" s="136"/>
      <c r="LTK19" s="136"/>
      <c r="LTL19" s="136"/>
      <c r="LTM19" s="136"/>
      <c r="LTN19" s="136"/>
      <c r="LTO19" s="136"/>
      <c r="LTP19" s="136"/>
      <c r="LTQ19" s="136"/>
      <c r="LTR19" s="136"/>
      <c r="LTS19" s="136"/>
      <c r="LTT19" s="136"/>
      <c r="LTU19" s="136"/>
      <c r="LTV19" s="136"/>
      <c r="LTW19" s="136"/>
      <c r="LTX19" s="136"/>
      <c r="LTY19" s="136"/>
      <c r="LTZ19" s="136"/>
      <c r="LUA19" s="136"/>
      <c r="LUB19" s="136"/>
      <c r="LUC19" s="136"/>
      <c r="LUD19" s="136"/>
      <c r="LUE19" s="136"/>
      <c r="LUF19" s="136"/>
      <c r="LUG19" s="136"/>
      <c r="LUH19" s="136"/>
      <c r="LUI19" s="136"/>
      <c r="LUJ19" s="136"/>
      <c r="LUK19" s="136"/>
      <c r="LUL19" s="136"/>
      <c r="LUM19" s="136"/>
      <c r="LUN19" s="136"/>
      <c r="LUO19" s="136"/>
      <c r="LUP19" s="136"/>
      <c r="LUQ19" s="136"/>
      <c r="LUR19" s="136"/>
      <c r="LUS19" s="136"/>
      <c r="LUT19" s="136"/>
      <c r="LUU19" s="136"/>
      <c r="LUV19" s="136"/>
      <c r="LUW19" s="136"/>
      <c r="LUX19" s="136"/>
      <c r="LUY19" s="136"/>
      <c r="LUZ19" s="136"/>
      <c r="LVA19" s="136"/>
      <c r="LVB19" s="136"/>
      <c r="LVC19" s="136"/>
      <c r="LVD19" s="136"/>
      <c r="LVE19" s="136"/>
      <c r="LVF19" s="136"/>
      <c r="LVG19" s="136"/>
      <c r="LVH19" s="136"/>
      <c r="LVI19" s="136"/>
      <c r="LVJ19" s="136"/>
      <c r="LVK19" s="136"/>
      <c r="LVL19" s="136"/>
      <c r="LVM19" s="136"/>
      <c r="LVN19" s="136"/>
      <c r="LVO19" s="136"/>
      <c r="LVP19" s="136"/>
      <c r="LVQ19" s="136"/>
      <c r="LVR19" s="136"/>
      <c r="LVS19" s="136"/>
      <c r="LVT19" s="136"/>
      <c r="LVU19" s="136"/>
      <c r="LVV19" s="136"/>
      <c r="LVW19" s="136"/>
      <c r="LVX19" s="136"/>
      <c r="LVY19" s="136"/>
      <c r="LVZ19" s="136"/>
      <c r="LWA19" s="136"/>
      <c r="LWB19" s="136"/>
      <c r="LWC19" s="136"/>
      <c r="LWD19" s="136"/>
      <c r="LWE19" s="136"/>
      <c r="LWF19" s="136"/>
      <c r="LWG19" s="136"/>
      <c r="LWH19" s="136"/>
      <c r="LWI19" s="136"/>
      <c r="LWJ19" s="136"/>
      <c r="LWK19" s="136"/>
      <c r="LWL19" s="136"/>
      <c r="LWM19" s="136"/>
      <c r="LWN19" s="136"/>
      <c r="LWO19" s="136"/>
      <c r="LWP19" s="136"/>
      <c r="LWQ19" s="136"/>
      <c r="LWR19" s="136"/>
      <c r="LWS19" s="136"/>
      <c r="LWT19" s="136"/>
      <c r="LWU19" s="136"/>
      <c r="LWV19" s="136"/>
      <c r="LWW19" s="136"/>
      <c r="LWX19" s="136"/>
      <c r="LWY19" s="136"/>
      <c r="LWZ19" s="136"/>
      <c r="LXA19" s="136"/>
      <c r="LXB19" s="136"/>
      <c r="LXC19" s="136"/>
      <c r="LXD19" s="136"/>
      <c r="LXE19" s="136"/>
      <c r="LXF19" s="136"/>
      <c r="LXG19" s="136"/>
      <c r="LXH19" s="136"/>
      <c r="LXI19" s="136"/>
      <c r="LXJ19" s="136"/>
      <c r="LXK19" s="136"/>
      <c r="LXL19" s="136"/>
      <c r="LXM19" s="136"/>
      <c r="LXN19" s="136"/>
      <c r="LXO19" s="136"/>
      <c r="LXP19" s="136"/>
      <c r="LXQ19" s="136"/>
      <c r="LXR19" s="136"/>
      <c r="LXS19" s="136"/>
      <c r="LXT19" s="136"/>
      <c r="LXU19" s="136"/>
      <c r="LXV19" s="136"/>
      <c r="LXW19" s="136"/>
      <c r="LXX19" s="136"/>
      <c r="LXY19" s="136"/>
      <c r="LXZ19" s="136"/>
      <c r="LYA19" s="136"/>
      <c r="LYB19" s="136"/>
      <c r="LYC19" s="136"/>
      <c r="LYD19" s="136"/>
      <c r="LYE19" s="136"/>
      <c r="LYF19" s="136"/>
      <c r="LYG19" s="136"/>
      <c r="LYH19" s="136"/>
      <c r="LYI19" s="136"/>
      <c r="LYJ19" s="136"/>
      <c r="LYK19" s="136"/>
      <c r="LYL19" s="136"/>
      <c r="LYM19" s="136"/>
      <c r="LYN19" s="136"/>
      <c r="LYO19" s="136"/>
      <c r="LYP19" s="136"/>
      <c r="LYQ19" s="136"/>
      <c r="LYR19" s="136"/>
      <c r="LYS19" s="136"/>
      <c r="LYT19" s="136"/>
      <c r="LYU19" s="136"/>
      <c r="LYV19" s="136"/>
      <c r="LYW19" s="136"/>
      <c r="LYX19" s="136"/>
      <c r="LYY19" s="136"/>
      <c r="LYZ19" s="136"/>
      <c r="LZA19" s="136"/>
      <c r="LZB19" s="136"/>
      <c r="LZC19" s="136"/>
      <c r="LZD19" s="136"/>
      <c r="LZE19" s="136"/>
      <c r="LZF19" s="136"/>
      <c r="LZG19" s="136"/>
      <c r="LZH19" s="136"/>
      <c r="LZI19" s="136"/>
      <c r="LZJ19" s="136"/>
      <c r="LZK19" s="136"/>
      <c r="LZL19" s="136"/>
      <c r="LZM19" s="136"/>
      <c r="LZN19" s="136"/>
      <c r="LZO19" s="136"/>
      <c r="LZP19" s="136"/>
      <c r="LZQ19" s="136"/>
      <c r="LZR19" s="136"/>
      <c r="LZS19" s="136"/>
      <c r="LZT19" s="136"/>
      <c r="LZU19" s="136"/>
      <c r="LZV19" s="136"/>
      <c r="LZW19" s="136"/>
      <c r="LZX19" s="136"/>
      <c r="LZY19" s="136"/>
      <c r="LZZ19" s="136"/>
      <c r="MAA19" s="136"/>
      <c r="MAB19" s="136"/>
      <c r="MAC19" s="136"/>
      <c r="MAD19" s="136"/>
      <c r="MAE19" s="136"/>
      <c r="MAF19" s="136"/>
      <c r="MAG19" s="136"/>
      <c r="MAH19" s="136"/>
      <c r="MAI19" s="136"/>
      <c r="MAJ19" s="136"/>
      <c r="MAK19" s="136"/>
      <c r="MAL19" s="136"/>
      <c r="MAM19" s="136"/>
      <c r="MAN19" s="136"/>
      <c r="MAO19" s="136"/>
      <c r="MAP19" s="136"/>
      <c r="MAQ19" s="136"/>
      <c r="MAR19" s="136"/>
      <c r="MAS19" s="136"/>
      <c r="MAT19" s="136"/>
      <c r="MAU19" s="136"/>
      <c r="MAV19" s="136"/>
      <c r="MAW19" s="136"/>
      <c r="MAX19" s="136"/>
      <c r="MAY19" s="136"/>
      <c r="MAZ19" s="136"/>
      <c r="MBA19" s="136"/>
      <c r="MBB19" s="136"/>
      <c r="MBC19" s="136"/>
      <c r="MBD19" s="136"/>
      <c r="MBE19" s="136"/>
      <c r="MBF19" s="136"/>
      <c r="MBG19" s="136"/>
      <c r="MBH19" s="136"/>
      <c r="MBI19" s="136"/>
      <c r="MBJ19" s="136"/>
      <c r="MBK19" s="136"/>
      <c r="MBL19" s="136"/>
      <c r="MBM19" s="136"/>
      <c r="MBN19" s="136"/>
      <c r="MBO19" s="136"/>
      <c r="MBP19" s="136"/>
      <c r="MBQ19" s="136"/>
      <c r="MBR19" s="136"/>
      <c r="MBS19" s="136"/>
      <c r="MBT19" s="136"/>
      <c r="MBU19" s="136"/>
      <c r="MBV19" s="136"/>
      <c r="MBW19" s="136"/>
      <c r="MBX19" s="136"/>
      <c r="MBY19" s="136"/>
      <c r="MBZ19" s="136"/>
      <c r="MCA19" s="136"/>
      <c r="MCB19" s="136"/>
      <c r="MCC19" s="136"/>
      <c r="MCD19" s="136"/>
      <c r="MCE19" s="136"/>
      <c r="MCF19" s="136"/>
      <c r="MCG19" s="136"/>
      <c r="MCH19" s="136"/>
      <c r="MCI19" s="136"/>
      <c r="MCJ19" s="136"/>
      <c r="MCK19" s="136"/>
      <c r="MCL19" s="136"/>
      <c r="MCM19" s="136"/>
      <c r="MCN19" s="136"/>
      <c r="MCO19" s="136"/>
      <c r="MCP19" s="136"/>
      <c r="MCQ19" s="136"/>
      <c r="MCR19" s="136"/>
      <c r="MCS19" s="136"/>
      <c r="MCT19" s="136"/>
      <c r="MCU19" s="136"/>
      <c r="MCV19" s="136"/>
      <c r="MCW19" s="136"/>
      <c r="MCX19" s="136"/>
      <c r="MCY19" s="136"/>
      <c r="MCZ19" s="136"/>
      <c r="MDA19" s="136"/>
      <c r="MDB19" s="136"/>
      <c r="MDC19" s="136"/>
      <c r="MDD19" s="136"/>
      <c r="MDE19" s="136"/>
      <c r="MDF19" s="136"/>
      <c r="MDG19" s="136"/>
      <c r="MDH19" s="136"/>
      <c r="MDI19" s="136"/>
      <c r="MDJ19" s="136"/>
      <c r="MDK19" s="136"/>
      <c r="MDL19" s="136"/>
      <c r="MDM19" s="136"/>
      <c r="MDN19" s="136"/>
      <c r="MDO19" s="136"/>
      <c r="MDP19" s="136"/>
      <c r="MDQ19" s="136"/>
      <c r="MDR19" s="136"/>
      <c r="MDS19" s="136"/>
      <c r="MDT19" s="136"/>
      <c r="MDU19" s="136"/>
      <c r="MDV19" s="136"/>
      <c r="MDW19" s="136"/>
      <c r="MDX19" s="136"/>
      <c r="MDY19" s="136"/>
      <c r="MDZ19" s="136"/>
      <c r="MEA19" s="136"/>
      <c r="MEB19" s="136"/>
      <c r="MEC19" s="136"/>
      <c r="MED19" s="136"/>
      <c r="MEE19" s="136"/>
      <c r="MEF19" s="136"/>
      <c r="MEG19" s="136"/>
      <c r="MEH19" s="136"/>
      <c r="MEI19" s="136"/>
      <c r="MEJ19" s="136"/>
      <c r="MEK19" s="136"/>
      <c r="MEL19" s="136"/>
      <c r="MEM19" s="136"/>
      <c r="MEN19" s="136"/>
      <c r="MEO19" s="136"/>
      <c r="MEP19" s="136"/>
      <c r="MEQ19" s="136"/>
      <c r="MER19" s="136"/>
      <c r="MES19" s="136"/>
      <c r="MET19" s="136"/>
      <c r="MEU19" s="136"/>
      <c r="MEV19" s="136"/>
      <c r="MEW19" s="136"/>
      <c r="MEX19" s="136"/>
      <c r="MEY19" s="136"/>
      <c r="MEZ19" s="136"/>
      <c r="MFA19" s="136"/>
      <c r="MFB19" s="136"/>
      <c r="MFC19" s="136"/>
      <c r="MFD19" s="136"/>
      <c r="MFE19" s="136"/>
      <c r="MFF19" s="136"/>
      <c r="MFG19" s="136"/>
      <c r="MFH19" s="136"/>
      <c r="MFI19" s="136"/>
      <c r="MFJ19" s="136"/>
      <c r="MFK19" s="136"/>
      <c r="MFL19" s="136"/>
      <c r="MFM19" s="136"/>
      <c r="MFN19" s="136"/>
      <c r="MFO19" s="136"/>
      <c r="MFP19" s="136"/>
      <c r="MFQ19" s="136"/>
      <c r="MFR19" s="136"/>
      <c r="MFS19" s="136"/>
      <c r="MFT19" s="136"/>
      <c r="MFU19" s="136"/>
      <c r="MFV19" s="136"/>
      <c r="MFW19" s="136"/>
      <c r="MFX19" s="136"/>
      <c r="MFY19" s="136"/>
      <c r="MFZ19" s="136"/>
      <c r="MGA19" s="136"/>
      <c r="MGB19" s="136"/>
      <c r="MGC19" s="136"/>
      <c r="MGD19" s="136"/>
      <c r="MGE19" s="136"/>
      <c r="MGF19" s="136"/>
      <c r="MGG19" s="136"/>
      <c r="MGH19" s="136"/>
      <c r="MGI19" s="136"/>
      <c r="MGJ19" s="136"/>
      <c r="MGK19" s="136"/>
      <c r="MGL19" s="136"/>
      <c r="MGM19" s="136"/>
      <c r="MGN19" s="136"/>
      <c r="MGO19" s="136"/>
      <c r="MGP19" s="136"/>
      <c r="MGQ19" s="136"/>
      <c r="MGR19" s="136"/>
      <c r="MGS19" s="136"/>
      <c r="MGT19" s="136"/>
      <c r="MGU19" s="136"/>
      <c r="MGV19" s="136"/>
      <c r="MGW19" s="136"/>
      <c r="MGX19" s="136"/>
      <c r="MGY19" s="136"/>
      <c r="MGZ19" s="136"/>
      <c r="MHA19" s="136"/>
      <c r="MHB19" s="136"/>
      <c r="MHC19" s="136"/>
      <c r="MHD19" s="136"/>
      <c r="MHE19" s="136"/>
      <c r="MHF19" s="136"/>
      <c r="MHG19" s="136"/>
      <c r="MHH19" s="136"/>
      <c r="MHI19" s="136"/>
      <c r="MHJ19" s="136"/>
      <c r="MHK19" s="136"/>
      <c r="MHL19" s="136"/>
      <c r="MHM19" s="136"/>
      <c r="MHN19" s="136"/>
      <c r="MHO19" s="136"/>
      <c r="MHP19" s="136"/>
      <c r="MHQ19" s="136"/>
      <c r="MHR19" s="136"/>
      <c r="MHS19" s="136"/>
      <c r="MHT19" s="136"/>
      <c r="MHU19" s="136"/>
      <c r="MHV19" s="136"/>
      <c r="MHW19" s="136"/>
      <c r="MHX19" s="136"/>
      <c r="MHY19" s="136"/>
      <c r="MHZ19" s="136"/>
      <c r="MIA19" s="136"/>
      <c r="MIB19" s="136"/>
      <c r="MIC19" s="136"/>
      <c r="MID19" s="136"/>
      <c r="MIE19" s="136"/>
      <c r="MIF19" s="136"/>
      <c r="MIG19" s="136"/>
      <c r="MIH19" s="136"/>
      <c r="MII19" s="136"/>
      <c r="MIJ19" s="136"/>
      <c r="MIK19" s="136"/>
      <c r="MIL19" s="136"/>
      <c r="MIM19" s="136"/>
      <c r="MIN19" s="136"/>
      <c r="MIO19" s="136"/>
      <c r="MIP19" s="136"/>
      <c r="MIQ19" s="136"/>
      <c r="MIR19" s="136"/>
      <c r="MIS19" s="136"/>
      <c r="MIT19" s="136"/>
      <c r="MIU19" s="136"/>
      <c r="MIV19" s="136"/>
      <c r="MIW19" s="136"/>
      <c r="MIX19" s="136"/>
      <c r="MIY19" s="136"/>
      <c r="MIZ19" s="136"/>
      <c r="MJA19" s="136"/>
      <c r="MJB19" s="136"/>
      <c r="MJC19" s="136"/>
      <c r="MJD19" s="136"/>
      <c r="MJE19" s="136"/>
      <c r="MJF19" s="136"/>
      <c r="MJG19" s="136"/>
      <c r="MJH19" s="136"/>
      <c r="MJI19" s="136"/>
      <c r="MJJ19" s="136"/>
      <c r="MJK19" s="136"/>
      <c r="MJL19" s="136"/>
      <c r="MJM19" s="136"/>
      <c r="MJN19" s="136"/>
      <c r="MJO19" s="136"/>
      <c r="MJP19" s="136"/>
      <c r="MJQ19" s="136"/>
      <c r="MJR19" s="136"/>
      <c r="MJS19" s="136"/>
      <c r="MJT19" s="136"/>
      <c r="MJU19" s="136"/>
      <c r="MJV19" s="136"/>
      <c r="MJW19" s="136"/>
      <c r="MJX19" s="136"/>
      <c r="MJY19" s="136"/>
      <c r="MJZ19" s="136"/>
      <c r="MKA19" s="136"/>
      <c r="MKB19" s="136"/>
      <c r="MKC19" s="136"/>
      <c r="MKD19" s="136"/>
      <c r="MKE19" s="136"/>
      <c r="MKF19" s="136"/>
      <c r="MKG19" s="136"/>
      <c r="MKH19" s="136"/>
      <c r="MKI19" s="136"/>
      <c r="MKJ19" s="136"/>
      <c r="MKK19" s="136"/>
      <c r="MKL19" s="136"/>
      <c r="MKM19" s="136"/>
      <c r="MKN19" s="136"/>
      <c r="MKO19" s="136"/>
      <c r="MKP19" s="136"/>
      <c r="MKQ19" s="136"/>
      <c r="MKR19" s="136"/>
      <c r="MKS19" s="136"/>
      <c r="MKT19" s="136"/>
      <c r="MKU19" s="136"/>
      <c r="MKV19" s="136"/>
      <c r="MKW19" s="136"/>
      <c r="MKX19" s="136"/>
      <c r="MKY19" s="136"/>
      <c r="MKZ19" s="136"/>
      <c r="MLA19" s="136"/>
      <c r="MLB19" s="136"/>
      <c r="MLC19" s="136"/>
      <c r="MLD19" s="136"/>
      <c r="MLE19" s="136"/>
      <c r="MLF19" s="136"/>
      <c r="MLG19" s="136"/>
      <c r="MLH19" s="136"/>
      <c r="MLI19" s="136"/>
      <c r="MLJ19" s="136"/>
      <c r="MLK19" s="136"/>
      <c r="MLL19" s="136"/>
      <c r="MLM19" s="136"/>
      <c r="MLN19" s="136"/>
      <c r="MLO19" s="136"/>
      <c r="MLP19" s="136"/>
      <c r="MLQ19" s="136"/>
      <c r="MLR19" s="136"/>
      <c r="MLS19" s="136"/>
      <c r="MLT19" s="136"/>
      <c r="MLU19" s="136"/>
      <c r="MLV19" s="136"/>
      <c r="MLW19" s="136"/>
      <c r="MLX19" s="136"/>
      <c r="MLY19" s="136"/>
      <c r="MLZ19" s="136"/>
      <c r="MMA19" s="136"/>
      <c r="MMB19" s="136"/>
      <c r="MMC19" s="136"/>
      <c r="MMD19" s="136"/>
      <c r="MME19" s="136"/>
      <c r="MMF19" s="136"/>
      <c r="MMG19" s="136"/>
      <c r="MMH19" s="136"/>
      <c r="MMI19" s="136"/>
      <c r="MMJ19" s="136"/>
      <c r="MMK19" s="136"/>
      <c r="MML19" s="136"/>
      <c r="MMM19" s="136"/>
      <c r="MMN19" s="136"/>
      <c r="MMO19" s="136"/>
      <c r="MMP19" s="136"/>
      <c r="MMQ19" s="136"/>
      <c r="MMR19" s="136"/>
      <c r="MMS19" s="136"/>
      <c r="MMT19" s="136"/>
      <c r="MMU19" s="136"/>
      <c r="MMV19" s="136"/>
      <c r="MMW19" s="136"/>
      <c r="MMX19" s="136"/>
      <c r="MMY19" s="136"/>
      <c r="MMZ19" s="136"/>
      <c r="MNA19" s="136"/>
      <c r="MNB19" s="136"/>
      <c r="MNC19" s="136"/>
      <c r="MND19" s="136"/>
      <c r="MNE19" s="136"/>
      <c r="MNF19" s="136"/>
      <c r="MNG19" s="136"/>
      <c r="MNH19" s="136"/>
      <c r="MNI19" s="136"/>
      <c r="MNJ19" s="136"/>
      <c r="MNK19" s="136"/>
      <c r="MNL19" s="136"/>
      <c r="MNM19" s="136"/>
      <c r="MNN19" s="136"/>
      <c r="MNO19" s="136"/>
      <c r="MNP19" s="136"/>
      <c r="MNQ19" s="136"/>
      <c r="MNR19" s="136"/>
      <c r="MNS19" s="136"/>
      <c r="MNT19" s="136"/>
      <c r="MNU19" s="136"/>
      <c r="MNV19" s="136"/>
      <c r="MNW19" s="136"/>
      <c r="MNX19" s="136"/>
      <c r="MNY19" s="136"/>
      <c r="MNZ19" s="136"/>
      <c r="MOA19" s="136"/>
      <c r="MOB19" s="136"/>
      <c r="MOC19" s="136"/>
      <c r="MOD19" s="136"/>
      <c r="MOE19" s="136"/>
      <c r="MOF19" s="136"/>
      <c r="MOG19" s="136"/>
      <c r="MOH19" s="136"/>
      <c r="MOI19" s="136"/>
      <c r="MOJ19" s="136"/>
      <c r="MOK19" s="136"/>
      <c r="MOL19" s="136"/>
      <c r="MOM19" s="136"/>
      <c r="MON19" s="136"/>
      <c r="MOO19" s="136"/>
      <c r="MOP19" s="136"/>
      <c r="MOQ19" s="136"/>
      <c r="MOR19" s="136"/>
      <c r="MOS19" s="136"/>
      <c r="MOT19" s="136"/>
      <c r="MOU19" s="136"/>
      <c r="MOV19" s="136"/>
      <c r="MOW19" s="136"/>
      <c r="MOX19" s="136"/>
      <c r="MOY19" s="136"/>
      <c r="MOZ19" s="136"/>
      <c r="MPA19" s="136"/>
      <c r="MPB19" s="136"/>
      <c r="MPC19" s="136"/>
      <c r="MPD19" s="136"/>
      <c r="MPE19" s="136"/>
      <c r="MPF19" s="136"/>
      <c r="MPG19" s="136"/>
      <c r="MPH19" s="136"/>
      <c r="MPI19" s="136"/>
      <c r="MPJ19" s="136"/>
      <c r="MPK19" s="136"/>
      <c r="MPL19" s="136"/>
      <c r="MPM19" s="136"/>
      <c r="MPN19" s="136"/>
      <c r="MPO19" s="136"/>
      <c r="MPP19" s="136"/>
      <c r="MPQ19" s="136"/>
      <c r="MPR19" s="136"/>
      <c r="MPS19" s="136"/>
      <c r="MPT19" s="136"/>
      <c r="MPU19" s="136"/>
      <c r="MPV19" s="136"/>
      <c r="MPW19" s="136"/>
      <c r="MPX19" s="136"/>
      <c r="MPY19" s="136"/>
      <c r="MPZ19" s="136"/>
      <c r="MQA19" s="136"/>
      <c r="MQB19" s="136"/>
      <c r="MQC19" s="136"/>
      <c r="MQD19" s="136"/>
      <c r="MQE19" s="136"/>
      <c r="MQF19" s="136"/>
      <c r="MQG19" s="136"/>
      <c r="MQH19" s="136"/>
      <c r="MQI19" s="136"/>
      <c r="MQJ19" s="136"/>
      <c r="MQK19" s="136"/>
      <c r="MQL19" s="136"/>
      <c r="MQM19" s="136"/>
      <c r="MQN19" s="136"/>
      <c r="MQO19" s="136"/>
      <c r="MQP19" s="136"/>
      <c r="MQQ19" s="136"/>
      <c r="MQR19" s="136"/>
      <c r="MQS19" s="136"/>
      <c r="MQT19" s="136"/>
      <c r="MQU19" s="136"/>
      <c r="MQV19" s="136"/>
      <c r="MQW19" s="136"/>
      <c r="MQX19" s="136"/>
      <c r="MQY19" s="136"/>
      <c r="MQZ19" s="136"/>
      <c r="MRA19" s="136"/>
      <c r="MRB19" s="136"/>
      <c r="MRC19" s="136"/>
      <c r="MRD19" s="136"/>
      <c r="MRE19" s="136"/>
      <c r="MRF19" s="136"/>
      <c r="MRG19" s="136"/>
      <c r="MRH19" s="136"/>
      <c r="MRI19" s="136"/>
      <c r="MRJ19" s="136"/>
      <c r="MRK19" s="136"/>
      <c r="MRL19" s="136"/>
      <c r="MRM19" s="136"/>
      <c r="MRN19" s="136"/>
      <c r="MRO19" s="136"/>
      <c r="MRP19" s="136"/>
      <c r="MRQ19" s="136"/>
      <c r="MRR19" s="136"/>
      <c r="MRS19" s="136"/>
      <c r="MRT19" s="136"/>
      <c r="MRU19" s="136"/>
      <c r="MRV19" s="136"/>
      <c r="MRW19" s="136"/>
      <c r="MRX19" s="136"/>
      <c r="MRY19" s="136"/>
      <c r="MRZ19" s="136"/>
      <c r="MSA19" s="136"/>
      <c r="MSB19" s="136"/>
      <c r="MSC19" s="136"/>
      <c r="MSD19" s="136"/>
      <c r="MSE19" s="136"/>
      <c r="MSF19" s="136"/>
      <c r="MSG19" s="136"/>
      <c r="MSH19" s="136"/>
      <c r="MSI19" s="136"/>
      <c r="MSJ19" s="136"/>
      <c r="MSK19" s="136"/>
      <c r="MSL19" s="136"/>
      <c r="MSM19" s="136"/>
      <c r="MSN19" s="136"/>
      <c r="MSO19" s="136"/>
      <c r="MSP19" s="136"/>
      <c r="MSQ19" s="136"/>
      <c r="MSR19" s="136"/>
      <c r="MSS19" s="136"/>
      <c r="MST19" s="136"/>
      <c r="MSU19" s="136"/>
      <c r="MSV19" s="136"/>
      <c r="MSW19" s="136"/>
      <c r="MSX19" s="136"/>
      <c r="MSY19" s="136"/>
      <c r="MSZ19" s="136"/>
      <c r="MTA19" s="136"/>
      <c r="MTB19" s="136"/>
      <c r="MTC19" s="136"/>
      <c r="MTD19" s="136"/>
      <c r="MTE19" s="136"/>
      <c r="MTF19" s="136"/>
      <c r="MTG19" s="136"/>
      <c r="MTH19" s="136"/>
      <c r="MTI19" s="136"/>
      <c r="MTJ19" s="136"/>
      <c r="MTK19" s="136"/>
      <c r="MTL19" s="136"/>
      <c r="MTM19" s="136"/>
      <c r="MTN19" s="136"/>
      <c r="MTO19" s="136"/>
      <c r="MTP19" s="136"/>
      <c r="MTQ19" s="136"/>
      <c r="MTR19" s="136"/>
      <c r="MTS19" s="136"/>
      <c r="MTT19" s="136"/>
      <c r="MTU19" s="136"/>
      <c r="MTV19" s="136"/>
      <c r="MTW19" s="136"/>
      <c r="MTX19" s="136"/>
      <c r="MTY19" s="136"/>
      <c r="MTZ19" s="136"/>
      <c r="MUA19" s="136"/>
      <c r="MUB19" s="136"/>
      <c r="MUC19" s="136"/>
      <c r="MUD19" s="136"/>
      <c r="MUE19" s="136"/>
      <c r="MUF19" s="136"/>
      <c r="MUG19" s="136"/>
      <c r="MUH19" s="136"/>
      <c r="MUI19" s="136"/>
      <c r="MUJ19" s="136"/>
      <c r="MUK19" s="136"/>
      <c r="MUL19" s="136"/>
      <c r="MUM19" s="136"/>
      <c r="MUN19" s="136"/>
      <c r="MUO19" s="136"/>
      <c r="MUP19" s="136"/>
      <c r="MUQ19" s="136"/>
      <c r="MUR19" s="136"/>
      <c r="MUS19" s="136"/>
      <c r="MUT19" s="136"/>
      <c r="MUU19" s="136"/>
      <c r="MUV19" s="136"/>
      <c r="MUW19" s="136"/>
      <c r="MUX19" s="136"/>
      <c r="MUY19" s="136"/>
      <c r="MUZ19" s="136"/>
      <c r="MVA19" s="136"/>
      <c r="MVB19" s="136"/>
      <c r="MVC19" s="136"/>
      <c r="MVD19" s="136"/>
      <c r="MVE19" s="136"/>
      <c r="MVF19" s="136"/>
      <c r="MVG19" s="136"/>
      <c r="MVH19" s="136"/>
      <c r="MVI19" s="136"/>
      <c r="MVJ19" s="136"/>
      <c r="MVK19" s="136"/>
      <c r="MVL19" s="136"/>
      <c r="MVM19" s="136"/>
      <c r="MVN19" s="136"/>
      <c r="MVO19" s="136"/>
      <c r="MVP19" s="136"/>
      <c r="MVQ19" s="136"/>
      <c r="MVR19" s="136"/>
      <c r="MVS19" s="136"/>
      <c r="MVT19" s="136"/>
      <c r="MVU19" s="136"/>
      <c r="MVV19" s="136"/>
      <c r="MVW19" s="136"/>
      <c r="MVX19" s="136"/>
      <c r="MVY19" s="136"/>
      <c r="MVZ19" s="136"/>
      <c r="MWA19" s="136"/>
      <c r="MWB19" s="136"/>
      <c r="MWC19" s="136"/>
      <c r="MWD19" s="136"/>
      <c r="MWE19" s="136"/>
      <c r="MWF19" s="136"/>
      <c r="MWG19" s="136"/>
      <c r="MWH19" s="136"/>
      <c r="MWI19" s="136"/>
      <c r="MWJ19" s="136"/>
      <c r="MWK19" s="136"/>
      <c r="MWL19" s="136"/>
      <c r="MWM19" s="136"/>
      <c r="MWN19" s="136"/>
      <c r="MWO19" s="136"/>
      <c r="MWP19" s="136"/>
      <c r="MWQ19" s="136"/>
      <c r="MWR19" s="136"/>
      <c r="MWS19" s="136"/>
      <c r="MWT19" s="136"/>
      <c r="MWU19" s="136"/>
      <c r="MWV19" s="136"/>
      <c r="MWW19" s="136"/>
      <c r="MWX19" s="136"/>
      <c r="MWY19" s="136"/>
      <c r="MWZ19" s="136"/>
      <c r="MXA19" s="136"/>
      <c r="MXB19" s="136"/>
      <c r="MXC19" s="136"/>
      <c r="MXD19" s="136"/>
      <c r="MXE19" s="136"/>
      <c r="MXF19" s="136"/>
      <c r="MXG19" s="136"/>
      <c r="MXH19" s="136"/>
      <c r="MXI19" s="136"/>
      <c r="MXJ19" s="136"/>
      <c r="MXK19" s="136"/>
      <c r="MXL19" s="136"/>
      <c r="MXM19" s="136"/>
      <c r="MXN19" s="136"/>
      <c r="MXO19" s="136"/>
      <c r="MXP19" s="136"/>
      <c r="MXQ19" s="136"/>
      <c r="MXR19" s="136"/>
      <c r="MXS19" s="136"/>
      <c r="MXT19" s="136"/>
      <c r="MXU19" s="136"/>
      <c r="MXV19" s="136"/>
      <c r="MXW19" s="136"/>
      <c r="MXX19" s="136"/>
      <c r="MXY19" s="136"/>
      <c r="MXZ19" s="136"/>
      <c r="MYA19" s="136"/>
      <c r="MYB19" s="136"/>
      <c r="MYC19" s="136"/>
      <c r="MYD19" s="136"/>
      <c r="MYE19" s="136"/>
      <c r="MYF19" s="136"/>
      <c r="MYG19" s="136"/>
      <c r="MYH19" s="136"/>
      <c r="MYI19" s="136"/>
      <c r="MYJ19" s="136"/>
      <c r="MYK19" s="136"/>
      <c r="MYL19" s="136"/>
      <c r="MYM19" s="136"/>
      <c r="MYN19" s="136"/>
      <c r="MYO19" s="136"/>
      <c r="MYP19" s="136"/>
      <c r="MYQ19" s="136"/>
      <c r="MYR19" s="136"/>
      <c r="MYS19" s="136"/>
      <c r="MYT19" s="136"/>
      <c r="MYU19" s="136"/>
      <c r="MYV19" s="136"/>
      <c r="MYW19" s="136"/>
      <c r="MYX19" s="136"/>
      <c r="MYY19" s="136"/>
      <c r="MYZ19" s="136"/>
      <c r="MZA19" s="136"/>
      <c r="MZB19" s="136"/>
      <c r="MZC19" s="136"/>
      <c r="MZD19" s="136"/>
      <c r="MZE19" s="136"/>
      <c r="MZF19" s="136"/>
      <c r="MZG19" s="136"/>
      <c r="MZH19" s="136"/>
      <c r="MZI19" s="136"/>
      <c r="MZJ19" s="136"/>
      <c r="MZK19" s="136"/>
      <c r="MZL19" s="136"/>
      <c r="MZM19" s="136"/>
      <c r="MZN19" s="136"/>
      <c r="MZO19" s="136"/>
      <c r="MZP19" s="136"/>
      <c r="MZQ19" s="136"/>
      <c r="MZR19" s="136"/>
      <c r="MZS19" s="136"/>
      <c r="MZT19" s="136"/>
      <c r="MZU19" s="136"/>
      <c r="MZV19" s="136"/>
      <c r="MZW19" s="136"/>
      <c r="MZX19" s="136"/>
      <c r="MZY19" s="136"/>
      <c r="MZZ19" s="136"/>
      <c r="NAA19" s="136"/>
      <c r="NAB19" s="136"/>
      <c r="NAC19" s="136"/>
      <c r="NAD19" s="136"/>
      <c r="NAE19" s="136"/>
      <c r="NAF19" s="136"/>
      <c r="NAG19" s="136"/>
      <c r="NAH19" s="136"/>
      <c r="NAI19" s="136"/>
      <c r="NAJ19" s="136"/>
      <c r="NAK19" s="136"/>
      <c r="NAL19" s="136"/>
      <c r="NAM19" s="136"/>
      <c r="NAN19" s="136"/>
      <c r="NAO19" s="136"/>
      <c r="NAP19" s="136"/>
      <c r="NAQ19" s="136"/>
      <c r="NAR19" s="136"/>
      <c r="NAS19" s="136"/>
      <c r="NAT19" s="136"/>
      <c r="NAU19" s="136"/>
      <c r="NAV19" s="136"/>
      <c r="NAW19" s="136"/>
      <c r="NAX19" s="136"/>
      <c r="NAY19" s="136"/>
      <c r="NAZ19" s="136"/>
      <c r="NBA19" s="136"/>
      <c r="NBB19" s="136"/>
      <c r="NBC19" s="136"/>
      <c r="NBD19" s="136"/>
      <c r="NBE19" s="136"/>
      <c r="NBF19" s="136"/>
      <c r="NBG19" s="136"/>
      <c r="NBH19" s="136"/>
      <c r="NBI19" s="136"/>
      <c r="NBJ19" s="136"/>
      <c r="NBK19" s="136"/>
      <c r="NBL19" s="136"/>
      <c r="NBM19" s="136"/>
      <c r="NBN19" s="136"/>
      <c r="NBO19" s="136"/>
      <c r="NBP19" s="136"/>
      <c r="NBQ19" s="136"/>
      <c r="NBR19" s="136"/>
      <c r="NBS19" s="136"/>
      <c r="NBT19" s="136"/>
      <c r="NBU19" s="136"/>
      <c r="NBV19" s="136"/>
      <c r="NBW19" s="136"/>
      <c r="NBX19" s="136"/>
      <c r="NBY19" s="136"/>
      <c r="NBZ19" s="136"/>
      <c r="NCA19" s="136"/>
      <c r="NCB19" s="136"/>
      <c r="NCC19" s="136"/>
      <c r="NCD19" s="136"/>
      <c r="NCE19" s="136"/>
      <c r="NCF19" s="136"/>
      <c r="NCG19" s="136"/>
      <c r="NCH19" s="136"/>
      <c r="NCI19" s="136"/>
      <c r="NCJ19" s="136"/>
      <c r="NCK19" s="136"/>
      <c r="NCL19" s="136"/>
      <c r="NCM19" s="136"/>
      <c r="NCN19" s="136"/>
      <c r="NCO19" s="136"/>
      <c r="NCP19" s="136"/>
      <c r="NCQ19" s="136"/>
      <c r="NCR19" s="136"/>
      <c r="NCS19" s="136"/>
      <c r="NCT19" s="136"/>
      <c r="NCU19" s="136"/>
      <c r="NCV19" s="136"/>
      <c r="NCW19" s="136"/>
      <c r="NCX19" s="136"/>
      <c r="NCY19" s="136"/>
      <c r="NCZ19" s="136"/>
      <c r="NDA19" s="136"/>
      <c r="NDB19" s="136"/>
      <c r="NDC19" s="136"/>
      <c r="NDD19" s="136"/>
      <c r="NDE19" s="136"/>
      <c r="NDF19" s="136"/>
      <c r="NDG19" s="136"/>
      <c r="NDH19" s="136"/>
      <c r="NDI19" s="136"/>
      <c r="NDJ19" s="136"/>
      <c r="NDK19" s="136"/>
      <c r="NDL19" s="136"/>
      <c r="NDM19" s="136"/>
      <c r="NDN19" s="136"/>
      <c r="NDO19" s="136"/>
      <c r="NDP19" s="136"/>
      <c r="NDQ19" s="136"/>
      <c r="NDR19" s="136"/>
      <c r="NDS19" s="136"/>
      <c r="NDT19" s="136"/>
      <c r="NDU19" s="136"/>
      <c r="NDV19" s="136"/>
      <c r="NDW19" s="136"/>
      <c r="NDX19" s="136"/>
      <c r="NDY19" s="136"/>
      <c r="NDZ19" s="136"/>
      <c r="NEA19" s="136"/>
      <c r="NEB19" s="136"/>
      <c r="NEC19" s="136"/>
      <c r="NED19" s="136"/>
      <c r="NEE19" s="136"/>
      <c r="NEF19" s="136"/>
      <c r="NEG19" s="136"/>
      <c r="NEH19" s="136"/>
      <c r="NEI19" s="136"/>
      <c r="NEJ19" s="136"/>
      <c r="NEK19" s="136"/>
      <c r="NEL19" s="136"/>
      <c r="NEM19" s="136"/>
      <c r="NEN19" s="136"/>
      <c r="NEO19" s="136"/>
      <c r="NEP19" s="136"/>
      <c r="NEQ19" s="136"/>
      <c r="NER19" s="136"/>
      <c r="NES19" s="136"/>
      <c r="NET19" s="136"/>
      <c r="NEU19" s="136"/>
      <c r="NEV19" s="136"/>
      <c r="NEW19" s="136"/>
      <c r="NEX19" s="136"/>
      <c r="NEY19" s="136"/>
      <c r="NEZ19" s="136"/>
      <c r="NFA19" s="136"/>
      <c r="NFB19" s="136"/>
      <c r="NFC19" s="136"/>
      <c r="NFD19" s="136"/>
      <c r="NFE19" s="136"/>
      <c r="NFF19" s="136"/>
      <c r="NFG19" s="136"/>
      <c r="NFH19" s="136"/>
      <c r="NFI19" s="136"/>
      <c r="NFJ19" s="136"/>
      <c r="NFK19" s="136"/>
      <c r="NFL19" s="136"/>
      <c r="NFM19" s="136"/>
      <c r="NFN19" s="136"/>
      <c r="NFO19" s="136"/>
      <c r="NFP19" s="136"/>
      <c r="NFQ19" s="136"/>
      <c r="NFR19" s="136"/>
      <c r="NFS19" s="136"/>
      <c r="NFT19" s="136"/>
      <c r="NFU19" s="136"/>
      <c r="NFV19" s="136"/>
      <c r="NFW19" s="136"/>
      <c r="NFX19" s="136"/>
      <c r="NFY19" s="136"/>
      <c r="NFZ19" s="136"/>
      <c r="NGA19" s="136"/>
      <c r="NGB19" s="136"/>
      <c r="NGC19" s="136"/>
      <c r="NGD19" s="136"/>
      <c r="NGE19" s="136"/>
      <c r="NGF19" s="136"/>
      <c r="NGG19" s="136"/>
      <c r="NGH19" s="136"/>
      <c r="NGI19" s="136"/>
      <c r="NGJ19" s="136"/>
      <c r="NGK19" s="136"/>
      <c r="NGL19" s="136"/>
      <c r="NGM19" s="136"/>
      <c r="NGN19" s="136"/>
      <c r="NGO19" s="136"/>
      <c r="NGP19" s="136"/>
      <c r="NGQ19" s="136"/>
      <c r="NGR19" s="136"/>
      <c r="NGS19" s="136"/>
      <c r="NGT19" s="136"/>
      <c r="NGU19" s="136"/>
      <c r="NGV19" s="136"/>
      <c r="NGW19" s="136"/>
      <c r="NGX19" s="136"/>
      <c r="NGY19" s="136"/>
      <c r="NGZ19" s="136"/>
      <c r="NHA19" s="136"/>
      <c r="NHB19" s="136"/>
      <c r="NHC19" s="136"/>
      <c r="NHD19" s="136"/>
      <c r="NHE19" s="136"/>
      <c r="NHF19" s="136"/>
      <c r="NHG19" s="136"/>
      <c r="NHH19" s="136"/>
      <c r="NHI19" s="136"/>
      <c r="NHJ19" s="136"/>
      <c r="NHK19" s="136"/>
      <c r="NHL19" s="136"/>
      <c r="NHM19" s="136"/>
      <c r="NHN19" s="136"/>
      <c r="NHO19" s="136"/>
      <c r="NHP19" s="136"/>
      <c r="NHQ19" s="136"/>
      <c r="NHR19" s="136"/>
      <c r="NHS19" s="136"/>
      <c r="NHT19" s="136"/>
      <c r="NHU19" s="136"/>
      <c r="NHV19" s="136"/>
      <c r="NHW19" s="136"/>
      <c r="NHX19" s="136"/>
      <c r="NHY19" s="136"/>
      <c r="NHZ19" s="136"/>
      <c r="NIA19" s="136"/>
      <c r="NIB19" s="136"/>
      <c r="NIC19" s="136"/>
      <c r="NID19" s="136"/>
      <c r="NIE19" s="136"/>
      <c r="NIF19" s="136"/>
      <c r="NIG19" s="136"/>
      <c r="NIH19" s="136"/>
      <c r="NII19" s="136"/>
      <c r="NIJ19" s="136"/>
      <c r="NIK19" s="136"/>
      <c r="NIL19" s="136"/>
      <c r="NIM19" s="136"/>
      <c r="NIN19" s="136"/>
      <c r="NIO19" s="136"/>
      <c r="NIP19" s="136"/>
      <c r="NIQ19" s="136"/>
      <c r="NIR19" s="136"/>
      <c r="NIS19" s="136"/>
      <c r="NIT19" s="136"/>
      <c r="NIU19" s="136"/>
      <c r="NIV19" s="136"/>
      <c r="NIW19" s="136"/>
      <c r="NIX19" s="136"/>
      <c r="NIY19" s="136"/>
      <c r="NIZ19" s="136"/>
      <c r="NJA19" s="136"/>
      <c r="NJB19" s="136"/>
      <c r="NJC19" s="136"/>
      <c r="NJD19" s="136"/>
      <c r="NJE19" s="136"/>
      <c r="NJF19" s="136"/>
      <c r="NJG19" s="136"/>
      <c r="NJH19" s="136"/>
      <c r="NJI19" s="136"/>
      <c r="NJJ19" s="136"/>
      <c r="NJK19" s="136"/>
      <c r="NJL19" s="136"/>
      <c r="NJM19" s="136"/>
      <c r="NJN19" s="136"/>
      <c r="NJO19" s="136"/>
      <c r="NJP19" s="136"/>
      <c r="NJQ19" s="136"/>
      <c r="NJR19" s="136"/>
      <c r="NJS19" s="136"/>
      <c r="NJT19" s="136"/>
      <c r="NJU19" s="136"/>
      <c r="NJV19" s="136"/>
      <c r="NJW19" s="136"/>
      <c r="NJX19" s="136"/>
      <c r="NJY19" s="136"/>
      <c r="NJZ19" s="136"/>
      <c r="NKA19" s="136"/>
      <c r="NKB19" s="136"/>
      <c r="NKC19" s="136"/>
      <c r="NKD19" s="136"/>
      <c r="NKE19" s="136"/>
      <c r="NKF19" s="136"/>
      <c r="NKG19" s="136"/>
      <c r="NKH19" s="136"/>
      <c r="NKI19" s="136"/>
      <c r="NKJ19" s="136"/>
      <c r="NKK19" s="136"/>
      <c r="NKL19" s="136"/>
      <c r="NKM19" s="136"/>
      <c r="NKN19" s="136"/>
      <c r="NKO19" s="136"/>
      <c r="NKP19" s="136"/>
      <c r="NKQ19" s="136"/>
      <c r="NKR19" s="136"/>
      <c r="NKS19" s="136"/>
      <c r="NKT19" s="136"/>
      <c r="NKU19" s="136"/>
      <c r="NKV19" s="136"/>
      <c r="NKW19" s="136"/>
      <c r="NKX19" s="136"/>
      <c r="NKY19" s="136"/>
      <c r="NKZ19" s="136"/>
      <c r="NLA19" s="136"/>
      <c r="NLB19" s="136"/>
      <c r="NLC19" s="136"/>
      <c r="NLD19" s="136"/>
      <c r="NLE19" s="136"/>
      <c r="NLF19" s="136"/>
      <c r="NLG19" s="136"/>
      <c r="NLH19" s="136"/>
      <c r="NLI19" s="136"/>
      <c r="NLJ19" s="136"/>
      <c r="NLK19" s="136"/>
      <c r="NLL19" s="136"/>
      <c r="NLM19" s="136"/>
      <c r="NLN19" s="136"/>
      <c r="NLO19" s="136"/>
      <c r="NLP19" s="136"/>
      <c r="NLQ19" s="136"/>
      <c r="NLR19" s="136"/>
      <c r="NLS19" s="136"/>
      <c r="NLT19" s="136"/>
      <c r="NLU19" s="136"/>
      <c r="NLV19" s="136"/>
      <c r="NLW19" s="136"/>
      <c r="NLX19" s="136"/>
      <c r="NLY19" s="136"/>
      <c r="NLZ19" s="136"/>
      <c r="NMA19" s="136"/>
      <c r="NMB19" s="136"/>
      <c r="NMC19" s="136"/>
      <c r="NMD19" s="136"/>
      <c r="NME19" s="136"/>
      <c r="NMF19" s="136"/>
      <c r="NMG19" s="136"/>
      <c r="NMH19" s="136"/>
      <c r="NMI19" s="136"/>
      <c r="NMJ19" s="136"/>
      <c r="NMK19" s="136"/>
      <c r="NML19" s="136"/>
      <c r="NMM19" s="136"/>
      <c r="NMN19" s="136"/>
      <c r="NMO19" s="136"/>
      <c r="NMP19" s="136"/>
      <c r="NMQ19" s="136"/>
      <c r="NMR19" s="136"/>
      <c r="NMS19" s="136"/>
      <c r="NMT19" s="136"/>
      <c r="NMU19" s="136"/>
      <c r="NMV19" s="136"/>
      <c r="NMW19" s="136"/>
      <c r="NMX19" s="136"/>
      <c r="NMY19" s="136"/>
      <c r="NMZ19" s="136"/>
      <c r="NNA19" s="136"/>
      <c r="NNB19" s="136"/>
      <c r="NNC19" s="136"/>
      <c r="NND19" s="136"/>
      <c r="NNE19" s="136"/>
      <c r="NNF19" s="136"/>
      <c r="NNG19" s="136"/>
      <c r="NNH19" s="136"/>
      <c r="NNI19" s="136"/>
      <c r="NNJ19" s="136"/>
      <c r="NNK19" s="136"/>
      <c r="NNL19" s="136"/>
      <c r="NNM19" s="136"/>
      <c r="NNN19" s="136"/>
      <c r="NNO19" s="136"/>
      <c r="NNP19" s="136"/>
      <c r="NNQ19" s="136"/>
      <c r="NNR19" s="136"/>
      <c r="NNS19" s="136"/>
      <c r="NNT19" s="136"/>
      <c r="NNU19" s="136"/>
      <c r="NNV19" s="136"/>
      <c r="NNW19" s="136"/>
      <c r="NNX19" s="136"/>
      <c r="NNY19" s="136"/>
      <c r="NNZ19" s="136"/>
      <c r="NOA19" s="136"/>
      <c r="NOB19" s="136"/>
      <c r="NOC19" s="136"/>
      <c r="NOD19" s="136"/>
      <c r="NOE19" s="136"/>
      <c r="NOF19" s="136"/>
      <c r="NOG19" s="136"/>
      <c r="NOH19" s="136"/>
      <c r="NOI19" s="136"/>
      <c r="NOJ19" s="136"/>
      <c r="NOK19" s="136"/>
      <c r="NOL19" s="136"/>
      <c r="NOM19" s="136"/>
      <c r="NON19" s="136"/>
      <c r="NOO19" s="136"/>
      <c r="NOP19" s="136"/>
      <c r="NOQ19" s="136"/>
      <c r="NOR19" s="136"/>
      <c r="NOS19" s="136"/>
      <c r="NOT19" s="136"/>
      <c r="NOU19" s="136"/>
      <c r="NOV19" s="136"/>
      <c r="NOW19" s="136"/>
      <c r="NOX19" s="136"/>
      <c r="NOY19" s="136"/>
      <c r="NOZ19" s="136"/>
      <c r="NPA19" s="136"/>
      <c r="NPB19" s="136"/>
      <c r="NPC19" s="136"/>
      <c r="NPD19" s="136"/>
      <c r="NPE19" s="136"/>
      <c r="NPF19" s="136"/>
      <c r="NPG19" s="136"/>
      <c r="NPH19" s="136"/>
      <c r="NPI19" s="136"/>
      <c r="NPJ19" s="136"/>
      <c r="NPK19" s="136"/>
      <c r="NPL19" s="136"/>
      <c r="NPM19" s="136"/>
      <c r="NPN19" s="136"/>
      <c r="NPO19" s="136"/>
      <c r="NPP19" s="136"/>
      <c r="NPQ19" s="136"/>
      <c r="NPR19" s="136"/>
      <c r="NPS19" s="136"/>
      <c r="NPT19" s="136"/>
      <c r="NPU19" s="136"/>
      <c r="NPV19" s="136"/>
      <c r="NPW19" s="136"/>
      <c r="NPX19" s="136"/>
      <c r="NPY19" s="136"/>
      <c r="NPZ19" s="136"/>
      <c r="NQA19" s="136"/>
      <c r="NQB19" s="136"/>
      <c r="NQC19" s="136"/>
      <c r="NQD19" s="136"/>
      <c r="NQE19" s="136"/>
      <c r="NQF19" s="136"/>
      <c r="NQG19" s="136"/>
      <c r="NQH19" s="136"/>
      <c r="NQI19" s="136"/>
      <c r="NQJ19" s="136"/>
      <c r="NQK19" s="136"/>
      <c r="NQL19" s="136"/>
      <c r="NQM19" s="136"/>
      <c r="NQN19" s="136"/>
      <c r="NQO19" s="136"/>
      <c r="NQP19" s="136"/>
      <c r="NQQ19" s="136"/>
      <c r="NQR19" s="136"/>
      <c r="NQS19" s="136"/>
      <c r="NQT19" s="136"/>
      <c r="NQU19" s="136"/>
      <c r="NQV19" s="136"/>
      <c r="NQW19" s="136"/>
      <c r="NQX19" s="136"/>
      <c r="NQY19" s="136"/>
      <c r="NQZ19" s="136"/>
      <c r="NRA19" s="136"/>
      <c r="NRB19" s="136"/>
      <c r="NRC19" s="136"/>
      <c r="NRD19" s="136"/>
      <c r="NRE19" s="136"/>
      <c r="NRF19" s="136"/>
      <c r="NRG19" s="136"/>
      <c r="NRH19" s="136"/>
      <c r="NRI19" s="136"/>
      <c r="NRJ19" s="136"/>
      <c r="NRK19" s="136"/>
      <c r="NRL19" s="136"/>
      <c r="NRM19" s="136"/>
      <c r="NRN19" s="136"/>
      <c r="NRO19" s="136"/>
      <c r="NRP19" s="136"/>
      <c r="NRQ19" s="136"/>
      <c r="NRR19" s="136"/>
      <c r="NRS19" s="136"/>
      <c r="NRT19" s="136"/>
      <c r="NRU19" s="136"/>
      <c r="NRV19" s="136"/>
      <c r="NRW19" s="136"/>
      <c r="NRX19" s="136"/>
      <c r="NRY19" s="136"/>
      <c r="NRZ19" s="136"/>
      <c r="NSA19" s="136"/>
      <c r="NSB19" s="136"/>
      <c r="NSC19" s="136"/>
      <c r="NSD19" s="136"/>
      <c r="NSE19" s="136"/>
      <c r="NSF19" s="136"/>
      <c r="NSG19" s="136"/>
      <c r="NSH19" s="136"/>
      <c r="NSI19" s="136"/>
      <c r="NSJ19" s="136"/>
      <c r="NSK19" s="136"/>
      <c r="NSL19" s="136"/>
      <c r="NSM19" s="136"/>
      <c r="NSN19" s="136"/>
      <c r="NSO19" s="136"/>
      <c r="NSP19" s="136"/>
      <c r="NSQ19" s="136"/>
      <c r="NSR19" s="136"/>
      <c r="NSS19" s="136"/>
      <c r="NST19" s="136"/>
      <c r="NSU19" s="136"/>
      <c r="NSV19" s="136"/>
      <c r="NSW19" s="136"/>
      <c r="NSX19" s="136"/>
      <c r="NSY19" s="136"/>
      <c r="NSZ19" s="136"/>
      <c r="NTA19" s="136"/>
      <c r="NTB19" s="136"/>
      <c r="NTC19" s="136"/>
      <c r="NTD19" s="136"/>
      <c r="NTE19" s="136"/>
      <c r="NTF19" s="136"/>
      <c r="NTG19" s="136"/>
      <c r="NTH19" s="136"/>
      <c r="NTI19" s="136"/>
      <c r="NTJ19" s="136"/>
      <c r="NTK19" s="136"/>
      <c r="NTL19" s="136"/>
      <c r="NTM19" s="136"/>
      <c r="NTN19" s="136"/>
      <c r="NTO19" s="136"/>
      <c r="NTP19" s="136"/>
      <c r="NTQ19" s="136"/>
      <c r="NTR19" s="136"/>
      <c r="NTS19" s="136"/>
      <c r="NTT19" s="136"/>
      <c r="NTU19" s="136"/>
      <c r="NTV19" s="136"/>
      <c r="NTW19" s="136"/>
      <c r="NTX19" s="136"/>
      <c r="NTY19" s="136"/>
      <c r="NTZ19" s="136"/>
      <c r="NUA19" s="136"/>
      <c r="NUB19" s="136"/>
      <c r="NUC19" s="136"/>
      <c r="NUD19" s="136"/>
      <c r="NUE19" s="136"/>
      <c r="NUF19" s="136"/>
      <c r="NUG19" s="136"/>
      <c r="NUH19" s="136"/>
      <c r="NUI19" s="136"/>
      <c r="NUJ19" s="136"/>
      <c r="NUK19" s="136"/>
      <c r="NUL19" s="136"/>
      <c r="NUM19" s="136"/>
      <c r="NUN19" s="136"/>
      <c r="NUO19" s="136"/>
      <c r="NUP19" s="136"/>
      <c r="NUQ19" s="136"/>
      <c r="NUR19" s="136"/>
      <c r="NUS19" s="136"/>
      <c r="NUT19" s="136"/>
      <c r="NUU19" s="136"/>
      <c r="NUV19" s="136"/>
      <c r="NUW19" s="136"/>
      <c r="NUX19" s="136"/>
      <c r="NUY19" s="136"/>
      <c r="NUZ19" s="136"/>
      <c r="NVA19" s="136"/>
      <c r="NVB19" s="136"/>
      <c r="NVC19" s="136"/>
      <c r="NVD19" s="136"/>
      <c r="NVE19" s="136"/>
      <c r="NVF19" s="136"/>
      <c r="NVG19" s="136"/>
      <c r="NVH19" s="136"/>
      <c r="NVI19" s="136"/>
      <c r="NVJ19" s="136"/>
      <c r="NVK19" s="136"/>
      <c r="NVL19" s="136"/>
      <c r="NVM19" s="136"/>
      <c r="NVN19" s="136"/>
      <c r="NVO19" s="136"/>
      <c r="NVP19" s="136"/>
      <c r="NVQ19" s="136"/>
      <c r="NVR19" s="136"/>
      <c r="NVS19" s="136"/>
      <c r="NVT19" s="136"/>
      <c r="NVU19" s="136"/>
      <c r="NVV19" s="136"/>
      <c r="NVW19" s="136"/>
      <c r="NVX19" s="136"/>
      <c r="NVY19" s="136"/>
      <c r="NVZ19" s="136"/>
      <c r="NWA19" s="136"/>
      <c r="NWB19" s="136"/>
      <c r="NWC19" s="136"/>
      <c r="NWD19" s="136"/>
      <c r="NWE19" s="136"/>
      <c r="NWF19" s="136"/>
      <c r="NWG19" s="136"/>
      <c r="NWH19" s="136"/>
      <c r="NWI19" s="136"/>
      <c r="NWJ19" s="136"/>
      <c r="NWK19" s="136"/>
      <c r="NWL19" s="136"/>
      <c r="NWM19" s="136"/>
      <c r="NWN19" s="136"/>
      <c r="NWO19" s="136"/>
      <c r="NWP19" s="136"/>
      <c r="NWQ19" s="136"/>
      <c r="NWR19" s="136"/>
      <c r="NWS19" s="136"/>
      <c r="NWT19" s="136"/>
      <c r="NWU19" s="136"/>
      <c r="NWV19" s="136"/>
      <c r="NWW19" s="136"/>
      <c r="NWX19" s="136"/>
      <c r="NWY19" s="136"/>
      <c r="NWZ19" s="136"/>
      <c r="NXA19" s="136"/>
      <c r="NXB19" s="136"/>
      <c r="NXC19" s="136"/>
      <c r="NXD19" s="136"/>
      <c r="NXE19" s="136"/>
      <c r="NXF19" s="136"/>
      <c r="NXG19" s="136"/>
      <c r="NXH19" s="136"/>
      <c r="NXI19" s="136"/>
      <c r="NXJ19" s="136"/>
      <c r="NXK19" s="136"/>
      <c r="NXL19" s="136"/>
      <c r="NXM19" s="136"/>
      <c r="NXN19" s="136"/>
      <c r="NXO19" s="136"/>
      <c r="NXP19" s="136"/>
      <c r="NXQ19" s="136"/>
      <c r="NXR19" s="136"/>
      <c r="NXS19" s="136"/>
      <c r="NXT19" s="136"/>
      <c r="NXU19" s="136"/>
      <c r="NXV19" s="136"/>
      <c r="NXW19" s="136"/>
      <c r="NXX19" s="136"/>
      <c r="NXY19" s="136"/>
      <c r="NXZ19" s="136"/>
      <c r="NYA19" s="136"/>
      <c r="NYB19" s="136"/>
      <c r="NYC19" s="136"/>
      <c r="NYD19" s="136"/>
      <c r="NYE19" s="136"/>
      <c r="NYF19" s="136"/>
      <c r="NYG19" s="136"/>
      <c r="NYH19" s="136"/>
      <c r="NYI19" s="136"/>
      <c r="NYJ19" s="136"/>
      <c r="NYK19" s="136"/>
      <c r="NYL19" s="136"/>
      <c r="NYM19" s="136"/>
      <c r="NYN19" s="136"/>
      <c r="NYO19" s="136"/>
      <c r="NYP19" s="136"/>
      <c r="NYQ19" s="136"/>
      <c r="NYR19" s="136"/>
      <c r="NYS19" s="136"/>
      <c r="NYT19" s="136"/>
      <c r="NYU19" s="136"/>
      <c r="NYV19" s="136"/>
      <c r="NYW19" s="136"/>
      <c r="NYX19" s="136"/>
      <c r="NYY19" s="136"/>
      <c r="NYZ19" s="136"/>
      <c r="NZA19" s="136"/>
      <c r="NZB19" s="136"/>
      <c r="NZC19" s="136"/>
      <c r="NZD19" s="136"/>
      <c r="NZE19" s="136"/>
      <c r="NZF19" s="136"/>
      <c r="NZG19" s="136"/>
      <c r="NZH19" s="136"/>
      <c r="NZI19" s="136"/>
      <c r="NZJ19" s="136"/>
      <c r="NZK19" s="136"/>
      <c r="NZL19" s="136"/>
      <c r="NZM19" s="136"/>
      <c r="NZN19" s="136"/>
      <c r="NZO19" s="136"/>
      <c r="NZP19" s="136"/>
      <c r="NZQ19" s="136"/>
      <c r="NZR19" s="136"/>
      <c r="NZS19" s="136"/>
      <c r="NZT19" s="136"/>
      <c r="NZU19" s="136"/>
      <c r="NZV19" s="136"/>
      <c r="NZW19" s="136"/>
      <c r="NZX19" s="136"/>
      <c r="NZY19" s="136"/>
      <c r="NZZ19" s="136"/>
      <c r="OAA19" s="136"/>
      <c r="OAB19" s="136"/>
      <c r="OAC19" s="136"/>
      <c r="OAD19" s="136"/>
      <c r="OAE19" s="136"/>
      <c r="OAF19" s="136"/>
      <c r="OAG19" s="136"/>
      <c r="OAH19" s="136"/>
      <c r="OAI19" s="136"/>
      <c r="OAJ19" s="136"/>
      <c r="OAK19" s="136"/>
      <c r="OAL19" s="136"/>
      <c r="OAM19" s="136"/>
      <c r="OAN19" s="136"/>
      <c r="OAO19" s="136"/>
      <c r="OAP19" s="136"/>
      <c r="OAQ19" s="136"/>
      <c r="OAR19" s="136"/>
      <c r="OAS19" s="136"/>
      <c r="OAT19" s="136"/>
      <c r="OAU19" s="136"/>
      <c r="OAV19" s="136"/>
      <c r="OAW19" s="136"/>
      <c r="OAX19" s="136"/>
      <c r="OAY19" s="136"/>
      <c r="OAZ19" s="136"/>
      <c r="OBA19" s="136"/>
      <c r="OBB19" s="136"/>
      <c r="OBC19" s="136"/>
      <c r="OBD19" s="136"/>
      <c r="OBE19" s="136"/>
      <c r="OBF19" s="136"/>
      <c r="OBG19" s="136"/>
      <c r="OBH19" s="136"/>
      <c r="OBI19" s="136"/>
      <c r="OBJ19" s="136"/>
      <c r="OBK19" s="136"/>
      <c r="OBL19" s="136"/>
      <c r="OBM19" s="136"/>
      <c r="OBN19" s="136"/>
      <c r="OBO19" s="136"/>
      <c r="OBP19" s="136"/>
      <c r="OBQ19" s="136"/>
      <c r="OBR19" s="136"/>
      <c r="OBS19" s="136"/>
      <c r="OBT19" s="136"/>
      <c r="OBU19" s="136"/>
      <c r="OBV19" s="136"/>
      <c r="OBW19" s="136"/>
      <c r="OBX19" s="136"/>
      <c r="OBY19" s="136"/>
      <c r="OBZ19" s="136"/>
      <c r="OCA19" s="136"/>
      <c r="OCB19" s="136"/>
      <c r="OCC19" s="136"/>
      <c r="OCD19" s="136"/>
      <c r="OCE19" s="136"/>
      <c r="OCF19" s="136"/>
      <c r="OCG19" s="136"/>
      <c r="OCH19" s="136"/>
      <c r="OCI19" s="136"/>
      <c r="OCJ19" s="136"/>
      <c r="OCK19" s="136"/>
      <c r="OCL19" s="136"/>
      <c r="OCM19" s="136"/>
      <c r="OCN19" s="136"/>
      <c r="OCO19" s="136"/>
      <c r="OCP19" s="136"/>
      <c r="OCQ19" s="136"/>
      <c r="OCR19" s="136"/>
      <c r="OCS19" s="136"/>
      <c r="OCT19" s="136"/>
      <c r="OCU19" s="136"/>
      <c r="OCV19" s="136"/>
      <c r="OCW19" s="136"/>
      <c r="OCX19" s="136"/>
      <c r="OCY19" s="136"/>
      <c r="OCZ19" s="136"/>
      <c r="ODA19" s="136"/>
      <c r="ODB19" s="136"/>
      <c r="ODC19" s="136"/>
      <c r="ODD19" s="136"/>
      <c r="ODE19" s="136"/>
      <c r="ODF19" s="136"/>
      <c r="ODG19" s="136"/>
      <c r="ODH19" s="136"/>
      <c r="ODI19" s="136"/>
      <c r="ODJ19" s="136"/>
      <c r="ODK19" s="136"/>
      <c r="ODL19" s="136"/>
      <c r="ODM19" s="136"/>
      <c r="ODN19" s="136"/>
      <c r="ODO19" s="136"/>
      <c r="ODP19" s="136"/>
      <c r="ODQ19" s="136"/>
      <c r="ODR19" s="136"/>
      <c r="ODS19" s="136"/>
      <c r="ODT19" s="136"/>
      <c r="ODU19" s="136"/>
      <c r="ODV19" s="136"/>
      <c r="ODW19" s="136"/>
      <c r="ODX19" s="136"/>
      <c r="ODY19" s="136"/>
      <c r="ODZ19" s="136"/>
      <c r="OEA19" s="136"/>
      <c r="OEB19" s="136"/>
      <c r="OEC19" s="136"/>
      <c r="OED19" s="136"/>
      <c r="OEE19" s="136"/>
      <c r="OEF19" s="136"/>
      <c r="OEG19" s="136"/>
      <c r="OEH19" s="136"/>
      <c r="OEI19" s="136"/>
      <c r="OEJ19" s="136"/>
      <c r="OEK19" s="136"/>
      <c r="OEL19" s="136"/>
      <c r="OEM19" s="136"/>
      <c r="OEN19" s="136"/>
      <c r="OEO19" s="136"/>
      <c r="OEP19" s="136"/>
      <c r="OEQ19" s="136"/>
      <c r="OER19" s="136"/>
      <c r="OES19" s="136"/>
      <c r="OET19" s="136"/>
      <c r="OEU19" s="136"/>
      <c r="OEV19" s="136"/>
      <c r="OEW19" s="136"/>
      <c r="OEX19" s="136"/>
      <c r="OEY19" s="136"/>
      <c r="OEZ19" s="136"/>
      <c r="OFA19" s="136"/>
      <c r="OFB19" s="136"/>
      <c r="OFC19" s="136"/>
      <c r="OFD19" s="136"/>
      <c r="OFE19" s="136"/>
      <c r="OFF19" s="136"/>
      <c r="OFG19" s="136"/>
      <c r="OFH19" s="136"/>
      <c r="OFI19" s="136"/>
      <c r="OFJ19" s="136"/>
      <c r="OFK19" s="136"/>
      <c r="OFL19" s="136"/>
      <c r="OFM19" s="136"/>
      <c r="OFN19" s="136"/>
      <c r="OFO19" s="136"/>
      <c r="OFP19" s="136"/>
      <c r="OFQ19" s="136"/>
      <c r="OFR19" s="136"/>
      <c r="OFS19" s="136"/>
      <c r="OFT19" s="136"/>
      <c r="OFU19" s="136"/>
      <c r="OFV19" s="136"/>
      <c r="OFW19" s="136"/>
      <c r="OFX19" s="136"/>
      <c r="OFY19" s="136"/>
      <c r="OFZ19" s="136"/>
      <c r="OGA19" s="136"/>
      <c r="OGB19" s="136"/>
      <c r="OGC19" s="136"/>
      <c r="OGD19" s="136"/>
      <c r="OGE19" s="136"/>
      <c r="OGF19" s="136"/>
      <c r="OGG19" s="136"/>
      <c r="OGH19" s="136"/>
      <c r="OGI19" s="136"/>
      <c r="OGJ19" s="136"/>
      <c r="OGK19" s="136"/>
      <c r="OGL19" s="136"/>
      <c r="OGM19" s="136"/>
      <c r="OGN19" s="136"/>
      <c r="OGO19" s="136"/>
      <c r="OGP19" s="136"/>
      <c r="OGQ19" s="136"/>
      <c r="OGR19" s="136"/>
      <c r="OGS19" s="136"/>
      <c r="OGT19" s="136"/>
      <c r="OGU19" s="136"/>
      <c r="OGV19" s="136"/>
      <c r="OGW19" s="136"/>
      <c r="OGX19" s="136"/>
      <c r="OGY19" s="136"/>
      <c r="OGZ19" s="136"/>
      <c r="OHA19" s="136"/>
      <c r="OHB19" s="136"/>
      <c r="OHC19" s="136"/>
      <c r="OHD19" s="136"/>
      <c r="OHE19" s="136"/>
      <c r="OHF19" s="136"/>
      <c r="OHG19" s="136"/>
      <c r="OHH19" s="136"/>
      <c r="OHI19" s="136"/>
      <c r="OHJ19" s="136"/>
      <c r="OHK19" s="136"/>
      <c r="OHL19" s="136"/>
      <c r="OHM19" s="136"/>
      <c r="OHN19" s="136"/>
      <c r="OHO19" s="136"/>
      <c r="OHP19" s="136"/>
      <c r="OHQ19" s="136"/>
      <c r="OHR19" s="136"/>
      <c r="OHS19" s="136"/>
      <c r="OHT19" s="136"/>
      <c r="OHU19" s="136"/>
      <c r="OHV19" s="136"/>
      <c r="OHW19" s="136"/>
      <c r="OHX19" s="136"/>
      <c r="OHY19" s="136"/>
      <c r="OHZ19" s="136"/>
      <c r="OIA19" s="136"/>
      <c r="OIB19" s="136"/>
      <c r="OIC19" s="136"/>
      <c r="OID19" s="136"/>
      <c r="OIE19" s="136"/>
      <c r="OIF19" s="136"/>
      <c r="OIG19" s="136"/>
      <c r="OIH19" s="136"/>
      <c r="OII19" s="136"/>
      <c r="OIJ19" s="136"/>
      <c r="OIK19" s="136"/>
      <c r="OIL19" s="136"/>
      <c r="OIM19" s="136"/>
      <c r="OIN19" s="136"/>
      <c r="OIO19" s="136"/>
      <c r="OIP19" s="136"/>
      <c r="OIQ19" s="136"/>
      <c r="OIR19" s="136"/>
      <c r="OIS19" s="136"/>
      <c r="OIT19" s="136"/>
      <c r="OIU19" s="136"/>
      <c r="OIV19" s="136"/>
      <c r="OIW19" s="136"/>
      <c r="OIX19" s="136"/>
      <c r="OIY19" s="136"/>
      <c r="OIZ19" s="136"/>
      <c r="OJA19" s="136"/>
      <c r="OJB19" s="136"/>
      <c r="OJC19" s="136"/>
      <c r="OJD19" s="136"/>
      <c r="OJE19" s="136"/>
      <c r="OJF19" s="136"/>
      <c r="OJG19" s="136"/>
      <c r="OJH19" s="136"/>
      <c r="OJI19" s="136"/>
      <c r="OJJ19" s="136"/>
      <c r="OJK19" s="136"/>
      <c r="OJL19" s="136"/>
      <c r="OJM19" s="136"/>
      <c r="OJN19" s="136"/>
      <c r="OJO19" s="136"/>
      <c r="OJP19" s="136"/>
      <c r="OJQ19" s="136"/>
      <c r="OJR19" s="136"/>
      <c r="OJS19" s="136"/>
      <c r="OJT19" s="136"/>
      <c r="OJU19" s="136"/>
      <c r="OJV19" s="136"/>
      <c r="OJW19" s="136"/>
      <c r="OJX19" s="136"/>
      <c r="OJY19" s="136"/>
      <c r="OJZ19" s="136"/>
      <c r="OKA19" s="136"/>
      <c r="OKB19" s="136"/>
      <c r="OKC19" s="136"/>
      <c r="OKD19" s="136"/>
      <c r="OKE19" s="136"/>
      <c r="OKF19" s="136"/>
      <c r="OKG19" s="136"/>
      <c r="OKH19" s="136"/>
      <c r="OKI19" s="136"/>
      <c r="OKJ19" s="136"/>
      <c r="OKK19" s="136"/>
      <c r="OKL19" s="136"/>
      <c r="OKM19" s="136"/>
      <c r="OKN19" s="136"/>
      <c r="OKO19" s="136"/>
      <c r="OKP19" s="136"/>
      <c r="OKQ19" s="136"/>
      <c r="OKR19" s="136"/>
      <c r="OKS19" s="136"/>
      <c r="OKT19" s="136"/>
      <c r="OKU19" s="136"/>
      <c r="OKV19" s="136"/>
      <c r="OKW19" s="136"/>
      <c r="OKX19" s="136"/>
      <c r="OKY19" s="136"/>
      <c r="OKZ19" s="136"/>
      <c r="OLA19" s="136"/>
      <c r="OLB19" s="136"/>
      <c r="OLC19" s="136"/>
      <c r="OLD19" s="136"/>
      <c r="OLE19" s="136"/>
      <c r="OLF19" s="136"/>
      <c r="OLG19" s="136"/>
      <c r="OLH19" s="136"/>
      <c r="OLI19" s="136"/>
      <c r="OLJ19" s="136"/>
      <c r="OLK19" s="136"/>
      <c r="OLL19" s="136"/>
      <c r="OLM19" s="136"/>
      <c r="OLN19" s="136"/>
      <c r="OLO19" s="136"/>
      <c r="OLP19" s="136"/>
      <c r="OLQ19" s="136"/>
      <c r="OLR19" s="136"/>
      <c r="OLS19" s="136"/>
      <c r="OLT19" s="136"/>
      <c r="OLU19" s="136"/>
      <c r="OLV19" s="136"/>
      <c r="OLW19" s="136"/>
      <c r="OLX19" s="136"/>
      <c r="OLY19" s="136"/>
      <c r="OLZ19" s="136"/>
      <c r="OMA19" s="136"/>
      <c r="OMB19" s="136"/>
      <c r="OMC19" s="136"/>
      <c r="OMD19" s="136"/>
      <c r="OME19" s="136"/>
      <c r="OMF19" s="136"/>
      <c r="OMG19" s="136"/>
      <c r="OMH19" s="136"/>
      <c r="OMI19" s="136"/>
      <c r="OMJ19" s="136"/>
      <c r="OMK19" s="136"/>
      <c r="OML19" s="136"/>
      <c r="OMM19" s="136"/>
      <c r="OMN19" s="136"/>
      <c r="OMO19" s="136"/>
      <c r="OMP19" s="136"/>
      <c r="OMQ19" s="136"/>
      <c r="OMR19" s="136"/>
      <c r="OMS19" s="136"/>
      <c r="OMT19" s="136"/>
      <c r="OMU19" s="136"/>
      <c r="OMV19" s="136"/>
      <c r="OMW19" s="136"/>
      <c r="OMX19" s="136"/>
      <c r="OMY19" s="136"/>
      <c r="OMZ19" s="136"/>
      <c r="ONA19" s="136"/>
      <c r="ONB19" s="136"/>
      <c r="ONC19" s="136"/>
      <c r="OND19" s="136"/>
      <c r="ONE19" s="136"/>
      <c r="ONF19" s="136"/>
      <c r="ONG19" s="136"/>
      <c r="ONH19" s="136"/>
      <c r="ONI19" s="136"/>
      <c r="ONJ19" s="136"/>
      <c r="ONK19" s="136"/>
      <c r="ONL19" s="136"/>
      <c r="ONM19" s="136"/>
      <c r="ONN19" s="136"/>
      <c r="ONO19" s="136"/>
      <c r="ONP19" s="136"/>
      <c r="ONQ19" s="136"/>
      <c r="ONR19" s="136"/>
      <c r="ONS19" s="136"/>
      <c r="ONT19" s="136"/>
      <c r="ONU19" s="136"/>
      <c r="ONV19" s="136"/>
      <c r="ONW19" s="136"/>
      <c r="ONX19" s="136"/>
      <c r="ONY19" s="136"/>
      <c r="ONZ19" s="136"/>
      <c r="OOA19" s="136"/>
      <c r="OOB19" s="136"/>
      <c r="OOC19" s="136"/>
      <c r="OOD19" s="136"/>
      <c r="OOE19" s="136"/>
      <c r="OOF19" s="136"/>
      <c r="OOG19" s="136"/>
      <c r="OOH19" s="136"/>
      <c r="OOI19" s="136"/>
      <c r="OOJ19" s="136"/>
      <c r="OOK19" s="136"/>
      <c r="OOL19" s="136"/>
      <c r="OOM19" s="136"/>
      <c r="OON19" s="136"/>
      <c r="OOO19" s="136"/>
      <c r="OOP19" s="136"/>
      <c r="OOQ19" s="136"/>
      <c r="OOR19" s="136"/>
      <c r="OOS19" s="136"/>
      <c r="OOT19" s="136"/>
      <c r="OOU19" s="136"/>
      <c r="OOV19" s="136"/>
      <c r="OOW19" s="136"/>
      <c r="OOX19" s="136"/>
      <c r="OOY19" s="136"/>
      <c r="OOZ19" s="136"/>
      <c r="OPA19" s="136"/>
      <c r="OPB19" s="136"/>
      <c r="OPC19" s="136"/>
      <c r="OPD19" s="136"/>
      <c r="OPE19" s="136"/>
      <c r="OPF19" s="136"/>
      <c r="OPG19" s="136"/>
      <c r="OPH19" s="136"/>
      <c r="OPI19" s="136"/>
      <c r="OPJ19" s="136"/>
      <c r="OPK19" s="136"/>
      <c r="OPL19" s="136"/>
      <c r="OPM19" s="136"/>
      <c r="OPN19" s="136"/>
      <c r="OPO19" s="136"/>
      <c r="OPP19" s="136"/>
      <c r="OPQ19" s="136"/>
      <c r="OPR19" s="136"/>
      <c r="OPS19" s="136"/>
      <c r="OPT19" s="136"/>
      <c r="OPU19" s="136"/>
      <c r="OPV19" s="136"/>
      <c r="OPW19" s="136"/>
      <c r="OPX19" s="136"/>
      <c r="OPY19" s="136"/>
      <c r="OPZ19" s="136"/>
      <c r="OQA19" s="136"/>
      <c r="OQB19" s="136"/>
      <c r="OQC19" s="136"/>
      <c r="OQD19" s="136"/>
      <c r="OQE19" s="136"/>
      <c r="OQF19" s="136"/>
      <c r="OQG19" s="136"/>
      <c r="OQH19" s="136"/>
      <c r="OQI19" s="136"/>
      <c r="OQJ19" s="136"/>
      <c r="OQK19" s="136"/>
      <c r="OQL19" s="136"/>
      <c r="OQM19" s="136"/>
      <c r="OQN19" s="136"/>
      <c r="OQO19" s="136"/>
      <c r="OQP19" s="136"/>
      <c r="OQQ19" s="136"/>
      <c r="OQR19" s="136"/>
      <c r="OQS19" s="136"/>
      <c r="OQT19" s="136"/>
      <c r="OQU19" s="136"/>
      <c r="OQV19" s="136"/>
      <c r="OQW19" s="136"/>
      <c r="OQX19" s="136"/>
      <c r="OQY19" s="136"/>
      <c r="OQZ19" s="136"/>
      <c r="ORA19" s="136"/>
      <c r="ORB19" s="136"/>
      <c r="ORC19" s="136"/>
      <c r="ORD19" s="136"/>
      <c r="ORE19" s="136"/>
      <c r="ORF19" s="136"/>
      <c r="ORG19" s="136"/>
      <c r="ORH19" s="136"/>
      <c r="ORI19" s="136"/>
      <c r="ORJ19" s="136"/>
      <c r="ORK19" s="136"/>
      <c r="ORL19" s="136"/>
      <c r="ORM19" s="136"/>
      <c r="ORN19" s="136"/>
      <c r="ORO19" s="136"/>
      <c r="ORP19" s="136"/>
      <c r="ORQ19" s="136"/>
      <c r="ORR19" s="136"/>
      <c r="ORS19" s="136"/>
      <c r="ORT19" s="136"/>
      <c r="ORU19" s="136"/>
      <c r="ORV19" s="136"/>
      <c r="ORW19" s="136"/>
      <c r="ORX19" s="136"/>
      <c r="ORY19" s="136"/>
      <c r="ORZ19" s="136"/>
      <c r="OSA19" s="136"/>
      <c r="OSB19" s="136"/>
      <c r="OSC19" s="136"/>
      <c r="OSD19" s="136"/>
      <c r="OSE19" s="136"/>
      <c r="OSF19" s="136"/>
      <c r="OSG19" s="136"/>
      <c r="OSH19" s="136"/>
      <c r="OSI19" s="136"/>
      <c r="OSJ19" s="136"/>
      <c r="OSK19" s="136"/>
      <c r="OSL19" s="136"/>
      <c r="OSM19" s="136"/>
      <c r="OSN19" s="136"/>
      <c r="OSO19" s="136"/>
      <c r="OSP19" s="136"/>
      <c r="OSQ19" s="136"/>
      <c r="OSR19" s="136"/>
      <c r="OSS19" s="136"/>
      <c r="OST19" s="136"/>
      <c r="OSU19" s="136"/>
      <c r="OSV19" s="136"/>
      <c r="OSW19" s="136"/>
      <c r="OSX19" s="136"/>
      <c r="OSY19" s="136"/>
      <c r="OSZ19" s="136"/>
      <c r="OTA19" s="136"/>
      <c r="OTB19" s="136"/>
      <c r="OTC19" s="136"/>
      <c r="OTD19" s="136"/>
      <c r="OTE19" s="136"/>
      <c r="OTF19" s="136"/>
      <c r="OTG19" s="136"/>
      <c r="OTH19" s="136"/>
      <c r="OTI19" s="136"/>
      <c r="OTJ19" s="136"/>
      <c r="OTK19" s="136"/>
      <c r="OTL19" s="136"/>
      <c r="OTM19" s="136"/>
      <c r="OTN19" s="136"/>
      <c r="OTO19" s="136"/>
      <c r="OTP19" s="136"/>
      <c r="OTQ19" s="136"/>
      <c r="OTR19" s="136"/>
      <c r="OTS19" s="136"/>
      <c r="OTT19" s="136"/>
      <c r="OTU19" s="136"/>
      <c r="OTV19" s="136"/>
      <c r="OTW19" s="136"/>
      <c r="OTX19" s="136"/>
      <c r="OTY19" s="136"/>
      <c r="OTZ19" s="136"/>
      <c r="OUA19" s="136"/>
      <c r="OUB19" s="136"/>
      <c r="OUC19" s="136"/>
      <c r="OUD19" s="136"/>
      <c r="OUE19" s="136"/>
      <c r="OUF19" s="136"/>
      <c r="OUG19" s="136"/>
      <c r="OUH19" s="136"/>
      <c r="OUI19" s="136"/>
      <c r="OUJ19" s="136"/>
      <c r="OUK19" s="136"/>
      <c r="OUL19" s="136"/>
      <c r="OUM19" s="136"/>
      <c r="OUN19" s="136"/>
      <c r="OUO19" s="136"/>
      <c r="OUP19" s="136"/>
      <c r="OUQ19" s="136"/>
      <c r="OUR19" s="136"/>
      <c r="OUS19" s="136"/>
      <c r="OUT19" s="136"/>
      <c r="OUU19" s="136"/>
      <c r="OUV19" s="136"/>
      <c r="OUW19" s="136"/>
      <c r="OUX19" s="136"/>
      <c r="OUY19" s="136"/>
      <c r="OUZ19" s="136"/>
      <c r="OVA19" s="136"/>
      <c r="OVB19" s="136"/>
      <c r="OVC19" s="136"/>
      <c r="OVD19" s="136"/>
      <c r="OVE19" s="136"/>
      <c r="OVF19" s="136"/>
      <c r="OVG19" s="136"/>
      <c r="OVH19" s="136"/>
      <c r="OVI19" s="136"/>
      <c r="OVJ19" s="136"/>
      <c r="OVK19" s="136"/>
      <c r="OVL19" s="136"/>
      <c r="OVM19" s="136"/>
      <c r="OVN19" s="136"/>
      <c r="OVO19" s="136"/>
      <c r="OVP19" s="136"/>
      <c r="OVQ19" s="136"/>
      <c r="OVR19" s="136"/>
      <c r="OVS19" s="136"/>
      <c r="OVT19" s="136"/>
      <c r="OVU19" s="136"/>
      <c r="OVV19" s="136"/>
      <c r="OVW19" s="136"/>
      <c r="OVX19" s="136"/>
      <c r="OVY19" s="136"/>
      <c r="OVZ19" s="136"/>
      <c r="OWA19" s="136"/>
      <c r="OWB19" s="136"/>
      <c r="OWC19" s="136"/>
      <c r="OWD19" s="136"/>
      <c r="OWE19" s="136"/>
      <c r="OWF19" s="136"/>
      <c r="OWG19" s="136"/>
      <c r="OWH19" s="136"/>
      <c r="OWI19" s="136"/>
      <c r="OWJ19" s="136"/>
      <c r="OWK19" s="136"/>
      <c r="OWL19" s="136"/>
      <c r="OWM19" s="136"/>
      <c r="OWN19" s="136"/>
      <c r="OWO19" s="136"/>
      <c r="OWP19" s="136"/>
      <c r="OWQ19" s="136"/>
      <c r="OWR19" s="136"/>
      <c r="OWS19" s="136"/>
      <c r="OWT19" s="136"/>
      <c r="OWU19" s="136"/>
      <c r="OWV19" s="136"/>
      <c r="OWW19" s="136"/>
      <c r="OWX19" s="136"/>
      <c r="OWY19" s="136"/>
      <c r="OWZ19" s="136"/>
      <c r="OXA19" s="136"/>
      <c r="OXB19" s="136"/>
      <c r="OXC19" s="136"/>
      <c r="OXD19" s="136"/>
      <c r="OXE19" s="136"/>
      <c r="OXF19" s="136"/>
      <c r="OXG19" s="136"/>
      <c r="OXH19" s="136"/>
      <c r="OXI19" s="136"/>
      <c r="OXJ19" s="136"/>
      <c r="OXK19" s="136"/>
      <c r="OXL19" s="136"/>
      <c r="OXM19" s="136"/>
      <c r="OXN19" s="136"/>
      <c r="OXO19" s="136"/>
      <c r="OXP19" s="136"/>
      <c r="OXQ19" s="136"/>
      <c r="OXR19" s="136"/>
      <c r="OXS19" s="136"/>
      <c r="OXT19" s="136"/>
      <c r="OXU19" s="136"/>
      <c r="OXV19" s="136"/>
      <c r="OXW19" s="136"/>
      <c r="OXX19" s="136"/>
      <c r="OXY19" s="136"/>
      <c r="OXZ19" s="136"/>
      <c r="OYA19" s="136"/>
      <c r="OYB19" s="136"/>
      <c r="OYC19" s="136"/>
      <c r="OYD19" s="136"/>
      <c r="OYE19" s="136"/>
      <c r="OYF19" s="136"/>
      <c r="OYG19" s="136"/>
      <c r="OYH19" s="136"/>
      <c r="OYI19" s="136"/>
      <c r="OYJ19" s="136"/>
      <c r="OYK19" s="136"/>
      <c r="OYL19" s="136"/>
      <c r="OYM19" s="136"/>
      <c r="OYN19" s="136"/>
      <c r="OYO19" s="136"/>
      <c r="OYP19" s="136"/>
      <c r="OYQ19" s="136"/>
      <c r="OYR19" s="136"/>
      <c r="OYS19" s="136"/>
      <c r="OYT19" s="136"/>
      <c r="OYU19" s="136"/>
      <c r="OYV19" s="136"/>
      <c r="OYW19" s="136"/>
      <c r="OYX19" s="136"/>
      <c r="OYY19" s="136"/>
      <c r="OYZ19" s="136"/>
      <c r="OZA19" s="136"/>
      <c r="OZB19" s="136"/>
      <c r="OZC19" s="136"/>
      <c r="OZD19" s="136"/>
      <c r="OZE19" s="136"/>
      <c r="OZF19" s="136"/>
      <c r="OZG19" s="136"/>
      <c r="OZH19" s="136"/>
      <c r="OZI19" s="136"/>
      <c r="OZJ19" s="136"/>
      <c r="OZK19" s="136"/>
      <c r="OZL19" s="136"/>
      <c r="OZM19" s="136"/>
      <c r="OZN19" s="136"/>
      <c r="OZO19" s="136"/>
      <c r="OZP19" s="136"/>
      <c r="OZQ19" s="136"/>
      <c r="OZR19" s="136"/>
      <c r="OZS19" s="136"/>
      <c r="OZT19" s="136"/>
      <c r="OZU19" s="136"/>
      <c r="OZV19" s="136"/>
      <c r="OZW19" s="136"/>
      <c r="OZX19" s="136"/>
      <c r="OZY19" s="136"/>
      <c r="OZZ19" s="136"/>
      <c r="PAA19" s="136"/>
      <c r="PAB19" s="136"/>
      <c r="PAC19" s="136"/>
      <c r="PAD19" s="136"/>
      <c r="PAE19" s="136"/>
      <c r="PAF19" s="136"/>
      <c r="PAG19" s="136"/>
      <c r="PAH19" s="136"/>
      <c r="PAI19" s="136"/>
      <c r="PAJ19" s="136"/>
      <c r="PAK19" s="136"/>
      <c r="PAL19" s="136"/>
      <c r="PAM19" s="136"/>
      <c r="PAN19" s="136"/>
      <c r="PAO19" s="136"/>
      <c r="PAP19" s="136"/>
      <c r="PAQ19" s="136"/>
      <c r="PAR19" s="136"/>
      <c r="PAS19" s="136"/>
      <c r="PAT19" s="136"/>
      <c r="PAU19" s="136"/>
      <c r="PAV19" s="136"/>
      <c r="PAW19" s="136"/>
      <c r="PAX19" s="136"/>
      <c r="PAY19" s="136"/>
      <c r="PAZ19" s="136"/>
      <c r="PBA19" s="136"/>
      <c r="PBB19" s="136"/>
      <c r="PBC19" s="136"/>
      <c r="PBD19" s="136"/>
      <c r="PBE19" s="136"/>
      <c r="PBF19" s="136"/>
      <c r="PBG19" s="136"/>
      <c r="PBH19" s="136"/>
      <c r="PBI19" s="136"/>
      <c r="PBJ19" s="136"/>
      <c r="PBK19" s="136"/>
      <c r="PBL19" s="136"/>
      <c r="PBM19" s="136"/>
      <c r="PBN19" s="136"/>
      <c r="PBO19" s="136"/>
      <c r="PBP19" s="136"/>
      <c r="PBQ19" s="136"/>
      <c r="PBR19" s="136"/>
      <c r="PBS19" s="136"/>
      <c r="PBT19" s="136"/>
      <c r="PBU19" s="136"/>
      <c r="PBV19" s="136"/>
      <c r="PBW19" s="136"/>
      <c r="PBX19" s="136"/>
      <c r="PBY19" s="136"/>
      <c r="PBZ19" s="136"/>
      <c r="PCA19" s="136"/>
      <c r="PCB19" s="136"/>
      <c r="PCC19" s="136"/>
      <c r="PCD19" s="136"/>
      <c r="PCE19" s="136"/>
      <c r="PCF19" s="136"/>
      <c r="PCG19" s="136"/>
      <c r="PCH19" s="136"/>
      <c r="PCI19" s="136"/>
      <c r="PCJ19" s="136"/>
      <c r="PCK19" s="136"/>
      <c r="PCL19" s="136"/>
      <c r="PCM19" s="136"/>
      <c r="PCN19" s="136"/>
      <c r="PCO19" s="136"/>
      <c r="PCP19" s="136"/>
      <c r="PCQ19" s="136"/>
      <c r="PCR19" s="136"/>
      <c r="PCS19" s="136"/>
      <c r="PCT19" s="136"/>
      <c r="PCU19" s="136"/>
      <c r="PCV19" s="136"/>
      <c r="PCW19" s="136"/>
      <c r="PCX19" s="136"/>
      <c r="PCY19" s="136"/>
      <c r="PCZ19" s="136"/>
      <c r="PDA19" s="136"/>
      <c r="PDB19" s="136"/>
      <c r="PDC19" s="136"/>
      <c r="PDD19" s="136"/>
      <c r="PDE19" s="136"/>
      <c r="PDF19" s="136"/>
      <c r="PDG19" s="136"/>
      <c r="PDH19" s="136"/>
      <c r="PDI19" s="136"/>
      <c r="PDJ19" s="136"/>
      <c r="PDK19" s="136"/>
      <c r="PDL19" s="136"/>
      <c r="PDM19" s="136"/>
      <c r="PDN19" s="136"/>
      <c r="PDO19" s="136"/>
      <c r="PDP19" s="136"/>
      <c r="PDQ19" s="136"/>
      <c r="PDR19" s="136"/>
      <c r="PDS19" s="136"/>
      <c r="PDT19" s="136"/>
      <c r="PDU19" s="136"/>
      <c r="PDV19" s="136"/>
      <c r="PDW19" s="136"/>
      <c r="PDX19" s="136"/>
      <c r="PDY19" s="136"/>
      <c r="PDZ19" s="136"/>
      <c r="PEA19" s="136"/>
      <c r="PEB19" s="136"/>
      <c r="PEC19" s="136"/>
      <c r="PED19" s="136"/>
      <c r="PEE19" s="136"/>
      <c r="PEF19" s="136"/>
      <c r="PEG19" s="136"/>
      <c r="PEH19" s="136"/>
      <c r="PEI19" s="136"/>
      <c r="PEJ19" s="136"/>
      <c r="PEK19" s="136"/>
      <c r="PEL19" s="136"/>
      <c r="PEM19" s="136"/>
      <c r="PEN19" s="136"/>
      <c r="PEO19" s="136"/>
      <c r="PEP19" s="136"/>
      <c r="PEQ19" s="136"/>
      <c r="PER19" s="136"/>
      <c r="PES19" s="136"/>
      <c r="PET19" s="136"/>
      <c r="PEU19" s="136"/>
      <c r="PEV19" s="136"/>
      <c r="PEW19" s="136"/>
      <c r="PEX19" s="136"/>
      <c r="PEY19" s="136"/>
      <c r="PEZ19" s="136"/>
      <c r="PFA19" s="136"/>
      <c r="PFB19" s="136"/>
      <c r="PFC19" s="136"/>
      <c r="PFD19" s="136"/>
      <c r="PFE19" s="136"/>
      <c r="PFF19" s="136"/>
      <c r="PFG19" s="136"/>
      <c r="PFH19" s="136"/>
      <c r="PFI19" s="136"/>
      <c r="PFJ19" s="136"/>
      <c r="PFK19" s="136"/>
      <c r="PFL19" s="136"/>
      <c r="PFM19" s="136"/>
      <c r="PFN19" s="136"/>
      <c r="PFO19" s="136"/>
      <c r="PFP19" s="136"/>
      <c r="PFQ19" s="136"/>
      <c r="PFR19" s="136"/>
      <c r="PFS19" s="136"/>
      <c r="PFT19" s="136"/>
      <c r="PFU19" s="136"/>
      <c r="PFV19" s="136"/>
      <c r="PFW19" s="136"/>
      <c r="PFX19" s="136"/>
      <c r="PFY19" s="136"/>
      <c r="PFZ19" s="136"/>
      <c r="PGA19" s="136"/>
      <c r="PGB19" s="136"/>
      <c r="PGC19" s="136"/>
      <c r="PGD19" s="136"/>
      <c r="PGE19" s="136"/>
      <c r="PGF19" s="136"/>
      <c r="PGG19" s="136"/>
      <c r="PGH19" s="136"/>
      <c r="PGI19" s="136"/>
      <c r="PGJ19" s="136"/>
      <c r="PGK19" s="136"/>
      <c r="PGL19" s="136"/>
      <c r="PGM19" s="136"/>
      <c r="PGN19" s="136"/>
      <c r="PGO19" s="136"/>
      <c r="PGP19" s="136"/>
      <c r="PGQ19" s="136"/>
      <c r="PGR19" s="136"/>
      <c r="PGS19" s="136"/>
      <c r="PGT19" s="136"/>
      <c r="PGU19" s="136"/>
      <c r="PGV19" s="136"/>
      <c r="PGW19" s="136"/>
      <c r="PGX19" s="136"/>
      <c r="PGY19" s="136"/>
      <c r="PGZ19" s="136"/>
      <c r="PHA19" s="136"/>
      <c r="PHB19" s="136"/>
      <c r="PHC19" s="136"/>
      <c r="PHD19" s="136"/>
      <c r="PHE19" s="136"/>
      <c r="PHF19" s="136"/>
      <c r="PHG19" s="136"/>
      <c r="PHH19" s="136"/>
      <c r="PHI19" s="136"/>
      <c r="PHJ19" s="136"/>
      <c r="PHK19" s="136"/>
      <c r="PHL19" s="136"/>
      <c r="PHM19" s="136"/>
      <c r="PHN19" s="136"/>
      <c r="PHO19" s="136"/>
      <c r="PHP19" s="136"/>
      <c r="PHQ19" s="136"/>
      <c r="PHR19" s="136"/>
      <c r="PHS19" s="136"/>
      <c r="PHT19" s="136"/>
      <c r="PHU19" s="136"/>
      <c r="PHV19" s="136"/>
      <c r="PHW19" s="136"/>
      <c r="PHX19" s="136"/>
      <c r="PHY19" s="136"/>
      <c r="PHZ19" s="136"/>
      <c r="PIA19" s="136"/>
      <c r="PIB19" s="136"/>
      <c r="PIC19" s="136"/>
      <c r="PID19" s="136"/>
      <c r="PIE19" s="136"/>
      <c r="PIF19" s="136"/>
      <c r="PIG19" s="136"/>
      <c r="PIH19" s="136"/>
      <c r="PII19" s="136"/>
      <c r="PIJ19" s="136"/>
      <c r="PIK19" s="136"/>
      <c r="PIL19" s="136"/>
      <c r="PIM19" s="136"/>
      <c r="PIN19" s="136"/>
      <c r="PIO19" s="136"/>
      <c r="PIP19" s="136"/>
      <c r="PIQ19" s="136"/>
      <c r="PIR19" s="136"/>
      <c r="PIS19" s="136"/>
      <c r="PIT19" s="136"/>
      <c r="PIU19" s="136"/>
      <c r="PIV19" s="136"/>
      <c r="PIW19" s="136"/>
      <c r="PIX19" s="136"/>
      <c r="PIY19" s="136"/>
      <c r="PIZ19" s="136"/>
      <c r="PJA19" s="136"/>
      <c r="PJB19" s="136"/>
      <c r="PJC19" s="136"/>
      <c r="PJD19" s="136"/>
      <c r="PJE19" s="136"/>
      <c r="PJF19" s="136"/>
      <c r="PJG19" s="136"/>
      <c r="PJH19" s="136"/>
      <c r="PJI19" s="136"/>
      <c r="PJJ19" s="136"/>
      <c r="PJK19" s="136"/>
      <c r="PJL19" s="136"/>
      <c r="PJM19" s="136"/>
      <c r="PJN19" s="136"/>
      <c r="PJO19" s="136"/>
      <c r="PJP19" s="136"/>
      <c r="PJQ19" s="136"/>
      <c r="PJR19" s="136"/>
      <c r="PJS19" s="136"/>
      <c r="PJT19" s="136"/>
      <c r="PJU19" s="136"/>
      <c r="PJV19" s="136"/>
      <c r="PJW19" s="136"/>
      <c r="PJX19" s="136"/>
      <c r="PJY19" s="136"/>
      <c r="PJZ19" s="136"/>
      <c r="PKA19" s="136"/>
      <c r="PKB19" s="136"/>
      <c r="PKC19" s="136"/>
      <c r="PKD19" s="136"/>
      <c r="PKE19" s="136"/>
      <c r="PKF19" s="136"/>
      <c r="PKG19" s="136"/>
      <c r="PKH19" s="136"/>
      <c r="PKI19" s="136"/>
      <c r="PKJ19" s="136"/>
      <c r="PKK19" s="136"/>
      <c r="PKL19" s="136"/>
      <c r="PKM19" s="136"/>
      <c r="PKN19" s="136"/>
      <c r="PKO19" s="136"/>
      <c r="PKP19" s="136"/>
      <c r="PKQ19" s="136"/>
      <c r="PKR19" s="136"/>
      <c r="PKS19" s="136"/>
      <c r="PKT19" s="136"/>
      <c r="PKU19" s="136"/>
      <c r="PKV19" s="136"/>
      <c r="PKW19" s="136"/>
      <c r="PKX19" s="136"/>
      <c r="PKY19" s="136"/>
      <c r="PKZ19" s="136"/>
      <c r="PLA19" s="136"/>
      <c r="PLB19" s="136"/>
      <c r="PLC19" s="136"/>
      <c r="PLD19" s="136"/>
      <c r="PLE19" s="136"/>
      <c r="PLF19" s="136"/>
      <c r="PLG19" s="136"/>
      <c r="PLH19" s="136"/>
      <c r="PLI19" s="136"/>
      <c r="PLJ19" s="136"/>
      <c r="PLK19" s="136"/>
      <c r="PLL19" s="136"/>
      <c r="PLM19" s="136"/>
      <c r="PLN19" s="136"/>
      <c r="PLO19" s="136"/>
      <c r="PLP19" s="136"/>
      <c r="PLQ19" s="136"/>
      <c r="PLR19" s="136"/>
      <c r="PLS19" s="136"/>
      <c r="PLT19" s="136"/>
      <c r="PLU19" s="136"/>
      <c r="PLV19" s="136"/>
      <c r="PLW19" s="136"/>
      <c r="PLX19" s="136"/>
      <c r="PLY19" s="136"/>
      <c r="PLZ19" s="136"/>
      <c r="PMA19" s="136"/>
      <c r="PMB19" s="136"/>
      <c r="PMC19" s="136"/>
      <c r="PMD19" s="136"/>
      <c r="PME19" s="136"/>
      <c r="PMF19" s="136"/>
      <c r="PMG19" s="136"/>
      <c r="PMH19" s="136"/>
      <c r="PMI19" s="136"/>
      <c r="PMJ19" s="136"/>
      <c r="PMK19" s="136"/>
      <c r="PML19" s="136"/>
      <c r="PMM19" s="136"/>
      <c r="PMN19" s="136"/>
      <c r="PMO19" s="136"/>
      <c r="PMP19" s="136"/>
      <c r="PMQ19" s="136"/>
      <c r="PMR19" s="136"/>
      <c r="PMS19" s="136"/>
      <c r="PMT19" s="136"/>
      <c r="PMU19" s="136"/>
      <c r="PMV19" s="136"/>
      <c r="PMW19" s="136"/>
      <c r="PMX19" s="136"/>
      <c r="PMY19" s="136"/>
      <c r="PMZ19" s="136"/>
      <c r="PNA19" s="136"/>
      <c r="PNB19" s="136"/>
      <c r="PNC19" s="136"/>
      <c r="PND19" s="136"/>
      <c r="PNE19" s="136"/>
      <c r="PNF19" s="136"/>
      <c r="PNG19" s="136"/>
      <c r="PNH19" s="136"/>
      <c r="PNI19" s="136"/>
      <c r="PNJ19" s="136"/>
      <c r="PNK19" s="136"/>
      <c r="PNL19" s="136"/>
      <c r="PNM19" s="136"/>
      <c r="PNN19" s="136"/>
      <c r="PNO19" s="136"/>
      <c r="PNP19" s="136"/>
      <c r="PNQ19" s="136"/>
      <c r="PNR19" s="136"/>
      <c r="PNS19" s="136"/>
      <c r="PNT19" s="136"/>
      <c r="PNU19" s="136"/>
      <c r="PNV19" s="136"/>
      <c r="PNW19" s="136"/>
      <c r="PNX19" s="136"/>
      <c r="PNY19" s="136"/>
      <c r="PNZ19" s="136"/>
      <c r="POA19" s="136"/>
      <c r="POB19" s="136"/>
      <c r="POC19" s="136"/>
      <c r="POD19" s="136"/>
      <c r="POE19" s="136"/>
      <c r="POF19" s="136"/>
      <c r="POG19" s="136"/>
      <c r="POH19" s="136"/>
      <c r="POI19" s="136"/>
      <c r="POJ19" s="136"/>
      <c r="POK19" s="136"/>
      <c r="POL19" s="136"/>
      <c r="POM19" s="136"/>
      <c r="PON19" s="136"/>
      <c r="POO19" s="136"/>
      <c r="POP19" s="136"/>
      <c r="POQ19" s="136"/>
      <c r="POR19" s="136"/>
      <c r="POS19" s="136"/>
      <c r="POT19" s="136"/>
      <c r="POU19" s="136"/>
      <c r="POV19" s="136"/>
      <c r="POW19" s="136"/>
      <c r="POX19" s="136"/>
      <c r="POY19" s="136"/>
      <c r="POZ19" s="136"/>
      <c r="PPA19" s="136"/>
      <c r="PPB19" s="136"/>
      <c r="PPC19" s="136"/>
      <c r="PPD19" s="136"/>
      <c r="PPE19" s="136"/>
      <c r="PPF19" s="136"/>
      <c r="PPG19" s="136"/>
      <c r="PPH19" s="136"/>
      <c r="PPI19" s="136"/>
      <c r="PPJ19" s="136"/>
      <c r="PPK19" s="136"/>
      <c r="PPL19" s="136"/>
      <c r="PPM19" s="136"/>
      <c r="PPN19" s="136"/>
      <c r="PPO19" s="136"/>
      <c r="PPP19" s="136"/>
      <c r="PPQ19" s="136"/>
      <c r="PPR19" s="136"/>
      <c r="PPS19" s="136"/>
      <c r="PPT19" s="136"/>
      <c r="PPU19" s="136"/>
      <c r="PPV19" s="136"/>
      <c r="PPW19" s="136"/>
      <c r="PPX19" s="136"/>
      <c r="PPY19" s="136"/>
      <c r="PPZ19" s="136"/>
      <c r="PQA19" s="136"/>
      <c r="PQB19" s="136"/>
      <c r="PQC19" s="136"/>
      <c r="PQD19" s="136"/>
      <c r="PQE19" s="136"/>
      <c r="PQF19" s="136"/>
      <c r="PQG19" s="136"/>
      <c r="PQH19" s="136"/>
      <c r="PQI19" s="136"/>
      <c r="PQJ19" s="136"/>
      <c r="PQK19" s="136"/>
      <c r="PQL19" s="136"/>
      <c r="PQM19" s="136"/>
      <c r="PQN19" s="136"/>
      <c r="PQO19" s="136"/>
      <c r="PQP19" s="136"/>
      <c r="PQQ19" s="136"/>
      <c r="PQR19" s="136"/>
      <c r="PQS19" s="136"/>
      <c r="PQT19" s="136"/>
      <c r="PQU19" s="136"/>
      <c r="PQV19" s="136"/>
      <c r="PQW19" s="136"/>
      <c r="PQX19" s="136"/>
      <c r="PQY19" s="136"/>
      <c r="PQZ19" s="136"/>
      <c r="PRA19" s="136"/>
      <c r="PRB19" s="136"/>
      <c r="PRC19" s="136"/>
      <c r="PRD19" s="136"/>
      <c r="PRE19" s="136"/>
      <c r="PRF19" s="136"/>
      <c r="PRG19" s="136"/>
      <c r="PRH19" s="136"/>
      <c r="PRI19" s="136"/>
      <c r="PRJ19" s="136"/>
      <c r="PRK19" s="136"/>
      <c r="PRL19" s="136"/>
      <c r="PRM19" s="136"/>
      <c r="PRN19" s="136"/>
      <c r="PRO19" s="136"/>
      <c r="PRP19" s="136"/>
      <c r="PRQ19" s="136"/>
      <c r="PRR19" s="136"/>
      <c r="PRS19" s="136"/>
      <c r="PRT19" s="136"/>
      <c r="PRU19" s="136"/>
      <c r="PRV19" s="136"/>
      <c r="PRW19" s="136"/>
      <c r="PRX19" s="136"/>
      <c r="PRY19" s="136"/>
      <c r="PRZ19" s="136"/>
      <c r="PSA19" s="136"/>
      <c r="PSB19" s="136"/>
      <c r="PSC19" s="136"/>
      <c r="PSD19" s="136"/>
      <c r="PSE19" s="136"/>
      <c r="PSF19" s="136"/>
      <c r="PSG19" s="136"/>
      <c r="PSH19" s="136"/>
      <c r="PSI19" s="136"/>
      <c r="PSJ19" s="136"/>
      <c r="PSK19" s="136"/>
      <c r="PSL19" s="136"/>
      <c r="PSM19" s="136"/>
      <c r="PSN19" s="136"/>
      <c r="PSO19" s="136"/>
      <c r="PSP19" s="136"/>
      <c r="PSQ19" s="136"/>
      <c r="PSR19" s="136"/>
      <c r="PSS19" s="136"/>
      <c r="PST19" s="136"/>
      <c r="PSU19" s="136"/>
      <c r="PSV19" s="136"/>
      <c r="PSW19" s="136"/>
      <c r="PSX19" s="136"/>
      <c r="PSY19" s="136"/>
      <c r="PSZ19" s="136"/>
      <c r="PTA19" s="136"/>
      <c r="PTB19" s="136"/>
      <c r="PTC19" s="136"/>
      <c r="PTD19" s="136"/>
      <c r="PTE19" s="136"/>
      <c r="PTF19" s="136"/>
      <c r="PTG19" s="136"/>
      <c r="PTH19" s="136"/>
      <c r="PTI19" s="136"/>
      <c r="PTJ19" s="136"/>
      <c r="PTK19" s="136"/>
      <c r="PTL19" s="136"/>
      <c r="PTM19" s="136"/>
      <c r="PTN19" s="136"/>
      <c r="PTO19" s="136"/>
      <c r="PTP19" s="136"/>
      <c r="PTQ19" s="136"/>
      <c r="PTR19" s="136"/>
      <c r="PTS19" s="136"/>
      <c r="PTT19" s="136"/>
      <c r="PTU19" s="136"/>
      <c r="PTV19" s="136"/>
      <c r="PTW19" s="136"/>
      <c r="PTX19" s="136"/>
      <c r="PTY19" s="136"/>
      <c r="PTZ19" s="136"/>
      <c r="PUA19" s="136"/>
      <c r="PUB19" s="136"/>
      <c r="PUC19" s="136"/>
      <c r="PUD19" s="136"/>
      <c r="PUE19" s="136"/>
      <c r="PUF19" s="136"/>
      <c r="PUG19" s="136"/>
      <c r="PUH19" s="136"/>
      <c r="PUI19" s="136"/>
      <c r="PUJ19" s="136"/>
      <c r="PUK19" s="136"/>
      <c r="PUL19" s="136"/>
      <c r="PUM19" s="136"/>
      <c r="PUN19" s="136"/>
      <c r="PUO19" s="136"/>
      <c r="PUP19" s="136"/>
      <c r="PUQ19" s="136"/>
      <c r="PUR19" s="136"/>
      <c r="PUS19" s="136"/>
      <c r="PUT19" s="136"/>
      <c r="PUU19" s="136"/>
      <c r="PUV19" s="136"/>
      <c r="PUW19" s="136"/>
      <c r="PUX19" s="136"/>
      <c r="PUY19" s="136"/>
      <c r="PUZ19" s="136"/>
      <c r="PVA19" s="136"/>
      <c r="PVB19" s="136"/>
      <c r="PVC19" s="136"/>
      <c r="PVD19" s="136"/>
      <c r="PVE19" s="136"/>
      <c r="PVF19" s="136"/>
      <c r="PVG19" s="136"/>
      <c r="PVH19" s="136"/>
      <c r="PVI19" s="136"/>
      <c r="PVJ19" s="136"/>
      <c r="PVK19" s="136"/>
      <c r="PVL19" s="136"/>
      <c r="PVM19" s="136"/>
      <c r="PVN19" s="136"/>
      <c r="PVO19" s="136"/>
      <c r="PVP19" s="136"/>
      <c r="PVQ19" s="136"/>
      <c r="PVR19" s="136"/>
      <c r="PVS19" s="136"/>
      <c r="PVT19" s="136"/>
      <c r="PVU19" s="136"/>
      <c r="PVV19" s="136"/>
      <c r="PVW19" s="136"/>
      <c r="PVX19" s="136"/>
      <c r="PVY19" s="136"/>
      <c r="PVZ19" s="136"/>
      <c r="PWA19" s="136"/>
      <c r="PWB19" s="136"/>
      <c r="PWC19" s="136"/>
      <c r="PWD19" s="136"/>
      <c r="PWE19" s="136"/>
      <c r="PWF19" s="136"/>
      <c r="PWG19" s="136"/>
      <c r="PWH19" s="136"/>
      <c r="PWI19" s="136"/>
      <c r="PWJ19" s="136"/>
      <c r="PWK19" s="136"/>
      <c r="PWL19" s="136"/>
      <c r="PWM19" s="136"/>
      <c r="PWN19" s="136"/>
      <c r="PWO19" s="136"/>
      <c r="PWP19" s="136"/>
      <c r="PWQ19" s="136"/>
      <c r="PWR19" s="136"/>
      <c r="PWS19" s="136"/>
      <c r="PWT19" s="136"/>
      <c r="PWU19" s="136"/>
      <c r="PWV19" s="136"/>
      <c r="PWW19" s="136"/>
      <c r="PWX19" s="136"/>
      <c r="PWY19" s="136"/>
      <c r="PWZ19" s="136"/>
      <c r="PXA19" s="136"/>
      <c r="PXB19" s="136"/>
      <c r="PXC19" s="136"/>
      <c r="PXD19" s="136"/>
      <c r="PXE19" s="136"/>
      <c r="PXF19" s="136"/>
      <c r="PXG19" s="136"/>
      <c r="PXH19" s="136"/>
      <c r="PXI19" s="136"/>
      <c r="PXJ19" s="136"/>
      <c r="PXK19" s="136"/>
      <c r="PXL19" s="136"/>
      <c r="PXM19" s="136"/>
      <c r="PXN19" s="136"/>
      <c r="PXO19" s="136"/>
      <c r="PXP19" s="136"/>
      <c r="PXQ19" s="136"/>
      <c r="PXR19" s="136"/>
      <c r="PXS19" s="136"/>
      <c r="PXT19" s="136"/>
      <c r="PXU19" s="136"/>
      <c r="PXV19" s="136"/>
      <c r="PXW19" s="136"/>
      <c r="PXX19" s="136"/>
      <c r="PXY19" s="136"/>
      <c r="PXZ19" s="136"/>
      <c r="PYA19" s="136"/>
      <c r="PYB19" s="136"/>
      <c r="PYC19" s="136"/>
      <c r="PYD19" s="136"/>
      <c r="PYE19" s="136"/>
      <c r="PYF19" s="136"/>
      <c r="PYG19" s="136"/>
      <c r="PYH19" s="136"/>
      <c r="PYI19" s="136"/>
      <c r="PYJ19" s="136"/>
      <c r="PYK19" s="136"/>
      <c r="PYL19" s="136"/>
      <c r="PYM19" s="136"/>
      <c r="PYN19" s="136"/>
      <c r="PYO19" s="136"/>
      <c r="PYP19" s="136"/>
      <c r="PYQ19" s="136"/>
      <c r="PYR19" s="136"/>
      <c r="PYS19" s="136"/>
      <c r="PYT19" s="136"/>
      <c r="PYU19" s="136"/>
      <c r="PYV19" s="136"/>
      <c r="PYW19" s="136"/>
      <c r="PYX19" s="136"/>
      <c r="PYY19" s="136"/>
      <c r="PYZ19" s="136"/>
      <c r="PZA19" s="136"/>
      <c r="PZB19" s="136"/>
      <c r="PZC19" s="136"/>
      <c r="PZD19" s="136"/>
      <c r="PZE19" s="136"/>
      <c r="PZF19" s="136"/>
      <c r="PZG19" s="136"/>
      <c r="PZH19" s="136"/>
      <c r="PZI19" s="136"/>
      <c r="PZJ19" s="136"/>
      <c r="PZK19" s="136"/>
      <c r="PZL19" s="136"/>
      <c r="PZM19" s="136"/>
      <c r="PZN19" s="136"/>
      <c r="PZO19" s="136"/>
      <c r="PZP19" s="136"/>
      <c r="PZQ19" s="136"/>
      <c r="PZR19" s="136"/>
      <c r="PZS19" s="136"/>
      <c r="PZT19" s="136"/>
      <c r="PZU19" s="136"/>
      <c r="PZV19" s="136"/>
      <c r="PZW19" s="136"/>
      <c r="PZX19" s="136"/>
      <c r="PZY19" s="136"/>
      <c r="PZZ19" s="136"/>
      <c r="QAA19" s="136"/>
      <c r="QAB19" s="136"/>
      <c r="QAC19" s="136"/>
      <c r="QAD19" s="136"/>
      <c r="QAE19" s="136"/>
      <c r="QAF19" s="136"/>
      <c r="QAG19" s="136"/>
      <c r="QAH19" s="136"/>
      <c r="QAI19" s="136"/>
      <c r="QAJ19" s="136"/>
      <c r="QAK19" s="136"/>
      <c r="QAL19" s="136"/>
      <c r="QAM19" s="136"/>
      <c r="QAN19" s="136"/>
      <c r="QAO19" s="136"/>
      <c r="QAP19" s="136"/>
      <c r="QAQ19" s="136"/>
      <c r="QAR19" s="136"/>
      <c r="QAS19" s="136"/>
      <c r="QAT19" s="136"/>
      <c r="QAU19" s="136"/>
      <c r="QAV19" s="136"/>
      <c r="QAW19" s="136"/>
      <c r="QAX19" s="136"/>
      <c r="QAY19" s="136"/>
      <c r="QAZ19" s="136"/>
      <c r="QBA19" s="136"/>
      <c r="QBB19" s="136"/>
      <c r="QBC19" s="136"/>
      <c r="QBD19" s="136"/>
      <c r="QBE19" s="136"/>
      <c r="QBF19" s="136"/>
      <c r="QBG19" s="136"/>
      <c r="QBH19" s="136"/>
      <c r="QBI19" s="136"/>
      <c r="QBJ19" s="136"/>
      <c r="QBK19" s="136"/>
      <c r="QBL19" s="136"/>
      <c r="QBM19" s="136"/>
      <c r="QBN19" s="136"/>
      <c r="QBO19" s="136"/>
      <c r="QBP19" s="136"/>
      <c r="QBQ19" s="136"/>
      <c r="QBR19" s="136"/>
      <c r="QBS19" s="136"/>
      <c r="QBT19" s="136"/>
      <c r="QBU19" s="136"/>
      <c r="QBV19" s="136"/>
      <c r="QBW19" s="136"/>
      <c r="QBX19" s="136"/>
      <c r="QBY19" s="136"/>
      <c r="QBZ19" s="136"/>
      <c r="QCA19" s="136"/>
      <c r="QCB19" s="136"/>
      <c r="QCC19" s="136"/>
      <c r="QCD19" s="136"/>
      <c r="QCE19" s="136"/>
      <c r="QCF19" s="136"/>
      <c r="QCG19" s="136"/>
      <c r="QCH19" s="136"/>
      <c r="QCI19" s="136"/>
      <c r="QCJ19" s="136"/>
      <c r="QCK19" s="136"/>
      <c r="QCL19" s="136"/>
      <c r="QCM19" s="136"/>
      <c r="QCN19" s="136"/>
      <c r="QCO19" s="136"/>
      <c r="QCP19" s="136"/>
      <c r="QCQ19" s="136"/>
      <c r="QCR19" s="136"/>
      <c r="QCS19" s="136"/>
      <c r="QCT19" s="136"/>
      <c r="QCU19" s="136"/>
      <c r="QCV19" s="136"/>
      <c r="QCW19" s="136"/>
      <c r="QCX19" s="136"/>
      <c r="QCY19" s="136"/>
      <c r="QCZ19" s="136"/>
      <c r="QDA19" s="136"/>
      <c r="QDB19" s="136"/>
      <c r="QDC19" s="136"/>
      <c r="QDD19" s="136"/>
      <c r="QDE19" s="136"/>
      <c r="QDF19" s="136"/>
      <c r="QDG19" s="136"/>
      <c r="QDH19" s="136"/>
      <c r="QDI19" s="136"/>
      <c r="QDJ19" s="136"/>
      <c r="QDK19" s="136"/>
      <c r="QDL19" s="136"/>
      <c r="QDM19" s="136"/>
      <c r="QDN19" s="136"/>
      <c r="QDO19" s="136"/>
      <c r="QDP19" s="136"/>
      <c r="QDQ19" s="136"/>
      <c r="QDR19" s="136"/>
      <c r="QDS19" s="136"/>
      <c r="QDT19" s="136"/>
      <c r="QDU19" s="136"/>
      <c r="QDV19" s="136"/>
      <c r="QDW19" s="136"/>
      <c r="QDX19" s="136"/>
      <c r="QDY19" s="136"/>
      <c r="QDZ19" s="136"/>
      <c r="QEA19" s="136"/>
      <c r="QEB19" s="136"/>
      <c r="QEC19" s="136"/>
      <c r="QED19" s="136"/>
      <c r="QEE19" s="136"/>
      <c r="QEF19" s="136"/>
      <c r="QEG19" s="136"/>
      <c r="QEH19" s="136"/>
      <c r="QEI19" s="136"/>
      <c r="QEJ19" s="136"/>
      <c r="QEK19" s="136"/>
      <c r="QEL19" s="136"/>
      <c r="QEM19" s="136"/>
      <c r="QEN19" s="136"/>
      <c r="QEO19" s="136"/>
      <c r="QEP19" s="136"/>
      <c r="QEQ19" s="136"/>
      <c r="QER19" s="136"/>
      <c r="QES19" s="136"/>
      <c r="QET19" s="136"/>
      <c r="QEU19" s="136"/>
      <c r="QEV19" s="136"/>
      <c r="QEW19" s="136"/>
      <c r="QEX19" s="136"/>
      <c r="QEY19" s="136"/>
      <c r="QEZ19" s="136"/>
      <c r="QFA19" s="136"/>
      <c r="QFB19" s="136"/>
      <c r="QFC19" s="136"/>
      <c r="QFD19" s="136"/>
      <c r="QFE19" s="136"/>
      <c r="QFF19" s="136"/>
      <c r="QFG19" s="136"/>
      <c r="QFH19" s="136"/>
      <c r="QFI19" s="136"/>
      <c r="QFJ19" s="136"/>
      <c r="QFK19" s="136"/>
      <c r="QFL19" s="136"/>
      <c r="QFM19" s="136"/>
      <c r="QFN19" s="136"/>
      <c r="QFO19" s="136"/>
      <c r="QFP19" s="136"/>
      <c r="QFQ19" s="136"/>
      <c r="QFR19" s="136"/>
      <c r="QFS19" s="136"/>
      <c r="QFT19" s="136"/>
      <c r="QFU19" s="136"/>
      <c r="QFV19" s="136"/>
      <c r="QFW19" s="136"/>
      <c r="QFX19" s="136"/>
      <c r="QFY19" s="136"/>
      <c r="QFZ19" s="136"/>
      <c r="QGA19" s="136"/>
      <c r="QGB19" s="136"/>
      <c r="QGC19" s="136"/>
      <c r="QGD19" s="136"/>
      <c r="QGE19" s="136"/>
      <c r="QGF19" s="136"/>
      <c r="QGG19" s="136"/>
      <c r="QGH19" s="136"/>
      <c r="QGI19" s="136"/>
      <c r="QGJ19" s="136"/>
      <c r="QGK19" s="136"/>
      <c r="QGL19" s="136"/>
      <c r="QGM19" s="136"/>
      <c r="QGN19" s="136"/>
      <c r="QGO19" s="136"/>
      <c r="QGP19" s="136"/>
      <c r="QGQ19" s="136"/>
      <c r="QGR19" s="136"/>
      <c r="QGS19" s="136"/>
      <c r="QGT19" s="136"/>
      <c r="QGU19" s="136"/>
      <c r="QGV19" s="136"/>
      <c r="QGW19" s="136"/>
      <c r="QGX19" s="136"/>
      <c r="QGY19" s="136"/>
      <c r="QGZ19" s="136"/>
      <c r="QHA19" s="136"/>
      <c r="QHB19" s="136"/>
      <c r="QHC19" s="136"/>
      <c r="QHD19" s="136"/>
      <c r="QHE19" s="136"/>
      <c r="QHF19" s="136"/>
      <c r="QHG19" s="136"/>
      <c r="QHH19" s="136"/>
      <c r="QHI19" s="136"/>
      <c r="QHJ19" s="136"/>
      <c r="QHK19" s="136"/>
      <c r="QHL19" s="136"/>
      <c r="QHM19" s="136"/>
      <c r="QHN19" s="136"/>
      <c r="QHO19" s="136"/>
      <c r="QHP19" s="136"/>
      <c r="QHQ19" s="136"/>
      <c r="QHR19" s="136"/>
      <c r="QHS19" s="136"/>
      <c r="QHT19" s="136"/>
      <c r="QHU19" s="136"/>
      <c r="QHV19" s="136"/>
      <c r="QHW19" s="136"/>
      <c r="QHX19" s="136"/>
      <c r="QHY19" s="136"/>
      <c r="QHZ19" s="136"/>
      <c r="QIA19" s="136"/>
      <c r="QIB19" s="136"/>
      <c r="QIC19" s="136"/>
      <c r="QID19" s="136"/>
      <c r="QIE19" s="136"/>
      <c r="QIF19" s="136"/>
      <c r="QIG19" s="136"/>
      <c r="QIH19" s="136"/>
      <c r="QII19" s="136"/>
      <c r="QIJ19" s="136"/>
      <c r="QIK19" s="136"/>
      <c r="QIL19" s="136"/>
      <c r="QIM19" s="136"/>
      <c r="QIN19" s="136"/>
      <c r="QIO19" s="136"/>
      <c r="QIP19" s="136"/>
      <c r="QIQ19" s="136"/>
      <c r="QIR19" s="136"/>
      <c r="QIS19" s="136"/>
      <c r="QIT19" s="136"/>
      <c r="QIU19" s="136"/>
      <c r="QIV19" s="136"/>
      <c r="QIW19" s="136"/>
      <c r="QIX19" s="136"/>
      <c r="QIY19" s="136"/>
      <c r="QIZ19" s="136"/>
      <c r="QJA19" s="136"/>
      <c r="QJB19" s="136"/>
      <c r="QJC19" s="136"/>
      <c r="QJD19" s="136"/>
      <c r="QJE19" s="136"/>
      <c r="QJF19" s="136"/>
      <c r="QJG19" s="136"/>
      <c r="QJH19" s="136"/>
      <c r="QJI19" s="136"/>
      <c r="QJJ19" s="136"/>
      <c r="QJK19" s="136"/>
      <c r="QJL19" s="136"/>
      <c r="QJM19" s="136"/>
      <c r="QJN19" s="136"/>
      <c r="QJO19" s="136"/>
      <c r="QJP19" s="136"/>
      <c r="QJQ19" s="136"/>
      <c r="QJR19" s="136"/>
      <c r="QJS19" s="136"/>
      <c r="QJT19" s="136"/>
      <c r="QJU19" s="136"/>
      <c r="QJV19" s="136"/>
      <c r="QJW19" s="136"/>
      <c r="QJX19" s="136"/>
      <c r="QJY19" s="136"/>
      <c r="QJZ19" s="136"/>
      <c r="QKA19" s="136"/>
      <c r="QKB19" s="136"/>
      <c r="QKC19" s="136"/>
      <c r="QKD19" s="136"/>
      <c r="QKE19" s="136"/>
      <c r="QKF19" s="136"/>
      <c r="QKG19" s="136"/>
      <c r="QKH19" s="136"/>
      <c r="QKI19" s="136"/>
      <c r="QKJ19" s="136"/>
      <c r="QKK19" s="136"/>
      <c r="QKL19" s="136"/>
      <c r="QKM19" s="136"/>
      <c r="QKN19" s="136"/>
      <c r="QKO19" s="136"/>
      <c r="QKP19" s="136"/>
      <c r="QKQ19" s="136"/>
      <c r="QKR19" s="136"/>
      <c r="QKS19" s="136"/>
      <c r="QKT19" s="136"/>
      <c r="QKU19" s="136"/>
      <c r="QKV19" s="136"/>
      <c r="QKW19" s="136"/>
      <c r="QKX19" s="136"/>
      <c r="QKY19" s="136"/>
      <c r="QKZ19" s="136"/>
      <c r="QLA19" s="136"/>
      <c r="QLB19" s="136"/>
      <c r="QLC19" s="136"/>
      <c r="QLD19" s="136"/>
      <c r="QLE19" s="136"/>
      <c r="QLF19" s="136"/>
      <c r="QLG19" s="136"/>
      <c r="QLH19" s="136"/>
      <c r="QLI19" s="136"/>
      <c r="QLJ19" s="136"/>
      <c r="QLK19" s="136"/>
      <c r="QLL19" s="136"/>
      <c r="QLM19" s="136"/>
      <c r="QLN19" s="136"/>
      <c r="QLO19" s="136"/>
      <c r="QLP19" s="136"/>
      <c r="QLQ19" s="136"/>
      <c r="QLR19" s="136"/>
      <c r="QLS19" s="136"/>
      <c r="QLT19" s="136"/>
      <c r="QLU19" s="136"/>
      <c r="QLV19" s="136"/>
      <c r="QLW19" s="136"/>
      <c r="QLX19" s="136"/>
      <c r="QLY19" s="136"/>
      <c r="QLZ19" s="136"/>
      <c r="QMA19" s="136"/>
      <c r="QMB19" s="136"/>
      <c r="QMC19" s="136"/>
      <c r="QMD19" s="136"/>
      <c r="QME19" s="136"/>
      <c r="QMF19" s="136"/>
      <c r="QMG19" s="136"/>
      <c r="QMH19" s="136"/>
      <c r="QMI19" s="136"/>
      <c r="QMJ19" s="136"/>
      <c r="QMK19" s="136"/>
      <c r="QML19" s="136"/>
      <c r="QMM19" s="136"/>
      <c r="QMN19" s="136"/>
      <c r="QMO19" s="136"/>
      <c r="QMP19" s="136"/>
      <c r="QMQ19" s="136"/>
      <c r="QMR19" s="136"/>
      <c r="QMS19" s="136"/>
      <c r="QMT19" s="136"/>
      <c r="QMU19" s="136"/>
      <c r="QMV19" s="136"/>
      <c r="QMW19" s="136"/>
      <c r="QMX19" s="136"/>
      <c r="QMY19" s="136"/>
      <c r="QMZ19" s="136"/>
      <c r="QNA19" s="136"/>
      <c r="QNB19" s="136"/>
      <c r="QNC19" s="136"/>
      <c r="QND19" s="136"/>
      <c r="QNE19" s="136"/>
      <c r="QNF19" s="136"/>
      <c r="QNG19" s="136"/>
      <c r="QNH19" s="136"/>
      <c r="QNI19" s="136"/>
      <c r="QNJ19" s="136"/>
      <c r="QNK19" s="136"/>
      <c r="QNL19" s="136"/>
      <c r="QNM19" s="136"/>
      <c r="QNN19" s="136"/>
      <c r="QNO19" s="136"/>
      <c r="QNP19" s="136"/>
      <c r="QNQ19" s="136"/>
      <c r="QNR19" s="136"/>
      <c r="QNS19" s="136"/>
      <c r="QNT19" s="136"/>
      <c r="QNU19" s="136"/>
      <c r="QNV19" s="136"/>
      <c r="QNW19" s="136"/>
      <c r="QNX19" s="136"/>
      <c r="QNY19" s="136"/>
      <c r="QNZ19" s="136"/>
      <c r="QOA19" s="136"/>
      <c r="QOB19" s="136"/>
      <c r="QOC19" s="136"/>
      <c r="QOD19" s="136"/>
      <c r="QOE19" s="136"/>
      <c r="QOF19" s="136"/>
      <c r="QOG19" s="136"/>
      <c r="QOH19" s="136"/>
      <c r="QOI19" s="136"/>
      <c r="QOJ19" s="136"/>
      <c r="QOK19" s="136"/>
      <c r="QOL19" s="136"/>
      <c r="QOM19" s="136"/>
      <c r="QON19" s="136"/>
      <c r="QOO19" s="136"/>
      <c r="QOP19" s="136"/>
      <c r="QOQ19" s="136"/>
      <c r="QOR19" s="136"/>
      <c r="QOS19" s="136"/>
      <c r="QOT19" s="136"/>
      <c r="QOU19" s="136"/>
      <c r="QOV19" s="136"/>
      <c r="QOW19" s="136"/>
      <c r="QOX19" s="136"/>
      <c r="QOY19" s="136"/>
      <c r="QOZ19" s="136"/>
      <c r="QPA19" s="136"/>
      <c r="QPB19" s="136"/>
      <c r="QPC19" s="136"/>
      <c r="QPD19" s="136"/>
      <c r="QPE19" s="136"/>
      <c r="QPF19" s="136"/>
      <c r="QPG19" s="136"/>
      <c r="QPH19" s="136"/>
      <c r="QPI19" s="136"/>
      <c r="QPJ19" s="136"/>
      <c r="QPK19" s="136"/>
      <c r="QPL19" s="136"/>
      <c r="QPM19" s="136"/>
      <c r="QPN19" s="136"/>
      <c r="QPO19" s="136"/>
      <c r="QPP19" s="136"/>
      <c r="QPQ19" s="136"/>
      <c r="QPR19" s="136"/>
      <c r="QPS19" s="136"/>
      <c r="QPT19" s="136"/>
      <c r="QPU19" s="136"/>
      <c r="QPV19" s="136"/>
      <c r="QPW19" s="136"/>
      <c r="QPX19" s="136"/>
      <c r="QPY19" s="136"/>
      <c r="QPZ19" s="136"/>
      <c r="QQA19" s="136"/>
      <c r="QQB19" s="136"/>
      <c r="QQC19" s="136"/>
      <c r="QQD19" s="136"/>
      <c r="QQE19" s="136"/>
      <c r="QQF19" s="136"/>
      <c r="QQG19" s="136"/>
      <c r="QQH19" s="136"/>
      <c r="QQI19" s="136"/>
      <c r="QQJ19" s="136"/>
      <c r="QQK19" s="136"/>
      <c r="QQL19" s="136"/>
      <c r="QQM19" s="136"/>
      <c r="QQN19" s="136"/>
      <c r="QQO19" s="136"/>
      <c r="QQP19" s="136"/>
      <c r="QQQ19" s="136"/>
      <c r="QQR19" s="136"/>
      <c r="QQS19" s="136"/>
      <c r="QQT19" s="136"/>
      <c r="QQU19" s="136"/>
      <c r="QQV19" s="136"/>
      <c r="QQW19" s="136"/>
      <c r="QQX19" s="136"/>
      <c r="QQY19" s="136"/>
      <c r="QQZ19" s="136"/>
      <c r="QRA19" s="136"/>
      <c r="QRB19" s="136"/>
      <c r="QRC19" s="136"/>
      <c r="QRD19" s="136"/>
      <c r="QRE19" s="136"/>
      <c r="QRF19" s="136"/>
      <c r="QRG19" s="136"/>
      <c r="QRH19" s="136"/>
      <c r="QRI19" s="136"/>
      <c r="QRJ19" s="136"/>
      <c r="QRK19" s="136"/>
      <c r="QRL19" s="136"/>
      <c r="QRM19" s="136"/>
      <c r="QRN19" s="136"/>
      <c r="QRO19" s="136"/>
      <c r="QRP19" s="136"/>
      <c r="QRQ19" s="136"/>
      <c r="QRR19" s="136"/>
      <c r="QRS19" s="136"/>
      <c r="QRT19" s="136"/>
      <c r="QRU19" s="136"/>
      <c r="QRV19" s="136"/>
      <c r="QRW19" s="136"/>
      <c r="QRX19" s="136"/>
      <c r="QRY19" s="136"/>
      <c r="QRZ19" s="136"/>
      <c r="QSA19" s="136"/>
      <c r="QSB19" s="136"/>
      <c r="QSC19" s="136"/>
      <c r="QSD19" s="136"/>
      <c r="QSE19" s="136"/>
      <c r="QSF19" s="136"/>
      <c r="QSG19" s="136"/>
      <c r="QSH19" s="136"/>
      <c r="QSI19" s="136"/>
      <c r="QSJ19" s="136"/>
      <c r="QSK19" s="136"/>
      <c r="QSL19" s="136"/>
      <c r="QSM19" s="136"/>
      <c r="QSN19" s="136"/>
      <c r="QSO19" s="136"/>
      <c r="QSP19" s="136"/>
      <c r="QSQ19" s="136"/>
      <c r="QSR19" s="136"/>
      <c r="QSS19" s="136"/>
      <c r="QST19" s="136"/>
      <c r="QSU19" s="136"/>
      <c r="QSV19" s="136"/>
      <c r="QSW19" s="136"/>
      <c r="QSX19" s="136"/>
      <c r="QSY19" s="136"/>
      <c r="QSZ19" s="136"/>
      <c r="QTA19" s="136"/>
      <c r="QTB19" s="136"/>
      <c r="QTC19" s="136"/>
      <c r="QTD19" s="136"/>
      <c r="QTE19" s="136"/>
      <c r="QTF19" s="136"/>
      <c r="QTG19" s="136"/>
      <c r="QTH19" s="136"/>
      <c r="QTI19" s="136"/>
      <c r="QTJ19" s="136"/>
      <c r="QTK19" s="136"/>
      <c r="QTL19" s="136"/>
      <c r="QTM19" s="136"/>
      <c r="QTN19" s="136"/>
      <c r="QTO19" s="136"/>
      <c r="QTP19" s="136"/>
      <c r="QTQ19" s="136"/>
      <c r="QTR19" s="136"/>
      <c r="QTS19" s="136"/>
      <c r="QTT19" s="136"/>
      <c r="QTU19" s="136"/>
      <c r="QTV19" s="136"/>
      <c r="QTW19" s="136"/>
      <c r="QTX19" s="136"/>
      <c r="QTY19" s="136"/>
      <c r="QTZ19" s="136"/>
      <c r="QUA19" s="136"/>
      <c r="QUB19" s="136"/>
      <c r="QUC19" s="136"/>
      <c r="QUD19" s="136"/>
      <c r="QUE19" s="136"/>
      <c r="QUF19" s="136"/>
      <c r="QUG19" s="136"/>
      <c r="QUH19" s="136"/>
      <c r="QUI19" s="136"/>
      <c r="QUJ19" s="136"/>
      <c r="QUK19" s="136"/>
      <c r="QUL19" s="136"/>
      <c r="QUM19" s="136"/>
      <c r="QUN19" s="136"/>
      <c r="QUO19" s="136"/>
      <c r="QUP19" s="136"/>
      <c r="QUQ19" s="136"/>
      <c r="QUR19" s="136"/>
      <c r="QUS19" s="136"/>
      <c r="QUT19" s="136"/>
      <c r="QUU19" s="136"/>
      <c r="QUV19" s="136"/>
      <c r="QUW19" s="136"/>
      <c r="QUX19" s="136"/>
      <c r="QUY19" s="136"/>
      <c r="QUZ19" s="136"/>
      <c r="QVA19" s="136"/>
      <c r="QVB19" s="136"/>
      <c r="QVC19" s="136"/>
      <c r="QVD19" s="136"/>
      <c r="QVE19" s="136"/>
      <c r="QVF19" s="136"/>
      <c r="QVG19" s="136"/>
      <c r="QVH19" s="136"/>
      <c r="QVI19" s="136"/>
      <c r="QVJ19" s="136"/>
      <c r="QVK19" s="136"/>
      <c r="QVL19" s="136"/>
      <c r="QVM19" s="136"/>
      <c r="QVN19" s="136"/>
      <c r="QVO19" s="136"/>
      <c r="QVP19" s="136"/>
      <c r="QVQ19" s="136"/>
      <c r="QVR19" s="136"/>
      <c r="QVS19" s="136"/>
      <c r="QVT19" s="136"/>
      <c r="QVU19" s="136"/>
      <c r="QVV19" s="136"/>
      <c r="QVW19" s="136"/>
      <c r="QVX19" s="136"/>
      <c r="QVY19" s="136"/>
      <c r="QVZ19" s="136"/>
      <c r="QWA19" s="136"/>
      <c r="QWB19" s="136"/>
      <c r="QWC19" s="136"/>
      <c r="QWD19" s="136"/>
      <c r="QWE19" s="136"/>
      <c r="QWF19" s="136"/>
      <c r="QWG19" s="136"/>
      <c r="QWH19" s="136"/>
      <c r="QWI19" s="136"/>
      <c r="QWJ19" s="136"/>
      <c r="QWK19" s="136"/>
      <c r="QWL19" s="136"/>
      <c r="QWM19" s="136"/>
      <c r="QWN19" s="136"/>
      <c r="QWO19" s="136"/>
      <c r="QWP19" s="136"/>
      <c r="QWQ19" s="136"/>
      <c r="QWR19" s="136"/>
      <c r="QWS19" s="136"/>
      <c r="QWT19" s="136"/>
      <c r="QWU19" s="136"/>
      <c r="QWV19" s="136"/>
      <c r="QWW19" s="136"/>
      <c r="QWX19" s="136"/>
      <c r="QWY19" s="136"/>
      <c r="QWZ19" s="136"/>
      <c r="QXA19" s="136"/>
      <c r="QXB19" s="136"/>
      <c r="QXC19" s="136"/>
      <c r="QXD19" s="136"/>
      <c r="QXE19" s="136"/>
      <c r="QXF19" s="136"/>
      <c r="QXG19" s="136"/>
      <c r="QXH19" s="136"/>
      <c r="QXI19" s="136"/>
      <c r="QXJ19" s="136"/>
      <c r="QXK19" s="136"/>
      <c r="QXL19" s="136"/>
      <c r="QXM19" s="136"/>
      <c r="QXN19" s="136"/>
      <c r="QXO19" s="136"/>
      <c r="QXP19" s="136"/>
      <c r="QXQ19" s="136"/>
      <c r="QXR19" s="136"/>
      <c r="QXS19" s="136"/>
      <c r="QXT19" s="136"/>
      <c r="QXU19" s="136"/>
      <c r="QXV19" s="136"/>
      <c r="QXW19" s="136"/>
      <c r="QXX19" s="136"/>
      <c r="QXY19" s="136"/>
      <c r="QXZ19" s="136"/>
      <c r="QYA19" s="136"/>
      <c r="QYB19" s="136"/>
      <c r="QYC19" s="136"/>
      <c r="QYD19" s="136"/>
      <c r="QYE19" s="136"/>
      <c r="QYF19" s="136"/>
      <c r="QYG19" s="136"/>
      <c r="QYH19" s="136"/>
      <c r="QYI19" s="136"/>
      <c r="QYJ19" s="136"/>
      <c r="QYK19" s="136"/>
      <c r="QYL19" s="136"/>
      <c r="QYM19" s="136"/>
      <c r="QYN19" s="136"/>
      <c r="QYO19" s="136"/>
      <c r="QYP19" s="136"/>
      <c r="QYQ19" s="136"/>
      <c r="QYR19" s="136"/>
      <c r="QYS19" s="136"/>
      <c r="QYT19" s="136"/>
      <c r="QYU19" s="136"/>
      <c r="QYV19" s="136"/>
      <c r="QYW19" s="136"/>
      <c r="QYX19" s="136"/>
      <c r="QYY19" s="136"/>
      <c r="QYZ19" s="136"/>
      <c r="QZA19" s="136"/>
      <c r="QZB19" s="136"/>
      <c r="QZC19" s="136"/>
      <c r="QZD19" s="136"/>
      <c r="QZE19" s="136"/>
      <c r="QZF19" s="136"/>
      <c r="QZG19" s="136"/>
      <c r="QZH19" s="136"/>
      <c r="QZI19" s="136"/>
      <c r="QZJ19" s="136"/>
      <c r="QZK19" s="136"/>
      <c r="QZL19" s="136"/>
      <c r="QZM19" s="136"/>
      <c r="QZN19" s="136"/>
      <c r="QZO19" s="136"/>
      <c r="QZP19" s="136"/>
      <c r="QZQ19" s="136"/>
      <c r="QZR19" s="136"/>
      <c r="QZS19" s="136"/>
      <c r="QZT19" s="136"/>
      <c r="QZU19" s="136"/>
      <c r="QZV19" s="136"/>
      <c r="QZW19" s="136"/>
      <c r="QZX19" s="136"/>
      <c r="QZY19" s="136"/>
      <c r="QZZ19" s="136"/>
      <c r="RAA19" s="136"/>
      <c r="RAB19" s="136"/>
      <c r="RAC19" s="136"/>
      <c r="RAD19" s="136"/>
      <c r="RAE19" s="136"/>
      <c r="RAF19" s="136"/>
      <c r="RAG19" s="136"/>
      <c r="RAH19" s="136"/>
      <c r="RAI19" s="136"/>
      <c r="RAJ19" s="136"/>
      <c r="RAK19" s="136"/>
      <c r="RAL19" s="136"/>
      <c r="RAM19" s="136"/>
      <c r="RAN19" s="136"/>
      <c r="RAO19" s="136"/>
      <c r="RAP19" s="136"/>
      <c r="RAQ19" s="136"/>
      <c r="RAR19" s="136"/>
      <c r="RAS19" s="136"/>
      <c r="RAT19" s="136"/>
      <c r="RAU19" s="136"/>
      <c r="RAV19" s="136"/>
      <c r="RAW19" s="136"/>
      <c r="RAX19" s="136"/>
      <c r="RAY19" s="136"/>
      <c r="RAZ19" s="136"/>
      <c r="RBA19" s="136"/>
      <c r="RBB19" s="136"/>
      <c r="RBC19" s="136"/>
      <c r="RBD19" s="136"/>
      <c r="RBE19" s="136"/>
      <c r="RBF19" s="136"/>
      <c r="RBG19" s="136"/>
      <c r="RBH19" s="136"/>
      <c r="RBI19" s="136"/>
      <c r="RBJ19" s="136"/>
      <c r="RBK19" s="136"/>
      <c r="RBL19" s="136"/>
      <c r="RBM19" s="136"/>
      <c r="RBN19" s="136"/>
      <c r="RBO19" s="136"/>
      <c r="RBP19" s="136"/>
      <c r="RBQ19" s="136"/>
      <c r="RBR19" s="136"/>
      <c r="RBS19" s="136"/>
      <c r="RBT19" s="136"/>
      <c r="RBU19" s="136"/>
      <c r="RBV19" s="136"/>
      <c r="RBW19" s="136"/>
      <c r="RBX19" s="136"/>
      <c r="RBY19" s="136"/>
      <c r="RBZ19" s="136"/>
      <c r="RCA19" s="136"/>
      <c r="RCB19" s="136"/>
      <c r="RCC19" s="136"/>
      <c r="RCD19" s="136"/>
      <c r="RCE19" s="136"/>
      <c r="RCF19" s="136"/>
      <c r="RCG19" s="136"/>
      <c r="RCH19" s="136"/>
      <c r="RCI19" s="136"/>
      <c r="RCJ19" s="136"/>
      <c r="RCK19" s="136"/>
      <c r="RCL19" s="136"/>
      <c r="RCM19" s="136"/>
      <c r="RCN19" s="136"/>
      <c r="RCO19" s="136"/>
      <c r="RCP19" s="136"/>
      <c r="RCQ19" s="136"/>
      <c r="RCR19" s="136"/>
      <c r="RCS19" s="136"/>
      <c r="RCT19" s="136"/>
      <c r="RCU19" s="136"/>
      <c r="RCV19" s="136"/>
      <c r="RCW19" s="136"/>
      <c r="RCX19" s="136"/>
      <c r="RCY19" s="136"/>
      <c r="RCZ19" s="136"/>
      <c r="RDA19" s="136"/>
      <c r="RDB19" s="136"/>
      <c r="RDC19" s="136"/>
      <c r="RDD19" s="136"/>
      <c r="RDE19" s="136"/>
      <c r="RDF19" s="136"/>
      <c r="RDG19" s="136"/>
      <c r="RDH19" s="136"/>
      <c r="RDI19" s="136"/>
      <c r="RDJ19" s="136"/>
      <c r="RDK19" s="136"/>
      <c r="RDL19" s="136"/>
      <c r="RDM19" s="136"/>
      <c r="RDN19" s="136"/>
      <c r="RDO19" s="136"/>
      <c r="RDP19" s="136"/>
      <c r="RDQ19" s="136"/>
      <c r="RDR19" s="136"/>
      <c r="RDS19" s="136"/>
      <c r="RDT19" s="136"/>
      <c r="RDU19" s="136"/>
      <c r="RDV19" s="136"/>
      <c r="RDW19" s="136"/>
      <c r="RDX19" s="136"/>
      <c r="RDY19" s="136"/>
      <c r="RDZ19" s="136"/>
      <c r="REA19" s="136"/>
      <c r="REB19" s="136"/>
      <c r="REC19" s="136"/>
      <c r="RED19" s="136"/>
      <c r="REE19" s="136"/>
      <c r="REF19" s="136"/>
      <c r="REG19" s="136"/>
      <c r="REH19" s="136"/>
      <c r="REI19" s="136"/>
      <c r="REJ19" s="136"/>
      <c r="REK19" s="136"/>
      <c r="REL19" s="136"/>
      <c r="REM19" s="136"/>
      <c r="REN19" s="136"/>
      <c r="REO19" s="136"/>
      <c r="REP19" s="136"/>
      <c r="REQ19" s="136"/>
      <c r="RER19" s="136"/>
      <c r="RES19" s="136"/>
      <c r="RET19" s="136"/>
      <c r="REU19" s="136"/>
      <c r="REV19" s="136"/>
      <c r="REW19" s="136"/>
      <c r="REX19" s="136"/>
      <c r="REY19" s="136"/>
      <c r="REZ19" s="136"/>
      <c r="RFA19" s="136"/>
      <c r="RFB19" s="136"/>
      <c r="RFC19" s="136"/>
      <c r="RFD19" s="136"/>
      <c r="RFE19" s="136"/>
      <c r="RFF19" s="136"/>
      <c r="RFG19" s="136"/>
      <c r="RFH19" s="136"/>
      <c r="RFI19" s="136"/>
      <c r="RFJ19" s="136"/>
      <c r="RFK19" s="136"/>
      <c r="RFL19" s="136"/>
      <c r="RFM19" s="136"/>
      <c r="RFN19" s="136"/>
      <c r="RFO19" s="136"/>
      <c r="RFP19" s="136"/>
      <c r="RFQ19" s="136"/>
      <c r="RFR19" s="136"/>
      <c r="RFS19" s="136"/>
      <c r="RFT19" s="136"/>
      <c r="RFU19" s="136"/>
      <c r="RFV19" s="136"/>
      <c r="RFW19" s="136"/>
      <c r="RFX19" s="136"/>
      <c r="RFY19" s="136"/>
      <c r="RFZ19" s="136"/>
      <c r="RGA19" s="136"/>
      <c r="RGB19" s="136"/>
      <c r="RGC19" s="136"/>
      <c r="RGD19" s="136"/>
      <c r="RGE19" s="136"/>
      <c r="RGF19" s="136"/>
      <c r="RGG19" s="136"/>
      <c r="RGH19" s="136"/>
      <c r="RGI19" s="136"/>
      <c r="RGJ19" s="136"/>
      <c r="RGK19" s="136"/>
      <c r="RGL19" s="136"/>
      <c r="RGM19" s="136"/>
      <c r="RGN19" s="136"/>
      <c r="RGO19" s="136"/>
      <c r="RGP19" s="136"/>
      <c r="RGQ19" s="136"/>
      <c r="RGR19" s="136"/>
      <c r="RGS19" s="136"/>
      <c r="RGT19" s="136"/>
      <c r="RGU19" s="136"/>
      <c r="RGV19" s="136"/>
      <c r="RGW19" s="136"/>
      <c r="RGX19" s="136"/>
      <c r="RGY19" s="136"/>
      <c r="RGZ19" s="136"/>
      <c r="RHA19" s="136"/>
      <c r="RHB19" s="136"/>
      <c r="RHC19" s="136"/>
      <c r="RHD19" s="136"/>
      <c r="RHE19" s="136"/>
      <c r="RHF19" s="136"/>
      <c r="RHG19" s="136"/>
      <c r="RHH19" s="136"/>
      <c r="RHI19" s="136"/>
      <c r="RHJ19" s="136"/>
      <c r="RHK19" s="136"/>
      <c r="RHL19" s="136"/>
      <c r="RHM19" s="136"/>
      <c r="RHN19" s="136"/>
      <c r="RHO19" s="136"/>
      <c r="RHP19" s="136"/>
      <c r="RHQ19" s="136"/>
      <c r="RHR19" s="136"/>
      <c r="RHS19" s="136"/>
      <c r="RHT19" s="136"/>
      <c r="RHU19" s="136"/>
      <c r="RHV19" s="136"/>
      <c r="RHW19" s="136"/>
      <c r="RHX19" s="136"/>
      <c r="RHY19" s="136"/>
      <c r="RHZ19" s="136"/>
      <c r="RIA19" s="136"/>
      <c r="RIB19" s="136"/>
      <c r="RIC19" s="136"/>
      <c r="RID19" s="136"/>
      <c r="RIE19" s="136"/>
      <c r="RIF19" s="136"/>
      <c r="RIG19" s="136"/>
      <c r="RIH19" s="136"/>
      <c r="RII19" s="136"/>
      <c r="RIJ19" s="136"/>
      <c r="RIK19" s="136"/>
      <c r="RIL19" s="136"/>
      <c r="RIM19" s="136"/>
      <c r="RIN19" s="136"/>
      <c r="RIO19" s="136"/>
      <c r="RIP19" s="136"/>
      <c r="RIQ19" s="136"/>
      <c r="RIR19" s="136"/>
      <c r="RIS19" s="136"/>
      <c r="RIT19" s="136"/>
      <c r="RIU19" s="136"/>
      <c r="RIV19" s="136"/>
      <c r="RIW19" s="136"/>
      <c r="RIX19" s="136"/>
      <c r="RIY19" s="136"/>
      <c r="RIZ19" s="136"/>
      <c r="RJA19" s="136"/>
      <c r="RJB19" s="136"/>
      <c r="RJC19" s="136"/>
      <c r="RJD19" s="136"/>
      <c r="RJE19" s="136"/>
      <c r="RJF19" s="136"/>
      <c r="RJG19" s="136"/>
      <c r="RJH19" s="136"/>
      <c r="RJI19" s="136"/>
      <c r="RJJ19" s="136"/>
      <c r="RJK19" s="136"/>
      <c r="RJL19" s="136"/>
      <c r="RJM19" s="136"/>
      <c r="RJN19" s="136"/>
      <c r="RJO19" s="136"/>
      <c r="RJP19" s="136"/>
      <c r="RJQ19" s="136"/>
      <c r="RJR19" s="136"/>
      <c r="RJS19" s="136"/>
      <c r="RJT19" s="136"/>
      <c r="RJU19" s="136"/>
      <c r="RJV19" s="136"/>
      <c r="RJW19" s="136"/>
      <c r="RJX19" s="136"/>
      <c r="RJY19" s="136"/>
      <c r="RJZ19" s="136"/>
      <c r="RKA19" s="136"/>
      <c r="RKB19" s="136"/>
      <c r="RKC19" s="136"/>
      <c r="RKD19" s="136"/>
      <c r="RKE19" s="136"/>
      <c r="RKF19" s="136"/>
      <c r="RKG19" s="136"/>
      <c r="RKH19" s="136"/>
      <c r="RKI19" s="136"/>
      <c r="RKJ19" s="136"/>
      <c r="RKK19" s="136"/>
      <c r="RKL19" s="136"/>
      <c r="RKM19" s="136"/>
      <c r="RKN19" s="136"/>
      <c r="RKO19" s="136"/>
      <c r="RKP19" s="136"/>
      <c r="RKQ19" s="136"/>
      <c r="RKR19" s="136"/>
      <c r="RKS19" s="136"/>
      <c r="RKT19" s="136"/>
      <c r="RKU19" s="136"/>
      <c r="RKV19" s="136"/>
      <c r="RKW19" s="136"/>
      <c r="RKX19" s="136"/>
      <c r="RKY19" s="136"/>
      <c r="RKZ19" s="136"/>
      <c r="RLA19" s="136"/>
      <c r="RLB19" s="136"/>
      <c r="RLC19" s="136"/>
      <c r="RLD19" s="136"/>
      <c r="RLE19" s="136"/>
      <c r="RLF19" s="136"/>
      <c r="RLG19" s="136"/>
      <c r="RLH19" s="136"/>
      <c r="RLI19" s="136"/>
      <c r="RLJ19" s="136"/>
      <c r="RLK19" s="136"/>
      <c r="RLL19" s="136"/>
      <c r="RLM19" s="136"/>
      <c r="RLN19" s="136"/>
      <c r="RLO19" s="136"/>
      <c r="RLP19" s="136"/>
      <c r="RLQ19" s="136"/>
      <c r="RLR19" s="136"/>
      <c r="RLS19" s="136"/>
      <c r="RLT19" s="136"/>
      <c r="RLU19" s="136"/>
      <c r="RLV19" s="136"/>
      <c r="RLW19" s="136"/>
      <c r="RLX19" s="136"/>
      <c r="RLY19" s="136"/>
      <c r="RLZ19" s="136"/>
      <c r="RMA19" s="136"/>
      <c r="RMB19" s="136"/>
      <c r="RMC19" s="136"/>
      <c r="RMD19" s="136"/>
      <c r="RME19" s="136"/>
      <c r="RMF19" s="136"/>
      <c r="RMG19" s="136"/>
      <c r="RMH19" s="136"/>
      <c r="RMI19" s="136"/>
      <c r="RMJ19" s="136"/>
      <c r="RMK19" s="136"/>
      <c r="RML19" s="136"/>
      <c r="RMM19" s="136"/>
      <c r="RMN19" s="136"/>
      <c r="RMO19" s="136"/>
      <c r="RMP19" s="136"/>
      <c r="RMQ19" s="136"/>
      <c r="RMR19" s="136"/>
      <c r="RMS19" s="136"/>
      <c r="RMT19" s="136"/>
      <c r="RMU19" s="136"/>
      <c r="RMV19" s="136"/>
      <c r="RMW19" s="136"/>
      <c r="RMX19" s="136"/>
      <c r="RMY19" s="136"/>
      <c r="RMZ19" s="136"/>
      <c r="RNA19" s="136"/>
      <c r="RNB19" s="136"/>
      <c r="RNC19" s="136"/>
      <c r="RND19" s="136"/>
      <c r="RNE19" s="136"/>
      <c r="RNF19" s="136"/>
      <c r="RNG19" s="136"/>
      <c r="RNH19" s="136"/>
      <c r="RNI19" s="136"/>
      <c r="RNJ19" s="136"/>
      <c r="RNK19" s="136"/>
      <c r="RNL19" s="136"/>
      <c r="RNM19" s="136"/>
      <c r="RNN19" s="136"/>
      <c r="RNO19" s="136"/>
      <c r="RNP19" s="136"/>
      <c r="RNQ19" s="136"/>
      <c r="RNR19" s="136"/>
      <c r="RNS19" s="136"/>
      <c r="RNT19" s="136"/>
      <c r="RNU19" s="136"/>
      <c r="RNV19" s="136"/>
      <c r="RNW19" s="136"/>
      <c r="RNX19" s="136"/>
      <c r="RNY19" s="136"/>
      <c r="RNZ19" s="136"/>
      <c r="ROA19" s="136"/>
      <c r="ROB19" s="136"/>
      <c r="ROC19" s="136"/>
      <c r="ROD19" s="136"/>
      <c r="ROE19" s="136"/>
      <c r="ROF19" s="136"/>
      <c r="ROG19" s="136"/>
      <c r="ROH19" s="136"/>
      <c r="ROI19" s="136"/>
      <c r="ROJ19" s="136"/>
      <c r="ROK19" s="136"/>
      <c r="ROL19" s="136"/>
      <c r="ROM19" s="136"/>
      <c r="RON19" s="136"/>
      <c r="ROO19" s="136"/>
      <c r="ROP19" s="136"/>
      <c r="ROQ19" s="136"/>
      <c r="ROR19" s="136"/>
      <c r="ROS19" s="136"/>
      <c r="ROT19" s="136"/>
      <c r="ROU19" s="136"/>
      <c r="ROV19" s="136"/>
      <c r="ROW19" s="136"/>
      <c r="ROX19" s="136"/>
      <c r="ROY19" s="136"/>
      <c r="ROZ19" s="136"/>
      <c r="RPA19" s="136"/>
      <c r="RPB19" s="136"/>
      <c r="RPC19" s="136"/>
      <c r="RPD19" s="136"/>
      <c r="RPE19" s="136"/>
      <c r="RPF19" s="136"/>
      <c r="RPG19" s="136"/>
      <c r="RPH19" s="136"/>
      <c r="RPI19" s="136"/>
      <c r="RPJ19" s="136"/>
      <c r="RPK19" s="136"/>
      <c r="RPL19" s="136"/>
      <c r="RPM19" s="136"/>
      <c r="RPN19" s="136"/>
      <c r="RPO19" s="136"/>
      <c r="RPP19" s="136"/>
      <c r="RPQ19" s="136"/>
      <c r="RPR19" s="136"/>
      <c r="RPS19" s="136"/>
      <c r="RPT19" s="136"/>
      <c r="RPU19" s="136"/>
      <c r="RPV19" s="136"/>
      <c r="RPW19" s="136"/>
      <c r="RPX19" s="136"/>
      <c r="RPY19" s="136"/>
      <c r="RPZ19" s="136"/>
      <c r="RQA19" s="136"/>
      <c r="RQB19" s="136"/>
      <c r="RQC19" s="136"/>
      <c r="RQD19" s="136"/>
      <c r="RQE19" s="136"/>
      <c r="RQF19" s="136"/>
      <c r="RQG19" s="136"/>
      <c r="RQH19" s="136"/>
      <c r="RQI19" s="136"/>
      <c r="RQJ19" s="136"/>
      <c r="RQK19" s="136"/>
      <c r="RQL19" s="136"/>
      <c r="RQM19" s="136"/>
      <c r="RQN19" s="136"/>
      <c r="RQO19" s="136"/>
      <c r="RQP19" s="136"/>
      <c r="RQQ19" s="136"/>
      <c r="RQR19" s="136"/>
      <c r="RQS19" s="136"/>
      <c r="RQT19" s="136"/>
      <c r="RQU19" s="136"/>
      <c r="RQV19" s="136"/>
      <c r="RQW19" s="136"/>
      <c r="RQX19" s="136"/>
      <c r="RQY19" s="136"/>
      <c r="RQZ19" s="136"/>
      <c r="RRA19" s="136"/>
      <c r="RRB19" s="136"/>
      <c r="RRC19" s="136"/>
      <c r="RRD19" s="136"/>
      <c r="RRE19" s="136"/>
      <c r="RRF19" s="136"/>
      <c r="RRG19" s="136"/>
      <c r="RRH19" s="136"/>
      <c r="RRI19" s="136"/>
      <c r="RRJ19" s="136"/>
      <c r="RRK19" s="136"/>
      <c r="RRL19" s="136"/>
      <c r="RRM19" s="136"/>
      <c r="RRN19" s="136"/>
      <c r="RRO19" s="136"/>
      <c r="RRP19" s="136"/>
      <c r="RRQ19" s="136"/>
      <c r="RRR19" s="136"/>
      <c r="RRS19" s="136"/>
      <c r="RRT19" s="136"/>
      <c r="RRU19" s="136"/>
      <c r="RRV19" s="136"/>
      <c r="RRW19" s="136"/>
      <c r="RRX19" s="136"/>
      <c r="RRY19" s="136"/>
      <c r="RRZ19" s="136"/>
      <c r="RSA19" s="136"/>
      <c r="RSB19" s="136"/>
      <c r="RSC19" s="136"/>
      <c r="RSD19" s="136"/>
      <c r="RSE19" s="136"/>
      <c r="RSF19" s="136"/>
      <c r="RSG19" s="136"/>
      <c r="RSH19" s="136"/>
      <c r="RSI19" s="136"/>
      <c r="RSJ19" s="136"/>
      <c r="RSK19" s="136"/>
      <c r="RSL19" s="136"/>
      <c r="RSM19" s="136"/>
      <c r="RSN19" s="136"/>
      <c r="RSO19" s="136"/>
      <c r="RSP19" s="136"/>
      <c r="RSQ19" s="136"/>
      <c r="RSR19" s="136"/>
      <c r="RSS19" s="136"/>
      <c r="RST19" s="136"/>
      <c r="RSU19" s="136"/>
      <c r="RSV19" s="136"/>
      <c r="RSW19" s="136"/>
      <c r="RSX19" s="136"/>
      <c r="RSY19" s="136"/>
      <c r="RSZ19" s="136"/>
      <c r="RTA19" s="136"/>
      <c r="RTB19" s="136"/>
      <c r="RTC19" s="136"/>
      <c r="RTD19" s="136"/>
      <c r="RTE19" s="136"/>
      <c r="RTF19" s="136"/>
      <c r="RTG19" s="136"/>
      <c r="RTH19" s="136"/>
      <c r="RTI19" s="136"/>
      <c r="RTJ19" s="136"/>
      <c r="RTK19" s="136"/>
      <c r="RTL19" s="136"/>
      <c r="RTM19" s="136"/>
      <c r="RTN19" s="136"/>
      <c r="RTO19" s="136"/>
      <c r="RTP19" s="136"/>
      <c r="RTQ19" s="136"/>
      <c r="RTR19" s="136"/>
      <c r="RTS19" s="136"/>
      <c r="RTT19" s="136"/>
      <c r="RTU19" s="136"/>
      <c r="RTV19" s="136"/>
      <c r="RTW19" s="136"/>
      <c r="RTX19" s="136"/>
      <c r="RTY19" s="136"/>
      <c r="RTZ19" s="136"/>
      <c r="RUA19" s="136"/>
      <c r="RUB19" s="136"/>
      <c r="RUC19" s="136"/>
      <c r="RUD19" s="136"/>
      <c r="RUE19" s="136"/>
      <c r="RUF19" s="136"/>
      <c r="RUG19" s="136"/>
      <c r="RUH19" s="136"/>
      <c r="RUI19" s="136"/>
      <c r="RUJ19" s="136"/>
      <c r="RUK19" s="136"/>
      <c r="RUL19" s="136"/>
      <c r="RUM19" s="136"/>
      <c r="RUN19" s="136"/>
      <c r="RUO19" s="136"/>
      <c r="RUP19" s="136"/>
      <c r="RUQ19" s="136"/>
      <c r="RUR19" s="136"/>
      <c r="RUS19" s="136"/>
      <c r="RUT19" s="136"/>
      <c r="RUU19" s="136"/>
      <c r="RUV19" s="136"/>
      <c r="RUW19" s="136"/>
      <c r="RUX19" s="136"/>
      <c r="RUY19" s="136"/>
      <c r="RUZ19" s="136"/>
      <c r="RVA19" s="136"/>
      <c r="RVB19" s="136"/>
      <c r="RVC19" s="136"/>
      <c r="RVD19" s="136"/>
      <c r="RVE19" s="136"/>
      <c r="RVF19" s="136"/>
      <c r="RVG19" s="136"/>
      <c r="RVH19" s="136"/>
      <c r="RVI19" s="136"/>
      <c r="RVJ19" s="136"/>
      <c r="RVK19" s="136"/>
      <c r="RVL19" s="136"/>
      <c r="RVM19" s="136"/>
      <c r="RVN19" s="136"/>
      <c r="RVO19" s="136"/>
      <c r="RVP19" s="136"/>
      <c r="RVQ19" s="136"/>
      <c r="RVR19" s="136"/>
      <c r="RVS19" s="136"/>
      <c r="RVT19" s="136"/>
      <c r="RVU19" s="136"/>
      <c r="RVV19" s="136"/>
      <c r="RVW19" s="136"/>
      <c r="RVX19" s="136"/>
      <c r="RVY19" s="136"/>
      <c r="RVZ19" s="136"/>
      <c r="RWA19" s="136"/>
      <c r="RWB19" s="136"/>
      <c r="RWC19" s="136"/>
      <c r="RWD19" s="136"/>
      <c r="RWE19" s="136"/>
      <c r="RWF19" s="136"/>
      <c r="RWG19" s="136"/>
      <c r="RWH19" s="136"/>
      <c r="RWI19" s="136"/>
      <c r="RWJ19" s="136"/>
      <c r="RWK19" s="136"/>
      <c r="RWL19" s="136"/>
      <c r="RWM19" s="136"/>
      <c r="RWN19" s="136"/>
      <c r="RWO19" s="136"/>
      <c r="RWP19" s="136"/>
      <c r="RWQ19" s="136"/>
      <c r="RWR19" s="136"/>
      <c r="RWS19" s="136"/>
      <c r="RWT19" s="136"/>
      <c r="RWU19" s="136"/>
      <c r="RWV19" s="136"/>
      <c r="RWW19" s="136"/>
      <c r="RWX19" s="136"/>
      <c r="RWY19" s="136"/>
      <c r="RWZ19" s="136"/>
      <c r="RXA19" s="136"/>
      <c r="RXB19" s="136"/>
      <c r="RXC19" s="136"/>
      <c r="RXD19" s="136"/>
      <c r="RXE19" s="136"/>
      <c r="RXF19" s="136"/>
      <c r="RXG19" s="136"/>
      <c r="RXH19" s="136"/>
      <c r="RXI19" s="136"/>
      <c r="RXJ19" s="136"/>
      <c r="RXK19" s="136"/>
      <c r="RXL19" s="136"/>
      <c r="RXM19" s="136"/>
      <c r="RXN19" s="136"/>
      <c r="RXO19" s="136"/>
      <c r="RXP19" s="136"/>
      <c r="RXQ19" s="136"/>
      <c r="RXR19" s="136"/>
      <c r="RXS19" s="136"/>
      <c r="RXT19" s="136"/>
      <c r="RXU19" s="136"/>
      <c r="RXV19" s="136"/>
      <c r="RXW19" s="136"/>
      <c r="RXX19" s="136"/>
      <c r="RXY19" s="136"/>
      <c r="RXZ19" s="136"/>
      <c r="RYA19" s="136"/>
      <c r="RYB19" s="136"/>
      <c r="RYC19" s="136"/>
      <c r="RYD19" s="136"/>
      <c r="RYE19" s="136"/>
      <c r="RYF19" s="136"/>
      <c r="RYG19" s="136"/>
      <c r="RYH19" s="136"/>
      <c r="RYI19" s="136"/>
      <c r="RYJ19" s="136"/>
      <c r="RYK19" s="136"/>
      <c r="RYL19" s="136"/>
      <c r="RYM19" s="136"/>
      <c r="RYN19" s="136"/>
      <c r="RYO19" s="136"/>
      <c r="RYP19" s="136"/>
      <c r="RYQ19" s="136"/>
      <c r="RYR19" s="136"/>
      <c r="RYS19" s="136"/>
      <c r="RYT19" s="136"/>
      <c r="RYU19" s="136"/>
      <c r="RYV19" s="136"/>
      <c r="RYW19" s="136"/>
      <c r="RYX19" s="136"/>
      <c r="RYY19" s="136"/>
      <c r="RYZ19" s="136"/>
      <c r="RZA19" s="136"/>
      <c r="RZB19" s="136"/>
      <c r="RZC19" s="136"/>
      <c r="RZD19" s="136"/>
      <c r="RZE19" s="136"/>
      <c r="RZF19" s="136"/>
      <c r="RZG19" s="136"/>
      <c r="RZH19" s="136"/>
      <c r="RZI19" s="136"/>
      <c r="RZJ19" s="136"/>
      <c r="RZK19" s="136"/>
      <c r="RZL19" s="136"/>
      <c r="RZM19" s="136"/>
      <c r="RZN19" s="136"/>
      <c r="RZO19" s="136"/>
      <c r="RZP19" s="136"/>
      <c r="RZQ19" s="136"/>
      <c r="RZR19" s="136"/>
      <c r="RZS19" s="136"/>
      <c r="RZT19" s="136"/>
      <c r="RZU19" s="136"/>
      <c r="RZV19" s="136"/>
      <c r="RZW19" s="136"/>
      <c r="RZX19" s="136"/>
      <c r="RZY19" s="136"/>
      <c r="RZZ19" s="136"/>
      <c r="SAA19" s="136"/>
      <c r="SAB19" s="136"/>
      <c r="SAC19" s="136"/>
      <c r="SAD19" s="136"/>
      <c r="SAE19" s="136"/>
      <c r="SAF19" s="136"/>
      <c r="SAG19" s="136"/>
      <c r="SAH19" s="136"/>
      <c r="SAI19" s="136"/>
      <c r="SAJ19" s="136"/>
      <c r="SAK19" s="136"/>
      <c r="SAL19" s="136"/>
      <c r="SAM19" s="136"/>
      <c r="SAN19" s="136"/>
      <c r="SAO19" s="136"/>
      <c r="SAP19" s="136"/>
      <c r="SAQ19" s="136"/>
      <c r="SAR19" s="136"/>
      <c r="SAS19" s="136"/>
      <c r="SAT19" s="136"/>
      <c r="SAU19" s="136"/>
      <c r="SAV19" s="136"/>
      <c r="SAW19" s="136"/>
      <c r="SAX19" s="136"/>
      <c r="SAY19" s="136"/>
      <c r="SAZ19" s="136"/>
      <c r="SBA19" s="136"/>
      <c r="SBB19" s="136"/>
      <c r="SBC19" s="136"/>
      <c r="SBD19" s="136"/>
      <c r="SBE19" s="136"/>
      <c r="SBF19" s="136"/>
      <c r="SBG19" s="136"/>
      <c r="SBH19" s="136"/>
      <c r="SBI19" s="136"/>
      <c r="SBJ19" s="136"/>
      <c r="SBK19" s="136"/>
      <c r="SBL19" s="136"/>
      <c r="SBM19" s="136"/>
      <c r="SBN19" s="136"/>
      <c r="SBO19" s="136"/>
      <c r="SBP19" s="136"/>
      <c r="SBQ19" s="136"/>
      <c r="SBR19" s="136"/>
      <c r="SBS19" s="136"/>
      <c r="SBT19" s="136"/>
      <c r="SBU19" s="136"/>
      <c r="SBV19" s="136"/>
      <c r="SBW19" s="136"/>
      <c r="SBX19" s="136"/>
      <c r="SBY19" s="136"/>
      <c r="SBZ19" s="136"/>
      <c r="SCA19" s="136"/>
      <c r="SCB19" s="136"/>
      <c r="SCC19" s="136"/>
      <c r="SCD19" s="136"/>
      <c r="SCE19" s="136"/>
      <c r="SCF19" s="136"/>
      <c r="SCG19" s="136"/>
      <c r="SCH19" s="136"/>
      <c r="SCI19" s="136"/>
      <c r="SCJ19" s="136"/>
      <c r="SCK19" s="136"/>
      <c r="SCL19" s="136"/>
      <c r="SCM19" s="136"/>
      <c r="SCN19" s="136"/>
      <c r="SCO19" s="136"/>
      <c r="SCP19" s="136"/>
      <c r="SCQ19" s="136"/>
      <c r="SCR19" s="136"/>
      <c r="SCS19" s="136"/>
      <c r="SCT19" s="136"/>
      <c r="SCU19" s="136"/>
      <c r="SCV19" s="136"/>
      <c r="SCW19" s="136"/>
      <c r="SCX19" s="136"/>
      <c r="SCY19" s="136"/>
      <c r="SCZ19" s="136"/>
      <c r="SDA19" s="136"/>
      <c r="SDB19" s="136"/>
      <c r="SDC19" s="136"/>
      <c r="SDD19" s="136"/>
      <c r="SDE19" s="136"/>
      <c r="SDF19" s="136"/>
      <c r="SDG19" s="136"/>
      <c r="SDH19" s="136"/>
      <c r="SDI19" s="136"/>
      <c r="SDJ19" s="136"/>
      <c r="SDK19" s="136"/>
      <c r="SDL19" s="136"/>
      <c r="SDM19" s="136"/>
      <c r="SDN19" s="136"/>
      <c r="SDO19" s="136"/>
      <c r="SDP19" s="136"/>
      <c r="SDQ19" s="136"/>
      <c r="SDR19" s="136"/>
      <c r="SDS19" s="136"/>
      <c r="SDT19" s="136"/>
      <c r="SDU19" s="136"/>
      <c r="SDV19" s="136"/>
      <c r="SDW19" s="136"/>
      <c r="SDX19" s="136"/>
      <c r="SDY19" s="136"/>
      <c r="SDZ19" s="136"/>
      <c r="SEA19" s="136"/>
      <c r="SEB19" s="136"/>
      <c r="SEC19" s="136"/>
      <c r="SED19" s="136"/>
      <c r="SEE19" s="136"/>
      <c r="SEF19" s="136"/>
      <c r="SEG19" s="136"/>
      <c r="SEH19" s="136"/>
      <c r="SEI19" s="136"/>
      <c r="SEJ19" s="136"/>
      <c r="SEK19" s="136"/>
      <c r="SEL19" s="136"/>
      <c r="SEM19" s="136"/>
      <c r="SEN19" s="136"/>
      <c r="SEO19" s="136"/>
      <c r="SEP19" s="136"/>
      <c r="SEQ19" s="136"/>
      <c r="SER19" s="136"/>
      <c r="SES19" s="136"/>
      <c r="SET19" s="136"/>
      <c r="SEU19" s="136"/>
      <c r="SEV19" s="136"/>
      <c r="SEW19" s="136"/>
      <c r="SEX19" s="136"/>
      <c r="SEY19" s="136"/>
      <c r="SEZ19" s="136"/>
      <c r="SFA19" s="136"/>
      <c r="SFB19" s="136"/>
      <c r="SFC19" s="136"/>
      <c r="SFD19" s="136"/>
      <c r="SFE19" s="136"/>
      <c r="SFF19" s="136"/>
      <c r="SFG19" s="136"/>
      <c r="SFH19" s="136"/>
      <c r="SFI19" s="136"/>
      <c r="SFJ19" s="136"/>
      <c r="SFK19" s="136"/>
      <c r="SFL19" s="136"/>
      <c r="SFM19" s="136"/>
      <c r="SFN19" s="136"/>
      <c r="SFO19" s="136"/>
      <c r="SFP19" s="136"/>
      <c r="SFQ19" s="136"/>
      <c r="SFR19" s="136"/>
      <c r="SFS19" s="136"/>
      <c r="SFT19" s="136"/>
      <c r="SFU19" s="136"/>
      <c r="SFV19" s="136"/>
      <c r="SFW19" s="136"/>
      <c r="SFX19" s="136"/>
      <c r="SFY19" s="136"/>
      <c r="SFZ19" s="136"/>
      <c r="SGA19" s="136"/>
      <c r="SGB19" s="136"/>
      <c r="SGC19" s="136"/>
      <c r="SGD19" s="136"/>
      <c r="SGE19" s="136"/>
      <c r="SGF19" s="136"/>
      <c r="SGG19" s="136"/>
      <c r="SGH19" s="136"/>
      <c r="SGI19" s="136"/>
      <c r="SGJ19" s="136"/>
      <c r="SGK19" s="136"/>
      <c r="SGL19" s="136"/>
      <c r="SGM19" s="136"/>
      <c r="SGN19" s="136"/>
      <c r="SGO19" s="136"/>
      <c r="SGP19" s="136"/>
      <c r="SGQ19" s="136"/>
      <c r="SGR19" s="136"/>
      <c r="SGS19" s="136"/>
      <c r="SGT19" s="136"/>
      <c r="SGU19" s="136"/>
      <c r="SGV19" s="136"/>
      <c r="SGW19" s="136"/>
      <c r="SGX19" s="136"/>
      <c r="SGY19" s="136"/>
      <c r="SGZ19" s="136"/>
      <c r="SHA19" s="136"/>
      <c r="SHB19" s="136"/>
      <c r="SHC19" s="136"/>
      <c r="SHD19" s="136"/>
      <c r="SHE19" s="136"/>
      <c r="SHF19" s="136"/>
      <c r="SHG19" s="136"/>
      <c r="SHH19" s="136"/>
      <c r="SHI19" s="136"/>
      <c r="SHJ19" s="136"/>
      <c r="SHK19" s="136"/>
      <c r="SHL19" s="136"/>
      <c r="SHM19" s="136"/>
      <c r="SHN19" s="136"/>
      <c r="SHO19" s="136"/>
      <c r="SHP19" s="136"/>
      <c r="SHQ19" s="136"/>
      <c r="SHR19" s="136"/>
      <c r="SHS19" s="136"/>
      <c r="SHT19" s="136"/>
      <c r="SHU19" s="136"/>
      <c r="SHV19" s="136"/>
      <c r="SHW19" s="136"/>
      <c r="SHX19" s="136"/>
      <c r="SHY19" s="136"/>
      <c r="SHZ19" s="136"/>
      <c r="SIA19" s="136"/>
      <c r="SIB19" s="136"/>
      <c r="SIC19" s="136"/>
      <c r="SID19" s="136"/>
      <c r="SIE19" s="136"/>
      <c r="SIF19" s="136"/>
      <c r="SIG19" s="136"/>
      <c r="SIH19" s="136"/>
      <c r="SII19" s="136"/>
      <c r="SIJ19" s="136"/>
      <c r="SIK19" s="136"/>
      <c r="SIL19" s="136"/>
      <c r="SIM19" s="136"/>
      <c r="SIN19" s="136"/>
      <c r="SIO19" s="136"/>
      <c r="SIP19" s="136"/>
      <c r="SIQ19" s="136"/>
      <c r="SIR19" s="136"/>
      <c r="SIS19" s="136"/>
      <c r="SIT19" s="136"/>
      <c r="SIU19" s="136"/>
      <c r="SIV19" s="136"/>
      <c r="SIW19" s="136"/>
      <c r="SIX19" s="136"/>
      <c r="SIY19" s="136"/>
      <c r="SIZ19" s="136"/>
      <c r="SJA19" s="136"/>
      <c r="SJB19" s="136"/>
      <c r="SJC19" s="136"/>
      <c r="SJD19" s="136"/>
      <c r="SJE19" s="136"/>
      <c r="SJF19" s="136"/>
      <c r="SJG19" s="136"/>
      <c r="SJH19" s="136"/>
      <c r="SJI19" s="136"/>
      <c r="SJJ19" s="136"/>
      <c r="SJK19" s="136"/>
      <c r="SJL19" s="136"/>
      <c r="SJM19" s="136"/>
      <c r="SJN19" s="136"/>
      <c r="SJO19" s="136"/>
      <c r="SJP19" s="136"/>
      <c r="SJQ19" s="136"/>
      <c r="SJR19" s="136"/>
      <c r="SJS19" s="136"/>
      <c r="SJT19" s="136"/>
      <c r="SJU19" s="136"/>
      <c r="SJV19" s="136"/>
      <c r="SJW19" s="136"/>
      <c r="SJX19" s="136"/>
      <c r="SJY19" s="136"/>
      <c r="SJZ19" s="136"/>
      <c r="SKA19" s="136"/>
      <c r="SKB19" s="136"/>
      <c r="SKC19" s="136"/>
      <c r="SKD19" s="136"/>
      <c r="SKE19" s="136"/>
      <c r="SKF19" s="136"/>
      <c r="SKG19" s="136"/>
      <c r="SKH19" s="136"/>
      <c r="SKI19" s="136"/>
      <c r="SKJ19" s="136"/>
      <c r="SKK19" s="136"/>
      <c r="SKL19" s="136"/>
      <c r="SKM19" s="136"/>
      <c r="SKN19" s="136"/>
      <c r="SKO19" s="136"/>
      <c r="SKP19" s="136"/>
      <c r="SKQ19" s="136"/>
      <c r="SKR19" s="136"/>
      <c r="SKS19" s="136"/>
      <c r="SKT19" s="136"/>
      <c r="SKU19" s="136"/>
      <c r="SKV19" s="136"/>
      <c r="SKW19" s="136"/>
      <c r="SKX19" s="136"/>
      <c r="SKY19" s="136"/>
      <c r="SKZ19" s="136"/>
      <c r="SLA19" s="136"/>
      <c r="SLB19" s="136"/>
      <c r="SLC19" s="136"/>
      <c r="SLD19" s="136"/>
      <c r="SLE19" s="136"/>
      <c r="SLF19" s="136"/>
      <c r="SLG19" s="136"/>
      <c r="SLH19" s="136"/>
      <c r="SLI19" s="136"/>
      <c r="SLJ19" s="136"/>
      <c r="SLK19" s="136"/>
      <c r="SLL19" s="136"/>
      <c r="SLM19" s="136"/>
      <c r="SLN19" s="136"/>
      <c r="SLO19" s="136"/>
      <c r="SLP19" s="136"/>
      <c r="SLQ19" s="136"/>
      <c r="SLR19" s="136"/>
      <c r="SLS19" s="136"/>
      <c r="SLT19" s="136"/>
      <c r="SLU19" s="136"/>
      <c r="SLV19" s="136"/>
      <c r="SLW19" s="136"/>
      <c r="SLX19" s="136"/>
      <c r="SLY19" s="136"/>
      <c r="SLZ19" s="136"/>
      <c r="SMA19" s="136"/>
      <c r="SMB19" s="136"/>
      <c r="SMC19" s="136"/>
      <c r="SMD19" s="136"/>
      <c r="SME19" s="136"/>
      <c r="SMF19" s="136"/>
      <c r="SMG19" s="136"/>
      <c r="SMH19" s="136"/>
      <c r="SMI19" s="136"/>
      <c r="SMJ19" s="136"/>
      <c r="SMK19" s="136"/>
      <c r="SML19" s="136"/>
      <c r="SMM19" s="136"/>
      <c r="SMN19" s="136"/>
      <c r="SMO19" s="136"/>
      <c r="SMP19" s="136"/>
      <c r="SMQ19" s="136"/>
      <c r="SMR19" s="136"/>
      <c r="SMS19" s="136"/>
      <c r="SMT19" s="136"/>
      <c r="SMU19" s="136"/>
      <c r="SMV19" s="136"/>
      <c r="SMW19" s="136"/>
      <c r="SMX19" s="136"/>
      <c r="SMY19" s="136"/>
      <c r="SMZ19" s="136"/>
      <c r="SNA19" s="136"/>
      <c r="SNB19" s="136"/>
      <c r="SNC19" s="136"/>
      <c r="SND19" s="136"/>
      <c r="SNE19" s="136"/>
      <c r="SNF19" s="136"/>
      <c r="SNG19" s="136"/>
      <c r="SNH19" s="136"/>
      <c r="SNI19" s="136"/>
      <c r="SNJ19" s="136"/>
      <c r="SNK19" s="136"/>
      <c r="SNL19" s="136"/>
      <c r="SNM19" s="136"/>
      <c r="SNN19" s="136"/>
      <c r="SNO19" s="136"/>
      <c r="SNP19" s="136"/>
      <c r="SNQ19" s="136"/>
      <c r="SNR19" s="136"/>
      <c r="SNS19" s="136"/>
      <c r="SNT19" s="136"/>
      <c r="SNU19" s="136"/>
      <c r="SNV19" s="136"/>
      <c r="SNW19" s="136"/>
      <c r="SNX19" s="136"/>
      <c r="SNY19" s="136"/>
      <c r="SNZ19" s="136"/>
      <c r="SOA19" s="136"/>
      <c r="SOB19" s="136"/>
      <c r="SOC19" s="136"/>
      <c r="SOD19" s="136"/>
      <c r="SOE19" s="136"/>
      <c r="SOF19" s="136"/>
      <c r="SOG19" s="136"/>
      <c r="SOH19" s="136"/>
      <c r="SOI19" s="136"/>
      <c r="SOJ19" s="136"/>
      <c r="SOK19" s="136"/>
      <c r="SOL19" s="136"/>
      <c r="SOM19" s="136"/>
      <c r="SON19" s="136"/>
      <c r="SOO19" s="136"/>
      <c r="SOP19" s="136"/>
      <c r="SOQ19" s="136"/>
      <c r="SOR19" s="136"/>
      <c r="SOS19" s="136"/>
      <c r="SOT19" s="136"/>
      <c r="SOU19" s="136"/>
      <c r="SOV19" s="136"/>
      <c r="SOW19" s="136"/>
      <c r="SOX19" s="136"/>
      <c r="SOY19" s="136"/>
      <c r="SOZ19" s="136"/>
      <c r="SPA19" s="136"/>
      <c r="SPB19" s="136"/>
      <c r="SPC19" s="136"/>
      <c r="SPD19" s="136"/>
      <c r="SPE19" s="136"/>
      <c r="SPF19" s="136"/>
      <c r="SPG19" s="136"/>
      <c r="SPH19" s="136"/>
      <c r="SPI19" s="136"/>
      <c r="SPJ19" s="136"/>
      <c r="SPK19" s="136"/>
      <c r="SPL19" s="136"/>
      <c r="SPM19" s="136"/>
      <c r="SPN19" s="136"/>
      <c r="SPO19" s="136"/>
      <c r="SPP19" s="136"/>
      <c r="SPQ19" s="136"/>
      <c r="SPR19" s="136"/>
      <c r="SPS19" s="136"/>
      <c r="SPT19" s="136"/>
      <c r="SPU19" s="136"/>
      <c r="SPV19" s="136"/>
      <c r="SPW19" s="136"/>
      <c r="SPX19" s="136"/>
      <c r="SPY19" s="136"/>
      <c r="SPZ19" s="136"/>
      <c r="SQA19" s="136"/>
      <c r="SQB19" s="136"/>
      <c r="SQC19" s="136"/>
      <c r="SQD19" s="136"/>
      <c r="SQE19" s="136"/>
      <c r="SQF19" s="136"/>
      <c r="SQG19" s="136"/>
      <c r="SQH19" s="136"/>
      <c r="SQI19" s="136"/>
      <c r="SQJ19" s="136"/>
      <c r="SQK19" s="136"/>
      <c r="SQL19" s="136"/>
      <c r="SQM19" s="136"/>
      <c r="SQN19" s="136"/>
      <c r="SQO19" s="136"/>
      <c r="SQP19" s="136"/>
      <c r="SQQ19" s="136"/>
      <c r="SQR19" s="136"/>
      <c r="SQS19" s="136"/>
      <c r="SQT19" s="136"/>
      <c r="SQU19" s="136"/>
      <c r="SQV19" s="136"/>
      <c r="SQW19" s="136"/>
      <c r="SQX19" s="136"/>
      <c r="SQY19" s="136"/>
      <c r="SQZ19" s="136"/>
      <c r="SRA19" s="136"/>
      <c r="SRB19" s="136"/>
      <c r="SRC19" s="136"/>
      <c r="SRD19" s="136"/>
      <c r="SRE19" s="136"/>
      <c r="SRF19" s="136"/>
      <c r="SRG19" s="136"/>
      <c r="SRH19" s="136"/>
      <c r="SRI19" s="136"/>
      <c r="SRJ19" s="136"/>
      <c r="SRK19" s="136"/>
      <c r="SRL19" s="136"/>
      <c r="SRM19" s="136"/>
      <c r="SRN19" s="136"/>
      <c r="SRO19" s="136"/>
      <c r="SRP19" s="136"/>
      <c r="SRQ19" s="136"/>
      <c r="SRR19" s="136"/>
      <c r="SRS19" s="136"/>
      <c r="SRT19" s="136"/>
      <c r="SRU19" s="136"/>
      <c r="SRV19" s="136"/>
      <c r="SRW19" s="136"/>
      <c r="SRX19" s="136"/>
      <c r="SRY19" s="136"/>
      <c r="SRZ19" s="136"/>
      <c r="SSA19" s="136"/>
      <c r="SSB19" s="136"/>
      <c r="SSC19" s="136"/>
      <c r="SSD19" s="136"/>
      <c r="SSE19" s="136"/>
      <c r="SSF19" s="136"/>
      <c r="SSG19" s="136"/>
      <c r="SSH19" s="136"/>
      <c r="SSI19" s="136"/>
      <c r="SSJ19" s="136"/>
      <c r="SSK19" s="136"/>
      <c r="SSL19" s="136"/>
      <c r="SSM19" s="136"/>
      <c r="SSN19" s="136"/>
      <c r="SSO19" s="136"/>
      <c r="SSP19" s="136"/>
      <c r="SSQ19" s="136"/>
      <c r="SSR19" s="136"/>
      <c r="SSS19" s="136"/>
      <c r="SST19" s="136"/>
      <c r="SSU19" s="136"/>
      <c r="SSV19" s="136"/>
      <c r="SSW19" s="136"/>
      <c r="SSX19" s="136"/>
      <c r="SSY19" s="136"/>
      <c r="SSZ19" s="136"/>
      <c r="STA19" s="136"/>
      <c r="STB19" s="136"/>
      <c r="STC19" s="136"/>
      <c r="STD19" s="136"/>
      <c r="STE19" s="136"/>
      <c r="STF19" s="136"/>
      <c r="STG19" s="136"/>
      <c r="STH19" s="136"/>
      <c r="STI19" s="136"/>
      <c r="STJ19" s="136"/>
      <c r="STK19" s="136"/>
      <c r="STL19" s="136"/>
      <c r="STM19" s="136"/>
      <c r="STN19" s="136"/>
      <c r="STO19" s="136"/>
      <c r="STP19" s="136"/>
      <c r="STQ19" s="136"/>
      <c r="STR19" s="136"/>
      <c r="STS19" s="136"/>
      <c r="STT19" s="136"/>
      <c r="STU19" s="136"/>
      <c r="STV19" s="136"/>
      <c r="STW19" s="136"/>
      <c r="STX19" s="136"/>
      <c r="STY19" s="136"/>
      <c r="STZ19" s="136"/>
      <c r="SUA19" s="136"/>
      <c r="SUB19" s="136"/>
      <c r="SUC19" s="136"/>
      <c r="SUD19" s="136"/>
      <c r="SUE19" s="136"/>
      <c r="SUF19" s="136"/>
      <c r="SUG19" s="136"/>
      <c r="SUH19" s="136"/>
      <c r="SUI19" s="136"/>
      <c r="SUJ19" s="136"/>
      <c r="SUK19" s="136"/>
      <c r="SUL19" s="136"/>
      <c r="SUM19" s="136"/>
      <c r="SUN19" s="136"/>
      <c r="SUO19" s="136"/>
      <c r="SUP19" s="136"/>
      <c r="SUQ19" s="136"/>
      <c r="SUR19" s="136"/>
      <c r="SUS19" s="136"/>
      <c r="SUT19" s="136"/>
      <c r="SUU19" s="136"/>
      <c r="SUV19" s="136"/>
      <c r="SUW19" s="136"/>
      <c r="SUX19" s="136"/>
      <c r="SUY19" s="136"/>
      <c r="SUZ19" s="136"/>
      <c r="SVA19" s="136"/>
      <c r="SVB19" s="136"/>
      <c r="SVC19" s="136"/>
      <c r="SVD19" s="136"/>
      <c r="SVE19" s="136"/>
      <c r="SVF19" s="136"/>
      <c r="SVG19" s="136"/>
      <c r="SVH19" s="136"/>
      <c r="SVI19" s="136"/>
      <c r="SVJ19" s="136"/>
      <c r="SVK19" s="136"/>
      <c r="SVL19" s="136"/>
      <c r="SVM19" s="136"/>
      <c r="SVN19" s="136"/>
      <c r="SVO19" s="136"/>
      <c r="SVP19" s="136"/>
      <c r="SVQ19" s="136"/>
      <c r="SVR19" s="136"/>
      <c r="SVS19" s="136"/>
      <c r="SVT19" s="136"/>
      <c r="SVU19" s="136"/>
      <c r="SVV19" s="136"/>
      <c r="SVW19" s="136"/>
      <c r="SVX19" s="136"/>
      <c r="SVY19" s="136"/>
      <c r="SVZ19" s="136"/>
      <c r="SWA19" s="136"/>
      <c r="SWB19" s="136"/>
      <c r="SWC19" s="136"/>
      <c r="SWD19" s="136"/>
      <c r="SWE19" s="136"/>
      <c r="SWF19" s="136"/>
      <c r="SWG19" s="136"/>
      <c r="SWH19" s="136"/>
      <c r="SWI19" s="136"/>
      <c r="SWJ19" s="136"/>
      <c r="SWK19" s="136"/>
      <c r="SWL19" s="136"/>
      <c r="SWM19" s="136"/>
      <c r="SWN19" s="136"/>
      <c r="SWO19" s="136"/>
      <c r="SWP19" s="136"/>
      <c r="SWQ19" s="136"/>
      <c r="SWR19" s="136"/>
      <c r="SWS19" s="136"/>
      <c r="SWT19" s="136"/>
      <c r="SWU19" s="136"/>
      <c r="SWV19" s="136"/>
      <c r="SWW19" s="136"/>
      <c r="SWX19" s="136"/>
      <c r="SWY19" s="136"/>
      <c r="SWZ19" s="136"/>
      <c r="SXA19" s="136"/>
      <c r="SXB19" s="136"/>
      <c r="SXC19" s="136"/>
      <c r="SXD19" s="136"/>
      <c r="SXE19" s="136"/>
      <c r="SXF19" s="136"/>
      <c r="SXG19" s="136"/>
      <c r="SXH19" s="136"/>
      <c r="SXI19" s="136"/>
      <c r="SXJ19" s="136"/>
      <c r="SXK19" s="136"/>
      <c r="SXL19" s="136"/>
      <c r="SXM19" s="136"/>
      <c r="SXN19" s="136"/>
      <c r="SXO19" s="136"/>
      <c r="SXP19" s="136"/>
      <c r="SXQ19" s="136"/>
      <c r="SXR19" s="136"/>
      <c r="SXS19" s="136"/>
      <c r="SXT19" s="136"/>
      <c r="SXU19" s="136"/>
      <c r="SXV19" s="136"/>
      <c r="SXW19" s="136"/>
      <c r="SXX19" s="136"/>
      <c r="SXY19" s="136"/>
      <c r="SXZ19" s="136"/>
      <c r="SYA19" s="136"/>
      <c r="SYB19" s="136"/>
      <c r="SYC19" s="136"/>
      <c r="SYD19" s="136"/>
      <c r="SYE19" s="136"/>
      <c r="SYF19" s="136"/>
      <c r="SYG19" s="136"/>
      <c r="SYH19" s="136"/>
      <c r="SYI19" s="136"/>
      <c r="SYJ19" s="136"/>
      <c r="SYK19" s="136"/>
      <c r="SYL19" s="136"/>
      <c r="SYM19" s="136"/>
      <c r="SYN19" s="136"/>
      <c r="SYO19" s="136"/>
      <c r="SYP19" s="136"/>
      <c r="SYQ19" s="136"/>
      <c r="SYR19" s="136"/>
      <c r="SYS19" s="136"/>
      <c r="SYT19" s="136"/>
      <c r="SYU19" s="136"/>
      <c r="SYV19" s="136"/>
      <c r="SYW19" s="136"/>
      <c r="SYX19" s="136"/>
      <c r="SYY19" s="136"/>
      <c r="SYZ19" s="136"/>
      <c r="SZA19" s="136"/>
      <c r="SZB19" s="136"/>
      <c r="SZC19" s="136"/>
      <c r="SZD19" s="136"/>
      <c r="SZE19" s="136"/>
      <c r="SZF19" s="136"/>
      <c r="SZG19" s="136"/>
      <c r="SZH19" s="136"/>
      <c r="SZI19" s="136"/>
      <c r="SZJ19" s="136"/>
      <c r="SZK19" s="136"/>
      <c r="SZL19" s="136"/>
      <c r="SZM19" s="136"/>
      <c r="SZN19" s="136"/>
      <c r="SZO19" s="136"/>
      <c r="SZP19" s="136"/>
      <c r="SZQ19" s="136"/>
      <c r="SZR19" s="136"/>
      <c r="SZS19" s="136"/>
      <c r="SZT19" s="136"/>
      <c r="SZU19" s="136"/>
      <c r="SZV19" s="136"/>
      <c r="SZW19" s="136"/>
      <c r="SZX19" s="136"/>
      <c r="SZY19" s="136"/>
      <c r="SZZ19" s="136"/>
      <c r="TAA19" s="136"/>
      <c r="TAB19" s="136"/>
      <c r="TAC19" s="136"/>
      <c r="TAD19" s="136"/>
      <c r="TAE19" s="136"/>
      <c r="TAF19" s="136"/>
      <c r="TAG19" s="136"/>
      <c r="TAH19" s="136"/>
      <c r="TAI19" s="136"/>
      <c r="TAJ19" s="136"/>
      <c r="TAK19" s="136"/>
      <c r="TAL19" s="136"/>
      <c r="TAM19" s="136"/>
      <c r="TAN19" s="136"/>
      <c r="TAO19" s="136"/>
      <c r="TAP19" s="136"/>
      <c r="TAQ19" s="136"/>
      <c r="TAR19" s="136"/>
      <c r="TAS19" s="136"/>
      <c r="TAT19" s="136"/>
      <c r="TAU19" s="136"/>
      <c r="TAV19" s="136"/>
      <c r="TAW19" s="136"/>
      <c r="TAX19" s="136"/>
      <c r="TAY19" s="136"/>
      <c r="TAZ19" s="136"/>
      <c r="TBA19" s="136"/>
      <c r="TBB19" s="136"/>
      <c r="TBC19" s="136"/>
      <c r="TBD19" s="136"/>
      <c r="TBE19" s="136"/>
      <c r="TBF19" s="136"/>
      <c r="TBG19" s="136"/>
      <c r="TBH19" s="136"/>
      <c r="TBI19" s="136"/>
      <c r="TBJ19" s="136"/>
      <c r="TBK19" s="136"/>
      <c r="TBL19" s="136"/>
      <c r="TBM19" s="136"/>
      <c r="TBN19" s="136"/>
      <c r="TBO19" s="136"/>
      <c r="TBP19" s="136"/>
      <c r="TBQ19" s="136"/>
      <c r="TBR19" s="136"/>
      <c r="TBS19" s="136"/>
      <c r="TBT19" s="136"/>
      <c r="TBU19" s="136"/>
      <c r="TBV19" s="136"/>
      <c r="TBW19" s="136"/>
      <c r="TBX19" s="136"/>
      <c r="TBY19" s="136"/>
      <c r="TBZ19" s="136"/>
      <c r="TCA19" s="136"/>
      <c r="TCB19" s="136"/>
      <c r="TCC19" s="136"/>
      <c r="TCD19" s="136"/>
      <c r="TCE19" s="136"/>
      <c r="TCF19" s="136"/>
      <c r="TCG19" s="136"/>
      <c r="TCH19" s="136"/>
      <c r="TCI19" s="136"/>
      <c r="TCJ19" s="136"/>
      <c r="TCK19" s="136"/>
      <c r="TCL19" s="136"/>
      <c r="TCM19" s="136"/>
      <c r="TCN19" s="136"/>
      <c r="TCO19" s="136"/>
      <c r="TCP19" s="136"/>
      <c r="TCQ19" s="136"/>
      <c r="TCR19" s="136"/>
      <c r="TCS19" s="136"/>
      <c r="TCT19" s="136"/>
      <c r="TCU19" s="136"/>
      <c r="TCV19" s="136"/>
      <c r="TCW19" s="136"/>
      <c r="TCX19" s="136"/>
      <c r="TCY19" s="136"/>
      <c r="TCZ19" s="136"/>
      <c r="TDA19" s="136"/>
      <c r="TDB19" s="136"/>
      <c r="TDC19" s="136"/>
      <c r="TDD19" s="136"/>
      <c r="TDE19" s="136"/>
      <c r="TDF19" s="136"/>
      <c r="TDG19" s="136"/>
      <c r="TDH19" s="136"/>
      <c r="TDI19" s="136"/>
      <c r="TDJ19" s="136"/>
      <c r="TDK19" s="136"/>
      <c r="TDL19" s="136"/>
      <c r="TDM19" s="136"/>
      <c r="TDN19" s="136"/>
      <c r="TDO19" s="136"/>
      <c r="TDP19" s="136"/>
      <c r="TDQ19" s="136"/>
      <c r="TDR19" s="136"/>
      <c r="TDS19" s="136"/>
      <c r="TDT19" s="136"/>
      <c r="TDU19" s="136"/>
      <c r="TDV19" s="136"/>
      <c r="TDW19" s="136"/>
      <c r="TDX19" s="136"/>
      <c r="TDY19" s="136"/>
      <c r="TDZ19" s="136"/>
      <c r="TEA19" s="136"/>
      <c r="TEB19" s="136"/>
      <c r="TEC19" s="136"/>
      <c r="TED19" s="136"/>
      <c r="TEE19" s="136"/>
      <c r="TEF19" s="136"/>
      <c r="TEG19" s="136"/>
      <c r="TEH19" s="136"/>
      <c r="TEI19" s="136"/>
      <c r="TEJ19" s="136"/>
      <c r="TEK19" s="136"/>
      <c r="TEL19" s="136"/>
      <c r="TEM19" s="136"/>
      <c r="TEN19" s="136"/>
      <c r="TEO19" s="136"/>
      <c r="TEP19" s="136"/>
      <c r="TEQ19" s="136"/>
      <c r="TER19" s="136"/>
      <c r="TES19" s="136"/>
      <c r="TET19" s="136"/>
      <c r="TEU19" s="136"/>
      <c r="TEV19" s="136"/>
      <c r="TEW19" s="136"/>
      <c r="TEX19" s="136"/>
      <c r="TEY19" s="136"/>
      <c r="TEZ19" s="136"/>
      <c r="TFA19" s="136"/>
      <c r="TFB19" s="136"/>
      <c r="TFC19" s="136"/>
      <c r="TFD19" s="136"/>
      <c r="TFE19" s="136"/>
      <c r="TFF19" s="136"/>
      <c r="TFG19" s="136"/>
      <c r="TFH19" s="136"/>
      <c r="TFI19" s="136"/>
      <c r="TFJ19" s="136"/>
      <c r="TFK19" s="136"/>
      <c r="TFL19" s="136"/>
      <c r="TFM19" s="136"/>
      <c r="TFN19" s="136"/>
      <c r="TFO19" s="136"/>
      <c r="TFP19" s="136"/>
      <c r="TFQ19" s="136"/>
      <c r="TFR19" s="136"/>
      <c r="TFS19" s="136"/>
      <c r="TFT19" s="136"/>
      <c r="TFU19" s="136"/>
      <c r="TFV19" s="136"/>
      <c r="TFW19" s="136"/>
      <c r="TFX19" s="136"/>
      <c r="TFY19" s="136"/>
      <c r="TFZ19" s="136"/>
      <c r="TGA19" s="136"/>
      <c r="TGB19" s="136"/>
      <c r="TGC19" s="136"/>
      <c r="TGD19" s="136"/>
      <c r="TGE19" s="136"/>
      <c r="TGF19" s="136"/>
      <c r="TGG19" s="136"/>
      <c r="TGH19" s="136"/>
      <c r="TGI19" s="136"/>
      <c r="TGJ19" s="136"/>
      <c r="TGK19" s="136"/>
      <c r="TGL19" s="136"/>
      <c r="TGM19" s="136"/>
      <c r="TGN19" s="136"/>
      <c r="TGO19" s="136"/>
      <c r="TGP19" s="136"/>
      <c r="TGQ19" s="136"/>
      <c r="TGR19" s="136"/>
      <c r="TGS19" s="136"/>
      <c r="TGT19" s="136"/>
      <c r="TGU19" s="136"/>
      <c r="TGV19" s="136"/>
      <c r="TGW19" s="136"/>
      <c r="TGX19" s="136"/>
      <c r="TGY19" s="136"/>
      <c r="TGZ19" s="136"/>
      <c r="THA19" s="136"/>
      <c r="THB19" s="136"/>
      <c r="THC19" s="136"/>
      <c r="THD19" s="136"/>
      <c r="THE19" s="136"/>
      <c r="THF19" s="136"/>
      <c r="THG19" s="136"/>
      <c r="THH19" s="136"/>
      <c r="THI19" s="136"/>
      <c r="THJ19" s="136"/>
      <c r="THK19" s="136"/>
      <c r="THL19" s="136"/>
      <c r="THM19" s="136"/>
      <c r="THN19" s="136"/>
      <c r="THO19" s="136"/>
      <c r="THP19" s="136"/>
      <c r="THQ19" s="136"/>
      <c r="THR19" s="136"/>
      <c r="THS19" s="136"/>
      <c r="THT19" s="136"/>
      <c r="THU19" s="136"/>
      <c r="THV19" s="136"/>
      <c r="THW19" s="136"/>
      <c r="THX19" s="136"/>
      <c r="THY19" s="136"/>
      <c r="THZ19" s="136"/>
      <c r="TIA19" s="136"/>
      <c r="TIB19" s="136"/>
      <c r="TIC19" s="136"/>
      <c r="TID19" s="136"/>
      <c r="TIE19" s="136"/>
      <c r="TIF19" s="136"/>
      <c r="TIG19" s="136"/>
      <c r="TIH19" s="136"/>
      <c r="TII19" s="136"/>
      <c r="TIJ19" s="136"/>
      <c r="TIK19" s="136"/>
      <c r="TIL19" s="136"/>
      <c r="TIM19" s="136"/>
      <c r="TIN19" s="136"/>
      <c r="TIO19" s="136"/>
      <c r="TIP19" s="136"/>
      <c r="TIQ19" s="136"/>
      <c r="TIR19" s="136"/>
      <c r="TIS19" s="136"/>
      <c r="TIT19" s="136"/>
      <c r="TIU19" s="136"/>
      <c r="TIV19" s="136"/>
      <c r="TIW19" s="136"/>
      <c r="TIX19" s="136"/>
      <c r="TIY19" s="136"/>
      <c r="TIZ19" s="136"/>
      <c r="TJA19" s="136"/>
      <c r="TJB19" s="136"/>
      <c r="TJC19" s="136"/>
      <c r="TJD19" s="136"/>
      <c r="TJE19" s="136"/>
      <c r="TJF19" s="136"/>
      <c r="TJG19" s="136"/>
      <c r="TJH19" s="136"/>
      <c r="TJI19" s="136"/>
      <c r="TJJ19" s="136"/>
      <c r="TJK19" s="136"/>
      <c r="TJL19" s="136"/>
      <c r="TJM19" s="136"/>
      <c r="TJN19" s="136"/>
      <c r="TJO19" s="136"/>
      <c r="TJP19" s="136"/>
      <c r="TJQ19" s="136"/>
      <c r="TJR19" s="136"/>
      <c r="TJS19" s="136"/>
      <c r="TJT19" s="136"/>
      <c r="TJU19" s="136"/>
      <c r="TJV19" s="136"/>
      <c r="TJW19" s="136"/>
      <c r="TJX19" s="136"/>
      <c r="TJY19" s="136"/>
      <c r="TJZ19" s="136"/>
      <c r="TKA19" s="136"/>
      <c r="TKB19" s="136"/>
      <c r="TKC19" s="136"/>
      <c r="TKD19" s="136"/>
      <c r="TKE19" s="136"/>
      <c r="TKF19" s="136"/>
      <c r="TKG19" s="136"/>
      <c r="TKH19" s="136"/>
      <c r="TKI19" s="136"/>
      <c r="TKJ19" s="136"/>
      <c r="TKK19" s="136"/>
      <c r="TKL19" s="136"/>
      <c r="TKM19" s="136"/>
      <c r="TKN19" s="136"/>
      <c r="TKO19" s="136"/>
      <c r="TKP19" s="136"/>
      <c r="TKQ19" s="136"/>
      <c r="TKR19" s="136"/>
      <c r="TKS19" s="136"/>
      <c r="TKT19" s="136"/>
      <c r="TKU19" s="136"/>
      <c r="TKV19" s="136"/>
      <c r="TKW19" s="136"/>
      <c r="TKX19" s="136"/>
      <c r="TKY19" s="136"/>
      <c r="TKZ19" s="136"/>
      <c r="TLA19" s="136"/>
      <c r="TLB19" s="136"/>
      <c r="TLC19" s="136"/>
      <c r="TLD19" s="136"/>
      <c r="TLE19" s="136"/>
      <c r="TLF19" s="136"/>
      <c r="TLG19" s="136"/>
      <c r="TLH19" s="136"/>
      <c r="TLI19" s="136"/>
      <c r="TLJ19" s="136"/>
      <c r="TLK19" s="136"/>
      <c r="TLL19" s="136"/>
      <c r="TLM19" s="136"/>
      <c r="TLN19" s="136"/>
      <c r="TLO19" s="136"/>
      <c r="TLP19" s="136"/>
      <c r="TLQ19" s="136"/>
      <c r="TLR19" s="136"/>
      <c r="TLS19" s="136"/>
      <c r="TLT19" s="136"/>
      <c r="TLU19" s="136"/>
      <c r="TLV19" s="136"/>
      <c r="TLW19" s="136"/>
      <c r="TLX19" s="136"/>
      <c r="TLY19" s="136"/>
      <c r="TLZ19" s="136"/>
      <c r="TMA19" s="136"/>
      <c r="TMB19" s="136"/>
      <c r="TMC19" s="136"/>
      <c r="TMD19" s="136"/>
      <c r="TME19" s="136"/>
      <c r="TMF19" s="136"/>
      <c r="TMG19" s="136"/>
      <c r="TMH19" s="136"/>
      <c r="TMI19" s="136"/>
      <c r="TMJ19" s="136"/>
      <c r="TMK19" s="136"/>
      <c r="TML19" s="136"/>
      <c r="TMM19" s="136"/>
      <c r="TMN19" s="136"/>
      <c r="TMO19" s="136"/>
      <c r="TMP19" s="136"/>
      <c r="TMQ19" s="136"/>
      <c r="TMR19" s="136"/>
      <c r="TMS19" s="136"/>
      <c r="TMT19" s="136"/>
      <c r="TMU19" s="136"/>
      <c r="TMV19" s="136"/>
      <c r="TMW19" s="136"/>
      <c r="TMX19" s="136"/>
      <c r="TMY19" s="136"/>
      <c r="TMZ19" s="136"/>
      <c r="TNA19" s="136"/>
      <c r="TNB19" s="136"/>
      <c r="TNC19" s="136"/>
      <c r="TND19" s="136"/>
      <c r="TNE19" s="136"/>
      <c r="TNF19" s="136"/>
      <c r="TNG19" s="136"/>
      <c r="TNH19" s="136"/>
      <c r="TNI19" s="136"/>
      <c r="TNJ19" s="136"/>
      <c r="TNK19" s="136"/>
      <c r="TNL19" s="136"/>
      <c r="TNM19" s="136"/>
      <c r="TNN19" s="136"/>
      <c r="TNO19" s="136"/>
      <c r="TNP19" s="136"/>
      <c r="TNQ19" s="136"/>
      <c r="TNR19" s="136"/>
      <c r="TNS19" s="136"/>
      <c r="TNT19" s="136"/>
      <c r="TNU19" s="136"/>
      <c r="TNV19" s="136"/>
      <c r="TNW19" s="136"/>
      <c r="TNX19" s="136"/>
      <c r="TNY19" s="136"/>
      <c r="TNZ19" s="136"/>
      <c r="TOA19" s="136"/>
      <c r="TOB19" s="136"/>
      <c r="TOC19" s="136"/>
      <c r="TOD19" s="136"/>
      <c r="TOE19" s="136"/>
      <c r="TOF19" s="136"/>
      <c r="TOG19" s="136"/>
      <c r="TOH19" s="136"/>
      <c r="TOI19" s="136"/>
      <c r="TOJ19" s="136"/>
      <c r="TOK19" s="136"/>
      <c r="TOL19" s="136"/>
      <c r="TOM19" s="136"/>
      <c r="TON19" s="136"/>
      <c r="TOO19" s="136"/>
      <c r="TOP19" s="136"/>
      <c r="TOQ19" s="136"/>
      <c r="TOR19" s="136"/>
      <c r="TOS19" s="136"/>
      <c r="TOT19" s="136"/>
      <c r="TOU19" s="136"/>
      <c r="TOV19" s="136"/>
      <c r="TOW19" s="136"/>
      <c r="TOX19" s="136"/>
      <c r="TOY19" s="136"/>
      <c r="TOZ19" s="136"/>
      <c r="TPA19" s="136"/>
      <c r="TPB19" s="136"/>
      <c r="TPC19" s="136"/>
      <c r="TPD19" s="136"/>
      <c r="TPE19" s="136"/>
      <c r="TPF19" s="136"/>
      <c r="TPG19" s="136"/>
      <c r="TPH19" s="136"/>
      <c r="TPI19" s="136"/>
      <c r="TPJ19" s="136"/>
      <c r="TPK19" s="136"/>
      <c r="TPL19" s="136"/>
      <c r="TPM19" s="136"/>
      <c r="TPN19" s="136"/>
      <c r="TPO19" s="136"/>
      <c r="TPP19" s="136"/>
      <c r="TPQ19" s="136"/>
      <c r="TPR19" s="136"/>
      <c r="TPS19" s="136"/>
      <c r="TPT19" s="136"/>
      <c r="TPU19" s="136"/>
      <c r="TPV19" s="136"/>
      <c r="TPW19" s="136"/>
      <c r="TPX19" s="136"/>
      <c r="TPY19" s="136"/>
      <c r="TPZ19" s="136"/>
      <c r="TQA19" s="136"/>
      <c r="TQB19" s="136"/>
      <c r="TQC19" s="136"/>
      <c r="TQD19" s="136"/>
      <c r="TQE19" s="136"/>
      <c r="TQF19" s="136"/>
      <c r="TQG19" s="136"/>
      <c r="TQH19" s="136"/>
      <c r="TQI19" s="136"/>
      <c r="TQJ19" s="136"/>
      <c r="TQK19" s="136"/>
      <c r="TQL19" s="136"/>
      <c r="TQM19" s="136"/>
      <c r="TQN19" s="136"/>
      <c r="TQO19" s="136"/>
      <c r="TQP19" s="136"/>
      <c r="TQQ19" s="136"/>
      <c r="TQR19" s="136"/>
      <c r="TQS19" s="136"/>
      <c r="TQT19" s="136"/>
      <c r="TQU19" s="136"/>
      <c r="TQV19" s="136"/>
      <c r="TQW19" s="136"/>
      <c r="TQX19" s="136"/>
      <c r="TQY19" s="136"/>
      <c r="TQZ19" s="136"/>
      <c r="TRA19" s="136"/>
      <c r="TRB19" s="136"/>
      <c r="TRC19" s="136"/>
      <c r="TRD19" s="136"/>
      <c r="TRE19" s="136"/>
      <c r="TRF19" s="136"/>
      <c r="TRG19" s="136"/>
      <c r="TRH19" s="136"/>
      <c r="TRI19" s="136"/>
      <c r="TRJ19" s="136"/>
      <c r="TRK19" s="136"/>
      <c r="TRL19" s="136"/>
      <c r="TRM19" s="136"/>
      <c r="TRN19" s="136"/>
      <c r="TRO19" s="136"/>
      <c r="TRP19" s="136"/>
      <c r="TRQ19" s="136"/>
      <c r="TRR19" s="136"/>
      <c r="TRS19" s="136"/>
      <c r="TRT19" s="136"/>
      <c r="TRU19" s="136"/>
      <c r="TRV19" s="136"/>
      <c r="TRW19" s="136"/>
      <c r="TRX19" s="136"/>
      <c r="TRY19" s="136"/>
      <c r="TRZ19" s="136"/>
      <c r="TSA19" s="136"/>
      <c r="TSB19" s="136"/>
      <c r="TSC19" s="136"/>
      <c r="TSD19" s="136"/>
      <c r="TSE19" s="136"/>
      <c r="TSF19" s="136"/>
      <c r="TSG19" s="136"/>
      <c r="TSH19" s="136"/>
      <c r="TSI19" s="136"/>
      <c r="TSJ19" s="136"/>
      <c r="TSK19" s="136"/>
      <c r="TSL19" s="136"/>
      <c r="TSM19" s="136"/>
      <c r="TSN19" s="136"/>
      <c r="TSO19" s="136"/>
      <c r="TSP19" s="136"/>
      <c r="TSQ19" s="136"/>
      <c r="TSR19" s="136"/>
      <c r="TSS19" s="136"/>
      <c r="TST19" s="136"/>
      <c r="TSU19" s="136"/>
      <c r="TSV19" s="136"/>
      <c r="TSW19" s="136"/>
      <c r="TSX19" s="136"/>
      <c r="TSY19" s="136"/>
      <c r="TSZ19" s="136"/>
      <c r="TTA19" s="136"/>
      <c r="TTB19" s="136"/>
      <c r="TTC19" s="136"/>
      <c r="TTD19" s="136"/>
      <c r="TTE19" s="136"/>
      <c r="TTF19" s="136"/>
      <c r="TTG19" s="136"/>
      <c r="TTH19" s="136"/>
      <c r="TTI19" s="136"/>
      <c r="TTJ19" s="136"/>
      <c r="TTK19" s="136"/>
      <c r="TTL19" s="136"/>
      <c r="TTM19" s="136"/>
      <c r="TTN19" s="136"/>
      <c r="TTO19" s="136"/>
      <c r="TTP19" s="136"/>
      <c r="TTQ19" s="136"/>
      <c r="TTR19" s="136"/>
      <c r="TTS19" s="136"/>
      <c r="TTT19" s="136"/>
      <c r="TTU19" s="136"/>
      <c r="TTV19" s="136"/>
      <c r="TTW19" s="136"/>
      <c r="TTX19" s="136"/>
      <c r="TTY19" s="136"/>
      <c r="TTZ19" s="136"/>
      <c r="TUA19" s="136"/>
      <c r="TUB19" s="136"/>
      <c r="TUC19" s="136"/>
      <c r="TUD19" s="136"/>
      <c r="TUE19" s="136"/>
      <c r="TUF19" s="136"/>
      <c r="TUG19" s="136"/>
      <c r="TUH19" s="136"/>
      <c r="TUI19" s="136"/>
      <c r="TUJ19" s="136"/>
      <c r="TUK19" s="136"/>
      <c r="TUL19" s="136"/>
      <c r="TUM19" s="136"/>
      <c r="TUN19" s="136"/>
      <c r="TUO19" s="136"/>
      <c r="TUP19" s="136"/>
      <c r="TUQ19" s="136"/>
      <c r="TUR19" s="136"/>
      <c r="TUS19" s="136"/>
      <c r="TUT19" s="136"/>
      <c r="TUU19" s="136"/>
      <c r="TUV19" s="136"/>
      <c r="TUW19" s="136"/>
      <c r="TUX19" s="136"/>
      <c r="TUY19" s="136"/>
      <c r="TUZ19" s="136"/>
      <c r="TVA19" s="136"/>
      <c r="TVB19" s="136"/>
      <c r="TVC19" s="136"/>
      <c r="TVD19" s="136"/>
      <c r="TVE19" s="136"/>
      <c r="TVF19" s="136"/>
      <c r="TVG19" s="136"/>
      <c r="TVH19" s="136"/>
      <c r="TVI19" s="136"/>
      <c r="TVJ19" s="136"/>
      <c r="TVK19" s="136"/>
      <c r="TVL19" s="136"/>
      <c r="TVM19" s="136"/>
      <c r="TVN19" s="136"/>
      <c r="TVO19" s="136"/>
      <c r="TVP19" s="136"/>
      <c r="TVQ19" s="136"/>
      <c r="TVR19" s="136"/>
      <c r="TVS19" s="136"/>
      <c r="TVT19" s="136"/>
      <c r="TVU19" s="136"/>
      <c r="TVV19" s="136"/>
      <c r="TVW19" s="136"/>
      <c r="TVX19" s="136"/>
      <c r="TVY19" s="136"/>
      <c r="TVZ19" s="136"/>
      <c r="TWA19" s="136"/>
      <c r="TWB19" s="136"/>
      <c r="TWC19" s="136"/>
      <c r="TWD19" s="136"/>
      <c r="TWE19" s="136"/>
      <c r="TWF19" s="136"/>
      <c r="TWG19" s="136"/>
      <c r="TWH19" s="136"/>
      <c r="TWI19" s="136"/>
      <c r="TWJ19" s="136"/>
      <c r="TWK19" s="136"/>
      <c r="TWL19" s="136"/>
      <c r="TWM19" s="136"/>
      <c r="TWN19" s="136"/>
      <c r="TWO19" s="136"/>
      <c r="TWP19" s="136"/>
      <c r="TWQ19" s="136"/>
      <c r="TWR19" s="136"/>
      <c r="TWS19" s="136"/>
      <c r="TWT19" s="136"/>
      <c r="TWU19" s="136"/>
      <c r="TWV19" s="136"/>
      <c r="TWW19" s="136"/>
      <c r="TWX19" s="136"/>
      <c r="TWY19" s="136"/>
      <c r="TWZ19" s="136"/>
      <c r="TXA19" s="136"/>
      <c r="TXB19" s="136"/>
      <c r="TXC19" s="136"/>
      <c r="TXD19" s="136"/>
      <c r="TXE19" s="136"/>
      <c r="TXF19" s="136"/>
      <c r="TXG19" s="136"/>
      <c r="TXH19" s="136"/>
      <c r="TXI19" s="136"/>
      <c r="TXJ19" s="136"/>
      <c r="TXK19" s="136"/>
      <c r="TXL19" s="136"/>
      <c r="TXM19" s="136"/>
      <c r="TXN19" s="136"/>
      <c r="TXO19" s="136"/>
      <c r="TXP19" s="136"/>
      <c r="TXQ19" s="136"/>
      <c r="TXR19" s="136"/>
      <c r="TXS19" s="136"/>
      <c r="TXT19" s="136"/>
      <c r="TXU19" s="136"/>
      <c r="TXV19" s="136"/>
      <c r="TXW19" s="136"/>
      <c r="TXX19" s="136"/>
      <c r="TXY19" s="136"/>
      <c r="TXZ19" s="136"/>
      <c r="TYA19" s="136"/>
      <c r="TYB19" s="136"/>
      <c r="TYC19" s="136"/>
      <c r="TYD19" s="136"/>
      <c r="TYE19" s="136"/>
      <c r="TYF19" s="136"/>
      <c r="TYG19" s="136"/>
      <c r="TYH19" s="136"/>
      <c r="TYI19" s="136"/>
      <c r="TYJ19" s="136"/>
      <c r="TYK19" s="136"/>
      <c r="TYL19" s="136"/>
      <c r="TYM19" s="136"/>
      <c r="TYN19" s="136"/>
      <c r="TYO19" s="136"/>
      <c r="TYP19" s="136"/>
      <c r="TYQ19" s="136"/>
      <c r="TYR19" s="136"/>
      <c r="TYS19" s="136"/>
      <c r="TYT19" s="136"/>
      <c r="TYU19" s="136"/>
      <c r="TYV19" s="136"/>
      <c r="TYW19" s="136"/>
      <c r="TYX19" s="136"/>
      <c r="TYY19" s="136"/>
      <c r="TYZ19" s="136"/>
      <c r="TZA19" s="136"/>
      <c r="TZB19" s="136"/>
      <c r="TZC19" s="136"/>
      <c r="TZD19" s="136"/>
      <c r="TZE19" s="136"/>
      <c r="TZF19" s="136"/>
      <c r="TZG19" s="136"/>
      <c r="TZH19" s="136"/>
      <c r="TZI19" s="136"/>
      <c r="TZJ19" s="136"/>
      <c r="TZK19" s="136"/>
      <c r="TZL19" s="136"/>
      <c r="TZM19" s="136"/>
      <c r="TZN19" s="136"/>
      <c r="TZO19" s="136"/>
      <c r="TZP19" s="136"/>
      <c r="TZQ19" s="136"/>
      <c r="TZR19" s="136"/>
      <c r="TZS19" s="136"/>
      <c r="TZT19" s="136"/>
      <c r="TZU19" s="136"/>
      <c r="TZV19" s="136"/>
      <c r="TZW19" s="136"/>
      <c r="TZX19" s="136"/>
      <c r="TZY19" s="136"/>
      <c r="TZZ19" s="136"/>
      <c r="UAA19" s="136"/>
      <c r="UAB19" s="136"/>
      <c r="UAC19" s="136"/>
      <c r="UAD19" s="136"/>
      <c r="UAE19" s="136"/>
      <c r="UAF19" s="136"/>
      <c r="UAG19" s="136"/>
      <c r="UAH19" s="136"/>
      <c r="UAI19" s="136"/>
      <c r="UAJ19" s="136"/>
      <c r="UAK19" s="136"/>
      <c r="UAL19" s="136"/>
      <c r="UAM19" s="136"/>
      <c r="UAN19" s="136"/>
      <c r="UAO19" s="136"/>
      <c r="UAP19" s="136"/>
      <c r="UAQ19" s="136"/>
      <c r="UAR19" s="136"/>
      <c r="UAS19" s="136"/>
      <c r="UAT19" s="136"/>
      <c r="UAU19" s="136"/>
      <c r="UAV19" s="136"/>
      <c r="UAW19" s="136"/>
      <c r="UAX19" s="136"/>
      <c r="UAY19" s="136"/>
      <c r="UAZ19" s="136"/>
      <c r="UBA19" s="136"/>
      <c r="UBB19" s="136"/>
      <c r="UBC19" s="136"/>
      <c r="UBD19" s="136"/>
      <c r="UBE19" s="136"/>
      <c r="UBF19" s="136"/>
      <c r="UBG19" s="136"/>
      <c r="UBH19" s="136"/>
      <c r="UBI19" s="136"/>
      <c r="UBJ19" s="136"/>
      <c r="UBK19" s="136"/>
      <c r="UBL19" s="136"/>
      <c r="UBM19" s="136"/>
      <c r="UBN19" s="136"/>
      <c r="UBO19" s="136"/>
      <c r="UBP19" s="136"/>
      <c r="UBQ19" s="136"/>
      <c r="UBR19" s="136"/>
      <c r="UBS19" s="136"/>
      <c r="UBT19" s="136"/>
      <c r="UBU19" s="136"/>
      <c r="UBV19" s="136"/>
      <c r="UBW19" s="136"/>
      <c r="UBX19" s="136"/>
      <c r="UBY19" s="136"/>
      <c r="UBZ19" s="136"/>
      <c r="UCA19" s="136"/>
      <c r="UCB19" s="136"/>
      <c r="UCC19" s="136"/>
      <c r="UCD19" s="136"/>
      <c r="UCE19" s="136"/>
      <c r="UCF19" s="136"/>
      <c r="UCG19" s="136"/>
      <c r="UCH19" s="136"/>
      <c r="UCI19" s="136"/>
      <c r="UCJ19" s="136"/>
      <c r="UCK19" s="136"/>
      <c r="UCL19" s="136"/>
      <c r="UCM19" s="136"/>
      <c r="UCN19" s="136"/>
      <c r="UCO19" s="136"/>
      <c r="UCP19" s="136"/>
      <c r="UCQ19" s="136"/>
      <c r="UCR19" s="136"/>
      <c r="UCS19" s="136"/>
      <c r="UCT19" s="136"/>
      <c r="UCU19" s="136"/>
      <c r="UCV19" s="136"/>
      <c r="UCW19" s="136"/>
      <c r="UCX19" s="136"/>
      <c r="UCY19" s="136"/>
      <c r="UCZ19" s="136"/>
      <c r="UDA19" s="136"/>
      <c r="UDB19" s="136"/>
      <c r="UDC19" s="136"/>
      <c r="UDD19" s="136"/>
      <c r="UDE19" s="136"/>
      <c r="UDF19" s="136"/>
      <c r="UDG19" s="136"/>
      <c r="UDH19" s="136"/>
      <c r="UDI19" s="136"/>
      <c r="UDJ19" s="136"/>
      <c r="UDK19" s="136"/>
      <c r="UDL19" s="136"/>
      <c r="UDM19" s="136"/>
      <c r="UDN19" s="136"/>
      <c r="UDO19" s="136"/>
      <c r="UDP19" s="136"/>
      <c r="UDQ19" s="136"/>
      <c r="UDR19" s="136"/>
      <c r="UDS19" s="136"/>
      <c r="UDT19" s="136"/>
      <c r="UDU19" s="136"/>
      <c r="UDV19" s="136"/>
      <c r="UDW19" s="136"/>
      <c r="UDX19" s="136"/>
      <c r="UDY19" s="136"/>
      <c r="UDZ19" s="136"/>
      <c r="UEA19" s="136"/>
      <c r="UEB19" s="136"/>
      <c r="UEC19" s="136"/>
      <c r="UED19" s="136"/>
      <c r="UEE19" s="136"/>
      <c r="UEF19" s="136"/>
      <c r="UEG19" s="136"/>
      <c r="UEH19" s="136"/>
      <c r="UEI19" s="136"/>
      <c r="UEJ19" s="136"/>
      <c r="UEK19" s="136"/>
      <c r="UEL19" s="136"/>
      <c r="UEM19" s="136"/>
      <c r="UEN19" s="136"/>
      <c r="UEO19" s="136"/>
      <c r="UEP19" s="136"/>
      <c r="UEQ19" s="136"/>
      <c r="UER19" s="136"/>
      <c r="UES19" s="136"/>
      <c r="UET19" s="136"/>
      <c r="UEU19" s="136"/>
      <c r="UEV19" s="136"/>
      <c r="UEW19" s="136"/>
      <c r="UEX19" s="136"/>
      <c r="UEY19" s="136"/>
      <c r="UEZ19" s="136"/>
      <c r="UFA19" s="136"/>
      <c r="UFB19" s="136"/>
      <c r="UFC19" s="136"/>
      <c r="UFD19" s="136"/>
      <c r="UFE19" s="136"/>
      <c r="UFF19" s="136"/>
      <c r="UFG19" s="136"/>
      <c r="UFH19" s="136"/>
      <c r="UFI19" s="136"/>
      <c r="UFJ19" s="136"/>
      <c r="UFK19" s="136"/>
      <c r="UFL19" s="136"/>
      <c r="UFM19" s="136"/>
      <c r="UFN19" s="136"/>
      <c r="UFO19" s="136"/>
      <c r="UFP19" s="136"/>
      <c r="UFQ19" s="136"/>
      <c r="UFR19" s="136"/>
      <c r="UFS19" s="136"/>
      <c r="UFT19" s="136"/>
      <c r="UFU19" s="136"/>
      <c r="UFV19" s="136"/>
      <c r="UFW19" s="136"/>
      <c r="UFX19" s="136"/>
      <c r="UFY19" s="136"/>
      <c r="UFZ19" s="136"/>
      <c r="UGA19" s="136"/>
      <c r="UGB19" s="136"/>
      <c r="UGC19" s="136"/>
      <c r="UGD19" s="136"/>
      <c r="UGE19" s="136"/>
      <c r="UGF19" s="136"/>
      <c r="UGG19" s="136"/>
      <c r="UGH19" s="136"/>
      <c r="UGI19" s="136"/>
      <c r="UGJ19" s="136"/>
      <c r="UGK19" s="136"/>
      <c r="UGL19" s="136"/>
      <c r="UGM19" s="136"/>
      <c r="UGN19" s="136"/>
      <c r="UGO19" s="136"/>
      <c r="UGP19" s="136"/>
      <c r="UGQ19" s="136"/>
      <c r="UGR19" s="136"/>
      <c r="UGS19" s="136"/>
      <c r="UGT19" s="136"/>
      <c r="UGU19" s="136"/>
      <c r="UGV19" s="136"/>
      <c r="UGW19" s="136"/>
      <c r="UGX19" s="136"/>
      <c r="UGY19" s="136"/>
      <c r="UGZ19" s="136"/>
      <c r="UHA19" s="136"/>
      <c r="UHB19" s="136"/>
      <c r="UHC19" s="136"/>
      <c r="UHD19" s="136"/>
      <c r="UHE19" s="136"/>
      <c r="UHF19" s="136"/>
      <c r="UHG19" s="136"/>
      <c r="UHH19" s="136"/>
      <c r="UHI19" s="136"/>
      <c r="UHJ19" s="136"/>
      <c r="UHK19" s="136"/>
      <c r="UHL19" s="136"/>
      <c r="UHM19" s="136"/>
      <c r="UHN19" s="136"/>
      <c r="UHO19" s="136"/>
      <c r="UHP19" s="136"/>
      <c r="UHQ19" s="136"/>
      <c r="UHR19" s="136"/>
      <c r="UHS19" s="136"/>
      <c r="UHT19" s="136"/>
      <c r="UHU19" s="136"/>
      <c r="UHV19" s="136"/>
      <c r="UHW19" s="136"/>
      <c r="UHX19" s="136"/>
      <c r="UHY19" s="136"/>
      <c r="UHZ19" s="136"/>
      <c r="UIA19" s="136"/>
      <c r="UIB19" s="136"/>
      <c r="UIC19" s="136"/>
      <c r="UID19" s="136"/>
      <c r="UIE19" s="136"/>
      <c r="UIF19" s="136"/>
      <c r="UIG19" s="136"/>
      <c r="UIH19" s="136"/>
      <c r="UII19" s="136"/>
      <c r="UIJ19" s="136"/>
      <c r="UIK19" s="136"/>
      <c r="UIL19" s="136"/>
      <c r="UIM19" s="136"/>
      <c r="UIN19" s="136"/>
      <c r="UIO19" s="136"/>
      <c r="UIP19" s="136"/>
      <c r="UIQ19" s="136"/>
      <c r="UIR19" s="136"/>
      <c r="UIS19" s="136"/>
      <c r="UIT19" s="136"/>
      <c r="UIU19" s="136"/>
      <c r="UIV19" s="136"/>
      <c r="UIW19" s="136"/>
      <c r="UIX19" s="136"/>
      <c r="UIY19" s="136"/>
      <c r="UIZ19" s="136"/>
      <c r="UJA19" s="136"/>
      <c r="UJB19" s="136"/>
      <c r="UJC19" s="136"/>
      <c r="UJD19" s="136"/>
      <c r="UJE19" s="136"/>
      <c r="UJF19" s="136"/>
      <c r="UJG19" s="136"/>
      <c r="UJH19" s="136"/>
      <c r="UJI19" s="136"/>
      <c r="UJJ19" s="136"/>
      <c r="UJK19" s="136"/>
      <c r="UJL19" s="136"/>
      <c r="UJM19" s="136"/>
      <c r="UJN19" s="136"/>
      <c r="UJO19" s="136"/>
      <c r="UJP19" s="136"/>
      <c r="UJQ19" s="136"/>
      <c r="UJR19" s="136"/>
      <c r="UJS19" s="136"/>
      <c r="UJT19" s="136"/>
      <c r="UJU19" s="136"/>
      <c r="UJV19" s="136"/>
      <c r="UJW19" s="136"/>
      <c r="UJX19" s="136"/>
      <c r="UJY19" s="136"/>
      <c r="UJZ19" s="136"/>
      <c r="UKA19" s="136"/>
      <c r="UKB19" s="136"/>
      <c r="UKC19" s="136"/>
      <c r="UKD19" s="136"/>
      <c r="UKE19" s="136"/>
      <c r="UKF19" s="136"/>
      <c r="UKG19" s="136"/>
      <c r="UKH19" s="136"/>
      <c r="UKI19" s="136"/>
      <c r="UKJ19" s="136"/>
      <c r="UKK19" s="136"/>
      <c r="UKL19" s="136"/>
      <c r="UKM19" s="136"/>
      <c r="UKN19" s="136"/>
      <c r="UKO19" s="136"/>
      <c r="UKP19" s="136"/>
      <c r="UKQ19" s="136"/>
      <c r="UKR19" s="136"/>
      <c r="UKS19" s="136"/>
      <c r="UKT19" s="136"/>
      <c r="UKU19" s="136"/>
      <c r="UKV19" s="136"/>
      <c r="UKW19" s="136"/>
      <c r="UKX19" s="136"/>
      <c r="UKY19" s="136"/>
      <c r="UKZ19" s="136"/>
      <c r="ULA19" s="136"/>
      <c r="ULB19" s="136"/>
      <c r="ULC19" s="136"/>
      <c r="ULD19" s="136"/>
      <c r="ULE19" s="136"/>
      <c r="ULF19" s="136"/>
      <c r="ULG19" s="136"/>
      <c r="ULH19" s="136"/>
      <c r="ULI19" s="136"/>
      <c r="ULJ19" s="136"/>
      <c r="ULK19" s="136"/>
      <c r="ULL19" s="136"/>
      <c r="ULM19" s="136"/>
      <c r="ULN19" s="136"/>
      <c r="ULO19" s="136"/>
      <c r="ULP19" s="136"/>
      <c r="ULQ19" s="136"/>
      <c r="ULR19" s="136"/>
      <c r="ULS19" s="136"/>
      <c r="ULT19" s="136"/>
      <c r="ULU19" s="136"/>
      <c r="ULV19" s="136"/>
      <c r="ULW19" s="136"/>
      <c r="ULX19" s="136"/>
      <c r="ULY19" s="136"/>
      <c r="ULZ19" s="136"/>
      <c r="UMA19" s="136"/>
      <c r="UMB19" s="136"/>
      <c r="UMC19" s="136"/>
      <c r="UMD19" s="136"/>
      <c r="UME19" s="136"/>
      <c r="UMF19" s="136"/>
      <c r="UMG19" s="136"/>
      <c r="UMH19" s="136"/>
      <c r="UMI19" s="136"/>
      <c r="UMJ19" s="136"/>
      <c r="UMK19" s="136"/>
      <c r="UML19" s="136"/>
      <c r="UMM19" s="136"/>
      <c r="UMN19" s="136"/>
      <c r="UMO19" s="136"/>
      <c r="UMP19" s="136"/>
      <c r="UMQ19" s="136"/>
      <c r="UMR19" s="136"/>
      <c r="UMS19" s="136"/>
      <c r="UMT19" s="136"/>
      <c r="UMU19" s="136"/>
      <c r="UMV19" s="136"/>
      <c r="UMW19" s="136"/>
      <c r="UMX19" s="136"/>
      <c r="UMY19" s="136"/>
      <c r="UMZ19" s="136"/>
      <c r="UNA19" s="136"/>
      <c r="UNB19" s="136"/>
      <c r="UNC19" s="136"/>
      <c r="UND19" s="136"/>
      <c r="UNE19" s="136"/>
      <c r="UNF19" s="136"/>
      <c r="UNG19" s="136"/>
      <c r="UNH19" s="136"/>
      <c r="UNI19" s="136"/>
      <c r="UNJ19" s="136"/>
      <c r="UNK19" s="136"/>
      <c r="UNL19" s="136"/>
      <c r="UNM19" s="136"/>
      <c r="UNN19" s="136"/>
      <c r="UNO19" s="136"/>
      <c r="UNP19" s="136"/>
      <c r="UNQ19" s="136"/>
      <c r="UNR19" s="136"/>
      <c r="UNS19" s="136"/>
      <c r="UNT19" s="136"/>
      <c r="UNU19" s="136"/>
      <c r="UNV19" s="136"/>
      <c r="UNW19" s="136"/>
      <c r="UNX19" s="136"/>
      <c r="UNY19" s="136"/>
      <c r="UNZ19" s="136"/>
      <c r="UOA19" s="136"/>
      <c r="UOB19" s="136"/>
      <c r="UOC19" s="136"/>
      <c r="UOD19" s="136"/>
      <c r="UOE19" s="136"/>
      <c r="UOF19" s="136"/>
      <c r="UOG19" s="136"/>
      <c r="UOH19" s="136"/>
      <c r="UOI19" s="136"/>
      <c r="UOJ19" s="136"/>
      <c r="UOK19" s="136"/>
      <c r="UOL19" s="136"/>
      <c r="UOM19" s="136"/>
      <c r="UON19" s="136"/>
      <c r="UOO19" s="136"/>
      <c r="UOP19" s="136"/>
      <c r="UOQ19" s="136"/>
      <c r="UOR19" s="136"/>
      <c r="UOS19" s="136"/>
      <c r="UOT19" s="136"/>
      <c r="UOU19" s="136"/>
      <c r="UOV19" s="136"/>
      <c r="UOW19" s="136"/>
      <c r="UOX19" s="136"/>
      <c r="UOY19" s="136"/>
      <c r="UOZ19" s="136"/>
      <c r="UPA19" s="136"/>
      <c r="UPB19" s="136"/>
      <c r="UPC19" s="136"/>
      <c r="UPD19" s="136"/>
      <c r="UPE19" s="136"/>
      <c r="UPF19" s="136"/>
      <c r="UPG19" s="136"/>
      <c r="UPH19" s="136"/>
      <c r="UPI19" s="136"/>
      <c r="UPJ19" s="136"/>
      <c r="UPK19" s="136"/>
      <c r="UPL19" s="136"/>
      <c r="UPM19" s="136"/>
      <c r="UPN19" s="136"/>
      <c r="UPO19" s="136"/>
      <c r="UPP19" s="136"/>
      <c r="UPQ19" s="136"/>
      <c r="UPR19" s="136"/>
      <c r="UPS19" s="136"/>
      <c r="UPT19" s="136"/>
      <c r="UPU19" s="136"/>
      <c r="UPV19" s="136"/>
      <c r="UPW19" s="136"/>
      <c r="UPX19" s="136"/>
      <c r="UPY19" s="136"/>
      <c r="UPZ19" s="136"/>
      <c r="UQA19" s="136"/>
      <c r="UQB19" s="136"/>
      <c r="UQC19" s="136"/>
      <c r="UQD19" s="136"/>
      <c r="UQE19" s="136"/>
      <c r="UQF19" s="136"/>
      <c r="UQG19" s="136"/>
      <c r="UQH19" s="136"/>
      <c r="UQI19" s="136"/>
      <c r="UQJ19" s="136"/>
      <c r="UQK19" s="136"/>
      <c r="UQL19" s="136"/>
      <c r="UQM19" s="136"/>
      <c r="UQN19" s="136"/>
      <c r="UQO19" s="136"/>
      <c r="UQP19" s="136"/>
      <c r="UQQ19" s="136"/>
      <c r="UQR19" s="136"/>
      <c r="UQS19" s="136"/>
      <c r="UQT19" s="136"/>
      <c r="UQU19" s="136"/>
      <c r="UQV19" s="136"/>
      <c r="UQW19" s="136"/>
      <c r="UQX19" s="136"/>
      <c r="UQY19" s="136"/>
      <c r="UQZ19" s="136"/>
      <c r="URA19" s="136"/>
      <c r="URB19" s="136"/>
      <c r="URC19" s="136"/>
      <c r="URD19" s="136"/>
      <c r="URE19" s="136"/>
      <c r="URF19" s="136"/>
      <c r="URG19" s="136"/>
      <c r="URH19" s="136"/>
      <c r="URI19" s="136"/>
      <c r="URJ19" s="136"/>
      <c r="URK19" s="136"/>
      <c r="URL19" s="136"/>
      <c r="URM19" s="136"/>
      <c r="URN19" s="136"/>
      <c r="URO19" s="136"/>
      <c r="URP19" s="136"/>
      <c r="URQ19" s="136"/>
      <c r="URR19" s="136"/>
      <c r="URS19" s="136"/>
      <c r="URT19" s="136"/>
      <c r="URU19" s="136"/>
      <c r="URV19" s="136"/>
      <c r="URW19" s="136"/>
      <c r="URX19" s="136"/>
      <c r="URY19" s="136"/>
      <c r="URZ19" s="136"/>
      <c r="USA19" s="136"/>
      <c r="USB19" s="136"/>
      <c r="USC19" s="136"/>
      <c r="USD19" s="136"/>
      <c r="USE19" s="136"/>
      <c r="USF19" s="136"/>
      <c r="USG19" s="136"/>
      <c r="USH19" s="136"/>
      <c r="USI19" s="136"/>
      <c r="USJ19" s="136"/>
      <c r="USK19" s="136"/>
      <c r="USL19" s="136"/>
      <c r="USM19" s="136"/>
      <c r="USN19" s="136"/>
      <c r="USO19" s="136"/>
      <c r="USP19" s="136"/>
      <c r="USQ19" s="136"/>
      <c r="USR19" s="136"/>
      <c r="USS19" s="136"/>
      <c r="UST19" s="136"/>
      <c r="USU19" s="136"/>
      <c r="USV19" s="136"/>
      <c r="USW19" s="136"/>
      <c r="USX19" s="136"/>
      <c r="USY19" s="136"/>
      <c r="USZ19" s="136"/>
      <c r="UTA19" s="136"/>
      <c r="UTB19" s="136"/>
      <c r="UTC19" s="136"/>
      <c r="UTD19" s="136"/>
      <c r="UTE19" s="136"/>
      <c r="UTF19" s="136"/>
      <c r="UTG19" s="136"/>
      <c r="UTH19" s="136"/>
      <c r="UTI19" s="136"/>
      <c r="UTJ19" s="136"/>
      <c r="UTK19" s="136"/>
      <c r="UTL19" s="136"/>
      <c r="UTM19" s="136"/>
      <c r="UTN19" s="136"/>
      <c r="UTO19" s="136"/>
      <c r="UTP19" s="136"/>
      <c r="UTQ19" s="136"/>
      <c r="UTR19" s="136"/>
      <c r="UTS19" s="136"/>
      <c r="UTT19" s="136"/>
      <c r="UTU19" s="136"/>
      <c r="UTV19" s="136"/>
      <c r="UTW19" s="136"/>
      <c r="UTX19" s="136"/>
      <c r="UTY19" s="136"/>
      <c r="UTZ19" s="136"/>
      <c r="UUA19" s="136"/>
      <c r="UUB19" s="136"/>
      <c r="UUC19" s="136"/>
      <c r="UUD19" s="136"/>
      <c r="UUE19" s="136"/>
      <c r="UUF19" s="136"/>
      <c r="UUG19" s="136"/>
      <c r="UUH19" s="136"/>
      <c r="UUI19" s="136"/>
      <c r="UUJ19" s="136"/>
      <c r="UUK19" s="136"/>
      <c r="UUL19" s="136"/>
      <c r="UUM19" s="136"/>
      <c r="UUN19" s="136"/>
      <c r="UUO19" s="136"/>
      <c r="UUP19" s="136"/>
      <c r="UUQ19" s="136"/>
      <c r="UUR19" s="136"/>
      <c r="UUS19" s="136"/>
      <c r="UUT19" s="136"/>
      <c r="UUU19" s="136"/>
      <c r="UUV19" s="136"/>
      <c r="UUW19" s="136"/>
      <c r="UUX19" s="136"/>
      <c r="UUY19" s="136"/>
      <c r="UUZ19" s="136"/>
      <c r="UVA19" s="136"/>
      <c r="UVB19" s="136"/>
      <c r="UVC19" s="136"/>
      <c r="UVD19" s="136"/>
      <c r="UVE19" s="136"/>
      <c r="UVF19" s="136"/>
      <c r="UVG19" s="136"/>
      <c r="UVH19" s="136"/>
      <c r="UVI19" s="136"/>
      <c r="UVJ19" s="136"/>
      <c r="UVK19" s="136"/>
      <c r="UVL19" s="136"/>
      <c r="UVM19" s="136"/>
      <c r="UVN19" s="136"/>
      <c r="UVO19" s="136"/>
      <c r="UVP19" s="136"/>
      <c r="UVQ19" s="136"/>
      <c r="UVR19" s="136"/>
      <c r="UVS19" s="136"/>
      <c r="UVT19" s="136"/>
      <c r="UVU19" s="136"/>
      <c r="UVV19" s="136"/>
      <c r="UVW19" s="136"/>
      <c r="UVX19" s="136"/>
      <c r="UVY19" s="136"/>
      <c r="UVZ19" s="136"/>
      <c r="UWA19" s="136"/>
      <c r="UWB19" s="136"/>
      <c r="UWC19" s="136"/>
      <c r="UWD19" s="136"/>
      <c r="UWE19" s="136"/>
      <c r="UWF19" s="136"/>
      <c r="UWG19" s="136"/>
      <c r="UWH19" s="136"/>
      <c r="UWI19" s="136"/>
      <c r="UWJ19" s="136"/>
      <c r="UWK19" s="136"/>
      <c r="UWL19" s="136"/>
      <c r="UWM19" s="136"/>
      <c r="UWN19" s="136"/>
      <c r="UWO19" s="136"/>
      <c r="UWP19" s="136"/>
      <c r="UWQ19" s="136"/>
      <c r="UWR19" s="136"/>
      <c r="UWS19" s="136"/>
      <c r="UWT19" s="136"/>
      <c r="UWU19" s="136"/>
      <c r="UWV19" s="136"/>
      <c r="UWW19" s="136"/>
      <c r="UWX19" s="136"/>
      <c r="UWY19" s="136"/>
      <c r="UWZ19" s="136"/>
      <c r="UXA19" s="136"/>
      <c r="UXB19" s="136"/>
      <c r="UXC19" s="136"/>
      <c r="UXD19" s="136"/>
      <c r="UXE19" s="136"/>
      <c r="UXF19" s="136"/>
      <c r="UXG19" s="136"/>
      <c r="UXH19" s="136"/>
      <c r="UXI19" s="136"/>
      <c r="UXJ19" s="136"/>
      <c r="UXK19" s="136"/>
      <c r="UXL19" s="136"/>
      <c r="UXM19" s="136"/>
      <c r="UXN19" s="136"/>
      <c r="UXO19" s="136"/>
      <c r="UXP19" s="136"/>
      <c r="UXQ19" s="136"/>
      <c r="UXR19" s="136"/>
      <c r="UXS19" s="136"/>
      <c r="UXT19" s="136"/>
      <c r="UXU19" s="136"/>
      <c r="UXV19" s="136"/>
      <c r="UXW19" s="136"/>
      <c r="UXX19" s="136"/>
      <c r="UXY19" s="136"/>
      <c r="UXZ19" s="136"/>
      <c r="UYA19" s="136"/>
      <c r="UYB19" s="136"/>
      <c r="UYC19" s="136"/>
      <c r="UYD19" s="136"/>
      <c r="UYE19" s="136"/>
      <c r="UYF19" s="136"/>
      <c r="UYG19" s="136"/>
      <c r="UYH19" s="136"/>
      <c r="UYI19" s="136"/>
      <c r="UYJ19" s="136"/>
      <c r="UYK19" s="136"/>
      <c r="UYL19" s="136"/>
      <c r="UYM19" s="136"/>
      <c r="UYN19" s="136"/>
      <c r="UYO19" s="136"/>
      <c r="UYP19" s="136"/>
      <c r="UYQ19" s="136"/>
      <c r="UYR19" s="136"/>
      <c r="UYS19" s="136"/>
      <c r="UYT19" s="136"/>
      <c r="UYU19" s="136"/>
      <c r="UYV19" s="136"/>
      <c r="UYW19" s="136"/>
      <c r="UYX19" s="136"/>
      <c r="UYY19" s="136"/>
      <c r="UYZ19" s="136"/>
      <c r="UZA19" s="136"/>
      <c r="UZB19" s="136"/>
      <c r="UZC19" s="136"/>
      <c r="UZD19" s="136"/>
      <c r="UZE19" s="136"/>
      <c r="UZF19" s="136"/>
      <c r="UZG19" s="136"/>
      <c r="UZH19" s="136"/>
      <c r="UZI19" s="136"/>
      <c r="UZJ19" s="136"/>
      <c r="UZK19" s="136"/>
      <c r="UZL19" s="136"/>
      <c r="UZM19" s="136"/>
      <c r="UZN19" s="136"/>
      <c r="UZO19" s="136"/>
      <c r="UZP19" s="136"/>
      <c r="UZQ19" s="136"/>
      <c r="UZR19" s="136"/>
      <c r="UZS19" s="136"/>
      <c r="UZT19" s="136"/>
      <c r="UZU19" s="136"/>
      <c r="UZV19" s="136"/>
      <c r="UZW19" s="136"/>
      <c r="UZX19" s="136"/>
      <c r="UZY19" s="136"/>
      <c r="UZZ19" s="136"/>
      <c r="VAA19" s="136"/>
      <c r="VAB19" s="136"/>
      <c r="VAC19" s="136"/>
      <c r="VAD19" s="136"/>
      <c r="VAE19" s="136"/>
      <c r="VAF19" s="136"/>
      <c r="VAG19" s="136"/>
      <c r="VAH19" s="136"/>
      <c r="VAI19" s="136"/>
      <c r="VAJ19" s="136"/>
      <c r="VAK19" s="136"/>
      <c r="VAL19" s="136"/>
      <c r="VAM19" s="136"/>
      <c r="VAN19" s="136"/>
      <c r="VAO19" s="136"/>
      <c r="VAP19" s="136"/>
      <c r="VAQ19" s="136"/>
      <c r="VAR19" s="136"/>
      <c r="VAS19" s="136"/>
      <c r="VAT19" s="136"/>
      <c r="VAU19" s="136"/>
      <c r="VAV19" s="136"/>
      <c r="VAW19" s="136"/>
      <c r="VAX19" s="136"/>
      <c r="VAY19" s="136"/>
      <c r="VAZ19" s="136"/>
      <c r="VBA19" s="136"/>
      <c r="VBB19" s="136"/>
      <c r="VBC19" s="136"/>
      <c r="VBD19" s="136"/>
      <c r="VBE19" s="136"/>
      <c r="VBF19" s="136"/>
      <c r="VBG19" s="136"/>
      <c r="VBH19" s="136"/>
      <c r="VBI19" s="136"/>
      <c r="VBJ19" s="136"/>
      <c r="VBK19" s="136"/>
      <c r="VBL19" s="136"/>
      <c r="VBM19" s="136"/>
      <c r="VBN19" s="136"/>
      <c r="VBO19" s="136"/>
      <c r="VBP19" s="136"/>
      <c r="VBQ19" s="136"/>
      <c r="VBR19" s="136"/>
      <c r="VBS19" s="136"/>
      <c r="VBT19" s="136"/>
      <c r="VBU19" s="136"/>
      <c r="VBV19" s="136"/>
      <c r="VBW19" s="136"/>
      <c r="VBX19" s="136"/>
      <c r="VBY19" s="136"/>
      <c r="VBZ19" s="136"/>
      <c r="VCA19" s="136"/>
      <c r="VCB19" s="136"/>
      <c r="VCC19" s="136"/>
      <c r="VCD19" s="136"/>
      <c r="VCE19" s="136"/>
      <c r="VCF19" s="136"/>
      <c r="VCG19" s="136"/>
      <c r="VCH19" s="136"/>
      <c r="VCI19" s="136"/>
      <c r="VCJ19" s="136"/>
      <c r="VCK19" s="136"/>
      <c r="VCL19" s="136"/>
      <c r="VCM19" s="136"/>
      <c r="VCN19" s="136"/>
      <c r="VCO19" s="136"/>
      <c r="VCP19" s="136"/>
      <c r="VCQ19" s="136"/>
      <c r="VCR19" s="136"/>
      <c r="VCS19" s="136"/>
      <c r="VCT19" s="136"/>
      <c r="VCU19" s="136"/>
      <c r="VCV19" s="136"/>
      <c r="VCW19" s="136"/>
      <c r="VCX19" s="136"/>
      <c r="VCY19" s="136"/>
      <c r="VCZ19" s="136"/>
      <c r="VDA19" s="136"/>
      <c r="VDB19" s="136"/>
      <c r="VDC19" s="136"/>
      <c r="VDD19" s="136"/>
      <c r="VDE19" s="136"/>
      <c r="VDF19" s="136"/>
      <c r="VDG19" s="136"/>
      <c r="VDH19" s="136"/>
      <c r="VDI19" s="136"/>
      <c r="VDJ19" s="136"/>
      <c r="VDK19" s="136"/>
      <c r="VDL19" s="136"/>
      <c r="VDM19" s="136"/>
      <c r="VDN19" s="136"/>
      <c r="VDO19" s="136"/>
      <c r="VDP19" s="136"/>
      <c r="VDQ19" s="136"/>
      <c r="VDR19" s="136"/>
      <c r="VDS19" s="136"/>
      <c r="VDT19" s="136"/>
      <c r="VDU19" s="136"/>
      <c r="VDV19" s="136"/>
      <c r="VDW19" s="136"/>
      <c r="VDX19" s="136"/>
      <c r="VDY19" s="136"/>
      <c r="VDZ19" s="136"/>
      <c r="VEA19" s="136"/>
      <c r="VEB19" s="136"/>
      <c r="VEC19" s="136"/>
      <c r="VED19" s="136"/>
      <c r="VEE19" s="136"/>
      <c r="VEF19" s="136"/>
      <c r="VEG19" s="136"/>
      <c r="VEH19" s="136"/>
      <c r="VEI19" s="136"/>
      <c r="VEJ19" s="136"/>
      <c r="VEK19" s="136"/>
      <c r="VEL19" s="136"/>
      <c r="VEM19" s="136"/>
      <c r="VEN19" s="136"/>
      <c r="VEO19" s="136"/>
      <c r="VEP19" s="136"/>
      <c r="VEQ19" s="136"/>
      <c r="VER19" s="136"/>
      <c r="VES19" s="136"/>
      <c r="VET19" s="136"/>
      <c r="VEU19" s="136"/>
      <c r="VEV19" s="136"/>
      <c r="VEW19" s="136"/>
      <c r="VEX19" s="136"/>
      <c r="VEY19" s="136"/>
      <c r="VEZ19" s="136"/>
      <c r="VFA19" s="136"/>
      <c r="VFB19" s="136"/>
      <c r="VFC19" s="136"/>
      <c r="VFD19" s="136"/>
      <c r="VFE19" s="136"/>
      <c r="VFF19" s="136"/>
      <c r="VFG19" s="136"/>
      <c r="VFH19" s="136"/>
      <c r="VFI19" s="136"/>
      <c r="VFJ19" s="136"/>
      <c r="VFK19" s="136"/>
      <c r="VFL19" s="136"/>
      <c r="VFM19" s="136"/>
      <c r="VFN19" s="136"/>
      <c r="VFO19" s="136"/>
      <c r="VFP19" s="136"/>
      <c r="VFQ19" s="136"/>
      <c r="VFR19" s="136"/>
      <c r="VFS19" s="136"/>
      <c r="VFT19" s="136"/>
      <c r="VFU19" s="136"/>
      <c r="VFV19" s="136"/>
      <c r="VFW19" s="136"/>
      <c r="VFX19" s="136"/>
      <c r="VFY19" s="136"/>
      <c r="VFZ19" s="136"/>
      <c r="VGA19" s="136"/>
      <c r="VGB19" s="136"/>
      <c r="VGC19" s="136"/>
      <c r="VGD19" s="136"/>
      <c r="VGE19" s="136"/>
      <c r="VGF19" s="136"/>
      <c r="VGG19" s="136"/>
      <c r="VGH19" s="136"/>
      <c r="VGI19" s="136"/>
      <c r="VGJ19" s="136"/>
      <c r="VGK19" s="136"/>
      <c r="VGL19" s="136"/>
      <c r="VGM19" s="136"/>
      <c r="VGN19" s="136"/>
      <c r="VGO19" s="136"/>
      <c r="VGP19" s="136"/>
      <c r="VGQ19" s="136"/>
      <c r="VGR19" s="136"/>
      <c r="VGS19" s="136"/>
      <c r="VGT19" s="136"/>
      <c r="VGU19" s="136"/>
      <c r="VGV19" s="136"/>
      <c r="VGW19" s="136"/>
      <c r="VGX19" s="136"/>
      <c r="VGY19" s="136"/>
      <c r="VGZ19" s="136"/>
      <c r="VHA19" s="136"/>
      <c r="VHB19" s="136"/>
      <c r="VHC19" s="136"/>
      <c r="VHD19" s="136"/>
      <c r="VHE19" s="136"/>
      <c r="VHF19" s="136"/>
      <c r="VHG19" s="136"/>
      <c r="VHH19" s="136"/>
      <c r="VHI19" s="136"/>
      <c r="VHJ19" s="136"/>
      <c r="VHK19" s="136"/>
      <c r="VHL19" s="136"/>
      <c r="VHM19" s="136"/>
      <c r="VHN19" s="136"/>
      <c r="VHO19" s="136"/>
      <c r="VHP19" s="136"/>
      <c r="VHQ19" s="136"/>
      <c r="VHR19" s="136"/>
      <c r="VHS19" s="136"/>
      <c r="VHT19" s="136"/>
      <c r="VHU19" s="136"/>
      <c r="VHV19" s="136"/>
      <c r="VHW19" s="136"/>
      <c r="VHX19" s="136"/>
      <c r="VHY19" s="136"/>
      <c r="VHZ19" s="136"/>
      <c r="VIA19" s="136"/>
      <c r="VIB19" s="136"/>
      <c r="VIC19" s="136"/>
      <c r="VID19" s="136"/>
      <c r="VIE19" s="136"/>
      <c r="VIF19" s="136"/>
      <c r="VIG19" s="136"/>
      <c r="VIH19" s="136"/>
      <c r="VII19" s="136"/>
      <c r="VIJ19" s="136"/>
      <c r="VIK19" s="136"/>
      <c r="VIL19" s="136"/>
      <c r="VIM19" s="136"/>
      <c r="VIN19" s="136"/>
      <c r="VIO19" s="136"/>
      <c r="VIP19" s="136"/>
      <c r="VIQ19" s="136"/>
      <c r="VIR19" s="136"/>
      <c r="VIS19" s="136"/>
      <c r="VIT19" s="136"/>
      <c r="VIU19" s="136"/>
      <c r="VIV19" s="136"/>
      <c r="VIW19" s="136"/>
      <c r="VIX19" s="136"/>
      <c r="VIY19" s="136"/>
      <c r="VIZ19" s="136"/>
      <c r="VJA19" s="136"/>
      <c r="VJB19" s="136"/>
      <c r="VJC19" s="136"/>
      <c r="VJD19" s="136"/>
      <c r="VJE19" s="136"/>
      <c r="VJF19" s="136"/>
      <c r="VJG19" s="136"/>
      <c r="VJH19" s="136"/>
      <c r="VJI19" s="136"/>
      <c r="VJJ19" s="136"/>
      <c r="VJK19" s="136"/>
      <c r="VJL19" s="136"/>
      <c r="VJM19" s="136"/>
      <c r="VJN19" s="136"/>
      <c r="VJO19" s="136"/>
      <c r="VJP19" s="136"/>
      <c r="VJQ19" s="136"/>
      <c r="VJR19" s="136"/>
      <c r="VJS19" s="136"/>
      <c r="VJT19" s="136"/>
      <c r="VJU19" s="136"/>
      <c r="VJV19" s="136"/>
      <c r="VJW19" s="136"/>
      <c r="VJX19" s="136"/>
      <c r="VJY19" s="136"/>
      <c r="VJZ19" s="136"/>
      <c r="VKA19" s="136"/>
      <c r="VKB19" s="136"/>
      <c r="VKC19" s="136"/>
      <c r="VKD19" s="136"/>
      <c r="VKE19" s="136"/>
      <c r="VKF19" s="136"/>
      <c r="VKG19" s="136"/>
      <c r="VKH19" s="136"/>
      <c r="VKI19" s="136"/>
      <c r="VKJ19" s="136"/>
      <c r="VKK19" s="136"/>
      <c r="VKL19" s="136"/>
      <c r="VKM19" s="136"/>
      <c r="VKN19" s="136"/>
      <c r="VKO19" s="136"/>
      <c r="VKP19" s="136"/>
      <c r="VKQ19" s="136"/>
      <c r="VKR19" s="136"/>
      <c r="VKS19" s="136"/>
      <c r="VKT19" s="136"/>
      <c r="VKU19" s="136"/>
      <c r="VKV19" s="136"/>
      <c r="VKW19" s="136"/>
      <c r="VKX19" s="136"/>
      <c r="VKY19" s="136"/>
      <c r="VKZ19" s="136"/>
      <c r="VLA19" s="136"/>
      <c r="VLB19" s="136"/>
      <c r="VLC19" s="136"/>
      <c r="VLD19" s="136"/>
      <c r="VLE19" s="136"/>
      <c r="VLF19" s="136"/>
      <c r="VLG19" s="136"/>
      <c r="VLH19" s="136"/>
      <c r="VLI19" s="136"/>
      <c r="VLJ19" s="136"/>
      <c r="VLK19" s="136"/>
      <c r="VLL19" s="136"/>
      <c r="VLM19" s="136"/>
      <c r="VLN19" s="136"/>
      <c r="VLO19" s="136"/>
      <c r="VLP19" s="136"/>
      <c r="VLQ19" s="136"/>
      <c r="VLR19" s="136"/>
      <c r="VLS19" s="136"/>
      <c r="VLT19" s="136"/>
      <c r="VLU19" s="136"/>
      <c r="VLV19" s="136"/>
      <c r="VLW19" s="136"/>
      <c r="VLX19" s="136"/>
      <c r="VLY19" s="136"/>
      <c r="VLZ19" s="136"/>
      <c r="VMA19" s="136"/>
      <c r="VMB19" s="136"/>
      <c r="VMC19" s="136"/>
      <c r="VMD19" s="136"/>
      <c r="VME19" s="136"/>
      <c r="VMF19" s="136"/>
      <c r="VMG19" s="136"/>
      <c r="VMH19" s="136"/>
      <c r="VMI19" s="136"/>
      <c r="VMJ19" s="136"/>
      <c r="VMK19" s="136"/>
      <c r="VML19" s="136"/>
      <c r="VMM19" s="136"/>
      <c r="VMN19" s="136"/>
      <c r="VMO19" s="136"/>
      <c r="VMP19" s="136"/>
      <c r="VMQ19" s="136"/>
      <c r="VMR19" s="136"/>
      <c r="VMS19" s="136"/>
      <c r="VMT19" s="136"/>
      <c r="VMU19" s="136"/>
      <c r="VMV19" s="136"/>
      <c r="VMW19" s="136"/>
      <c r="VMX19" s="136"/>
      <c r="VMY19" s="136"/>
      <c r="VMZ19" s="136"/>
      <c r="VNA19" s="136"/>
      <c r="VNB19" s="136"/>
      <c r="VNC19" s="136"/>
      <c r="VND19" s="136"/>
      <c r="VNE19" s="136"/>
      <c r="VNF19" s="136"/>
      <c r="VNG19" s="136"/>
      <c r="VNH19" s="136"/>
      <c r="VNI19" s="136"/>
      <c r="VNJ19" s="136"/>
      <c r="VNK19" s="136"/>
      <c r="VNL19" s="136"/>
      <c r="VNM19" s="136"/>
      <c r="VNN19" s="136"/>
      <c r="VNO19" s="136"/>
      <c r="VNP19" s="136"/>
      <c r="VNQ19" s="136"/>
      <c r="VNR19" s="136"/>
      <c r="VNS19" s="136"/>
      <c r="VNT19" s="136"/>
      <c r="VNU19" s="136"/>
      <c r="VNV19" s="136"/>
      <c r="VNW19" s="136"/>
      <c r="VNX19" s="136"/>
      <c r="VNY19" s="136"/>
      <c r="VNZ19" s="136"/>
      <c r="VOA19" s="136"/>
      <c r="VOB19" s="136"/>
      <c r="VOC19" s="136"/>
      <c r="VOD19" s="136"/>
      <c r="VOE19" s="136"/>
      <c r="VOF19" s="136"/>
      <c r="VOG19" s="136"/>
      <c r="VOH19" s="136"/>
      <c r="VOI19" s="136"/>
      <c r="VOJ19" s="136"/>
      <c r="VOK19" s="136"/>
      <c r="VOL19" s="136"/>
      <c r="VOM19" s="136"/>
      <c r="VON19" s="136"/>
      <c r="VOO19" s="136"/>
      <c r="VOP19" s="136"/>
      <c r="VOQ19" s="136"/>
      <c r="VOR19" s="136"/>
      <c r="VOS19" s="136"/>
      <c r="VOT19" s="136"/>
      <c r="VOU19" s="136"/>
      <c r="VOV19" s="136"/>
      <c r="VOW19" s="136"/>
      <c r="VOX19" s="136"/>
      <c r="VOY19" s="136"/>
      <c r="VOZ19" s="136"/>
      <c r="VPA19" s="136"/>
      <c r="VPB19" s="136"/>
      <c r="VPC19" s="136"/>
      <c r="VPD19" s="136"/>
      <c r="VPE19" s="136"/>
      <c r="VPF19" s="136"/>
      <c r="VPG19" s="136"/>
      <c r="VPH19" s="136"/>
      <c r="VPI19" s="136"/>
      <c r="VPJ19" s="136"/>
      <c r="VPK19" s="136"/>
      <c r="VPL19" s="136"/>
      <c r="VPM19" s="136"/>
      <c r="VPN19" s="136"/>
      <c r="VPO19" s="136"/>
      <c r="VPP19" s="136"/>
      <c r="VPQ19" s="136"/>
      <c r="VPR19" s="136"/>
      <c r="VPS19" s="136"/>
      <c r="VPT19" s="136"/>
      <c r="VPU19" s="136"/>
      <c r="VPV19" s="136"/>
      <c r="VPW19" s="136"/>
      <c r="VPX19" s="136"/>
      <c r="VPY19" s="136"/>
      <c r="VPZ19" s="136"/>
      <c r="VQA19" s="136"/>
      <c r="VQB19" s="136"/>
      <c r="VQC19" s="136"/>
      <c r="VQD19" s="136"/>
      <c r="VQE19" s="136"/>
      <c r="VQF19" s="136"/>
      <c r="VQG19" s="136"/>
      <c r="VQH19" s="136"/>
      <c r="VQI19" s="136"/>
      <c r="VQJ19" s="136"/>
      <c r="VQK19" s="136"/>
      <c r="VQL19" s="136"/>
      <c r="VQM19" s="136"/>
      <c r="VQN19" s="136"/>
      <c r="VQO19" s="136"/>
      <c r="VQP19" s="136"/>
      <c r="VQQ19" s="136"/>
      <c r="VQR19" s="136"/>
      <c r="VQS19" s="136"/>
      <c r="VQT19" s="136"/>
      <c r="VQU19" s="136"/>
      <c r="VQV19" s="136"/>
      <c r="VQW19" s="136"/>
      <c r="VQX19" s="136"/>
      <c r="VQY19" s="136"/>
      <c r="VQZ19" s="136"/>
      <c r="VRA19" s="136"/>
      <c r="VRB19" s="136"/>
      <c r="VRC19" s="136"/>
      <c r="VRD19" s="136"/>
      <c r="VRE19" s="136"/>
      <c r="VRF19" s="136"/>
      <c r="VRG19" s="136"/>
      <c r="VRH19" s="136"/>
      <c r="VRI19" s="136"/>
      <c r="VRJ19" s="136"/>
      <c r="VRK19" s="136"/>
      <c r="VRL19" s="136"/>
      <c r="VRM19" s="136"/>
      <c r="VRN19" s="136"/>
      <c r="VRO19" s="136"/>
      <c r="VRP19" s="136"/>
      <c r="VRQ19" s="136"/>
      <c r="VRR19" s="136"/>
      <c r="VRS19" s="136"/>
      <c r="VRT19" s="136"/>
      <c r="VRU19" s="136"/>
      <c r="VRV19" s="136"/>
      <c r="VRW19" s="136"/>
      <c r="VRX19" s="136"/>
      <c r="VRY19" s="136"/>
      <c r="VRZ19" s="136"/>
      <c r="VSA19" s="136"/>
      <c r="VSB19" s="136"/>
      <c r="VSC19" s="136"/>
      <c r="VSD19" s="136"/>
      <c r="VSE19" s="136"/>
      <c r="VSF19" s="136"/>
      <c r="VSG19" s="136"/>
      <c r="VSH19" s="136"/>
      <c r="VSI19" s="136"/>
      <c r="VSJ19" s="136"/>
      <c r="VSK19" s="136"/>
      <c r="VSL19" s="136"/>
      <c r="VSM19" s="136"/>
      <c r="VSN19" s="136"/>
      <c r="VSO19" s="136"/>
      <c r="VSP19" s="136"/>
      <c r="VSQ19" s="136"/>
      <c r="VSR19" s="136"/>
      <c r="VSS19" s="136"/>
      <c r="VST19" s="136"/>
      <c r="VSU19" s="136"/>
      <c r="VSV19" s="136"/>
      <c r="VSW19" s="136"/>
      <c r="VSX19" s="136"/>
      <c r="VSY19" s="136"/>
      <c r="VSZ19" s="136"/>
      <c r="VTA19" s="136"/>
      <c r="VTB19" s="136"/>
      <c r="VTC19" s="136"/>
      <c r="VTD19" s="136"/>
      <c r="VTE19" s="136"/>
      <c r="VTF19" s="136"/>
      <c r="VTG19" s="136"/>
      <c r="VTH19" s="136"/>
      <c r="VTI19" s="136"/>
      <c r="VTJ19" s="136"/>
      <c r="VTK19" s="136"/>
      <c r="VTL19" s="136"/>
      <c r="VTM19" s="136"/>
      <c r="VTN19" s="136"/>
      <c r="VTO19" s="136"/>
      <c r="VTP19" s="136"/>
      <c r="VTQ19" s="136"/>
      <c r="VTR19" s="136"/>
      <c r="VTS19" s="136"/>
      <c r="VTT19" s="136"/>
      <c r="VTU19" s="136"/>
      <c r="VTV19" s="136"/>
      <c r="VTW19" s="136"/>
      <c r="VTX19" s="136"/>
      <c r="VTY19" s="136"/>
      <c r="VTZ19" s="136"/>
      <c r="VUA19" s="136"/>
      <c r="VUB19" s="136"/>
      <c r="VUC19" s="136"/>
      <c r="VUD19" s="136"/>
      <c r="VUE19" s="136"/>
      <c r="VUF19" s="136"/>
      <c r="VUG19" s="136"/>
      <c r="VUH19" s="136"/>
      <c r="VUI19" s="136"/>
      <c r="VUJ19" s="136"/>
      <c r="VUK19" s="136"/>
      <c r="VUL19" s="136"/>
      <c r="VUM19" s="136"/>
      <c r="VUN19" s="136"/>
      <c r="VUO19" s="136"/>
      <c r="VUP19" s="136"/>
      <c r="VUQ19" s="136"/>
      <c r="VUR19" s="136"/>
      <c r="VUS19" s="136"/>
      <c r="VUT19" s="136"/>
      <c r="VUU19" s="136"/>
      <c r="VUV19" s="136"/>
      <c r="VUW19" s="136"/>
      <c r="VUX19" s="136"/>
      <c r="VUY19" s="136"/>
      <c r="VUZ19" s="136"/>
      <c r="VVA19" s="136"/>
      <c r="VVB19" s="136"/>
      <c r="VVC19" s="136"/>
      <c r="VVD19" s="136"/>
      <c r="VVE19" s="136"/>
      <c r="VVF19" s="136"/>
      <c r="VVG19" s="136"/>
      <c r="VVH19" s="136"/>
      <c r="VVI19" s="136"/>
      <c r="VVJ19" s="136"/>
      <c r="VVK19" s="136"/>
      <c r="VVL19" s="136"/>
      <c r="VVM19" s="136"/>
      <c r="VVN19" s="136"/>
      <c r="VVO19" s="136"/>
      <c r="VVP19" s="136"/>
      <c r="VVQ19" s="136"/>
      <c r="VVR19" s="136"/>
      <c r="VVS19" s="136"/>
      <c r="VVT19" s="136"/>
      <c r="VVU19" s="136"/>
      <c r="VVV19" s="136"/>
      <c r="VVW19" s="136"/>
      <c r="VVX19" s="136"/>
      <c r="VVY19" s="136"/>
      <c r="VVZ19" s="136"/>
      <c r="VWA19" s="136"/>
      <c r="VWB19" s="136"/>
      <c r="VWC19" s="136"/>
      <c r="VWD19" s="136"/>
      <c r="VWE19" s="136"/>
      <c r="VWF19" s="136"/>
      <c r="VWG19" s="136"/>
      <c r="VWH19" s="136"/>
      <c r="VWI19" s="136"/>
      <c r="VWJ19" s="136"/>
      <c r="VWK19" s="136"/>
      <c r="VWL19" s="136"/>
      <c r="VWM19" s="136"/>
      <c r="VWN19" s="136"/>
      <c r="VWO19" s="136"/>
      <c r="VWP19" s="136"/>
      <c r="VWQ19" s="136"/>
      <c r="VWR19" s="136"/>
      <c r="VWS19" s="136"/>
      <c r="VWT19" s="136"/>
      <c r="VWU19" s="136"/>
      <c r="VWV19" s="136"/>
      <c r="VWW19" s="136"/>
      <c r="VWX19" s="136"/>
      <c r="VWY19" s="136"/>
      <c r="VWZ19" s="136"/>
      <c r="VXA19" s="136"/>
      <c r="VXB19" s="136"/>
      <c r="VXC19" s="136"/>
      <c r="VXD19" s="136"/>
      <c r="VXE19" s="136"/>
      <c r="VXF19" s="136"/>
      <c r="VXG19" s="136"/>
      <c r="VXH19" s="136"/>
      <c r="VXI19" s="136"/>
      <c r="VXJ19" s="136"/>
      <c r="VXK19" s="136"/>
      <c r="VXL19" s="136"/>
      <c r="VXM19" s="136"/>
      <c r="VXN19" s="136"/>
      <c r="VXO19" s="136"/>
      <c r="VXP19" s="136"/>
      <c r="VXQ19" s="136"/>
      <c r="VXR19" s="136"/>
      <c r="VXS19" s="136"/>
      <c r="VXT19" s="136"/>
      <c r="VXU19" s="136"/>
      <c r="VXV19" s="136"/>
      <c r="VXW19" s="136"/>
      <c r="VXX19" s="136"/>
      <c r="VXY19" s="136"/>
      <c r="VXZ19" s="136"/>
      <c r="VYA19" s="136"/>
      <c r="VYB19" s="136"/>
      <c r="VYC19" s="136"/>
      <c r="VYD19" s="136"/>
      <c r="VYE19" s="136"/>
      <c r="VYF19" s="136"/>
      <c r="VYG19" s="136"/>
      <c r="VYH19" s="136"/>
      <c r="VYI19" s="136"/>
      <c r="VYJ19" s="136"/>
      <c r="VYK19" s="136"/>
      <c r="VYL19" s="136"/>
      <c r="VYM19" s="136"/>
      <c r="VYN19" s="136"/>
      <c r="VYO19" s="136"/>
      <c r="VYP19" s="136"/>
      <c r="VYQ19" s="136"/>
      <c r="VYR19" s="136"/>
      <c r="VYS19" s="136"/>
      <c r="VYT19" s="136"/>
      <c r="VYU19" s="136"/>
      <c r="VYV19" s="136"/>
      <c r="VYW19" s="136"/>
      <c r="VYX19" s="136"/>
      <c r="VYY19" s="136"/>
      <c r="VYZ19" s="136"/>
      <c r="VZA19" s="136"/>
      <c r="VZB19" s="136"/>
      <c r="VZC19" s="136"/>
      <c r="VZD19" s="136"/>
      <c r="VZE19" s="136"/>
      <c r="VZF19" s="136"/>
      <c r="VZG19" s="136"/>
      <c r="VZH19" s="136"/>
      <c r="VZI19" s="136"/>
      <c r="VZJ19" s="136"/>
      <c r="VZK19" s="136"/>
      <c r="VZL19" s="136"/>
      <c r="VZM19" s="136"/>
      <c r="VZN19" s="136"/>
      <c r="VZO19" s="136"/>
      <c r="VZP19" s="136"/>
      <c r="VZQ19" s="136"/>
      <c r="VZR19" s="136"/>
      <c r="VZS19" s="136"/>
      <c r="VZT19" s="136"/>
      <c r="VZU19" s="136"/>
      <c r="VZV19" s="136"/>
      <c r="VZW19" s="136"/>
      <c r="VZX19" s="136"/>
      <c r="VZY19" s="136"/>
      <c r="VZZ19" s="136"/>
      <c r="WAA19" s="136"/>
      <c r="WAB19" s="136"/>
      <c r="WAC19" s="136"/>
      <c r="WAD19" s="136"/>
      <c r="WAE19" s="136"/>
      <c r="WAF19" s="136"/>
      <c r="WAG19" s="136"/>
      <c r="WAH19" s="136"/>
      <c r="WAI19" s="136"/>
      <c r="WAJ19" s="136"/>
      <c r="WAK19" s="136"/>
      <c r="WAL19" s="136"/>
      <c r="WAM19" s="136"/>
      <c r="WAN19" s="136"/>
      <c r="WAO19" s="136"/>
      <c r="WAP19" s="136"/>
      <c r="WAQ19" s="136"/>
      <c r="WAR19" s="136"/>
      <c r="WAS19" s="136"/>
      <c r="WAT19" s="136"/>
      <c r="WAU19" s="136"/>
      <c r="WAV19" s="136"/>
      <c r="WAW19" s="136"/>
      <c r="WAX19" s="136"/>
      <c r="WAY19" s="136"/>
      <c r="WAZ19" s="136"/>
      <c r="WBA19" s="136"/>
      <c r="WBB19" s="136"/>
      <c r="WBC19" s="136"/>
      <c r="WBD19" s="136"/>
      <c r="WBE19" s="136"/>
      <c r="WBF19" s="136"/>
      <c r="WBG19" s="136"/>
      <c r="WBH19" s="136"/>
      <c r="WBI19" s="136"/>
      <c r="WBJ19" s="136"/>
      <c r="WBK19" s="136"/>
      <c r="WBL19" s="136"/>
      <c r="WBM19" s="136"/>
      <c r="WBN19" s="136"/>
      <c r="WBO19" s="136"/>
      <c r="WBP19" s="136"/>
      <c r="WBQ19" s="136"/>
      <c r="WBR19" s="136"/>
      <c r="WBS19" s="136"/>
      <c r="WBT19" s="136"/>
      <c r="WBU19" s="136"/>
      <c r="WBV19" s="136"/>
      <c r="WBW19" s="136"/>
      <c r="WBX19" s="136"/>
      <c r="WBY19" s="136"/>
      <c r="WBZ19" s="136"/>
      <c r="WCA19" s="136"/>
      <c r="WCB19" s="136"/>
      <c r="WCC19" s="136"/>
      <c r="WCD19" s="136"/>
      <c r="WCE19" s="136"/>
      <c r="WCF19" s="136"/>
      <c r="WCG19" s="136"/>
      <c r="WCH19" s="136"/>
      <c r="WCI19" s="136"/>
      <c r="WCJ19" s="136"/>
      <c r="WCK19" s="136"/>
      <c r="WCL19" s="136"/>
      <c r="WCM19" s="136"/>
      <c r="WCN19" s="136"/>
      <c r="WCO19" s="136"/>
      <c r="WCP19" s="136"/>
      <c r="WCQ19" s="136"/>
      <c r="WCR19" s="136"/>
      <c r="WCS19" s="136"/>
      <c r="WCT19" s="136"/>
      <c r="WCU19" s="136"/>
      <c r="WCV19" s="136"/>
      <c r="WCW19" s="136"/>
      <c r="WCX19" s="136"/>
      <c r="WCY19" s="136"/>
      <c r="WCZ19" s="136"/>
      <c r="WDA19" s="136"/>
      <c r="WDB19" s="136"/>
      <c r="WDC19" s="136"/>
      <c r="WDD19" s="136"/>
      <c r="WDE19" s="136"/>
      <c r="WDF19" s="136"/>
      <c r="WDG19" s="136"/>
      <c r="WDH19" s="136"/>
      <c r="WDI19" s="136"/>
      <c r="WDJ19" s="136"/>
      <c r="WDK19" s="136"/>
      <c r="WDL19" s="136"/>
      <c r="WDM19" s="136"/>
      <c r="WDN19" s="136"/>
      <c r="WDO19" s="136"/>
      <c r="WDP19" s="136"/>
      <c r="WDQ19" s="136"/>
      <c r="WDR19" s="136"/>
      <c r="WDS19" s="136"/>
      <c r="WDT19" s="136"/>
      <c r="WDU19" s="136"/>
      <c r="WDV19" s="136"/>
      <c r="WDW19" s="136"/>
      <c r="WDX19" s="136"/>
      <c r="WDY19" s="136"/>
      <c r="WDZ19" s="136"/>
      <c r="WEA19" s="136"/>
      <c r="WEB19" s="136"/>
      <c r="WEC19" s="136"/>
      <c r="WED19" s="136"/>
      <c r="WEE19" s="136"/>
      <c r="WEF19" s="136"/>
      <c r="WEG19" s="136"/>
      <c r="WEH19" s="136"/>
      <c r="WEI19" s="136"/>
      <c r="WEJ19" s="136"/>
      <c r="WEK19" s="136"/>
      <c r="WEL19" s="136"/>
      <c r="WEM19" s="136"/>
      <c r="WEN19" s="136"/>
      <c r="WEO19" s="136"/>
      <c r="WEP19" s="136"/>
      <c r="WEQ19" s="136"/>
      <c r="WER19" s="136"/>
      <c r="WES19" s="136"/>
      <c r="WET19" s="136"/>
      <c r="WEU19" s="136"/>
      <c r="WEV19" s="136"/>
      <c r="WEW19" s="136"/>
      <c r="WEX19" s="136"/>
      <c r="WEY19" s="136"/>
      <c r="WEZ19" s="136"/>
      <c r="WFA19" s="136"/>
      <c r="WFB19" s="136"/>
      <c r="WFC19" s="136"/>
      <c r="WFD19" s="136"/>
      <c r="WFE19" s="136"/>
      <c r="WFF19" s="136"/>
      <c r="WFG19" s="136"/>
      <c r="WFH19" s="136"/>
      <c r="WFI19" s="136"/>
      <c r="WFJ19" s="136"/>
      <c r="WFK19" s="136"/>
      <c r="WFL19" s="136"/>
      <c r="WFM19" s="136"/>
      <c r="WFN19" s="136"/>
      <c r="WFO19" s="136"/>
      <c r="WFP19" s="136"/>
      <c r="WFQ19" s="136"/>
      <c r="WFR19" s="136"/>
      <c r="WFS19" s="136"/>
      <c r="WFT19" s="136"/>
      <c r="WFU19" s="136"/>
      <c r="WFV19" s="136"/>
      <c r="WFW19" s="136"/>
      <c r="WFX19" s="136"/>
      <c r="WFY19" s="136"/>
      <c r="WFZ19" s="136"/>
      <c r="WGA19" s="136"/>
      <c r="WGB19" s="136"/>
      <c r="WGC19" s="136"/>
      <c r="WGD19" s="136"/>
      <c r="WGE19" s="136"/>
      <c r="WGF19" s="136"/>
      <c r="WGG19" s="136"/>
      <c r="WGH19" s="136"/>
      <c r="WGI19" s="136"/>
      <c r="WGJ19" s="136"/>
      <c r="WGK19" s="136"/>
      <c r="WGL19" s="136"/>
      <c r="WGM19" s="136"/>
      <c r="WGN19" s="136"/>
      <c r="WGO19" s="136"/>
      <c r="WGP19" s="136"/>
      <c r="WGQ19" s="136"/>
      <c r="WGR19" s="136"/>
      <c r="WGS19" s="136"/>
      <c r="WGT19" s="136"/>
      <c r="WGU19" s="136"/>
      <c r="WGV19" s="136"/>
      <c r="WGW19" s="136"/>
      <c r="WGX19" s="136"/>
      <c r="WGY19" s="136"/>
      <c r="WGZ19" s="136"/>
      <c r="WHA19" s="136"/>
      <c r="WHB19" s="136"/>
      <c r="WHC19" s="136"/>
      <c r="WHD19" s="136"/>
      <c r="WHE19" s="136"/>
      <c r="WHF19" s="136"/>
      <c r="WHG19" s="136"/>
      <c r="WHH19" s="136"/>
      <c r="WHI19" s="136"/>
      <c r="WHJ19" s="136"/>
      <c r="WHK19" s="136"/>
      <c r="WHL19" s="136"/>
      <c r="WHM19" s="136"/>
      <c r="WHN19" s="136"/>
      <c r="WHO19" s="136"/>
      <c r="WHP19" s="136"/>
      <c r="WHQ19" s="136"/>
      <c r="WHR19" s="136"/>
      <c r="WHS19" s="136"/>
      <c r="WHT19" s="136"/>
      <c r="WHU19" s="136"/>
      <c r="WHV19" s="136"/>
      <c r="WHW19" s="136"/>
      <c r="WHX19" s="136"/>
      <c r="WHY19" s="136"/>
      <c r="WHZ19" s="136"/>
      <c r="WIA19" s="136"/>
      <c r="WIB19" s="136"/>
      <c r="WIC19" s="136"/>
      <c r="WID19" s="136"/>
      <c r="WIE19" s="136"/>
      <c r="WIF19" s="136"/>
      <c r="WIG19" s="136"/>
      <c r="WIH19" s="136"/>
      <c r="WII19" s="136"/>
      <c r="WIJ19" s="136"/>
      <c r="WIK19" s="136"/>
      <c r="WIL19" s="136"/>
      <c r="WIM19" s="136"/>
      <c r="WIN19" s="136"/>
      <c r="WIO19" s="136"/>
      <c r="WIP19" s="136"/>
      <c r="WIQ19" s="136"/>
      <c r="WIR19" s="136"/>
      <c r="WIS19" s="136"/>
      <c r="WIT19" s="136"/>
      <c r="WIU19" s="136"/>
      <c r="WIV19" s="136"/>
      <c r="WIW19" s="136"/>
      <c r="WIX19" s="136"/>
      <c r="WIY19" s="136"/>
      <c r="WIZ19" s="136"/>
      <c r="WJA19" s="136"/>
      <c r="WJB19" s="136"/>
      <c r="WJC19" s="136"/>
      <c r="WJD19" s="136"/>
      <c r="WJE19" s="136"/>
      <c r="WJF19" s="136"/>
      <c r="WJG19" s="136"/>
      <c r="WJH19" s="136"/>
      <c r="WJI19" s="136"/>
      <c r="WJJ19" s="136"/>
      <c r="WJK19" s="136"/>
      <c r="WJL19" s="136"/>
      <c r="WJM19" s="136"/>
      <c r="WJN19" s="136"/>
      <c r="WJO19" s="136"/>
      <c r="WJP19" s="136"/>
      <c r="WJQ19" s="136"/>
      <c r="WJR19" s="136"/>
      <c r="WJS19" s="136"/>
      <c r="WJT19" s="136"/>
      <c r="WJU19" s="136"/>
      <c r="WJV19" s="136"/>
      <c r="WJW19" s="136"/>
      <c r="WJX19" s="136"/>
      <c r="WJY19" s="136"/>
      <c r="WJZ19" s="136"/>
      <c r="WKA19" s="136"/>
      <c r="WKB19" s="136"/>
      <c r="WKC19" s="136"/>
      <c r="WKD19" s="136"/>
      <c r="WKE19" s="136"/>
      <c r="WKF19" s="136"/>
      <c r="WKG19" s="136"/>
      <c r="WKH19" s="136"/>
      <c r="WKI19" s="136"/>
      <c r="WKJ19" s="136"/>
      <c r="WKK19" s="136"/>
      <c r="WKL19" s="136"/>
      <c r="WKM19" s="136"/>
      <c r="WKN19" s="136"/>
      <c r="WKO19" s="136"/>
      <c r="WKP19" s="136"/>
      <c r="WKQ19" s="136"/>
      <c r="WKR19" s="136"/>
      <c r="WKS19" s="136"/>
      <c r="WKT19" s="136"/>
      <c r="WKU19" s="136"/>
      <c r="WKV19" s="136"/>
      <c r="WKW19" s="136"/>
      <c r="WKX19" s="136"/>
      <c r="WKY19" s="136"/>
      <c r="WKZ19" s="136"/>
      <c r="WLA19" s="136"/>
      <c r="WLB19" s="136"/>
      <c r="WLC19" s="136"/>
      <c r="WLD19" s="136"/>
      <c r="WLE19" s="136"/>
      <c r="WLF19" s="136"/>
      <c r="WLG19" s="136"/>
      <c r="WLH19" s="136"/>
      <c r="WLI19" s="136"/>
      <c r="WLJ19" s="136"/>
      <c r="WLK19" s="136"/>
      <c r="WLL19" s="136"/>
      <c r="WLM19" s="136"/>
      <c r="WLN19" s="136"/>
      <c r="WLO19" s="136"/>
      <c r="WLP19" s="136"/>
      <c r="WLQ19" s="136"/>
      <c r="WLR19" s="136"/>
      <c r="WLS19" s="136"/>
      <c r="WLT19" s="136"/>
      <c r="WLU19" s="136"/>
      <c r="WLV19" s="136"/>
      <c r="WLW19" s="136"/>
      <c r="WLX19" s="136"/>
      <c r="WLY19" s="136"/>
      <c r="WLZ19" s="136"/>
      <c r="WMA19" s="136"/>
      <c r="WMB19" s="136"/>
      <c r="WMC19" s="136"/>
      <c r="WMD19" s="136"/>
      <c r="WME19" s="136"/>
      <c r="WMF19" s="136"/>
      <c r="WMG19" s="136"/>
      <c r="WMH19" s="136"/>
      <c r="WMI19" s="136"/>
      <c r="WMJ19" s="136"/>
      <c r="WMK19" s="136"/>
      <c r="WML19" s="136"/>
      <c r="WMM19" s="136"/>
      <c r="WMN19" s="136"/>
      <c r="WMO19" s="136"/>
      <c r="WMP19" s="136"/>
      <c r="WMQ19" s="136"/>
      <c r="WMR19" s="136"/>
      <c r="WMS19" s="136"/>
      <c r="WMT19" s="136"/>
      <c r="WMU19" s="136"/>
      <c r="WMV19" s="136"/>
      <c r="WMW19" s="136"/>
      <c r="WMX19" s="136"/>
      <c r="WMY19" s="136"/>
      <c r="WMZ19" s="136"/>
      <c r="WNA19" s="136"/>
      <c r="WNB19" s="136"/>
      <c r="WNC19" s="136"/>
      <c r="WND19" s="136"/>
      <c r="WNE19" s="136"/>
      <c r="WNF19" s="136"/>
      <c r="WNG19" s="136"/>
      <c r="WNH19" s="136"/>
      <c r="WNI19" s="136"/>
      <c r="WNJ19" s="136"/>
      <c r="WNK19" s="136"/>
      <c r="WNL19" s="136"/>
      <c r="WNM19" s="136"/>
      <c r="WNN19" s="136"/>
      <c r="WNO19" s="136"/>
      <c r="WNP19" s="136"/>
      <c r="WNQ19" s="136"/>
      <c r="WNR19" s="136"/>
      <c r="WNS19" s="136"/>
      <c r="WNT19" s="136"/>
      <c r="WNU19" s="136"/>
      <c r="WNV19" s="136"/>
      <c r="WNW19" s="136"/>
      <c r="WNX19" s="136"/>
      <c r="WNY19" s="136"/>
      <c r="WNZ19" s="136"/>
      <c r="WOA19" s="136"/>
      <c r="WOB19" s="136"/>
      <c r="WOC19" s="136"/>
      <c r="WOD19" s="136"/>
      <c r="WOE19" s="136"/>
      <c r="WOF19" s="136"/>
      <c r="WOG19" s="136"/>
      <c r="WOH19" s="136"/>
      <c r="WOI19" s="136"/>
      <c r="WOJ19" s="136"/>
      <c r="WOK19" s="136"/>
      <c r="WOL19" s="136"/>
      <c r="WOM19" s="136"/>
      <c r="WON19" s="136"/>
      <c r="WOO19" s="136"/>
      <c r="WOP19" s="136"/>
      <c r="WOQ19" s="136"/>
      <c r="WOR19" s="136"/>
      <c r="WOS19" s="136"/>
      <c r="WOT19" s="136"/>
      <c r="WOU19" s="136"/>
      <c r="WOV19" s="136"/>
      <c r="WOW19" s="136"/>
      <c r="WOX19" s="136"/>
      <c r="WOY19" s="136"/>
      <c r="WOZ19" s="136"/>
      <c r="WPA19" s="136"/>
      <c r="WPB19" s="136"/>
      <c r="WPC19" s="136"/>
      <c r="WPD19" s="136"/>
      <c r="WPE19" s="136"/>
      <c r="WPF19" s="136"/>
      <c r="WPG19" s="136"/>
      <c r="WPH19" s="136"/>
      <c r="WPI19" s="136"/>
      <c r="WPJ19" s="136"/>
      <c r="WPK19" s="136"/>
      <c r="WPL19" s="136"/>
      <c r="WPM19" s="136"/>
      <c r="WPN19" s="136"/>
      <c r="WPO19" s="136"/>
      <c r="WPP19" s="136"/>
      <c r="WPQ19" s="136"/>
      <c r="WPR19" s="136"/>
      <c r="WPS19" s="136"/>
      <c r="WPT19" s="136"/>
      <c r="WPU19" s="136"/>
      <c r="WPV19" s="136"/>
      <c r="WPW19" s="136"/>
      <c r="WPX19" s="136"/>
      <c r="WPY19" s="136"/>
      <c r="WPZ19" s="136"/>
      <c r="WQA19" s="136"/>
      <c r="WQB19" s="136"/>
      <c r="WQC19" s="136"/>
      <c r="WQD19" s="136"/>
      <c r="WQE19" s="136"/>
      <c r="WQF19" s="136"/>
      <c r="WQG19" s="136"/>
      <c r="WQH19" s="136"/>
      <c r="WQI19" s="136"/>
      <c r="WQJ19" s="136"/>
      <c r="WQK19" s="136"/>
      <c r="WQL19" s="136"/>
      <c r="WQM19" s="136"/>
      <c r="WQN19" s="136"/>
      <c r="WQO19" s="136"/>
      <c r="WQP19" s="136"/>
      <c r="WQQ19" s="136"/>
      <c r="WQR19" s="136"/>
      <c r="WQS19" s="136"/>
      <c r="WQT19" s="136"/>
      <c r="WQU19" s="136"/>
      <c r="WQV19" s="136"/>
      <c r="WQW19" s="136"/>
      <c r="WQX19" s="136"/>
      <c r="WQY19" s="136"/>
      <c r="WQZ19" s="136"/>
      <c r="WRA19" s="136"/>
      <c r="WRB19" s="136"/>
      <c r="WRC19" s="136"/>
      <c r="WRD19" s="136"/>
      <c r="WRE19" s="136"/>
      <c r="WRF19" s="136"/>
      <c r="WRG19" s="136"/>
      <c r="WRH19" s="136"/>
      <c r="WRI19" s="136"/>
      <c r="WRJ19" s="136"/>
      <c r="WRK19" s="136"/>
      <c r="WRL19" s="136"/>
      <c r="WRM19" s="136"/>
      <c r="WRN19" s="136"/>
      <c r="WRO19" s="136"/>
      <c r="WRP19" s="136"/>
      <c r="WRQ19" s="136"/>
      <c r="WRR19" s="136"/>
      <c r="WRS19" s="136"/>
      <c r="WRT19" s="136"/>
      <c r="WRU19" s="136"/>
      <c r="WRV19" s="136"/>
      <c r="WRW19" s="136"/>
      <c r="WRX19" s="136"/>
      <c r="WRY19" s="136"/>
      <c r="WRZ19" s="136"/>
      <c r="WSA19" s="136"/>
      <c r="WSB19" s="136"/>
      <c r="WSC19" s="136"/>
      <c r="WSD19" s="136"/>
      <c r="WSE19" s="136"/>
      <c r="WSF19" s="136"/>
      <c r="WSG19" s="136"/>
      <c r="WSH19" s="136"/>
      <c r="WSI19" s="136"/>
      <c r="WSJ19" s="136"/>
      <c r="WSK19" s="136"/>
      <c r="WSL19" s="136"/>
      <c r="WSM19" s="136"/>
      <c r="WSN19" s="136"/>
      <c r="WSO19" s="136"/>
      <c r="WSP19" s="136"/>
      <c r="WSQ19" s="136"/>
      <c r="WSR19" s="136"/>
      <c r="WSS19" s="136"/>
      <c r="WST19" s="136"/>
      <c r="WSU19" s="136"/>
      <c r="WSV19" s="136"/>
      <c r="WSW19" s="136"/>
      <c r="WSX19" s="136"/>
      <c r="WSY19" s="136"/>
      <c r="WSZ19" s="136"/>
      <c r="WTA19" s="136"/>
      <c r="WTB19" s="136"/>
      <c r="WTC19" s="136"/>
      <c r="WTD19" s="136"/>
      <c r="WTE19" s="136"/>
      <c r="WTF19" s="136"/>
      <c r="WTG19" s="136"/>
      <c r="WTH19" s="136"/>
      <c r="WTI19" s="136"/>
      <c r="WTJ19" s="136"/>
      <c r="WTK19" s="136"/>
      <c r="WTL19" s="136"/>
      <c r="WTM19" s="136"/>
      <c r="WTN19" s="136"/>
      <c r="WTO19" s="136"/>
      <c r="WTP19" s="136"/>
      <c r="WTQ19" s="136"/>
      <c r="WTR19" s="136"/>
      <c r="WTS19" s="136"/>
      <c r="WTT19" s="136"/>
      <c r="WTU19" s="136"/>
      <c r="WTV19" s="136"/>
      <c r="WTW19" s="136"/>
      <c r="WTX19" s="136"/>
      <c r="WTY19" s="136"/>
      <c r="WTZ19" s="136"/>
      <c r="WUA19" s="136"/>
      <c r="WUB19" s="136"/>
      <c r="WUC19" s="136"/>
      <c r="WUD19" s="136"/>
      <c r="WUE19" s="136"/>
      <c r="WUF19" s="136"/>
      <c r="WUG19" s="136"/>
      <c r="WUH19" s="136"/>
      <c r="WUI19" s="136"/>
      <c r="WUJ19" s="136"/>
      <c r="WUK19" s="136"/>
      <c r="WUL19" s="136"/>
      <c r="WUM19" s="136"/>
      <c r="WUN19" s="136"/>
      <c r="WUO19" s="136"/>
      <c r="WUP19" s="136"/>
      <c r="WUQ19" s="136"/>
      <c r="WUR19" s="136"/>
      <c r="WUS19" s="136"/>
      <c r="WUT19" s="136"/>
      <c r="WUU19" s="136"/>
      <c r="WUV19" s="136"/>
      <c r="WUW19" s="136"/>
      <c r="WUX19" s="136"/>
      <c r="WUY19" s="136"/>
      <c r="WUZ19" s="136"/>
      <c r="WVA19" s="136"/>
      <c r="WVB19" s="136"/>
      <c r="WVC19" s="136"/>
      <c r="WVD19" s="136"/>
      <c r="WVE19" s="136"/>
      <c r="WVF19" s="136"/>
      <c r="WVG19" s="136"/>
      <c r="WVH19" s="136"/>
      <c r="WVI19" s="136"/>
      <c r="WVJ19" s="136"/>
      <c r="WVK19" s="136"/>
      <c r="WVL19" s="136"/>
      <c r="WVM19" s="136"/>
      <c r="WVN19" s="136"/>
      <c r="WVO19" s="136"/>
      <c r="WVP19" s="136"/>
      <c r="WVQ19" s="136"/>
      <c r="WVR19" s="136"/>
      <c r="WVS19" s="136"/>
      <c r="WVT19" s="136"/>
      <c r="WVU19" s="136"/>
      <c r="WVV19" s="136"/>
      <c r="WVW19" s="136"/>
      <c r="WVX19" s="136"/>
      <c r="WVY19" s="136"/>
      <c r="WVZ19" s="136"/>
      <c r="WWA19" s="136"/>
      <c r="WWB19" s="136"/>
      <c r="WWC19" s="136"/>
      <c r="WWD19" s="136"/>
      <c r="WWE19" s="136"/>
      <c r="WWF19" s="136"/>
      <c r="WWG19" s="136"/>
      <c r="WWH19" s="136"/>
      <c r="WWI19" s="136"/>
      <c r="WWJ19" s="136"/>
      <c r="WWK19" s="136"/>
      <c r="WWL19" s="136"/>
      <c r="WWM19" s="136"/>
      <c r="WWN19" s="136"/>
      <c r="WWO19" s="136"/>
      <c r="WWP19" s="136"/>
      <c r="WWQ19" s="136"/>
      <c r="WWR19" s="136"/>
      <c r="WWS19" s="136"/>
      <c r="WWT19" s="136"/>
      <c r="WWU19" s="136"/>
      <c r="WWV19" s="136"/>
      <c r="WWW19" s="136"/>
      <c r="WWX19" s="136"/>
      <c r="WWY19" s="136"/>
      <c r="WWZ19" s="136"/>
      <c r="WXA19" s="136"/>
      <c r="WXB19" s="136"/>
      <c r="WXC19" s="136"/>
      <c r="WXD19" s="136"/>
      <c r="WXE19" s="136"/>
      <c r="WXF19" s="136"/>
      <c r="WXG19" s="136"/>
      <c r="WXH19" s="136"/>
      <c r="WXI19" s="136"/>
      <c r="WXJ19" s="136"/>
      <c r="WXK19" s="136"/>
      <c r="WXL19" s="136"/>
      <c r="WXM19" s="136"/>
      <c r="WXN19" s="136"/>
      <c r="WXO19" s="136"/>
      <c r="WXP19" s="136"/>
      <c r="WXQ19" s="136"/>
      <c r="WXR19" s="136"/>
      <c r="WXS19" s="136"/>
      <c r="WXT19" s="136"/>
      <c r="WXU19" s="136"/>
      <c r="WXV19" s="136"/>
      <c r="WXW19" s="136"/>
      <c r="WXX19" s="136"/>
      <c r="WXY19" s="136"/>
      <c r="WXZ19" s="136"/>
      <c r="WYA19" s="136"/>
      <c r="WYB19" s="136"/>
      <c r="WYC19" s="136"/>
      <c r="WYD19" s="136"/>
      <c r="WYE19" s="136"/>
      <c r="WYF19" s="136"/>
      <c r="WYG19" s="136"/>
      <c r="WYH19" s="136"/>
      <c r="WYI19" s="136"/>
      <c r="WYJ19" s="136"/>
      <c r="WYK19" s="136"/>
      <c r="WYL19" s="136"/>
      <c r="WYM19" s="136"/>
      <c r="WYN19" s="136"/>
      <c r="WYO19" s="136"/>
      <c r="WYP19" s="136"/>
      <c r="WYQ19" s="136"/>
      <c r="WYR19" s="136"/>
      <c r="WYS19" s="136"/>
      <c r="WYT19" s="136"/>
      <c r="WYU19" s="136"/>
      <c r="WYV19" s="136"/>
      <c r="WYW19" s="136"/>
      <c r="WYX19" s="136"/>
      <c r="WYY19" s="136"/>
      <c r="WYZ19" s="136"/>
      <c r="WZA19" s="136"/>
      <c r="WZB19" s="136"/>
      <c r="WZC19" s="136"/>
      <c r="WZD19" s="136"/>
      <c r="WZE19" s="136"/>
      <c r="WZF19" s="136"/>
      <c r="WZG19" s="136"/>
      <c r="WZH19" s="136"/>
      <c r="WZI19" s="136"/>
      <c r="WZJ19" s="136"/>
      <c r="WZK19" s="136"/>
      <c r="WZL19" s="136"/>
      <c r="WZM19" s="136"/>
      <c r="WZN19" s="136"/>
      <c r="WZO19" s="136"/>
      <c r="WZP19" s="136"/>
      <c r="WZQ19" s="136"/>
      <c r="WZR19" s="136"/>
      <c r="WZS19" s="136"/>
      <c r="WZT19" s="136"/>
      <c r="WZU19" s="136"/>
      <c r="WZV19" s="136"/>
      <c r="WZW19" s="136"/>
      <c r="WZX19" s="136"/>
      <c r="WZY19" s="136"/>
      <c r="WZZ19" s="136"/>
      <c r="XAA19" s="136"/>
      <c r="XAB19" s="136"/>
      <c r="XAC19" s="136"/>
      <c r="XAD19" s="136"/>
      <c r="XAE19" s="136"/>
      <c r="XAF19" s="136"/>
      <c r="XAG19" s="136"/>
      <c r="XAH19" s="136"/>
      <c r="XAI19" s="136"/>
      <c r="XAJ19" s="136"/>
      <c r="XAK19" s="136"/>
      <c r="XAL19" s="136"/>
      <c r="XAM19" s="136"/>
      <c r="XAN19" s="136"/>
      <c r="XAO19" s="136"/>
      <c r="XAP19" s="136"/>
      <c r="XAQ19" s="136"/>
      <c r="XAR19" s="136"/>
      <c r="XAS19" s="136"/>
      <c r="XAT19" s="136"/>
      <c r="XAU19" s="136"/>
      <c r="XAV19" s="136"/>
      <c r="XAW19" s="136"/>
      <c r="XAX19" s="136"/>
      <c r="XAY19" s="136"/>
      <c r="XAZ19" s="136"/>
      <c r="XBA19" s="136"/>
      <c r="XBB19" s="136"/>
      <c r="XBC19" s="136"/>
      <c r="XBD19" s="136"/>
      <c r="XBE19" s="136"/>
      <c r="XBF19" s="136"/>
      <c r="XBG19" s="136"/>
      <c r="XBH19" s="136"/>
      <c r="XBI19" s="136"/>
      <c r="XBJ19" s="136"/>
      <c r="XBK19" s="136"/>
      <c r="XBL19" s="136"/>
      <c r="XBM19" s="136"/>
      <c r="XBN19" s="136"/>
      <c r="XBO19" s="136"/>
      <c r="XBP19" s="136"/>
      <c r="XBQ19" s="136"/>
      <c r="XBR19" s="136"/>
      <c r="XBS19" s="136"/>
      <c r="XBT19" s="136"/>
      <c r="XBU19" s="136"/>
      <c r="XBV19" s="136"/>
      <c r="XBW19" s="136"/>
      <c r="XBX19" s="136"/>
      <c r="XBY19" s="136"/>
      <c r="XBZ19" s="136"/>
      <c r="XCA19" s="136"/>
      <c r="XCB19" s="136"/>
      <c r="XCC19" s="136"/>
      <c r="XCD19" s="136"/>
      <c r="XCE19" s="136"/>
      <c r="XCF19" s="136"/>
      <c r="XCG19" s="136"/>
      <c r="XCH19" s="136"/>
      <c r="XCI19" s="136"/>
      <c r="XCJ19" s="136"/>
      <c r="XCK19" s="136"/>
      <c r="XCL19" s="136"/>
      <c r="XCM19" s="136"/>
      <c r="XCN19" s="136"/>
      <c r="XCO19" s="136"/>
      <c r="XCP19" s="136"/>
      <c r="XCQ19" s="136"/>
      <c r="XCR19" s="136"/>
      <c r="XCS19" s="136"/>
      <c r="XCT19" s="136"/>
      <c r="XCU19" s="136"/>
      <c r="XCV19" s="136"/>
      <c r="XCW19" s="136"/>
      <c r="XCX19" s="136"/>
      <c r="XCY19" s="136"/>
      <c r="XCZ19" s="136"/>
      <c r="XDA19" s="136"/>
      <c r="XDB19" s="136"/>
      <c r="XDC19" s="136"/>
      <c r="XDD19" s="136"/>
      <c r="XDE19" s="136"/>
      <c r="XDF19" s="136"/>
      <c r="XDG19" s="136"/>
      <c r="XDH19" s="136"/>
      <c r="XDI19" s="136"/>
      <c r="XDJ19" s="136"/>
      <c r="XDK19" s="136"/>
      <c r="XDL19" s="136"/>
      <c r="XDM19" s="136"/>
      <c r="XDN19" s="136"/>
      <c r="XDO19" s="136"/>
      <c r="XDP19" s="136"/>
      <c r="XDQ19" s="136"/>
      <c r="XDR19" s="136"/>
      <c r="XDS19" s="136"/>
      <c r="XDT19" s="136"/>
      <c r="XDU19" s="136"/>
      <c r="XDV19" s="136"/>
      <c r="XDW19" s="136"/>
      <c r="XDX19" s="136"/>
      <c r="XDY19" s="136"/>
      <c r="XDZ19" s="136"/>
      <c r="XEA19" s="136"/>
      <c r="XEB19" s="136"/>
      <c r="XEC19" s="136"/>
      <c r="XED19" s="136"/>
      <c r="XEE19" s="136"/>
      <c r="XEF19" s="136"/>
      <c r="XEG19" s="136"/>
      <c r="XEH19" s="136"/>
      <c r="XEI19" s="136"/>
      <c r="XEJ19" s="136"/>
      <c r="XEK19" s="136"/>
      <c r="XEL19" s="136"/>
      <c r="XEM19" s="136"/>
      <c r="XEN19" s="136"/>
      <c r="XEO19" s="136"/>
      <c r="XEP19" s="136"/>
      <c r="XEQ19" s="136"/>
      <c r="XER19" s="136"/>
      <c r="XES19" s="136"/>
      <c r="XET19" s="136"/>
      <c r="XEU19" s="136"/>
      <c r="XEV19" s="136"/>
      <c r="XEW19" s="136"/>
      <c r="XEX19" s="136"/>
      <c r="XEY19" s="136"/>
      <c r="XEZ19" s="136"/>
      <c r="XFA19" s="136"/>
      <c r="XFB19" s="136"/>
      <c r="XFC19" s="136"/>
      <c r="XFD19" s="136"/>
    </row>
    <row r="20" s="111" customFormat="1" spans="1:16384">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c r="KA20" s="136"/>
      <c r="KB20" s="136"/>
      <c r="KC20" s="136"/>
      <c r="KD20" s="136"/>
      <c r="KE20" s="136"/>
      <c r="KF20" s="136"/>
      <c r="KG20" s="136"/>
      <c r="KH20" s="136"/>
      <c r="KI20" s="136"/>
      <c r="KJ20" s="136"/>
      <c r="KK20" s="136"/>
      <c r="KL20" s="136"/>
      <c r="KM20" s="136"/>
      <c r="KN20" s="136"/>
      <c r="KO20" s="136"/>
      <c r="KP20" s="136"/>
      <c r="KQ20" s="136"/>
      <c r="KR20" s="136"/>
      <c r="KS20" s="136"/>
      <c r="KT20" s="136"/>
      <c r="KU20" s="136"/>
      <c r="KV20" s="136"/>
      <c r="KW20" s="136"/>
      <c r="KX20" s="136"/>
      <c r="KY20" s="136"/>
      <c r="KZ20" s="136"/>
      <c r="LA20" s="136"/>
      <c r="LB20" s="136"/>
      <c r="LC20" s="136"/>
      <c r="LD20" s="136"/>
      <c r="LE20" s="136"/>
      <c r="LF20" s="136"/>
      <c r="LG20" s="136"/>
      <c r="LH20" s="136"/>
      <c r="LI20" s="136"/>
      <c r="LJ20" s="136"/>
      <c r="LK20" s="136"/>
      <c r="LL20" s="136"/>
      <c r="LM20" s="136"/>
      <c r="LN20" s="136"/>
      <c r="LO20" s="136"/>
      <c r="LP20" s="136"/>
      <c r="LQ20" s="136"/>
      <c r="LR20" s="136"/>
      <c r="LS20" s="136"/>
      <c r="LT20" s="136"/>
      <c r="LU20" s="136"/>
      <c r="LV20" s="136"/>
      <c r="LW20" s="136"/>
      <c r="LX20" s="136"/>
      <c r="LY20" s="136"/>
      <c r="LZ20" s="136"/>
      <c r="MA20" s="136"/>
      <c r="MB20" s="136"/>
      <c r="MC20" s="136"/>
      <c r="MD20" s="136"/>
      <c r="ME20" s="136"/>
      <c r="MF20" s="136"/>
      <c r="MG20" s="136"/>
      <c r="MH20" s="136"/>
      <c r="MI20" s="136"/>
      <c r="MJ20" s="136"/>
      <c r="MK20" s="136"/>
      <c r="ML20" s="136"/>
      <c r="MM20" s="136"/>
      <c r="MN20" s="136"/>
      <c r="MO20" s="136"/>
      <c r="MP20" s="136"/>
      <c r="MQ20" s="136"/>
      <c r="MR20" s="136"/>
      <c r="MS20" s="136"/>
      <c r="MT20" s="136"/>
      <c r="MU20" s="136"/>
      <c r="MV20" s="136"/>
      <c r="MW20" s="136"/>
      <c r="MX20" s="136"/>
      <c r="MY20" s="136"/>
      <c r="MZ20" s="136"/>
      <c r="NA20" s="136"/>
      <c r="NB20" s="136"/>
      <c r="NC20" s="136"/>
      <c r="ND20" s="136"/>
      <c r="NE20" s="136"/>
      <c r="NF20" s="136"/>
      <c r="NG20" s="136"/>
      <c r="NH20" s="136"/>
      <c r="NI20" s="136"/>
      <c r="NJ20" s="136"/>
      <c r="NK20" s="136"/>
      <c r="NL20" s="136"/>
      <c r="NM20" s="136"/>
      <c r="NN20" s="136"/>
      <c r="NO20" s="136"/>
      <c r="NP20" s="136"/>
      <c r="NQ20" s="136"/>
      <c r="NR20" s="136"/>
      <c r="NS20" s="136"/>
      <c r="NT20" s="136"/>
      <c r="NU20" s="136"/>
      <c r="NV20" s="136"/>
      <c r="NW20" s="136"/>
      <c r="NX20" s="136"/>
      <c r="NY20" s="136"/>
      <c r="NZ20" s="136"/>
      <c r="OA20" s="136"/>
      <c r="OB20" s="136"/>
      <c r="OC20" s="136"/>
      <c r="OD20" s="136"/>
      <c r="OE20" s="136"/>
      <c r="OF20" s="136"/>
      <c r="OG20" s="136"/>
      <c r="OH20" s="136"/>
      <c r="OI20" s="136"/>
      <c r="OJ20" s="136"/>
      <c r="OK20" s="136"/>
      <c r="OL20" s="136"/>
      <c r="OM20" s="136"/>
      <c r="ON20" s="136"/>
      <c r="OO20" s="136"/>
      <c r="OP20" s="136"/>
      <c r="OQ20" s="136"/>
      <c r="OR20" s="136"/>
      <c r="OS20" s="136"/>
      <c r="OT20" s="136"/>
      <c r="OU20" s="136"/>
      <c r="OV20" s="136"/>
      <c r="OW20" s="136"/>
      <c r="OX20" s="136"/>
      <c r="OY20" s="136"/>
      <c r="OZ20" s="136"/>
      <c r="PA20" s="136"/>
      <c r="PB20" s="136"/>
      <c r="PC20" s="136"/>
      <c r="PD20" s="136"/>
      <c r="PE20" s="136"/>
      <c r="PF20" s="136"/>
      <c r="PG20" s="136"/>
      <c r="PH20" s="136"/>
      <c r="PI20" s="136"/>
      <c r="PJ20" s="136"/>
      <c r="PK20" s="136"/>
      <c r="PL20" s="136"/>
      <c r="PM20" s="136"/>
      <c r="PN20" s="136"/>
      <c r="PO20" s="136"/>
      <c r="PP20" s="136"/>
      <c r="PQ20" s="136"/>
      <c r="PR20" s="136"/>
      <c r="PS20" s="136"/>
      <c r="PT20" s="136"/>
      <c r="PU20" s="136"/>
      <c r="PV20" s="136"/>
      <c r="PW20" s="136"/>
      <c r="PX20" s="136"/>
      <c r="PY20" s="136"/>
      <c r="PZ20" s="136"/>
      <c r="QA20" s="136"/>
      <c r="QB20" s="136"/>
      <c r="QC20" s="136"/>
      <c r="QD20" s="136"/>
      <c r="QE20" s="136"/>
      <c r="QF20" s="136"/>
      <c r="QG20" s="136"/>
      <c r="QH20" s="136"/>
      <c r="QI20" s="136"/>
      <c r="QJ20" s="136"/>
      <c r="QK20" s="136"/>
      <c r="QL20" s="136"/>
      <c r="QM20" s="136"/>
      <c r="QN20" s="136"/>
      <c r="QO20" s="136"/>
      <c r="QP20" s="136"/>
      <c r="QQ20" s="136"/>
      <c r="QR20" s="136"/>
      <c r="QS20" s="136"/>
      <c r="QT20" s="136"/>
      <c r="QU20" s="136"/>
      <c r="QV20" s="136"/>
      <c r="QW20" s="136"/>
      <c r="QX20" s="136"/>
      <c r="QY20" s="136"/>
      <c r="QZ20" s="136"/>
      <c r="RA20" s="136"/>
      <c r="RB20" s="136"/>
      <c r="RC20" s="136"/>
      <c r="RD20" s="136"/>
      <c r="RE20" s="136"/>
      <c r="RF20" s="136"/>
      <c r="RG20" s="136"/>
      <c r="RH20" s="136"/>
      <c r="RI20" s="136"/>
      <c r="RJ20" s="136"/>
      <c r="RK20" s="136"/>
      <c r="RL20" s="136"/>
      <c r="RM20" s="136"/>
      <c r="RN20" s="136"/>
      <c r="RO20" s="136"/>
      <c r="RP20" s="136"/>
      <c r="RQ20" s="136"/>
      <c r="RR20" s="136"/>
      <c r="RS20" s="136"/>
      <c r="RT20" s="136"/>
      <c r="RU20" s="136"/>
      <c r="RV20" s="136"/>
      <c r="RW20" s="136"/>
      <c r="RX20" s="136"/>
      <c r="RY20" s="136"/>
      <c r="RZ20" s="136"/>
      <c r="SA20" s="136"/>
      <c r="SB20" s="136"/>
      <c r="SC20" s="136"/>
      <c r="SD20" s="136"/>
      <c r="SE20" s="136"/>
      <c r="SF20" s="136"/>
      <c r="SG20" s="136"/>
      <c r="SH20" s="136"/>
      <c r="SI20" s="136"/>
      <c r="SJ20" s="136"/>
      <c r="SK20" s="136"/>
      <c r="SL20" s="136"/>
      <c r="SM20" s="136"/>
      <c r="SN20" s="136"/>
      <c r="SO20" s="136"/>
      <c r="SP20" s="136"/>
      <c r="SQ20" s="136"/>
      <c r="SR20" s="136"/>
      <c r="SS20" s="136"/>
      <c r="ST20" s="136"/>
      <c r="SU20" s="136"/>
      <c r="SV20" s="136"/>
      <c r="SW20" s="136"/>
      <c r="SX20" s="136"/>
      <c r="SY20" s="136"/>
      <c r="SZ20" s="136"/>
      <c r="TA20" s="136"/>
      <c r="TB20" s="136"/>
      <c r="TC20" s="136"/>
      <c r="TD20" s="136"/>
      <c r="TE20" s="136"/>
      <c r="TF20" s="136"/>
      <c r="TG20" s="136"/>
      <c r="TH20" s="136"/>
      <c r="TI20" s="136"/>
      <c r="TJ20" s="136"/>
      <c r="TK20" s="136"/>
      <c r="TL20" s="136"/>
      <c r="TM20" s="136"/>
      <c r="TN20" s="136"/>
      <c r="TO20" s="136"/>
      <c r="TP20" s="136"/>
      <c r="TQ20" s="136"/>
      <c r="TR20" s="136"/>
      <c r="TS20" s="136"/>
      <c r="TT20" s="136"/>
      <c r="TU20" s="136"/>
      <c r="TV20" s="136"/>
      <c r="TW20" s="136"/>
      <c r="TX20" s="136"/>
      <c r="TY20" s="136"/>
      <c r="TZ20" s="136"/>
      <c r="UA20" s="136"/>
      <c r="UB20" s="136"/>
      <c r="UC20" s="136"/>
      <c r="UD20" s="136"/>
      <c r="UE20" s="136"/>
      <c r="UF20" s="136"/>
      <c r="UG20" s="136"/>
      <c r="UH20" s="136"/>
      <c r="UI20" s="136"/>
      <c r="UJ20" s="136"/>
      <c r="UK20" s="136"/>
      <c r="UL20" s="136"/>
      <c r="UM20" s="136"/>
      <c r="UN20" s="136"/>
      <c r="UO20" s="136"/>
      <c r="UP20" s="136"/>
      <c r="UQ20" s="136"/>
      <c r="UR20" s="136"/>
      <c r="US20" s="136"/>
      <c r="UT20" s="136"/>
      <c r="UU20" s="136"/>
      <c r="UV20" s="136"/>
      <c r="UW20" s="136"/>
      <c r="UX20" s="136"/>
      <c r="UY20" s="136"/>
      <c r="UZ20" s="136"/>
      <c r="VA20" s="136"/>
      <c r="VB20" s="136"/>
      <c r="VC20" s="136"/>
      <c r="VD20" s="136"/>
      <c r="VE20" s="136"/>
      <c r="VF20" s="136"/>
      <c r="VG20" s="136"/>
      <c r="VH20" s="136"/>
      <c r="VI20" s="136"/>
      <c r="VJ20" s="136"/>
      <c r="VK20" s="136"/>
      <c r="VL20" s="136"/>
      <c r="VM20" s="136"/>
      <c r="VN20" s="136"/>
      <c r="VO20" s="136"/>
      <c r="VP20" s="136"/>
      <c r="VQ20" s="136"/>
      <c r="VR20" s="136"/>
      <c r="VS20" s="136"/>
      <c r="VT20" s="136"/>
      <c r="VU20" s="136"/>
      <c r="VV20" s="136"/>
      <c r="VW20" s="136"/>
      <c r="VX20" s="136"/>
      <c r="VY20" s="136"/>
      <c r="VZ20" s="136"/>
      <c r="WA20" s="136"/>
      <c r="WB20" s="136"/>
      <c r="WC20" s="136"/>
      <c r="WD20" s="136"/>
      <c r="WE20" s="136"/>
      <c r="WF20" s="136"/>
      <c r="WG20" s="136"/>
      <c r="WH20" s="136"/>
      <c r="WI20" s="136"/>
      <c r="WJ20" s="136"/>
      <c r="WK20" s="136"/>
      <c r="WL20" s="136"/>
      <c r="WM20" s="136"/>
      <c r="WN20" s="136"/>
      <c r="WO20" s="136"/>
      <c r="WP20" s="136"/>
      <c r="WQ20" s="136"/>
      <c r="WR20" s="136"/>
      <c r="WS20" s="136"/>
      <c r="WT20" s="136"/>
      <c r="WU20" s="136"/>
      <c r="WV20" s="136"/>
      <c r="WW20" s="136"/>
      <c r="WX20" s="136"/>
      <c r="WY20" s="136"/>
      <c r="WZ20" s="136"/>
      <c r="XA20" s="136"/>
      <c r="XB20" s="136"/>
      <c r="XC20" s="136"/>
      <c r="XD20" s="136"/>
      <c r="XE20" s="136"/>
      <c r="XF20" s="136"/>
      <c r="XG20" s="136"/>
      <c r="XH20" s="136"/>
      <c r="XI20" s="136"/>
      <c r="XJ20" s="136"/>
      <c r="XK20" s="136"/>
      <c r="XL20" s="136"/>
      <c r="XM20" s="136"/>
      <c r="XN20" s="136"/>
      <c r="XO20" s="136"/>
      <c r="XP20" s="136"/>
      <c r="XQ20" s="136"/>
      <c r="XR20" s="136"/>
      <c r="XS20" s="136"/>
      <c r="XT20" s="136"/>
      <c r="XU20" s="136"/>
      <c r="XV20" s="136"/>
      <c r="XW20" s="136"/>
      <c r="XX20" s="136"/>
      <c r="XY20" s="136"/>
      <c r="XZ20" s="136"/>
      <c r="YA20" s="136"/>
      <c r="YB20" s="136"/>
      <c r="YC20" s="136"/>
      <c r="YD20" s="136"/>
      <c r="YE20" s="136"/>
      <c r="YF20" s="136"/>
      <c r="YG20" s="136"/>
      <c r="YH20" s="136"/>
      <c r="YI20" s="136"/>
      <c r="YJ20" s="136"/>
      <c r="YK20" s="136"/>
      <c r="YL20" s="136"/>
      <c r="YM20" s="136"/>
      <c r="YN20" s="136"/>
      <c r="YO20" s="136"/>
      <c r="YP20" s="136"/>
      <c r="YQ20" s="136"/>
      <c r="YR20" s="136"/>
      <c r="YS20" s="136"/>
      <c r="YT20" s="136"/>
      <c r="YU20" s="136"/>
      <c r="YV20" s="136"/>
      <c r="YW20" s="136"/>
      <c r="YX20" s="136"/>
      <c r="YY20" s="136"/>
      <c r="YZ20" s="136"/>
      <c r="ZA20" s="136"/>
      <c r="ZB20" s="136"/>
      <c r="ZC20" s="136"/>
      <c r="ZD20" s="136"/>
      <c r="ZE20" s="136"/>
      <c r="ZF20" s="136"/>
      <c r="ZG20" s="136"/>
      <c r="ZH20" s="136"/>
      <c r="ZI20" s="136"/>
      <c r="ZJ20" s="136"/>
      <c r="ZK20" s="136"/>
      <c r="ZL20" s="136"/>
      <c r="ZM20" s="136"/>
      <c r="ZN20" s="136"/>
      <c r="ZO20" s="136"/>
      <c r="ZP20" s="136"/>
      <c r="ZQ20" s="136"/>
      <c r="ZR20" s="136"/>
      <c r="ZS20" s="136"/>
      <c r="ZT20" s="136"/>
      <c r="ZU20" s="136"/>
      <c r="ZV20" s="136"/>
      <c r="ZW20" s="136"/>
      <c r="ZX20" s="136"/>
      <c r="ZY20" s="136"/>
      <c r="ZZ20" s="136"/>
      <c r="AAA20" s="136"/>
      <c r="AAB20" s="136"/>
      <c r="AAC20" s="136"/>
      <c r="AAD20" s="136"/>
      <c r="AAE20" s="136"/>
      <c r="AAF20" s="136"/>
      <c r="AAG20" s="136"/>
      <c r="AAH20" s="136"/>
      <c r="AAI20" s="136"/>
      <c r="AAJ20" s="136"/>
      <c r="AAK20" s="136"/>
      <c r="AAL20" s="136"/>
      <c r="AAM20" s="136"/>
      <c r="AAN20" s="136"/>
      <c r="AAO20" s="136"/>
      <c r="AAP20" s="136"/>
      <c r="AAQ20" s="136"/>
      <c r="AAR20" s="136"/>
      <c r="AAS20" s="136"/>
      <c r="AAT20" s="136"/>
      <c r="AAU20" s="136"/>
      <c r="AAV20" s="136"/>
      <c r="AAW20" s="136"/>
      <c r="AAX20" s="136"/>
      <c r="AAY20" s="136"/>
      <c r="AAZ20" s="136"/>
      <c r="ABA20" s="136"/>
      <c r="ABB20" s="136"/>
      <c r="ABC20" s="136"/>
      <c r="ABD20" s="136"/>
      <c r="ABE20" s="136"/>
      <c r="ABF20" s="136"/>
      <c r="ABG20" s="136"/>
      <c r="ABH20" s="136"/>
      <c r="ABI20" s="136"/>
      <c r="ABJ20" s="136"/>
      <c r="ABK20" s="136"/>
      <c r="ABL20" s="136"/>
      <c r="ABM20" s="136"/>
      <c r="ABN20" s="136"/>
      <c r="ABO20" s="136"/>
      <c r="ABP20" s="136"/>
      <c r="ABQ20" s="136"/>
      <c r="ABR20" s="136"/>
      <c r="ABS20" s="136"/>
      <c r="ABT20" s="136"/>
      <c r="ABU20" s="136"/>
      <c r="ABV20" s="136"/>
      <c r="ABW20" s="136"/>
      <c r="ABX20" s="136"/>
      <c r="ABY20" s="136"/>
      <c r="ABZ20" s="136"/>
      <c r="ACA20" s="136"/>
      <c r="ACB20" s="136"/>
      <c r="ACC20" s="136"/>
      <c r="ACD20" s="136"/>
      <c r="ACE20" s="136"/>
      <c r="ACF20" s="136"/>
      <c r="ACG20" s="136"/>
      <c r="ACH20" s="136"/>
      <c r="ACI20" s="136"/>
      <c r="ACJ20" s="136"/>
      <c r="ACK20" s="136"/>
      <c r="ACL20" s="136"/>
      <c r="ACM20" s="136"/>
      <c r="ACN20" s="136"/>
      <c r="ACO20" s="136"/>
      <c r="ACP20" s="136"/>
      <c r="ACQ20" s="136"/>
      <c r="ACR20" s="136"/>
      <c r="ACS20" s="136"/>
      <c r="ACT20" s="136"/>
      <c r="ACU20" s="136"/>
      <c r="ACV20" s="136"/>
      <c r="ACW20" s="136"/>
      <c r="ACX20" s="136"/>
      <c r="ACY20" s="136"/>
      <c r="ACZ20" s="136"/>
      <c r="ADA20" s="136"/>
      <c r="ADB20" s="136"/>
      <c r="ADC20" s="136"/>
      <c r="ADD20" s="136"/>
      <c r="ADE20" s="136"/>
      <c r="ADF20" s="136"/>
      <c r="ADG20" s="136"/>
      <c r="ADH20" s="136"/>
      <c r="ADI20" s="136"/>
      <c r="ADJ20" s="136"/>
      <c r="ADK20" s="136"/>
      <c r="ADL20" s="136"/>
      <c r="ADM20" s="136"/>
      <c r="ADN20" s="136"/>
      <c r="ADO20" s="136"/>
      <c r="ADP20" s="136"/>
      <c r="ADQ20" s="136"/>
      <c r="ADR20" s="136"/>
      <c r="ADS20" s="136"/>
      <c r="ADT20" s="136"/>
      <c r="ADU20" s="136"/>
      <c r="ADV20" s="136"/>
      <c r="ADW20" s="136"/>
      <c r="ADX20" s="136"/>
      <c r="ADY20" s="136"/>
      <c r="ADZ20" s="136"/>
      <c r="AEA20" s="136"/>
      <c r="AEB20" s="136"/>
      <c r="AEC20" s="136"/>
      <c r="AED20" s="136"/>
      <c r="AEE20" s="136"/>
      <c r="AEF20" s="136"/>
      <c r="AEG20" s="136"/>
      <c r="AEH20" s="136"/>
      <c r="AEI20" s="136"/>
      <c r="AEJ20" s="136"/>
      <c r="AEK20" s="136"/>
      <c r="AEL20" s="136"/>
      <c r="AEM20" s="136"/>
      <c r="AEN20" s="136"/>
      <c r="AEO20" s="136"/>
      <c r="AEP20" s="136"/>
      <c r="AEQ20" s="136"/>
      <c r="AER20" s="136"/>
      <c r="AES20" s="136"/>
      <c r="AET20" s="136"/>
      <c r="AEU20" s="136"/>
      <c r="AEV20" s="136"/>
      <c r="AEW20" s="136"/>
      <c r="AEX20" s="136"/>
      <c r="AEY20" s="136"/>
      <c r="AEZ20" s="136"/>
      <c r="AFA20" s="136"/>
      <c r="AFB20" s="136"/>
      <c r="AFC20" s="136"/>
      <c r="AFD20" s="136"/>
      <c r="AFE20" s="136"/>
      <c r="AFF20" s="136"/>
      <c r="AFG20" s="136"/>
      <c r="AFH20" s="136"/>
      <c r="AFI20" s="136"/>
      <c r="AFJ20" s="136"/>
      <c r="AFK20" s="136"/>
      <c r="AFL20" s="136"/>
      <c r="AFM20" s="136"/>
      <c r="AFN20" s="136"/>
      <c r="AFO20" s="136"/>
      <c r="AFP20" s="136"/>
      <c r="AFQ20" s="136"/>
      <c r="AFR20" s="136"/>
      <c r="AFS20" s="136"/>
      <c r="AFT20" s="136"/>
      <c r="AFU20" s="136"/>
      <c r="AFV20" s="136"/>
      <c r="AFW20" s="136"/>
      <c r="AFX20" s="136"/>
      <c r="AFY20" s="136"/>
      <c r="AFZ20" s="136"/>
      <c r="AGA20" s="136"/>
      <c r="AGB20" s="136"/>
      <c r="AGC20" s="136"/>
      <c r="AGD20" s="136"/>
      <c r="AGE20" s="136"/>
      <c r="AGF20" s="136"/>
      <c r="AGG20" s="136"/>
      <c r="AGH20" s="136"/>
      <c r="AGI20" s="136"/>
      <c r="AGJ20" s="136"/>
      <c r="AGK20" s="136"/>
      <c r="AGL20" s="136"/>
      <c r="AGM20" s="136"/>
      <c r="AGN20" s="136"/>
      <c r="AGO20" s="136"/>
      <c r="AGP20" s="136"/>
      <c r="AGQ20" s="136"/>
      <c r="AGR20" s="136"/>
      <c r="AGS20" s="136"/>
      <c r="AGT20" s="136"/>
      <c r="AGU20" s="136"/>
      <c r="AGV20" s="136"/>
      <c r="AGW20" s="136"/>
      <c r="AGX20" s="136"/>
      <c r="AGY20" s="136"/>
      <c r="AGZ20" s="136"/>
      <c r="AHA20" s="136"/>
      <c r="AHB20" s="136"/>
      <c r="AHC20" s="136"/>
      <c r="AHD20" s="136"/>
      <c r="AHE20" s="136"/>
      <c r="AHF20" s="136"/>
      <c r="AHG20" s="136"/>
      <c r="AHH20" s="136"/>
      <c r="AHI20" s="136"/>
      <c r="AHJ20" s="136"/>
      <c r="AHK20" s="136"/>
      <c r="AHL20" s="136"/>
      <c r="AHM20" s="136"/>
      <c r="AHN20" s="136"/>
      <c r="AHO20" s="136"/>
      <c r="AHP20" s="136"/>
      <c r="AHQ20" s="136"/>
      <c r="AHR20" s="136"/>
      <c r="AHS20" s="136"/>
      <c r="AHT20" s="136"/>
      <c r="AHU20" s="136"/>
      <c r="AHV20" s="136"/>
      <c r="AHW20" s="136"/>
      <c r="AHX20" s="136"/>
      <c r="AHY20" s="136"/>
      <c r="AHZ20" s="136"/>
      <c r="AIA20" s="136"/>
      <c r="AIB20" s="136"/>
      <c r="AIC20" s="136"/>
      <c r="AID20" s="136"/>
      <c r="AIE20" s="136"/>
      <c r="AIF20" s="136"/>
      <c r="AIG20" s="136"/>
      <c r="AIH20" s="136"/>
      <c r="AII20" s="136"/>
      <c r="AIJ20" s="136"/>
      <c r="AIK20" s="136"/>
      <c r="AIL20" s="136"/>
      <c r="AIM20" s="136"/>
      <c r="AIN20" s="136"/>
      <c r="AIO20" s="136"/>
      <c r="AIP20" s="136"/>
      <c r="AIQ20" s="136"/>
      <c r="AIR20" s="136"/>
      <c r="AIS20" s="136"/>
      <c r="AIT20" s="136"/>
      <c r="AIU20" s="136"/>
      <c r="AIV20" s="136"/>
      <c r="AIW20" s="136"/>
      <c r="AIX20" s="136"/>
      <c r="AIY20" s="136"/>
      <c r="AIZ20" s="136"/>
      <c r="AJA20" s="136"/>
      <c r="AJB20" s="136"/>
      <c r="AJC20" s="136"/>
      <c r="AJD20" s="136"/>
      <c r="AJE20" s="136"/>
      <c r="AJF20" s="136"/>
      <c r="AJG20" s="136"/>
      <c r="AJH20" s="136"/>
      <c r="AJI20" s="136"/>
      <c r="AJJ20" s="136"/>
      <c r="AJK20" s="136"/>
      <c r="AJL20" s="136"/>
      <c r="AJM20" s="136"/>
      <c r="AJN20" s="136"/>
      <c r="AJO20" s="136"/>
      <c r="AJP20" s="136"/>
      <c r="AJQ20" s="136"/>
      <c r="AJR20" s="136"/>
      <c r="AJS20" s="136"/>
      <c r="AJT20" s="136"/>
      <c r="AJU20" s="136"/>
      <c r="AJV20" s="136"/>
      <c r="AJW20" s="136"/>
      <c r="AJX20" s="136"/>
      <c r="AJY20" s="136"/>
      <c r="AJZ20" s="136"/>
      <c r="AKA20" s="136"/>
      <c r="AKB20" s="136"/>
      <c r="AKC20" s="136"/>
      <c r="AKD20" s="136"/>
      <c r="AKE20" s="136"/>
      <c r="AKF20" s="136"/>
      <c r="AKG20" s="136"/>
      <c r="AKH20" s="136"/>
      <c r="AKI20" s="136"/>
      <c r="AKJ20" s="136"/>
      <c r="AKK20" s="136"/>
      <c r="AKL20" s="136"/>
      <c r="AKM20" s="136"/>
      <c r="AKN20" s="136"/>
      <c r="AKO20" s="136"/>
      <c r="AKP20" s="136"/>
      <c r="AKQ20" s="136"/>
      <c r="AKR20" s="136"/>
      <c r="AKS20" s="136"/>
      <c r="AKT20" s="136"/>
      <c r="AKU20" s="136"/>
      <c r="AKV20" s="136"/>
      <c r="AKW20" s="136"/>
      <c r="AKX20" s="136"/>
      <c r="AKY20" s="136"/>
      <c r="AKZ20" s="136"/>
      <c r="ALA20" s="136"/>
      <c r="ALB20" s="136"/>
      <c r="ALC20" s="136"/>
      <c r="ALD20" s="136"/>
      <c r="ALE20" s="136"/>
      <c r="ALF20" s="136"/>
      <c r="ALG20" s="136"/>
      <c r="ALH20" s="136"/>
      <c r="ALI20" s="136"/>
      <c r="ALJ20" s="136"/>
      <c r="ALK20" s="136"/>
      <c r="ALL20" s="136"/>
      <c r="ALM20" s="136"/>
      <c r="ALN20" s="136"/>
      <c r="ALO20" s="136"/>
      <c r="ALP20" s="136"/>
      <c r="ALQ20" s="136"/>
      <c r="ALR20" s="136"/>
      <c r="ALS20" s="136"/>
      <c r="ALT20" s="136"/>
      <c r="ALU20" s="136"/>
      <c r="ALV20" s="136"/>
      <c r="ALW20" s="136"/>
      <c r="ALX20" s="136"/>
      <c r="ALY20" s="136"/>
      <c r="ALZ20" s="136"/>
      <c r="AMA20" s="136"/>
      <c r="AMB20" s="136"/>
      <c r="AMC20" s="136"/>
      <c r="AMD20" s="136"/>
      <c r="AME20" s="136"/>
      <c r="AMF20" s="136"/>
      <c r="AMG20" s="136"/>
      <c r="AMH20" s="136"/>
      <c r="AMI20" s="136"/>
      <c r="AMJ20" s="136"/>
      <c r="AMK20" s="136"/>
      <c r="AML20" s="136"/>
      <c r="AMM20" s="136"/>
      <c r="AMN20" s="136"/>
      <c r="AMO20" s="136"/>
      <c r="AMP20" s="136"/>
      <c r="AMQ20" s="136"/>
      <c r="AMR20" s="136"/>
      <c r="AMS20" s="136"/>
      <c r="AMT20" s="136"/>
      <c r="AMU20" s="136"/>
      <c r="AMV20" s="136"/>
      <c r="AMW20" s="136"/>
      <c r="AMX20" s="136"/>
      <c r="AMY20" s="136"/>
      <c r="AMZ20" s="136"/>
      <c r="ANA20" s="136"/>
      <c r="ANB20" s="136"/>
      <c r="ANC20" s="136"/>
      <c r="AND20" s="136"/>
      <c r="ANE20" s="136"/>
      <c r="ANF20" s="136"/>
      <c r="ANG20" s="136"/>
      <c r="ANH20" s="136"/>
      <c r="ANI20" s="136"/>
      <c r="ANJ20" s="136"/>
      <c r="ANK20" s="136"/>
      <c r="ANL20" s="136"/>
      <c r="ANM20" s="136"/>
      <c r="ANN20" s="136"/>
      <c r="ANO20" s="136"/>
      <c r="ANP20" s="136"/>
      <c r="ANQ20" s="136"/>
      <c r="ANR20" s="136"/>
      <c r="ANS20" s="136"/>
      <c r="ANT20" s="136"/>
      <c r="ANU20" s="136"/>
      <c r="ANV20" s="136"/>
      <c r="ANW20" s="136"/>
      <c r="ANX20" s="136"/>
      <c r="ANY20" s="136"/>
      <c r="ANZ20" s="136"/>
      <c r="AOA20" s="136"/>
      <c r="AOB20" s="136"/>
      <c r="AOC20" s="136"/>
      <c r="AOD20" s="136"/>
      <c r="AOE20" s="136"/>
      <c r="AOF20" s="136"/>
      <c r="AOG20" s="136"/>
      <c r="AOH20" s="136"/>
      <c r="AOI20" s="136"/>
      <c r="AOJ20" s="136"/>
      <c r="AOK20" s="136"/>
      <c r="AOL20" s="136"/>
      <c r="AOM20" s="136"/>
      <c r="AON20" s="136"/>
      <c r="AOO20" s="136"/>
      <c r="AOP20" s="136"/>
      <c r="AOQ20" s="136"/>
      <c r="AOR20" s="136"/>
      <c r="AOS20" s="136"/>
      <c r="AOT20" s="136"/>
      <c r="AOU20" s="136"/>
      <c r="AOV20" s="136"/>
      <c r="AOW20" s="136"/>
      <c r="AOX20" s="136"/>
      <c r="AOY20" s="136"/>
      <c r="AOZ20" s="136"/>
      <c r="APA20" s="136"/>
      <c r="APB20" s="136"/>
      <c r="APC20" s="136"/>
      <c r="APD20" s="136"/>
      <c r="APE20" s="136"/>
      <c r="APF20" s="136"/>
      <c r="APG20" s="136"/>
      <c r="APH20" s="136"/>
      <c r="API20" s="136"/>
      <c r="APJ20" s="136"/>
      <c r="APK20" s="136"/>
      <c r="APL20" s="136"/>
      <c r="APM20" s="136"/>
      <c r="APN20" s="136"/>
      <c r="APO20" s="136"/>
      <c r="APP20" s="136"/>
      <c r="APQ20" s="136"/>
      <c r="APR20" s="136"/>
      <c r="APS20" s="136"/>
      <c r="APT20" s="136"/>
      <c r="APU20" s="136"/>
      <c r="APV20" s="136"/>
      <c r="APW20" s="136"/>
      <c r="APX20" s="136"/>
      <c r="APY20" s="136"/>
      <c r="APZ20" s="136"/>
      <c r="AQA20" s="136"/>
      <c r="AQB20" s="136"/>
      <c r="AQC20" s="136"/>
      <c r="AQD20" s="136"/>
      <c r="AQE20" s="136"/>
      <c r="AQF20" s="136"/>
      <c r="AQG20" s="136"/>
      <c r="AQH20" s="136"/>
      <c r="AQI20" s="136"/>
      <c r="AQJ20" s="136"/>
      <c r="AQK20" s="136"/>
      <c r="AQL20" s="136"/>
      <c r="AQM20" s="136"/>
      <c r="AQN20" s="136"/>
      <c r="AQO20" s="136"/>
      <c r="AQP20" s="136"/>
      <c r="AQQ20" s="136"/>
      <c r="AQR20" s="136"/>
      <c r="AQS20" s="136"/>
      <c r="AQT20" s="136"/>
      <c r="AQU20" s="136"/>
      <c r="AQV20" s="136"/>
      <c r="AQW20" s="136"/>
      <c r="AQX20" s="136"/>
      <c r="AQY20" s="136"/>
      <c r="AQZ20" s="136"/>
      <c r="ARA20" s="136"/>
      <c r="ARB20" s="136"/>
      <c r="ARC20" s="136"/>
      <c r="ARD20" s="136"/>
      <c r="ARE20" s="136"/>
      <c r="ARF20" s="136"/>
      <c r="ARG20" s="136"/>
      <c r="ARH20" s="136"/>
      <c r="ARI20" s="136"/>
      <c r="ARJ20" s="136"/>
      <c r="ARK20" s="136"/>
      <c r="ARL20" s="136"/>
      <c r="ARM20" s="136"/>
      <c r="ARN20" s="136"/>
      <c r="ARO20" s="136"/>
      <c r="ARP20" s="136"/>
      <c r="ARQ20" s="136"/>
      <c r="ARR20" s="136"/>
      <c r="ARS20" s="136"/>
      <c r="ART20" s="136"/>
      <c r="ARU20" s="136"/>
      <c r="ARV20" s="136"/>
      <c r="ARW20" s="136"/>
      <c r="ARX20" s="136"/>
      <c r="ARY20" s="136"/>
      <c r="ARZ20" s="136"/>
      <c r="ASA20" s="136"/>
      <c r="ASB20" s="136"/>
      <c r="ASC20" s="136"/>
      <c r="ASD20" s="136"/>
      <c r="ASE20" s="136"/>
      <c r="ASF20" s="136"/>
      <c r="ASG20" s="136"/>
      <c r="ASH20" s="136"/>
      <c r="ASI20" s="136"/>
      <c r="ASJ20" s="136"/>
      <c r="ASK20" s="136"/>
      <c r="ASL20" s="136"/>
      <c r="ASM20" s="136"/>
      <c r="ASN20" s="136"/>
      <c r="ASO20" s="136"/>
      <c r="ASP20" s="136"/>
      <c r="ASQ20" s="136"/>
      <c r="ASR20" s="136"/>
      <c r="ASS20" s="136"/>
      <c r="AST20" s="136"/>
      <c r="ASU20" s="136"/>
      <c r="ASV20" s="136"/>
      <c r="ASW20" s="136"/>
      <c r="ASX20" s="136"/>
      <c r="ASY20" s="136"/>
      <c r="ASZ20" s="136"/>
      <c r="ATA20" s="136"/>
      <c r="ATB20" s="136"/>
      <c r="ATC20" s="136"/>
      <c r="ATD20" s="136"/>
      <c r="ATE20" s="136"/>
      <c r="ATF20" s="136"/>
      <c r="ATG20" s="136"/>
      <c r="ATH20" s="136"/>
      <c r="ATI20" s="136"/>
      <c r="ATJ20" s="136"/>
      <c r="ATK20" s="136"/>
      <c r="ATL20" s="136"/>
      <c r="ATM20" s="136"/>
      <c r="ATN20" s="136"/>
      <c r="ATO20" s="136"/>
      <c r="ATP20" s="136"/>
      <c r="ATQ20" s="136"/>
      <c r="ATR20" s="136"/>
      <c r="ATS20" s="136"/>
      <c r="ATT20" s="136"/>
      <c r="ATU20" s="136"/>
      <c r="ATV20" s="136"/>
      <c r="ATW20" s="136"/>
      <c r="ATX20" s="136"/>
      <c r="ATY20" s="136"/>
      <c r="ATZ20" s="136"/>
      <c r="AUA20" s="136"/>
      <c r="AUB20" s="136"/>
      <c r="AUC20" s="136"/>
      <c r="AUD20" s="136"/>
      <c r="AUE20" s="136"/>
      <c r="AUF20" s="136"/>
      <c r="AUG20" s="136"/>
      <c r="AUH20" s="136"/>
      <c r="AUI20" s="136"/>
      <c r="AUJ20" s="136"/>
      <c r="AUK20" s="136"/>
      <c r="AUL20" s="136"/>
      <c r="AUM20" s="136"/>
      <c r="AUN20" s="136"/>
      <c r="AUO20" s="136"/>
      <c r="AUP20" s="136"/>
      <c r="AUQ20" s="136"/>
      <c r="AUR20" s="136"/>
      <c r="AUS20" s="136"/>
      <c r="AUT20" s="136"/>
      <c r="AUU20" s="136"/>
      <c r="AUV20" s="136"/>
      <c r="AUW20" s="136"/>
      <c r="AUX20" s="136"/>
      <c r="AUY20" s="136"/>
      <c r="AUZ20" s="136"/>
      <c r="AVA20" s="136"/>
      <c r="AVB20" s="136"/>
      <c r="AVC20" s="136"/>
      <c r="AVD20" s="136"/>
      <c r="AVE20" s="136"/>
      <c r="AVF20" s="136"/>
      <c r="AVG20" s="136"/>
      <c r="AVH20" s="136"/>
      <c r="AVI20" s="136"/>
      <c r="AVJ20" s="136"/>
      <c r="AVK20" s="136"/>
      <c r="AVL20" s="136"/>
      <c r="AVM20" s="136"/>
      <c r="AVN20" s="136"/>
      <c r="AVO20" s="136"/>
      <c r="AVP20" s="136"/>
      <c r="AVQ20" s="136"/>
      <c r="AVR20" s="136"/>
      <c r="AVS20" s="136"/>
      <c r="AVT20" s="136"/>
      <c r="AVU20" s="136"/>
      <c r="AVV20" s="136"/>
      <c r="AVW20" s="136"/>
      <c r="AVX20" s="136"/>
      <c r="AVY20" s="136"/>
      <c r="AVZ20" s="136"/>
      <c r="AWA20" s="136"/>
      <c r="AWB20" s="136"/>
      <c r="AWC20" s="136"/>
      <c r="AWD20" s="136"/>
      <c r="AWE20" s="136"/>
      <c r="AWF20" s="136"/>
      <c r="AWG20" s="136"/>
      <c r="AWH20" s="136"/>
      <c r="AWI20" s="136"/>
      <c r="AWJ20" s="136"/>
      <c r="AWK20" s="136"/>
      <c r="AWL20" s="136"/>
      <c r="AWM20" s="136"/>
      <c r="AWN20" s="136"/>
      <c r="AWO20" s="136"/>
      <c r="AWP20" s="136"/>
      <c r="AWQ20" s="136"/>
      <c r="AWR20" s="136"/>
      <c r="AWS20" s="136"/>
      <c r="AWT20" s="136"/>
      <c r="AWU20" s="136"/>
      <c r="AWV20" s="136"/>
      <c r="AWW20" s="136"/>
      <c r="AWX20" s="136"/>
      <c r="AWY20" s="136"/>
      <c r="AWZ20" s="136"/>
      <c r="AXA20" s="136"/>
      <c r="AXB20" s="136"/>
      <c r="AXC20" s="136"/>
      <c r="AXD20" s="136"/>
      <c r="AXE20" s="136"/>
      <c r="AXF20" s="136"/>
      <c r="AXG20" s="136"/>
      <c r="AXH20" s="136"/>
      <c r="AXI20" s="136"/>
      <c r="AXJ20" s="136"/>
      <c r="AXK20" s="136"/>
      <c r="AXL20" s="136"/>
      <c r="AXM20" s="136"/>
      <c r="AXN20" s="136"/>
      <c r="AXO20" s="136"/>
      <c r="AXP20" s="136"/>
      <c r="AXQ20" s="136"/>
      <c r="AXR20" s="136"/>
      <c r="AXS20" s="136"/>
      <c r="AXT20" s="136"/>
      <c r="AXU20" s="136"/>
      <c r="AXV20" s="136"/>
      <c r="AXW20" s="136"/>
      <c r="AXX20" s="136"/>
      <c r="AXY20" s="136"/>
      <c r="AXZ20" s="136"/>
      <c r="AYA20" s="136"/>
      <c r="AYB20" s="136"/>
      <c r="AYC20" s="136"/>
      <c r="AYD20" s="136"/>
      <c r="AYE20" s="136"/>
      <c r="AYF20" s="136"/>
      <c r="AYG20" s="136"/>
      <c r="AYH20" s="136"/>
      <c r="AYI20" s="136"/>
      <c r="AYJ20" s="136"/>
      <c r="AYK20" s="136"/>
      <c r="AYL20" s="136"/>
      <c r="AYM20" s="136"/>
      <c r="AYN20" s="136"/>
      <c r="AYO20" s="136"/>
      <c r="AYP20" s="136"/>
      <c r="AYQ20" s="136"/>
      <c r="AYR20" s="136"/>
      <c r="AYS20" s="136"/>
      <c r="AYT20" s="136"/>
      <c r="AYU20" s="136"/>
      <c r="AYV20" s="136"/>
      <c r="AYW20" s="136"/>
      <c r="AYX20" s="136"/>
      <c r="AYY20" s="136"/>
      <c r="AYZ20" s="136"/>
      <c r="AZA20" s="136"/>
      <c r="AZB20" s="136"/>
      <c r="AZC20" s="136"/>
      <c r="AZD20" s="136"/>
      <c r="AZE20" s="136"/>
      <c r="AZF20" s="136"/>
      <c r="AZG20" s="136"/>
      <c r="AZH20" s="136"/>
      <c r="AZI20" s="136"/>
      <c r="AZJ20" s="136"/>
      <c r="AZK20" s="136"/>
      <c r="AZL20" s="136"/>
      <c r="AZM20" s="136"/>
      <c r="AZN20" s="136"/>
      <c r="AZO20" s="136"/>
      <c r="AZP20" s="136"/>
      <c r="AZQ20" s="136"/>
      <c r="AZR20" s="136"/>
      <c r="AZS20" s="136"/>
      <c r="AZT20" s="136"/>
      <c r="AZU20" s="136"/>
      <c r="AZV20" s="136"/>
      <c r="AZW20" s="136"/>
      <c r="AZX20" s="136"/>
      <c r="AZY20" s="136"/>
      <c r="AZZ20" s="136"/>
      <c r="BAA20" s="136"/>
      <c r="BAB20" s="136"/>
      <c r="BAC20" s="136"/>
      <c r="BAD20" s="136"/>
      <c r="BAE20" s="136"/>
      <c r="BAF20" s="136"/>
      <c r="BAG20" s="136"/>
      <c r="BAH20" s="136"/>
      <c r="BAI20" s="136"/>
      <c r="BAJ20" s="136"/>
      <c r="BAK20" s="136"/>
      <c r="BAL20" s="136"/>
      <c r="BAM20" s="136"/>
      <c r="BAN20" s="136"/>
      <c r="BAO20" s="136"/>
      <c r="BAP20" s="136"/>
      <c r="BAQ20" s="136"/>
      <c r="BAR20" s="136"/>
      <c r="BAS20" s="136"/>
      <c r="BAT20" s="136"/>
      <c r="BAU20" s="136"/>
      <c r="BAV20" s="136"/>
      <c r="BAW20" s="136"/>
      <c r="BAX20" s="136"/>
      <c r="BAY20" s="136"/>
      <c r="BAZ20" s="136"/>
      <c r="BBA20" s="136"/>
      <c r="BBB20" s="136"/>
      <c r="BBC20" s="136"/>
      <c r="BBD20" s="136"/>
      <c r="BBE20" s="136"/>
      <c r="BBF20" s="136"/>
      <c r="BBG20" s="136"/>
      <c r="BBH20" s="136"/>
      <c r="BBI20" s="136"/>
      <c r="BBJ20" s="136"/>
      <c r="BBK20" s="136"/>
      <c r="BBL20" s="136"/>
      <c r="BBM20" s="136"/>
      <c r="BBN20" s="136"/>
      <c r="BBO20" s="136"/>
      <c r="BBP20" s="136"/>
      <c r="BBQ20" s="136"/>
      <c r="BBR20" s="136"/>
      <c r="BBS20" s="136"/>
      <c r="BBT20" s="136"/>
      <c r="BBU20" s="136"/>
      <c r="BBV20" s="136"/>
      <c r="BBW20" s="136"/>
      <c r="BBX20" s="136"/>
      <c r="BBY20" s="136"/>
      <c r="BBZ20" s="136"/>
      <c r="BCA20" s="136"/>
      <c r="BCB20" s="136"/>
      <c r="BCC20" s="136"/>
      <c r="BCD20" s="136"/>
      <c r="BCE20" s="136"/>
      <c r="BCF20" s="136"/>
      <c r="BCG20" s="136"/>
      <c r="BCH20" s="136"/>
      <c r="BCI20" s="136"/>
      <c r="BCJ20" s="136"/>
      <c r="BCK20" s="136"/>
      <c r="BCL20" s="136"/>
      <c r="BCM20" s="136"/>
      <c r="BCN20" s="136"/>
      <c r="BCO20" s="136"/>
      <c r="BCP20" s="136"/>
      <c r="BCQ20" s="136"/>
      <c r="BCR20" s="136"/>
      <c r="BCS20" s="136"/>
      <c r="BCT20" s="136"/>
      <c r="BCU20" s="136"/>
      <c r="BCV20" s="136"/>
      <c r="BCW20" s="136"/>
      <c r="BCX20" s="136"/>
      <c r="BCY20" s="136"/>
      <c r="BCZ20" s="136"/>
      <c r="BDA20" s="136"/>
      <c r="BDB20" s="136"/>
      <c r="BDC20" s="136"/>
      <c r="BDD20" s="136"/>
      <c r="BDE20" s="136"/>
      <c r="BDF20" s="136"/>
      <c r="BDG20" s="136"/>
      <c r="BDH20" s="136"/>
      <c r="BDI20" s="136"/>
      <c r="BDJ20" s="136"/>
      <c r="BDK20" s="136"/>
      <c r="BDL20" s="136"/>
      <c r="BDM20" s="136"/>
      <c r="BDN20" s="136"/>
      <c r="BDO20" s="136"/>
      <c r="BDP20" s="136"/>
      <c r="BDQ20" s="136"/>
      <c r="BDR20" s="136"/>
      <c r="BDS20" s="136"/>
      <c r="BDT20" s="136"/>
      <c r="BDU20" s="136"/>
      <c r="BDV20" s="136"/>
      <c r="BDW20" s="136"/>
      <c r="BDX20" s="136"/>
      <c r="BDY20" s="136"/>
      <c r="BDZ20" s="136"/>
      <c r="BEA20" s="136"/>
      <c r="BEB20" s="136"/>
      <c r="BEC20" s="136"/>
      <c r="BED20" s="136"/>
      <c r="BEE20" s="136"/>
      <c r="BEF20" s="136"/>
      <c r="BEG20" s="136"/>
      <c r="BEH20" s="136"/>
      <c r="BEI20" s="136"/>
      <c r="BEJ20" s="136"/>
      <c r="BEK20" s="136"/>
      <c r="BEL20" s="136"/>
      <c r="BEM20" s="136"/>
      <c r="BEN20" s="136"/>
      <c r="BEO20" s="136"/>
      <c r="BEP20" s="136"/>
      <c r="BEQ20" s="136"/>
      <c r="BER20" s="136"/>
      <c r="BES20" s="136"/>
      <c r="BET20" s="136"/>
      <c r="BEU20" s="136"/>
      <c r="BEV20" s="136"/>
      <c r="BEW20" s="136"/>
      <c r="BEX20" s="136"/>
      <c r="BEY20" s="136"/>
      <c r="BEZ20" s="136"/>
      <c r="BFA20" s="136"/>
      <c r="BFB20" s="136"/>
      <c r="BFC20" s="136"/>
      <c r="BFD20" s="136"/>
      <c r="BFE20" s="136"/>
      <c r="BFF20" s="136"/>
      <c r="BFG20" s="136"/>
      <c r="BFH20" s="136"/>
      <c r="BFI20" s="136"/>
      <c r="BFJ20" s="136"/>
      <c r="BFK20" s="136"/>
      <c r="BFL20" s="136"/>
      <c r="BFM20" s="136"/>
      <c r="BFN20" s="136"/>
      <c r="BFO20" s="136"/>
      <c r="BFP20" s="136"/>
      <c r="BFQ20" s="136"/>
      <c r="BFR20" s="136"/>
      <c r="BFS20" s="136"/>
      <c r="BFT20" s="136"/>
      <c r="BFU20" s="136"/>
      <c r="BFV20" s="136"/>
      <c r="BFW20" s="136"/>
      <c r="BFX20" s="136"/>
      <c r="BFY20" s="136"/>
      <c r="BFZ20" s="136"/>
      <c r="BGA20" s="136"/>
      <c r="BGB20" s="136"/>
      <c r="BGC20" s="136"/>
      <c r="BGD20" s="136"/>
      <c r="BGE20" s="136"/>
      <c r="BGF20" s="136"/>
      <c r="BGG20" s="136"/>
      <c r="BGH20" s="136"/>
      <c r="BGI20" s="136"/>
      <c r="BGJ20" s="136"/>
      <c r="BGK20" s="136"/>
      <c r="BGL20" s="136"/>
      <c r="BGM20" s="136"/>
      <c r="BGN20" s="136"/>
      <c r="BGO20" s="136"/>
      <c r="BGP20" s="136"/>
      <c r="BGQ20" s="136"/>
      <c r="BGR20" s="136"/>
      <c r="BGS20" s="136"/>
      <c r="BGT20" s="136"/>
      <c r="BGU20" s="136"/>
      <c r="BGV20" s="136"/>
      <c r="BGW20" s="136"/>
      <c r="BGX20" s="136"/>
      <c r="BGY20" s="136"/>
      <c r="BGZ20" s="136"/>
      <c r="BHA20" s="136"/>
      <c r="BHB20" s="136"/>
      <c r="BHC20" s="136"/>
      <c r="BHD20" s="136"/>
      <c r="BHE20" s="136"/>
      <c r="BHF20" s="136"/>
      <c r="BHG20" s="136"/>
      <c r="BHH20" s="136"/>
      <c r="BHI20" s="136"/>
      <c r="BHJ20" s="136"/>
      <c r="BHK20" s="136"/>
      <c r="BHL20" s="136"/>
      <c r="BHM20" s="136"/>
      <c r="BHN20" s="136"/>
      <c r="BHO20" s="136"/>
      <c r="BHP20" s="136"/>
      <c r="BHQ20" s="136"/>
      <c r="BHR20" s="136"/>
      <c r="BHS20" s="136"/>
      <c r="BHT20" s="136"/>
      <c r="BHU20" s="136"/>
      <c r="BHV20" s="136"/>
      <c r="BHW20" s="136"/>
      <c r="BHX20" s="136"/>
      <c r="BHY20" s="136"/>
      <c r="BHZ20" s="136"/>
      <c r="BIA20" s="136"/>
      <c r="BIB20" s="136"/>
      <c r="BIC20" s="136"/>
      <c r="BID20" s="136"/>
      <c r="BIE20" s="136"/>
      <c r="BIF20" s="136"/>
      <c r="BIG20" s="136"/>
      <c r="BIH20" s="136"/>
      <c r="BII20" s="136"/>
      <c r="BIJ20" s="136"/>
      <c r="BIK20" s="136"/>
      <c r="BIL20" s="136"/>
      <c r="BIM20" s="136"/>
      <c r="BIN20" s="136"/>
      <c r="BIO20" s="136"/>
      <c r="BIP20" s="136"/>
      <c r="BIQ20" s="136"/>
      <c r="BIR20" s="136"/>
      <c r="BIS20" s="136"/>
      <c r="BIT20" s="136"/>
      <c r="BIU20" s="136"/>
      <c r="BIV20" s="136"/>
      <c r="BIW20" s="136"/>
      <c r="BIX20" s="136"/>
      <c r="BIY20" s="136"/>
      <c r="BIZ20" s="136"/>
      <c r="BJA20" s="136"/>
      <c r="BJB20" s="136"/>
      <c r="BJC20" s="136"/>
      <c r="BJD20" s="136"/>
      <c r="BJE20" s="136"/>
      <c r="BJF20" s="136"/>
      <c r="BJG20" s="136"/>
      <c r="BJH20" s="136"/>
      <c r="BJI20" s="136"/>
      <c r="BJJ20" s="136"/>
      <c r="BJK20" s="136"/>
      <c r="BJL20" s="136"/>
      <c r="BJM20" s="136"/>
      <c r="BJN20" s="136"/>
      <c r="BJO20" s="136"/>
      <c r="BJP20" s="136"/>
      <c r="BJQ20" s="136"/>
      <c r="BJR20" s="136"/>
      <c r="BJS20" s="136"/>
      <c r="BJT20" s="136"/>
      <c r="BJU20" s="136"/>
      <c r="BJV20" s="136"/>
      <c r="BJW20" s="136"/>
      <c r="BJX20" s="136"/>
      <c r="BJY20" s="136"/>
      <c r="BJZ20" s="136"/>
      <c r="BKA20" s="136"/>
      <c r="BKB20" s="136"/>
      <c r="BKC20" s="136"/>
      <c r="BKD20" s="136"/>
      <c r="BKE20" s="136"/>
      <c r="BKF20" s="136"/>
      <c r="BKG20" s="136"/>
      <c r="BKH20" s="136"/>
      <c r="BKI20" s="136"/>
      <c r="BKJ20" s="136"/>
      <c r="BKK20" s="136"/>
      <c r="BKL20" s="136"/>
      <c r="BKM20" s="136"/>
      <c r="BKN20" s="136"/>
      <c r="BKO20" s="136"/>
      <c r="BKP20" s="136"/>
      <c r="BKQ20" s="136"/>
      <c r="BKR20" s="136"/>
      <c r="BKS20" s="136"/>
      <c r="BKT20" s="136"/>
      <c r="BKU20" s="136"/>
      <c r="BKV20" s="136"/>
      <c r="BKW20" s="136"/>
      <c r="BKX20" s="136"/>
      <c r="BKY20" s="136"/>
      <c r="BKZ20" s="136"/>
      <c r="BLA20" s="136"/>
      <c r="BLB20" s="136"/>
      <c r="BLC20" s="136"/>
      <c r="BLD20" s="136"/>
      <c r="BLE20" s="136"/>
      <c r="BLF20" s="136"/>
      <c r="BLG20" s="136"/>
      <c r="BLH20" s="136"/>
      <c r="BLI20" s="136"/>
      <c r="BLJ20" s="136"/>
      <c r="BLK20" s="136"/>
      <c r="BLL20" s="136"/>
      <c r="BLM20" s="136"/>
      <c r="BLN20" s="136"/>
      <c r="BLO20" s="136"/>
      <c r="BLP20" s="136"/>
      <c r="BLQ20" s="136"/>
      <c r="BLR20" s="136"/>
      <c r="BLS20" s="136"/>
      <c r="BLT20" s="136"/>
      <c r="BLU20" s="136"/>
      <c r="BLV20" s="136"/>
      <c r="BLW20" s="136"/>
      <c r="BLX20" s="136"/>
      <c r="BLY20" s="136"/>
      <c r="BLZ20" s="136"/>
      <c r="BMA20" s="136"/>
      <c r="BMB20" s="136"/>
      <c r="BMC20" s="136"/>
      <c r="BMD20" s="136"/>
      <c r="BME20" s="136"/>
      <c r="BMF20" s="136"/>
      <c r="BMG20" s="136"/>
      <c r="BMH20" s="136"/>
      <c r="BMI20" s="136"/>
      <c r="BMJ20" s="136"/>
      <c r="BMK20" s="136"/>
      <c r="BML20" s="136"/>
      <c r="BMM20" s="136"/>
      <c r="BMN20" s="136"/>
      <c r="BMO20" s="136"/>
      <c r="BMP20" s="136"/>
      <c r="BMQ20" s="136"/>
      <c r="BMR20" s="136"/>
      <c r="BMS20" s="136"/>
      <c r="BMT20" s="136"/>
      <c r="BMU20" s="136"/>
      <c r="BMV20" s="136"/>
      <c r="BMW20" s="136"/>
      <c r="BMX20" s="136"/>
      <c r="BMY20" s="136"/>
      <c r="BMZ20" s="136"/>
      <c r="BNA20" s="136"/>
      <c r="BNB20" s="136"/>
      <c r="BNC20" s="136"/>
      <c r="BND20" s="136"/>
      <c r="BNE20" s="136"/>
      <c r="BNF20" s="136"/>
      <c r="BNG20" s="136"/>
      <c r="BNH20" s="136"/>
      <c r="BNI20" s="136"/>
      <c r="BNJ20" s="136"/>
      <c r="BNK20" s="136"/>
      <c r="BNL20" s="136"/>
      <c r="BNM20" s="136"/>
      <c r="BNN20" s="136"/>
      <c r="BNO20" s="136"/>
      <c r="BNP20" s="136"/>
      <c r="BNQ20" s="136"/>
      <c r="BNR20" s="136"/>
      <c r="BNS20" s="136"/>
      <c r="BNT20" s="136"/>
      <c r="BNU20" s="136"/>
      <c r="BNV20" s="136"/>
      <c r="BNW20" s="136"/>
      <c r="BNX20" s="136"/>
      <c r="BNY20" s="136"/>
      <c r="BNZ20" s="136"/>
      <c r="BOA20" s="136"/>
      <c r="BOB20" s="136"/>
      <c r="BOC20" s="136"/>
      <c r="BOD20" s="136"/>
      <c r="BOE20" s="136"/>
      <c r="BOF20" s="136"/>
      <c r="BOG20" s="136"/>
      <c r="BOH20" s="136"/>
      <c r="BOI20" s="136"/>
      <c r="BOJ20" s="136"/>
      <c r="BOK20" s="136"/>
      <c r="BOL20" s="136"/>
      <c r="BOM20" s="136"/>
      <c r="BON20" s="136"/>
      <c r="BOO20" s="136"/>
      <c r="BOP20" s="136"/>
      <c r="BOQ20" s="136"/>
      <c r="BOR20" s="136"/>
      <c r="BOS20" s="136"/>
      <c r="BOT20" s="136"/>
      <c r="BOU20" s="136"/>
      <c r="BOV20" s="136"/>
      <c r="BOW20" s="136"/>
      <c r="BOX20" s="136"/>
      <c r="BOY20" s="136"/>
      <c r="BOZ20" s="136"/>
      <c r="BPA20" s="136"/>
      <c r="BPB20" s="136"/>
      <c r="BPC20" s="136"/>
      <c r="BPD20" s="136"/>
      <c r="BPE20" s="136"/>
      <c r="BPF20" s="136"/>
      <c r="BPG20" s="136"/>
      <c r="BPH20" s="136"/>
      <c r="BPI20" s="136"/>
      <c r="BPJ20" s="136"/>
      <c r="BPK20" s="136"/>
      <c r="BPL20" s="136"/>
      <c r="BPM20" s="136"/>
      <c r="BPN20" s="136"/>
      <c r="BPO20" s="136"/>
      <c r="BPP20" s="136"/>
      <c r="BPQ20" s="136"/>
      <c r="BPR20" s="136"/>
      <c r="BPS20" s="136"/>
      <c r="BPT20" s="136"/>
      <c r="BPU20" s="136"/>
      <c r="BPV20" s="136"/>
      <c r="BPW20" s="136"/>
      <c r="BPX20" s="136"/>
      <c r="BPY20" s="136"/>
      <c r="BPZ20" s="136"/>
      <c r="BQA20" s="136"/>
      <c r="BQB20" s="136"/>
      <c r="BQC20" s="136"/>
      <c r="BQD20" s="136"/>
      <c r="BQE20" s="136"/>
      <c r="BQF20" s="136"/>
      <c r="BQG20" s="136"/>
      <c r="BQH20" s="136"/>
      <c r="BQI20" s="136"/>
      <c r="BQJ20" s="136"/>
      <c r="BQK20" s="136"/>
      <c r="BQL20" s="136"/>
      <c r="BQM20" s="136"/>
      <c r="BQN20" s="136"/>
      <c r="BQO20" s="136"/>
      <c r="BQP20" s="136"/>
      <c r="BQQ20" s="136"/>
      <c r="BQR20" s="136"/>
      <c r="BQS20" s="136"/>
      <c r="BQT20" s="136"/>
      <c r="BQU20" s="136"/>
      <c r="BQV20" s="136"/>
      <c r="BQW20" s="136"/>
      <c r="BQX20" s="136"/>
      <c r="BQY20" s="136"/>
      <c r="BQZ20" s="136"/>
      <c r="BRA20" s="136"/>
      <c r="BRB20" s="136"/>
      <c r="BRC20" s="136"/>
      <c r="BRD20" s="136"/>
      <c r="BRE20" s="136"/>
      <c r="BRF20" s="136"/>
      <c r="BRG20" s="136"/>
      <c r="BRH20" s="136"/>
      <c r="BRI20" s="136"/>
      <c r="BRJ20" s="136"/>
      <c r="BRK20" s="136"/>
      <c r="BRL20" s="136"/>
      <c r="BRM20" s="136"/>
      <c r="BRN20" s="136"/>
      <c r="BRO20" s="136"/>
      <c r="BRP20" s="136"/>
      <c r="BRQ20" s="136"/>
      <c r="BRR20" s="136"/>
      <c r="BRS20" s="136"/>
      <c r="BRT20" s="136"/>
      <c r="BRU20" s="136"/>
      <c r="BRV20" s="136"/>
      <c r="BRW20" s="136"/>
      <c r="BRX20" s="136"/>
      <c r="BRY20" s="136"/>
      <c r="BRZ20" s="136"/>
      <c r="BSA20" s="136"/>
      <c r="BSB20" s="136"/>
      <c r="BSC20" s="136"/>
      <c r="BSD20" s="136"/>
      <c r="BSE20" s="136"/>
      <c r="BSF20" s="136"/>
      <c r="BSG20" s="136"/>
      <c r="BSH20" s="136"/>
      <c r="BSI20" s="136"/>
      <c r="BSJ20" s="136"/>
      <c r="BSK20" s="136"/>
      <c r="BSL20" s="136"/>
      <c r="BSM20" s="136"/>
      <c r="BSN20" s="136"/>
      <c r="BSO20" s="136"/>
      <c r="BSP20" s="136"/>
      <c r="BSQ20" s="136"/>
      <c r="BSR20" s="136"/>
      <c r="BSS20" s="136"/>
      <c r="BST20" s="136"/>
      <c r="BSU20" s="136"/>
      <c r="BSV20" s="136"/>
      <c r="BSW20" s="136"/>
      <c r="BSX20" s="136"/>
      <c r="BSY20" s="136"/>
      <c r="BSZ20" s="136"/>
      <c r="BTA20" s="136"/>
      <c r="BTB20" s="136"/>
      <c r="BTC20" s="136"/>
      <c r="BTD20" s="136"/>
      <c r="BTE20" s="136"/>
      <c r="BTF20" s="136"/>
      <c r="BTG20" s="136"/>
      <c r="BTH20" s="136"/>
      <c r="BTI20" s="136"/>
      <c r="BTJ20" s="136"/>
      <c r="BTK20" s="136"/>
      <c r="BTL20" s="136"/>
      <c r="BTM20" s="136"/>
      <c r="BTN20" s="136"/>
      <c r="BTO20" s="136"/>
      <c r="BTP20" s="136"/>
      <c r="BTQ20" s="136"/>
      <c r="BTR20" s="136"/>
      <c r="BTS20" s="136"/>
      <c r="BTT20" s="136"/>
      <c r="BTU20" s="136"/>
      <c r="BTV20" s="136"/>
      <c r="BTW20" s="136"/>
      <c r="BTX20" s="136"/>
      <c r="BTY20" s="136"/>
      <c r="BTZ20" s="136"/>
      <c r="BUA20" s="136"/>
      <c r="BUB20" s="136"/>
      <c r="BUC20" s="136"/>
      <c r="BUD20" s="136"/>
      <c r="BUE20" s="136"/>
      <c r="BUF20" s="136"/>
      <c r="BUG20" s="136"/>
      <c r="BUH20" s="136"/>
      <c r="BUI20" s="136"/>
      <c r="BUJ20" s="136"/>
      <c r="BUK20" s="136"/>
      <c r="BUL20" s="136"/>
      <c r="BUM20" s="136"/>
      <c r="BUN20" s="136"/>
      <c r="BUO20" s="136"/>
      <c r="BUP20" s="136"/>
      <c r="BUQ20" s="136"/>
      <c r="BUR20" s="136"/>
      <c r="BUS20" s="136"/>
      <c r="BUT20" s="136"/>
      <c r="BUU20" s="136"/>
      <c r="BUV20" s="136"/>
      <c r="BUW20" s="136"/>
      <c r="BUX20" s="136"/>
      <c r="BUY20" s="136"/>
      <c r="BUZ20" s="136"/>
      <c r="BVA20" s="136"/>
      <c r="BVB20" s="136"/>
      <c r="BVC20" s="136"/>
      <c r="BVD20" s="136"/>
      <c r="BVE20" s="136"/>
      <c r="BVF20" s="136"/>
      <c r="BVG20" s="136"/>
      <c r="BVH20" s="136"/>
      <c r="BVI20" s="136"/>
      <c r="BVJ20" s="136"/>
      <c r="BVK20" s="136"/>
      <c r="BVL20" s="136"/>
      <c r="BVM20" s="136"/>
      <c r="BVN20" s="136"/>
      <c r="BVO20" s="136"/>
      <c r="BVP20" s="136"/>
      <c r="BVQ20" s="136"/>
      <c r="BVR20" s="136"/>
      <c r="BVS20" s="136"/>
      <c r="BVT20" s="136"/>
      <c r="BVU20" s="136"/>
      <c r="BVV20" s="136"/>
      <c r="BVW20" s="136"/>
      <c r="BVX20" s="136"/>
      <c r="BVY20" s="136"/>
      <c r="BVZ20" s="136"/>
      <c r="BWA20" s="136"/>
      <c r="BWB20" s="136"/>
      <c r="BWC20" s="136"/>
      <c r="BWD20" s="136"/>
      <c r="BWE20" s="136"/>
      <c r="BWF20" s="136"/>
      <c r="BWG20" s="136"/>
      <c r="BWH20" s="136"/>
      <c r="BWI20" s="136"/>
      <c r="BWJ20" s="136"/>
      <c r="BWK20" s="136"/>
      <c r="BWL20" s="136"/>
      <c r="BWM20" s="136"/>
      <c r="BWN20" s="136"/>
      <c r="BWO20" s="136"/>
      <c r="BWP20" s="136"/>
      <c r="BWQ20" s="136"/>
      <c r="BWR20" s="136"/>
      <c r="BWS20" s="136"/>
      <c r="BWT20" s="136"/>
      <c r="BWU20" s="136"/>
      <c r="BWV20" s="136"/>
      <c r="BWW20" s="136"/>
      <c r="BWX20" s="136"/>
      <c r="BWY20" s="136"/>
      <c r="BWZ20" s="136"/>
      <c r="BXA20" s="136"/>
      <c r="BXB20" s="136"/>
      <c r="BXC20" s="136"/>
      <c r="BXD20" s="136"/>
      <c r="BXE20" s="136"/>
      <c r="BXF20" s="136"/>
      <c r="BXG20" s="136"/>
      <c r="BXH20" s="136"/>
      <c r="BXI20" s="136"/>
      <c r="BXJ20" s="136"/>
      <c r="BXK20" s="136"/>
      <c r="BXL20" s="136"/>
      <c r="BXM20" s="136"/>
      <c r="BXN20" s="136"/>
      <c r="BXO20" s="136"/>
      <c r="BXP20" s="136"/>
      <c r="BXQ20" s="136"/>
      <c r="BXR20" s="136"/>
      <c r="BXS20" s="136"/>
      <c r="BXT20" s="136"/>
      <c r="BXU20" s="136"/>
      <c r="BXV20" s="136"/>
      <c r="BXW20" s="136"/>
      <c r="BXX20" s="136"/>
      <c r="BXY20" s="136"/>
      <c r="BXZ20" s="136"/>
      <c r="BYA20" s="136"/>
      <c r="BYB20" s="136"/>
      <c r="BYC20" s="136"/>
      <c r="BYD20" s="136"/>
      <c r="BYE20" s="136"/>
      <c r="BYF20" s="136"/>
      <c r="BYG20" s="136"/>
      <c r="BYH20" s="136"/>
      <c r="BYI20" s="136"/>
      <c r="BYJ20" s="136"/>
      <c r="BYK20" s="136"/>
      <c r="BYL20" s="136"/>
      <c r="BYM20" s="136"/>
      <c r="BYN20" s="136"/>
      <c r="BYO20" s="136"/>
      <c r="BYP20" s="136"/>
      <c r="BYQ20" s="136"/>
      <c r="BYR20" s="136"/>
      <c r="BYS20" s="136"/>
      <c r="BYT20" s="136"/>
      <c r="BYU20" s="136"/>
      <c r="BYV20" s="136"/>
      <c r="BYW20" s="136"/>
      <c r="BYX20" s="136"/>
      <c r="BYY20" s="136"/>
      <c r="BYZ20" s="136"/>
      <c r="BZA20" s="136"/>
      <c r="BZB20" s="136"/>
      <c r="BZC20" s="136"/>
      <c r="BZD20" s="136"/>
      <c r="BZE20" s="136"/>
      <c r="BZF20" s="136"/>
      <c r="BZG20" s="136"/>
      <c r="BZH20" s="136"/>
      <c r="BZI20" s="136"/>
      <c r="BZJ20" s="136"/>
      <c r="BZK20" s="136"/>
      <c r="BZL20" s="136"/>
      <c r="BZM20" s="136"/>
      <c r="BZN20" s="136"/>
      <c r="BZO20" s="136"/>
      <c r="BZP20" s="136"/>
      <c r="BZQ20" s="136"/>
      <c r="BZR20" s="136"/>
      <c r="BZS20" s="136"/>
      <c r="BZT20" s="136"/>
      <c r="BZU20" s="136"/>
      <c r="BZV20" s="136"/>
      <c r="BZW20" s="136"/>
      <c r="BZX20" s="136"/>
      <c r="BZY20" s="136"/>
      <c r="BZZ20" s="136"/>
      <c r="CAA20" s="136"/>
      <c r="CAB20" s="136"/>
      <c r="CAC20" s="136"/>
      <c r="CAD20" s="136"/>
      <c r="CAE20" s="136"/>
      <c r="CAF20" s="136"/>
      <c r="CAG20" s="136"/>
      <c r="CAH20" s="136"/>
      <c r="CAI20" s="136"/>
      <c r="CAJ20" s="136"/>
      <c r="CAK20" s="136"/>
      <c r="CAL20" s="136"/>
      <c r="CAM20" s="136"/>
      <c r="CAN20" s="136"/>
      <c r="CAO20" s="136"/>
      <c r="CAP20" s="136"/>
      <c r="CAQ20" s="136"/>
      <c r="CAR20" s="136"/>
      <c r="CAS20" s="136"/>
      <c r="CAT20" s="136"/>
      <c r="CAU20" s="136"/>
      <c r="CAV20" s="136"/>
      <c r="CAW20" s="136"/>
      <c r="CAX20" s="136"/>
      <c r="CAY20" s="136"/>
      <c r="CAZ20" s="136"/>
      <c r="CBA20" s="136"/>
      <c r="CBB20" s="136"/>
      <c r="CBC20" s="136"/>
      <c r="CBD20" s="136"/>
      <c r="CBE20" s="136"/>
      <c r="CBF20" s="136"/>
      <c r="CBG20" s="136"/>
      <c r="CBH20" s="136"/>
      <c r="CBI20" s="136"/>
      <c r="CBJ20" s="136"/>
      <c r="CBK20" s="136"/>
      <c r="CBL20" s="136"/>
      <c r="CBM20" s="136"/>
      <c r="CBN20" s="136"/>
      <c r="CBO20" s="136"/>
      <c r="CBP20" s="136"/>
      <c r="CBQ20" s="136"/>
      <c r="CBR20" s="136"/>
      <c r="CBS20" s="136"/>
      <c r="CBT20" s="136"/>
      <c r="CBU20" s="136"/>
      <c r="CBV20" s="136"/>
      <c r="CBW20" s="136"/>
      <c r="CBX20" s="136"/>
      <c r="CBY20" s="136"/>
      <c r="CBZ20" s="136"/>
      <c r="CCA20" s="136"/>
      <c r="CCB20" s="136"/>
      <c r="CCC20" s="136"/>
      <c r="CCD20" s="136"/>
      <c r="CCE20" s="136"/>
      <c r="CCF20" s="136"/>
      <c r="CCG20" s="136"/>
      <c r="CCH20" s="136"/>
      <c r="CCI20" s="136"/>
      <c r="CCJ20" s="136"/>
      <c r="CCK20" s="136"/>
      <c r="CCL20" s="136"/>
      <c r="CCM20" s="136"/>
      <c r="CCN20" s="136"/>
      <c r="CCO20" s="136"/>
      <c r="CCP20" s="136"/>
      <c r="CCQ20" s="136"/>
      <c r="CCR20" s="136"/>
      <c r="CCS20" s="136"/>
      <c r="CCT20" s="136"/>
      <c r="CCU20" s="136"/>
      <c r="CCV20" s="136"/>
      <c r="CCW20" s="136"/>
      <c r="CCX20" s="136"/>
      <c r="CCY20" s="136"/>
      <c r="CCZ20" s="136"/>
      <c r="CDA20" s="136"/>
      <c r="CDB20" s="136"/>
      <c r="CDC20" s="136"/>
      <c r="CDD20" s="136"/>
      <c r="CDE20" s="136"/>
      <c r="CDF20" s="136"/>
      <c r="CDG20" s="136"/>
      <c r="CDH20" s="136"/>
      <c r="CDI20" s="136"/>
      <c r="CDJ20" s="136"/>
      <c r="CDK20" s="136"/>
      <c r="CDL20" s="136"/>
      <c r="CDM20" s="136"/>
      <c r="CDN20" s="136"/>
      <c r="CDO20" s="136"/>
      <c r="CDP20" s="136"/>
      <c r="CDQ20" s="136"/>
      <c r="CDR20" s="136"/>
      <c r="CDS20" s="136"/>
      <c r="CDT20" s="136"/>
      <c r="CDU20" s="136"/>
      <c r="CDV20" s="136"/>
      <c r="CDW20" s="136"/>
      <c r="CDX20" s="136"/>
      <c r="CDY20" s="136"/>
      <c r="CDZ20" s="136"/>
      <c r="CEA20" s="136"/>
      <c r="CEB20" s="136"/>
      <c r="CEC20" s="136"/>
      <c r="CED20" s="136"/>
      <c r="CEE20" s="136"/>
      <c r="CEF20" s="136"/>
      <c r="CEG20" s="136"/>
      <c r="CEH20" s="136"/>
      <c r="CEI20" s="136"/>
      <c r="CEJ20" s="136"/>
      <c r="CEK20" s="136"/>
      <c r="CEL20" s="136"/>
      <c r="CEM20" s="136"/>
      <c r="CEN20" s="136"/>
      <c r="CEO20" s="136"/>
      <c r="CEP20" s="136"/>
      <c r="CEQ20" s="136"/>
      <c r="CER20" s="136"/>
      <c r="CES20" s="136"/>
      <c r="CET20" s="136"/>
      <c r="CEU20" s="136"/>
      <c r="CEV20" s="136"/>
      <c r="CEW20" s="136"/>
      <c r="CEX20" s="136"/>
      <c r="CEY20" s="136"/>
      <c r="CEZ20" s="136"/>
      <c r="CFA20" s="136"/>
      <c r="CFB20" s="136"/>
      <c r="CFC20" s="136"/>
      <c r="CFD20" s="136"/>
      <c r="CFE20" s="136"/>
      <c r="CFF20" s="136"/>
      <c r="CFG20" s="136"/>
      <c r="CFH20" s="136"/>
      <c r="CFI20" s="136"/>
      <c r="CFJ20" s="136"/>
      <c r="CFK20" s="136"/>
      <c r="CFL20" s="136"/>
      <c r="CFM20" s="136"/>
      <c r="CFN20" s="136"/>
      <c r="CFO20" s="136"/>
      <c r="CFP20" s="136"/>
      <c r="CFQ20" s="136"/>
      <c r="CFR20" s="136"/>
      <c r="CFS20" s="136"/>
      <c r="CFT20" s="136"/>
      <c r="CFU20" s="136"/>
      <c r="CFV20" s="136"/>
      <c r="CFW20" s="136"/>
      <c r="CFX20" s="136"/>
      <c r="CFY20" s="136"/>
      <c r="CFZ20" s="136"/>
      <c r="CGA20" s="136"/>
      <c r="CGB20" s="136"/>
      <c r="CGC20" s="136"/>
      <c r="CGD20" s="136"/>
      <c r="CGE20" s="136"/>
      <c r="CGF20" s="136"/>
      <c r="CGG20" s="136"/>
      <c r="CGH20" s="136"/>
      <c r="CGI20" s="136"/>
      <c r="CGJ20" s="136"/>
      <c r="CGK20" s="136"/>
      <c r="CGL20" s="136"/>
      <c r="CGM20" s="136"/>
      <c r="CGN20" s="136"/>
      <c r="CGO20" s="136"/>
      <c r="CGP20" s="136"/>
      <c r="CGQ20" s="136"/>
      <c r="CGR20" s="136"/>
      <c r="CGS20" s="136"/>
      <c r="CGT20" s="136"/>
      <c r="CGU20" s="136"/>
      <c r="CGV20" s="136"/>
      <c r="CGW20" s="136"/>
      <c r="CGX20" s="136"/>
      <c r="CGY20" s="136"/>
      <c r="CGZ20" s="136"/>
      <c r="CHA20" s="136"/>
      <c r="CHB20" s="136"/>
      <c r="CHC20" s="136"/>
      <c r="CHD20" s="136"/>
      <c r="CHE20" s="136"/>
      <c r="CHF20" s="136"/>
      <c r="CHG20" s="136"/>
      <c r="CHH20" s="136"/>
      <c r="CHI20" s="136"/>
      <c r="CHJ20" s="136"/>
      <c r="CHK20" s="136"/>
      <c r="CHL20" s="136"/>
      <c r="CHM20" s="136"/>
      <c r="CHN20" s="136"/>
      <c r="CHO20" s="136"/>
      <c r="CHP20" s="136"/>
      <c r="CHQ20" s="136"/>
      <c r="CHR20" s="136"/>
      <c r="CHS20" s="136"/>
      <c r="CHT20" s="136"/>
      <c r="CHU20" s="136"/>
      <c r="CHV20" s="136"/>
      <c r="CHW20" s="136"/>
      <c r="CHX20" s="136"/>
      <c r="CHY20" s="136"/>
      <c r="CHZ20" s="136"/>
      <c r="CIA20" s="136"/>
      <c r="CIB20" s="136"/>
      <c r="CIC20" s="136"/>
      <c r="CID20" s="136"/>
      <c r="CIE20" s="136"/>
      <c r="CIF20" s="136"/>
      <c r="CIG20" s="136"/>
      <c r="CIH20" s="136"/>
      <c r="CII20" s="136"/>
      <c r="CIJ20" s="136"/>
      <c r="CIK20" s="136"/>
      <c r="CIL20" s="136"/>
      <c r="CIM20" s="136"/>
      <c r="CIN20" s="136"/>
      <c r="CIO20" s="136"/>
      <c r="CIP20" s="136"/>
      <c r="CIQ20" s="136"/>
      <c r="CIR20" s="136"/>
      <c r="CIS20" s="136"/>
      <c r="CIT20" s="136"/>
      <c r="CIU20" s="136"/>
      <c r="CIV20" s="136"/>
      <c r="CIW20" s="136"/>
      <c r="CIX20" s="136"/>
      <c r="CIY20" s="136"/>
      <c r="CIZ20" s="136"/>
      <c r="CJA20" s="136"/>
      <c r="CJB20" s="136"/>
      <c r="CJC20" s="136"/>
      <c r="CJD20" s="136"/>
      <c r="CJE20" s="136"/>
      <c r="CJF20" s="136"/>
      <c r="CJG20" s="136"/>
      <c r="CJH20" s="136"/>
      <c r="CJI20" s="136"/>
      <c r="CJJ20" s="136"/>
      <c r="CJK20" s="136"/>
      <c r="CJL20" s="136"/>
      <c r="CJM20" s="136"/>
      <c r="CJN20" s="136"/>
      <c r="CJO20" s="136"/>
      <c r="CJP20" s="136"/>
      <c r="CJQ20" s="136"/>
      <c r="CJR20" s="136"/>
      <c r="CJS20" s="136"/>
      <c r="CJT20" s="136"/>
      <c r="CJU20" s="136"/>
      <c r="CJV20" s="136"/>
      <c r="CJW20" s="136"/>
      <c r="CJX20" s="136"/>
      <c r="CJY20" s="136"/>
      <c r="CJZ20" s="136"/>
      <c r="CKA20" s="136"/>
      <c r="CKB20" s="136"/>
      <c r="CKC20" s="136"/>
      <c r="CKD20" s="136"/>
      <c r="CKE20" s="136"/>
      <c r="CKF20" s="136"/>
      <c r="CKG20" s="136"/>
      <c r="CKH20" s="136"/>
      <c r="CKI20" s="136"/>
      <c r="CKJ20" s="136"/>
      <c r="CKK20" s="136"/>
      <c r="CKL20" s="136"/>
      <c r="CKM20" s="136"/>
      <c r="CKN20" s="136"/>
      <c r="CKO20" s="136"/>
      <c r="CKP20" s="136"/>
      <c r="CKQ20" s="136"/>
      <c r="CKR20" s="136"/>
      <c r="CKS20" s="136"/>
      <c r="CKT20" s="136"/>
      <c r="CKU20" s="136"/>
      <c r="CKV20" s="136"/>
      <c r="CKW20" s="136"/>
      <c r="CKX20" s="136"/>
      <c r="CKY20" s="136"/>
      <c r="CKZ20" s="136"/>
      <c r="CLA20" s="136"/>
      <c r="CLB20" s="136"/>
      <c r="CLC20" s="136"/>
      <c r="CLD20" s="136"/>
      <c r="CLE20" s="136"/>
      <c r="CLF20" s="136"/>
      <c r="CLG20" s="136"/>
      <c r="CLH20" s="136"/>
      <c r="CLI20" s="136"/>
      <c r="CLJ20" s="136"/>
      <c r="CLK20" s="136"/>
      <c r="CLL20" s="136"/>
      <c r="CLM20" s="136"/>
      <c r="CLN20" s="136"/>
      <c r="CLO20" s="136"/>
      <c r="CLP20" s="136"/>
      <c r="CLQ20" s="136"/>
      <c r="CLR20" s="136"/>
      <c r="CLS20" s="136"/>
      <c r="CLT20" s="136"/>
      <c r="CLU20" s="136"/>
      <c r="CLV20" s="136"/>
      <c r="CLW20" s="136"/>
      <c r="CLX20" s="136"/>
      <c r="CLY20" s="136"/>
      <c r="CLZ20" s="136"/>
      <c r="CMA20" s="136"/>
      <c r="CMB20" s="136"/>
      <c r="CMC20" s="136"/>
      <c r="CMD20" s="136"/>
      <c r="CME20" s="136"/>
      <c r="CMF20" s="136"/>
      <c r="CMG20" s="136"/>
      <c r="CMH20" s="136"/>
      <c r="CMI20" s="136"/>
      <c r="CMJ20" s="136"/>
      <c r="CMK20" s="136"/>
      <c r="CML20" s="136"/>
      <c r="CMM20" s="136"/>
      <c r="CMN20" s="136"/>
      <c r="CMO20" s="136"/>
      <c r="CMP20" s="136"/>
      <c r="CMQ20" s="136"/>
      <c r="CMR20" s="136"/>
      <c r="CMS20" s="136"/>
      <c r="CMT20" s="136"/>
      <c r="CMU20" s="136"/>
      <c r="CMV20" s="136"/>
      <c r="CMW20" s="136"/>
      <c r="CMX20" s="136"/>
      <c r="CMY20" s="136"/>
      <c r="CMZ20" s="136"/>
      <c r="CNA20" s="136"/>
      <c r="CNB20" s="136"/>
      <c r="CNC20" s="136"/>
      <c r="CND20" s="136"/>
      <c r="CNE20" s="136"/>
      <c r="CNF20" s="136"/>
      <c r="CNG20" s="136"/>
      <c r="CNH20" s="136"/>
      <c r="CNI20" s="136"/>
      <c r="CNJ20" s="136"/>
      <c r="CNK20" s="136"/>
      <c r="CNL20" s="136"/>
      <c r="CNM20" s="136"/>
      <c r="CNN20" s="136"/>
      <c r="CNO20" s="136"/>
      <c r="CNP20" s="136"/>
      <c r="CNQ20" s="136"/>
      <c r="CNR20" s="136"/>
      <c r="CNS20" s="136"/>
      <c r="CNT20" s="136"/>
      <c r="CNU20" s="136"/>
      <c r="CNV20" s="136"/>
      <c r="CNW20" s="136"/>
      <c r="CNX20" s="136"/>
      <c r="CNY20" s="136"/>
      <c r="CNZ20" s="136"/>
      <c r="COA20" s="136"/>
      <c r="COB20" s="136"/>
      <c r="COC20" s="136"/>
      <c r="COD20" s="136"/>
      <c r="COE20" s="136"/>
      <c r="COF20" s="136"/>
      <c r="COG20" s="136"/>
      <c r="COH20" s="136"/>
      <c r="COI20" s="136"/>
      <c r="COJ20" s="136"/>
      <c r="COK20" s="136"/>
      <c r="COL20" s="136"/>
      <c r="COM20" s="136"/>
      <c r="CON20" s="136"/>
      <c r="COO20" s="136"/>
      <c r="COP20" s="136"/>
      <c r="COQ20" s="136"/>
      <c r="COR20" s="136"/>
      <c r="COS20" s="136"/>
      <c r="COT20" s="136"/>
      <c r="COU20" s="136"/>
      <c r="COV20" s="136"/>
      <c r="COW20" s="136"/>
      <c r="COX20" s="136"/>
      <c r="COY20" s="136"/>
      <c r="COZ20" s="136"/>
      <c r="CPA20" s="136"/>
      <c r="CPB20" s="136"/>
      <c r="CPC20" s="136"/>
      <c r="CPD20" s="136"/>
      <c r="CPE20" s="136"/>
      <c r="CPF20" s="136"/>
      <c r="CPG20" s="136"/>
      <c r="CPH20" s="136"/>
      <c r="CPI20" s="136"/>
      <c r="CPJ20" s="136"/>
      <c r="CPK20" s="136"/>
      <c r="CPL20" s="136"/>
      <c r="CPM20" s="136"/>
      <c r="CPN20" s="136"/>
      <c r="CPO20" s="136"/>
      <c r="CPP20" s="136"/>
      <c r="CPQ20" s="136"/>
      <c r="CPR20" s="136"/>
      <c r="CPS20" s="136"/>
      <c r="CPT20" s="136"/>
      <c r="CPU20" s="136"/>
      <c r="CPV20" s="136"/>
      <c r="CPW20" s="136"/>
      <c r="CPX20" s="136"/>
      <c r="CPY20" s="136"/>
      <c r="CPZ20" s="136"/>
      <c r="CQA20" s="136"/>
      <c r="CQB20" s="136"/>
      <c r="CQC20" s="136"/>
      <c r="CQD20" s="136"/>
      <c r="CQE20" s="136"/>
      <c r="CQF20" s="136"/>
      <c r="CQG20" s="136"/>
      <c r="CQH20" s="136"/>
      <c r="CQI20" s="136"/>
      <c r="CQJ20" s="136"/>
      <c r="CQK20" s="136"/>
      <c r="CQL20" s="136"/>
      <c r="CQM20" s="136"/>
      <c r="CQN20" s="136"/>
      <c r="CQO20" s="136"/>
      <c r="CQP20" s="136"/>
      <c r="CQQ20" s="136"/>
      <c r="CQR20" s="136"/>
      <c r="CQS20" s="136"/>
      <c r="CQT20" s="136"/>
      <c r="CQU20" s="136"/>
      <c r="CQV20" s="136"/>
      <c r="CQW20" s="136"/>
      <c r="CQX20" s="136"/>
      <c r="CQY20" s="136"/>
      <c r="CQZ20" s="136"/>
      <c r="CRA20" s="136"/>
      <c r="CRB20" s="136"/>
      <c r="CRC20" s="136"/>
      <c r="CRD20" s="136"/>
      <c r="CRE20" s="136"/>
      <c r="CRF20" s="136"/>
      <c r="CRG20" s="136"/>
      <c r="CRH20" s="136"/>
      <c r="CRI20" s="136"/>
      <c r="CRJ20" s="136"/>
      <c r="CRK20" s="136"/>
      <c r="CRL20" s="136"/>
      <c r="CRM20" s="136"/>
      <c r="CRN20" s="136"/>
      <c r="CRO20" s="136"/>
      <c r="CRP20" s="136"/>
      <c r="CRQ20" s="136"/>
      <c r="CRR20" s="136"/>
      <c r="CRS20" s="136"/>
      <c r="CRT20" s="136"/>
      <c r="CRU20" s="136"/>
      <c r="CRV20" s="136"/>
      <c r="CRW20" s="136"/>
      <c r="CRX20" s="136"/>
      <c r="CRY20" s="136"/>
      <c r="CRZ20" s="136"/>
      <c r="CSA20" s="136"/>
      <c r="CSB20" s="136"/>
      <c r="CSC20" s="136"/>
      <c r="CSD20" s="136"/>
      <c r="CSE20" s="136"/>
      <c r="CSF20" s="136"/>
      <c r="CSG20" s="136"/>
      <c r="CSH20" s="136"/>
      <c r="CSI20" s="136"/>
      <c r="CSJ20" s="136"/>
      <c r="CSK20" s="136"/>
      <c r="CSL20" s="136"/>
      <c r="CSM20" s="136"/>
      <c r="CSN20" s="136"/>
      <c r="CSO20" s="136"/>
      <c r="CSP20" s="136"/>
      <c r="CSQ20" s="136"/>
      <c r="CSR20" s="136"/>
      <c r="CSS20" s="136"/>
      <c r="CST20" s="136"/>
      <c r="CSU20" s="136"/>
      <c r="CSV20" s="136"/>
      <c r="CSW20" s="136"/>
      <c r="CSX20" s="136"/>
      <c r="CSY20" s="136"/>
      <c r="CSZ20" s="136"/>
      <c r="CTA20" s="136"/>
      <c r="CTB20" s="136"/>
      <c r="CTC20" s="136"/>
      <c r="CTD20" s="136"/>
      <c r="CTE20" s="136"/>
      <c r="CTF20" s="136"/>
      <c r="CTG20" s="136"/>
      <c r="CTH20" s="136"/>
      <c r="CTI20" s="136"/>
      <c r="CTJ20" s="136"/>
      <c r="CTK20" s="136"/>
      <c r="CTL20" s="136"/>
      <c r="CTM20" s="136"/>
      <c r="CTN20" s="136"/>
      <c r="CTO20" s="136"/>
      <c r="CTP20" s="136"/>
      <c r="CTQ20" s="136"/>
      <c r="CTR20" s="136"/>
      <c r="CTS20" s="136"/>
      <c r="CTT20" s="136"/>
      <c r="CTU20" s="136"/>
      <c r="CTV20" s="136"/>
      <c r="CTW20" s="136"/>
      <c r="CTX20" s="136"/>
      <c r="CTY20" s="136"/>
      <c r="CTZ20" s="136"/>
      <c r="CUA20" s="136"/>
      <c r="CUB20" s="136"/>
      <c r="CUC20" s="136"/>
      <c r="CUD20" s="136"/>
      <c r="CUE20" s="136"/>
      <c r="CUF20" s="136"/>
      <c r="CUG20" s="136"/>
      <c r="CUH20" s="136"/>
      <c r="CUI20" s="136"/>
      <c r="CUJ20" s="136"/>
      <c r="CUK20" s="136"/>
      <c r="CUL20" s="136"/>
      <c r="CUM20" s="136"/>
      <c r="CUN20" s="136"/>
      <c r="CUO20" s="136"/>
      <c r="CUP20" s="136"/>
      <c r="CUQ20" s="136"/>
      <c r="CUR20" s="136"/>
      <c r="CUS20" s="136"/>
      <c r="CUT20" s="136"/>
      <c r="CUU20" s="136"/>
      <c r="CUV20" s="136"/>
      <c r="CUW20" s="136"/>
      <c r="CUX20" s="136"/>
      <c r="CUY20" s="136"/>
      <c r="CUZ20" s="136"/>
      <c r="CVA20" s="136"/>
      <c r="CVB20" s="136"/>
      <c r="CVC20" s="136"/>
      <c r="CVD20" s="136"/>
      <c r="CVE20" s="136"/>
      <c r="CVF20" s="136"/>
      <c r="CVG20" s="136"/>
      <c r="CVH20" s="136"/>
      <c r="CVI20" s="136"/>
      <c r="CVJ20" s="136"/>
      <c r="CVK20" s="136"/>
      <c r="CVL20" s="136"/>
      <c r="CVM20" s="136"/>
      <c r="CVN20" s="136"/>
      <c r="CVO20" s="136"/>
      <c r="CVP20" s="136"/>
      <c r="CVQ20" s="136"/>
      <c r="CVR20" s="136"/>
      <c r="CVS20" s="136"/>
      <c r="CVT20" s="136"/>
      <c r="CVU20" s="136"/>
      <c r="CVV20" s="136"/>
      <c r="CVW20" s="136"/>
      <c r="CVX20" s="136"/>
      <c r="CVY20" s="136"/>
      <c r="CVZ20" s="136"/>
      <c r="CWA20" s="136"/>
      <c r="CWB20" s="136"/>
      <c r="CWC20" s="136"/>
      <c r="CWD20" s="136"/>
      <c r="CWE20" s="136"/>
      <c r="CWF20" s="136"/>
      <c r="CWG20" s="136"/>
      <c r="CWH20" s="136"/>
      <c r="CWI20" s="136"/>
      <c r="CWJ20" s="136"/>
      <c r="CWK20" s="136"/>
      <c r="CWL20" s="136"/>
      <c r="CWM20" s="136"/>
      <c r="CWN20" s="136"/>
      <c r="CWO20" s="136"/>
      <c r="CWP20" s="136"/>
      <c r="CWQ20" s="136"/>
      <c r="CWR20" s="136"/>
      <c r="CWS20" s="136"/>
      <c r="CWT20" s="136"/>
      <c r="CWU20" s="136"/>
      <c r="CWV20" s="136"/>
      <c r="CWW20" s="136"/>
      <c r="CWX20" s="136"/>
      <c r="CWY20" s="136"/>
      <c r="CWZ20" s="136"/>
      <c r="CXA20" s="136"/>
      <c r="CXB20" s="136"/>
      <c r="CXC20" s="136"/>
      <c r="CXD20" s="136"/>
      <c r="CXE20" s="136"/>
      <c r="CXF20" s="136"/>
      <c r="CXG20" s="136"/>
      <c r="CXH20" s="136"/>
      <c r="CXI20" s="136"/>
      <c r="CXJ20" s="136"/>
      <c r="CXK20" s="136"/>
      <c r="CXL20" s="136"/>
      <c r="CXM20" s="136"/>
      <c r="CXN20" s="136"/>
      <c r="CXO20" s="136"/>
      <c r="CXP20" s="136"/>
      <c r="CXQ20" s="136"/>
      <c r="CXR20" s="136"/>
      <c r="CXS20" s="136"/>
      <c r="CXT20" s="136"/>
      <c r="CXU20" s="136"/>
      <c r="CXV20" s="136"/>
      <c r="CXW20" s="136"/>
      <c r="CXX20" s="136"/>
      <c r="CXY20" s="136"/>
      <c r="CXZ20" s="136"/>
      <c r="CYA20" s="136"/>
      <c r="CYB20" s="136"/>
      <c r="CYC20" s="136"/>
      <c r="CYD20" s="136"/>
      <c r="CYE20" s="136"/>
      <c r="CYF20" s="136"/>
      <c r="CYG20" s="136"/>
      <c r="CYH20" s="136"/>
      <c r="CYI20" s="136"/>
      <c r="CYJ20" s="136"/>
      <c r="CYK20" s="136"/>
      <c r="CYL20" s="136"/>
      <c r="CYM20" s="136"/>
      <c r="CYN20" s="136"/>
      <c r="CYO20" s="136"/>
      <c r="CYP20" s="136"/>
      <c r="CYQ20" s="136"/>
      <c r="CYR20" s="136"/>
      <c r="CYS20" s="136"/>
      <c r="CYT20" s="136"/>
      <c r="CYU20" s="136"/>
      <c r="CYV20" s="136"/>
      <c r="CYW20" s="136"/>
      <c r="CYX20" s="136"/>
      <c r="CYY20" s="136"/>
      <c r="CYZ20" s="136"/>
      <c r="CZA20" s="136"/>
      <c r="CZB20" s="136"/>
      <c r="CZC20" s="136"/>
      <c r="CZD20" s="136"/>
      <c r="CZE20" s="136"/>
      <c r="CZF20" s="136"/>
      <c r="CZG20" s="136"/>
      <c r="CZH20" s="136"/>
      <c r="CZI20" s="136"/>
      <c r="CZJ20" s="136"/>
      <c r="CZK20" s="136"/>
      <c r="CZL20" s="136"/>
      <c r="CZM20" s="136"/>
      <c r="CZN20" s="136"/>
      <c r="CZO20" s="136"/>
      <c r="CZP20" s="136"/>
      <c r="CZQ20" s="136"/>
      <c r="CZR20" s="136"/>
      <c r="CZS20" s="136"/>
      <c r="CZT20" s="136"/>
      <c r="CZU20" s="136"/>
      <c r="CZV20" s="136"/>
      <c r="CZW20" s="136"/>
      <c r="CZX20" s="136"/>
      <c r="CZY20" s="136"/>
      <c r="CZZ20" s="136"/>
      <c r="DAA20" s="136"/>
      <c r="DAB20" s="136"/>
      <c r="DAC20" s="136"/>
      <c r="DAD20" s="136"/>
      <c r="DAE20" s="136"/>
      <c r="DAF20" s="136"/>
      <c r="DAG20" s="136"/>
      <c r="DAH20" s="136"/>
      <c r="DAI20" s="136"/>
      <c r="DAJ20" s="136"/>
      <c r="DAK20" s="136"/>
      <c r="DAL20" s="136"/>
      <c r="DAM20" s="136"/>
      <c r="DAN20" s="136"/>
      <c r="DAO20" s="136"/>
      <c r="DAP20" s="136"/>
      <c r="DAQ20" s="136"/>
      <c r="DAR20" s="136"/>
      <c r="DAS20" s="136"/>
      <c r="DAT20" s="136"/>
      <c r="DAU20" s="136"/>
      <c r="DAV20" s="136"/>
      <c r="DAW20" s="136"/>
      <c r="DAX20" s="136"/>
      <c r="DAY20" s="136"/>
      <c r="DAZ20" s="136"/>
      <c r="DBA20" s="136"/>
      <c r="DBB20" s="136"/>
      <c r="DBC20" s="136"/>
      <c r="DBD20" s="136"/>
      <c r="DBE20" s="136"/>
      <c r="DBF20" s="136"/>
      <c r="DBG20" s="136"/>
      <c r="DBH20" s="136"/>
      <c r="DBI20" s="136"/>
      <c r="DBJ20" s="136"/>
      <c r="DBK20" s="136"/>
      <c r="DBL20" s="136"/>
      <c r="DBM20" s="136"/>
      <c r="DBN20" s="136"/>
      <c r="DBO20" s="136"/>
      <c r="DBP20" s="136"/>
      <c r="DBQ20" s="136"/>
      <c r="DBR20" s="136"/>
      <c r="DBS20" s="136"/>
      <c r="DBT20" s="136"/>
      <c r="DBU20" s="136"/>
      <c r="DBV20" s="136"/>
      <c r="DBW20" s="136"/>
      <c r="DBX20" s="136"/>
      <c r="DBY20" s="136"/>
      <c r="DBZ20" s="136"/>
      <c r="DCA20" s="136"/>
      <c r="DCB20" s="136"/>
      <c r="DCC20" s="136"/>
      <c r="DCD20" s="136"/>
      <c r="DCE20" s="136"/>
      <c r="DCF20" s="136"/>
      <c r="DCG20" s="136"/>
      <c r="DCH20" s="136"/>
      <c r="DCI20" s="136"/>
      <c r="DCJ20" s="136"/>
      <c r="DCK20" s="136"/>
      <c r="DCL20" s="136"/>
      <c r="DCM20" s="136"/>
      <c r="DCN20" s="136"/>
      <c r="DCO20" s="136"/>
      <c r="DCP20" s="136"/>
      <c r="DCQ20" s="136"/>
      <c r="DCR20" s="136"/>
      <c r="DCS20" s="136"/>
      <c r="DCT20" s="136"/>
      <c r="DCU20" s="136"/>
      <c r="DCV20" s="136"/>
      <c r="DCW20" s="136"/>
      <c r="DCX20" s="136"/>
      <c r="DCY20" s="136"/>
      <c r="DCZ20" s="136"/>
      <c r="DDA20" s="136"/>
      <c r="DDB20" s="136"/>
      <c r="DDC20" s="136"/>
      <c r="DDD20" s="136"/>
      <c r="DDE20" s="136"/>
      <c r="DDF20" s="136"/>
      <c r="DDG20" s="136"/>
      <c r="DDH20" s="136"/>
      <c r="DDI20" s="136"/>
      <c r="DDJ20" s="136"/>
      <c r="DDK20" s="136"/>
      <c r="DDL20" s="136"/>
      <c r="DDM20" s="136"/>
      <c r="DDN20" s="136"/>
      <c r="DDO20" s="136"/>
      <c r="DDP20" s="136"/>
      <c r="DDQ20" s="136"/>
      <c r="DDR20" s="136"/>
      <c r="DDS20" s="136"/>
      <c r="DDT20" s="136"/>
      <c r="DDU20" s="136"/>
      <c r="DDV20" s="136"/>
      <c r="DDW20" s="136"/>
      <c r="DDX20" s="136"/>
      <c r="DDY20" s="136"/>
      <c r="DDZ20" s="136"/>
      <c r="DEA20" s="136"/>
      <c r="DEB20" s="136"/>
      <c r="DEC20" s="136"/>
      <c r="DED20" s="136"/>
      <c r="DEE20" s="136"/>
      <c r="DEF20" s="136"/>
      <c r="DEG20" s="136"/>
      <c r="DEH20" s="136"/>
      <c r="DEI20" s="136"/>
      <c r="DEJ20" s="136"/>
      <c r="DEK20" s="136"/>
      <c r="DEL20" s="136"/>
      <c r="DEM20" s="136"/>
      <c r="DEN20" s="136"/>
      <c r="DEO20" s="136"/>
      <c r="DEP20" s="136"/>
      <c r="DEQ20" s="136"/>
      <c r="DER20" s="136"/>
      <c r="DES20" s="136"/>
      <c r="DET20" s="136"/>
      <c r="DEU20" s="136"/>
      <c r="DEV20" s="136"/>
      <c r="DEW20" s="136"/>
      <c r="DEX20" s="136"/>
      <c r="DEY20" s="136"/>
      <c r="DEZ20" s="136"/>
      <c r="DFA20" s="136"/>
      <c r="DFB20" s="136"/>
      <c r="DFC20" s="136"/>
      <c r="DFD20" s="136"/>
      <c r="DFE20" s="136"/>
      <c r="DFF20" s="136"/>
      <c r="DFG20" s="136"/>
      <c r="DFH20" s="136"/>
      <c r="DFI20" s="136"/>
      <c r="DFJ20" s="136"/>
      <c r="DFK20" s="136"/>
      <c r="DFL20" s="136"/>
      <c r="DFM20" s="136"/>
      <c r="DFN20" s="136"/>
      <c r="DFO20" s="136"/>
      <c r="DFP20" s="136"/>
      <c r="DFQ20" s="136"/>
      <c r="DFR20" s="136"/>
      <c r="DFS20" s="136"/>
      <c r="DFT20" s="136"/>
      <c r="DFU20" s="136"/>
      <c r="DFV20" s="136"/>
      <c r="DFW20" s="136"/>
      <c r="DFX20" s="136"/>
      <c r="DFY20" s="136"/>
      <c r="DFZ20" s="136"/>
      <c r="DGA20" s="136"/>
      <c r="DGB20" s="136"/>
      <c r="DGC20" s="136"/>
      <c r="DGD20" s="136"/>
      <c r="DGE20" s="136"/>
      <c r="DGF20" s="136"/>
      <c r="DGG20" s="136"/>
      <c r="DGH20" s="136"/>
      <c r="DGI20" s="136"/>
      <c r="DGJ20" s="136"/>
      <c r="DGK20" s="136"/>
      <c r="DGL20" s="136"/>
      <c r="DGM20" s="136"/>
      <c r="DGN20" s="136"/>
      <c r="DGO20" s="136"/>
      <c r="DGP20" s="136"/>
      <c r="DGQ20" s="136"/>
      <c r="DGR20" s="136"/>
      <c r="DGS20" s="136"/>
      <c r="DGT20" s="136"/>
      <c r="DGU20" s="136"/>
      <c r="DGV20" s="136"/>
      <c r="DGW20" s="136"/>
      <c r="DGX20" s="136"/>
      <c r="DGY20" s="136"/>
      <c r="DGZ20" s="136"/>
      <c r="DHA20" s="136"/>
      <c r="DHB20" s="136"/>
      <c r="DHC20" s="136"/>
      <c r="DHD20" s="136"/>
      <c r="DHE20" s="136"/>
      <c r="DHF20" s="136"/>
      <c r="DHG20" s="136"/>
      <c r="DHH20" s="136"/>
      <c r="DHI20" s="136"/>
      <c r="DHJ20" s="136"/>
      <c r="DHK20" s="136"/>
      <c r="DHL20" s="136"/>
      <c r="DHM20" s="136"/>
      <c r="DHN20" s="136"/>
      <c r="DHO20" s="136"/>
      <c r="DHP20" s="136"/>
      <c r="DHQ20" s="136"/>
      <c r="DHR20" s="136"/>
      <c r="DHS20" s="136"/>
      <c r="DHT20" s="136"/>
      <c r="DHU20" s="136"/>
      <c r="DHV20" s="136"/>
      <c r="DHW20" s="136"/>
      <c r="DHX20" s="136"/>
      <c r="DHY20" s="136"/>
      <c r="DHZ20" s="136"/>
      <c r="DIA20" s="136"/>
      <c r="DIB20" s="136"/>
      <c r="DIC20" s="136"/>
      <c r="DID20" s="136"/>
      <c r="DIE20" s="136"/>
      <c r="DIF20" s="136"/>
      <c r="DIG20" s="136"/>
      <c r="DIH20" s="136"/>
      <c r="DII20" s="136"/>
      <c r="DIJ20" s="136"/>
      <c r="DIK20" s="136"/>
      <c r="DIL20" s="136"/>
      <c r="DIM20" s="136"/>
      <c r="DIN20" s="136"/>
      <c r="DIO20" s="136"/>
      <c r="DIP20" s="136"/>
      <c r="DIQ20" s="136"/>
      <c r="DIR20" s="136"/>
      <c r="DIS20" s="136"/>
      <c r="DIT20" s="136"/>
      <c r="DIU20" s="136"/>
      <c r="DIV20" s="136"/>
      <c r="DIW20" s="136"/>
      <c r="DIX20" s="136"/>
      <c r="DIY20" s="136"/>
      <c r="DIZ20" s="136"/>
      <c r="DJA20" s="136"/>
      <c r="DJB20" s="136"/>
      <c r="DJC20" s="136"/>
      <c r="DJD20" s="136"/>
      <c r="DJE20" s="136"/>
      <c r="DJF20" s="136"/>
      <c r="DJG20" s="136"/>
      <c r="DJH20" s="136"/>
      <c r="DJI20" s="136"/>
      <c r="DJJ20" s="136"/>
      <c r="DJK20" s="136"/>
      <c r="DJL20" s="136"/>
      <c r="DJM20" s="136"/>
      <c r="DJN20" s="136"/>
      <c r="DJO20" s="136"/>
      <c r="DJP20" s="136"/>
      <c r="DJQ20" s="136"/>
      <c r="DJR20" s="136"/>
      <c r="DJS20" s="136"/>
      <c r="DJT20" s="136"/>
      <c r="DJU20" s="136"/>
      <c r="DJV20" s="136"/>
      <c r="DJW20" s="136"/>
      <c r="DJX20" s="136"/>
      <c r="DJY20" s="136"/>
      <c r="DJZ20" s="136"/>
      <c r="DKA20" s="136"/>
      <c r="DKB20" s="136"/>
      <c r="DKC20" s="136"/>
      <c r="DKD20" s="136"/>
      <c r="DKE20" s="136"/>
      <c r="DKF20" s="136"/>
      <c r="DKG20" s="136"/>
      <c r="DKH20" s="136"/>
      <c r="DKI20" s="136"/>
      <c r="DKJ20" s="136"/>
      <c r="DKK20" s="136"/>
      <c r="DKL20" s="136"/>
      <c r="DKM20" s="136"/>
      <c r="DKN20" s="136"/>
      <c r="DKO20" s="136"/>
      <c r="DKP20" s="136"/>
      <c r="DKQ20" s="136"/>
      <c r="DKR20" s="136"/>
      <c r="DKS20" s="136"/>
      <c r="DKT20" s="136"/>
      <c r="DKU20" s="136"/>
      <c r="DKV20" s="136"/>
      <c r="DKW20" s="136"/>
      <c r="DKX20" s="136"/>
      <c r="DKY20" s="136"/>
      <c r="DKZ20" s="136"/>
      <c r="DLA20" s="136"/>
      <c r="DLB20" s="136"/>
      <c r="DLC20" s="136"/>
      <c r="DLD20" s="136"/>
      <c r="DLE20" s="136"/>
      <c r="DLF20" s="136"/>
      <c r="DLG20" s="136"/>
      <c r="DLH20" s="136"/>
      <c r="DLI20" s="136"/>
      <c r="DLJ20" s="136"/>
      <c r="DLK20" s="136"/>
      <c r="DLL20" s="136"/>
      <c r="DLM20" s="136"/>
      <c r="DLN20" s="136"/>
      <c r="DLO20" s="136"/>
      <c r="DLP20" s="136"/>
      <c r="DLQ20" s="136"/>
      <c r="DLR20" s="136"/>
      <c r="DLS20" s="136"/>
      <c r="DLT20" s="136"/>
      <c r="DLU20" s="136"/>
      <c r="DLV20" s="136"/>
      <c r="DLW20" s="136"/>
      <c r="DLX20" s="136"/>
      <c r="DLY20" s="136"/>
      <c r="DLZ20" s="136"/>
      <c r="DMA20" s="136"/>
      <c r="DMB20" s="136"/>
      <c r="DMC20" s="136"/>
      <c r="DMD20" s="136"/>
      <c r="DME20" s="136"/>
      <c r="DMF20" s="136"/>
      <c r="DMG20" s="136"/>
      <c r="DMH20" s="136"/>
      <c r="DMI20" s="136"/>
      <c r="DMJ20" s="136"/>
      <c r="DMK20" s="136"/>
      <c r="DML20" s="136"/>
      <c r="DMM20" s="136"/>
      <c r="DMN20" s="136"/>
      <c r="DMO20" s="136"/>
      <c r="DMP20" s="136"/>
      <c r="DMQ20" s="136"/>
      <c r="DMR20" s="136"/>
      <c r="DMS20" s="136"/>
      <c r="DMT20" s="136"/>
      <c r="DMU20" s="136"/>
      <c r="DMV20" s="136"/>
      <c r="DMW20" s="136"/>
      <c r="DMX20" s="136"/>
      <c r="DMY20" s="136"/>
      <c r="DMZ20" s="136"/>
      <c r="DNA20" s="136"/>
      <c r="DNB20" s="136"/>
      <c r="DNC20" s="136"/>
      <c r="DND20" s="136"/>
      <c r="DNE20" s="136"/>
      <c r="DNF20" s="136"/>
      <c r="DNG20" s="136"/>
      <c r="DNH20" s="136"/>
      <c r="DNI20" s="136"/>
      <c r="DNJ20" s="136"/>
      <c r="DNK20" s="136"/>
      <c r="DNL20" s="136"/>
      <c r="DNM20" s="136"/>
      <c r="DNN20" s="136"/>
      <c r="DNO20" s="136"/>
      <c r="DNP20" s="136"/>
      <c r="DNQ20" s="136"/>
      <c r="DNR20" s="136"/>
      <c r="DNS20" s="136"/>
      <c r="DNT20" s="136"/>
      <c r="DNU20" s="136"/>
      <c r="DNV20" s="136"/>
      <c r="DNW20" s="136"/>
      <c r="DNX20" s="136"/>
      <c r="DNY20" s="136"/>
      <c r="DNZ20" s="136"/>
      <c r="DOA20" s="136"/>
      <c r="DOB20" s="136"/>
      <c r="DOC20" s="136"/>
      <c r="DOD20" s="136"/>
      <c r="DOE20" s="136"/>
      <c r="DOF20" s="136"/>
      <c r="DOG20" s="136"/>
      <c r="DOH20" s="136"/>
      <c r="DOI20" s="136"/>
      <c r="DOJ20" s="136"/>
      <c r="DOK20" s="136"/>
      <c r="DOL20" s="136"/>
      <c r="DOM20" s="136"/>
      <c r="DON20" s="136"/>
      <c r="DOO20" s="136"/>
      <c r="DOP20" s="136"/>
      <c r="DOQ20" s="136"/>
      <c r="DOR20" s="136"/>
      <c r="DOS20" s="136"/>
      <c r="DOT20" s="136"/>
      <c r="DOU20" s="136"/>
      <c r="DOV20" s="136"/>
      <c r="DOW20" s="136"/>
      <c r="DOX20" s="136"/>
      <c r="DOY20" s="136"/>
      <c r="DOZ20" s="136"/>
      <c r="DPA20" s="136"/>
      <c r="DPB20" s="136"/>
      <c r="DPC20" s="136"/>
      <c r="DPD20" s="136"/>
      <c r="DPE20" s="136"/>
      <c r="DPF20" s="136"/>
      <c r="DPG20" s="136"/>
      <c r="DPH20" s="136"/>
      <c r="DPI20" s="136"/>
      <c r="DPJ20" s="136"/>
      <c r="DPK20" s="136"/>
      <c r="DPL20" s="136"/>
      <c r="DPM20" s="136"/>
      <c r="DPN20" s="136"/>
      <c r="DPO20" s="136"/>
      <c r="DPP20" s="136"/>
      <c r="DPQ20" s="136"/>
      <c r="DPR20" s="136"/>
      <c r="DPS20" s="136"/>
      <c r="DPT20" s="136"/>
      <c r="DPU20" s="136"/>
      <c r="DPV20" s="136"/>
      <c r="DPW20" s="136"/>
      <c r="DPX20" s="136"/>
      <c r="DPY20" s="136"/>
      <c r="DPZ20" s="136"/>
      <c r="DQA20" s="136"/>
      <c r="DQB20" s="136"/>
      <c r="DQC20" s="136"/>
      <c r="DQD20" s="136"/>
      <c r="DQE20" s="136"/>
      <c r="DQF20" s="136"/>
      <c r="DQG20" s="136"/>
      <c r="DQH20" s="136"/>
      <c r="DQI20" s="136"/>
      <c r="DQJ20" s="136"/>
      <c r="DQK20" s="136"/>
      <c r="DQL20" s="136"/>
      <c r="DQM20" s="136"/>
      <c r="DQN20" s="136"/>
      <c r="DQO20" s="136"/>
      <c r="DQP20" s="136"/>
      <c r="DQQ20" s="136"/>
      <c r="DQR20" s="136"/>
      <c r="DQS20" s="136"/>
      <c r="DQT20" s="136"/>
      <c r="DQU20" s="136"/>
      <c r="DQV20" s="136"/>
      <c r="DQW20" s="136"/>
      <c r="DQX20" s="136"/>
      <c r="DQY20" s="136"/>
      <c r="DQZ20" s="136"/>
      <c r="DRA20" s="136"/>
      <c r="DRB20" s="136"/>
      <c r="DRC20" s="136"/>
      <c r="DRD20" s="136"/>
      <c r="DRE20" s="136"/>
      <c r="DRF20" s="136"/>
      <c r="DRG20" s="136"/>
      <c r="DRH20" s="136"/>
      <c r="DRI20" s="136"/>
      <c r="DRJ20" s="136"/>
      <c r="DRK20" s="136"/>
      <c r="DRL20" s="136"/>
      <c r="DRM20" s="136"/>
      <c r="DRN20" s="136"/>
      <c r="DRO20" s="136"/>
      <c r="DRP20" s="136"/>
      <c r="DRQ20" s="136"/>
      <c r="DRR20" s="136"/>
      <c r="DRS20" s="136"/>
      <c r="DRT20" s="136"/>
      <c r="DRU20" s="136"/>
      <c r="DRV20" s="136"/>
      <c r="DRW20" s="136"/>
      <c r="DRX20" s="136"/>
      <c r="DRY20" s="136"/>
      <c r="DRZ20" s="136"/>
      <c r="DSA20" s="136"/>
      <c r="DSB20" s="136"/>
      <c r="DSC20" s="136"/>
      <c r="DSD20" s="136"/>
      <c r="DSE20" s="136"/>
      <c r="DSF20" s="136"/>
      <c r="DSG20" s="136"/>
      <c r="DSH20" s="136"/>
      <c r="DSI20" s="136"/>
      <c r="DSJ20" s="136"/>
      <c r="DSK20" s="136"/>
      <c r="DSL20" s="136"/>
      <c r="DSM20" s="136"/>
      <c r="DSN20" s="136"/>
      <c r="DSO20" s="136"/>
      <c r="DSP20" s="136"/>
      <c r="DSQ20" s="136"/>
      <c r="DSR20" s="136"/>
      <c r="DSS20" s="136"/>
      <c r="DST20" s="136"/>
      <c r="DSU20" s="136"/>
      <c r="DSV20" s="136"/>
      <c r="DSW20" s="136"/>
      <c r="DSX20" s="136"/>
      <c r="DSY20" s="136"/>
      <c r="DSZ20" s="136"/>
      <c r="DTA20" s="136"/>
      <c r="DTB20" s="136"/>
      <c r="DTC20" s="136"/>
      <c r="DTD20" s="136"/>
      <c r="DTE20" s="136"/>
      <c r="DTF20" s="136"/>
      <c r="DTG20" s="136"/>
      <c r="DTH20" s="136"/>
      <c r="DTI20" s="136"/>
      <c r="DTJ20" s="136"/>
      <c r="DTK20" s="136"/>
      <c r="DTL20" s="136"/>
      <c r="DTM20" s="136"/>
      <c r="DTN20" s="136"/>
      <c r="DTO20" s="136"/>
      <c r="DTP20" s="136"/>
      <c r="DTQ20" s="136"/>
      <c r="DTR20" s="136"/>
      <c r="DTS20" s="136"/>
      <c r="DTT20" s="136"/>
      <c r="DTU20" s="136"/>
      <c r="DTV20" s="136"/>
      <c r="DTW20" s="136"/>
      <c r="DTX20" s="136"/>
      <c r="DTY20" s="136"/>
      <c r="DTZ20" s="136"/>
      <c r="DUA20" s="136"/>
      <c r="DUB20" s="136"/>
      <c r="DUC20" s="136"/>
      <c r="DUD20" s="136"/>
      <c r="DUE20" s="136"/>
      <c r="DUF20" s="136"/>
      <c r="DUG20" s="136"/>
      <c r="DUH20" s="136"/>
      <c r="DUI20" s="136"/>
      <c r="DUJ20" s="136"/>
      <c r="DUK20" s="136"/>
      <c r="DUL20" s="136"/>
      <c r="DUM20" s="136"/>
      <c r="DUN20" s="136"/>
      <c r="DUO20" s="136"/>
      <c r="DUP20" s="136"/>
      <c r="DUQ20" s="136"/>
      <c r="DUR20" s="136"/>
      <c r="DUS20" s="136"/>
      <c r="DUT20" s="136"/>
      <c r="DUU20" s="136"/>
      <c r="DUV20" s="136"/>
      <c r="DUW20" s="136"/>
      <c r="DUX20" s="136"/>
      <c r="DUY20" s="136"/>
      <c r="DUZ20" s="136"/>
      <c r="DVA20" s="136"/>
      <c r="DVB20" s="136"/>
      <c r="DVC20" s="136"/>
      <c r="DVD20" s="136"/>
      <c r="DVE20" s="136"/>
      <c r="DVF20" s="136"/>
      <c r="DVG20" s="136"/>
      <c r="DVH20" s="136"/>
      <c r="DVI20" s="136"/>
      <c r="DVJ20" s="136"/>
      <c r="DVK20" s="136"/>
      <c r="DVL20" s="136"/>
      <c r="DVM20" s="136"/>
      <c r="DVN20" s="136"/>
      <c r="DVO20" s="136"/>
      <c r="DVP20" s="136"/>
      <c r="DVQ20" s="136"/>
      <c r="DVR20" s="136"/>
      <c r="DVS20" s="136"/>
      <c r="DVT20" s="136"/>
      <c r="DVU20" s="136"/>
      <c r="DVV20" s="136"/>
      <c r="DVW20" s="136"/>
      <c r="DVX20" s="136"/>
      <c r="DVY20" s="136"/>
      <c r="DVZ20" s="136"/>
      <c r="DWA20" s="136"/>
      <c r="DWB20" s="136"/>
      <c r="DWC20" s="136"/>
      <c r="DWD20" s="136"/>
      <c r="DWE20" s="136"/>
      <c r="DWF20" s="136"/>
      <c r="DWG20" s="136"/>
      <c r="DWH20" s="136"/>
      <c r="DWI20" s="136"/>
      <c r="DWJ20" s="136"/>
      <c r="DWK20" s="136"/>
      <c r="DWL20" s="136"/>
      <c r="DWM20" s="136"/>
      <c r="DWN20" s="136"/>
      <c r="DWO20" s="136"/>
      <c r="DWP20" s="136"/>
      <c r="DWQ20" s="136"/>
      <c r="DWR20" s="136"/>
      <c r="DWS20" s="136"/>
      <c r="DWT20" s="136"/>
      <c r="DWU20" s="136"/>
      <c r="DWV20" s="136"/>
      <c r="DWW20" s="136"/>
      <c r="DWX20" s="136"/>
      <c r="DWY20" s="136"/>
      <c r="DWZ20" s="136"/>
      <c r="DXA20" s="136"/>
      <c r="DXB20" s="136"/>
      <c r="DXC20" s="136"/>
      <c r="DXD20" s="136"/>
      <c r="DXE20" s="136"/>
      <c r="DXF20" s="136"/>
      <c r="DXG20" s="136"/>
      <c r="DXH20" s="136"/>
      <c r="DXI20" s="136"/>
      <c r="DXJ20" s="136"/>
      <c r="DXK20" s="136"/>
      <c r="DXL20" s="136"/>
      <c r="DXM20" s="136"/>
      <c r="DXN20" s="136"/>
      <c r="DXO20" s="136"/>
      <c r="DXP20" s="136"/>
      <c r="DXQ20" s="136"/>
      <c r="DXR20" s="136"/>
      <c r="DXS20" s="136"/>
      <c r="DXT20" s="136"/>
      <c r="DXU20" s="136"/>
      <c r="DXV20" s="136"/>
      <c r="DXW20" s="136"/>
      <c r="DXX20" s="136"/>
      <c r="DXY20" s="136"/>
      <c r="DXZ20" s="136"/>
      <c r="DYA20" s="136"/>
      <c r="DYB20" s="136"/>
      <c r="DYC20" s="136"/>
      <c r="DYD20" s="136"/>
      <c r="DYE20" s="136"/>
      <c r="DYF20" s="136"/>
      <c r="DYG20" s="136"/>
      <c r="DYH20" s="136"/>
      <c r="DYI20" s="136"/>
      <c r="DYJ20" s="136"/>
      <c r="DYK20" s="136"/>
      <c r="DYL20" s="136"/>
      <c r="DYM20" s="136"/>
      <c r="DYN20" s="136"/>
      <c r="DYO20" s="136"/>
      <c r="DYP20" s="136"/>
      <c r="DYQ20" s="136"/>
      <c r="DYR20" s="136"/>
      <c r="DYS20" s="136"/>
      <c r="DYT20" s="136"/>
      <c r="DYU20" s="136"/>
      <c r="DYV20" s="136"/>
      <c r="DYW20" s="136"/>
      <c r="DYX20" s="136"/>
      <c r="DYY20" s="136"/>
      <c r="DYZ20" s="136"/>
      <c r="DZA20" s="136"/>
      <c r="DZB20" s="136"/>
      <c r="DZC20" s="136"/>
      <c r="DZD20" s="136"/>
      <c r="DZE20" s="136"/>
      <c r="DZF20" s="136"/>
      <c r="DZG20" s="136"/>
      <c r="DZH20" s="136"/>
      <c r="DZI20" s="136"/>
      <c r="DZJ20" s="136"/>
      <c r="DZK20" s="136"/>
      <c r="DZL20" s="136"/>
      <c r="DZM20" s="136"/>
      <c r="DZN20" s="136"/>
      <c r="DZO20" s="136"/>
      <c r="DZP20" s="136"/>
      <c r="DZQ20" s="136"/>
      <c r="DZR20" s="136"/>
      <c r="DZS20" s="136"/>
      <c r="DZT20" s="136"/>
      <c r="DZU20" s="136"/>
      <c r="DZV20" s="136"/>
      <c r="DZW20" s="136"/>
      <c r="DZX20" s="136"/>
      <c r="DZY20" s="136"/>
      <c r="DZZ20" s="136"/>
      <c r="EAA20" s="136"/>
      <c r="EAB20" s="136"/>
      <c r="EAC20" s="136"/>
      <c r="EAD20" s="136"/>
      <c r="EAE20" s="136"/>
      <c r="EAF20" s="136"/>
      <c r="EAG20" s="136"/>
      <c r="EAH20" s="136"/>
      <c r="EAI20" s="136"/>
      <c r="EAJ20" s="136"/>
      <c r="EAK20" s="136"/>
      <c r="EAL20" s="136"/>
      <c r="EAM20" s="136"/>
      <c r="EAN20" s="136"/>
      <c r="EAO20" s="136"/>
      <c r="EAP20" s="136"/>
      <c r="EAQ20" s="136"/>
      <c r="EAR20" s="136"/>
      <c r="EAS20" s="136"/>
      <c r="EAT20" s="136"/>
      <c r="EAU20" s="136"/>
      <c r="EAV20" s="136"/>
      <c r="EAW20" s="136"/>
      <c r="EAX20" s="136"/>
      <c r="EAY20" s="136"/>
      <c r="EAZ20" s="136"/>
      <c r="EBA20" s="136"/>
      <c r="EBB20" s="136"/>
      <c r="EBC20" s="136"/>
      <c r="EBD20" s="136"/>
      <c r="EBE20" s="136"/>
      <c r="EBF20" s="136"/>
      <c r="EBG20" s="136"/>
      <c r="EBH20" s="136"/>
      <c r="EBI20" s="136"/>
      <c r="EBJ20" s="136"/>
      <c r="EBK20" s="136"/>
      <c r="EBL20" s="136"/>
      <c r="EBM20" s="136"/>
      <c r="EBN20" s="136"/>
      <c r="EBO20" s="136"/>
      <c r="EBP20" s="136"/>
      <c r="EBQ20" s="136"/>
      <c r="EBR20" s="136"/>
      <c r="EBS20" s="136"/>
      <c r="EBT20" s="136"/>
      <c r="EBU20" s="136"/>
      <c r="EBV20" s="136"/>
      <c r="EBW20" s="136"/>
      <c r="EBX20" s="136"/>
      <c r="EBY20" s="136"/>
      <c r="EBZ20" s="136"/>
      <c r="ECA20" s="136"/>
      <c r="ECB20" s="136"/>
      <c r="ECC20" s="136"/>
      <c r="ECD20" s="136"/>
      <c r="ECE20" s="136"/>
      <c r="ECF20" s="136"/>
      <c r="ECG20" s="136"/>
      <c r="ECH20" s="136"/>
      <c r="ECI20" s="136"/>
      <c r="ECJ20" s="136"/>
      <c r="ECK20" s="136"/>
      <c r="ECL20" s="136"/>
      <c r="ECM20" s="136"/>
      <c r="ECN20" s="136"/>
      <c r="ECO20" s="136"/>
      <c r="ECP20" s="136"/>
      <c r="ECQ20" s="136"/>
      <c r="ECR20" s="136"/>
      <c r="ECS20" s="136"/>
      <c r="ECT20" s="136"/>
      <c r="ECU20" s="136"/>
      <c r="ECV20" s="136"/>
      <c r="ECW20" s="136"/>
      <c r="ECX20" s="136"/>
      <c r="ECY20" s="136"/>
      <c r="ECZ20" s="136"/>
      <c r="EDA20" s="136"/>
      <c r="EDB20" s="136"/>
      <c r="EDC20" s="136"/>
      <c r="EDD20" s="136"/>
      <c r="EDE20" s="136"/>
      <c r="EDF20" s="136"/>
      <c r="EDG20" s="136"/>
      <c r="EDH20" s="136"/>
      <c r="EDI20" s="136"/>
      <c r="EDJ20" s="136"/>
      <c r="EDK20" s="136"/>
      <c r="EDL20" s="136"/>
      <c r="EDM20" s="136"/>
      <c r="EDN20" s="136"/>
      <c r="EDO20" s="136"/>
      <c r="EDP20" s="136"/>
      <c r="EDQ20" s="136"/>
      <c r="EDR20" s="136"/>
      <c r="EDS20" s="136"/>
      <c r="EDT20" s="136"/>
      <c r="EDU20" s="136"/>
      <c r="EDV20" s="136"/>
      <c r="EDW20" s="136"/>
      <c r="EDX20" s="136"/>
      <c r="EDY20" s="136"/>
      <c r="EDZ20" s="136"/>
      <c r="EEA20" s="136"/>
      <c r="EEB20" s="136"/>
      <c r="EEC20" s="136"/>
      <c r="EED20" s="136"/>
      <c r="EEE20" s="136"/>
      <c r="EEF20" s="136"/>
      <c r="EEG20" s="136"/>
      <c r="EEH20" s="136"/>
      <c r="EEI20" s="136"/>
      <c r="EEJ20" s="136"/>
      <c r="EEK20" s="136"/>
      <c r="EEL20" s="136"/>
      <c r="EEM20" s="136"/>
      <c r="EEN20" s="136"/>
      <c r="EEO20" s="136"/>
      <c r="EEP20" s="136"/>
      <c r="EEQ20" s="136"/>
      <c r="EER20" s="136"/>
      <c r="EES20" s="136"/>
      <c r="EET20" s="136"/>
      <c r="EEU20" s="136"/>
      <c r="EEV20" s="136"/>
      <c r="EEW20" s="136"/>
      <c r="EEX20" s="136"/>
      <c r="EEY20" s="136"/>
      <c r="EEZ20" s="136"/>
      <c r="EFA20" s="136"/>
      <c r="EFB20" s="136"/>
      <c r="EFC20" s="136"/>
      <c r="EFD20" s="136"/>
      <c r="EFE20" s="136"/>
      <c r="EFF20" s="136"/>
      <c r="EFG20" s="136"/>
      <c r="EFH20" s="136"/>
      <c r="EFI20" s="136"/>
      <c r="EFJ20" s="136"/>
      <c r="EFK20" s="136"/>
      <c r="EFL20" s="136"/>
      <c r="EFM20" s="136"/>
      <c r="EFN20" s="136"/>
      <c r="EFO20" s="136"/>
      <c r="EFP20" s="136"/>
      <c r="EFQ20" s="136"/>
      <c r="EFR20" s="136"/>
      <c r="EFS20" s="136"/>
      <c r="EFT20" s="136"/>
      <c r="EFU20" s="136"/>
      <c r="EFV20" s="136"/>
      <c r="EFW20" s="136"/>
      <c r="EFX20" s="136"/>
      <c r="EFY20" s="136"/>
      <c r="EFZ20" s="136"/>
      <c r="EGA20" s="136"/>
      <c r="EGB20" s="136"/>
      <c r="EGC20" s="136"/>
      <c r="EGD20" s="136"/>
      <c r="EGE20" s="136"/>
      <c r="EGF20" s="136"/>
      <c r="EGG20" s="136"/>
      <c r="EGH20" s="136"/>
      <c r="EGI20" s="136"/>
      <c r="EGJ20" s="136"/>
      <c r="EGK20" s="136"/>
      <c r="EGL20" s="136"/>
      <c r="EGM20" s="136"/>
      <c r="EGN20" s="136"/>
      <c r="EGO20" s="136"/>
      <c r="EGP20" s="136"/>
      <c r="EGQ20" s="136"/>
      <c r="EGR20" s="136"/>
      <c r="EGS20" s="136"/>
      <c r="EGT20" s="136"/>
      <c r="EGU20" s="136"/>
      <c r="EGV20" s="136"/>
      <c r="EGW20" s="136"/>
      <c r="EGX20" s="136"/>
      <c r="EGY20" s="136"/>
      <c r="EGZ20" s="136"/>
      <c r="EHA20" s="136"/>
      <c r="EHB20" s="136"/>
      <c r="EHC20" s="136"/>
      <c r="EHD20" s="136"/>
      <c r="EHE20" s="136"/>
      <c r="EHF20" s="136"/>
      <c r="EHG20" s="136"/>
      <c r="EHH20" s="136"/>
      <c r="EHI20" s="136"/>
      <c r="EHJ20" s="136"/>
      <c r="EHK20" s="136"/>
      <c r="EHL20" s="136"/>
      <c r="EHM20" s="136"/>
      <c r="EHN20" s="136"/>
      <c r="EHO20" s="136"/>
      <c r="EHP20" s="136"/>
      <c r="EHQ20" s="136"/>
      <c r="EHR20" s="136"/>
      <c r="EHS20" s="136"/>
      <c r="EHT20" s="136"/>
      <c r="EHU20" s="136"/>
      <c r="EHV20" s="136"/>
      <c r="EHW20" s="136"/>
      <c r="EHX20" s="136"/>
      <c r="EHY20" s="136"/>
      <c r="EHZ20" s="136"/>
      <c r="EIA20" s="136"/>
      <c r="EIB20" s="136"/>
      <c r="EIC20" s="136"/>
      <c r="EID20" s="136"/>
      <c r="EIE20" s="136"/>
      <c r="EIF20" s="136"/>
      <c r="EIG20" s="136"/>
      <c r="EIH20" s="136"/>
      <c r="EII20" s="136"/>
      <c r="EIJ20" s="136"/>
      <c r="EIK20" s="136"/>
      <c r="EIL20" s="136"/>
      <c r="EIM20" s="136"/>
      <c r="EIN20" s="136"/>
      <c r="EIO20" s="136"/>
      <c r="EIP20" s="136"/>
      <c r="EIQ20" s="136"/>
      <c r="EIR20" s="136"/>
      <c r="EIS20" s="136"/>
      <c r="EIT20" s="136"/>
      <c r="EIU20" s="136"/>
      <c r="EIV20" s="136"/>
      <c r="EIW20" s="136"/>
      <c r="EIX20" s="136"/>
      <c r="EIY20" s="136"/>
      <c r="EIZ20" s="136"/>
      <c r="EJA20" s="136"/>
      <c r="EJB20" s="136"/>
      <c r="EJC20" s="136"/>
      <c r="EJD20" s="136"/>
      <c r="EJE20" s="136"/>
      <c r="EJF20" s="136"/>
      <c r="EJG20" s="136"/>
      <c r="EJH20" s="136"/>
      <c r="EJI20" s="136"/>
      <c r="EJJ20" s="136"/>
      <c r="EJK20" s="136"/>
      <c r="EJL20" s="136"/>
      <c r="EJM20" s="136"/>
      <c r="EJN20" s="136"/>
      <c r="EJO20" s="136"/>
      <c r="EJP20" s="136"/>
      <c r="EJQ20" s="136"/>
      <c r="EJR20" s="136"/>
      <c r="EJS20" s="136"/>
      <c r="EJT20" s="136"/>
      <c r="EJU20" s="136"/>
      <c r="EJV20" s="136"/>
      <c r="EJW20" s="136"/>
      <c r="EJX20" s="136"/>
      <c r="EJY20" s="136"/>
      <c r="EJZ20" s="136"/>
      <c r="EKA20" s="136"/>
      <c r="EKB20" s="136"/>
      <c r="EKC20" s="136"/>
      <c r="EKD20" s="136"/>
      <c r="EKE20" s="136"/>
      <c r="EKF20" s="136"/>
      <c r="EKG20" s="136"/>
      <c r="EKH20" s="136"/>
      <c r="EKI20" s="136"/>
      <c r="EKJ20" s="136"/>
      <c r="EKK20" s="136"/>
      <c r="EKL20" s="136"/>
      <c r="EKM20" s="136"/>
      <c r="EKN20" s="136"/>
      <c r="EKO20" s="136"/>
      <c r="EKP20" s="136"/>
      <c r="EKQ20" s="136"/>
      <c r="EKR20" s="136"/>
      <c r="EKS20" s="136"/>
      <c r="EKT20" s="136"/>
      <c r="EKU20" s="136"/>
      <c r="EKV20" s="136"/>
      <c r="EKW20" s="136"/>
      <c r="EKX20" s="136"/>
      <c r="EKY20" s="136"/>
      <c r="EKZ20" s="136"/>
      <c r="ELA20" s="136"/>
      <c r="ELB20" s="136"/>
      <c r="ELC20" s="136"/>
      <c r="ELD20" s="136"/>
      <c r="ELE20" s="136"/>
      <c r="ELF20" s="136"/>
      <c r="ELG20" s="136"/>
      <c r="ELH20" s="136"/>
      <c r="ELI20" s="136"/>
      <c r="ELJ20" s="136"/>
      <c r="ELK20" s="136"/>
      <c r="ELL20" s="136"/>
      <c r="ELM20" s="136"/>
      <c r="ELN20" s="136"/>
      <c r="ELO20" s="136"/>
      <c r="ELP20" s="136"/>
      <c r="ELQ20" s="136"/>
      <c r="ELR20" s="136"/>
      <c r="ELS20" s="136"/>
      <c r="ELT20" s="136"/>
      <c r="ELU20" s="136"/>
      <c r="ELV20" s="136"/>
      <c r="ELW20" s="136"/>
      <c r="ELX20" s="136"/>
      <c r="ELY20" s="136"/>
      <c r="ELZ20" s="136"/>
      <c r="EMA20" s="136"/>
      <c r="EMB20" s="136"/>
      <c r="EMC20" s="136"/>
      <c r="EMD20" s="136"/>
      <c r="EME20" s="136"/>
      <c r="EMF20" s="136"/>
      <c r="EMG20" s="136"/>
      <c r="EMH20" s="136"/>
      <c r="EMI20" s="136"/>
      <c r="EMJ20" s="136"/>
      <c r="EMK20" s="136"/>
      <c r="EML20" s="136"/>
      <c r="EMM20" s="136"/>
      <c r="EMN20" s="136"/>
      <c r="EMO20" s="136"/>
      <c r="EMP20" s="136"/>
      <c r="EMQ20" s="136"/>
      <c r="EMR20" s="136"/>
      <c r="EMS20" s="136"/>
      <c r="EMT20" s="136"/>
      <c r="EMU20" s="136"/>
      <c r="EMV20" s="136"/>
      <c r="EMW20" s="136"/>
      <c r="EMX20" s="136"/>
      <c r="EMY20" s="136"/>
      <c r="EMZ20" s="136"/>
      <c r="ENA20" s="136"/>
      <c r="ENB20" s="136"/>
      <c r="ENC20" s="136"/>
      <c r="END20" s="136"/>
      <c r="ENE20" s="136"/>
      <c r="ENF20" s="136"/>
      <c r="ENG20" s="136"/>
      <c r="ENH20" s="136"/>
      <c r="ENI20" s="136"/>
      <c r="ENJ20" s="136"/>
      <c r="ENK20" s="136"/>
      <c r="ENL20" s="136"/>
      <c r="ENM20" s="136"/>
      <c r="ENN20" s="136"/>
      <c r="ENO20" s="136"/>
      <c r="ENP20" s="136"/>
      <c r="ENQ20" s="136"/>
      <c r="ENR20" s="136"/>
      <c r="ENS20" s="136"/>
      <c r="ENT20" s="136"/>
      <c r="ENU20" s="136"/>
      <c r="ENV20" s="136"/>
      <c r="ENW20" s="136"/>
      <c r="ENX20" s="136"/>
      <c r="ENY20" s="136"/>
      <c r="ENZ20" s="136"/>
      <c r="EOA20" s="136"/>
      <c r="EOB20" s="136"/>
      <c r="EOC20" s="136"/>
      <c r="EOD20" s="136"/>
      <c r="EOE20" s="136"/>
      <c r="EOF20" s="136"/>
      <c r="EOG20" s="136"/>
      <c r="EOH20" s="136"/>
      <c r="EOI20" s="136"/>
      <c r="EOJ20" s="136"/>
      <c r="EOK20" s="136"/>
      <c r="EOL20" s="136"/>
      <c r="EOM20" s="136"/>
      <c r="EON20" s="136"/>
      <c r="EOO20" s="136"/>
      <c r="EOP20" s="136"/>
      <c r="EOQ20" s="136"/>
      <c r="EOR20" s="136"/>
      <c r="EOS20" s="136"/>
      <c r="EOT20" s="136"/>
      <c r="EOU20" s="136"/>
      <c r="EOV20" s="136"/>
      <c r="EOW20" s="136"/>
      <c r="EOX20" s="136"/>
      <c r="EOY20" s="136"/>
      <c r="EOZ20" s="136"/>
      <c r="EPA20" s="136"/>
      <c r="EPB20" s="136"/>
      <c r="EPC20" s="136"/>
      <c r="EPD20" s="136"/>
      <c r="EPE20" s="136"/>
      <c r="EPF20" s="136"/>
      <c r="EPG20" s="136"/>
      <c r="EPH20" s="136"/>
      <c r="EPI20" s="136"/>
      <c r="EPJ20" s="136"/>
      <c r="EPK20" s="136"/>
      <c r="EPL20" s="136"/>
      <c r="EPM20" s="136"/>
      <c r="EPN20" s="136"/>
      <c r="EPO20" s="136"/>
      <c r="EPP20" s="136"/>
      <c r="EPQ20" s="136"/>
      <c r="EPR20" s="136"/>
      <c r="EPS20" s="136"/>
      <c r="EPT20" s="136"/>
      <c r="EPU20" s="136"/>
      <c r="EPV20" s="136"/>
      <c r="EPW20" s="136"/>
      <c r="EPX20" s="136"/>
      <c r="EPY20" s="136"/>
      <c r="EPZ20" s="136"/>
      <c r="EQA20" s="136"/>
      <c r="EQB20" s="136"/>
      <c r="EQC20" s="136"/>
      <c r="EQD20" s="136"/>
      <c r="EQE20" s="136"/>
      <c r="EQF20" s="136"/>
      <c r="EQG20" s="136"/>
      <c r="EQH20" s="136"/>
      <c r="EQI20" s="136"/>
      <c r="EQJ20" s="136"/>
      <c r="EQK20" s="136"/>
      <c r="EQL20" s="136"/>
      <c r="EQM20" s="136"/>
      <c r="EQN20" s="136"/>
      <c r="EQO20" s="136"/>
      <c r="EQP20" s="136"/>
      <c r="EQQ20" s="136"/>
      <c r="EQR20" s="136"/>
      <c r="EQS20" s="136"/>
      <c r="EQT20" s="136"/>
      <c r="EQU20" s="136"/>
      <c r="EQV20" s="136"/>
      <c r="EQW20" s="136"/>
      <c r="EQX20" s="136"/>
      <c r="EQY20" s="136"/>
      <c r="EQZ20" s="136"/>
      <c r="ERA20" s="136"/>
      <c r="ERB20" s="136"/>
      <c r="ERC20" s="136"/>
      <c r="ERD20" s="136"/>
      <c r="ERE20" s="136"/>
      <c r="ERF20" s="136"/>
      <c r="ERG20" s="136"/>
      <c r="ERH20" s="136"/>
      <c r="ERI20" s="136"/>
      <c r="ERJ20" s="136"/>
      <c r="ERK20" s="136"/>
      <c r="ERL20" s="136"/>
      <c r="ERM20" s="136"/>
      <c r="ERN20" s="136"/>
      <c r="ERO20" s="136"/>
      <c r="ERP20" s="136"/>
      <c r="ERQ20" s="136"/>
      <c r="ERR20" s="136"/>
      <c r="ERS20" s="136"/>
      <c r="ERT20" s="136"/>
      <c r="ERU20" s="136"/>
      <c r="ERV20" s="136"/>
      <c r="ERW20" s="136"/>
      <c r="ERX20" s="136"/>
      <c r="ERY20" s="136"/>
      <c r="ERZ20" s="136"/>
      <c r="ESA20" s="136"/>
      <c r="ESB20" s="136"/>
      <c r="ESC20" s="136"/>
      <c r="ESD20" s="136"/>
      <c r="ESE20" s="136"/>
      <c r="ESF20" s="136"/>
      <c r="ESG20" s="136"/>
      <c r="ESH20" s="136"/>
      <c r="ESI20" s="136"/>
      <c r="ESJ20" s="136"/>
      <c r="ESK20" s="136"/>
      <c r="ESL20" s="136"/>
      <c r="ESM20" s="136"/>
      <c r="ESN20" s="136"/>
      <c r="ESO20" s="136"/>
      <c r="ESP20" s="136"/>
      <c r="ESQ20" s="136"/>
      <c r="ESR20" s="136"/>
      <c r="ESS20" s="136"/>
      <c r="EST20" s="136"/>
      <c r="ESU20" s="136"/>
      <c r="ESV20" s="136"/>
      <c r="ESW20" s="136"/>
      <c r="ESX20" s="136"/>
      <c r="ESY20" s="136"/>
      <c r="ESZ20" s="136"/>
      <c r="ETA20" s="136"/>
      <c r="ETB20" s="136"/>
      <c r="ETC20" s="136"/>
      <c r="ETD20" s="136"/>
      <c r="ETE20" s="136"/>
      <c r="ETF20" s="136"/>
      <c r="ETG20" s="136"/>
      <c r="ETH20" s="136"/>
      <c r="ETI20" s="136"/>
      <c r="ETJ20" s="136"/>
      <c r="ETK20" s="136"/>
      <c r="ETL20" s="136"/>
      <c r="ETM20" s="136"/>
      <c r="ETN20" s="136"/>
      <c r="ETO20" s="136"/>
      <c r="ETP20" s="136"/>
      <c r="ETQ20" s="136"/>
      <c r="ETR20" s="136"/>
      <c r="ETS20" s="136"/>
      <c r="ETT20" s="136"/>
      <c r="ETU20" s="136"/>
      <c r="ETV20" s="136"/>
      <c r="ETW20" s="136"/>
      <c r="ETX20" s="136"/>
      <c r="ETY20" s="136"/>
      <c r="ETZ20" s="136"/>
      <c r="EUA20" s="136"/>
      <c r="EUB20" s="136"/>
      <c r="EUC20" s="136"/>
      <c r="EUD20" s="136"/>
      <c r="EUE20" s="136"/>
      <c r="EUF20" s="136"/>
      <c r="EUG20" s="136"/>
      <c r="EUH20" s="136"/>
      <c r="EUI20" s="136"/>
      <c r="EUJ20" s="136"/>
      <c r="EUK20" s="136"/>
      <c r="EUL20" s="136"/>
      <c r="EUM20" s="136"/>
      <c r="EUN20" s="136"/>
      <c r="EUO20" s="136"/>
      <c r="EUP20" s="136"/>
      <c r="EUQ20" s="136"/>
      <c r="EUR20" s="136"/>
      <c r="EUS20" s="136"/>
      <c r="EUT20" s="136"/>
      <c r="EUU20" s="136"/>
      <c r="EUV20" s="136"/>
      <c r="EUW20" s="136"/>
      <c r="EUX20" s="136"/>
      <c r="EUY20" s="136"/>
      <c r="EUZ20" s="136"/>
      <c r="EVA20" s="136"/>
      <c r="EVB20" s="136"/>
      <c r="EVC20" s="136"/>
      <c r="EVD20" s="136"/>
      <c r="EVE20" s="136"/>
      <c r="EVF20" s="136"/>
      <c r="EVG20" s="136"/>
      <c r="EVH20" s="136"/>
      <c r="EVI20" s="136"/>
      <c r="EVJ20" s="136"/>
      <c r="EVK20" s="136"/>
      <c r="EVL20" s="136"/>
      <c r="EVM20" s="136"/>
      <c r="EVN20" s="136"/>
      <c r="EVO20" s="136"/>
      <c r="EVP20" s="136"/>
      <c r="EVQ20" s="136"/>
      <c r="EVR20" s="136"/>
      <c r="EVS20" s="136"/>
      <c r="EVT20" s="136"/>
      <c r="EVU20" s="136"/>
      <c r="EVV20" s="136"/>
      <c r="EVW20" s="136"/>
      <c r="EVX20" s="136"/>
      <c r="EVY20" s="136"/>
      <c r="EVZ20" s="136"/>
      <c r="EWA20" s="136"/>
      <c r="EWB20" s="136"/>
      <c r="EWC20" s="136"/>
      <c r="EWD20" s="136"/>
      <c r="EWE20" s="136"/>
      <c r="EWF20" s="136"/>
      <c r="EWG20" s="136"/>
      <c r="EWH20" s="136"/>
      <c r="EWI20" s="136"/>
      <c r="EWJ20" s="136"/>
      <c r="EWK20" s="136"/>
      <c r="EWL20" s="136"/>
      <c r="EWM20" s="136"/>
      <c r="EWN20" s="136"/>
      <c r="EWO20" s="136"/>
      <c r="EWP20" s="136"/>
      <c r="EWQ20" s="136"/>
      <c r="EWR20" s="136"/>
      <c r="EWS20" s="136"/>
      <c r="EWT20" s="136"/>
      <c r="EWU20" s="136"/>
      <c r="EWV20" s="136"/>
      <c r="EWW20" s="136"/>
      <c r="EWX20" s="136"/>
      <c r="EWY20" s="136"/>
      <c r="EWZ20" s="136"/>
      <c r="EXA20" s="136"/>
      <c r="EXB20" s="136"/>
      <c r="EXC20" s="136"/>
      <c r="EXD20" s="136"/>
      <c r="EXE20" s="136"/>
      <c r="EXF20" s="136"/>
      <c r="EXG20" s="136"/>
      <c r="EXH20" s="136"/>
      <c r="EXI20" s="136"/>
      <c r="EXJ20" s="136"/>
      <c r="EXK20" s="136"/>
      <c r="EXL20" s="136"/>
      <c r="EXM20" s="136"/>
      <c r="EXN20" s="136"/>
      <c r="EXO20" s="136"/>
      <c r="EXP20" s="136"/>
      <c r="EXQ20" s="136"/>
      <c r="EXR20" s="136"/>
      <c r="EXS20" s="136"/>
      <c r="EXT20" s="136"/>
      <c r="EXU20" s="136"/>
      <c r="EXV20" s="136"/>
      <c r="EXW20" s="136"/>
      <c r="EXX20" s="136"/>
      <c r="EXY20" s="136"/>
      <c r="EXZ20" s="136"/>
      <c r="EYA20" s="136"/>
      <c r="EYB20" s="136"/>
      <c r="EYC20" s="136"/>
      <c r="EYD20" s="136"/>
      <c r="EYE20" s="136"/>
      <c r="EYF20" s="136"/>
      <c r="EYG20" s="136"/>
      <c r="EYH20" s="136"/>
      <c r="EYI20" s="136"/>
      <c r="EYJ20" s="136"/>
      <c r="EYK20" s="136"/>
      <c r="EYL20" s="136"/>
      <c r="EYM20" s="136"/>
      <c r="EYN20" s="136"/>
      <c r="EYO20" s="136"/>
      <c r="EYP20" s="136"/>
      <c r="EYQ20" s="136"/>
      <c r="EYR20" s="136"/>
      <c r="EYS20" s="136"/>
      <c r="EYT20" s="136"/>
      <c r="EYU20" s="136"/>
      <c r="EYV20" s="136"/>
      <c r="EYW20" s="136"/>
      <c r="EYX20" s="136"/>
      <c r="EYY20" s="136"/>
      <c r="EYZ20" s="136"/>
      <c r="EZA20" s="136"/>
      <c r="EZB20" s="136"/>
      <c r="EZC20" s="136"/>
      <c r="EZD20" s="136"/>
      <c r="EZE20" s="136"/>
      <c r="EZF20" s="136"/>
      <c r="EZG20" s="136"/>
      <c r="EZH20" s="136"/>
      <c r="EZI20" s="136"/>
      <c r="EZJ20" s="136"/>
      <c r="EZK20" s="136"/>
      <c r="EZL20" s="136"/>
      <c r="EZM20" s="136"/>
      <c r="EZN20" s="136"/>
      <c r="EZO20" s="136"/>
      <c r="EZP20" s="136"/>
      <c r="EZQ20" s="136"/>
      <c r="EZR20" s="136"/>
      <c r="EZS20" s="136"/>
      <c r="EZT20" s="136"/>
      <c r="EZU20" s="136"/>
      <c r="EZV20" s="136"/>
      <c r="EZW20" s="136"/>
      <c r="EZX20" s="136"/>
      <c r="EZY20" s="136"/>
      <c r="EZZ20" s="136"/>
      <c r="FAA20" s="136"/>
      <c r="FAB20" s="136"/>
      <c r="FAC20" s="136"/>
      <c r="FAD20" s="136"/>
      <c r="FAE20" s="136"/>
      <c r="FAF20" s="136"/>
      <c r="FAG20" s="136"/>
      <c r="FAH20" s="136"/>
      <c r="FAI20" s="136"/>
      <c r="FAJ20" s="136"/>
      <c r="FAK20" s="136"/>
      <c r="FAL20" s="136"/>
      <c r="FAM20" s="136"/>
      <c r="FAN20" s="136"/>
      <c r="FAO20" s="136"/>
      <c r="FAP20" s="136"/>
      <c r="FAQ20" s="136"/>
      <c r="FAR20" s="136"/>
      <c r="FAS20" s="136"/>
      <c r="FAT20" s="136"/>
      <c r="FAU20" s="136"/>
      <c r="FAV20" s="136"/>
      <c r="FAW20" s="136"/>
      <c r="FAX20" s="136"/>
      <c r="FAY20" s="136"/>
      <c r="FAZ20" s="136"/>
      <c r="FBA20" s="136"/>
      <c r="FBB20" s="136"/>
      <c r="FBC20" s="136"/>
      <c r="FBD20" s="136"/>
      <c r="FBE20" s="136"/>
      <c r="FBF20" s="136"/>
      <c r="FBG20" s="136"/>
      <c r="FBH20" s="136"/>
      <c r="FBI20" s="136"/>
      <c r="FBJ20" s="136"/>
      <c r="FBK20" s="136"/>
      <c r="FBL20" s="136"/>
      <c r="FBM20" s="136"/>
      <c r="FBN20" s="136"/>
      <c r="FBO20" s="136"/>
      <c r="FBP20" s="136"/>
      <c r="FBQ20" s="136"/>
      <c r="FBR20" s="136"/>
      <c r="FBS20" s="136"/>
      <c r="FBT20" s="136"/>
      <c r="FBU20" s="136"/>
      <c r="FBV20" s="136"/>
      <c r="FBW20" s="136"/>
      <c r="FBX20" s="136"/>
      <c r="FBY20" s="136"/>
      <c r="FBZ20" s="136"/>
      <c r="FCA20" s="136"/>
      <c r="FCB20" s="136"/>
      <c r="FCC20" s="136"/>
      <c r="FCD20" s="136"/>
      <c r="FCE20" s="136"/>
      <c r="FCF20" s="136"/>
      <c r="FCG20" s="136"/>
      <c r="FCH20" s="136"/>
      <c r="FCI20" s="136"/>
      <c r="FCJ20" s="136"/>
      <c r="FCK20" s="136"/>
      <c r="FCL20" s="136"/>
      <c r="FCM20" s="136"/>
      <c r="FCN20" s="136"/>
      <c r="FCO20" s="136"/>
      <c r="FCP20" s="136"/>
      <c r="FCQ20" s="136"/>
      <c r="FCR20" s="136"/>
      <c r="FCS20" s="136"/>
      <c r="FCT20" s="136"/>
      <c r="FCU20" s="136"/>
      <c r="FCV20" s="136"/>
      <c r="FCW20" s="136"/>
      <c r="FCX20" s="136"/>
      <c r="FCY20" s="136"/>
      <c r="FCZ20" s="136"/>
      <c r="FDA20" s="136"/>
      <c r="FDB20" s="136"/>
      <c r="FDC20" s="136"/>
      <c r="FDD20" s="136"/>
      <c r="FDE20" s="136"/>
      <c r="FDF20" s="136"/>
      <c r="FDG20" s="136"/>
      <c r="FDH20" s="136"/>
      <c r="FDI20" s="136"/>
      <c r="FDJ20" s="136"/>
      <c r="FDK20" s="136"/>
      <c r="FDL20" s="136"/>
      <c r="FDM20" s="136"/>
      <c r="FDN20" s="136"/>
      <c r="FDO20" s="136"/>
      <c r="FDP20" s="136"/>
      <c r="FDQ20" s="136"/>
      <c r="FDR20" s="136"/>
      <c r="FDS20" s="136"/>
      <c r="FDT20" s="136"/>
      <c r="FDU20" s="136"/>
      <c r="FDV20" s="136"/>
      <c r="FDW20" s="136"/>
      <c r="FDX20" s="136"/>
      <c r="FDY20" s="136"/>
      <c r="FDZ20" s="136"/>
      <c r="FEA20" s="136"/>
      <c r="FEB20" s="136"/>
      <c r="FEC20" s="136"/>
      <c r="FED20" s="136"/>
      <c r="FEE20" s="136"/>
      <c r="FEF20" s="136"/>
      <c r="FEG20" s="136"/>
      <c r="FEH20" s="136"/>
      <c r="FEI20" s="136"/>
      <c r="FEJ20" s="136"/>
      <c r="FEK20" s="136"/>
      <c r="FEL20" s="136"/>
      <c r="FEM20" s="136"/>
      <c r="FEN20" s="136"/>
      <c r="FEO20" s="136"/>
      <c r="FEP20" s="136"/>
      <c r="FEQ20" s="136"/>
      <c r="FER20" s="136"/>
      <c r="FES20" s="136"/>
      <c r="FET20" s="136"/>
      <c r="FEU20" s="136"/>
      <c r="FEV20" s="136"/>
      <c r="FEW20" s="136"/>
      <c r="FEX20" s="136"/>
      <c r="FEY20" s="136"/>
      <c r="FEZ20" s="136"/>
      <c r="FFA20" s="136"/>
      <c r="FFB20" s="136"/>
      <c r="FFC20" s="136"/>
      <c r="FFD20" s="136"/>
      <c r="FFE20" s="136"/>
      <c r="FFF20" s="136"/>
      <c r="FFG20" s="136"/>
      <c r="FFH20" s="136"/>
      <c r="FFI20" s="136"/>
      <c r="FFJ20" s="136"/>
      <c r="FFK20" s="136"/>
      <c r="FFL20" s="136"/>
      <c r="FFM20" s="136"/>
      <c r="FFN20" s="136"/>
      <c r="FFO20" s="136"/>
      <c r="FFP20" s="136"/>
      <c r="FFQ20" s="136"/>
      <c r="FFR20" s="136"/>
      <c r="FFS20" s="136"/>
      <c r="FFT20" s="136"/>
      <c r="FFU20" s="136"/>
      <c r="FFV20" s="136"/>
      <c r="FFW20" s="136"/>
      <c r="FFX20" s="136"/>
      <c r="FFY20" s="136"/>
      <c r="FFZ20" s="136"/>
      <c r="FGA20" s="136"/>
      <c r="FGB20" s="136"/>
      <c r="FGC20" s="136"/>
      <c r="FGD20" s="136"/>
      <c r="FGE20" s="136"/>
      <c r="FGF20" s="136"/>
      <c r="FGG20" s="136"/>
      <c r="FGH20" s="136"/>
      <c r="FGI20" s="136"/>
      <c r="FGJ20" s="136"/>
      <c r="FGK20" s="136"/>
      <c r="FGL20" s="136"/>
      <c r="FGM20" s="136"/>
      <c r="FGN20" s="136"/>
      <c r="FGO20" s="136"/>
      <c r="FGP20" s="136"/>
      <c r="FGQ20" s="136"/>
      <c r="FGR20" s="136"/>
      <c r="FGS20" s="136"/>
      <c r="FGT20" s="136"/>
      <c r="FGU20" s="136"/>
      <c r="FGV20" s="136"/>
      <c r="FGW20" s="136"/>
      <c r="FGX20" s="136"/>
      <c r="FGY20" s="136"/>
      <c r="FGZ20" s="136"/>
      <c r="FHA20" s="136"/>
      <c r="FHB20" s="136"/>
      <c r="FHC20" s="136"/>
      <c r="FHD20" s="136"/>
      <c r="FHE20" s="136"/>
      <c r="FHF20" s="136"/>
      <c r="FHG20" s="136"/>
      <c r="FHH20" s="136"/>
      <c r="FHI20" s="136"/>
      <c r="FHJ20" s="136"/>
      <c r="FHK20" s="136"/>
      <c r="FHL20" s="136"/>
      <c r="FHM20" s="136"/>
      <c r="FHN20" s="136"/>
      <c r="FHO20" s="136"/>
      <c r="FHP20" s="136"/>
      <c r="FHQ20" s="136"/>
      <c r="FHR20" s="136"/>
      <c r="FHS20" s="136"/>
      <c r="FHT20" s="136"/>
      <c r="FHU20" s="136"/>
      <c r="FHV20" s="136"/>
      <c r="FHW20" s="136"/>
      <c r="FHX20" s="136"/>
      <c r="FHY20" s="136"/>
      <c r="FHZ20" s="136"/>
      <c r="FIA20" s="136"/>
      <c r="FIB20" s="136"/>
      <c r="FIC20" s="136"/>
      <c r="FID20" s="136"/>
      <c r="FIE20" s="136"/>
      <c r="FIF20" s="136"/>
      <c r="FIG20" s="136"/>
      <c r="FIH20" s="136"/>
      <c r="FII20" s="136"/>
      <c r="FIJ20" s="136"/>
      <c r="FIK20" s="136"/>
      <c r="FIL20" s="136"/>
      <c r="FIM20" s="136"/>
      <c r="FIN20" s="136"/>
      <c r="FIO20" s="136"/>
      <c r="FIP20" s="136"/>
      <c r="FIQ20" s="136"/>
      <c r="FIR20" s="136"/>
      <c r="FIS20" s="136"/>
      <c r="FIT20" s="136"/>
      <c r="FIU20" s="136"/>
      <c r="FIV20" s="136"/>
      <c r="FIW20" s="136"/>
      <c r="FIX20" s="136"/>
      <c r="FIY20" s="136"/>
      <c r="FIZ20" s="136"/>
      <c r="FJA20" s="136"/>
      <c r="FJB20" s="136"/>
      <c r="FJC20" s="136"/>
      <c r="FJD20" s="136"/>
      <c r="FJE20" s="136"/>
      <c r="FJF20" s="136"/>
      <c r="FJG20" s="136"/>
      <c r="FJH20" s="136"/>
      <c r="FJI20" s="136"/>
      <c r="FJJ20" s="136"/>
      <c r="FJK20" s="136"/>
      <c r="FJL20" s="136"/>
      <c r="FJM20" s="136"/>
      <c r="FJN20" s="136"/>
      <c r="FJO20" s="136"/>
      <c r="FJP20" s="136"/>
      <c r="FJQ20" s="136"/>
      <c r="FJR20" s="136"/>
      <c r="FJS20" s="136"/>
      <c r="FJT20" s="136"/>
      <c r="FJU20" s="136"/>
      <c r="FJV20" s="136"/>
      <c r="FJW20" s="136"/>
      <c r="FJX20" s="136"/>
      <c r="FJY20" s="136"/>
      <c r="FJZ20" s="136"/>
      <c r="FKA20" s="136"/>
      <c r="FKB20" s="136"/>
      <c r="FKC20" s="136"/>
      <c r="FKD20" s="136"/>
      <c r="FKE20" s="136"/>
      <c r="FKF20" s="136"/>
      <c r="FKG20" s="136"/>
      <c r="FKH20" s="136"/>
      <c r="FKI20" s="136"/>
      <c r="FKJ20" s="136"/>
      <c r="FKK20" s="136"/>
      <c r="FKL20" s="136"/>
      <c r="FKM20" s="136"/>
      <c r="FKN20" s="136"/>
      <c r="FKO20" s="136"/>
      <c r="FKP20" s="136"/>
      <c r="FKQ20" s="136"/>
      <c r="FKR20" s="136"/>
      <c r="FKS20" s="136"/>
      <c r="FKT20" s="136"/>
      <c r="FKU20" s="136"/>
      <c r="FKV20" s="136"/>
      <c r="FKW20" s="136"/>
      <c r="FKX20" s="136"/>
      <c r="FKY20" s="136"/>
      <c r="FKZ20" s="136"/>
      <c r="FLA20" s="136"/>
      <c r="FLB20" s="136"/>
      <c r="FLC20" s="136"/>
      <c r="FLD20" s="136"/>
      <c r="FLE20" s="136"/>
      <c r="FLF20" s="136"/>
      <c r="FLG20" s="136"/>
      <c r="FLH20" s="136"/>
      <c r="FLI20" s="136"/>
      <c r="FLJ20" s="136"/>
      <c r="FLK20" s="136"/>
      <c r="FLL20" s="136"/>
      <c r="FLM20" s="136"/>
      <c r="FLN20" s="136"/>
      <c r="FLO20" s="136"/>
      <c r="FLP20" s="136"/>
      <c r="FLQ20" s="136"/>
      <c r="FLR20" s="136"/>
      <c r="FLS20" s="136"/>
      <c r="FLT20" s="136"/>
      <c r="FLU20" s="136"/>
      <c r="FLV20" s="136"/>
      <c r="FLW20" s="136"/>
      <c r="FLX20" s="136"/>
      <c r="FLY20" s="136"/>
      <c r="FLZ20" s="136"/>
      <c r="FMA20" s="136"/>
      <c r="FMB20" s="136"/>
      <c r="FMC20" s="136"/>
      <c r="FMD20" s="136"/>
      <c r="FME20" s="136"/>
      <c r="FMF20" s="136"/>
      <c r="FMG20" s="136"/>
      <c r="FMH20" s="136"/>
      <c r="FMI20" s="136"/>
      <c r="FMJ20" s="136"/>
      <c r="FMK20" s="136"/>
      <c r="FML20" s="136"/>
      <c r="FMM20" s="136"/>
      <c r="FMN20" s="136"/>
      <c r="FMO20" s="136"/>
      <c r="FMP20" s="136"/>
      <c r="FMQ20" s="136"/>
      <c r="FMR20" s="136"/>
      <c r="FMS20" s="136"/>
      <c r="FMT20" s="136"/>
      <c r="FMU20" s="136"/>
      <c r="FMV20" s="136"/>
      <c r="FMW20" s="136"/>
      <c r="FMX20" s="136"/>
      <c r="FMY20" s="136"/>
      <c r="FMZ20" s="136"/>
      <c r="FNA20" s="136"/>
      <c r="FNB20" s="136"/>
      <c r="FNC20" s="136"/>
      <c r="FND20" s="136"/>
      <c r="FNE20" s="136"/>
      <c r="FNF20" s="136"/>
      <c r="FNG20" s="136"/>
      <c r="FNH20" s="136"/>
      <c r="FNI20" s="136"/>
      <c r="FNJ20" s="136"/>
      <c r="FNK20" s="136"/>
      <c r="FNL20" s="136"/>
      <c r="FNM20" s="136"/>
      <c r="FNN20" s="136"/>
      <c r="FNO20" s="136"/>
      <c r="FNP20" s="136"/>
      <c r="FNQ20" s="136"/>
      <c r="FNR20" s="136"/>
      <c r="FNS20" s="136"/>
      <c r="FNT20" s="136"/>
      <c r="FNU20" s="136"/>
      <c r="FNV20" s="136"/>
      <c r="FNW20" s="136"/>
      <c r="FNX20" s="136"/>
      <c r="FNY20" s="136"/>
      <c r="FNZ20" s="136"/>
      <c r="FOA20" s="136"/>
      <c r="FOB20" s="136"/>
      <c r="FOC20" s="136"/>
      <c r="FOD20" s="136"/>
      <c r="FOE20" s="136"/>
      <c r="FOF20" s="136"/>
      <c r="FOG20" s="136"/>
      <c r="FOH20" s="136"/>
      <c r="FOI20" s="136"/>
      <c r="FOJ20" s="136"/>
      <c r="FOK20" s="136"/>
      <c r="FOL20" s="136"/>
      <c r="FOM20" s="136"/>
      <c r="FON20" s="136"/>
      <c r="FOO20" s="136"/>
      <c r="FOP20" s="136"/>
      <c r="FOQ20" s="136"/>
      <c r="FOR20" s="136"/>
      <c r="FOS20" s="136"/>
      <c r="FOT20" s="136"/>
      <c r="FOU20" s="136"/>
      <c r="FOV20" s="136"/>
      <c r="FOW20" s="136"/>
      <c r="FOX20" s="136"/>
      <c r="FOY20" s="136"/>
      <c r="FOZ20" s="136"/>
      <c r="FPA20" s="136"/>
      <c r="FPB20" s="136"/>
      <c r="FPC20" s="136"/>
      <c r="FPD20" s="136"/>
      <c r="FPE20" s="136"/>
      <c r="FPF20" s="136"/>
      <c r="FPG20" s="136"/>
      <c r="FPH20" s="136"/>
      <c r="FPI20" s="136"/>
      <c r="FPJ20" s="136"/>
      <c r="FPK20" s="136"/>
      <c r="FPL20" s="136"/>
      <c r="FPM20" s="136"/>
      <c r="FPN20" s="136"/>
      <c r="FPO20" s="136"/>
      <c r="FPP20" s="136"/>
      <c r="FPQ20" s="136"/>
      <c r="FPR20" s="136"/>
      <c r="FPS20" s="136"/>
      <c r="FPT20" s="136"/>
      <c r="FPU20" s="136"/>
      <c r="FPV20" s="136"/>
      <c r="FPW20" s="136"/>
      <c r="FPX20" s="136"/>
      <c r="FPY20" s="136"/>
      <c r="FPZ20" s="136"/>
      <c r="FQA20" s="136"/>
      <c r="FQB20" s="136"/>
      <c r="FQC20" s="136"/>
      <c r="FQD20" s="136"/>
      <c r="FQE20" s="136"/>
      <c r="FQF20" s="136"/>
      <c r="FQG20" s="136"/>
      <c r="FQH20" s="136"/>
      <c r="FQI20" s="136"/>
      <c r="FQJ20" s="136"/>
      <c r="FQK20" s="136"/>
      <c r="FQL20" s="136"/>
      <c r="FQM20" s="136"/>
      <c r="FQN20" s="136"/>
      <c r="FQO20" s="136"/>
      <c r="FQP20" s="136"/>
      <c r="FQQ20" s="136"/>
      <c r="FQR20" s="136"/>
      <c r="FQS20" s="136"/>
      <c r="FQT20" s="136"/>
      <c r="FQU20" s="136"/>
      <c r="FQV20" s="136"/>
      <c r="FQW20" s="136"/>
      <c r="FQX20" s="136"/>
      <c r="FQY20" s="136"/>
      <c r="FQZ20" s="136"/>
      <c r="FRA20" s="136"/>
      <c r="FRB20" s="136"/>
      <c r="FRC20" s="136"/>
      <c r="FRD20" s="136"/>
      <c r="FRE20" s="136"/>
      <c r="FRF20" s="136"/>
      <c r="FRG20" s="136"/>
      <c r="FRH20" s="136"/>
      <c r="FRI20" s="136"/>
      <c r="FRJ20" s="136"/>
      <c r="FRK20" s="136"/>
      <c r="FRL20" s="136"/>
      <c r="FRM20" s="136"/>
      <c r="FRN20" s="136"/>
      <c r="FRO20" s="136"/>
      <c r="FRP20" s="136"/>
      <c r="FRQ20" s="136"/>
      <c r="FRR20" s="136"/>
      <c r="FRS20" s="136"/>
      <c r="FRT20" s="136"/>
      <c r="FRU20" s="136"/>
      <c r="FRV20" s="136"/>
      <c r="FRW20" s="136"/>
      <c r="FRX20" s="136"/>
      <c r="FRY20" s="136"/>
      <c r="FRZ20" s="136"/>
      <c r="FSA20" s="136"/>
      <c r="FSB20" s="136"/>
      <c r="FSC20" s="136"/>
      <c r="FSD20" s="136"/>
      <c r="FSE20" s="136"/>
      <c r="FSF20" s="136"/>
      <c r="FSG20" s="136"/>
      <c r="FSH20" s="136"/>
      <c r="FSI20" s="136"/>
      <c r="FSJ20" s="136"/>
      <c r="FSK20" s="136"/>
      <c r="FSL20" s="136"/>
      <c r="FSM20" s="136"/>
      <c r="FSN20" s="136"/>
      <c r="FSO20" s="136"/>
      <c r="FSP20" s="136"/>
      <c r="FSQ20" s="136"/>
      <c r="FSR20" s="136"/>
      <c r="FSS20" s="136"/>
      <c r="FST20" s="136"/>
      <c r="FSU20" s="136"/>
      <c r="FSV20" s="136"/>
      <c r="FSW20" s="136"/>
      <c r="FSX20" s="136"/>
      <c r="FSY20" s="136"/>
      <c r="FSZ20" s="136"/>
      <c r="FTA20" s="136"/>
      <c r="FTB20" s="136"/>
      <c r="FTC20" s="136"/>
      <c r="FTD20" s="136"/>
      <c r="FTE20" s="136"/>
      <c r="FTF20" s="136"/>
      <c r="FTG20" s="136"/>
      <c r="FTH20" s="136"/>
      <c r="FTI20" s="136"/>
      <c r="FTJ20" s="136"/>
      <c r="FTK20" s="136"/>
      <c r="FTL20" s="136"/>
      <c r="FTM20" s="136"/>
      <c r="FTN20" s="136"/>
      <c r="FTO20" s="136"/>
      <c r="FTP20" s="136"/>
      <c r="FTQ20" s="136"/>
      <c r="FTR20" s="136"/>
      <c r="FTS20" s="136"/>
      <c r="FTT20" s="136"/>
      <c r="FTU20" s="136"/>
      <c r="FTV20" s="136"/>
      <c r="FTW20" s="136"/>
      <c r="FTX20" s="136"/>
      <c r="FTY20" s="136"/>
      <c r="FTZ20" s="136"/>
      <c r="FUA20" s="136"/>
      <c r="FUB20" s="136"/>
      <c r="FUC20" s="136"/>
      <c r="FUD20" s="136"/>
      <c r="FUE20" s="136"/>
      <c r="FUF20" s="136"/>
      <c r="FUG20" s="136"/>
      <c r="FUH20" s="136"/>
      <c r="FUI20" s="136"/>
      <c r="FUJ20" s="136"/>
      <c r="FUK20" s="136"/>
      <c r="FUL20" s="136"/>
      <c r="FUM20" s="136"/>
      <c r="FUN20" s="136"/>
      <c r="FUO20" s="136"/>
      <c r="FUP20" s="136"/>
      <c r="FUQ20" s="136"/>
      <c r="FUR20" s="136"/>
      <c r="FUS20" s="136"/>
      <c r="FUT20" s="136"/>
      <c r="FUU20" s="136"/>
      <c r="FUV20" s="136"/>
      <c r="FUW20" s="136"/>
      <c r="FUX20" s="136"/>
      <c r="FUY20" s="136"/>
      <c r="FUZ20" s="136"/>
      <c r="FVA20" s="136"/>
      <c r="FVB20" s="136"/>
      <c r="FVC20" s="136"/>
      <c r="FVD20" s="136"/>
      <c r="FVE20" s="136"/>
      <c r="FVF20" s="136"/>
      <c r="FVG20" s="136"/>
      <c r="FVH20" s="136"/>
      <c r="FVI20" s="136"/>
      <c r="FVJ20" s="136"/>
      <c r="FVK20" s="136"/>
      <c r="FVL20" s="136"/>
      <c r="FVM20" s="136"/>
      <c r="FVN20" s="136"/>
      <c r="FVO20" s="136"/>
      <c r="FVP20" s="136"/>
      <c r="FVQ20" s="136"/>
      <c r="FVR20" s="136"/>
      <c r="FVS20" s="136"/>
      <c r="FVT20" s="136"/>
      <c r="FVU20" s="136"/>
      <c r="FVV20" s="136"/>
      <c r="FVW20" s="136"/>
      <c r="FVX20" s="136"/>
      <c r="FVY20" s="136"/>
      <c r="FVZ20" s="136"/>
      <c r="FWA20" s="136"/>
      <c r="FWB20" s="136"/>
      <c r="FWC20" s="136"/>
      <c r="FWD20" s="136"/>
      <c r="FWE20" s="136"/>
      <c r="FWF20" s="136"/>
      <c r="FWG20" s="136"/>
      <c r="FWH20" s="136"/>
      <c r="FWI20" s="136"/>
      <c r="FWJ20" s="136"/>
      <c r="FWK20" s="136"/>
      <c r="FWL20" s="136"/>
      <c r="FWM20" s="136"/>
      <c r="FWN20" s="136"/>
      <c r="FWO20" s="136"/>
      <c r="FWP20" s="136"/>
      <c r="FWQ20" s="136"/>
      <c r="FWR20" s="136"/>
      <c r="FWS20" s="136"/>
      <c r="FWT20" s="136"/>
      <c r="FWU20" s="136"/>
      <c r="FWV20" s="136"/>
      <c r="FWW20" s="136"/>
      <c r="FWX20" s="136"/>
      <c r="FWY20" s="136"/>
      <c r="FWZ20" s="136"/>
      <c r="FXA20" s="136"/>
      <c r="FXB20" s="136"/>
      <c r="FXC20" s="136"/>
      <c r="FXD20" s="136"/>
      <c r="FXE20" s="136"/>
      <c r="FXF20" s="136"/>
      <c r="FXG20" s="136"/>
      <c r="FXH20" s="136"/>
      <c r="FXI20" s="136"/>
      <c r="FXJ20" s="136"/>
      <c r="FXK20" s="136"/>
      <c r="FXL20" s="136"/>
      <c r="FXM20" s="136"/>
      <c r="FXN20" s="136"/>
      <c r="FXO20" s="136"/>
      <c r="FXP20" s="136"/>
      <c r="FXQ20" s="136"/>
      <c r="FXR20" s="136"/>
      <c r="FXS20" s="136"/>
      <c r="FXT20" s="136"/>
      <c r="FXU20" s="136"/>
      <c r="FXV20" s="136"/>
      <c r="FXW20" s="136"/>
      <c r="FXX20" s="136"/>
      <c r="FXY20" s="136"/>
      <c r="FXZ20" s="136"/>
      <c r="FYA20" s="136"/>
      <c r="FYB20" s="136"/>
      <c r="FYC20" s="136"/>
      <c r="FYD20" s="136"/>
      <c r="FYE20" s="136"/>
      <c r="FYF20" s="136"/>
      <c r="FYG20" s="136"/>
      <c r="FYH20" s="136"/>
      <c r="FYI20" s="136"/>
      <c r="FYJ20" s="136"/>
      <c r="FYK20" s="136"/>
      <c r="FYL20" s="136"/>
      <c r="FYM20" s="136"/>
      <c r="FYN20" s="136"/>
      <c r="FYO20" s="136"/>
      <c r="FYP20" s="136"/>
      <c r="FYQ20" s="136"/>
      <c r="FYR20" s="136"/>
      <c r="FYS20" s="136"/>
      <c r="FYT20" s="136"/>
      <c r="FYU20" s="136"/>
      <c r="FYV20" s="136"/>
      <c r="FYW20" s="136"/>
      <c r="FYX20" s="136"/>
      <c r="FYY20" s="136"/>
      <c r="FYZ20" s="136"/>
      <c r="FZA20" s="136"/>
      <c r="FZB20" s="136"/>
      <c r="FZC20" s="136"/>
      <c r="FZD20" s="136"/>
      <c r="FZE20" s="136"/>
      <c r="FZF20" s="136"/>
      <c r="FZG20" s="136"/>
      <c r="FZH20" s="136"/>
      <c r="FZI20" s="136"/>
      <c r="FZJ20" s="136"/>
      <c r="FZK20" s="136"/>
      <c r="FZL20" s="136"/>
      <c r="FZM20" s="136"/>
      <c r="FZN20" s="136"/>
      <c r="FZO20" s="136"/>
      <c r="FZP20" s="136"/>
      <c r="FZQ20" s="136"/>
      <c r="FZR20" s="136"/>
      <c r="FZS20" s="136"/>
      <c r="FZT20" s="136"/>
      <c r="FZU20" s="136"/>
      <c r="FZV20" s="136"/>
      <c r="FZW20" s="136"/>
      <c r="FZX20" s="136"/>
      <c r="FZY20" s="136"/>
      <c r="FZZ20" s="136"/>
      <c r="GAA20" s="136"/>
      <c r="GAB20" s="136"/>
      <c r="GAC20" s="136"/>
      <c r="GAD20" s="136"/>
      <c r="GAE20" s="136"/>
      <c r="GAF20" s="136"/>
      <c r="GAG20" s="136"/>
      <c r="GAH20" s="136"/>
      <c r="GAI20" s="136"/>
      <c r="GAJ20" s="136"/>
      <c r="GAK20" s="136"/>
      <c r="GAL20" s="136"/>
      <c r="GAM20" s="136"/>
      <c r="GAN20" s="136"/>
      <c r="GAO20" s="136"/>
      <c r="GAP20" s="136"/>
      <c r="GAQ20" s="136"/>
      <c r="GAR20" s="136"/>
      <c r="GAS20" s="136"/>
      <c r="GAT20" s="136"/>
      <c r="GAU20" s="136"/>
      <c r="GAV20" s="136"/>
      <c r="GAW20" s="136"/>
      <c r="GAX20" s="136"/>
      <c r="GAY20" s="136"/>
      <c r="GAZ20" s="136"/>
      <c r="GBA20" s="136"/>
      <c r="GBB20" s="136"/>
      <c r="GBC20" s="136"/>
      <c r="GBD20" s="136"/>
      <c r="GBE20" s="136"/>
      <c r="GBF20" s="136"/>
      <c r="GBG20" s="136"/>
      <c r="GBH20" s="136"/>
      <c r="GBI20" s="136"/>
      <c r="GBJ20" s="136"/>
      <c r="GBK20" s="136"/>
      <c r="GBL20" s="136"/>
      <c r="GBM20" s="136"/>
      <c r="GBN20" s="136"/>
      <c r="GBO20" s="136"/>
      <c r="GBP20" s="136"/>
      <c r="GBQ20" s="136"/>
      <c r="GBR20" s="136"/>
      <c r="GBS20" s="136"/>
      <c r="GBT20" s="136"/>
      <c r="GBU20" s="136"/>
      <c r="GBV20" s="136"/>
      <c r="GBW20" s="136"/>
      <c r="GBX20" s="136"/>
      <c r="GBY20" s="136"/>
      <c r="GBZ20" s="136"/>
      <c r="GCA20" s="136"/>
      <c r="GCB20" s="136"/>
      <c r="GCC20" s="136"/>
      <c r="GCD20" s="136"/>
      <c r="GCE20" s="136"/>
      <c r="GCF20" s="136"/>
      <c r="GCG20" s="136"/>
      <c r="GCH20" s="136"/>
      <c r="GCI20" s="136"/>
      <c r="GCJ20" s="136"/>
      <c r="GCK20" s="136"/>
      <c r="GCL20" s="136"/>
      <c r="GCM20" s="136"/>
      <c r="GCN20" s="136"/>
      <c r="GCO20" s="136"/>
      <c r="GCP20" s="136"/>
      <c r="GCQ20" s="136"/>
      <c r="GCR20" s="136"/>
      <c r="GCS20" s="136"/>
      <c r="GCT20" s="136"/>
      <c r="GCU20" s="136"/>
      <c r="GCV20" s="136"/>
      <c r="GCW20" s="136"/>
      <c r="GCX20" s="136"/>
      <c r="GCY20" s="136"/>
      <c r="GCZ20" s="136"/>
      <c r="GDA20" s="136"/>
      <c r="GDB20" s="136"/>
      <c r="GDC20" s="136"/>
      <c r="GDD20" s="136"/>
      <c r="GDE20" s="136"/>
      <c r="GDF20" s="136"/>
      <c r="GDG20" s="136"/>
      <c r="GDH20" s="136"/>
      <c r="GDI20" s="136"/>
      <c r="GDJ20" s="136"/>
      <c r="GDK20" s="136"/>
      <c r="GDL20" s="136"/>
      <c r="GDM20" s="136"/>
      <c r="GDN20" s="136"/>
      <c r="GDO20" s="136"/>
      <c r="GDP20" s="136"/>
      <c r="GDQ20" s="136"/>
      <c r="GDR20" s="136"/>
      <c r="GDS20" s="136"/>
      <c r="GDT20" s="136"/>
      <c r="GDU20" s="136"/>
      <c r="GDV20" s="136"/>
      <c r="GDW20" s="136"/>
      <c r="GDX20" s="136"/>
      <c r="GDY20" s="136"/>
      <c r="GDZ20" s="136"/>
      <c r="GEA20" s="136"/>
      <c r="GEB20" s="136"/>
      <c r="GEC20" s="136"/>
      <c r="GED20" s="136"/>
      <c r="GEE20" s="136"/>
      <c r="GEF20" s="136"/>
      <c r="GEG20" s="136"/>
      <c r="GEH20" s="136"/>
      <c r="GEI20" s="136"/>
      <c r="GEJ20" s="136"/>
      <c r="GEK20" s="136"/>
      <c r="GEL20" s="136"/>
      <c r="GEM20" s="136"/>
      <c r="GEN20" s="136"/>
      <c r="GEO20" s="136"/>
      <c r="GEP20" s="136"/>
      <c r="GEQ20" s="136"/>
      <c r="GER20" s="136"/>
      <c r="GES20" s="136"/>
      <c r="GET20" s="136"/>
      <c r="GEU20" s="136"/>
      <c r="GEV20" s="136"/>
      <c r="GEW20" s="136"/>
      <c r="GEX20" s="136"/>
      <c r="GEY20" s="136"/>
      <c r="GEZ20" s="136"/>
      <c r="GFA20" s="136"/>
      <c r="GFB20" s="136"/>
      <c r="GFC20" s="136"/>
      <c r="GFD20" s="136"/>
      <c r="GFE20" s="136"/>
      <c r="GFF20" s="136"/>
      <c r="GFG20" s="136"/>
      <c r="GFH20" s="136"/>
      <c r="GFI20" s="136"/>
      <c r="GFJ20" s="136"/>
      <c r="GFK20" s="136"/>
      <c r="GFL20" s="136"/>
      <c r="GFM20" s="136"/>
      <c r="GFN20" s="136"/>
      <c r="GFO20" s="136"/>
      <c r="GFP20" s="136"/>
      <c r="GFQ20" s="136"/>
      <c r="GFR20" s="136"/>
      <c r="GFS20" s="136"/>
      <c r="GFT20" s="136"/>
      <c r="GFU20" s="136"/>
      <c r="GFV20" s="136"/>
      <c r="GFW20" s="136"/>
      <c r="GFX20" s="136"/>
      <c r="GFY20" s="136"/>
      <c r="GFZ20" s="136"/>
      <c r="GGA20" s="136"/>
      <c r="GGB20" s="136"/>
      <c r="GGC20" s="136"/>
      <c r="GGD20" s="136"/>
      <c r="GGE20" s="136"/>
      <c r="GGF20" s="136"/>
      <c r="GGG20" s="136"/>
      <c r="GGH20" s="136"/>
      <c r="GGI20" s="136"/>
      <c r="GGJ20" s="136"/>
      <c r="GGK20" s="136"/>
      <c r="GGL20" s="136"/>
      <c r="GGM20" s="136"/>
      <c r="GGN20" s="136"/>
      <c r="GGO20" s="136"/>
      <c r="GGP20" s="136"/>
      <c r="GGQ20" s="136"/>
      <c r="GGR20" s="136"/>
      <c r="GGS20" s="136"/>
      <c r="GGT20" s="136"/>
      <c r="GGU20" s="136"/>
      <c r="GGV20" s="136"/>
      <c r="GGW20" s="136"/>
      <c r="GGX20" s="136"/>
      <c r="GGY20" s="136"/>
      <c r="GGZ20" s="136"/>
      <c r="GHA20" s="136"/>
      <c r="GHB20" s="136"/>
      <c r="GHC20" s="136"/>
      <c r="GHD20" s="136"/>
      <c r="GHE20" s="136"/>
      <c r="GHF20" s="136"/>
      <c r="GHG20" s="136"/>
      <c r="GHH20" s="136"/>
      <c r="GHI20" s="136"/>
      <c r="GHJ20" s="136"/>
      <c r="GHK20" s="136"/>
      <c r="GHL20" s="136"/>
      <c r="GHM20" s="136"/>
      <c r="GHN20" s="136"/>
      <c r="GHO20" s="136"/>
      <c r="GHP20" s="136"/>
      <c r="GHQ20" s="136"/>
      <c r="GHR20" s="136"/>
      <c r="GHS20" s="136"/>
      <c r="GHT20" s="136"/>
      <c r="GHU20" s="136"/>
      <c r="GHV20" s="136"/>
      <c r="GHW20" s="136"/>
      <c r="GHX20" s="136"/>
      <c r="GHY20" s="136"/>
      <c r="GHZ20" s="136"/>
      <c r="GIA20" s="136"/>
      <c r="GIB20" s="136"/>
      <c r="GIC20" s="136"/>
      <c r="GID20" s="136"/>
      <c r="GIE20" s="136"/>
      <c r="GIF20" s="136"/>
      <c r="GIG20" s="136"/>
      <c r="GIH20" s="136"/>
      <c r="GII20" s="136"/>
      <c r="GIJ20" s="136"/>
      <c r="GIK20" s="136"/>
      <c r="GIL20" s="136"/>
      <c r="GIM20" s="136"/>
      <c r="GIN20" s="136"/>
      <c r="GIO20" s="136"/>
      <c r="GIP20" s="136"/>
      <c r="GIQ20" s="136"/>
      <c r="GIR20" s="136"/>
      <c r="GIS20" s="136"/>
      <c r="GIT20" s="136"/>
      <c r="GIU20" s="136"/>
      <c r="GIV20" s="136"/>
      <c r="GIW20" s="136"/>
      <c r="GIX20" s="136"/>
      <c r="GIY20" s="136"/>
      <c r="GIZ20" s="136"/>
      <c r="GJA20" s="136"/>
      <c r="GJB20" s="136"/>
      <c r="GJC20" s="136"/>
      <c r="GJD20" s="136"/>
      <c r="GJE20" s="136"/>
      <c r="GJF20" s="136"/>
      <c r="GJG20" s="136"/>
      <c r="GJH20" s="136"/>
      <c r="GJI20" s="136"/>
      <c r="GJJ20" s="136"/>
      <c r="GJK20" s="136"/>
      <c r="GJL20" s="136"/>
      <c r="GJM20" s="136"/>
      <c r="GJN20" s="136"/>
      <c r="GJO20" s="136"/>
      <c r="GJP20" s="136"/>
      <c r="GJQ20" s="136"/>
      <c r="GJR20" s="136"/>
      <c r="GJS20" s="136"/>
      <c r="GJT20" s="136"/>
      <c r="GJU20" s="136"/>
      <c r="GJV20" s="136"/>
      <c r="GJW20" s="136"/>
      <c r="GJX20" s="136"/>
      <c r="GJY20" s="136"/>
      <c r="GJZ20" s="136"/>
      <c r="GKA20" s="136"/>
      <c r="GKB20" s="136"/>
      <c r="GKC20" s="136"/>
      <c r="GKD20" s="136"/>
      <c r="GKE20" s="136"/>
      <c r="GKF20" s="136"/>
      <c r="GKG20" s="136"/>
      <c r="GKH20" s="136"/>
      <c r="GKI20" s="136"/>
      <c r="GKJ20" s="136"/>
      <c r="GKK20" s="136"/>
      <c r="GKL20" s="136"/>
      <c r="GKM20" s="136"/>
      <c r="GKN20" s="136"/>
      <c r="GKO20" s="136"/>
      <c r="GKP20" s="136"/>
      <c r="GKQ20" s="136"/>
      <c r="GKR20" s="136"/>
      <c r="GKS20" s="136"/>
      <c r="GKT20" s="136"/>
      <c r="GKU20" s="136"/>
      <c r="GKV20" s="136"/>
      <c r="GKW20" s="136"/>
      <c r="GKX20" s="136"/>
      <c r="GKY20" s="136"/>
      <c r="GKZ20" s="136"/>
      <c r="GLA20" s="136"/>
      <c r="GLB20" s="136"/>
      <c r="GLC20" s="136"/>
      <c r="GLD20" s="136"/>
      <c r="GLE20" s="136"/>
      <c r="GLF20" s="136"/>
      <c r="GLG20" s="136"/>
      <c r="GLH20" s="136"/>
      <c r="GLI20" s="136"/>
      <c r="GLJ20" s="136"/>
      <c r="GLK20" s="136"/>
      <c r="GLL20" s="136"/>
      <c r="GLM20" s="136"/>
      <c r="GLN20" s="136"/>
      <c r="GLO20" s="136"/>
      <c r="GLP20" s="136"/>
      <c r="GLQ20" s="136"/>
      <c r="GLR20" s="136"/>
      <c r="GLS20" s="136"/>
      <c r="GLT20" s="136"/>
      <c r="GLU20" s="136"/>
      <c r="GLV20" s="136"/>
      <c r="GLW20" s="136"/>
      <c r="GLX20" s="136"/>
      <c r="GLY20" s="136"/>
      <c r="GLZ20" s="136"/>
      <c r="GMA20" s="136"/>
      <c r="GMB20" s="136"/>
      <c r="GMC20" s="136"/>
      <c r="GMD20" s="136"/>
      <c r="GME20" s="136"/>
      <c r="GMF20" s="136"/>
      <c r="GMG20" s="136"/>
      <c r="GMH20" s="136"/>
      <c r="GMI20" s="136"/>
      <c r="GMJ20" s="136"/>
      <c r="GMK20" s="136"/>
      <c r="GML20" s="136"/>
      <c r="GMM20" s="136"/>
      <c r="GMN20" s="136"/>
      <c r="GMO20" s="136"/>
      <c r="GMP20" s="136"/>
      <c r="GMQ20" s="136"/>
      <c r="GMR20" s="136"/>
      <c r="GMS20" s="136"/>
      <c r="GMT20" s="136"/>
      <c r="GMU20" s="136"/>
      <c r="GMV20" s="136"/>
      <c r="GMW20" s="136"/>
      <c r="GMX20" s="136"/>
      <c r="GMY20" s="136"/>
      <c r="GMZ20" s="136"/>
      <c r="GNA20" s="136"/>
      <c r="GNB20" s="136"/>
      <c r="GNC20" s="136"/>
      <c r="GND20" s="136"/>
      <c r="GNE20" s="136"/>
      <c r="GNF20" s="136"/>
      <c r="GNG20" s="136"/>
      <c r="GNH20" s="136"/>
      <c r="GNI20" s="136"/>
      <c r="GNJ20" s="136"/>
      <c r="GNK20" s="136"/>
      <c r="GNL20" s="136"/>
      <c r="GNM20" s="136"/>
      <c r="GNN20" s="136"/>
      <c r="GNO20" s="136"/>
      <c r="GNP20" s="136"/>
      <c r="GNQ20" s="136"/>
      <c r="GNR20" s="136"/>
      <c r="GNS20" s="136"/>
      <c r="GNT20" s="136"/>
      <c r="GNU20" s="136"/>
      <c r="GNV20" s="136"/>
      <c r="GNW20" s="136"/>
      <c r="GNX20" s="136"/>
      <c r="GNY20" s="136"/>
      <c r="GNZ20" s="136"/>
      <c r="GOA20" s="136"/>
      <c r="GOB20" s="136"/>
      <c r="GOC20" s="136"/>
      <c r="GOD20" s="136"/>
      <c r="GOE20" s="136"/>
      <c r="GOF20" s="136"/>
      <c r="GOG20" s="136"/>
      <c r="GOH20" s="136"/>
      <c r="GOI20" s="136"/>
      <c r="GOJ20" s="136"/>
      <c r="GOK20" s="136"/>
      <c r="GOL20" s="136"/>
      <c r="GOM20" s="136"/>
      <c r="GON20" s="136"/>
      <c r="GOO20" s="136"/>
      <c r="GOP20" s="136"/>
      <c r="GOQ20" s="136"/>
      <c r="GOR20" s="136"/>
      <c r="GOS20" s="136"/>
      <c r="GOT20" s="136"/>
      <c r="GOU20" s="136"/>
      <c r="GOV20" s="136"/>
      <c r="GOW20" s="136"/>
      <c r="GOX20" s="136"/>
      <c r="GOY20" s="136"/>
      <c r="GOZ20" s="136"/>
      <c r="GPA20" s="136"/>
      <c r="GPB20" s="136"/>
      <c r="GPC20" s="136"/>
      <c r="GPD20" s="136"/>
      <c r="GPE20" s="136"/>
      <c r="GPF20" s="136"/>
      <c r="GPG20" s="136"/>
      <c r="GPH20" s="136"/>
      <c r="GPI20" s="136"/>
      <c r="GPJ20" s="136"/>
      <c r="GPK20" s="136"/>
      <c r="GPL20" s="136"/>
      <c r="GPM20" s="136"/>
      <c r="GPN20" s="136"/>
      <c r="GPO20" s="136"/>
      <c r="GPP20" s="136"/>
      <c r="GPQ20" s="136"/>
      <c r="GPR20" s="136"/>
      <c r="GPS20" s="136"/>
      <c r="GPT20" s="136"/>
      <c r="GPU20" s="136"/>
      <c r="GPV20" s="136"/>
      <c r="GPW20" s="136"/>
      <c r="GPX20" s="136"/>
      <c r="GPY20" s="136"/>
      <c r="GPZ20" s="136"/>
      <c r="GQA20" s="136"/>
      <c r="GQB20" s="136"/>
      <c r="GQC20" s="136"/>
      <c r="GQD20" s="136"/>
      <c r="GQE20" s="136"/>
      <c r="GQF20" s="136"/>
      <c r="GQG20" s="136"/>
      <c r="GQH20" s="136"/>
      <c r="GQI20" s="136"/>
      <c r="GQJ20" s="136"/>
      <c r="GQK20" s="136"/>
      <c r="GQL20" s="136"/>
      <c r="GQM20" s="136"/>
      <c r="GQN20" s="136"/>
      <c r="GQO20" s="136"/>
      <c r="GQP20" s="136"/>
      <c r="GQQ20" s="136"/>
      <c r="GQR20" s="136"/>
      <c r="GQS20" s="136"/>
      <c r="GQT20" s="136"/>
      <c r="GQU20" s="136"/>
      <c r="GQV20" s="136"/>
      <c r="GQW20" s="136"/>
      <c r="GQX20" s="136"/>
      <c r="GQY20" s="136"/>
      <c r="GQZ20" s="136"/>
      <c r="GRA20" s="136"/>
      <c r="GRB20" s="136"/>
      <c r="GRC20" s="136"/>
      <c r="GRD20" s="136"/>
      <c r="GRE20" s="136"/>
      <c r="GRF20" s="136"/>
      <c r="GRG20" s="136"/>
      <c r="GRH20" s="136"/>
      <c r="GRI20" s="136"/>
      <c r="GRJ20" s="136"/>
      <c r="GRK20" s="136"/>
      <c r="GRL20" s="136"/>
      <c r="GRM20" s="136"/>
      <c r="GRN20" s="136"/>
      <c r="GRO20" s="136"/>
      <c r="GRP20" s="136"/>
      <c r="GRQ20" s="136"/>
      <c r="GRR20" s="136"/>
      <c r="GRS20" s="136"/>
      <c r="GRT20" s="136"/>
      <c r="GRU20" s="136"/>
      <c r="GRV20" s="136"/>
      <c r="GRW20" s="136"/>
      <c r="GRX20" s="136"/>
      <c r="GRY20" s="136"/>
      <c r="GRZ20" s="136"/>
      <c r="GSA20" s="136"/>
      <c r="GSB20" s="136"/>
      <c r="GSC20" s="136"/>
      <c r="GSD20" s="136"/>
      <c r="GSE20" s="136"/>
      <c r="GSF20" s="136"/>
      <c r="GSG20" s="136"/>
      <c r="GSH20" s="136"/>
      <c r="GSI20" s="136"/>
      <c r="GSJ20" s="136"/>
      <c r="GSK20" s="136"/>
      <c r="GSL20" s="136"/>
      <c r="GSM20" s="136"/>
      <c r="GSN20" s="136"/>
      <c r="GSO20" s="136"/>
      <c r="GSP20" s="136"/>
      <c r="GSQ20" s="136"/>
      <c r="GSR20" s="136"/>
      <c r="GSS20" s="136"/>
      <c r="GST20" s="136"/>
      <c r="GSU20" s="136"/>
      <c r="GSV20" s="136"/>
      <c r="GSW20" s="136"/>
      <c r="GSX20" s="136"/>
      <c r="GSY20" s="136"/>
      <c r="GSZ20" s="136"/>
      <c r="GTA20" s="136"/>
      <c r="GTB20" s="136"/>
      <c r="GTC20" s="136"/>
      <c r="GTD20" s="136"/>
      <c r="GTE20" s="136"/>
      <c r="GTF20" s="136"/>
      <c r="GTG20" s="136"/>
      <c r="GTH20" s="136"/>
      <c r="GTI20" s="136"/>
      <c r="GTJ20" s="136"/>
      <c r="GTK20" s="136"/>
      <c r="GTL20" s="136"/>
      <c r="GTM20" s="136"/>
      <c r="GTN20" s="136"/>
      <c r="GTO20" s="136"/>
      <c r="GTP20" s="136"/>
      <c r="GTQ20" s="136"/>
      <c r="GTR20" s="136"/>
      <c r="GTS20" s="136"/>
      <c r="GTT20" s="136"/>
      <c r="GTU20" s="136"/>
      <c r="GTV20" s="136"/>
      <c r="GTW20" s="136"/>
      <c r="GTX20" s="136"/>
      <c r="GTY20" s="136"/>
      <c r="GTZ20" s="136"/>
      <c r="GUA20" s="136"/>
      <c r="GUB20" s="136"/>
      <c r="GUC20" s="136"/>
      <c r="GUD20" s="136"/>
      <c r="GUE20" s="136"/>
      <c r="GUF20" s="136"/>
      <c r="GUG20" s="136"/>
      <c r="GUH20" s="136"/>
      <c r="GUI20" s="136"/>
      <c r="GUJ20" s="136"/>
      <c r="GUK20" s="136"/>
      <c r="GUL20" s="136"/>
      <c r="GUM20" s="136"/>
      <c r="GUN20" s="136"/>
      <c r="GUO20" s="136"/>
      <c r="GUP20" s="136"/>
      <c r="GUQ20" s="136"/>
      <c r="GUR20" s="136"/>
      <c r="GUS20" s="136"/>
      <c r="GUT20" s="136"/>
      <c r="GUU20" s="136"/>
      <c r="GUV20" s="136"/>
      <c r="GUW20" s="136"/>
      <c r="GUX20" s="136"/>
      <c r="GUY20" s="136"/>
      <c r="GUZ20" s="136"/>
      <c r="GVA20" s="136"/>
      <c r="GVB20" s="136"/>
      <c r="GVC20" s="136"/>
      <c r="GVD20" s="136"/>
      <c r="GVE20" s="136"/>
      <c r="GVF20" s="136"/>
      <c r="GVG20" s="136"/>
      <c r="GVH20" s="136"/>
      <c r="GVI20" s="136"/>
      <c r="GVJ20" s="136"/>
      <c r="GVK20" s="136"/>
      <c r="GVL20" s="136"/>
      <c r="GVM20" s="136"/>
      <c r="GVN20" s="136"/>
      <c r="GVO20" s="136"/>
      <c r="GVP20" s="136"/>
      <c r="GVQ20" s="136"/>
      <c r="GVR20" s="136"/>
      <c r="GVS20" s="136"/>
      <c r="GVT20" s="136"/>
      <c r="GVU20" s="136"/>
      <c r="GVV20" s="136"/>
      <c r="GVW20" s="136"/>
      <c r="GVX20" s="136"/>
      <c r="GVY20" s="136"/>
      <c r="GVZ20" s="136"/>
      <c r="GWA20" s="136"/>
      <c r="GWB20" s="136"/>
      <c r="GWC20" s="136"/>
      <c r="GWD20" s="136"/>
      <c r="GWE20" s="136"/>
      <c r="GWF20" s="136"/>
      <c r="GWG20" s="136"/>
      <c r="GWH20" s="136"/>
      <c r="GWI20" s="136"/>
      <c r="GWJ20" s="136"/>
      <c r="GWK20" s="136"/>
      <c r="GWL20" s="136"/>
      <c r="GWM20" s="136"/>
      <c r="GWN20" s="136"/>
      <c r="GWO20" s="136"/>
      <c r="GWP20" s="136"/>
      <c r="GWQ20" s="136"/>
      <c r="GWR20" s="136"/>
      <c r="GWS20" s="136"/>
      <c r="GWT20" s="136"/>
      <c r="GWU20" s="136"/>
      <c r="GWV20" s="136"/>
      <c r="GWW20" s="136"/>
      <c r="GWX20" s="136"/>
      <c r="GWY20" s="136"/>
      <c r="GWZ20" s="136"/>
      <c r="GXA20" s="136"/>
      <c r="GXB20" s="136"/>
      <c r="GXC20" s="136"/>
      <c r="GXD20" s="136"/>
      <c r="GXE20" s="136"/>
      <c r="GXF20" s="136"/>
      <c r="GXG20" s="136"/>
      <c r="GXH20" s="136"/>
      <c r="GXI20" s="136"/>
      <c r="GXJ20" s="136"/>
      <c r="GXK20" s="136"/>
      <c r="GXL20" s="136"/>
      <c r="GXM20" s="136"/>
      <c r="GXN20" s="136"/>
      <c r="GXO20" s="136"/>
      <c r="GXP20" s="136"/>
      <c r="GXQ20" s="136"/>
      <c r="GXR20" s="136"/>
      <c r="GXS20" s="136"/>
      <c r="GXT20" s="136"/>
      <c r="GXU20" s="136"/>
      <c r="GXV20" s="136"/>
      <c r="GXW20" s="136"/>
      <c r="GXX20" s="136"/>
      <c r="GXY20" s="136"/>
      <c r="GXZ20" s="136"/>
      <c r="GYA20" s="136"/>
      <c r="GYB20" s="136"/>
      <c r="GYC20" s="136"/>
      <c r="GYD20" s="136"/>
      <c r="GYE20" s="136"/>
      <c r="GYF20" s="136"/>
      <c r="GYG20" s="136"/>
      <c r="GYH20" s="136"/>
      <c r="GYI20" s="136"/>
      <c r="GYJ20" s="136"/>
      <c r="GYK20" s="136"/>
      <c r="GYL20" s="136"/>
      <c r="GYM20" s="136"/>
      <c r="GYN20" s="136"/>
      <c r="GYO20" s="136"/>
      <c r="GYP20" s="136"/>
      <c r="GYQ20" s="136"/>
      <c r="GYR20" s="136"/>
      <c r="GYS20" s="136"/>
      <c r="GYT20" s="136"/>
      <c r="GYU20" s="136"/>
      <c r="GYV20" s="136"/>
      <c r="GYW20" s="136"/>
      <c r="GYX20" s="136"/>
      <c r="GYY20" s="136"/>
      <c r="GYZ20" s="136"/>
      <c r="GZA20" s="136"/>
      <c r="GZB20" s="136"/>
      <c r="GZC20" s="136"/>
      <c r="GZD20" s="136"/>
      <c r="GZE20" s="136"/>
      <c r="GZF20" s="136"/>
      <c r="GZG20" s="136"/>
      <c r="GZH20" s="136"/>
      <c r="GZI20" s="136"/>
      <c r="GZJ20" s="136"/>
      <c r="GZK20" s="136"/>
      <c r="GZL20" s="136"/>
      <c r="GZM20" s="136"/>
      <c r="GZN20" s="136"/>
      <c r="GZO20" s="136"/>
      <c r="GZP20" s="136"/>
      <c r="GZQ20" s="136"/>
      <c r="GZR20" s="136"/>
      <c r="GZS20" s="136"/>
      <c r="GZT20" s="136"/>
      <c r="GZU20" s="136"/>
      <c r="GZV20" s="136"/>
      <c r="GZW20" s="136"/>
      <c r="GZX20" s="136"/>
      <c r="GZY20" s="136"/>
      <c r="GZZ20" s="136"/>
      <c r="HAA20" s="136"/>
      <c r="HAB20" s="136"/>
      <c r="HAC20" s="136"/>
      <c r="HAD20" s="136"/>
      <c r="HAE20" s="136"/>
      <c r="HAF20" s="136"/>
      <c r="HAG20" s="136"/>
      <c r="HAH20" s="136"/>
      <c r="HAI20" s="136"/>
      <c r="HAJ20" s="136"/>
      <c r="HAK20" s="136"/>
      <c r="HAL20" s="136"/>
      <c r="HAM20" s="136"/>
      <c r="HAN20" s="136"/>
      <c r="HAO20" s="136"/>
      <c r="HAP20" s="136"/>
      <c r="HAQ20" s="136"/>
      <c r="HAR20" s="136"/>
      <c r="HAS20" s="136"/>
      <c r="HAT20" s="136"/>
      <c r="HAU20" s="136"/>
      <c r="HAV20" s="136"/>
      <c r="HAW20" s="136"/>
      <c r="HAX20" s="136"/>
      <c r="HAY20" s="136"/>
      <c r="HAZ20" s="136"/>
      <c r="HBA20" s="136"/>
      <c r="HBB20" s="136"/>
      <c r="HBC20" s="136"/>
      <c r="HBD20" s="136"/>
      <c r="HBE20" s="136"/>
      <c r="HBF20" s="136"/>
      <c r="HBG20" s="136"/>
      <c r="HBH20" s="136"/>
      <c r="HBI20" s="136"/>
      <c r="HBJ20" s="136"/>
      <c r="HBK20" s="136"/>
      <c r="HBL20" s="136"/>
      <c r="HBM20" s="136"/>
      <c r="HBN20" s="136"/>
      <c r="HBO20" s="136"/>
      <c r="HBP20" s="136"/>
      <c r="HBQ20" s="136"/>
      <c r="HBR20" s="136"/>
      <c r="HBS20" s="136"/>
      <c r="HBT20" s="136"/>
      <c r="HBU20" s="136"/>
      <c r="HBV20" s="136"/>
      <c r="HBW20" s="136"/>
      <c r="HBX20" s="136"/>
      <c r="HBY20" s="136"/>
      <c r="HBZ20" s="136"/>
      <c r="HCA20" s="136"/>
      <c r="HCB20" s="136"/>
      <c r="HCC20" s="136"/>
      <c r="HCD20" s="136"/>
      <c r="HCE20" s="136"/>
      <c r="HCF20" s="136"/>
      <c r="HCG20" s="136"/>
      <c r="HCH20" s="136"/>
      <c r="HCI20" s="136"/>
      <c r="HCJ20" s="136"/>
      <c r="HCK20" s="136"/>
      <c r="HCL20" s="136"/>
      <c r="HCM20" s="136"/>
      <c r="HCN20" s="136"/>
      <c r="HCO20" s="136"/>
      <c r="HCP20" s="136"/>
      <c r="HCQ20" s="136"/>
      <c r="HCR20" s="136"/>
      <c r="HCS20" s="136"/>
      <c r="HCT20" s="136"/>
      <c r="HCU20" s="136"/>
      <c r="HCV20" s="136"/>
      <c r="HCW20" s="136"/>
      <c r="HCX20" s="136"/>
      <c r="HCY20" s="136"/>
      <c r="HCZ20" s="136"/>
      <c r="HDA20" s="136"/>
      <c r="HDB20" s="136"/>
      <c r="HDC20" s="136"/>
      <c r="HDD20" s="136"/>
      <c r="HDE20" s="136"/>
      <c r="HDF20" s="136"/>
      <c r="HDG20" s="136"/>
      <c r="HDH20" s="136"/>
      <c r="HDI20" s="136"/>
      <c r="HDJ20" s="136"/>
      <c r="HDK20" s="136"/>
      <c r="HDL20" s="136"/>
      <c r="HDM20" s="136"/>
      <c r="HDN20" s="136"/>
      <c r="HDO20" s="136"/>
      <c r="HDP20" s="136"/>
      <c r="HDQ20" s="136"/>
      <c r="HDR20" s="136"/>
      <c r="HDS20" s="136"/>
      <c r="HDT20" s="136"/>
      <c r="HDU20" s="136"/>
      <c r="HDV20" s="136"/>
      <c r="HDW20" s="136"/>
      <c r="HDX20" s="136"/>
      <c r="HDY20" s="136"/>
      <c r="HDZ20" s="136"/>
      <c r="HEA20" s="136"/>
      <c r="HEB20" s="136"/>
      <c r="HEC20" s="136"/>
      <c r="HED20" s="136"/>
      <c r="HEE20" s="136"/>
      <c r="HEF20" s="136"/>
      <c r="HEG20" s="136"/>
      <c r="HEH20" s="136"/>
      <c r="HEI20" s="136"/>
      <c r="HEJ20" s="136"/>
      <c r="HEK20" s="136"/>
      <c r="HEL20" s="136"/>
      <c r="HEM20" s="136"/>
      <c r="HEN20" s="136"/>
      <c r="HEO20" s="136"/>
      <c r="HEP20" s="136"/>
      <c r="HEQ20" s="136"/>
      <c r="HER20" s="136"/>
      <c r="HES20" s="136"/>
      <c r="HET20" s="136"/>
      <c r="HEU20" s="136"/>
      <c r="HEV20" s="136"/>
      <c r="HEW20" s="136"/>
      <c r="HEX20" s="136"/>
      <c r="HEY20" s="136"/>
      <c r="HEZ20" s="136"/>
      <c r="HFA20" s="136"/>
      <c r="HFB20" s="136"/>
      <c r="HFC20" s="136"/>
      <c r="HFD20" s="136"/>
      <c r="HFE20" s="136"/>
      <c r="HFF20" s="136"/>
      <c r="HFG20" s="136"/>
      <c r="HFH20" s="136"/>
      <c r="HFI20" s="136"/>
      <c r="HFJ20" s="136"/>
      <c r="HFK20" s="136"/>
      <c r="HFL20" s="136"/>
      <c r="HFM20" s="136"/>
      <c r="HFN20" s="136"/>
      <c r="HFO20" s="136"/>
      <c r="HFP20" s="136"/>
      <c r="HFQ20" s="136"/>
      <c r="HFR20" s="136"/>
      <c r="HFS20" s="136"/>
      <c r="HFT20" s="136"/>
      <c r="HFU20" s="136"/>
      <c r="HFV20" s="136"/>
      <c r="HFW20" s="136"/>
      <c r="HFX20" s="136"/>
      <c r="HFY20" s="136"/>
      <c r="HFZ20" s="136"/>
      <c r="HGA20" s="136"/>
      <c r="HGB20" s="136"/>
      <c r="HGC20" s="136"/>
      <c r="HGD20" s="136"/>
      <c r="HGE20" s="136"/>
      <c r="HGF20" s="136"/>
      <c r="HGG20" s="136"/>
      <c r="HGH20" s="136"/>
      <c r="HGI20" s="136"/>
      <c r="HGJ20" s="136"/>
      <c r="HGK20" s="136"/>
      <c r="HGL20" s="136"/>
      <c r="HGM20" s="136"/>
      <c r="HGN20" s="136"/>
      <c r="HGO20" s="136"/>
      <c r="HGP20" s="136"/>
      <c r="HGQ20" s="136"/>
      <c r="HGR20" s="136"/>
      <c r="HGS20" s="136"/>
      <c r="HGT20" s="136"/>
      <c r="HGU20" s="136"/>
      <c r="HGV20" s="136"/>
      <c r="HGW20" s="136"/>
      <c r="HGX20" s="136"/>
      <c r="HGY20" s="136"/>
      <c r="HGZ20" s="136"/>
      <c r="HHA20" s="136"/>
      <c r="HHB20" s="136"/>
      <c r="HHC20" s="136"/>
      <c r="HHD20" s="136"/>
      <c r="HHE20" s="136"/>
      <c r="HHF20" s="136"/>
      <c r="HHG20" s="136"/>
      <c r="HHH20" s="136"/>
      <c r="HHI20" s="136"/>
      <c r="HHJ20" s="136"/>
      <c r="HHK20" s="136"/>
      <c r="HHL20" s="136"/>
      <c r="HHM20" s="136"/>
      <c r="HHN20" s="136"/>
      <c r="HHO20" s="136"/>
      <c r="HHP20" s="136"/>
      <c r="HHQ20" s="136"/>
      <c r="HHR20" s="136"/>
      <c r="HHS20" s="136"/>
      <c r="HHT20" s="136"/>
      <c r="HHU20" s="136"/>
      <c r="HHV20" s="136"/>
      <c r="HHW20" s="136"/>
      <c r="HHX20" s="136"/>
      <c r="HHY20" s="136"/>
      <c r="HHZ20" s="136"/>
      <c r="HIA20" s="136"/>
      <c r="HIB20" s="136"/>
      <c r="HIC20" s="136"/>
      <c r="HID20" s="136"/>
      <c r="HIE20" s="136"/>
      <c r="HIF20" s="136"/>
      <c r="HIG20" s="136"/>
      <c r="HIH20" s="136"/>
      <c r="HII20" s="136"/>
      <c r="HIJ20" s="136"/>
      <c r="HIK20" s="136"/>
      <c r="HIL20" s="136"/>
      <c r="HIM20" s="136"/>
      <c r="HIN20" s="136"/>
      <c r="HIO20" s="136"/>
      <c r="HIP20" s="136"/>
      <c r="HIQ20" s="136"/>
      <c r="HIR20" s="136"/>
      <c r="HIS20" s="136"/>
      <c r="HIT20" s="136"/>
      <c r="HIU20" s="136"/>
      <c r="HIV20" s="136"/>
      <c r="HIW20" s="136"/>
      <c r="HIX20" s="136"/>
      <c r="HIY20" s="136"/>
      <c r="HIZ20" s="136"/>
      <c r="HJA20" s="136"/>
      <c r="HJB20" s="136"/>
      <c r="HJC20" s="136"/>
      <c r="HJD20" s="136"/>
      <c r="HJE20" s="136"/>
      <c r="HJF20" s="136"/>
      <c r="HJG20" s="136"/>
      <c r="HJH20" s="136"/>
      <c r="HJI20" s="136"/>
      <c r="HJJ20" s="136"/>
      <c r="HJK20" s="136"/>
      <c r="HJL20" s="136"/>
      <c r="HJM20" s="136"/>
      <c r="HJN20" s="136"/>
      <c r="HJO20" s="136"/>
      <c r="HJP20" s="136"/>
      <c r="HJQ20" s="136"/>
      <c r="HJR20" s="136"/>
      <c r="HJS20" s="136"/>
      <c r="HJT20" s="136"/>
      <c r="HJU20" s="136"/>
      <c r="HJV20" s="136"/>
      <c r="HJW20" s="136"/>
      <c r="HJX20" s="136"/>
      <c r="HJY20" s="136"/>
      <c r="HJZ20" s="136"/>
      <c r="HKA20" s="136"/>
      <c r="HKB20" s="136"/>
      <c r="HKC20" s="136"/>
      <c r="HKD20" s="136"/>
      <c r="HKE20" s="136"/>
      <c r="HKF20" s="136"/>
      <c r="HKG20" s="136"/>
      <c r="HKH20" s="136"/>
      <c r="HKI20" s="136"/>
      <c r="HKJ20" s="136"/>
      <c r="HKK20" s="136"/>
      <c r="HKL20" s="136"/>
      <c r="HKM20" s="136"/>
      <c r="HKN20" s="136"/>
      <c r="HKO20" s="136"/>
      <c r="HKP20" s="136"/>
      <c r="HKQ20" s="136"/>
      <c r="HKR20" s="136"/>
      <c r="HKS20" s="136"/>
      <c r="HKT20" s="136"/>
      <c r="HKU20" s="136"/>
      <c r="HKV20" s="136"/>
      <c r="HKW20" s="136"/>
      <c r="HKX20" s="136"/>
      <c r="HKY20" s="136"/>
      <c r="HKZ20" s="136"/>
      <c r="HLA20" s="136"/>
      <c r="HLB20" s="136"/>
      <c r="HLC20" s="136"/>
      <c r="HLD20" s="136"/>
      <c r="HLE20" s="136"/>
      <c r="HLF20" s="136"/>
      <c r="HLG20" s="136"/>
      <c r="HLH20" s="136"/>
      <c r="HLI20" s="136"/>
      <c r="HLJ20" s="136"/>
      <c r="HLK20" s="136"/>
      <c r="HLL20" s="136"/>
      <c r="HLM20" s="136"/>
      <c r="HLN20" s="136"/>
      <c r="HLO20" s="136"/>
      <c r="HLP20" s="136"/>
      <c r="HLQ20" s="136"/>
      <c r="HLR20" s="136"/>
      <c r="HLS20" s="136"/>
      <c r="HLT20" s="136"/>
      <c r="HLU20" s="136"/>
      <c r="HLV20" s="136"/>
      <c r="HLW20" s="136"/>
      <c r="HLX20" s="136"/>
      <c r="HLY20" s="136"/>
      <c r="HLZ20" s="136"/>
      <c r="HMA20" s="136"/>
      <c r="HMB20" s="136"/>
      <c r="HMC20" s="136"/>
      <c r="HMD20" s="136"/>
      <c r="HME20" s="136"/>
      <c r="HMF20" s="136"/>
      <c r="HMG20" s="136"/>
      <c r="HMH20" s="136"/>
      <c r="HMI20" s="136"/>
      <c r="HMJ20" s="136"/>
      <c r="HMK20" s="136"/>
      <c r="HML20" s="136"/>
      <c r="HMM20" s="136"/>
      <c r="HMN20" s="136"/>
      <c r="HMO20" s="136"/>
      <c r="HMP20" s="136"/>
      <c r="HMQ20" s="136"/>
      <c r="HMR20" s="136"/>
      <c r="HMS20" s="136"/>
      <c r="HMT20" s="136"/>
      <c r="HMU20" s="136"/>
      <c r="HMV20" s="136"/>
      <c r="HMW20" s="136"/>
      <c r="HMX20" s="136"/>
      <c r="HMY20" s="136"/>
      <c r="HMZ20" s="136"/>
      <c r="HNA20" s="136"/>
      <c r="HNB20" s="136"/>
      <c r="HNC20" s="136"/>
      <c r="HND20" s="136"/>
      <c r="HNE20" s="136"/>
      <c r="HNF20" s="136"/>
      <c r="HNG20" s="136"/>
      <c r="HNH20" s="136"/>
      <c r="HNI20" s="136"/>
      <c r="HNJ20" s="136"/>
      <c r="HNK20" s="136"/>
      <c r="HNL20" s="136"/>
      <c r="HNM20" s="136"/>
      <c r="HNN20" s="136"/>
      <c r="HNO20" s="136"/>
      <c r="HNP20" s="136"/>
      <c r="HNQ20" s="136"/>
      <c r="HNR20" s="136"/>
      <c r="HNS20" s="136"/>
      <c r="HNT20" s="136"/>
      <c r="HNU20" s="136"/>
      <c r="HNV20" s="136"/>
      <c r="HNW20" s="136"/>
      <c r="HNX20" s="136"/>
      <c r="HNY20" s="136"/>
      <c r="HNZ20" s="136"/>
      <c r="HOA20" s="136"/>
      <c r="HOB20" s="136"/>
      <c r="HOC20" s="136"/>
      <c r="HOD20" s="136"/>
      <c r="HOE20" s="136"/>
      <c r="HOF20" s="136"/>
      <c r="HOG20" s="136"/>
      <c r="HOH20" s="136"/>
      <c r="HOI20" s="136"/>
      <c r="HOJ20" s="136"/>
      <c r="HOK20" s="136"/>
      <c r="HOL20" s="136"/>
      <c r="HOM20" s="136"/>
      <c r="HON20" s="136"/>
      <c r="HOO20" s="136"/>
      <c r="HOP20" s="136"/>
      <c r="HOQ20" s="136"/>
      <c r="HOR20" s="136"/>
      <c r="HOS20" s="136"/>
      <c r="HOT20" s="136"/>
      <c r="HOU20" s="136"/>
      <c r="HOV20" s="136"/>
      <c r="HOW20" s="136"/>
      <c r="HOX20" s="136"/>
      <c r="HOY20" s="136"/>
      <c r="HOZ20" s="136"/>
      <c r="HPA20" s="136"/>
      <c r="HPB20" s="136"/>
      <c r="HPC20" s="136"/>
      <c r="HPD20" s="136"/>
      <c r="HPE20" s="136"/>
      <c r="HPF20" s="136"/>
      <c r="HPG20" s="136"/>
      <c r="HPH20" s="136"/>
      <c r="HPI20" s="136"/>
      <c r="HPJ20" s="136"/>
      <c r="HPK20" s="136"/>
      <c r="HPL20" s="136"/>
      <c r="HPM20" s="136"/>
      <c r="HPN20" s="136"/>
      <c r="HPO20" s="136"/>
      <c r="HPP20" s="136"/>
      <c r="HPQ20" s="136"/>
      <c r="HPR20" s="136"/>
      <c r="HPS20" s="136"/>
      <c r="HPT20" s="136"/>
      <c r="HPU20" s="136"/>
      <c r="HPV20" s="136"/>
      <c r="HPW20" s="136"/>
      <c r="HPX20" s="136"/>
      <c r="HPY20" s="136"/>
      <c r="HPZ20" s="136"/>
      <c r="HQA20" s="136"/>
      <c r="HQB20" s="136"/>
      <c r="HQC20" s="136"/>
      <c r="HQD20" s="136"/>
      <c r="HQE20" s="136"/>
      <c r="HQF20" s="136"/>
      <c r="HQG20" s="136"/>
      <c r="HQH20" s="136"/>
      <c r="HQI20" s="136"/>
      <c r="HQJ20" s="136"/>
      <c r="HQK20" s="136"/>
      <c r="HQL20" s="136"/>
      <c r="HQM20" s="136"/>
      <c r="HQN20" s="136"/>
      <c r="HQO20" s="136"/>
      <c r="HQP20" s="136"/>
      <c r="HQQ20" s="136"/>
      <c r="HQR20" s="136"/>
      <c r="HQS20" s="136"/>
      <c r="HQT20" s="136"/>
      <c r="HQU20" s="136"/>
      <c r="HQV20" s="136"/>
      <c r="HQW20" s="136"/>
      <c r="HQX20" s="136"/>
      <c r="HQY20" s="136"/>
      <c r="HQZ20" s="136"/>
      <c r="HRA20" s="136"/>
      <c r="HRB20" s="136"/>
      <c r="HRC20" s="136"/>
      <c r="HRD20" s="136"/>
      <c r="HRE20" s="136"/>
      <c r="HRF20" s="136"/>
      <c r="HRG20" s="136"/>
      <c r="HRH20" s="136"/>
      <c r="HRI20" s="136"/>
      <c r="HRJ20" s="136"/>
      <c r="HRK20" s="136"/>
      <c r="HRL20" s="136"/>
      <c r="HRM20" s="136"/>
      <c r="HRN20" s="136"/>
      <c r="HRO20" s="136"/>
      <c r="HRP20" s="136"/>
      <c r="HRQ20" s="136"/>
      <c r="HRR20" s="136"/>
      <c r="HRS20" s="136"/>
      <c r="HRT20" s="136"/>
      <c r="HRU20" s="136"/>
      <c r="HRV20" s="136"/>
      <c r="HRW20" s="136"/>
      <c r="HRX20" s="136"/>
      <c r="HRY20" s="136"/>
      <c r="HRZ20" s="136"/>
      <c r="HSA20" s="136"/>
      <c r="HSB20" s="136"/>
      <c r="HSC20" s="136"/>
      <c r="HSD20" s="136"/>
      <c r="HSE20" s="136"/>
      <c r="HSF20" s="136"/>
      <c r="HSG20" s="136"/>
      <c r="HSH20" s="136"/>
      <c r="HSI20" s="136"/>
      <c r="HSJ20" s="136"/>
      <c r="HSK20" s="136"/>
      <c r="HSL20" s="136"/>
      <c r="HSM20" s="136"/>
      <c r="HSN20" s="136"/>
      <c r="HSO20" s="136"/>
      <c r="HSP20" s="136"/>
      <c r="HSQ20" s="136"/>
      <c r="HSR20" s="136"/>
      <c r="HSS20" s="136"/>
      <c r="HST20" s="136"/>
      <c r="HSU20" s="136"/>
      <c r="HSV20" s="136"/>
      <c r="HSW20" s="136"/>
      <c r="HSX20" s="136"/>
      <c r="HSY20" s="136"/>
      <c r="HSZ20" s="136"/>
      <c r="HTA20" s="136"/>
      <c r="HTB20" s="136"/>
      <c r="HTC20" s="136"/>
      <c r="HTD20" s="136"/>
      <c r="HTE20" s="136"/>
      <c r="HTF20" s="136"/>
      <c r="HTG20" s="136"/>
      <c r="HTH20" s="136"/>
      <c r="HTI20" s="136"/>
      <c r="HTJ20" s="136"/>
      <c r="HTK20" s="136"/>
      <c r="HTL20" s="136"/>
      <c r="HTM20" s="136"/>
      <c r="HTN20" s="136"/>
      <c r="HTO20" s="136"/>
      <c r="HTP20" s="136"/>
      <c r="HTQ20" s="136"/>
      <c r="HTR20" s="136"/>
      <c r="HTS20" s="136"/>
      <c r="HTT20" s="136"/>
      <c r="HTU20" s="136"/>
      <c r="HTV20" s="136"/>
      <c r="HTW20" s="136"/>
      <c r="HTX20" s="136"/>
      <c r="HTY20" s="136"/>
      <c r="HTZ20" s="136"/>
      <c r="HUA20" s="136"/>
      <c r="HUB20" s="136"/>
      <c r="HUC20" s="136"/>
      <c r="HUD20" s="136"/>
      <c r="HUE20" s="136"/>
      <c r="HUF20" s="136"/>
      <c r="HUG20" s="136"/>
      <c r="HUH20" s="136"/>
      <c r="HUI20" s="136"/>
      <c r="HUJ20" s="136"/>
      <c r="HUK20" s="136"/>
      <c r="HUL20" s="136"/>
      <c r="HUM20" s="136"/>
      <c r="HUN20" s="136"/>
      <c r="HUO20" s="136"/>
      <c r="HUP20" s="136"/>
      <c r="HUQ20" s="136"/>
      <c r="HUR20" s="136"/>
      <c r="HUS20" s="136"/>
      <c r="HUT20" s="136"/>
      <c r="HUU20" s="136"/>
      <c r="HUV20" s="136"/>
      <c r="HUW20" s="136"/>
      <c r="HUX20" s="136"/>
      <c r="HUY20" s="136"/>
      <c r="HUZ20" s="136"/>
      <c r="HVA20" s="136"/>
      <c r="HVB20" s="136"/>
      <c r="HVC20" s="136"/>
      <c r="HVD20" s="136"/>
      <c r="HVE20" s="136"/>
      <c r="HVF20" s="136"/>
      <c r="HVG20" s="136"/>
      <c r="HVH20" s="136"/>
      <c r="HVI20" s="136"/>
      <c r="HVJ20" s="136"/>
      <c r="HVK20" s="136"/>
      <c r="HVL20" s="136"/>
      <c r="HVM20" s="136"/>
      <c r="HVN20" s="136"/>
      <c r="HVO20" s="136"/>
      <c r="HVP20" s="136"/>
      <c r="HVQ20" s="136"/>
      <c r="HVR20" s="136"/>
      <c r="HVS20" s="136"/>
      <c r="HVT20" s="136"/>
      <c r="HVU20" s="136"/>
      <c r="HVV20" s="136"/>
      <c r="HVW20" s="136"/>
      <c r="HVX20" s="136"/>
      <c r="HVY20" s="136"/>
      <c r="HVZ20" s="136"/>
      <c r="HWA20" s="136"/>
      <c r="HWB20" s="136"/>
      <c r="HWC20" s="136"/>
      <c r="HWD20" s="136"/>
      <c r="HWE20" s="136"/>
      <c r="HWF20" s="136"/>
      <c r="HWG20" s="136"/>
      <c r="HWH20" s="136"/>
      <c r="HWI20" s="136"/>
      <c r="HWJ20" s="136"/>
      <c r="HWK20" s="136"/>
      <c r="HWL20" s="136"/>
      <c r="HWM20" s="136"/>
      <c r="HWN20" s="136"/>
      <c r="HWO20" s="136"/>
      <c r="HWP20" s="136"/>
      <c r="HWQ20" s="136"/>
      <c r="HWR20" s="136"/>
      <c r="HWS20" s="136"/>
      <c r="HWT20" s="136"/>
      <c r="HWU20" s="136"/>
      <c r="HWV20" s="136"/>
      <c r="HWW20" s="136"/>
      <c r="HWX20" s="136"/>
      <c r="HWY20" s="136"/>
      <c r="HWZ20" s="136"/>
      <c r="HXA20" s="136"/>
      <c r="HXB20" s="136"/>
      <c r="HXC20" s="136"/>
      <c r="HXD20" s="136"/>
      <c r="HXE20" s="136"/>
      <c r="HXF20" s="136"/>
      <c r="HXG20" s="136"/>
      <c r="HXH20" s="136"/>
      <c r="HXI20" s="136"/>
      <c r="HXJ20" s="136"/>
      <c r="HXK20" s="136"/>
      <c r="HXL20" s="136"/>
      <c r="HXM20" s="136"/>
      <c r="HXN20" s="136"/>
      <c r="HXO20" s="136"/>
      <c r="HXP20" s="136"/>
      <c r="HXQ20" s="136"/>
      <c r="HXR20" s="136"/>
      <c r="HXS20" s="136"/>
      <c r="HXT20" s="136"/>
      <c r="HXU20" s="136"/>
      <c r="HXV20" s="136"/>
      <c r="HXW20" s="136"/>
      <c r="HXX20" s="136"/>
      <c r="HXY20" s="136"/>
      <c r="HXZ20" s="136"/>
      <c r="HYA20" s="136"/>
      <c r="HYB20" s="136"/>
      <c r="HYC20" s="136"/>
      <c r="HYD20" s="136"/>
      <c r="HYE20" s="136"/>
      <c r="HYF20" s="136"/>
      <c r="HYG20" s="136"/>
      <c r="HYH20" s="136"/>
      <c r="HYI20" s="136"/>
      <c r="HYJ20" s="136"/>
      <c r="HYK20" s="136"/>
      <c r="HYL20" s="136"/>
      <c r="HYM20" s="136"/>
      <c r="HYN20" s="136"/>
      <c r="HYO20" s="136"/>
      <c r="HYP20" s="136"/>
      <c r="HYQ20" s="136"/>
      <c r="HYR20" s="136"/>
      <c r="HYS20" s="136"/>
      <c r="HYT20" s="136"/>
      <c r="HYU20" s="136"/>
      <c r="HYV20" s="136"/>
      <c r="HYW20" s="136"/>
      <c r="HYX20" s="136"/>
      <c r="HYY20" s="136"/>
      <c r="HYZ20" s="136"/>
      <c r="HZA20" s="136"/>
      <c r="HZB20" s="136"/>
      <c r="HZC20" s="136"/>
      <c r="HZD20" s="136"/>
      <c r="HZE20" s="136"/>
      <c r="HZF20" s="136"/>
      <c r="HZG20" s="136"/>
      <c r="HZH20" s="136"/>
      <c r="HZI20" s="136"/>
      <c r="HZJ20" s="136"/>
      <c r="HZK20" s="136"/>
      <c r="HZL20" s="136"/>
      <c r="HZM20" s="136"/>
      <c r="HZN20" s="136"/>
      <c r="HZO20" s="136"/>
      <c r="HZP20" s="136"/>
      <c r="HZQ20" s="136"/>
      <c r="HZR20" s="136"/>
      <c r="HZS20" s="136"/>
      <c r="HZT20" s="136"/>
      <c r="HZU20" s="136"/>
      <c r="HZV20" s="136"/>
      <c r="HZW20" s="136"/>
      <c r="HZX20" s="136"/>
      <c r="HZY20" s="136"/>
      <c r="HZZ20" s="136"/>
      <c r="IAA20" s="136"/>
      <c r="IAB20" s="136"/>
      <c r="IAC20" s="136"/>
      <c r="IAD20" s="136"/>
      <c r="IAE20" s="136"/>
      <c r="IAF20" s="136"/>
      <c r="IAG20" s="136"/>
      <c r="IAH20" s="136"/>
      <c r="IAI20" s="136"/>
      <c r="IAJ20" s="136"/>
      <c r="IAK20" s="136"/>
      <c r="IAL20" s="136"/>
      <c r="IAM20" s="136"/>
      <c r="IAN20" s="136"/>
      <c r="IAO20" s="136"/>
      <c r="IAP20" s="136"/>
      <c r="IAQ20" s="136"/>
      <c r="IAR20" s="136"/>
      <c r="IAS20" s="136"/>
      <c r="IAT20" s="136"/>
      <c r="IAU20" s="136"/>
      <c r="IAV20" s="136"/>
      <c r="IAW20" s="136"/>
      <c r="IAX20" s="136"/>
      <c r="IAY20" s="136"/>
      <c r="IAZ20" s="136"/>
      <c r="IBA20" s="136"/>
      <c r="IBB20" s="136"/>
      <c r="IBC20" s="136"/>
      <c r="IBD20" s="136"/>
      <c r="IBE20" s="136"/>
      <c r="IBF20" s="136"/>
      <c r="IBG20" s="136"/>
      <c r="IBH20" s="136"/>
      <c r="IBI20" s="136"/>
      <c r="IBJ20" s="136"/>
      <c r="IBK20" s="136"/>
      <c r="IBL20" s="136"/>
      <c r="IBM20" s="136"/>
      <c r="IBN20" s="136"/>
      <c r="IBO20" s="136"/>
      <c r="IBP20" s="136"/>
      <c r="IBQ20" s="136"/>
      <c r="IBR20" s="136"/>
      <c r="IBS20" s="136"/>
      <c r="IBT20" s="136"/>
      <c r="IBU20" s="136"/>
      <c r="IBV20" s="136"/>
      <c r="IBW20" s="136"/>
      <c r="IBX20" s="136"/>
      <c r="IBY20" s="136"/>
      <c r="IBZ20" s="136"/>
      <c r="ICA20" s="136"/>
      <c r="ICB20" s="136"/>
      <c r="ICC20" s="136"/>
      <c r="ICD20" s="136"/>
      <c r="ICE20" s="136"/>
      <c r="ICF20" s="136"/>
      <c r="ICG20" s="136"/>
      <c r="ICH20" s="136"/>
      <c r="ICI20" s="136"/>
      <c r="ICJ20" s="136"/>
      <c r="ICK20" s="136"/>
      <c r="ICL20" s="136"/>
      <c r="ICM20" s="136"/>
      <c r="ICN20" s="136"/>
      <c r="ICO20" s="136"/>
      <c r="ICP20" s="136"/>
      <c r="ICQ20" s="136"/>
      <c r="ICR20" s="136"/>
      <c r="ICS20" s="136"/>
      <c r="ICT20" s="136"/>
      <c r="ICU20" s="136"/>
      <c r="ICV20" s="136"/>
      <c r="ICW20" s="136"/>
      <c r="ICX20" s="136"/>
      <c r="ICY20" s="136"/>
      <c r="ICZ20" s="136"/>
      <c r="IDA20" s="136"/>
      <c r="IDB20" s="136"/>
      <c r="IDC20" s="136"/>
      <c r="IDD20" s="136"/>
      <c r="IDE20" s="136"/>
      <c r="IDF20" s="136"/>
      <c r="IDG20" s="136"/>
      <c r="IDH20" s="136"/>
      <c r="IDI20" s="136"/>
      <c r="IDJ20" s="136"/>
      <c r="IDK20" s="136"/>
      <c r="IDL20" s="136"/>
      <c r="IDM20" s="136"/>
      <c r="IDN20" s="136"/>
      <c r="IDO20" s="136"/>
      <c r="IDP20" s="136"/>
      <c r="IDQ20" s="136"/>
      <c r="IDR20" s="136"/>
      <c r="IDS20" s="136"/>
      <c r="IDT20" s="136"/>
      <c r="IDU20" s="136"/>
      <c r="IDV20" s="136"/>
      <c r="IDW20" s="136"/>
      <c r="IDX20" s="136"/>
      <c r="IDY20" s="136"/>
      <c r="IDZ20" s="136"/>
      <c r="IEA20" s="136"/>
      <c r="IEB20" s="136"/>
      <c r="IEC20" s="136"/>
      <c r="IED20" s="136"/>
      <c r="IEE20" s="136"/>
      <c r="IEF20" s="136"/>
      <c r="IEG20" s="136"/>
      <c r="IEH20" s="136"/>
      <c r="IEI20" s="136"/>
      <c r="IEJ20" s="136"/>
      <c r="IEK20" s="136"/>
      <c r="IEL20" s="136"/>
      <c r="IEM20" s="136"/>
      <c r="IEN20" s="136"/>
      <c r="IEO20" s="136"/>
      <c r="IEP20" s="136"/>
      <c r="IEQ20" s="136"/>
      <c r="IER20" s="136"/>
      <c r="IES20" s="136"/>
      <c r="IET20" s="136"/>
      <c r="IEU20" s="136"/>
      <c r="IEV20" s="136"/>
      <c r="IEW20" s="136"/>
      <c r="IEX20" s="136"/>
      <c r="IEY20" s="136"/>
      <c r="IEZ20" s="136"/>
      <c r="IFA20" s="136"/>
      <c r="IFB20" s="136"/>
      <c r="IFC20" s="136"/>
      <c r="IFD20" s="136"/>
      <c r="IFE20" s="136"/>
      <c r="IFF20" s="136"/>
      <c r="IFG20" s="136"/>
      <c r="IFH20" s="136"/>
      <c r="IFI20" s="136"/>
      <c r="IFJ20" s="136"/>
      <c r="IFK20" s="136"/>
      <c r="IFL20" s="136"/>
      <c r="IFM20" s="136"/>
      <c r="IFN20" s="136"/>
      <c r="IFO20" s="136"/>
      <c r="IFP20" s="136"/>
      <c r="IFQ20" s="136"/>
      <c r="IFR20" s="136"/>
      <c r="IFS20" s="136"/>
      <c r="IFT20" s="136"/>
      <c r="IFU20" s="136"/>
      <c r="IFV20" s="136"/>
      <c r="IFW20" s="136"/>
      <c r="IFX20" s="136"/>
      <c r="IFY20" s="136"/>
      <c r="IFZ20" s="136"/>
      <c r="IGA20" s="136"/>
      <c r="IGB20" s="136"/>
      <c r="IGC20" s="136"/>
      <c r="IGD20" s="136"/>
      <c r="IGE20" s="136"/>
      <c r="IGF20" s="136"/>
      <c r="IGG20" s="136"/>
      <c r="IGH20" s="136"/>
      <c r="IGI20" s="136"/>
      <c r="IGJ20" s="136"/>
      <c r="IGK20" s="136"/>
      <c r="IGL20" s="136"/>
      <c r="IGM20" s="136"/>
      <c r="IGN20" s="136"/>
      <c r="IGO20" s="136"/>
      <c r="IGP20" s="136"/>
      <c r="IGQ20" s="136"/>
      <c r="IGR20" s="136"/>
      <c r="IGS20" s="136"/>
      <c r="IGT20" s="136"/>
      <c r="IGU20" s="136"/>
      <c r="IGV20" s="136"/>
      <c r="IGW20" s="136"/>
      <c r="IGX20" s="136"/>
      <c r="IGY20" s="136"/>
      <c r="IGZ20" s="136"/>
      <c r="IHA20" s="136"/>
      <c r="IHB20" s="136"/>
      <c r="IHC20" s="136"/>
      <c r="IHD20" s="136"/>
      <c r="IHE20" s="136"/>
      <c r="IHF20" s="136"/>
      <c r="IHG20" s="136"/>
      <c r="IHH20" s="136"/>
      <c r="IHI20" s="136"/>
      <c r="IHJ20" s="136"/>
      <c r="IHK20" s="136"/>
      <c r="IHL20" s="136"/>
      <c r="IHM20" s="136"/>
      <c r="IHN20" s="136"/>
      <c r="IHO20" s="136"/>
      <c r="IHP20" s="136"/>
      <c r="IHQ20" s="136"/>
      <c r="IHR20" s="136"/>
      <c r="IHS20" s="136"/>
      <c r="IHT20" s="136"/>
      <c r="IHU20" s="136"/>
      <c r="IHV20" s="136"/>
      <c r="IHW20" s="136"/>
      <c r="IHX20" s="136"/>
      <c r="IHY20" s="136"/>
      <c r="IHZ20" s="136"/>
      <c r="IIA20" s="136"/>
      <c r="IIB20" s="136"/>
      <c r="IIC20" s="136"/>
      <c r="IID20" s="136"/>
      <c r="IIE20" s="136"/>
      <c r="IIF20" s="136"/>
      <c r="IIG20" s="136"/>
      <c r="IIH20" s="136"/>
      <c r="III20" s="136"/>
      <c r="IIJ20" s="136"/>
      <c r="IIK20" s="136"/>
      <c r="IIL20" s="136"/>
      <c r="IIM20" s="136"/>
      <c r="IIN20" s="136"/>
      <c r="IIO20" s="136"/>
      <c r="IIP20" s="136"/>
      <c r="IIQ20" s="136"/>
      <c r="IIR20" s="136"/>
      <c r="IIS20" s="136"/>
      <c r="IIT20" s="136"/>
      <c r="IIU20" s="136"/>
      <c r="IIV20" s="136"/>
      <c r="IIW20" s="136"/>
      <c r="IIX20" s="136"/>
      <c r="IIY20" s="136"/>
      <c r="IIZ20" s="136"/>
      <c r="IJA20" s="136"/>
      <c r="IJB20" s="136"/>
      <c r="IJC20" s="136"/>
      <c r="IJD20" s="136"/>
      <c r="IJE20" s="136"/>
      <c r="IJF20" s="136"/>
      <c r="IJG20" s="136"/>
      <c r="IJH20" s="136"/>
      <c r="IJI20" s="136"/>
      <c r="IJJ20" s="136"/>
      <c r="IJK20" s="136"/>
      <c r="IJL20" s="136"/>
      <c r="IJM20" s="136"/>
      <c r="IJN20" s="136"/>
      <c r="IJO20" s="136"/>
      <c r="IJP20" s="136"/>
      <c r="IJQ20" s="136"/>
      <c r="IJR20" s="136"/>
      <c r="IJS20" s="136"/>
      <c r="IJT20" s="136"/>
      <c r="IJU20" s="136"/>
      <c r="IJV20" s="136"/>
      <c r="IJW20" s="136"/>
      <c r="IJX20" s="136"/>
      <c r="IJY20" s="136"/>
      <c r="IJZ20" s="136"/>
      <c r="IKA20" s="136"/>
      <c r="IKB20" s="136"/>
      <c r="IKC20" s="136"/>
      <c r="IKD20" s="136"/>
      <c r="IKE20" s="136"/>
      <c r="IKF20" s="136"/>
      <c r="IKG20" s="136"/>
      <c r="IKH20" s="136"/>
      <c r="IKI20" s="136"/>
      <c r="IKJ20" s="136"/>
      <c r="IKK20" s="136"/>
      <c r="IKL20" s="136"/>
      <c r="IKM20" s="136"/>
      <c r="IKN20" s="136"/>
      <c r="IKO20" s="136"/>
      <c r="IKP20" s="136"/>
      <c r="IKQ20" s="136"/>
      <c r="IKR20" s="136"/>
      <c r="IKS20" s="136"/>
      <c r="IKT20" s="136"/>
      <c r="IKU20" s="136"/>
      <c r="IKV20" s="136"/>
      <c r="IKW20" s="136"/>
      <c r="IKX20" s="136"/>
      <c r="IKY20" s="136"/>
      <c r="IKZ20" s="136"/>
      <c r="ILA20" s="136"/>
      <c r="ILB20" s="136"/>
      <c r="ILC20" s="136"/>
      <c r="ILD20" s="136"/>
      <c r="ILE20" s="136"/>
      <c r="ILF20" s="136"/>
      <c r="ILG20" s="136"/>
      <c r="ILH20" s="136"/>
      <c r="ILI20" s="136"/>
      <c r="ILJ20" s="136"/>
      <c r="ILK20" s="136"/>
      <c r="ILL20" s="136"/>
      <c r="ILM20" s="136"/>
      <c r="ILN20" s="136"/>
      <c r="ILO20" s="136"/>
      <c r="ILP20" s="136"/>
      <c r="ILQ20" s="136"/>
      <c r="ILR20" s="136"/>
      <c r="ILS20" s="136"/>
      <c r="ILT20" s="136"/>
      <c r="ILU20" s="136"/>
      <c r="ILV20" s="136"/>
      <c r="ILW20" s="136"/>
      <c r="ILX20" s="136"/>
      <c r="ILY20" s="136"/>
      <c r="ILZ20" s="136"/>
      <c r="IMA20" s="136"/>
      <c r="IMB20" s="136"/>
      <c r="IMC20" s="136"/>
      <c r="IMD20" s="136"/>
      <c r="IME20" s="136"/>
      <c r="IMF20" s="136"/>
      <c r="IMG20" s="136"/>
      <c r="IMH20" s="136"/>
      <c r="IMI20" s="136"/>
      <c r="IMJ20" s="136"/>
      <c r="IMK20" s="136"/>
      <c r="IML20" s="136"/>
      <c r="IMM20" s="136"/>
      <c r="IMN20" s="136"/>
      <c r="IMO20" s="136"/>
      <c r="IMP20" s="136"/>
      <c r="IMQ20" s="136"/>
      <c r="IMR20" s="136"/>
      <c r="IMS20" s="136"/>
      <c r="IMT20" s="136"/>
      <c r="IMU20" s="136"/>
      <c r="IMV20" s="136"/>
      <c r="IMW20" s="136"/>
      <c r="IMX20" s="136"/>
      <c r="IMY20" s="136"/>
      <c r="IMZ20" s="136"/>
      <c r="INA20" s="136"/>
      <c r="INB20" s="136"/>
      <c r="INC20" s="136"/>
      <c r="IND20" s="136"/>
      <c r="INE20" s="136"/>
      <c r="INF20" s="136"/>
      <c r="ING20" s="136"/>
      <c r="INH20" s="136"/>
      <c r="INI20" s="136"/>
      <c r="INJ20" s="136"/>
      <c r="INK20" s="136"/>
      <c r="INL20" s="136"/>
      <c r="INM20" s="136"/>
      <c r="INN20" s="136"/>
      <c r="INO20" s="136"/>
      <c r="INP20" s="136"/>
      <c r="INQ20" s="136"/>
      <c r="INR20" s="136"/>
      <c r="INS20" s="136"/>
      <c r="INT20" s="136"/>
      <c r="INU20" s="136"/>
      <c r="INV20" s="136"/>
      <c r="INW20" s="136"/>
      <c r="INX20" s="136"/>
      <c r="INY20" s="136"/>
      <c r="INZ20" s="136"/>
      <c r="IOA20" s="136"/>
      <c r="IOB20" s="136"/>
      <c r="IOC20" s="136"/>
      <c r="IOD20" s="136"/>
      <c r="IOE20" s="136"/>
      <c r="IOF20" s="136"/>
      <c r="IOG20" s="136"/>
      <c r="IOH20" s="136"/>
      <c r="IOI20" s="136"/>
      <c r="IOJ20" s="136"/>
      <c r="IOK20" s="136"/>
      <c r="IOL20" s="136"/>
      <c r="IOM20" s="136"/>
      <c r="ION20" s="136"/>
      <c r="IOO20" s="136"/>
      <c r="IOP20" s="136"/>
      <c r="IOQ20" s="136"/>
      <c r="IOR20" s="136"/>
      <c r="IOS20" s="136"/>
      <c r="IOT20" s="136"/>
      <c r="IOU20" s="136"/>
      <c r="IOV20" s="136"/>
      <c r="IOW20" s="136"/>
      <c r="IOX20" s="136"/>
      <c r="IOY20" s="136"/>
      <c r="IOZ20" s="136"/>
      <c r="IPA20" s="136"/>
      <c r="IPB20" s="136"/>
      <c r="IPC20" s="136"/>
      <c r="IPD20" s="136"/>
      <c r="IPE20" s="136"/>
      <c r="IPF20" s="136"/>
      <c r="IPG20" s="136"/>
      <c r="IPH20" s="136"/>
      <c r="IPI20" s="136"/>
      <c r="IPJ20" s="136"/>
      <c r="IPK20" s="136"/>
      <c r="IPL20" s="136"/>
      <c r="IPM20" s="136"/>
      <c r="IPN20" s="136"/>
      <c r="IPO20" s="136"/>
      <c r="IPP20" s="136"/>
      <c r="IPQ20" s="136"/>
      <c r="IPR20" s="136"/>
      <c r="IPS20" s="136"/>
      <c r="IPT20" s="136"/>
      <c r="IPU20" s="136"/>
      <c r="IPV20" s="136"/>
      <c r="IPW20" s="136"/>
      <c r="IPX20" s="136"/>
      <c r="IPY20" s="136"/>
      <c r="IPZ20" s="136"/>
      <c r="IQA20" s="136"/>
      <c r="IQB20" s="136"/>
      <c r="IQC20" s="136"/>
      <c r="IQD20" s="136"/>
      <c r="IQE20" s="136"/>
      <c r="IQF20" s="136"/>
      <c r="IQG20" s="136"/>
      <c r="IQH20" s="136"/>
      <c r="IQI20" s="136"/>
      <c r="IQJ20" s="136"/>
      <c r="IQK20" s="136"/>
      <c r="IQL20" s="136"/>
      <c r="IQM20" s="136"/>
      <c r="IQN20" s="136"/>
      <c r="IQO20" s="136"/>
      <c r="IQP20" s="136"/>
      <c r="IQQ20" s="136"/>
      <c r="IQR20" s="136"/>
      <c r="IQS20" s="136"/>
      <c r="IQT20" s="136"/>
      <c r="IQU20" s="136"/>
      <c r="IQV20" s="136"/>
      <c r="IQW20" s="136"/>
      <c r="IQX20" s="136"/>
      <c r="IQY20" s="136"/>
      <c r="IQZ20" s="136"/>
      <c r="IRA20" s="136"/>
      <c r="IRB20" s="136"/>
      <c r="IRC20" s="136"/>
      <c r="IRD20" s="136"/>
      <c r="IRE20" s="136"/>
      <c r="IRF20" s="136"/>
      <c r="IRG20" s="136"/>
      <c r="IRH20" s="136"/>
      <c r="IRI20" s="136"/>
      <c r="IRJ20" s="136"/>
      <c r="IRK20" s="136"/>
      <c r="IRL20" s="136"/>
      <c r="IRM20" s="136"/>
      <c r="IRN20" s="136"/>
      <c r="IRO20" s="136"/>
      <c r="IRP20" s="136"/>
      <c r="IRQ20" s="136"/>
      <c r="IRR20" s="136"/>
      <c r="IRS20" s="136"/>
      <c r="IRT20" s="136"/>
      <c r="IRU20" s="136"/>
      <c r="IRV20" s="136"/>
      <c r="IRW20" s="136"/>
      <c r="IRX20" s="136"/>
      <c r="IRY20" s="136"/>
      <c r="IRZ20" s="136"/>
      <c r="ISA20" s="136"/>
      <c r="ISB20" s="136"/>
      <c r="ISC20" s="136"/>
      <c r="ISD20" s="136"/>
      <c r="ISE20" s="136"/>
      <c r="ISF20" s="136"/>
      <c r="ISG20" s="136"/>
      <c r="ISH20" s="136"/>
      <c r="ISI20" s="136"/>
      <c r="ISJ20" s="136"/>
      <c r="ISK20" s="136"/>
      <c r="ISL20" s="136"/>
      <c r="ISM20" s="136"/>
      <c r="ISN20" s="136"/>
      <c r="ISO20" s="136"/>
      <c r="ISP20" s="136"/>
      <c r="ISQ20" s="136"/>
      <c r="ISR20" s="136"/>
      <c r="ISS20" s="136"/>
      <c r="IST20" s="136"/>
      <c r="ISU20" s="136"/>
      <c r="ISV20" s="136"/>
      <c r="ISW20" s="136"/>
      <c r="ISX20" s="136"/>
      <c r="ISY20" s="136"/>
      <c r="ISZ20" s="136"/>
      <c r="ITA20" s="136"/>
      <c r="ITB20" s="136"/>
      <c r="ITC20" s="136"/>
      <c r="ITD20" s="136"/>
      <c r="ITE20" s="136"/>
      <c r="ITF20" s="136"/>
      <c r="ITG20" s="136"/>
      <c r="ITH20" s="136"/>
      <c r="ITI20" s="136"/>
      <c r="ITJ20" s="136"/>
      <c r="ITK20" s="136"/>
      <c r="ITL20" s="136"/>
      <c r="ITM20" s="136"/>
      <c r="ITN20" s="136"/>
      <c r="ITO20" s="136"/>
      <c r="ITP20" s="136"/>
      <c r="ITQ20" s="136"/>
      <c r="ITR20" s="136"/>
      <c r="ITS20" s="136"/>
      <c r="ITT20" s="136"/>
      <c r="ITU20" s="136"/>
      <c r="ITV20" s="136"/>
      <c r="ITW20" s="136"/>
      <c r="ITX20" s="136"/>
      <c r="ITY20" s="136"/>
      <c r="ITZ20" s="136"/>
      <c r="IUA20" s="136"/>
      <c r="IUB20" s="136"/>
      <c r="IUC20" s="136"/>
      <c r="IUD20" s="136"/>
      <c r="IUE20" s="136"/>
      <c r="IUF20" s="136"/>
      <c r="IUG20" s="136"/>
      <c r="IUH20" s="136"/>
      <c r="IUI20" s="136"/>
      <c r="IUJ20" s="136"/>
      <c r="IUK20" s="136"/>
      <c r="IUL20" s="136"/>
      <c r="IUM20" s="136"/>
      <c r="IUN20" s="136"/>
      <c r="IUO20" s="136"/>
      <c r="IUP20" s="136"/>
      <c r="IUQ20" s="136"/>
      <c r="IUR20" s="136"/>
      <c r="IUS20" s="136"/>
      <c r="IUT20" s="136"/>
      <c r="IUU20" s="136"/>
      <c r="IUV20" s="136"/>
      <c r="IUW20" s="136"/>
      <c r="IUX20" s="136"/>
      <c r="IUY20" s="136"/>
      <c r="IUZ20" s="136"/>
      <c r="IVA20" s="136"/>
      <c r="IVB20" s="136"/>
      <c r="IVC20" s="136"/>
      <c r="IVD20" s="136"/>
      <c r="IVE20" s="136"/>
      <c r="IVF20" s="136"/>
      <c r="IVG20" s="136"/>
      <c r="IVH20" s="136"/>
      <c r="IVI20" s="136"/>
      <c r="IVJ20" s="136"/>
      <c r="IVK20" s="136"/>
      <c r="IVL20" s="136"/>
      <c r="IVM20" s="136"/>
      <c r="IVN20" s="136"/>
      <c r="IVO20" s="136"/>
      <c r="IVP20" s="136"/>
      <c r="IVQ20" s="136"/>
      <c r="IVR20" s="136"/>
      <c r="IVS20" s="136"/>
      <c r="IVT20" s="136"/>
      <c r="IVU20" s="136"/>
      <c r="IVV20" s="136"/>
      <c r="IVW20" s="136"/>
      <c r="IVX20" s="136"/>
      <c r="IVY20" s="136"/>
      <c r="IVZ20" s="136"/>
      <c r="IWA20" s="136"/>
      <c r="IWB20" s="136"/>
      <c r="IWC20" s="136"/>
      <c r="IWD20" s="136"/>
      <c r="IWE20" s="136"/>
      <c r="IWF20" s="136"/>
      <c r="IWG20" s="136"/>
      <c r="IWH20" s="136"/>
      <c r="IWI20" s="136"/>
      <c r="IWJ20" s="136"/>
      <c r="IWK20" s="136"/>
      <c r="IWL20" s="136"/>
      <c r="IWM20" s="136"/>
      <c r="IWN20" s="136"/>
      <c r="IWO20" s="136"/>
      <c r="IWP20" s="136"/>
      <c r="IWQ20" s="136"/>
      <c r="IWR20" s="136"/>
      <c r="IWS20" s="136"/>
      <c r="IWT20" s="136"/>
      <c r="IWU20" s="136"/>
      <c r="IWV20" s="136"/>
      <c r="IWW20" s="136"/>
      <c r="IWX20" s="136"/>
      <c r="IWY20" s="136"/>
      <c r="IWZ20" s="136"/>
      <c r="IXA20" s="136"/>
      <c r="IXB20" s="136"/>
      <c r="IXC20" s="136"/>
      <c r="IXD20" s="136"/>
      <c r="IXE20" s="136"/>
      <c r="IXF20" s="136"/>
      <c r="IXG20" s="136"/>
      <c r="IXH20" s="136"/>
      <c r="IXI20" s="136"/>
      <c r="IXJ20" s="136"/>
      <c r="IXK20" s="136"/>
      <c r="IXL20" s="136"/>
      <c r="IXM20" s="136"/>
      <c r="IXN20" s="136"/>
      <c r="IXO20" s="136"/>
      <c r="IXP20" s="136"/>
      <c r="IXQ20" s="136"/>
      <c r="IXR20" s="136"/>
      <c r="IXS20" s="136"/>
      <c r="IXT20" s="136"/>
      <c r="IXU20" s="136"/>
      <c r="IXV20" s="136"/>
      <c r="IXW20" s="136"/>
      <c r="IXX20" s="136"/>
      <c r="IXY20" s="136"/>
      <c r="IXZ20" s="136"/>
      <c r="IYA20" s="136"/>
      <c r="IYB20" s="136"/>
      <c r="IYC20" s="136"/>
      <c r="IYD20" s="136"/>
      <c r="IYE20" s="136"/>
      <c r="IYF20" s="136"/>
      <c r="IYG20" s="136"/>
      <c r="IYH20" s="136"/>
      <c r="IYI20" s="136"/>
      <c r="IYJ20" s="136"/>
      <c r="IYK20" s="136"/>
      <c r="IYL20" s="136"/>
      <c r="IYM20" s="136"/>
      <c r="IYN20" s="136"/>
      <c r="IYO20" s="136"/>
      <c r="IYP20" s="136"/>
      <c r="IYQ20" s="136"/>
      <c r="IYR20" s="136"/>
      <c r="IYS20" s="136"/>
      <c r="IYT20" s="136"/>
      <c r="IYU20" s="136"/>
      <c r="IYV20" s="136"/>
      <c r="IYW20" s="136"/>
      <c r="IYX20" s="136"/>
      <c r="IYY20" s="136"/>
      <c r="IYZ20" s="136"/>
      <c r="IZA20" s="136"/>
      <c r="IZB20" s="136"/>
      <c r="IZC20" s="136"/>
      <c r="IZD20" s="136"/>
      <c r="IZE20" s="136"/>
      <c r="IZF20" s="136"/>
      <c r="IZG20" s="136"/>
      <c r="IZH20" s="136"/>
      <c r="IZI20" s="136"/>
      <c r="IZJ20" s="136"/>
      <c r="IZK20" s="136"/>
      <c r="IZL20" s="136"/>
      <c r="IZM20" s="136"/>
      <c r="IZN20" s="136"/>
      <c r="IZO20" s="136"/>
      <c r="IZP20" s="136"/>
      <c r="IZQ20" s="136"/>
      <c r="IZR20" s="136"/>
      <c r="IZS20" s="136"/>
      <c r="IZT20" s="136"/>
      <c r="IZU20" s="136"/>
      <c r="IZV20" s="136"/>
      <c r="IZW20" s="136"/>
      <c r="IZX20" s="136"/>
      <c r="IZY20" s="136"/>
      <c r="IZZ20" s="136"/>
      <c r="JAA20" s="136"/>
      <c r="JAB20" s="136"/>
      <c r="JAC20" s="136"/>
      <c r="JAD20" s="136"/>
      <c r="JAE20" s="136"/>
      <c r="JAF20" s="136"/>
      <c r="JAG20" s="136"/>
      <c r="JAH20" s="136"/>
      <c r="JAI20" s="136"/>
      <c r="JAJ20" s="136"/>
      <c r="JAK20" s="136"/>
      <c r="JAL20" s="136"/>
      <c r="JAM20" s="136"/>
      <c r="JAN20" s="136"/>
      <c r="JAO20" s="136"/>
      <c r="JAP20" s="136"/>
      <c r="JAQ20" s="136"/>
      <c r="JAR20" s="136"/>
      <c r="JAS20" s="136"/>
      <c r="JAT20" s="136"/>
      <c r="JAU20" s="136"/>
      <c r="JAV20" s="136"/>
      <c r="JAW20" s="136"/>
      <c r="JAX20" s="136"/>
      <c r="JAY20" s="136"/>
      <c r="JAZ20" s="136"/>
      <c r="JBA20" s="136"/>
      <c r="JBB20" s="136"/>
      <c r="JBC20" s="136"/>
      <c r="JBD20" s="136"/>
      <c r="JBE20" s="136"/>
      <c r="JBF20" s="136"/>
      <c r="JBG20" s="136"/>
      <c r="JBH20" s="136"/>
      <c r="JBI20" s="136"/>
      <c r="JBJ20" s="136"/>
      <c r="JBK20" s="136"/>
      <c r="JBL20" s="136"/>
      <c r="JBM20" s="136"/>
      <c r="JBN20" s="136"/>
      <c r="JBO20" s="136"/>
      <c r="JBP20" s="136"/>
      <c r="JBQ20" s="136"/>
      <c r="JBR20" s="136"/>
      <c r="JBS20" s="136"/>
      <c r="JBT20" s="136"/>
      <c r="JBU20" s="136"/>
      <c r="JBV20" s="136"/>
      <c r="JBW20" s="136"/>
      <c r="JBX20" s="136"/>
      <c r="JBY20" s="136"/>
      <c r="JBZ20" s="136"/>
      <c r="JCA20" s="136"/>
      <c r="JCB20" s="136"/>
      <c r="JCC20" s="136"/>
      <c r="JCD20" s="136"/>
      <c r="JCE20" s="136"/>
      <c r="JCF20" s="136"/>
      <c r="JCG20" s="136"/>
      <c r="JCH20" s="136"/>
      <c r="JCI20" s="136"/>
      <c r="JCJ20" s="136"/>
      <c r="JCK20" s="136"/>
      <c r="JCL20" s="136"/>
      <c r="JCM20" s="136"/>
      <c r="JCN20" s="136"/>
      <c r="JCO20" s="136"/>
      <c r="JCP20" s="136"/>
      <c r="JCQ20" s="136"/>
      <c r="JCR20" s="136"/>
      <c r="JCS20" s="136"/>
      <c r="JCT20" s="136"/>
      <c r="JCU20" s="136"/>
      <c r="JCV20" s="136"/>
      <c r="JCW20" s="136"/>
      <c r="JCX20" s="136"/>
      <c r="JCY20" s="136"/>
      <c r="JCZ20" s="136"/>
      <c r="JDA20" s="136"/>
      <c r="JDB20" s="136"/>
      <c r="JDC20" s="136"/>
      <c r="JDD20" s="136"/>
      <c r="JDE20" s="136"/>
      <c r="JDF20" s="136"/>
      <c r="JDG20" s="136"/>
      <c r="JDH20" s="136"/>
      <c r="JDI20" s="136"/>
      <c r="JDJ20" s="136"/>
      <c r="JDK20" s="136"/>
      <c r="JDL20" s="136"/>
      <c r="JDM20" s="136"/>
      <c r="JDN20" s="136"/>
      <c r="JDO20" s="136"/>
      <c r="JDP20" s="136"/>
      <c r="JDQ20" s="136"/>
      <c r="JDR20" s="136"/>
      <c r="JDS20" s="136"/>
      <c r="JDT20" s="136"/>
      <c r="JDU20" s="136"/>
      <c r="JDV20" s="136"/>
      <c r="JDW20" s="136"/>
      <c r="JDX20" s="136"/>
      <c r="JDY20" s="136"/>
      <c r="JDZ20" s="136"/>
      <c r="JEA20" s="136"/>
      <c r="JEB20" s="136"/>
      <c r="JEC20" s="136"/>
      <c r="JED20" s="136"/>
      <c r="JEE20" s="136"/>
      <c r="JEF20" s="136"/>
      <c r="JEG20" s="136"/>
      <c r="JEH20" s="136"/>
      <c r="JEI20" s="136"/>
      <c r="JEJ20" s="136"/>
      <c r="JEK20" s="136"/>
      <c r="JEL20" s="136"/>
      <c r="JEM20" s="136"/>
      <c r="JEN20" s="136"/>
      <c r="JEO20" s="136"/>
      <c r="JEP20" s="136"/>
      <c r="JEQ20" s="136"/>
      <c r="JER20" s="136"/>
      <c r="JES20" s="136"/>
      <c r="JET20" s="136"/>
      <c r="JEU20" s="136"/>
      <c r="JEV20" s="136"/>
      <c r="JEW20" s="136"/>
      <c r="JEX20" s="136"/>
      <c r="JEY20" s="136"/>
      <c r="JEZ20" s="136"/>
      <c r="JFA20" s="136"/>
      <c r="JFB20" s="136"/>
      <c r="JFC20" s="136"/>
      <c r="JFD20" s="136"/>
      <c r="JFE20" s="136"/>
      <c r="JFF20" s="136"/>
      <c r="JFG20" s="136"/>
      <c r="JFH20" s="136"/>
      <c r="JFI20" s="136"/>
      <c r="JFJ20" s="136"/>
      <c r="JFK20" s="136"/>
      <c r="JFL20" s="136"/>
      <c r="JFM20" s="136"/>
      <c r="JFN20" s="136"/>
      <c r="JFO20" s="136"/>
      <c r="JFP20" s="136"/>
      <c r="JFQ20" s="136"/>
      <c r="JFR20" s="136"/>
      <c r="JFS20" s="136"/>
      <c r="JFT20" s="136"/>
      <c r="JFU20" s="136"/>
      <c r="JFV20" s="136"/>
      <c r="JFW20" s="136"/>
      <c r="JFX20" s="136"/>
      <c r="JFY20" s="136"/>
      <c r="JFZ20" s="136"/>
      <c r="JGA20" s="136"/>
      <c r="JGB20" s="136"/>
      <c r="JGC20" s="136"/>
      <c r="JGD20" s="136"/>
      <c r="JGE20" s="136"/>
      <c r="JGF20" s="136"/>
      <c r="JGG20" s="136"/>
      <c r="JGH20" s="136"/>
      <c r="JGI20" s="136"/>
      <c r="JGJ20" s="136"/>
      <c r="JGK20" s="136"/>
      <c r="JGL20" s="136"/>
      <c r="JGM20" s="136"/>
      <c r="JGN20" s="136"/>
      <c r="JGO20" s="136"/>
      <c r="JGP20" s="136"/>
      <c r="JGQ20" s="136"/>
      <c r="JGR20" s="136"/>
      <c r="JGS20" s="136"/>
      <c r="JGT20" s="136"/>
      <c r="JGU20" s="136"/>
      <c r="JGV20" s="136"/>
      <c r="JGW20" s="136"/>
      <c r="JGX20" s="136"/>
      <c r="JGY20" s="136"/>
      <c r="JGZ20" s="136"/>
      <c r="JHA20" s="136"/>
      <c r="JHB20" s="136"/>
      <c r="JHC20" s="136"/>
      <c r="JHD20" s="136"/>
      <c r="JHE20" s="136"/>
      <c r="JHF20" s="136"/>
      <c r="JHG20" s="136"/>
      <c r="JHH20" s="136"/>
      <c r="JHI20" s="136"/>
      <c r="JHJ20" s="136"/>
      <c r="JHK20" s="136"/>
      <c r="JHL20" s="136"/>
      <c r="JHM20" s="136"/>
      <c r="JHN20" s="136"/>
      <c r="JHO20" s="136"/>
      <c r="JHP20" s="136"/>
      <c r="JHQ20" s="136"/>
      <c r="JHR20" s="136"/>
      <c r="JHS20" s="136"/>
      <c r="JHT20" s="136"/>
      <c r="JHU20" s="136"/>
      <c r="JHV20" s="136"/>
      <c r="JHW20" s="136"/>
      <c r="JHX20" s="136"/>
      <c r="JHY20" s="136"/>
      <c r="JHZ20" s="136"/>
      <c r="JIA20" s="136"/>
      <c r="JIB20" s="136"/>
      <c r="JIC20" s="136"/>
      <c r="JID20" s="136"/>
      <c r="JIE20" s="136"/>
      <c r="JIF20" s="136"/>
      <c r="JIG20" s="136"/>
      <c r="JIH20" s="136"/>
      <c r="JII20" s="136"/>
      <c r="JIJ20" s="136"/>
      <c r="JIK20" s="136"/>
      <c r="JIL20" s="136"/>
      <c r="JIM20" s="136"/>
      <c r="JIN20" s="136"/>
      <c r="JIO20" s="136"/>
      <c r="JIP20" s="136"/>
      <c r="JIQ20" s="136"/>
      <c r="JIR20" s="136"/>
      <c r="JIS20" s="136"/>
      <c r="JIT20" s="136"/>
      <c r="JIU20" s="136"/>
      <c r="JIV20" s="136"/>
      <c r="JIW20" s="136"/>
      <c r="JIX20" s="136"/>
      <c r="JIY20" s="136"/>
      <c r="JIZ20" s="136"/>
      <c r="JJA20" s="136"/>
      <c r="JJB20" s="136"/>
      <c r="JJC20" s="136"/>
      <c r="JJD20" s="136"/>
      <c r="JJE20" s="136"/>
      <c r="JJF20" s="136"/>
      <c r="JJG20" s="136"/>
      <c r="JJH20" s="136"/>
      <c r="JJI20" s="136"/>
      <c r="JJJ20" s="136"/>
      <c r="JJK20" s="136"/>
      <c r="JJL20" s="136"/>
      <c r="JJM20" s="136"/>
      <c r="JJN20" s="136"/>
      <c r="JJO20" s="136"/>
      <c r="JJP20" s="136"/>
      <c r="JJQ20" s="136"/>
      <c r="JJR20" s="136"/>
      <c r="JJS20" s="136"/>
      <c r="JJT20" s="136"/>
      <c r="JJU20" s="136"/>
      <c r="JJV20" s="136"/>
      <c r="JJW20" s="136"/>
      <c r="JJX20" s="136"/>
      <c r="JJY20" s="136"/>
      <c r="JJZ20" s="136"/>
      <c r="JKA20" s="136"/>
      <c r="JKB20" s="136"/>
      <c r="JKC20" s="136"/>
      <c r="JKD20" s="136"/>
      <c r="JKE20" s="136"/>
      <c r="JKF20" s="136"/>
      <c r="JKG20" s="136"/>
      <c r="JKH20" s="136"/>
      <c r="JKI20" s="136"/>
      <c r="JKJ20" s="136"/>
      <c r="JKK20" s="136"/>
      <c r="JKL20" s="136"/>
      <c r="JKM20" s="136"/>
      <c r="JKN20" s="136"/>
      <c r="JKO20" s="136"/>
      <c r="JKP20" s="136"/>
      <c r="JKQ20" s="136"/>
      <c r="JKR20" s="136"/>
      <c r="JKS20" s="136"/>
      <c r="JKT20" s="136"/>
      <c r="JKU20" s="136"/>
      <c r="JKV20" s="136"/>
      <c r="JKW20" s="136"/>
      <c r="JKX20" s="136"/>
      <c r="JKY20" s="136"/>
      <c r="JKZ20" s="136"/>
      <c r="JLA20" s="136"/>
      <c r="JLB20" s="136"/>
      <c r="JLC20" s="136"/>
      <c r="JLD20" s="136"/>
      <c r="JLE20" s="136"/>
      <c r="JLF20" s="136"/>
      <c r="JLG20" s="136"/>
      <c r="JLH20" s="136"/>
      <c r="JLI20" s="136"/>
      <c r="JLJ20" s="136"/>
      <c r="JLK20" s="136"/>
      <c r="JLL20" s="136"/>
      <c r="JLM20" s="136"/>
      <c r="JLN20" s="136"/>
      <c r="JLO20" s="136"/>
      <c r="JLP20" s="136"/>
      <c r="JLQ20" s="136"/>
      <c r="JLR20" s="136"/>
      <c r="JLS20" s="136"/>
      <c r="JLT20" s="136"/>
      <c r="JLU20" s="136"/>
      <c r="JLV20" s="136"/>
      <c r="JLW20" s="136"/>
      <c r="JLX20" s="136"/>
      <c r="JLY20" s="136"/>
      <c r="JLZ20" s="136"/>
      <c r="JMA20" s="136"/>
      <c r="JMB20" s="136"/>
      <c r="JMC20" s="136"/>
      <c r="JMD20" s="136"/>
      <c r="JME20" s="136"/>
      <c r="JMF20" s="136"/>
      <c r="JMG20" s="136"/>
      <c r="JMH20" s="136"/>
      <c r="JMI20" s="136"/>
      <c r="JMJ20" s="136"/>
      <c r="JMK20" s="136"/>
      <c r="JML20" s="136"/>
      <c r="JMM20" s="136"/>
      <c r="JMN20" s="136"/>
      <c r="JMO20" s="136"/>
      <c r="JMP20" s="136"/>
      <c r="JMQ20" s="136"/>
      <c r="JMR20" s="136"/>
      <c r="JMS20" s="136"/>
      <c r="JMT20" s="136"/>
      <c r="JMU20" s="136"/>
      <c r="JMV20" s="136"/>
      <c r="JMW20" s="136"/>
      <c r="JMX20" s="136"/>
      <c r="JMY20" s="136"/>
      <c r="JMZ20" s="136"/>
      <c r="JNA20" s="136"/>
      <c r="JNB20" s="136"/>
      <c r="JNC20" s="136"/>
      <c r="JND20" s="136"/>
      <c r="JNE20" s="136"/>
      <c r="JNF20" s="136"/>
      <c r="JNG20" s="136"/>
      <c r="JNH20" s="136"/>
      <c r="JNI20" s="136"/>
      <c r="JNJ20" s="136"/>
      <c r="JNK20" s="136"/>
      <c r="JNL20" s="136"/>
      <c r="JNM20" s="136"/>
      <c r="JNN20" s="136"/>
      <c r="JNO20" s="136"/>
      <c r="JNP20" s="136"/>
      <c r="JNQ20" s="136"/>
      <c r="JNR20" s="136"/>
      <c r="JNS20" s="136"/>
      <c r="JNT20" s="136"/>
      <c r="JNU20" s="136"/>
      <c r="JNV20" s="136"/>
      <c r="JNW20" s="136"/>
      <c r="JNX20" s="136"/>
      <c r="JNY20" s="136"/>
      <c r="JNZ20" s="136"/>
      <c r="JOA20" s="136"/>
      <c r="JOB20" s="136"/>
      <c r="JOC20" s="136"/>
      <c r="JOD20" s="136"/>
      <c r="JOE20" s="136"/>
      <c r="JOF20" s="136"/>
      <c r="JOG20" s="136"/>
      <c r="JOH20" s="136"/>
      <c r="JOI20" s="136"/>
      <c r="JOJ20" s="136"/>
      <c r="JOK20" s="136"/>
      <c r="JOL20" s="136"/>
      <c r="JOM20" s="136"/>
      <c r="JON20" s="136"/>
      <c r="JOO20" s="136"/>
      <c r="JOP20" s="136"/>
      <c r="JOQ20" s="136"/>
      <c r="JOR20" s="136"/>
      <c r="JOS20" s="136"/>
      <c r="JOT20" s="136"/>
      <c r="JOU20" s="136"/>
      <c r="JOV20" s="136"/>
      <c r="JOW20" s="136"/>
      <c r="JOX20" s="136"/>
      <c r="JOY20" s="136"/>
      <c r="JOZ20" s="136"/>
      <c r="JPA20" s="136"/>
      <c r="JPB20" s="136"/>
      <c r="JPC20" s="136"/>
      <c r="JPD20" s="136"/>
      <c r="JPE20" s="136"/>
      <c r="JPF20" s="136"/>
      <c r="JPG20" s="136"/>
      <c r="JPH20" s="136"/>
      <c r="JPI20" s="136"/>
      <c r="JPJ20" s="136"/>
      <c r="JPK20" s="136"/>
      <c r="JPL20" s="136"/>
      <c r="JPM20" s="136"/>
      <c r="JPN20" s="136"/>
      <c r="JPO20" s="136"/>
      <c r="JPP20" s="136"/>
      <c r="JPQ20" s="136"/>
      <c r="JPR20" s="136"/>
      <c r="JPS20" s="136"/>
      <c r="JPT20" s="136"/>
      <c r="JPU20" s="136"/>
      <c r="JPV20" s="136"/>
      <c r="JPW20" s="136"/>
      <c r="JPX20" s="136"/>
      <c r="JPY20" s="136"/>
      <c r="JPZ20" s="136"/>
      <c r="JQA20" s="136"/>
      <c r="JQB20" s="136"/>
      <c r="JQC20" s="136"/>
      <c r="JQD20" s="136"/>
      <c r="JQE20" s="136"/>
      <c r="JQF20" s="136"/>
      <c r="JQG20" s="136"/>
      <c r="JQH20" s="136"/>
      <c r="JQI20" s="136"/>
      <c r="JQJ20" s="136"/>
      <c r="JQK20" s="136"/>
      <c r="JQL20" s="136"/>
      <c r="JQM20" s="136"/>
      <c r="JQN20" s="136"/>
      <c r="JQO20" s="136"/>
      <c r="JQP20" s="136"/>
      <c r="JQQ20" s="136"/>
      <c r="JQR20" s="136"/>
      <c r="JQS20" s="136"/>
      <c r="JQT20" s="136"/>
      <c r="JQU20" s="136"/>
      <c r="JQV20" s="136"/>
      <c r="JQW20" s="136"/>
      <c r="JQX20" s="136"/>
      <c r="JQY20" s="136"/>
      <c r="JQZ20" s="136"/>
      <c r="JRA20" s="136"/>
      <c r="JRB20" s="136"/>
      <c r="JRC20" s="136"/>
      <c r="JRD20" s="136"/>
      <c r="JRE20" s="136"/>
      <c r="JRF20" s="136"/>
      <c r="JRG20" s="136"/>
      <c r="JRH20" s="136"/>
      <c r="JRI20" s="136"/>
      <c r="JRJ20" s="136"/>
      <c r="JRK20" s="136"/>
      <c r="JRL20" s="136"/>
      <c r="JRM20" s="136"/>
      <c r="JRN20" s="136"/>
      <c r="JRO20" s="136"/>
      <c r="JRP20" s="136"/>
      <c r="JRQ20" s="136"/>
      <c r="JRR20" s="136"/>
      <c r="JRS20" s="136"/>
      <c r="JRT20" s="136"/>
      <c r="JRU20" s="136"/>
      <c r="JRV20" s="136"/>
      <c r="JRW20" s="136"/>
      <c r="JRX20" s="136"/>
      <c r="JRY20" s="136"/>
      <c r="JRZ20" s="136"/>
      <c r="JSA20" s="136"/>
      <c r="JSB20" s="136"/>
      <c r="JSC20" s="136"/>
      <c r="JSD20" s="136"/>
      <c r="JSE20" s="136"/>
      <c r="JSF20" s="136"/>
      <c r="JSG20" s="136"/>
      <c r="JSH20" s="136"/>
      <c r="JSI20" s="136"/>
      <c r="JSJ20" s="136"/>
      <c r="JSK20" s="136"/>
      <c r="JSL20" s="136"/>
      <c r="JSM20" s="136"/>
      <c r="JSN20" s="136"/>
      <c r="JSO20" s="136"/>
      <c r="JSP20" s="136"/>
      <c r="JSQ20" s="136"/>
      <c r="JSR20" s="136"/>
      <c r="JSS20" s="136"/>
      <c r="JST20" s="136"/>
      <c r="JSU20" s="136"/>
      <c r="JSV20" s="136"/>
      <c r="JSW20" s="136"/>
      <c r="JSX20" s="136"/>
      <c r="JSY20" s="136"/>
      <c r="JSZ20" s="136"/>
      <c r="JTA20" s="136"/>
      <c r="JTB20" s="136"/>
      <c r="JTC20" s="136"/>
      <c r="JTD20" s="136"/>
      <c r="JTE20" s="136"/>
      <c r="JTF20" s="136"/>
      <c r="JTG20" s="136"/>
      <c r="JTH20" s="136"/>
      <c r="JTI20" s="136"/>
      <c r="JTJ20" s="136"/>
      <c r="JTK20" s="136"/>
      <c r="JTL20" s="136"/>
      <c r="JTM20" s="136"/>
      <c r="JTN20" s="136"/>
      <c r="JTO20" s="136"/>
      <c r="JTP20" s="136"/>
      <c r="JTQ20" s="136"/>
      <c r="JTR20" s="136"/>
      <c r="JTS20" s="136"/>
      <c r="JTT20" s="136"/>
      <c r="JTU20" s="136"/>
      <c r="JTV20" s="136"/>
      <c r="JTW20" s="136"/>
      <c r="JTX20" s="136"/>
      <c r="JTY20" s="136"/>
      <c r="JTZ20" s="136"/>
      <c r="JUA20" s="136"/>
      <c r="JUB20" s="136"/>
      <c r="JUC20" s="136"/>
      <c r="JUD20" s="136"/>
      <c r="JUE20" s="136"/>
      <c r="JUF20" s="136"/>
      <c r="JUG20" s="136"/>
      <c r="JUH20" s="136"/>
      <c r="JUI20" s="136"/>
      <c r="JUJ20" s="136"/>
      <c r="JUK20" s="136"/>
      <c r="JUL20" s="136"/>
      <c r="JUM20" s="136"/>
      <c r="JUN20" s="136"/>
      <c r="JUO20" s="136"/>
      <c r="JUP20" s="136"/>
      <c r="JUQ20" s="136"/>
      <c r="JUR20" s="136"/>
      <c r="JUS20" s="136"/>
      <c r="JUT20" s="136"/>
      <c r="JUU20" s="136"/>
      <c r="JUV20" s="136"/>
      <c r="JUW20" s="136"/>
      <c r="JUX20" s="136"/>
      <c r="JUY20" s="136"/>
      <c r="JUZ20" s="136"/>
      <c r="JVA20" s="136"/>
      <c r="JVB20" s="136"/>
      <c r="JVC20" s="136"/>
      <c r="JVD20" s="136"/>
      <c r="JVE20" s="136"/>
      <c r="JVF20" s="136"/>
      <c r="JVG20" s="136"/>
      <c r="JVH20" s="136"/>
      <c r="JVI20" s="136"/>
      <c r="JVJ20" s="136"/>
      <c r="JVK20" s="136"/>
      <c r="JVL20" s="136"/>
      <c r="JVM20" s="136"/>
      <c r="JVN20" s="136"/>
      <c r="JVO20" s="136"/>
      <c r="JVP20" s="136"/>
      <c r="JVQ20" s="136"/>
      <c r="JVR20" s="136"/>
      <c r="JVS20" s="136"/>
      <c r="JVT20" s="136"/>
      <c r="JVU20" s="136"/>
      <c r="JVV20" s="136"/>
      <c r="JVW20" s="136"/>
      <c r="JVX20" s="136"/>
      <c r="JVY20" s="136"/>
      <c r="JVZ20" s="136"/>
      <c r="JWA20" s="136"/>
      <c r="JWB20" s="136"/>
      <c r="JWC20" s="136"/>
      <c r="JWD20" s="136"/>
      <c r="JWE20" s="136"/>
      <c r="JWF20" s="136"/>
      <c r="JWG20" s="136"/>
      <c r="JWH20" s="136"/>
      <c r="JWI20" s="136"/>
      <c r="JWJ20" s="136"/>
      <c r="JWK20" s="136"/>
      <c r="JWL20" s="136"/>
      <c r="JWM20" s="136"/>
      <c r="JWN20" s="136"/>
      <c r="JWO20" s="136"/>
      <c r="JWP20" s="136"/>
      <c r="JWQ20" s="136"/>
      <c r="JWR20" s="136"/>
      <c r="JWS20" s="136"/>
      <c r="JWT20" s="136"/>
      <c r="JWU20" s="136"/>
      <c r="JWV20" s="136"/>
      <c r="JWW20" s="136"/>
      <c r="JWX20" s="136"/>
      <c r="JWY20" s="136"/>
      <c r="JWZ20" s="136"/>
      <c r="JXA20" s="136"/>
      <c r="JXB20" s="136"/>
      <c r="JXC20" s="136"/>
      <c r="JXD20" s="136"/>
      <c r="JXE20" s="136"/>
      <c r="JXF20" s="136"/>
      <c r="JXG20" s="136"/>
      <c r="JXH20" s="136"/>
      <c r="JXI20" s="136"/>
      <c r="JXJ20" s="136"/>
      <c r="JXK20" s="136"/>
      <c r="JXL20" s="136"/>
      <c r="JXM20" s="136"/>
      <c r="JXN20" s="136"/>
      <c r="JXO20" s="136"/>
      <c r="JXP20" s="136"/>
      <c r="JXQ20" s="136"/>
      <c r="JXR20" s="136"/>
      <c r="JXS20" s="136"/>
      <c r="JXT20" s="136"/>
      <c r="JXU20" s="136"/>
      <c r="JXV20" s="136"/>
      <c r="JXW20" s="136"/>
      <c r="JXX20" s="136"/>
      <c r="JXY20" s="136"/>
      <c r="JXZ20" s="136"/>
      <c r="JYA20" s="136"/>
      <c r="JYB20" s="136"/>
      <c r="JYC20" s="136"/>
      <c r="JYD20" s="136"/>
      <c r="JYE20" s="136"/>
      <c r="JYF20" s="136"/>
      <c r="JYG20" s="136"/>
      <c r="JYH20" s="136"/>
      <c r="JYI20" s="136"/>
      <c r="JYJ20" s="136"/>
      <c r="JYK20" s="136"/>
      <c r="JYL20" s="136"/>
      <c r="JYM20" s="136"/>
      <c r="JYN20" s="136"/>
      <c r="JYO20" s="136"/>
      <c r="JYP20" s="136"/>
      <c r="JYQ20" s="136"/>
      <c r="JYR20" s="136"/>
      <c r="JYS20" s="136"/>
      <c r="JYT20" s="136"/>
      <c r="JYU20" s="136"/>
      <c r="JYV20" s="136"/>
      <c r="JYW20" s="136"/>
      <c r="JYX20" s="136"/>
      <c r="JYY20" s="136"/>
      <c r="JYZ20" s="136"/>
      <c r="JZA20" s="136"/>
      <c r="JZB20" s="136"/>
      <c r="JZC20" s="136"/>
      <c r="JZD20" s="136"/>
      <c r="JZE20" s="136"/>
      <c r="JZF20" s="136"/>
      <c r="JZG20" s="136"/>
      <c r="JZH20" s="136"/>
      <c r="JZI20" s="136"/>
      <c r="JZJ20" s="136"/>
      <c r="JZK20" s="136"/>
      <c r="JZL20" s="136"/>
      <c r="JZM20" s="136"/>
      <c r="JZN20" s="136"/>
      <c r="JZO20" s="136"/>
      <c r="JZP20" s="136"/>
      <c r="JZQ20" s="136"/>
      <c r="JZR20" s="136"/>
      <c r="JZS20" s="136"/>
      <c r="JZT20" s="136"/>
      <c r="JZU20" s="136"/>
      <c r="JZV20" s="136"/>
      <c r="JZW20" s="136"/>
      <c r="JZX20" s="136"/>
      <c r="JZY20" s="136"/>
      <c r="JZZ20" s="136"/>
      <c r="KAA20" s="136"/>
      <c r="KAB20" s="136"/>
      <c r="KAC20" s="136"/>
      <c r="KAD20" s="136"/>
      <c r="KAE20" s="136"/>
      <c r="KAF20" s="136"/>
      <c r="KAG20" s="136"/>
      <c r="KAH20" s="136"/>
      <c r="KAI20" s="136"/>
      <c r="KAJ20" s="136"/>
      <c r="KAK20" s="136"/>
      <c r="KAL20" s="136"/>
      <c r="KAM20" s="136"/>
      <c r="KAN20" s="136"/>
      <c r="KAO20" s="136"/>
      <c r="KAP20" s="136"/>
      <c r="KAQ20" s="136"/>
      <c r="KAR20" s="136"/>
      <c r="KAS20" s="136"/>
      <c r="KAT20" s="136"/>
      <c r="KAU20" s="136"/>
      <c r="KAV20" s="136"/>
      <c r="KAW20" s="136"/>
      <c r="KAX20" s="136"/>
      <c r="KAY20" s="136"/>
      <c r="KAZ20" s="136"/>
      <c r="KBA20" s="136"/>
      <c r="KBB20" s="136"/>
      <c r="KBC20" s="136"/>
      <c r="KBD20" s="136"/>
      <c r="KBE20" s="136"/>
      <c r="KBF20" s="136"/>
      <c r="KBG20" s="136"/>
      <c r="KBH20" s="136"/>
      <c r="KBI20" s="136"/>
      <c r="KBJ20" s="136"/>
      <c r="KBK20" s="136"/>
      <c r="KBL20" s="136"/>
      <c r="KBM20" s="136"/>
      <c r="KBN20" s="136"/>
      <c r="KBO20" s="136"/>
      <c r="KBP20" s="136"/>
      <c r="KBQ20" s="136"/>
      <c r="KBR20" s="136"/>
      <c r="KBS20" s="136"/>
      <c r="KBT20" s="136"/>
      <c r="KBU20" s="136"/>
      <c r="KBV20" s="136"/>
      <c r="KBW20" s="136"/>
      <c r="KBX20" s="136"/>
      <c r="KBY20" s="136"/>
      <c r="KBZ20" s="136"/>
      <c r="KCA20" s="136"/>
      <c r="KCB20" s="136"/>
      <c r="KCC20" s="136"/>
      <c r="KCD20" s="136"/>
      <c r="KCE20" s="136"/>
      <c r="KCF20" s="136"/>
      <c r="KCG20" s="136"/>
      <c r="KCH20" s="136"/>
      <c r="KCI20" s="136"/>
      <c r="KCJ20" s="136"/>
      <c r="KCK20" s="136"/>
      <c r="KCL20" s="136"/>
      <c r="KCM20" s="136"/>
      <c r="KCN20" s="136"/>
      <c r="KCO20" s="136"/>
      <c r="KCP20" s="136"/>
      <c r="KCQ20" s="136"/>
      <c r="KCR20" s="136"/>
      <c r="KCS20" s="136"/>
      <c r="KCT20" s="136"/>
      <c r="KCU20" s="136"/>
      <c r="KCV20" s="136"/>
      <c r="KCW20" s="136"/>
      <c r="KCX20" s="136"/>
      <c r="KCY20" s="136"/>
      <c r="KCZ20" s="136"/>
      <c r="KDA20" s="136"/>
      <c r="KDB20" s="136"/>
      <c r="KDC20" s="136"/>
      <c r="KDD20" s="136"/>
      <c r="KDE20" s="136"/>
      <c r="KDF20" s="136"/>
      <c r="KDG20" s="136"/>
      <c r="KDH20" s="136"/>
      <c r="KDI20" s="136"/>
      <c r="KDJ20" s="136"/>
      <c r="KDK20" s="136"/>
      <c r="KDL20" s="136"/>
      <c r="KDM20" s="136"/>
      <c r="KDN20" s="136"/>
      <c r="KDO20" s="136"/>
      <c r="KDP20" s="136"/>
      <c r="KDQ20" s="136"/>
      <c r="KDR20" s="136"/>
      <c r="KDS20" s="136"/>
      <c r="KDT20" s="136"/>
      <c r="KDU20" s="136"/>
      <c r="KDV20" s="136"/>
      <c r="KDW20" s="136"/>
      <c r="KDX20" s="136"/>
      <c r="KDY20" s="136"/>
      <c r="KDZ20" s="136"/>
      <c r="KEA20" s="136"/>
      <c r="KEB20" s="136"/>
      <c r="KEC20" s="136"/>
      <c r="KED20" s="136"/>
      <c r="KEE20" s="136"/>
      <c r="KEF20" s="136"/>
      <c r="KEG20" s="136"/>
      <c r="KEH20" s="136"/>
      <c r="KEI20" s="136"/>
      <c r="KEJ20" s="136"/>
      <c r="KEK20" s="136"/>
      <c r="KEL20" s="136"/>
      <c r="KEM20" s="136"/>
      <c r="KEN20" s="136"/>
      <c r="KEO20" s="136"/>
      <c r="KEP20" s="136"/>
      <c r="KEQ20" s="136"/>
      <c r="KER20" s="136"/>
      <c r="KES20" s="136"/>
      <c r="KET20" s="136"/>
      <c r="KEU20" s="136"/>
      <c r="KEV20" s="136"/>
      <c r="KEW20" s="136"/>
      <c r="KEX20" s="136"/>
      <c r="KEY20" s="136"/>
      <c r="KEZ20" s="136"/>
      <c r="KFA20" s="136"/>
      <c r="KFB20" s="136"/>
      <c r="KFC20" s="136"/>
      <c r="KFD20" s="136"/>
      <c r="KFE20" s="136"/>
      <c r="KFF20" s="136"/>
      <c r="KFG20" s="136"/>
      <c r="KFH20" s="136"/>
      <c r="KFI20" s="136"/>
      <c r="KFJ20" s="136"/>
      <c r="KFK20" s="136"/>
      <c r="KFL20" s="136"/>
      <c r="KFM20" s="136"/>
      <c r="KFN20" s="136"/>
      <c r="KFO20" s="136"/>
      <c r="KFP20" s="136"/>
      <c r="KFQ20" s="136"/>
      <c r="KFR20" s="136"/>
      <c r="KFS20" s="136"/>
      <c r="KFT20" s="136"/>
      <c r="KFU20" s="136"/>
      <c r="KFV20" s="136"/>
      <c r="KFW20" s="136"/>
      <c r="KFX20" s="136"/>
      <c r="KFY20" s="136"/>
      <c r="KFZ20" s="136"/>
      <c r="KGA20" s="136"/>
      <c r="KGB20" s="136"/>
      <c r="KGC20" s="136"/>
      <c r="KGD20" s="136"/>
      <c r="KGE20" s="136"/>
      <c r="KGF20" s="136"/>
      <c r="KGG20" s="136"/>
      <c r="KGH20" s="136"/>
      <c r="KGI20" s="136"/>
      <c r="KGJ20" s="136"/>
      <c r="KGK20" s="136"/>
      <c r="KGL20" s="136"/>
      <c r="KGM20" s="136"/>
      <c r="KGN20" s="136"/>
      <c r="KGO20" s="136"/>
      <c r="KGP20" s="136"/>
      <c r="KGQ20" s="136"/>
      <c r="KGR20" s="136"/>
      <c r="KGS20" s="136"/>
      <c r="KGT20" s="136"/>
      <c r="KGU20" s="136"/>
      <c r="KGV20" s="136"/>
      <c r="KGW20" s="136"/>
      <c r="KGX20" s="136"/>
      <c r="KGY20" s="136"/>
      <c r="KGZ20" s="136"/>
      <c r="KHA20" s="136"/>
      <c r="KHB20" s="136"/>
      <c r="KHC20" s="136"/>
      <c r="KHD20" s="136"/>
      <c r="KHE20" s="136"/>
      <c r="KHF20" s="136"/>
      <c r="KHG20" s="136"/>
      <c r="KHH20" s="136"/>
      <c r="KHI20" s="136"/>
      <c r="KHJ20" s="136"/>
      <c r="KHK20" s="136"/>
      <c r="KHL20" s="136"/>
      <c r="KHM20" s="136"/>
      <c r="KHN20" s="136"/>
      <c r="KHO20" s="136"/>
      <c r="KHP20" s="136"/>
      <c r="KHQ20" s="136"/>
      <c r="KHR20" s="136"/>
      <c r="KHS20" s="136"/>
      <c r="KHT20" s="136"/>
      <c r="KHU20" s="136"/>
      <c r="KHV20" s="136"/>
      <c r="KHW20" s="136"/>
      <c r="KHX20" s="136"/>
      <c r="KHY20" s="136"/>
      <c r="KHZ20" s="136"/>
      <c r="KIA20" s="136"/>
      <c r="KIB20" s="136"/>
      <c r="KIC20" s="136"/>
      <c r="KID20" s="136"/>
      <c r="KIE20" s="136"/>
      <c r="KIF20" s="136"/>
      <c r="KIG20" s="136"/>
      <c r="KIH20" s="136"/>
      <c r="KII20" s="136"/>
      <c r="KIJ20" s="136"/>
      <c r="KIK20" s="136"/>
      <c r="KIL20" s="136"/>
      <c r="KIM20" s="136"/>
      <c r="KIN20" s="136"/>
      <c r="KIO20" s="136"/>
      <c r="KIP20" s="136"/>
      <c r="KIQ20" s="136"/>
      <c r="KIR20" s="136"/>
      <c r="KIS20" s="136"/>
      <c r="KIT20" s="136"/>
      <c r="KIU20" s="136"/>
      <c r="KIV20" s="136"/>
      <c r="KIW20" s="136"/>
      <c r="KIX20" s="136"/>
      <c r="KIY20" s="136"/>
      <c r="KIZ20" s="136"/>
      <c r="KJA20" s="136"/>
      <c r="KJB20" s="136"/>
      <c r="KJC20" s="136"/>
      <c r="KJD20" s="136"/>
      <c r="KJE20" s="136"/>
      <c r="KJF20" s="136"/>
      <c r="KJG20" s="136"/>
      <c r="KJH20" s="136"/>
      <c r="KJI20" s="136"/>
      <c r="KJJ20" s="136"/>
      <c r="KJK20" s="136"/>
      <c r="KJL20" s="136"/>
      <c r="KJM20" s="136"/>
      <c r="KJN20" s="136"/>
      <c r="KJO20" s="136"/>
      <c r="KJP20" s="136"/>
      <c r="KJQ20" s="136"/>
      <c r="KJR20" s="136"/>
      <c r="KJS20" s="136"/>
      <c r="KJT20" s="136"/>
      <c r="KJU20" s="136"/>
      <c r="KJV20" s="136"/>
      <c r="KJW20" s="136"/>
      <c r="KJX20" s="136"/>
      <c r="KJY20" s="136"/>
      <c r="KJZ20" s="136"/>
      <c r="KKA20" s="136"/>
      <c r="KKB20" s="136"/>
      <c r="KKC20" s="136"/>
      <c r="KKD20" s="136"/>
      <c r="KKE20" s="136"/>
      <c r="KKF20" s="136"/>
      <c r="KKG20" s="136"/>
      <c r="KKH20" s="136"/>
      <c r="KKI20" s="136"/>
      <c r="KKJ20" s="136"/>
      <c r="KKK20" s="136"/>
      <c r="KKL20" s="136"/>
      <c r="KKM20" s="136"/>
      <c r="KKN20" s="136"/>
      <c r="KKO20" s="136"/>
      <c r="KKP20" s="136"/>
      <c r="KKQ20" s="136"/>
      <c r="KKR20" s="136"/>
      <c r="KKS20" s="136"/>
      <c r="KKT20" s="136"/>
      <c r="KKU20" s="136"/>
      <c r="KKV20" s="136"/>
      <c r="KKW20" s="136"/>
      <c r="KKX20" s="136"/>
      <c r="KKY20" s="136"/>
      <c r="KKZ20" s="136"/>
      <c r="KLA20" s="136"/>
      <c r="KLB20" s="136"/>
      <c r="KLC20" s="136"/>
      <c r="KLD20" s="136"/>
      <c r="KLE20" s="136"/>
      <c r="KLF20" s="136"/>
      <c r="KLG20" s="136"/>
      <c r="KLH20" s="136"/>
      <c r="KLI20" s="136"/>
      <c r="KLJ20" s="136"/>
      <c r="KLK20" s="136"/>
      <c r="KLL20" s="136"/>
      <c r="KLM20" s="136"/>
      <c r="KLN20" s="136"/>
      <c r="KLO20" s="136"/>
      <c r="KLP20" s="136"/>
      <c r="KLQ20" s="136"/>
      <c r="KLR20" s="136"/>
      <c r="KLS20" s="136"/>
      <c r="KLT20" s="136"/>
      <c r="KLU20" s="136"/>
      <c r="KLV20" s="136"/>
      <c r="KLW20" s="136"/>
      <c r="KLX20" s="136"/>
      <c r="KLY20" s="136"/>
      <c r="KLZ20" s="136"/>
      <c r="KMA20" s="136"/>
      <c r="KMB20" s="136"/>
      <c r="KMC20" s="136"/>
      <c r="KMD20" s="136"/>
      <c r="KME20" s="136"/>
      <c r="KMF20" s="136"/>
      <c r="KMG20" s="136"/>
      <c r="KMH20" s="136"/>
      <c r="KMI20" s="136"/>
      <c r="KMJ20" s="136"/>
      <c r="KMK20" s="136"/>
      <c r="KML20" s="136"/>
      <c r="KMM20" s="136"/>
      <c r="KMN20" s="136"/>
      <c r="KMO20" s="136"/>
      <c r="KMP20" s="136"/>
      <c r="KMQ20" s="136"/>
      <c r="KMR20" s="136"/>
      <c r="KMS20" s="136"/>
      <c r="KMT20" s="136"/>
      <c r="KMU20" s="136"/>
      <c r="KMV20" s="136"/>
      <c r="KMW20" s="136"/>
      <c r="KMX20" s="136"/>
      <c r="KMY20" s="136"/>
      <c r="KMZ20" s="136"/>
      <c r="KNA20" s="136"/>
      <c r="KNB20" s="136"/>
      <c r="KNC20" s="136"/>
      <c r="KND20" s="136"/>
      <c r="KNE20" s="136"/>
      <c r="KNF20" s="136"/>
      <c r="KNG20" s="136"/>
      <c r="KNH20" s="136"/>
      <c r="KNI20" s="136"/>
      <c r="KNJ20" s="136"/>
      <c r="KNK20" s="136"/>
      <c r="KNL20" s="136"/>
      <c r="KNM20" s="136"/>
      <c r="KNN20" s="136"/>
      <c r="KNO20" s="136"/>
      <c r="KNP20" s="136"/>
      <c r="KNQ20" s="136"/>
      <c r="KNR20" s="136"/>
      <c r="KNS20" s="136"/>
      <c r="KNT20" s="136"/>
      <c r="KNU20" s="136"/>
      <c r="KNV20" s="136"/>
      <c r="KNW20" s="136"/>
      <c r="KNX20" s="136"/>
      <c r="KNY20" s="136"/>
      <c r="KNZ20" s="136"/>
      <c r="KOA20" s="136"/>
      <c r="KOB20" s="136"/>
      <c r="KOC20" s="136"/>
      <c r="KOD20" s="136"/>
      <c r="KOE20" s="136"/>
      <c r="KOF20" s="136"/>
      <c r="KOG20" s="136"/>
      <c r="KOH20" s="136"/>
      <c r="KOI20" s="136"/>
      <c r="KOJ20" s="136"/>
      <c r="KOK20" s="136"/>
      <c r="KOL20" s="136"/>
      <c r="KOM20" s="136"/>
      <c r="KON20" s="136"/>
      <c r="KOO20" s="136"/>
      <c r="KOP20" s="136"/>
      <c r="KOQ20" s="136"/>
      <c r="KOR20" s="136"/>
      <c r="KOS20" s="136"/>
      <c r="KOT20" s="136"/>
      <c r="KOU20" s="136"/>
      <c r="KOV20" s="136"/>
      <c r="KOW20" s="136"/>
      <c r="KOX20" s="136"/>
      <c r="KOY20" s="136"/>
      <c r="KOZ20" s="136"/>
      <c r="KPA20" s="136"/>
      <c r="KPB20" s="136"/>
      <c r="KPC20" s="136"/>
      <c r="KPD20" s="136"/>
      <c r="KPE20" s="136"/>
      <c r="KPF20" s="136"/>
      <c r="KPG20" s="136"/>
      <c r="KPH20" s="136"/>
      <c r="KPI20" s="136"/>
      <c r="KPJ20" s="136"/>
      <c r="KPK20" s="136"/>
      <c r="KPL20" s="136"/>
      <c r="KPM20" s="136"/>
      <c r="KPN20" s="136"/>
      <c r="KPO20" s="136"/>
      <c r="KPP20" s="136"/>
      <c r="KPQ20" s="136"/>
      <c r="KPR20" s="136"/>
      <c r="KPS20" s="136"/>
      <c r="KPT20" s="136"/>
      <c r="KPU20" s="136"/>
      <c r="KPV20" s="136"/>
      <c r="KPW20" s="136"/>
      <c r="KPX20" s="136"/>
      <c r="KPY20" s="136"/>
      <c r="KPZ20" s="136"/>
      <c r="KQA20" s="136"/>
      <c r="KQB20" s="136"/>
      <c r="KQC20" s="136"/>
      <c r="KQD20" s="136"/>
      <c r="KQE20" s="136"/>
      <c r="KQF20" s="136"/>
      <c r="KQG20" s="136"/>
      <c r="KQH20" s="136"/>
      <c r="KQI20" s="136"/>
      <c r="KQJ20" s="136"/>
      <c r="KQK20" s="136"/>
      <c r="KQL20" s="136"/>
      <c r="KQM20" s="136"/>
      <c r="KQN20" s="136"/>
      <c r="KQO20" s="136"/>
      <c r="KQP20" s="136"/>
      <c r="KQQ20" s="136"/>
      <c r="KQR20" s="136"/>
      <c r="KQS20" s="136"/>
      <c r="KQT20" s="136"/>
      <c r="KQU20" s="136"/>
      <c r="KQV20" s="136"/>
      <c r="KQW20" s="136"/>
      <c r="KQX20" s="136"/>
      <c r="KQY20" s="136"/>
      <c r="KQZ20" s="136"/>
      <c r="KRA20" s="136"/>
      <c r="KRB20" s="136"/>
      <c r="KRC20" s="136"/>
      <c r="KRD20" s="136"/>
      <c r="KRE20" s="136"/>
      <c r="KRF20" s="136"/>
      <c r="KRG20" s="136"/>
      <c r="KRH20" s="136"/>
      <c r="KRI20" s="136"/>
      <c r="KRJ20" s="136"/>
      <c r="KRK20" s="136"/>
      <c r="KRL20" s="136"/>
      <c r="KRM20" s="136"/>
      <c r="KRN20" s="136"/>
      <c r="KRO20" s="136"/>
      <c r="KRP20" s="136"/>
      <c r="KRQ20" s="136"/>
      <c r="KRR20" s="136"/>
      <c r="KRS20" s="136"/>
      <c r="KRT20" s="136"/>
      <c r="KRU20" s="136"/>
      <c r="KRV20" s="136"/>
      <c r="KRW20" s="136"/>
      <c r="KRX20" s="136"/>
      <c r="KRY20" s="136"/>
      <c r="KRZ20" s="136"/>
      <c r="KSA20" s="136"/>
      <c r="KSB20" s="136"/>
      <c r="KSC20" s="136"/>
      <c r="KSD20" s="136"/>
      <c r="KSE20" s="136"/>
      <c r="KSF20" s="136"/>
      <c r="KSG20" s="136"/>
      <c r="KSH20" s="136"/>
      <c r="KSI20" s="136"/>
      <c r="KSJ20" s="136"/>
      <c r="KSK20" s="136"/>
      <c r="KSL20" s="136"/>
      <c r="KSM20" s="136"/>
      <c r="KSN20" s="136"/>
      <c r="KSO20" s="136"/>
      <c r="KSP20" s="136"/>
      <c r="KSQ20" s="136"/>
      <c r="KSR20" s="136"/>
      <c r="KSS20" s="136"/>
      <c r="KST20" s="136"/>
      <c r="KSU20" s="136"/>
      <c r="KSV20" s="136"/>
      <c r="KSW20" s="136"/>
      <c r="KSX20" s="136"/>
      <c r="KSY20" s="136"/>
      <c r="KSZ20" s="136"/>
      <c r="KTA20" s="136"/>
      <c r="KTB20" s="136"/>
      <c r="KTC20" s="136"/>
      <c r="KTD20" s="136"/>
      <c r="KTE20" s="136"/>
      <c r="KTF20" s="136"/>
      <c r="KTG20" s="136"/>
      <c r="KTH20" s="136"/>
      <c r="KTI20" s="136"/>
      <c r="KTJ20" s="136"/>
      <c r="KTK20" s="136"/>
      <c r="KTL20" s="136"/>
      <c r="KTM20" s="136"/>
      <c r="KTN20" s="136"/>
      <c r="KTO20" s="136"/>
      <c r="KTP20" s="136"/>
      <c r="KTQ20" s="136"/>
      <c r="KTR20" s="136"/>
      <c r="KTS20" s="136"/>
      <c r="KTT20" s="136"/>
      <c r="KTU20" s="136"/>
      <c r="KTV20" s="136"/>
      <c r="KTW20" s="136"/>
      <c r="KTX20" s="136"/>
      <c r="KTY20" s="136"/>
      <c r="KTZ20" s="136"/>
      <c r="KUA20" s="136"/>
      <c r="KUB20" s="136"/>
      <c r="KUC20" s="136"/>
      <c r="KUD20" s="136"/>
      <c r="KUE20" s="136"/>
      <c r="KUF20" s="136"/>
      <c r="KUG20" s="136"/>
      <c r="KUH20" s="136"/>
      <c r="KUI20" s="136"/>
      <c r="KUJ20" s="136"/>
      <c r="KUK20" s="136"/>
      <c r="KUL20" s="136"/>
      <c r="KUM20" s="136"/>
      <c r="KUN20" s="136"/>
      <c r="KUO20" s="136"/>
      <c r="KUP20" s="136"/>
      <c r="KUQ20" s="136"/>
      <c r="KUR20" s="136"/>
      <c r="KUS20" s="136"/>
      <c r="KUT20" s="136"/>
      <c r="KUU20" s="136"/>
      <c r="KUV20" s="136"/>
      <c r="KUW20" s="136"/>
      <c r="KUX20" s="136"/>
      <c r="KUY20" s="136"/>
      <c r="KUZ20" s="136"/>
      <c r="KVA20" s="136"/>
      <c r="KVB20" s="136"/>
      <c r="KVC20" s="136"/>
      <c r="KVD20" s="136"/>
      <c r="KVE20" s="136"/>
      <c r="KVF20" s="136"/>
      <c r="KVG20" s="136"/>
      <c r="KVH20" s="136"/>
      <c r="KVI20" s="136"/>
      <c r="KVJ20" s="136"/>
      <c r="KVK20" s="136"/>
      <c r="KVL20" s="136"/>
      <c r="KVM20" s="136"/>
      <c r="KVN20" s="136"/>
      <c r="KVO20" s="136"/>
      <c r="KVP20" s="136"/>
      <c r="KVQ20" s="136"/>
      <c r="KVR20" s="136"/>
      <c r="KVS20" s="136"/>
      <c r="KVT20" s="136"/>
      <c r="KVU20" s="136"/>
      <c r="KVV20" s="136"/>
      <c r="KVW20" s="136"/>
      <c r="KVX20" s="136"/>
      <c r="KVY20" s="136"/>
      <c r="KVZ20" s="136"/>
      <c r="KWA20" s="136"/>
      <c r="KWB20" s="136"/>
      <c r="KWC20" s="136"/>
      <c r="KWD20" s="136"/>
      <c r="KWE20" s="136"/>
      <c r="KWF20" s="136"/>
      <c r="KWG20" s="136"/>
      <c r="KWH20" s="136"/>
      <c r="KWI20" s="136"/>
      <c r="KWJ20" s="136"/>
      <c r="KWK20" s="136"/>
      <c r="KWL20" s="136"/>
      <c r="KWM20" s="136"/>
      <c r="KWN20" s="136"/>
      <c r="KWO20" s="136"/>
      <c r="KWP20" s="136"/>
      <c r="KWQ20" s="136"/>
      <c r="KWR20" s="136"/>
      <c r="KWS20" s="136"/>
      <c r="KWT20" s="136"/>
      <c r="KWU20" s="136"/>
      <c r="KWV20" s="136"/>
      <c r="KWW20" s="136"/>
      <c r="KWX20" s="136"/>
      <c r="KWY20" s="136"/>
      <c r="KWZ20" s="136"/>
      <c r="KXA20" s="136"/>
      <c r="KXB20" s="136"/>
      <c r="KXC20" s="136"/>
      <c r="KXD20" s="136"/>
      <c r="KXE20" s="136"/>
      <c r="KXF20" s="136"/>
      <c r="KXG20" s="136"/>
      <c r="KXH20" s="136"/>
      <c r="KXI20" s="136"/>
      <c r="KXJ20" s="136"/>
      <c r="KXK20" s="136"/>
      <c r="KXL20" s="136"/>
      <c r="KXM20" s="136"/>
      <c r="KXN20" s="136"/>
      <c r="KXO20" s="136"/>
      <c r="KXP20" s="136"/>
      <c r="KXQ20" s="136"/>
      <c r="KXR20" s="136"/>
      <c r="KXS20" s="136"/>
      <c r="KXT20" s="136"/>
      <c r="KXU20" s="136"/>
      <c r="KXV20" s="136"/>
      <c r="KXW20" s="136"/>
      <c r="KXX20" s="136"/>
      <c r="KXY20" s="136"/>
      <c r="KXZ20" s="136"/>
      <c r="KYA20" s="136"/>
      <c r="KYB20" s="136"/>
      <c r="KYC20" s="136"/>
      <c r="KYD20" s="136"/>
      <c r="KYE20" s="136"/>
      <c r="KYF20" s="136"/>
      <c r="KYG20" s="136"/>
      <c r="KYH20" s="136"/>
      <c r="KYI20" s="136"/>
      <c r="KYJ20" s="136"/>
      <c r="KYK20" s="136"/>
      <c r="KYL20" s="136"/>
      <c r="KYM20" s="136"/>
      <c r="KYN20" s="136"/>
      <c r="KYO20" s="136"/>
      <c r="KYP20" s="136"/>
      <c r="KYQ20" s="136"/>
      <c r="KYR20" s="136"/>
      <c r="KYS20" s="136"/>
      <c r="KYT20" s="136"/>
      <c r="KYU20" s="136"/>
      <c r="KYV20" s="136"/>
      <c r="KYW20" s="136"/>
      <c r="KYX20" s="136"/>
      <c r="KYY20" s="136"/>
      <c r="KYZ20" s="136"/>
      <c r="KZA20" s="136"/>
      <c r="KZB20" s="136"/>
      <c r="KZC20" s="136"/>
      <c r="KZD20" s="136"/>
      <c r="KZE20" s="136"/>
      <c r="KZF20" s="136"/>
      <c r="KZG20" s="136"/>
      <c r="KZH20" s="136"/>
      <c r="KZI20" s="136"/>
      <c r="KZJ20" s="136"/>
      <c r="KZK20" s="136"/>
      <c r="KZL20" s="136"/>
      <c r="KZM20" s="136"/>
      <c r="KZN20" s="136"/>
      <c r="KZO20" s="136"/>
      <c r="KZP20" s="136"/>
      <c r="KZQ20" s="136"/>
      <c r="KZR20" s="136"/>
      <c r="KZS20" s="136"/>
      <c r="KZT20" s="136"/>
      <c r="KZU20" s="136"/>
      <c r="KZV20" s="136"/>
      <c r="KZW20" s="136"/>
      <c r="KZX20" s="136"/>
      <c r="KZY20" s="136"/>
      <c r="KZZ20" s="136"/>
      <c r="LAA20" s="136"/>
      <c r="LAB20" s="136"/>
      <c r="LAC20" s="136"/>
      <c r="LAD20" s="136"/>
      <c r="LAE20" s="136"/>
      <c r="LAF20" s="136"/>
      <c r="LAG20" s="136"/>
      <c r="LAH20" s="136"/>
      <c r="LAI20" s="136"/>
      <c r="LAJ20" s="136"/>
      <c r="LAK20" s="136"/>
      <c r="LAL20" s="136"/>
      <c r="LAM20" s="136"/>
      <c r="LAN20" s="136"/>
      <c r="LAO20" s="136"/>
      <c r="LAP20" s="136"/>
      <c r="LAQ20" s="136"/>
      <c r="LAR20" s="136"/>
      <c r="LAS20" s="136"/>
      <c r="LAT20" s="136"/>
      <c r="LAU20" s="136"/>
      <c r="LAV20" s="136"/>
      <c r="LAW20" s="136"/>
      <c r="LAX20" s="136"/>
      <c r="LAY20" s="136"/>
      <c r="LAZ20" s="136"/>
      <c r="LBA20" s="136"/>
      <c r="LBB20" s="136"/>
      <c r="LBC20" s="136"/>
      <c r="LBD20" s="136"/>
      <c r="LBE20" s="136"/>
      <c r="LBF20" s="136"/>
      <c r="LBG20" s="136"/>
      <c r="LBH20" s="136"/>
      <c r="LBI20" s="136"/>
      <c r="LBJ20" s="136"/>
      <c r="LBK20" s="136"/>
      <c r="LBL20" s="136"/>
      <c r="LBM20" s="136"/>
      <c r="LBN20" s="136"/>
      <c r="LBO20" s="136"/>
      <c r="LBP20" s="136"/>
      <c r="LBQ20" s="136"/>
      <c r="LBR20" s="136"/>
      <c r="LBS20" s="136"/>
      <c r="LBT20" s="136"/>
      <c r="LBU20" s="136"/>
      <c r="LBV20" s="136"/>
      <c r="LBW20" s="136"/>
      <c r="LBX20" s="136"/>
      <c r="LBY20" s="136"/>
      <c r="LBZ20" s="136"/>
      <c r="LCA20" s="136"/>
      <c r="LCB20" s="136"/>
      <c r="LCC20" s="136"/>
      <c r="LCD20" s="136"/>
      <c r="LCE20" s="136"/>
      <c r="LCF20" s="136"/>
      <c r="LCG20" s="136"/>
      <c r="LCH20" s="136"/>
      <c r="LCI20" s="136"/>
      <c r="LCJ20" s="136"/>
      <c r="LCK20" s="136"/>
      <c r="LCL20" s="136"/>
      <c r="LCM20" s="136"/>
      <c r="LCN20" s="136"/>
      <c r="LCO20" s="136"/>
      <c r="LCP20" s="136"/>
      <c r="LCQ20" s="136"/>
      <c r="LCR20" s="136"/>
      <c r="LCS20" s="136"/>
      <c r="LCT20" s="136"/>
      <c r="LCU20" s="136"/>
      <c r="LCV20" s="136"/>
      <c r="LCW20" s="136"/>
      <c r="LCX20" s="136"/>
      <c r="LCY20" s="136"/>
      <c r="LCZ20" s="136"/>
      <c r="LDA20" s="136"/>
      <c r="LDB20" s="136"/>
      <c r="LDC20" s="136"/>
      <c r="LDD20" s="136"/>
      <c r="LDE20" s="136"/>
      <c r="LDF20" s="136"/>
      <c r="LDG20" s="136"/>
      <c r="LDH20" s="136"/>
      <c r="LDI20" s="136"/>
      <c r="LDJ20" s="136"/>
      <c r="LDK20" s="136"/>
      <c r="LDL20" s="136"/>
      <c r="LDM20" s="136"/>
      <c r="LDN20" s="136"/>
      <c r="LDO20" s="136"/>
      <c r="LDP20" s="136"/>
      <c r="LDQ20" s="136"/>
      <c r="LDR20" s="136"/>
      <c r="LDS20" s="136"/>
      <c r="LDT20" s="136"/>
      <c r="LDU20" s="136"/>
      <c r="LDV20" s="136"/>
      <c r="LDW20" s="136"/>
      <c r="LDX20" s="136"/>
      <c r="LDY20" s="136"/>
      <c r="LDZ20" s="136"/>
      <c r="LEA20" s="136"/>
      <c r="LEB20" s="136"/>
      <c r="LEC20" s="136"/>
      <c r="LED20" s="136"/>
      <c r="LEE20" s="136"/>
      <c r="LEF20" s="136"/>
      <c r="LEG20" s="136"/>
      <c r="LEH20" s="136"/>
      <c r="LEI20" s="136"/>
      <c r="LEJ20" s="136"/>
      <c r="LEK20" s="136"/>
      <c r="LEL20" s="136"/>
      <c r="LEM20" s="136"/>
      <c r="LEN20" s="136"/>
      <c r="LEO20" s="136"/>
      <c r="LEP20" s="136"/>
      <c r="LEQ20" s="136"/>
      <c r="LER20" s="136"/>
      <c r="LES20" s="136"/>
      <c r="LET20" s="136"/>
      <c r="LEU20" s="136"/>
      <c r="LEV20" s="136"/>
      <c r="LEW20" s="136"/>
      <c r="LEX20" s="136"/>
      <c r="LEY20" s="136"/>
      <c r="LEZ20" s="136"/>
      <c r="LFA20" s="136"/>
      <c r="LFB20" s="136"/>
      <c r="LFC20" s="136"/>
      <c r="LFD20" s="136"/>
      <c r="LFE20" s="136"/>
      <c r="LFF20" s="136"/>
      <c r="LFG20" s="136"/>
      <c r="LFH20" s="136"/>
      <c r="LFI20" s="136"/>
      <c r="LFJ20" s="136"/>
      <c r="LFK20" s="136"/>
      <c r="LFL20" s="136"/>
      <c r="LFM20" s="136"/>
      <c r="LFN20" s="136"/>
      <c r="LFO20" s="136"/>
      <c r="LFP20" s="136"/>
      <c r="LFQ20" s="136"/>
      <c r="LFR20" s="136"/>
      <c r="LFS20" s="136"/>
      <c r="LFT20" s="136"/>
      <c r="LFU20" s="136"/>
      <c r="LFV20" s="136"/>
      <c r="LFW20" s="136"/>
      <c r="LFX20" s="136"/>
      <c r="LFY20" s="136"/>
      <c r="LFZ20" s="136"/>
      <c r="LGA20" s="136"/>
      <c r="LGB20" s="136"/>
      <c r="LGC20" s="136"/>
      <c r="LGD20" s="136"/>
      <c r="LGE20" s="136"/>
      <c r="LGF20" s="136"/>
      <c r="LGG20" s="136"/>
      <c r="LGH20" s="136"/>
      <c r="LGI20" s="136"/>
      <c r="LGJ20" s="136"/>
      <c r="LGK20" s="136"/>
      <c r="LGL20" s="136"/>
      <c r="LGM20" s="136"/>
      <c r="LGN20" s="136"/>
      <c r="LGO20" s="136"/>
      <c r="LGP20" s="136"/>
      <c r="LGQ20" s="136"/>
      <c r="LGR20" s="136"/>
      <c r="LGS20" s="136"/>
      <c r="LGT20" s="136"/>
      <c r="LGU20" s="136"/>
      <c r="LGV20" s="136"/>
      <c r="LGW20" s="136"/>
      <c r="LGX20" s="136"/>
      <c r="LGY20" s="136"/>
      <c r="LGZ20" s="136"/>
      <c r="LHA20" s="136"/>
      <c r="LHB20" s="136"/>
      <c r="LHC20" s="136"/>
      <c r="LHD20" s="136"/>
      <c r="LHE20" s="136"/>
      <c r="LHF20" s="136"/>
      <c r="LHG20" s="136"/>
      <c r="LHH20" s="136"/>
      <c r="LHI20" s="136"/>
      <c r="LHJ20" s="136"/>
      <c r="LHK20" s="136"/>
      <c r="LHL20" s="136"/>
      <c r="LHM20" s="136"/>
      <c r="LHN20" s="136"/>
      <c r="LHO20" s="136"/>
      <c r="LHP20" s="136"/>
      <c r="LHQ20" s="136"/>
      <c r="LHR20" s="136"/>
      <c r="LHS20" s="136"/>
      <c r="LHT20" s="136"/>
      <c r="LHU20" s="136"/>
      <c r="LHV20" s="136"/>
      <c r="LHW20" s="136"/>
      <c r="LHX20" s="136"/>
      <c r="LHY20" s="136"/>
      <c r="LHZ20" s="136"/>
      <c r="LIA20" s="136"/>
      <c r="LIB20" s="136"/>
      <c r="LIC20" s="136"/>
      <c r="LID20" s="136"/>
      <c r="LIE20" s="136"/>
      <c r="LIF20" s="136"/>
      <c r="LIG20" s="136"/>
      <c r="LIH20" s="136"/>
      <c r="LII20" s="136"/>
      <c r="LIJ20" s="136"/>
      <c r="LIK20" s="136"/>
      <c r="LIL20" s="136"/>
      <c r="LIM20" s="136"/>
      <c r="LIN20" s="136"/>
      <c r="LIO20" s="136"/>
      <c r="LIP20" s="136"/>
      <c r="LIQ20" s="136"/>
      <c r="LIR20" s="136"/>
      <c r="LIS20" s="136"/>
      <c r="LIT20" s="136"/>
      <c r="LIU20" s="136"/>
      <c r="LIV20" s="136"/>
      <c r="LIW20" s="136"/>
      <c r="LIX20" s="136"/>
      <c r="LIY20" s="136"/>
      <c r="LIZ20" s="136"/>
      <c r="LJA20" s="136"/>
      <c r="LJB20" s="136"/>
      <c r="LJC20" s="136"/>
      <c r="LJD20" s="136"/>
      <c r="LJE20" s="136"/>
      <c r="LJF20" s="136"/>
      <c r="LJG20" s="136"/>
      <c r="LJH20" s="136"/>
      <c r="LJI20" s="136"/>
      <c r="LJJ20" s="136"/>
      <c r="LJK20" s="136"/>
      <c r="LJL20" s="136"/>
      <c r="LJM20" s="136"/>
      <c r="LJN20" s="136"/>
      <c r="LJO20" s="136"/>
      <c r="LJP20" s="136"/>
      <c r="LJQ20" s="136"/>
      <c r="LJR20" s="136"/>
      <c r="LJS20" s="136"/>
      <c r="LJT20" s="136"/>
      <c r="LJU20" s="136"/>
      <c r="LJV20" s="136"/>
      <c r="LJW20" s="136"/>
      <c r="LJX20" s="136"/>
      <c r="LJY20" s="136"/>
      <c r="LJZ20" s="136"/>
      <c r="LKA20" s="136"/>
      <c r="LKB20" s="136"/>
      <c r="LKC20" s="136"/>
      <c r="LKD20" s="136"/>
      <c r="LKE20" s="136"/>
      <c r="LKF20" s="136"/>
      <c r="LKG20" s="136"/>
      <c r="LKH20" s="136"/>
      <c r="LKI20" s="136"/>
      <c r="LKJ20" s="136"/>
      <c r="LKK20" s="136"/>
      <c r="LKL20" s="136"/>
      <c r="LKM20" s="136"/>
      <c r="LKN20" s="136"/>
      <c r="LKO20" s="136"/>
      <c r="LKP20" s="136"/>
      <c r="LKQ20" s="136"/>
      <c r="LKR20" s="136"/>
      <c r="LKS20" s="136"/>
      <c r="LKT20" s="136"/>
      <c r="LKU20" s="136"/>
      <c r="LKV20" s="136"/>
      <c r="LKW20" s="136"/>
      <c r="LKX20" s="136"/>
      <c r="LKY20" s="136"/>
      <c r="LKZ20" s="136"/>
      <c r="LLA20" s="136"/>
      <c r="LLB20" s="136"/>
      <c r="LLC20" s="136"/>
      <c r="LLD20" s="136"/>
      <c r="LLE20" s="136"/>
      <c r="LLF20" s="136"/>
      <c r="LLG20" s="136"/>
      <c r="LLH20" s="136"/>
      <c r="LLI20" s="136"/>
      <c r="LLJ20" s="136"/>
      <c r="LLK20" s="136"/>
      <c r="LLL20" s="136"/>
      <c r="LLM20" s="136"/>
      <c r="LLN20" s="136"/>
      <c r="LLO20" s="136"/>
      <c r="LLP20" s="136"/>
      <c r="LLQ20" s="136"/>
      <c r="LLR20" s="136"/>
      <c r="LLS20" s="136"/>
      <c r="LLT20" s="136"/>
      <c r="LLU20" s="136"/>
      <c r="LLV20" s="136"/>
      <c r="LLW20" s="136"/>
      <c r="LLX20" s="136"/>
      <c r="LLY20" s="136"/>
      <c r="LLZ20" s="136"/>
      <c r="LMA20" s="136"/>
      <c r="LMB20" s="136"/>
      <c r="LMC20" s="136"/>
      <c r="LMD20" s="136"/>
      <c r="LME20" s="136"/>
      <c r="LMF20" s="136"/>
      <c r="LMG20" s="136"/>
      <c r="LMH20" s="136"/>
      <c r="LMI20" s="136"/>
      <c r="LMJ20" s="136"/>
      <c r="LMK20" s="136"/>
      <c r="LML20" s="136"/>
      <c r="LMM20" s="136"/>
      <c r="LMN20" s="136"/>
      <c r="LMO20" s="136"/>
      <c r="LMP20" s="136"/>
      <c r="LMQ20" s="136"/>
      <c r="LMR20" s="136"/>
      <c r="LMS20" s="136"/>
      <c r="LMT20" s="136"/>
      <c r="LMU20" s="136"/>
      <c r="LMV20" s="136"/>
      <c r="LMW20" s="136"/>
      <c r="LMX20" s="136"/>
      <c r="LMY20" s="136"/>
      <c r="LMZ20" s="136"/>
      <c r="LNA20" s="136"/>
      <c r="LNB20" s="136"/>
      <c r="LNC20" s="136"/>
      <c r="LND20" s="136"/>
      <c r="LNE20" s="136"/>
      <c r="LNF20" s="136"/>
      <c r="LNG20" s="136"/>
      <c r="LNH20" s="136"/>
      <c r="LNI20" s="136"/>
      <c r="LNJ20" s="136"/>
      <c r="LNK20" s="136"/>
      <c r="LNL20" s="136"/>
      <c r="LNM20" s="136"/>
      <c r="LNN20" s="136"/>
      <c r="LNO20" s="136"/>
      <c r="LNP20" s="136"/>
      <c r="LNQ20" s="136"/>
      <c r="LNR20" s="136"/>
      <c r="LNS20" s="136"/>
      <c r="LNT20" s="136"/>
      <c r="LNU20" s="136"/>
      <c r="LNV20" s="136"/>
      <c r="LNW20" s="136"/>
      <c r="LNX20" s="136"/>
      <c r="LNY20" s="136"/>
      <c r="LNZ20" s="136"/>
      <c r="LOA20" s="136"/>
      <c r="LOB20" s="136"/>
      <c r="LOC20" s="136"/>
      <c r="LOD20" s="136"/>
      <c r="LOE20" s="136"/>
      <c r="LOF20" s="136"/>
      <c r="LOG20" s="136"/>
      <c r="LOH20" s="136"/>
      <c r="LOI20" s="136"/>
      <c r="LOJ20" s="136"/>
      <c r="LOK20" s="136"/>
      <c r="LOL20" s="136"/>
      <c r="LOM20" s="136"/>
      <c r="LON20" s="136"/>
      <c r="LOO20" s="136"/>
      <c r="LOP20" s="136"/>
      <c r="LOQ20" s="136"/>
      <c r="LOR20" s="136"/>
      <c r="LOS20" s="136"/>
      <c r="LOT20" s="136"/>
      <c r="LOU20" s="136"/>
      <c r="LOV20" s="136"/>
      <c r="LOW20" s="136"/>
      <c r="LOX20" s="136"/>
      <c r="LOY20" s="136"/>
      <c r="LOZ20" s="136"/>
      <c r="LPA20" s="136"/>
      <c r="LPB20" s="136"/>
      <c r="LPC20" s="136"/>
      <c r="LPD20" s="136"/>
      <c r="LPE20" s="136"/>
      <c r="LPF20" s="136"/>
      <c r="LPG20" s="136"/>
      <c r="LPH20" s="136"/>
      <c r="LPI20" s="136"/>
      <c r="LPJ20" s="136"/>
      <c r="LPK20" s="136"/>
      <c r="LPL20" s="136"/>
      <c r="LPM20" s="136"/>
      <c r="LPN20" s="136"/>
      <c r="LPO20" s="136"/>
      <c r="LPP20" s="136"/>
      <c r="LPQ20" s="136"/>
      <c r="LPR20" s="136"/>
      <c r="LPS20" s="136"/>
      <c r="LPT20" s="136"/>
      <c r="LPU20" s="136"/>
      <c r="LPV20" s="136"/>
      <c r="LPW20" s="136"/>
      <c r="LPX20" s="136"/>
      <c r="LPY20" s="136"/>
      <c r="LPZ20" s="136"/>
      <c r="LQA20" s="136"/>
      <c r="LQB20" s="136"/>
      <c r="LQC20" s="136"/>
      <c r="LQD20" s="136"/>
      <c r="LQE20" s="136"/>
      <c r="LQF20" s="136"/>
      <c r="LQG20" s="136"/>
      <c r="LQH20" s="136"/>
      <c r="LQI20" s="136"/>
      <c r="LQJ20" s="136"/>
      <c r="LQK20" s="136"/>
      <c r="LQL20" s="136"/>
      <c r="LQM20" s="136"/>
      <c r="LQN20" s="136"/>
      <c r="LQO20" s="136"/>
      <c r="LQP20" s="136"/>
      <c r="LQQ20" s="136"/>
      <c r="LQR20" s="136"/>
      <c r="LQS20" s="136"/>
      <c r="LQT20" s="136"/>
      <c r="LQU20" s="136"/>
      <c r="LQV20" s="136"/>
      <c r="LQW20" s="136"/>
      <c r="LQX20" s="136"/>
      <c r="LQY20" s="136"/>
      <c r="LQZ20" s="136"/>
      <c r="LRA20" s="136"/>
      <c r="LRB20" s="136"/>
      <c r="LRC20" s="136"/>
      <c r="LRD20" s="136"/>
      <c r="LRE20" s="136"/>
      <c r="LRF20" s="136"/>
      <c r="LRG20" s="136"/>
      <c r="LRH20" s="136"/>
      <c r="LRI20" s="136"/>
      <c r="LRJ20" s="136"/>
      <c r="LRK20" s="136"/>
      <c r="LRL20" s="136"/>
      <c r="LRM20" s="136"/>
      <c r="LRN20" s="136"/>
      <c r="LRO20" s="136"/>
      <c r="LRP20" s="136"/>
      <c r="LRQ20" s="136"/>
      <c r="LRR20" s="136"/>
      <c r="LRS20" s="136"/>
      <c r="LRT20" s="136"/>
      <c r="LRU20" s="136"/>
      <c r="LRV20" s="136"/>
      <c r="LRW20" s="136"/>
      <c r="LRX20" s="136"/>
      <c r="LRY20" s="136"/>
      <c r="LRZ20" s="136"/>
      <c r="LSA20" s="136"/>
      <c r="LSB20" s="136"/>
      <c r="LSC20" s="136"/>
      <c r="LSD20" s="136"/>
      <c r="LSE20" s="136"/>
      <c r="LSF20" s="136"/>
      <c r="LSG20" s="136"/>
      <c r="LSH20" s="136"/>
      <c r="LSI20" s="136"/>
      <c r="LSJ20" s="136"/>
      <c r="LSK20" s="136"/>
      <c r="LSL20" s="136"/>
      <c r="LSM20" s="136"/>
      <c r="LSN20" s="136"/>
      <c r="LSO20" s="136"/>
      <c r="LSP20" s="136"/>
      <c r="LSQ20" s="136"/>
      <c r="LSR20" s="136"/>
      <c r="LSS20" s="136"/>
      <c r="LST20" s="136"/>
      <c r="LSU20" s="136"/>
      <c r="LSV20" s="136"/>
      <c r="LSW20" s="136"/>
      <c r="LSX20" s="136"/>
      <c r="LSY20" s="136"/>
      <c r="LSZ20" s="136"/>
      <c r="LTA20" s="136"/>
      <c r="LTB20" s="136"/>
      <c r="LTC20" s="136"/>
      <c r="LTD20" s="136"/>
      <c r="LTE20" s="136"/>
      <c r="LTF20" s="136"/>
      <c r="LTG20" s="136"/>
      <c r="LTH20" s="136"/>
      <c r="LTI20" s="136"/>
      <c r="LTJ20" s="136"/>
      <c r="LTK20" s="136"/>
      <c r="LTL20" s="136"/>
      <c r="LTM20" s="136"/>
      <c r="LTN20" s="136"/>
      <c r="LTO20" s="136"/>
      <c r="LTP20" s="136"/>
      <c r="LTQ20" s="136"/>
      <c r="LTR20" s="136"/>
      <c r="LTS20" s="136"/>
      <c r="LTT20" s="136"/>
      <c r="LTU20" s="136"/>
      <c r="LTV20" s="136"/>
      <c r="LTW20" s="136"/>
      <c r="LTX20" s="136"/>
      <c r="LTY20" s="136"/>
      <c r="LTZ20" s="136"/>
      <c r="LUA20" s="136"/>
      <c r="LUB20" s="136"/>
      <c r="LUC20" s="136"/>
      <c r="LUD20" s="136"/>
      <c r="LUE20" s="136"/>
      <c r="LUF20" s="136"/>
      <c r="LUG20" s="136"/>
      <c r="LUH20" s="136"/>
      <c r="LUI20" s="136"/>
      <c r="LUJ20" s="136"/>
      <c r="LUK20" s="136"/>
      <c r="LUL20" s="136"/>
      <c r="LUM20" s="136"/>
      <c r="LUN20" s="136"/>
      <c r="LUO20" s="136"/>
      <c r="LUP20" s="136"/>
      <c r="LUQ20" s="136"/>
      <c r="LUR20" s="136"/>
      <c r="LUS20" s="136"/>
      <c r="LUT20" s="136"/>
      <c r="LUU20" s="136"/>
      <c r="LUV20" s="136"/>
      <c r="LUW20" s="136"/>
      <c r="LUX20" s="136"/>
      <c r="LUY20" s="136"/>
      <c r="LUZ20" s="136"/>
      <c r="LVA20" s="136"/>
      <c r="LVB20" s="136"/>
      <c r="LVC20" s="136"/>
      <c r="LVD20" s="136"/>
      <c r="LVE20" s="136"/>
      <c r="LVF20" s="136"/>
      <c r="LVG20" s="136"/>
      <c r="LVH20" s="136"/>
      <c r="LVI20" s="136"/>
      <c r="LVJ20" s="136"/>
      <c r="LVK20" s="136"/>
      <c r="LVL20" s="136"/>
      <c r="LVM20" s="136"/>
      <c r="LVN20" s="136"/>
      <c r="LVO20" s="136"/>
      <c r="LVP20" s="136"/>
      <c r="LVQ20" s="136"/>
      <c r="LVR20" s="136"/>
      <c r="LVS20" s="136"/>
      <c r="LVT20" s="136"/>
      <c r="LVU20" s="136"/>
      <c r="LVV20" s="136"/>
      <c r="LVW20" s="136"/>
      <c r="LVX20" s="136"/>
      <c r="LVY20" s="136"/>
      <c r="LVZ20" s="136"/>
      <c r="LWA20" s="136"/>
      <c r="LWB20" s="136"/>
      <c r="LWC20" s="136"/>
      <c r="LWD20" s="136"/>
      <c r="LWE20" s="136"/>
      <c r="LWF20" s="136"/>
      <c r="LWG20" s="136"/>
      <c r="LWH20" s="136"/>
      <c r="LWI20" s="136"/>
      <c r="LWJ20" s="136"/>
      <c r="LWK20" s="136"/>
      <c r="LWL20" s="136"/>
      <c r="LWM20" s="136"/>
      <c r="LWN20" s="136"/>
      <c r="LWO20" s="136"/>
      <c r="LWP20" s="136"/>
      <c r="LWQ20" s="136"/>
      <c r="LWR20" s="136"/>
      <c r="LWS20" s="136"/>
      <c r="LWT20" s="136"/>
      <c r="LWU20" s="136"/>
      <c r="LWV20" s="136"/>
      <c r="LWW20" s="136"/>
      <c r="LWX20" s="136"/>
      <c r="LWY20" s="136"/>
      <c r="LWZ20" s="136"/>
      <c r="LXA20" s="136"/>
      <c r="LXB20" s="136"/>
      <c r="LXC20" s="136"/>
      <c r="LXD20" s="136"/>
      <c r="LXE20" s="136"/>
      <c r="LXF20" s="136"/>
      <c r="LXG20" s="136"/>
      <c r="LXH20" s="136"/>
      <c r="LXI20" s="136"/>
      <c r="LXJ20" s="136"/>
      <c r="LXK20" s="136"/>
      <c r="LXL20" s="136"/>
      <c r="LXM20" s="136"/>
      <c r="LXN20" s="136"/>
      <c r="LXO20" s="136"/>
      <c r="LXP20" s="136"/>
      <c r="LXQ20" s="136"/>
      <c r="LXR20" s="136"/>
      <c r="LXS20" s="136"/>
      <c r="LXT20" s="136"/>
      <c r="LXU20" s="136"/>
      <c r="LXV20" s="136"/>
      <c r="LXW20" s="136"/>
      <c r="LXX20" s="136"/>
      <c r="LXY20" s="136"/>
      <c r="LXZ20" s="136"/>
      <c r="LYA20" s="136"/>
      <c r="LYB20" s="136"/>
      <c r="LYC20" s="136"/>
      <c r="LYD20" s="136"/>
      <c r="LYE20" s="136"/>
      <c r="LYF20" s="136"/>
      <c r="LYG20" s="136"/>
      <c r="LYH20" s="136"/>
      <c r="LYI20" s="136"/>
      <c r="LYJ20" s="136"/>
      <c r="LYK20" s="136"/>
      <c r="LYL20" s="136"/>
      <c r="LYM20" s="136"/>
      <c r="LYN20" s="136"/>
      <c r="LYO20" s="136"/>
      <c r="LYP20" s="136"/>
      <c r="LYQ20" s="136"/>
      <c r="LYR20" s="136"/>
      <c r="LYS20" s="136"/>
      <c r="LYT20" s="136"/>
      <c r="LYU20" s="136"/>
      <c r="LYV20" s="136"/>
      <c r="LYW20" s="136"/>
      <c r="LYX20" s="136"/>
      <c r="LYY20" s="136"/>
      <c r="LYZ20" s="136"/>
      <c r="LZA20" s="136"/>
      <c r="LZB20" s="136"/>
      <c r="LZC20" s="136"/>
      <c r="LZD20" s="136"/>
      <c r="LZE20" s="136"/>
      <c r="LZF20" s="136"/>
      <c r="LZG20" s="136"/>
      <c r="LZH20" s="136"/>
      <c r="LZI20" s="136"/>
      <c r="LZJ20" s="136"/>
      <c r="LZK20" s="136"/>
      <c r="LZL20" s="136"/>
      <c r="LZM20" s="136"/>
      <c r="LZN20" s="136"/>
      <c r="LZO20" s="136"/>
      <c r="LZP20" s="136"/>
      <c r="LZQ20" s="136"/>
      <c r="LZR20" s="136"/>
      <c r="LZS20" s="136"/>
      <c r="LZT20" s="136"/>
      <c r="LZU20" s="136"/>
      <c r="LZV20" s="136"/>
      <c r="LZW20" s="136"/>
      <c r="LZX20" s="136"/>
      <c r="LZY20" s="136"/>
      <c r="LZZ20" s="136"/>
      <c r="MAA20" s="136"/>
      <c r="MAB20" s="136"/>
      <c r="MAC20" s="136"/>
      <c r="MAD20" s="136"/>
      <c r="MAE20" s="136"/>
      <c r="MAF20" s="136"/>
      <c r="MAG20" s="136"/>
      <c r="MAH20" s="136"/>
      <c r="MAI20" s="136"/>
      <c r="MAJ20" s="136"/>
      <c r="MAK20" s="136"/>
      <c r="MAL20" s="136"/>
      <c r="MAM20" s="136"/>
      <c r="MAN20" s="136"/>
      <c r="MAO20" s="136"/>
      <c r="MAP20" s="136"/>
      <c r="MAQ20" s="136"/>
      <c r="MAR20" s="136"/>
      <c r="MAS20" s="136"/>
      <c r="MAT20" s="136"/>
      <c r="MAU20" s="136"/>
      <c r="MAV20" s="136"/>
      <c r="MAW20" s="136"/>
      <c r="MAX20" s="136"/>
      <c r="MAY20" s="136"/>
      <c r="MAZ20" s="136"/>
      <c r="MBA20" s="136"/>
      <c r="MBB20" s="136"/>
      <c r="MBC20" s="136"/>
      <c r="MBD20" s="136"/>
      <c r="MBE20" s="136"/>
      <c r="MBF20" s="136"/>
      <c r="MBG20" s="136"/>
      <c r="MBH20" s="136"/>
      <c r="MBI20" s="136"/>
      <c r="MBJ20" s="136"/>
      <c r="MBK20" s="136"/>
      <c r="MBL20" s="136"/>
      <c r="MBM20" s="136"/>
      <c r="MBN20" s="136"/>
      <c r="MBO20" s="136"/>
      <c r="MBP20" s="136"/>
      <c r="MBQ20" s="136"/>
      <c r="MBR20" s="136"/>
      <c r="MBS20" s="136"/>
      <c r="MBT20" s="136"/>
      <c r="MBU20" s="136"/>
      <c r="MBV20" s="136"/>
      <c r="MBW20" s="136"/>
      <c r="MBX20" s="136"/>
      <c r="MBY20" s="136"/>
      <c r="MBZ20" s="136"/>
      <c r="MCA20" s="136"/>
      <c r="MCB20" s="136"/>
      <c r="MCC20" s="136"/>
      <c r="MCD20" s="136"/>
      <c r="MCE20" s="136"/>
      <c r="MCF20" s="136"/>
      <c r="MCG20" s="136"/>
      <c r="MCH20" s="136"/>
      <c r="MCI20" s="136"/>
      <c r="MCJ20" s="136"/>
      <c r="MCK20" s="136"/>
      <c r="MCL20" s="136"/>
      <c r="MCM20" s="136"/>
      <c r="MCN20" s="136"/>
      <c r="MCO20" s="136"/>
      <c r="MCP20" s="136"/>
      <c r="MCQ20" s="136"/>
      <c r="MCR20" s="136"/>
      <c r="MCS20" s="136"/>
      <c r="MCT20" s="136"/>
      <c r="MCU20" s="136"/>
      <c r="MCV20" s="136"/>
      <c r="MCW20" s="136"/>
      <c r="MCX20" s="136"/>
      <c r="MCY20" s="136"/>
      <c r="MCZ20" s="136"/>
      <c r="MDA20" s="136"/>
      <c r="MDB20" s="136"/>
      <c r="MDC20" s="136"/>
      <c r="MDD20" s="136"/>
      <c r="MDE20" s="136"/>
      <c r="MDF20" s="136"/>
      <c r="MDG20" s="136"/>
      <c r="MDH20" s="136"/>
      <c r="MDI20" s="136"/>
      <c r="MDJ20" s="136"/>
      <c r="MDK20" s="136"/>
      <c r="MDL20" s="136"/>
      <c r="MDM20" s="136"/>
      <c r="MDN20" s="136"/>
      <c r="MDO20" s="136"/>
      <c r="MDP20" s="136"/>
      <c r="MDQ20" s="136"/>
      <c r="MDR20" s="136"/>
      <c r="MDS20" s="136"/>
      <c r="MDT20" s="136"/>
      <c r="MDU20" s="136"/>
      <c r="MDV20" s="136"/>
      <c r="MDW20" s="136"/>
      <c r="MDX20" s="136"/>
      <c r="MDY20" s="136"/>
      <c r="MDZ20" s="136"/>
      <c r="MEA20" s="136"/>
      <c r="MEB20" s="136"/>
      <c r="MEC20" s="136"/>
      <c r="MED20" s="136"/>
      <c r="MEE20" s="136"/>
      <c r="MEF20" s="136"/>
      <c r="MEG20" s="136"/>
      <c r="MEH20" s="136"/>
      <c r="MEI20" s="136"/>
      <c r="MEJ20" s="136"/>
      <c r="MEK20" s="136"/>
      <c r="MEL20" s="136"/>
      <c r="MEM20" s="136"/>
      <c r="MEN20" s="136"/>
      <c r="MEO20" s="136"/>
      <c r="MEP20" s="136"/>
      <c r="MEQ20" s="136"/>
      <c r="MER20" s="136"/>
      <c r="MES20" s="136"/>
      <c r="MET20" s="136"/>
      <c r="MEU20" s="136"/>
      <c r="MEV20" s="136"/>
      <c r="MEW20" s="136"/>
      <c r="MEX20" s="136"/>
      <c r="MEY20" s="136"/>
      <c r="MEZ20" s="136"/>
      <c r="MFA20" s="136"/>
      <c r="MFB20" s="136"/>
      <c r="MFC20" s="136"/>
      <c r="MFD20" s="136"/>
      <c r="MFE20" s="136"/>
      <c r="MFF20" s="136"/>
      <c r="MFG20" s="136"/>
      <c r="MFH20" s="136"/>
      <c r="MFI20" s="136"/>
      <c r="MFJ20" s="136"/>
      <c r="MFK20" s="136"/>
      <c r="MFL20" s="136"/>
      <c r="MFM20" s="136"/>
      <c r="MFN20" s="136"/>
      <c r="MFO20" s="136"/>
      <c r="MFP20" s="136"/>
      <c r="MFQ20" s="136"/>
      <c r="MFR20" s="136"/>
      <c r="MFS20" s="136"/>
      <c r="MFT20" s="136"/>
      <c r="MFU20" s="136"/>
      <c r="MFV20" s="136"/>
      <c r="MFW20" s="136"/>
      <c r="MFX20" s="136"/>
      <c r="MFY20" s="136"/>
      <c r="MFZ20" s="136"/>
      <c r="MGA20" s="136"/>
      <c r="MGB20" s="136"/>
      <c r="MGC20" s="136"/>
      <c r="MGD20" s="136"/>
      <c r="MGE20" s="136"/>
      <c r="MGF20" s="136"/>
      <c r="MGG20" s="136"/>
      <c r="MGH20" s="136"/>
      <c r="MGI20" s="136"/>
      <c r="MGJ20" s="136"/>
      <c r="MGK20" s="136"/>
      <c r="MGL20" s="136"/>
      <c r="MGM20" s="136"/>
      <c r="MGN20" s="136"/>
      <c r="MGO20" s="136"/>
      <c r="MGP20" s="136"/>
      <c r="MGQ20" s="136"/>
      <c r="MGR20" s="136"/>
      <c r="MGS20" s="136"/>
      <c r="MGT20" s="136"/>
      <c r="MGU20" s="136"/>
      <c r="MGV20" s="136"/>
      <c r="MGW20" s="136"/>
      <c r="MGX20" s="136"/>
      <c r="MGY20" s="136"/>
      <c r="MGZ20" s="136"/>
      <c r="MHA20" s="136"/>
      <c r="MHB20" s="136"/>
      <c r="MHC20" s="136"/>
      <c r="MHD20" s="136"/>
      <c r="MHE20" s="136"/>
      <c r="MHF20" s="136"/>
      <c r="MHG20" s="136"/>
      <c r="MHH20" s="136"/>
      <c r="MHI20" s="136"/>
      <c r="MHJ20" s="136"/>
      <c r="MHK20" s="136"/>
      <c r="MHL20" s="136"/>
      <c r="MHM20" s="136"/>
      <c r="MHN20" s="136"/>
      <c r="MHO20" s="136"/>
      <c r="MHP20" s="136"/>
      <c r="MHQ20" s="136"/>
      <c r="MHR20" s="136"/>
      <c r="MHS20" s="136"/>
      <c r="MHT20" s="136"/>
      <c r="MHU20" s="136"/>
      <c r="MHV20" s="136"/>
      <c r="MHW20" s="136"/>
      <c r="MHX20" s="136"/>
      <c r="MHY20" s="136"/>
      <c r="MHZ20" s="136"/>
      <c r="MIA20" s="136"/>
      <c r="MIB20" s="136"/>
      <c r="MIC20" s="136"/>
      <c r="MID20" s="136"/>
      <c r="MIE20" s="136"/>
      <c r="MIF20" s="136"/>
      <c r="MIG20" s="136"/>
      <c r="MIH20" s="136"/>
      <c r="MII20" s="136"/>
      <c r="MIJ20" s="136"/>
      <c r="MIK20" s="136"/>
      <c r="MIL20" s="136"/>
      <c r="MIM20" s="136"/>
      <c r="MIN20" s="136"/>
      <c r="MIO20" s="136"/>
      <c r="MIP20" s="136"/>
      <c r="MIQ20" s="136"/>
      <c r="MIR20" s="136"/>
      <c r="MIS20" s="136"/>
      <c r="MIT20" s="136"/>
      <c r="MIU20" s="136"/>
      <c r="MIV20" s="136"/>
      <c r="MIW20" s="136"/>
      <c r="MIX20" s="136"/>
      <c r="MIY20" s="136"/>
      <c r="MIZ20" s="136"/>
      <c r="MJA20" s="136"/>
      <c r="MJB20" s="136"/>
      <c r="MJC20" s="136"/>
      <c r="MJD20" s="136"/>
      <c r="MJE20" s="136"/>
      <c r="MJF20" s="136"/>
      <c r="MJG20" s="136"/>
      <c r="MJH20" s="136"/>
      <c r="MJI20" s="136"/>
      <c r="MJJ20" s="136"/>
      <c r="MJK20" s="136"/>
      <c r="MJL20" s="136"/>
      <c r="MJM20" s="136"/>
      <c r="MJN20" s="136"/>
      <c r="MJO20" s="136"/>
      <c r="MJP20" s="136"/>
      <c r="MJQ20" s="136"/>
      <c r="MJR20" s="136"/>
      <c r="MJS20" s="136"/>
      <c r="MJT20" s="136"/>
      <c r="MJU20" s="136"/>
      <c r="MJV20" s="136"/>
      <c r="MJW20" s="136"/>
      <c r="MJX20" s="136"/>
      <c r="MJY20" s="136"/>
      <c r="MJZ20" s="136"/>
      <c r="MKA20" s="136"/>
      <c r="MKB20" s="136"/>
      <c r="MKC20" s="136"/>
      <c r="MKD20" s="136"/>
      <c r="MKE20" s="136"/>
      <c r="MKF20" s="136"/>
      <c r="MKG20" s="136"/>
      <c r="MKH20" s="136"/>
      <c r="MKI20" s="136"/>
      <c r="MKJ20" s="136"/>
      <c r="MKK20" s="136"/>
      <c r="MKL20" s="136"/>
      <c r="MKM20" s="136"/>
      <c r="MKN20" s="136"/>
      <c r="MKO20" s="136"/>
      <c r="MKP20" s="136"/>
      <c r="MKQ20" s="136"/>
      <c r="MKR20" s="136"/>
      <c r="MKS20" s="136"/>
      <c r="MKT20" s="136"/>
      <c r="MKU20" s="136"/>
      <c r="MKV20" s="136"/>
      <c r="MKW20" s="136"/>
      <c r="MKX20" s="136"/>
      <c r="MKY20" s="136"/>
      <c r="MKZ20" s="136"/>
      <c r="MLA20" s="136"/>
      <c r="MLB20" s="136"/>
      <c r="MLC20" s="136"/>
      <c r="MLD20" s="136"/>
      <c r="MLE20" s="136"/>
      <c r="MLF20" s="136"/>
      <c r="MLG20" s="136"/>
      <c r="MLH20" s="136"/>
      <c r="MLI20" s="136"/>
      <c r="MLJ20" s="136"/>
      <c r="MLK20" s="136"/>
      <c r="MLL20" s="136"/>
      <c r="MLM20" s="136"/>
      <c r="MLN20" s="136"/>
      <c r="MLO20" s="136"/>
      <c r="MLP20" s="136"/>
      <c r="MLQ20" s="136"/>
      <c r="MLR20" s="136"/>
      <c r="MLS20" s="136"/>
      <c r="MLT20" s="136"/>
      <c r="MLU20" s="136"/>
      <c r="MLV20" s="136"/>
      <c r="MLW20" s="136"/>
      <c r="MLX20" s="136"/>
      <c r="MLY20" s="136"/>
      <c r="MLZ20" s="136"/>
      <c r="MMA20" s="136"/>
      <c r="MMB20" s="136"/>
      <c r="MMC20" s="136"/>
      <c r="MMD20" s="136"/>
      <c r="MME20" s="136"/>
      <c r="MMF20" s="136"/>
      <c r="MMG20" s="136"/>
      <c r="MMH20" s="136"/>
      <c r="MMI20" s="136"/>
      <c r="MMJ20" s="136"/>
      <c r="MMK20" s="136"/>
      <c r="MML20" s="136"/>
      <c r="MMM20" s="136"/>
      <c r="MMN20" s="136"/>
      <c r="MMO20" s="136"/>
      <c r="MMP20" s="136"/>
      <c r="MMQ20" s="136"/>
      <c r="MMR20" s="136"/>
      <c r="MMS20" s="136"/>
      <c r="MMT20" s="136"/>
      <c r="MMU20" s="136"/>
      <c r="MMV20" s="136"/>
      <c r="MMW20" s="136"/>
      <c r="MMX20" s="136"/>
      <c r="MMY20" s="136"/>
      <c r="MMZ20" s="136"/>
      <c r="MNA20" s="136"/>
      <c r="MNB20" s="136"/>
      <c r="MNC20" s="136"/>
      <c r="MND20" s="136"/>
      <c r="MNE20" s="136"/>
      <c r="MNF20" s="136"/>
      <c r="MNG20" s="136"/>
      <c r="MNH20" s="136"/>
      <c r="MNI20" s="136"/>
      <c r="MNJ20" s="136"/>
      <c r="MNK20" s="136"/>
      <c r="MNL20" s="136"/>
      <c r="MNM20" s="136"/>
      <c r="MNN20" s="136"/>
      <c r="MNO20" s="136"/>
      <c r="MNP20" s="136"/>
      <c r="MNQ20" s="136"/>
      <c r="MNR20" s="136"/>
      <c r="MNS20" s="136"/>
      <c r="MNT20" s="136"/>
      <c r="MNU20" s="136"/>
      <c r="MNV20" s="136"/>
      <c r="MNW20" s="136"/>
      <c r="MNX20" s="136"/>
      <c r="MNY20" s="136"/>
      <c r="MNZ20" s="136"/>
      <c r="MOA20" s="136"/>
      <c r="MOB20" s="136"/>
      <c r="MOC20" s="136"/>
      <c r="MOD20" s="136"/>
      <c r="MOE20" s="136"/>
      <c r="MOF20" s="136"/>
      <c r="MOG20" s="136"/>
      <c r="MOH20" s="136"/>
      <c r="MOI20" s="136"/>
      <c r="MOJ20" s="136"/>
      <c r="MOK20" s="136"/>
      <c r="MOL20" s="136"/>
      <c r="MOM20" s="136"/>
      <c r="MON20" s="136"/>
      <c r="MOO20" s="136"/>
      <c r="MOP20" s="136"/>
      <c r="MOQ20" s="136"/>
      <c r="MOR20" s="136"/>
      <c r="MOS20" s="136"/>
      <c r="MOT20" s="136"/>
      <c r="MOU20" s="136"/>
      <c r="MOV20" s="136"/>
      <c r="MOW20" s="136"/>
      <c r="MOX20" s="136"/>
      <c r="MOY20" s="136"/>
      <c r="MOZ20" s="136"/>
      <c r="MPA20" s="136"/>
      <c r="MPB20" s="136"/>
      <c r="MPC20" s="136"/>
      <c r="MPD20" s="136"/>
      <c r="MPE20" s="136"/>
      <c r="MPF20" s="136"/>
      <c r="MPG20" s="136"/>
      <c r="MPH20" s="136"/>
      <c r="MPI20" s="136"/>
      <c r="MPJ20" s="136"/>
      <c r="MPK20" s="136"/>
      <c r="MPL20" s="136"/>
      <c r="MPM20" s="136"/>
      <c r="MPN20" s="136"/>
      <c r="MPO20" s="136"/>
      <c r="MPP20" s="136"/>
      <c r="MPQ20" s="136"/>
      <c r="MPR20" s="136"/>
      <c r="MPS20" s="136"/>
      <c r="MPT20" s="136"/>
      <c r="MPU20" s="136"/>
      <c r="MPV20" s="136"/>
      <c r="MPW20" s="136"/>
      <c r="MPX20" s="136"/>
      <c r="MPY20" s="136"/>
      <c r="MPZ20" s="136"/>
      <c r="MQA20" s="136"/>
      <c r="MQB20" s="136"/>
      <c r="MQC20" s="136"/>
      <c r="MQD20" s="136"/>
      <c r="MQE20" s="136"/>
      <c r="MQF20" s="136"/>
      <c r="MQG20" s="136"/>
      <c r="MQH20" s="136"/>
      <c r="MQI20" s="136"/>
      <c r="MQJ20" s="136"/>
      <c r="MQK20" s="136"/>
      <c r="MQL20" s="136"/>
      <c r="MQM20" s="136"/>
      <c r="MQN20" s="136"/>
      <c r="MQO20" s="136"/>
      <c r="MQP20" s="136"/>
      <c r="MQQ20" s="136"/>
      <c r="MQR20" s="136"/>
      <c r="MQS20" s="136"/>
      <c r="MQT20" s="136"/>
      <c r="MQU20" s="136"/>
      <c r="MQV20" s="136"/>
      <c r="MQW20" s="136"/>
      <c r="MQX20" s="136"/>
      <c r="MQY20" s="136"/>
      <c r="MQZ20" s="136"/>
      <c r="MRA20" s="136"/>
      <c r="MRB20" s="136"/>
      <c r="MRC20" s="136"/>
      <c r="MRD20" s="136"/>
      <c r="MRE20" s="136"/>
      <c r="MRF20" s="136"/>
      <c r="MRG20" s="136"/>
      <c r="MRH20" s="136"/>
      <c r="MRI20" s="136"/>
      <c r="MRJ20" s="136"/>
      <c r="MRK20" s="136"/>
      <c r="MRL20" s="136"/>
      <c r="MRM20" s="136"/>
      <c r="MRN20" s="136"/>
      <c r="MRO20" s="136"/>
      <c r="MRP20" s="136"/>
      <c r="MRQ20" s="136"/>
      <c r="MRR20" s="136"/>
      <c r="MRS20" s="136"/>
      <c r="MRT20" s="136"/>
      <c r="MRU20" s="136"/>
      <c r="MRV20" s="136"/>
      <c r="MRW20" s="136"/>
      <c r="MRX20" s="136"/>
      <c r="MRY20" s="136"/>
      <c r="MRZ20" s="136"/>
      <c r="MSA20" s="136"/>
      <c r="MSB20" s="136"/>
      <c r="MSC20" s="136"/>
      <c r="MSD20" s="136"/>
      <c r="MSE20" s="136"/>
      <c r="MSF20" s="136"/>
      <c r="MSG20" s="136"/>
      <c r="MSH20" s="136"/>
      <c r="MSI20" s="136"/>
      <c r="MSJ20" s="136"/>
      <c r="MSK20" s="136"/>
      <c r="MSL20" s="136"/>
      <c r="MSM20" s="136"/>
      <c r="MSN20" s="136"/>
      <c r="MSO20" s="136"/>
      <c r="MSP20" s="136"/>
      <c r="MSQ20" s="136"/>
      <c r="MSR20" s="136"/>
      <c r="MSS20" s="136"/>
      <c r="MST20" s="136"/>
      <c r="MSU20" s="136"/>
      <c r="MSV20" s="136"/>
      <c r="MSW20" s="136"/>
      <c r="MSX20" s="136"/>
      <c r="MSY20" s="136"/>
      <c r="MSZ20" s="136"/>
      <c r="MTA20" s="136"/>
      <c r="MTB20" s="136"/>
      <c r="MTC20" s="136"/>
      <c r="MTD20" s="136"/>
      <c r="MTE20" s="136"/>
      <c r="MTF20" s="136"/>
      <c r="MTG20" s="136"/>
      <c r="MTH20" s="136"/>
      <c r="MTI20" s="136"/>
      <c r="MTJ20" s="136"/>
      <c r="MTK20" s="136"/>
      <c r="MTL20" s="136"/>
      <c r="MTM20" s="136"/>
      <c r="MTN20" s="136"/>
      <c r="MTO20" s="136"/>
      <c r="MTP20" s="136"/>
      <c r="MTQ20" s="136"/>
      <c r="MTR20" s="136"/>
      <c r="MTS20" s="136"/>
      <c r="MTT20" s="136"/>
      <c r="MTU20" s="136"/>
      <c r="MTV20" s="136"/>
      <c r="MTW20" s="136"/>
      <c r="MTX20" s="136"/>
      <c r="MTY20" s="136"/>
      <c r="MTZ20" s="136"/>
      <c r="MUA20" s="136"/>
      <c r="MUB20" s="136"/>
      <c r="MUC20" s="136"/>
      <c r="MUD20" s="136"/>
      <c r="MUE20" s="136"/>
      <c r="MUF20" s="136"/>
      <c r="MUG20" s="136"/>
      <c r="MUH20" s="136"/>
      <c r="MUI20" s="136"/>
      <c r="MUJ20" s="136"/>
      <c r="MUK20" s="136"/>
      <c r="MUL20" s="136"/>
      <c r="MUM20" s="136"/>
      <c r="MUN20" s="136"/>
      <c r="MUO20" s="136"/>
      <c r="MUP20" s="136"/>
      <c r="MUQ20" s="136"/>
      <c r="MUR20" s="136"/>
      <c r="MUS20" s="136"/>
      <c r="MUT20" s="136"/>
      <c r="MUU20" s="136"/>
      <c r="MUV20" s="136"/>
      <c r="MUW20" s="136"/>
      <c r="MUX20" s="136"/>
      <c r="MUY20" s="136"/>
      <c r="MUZ20" s="136"/>
      <c r="MVA20" s="136"/>
      <c r="MVB20" s="136"/>
      <c r="MVC20" s="136"/>
      <c r="MVD20" s="136"/>
      <c r="MVE20" s="136"/>
      <c r="MVF20" s="136"/>
      <c r="MVG20" s="136"/>
      <c r="MVH20" s="136"/>
      <c r="MVI20" s="136"/>
      <c r="MVJ20" s="136"/>
      <c r="MVK20" s="136"/>
      <c r="MVL20" s="136"/>
      <c r="MVM20" s="136"/>
      <c r="MVN20" s="136"/>
      <c r="MVO20" s="136"/>
      <c r="MVP20" s="136"/>
      <c r="MVQ20" s="136"/>
      <c r="MVR20" s="136"/>
      <c r="MVS20" s="136"/>
      <c r="MVT20" s="136"/>
      <c r="MVU20" s="136"/>
      <c r="MVV20" s="136"/>
      <c r="MVW20" s="136"/>
      <c r="MVX20" s="136"/>
      <c r="MVY20" s="136"/>
      <c r="MVZ20" s="136"/>
      <c r="MWA20" s="136"/>
      <c r="MWB20" s="136"/>
      <c r="MWC20" s="136"/>
      <c r="MWD20" s="136"/>
      <c r="MWE20" s="136"/>
      <c r="MWF20" s="136"/>
      <c r="MWG20" s="136"/>
      <c r="MWH20" s="136"/>
      <c r="MWI20" s="136"/>
      <c r="MWJ20" s="136"/>
      <c r="MWK20" s="136"/>
      <c r="MWL20" s="136"/>
      <c r="MWM20" s="136"/>
      <c r="MWN20" s="136"/>
      <c r="MWO20" s="136"/>
      <c r="MWP20" s="136"/>
      <c r="MWQ20" s="136"/>
      <c r="MWR20" s="136"/>
      <c r="MWS20" s="136"/>
      <c r="MWT20" s="136"/>
      <c r="MWU20" s="136"/>
      <c r="MWV20" s="136"/>
      <c r="MWW20" s="136"/>
      <c r="MWX20" s="136"/>
      <c r="MWY20" s="136"/>
      <c r="MWZ20" s="136"/>
      <c r="MXA20" s="136"/>
      <c r="MXB20" s="136"/>
      <c r="MXC20" s="136"/>
      <c r="MXD20" s="136"/>
      <c r="MXE20" s="136"/>
      <c r="MXF20" s="136"/>
      <c r="MXG20" s="136"/>
      <c r="MXH20" s="136"/>
      <c r="MXI20" s="136"/>
      <c r="MXJ20" s="136"/>
      <c r="MXK20" s="136"/>
      <c r="MXL20" s="136"/>
      <c r="MXM20" s="136"/>
      <c r="MXN20" s="136"/>
      <c r="MXO20" s="136"/>
      <c r="MXP20" s="136"/>
      <c r="MXQ20" s="136"/>
      <c r="MXR20" s="136"/>
      <c r="MXS20" s="136"/>
      <c r="MXT20" s="136"/>
      <c r="MXU20" s="136"/>
      <c r="MXV20" s="136"/>
      <c r="MXW20" s="136"/>
      <c r="MXX20" s="136"/>
      <c r="MXY20" s="136"/>
      <c r="MXZ20" s="136"/>
      <c r="MYA20" s="136"/>
      <c r="MYB20" s="136"/>
      <c r="MYC20" s="136"/>
      <c r="MYD20" s="136"/>
      <c r="MYE20" s="136"/>
      <c r="MYF20" s="136"/>
      <c r="MYG20" s="136"/>
      <c r="MYH20" s="136"/>
      <c r="MYI20" s="136"/>
      <c r="MYJ20" s="136"/>
      <c r="MYK20" s="136"/>
      <c r="MYL20" s="136"/>
      <c r="MYM20" s="136"/>
      <c r="MYN20" s="136"/>
      <c r="MYO20" s="136"/>
      <c r="MYP20" s="136"/>
      <c r="MYQ20" s="136"/>
      <c r="MYR20" s="136"/>
      <c r="MYS20" s="136"/>
      <c r="MYT20" s="136"/>
      <c r="MYU20" s="136"/>
      <c r="MYV20" s="136"/>
      <c r="MYW20" s="136"/>
      <c r="MYX20" s="136"/>
      <c r="MYY20" s="136"/>
      <c r="MYZ20" s="136"/>
      <c r="MZA20" s="136"/>
      <c r="MZB20" s="136"/>
      <c r="MZC20" s="136"/>
      <c r="MZD20" s="136"/>
      <c r="MZE20" s="136"/>
      <c r="MZF20" s="136"/>
      <c r="MZG20" s="136"/>
      <c r="MZH20" s="136"/>
      <c r="MZI20" s="136"/>
      <c r="MZJ20" s="136"/>
      <c r="MZK20" s="136"/>
      <c r="MZL20" s="136"/>
      <c r="MZM20" s="136"/>
      <c r="MZN20" s="136"/>
      <c r="MZO20" s="136"/>
      <c r="MZP20" s="136"/>
      <c r="MZQ20" s="136"/>
      <c r="MZR20" s="136"/>
      <c r="MZS20" s="136"/>
      <c r="MZT20" s="136"/>
      <c r="MZU20" s="136"/>
      <c r="MZV20" s="136"/>
      <c r="MZW20" s="136"/>
      <c r="MZX20" s="136"/>
      <c r="MZY20" s="136"/>
      <c r="MZZ20" s="136"/>
      <c r="NAA20" s="136"/>
      <c r="NAB20" s="136"/>
      <c r="NAC20" s="136"/>
      <c r="NAD20" s="136"/>
      <c r="NAE20" s="136"/>
      <c r="NAF20" s="136"/>
      <c r="NAG20" s="136"/>
      <c r="NAH20" s="136"/>
      <c r="NAI20" s="136"/>
      <c r="NAJ20" s="136"/>
      <c r="NAK20" s="136"/>
      <c r="NAL20" s="136"/>
      <c r="NAM20" s="136"/>
      <c r="NAN20" s="136"/>
      <c r="NAO20" s="136"/>
      <c r="NAP20" s="136"/>
      <c r="NAQ20" s="136"/>
      <c r="NAR20" s="136"/>
      <c r="NAS20" s="136"/>
      <c r="NAT20" s="136"/>
      <c r="NAU20" s="136"/>
      <c r="NAV20" s="136"/>
      <c r="NAW20" s="136"/>
      <c r="NAX20" s="136"/>
      <c r="NAY20" s="136"/>
      <c r="NAZ20" s="136"/>
      <c r="NBA20" s="136"/>
      <c r="NBB20" s="136"/>
      <c r="NBC20" s="136"/>
      <c r="NBD20" s="136"/>
      <c r="NBE20" s="136"/>
      <c r="NBF20" s="136"/>
      <c r="NBG20" s="136"/>
      <c r="NBH20" s="136"/>
      <c r="NBI20" s="136"/>
      <c r="NBJ20" s="136"/>
      <c r="NBK20" s="136"/>
      <c r="NBL20" s="136"/>
      <c r="NBM20" s="136"/>
      <c r="NBN20" s="136"/>
      <c r="NBO20" s="136"/>
      <c r="NBP20" s="136"/>
      <c r="NBQ20" s="136"/>
      <c r="NBR20" s="136"/>
      <c r="NBS20" s="136"/>
      <c r="NBT20" s="136"/>
      <c r="NBU20" s="136"/>
      <c r="NBV20" s="136"/>
      <c r="NBW20" s="136"/>
      <c r="NBX20" s="136"/>
      <c r="NBY20" s="136"/>
      <c r="NBZ20" s="136"/>
      <c r="NCA20" s="136"/>
      <c r="NCB20" s="136"/>
      <c r="NCC20" s="136"/>
      <c r="NCD20" s="136"/>
      <c r="NCE20" s="136"/>
      <c r="NCF20" s="136"/>
      <c r="NCG20" s="136"/>
      <c r="NCH20" s="136"/>
      <c r="NCI20" s="136"/>
      <c r="NCJ20" s="136"/>
      <c r="NCK20" s="136"/>
      <c r="NCL20" s="136"/>
      <c r="NCM20" s="136"/>
      <c r="NCN20" s="136"/>
      <c r="NCO20" s="136"/>
      <c r="NCP20" s="136"/>
      <c r="NCQ20" s="136"/>
      <c r="NCR20" s="136"/>
      <c r="NCS20" s="136"/>
      <c r="NCT20" s="136"/>
      <c r="NCU20" s="136"/>
      <c r="NCV20" s="136"/>
      <c r="NCW20" s="136"/>
      <c r="NCX20" s="136"/>
      <c r="NCY20" s="136"/>
      <c r="NCZ20" s="136"/>
      <c r="NDA20" s="136"/>
      <c r="NDB20" s="136"/>
      <c r="NDC20" s="136"/>
      <c r="NDD20" s="136"/>
      <c r="NDE20" s="136"/>
      <c r="NDF20" s="136"/>
      <c r="NDG20" s="136"/>
      <c r="NDH20" s="136"/>
      <c r="NDI20" s="136"/>
      <c r="NDJ20" s="136"/>
      <c r="NDK20" s="136"/>
      <c r="NDL20" s="136"/>
      <c r="NDM20" s="136"/>
      <c r="NDN20" s="136"/>
      <c r="NDO20" s="136"/>
      <c r="NDP20" s="136"/>
      <c r="NDQ20" s="136"/>
      <c r="NDR20" s="136"/>
      <c r="NDS20" s="136"/>
      <c r="NDT20" s="136"/>
      <c r="NDU20" s="136"/>
      <c r="NDV20" s="136"/>
      <c r="NDW20" s="136"/>
      <c r="NDX20" s="136"/>
      <c r="NDY20" s="136"/>
      <c r="NDZ20" s="136"/>
      <c r="NEA20" s="136"/>
      <c r="NEB20" s="136"/>
      <c r="NEC20" s="136"/>
      <c r="NED20" s="136"/>
      <c r="NEE20" s="136"/>
      <c r="NEF20" s="136"/>
      <c r="NEG20" s="136"/>
      <c r="NEH20" s="136"/>
      <c r="NEI20" s="136"/>
      <c r="NEJ20" s="136"/>
      <c r="NEK20" s="136"/>
      <c r="NEL20" s="136"/>
      <c r="NEM20" s="136"/>
      <c r="NEN20" s="136"/>
      <c r="NEO20" s="136"/>
      <c r="NEP20" s="136"/>
      <c r="NEQ20" s="136"/>
      <c r="NER20" s="136"/>
      <c r="NES20" s="136"/>
      <c r="NET20" s="136"/>
      <c r="NEU20" s="136"/>
      <c r="NEV20" s="136"/>
      <c r="NEW20" s="136"/>
      <c r="NEX20" s="136"/>
      <c r="NEY20" s="136"/>
      <c r="NEZ20" s="136"/>
      <c r="NFA20" s="136"/>
      <c r="NFB20" s="136"/>
      <c r="NFC20" s="136"/>
      <c r="NFD20" s="136"/>
      <c r="NFE20" s="136"/>
      <c r="NFF20" s="136"/>
      <c r="NFG20" s="136"/>
      <c r="NFH20" s="136"/>
      <c r="NFI20" s="136"/>
      <c r="NFJ20" s="136"/>
      <c r="NFK20" s="136"/>
      <c r="NFL20" s="136"/>
      <c r="NFM20" s="136"/>
      <c r="NFN20" s="136"/>
      <c r="NFO20" s="136"/>
      <c r="NFP20" s="136"/>
      <c r="NFQ20" s="136"/>
      <c r="NFR20" s="136"/>
      <c r="NFS20" s="136"/>
      <c r="NFT20" s="136"/>
      <c r="NFU20" s="136"/>
      <c r="NFV20" s="136"/>
      <c r="NFW20" s="136"/>
      <c r="NFX20" s="136"/>
      <c r="NFY20" s="136"/>
      <c r="NFZ20" s="136"/>
      <c r="NGA20" s="136"/>
      <c r="NGB20" s="136"/>
      <c r="NGC20" s="136"/>
      <c r="NGD20" s="136"/>
      <c r="NGE20" s="136"/>
      <c r="NGF20" s="136"/>
      <c r="NGG20" s="136"/>
      <c r="NGH20" s="136"/>
      <c r="NGI20" s="136"/>
      <c r="NGJ20" s="136"/>
      <c r="NGK20" s="136"/>
      <c r="NGL20" s="136"/>
      <c r="NGM20" s="136"/>
      <c r="NGN20" s="136"/>
      <c r="NGO20" s="136"/>
      <c r="NGP20" s="136"/>
      <c r="NGQ20" s="136"/>
      <c r="NGR20" s="136"/>
      <c r="NGS20" s="136"/>
      <c r="NGT20" s="136"/>
      <c r="NGU20" s="136"/>
      <c r="NGV20" s="136"/>
      <c r="NGW20" s="136"/>
      <c r="NGX20" s="136"/>
      <c r="NGY20" s="136"/>
      <c r="NGZ20" s="136"/>
      <c r="NHA20" s="136"/>
      <c r="NHB20" s="136"/>
      <c r="NHC20" s="136"/>
      <c r="NHD20" s="136"/>
      <c r="NHE20" s="136"/>
      <c r="NHF20" s="136"/>
      <c r="NHG20" s="136"/>
      <c r="NHH20" s="136"/>
      <c r="NHI20" s="136"/>
      <c r="NHJ20" s="136"/>
      <c r="NHK20" s="136"/>
      <c r="NHL20" s="136"/>
      <c r="NHM20" s="136"/>
      <c r="NHN20" s="136"/>
      <c r="NHO20" s="136"/>
      <c r="NHP20" s="136"/>
      <c r="NHQ20" s="136"/>
      <c r="NHR20" s="136"/>
      <c r="NHS20" s="136"/>
      <c r="NHT20" s="136"/>
      <c r="NHU20" s="136"/>
      <c r="NHV20" s="136"/>
      <c r="NHW20" s="136"/>
      <c r="NHX20" s="136"/>
      <c r="NHY20" s="136"/>
      <c r="NHZ20" s="136"/>
      <c r="NIA20" s="136"/>
      <c r="NIB20" s="136"/>
      <c r="NIC20" s="136"/>
      <c r="NID20" s="136"/>
      <c r="NIE20" s="136"/>
      <c r="NIF20" s="136"/>
      <c r="NIG20" s="136"/>
      <c r="NIH20" s="136"/>
      <c r="NII20" s="136"/>
      <c r="NIJ20" s="136"/>
      <c r="NIK20" s="136"/>
      <c r="NIL20" s="136"/>
      <c r="NIM20" s="136"/>
      <c r="NIN20" s="136"/>
      <c r="NIO20" s="136"/>
      <c r="NIP20" s="136"/>
      <c r="NIQ20" s="136"/>
      <c r="NIR20" s="136"/>
      <c r="NIS20" s="136"/>
      <c r="NIT20" s="136"/>
      <c r="NIU20" s="136"/>
      <c r="NIV20" s="136"/>
      <c r="NIW20" s="136"/>
      <c r="NIX20" s="136"/>
      <c r="NIY20" s="136"/>
      <c r="NIZ20" s="136"/>
      <c r="NJA20" s="136"/>
      <c r="NJB20" s="136"/>
      <c r="NJC20" s="136"/>
      <c r="NJD20" s="136"/>
      <c r="NJE20" s="136"/>
      <c r="NJF20" s="136"/>
      <c r="NJG20" s="136"/>
      <c r="NJH20" s="136"/>
      <c r="NJI20" s="136"/>
      <c r="NJJ20" s="136"/>
      <c r="NJK20" s="136"/>
      <c r="NJL20" s="136"/>
      <c r="NJM20" s="136"/>
      <c r="NJN20" s="136"/>
      <c r="NJO20" s="136"/>
      <c r="NJP20" s="136"/>
      <c r="NJQ20" s="136"/>
      <c r="NJR20" s="136"/>
      <c r="NJS20" s="136"/>
      <c r="NJT20" s="136"/>
      <c r="NJU20" s="136"/>
      <c r="NJV20" s="136"/>
      <c r="NJW20" s="136"/>
      <c r="NJX20" s="136"/>
      <c r="NJY20" s="136"/>
      <c r="NJZ20" s="136"/>
      <c r="NKA20" s="136"/>
      <c r="NKB20" s="136"/>
      <c r="NKC20" s="136"/>
      <c r="NKD20" s="136"/>
      <c r="NKE20" s="136"/>
      <c r="NKF20" s="136"/>
      <c r="NKG20" s="136"/>
      <c r="NKH20" s="136"/>
      <c r="NKI20" s="136"/>
      <c r="NKJ20" s="136"/>
      <c r="NKK20" s="136"/>
      <c r="NKL20" s="136"/>
      <c r="NKM20" s="136"/>
      <c r="NKN20" s="136"/>
      <c r="NKO20" s="136"/>
      <c r="NKP20" s="136"/>
      <c r="NKQ20" s="136"/>
      <c r="NKR20" s="136"/>
      <c r="NKS20" s="136"/>
      <c r="NKT20" s="136"/>
      <c r="NKU20" s="136"/>
      <c r="NKV20" s="136"/>
      <c r="NKW20" s="136"/>
      <c r="NKX20" s="136"/>
      <c r="NKY20" s="136"/>
      <c r="NKZ20" s="136"/>
      <c r="NLA20" s="136"/>
      <c r="NLB20" s="136"/>
      <c r="NLC20" s="136"/>
      <c r="NLD20" s="136"/>
      <c r="NLE20" s="136"/>
      <c r="NLF20" s="136"/>
      <c r="NLG20" s="136"/>
      <c r="NLH20" s="136"/>
      <c r="NLI20" s="136"/>
      <c r="NLJ20" s="136"/>
      <c r="NLK20" s="136"/>
      <c r="NLL20" s="136"/>
      <c r="NLM20" s="136"/>
      <c r="NLN20" s="136"/>
      <c r="NLO20" s="136"/>
      <c r="NLP20" s="136"/>
      <c r="NLQ20" s="136"/>
      <c r="NLR20" s="136"/>
      <c r="NLS20" s="136"/>
      <c r="NLT20" s="136"/>
      <c r="NLU20" s="136"/>
      <c r="NLV20" s="136"/>
      <c r="NLW20" s="136"/>
      <c r="NLX20" s="136"/>
      <c r="NLY20" s="136"/>
      <c r="NLZ20" s="136"/>
      <c r="NMA20" s="136"/>
      <c r="NMB20" s="136"/>
      <c r="NMC20" s="136"/>
      <c r="NMD20" s="136"/>
      <c r="NME20" s="136"/>
      <c r="NMF20" s="136"/>
      <c r="NMG20" s="136"/>
      <c r="NMH20" s="136"/>
      <c r="NMI20" s="136"/>
      <c r="NMJ20" s="136"/>
      <c r="NMK20" s="136"/>
      <c r="NML20" s="136"/>
      <c r="NMM20" s="136"/>
      <c r="NMN20" s="136"/>
      <c r="NMO20" s="136"/>
      <c r="NMP20" s="136"/>
      <c r="NMQ20" s="136"/>
      <c r="NMR20" s="136"/>
      <c r="NMS20" s="136"/>
      <c r="NMT20" s="136"/>
      <c r="NMU20" s="136"/>
      <c r="NMV20" s="136"/>
      <c r="NMW20" s="136"/>
      <c r="NMX20" s="136"/>
      <c r="NMY20" s="136"/>
      <c r="NMZ20" s="136"/>
      <c r="NNA20" s="136"/>
      <c r="NNB20" s="136"/>
      <c r="NNC20" s="136"/>
      <c r="NND20" s="136"/>
      <c r="NNE20" s="136"/>
      <c r="NNF20" s="136"/>
      <c r="NNG20" s="136"/>
      <c r="NNH20" s="136"/>
      <c r="NNI20" s="136"/>
      <c r="NNJ20" s="136"/>
      <c r="NNK20" s="136"/>
      <c r="NNL20" s="136"/>
      <c r="NNM20" s="136"/>
      <c r="NNN20" s="136"/>
      <c r="NNO20" s="136"/>
      <c r="NNP20" s="136"/>
      <c r="NNQ20" s="136"/>
      <c r="NNR20" s="136"/>
      <c r="NNS20" s="136"/>
      <c r="NNT20" s="136"/>
      <c r="NNU20" s="136"/>
      <c r="NNV20" s="136"/>
      <c r="NNW20" s="136"/>
      <c r="NNX20" s="136"/>
      <c r="NNY20" s="136"/>
      <c r="NNZ20" s="136"/>
      <c r="NOA20" s="136"/>
      <c r="NOB20" s="136"/>
      <c r="NOC20" s="136"/>
      <c r="NOD20" s="136"/>
      <c r="NOE20" s="136"/>
      <c r="NOF20" s="136"/>
      <c r="NOG20" s="136"/>
      <c r="NOH20" s="136"/>
      <c r="NOI20" s="136"/>
      <c r="NOJ20" s="136"/>
      <c r="NOK20" s="136"/>
      <c r="NOL20" s="136"/>
      <c r="NOM20" s="136"/>
      <c r="NON20" s="136"/>
      <c r="NOO20" s="136"/>
      <c r="NOP20" s="136"/>
      <c r="NOQ20" s="136"/>
      <c r="NOR20" s="136"/>
      <c r="NOS20" s="136"/>
      <c r="NOT20" s="136"/>
      <c r="NOU20" s="136"/>
      <c r="NOV20" s="136"/>
      <c r="NOW20" s="136"/>
      <c r="NOX20" s="136"/>
      <c r="NOY20" s="136"/>
      <c r="NOZ20" s="136"/>
      <c r="NPA20" s="136"/>
      <c r="NPB20" s="136"/>
      <c r="NPC20" s="136"/>
      <c r="NPD20" s="136"/>
      <c r="NPE20" s="136"/>
      <c r="NPF20" s="136"/>
      <c r="NPG20" s="136"/>
      <c r="NPH20" s="136"/>
      <c r="NPI20" s="136"/>
      <c r="NPJ20" s="136"/>
      <c r="NPK20" s="136"/>
      <c r="NPL20" s="136"/>
      <c r="NPM20" s="136"/>
      <c r="NPN20" s="136"/>
      <c r="NPO20" s="136"/>
      <c r="NPP20" s="136"/>
      <c r="NPQ20" s="136"/>
      <c r="NPR20" s="136"/>
      <c r="NPS20" s="136"/>
      <c r="NPT20" s="136"/>
      <c r="NPU20" s="136"/>
      <c r="NPV20" s="136"/>
      <c r="NPW20" s="136"/>
      <c r="NPX20" s="136"/>
      <c r="NPY20" s="136"/>
      <c r="NPZ20" s="136"/>
      <c r="NQA20" s="136"/>
      <c r="NQB20" s="136"/>
      <c r="NQC20" s="136"/>
      <c r="NQD20" s="136"/>
      <c r="NQE20" s="136"/>
      <c r="NQF20" s="136"/>
      <c r="NQG20" s="136"/>
      <c r="NQH20" s="136"/>
      <c r="NQI20" s="136"/>
      <c r="NQJ20" s="136"/>
      <c r="NQK20" s="136"/>
      <c r="NQL20" s="136"/>
      <c r="NQM20" s="136"/>
      <c r="NQN20" s="136"/>
      <c r="NQO20" s="136"/>
      <c r="NQP20" s="136"/>
      <c r="NQQ20" s="136"/>
      <c r="NQR20" s="136"/>
      <c r="NQS20" s="136"/>
      <c r="NQT20" s="136"/>
      <c r="NQU20" s="136"/>
      <c r="NQV20" s="136"/>
      <c r="NQW20" s="136"/>
      <c r="NQX20" s="136"/>
      <c r="NQY20" s="136"/>
      <c r="NQZ20" s="136"/>
      <c r="NRA20" s="136"/>
      <c r="NRB20" s="136"/>
      <c r="NRC20" s="136"/>
      <c r="NRD20" s="136"/>
      <c r="NRE20" s="136"/>
      <c r="NRF20" s="136"/>
      <c r="NRG20" s="136"/>
      <c r="NRH20" s="136"/>
      <c r="NRI20" s="136"/>
      <c r="NRJ20" s="136"/>
      <c r="NRK20" s="136"/>
      <c r="NRL20" s="136"/>
      <c r="NRM20" s="136"/>
      <c r="NRN20" s="136"/>
      <c r="NRO20" s="136"/>
      <c r="NRP20" s="136"/>
      <c r="NRQ20" s="136"/>
      <c r="NRR20" s="136"/>
      <c r="NRS20" s="136"/>
      <c r="NRT20" s="136"/>
      <c r="NRU20" s="136"/>
      <c r="NRV20" s="136"/>
      <c r="NRW20" s="136"/>
      <c r="NRX20" s="136"/>
      <c r="NRY20" s="136"/>
      <c r="NRZ20" s="136"/>
      <c r="NSA20" s="136"/>
      <c r="NSB20" s="136"/>
      <c r="NSC20" s="136"/>
      <c r="NSD20" s="136"/>
      <c r="NSE20" s="136"/>
      <c r="NSF20" s="136"/>
      <c r="NSG20" s="136"/>
      <c r="NSH20" s="136"/>
      <c r="NSI20" s="136"/>
      <c r="NSJ20" s="136"/>
      <c r="NSK20" s="136"/>
      <c r="NSL20" s="136"/>
      <c r="NSM20" s="136"/>
      <c r="NSN20" s="136"/>
      <c r="NSO20" s="136"/>
      <c r="NSP20" s="136"/>
      <c r="NSQ20" s="136"/>
      <c r="NSR20" s="136"/>
      <c r="NSS20" s="136"/>
      <c r="NST20" s="136"/>
      <c r="NSU20" s="136"/>
      <c r="NSV20" s="136"/>
      <c r="NSW20" s="136"/>
      <c r="NSX20" s="136"/>
      <c r="NSY20" s="136"/>
      <c r="NSZ20" s="136"/>
      <c r="NTA20" s="136"/>
      <c r="NTB20" s="136"/>
      <c r="NTC20" s="136"/>
      <c r="NTD20" s="136"/>
      <c r="NTE20" s="136"/>
      <c r="NTF20" s="136"/>
      <c r="NTG20" s="136"/>
      <c r="NTH20" s="136"/>
      <c r="NTI20" s="136"/>
      <c r="NTJ20" s="136"/>
      <c r="NTK20" s="136"/>
      <c r="NTL20" s="136"/>
      <c r="NTM20" s="136"/>
      <c r="NTN20" s="136"/>
      <c r="NTO20" s="136"/>
      <c r="NTP20" s="136"/>
      <c r="NTQ20" s="136"/>
      <c r="NTR20" s="136"/>
      <c r="NTS20" s="136"/>
      <c r="NTT20" s="136"/>
      <c r="NTU20" s="136"/>
      <c r="NTV20" s="136"/>
      <c r="NTW20" s="136"/>
      <c r="NTX20" s="136"/>
      <c r="NTY20" s="136"/>
      <c r="NTZ20" s="136"/>
      <c r="NUA20" s="136"/>
      <c r="NUB20" s="136"/>
      <c r="NUC20" s="136"/>
      <c r="NUD20" s="136"/>
      <c r="NUE20" s="136"/>
      <c r="NUF20" s="136"/>
      <c r="NUG20" s="136"/>
      <c r="NUH20" s="136"/>
      <c r="NUI20" s="136"/>
      <c r="NUJ20" s="136"/>
      <c r="NUK20" s="136"/>
      <c r="NUL20" s="136"/>
      <c r="NUM20" s="136"/>
      <c r="NUN20" s="136"/>
      <c r="NUO20" s="136"/>
      <c r="NUP20" s="136"/>
      <c r="NUQ20" s="136"/>
      <c r="NUR20" s="136"/>
      <c r="NUS20" s="136"/>
      <c r="NUT20" s="136"/>
      <c r="NUU20" s="136"/>
      <c r="NUV20" s="136"/>
      <c r="NUW20" s="136"/>
      <c r="NUX20" s="136"/>
      <c r="NUY20" s="136"/>
      <c r="NUZ20" s="136"/>
      <c r="NVA20" s="136"/>
      <c r="NVB20" s="136"/>
      <c r="NVC20" s="136"/>
      <c r="NVD20" s="136"/>
      <c r="NVE20" s="136"/>
      <c r="NVF20" s="136"/>
      <c r="NVG20" s="136"/>
      <c r="NVH20" s="136"/>
      <c r="NVI20" s="136"/>
      <c r="NVJ20" s="136"/>
      <c r="NVK20" s="136"/>
      <c r="NVL20" s="136"/>
      <c r="NVM20" s="136"/>
      <c r="NVN20" s="136"/>
      <c r="NVO20" s="136"/>
      <c r="NVP20" s="136"/>
      <c r="NVQ20" s="136"/>
      <c r="NVR20" s="136"/>
      <c r="NVS20" s="136"/>
      <c r="NVT20" s="136"/>
      <c r="NVU20" s="136"/>
      <c r="NVV20" s="136"/>
      <c r="NVW20" s="136"/>
      <c r="NVX20" s="136"/>
      <c r="NVY20" s="136"/>
      <c r="NVZ20" s="136"/>
      <c r="NWA20" s="136"/>
      <c r="NWB20" s="136"/>
      <c r="NWC20" s="136"/>
      <c r="NWD20" s="136"/>
      <c r="NWE20" s="136"/>
      <c r="NWF20" s="136"/>
      <c r="NWG20" s="136"/>
      <c r="NWH20" s="136"/>
      <c r="NWI20" s="136"/>
      <c r="NWJ20" s="136"/>
      <c r="NWK20" s="136"/>
      <c r="NWL20" s="136"/>
      <c r="NWM20" s="136"/>
      <c r="NWN20" s="136"/>
      <c r="NWO20" s="136"/>
      <c r="NWP20" s="136"/>
      <c r="NWQ20" s="136"/>
      <c r="NWR20" s="136"/>
      <c r="NWS20" s="136"/>
      <c r="NWT20" s="136"/>
      <c r="NWU20" s="136"/>
      <c r="NWV20" s="136"/>
      <c r="NWW20" s="136"/>
      <c r="NWX20" s="136"/>
      <c r="NWY20" s="136"/>
      <c r="NWZ20" s="136"/>
      <c r="NXA20" s="136"/>
      <c r="NXB20" s="136"/>
      <c r="NXC20" s="136"/>
      <c r="NXD20" s="136"/>
      <c r="NXE20" s="136"/>
      <c r="NXF20" s="136"/>
      <c r="NXG20" s="136"/>
      <c r="NXH20" s="136"/>
      <c r="NXI20" s="136"/>
      <c r="NXJ20" s="136"/>
      <c r="NXK20" s="136"/>
      <c r="NXL20" s="136"/>
      <c r="NXM20" s="136"/>
      <c r="NXN20" s="136"/>
      <c r="NXO20" s="136"/>
      <c r="NXP20" s="136"/>
      <c r="NXQ20" s="136"/>
      <c r="NXR20" s="136"/>
      <c r="NXS20" s="136"/>
      <c r="NXT20" s="136"/>
      <c r="NXU20" s="136"/>
      <c r="NXV20" s="136"/>
      <c r="NXW20" s="136"/>
      <c r="NXX20" s="136"/>
      <c r="NXY20" s="136"/>
      <c r="NXZ20" s="136"/>
      <c r="NYA20" s="136"/>
      <c r="NYB20" s="136"/>
      <c r="NYC20" s="136"/>
      <c r="NYD20" s="136"/>
      <c r="NYE20" s="136"/>
      <c r="NYF20" s="136"/>
      <c r="NYG20" s="136"/>
      <c r="NYH20" s="136"/>
      <c r="NYI20" s="136"/>
      <c r="NYJ20" s="136"/>
      <c r="NYK20" s="136"/>
      <c r="NYL20" s="136"/>
      <c r="NYM20" s="136"/>
      <c r="NYN20" s="136"/>
      <c r="NYO20" s="136"/>
      <c r="NYP20" s="136"/>
      <c r="NYQ20" s="136"/>
      <c r="NYR20" s="136"/>
      <c r="NYS20" s="136"/>
      <c r="NYT20" s="136"/>
      <c r="NYU20" s="136"/>
      <c r="NYV20" s="136"/>
      <c r="NYW20" s="136"/>
      <c r="NYX20" s="136"/>
      <c r="NYY20" s="136"/>
      <c r="NYZ20" s="136"/>
      <c r="NZA20" s="136"/>
      <c r="NZB20" s="136"/>
      <c r="NZC20" s="136"/>
      <c r="NZD20" s="136"/>
      <c r="NZE20" s="136"/>
      <c r="NZF20" s="136"/>
      <c r="NZG20" s="136"/>
      <c r="NZH20" s="136"/>
      <c r="NZI20" s="136"/>
      <c r="NZJ20" s="136"/>
      <c r="NZK20" s="136"/>
      <c r="NZL20" s="136"/>
      <c r="NZM20" s="136"/>
      <c r="NZN20" s="136"/>
      <c r="NZO20" s="136"/>
      <c r="NZP20" s="136"/>
      <c r="NZQ20" s="136"/>
      <c r="NZR20" s="136"/>
      <c r="NZS20" s="136"/>
      <c r="NZT20" s="136"/>
      <c r="NZU20" s="136"/>
      <c r="NZV20" s="136"/>
      <c r="NZW20" s="136"/>
      <c r="NZX20" s="136"/>
      <c r="NZY20" s="136"/>
      <c r="NZZ20" s="136"/>
      <c r="OAA20" s="136"/>
      <c r="OAB20" s="136"/>
      <c r="OAC20" s="136"/>
      <c r="OAD20" s="136"/>
      <c r="OAE20" s="136"/>
      <c r="OAF20" s="136"/>
      <c r="OAG20" s="136"/>
      <c r="OAH20" s="136"/>
      <c r="OAI20" s="136"/>
      <c r="OAJ20" s="136"/>
      <c r="OAK20" s="136"/>
      <c r="OAL20" s="136"/>
      <c r="OAM20" s="136"/>
      <c r="OAN20" s="136"/>
      <c r="OAO20" s="136"/>
      <c r="OAP20" s="136"/>
      <c r="OAQ20" s="136"/>
      <c r="OAR20" s="136"/>
      <c r="OAS20" s="136"/>
      <c r="OAT20" s="136"/>
      <c r="OAU20" s="136"/>
      <c r="OAV20" s="136"/>
      <c r="OAW20" s="136"/>
      <c r="OAX20" s="136"/>
      <c r="OAY20" s="136"/>
      <c r="OAZ20" s="136"/>
      <c r="OBA20" s="136"/>
      <c r="OBB20" s="136"/>
      <c r="OBC20" s="136"/>
      <c r="OBD20" s="136"/>
      <c r="OBE20" s="136"/>
      <c r="OBF20" s="136"/>
      <c r="OBG20" s="136"/>
      <c r="OBH20" s="136"/>
      <c r="OBI20" s="136"/>
      <c r="OBJ20" s="136"/>
      <c r="OBK20" s="136"/>
      <c r="OBL20" s="136"/>
      <c r="OBM20" s="136"/>
      <c r="OBN20" s="136"/>
      <c r="OBO20" s="136"/>
      <c r="OBP20" s="136"/>
      <c r="OBQ20" s="136"/>
      <c r="OBR20" s="136"/>
      <c r="OBS20" s="136"/>
      <c r="OBT20" s="136"/>
      <c r="OBU20" s="136"/>
      <c r="OBV20" s="136"/>
      <c r="OBW20" s="136"/>
      <c r="OBX20" s="136"/>
      <c r="OBY20" s="136"/>
      <c r="OBZ20" s="136"/>
      <c r="OCA20" s="136"/>
      <c r="OCB20" s="136"/>
      <c r="OCC20" s="136"/>
      <c r="OCD20" s="136"/>
      <c r="OCE20" s="136"/>
      <c r="OCF20" s="136"/>
      <c r="OCG20" s="136"/>
      <c r="OCH20" s="136"/>
      <c r="OCI20" s="136"/>
      <c r="OCJ20" s="136"/>
      <c r="OCK20" s="136"/>
      <c r="OCL20" s="136"/>
      <c r="OCM20" s="136"/>
      <c r="OCN20" s="136"/>
      <c r="OCO20" s="136"/>
      <c r="OCP20" s="136"/>
      <c r="OCQ20" s="136"/>
      <c r="OCR20" s="136"/>
      <c r="OCS20" s="136"/>
      <c r="OCT20" s="136"/>
      <c r="OCU20" s="136"/>
      <c r="OCV20" s="136"/>
      <c r="OCW20" s="136"/>
      <c r="OCX20" s="136"/>
      <c r="OCY20" s="136"/>
      <c r="OCZ20" s="136"/>
      <c r="ODA20" s="136"/>
      <c r="ODB20" s="136"/>
      <c r="ODC20" s="136"/>
      <c r="ODD20" s="136"/>
      <c r="ODE20" s="136"/>
      <c r="ODF20" s="136"/>
      <c r="ODG20" s="136"/>
      <c r="ODH20" s="136"/>
      <c r="ODI20" s="136"/>
      <c r="ODJ20" s="136"/>
      <c r="ODK20" s="136"/>
      <c r="ODL20" s="136"/>
      <c r="ODM20" s="136"/>
      <c r="ODN20" s="136"/>
      <c r="ODO20" s="136"/>
      <c r="ODP20" s="136"/>
      <c r="ODQ20" s="136"/>
      <c r="ODR20" s="136"/>
      <c r="ODS20" s="136"/>
      <c r="ODT20" s="136"/>
      <c r="ODU20" s="136"/>
      <c r="ODV20" s="136"/>
      <c r="ODW20" s="136"/>
      <c r="ODX20" s="136"/>
      <c r="ODY20" s="136"/>
      <c r="ODZ20" s="136"/>
      <c r="OEA20" s="136"/>
      <c r="OEB20" s="136"/>
      <c r="OEC20" s="136"/>
      <c r="OED20" s="136"/>
      <c r="OEE20" s="136"/>
      <c r="OEF20" s="136"/>
      <c r="OEG20" s="136"/>
      <c r="OEH20" s="136"/>
      <c r="OEI20" s="136"/>
      <c r="OEJ20" s="136"/>
      <c r="OEK20" s="136"/>
      <c r="OEL20" s="136"/>
      <c r="OEM20" s="136"/>
      <c r="OEN20" s="136"/>
      <c r="OEO20" s="136"/>
      <c r="OEP20" s="136"/>
      <c r="OEQ20" s="136"/>
      <c r="OER20" s="136"/>
      <c r="OES20" s="136"/>
      <c r="OET20" s="136"/>
      <c r="OEU20" s="136"/>
      <c r="OEV20" s="136"/>
      <c r="OEW20" s="136"/>
      <c r="OEX20" s="136"/>
      <c r="OEY20" s="136"/>
      <c r="OEZ20" s="136"/>
      <c r="OFA20" s="136"/>
      <c r="OFB20" s="136"/>
      <c r="OFC20" s="136"/>
      <c r="OFD20" s="136"/>
      <c r="OFE20" s="136"/>
      <c r="OFF20" s="136"/>
      <c r="OFG20" s="136"/>
      <c r="OFH20" s="136"/>
      <c r="OFI20" s="136"/>
      <c r="OFJ20" s="136"/>
      <c r="OFK20" s="136"/>
      <c r="OFL20" s="136"/>
      <c r="OFM20" s="136"/>
      <c r="OFN20" s="136"/>
      <c r="OFO20" s="136"/>
      <c r="OFP20" s="136"/>
      <c r="OFQ20" s="136"/>
      <c r="OFR20" s="136"/>
      <c r="OFS20" s="136"/>
      <c r="OFT20" s="136"/>
      <c r="OFU20" s="136"/>
      <c r="OFV20" s="136"/>
      <c r="OFW20" s="136"/>
      <c r="OFX20" s="136"/>
      <c r="OFY20" s="136"/>
      <c r="OFZ20" s="136"/>
      <c r="OGA20" s="136"/>
      <c r="OGB20" s="136"/>
      <c r="OGC20" s="136"/>
      <c r="OGD20" s="136"/>
      <c r="OGE20" s="136"/>
      <c r="OGF20" s="136"/>
      <c r="OGG20" s="136"/>
      <c r="OGH20" s="136"/>
      <c r="OGI20" s="136"/>
      <c r="OGJ20" s="136"/>
      <c r="OGK20" s="136"/>
      <c r="OGL20" s="136"/>
      <c r="OGM20" s="136"/>
      <c r="OGN20" s="136"/>
      <c r="OGO20" s="136"/>
      <c r="OGP20" s="136"/>
      <c r="OGQ20" s="136"/>
      <c r="OGR20" s="136"/>
      <c r="OGS20" s="136"/>
      <c r="OGT20" s="136"/>
      <c r="OGU20" s="136"/>
      <c r="OGV20" s="136"/>
      <c r="OGW20" s="136"/>
      <c r="OGX20" s="136"/>
      <c r="OGY20" s="136"/>
      <c r="OGZ20" s="136"/>
      <c r="OHA20" s="136"/>
      <c r="OHB20" s="136"/>
      <c r="OHC20" s="136"/>
      <c r="OHD20" s="136"/>
      <c r="OHE20" s="136"/>
      <c r="OHF20" s="136"/>
      <c r="OHG20" s="136"/>
      <c r="OHH20" s="136"/>
      <c r="OHI20" s="136"/>
      <c r="OHJ20" s="136"/>
      <c r="OHK20" s="136"/>
      <c r="OHL20" s="136"/>
      <c r="OHM20" s="136"/>
      <c r="OHN20" s="136"/>
      <c r="OHO20" s="136"/>
      <c r="OHP20" s="136"/>
      <c r="OHQ20" s="136"/>
      <c r="OHR20" s="136"/>
      <c r="OHS20" s="136"/>
      <c r="OHT20" s="136"/>
      <c r="OHU20" s="136"/>
      <c r="OHV20" s="136"/>
      <c r="OHW20" s="136"/>
      <c r="OHX20" s="136"/>
      <c r="OHY20" s="136"/>
      <c r="OHZ20" s="136"/>
      <c r="OIA20" s="136"/>
      <c r="OIB20" s="136"/>
      <c r="OIC20" s="136"/>
      <c r="OID20" s="136"/>
      <c r="OIE20" s="136"/>
      <c r="OIF20" s="136"/>
      <c r="OIG20" s="136"/>
      <c r="OIH20" s="136"/>
      <c r="OII20" s="136"/>
      <c r="OIJ20" s="136"/>
      <c r="OIK20" s="136"/>
      <c r="OIL20" s="136"/>
      <c r="OIM20" s="136"/>
      <c r="OIN20" s="136"/>
      <c r="OIO20" s="136"/>
      <c r="OIP20" s="136"/>
      <c r="OIQ20" s="136"/>
      <c r="OIR20" s="136"/>
      <c r="OIS20" s="136"/>
      <c r="OIT20" s="136"/>
      <c r="OIU20" s="136"/>
      <c r="OIV20" s="136"/>
      <c r="OIW20" s="136"/>
      <c r="OIX20" s="136"/>
      <c r="OIY20" s="136"/>
      <c r="OIZ20" s="136"/>
      <c r="OJA20" s="136"/>
      <c r="OJB20" s="136"/>
      <c r="OJC20" s="136"/>
      <c r="OJD20" s="136"/>
      <c r="OJE20" s="136"/>
      <c r="OJF20" s="136"/>
      <c r="OJG20" s="136"/>
      <c r="OJH20" s="136"/>
      <c r="OJI20" s="136"/>
      <c r="OJJ20" s="136"/>
      <c r="OJK20" s="136"/>
      <c r="OJL20" s="136"/>
      <c r="OJM20" s="136"/>
      <c r="OJN20" s="136"/>
      <c r="OJO20" s="136"/>
      <c r="OJP20" s="136"/>
      <c r="OJQ20" s="136"/>
      <c r="OJR20" s="136"/>
      <c r="OJS20" s="136"/>
      <c r="OJT20" s="136"/>
      <c r="OJU20" s="136"/>
      <c r="OJV20" s="136"/>
      <c r="OJW20" s="136"/>
      <c r="OJX20" s="136"/>
      <c r="OJY20" s="136"/>
      <c r="OJZ20" s="136"/>
      <c r="OKA20" s="136"/>
      <c r="OKB20" s="136"/>
      <c r="OKC20" s="136"/>
      <c r="OKD20" s="136"/>
      <c r="OKE20" s="136"/>
      <c r="OKF20" s="136"/>
      <c r="OKG20" s="136"/>
      <c r="OKH20" s="136"/>
      <c r="OKI20" s="136"/>
      <c r="OKJ20" s="136"/>
      <c r="OKK20" s="136"/>
      <c r="OKL20" s="136"/>
      <c r="OKM20" s="136"/>
      <c r="OKN20" s="136"/>
      <c r="OKO20" s="136"/>
      <c r="OKP20" s="136"/>
      <c r="OKQ20" s="136"/>
      <c r="OKR20" s="136"/>
      <c r="OKS20" s="136"/>
      <c r="OKT20" s="136"/>
      <c r="OKU20" s="136"/>
      <c r="OKV20" s="136"/>
      <c r="OKW20" s="136"/>
      <c r="OKX20" s="136"/>
      <c r="OKY20" s="136"/>
      <c r="OKZ20" s="136"/>
      <c r="OLA20" s="136"/>
      <c r="OLB20" s="136"/>
      <c r="OLC20" s="136"/>
      <c r="OLD20" s="136"/>
      <c r="OLE20" s="136"/>
      <c r="OLF20" s="136"/>
      <c r="OLG20" s="136"/>
      <c r="OLH20" s="136"/>
      <c r="OLI20" s="136"/>
      <c r="OLJ20" s="136"/>
      <c r="OLK20" s="136"/>
      <c r="OLL20" s="136"/>
      <c r="OLM20" s="136"/>
      <c r="OLN20" s="136"/>
      <c r="OLO20" s="136"/>
      <c r="OLP20" s="136"/>
      <c r="OLQ20" s="136"/>
      <c r="OLR20" s="136"/>
      <c r="OLS20" s="136"/>
      <c r="OLT20" s="136"/>
      <c r="OLU20" s="136"/>
      <c r="OLV20" s="136"/>
      <c r="OLW20" s="136"/>
      <c r="OLX20" s="136"/>
      <c r="OLY20" s="136"/>
      <c r="OLZ20" s="136"/>
      <c r="OMA20" s="136"/>
      <c r="OMB20" s="136"/>
      <c r="OMC20" s="136"/>
      <c r="OMD20" s="136"/>
      <c r="OME20" s="136"/>
      <c r="OMF20" s="136"/>
      <c r="OMG20" s="136"/>
      <c r="OMH20" s="136"/>
      <c r="OMI20" s="136"/>
      <c r="OMJ20" s="136"/>
      <c r="OMK20" s="136"/>
      <c r="OML20" s="136"/>
      <c r="OMM20" s="136"/>
      <c r="OMN20" s="136"/>
      <c r="OMO20" s="136"/>
      <c r="OMP20" s="136"/>
      <c r="OMQ20" s="136"/>
      <c r="OMR20" s="136"/>
      <c r="OMS20" s="136"/>
      <c r="OMT20" s="136"/>
      <c r="OMU20" s="136"/>
      <c r="OMV20" s="136"/>
      <c r="OMW20" s="136"/>
      <c r="OMX20" s="136"/>
      <c r="OMY20" s="136"/>
      <c r="OMZ20" s="136"/>
      <c r="ONA20" s="136"/>
      <c r="ONB20" s="136"/>
      <c r="ONC20" s="136"/>
      <c r="OND20" s="136"/>
      <c r="ONE20" s="136"/>
      <c r="ONF20" s="136"/>
      <c r="ONG20" s="136"/>
      <c r="ONH20" s="136"/>
      <c r="ONI20" s="136"/>
      <c r="ONJ20" s="136"/>
      <c r="ONK20" s="136"/>
      <c r="ONL20" s="136"/>
      <c r="ONM20" s="136"/>
      <c r="ONN20" s="136"/>
      <c r="ONO20" s="136"/>
      <c r="ONP20" s="136"/>
      <c r="ONQ20" s="136"/>
      <c r="ONR20" s="136"/>
      <c r="ONS20" s="136"/>
      <c r="ONT20" s="136"/>
      <c r="ONU20" s="136"/>
      <c r="ONV20" s="136"/>
      <c r="ONW20" s="136"/>
      <c r="ONX20" s="136"/>
      <c r="ONY20" s="136"/>
      <c r="ONZ20" s="136"/>
      <c r="OOA20" s="136"/>
      <c r="OOB20" s="136"/>
      <c r="OOC20" s="136"/>
      <c r="OOD20" s="136"/>
      <c r="OOE20" s="136"/>
      <c r="OOF20" s="136"/>
      <c r="OOG20" s="136"/>
      <c r="OOH20" s="136"/>
      <c r="OOI20" s="136"/>
      <c r="OOJ20" s="136"/>
      <c r="OOK20" s="136"/>
      <c r="OOL20" s="136"/>
      <c r="OOM20" s="136"/>
      <c r="OON20" s="136"/>
      <c r="OOO20" s="136"/>
      <c r="OOP20" s="136"/>
      <c r="OOQ20" s="136"/>
      <c r="OOR20" s="136"/>
      <c r="OOS20" s="136"/>
      <c r="OOT20" s="136"/>
      <c r="OOU20" s="136"/>
      <c r="OOV20" s="136"/>
      <c r="OOW20" s="136"/>
      <c r="OOX20" s="136"/>
      <c r="OOY20" s="136"/>
      <c r="OOZ20" s="136"/>
      <c r="OPA20" s="136"/>
      <c r="OPB20" s="136"/>
      <c r="OPC20" s="136"/>
      <c r="OPD20" s="136"/>
      <c r="OPE20" s="136"/>
      <c r="OPF20" s="136"/>
      <c r="OPG20" s="136"/>
      <c r="OPH20" s="136"/>
      <c r="OPI20" s="136"/>
      <c r="OPJ20" s="136"/>
      <c r="OPK20" s="136"/>
      <c r="OPL20" s="136"/>
      <c r="OPM20" s="136"/>
      <c r="OPN20" s="136"/>
      <c r="OPO20" s="136"/>
      <c r="OPP20" s="136"/>
      <c r="OPQ20" s="136"/>
      <c r="OPR20" s="136"/>
      <c r="OPS20" s="136"/>
      <c r="OPT20" s="136"/>
      <c r="OPU20" s="136"/>
      <c r="OPV20" s="136"/>
      <c r="OPW20" s="136"/>
      <c r="OPX20" s="136"/>
      <c r="OPY20" s="136"/>
      <c r="OPZ20" s="136"/>
      <c r="OQA20" s="136"/>
      <c r="OQB20" s="136"/>
      <c r="OQC20" s="136"/>
      <c r="OQD20" s="136"/>
      <c r="OQE20" s="136"/>
      <c r="OQF20" s="136"/>
      <c r="OQG20" s="136"/>
      <c r="OQH20" s="136"/>
      <c r="OQI20" s="136"/>
      <c r="OQJ20" s="136"/>
      <c r="OQK20" s="136"/>
      <c r="OQL20" s="136"/>
      <c r="OQM20" s="136"/>
      <c r="OQN20" s="136"/>
      <c r="OQO20" s="136"/>
      <c r="OQP20" s="136"/>
      <c r="OQQ20" s="136"/>
      <c r="OQR20" s="136"/>
      <c r="OQS20" s="136"/>
      <c r="OQT20" s="136"/>
      <c r="OQU20" s="136"/>
      <c r="OQV20" s="136"/>
      <c r="OQW20" s="136"/>
      <c r="OQX20" s="136"/>
      <c r="OQY20" s="136"/>
      <c r="OQZ20" s="136"/>
      <c r="ORA20" s="136"/>
      <c r="ORB20" s="136"/>
      <c r="ORC20" s="136"/>
      <c r="ORD20" s="136"/>
      <c r="ORE20" s="136"/>
      <c r="ORF20" s="136"/>
      <c r="ORG20" s="136"/>
      <c r="ORH20" s="136"/>
      <c r="ORI20" s="136"/>
      <c r="ORJ20" s="136"/>
      <c r="ORK20" s="136"/>
      <c r="ORL20" s="136"/>
      <c r="ORM20" s="136"/>
      <c r="ORN20" s="136"/>
      <c r="ORO20" s="136"/>
      <c r="ORP20" s="136"/>
      <c r="ORQ20" s="136"/>
      <c r="ORR20" s="136"/>
      <c r="ORS20" s="136"/>
      <c r="ORT20" s="136"/>
      <c r="ORU20" s="136"/>
      <c r="ORV20" s="136"/>
      <c r="ORW20" s="136"/>
      <c r="ORX20" s="136"/>
      <c r="ORY20" s="136"/>
      <c r="ORZ20" s="136"/>
      <c r="OSA20" s="136"/>
      <c r="OSB20" s="136"/>
      <c r="OSC20" s="136"/>
      <c r="OSD20" s="136"/>
      <c r="OSE20" s="136"/>
      <c r="OSF20" s="136"/>
      <c r="OSG20" s="136"/>
      <c r="OSH20" s="136"/>
      <c r="OSI20" s="136"/>
      <c r="OSJ20" s="136"/>
      <c r="OSK20" s="136"/>
      <c r="OSL20" s="136"/>
      <c r="OSM20" s="136"/>
      <c r="OSN20" s="136"/>
      <c r="OSO20" s="136"/>
      <c r="OSP20" s="136"/>
      <c r="OSQ20" s="136"/>
      <c r="OSR20" s="136"/>
      <c r="OSS20" s="136"/>
      <c r="OST20" s="136"/>
      <c r="OSU20" s="136"/>
      <c r="OSV20" s="136"/>
      <c r="OSW20" s="136"/>
      <c r="OSX20" s="136"/>
      <c r="OSY20" s="136"/>
      <c r="OSZ20" s="136"/>
      <c r="OTA20" s="136"/>
      <c r="OTB20" s="136"/>
      <c r="OTC20" s="136"/>
      <c r="OTD20" s="136"/>
      <c r="OTE20" s="136"/>
      <c r="OTF20" s="136"/>
      <c r="OTG20" s="136"/>
      <c r="OTH20" s="136"/>
      <c r="OTI20" s="136"/>
      <c r="OTJ20" s="136"/>
      <c r="OTK20" s="136"/>
      <c r="OTL20" s="136"/>
      <c r="OTM20" s="136"/>
      <c r="OTN20" s="136"/>
      <c r="OTO20" s="136"/>
      <c r="OTP20" s="136"/>
      <c r="OTQ20" s="136"/>
      <c r="OTR20" s="136"/>
      <c r="OTS20" s="136"/>
      <c r="OTT20" s="136"/>
      <c r="OTU20" s="136"/>
      <c r="OTV20" s="136"/>
      <c r="OTW20" s="136"/>
      <c r="OTX20" s="136"/>
      <c r="OTY20" s="136"/>
      <c r="OTZ20" s="136"/>
      <c r="OUA20" s="136"/>
      <c r="OUB20" s="136"/>
      <c r="OUC20" s="136"/>
      <c r="OUD20" s="136"/>
      <c r="OUE20" s="136"/>
      <c r="OUF20" s="136"/>
      <c r="OUG20" s="136"/>
      <c r="OUH20" s="136"/>
      <c r="OUI20" s="136"/>
      <c r="OUJ20" s="136"/>
      <c r="OUK20" s="136"/>
      <c r="OUL20" s="136"/>
      <c r="OUM20" s="136"/>
      <c r="OUN20" s="136"/>
      <c r="OUO20" s="136"/>
      <c r="OUP20" s="136"/>
      <c r="OUQ20" s="136"/>
      <c r="OUR20" s="136"/>
      <c r="OUS20" s="136"/>
      <c r="OUT20" s="136"/>
      <c r="OUU20" s="136"/>
      <c r="OUV20" s="136"/>
      <c r="OUW20" s="136"/>
      <c r="OUX20" s="136"/>
      <c r="OUY20" s="136"/>
      <c r="OUZ20" s="136"/>
      <c r="OVA20" s="136"/>
      <c r="OVB20" s="136"/>
      <c r="OVC20" s="136"/>
      <c r="OVD20" s="136"/>
      <c r="OVE20" s="136"/>
      <c r="OVF20" s="136"/>
      <c r="OVG20" s="136"/>
      <c r="OVH20" s="136"/>
      <c r="OVI20" s="136"/>
      <c r="OVJ20" s="136"/>
      <c r="OVK20" s="136"/>
      <c r="OVL20" s="136"/>
      <c r="OVM20" s="136"/>
      <c r="OVN20" s="136"/>
      <c r="OVO20" s="136"/>
      <c r="OVP20" s="136"/>
      <c r="OVQ20" s="136"/>
      <c r="OVR20" s="136"/>
      <c r="OVS20" s="136"/>
      <c r="OVT20" s="136"/>
      <c r="OVU20" s="136"/>
      <c r="OVV20" s="136"/>
      <c r="OVW20" s="136"/>
      <c r="OVX20" s="136"/>
      <c r="OVY20" s="136"/>
      <c r="OVZ20" s="136"/>
      <c r="OWA20" s="136"/>
      <c r="OWB20" s="136"/>
      <c r="OWC20" s="136"/>
      <c r="OWD20" s="136"/>
      <c r="OWE20" s="136"/>
      <c r="OWF20" s="136"/>
      <c r="OWG20" s="136"/>
      <c r="OWH20" s="136"/>
      <c r="OWI20" s="136"/>
      <c r="OWJ20" s="136"/>
      <c r="OWK20" s="136"/>
      <c r="OWL20" s="136"/>
      <c r="OWM20" s="136"/>
      <c r="OWN20" s="136"/>
      <c r="OWO20" s="136"/>
      <c r="OWP20" s="136"/>
      <c r="OWQ20" s="136"/>
      <c r="OWR20" s="136"/>
      <c r="OWS20" s="136"/>
      <c r="OWT20" s="136"/>
      <c r="OWU20" s="136"/>
      <c r="OWV20" s="136"/>
      <c r="OWW20" s="136"/>
      <c r="OWX20" s="136"/>
      <c r="OWY20" s="136"/>
      <c r="OWZ20" s="136"/>
      <c r="OXA20" s="136"/>
      <c r="OXB20" s="136"/>
      <c r="OXC20" s="136"/>
      <c r="OXD20" s="136"/>
      <c r="OXE20" s="136"/>
      <c r="OXF20" s="136"/>
      <c r="OXG20" s="136"/>
      <c r="OXH20" s="136"/>
      <c r="OXI20" s="136"/>
      <c r="OXJ20" s="136"/>
      <c r="OXK20" s="136"/>
      <c r="OXL20" s="136"/>
      <c r="OXM20" s="136"/>
      <c r="OXN20" s="136"/>
      <c r="OXO20" s="136"/>
      <c r="OXP20" s="136"/>
      <c r="OXQ20" s="136"/>
      <c r="OXR20" s="136"/>
      <c r="OXS20" s="136"/>
      <c r="OXT20" s="136"/>
      <c r="OXU20" s="136"/>
      <c r="OXV20" s="136"/>
      <c r="OXW20" s="136"/>
      <c r="OXX20" s="136"/>
      <c r="OXY20" s="136"/>
      <c r="OXZ20" s="136"/>
      <c r="OYA20" s="136"/>
      <c r="OYB20" s="136"/>
      <c r="OYC20" s="136"/>
      <c r="OYD20" s="136"/>
      <c r="OYE20" s="136"/>
      <c r="OYF20" s="136"/>
      <c r="OYG20" s="136"/>
      <c r="OYH20" s="136"/>
      <c r="OYI20" s="136"/>
      <c r="OYJ20" s="136"/>
      <c r="OYK20" s="136"/>
      <c r="OYL20" s="136"/>
      <c r="OYM20" s="136"/>
      <c r="OYN20" s="136"/>
      <c r="OYO20" s="136"/>
      <c r="OYP20" s="136"/>
      <c r="OYQ20" s="136"/>
      <c r="OYR20" s="136"/>
      <c r="OYS20" s="136"/>
      <c r="OYT20" s="136"/>
      <c r="OYU20" s="136"/>
      <c r="OYV20" s="136"/>
      <c r="OYW20" s="136"/>
      <c r="OYX20" s="136"/>
      <c r="OYY20" s="136"/>
      <c r="OYZ20" s="136"/>
      <c r="OZA20" s="136"/>
      <c r="OZB20" s="136"/>
      <c r="OZC20" s="136"/>
      <c r="OZD20" s="136"/>
      <c r="OZE20" s="136"/>
      <c r="OZF20" s="136"/>
      <c r="OZG20" s="136"/>
      <c r="OZH20" s="136"/>
      <c r="OZI20" s="136"/>
      <c r="OZJ20" s="136"/>
      <c r="OZK20" s="136"/>
      <c r="OZL20" s="136"/>
      <c r="OZM20" s="136"/>
      <c r="OZN20" s="136"/>
      <c r="OZO20" s="136"/>
      <c r="OZP20" s="136"/>
      <c r="OZQ20" s="136"/>
      <c r="OZR20" s="136"/>
      <c r="OZS20" s="136"/>
      <c r="OZT20" s="136"/>
      <c r="OZU20" s="136"/>
      <c r="OZV20" s="136"/>
      <c r="OZW20" s="136"/>
      <c r="OZX20" s="136"/>
      <c r="OZY20" s="136"/>
      <c r="OZZ20" s="136"/>
      <c r="PAA20" s="136"/>
      <c r="PAB20" s="136"/>
      <c r="PAC20" s="136"/>
      <c r="PAD20" s="136"/>
      <c r="PAE20" s="136"/>
      <c r="PAF20" s="136"/>
      <c r="PAG20" s="136"/>
      <c r="PAH20" s="136"/>
      <c r="PAI20" s="136"/>
      <c r="PAJ20" s="136"/>
      <c r="PAK20" s="136"/>
      <c r="PAL20" s="136"/>
      <c r="PAM20" s="136"/>
      <c r="PAN20" s="136"/>
      <c r="PAO20" s="136"/>
      <c r="PAP20" s="136"/>
      <c r="PAQ20" s="136"/>
      <c r="PAR20" s="136"/>
      <c r="PAS20" s="136"/>
      <c r="PAT20" s="136"/>
      <c r="PAU20" s="136"/>
      <c r="PAV20" s="136"/>
      <c r="PAW20" s="136"/>
      <c r="PAX20" s="136"/>
      <c r="PAY20" s="136"/>
      <c r="PAZ20" s="136"/>
      <c r="PBA20" s="136"/>
      <c r="PBB20" s="136"/>
      <c r="PBC20" s="136"/>
      <c r="PBD20" s="136"/>
      <c r="PBE20" s="136"/>
      <c r="PBF20" s="136"/>
      <c r="PBG20" s="136"/>
      <c r="PBH20" s="136"/>
      <c r="PBI20" s="136"/>
      <c r="PBJ20" s="136"/>
      <c r="PBK20" s="136"/>
      <c r="PBL20" s="136"/>
      <c r="PBM20" s="136"/>
      <c r="PBN20" s="136"/>
      <c r="PBO20" s="136"/>
      <c r="PBP20" s="136"/>
      <c r="PBQ20" s="136"/>
      <c r="PBR20" s="136"/>
      <c r="PBS20" s="136"/>
      <c r="PBT20" s="136"/>
      <c r="PBU20" s="136"/>
      <c r="PBV20" s="136"/>
      <c r="PBW20" s="136"/>
      <c r="PBX20" s="136"/>
      <c r="PBY20" s="136"/>
      <c r="PBZ20" s="136"/>
      <c r="PCA20" s="136"/>
      <c r="PCB20" s="136"/>
      <c r="PCC20" s="136"/>
      <c r="PCD20" s="136"/>
      <c r="PCE20" s="136"/>
      <c r="PCF20" s="136"/>
      <c r="PCG20" s="136"/>
      <c r="PCH20" s="136"/>
      <c r="PCI20" s="136"/>
      <c r="PCJ20" s="136"/>
      <c r="PCK20" s="136"/>
      <c r="PCL20" s="136"/>
      <c r="PCM20" s="136"/>
      <c r="PCN20" s="136"/>
      <c r="PCO20" s="136"/>
      <c r="PCP20" s="136"/>
      <c r="PCQ20" s="136"/>
      <c r="PCR20" s="136"/>
      <c r="PCS20" s="136"/>
      <c r="PCT20" s="136"/>
      <c r="PCU20" s="136"/>
      <c r="PCV20" s="136"/>
      <c r="PCW20" s="136"/>
      <c r="PCX20" s="136"/>
      <c r="PCY20" s="136"/>
      <c r="PCZ20" s="136"/>
      <c r="PDA20" s="136"/>
      <c r="PDB20" s="136"/>
      <c r="PDC20" s="136"/>
      <c r="PDD20" s="136"/>
      <c r="PDE20" s="136"/>
      <c r="PDF20" s="136"/>
      <c r="PDG20" s="136"/>
      <c r="PDH20" s="136"/>
      <c r="PDI20" s="136"/>
      <c r="PDJ20" s="136"/>
      <c r="PDK20" s="136"/>
      <c r="PDL20" s="136"/>
      <c r="PDM20" s="136"/>
      <c r="PDN20" s="136"/>
      <c r="PDO20" s="136"/>
      <c r="PDP20" s="136"/>
      <c r="PDQ20" s="136"/>
      <c r="PDR20" s="136"/>
      <c r="PDS20" s="136"/>
      <c r="PDT20" s="136"/>
      <c r="PDU20" s="136"/>
      <c r="PDV20" s="136"/>
      <c r="PDW20" s="136"/>
      <c r="PDX20" s="136"/>
      <c r="PDY20" s="136"/>
      <c r="PDZ20" s="136"/>
      <c r="PEA20" s="136"/>
      <c r="PEB20" s="136"/>
      <c r="PEC20" s="136"/>
      <c r="PED20" s="136"/>
      <c r="PEE20" s="136"/>
      <c r="PEF20" s="136"/>
      <c r="PEG20" s="136"/>
      <c r="PEH20" s="136"/>
      <c r="PEI20" s="136"/>
      <c r="PEJ20" s="136"/>
      <c r="PEK20" s="136"/>
      <c r="PEL20" s="136"/>
      <c r="PEM20" s="136"/>
      <c r="PEN20" s="136"/>
      <c r="PEO20" s="136"/>
      <c r="PEP20" s="136"/>
      <c r="PEQ20" s="136"/>
      <c r="PER20" s="136"/>
      <c r="PES20" s="136"/>
      <c r="PET20" s="136"/>
      <c r="PEU20" s="136"/>
      <c r="PEV20" s="136"/>
      <c r="PEW20" s="136"/>
      <c r="PEX20" s="136"/>
      <c r="PEY20" s="136"/>
      <c r="PEZ20" s="136"/>
      <c r="PFA20" s="136"/>
      <c r="PFB20" s="136"/>
      <c r="PFC20" s="136"/>
      <c r="PFD20" s="136"/>
      <c r="PFE20" s="136"/>
      <c r="PFF20" s="136"/>
      <c r="PFG20" s="136"/>
      <c r="PFH20" s="136"/>
      <c r="PFI20" s="136"/>
      <c r="PFJ20" s="136"/>
      <c r="PFK20" s="136"/>
      <c r="PFL20" s="136"/>
      <c r="PFM20" s="136"/>
      <c r="PFN20" s="136"/>
      <c r="PFO20" s="136"/>
      <c r="PFP20" s="136"/>
      <c r="PFQ20" s="136"/>
      <c r="PFR20" s="136"/>
      <c r="PFS20" s="136"/>
      <c r="PFT20" s="136"/>
      <c r="PFU20" s="136"/>
      <c r="PFV20" s="136"/>
      <c r="PFW20" s="136"/>
      <c r="PFX20" s="136"/>
      <c r="PFY20" s="136"/>
      <c r="PFZ20" s="136"/>
      <c r="PGA20" s="136"/>
      <c r="PGB20" s="136"/>
      <c r="PGC20" s="136"/>
      <c r="PGD20" s="136"/>
      <c r="PGE20" s="136"/>
      <c r="PGF20" s="136"/>
      <c r="PGG20" s="136"/>
      <c r="PGH20" s="136"/>
      <c r="PGI20" s="136"/>
      <c r="PGJ20" s="136"/>
      <c r="PGK20" s="136"/>
      <c r="PGL20" s="136"/>
      <c r="PGM20" s="136"/>
      <c r="PGN20" s="136"/>
      <c r="PGO20" s="136"/>
      <c r="PGP20" s="136"/>
      <c r="PGQ20" s="136"/>
      <c r="PGR20" s="136"/>
      <c r="PGS20" s="136"/>
      <c r="PGT20" s="136"/>
      <c r="PGU20" s="136"/>
      <c r="PGV20" s="136"/>
      <c r="PGW20" s="136"/>
      <c r="PGX20" s="136"/>
      <c r="PGY20" s="136"/>
      <c r="PGZ20" s="136"/>
      <c r="PHA20" s="136"/>
      <c r="PHB20" s="136"/>
      <c r="PHC20" s="136"/>
      <c r="PHD20" s="136"/>
      <c r="PHE20" s="136"/>
      <c r="PHF20" s="136"/>
      <c r="PHG20" s="136"/>
      <c r="PHH20" s="136"/>
      <c r="PHI20" s="136"/>
      <c r="PHJ20" s="136"/>
      <c r="PHK20" s="136"/>
      <c r="PHL20" s="136"/>
      <c r="PHM20" s="136"/>
      <c r="PHN20" s="136"/>
      <c r="PHO20" s="136"/>
      <c r="PHP20" s="136"/>
      <c r="PHQ20" s="136"/>
      <c r="PHR20" s="136"/>
      <c r="PHS20" s="136"/>
      <c r="PHT20" s="136"/>
      <c r="PHU20" s="136"/>
      <c r="PHV20" s="136"/>
      <c r="PHW20" s="136"/>
      <c r="PHX20" s="136"/>
      <c r="PHY20" s="136"/>
      <c r="PHZ20" s="136"/>
      <c r="PIA20" s="136"/>
      <c r="PIB20" s="136"/>
      <c r="PIC20" s="136"/>
      <c r="PID20" s="136"/>
      <c r="PIE20" s="136"/>
      <c r="PIF20" s="136"/>
      <c r="PIG20" s="136"/>
      <c r="PIH20" s="136"/>
      <c r="PII20" s="136"/>
      <c r="PIJ20" s="136"/>
      <c r="PIK20" s="136"/>
      <c r="PIL20" s="136"/>
      <c r="PIM20" s="136"/>
      <c r="PIN20" s="136"/>
      <c r="PIO20" s="136"/>
      <c r="PIP20" s="136"/>
      <c r="PIQ20" s="136"/>
      <c r="PIR20" s="136"/>
      <c r="PIS20" s="136"/>
      <c r="PIT20" s="136"/>
      <c r="PIU20" s="136"/>
      <c r="PIV20" s="136"/>
      <c r="PIW20" s="136"/>
      <c r="PIX20" s="136"/>
      <c r="PIY20" s="136"/>
      <c r="PIZ20" s="136"/>
      <c r="PJA20" s="136"/>
      <c r="PJB20" s="136"/>
      <c r="PJC20" s="136"/>
      <c r="PJD20" s="136"/>
      <c r="PJE20" s="136"/>
      <c r="PJF20" s="136"/>
      <c r="PJG20" s="136"/>
      <c r="PJH20" s="136"/>
      <c r="PJI20" s="136"/>
      <c r="PJJ20" s="136"/>
      <c r="PJK20" s="136"/>
      <c r="PJL20" s="136"/>
      <c r="PJM20" s="136"/>
      <c r="PJN20" s="136"/>
      <c r="PJO20" s="136"/>
      <c r="PJP20" s="136"/>
      <c r="PJQ20" s="136"/>
      <c r="PJR20" s="136"/>
      <c r="PJS20" s="136"/>
      <c r="PJT20" s="136"/>
      <c r="PJU20" s="136"/>
      <c r="PJV20" s="136"/>
      <c r="PJW20" s="136"/>
      <c r="PJX20" s="136"/>
      <c r="PJY20" s="136"/>
      <c r="PJZ20" s="136"/>
      <c r="PKA20" s="136"/>
      <c r="PKB20" s="136"/>
      <c r="PKC20" s="136"/>
      <c r="PKD20" s="136"/>
      <c r="PKE20" s="136"/>
      <c r="PKF20" s="136"/>
      <c r="PKG20" s="136"/>
      <c r="PKH20" s="136"/>
      <c r="PKI20" s="136"/>
      <c r="PKJ20" s="136"/>
      <c r="PKK20" s="136"/>
      <c r="PKL20" s="136"/>
      <c r="PKM20" s="136"/>
      <c r="PKN20" s="136"/>
      <c r="PKO20" s="136"/>
      <c r="PKP20" s="136"/>
      <c r="PKQ20" s="136"/>
      <c r="PKR20" s="136"/>
      <c r="PKS20" s="136"/>
      <c r="PKT20" s="136"/>
      <c r="PKU20" s="136"/>
      <c r="PKV20" s="136"/>
      <c r="PKW20" s="136"/>
      <c r="PKX20" s="136"/>
      <c r="PKY20" s="136"/>
      <c r="PKZ20" s="136"/>
      <c r="PLA20" s="136"/>
      <c r="PLB20" s="136"/>
      <c r="PLC20" s="136"/>
      <c r="PLD20" s="136"/>
      <c r="PLE20" s="136"/>
      <c r="PLF20" s="136"/>
      <c r="PLG20" s="136"/>
      <c r="PLH20" s="136"/>
      <c r="PLI20" s="136"/>
      <c r="PLJ20" s="136"/>
      <c r="PLK20" s="136"/>
      <c r="PLL20" s="136"/>
      <c r="PLM20" s="136"/>
      <c r="PLN20" s="136"/>
      <c r="PLO20" s="136"/>
      <c r="PLP20" s="136"/>
      <c r="PLQ20" s="136"/>
      <c r="PLR20" s="136"/>
      <c r="PLS20" s="136"/>
      <c r="PLT20" s="136"/>
      <c r="PLU20" s="136"/>
      <c r="PLV20" s="136"/>
      <c r="PLW20" s="136"/>
      <c r="PLX20" s="136"/>
      <c r="PLY20" s="136"/>
      <c r="PLZ20" s="136"/>
      <c r="PMA20" s="136"/>
      <c r="PMB20" s="136"/>
      <c r="PMC20" s="136"/>
      <c r="PMD20" s="136"/>
      <c r="PME20" s="136"/>
      <c r="PMF20" s="136"/>
      <c r="PMG20" s="136"/>
      <c r="PMH20" s="136"/>
      <c r="PMI20" s="136"/>
      <c r="PMJ20" s="136"/>
      <c r="PMK20" s="136"/>
      <c r="PML20" s="136"/>
      <c r="PMM20" s="136"/>
      <c r="PMN20" s="136"/>
      <c r="PMO20" s="136"/>
      <c r="PMP20" s="136"/>
      <c r="PMQ20" s="136"/>
      <c r="PMR20" s="136"/>
      <c r="PMS20" s="136"/>
      <c r="PMT20" s="136"/>
      <c r="PMU20" s="136"/>
      <c r="PMV20" s="136"/>
      <c r="PMW20" s="136"/>
      <c r="PMX20" s="136"/>
      <c r="PMY20" s="136"/>
      <c r="PMZ20" s="136"/>
      <c r="PNA20" s="136"/>
      <c r="PNB20" s="136"/>
      <c r="PNC20" s="136"/>
      <c r="PND20" s="136"/>
      <c r="PNE20" s="136"/>
      <c r="PNF20" s="136"/>
      <c r="PNG20" s="136"/>
      <c r="PNH20" s="136"/>
      <c r="PNI20" s="136"/>
      <c r="PNJ20" s="136"/>
      <c r="PNK20" s="136"/>
      <c r="PNL20" s="136"/>
      <c r="PNM20" s="136"/>
      <c r="PNN20" s="136"/>
      <c r="PNO20" s="136"/>
      <c r="PNP20" s="136"/>
      <c r="PNQ20" s="136"/>
      <c r="PNR20" s="136"/>
      <c r="PNS20" s="136"/>
      <c r="PNT20" s="136"/>
      <c r="PNU20" s="136"/>
      <c r="PNV20" s="136"/>
      <c r="PNW20" s="136"/>
      <c r="PNX20" s="136"/>
      <c r="PNY20" s="136"/>
      <c r="PNZ20" s="136"/>
      <c r="POA20" s="136"/>
      <c r="POB20" s="136"/>
      <c r="POC20" s="136"/>
      <c r="POD20" s="136"/>
      <c r="POE20" s="136"/>
      <c r="POF20" s="136"/>
      <c r="POG20" s="136"/>
      <c r="POH20" s="136"/>
      <c r="POI20" s="136"/>
      <c r="POJ20" s="136"/>
      <c r="POK20" s="136"/>
      <c r="POL20" s="136"/>
      <c r="POM20" s="136"/>
      <c r="PON20" s="136"/>
      <c r="POO20" s="136"/>
      <c r="POP20" s="136"/>
      <c r="POQ20" s="136"/>
      <c r="POR20" s="136"/>
      <c r="POS20" s="136"/>
      <c r="POT20" s="136"/>
      <c r="POU20" s="136"/>
      <c r="POV20" s="136"/>
      <c r="POW20" s="136"/>
      <c r="POX20" s="136"/>
      <c r="POY20" s="136"/>
      <c r="POZ20" s="136"/>
      <c r="PPA20" s="136"/>
      <c r="PPB20" s="136"/>
      <c r="PPC20" s="136"/>
      <c r="PPD20" s="136"/>
      <c r="PPE20" s="136"/>
      <c r="PPF20" s="136"/>
      <c r="PPG20" s="136"/>
      <c r="PPH20" s="136"/>
      <c r="PPI20" s="136"/>
      <c r="PPJ20" s="136"/>
      <c r="PPK20" s="136"/>
      <c r="PPL20" s="136"/>
      <c r="PPM20" s="136"/>
      <c r="PPN20" s="136"/>
      <c r="PPO20" s="136"/>
      <c r="PPP20" s="136"/>
      <c r="PPQ20" s="136"/>
      <c r="PPR20" s="136"/>
      <c r="PPS20" s="136"/>
      <c r="PPT20" s="136"/>
      <c r="PPU20" s="136"/>
      <c r="PPV20" s="136"/>
      <c r="PPW20" s="136"/>
      <c r="PPX20" s="136"/>
      <c r="PPY20" s="136"/>
      <c r="PPZ20" s="136"/>
      <c r="PQA20" s="136"/>
      <c r="PQB20" s="136"/>
      <c r="PQC20" s="136"/>
      <c r="PQD20" s="136"/>
      <c r="PQE20" s="136"/>
      <c r="PQF20" s="136"/>
      <c r="PQG20" s="136"/>
      <c r="PQH20" s="136"/>
      <c r="PQI20" s="136"/>
      <c r="PQJ20" s="136"/>
      <c r="PQK20" s="136"/>
      <c r="PQL20" s="136"/>
      <c r="PQM20" s="136"/>
      <c r="PQN20" s="136"/>
      <c r="PQO20" s="136"/>
      <c r="PQP20" s="136"/>
      <c r="PQQ20" s="136"/>
      <c r="PQR20" s="136"/>
      <c r="PQS20" s="136"/>
      <c r="PQT20" s="136"/>
      <c r="PQU20" s="136"/>
      <c r="PQV20" s="136"/>
      <c r="PQW20" s="136"/>
      <c r="PQX20" s="136"/>
      <c r="PQY20" s="136"/>
      <c r="PQZ20" s="136"/>
      <c r="PRA20" s="136"/>
      <c r="PRB20" s="136"/>
      <c r="PRC20" s="136"/>
      <c r="PRD20" s="136"/>
      <c r="PRE20" s="136"/>
      <c r="PRF20" s="136"/>
      <c r="PRG20" s="136"/>
      <c r="PRH20" s="136"/>
      <c r="PRI20" s="136"/>
      <c r="PRJ20" s="136"/>
      <c r="PRK20" s="136"/>
      <c r="PRL20" s="136"/>
      <c r="PRM20" s="136"/>
      <c r="PRN20" s="136"/>
      <c r="PRO20" s="136"/>
      <c r="PRP20" s="136"/>
      <c r="PRQ20" s="136"/>
      <c r="PRR20" s="136"/>
      <c r="PRS20" s="136"/>
      <c r="PRT20" s="136"/>
      <c r="PRU20" s="136"/>
      <c r="PRV20" s="136"/>
      <c r="PRW20" s="136"/>
      <c r="PRX20" s="136"/>
      <c r="PRY20" s="136"/>
      <c r="PRZ20" s="136"/>
      <c r="PSA20" s="136"/>
      <c r="PSB20" s="136"/>
      <c r="PSC20" s="136"/>
      <c r="PSD20" s="136"/>
      <c r="PSE20" s="136"/>
      <c r="PSF20" s="136"/>
      <c r="PSG20" s="136"/>
      <c r="PSH20" s="136"/>
      <c r="PSI20" s="136"/>
      <c r="PSJ20" s="136"/>
      <c r="PSK20" s="136"/>
      <c r="PSL20" s="136"/>
      <c r="PSM20" s="136"/>
      <c r="PSN20" s="136"/>
      <c r="PSO20" s="136"/>
      <c r="PSP20" s="136"/>
      <c r="PSQ20" s="136"/>
      <c r="PSR20" s="136"/>
      <c r="PSS20" s="136"/>
      <c r="PST20" s="136"/>
      <c r="PSU20" s="136"/>
      <c r="PSV20" s="136"/>
      <c r="PSW20" s="136"/>
      <c r="PSX20" s="136"/>
      <c r="PSY20" s="136"/>
      <c r="PSZ20" s="136"/>
      <c r="PTA20" s="136"/>
      <c r="PTB20" s="136"/>
      <c r="PTC20" s="136"/>
      <c r="PTD20" s="136"/>
      <c r="PTE20" s="136"/>
      <c r="PTF20" s="136"/>
      <c r="PTG20" s="136"/>
      <c r="PTH20" s="136"/>
      <c r="PTI20" s="136"/>
      <c r="PTJ20" s="136"/>
      <c r="PTK20" s="136"/>
      <c r="PTL20" s="136"/>
      <c r="PTM20" s="136"/>
      <c r="PTN20" s="136"/>
      <c r="PTO20" s="136"/>
      <c r="PTP20" s="136"/>
      <c r="PTQ20" s="136"/>
      <c r="PTR20" s="136"/>
      <c r="PTS20" s="136"/>
      <c r="PTT20" s="136"/>
      <c r="PTU20" s="136"/>
      <c r="PTV20" s="136"/>
      <c r="PTW20" s="136"/>
      <c r="PTX20" s="136"/>
      <c r="PTY20" s="136"/>
      <c r="PTZ20" s="136"/>
      <c r="PUA20" s="136"/>
      <c r="PUB20" s="136"/>
      <c r="PUC20" s="136"/>
      <c r="PUD20" s="136"/>
      <c r="PUE20" s="136"/>
      <c r="PUF20" s="136"/>
      <c r="PUG20" s="136"/>
      <c r="PUH20" s="136"/>
      <c r="PUI20" s="136"/>
      <c r="PUJ20" s="136"/>
      <c r="PUK20" s="136"/>
      <c r="PUL20" s="136"/>
      <c r="PUM20" s="136"/>
      <c r="PUN20" s="136"/>
      <c r="PUO20" s="136"/>
      <c r="PUP20" s="136"/>
      <c r="PUQ20" s="136"/>
      <c r="PUR20" s="136"/>
      <c r="PUS20" s="136"/>
      <c r="PUT20" s="136"/>
      <c r="PUU20" s="136"/>
      <c r="PUV20" s="136"/>
      <c r="PUW20" s="136"/>
      <c r="PUX20" s="136"/>
      <c r="PUY20" s="136"/>
      <c r="PUZ20" s="136"/>
      <c r="PVA20" s="136"/>
      <c r="PVB20" s="136"/>
      <c r="PVC20" s="136"/>
      <c r="PVD20" s="136"/>
      <c r="PVE20" s="136"/>
      <c r="PVF20" s="136"/>
      <c r="PVG20" s="136"/>
      <c r="PVH20" s="136"/>
      <c r="PVI20" s="136"/>
      <c r="PVJ20" s="136"/>
      <c r="PVK20" s="136"/>
      <c r="PVL20" s="136"/>
      <c r="PVM20" s="136"/>
      <c r="PVN20" s="136"/>
      <c r="PVO20" s="136"/>
      <c r="PVP20" s="136"/>
      <c r="PVQ20" s="136"/>
      <c r="PVR20" s="136"/>
      <c r="PVS20" s="136"/>
      <c r="PVT20" s="136"/>
      <c r="PVU20" s="136"/>
      <c r="PVV20" s="136"/>
      <c r="PVW20" s="136"/>
      <c r="PVX20" s="136"/>
      <c r="PVY20" s="136"/>
      <c r="PVZ20" s="136"/>
      <c r="PWA20" s="136"/>
      <c r="PWB20" s="136"/>
      <c r="PWC20" s="136"/>
      <c r="PWD20" s="136"/>
      <c r="PWE20" s="136"/>
      <c r="PWF20" s="136"/>
      <c r="PWG20" s="136"/>
      <c r="PWH20" s="136"/>
      <c r="PWI20" s="136"/>
      <c r="PWJ20" s="136"/>
      <c r="PWK20" s="136"/>
      <c r="PWL20" s="136"/>
      <c r="PWM20" s="136"/>
      <c r="PWN20" s="136"/>
      <c r="PWO20" s="136"/>
      <c r="PWP20" s="136"/>
      <c r="PWQ20" s="136"/>
      <c r="PWR20" s="136"/>
      <c r="PWS20" s="136"/>
      <c r="PWT20" s="136"/>
      <c r="PWU20" s="136"/>
      <c r="PWV20" s="136"/>
      <c r="PWW20" s="136"/>
      <c r="PWX20" s="136"/>
      <c r="PWY20" s="136"/>
      <c r="PWZ20" s="136"/>
      <c r="PXA20" s="136"/>
      <c r="PXB20" s="136"/>
      <c r="PXC20" s="136"/>
      <c r="PXD20" s="136"/>
      <c r="PXE20" s="136"/>
      <c r="PXF20" s="136"/>
      <c r="PXG20" s="136"/>
      <c r="PXH20" s="136"/>
      <c r="PXI20" s="136"/>
      <c r="PXJ20" s="136"/>
      <c r="PXK20" s="136"/>
      <c r="PXL20" s="136"/>
      <c r="PXM20" s="136"/>
      <c r="PXN20" s="136"/>
      <c r="PXO20" s="136"/>
      <c r="PXP20" s="136"/>
      <c r="PXQ20" s="136"/>
      <c r="PXR20" s="136"/>
      <c r="PXS20" s="136"/>
      <c r="PXT20" s="136"/>
      <c r="PXU20" s="136"/>
      <c r="PXV20" s="136"/>
      <c r="PXW20" s="136"/>
      <c r="PXX20" s="136"/>
      <c r="PXY20" s="136"/>
      <c r="PXZ20" s="136"/>
      <c r="PYA20" s="136"/>
      <c r="PYB20" s="136"/>
      <c r="PYC20" s="136"/>
      <c r="PYD20" s="136"/>
      <c r="PYE20" s="136"/>
      <c r="PYF20" s="136"/>
      <c r="PYG20" s="136"/>
      <c r="PYH20" s="136"/>
      <c r="PYI20" s="136"/>
      <c r="PYJ20" s="136"/>
      <c r="PYK20" s="136"/>
      <c r="PYL20" s="136"/>
      <c r="PYM20" s="136"/>
      <c r="PYN20" s="136"/>
      <c r="PYO20" s="136"/>
      <c r="PYP20" s="136"/>
      <c r="PYQ20" s="136"/>
      <c r="PYR20" s="136"/>
      <c r="PYS20" s="136"/>
      <c r="PYT20" s="136"/>
      <c r="PYU20" s="136"/>
      <c r="PYV20" s="136"/>
      <c r="PYW20" s="136"/>
      <c r="PYX20" s="136"/>
      <c r="PYY20" s="136"/>
      <c r="PYZ20" s="136"/>
      <c r="PZA20" s="136"/>
      <c r="PZB20" s="136"/>
      <c r="PZC20" s="136"/>
      <c r="PZD20" s="136"/>
      <c r="PZE20" s="136"/>
      <c r="PZF20" s="136"/>
      <c r="PZG20" s="136"/>
      <c r="PZH20" s="136"/>
      <c r="PZI20" s="136"/>
      <c r="PZJ20" s="136"/>
      <c r="PZK20" s="136"/>
      <c r="PZL20" s="136"/>
      <c r="PZM20" s="136"/>
      <c r="PZN20" s="136"/>
      <c r="PZO20" s="136"/>
      <c r="PZP20" s="136"/>
      <c r="PZQ20" s="136"/>
      <c r="PZR20" s="136"/>
      <c r="PZS20" s="136"/>
      <c r="PZT20" s="136"/>
      <c r="PZU20" s="136"/>
      <c r="PZV20" s="136"/>
      <c r="PZW20" s="136"/>
      <c r="PZX20" s="136"/>
      <c r="PZY20" s="136"/>
      <c r="PZZ20" s="136"/>
      <c r="QAA20" s="136"/>
      <c r="QAB20" s="136"/>
      <c r="QAC20" s="136"/>
      <c r="QAD20" s="136"/>
      <c r="QAE20" s="136"/>
      <c r="QAF20" s="136"/>
      <c r="QAG20" s="136"/>
      <c r="QAH20" s="136"/>
      <c r="QAI20" s="136"/>
      <c r="QAJ20" s="136"/>
      <c r="QAK20" s="136"/>
      <c r="QAL20" s="136"/>
      <c r="QAM20" s="136"/>
      <c r="QAN20" s="136"/>
      <c r="QAO20" s="136"/>
      <c r="QAP20" s="136"/>
      <c r="QAQ20" s="136"/>
      <c r="QAR20" s="136"/>
      <c r="QAS20" s="136"/>
      <c r="QAT20" s="136"/>
      <c r="QAU20" s="136"/>
      <c r="QAV20" s="136"/>
      <c r="QAW20" s="136"/>
      <c r="QAX20" s="136"/>
      <c r="QAY20" s="136"/>
      <c r="QAZ20" s="136"/>
      <c r="QBA20" s="136"/>
      <c r="QBB20" s="136"/>
      <c r="QBC20" s="136"/>
      <c r="QBD20" s="136"/>
      <c r="QBE20" s="136"/>
      <c r="QBF20" s="136"/>
      <c r="QBG20" s="136"/>
      <c r="QBH20" s="136"/>
      <c r="QBI20" s="136"/>
      <c r="QBJ20" s="136"/>
      <c r="QBK20" s="136"/>
      <c r="QBL20" s="136"/>
      <c r="QBM20" s="136"/>
      <c r="QBN20" s="136"/>
      <c r="QBO20" s="136"/>
      <c r="QBP20" s="136"/>
      <c r="QBQ20" s="136"/>
      <c r="QBR20" s="136"/>
      <c r="QBS20" s="136"/>
      <c r="QBT20" s="136"/>
      <c r="QBU20" s="136"/>
      <c r="QBV20" s="136"/>
      <c r="QBW20" s="136"/>
      <c r="QBX20" s="136"/>
      <c r="QBY20" s="136"/>
      <c r="QBZ20" s="136"/>
      <c r="QCA20" s="136"/>
      <c r="QCB20" s="136"/>
      <c r="QCC20" s="136"/>
      <c r="QCD20" s="136"/>
      <c r="QCE20" s="136"/>
      <c r="QCF20" s="136"/>
      <c r="QCG20" s="136"/>
      <c r="QCH20" s="136"/>
      <c r="QCI20" s="136"/>
      <c r="QCJ20" s="136"/>
      <c r="QCK20" s="136"/>
      <c r="QCL20" s="136"/>
      <c r="QCM20" s="136"/>
      <c r="QCN20" s="136"/>
      <c r="QCO20" s="136"/>
      <c r="QCP20" s="136"/>
      <c r="QCQ20" s="136"/>
      <c r="QCR20" s="136"/>
      <c r="QCS20" s="136"/>
      <c r="QCT20" s="136"/>
      <c r="QCU20" s="136"/>
      <c r="QCV20" s="136"/>
      <c r="QCW20" s="136"/>
      <c r="QCX20" s="136"/>
      <c r="QCY20" s="136"/>
      <c r="QCZ20" s="136"/>
      <c r="QDA20" s="136"/>
      <c r="QDB20" s="136"/>
      <c r="QDC20" s="136"/>
      <c r="QDD20" s="136"/>
      <c r="QDE20" s="136"/>
      <c r="QDF20" s="136"/>
      <c r="QDG20" s="136"/>
      <c r="QDH20" s="136"/>
      <c r="QDI20" s="136"/>
      <c r="QDJ20" s="136"/>
      <c r="QDK20" s="136"/>
      <c r="QDL20" s="136"/>
      <c r="QDM20" s="136"/>
      <c r="QDN20" s="136"/>
      <c r="QDO20" s="136"/>
      <c r="QDP20" s="136"/>
      <c r="QDQ20" s="136"/>
      <c r="QDR20" s="136"/>
      <c r="QDS20" s="136"/>
      <c r="QDT20" s="136"/>
      <c r="QDU20" s="136"/>
      <c r="QDV20" s="136"/>
      <c r="QDW20" s="136"/>
      <c r="QDX20" s="136"/>
      <c r="QDY20" s="136"/>
      <c r="QDZ20" s="136"/>
      <c r="QEA20" s="136"/>
      <c r="QEB20" s="136"/>
      <c r="QEC20" s="136"/>
      <c r="QED20" s="136"/>
      <c r="QEE20" s="136"/>
      <c r="QEF20" s="136"/>
      <c r="QEG20" s="136"/>
      <c r="QEH20" s="136"/>
      <c r="QEI20" s="136"/>
      <c r="QEJ20" s="136"/>
      <c r="QEK20" s="136"/>
      <c r="QEL20" s="136"/>
      <c r="QEM20" s="136"/>
      <c r="QEN20" s="136"/>
      <c r="QEO20" s="136"/>
      <c r="QEP20" s="136"/>
      <c r="QEQ20" s="136"/>
      <c r="QER20" s="136"/>
      <c r="QES20" s="136"/>
      <c r="QET20" s="136"/>
      <c r="QEU20" s="136"/>
      <c r="QEV20" s="136"/>
      <c r="QEW20" s="136"/>
      <c r="QEX20" s="136"/>
      <c r="QEY20" s="136"/>
      <c r="QEZ20" s="136"/>
      <c r="QFA20" s="136"/>
      <c r="QFB20" s="136"/>
      <c r="QFC20" s="136"/>
      <c r="QFD20" s="136"/>
      <c r="QFE20" s="136"/>
      <c r="QFF20" s="136"/>
      <c r="QFG20" s="136"/>
      <c r="QFH20" s="136"/>
      <c r="QFI20" s="136"/>
      <c r="QFJ20" s="136"/>
      <c r="QFK20" s="136"/>
      <c r="QFL20" s="136"/>
      <c r="QFM20" s="136"/>
      <c r="QFN20" s="136"/>
      <c r="QFO20" s="136"/>
      <c r="QFP20" s="136"/>
      <c r="QFQ20" s="136"/>
      <c r="QFR20" s="136"/>
      <c r="QFS20" s="136"/>
      <c r="QFT20" s="136"/>
      <c r="QFU20" s="136"/>
      <c r="QFV20" s="136"/>
      <c r="QFW20" s="136"/>
      <c r="QFX20" s="136"/>
      <c r="QFY20" s="136"/>
      <c r="QFZ20" s="136"/>
      <c r="QGA20" s="136"/>
      <c r="QGB20" s="136"/>
      <c r="QGC20" s="136"/>
      <c r="QGD20" s="136"/>
      <c r="QGE20" s="136"/>
      <c r="QGF20" s="136"/>
      <c r="QGG20" s="136"/>
      <c r="QGH20" s="136"/>
      <c r="QGI20" s="136"/>
      <c r="QGJ20" s="136"/>
      <c r="QGK20" s="136"/>
      <c r="QGL20" s="136"/>
      <c r="QGM20" s="136"/>
      <c r="QGN20" s="136"/>
      <c r="QGO20" s="136"/>
      <c r="QGP20" s="136"/>
      <c r="QGQ20" s="136"/>
      <c r="QGR20" s="136"/>
      <c r="QGS20" s="136"/>
      <c r="QGT20" s="136"/>
      <c r="QGU20" s="136"/>
      <c r="QGV20" s="136"/>
      <c r="QGW20" s="136"/>
      <c r="QGX20" s="136"/>
      <c r="QGY20" s="136"/>
      <c r="QGZ20" s="136"/>
      <c r="QHA20" s="136"/>
      <c r="QHB20" s="136"/>
      <c r="QHC20" s="136"/>
      <c r="QHD20" s="136"/>
      <c r="QHE20" s="136"/>
      <c r="QHF20" s="136"/>
      <c r="QHG20" s="136"/>
      <c r="QHH20" s="136"/>
      <c r="QHI20" s="136"/>
      <c r="QHJ20" s="136"/>
      <c r="QHK20" s="136"/>
      <c r="QHL20" s="136"/>
      <c r="QHM20" s="136"/>
      <c r="QHN20" s="136"/>
      <c r="QHO20" s="136"/>
      <c r="QHP20" s="136"/>
      <c r="QHQ20" s="136"/>
      <c r="QHR20" s="136"/>
      <c r="QHS20" s="136"/>
      <c r="QHT20" s="136"/>
      <c r="QHU20" s="136"/>
      <c r="QHV20" s="136"/>
      <c r="QHW20" s="136"/>
      <c r="QHX20" s="136"/>
      <c r="QHY20" s="136"/>
      <c r="QHZ20" s="136"/>
      <c r="QIA20" s="136"/>
      <c r="QIB20" s="136"/>
      <c r="QIC20" s="136"/>
      <c r="QID20" s="136"/>
      <c r="QIE20" s="136"/>
      <c r="QIF20" s="136"/>
      <c r="QIG20" s="136"/>
      <c r="QIH20" s="136"/>
      <c r="QII20" s="136"/>
      <c r="QIJ20" s="136"/>
      <c r="QIK20" s="136"/>
      <c r="QIL20" s="136"/>
      <c r="QIM20" s="136"/>
      <c r="QIN20" s="136"/>
      <c r="QIO20" s="136"/>
      <c r="QIP20" s="136"/>
      <c r="QIQ20" s="136"/>
      <c r="QIR20" s="136"/>
      <c r="QIS20" s="136"/>
      <c r="QIT20" s="136"/>
      <c r="QIU20" s="136"/>
      <c r="QIV20" s="136"/>
      <c r="QIW20" s="136"/>
      <c r="QIX20" s="136"/>
      <c r="QIY20" s="136"/>
      <c r="QIZ20" s="136"/>
      <c r="QJA20" s="136"/>
      <c r="QJB20" s="136"/>
      <c r="QJC20" s="136"/>
      <c r="QJD20" s="136"/>
      <c r="QJE20" s="136"/>
      <c r="QJF20" s="136"/>
      <c r="QJG20" s="136"/>
      <c r="QJH20" s="136"/>
      <c r="QJI20" s="136"/>
      <c r="QJJ20" s="136"/>
      <c r="QJK20" s="136"/>
      <c r="QJL20" s="136"/>
      <c r="QJM20" s="136"/>
      <c r="QJN20" s="136"/>
      <c r="QJO20" s="136"/>
      <c r="QJP20" s="136"/>
      <c r="QJQ20" s="136"/>
      <c r="QJR20" s="136"/>
      <c r="QJS20" s="136"/>
      <c r="QJT20" s="136"/>
      <c r="QJU20" s="136"/>
      <c r="QJV20" s="136"/>
      <c r="QJW20" s="136"/>
      <c r="QJX20" s="136"/>
      <c r="QJY20" s="136"/>
      <c r="QJZ20" s="136"/>
      <c r="QKA20" s="136"/>
      <c r="QKB20" s="136"/>
      <c r="QKC20" s="136"/>
      <c r="QKD20" s="136"/>
      <c r="QKE20" s="136"/>
      <c r="QKF20" s="136"/>
      <c r="QKG20" s="136"/>
      <c r="QKH20" s="136"/>
      <c r="QKI20" s="136"/>
      <c r="QKJ20" s="136"/>
      <c r="QKK20" s="136"/>
      <c r="QKL20" s="136"/>
      <c r="QKM20" s="136"/>
      <c r="QKN20" s="136"/>
      <c r="QKO20" s="136"/>
      <c r="QKP20" s="136"/>
      <c r="QKQ20" s="136"/>
      <c r="QKR20" s="136"/>
      <c r="QKS20" s="136"/>
      <c r="QKT20" s="136"/>
      <c r="QKU20" s="136"/>
      <c r="QKV20" s="136"/>
      <c r="QKW20" s="136"/>
      <c r="QKX20" s="136"/>
      <c r="QKY20" s="136"/>
      <c r="QKZ20" s="136"/>
      <c r="QLA20" s="136"/>
      <c r="QLB20" s="136"/>
      <c r="QLC20" s="136"/>
      <c r="QLD20" s="136"/>
      <c r="QLE20" s="136"/>
      <c r="QLF20" s="136"/>
      <c r="QLG20" s="136"/>
      <c r="QLH20" s="136"/>
      <c r="QLI20" s="136"/>
      <c r="QLJ20" s="136"/>
      <c r="QLK20" s="136"/>
      <c r="QLL20" s="136"/>
      <c r="QLM20" s="136"/>
      <c r="QLN20" s="136"/>
      <c r="QLO20" s="136"/>
      <c r="QLP20" s="136"/>
      <c r="QLQ20" s="136"/>
      <c r="QLR20" s="136"/>
      <c r="QLS20" s="136"/>
      <c r="QLT20" s="136"/>
      <c r="QLU20" s="136"/>
      <c r="QLV20" s="136"/>
      <c r="QLW20" s="136"/>
      <c r="QLX20" s="136"/>
      <c r="QLY20" s="136"/>
      <c r="QLZ20" s="136"/>
      <c r="QMA20" s="136"/>
      <c r="QMB20" s="136"/>
      <c r="QMC20" s="136"/>
      <c r="QMD20" s="136"/>
      <c r="QME20" s="136"/>
      <c r="QMF20" s="136"/>
      <c r="QMG20" s="136"/>
      <c r="QMH20" s="136"/>
      <c r="QMI20" s="136"/>
      <c r="QMJ20" s="136"/>
      <c r="QMK20" s="136"/>
      <c r="QML20" s="136"/>
      <c r="QMM20" s="136"/>
      <c r="QMN20" s="136"/>
      <c r="QMO20" s="136"/>
      <c r="QMP20" s="136"/>
      <c r="QMQ20" s="136"/>
      <c r="QMR20" s="136"/>
      <c r="QMS20" s="136"/>
      <c r="QMT20" s="136"/>
      <c r="QMU20" s="136"/>
      <c r="QMV20" s="136"/>
      <c r="QMW20" s="136"/>
      <c r="QMX20" s="136"/>
      <c r="QMY20" s="136"/>
      <c r="QMZ20" s="136"/>
      <c r="QNA20" s="136"/>
      <c r="QNB20" s="136"/>
      <c r="QNC20" s="136"/>
      <c r="QND20" s="136"/>
      <c r="QNE20" s="136"/>
      <c r="QNF20" s="136"/>
      <c r="QNG20" s="136"/>
      <c r="QNH20" s="136"/>
      <c r="QNI20" s="136"/>
      <c r="QNJ20" s="136"/>
      <c r="QNK20" s="136"/>
      <c r="QNL20" s="136"/>
      <c r="QNM20" s="136"/>
      <c r="QNN20" s="136"/>
      <c r="QNO20" s="136"/>
      <c r="QNP20" s="136"/>
      <c r="QNQ20" s="136"/>
      <c r="QNR20" s="136"/>
      <c r="QNS20" s="136"/>
      <c r="QNT20" s="136"/>
      <c r="QNU20" s="136"/>
      <c r="QNV20" s="136"/>
      <c r="QNW20" s="136"/>
      <c r="QNX20" s="136"/>
      <c r="QNY20" s="136"/>
      <c r="QNZ20" s="136"/>
      <c r="QOA20" s="136"/>
      <c r="QOB20" s="136"/>
      <c r="QOC20" s="136"/>
      <c r="QOD20" s="136"/>
      <c r="QOE20" s="136"/>
      <c r="QOF20" s="136"/>
      <c r="QOG20" s="136"/>
      <c r="QOH20" s="136"/>
      <c r="QOI20" s="136"/>
      <c r="QOJ20" s="136"/>
      <c r="QOK20" s="136"/>
      <c r="QOL20" s="136"/>
      <c r="QOM20" s="136"/>
      <c r="QON20" s="136"/>
      <c r="QOO20" s="136"/>
      <c r="QOP20" s="136"/>
      <c r="QOQ20" s="136"/>
      <c r="QOR20" s="136"/>
      <c r="QOS20" s="136"/>
      <c r="QOT20" s="136"/>
      <c r="QOU20" s="136"/>
      <c r="QOV20" s="136"/>
      <c r="QOW20" s="136"/>
      <c r="QOX20" s="136"/>
      <c r="QOY20" s="136"/>
      <c r="QOZ20" s="136"/>
      <c r="QPA20" s="136"/>
      <c r="QPB20" s="136"/>
      <c r="QPC20" s="136"/>
      <c r="QPD20" s="136"/>
      <c r="QPE20" s="136"/>
      <c r="QPF20" s="136"/>
      <c r="QPG20" s="136"/>
      <c r="QPH20" s="136"/>
      <c r="QPI20" s="136"/>
      <c r="QPJ20" s="136"/>
      <c r="QPK20" s="136"/>
      <c r="QPL20" s="136"/>
      <c r="QPM20" s="136"/>
      <c r="QPN20" s="136"/>
      <c r="QPO20" s="136"/>
      <c r="QPP20" s="136"/>
      <c r="QPQ20" s="136"/>
      <c r="QPR20" s="136"/>
      <c r="QPS20" s="136"/>
      <c r="QPT20" s="136"/>
      <c r="QPU20" s="136"/>
      <c r="QPV20" s="136"/>
      <c r="QPW20" s="136"/>
      <c r="QPX20" s="136"/>
      <c r="QPY20" s="136"/>
      <c r="QPZ20" s="136"/>
      <c r="QQA20" s="136"/>
      <c r="QQB20" s="136"/>
      <c r="QQC20" s="136"/>
      <c r="QQD20" s="136"/>
      <c r="QQE20" s="136"/>
      <c r="QQF20" s="136"/>
      <c r="QQG20" s="136"/>
      <c r="QQH20" s="136"/>
      <c r="QQI20" s="136"/>
      <c r="QQJ20" s="136"/>
      <c r="QQK20" s="136"/>
      <c r="QQL20" s="136"/>
      <c r="QQM20" s="136"/>
      <c r="QQN20" s="136"/>
      <c r="QQO20" s="136"/>
      <c r="QQP20" s="136"/>
      <c r="QQQ20" s="136"/>
      <c r="QQR20" s="136"/>
      <c r="QQS20" s="136"/>
      <c r="QQT20" s="136"/>
      <c r="QQU20" s="136"/>
      <c r="QQV20" s="136"/>
      <c r="QQW20" s="136"/>
      <c r="QQX20" s="136"/>
      <c r="QQY20" s="136"/>
      <c r="QQZ20" s="136"/>
      <c r="QRA20" s="136"/>
      <c r="QRB20" s="136"/>
      <c r="QRC20" s="136"/>
      <c r="QRD20" s="136"/>
      <c r="QRE20" s="136"/>
      <c r="QRF20" s="136"/>
      <c r="QRG20" s="136"/>
      <c r="QRH20" s="136"/>
      <c r="QRI20" s="136"/>
      <c r="QRJ20" s="136"/>
      <c r="QRK20" s="136"/>
      <c r="QRL20" s="136"/>
      <c r="QRM20" s="136"/>
      <c r="QRN20" s="136"/>
      <c r="QRO20" s="136"/>
      <c r="QRP20" s="136"/>
      <c r="QRQ20" s="136"/>
      <c r="QRR20" s="136"/>
      <c r="QRS20" s="136"/>
      <c r="QRT20" s="136"/>
      <c r="QRU20" s="136"/>
      <c r="QRV20" s="136"/>
      <c r="QRW20" s="136"/>
      <c r="QRX20" s="136"/>
      <c r="QRY20" s="136"/>
      <c r="QRZ20" s="136"/>
      <c r="QSA20" s="136"/>
      <c r="QSB20" s="136"/>
      <c r="QSC20" s="136"/>
      <c r="QSD20" s="136"/>
      <c r="QSE20" s="136"/>
      <c r="QSF20" s="136"/>
      <c r="QSG20" s="136"/>
      <c r="QSH20" s="136"/>
      <c r="QSI20" s="136"/>
      <c r="QSJ20" s="136"/>
      <c r="QSK20" s="136"/>
      <c r="QSL20" s="136"/>
      <c r="QSM20" s="136"/>
      <c r="QSN20" s="136"/>
      <c r="QSO20" s="136"/>
      <c r="QSP20" s="136"/>
      <c r="QSQ20" s="136"/>
      <c r="QSR20" s="136"/>
      <c r="QSS20" s="136"/>
      <c r="QST20" s="136"/>
      <c r="QSU20" s="136"/>
      <c r="QSV20" s="136"/>
      <c r="QSW20" s="136"/>
      <c r="QSX20" s="136"/>
      <c r="QSY20" s="136"/>
      <c r="QSZ20" s="136"/>
      <c r="QTA20" s="136"/>
      <c r="QTB20" s="136"/>
      <c r="QTC20" s="136"/>
      <c r="QTD20" s="136"/>
      <c r="QTE20" s="136"/>
      <c r="QTF20" s="136"/>
      <c r="QTG20" s="136"/>
      <c r="QTH20" s="136"/>
      <c r="QTI20" s="136"/>
      <c r="QTJ20" s="136"/>
      <c r="QTK20" s="136"/>
      <c r="QTL20" s="136"/>
      <c r="QTM20" s="136"/>
      <c r="QTN20" s="136"/>
      <c r="QTO20" s="136"/>
      <c r="QTP20" s="136"/>
      <c r="QTQ20" s="136"/>
      <c r="QTR20" s="136"/>
      <c r="QTS20" s="136"/>
      <c r="QTT20" s="136"/>
      <c r="QTU20" s="136"/>
      <c r="QTV20" s="136"/>
      <c r="QTW20" s="136"/>
      <c r="QTX20" s="136"/>
      <c r="QTY20" s="136"/>
      <c r="QTZ20" s="136"/>
      <c r="QUA20" s="136"/>
      <c r="QUB20" s="136"/>
      <c r="QUC20" s="136"/>
      <c r="QUD20" s="136"/>
      <c r="QUE20" s="136"/>
      <c r="QUF20" s="136"/>
      <c r="QUG20" s="136"/>
      <c r="QUH20" s="136"/>
      <c r="QUI20" s="136"/>
      <c r="QUJ20" s="136"/>
      <c r="QUK20" s="136"/>
      <c r="QUL20" s="136"/>
      <c r="QUM20" s="136"/>
      <c r="QUN20" s="136"/>
      <c r="QUO20" s="136"/>
      <c r="QUP20" s="136"/>
      <c r="QUQ20" s="136"/>
      <c r="QUR20" s="136"/>
      <c r="QUS20" s="136"/>
      <c r="QUT20" s="136"/>
      <c r="QUU20" s="136"/>
      <c r="QUV20" s="136"/>
      <c r="QUW20" s="136"/>
      <c r="QUX20" s="136"/>
      <c r="QUY20" s="136"/>
      <c r="QUZ20" s="136"/>
      <c r="QVA20" s="136"/>
      <c r="QVB20" s="136"/>
      <c r="QVC20" s="136"/>
      <c r="QVD20" s="136"/>
      <c r="QVE20" s="136"/>
      <c r="QVF20" s="136"/>
      <c r="QVG20" s="136"/>
      <c r="QVH20" s="136"/>
      <c r="QVI20" s="136"/>
      <c r="QVJ20" s="136"/>
      <c r="QVK20" s="136"/>
      <c r="QVL20" s="136"/>
      <c r="QVM20" s="136"/>
      <c r="QVN20" s="136"/>
      <c r="QVO20" s="136"/>
      <c r="QVP20" s="136"/>
      <c r="QVQ20" s="136"/>
      <c r="QVR20" s="136"/>
      <c r="QVS20" s="136"/>
      <c r="QVT20" s="136"/>
      <c r="QVU20" s="136"/>
      <c r="QVV20" s="136"/>
      <c r="QVW20" s="136"/>
      <c r="QVX20" s="136"/>
      <c r="QVY20" s="136"/>
      <c r="QVZ20" s="136"/>
      <c r="QWA20" s="136"/>
      <c r="QWB20" s="136"/>
      <c r="QWC20" s="136"/>
      <c r="QWD20" s="136"/>
      <c r="QWE20" s="136"/>
      <c r="QWF20" s="136"/>
      <c r="QWG20" s="136"/>
      <c r="QWH20" s="136"/>
      <c r="QWI20" s="136"/>
      <c r="QWJ20" s="136"/>
      <c r="QWK20" s="136"/>
      <c r="QWL20" s="136"/>
      <c r="QWM20" s="136"/>
      <c r="QWN20" s="136"/>
      <c r="QWO20" s="136"/>
      <c r="QWP20" s="136"/>
      <c r="QWQ20" s="136"/>
      <c r="QWR20" s="136"/>
      <c r="QWS20" s="136"/>
      <c r="QWT20" s="136"/>
      <c r="QWU20" s="136"/>
      <c r="QWV20" s="136"/>
      <c r="QWW20" s="136"/>
      <c r="QWX20" s="136"/>
      <c r="QWY20" s="136"/>
      <c r="QWZ20" s="136"/>
      <c r="QXA20" s="136"/>
      <c r="QXB20" s="136"/>
      <c r="QXC20" s="136"/>
      <c r="QXD20" s="136"/>
      <c r="QXE20" s="136"/>
      <c r="QXF20" s="136"/>
      <c r="QXG20" s="136"/>
      <c r="QXH20" s="136"/>
      <c r="QXI20" s="136"/>
      <c r="QXJ20" s="136"/>
      <c r="QXK20" s="136"/>
      <c r="QXL20" s="136"/>
      <c r="QXM20" s="136"/>
      <c r="QXN20" s="136"/>
      <c r="QXO20" s="136"/>
      <c r="QXP20" s="136"/>
      <c r="QXQ20" s="136"/>
      <c r="QXR20" s="136"/>
      <c r="QXS20" s="136"/>
      <c r="QXT20" s="136"/>
      <c r="QXU20" s="136"/>
      <c r="QXV20" s="136"/>
      <c r="QXW20" s="136"/>
      <c r="QXX20" s="136"/>
      <c r="QXY20" s="136"/>
      <c r="QXZ20" s="136"/>
      <c r="QYA20" s="136"/>
      <c r="QYB20" s="136"/>
      <c r="QYC20" s="136"/>
      <c r="QYD20" s="136"/>
      <c r="QYE20" s="136"/>
      <c r="QYF20" s="136"/>
      <c r="QYG20" s="136"/>
      <c r="QYH20" s="136"/>
      <c r="QYI20" s="136"/>
      <c r="QYJ20" s="136"/>
      <c r="QYK20" s="136"/>
      <c r="QYL20" s="136"/>
      <c r="QYM20" s="136"/>
      <c r="QYN20" s="136"/>
      <c r="QYO20" s="136"/>
      <c r="QYP20" s="136"/>
      <c r="QYQ20" s="136"/>
      <c r="QYR20" s="136"/>
      <c r="QYS20" s="136"/>
      <c r="QYT20" s="136"/>
      <c r="QYU20" s="136"/>
      <c r="QYV20" s="136"/>
      <c r="QYW20" s="136"/>
      <c r="QYX20" s="136"/>
      <c r="QYY20" s="136"/>
      <c r="QYZ20" s="136"/>
      <c r="QZA20" s="136"/>
      <c r="QZB20" s="136"/>
      <c r="QZC20" s="136"/>
      <c r="QZD20" s="136"/>
      <c r="QZE20" s="136"/>
      <c r="QZF20" s="136"/>
      <c r="QZG20" s="136"/>
      <c r="QZH20" s="136"/>
      <c r="QZI20" s="136"/>
      <c r="QZJ20" s="136"/>
      <c r="QZK20" s="136"/>
      <c r="QZL20" s="136"/>
      <c r="QZM20" s="136"/>
      <c r="QZN20" s="136"/>
      <c r="QZO20" s="136"/>
      <c r="QZP20" s="136"/>
      <c r="QZQ20" s="136"/>
      <c r="QZR20" s="136"/>
      <c r="QZS20" s="136"/>
      <c r="QZT20" s="136"/>
      <c r="QZU20" s="136"/>
      <c r="QZV20" s="136"/>
      <c r="QZW20" s="136"/>
      <c r="QZX20" s="136"/>
      <c r="QZY20" s="136"/>
      <c r="QZZ20" s="136"/>
      <c r="RAA20" s="136"/>
      <c r="RAB20" s="136"/>
      <c r="RAC20" s="136"/>
      <c r="RAD20" s="136"/>
      <c r="RAE20" s="136"/>
      <c r="RAF20" s="136"/>
      <c r="RAG20" s="136"/>
      <c r="RAH20" s="136"/>
      <c r="RAI20" s="136"/>
      <c r="RAJ20" s="136"/>
      <c r="RAK20" s="136"/>
      <c r="RAL20" s="136"/>
      <c r="RAM20" s="136"/>
      <c r="RAN20" s="136"/>
      <c r="RAO20" s="136"/>
      <c r="RAP20" s="136"/>
      <c r="RAQ20" s="136"/>
      <c r="RAR20" s="136"/>
      <c r="RAS20" s="136"/>
      <c r="RAT20" s="136"/>
      <c r="RAU20" s="136"/>
      <c r="RAV20" s="136"/>
      <c r="RAW20" s="136"/>
      <c r="RAX20" s="136"/>
      <c r="RAY20" s="136"/>
      <c r="RAZ20" s="136"/>
      <c r="RBA20" s="136"/>
      <c r="RBB20" s="136"/>
      <c r="RBC20" s="136"/>
      <c r="RBD20" s="136"/>
      <c r="RBE20" s="136"/>
      <c r="RBF20" s="136"/>
      <c r="RBG20" s="136"/>
      <c r="RBH20" s="136"/>
      <c r="RBI20" s="136"/>
      <c r="RBJ20" s="136"/>
      <c r="RBK20" s="136"/>
      <c r="RBL20" s="136"/>
      <c r="RBM20" s="136"/>
      <c r="RBN20" s="136"/>
      <c r="RBO20" s="136"/>
      <c r="RBP20" s="136"/>
      <c r="RBQ20" s="136"/>
      <c r="RBR20" s="136"/>
      <c r="RBS20" s="136"/>
      <c r="RBT20" s="136"/>
      <c r="RBU20" s="136"/>
      <c r="RBV20" s="136"/>
      <c r="RBW20" s="136"/>
      <c r="RBX20" s="136"/>
      <c r="RBY20" s="136"/>
      <c r="RBZ20" s="136"/>
      <c r="RCA20" s="136"/>
      <c r="RCB20" s="136"/>
      <c r="RCC20" s="136"/>
      <c r="RCD20" s="136"/>
      <c r="RCE20" s="136"/>
      <c r="RCF20" s="136"/>
      <c r="RCG20" s="136"/>
      <c r="RCH20" s="136"/>
      <c r="RCI20" s="136"/>
      <c r="RCJ20" s="136"/>
      <c r="RCK20" s="136"/>
      <c r="RCL20" s="136"/>
      <c r="RCM20" s="136"/>
      <c r="RCN20" s="136"/>
      <c r="RCO20" s="136"/>
      <c r="RCP20" s="136"/>
      <c r="RCQ20" s="136"/>
      <c r="RCR20" s="136"/>
      <c r="RCS20" s="136"/>
      <c r="RCT20" s="136"/>
      <c r="RCU20" s="136"/>
      <c r="RCV20" s="136"/>
      <c r="RCW20" s="136"/>
      <c r="RCX20" s="136"/>
      <c r="RCY20" s="136"/>
      <c r="RCZ20" s="136"/>
      <c r="RDA20" s="136"/>
      <c r="RDB20" s="136"/>
      <c r="RDC20" s="136"/>
      <c r="RDD20" s="136"/>
      <c r="RDE20" s="136"/>
      <c r="RDF20" s="136"/>
      <c r="RDG20" s="136"/>
      <c r="RDH20" s="136"/>
      <c r="RDI20" s="136"/>
      <c r="RDJ20" s="136"/>
      <c r="RDK20" s="136"/>
      <c r="RDL20" s="136"/>
      <c r="RDM20" s="136"/>
      <c r="RDN20" s="136"/>
      <c r="RDO20" s="136"/>
      <c r="RDP20" s="136"/>
      <c r="RDQ20" s="136"/>
      <c r="RDR20" s="136"/>
      <c r="RDS20" s="136"/>
      <c r="RDT20" s="136"/>
      <c r="RDU20" s="136"/>
      <c r="RDV20" s="136"/>
      <c r="RDW20" s="136"/>
      <c r="RDX20" s="136"/>
      <c r="RDY20" s="136"/>
      <c r="RDZ20" s="136"/>
      <c r="REA20" s="136"/>
      <c r="REB20" s="136"/>
      <c r="REC20" s="136"/>
      <c r="RED20" s="136"/>
      <c r="REE20" s="136"/>
      <c r="REF20" s="136"/>
      <c r="REG20" s="136"/>
      <c r="REH20" s="136"/>
      <c r="REI20" s="136"/>
      <c r="REJ20" s="136"/>
      <c r="REK20" s="136"/>
      <c r="REL20" s="136"/>
      <c r="REM20" s="136"/>
      <c r="REN20" s="136"/>
      <c r="REO20" s="136"/>
      <c r="REP20" s="136"/>
      <c r="REQ20" s="136"/>
      <c r="RER20" s="136"/>
      <c r="RES20" s="136"/>
      <c r="RET20" s="136"/>
      <c r="REU20" s="136"/>
      <c r="REV20" s="136"/>
      <c r="REW20" s="136"/>
      <c r="REX20" s="136"/>
      <c r="REY20" s="136"/>
      <c r="REZ20" s="136"/>
      <c r="RFA20" s="136"/>
      <c r="RFB20" s="136"/>
      <c r="RFC20" s="136"/>
      <c r="RFD20" s="136"/>
      <c r="RFE20" s="136"/>
      <c r="RFF20" s="136"/>
      <c r="RFG20" s="136"/>
      <c r="RFH20" s="136"/>
      <c r="RFI20" s="136"/>
      <c r="RFJ20" s="136"/>
      <c r="RFK20" s="136"/>
      <c r="RFL20" s="136"/>
      <c r="RFM20" s="136"/>
      <c r="RFN20" s="136"/>
      <c r="RFO20" s="136"/>
      <c r="RFP20" s="136"/>
      <c r="RFQ20" s="136"/>
      <c r="RFR20" s="136"/>
      <c r="RFS20" s="136"/>
      <c r="RFT20" s="136"/>
      <c r="RFU20" s="136"/>
      <c r="RFV20" s="136"/>
      <c r="RFW20" s="136"/>
      <c r="RFX20" s="136"/>
      <c r="RFY20" s="136"/>
      <c r="RFZ20" s="136"/>
      <c r="RGA20" s="136"/>
      <c r="RGB20" s="136"/>
      <c r="RGC20" s="136"/>
      <c r="RGD20" s="136"/>
      <c r="RGE20" s="136"/>
      <c r="RGF20" s="136"/>
      <c r="RGG20" s="136"/>
      <c r="RGH20" s="136"/>
      <c r="RGI20" s="136"/>
      <c r="RGJ20" s="136"/>
      <c r="RGK20" s="136"/>
      <c r="RGL20" s="136"/>
      <c r="RGM20" s="136"/>
      <c r="RGN20" s="136"/>
      <c r="RGO20" s="136"/>
      <c r="RGP20" s="136"/>
      <c r="RGQ20" s="136"/>
      <c r="RGR20" s="136"/>
      <c r="RGS20" s="136"/>
      <c r="RGT20" s="136"/>
      <c r="RGU20" s="136"/>
      <c r="RGV20" s="136"/>
      <c r="RGW20" s="136"/>
      <c r="RGX20" s="136"/>
      <c r="RGY20" s="136"/>
      <c r="RGZ20" s="136"/>
      <c r="RHA20" s="136"/>
      <c r="RHB20" s="136"/>
      <c r="RHC20" s="136"/>
      <c r="RHD20" s="136"/>
      <c r="RHE20" s="136"/>
      <c r="RHF20" s="136"/>
      <c r="RHG20" s="136"/>
      <c r="RHH20" s="136"/>
      <c r="RHI20" s="136"/>
      <c r="RHJ20" s="136"/>
      <c r="RHK20" s="136"/>
      <c r="RHL20" s="136"/>
      <c r="RHM20" s="136"/>
      <c r="RHN20" s="136"/>
      <c r="RHO20" s="136"/>
      <c r="RHP20" s="136"/>
      <c r="RHQ20" s="136"/>
      <c r="RHR20" s="136"/>
      <c r="RHS20" s="136"/>
      <c r="RHT20" s="136"/>
      <c r="RHU20" s="136"/>
      <c r="RHV20" s="136"/>
      <c r="RHW20" s="136"/>
      <c r="RHX20" s="136"/>
      <c r="RHY20" s="136"/>
      <c r="RHZ20" s="136"/>
      <c r="RIA20" s="136"/>
      <c r="RIB20" s="136"/>
      <c r="RIC20" s="136"/>
      <c r="RID20" s="136"/>
      <c r="RIE20" s="136"/>
      <c r="RIF20" s="136"/>
      <c r="RIG20" s="136"/>
      <c r="RIH20" s="136"/>
      <c r="RII20" s="136"/>
      <c r="RIJ20" s="136"/>
      <c r="RIK20" s="136"/>
      <c r="RIL20" s="136"/>
      <c r="RIM20" s="136"/>
      <c r="RIN20" s="136"/>
      <c r="RIO20" s="136"/>
      <c r="RIP20" s="136"/>
      <c r="RIQ20" s="136"/>
      <c r="RIR20" s="136"/>
      <c r="RIS20" s="136"/>
      <c r="RIT20" s="136"/>
      <c r="RIU20" s="136"/>
      <c r="RIV20" s="136"/>
      <c r="RIW20" s="136"/>
      <c r="RIX20" s="136"/>
      <c r="RIY20" s="136"/>
      <c r="RIZ20" s="136"/>
      <c r="RJA20" s="136"/>
      <c r="RJB20" s="136"/>
      <c r="RJC20" s="136"/>
      <c r="RJD20" s="136"/>
      <c r="RJE20" s="136"/>
      <c r="RJF20" s="136"/>
      <c r="RJG20" s="136"/>
      <c r="RJH20" s="136"/>
      <c r="RJI20" s="136"/>
      <c r="RJJ20" s="136"/>
      <c r="RJK20" s="136"/>
      <c r="RJL20" s="136"/>
      <c r="RJM20" s="136"/>
      <c r="RJN20" s="136"/>
      <c r="RJO20" s="136"/>
      <c r="RJP20" s="136"/>
      <c r="RJQ20" s="136"/>
      <c r="RJR20" s="136"/>
      <c r="RJS20" s="136"/>
      <c r="RJT20" s="136"/>
      <c r="RJU20" s="136"/>
      <c r="RJV20" s="136"/>
      <c r="RJW20" s="136"/>
      <c r="RJX20" s="136"/>
      <c r="RJY20" s="136"/>
      <c r="RJZ20" s="136"/>
      <c r="RKA20" s="136"/>
      <c r="RKB20" s="136"/>
      <c r="RKC20" s="136"/>
      <c r="RKD20" s="136"/>
      <c r="RKE20" s="136"/>
      <c r="RKF20" s="136"/>
      <c r="RKG20" s="136"/>
      <c r="RKH20" s="136"/>
      <c r="RKI20" s="136"/>
      <c r="RKJ20" s="136"/>
      <c r="RKK20" s="136"/>
      <c r="RKL20" s="136"/>
      <c r="RKM20" s="136"/>
      <c r="RKN20" s="136"/>
      <c r="RKO20" s="136"/>
      <c r="RKP20" s="136"/>
      <c r="RKQ20" s="136"/>
      <c r="RKR20" s="136"/>
      <c r="RKS20" s="136"/>
      <c r="RKT20" s="136"/>
      <c r="RKU20" s="136"/>
      <c r="RKV20" s="136"/>
      <c r="RKW20" s="136"/>
      <c r="RKX20" s="136"/>
      <c r="RKY20" s="136"/>
      <c r="RKZ20" s="136"/>
      <c r="RLA20" s="136"/>
      <c r="RLB20" s="136"/>
      <c r="RLC20" s="136"/>
      <c r="RLD20" s="136"/>
      <c r="RLE20" s="136"/>
      <c r="RLF20" s="136"/>
      <c r="RLG20" s="136"/>
      <c r="RLH20" s="136"/>
      <c r="RLI20" s="136"/>
      <c r="RLJ20" s="136"/>
      <c r="RLK20" s="136"/>
      <c r="RLL20" s="136"/>
      <c r="RLM20" s="136"/>
      <c r="RLN20" s="136"/>
      <c r="RLO20" s="136"/>
      <c r="RLP20" s="136"/>
      <c r="RLQ20" s="136"/>
      <c r="RLR20" s="136"/>
      <c r="RLS20" s="136"/>
      <c r="RLT20" s="136"/>
      <c r="RLU20" s="136"/>
      <c r="RLV20" s="136"/>
      <c r="RLW20" s="136"/>
      <c r="RLX20" s="136"/>
      <c r="RLY20" s="136"/>
      <c r="RLZ20" s="136"/>
      <c r="RMA20" s="136"/>
      <c r="RMB20" s="136"/>
      <c r="RMC20" s="136"/>
      <c r="RMD20" s="136"/>
      <c r="RME20" s="136"/>
      <c r="RMF20" s="136"/>
      <c r="RMG20" s="136"/>
      <c r="RMH20" s="136"/>
      <c r="RMI20" s="136"/>
      <c r="RMJ20" s="136"/>
      <c r="RMK20" s="136"/>
      <c r="RML20" s="136"/>
      <c r="RMM20" s="136"/>
      <c r="RMN20" s="136"/>
      <c r="RMO20" s="136"/>
      <c r="RMP20" s="136"/>
      <c r="RMQ20" s="136"/>
      <c r="RMR20" s="136"/>
      <c r="RMS20" s="136"/>
      <c r="RMT20" s="136"/>
      <c r="RMU20" s="136"/>
      <c r="RMV20" s="136"/>
      <c r="RMW20" s="136"/>
      <c r="RMX20" s="136"/>
      <c r="RMY20" s="136"/>
      <c r="RMZ20" s="136"/>
      <c r="RNA20" s="136"/>
      <c r="RNB20" s="136"/>
      <c r="RNC20" s="136"/>
      <c r="RND20" s="136"/>
      <c r="RNE20" s="136"/>
      <c r="RNF20" s="136"/>
      <c r="RNG20" s="136"/>
      <c r="RNH20" s="136"/>
      <c r="RNI20" s="136"/>
      <c r="RNJ20" s="136"/>
      <c r="RNK20" s="136"/>
      <c r="RNL20" s="136"/>
      <c r="RNM20" s="136"/>
      <c r="RNN20" s="136"/>
      <c r="RNO20" s="136"/>
      <c r="RNP20" s="136"/>
      <c r="RNQ20" s="136"/>
      <c r="RNR20" s="136"/>
      <c r="RNS20" s="136"/>
      <c r="RNT20" s="136"/>
      <c r="RNU20" s="136"/>
      <c r="RNV20" s="136"/>
      <c r="RNW20" s="136"/>
      <c r="RNX20" s="136"/>
      <c r="RNY20" s="136"/>
      <c r="RNZ20" s="136"/>
      <c r="ROA20" s="136"/>
      <c r="ROB20" s="136"/>
      <c r="ROC20" s="136"/>
      <c r="ROD20" s="136"/>
      <c r="ROE20" s="136"/>
      <c r="ROF20" s="136"/>
      <c r="ROG20" s="136"/>
      <c r="ROH20" s="136"/>
      <c r="ROI20" s="136"/>
      <c r="ROJ20" s="136"/>
      <c r="ROK20" s="136"/>
      <c r="ROL20" s="136"/>
      <c r="ROM20" s="136"/>
      <c r="RON20" s="136"/>
      <c r="ROO20" s="136"/>
      <c r="ROP20" s="136"/>
      <c r="ROQ20" s="136"/>
      <c r="ROR20" s="136"/>
      <c r="ROS20" s="136"/>
      <c r="ROT20" s="136"/>
      <c r="ROU20" s="136"/>
      <c r="ROV20" s="136"/>
      <c r="ROW20" s="136"/>
      <c r="ROX20" s="136"/>
      <c r="ROY20" s="136"/>
      <c r="ROZ20" s="136"/>
      <c r="RPA20" s="136"/>
      <c r="RPB20" s="136"/>
      <c r="RPC20" s="136"/>
      <c r="RPD20" s="136"/>
      <c r="RPE20" s="136"/>
      <c r="RPF20" s="136"/>
      <c r="RPG20" s="136"/>
      <c r="RPH20" s="136"/>
      <c r="RPI20" s="136"/>
      <c r="RPJ20" s="136"/>
      <c r="RPK20" s="136"/>
      <c r="RPL20" s="136"/>
      <c r="RPM20" s="136"/>
      <c r="RPN20" s="136"/>
      <c r="RPO20" s="136"/>
      <c r="RPP20" s="136"/>
      <c r="RPQ20" s="136"/>
      <c r="RPR20" s="136"/>
      <c r="RPS20" s="136"/>
      <c r="RPT20" s="136"/>
      <c r="RPU20" s="136"/>
      <c r="RPV20" s="136"/>
      <c r="RPW20" s="136"/>
      <c r="RPX20" s="136"/>
      <c r="RPY20" s="136"/>
      <c r="RPZ20" s="136"/>
      <c r="RQA20" s="136"/>
      <c r="RQB20" s="136"/>
      <c r="RQC20" s="136"/>
      <c r="RQD20" s="136"/>
      <c r="RQE20" s="136"/>
      <c r="RQF20" s="136"/>
      <c r="RQG20" s="136"/>
      <c r="RQH20" s="136"/>
      <c r="RQI20" s="136"/>
      <c r="RQJ20" s="136"/>
      <c r="RQK20" s="136"/>
      <c r="RQL20" s="136"/>
      <c r="RQM20" s="136"/>
      <c r="RQN20" s="136"/>
      <c r="RQO20" s="136"/>
      <c r="RQP20" s="136"/>
      <c r="RQQ20" s="136"/>
      <c r="RQR20" s="136"/>
      <c r="RQS20" s="136"/>
      <c r="RQT20" s="136"/>
      <c r="RQU20" s="136"/>
      <c r="RQV20" s="136"/>
      <c r="RQW20" s="136"/>
      <c r="RQX20" s="136"/>
      <c r="RQY20" s="136"/>
      <c r="RQZ20" s="136"/>
      <c r="RRA20" s="136"/>
      <c r="RRB20" s="136"/>
      <c r="RRC20" s="136"/>
      <c r="RRD20" s="136"/>
      <c r="RRE20" s="136"/>
      <c r="RRF20" s="136"/>
      <c r="RRG20" s="136"/>
      <c r="RRH20" s="136"/>
      <c r="RRI20" s="136"/>
      <c r="RRJ20" s="136"/>
      <c r="RRK20" s="136"/>
      <c r="RRL20" s="136"/>
      <c r="RRM20" s="136"/>
      <c r="RRN20" s="136"/>
      <c r="RRO20" s="136"/>
      <c r="RRP20" s="136"/>
      <c r="RRQ20" s="136"/>
      <c r="RRR20" s="136"/>
      <c r="RRS20" s="136"/>
      <c r="RRT20" s="136"/>
      <c r="RRU20" s="136"/>
      <c r="RRV20" s="136"/>
      <c r="RRW20" s="136"/>
      <c r="RRX20" s="136"/>
      <c r="RRY20" s="136"/>
      <c r="RRZ20" s="136"/>
      <c r="RSA20" s="136"/>
      <c r="RSB20" s="136"/>
      <c r="RSC20" s="136"/>
      <c r="RSD20" s="136"/>
      <c r="RSE20" s="136"/>
      <c r="RSF20" s="136"/>
      <c r="RSG20" s="136"/>
      <c r="RSH20" s="136"/>
      <c r="RSI20" s="136"/>
      <c r="RSJ20" s="136"/>
      <c r="RSK20" s="136"/>
      <c r="RSL20" s="136"/>
      <c r="RSM20" s="136"/>
      <c r="RSN20" s="136"/>
      <c r="RSO20" s="136"/>
      <c r="RSP20" s="136"/>
      <c r="RSQ20" s="136"/>
      <c r="RSR20" s="136"/>
      <c r="RSS20" s="136"/>
      <c r="RST20" s="136"/>
      <c r="RSU20" s="136"/>
      <c r="RSV20" s="136"/>
      <c r="RSW20" s="136"/>
      <c r="RSX20" s="136"/>
      <c r="RSY20" s="136"/>
      <c r="RSZ20" s="136"/>
      <c r="RTA20" s="136"/>
      <c r="RTB20" s="136"/>
      <c r="RTC20" s="136"/>
      <c r="RTD20" s="136"/>
      <c r="RTE20" s="136"/>
      <c r="RTF20" s="136"/>
      <c r="RTG20" s="136"/>
      <c r="RTH20" s="136"/>
      <c r="RTI20" s="136"/>
      <c r="RTJ20" s="136"/>
      <c r="RTK20" s="136"/>
      <c r="RTL20" s="136"/>
      <c r="RTM20" s="136"/>
      <c r="RTN20" s="136"/>
      <c r="RTO20" s="136"/>
      <c r="RTP20" s="136"/>
      <c r="RTQ20" s="136"/>
      <c r="RTR20" s="136"/>
      <c r="RTS20" s="136"/>
      <c r="RTT20" s="136"/>
      <c r="RTU20" s="136"/>
      <c r="RTV20" s="136"/>
      <c r="RTW20" s="136"/>
      <c r="RTX20" s="136"/>
      <c r="RTY20" s="136"/>
      <c r="RTZ20" s="136"/>
      <c r="RUA20" s="136"/>
      <c r="RUB20" s="136"/>
      <c r="RUC20" s="136"/>
      <c r="RUD20" s="136"/>
      <c r="RUE20" s="136"/>
      <c r="RUF20" s="136"/>
      <c r="RUG20" s="136"/>
      <c r="RUH20" s="136"/>
      <c r="RUI20" s="136"/>
      <c r="RUJ20" s="136"/>
      <c r="RUK20" s="136"/>
      <c r="RUL20" s="136"/>
      <c r="RUM20" s="136"/>
      <c r="RUN20" s="136"/>
      <c r="RUO20" s="136"/>
      <c r="RUP20" s="136"/>
      <c r="RUQ20" s="136"/>
      <c r="RUR20" s="136"/>
      <c r="RUS20" s="136"/>
      <c r="RUT20" s="136"/>
      <c r="RUU20" s="136"/>
      <c r="RUV20" s="136"/>
      <c r="RUW20" s="136"/>
      <c r="RUX20" s="136"/>
      <c r="RUY20" s="136"/>
      <c r="RUZ20" s="136"/>
      <c r="RVA20" s="136"/>
      <c r="RVB20" s="136"/>
      <c r="RVC20" s="136"/>
      <c r="RVD20" s="136"/>
      <c r="RVE20" s="136"/>
      <c r="RVF20" s="136"/>
      <c r="RVG20" s="136"/>
      <c r="RVH20" s="136"/>
      <c r="RVI20" s="136"/>
      <c r="RVJ20" s="136"/>
      <c r="RVK20" s="136"/>
      <c r="RVL20" s="136"/>
      <c r="RVM20" s="136"/>
      <c r="RVN20" s="136"/>
      <c r="RVO20" s="136"/>
      <c r="RVP20" s="136"/>
      <c r="RVQ20" s="136"/>
      <c r="RVR20" s="136"/>
      <c r="RVS20" s="136"/>
      <c r="RVT20" s="136"/>
      <c r="RVU20" s="136"/>
      <c r="RVV20" s="136"/>
      <c r="RVW20" s="136"/>
      <c r="RVX20" s="136"/>
      <c r="RVY20" s="136"/>
      <c r="RVZ20" s="136"/>
      <c r="RWA20" s="136"/>
      <c r="RWB20" s="136"/>
      <c r="RWC20" s="136"/>
      <c r="RWD20" s="136"/>
      <c r="RWE20" s="136"/>
      <c r="RWF20" s="136"/>
      <c r="RWG20" s="136"/>
      <c r="RWH20" s="136"/>
      <c r="RWI20" s="136"/>
      <c r="RWJ20" s="136"/>
      <c r="RWK20" s="136"/>
      <c r="RWL20" s="136"/>
      <c r="RWM20" s="136"/>
      <c r="RWN20" s="136"/>
      <c r="RWO20" s="136"/>
      <c r="RWP20" s="136"/>
      <c r="RWQ20" s="136"/>
      <c r="RWR20" s="136"/>
      <c r="RWS20" s="136"/>
      <c r="RWT20" s="136"/>
      <c r="RWU20" s="136"/>
      <c r="RWV20" s="136"/>
      <c r="RWW20" s="136"/>
      <c r="RWX20" s="136"/>
      <c r="RWY20" s="136"/>
      <c r="RWZ20" s="136"/>
      <c r="RXA20" s="136"/>
      <c r="RXB20" s="136"/>
      <c r="RXC20" s="136"/>
      <c r="RXD20" s="136"/>
      <c r="RXE20" s="136"/>
      <c r="RXF20" s="136"/>
      <c r="RXG20" s="136"/>
      <c r="RXH20" s="136"/>
      <c r="RXI20" s="136"/>
      <c r="RXJ20" s="136"/>
      <c r="RXK20" s="136"/>
      <c r="RXL20" s="136"/>
      <c r="RXM20" s="136"/>
      <c r="RXN20" s="136"/>
      <c r="RXO20" s="136"/>
      <c r="RXP20" s="136"/>
      <c r="RXQ20" s="136"/>
      <c r="RXR20" s="136"/>
      <c r="RXS20" s="136"/>
      <c r="RXT20" s="136"/>
      <c r="RXU20" s="136"/>
      <c r="RXV20" s="136"/>
      <c r="RXW20" s="136"/>
      <c r="RXX20" s="136"/>
      <c r="RXY20" s="136"/>
      <c r="RXZ20" s="136"/>
      <c r="RYA20" s="136"/>
      <c r="RYB20" s="136"/>
      <c r="RYC20" s="136"/>
      <c r="RYD20" s="136"/>
      <c r="RYE20" s="136"/>
      <c r="RYF20" s="136"/>
      <c r="RYG20" s="136"/>
      <c r="RYH20" s="136"/>
      <c r="RYI20" s="136"/>
      <c r="RYJ20" s="136"/>
      <c r="RYK20" s="136"/>
      <c r="RYL20" s="136"/>
      <c r="RYM20" s="136"/>
      <c r="RYN20" s="136"/>
      <c r="RYO20" s="136"/>
      <c r="RYP20" s="136"/>
      <c r="RYQ20" s="136"/>
      <c r="RYR20" s="136"/>
      <c r="RYS20" s="136"/>
      <c r="RYT20" s="136"/>
      <c r="RYU20" s="136"/>
      <c r="RYV20" s="136"/>
      <c r="RYW20" s="136"/>
      <c r="RYX20" s="136"/>
      <c r="RYY20" s="136"/>
      <c r="RYZ20" s="136"/>
      <c r="RZA20" s="136"/>
      <c r="RZB20" s="136"/>
      <c r="RZC20" s="136"/>
      <c r="RZD20" s="136"/>
      <c r="RZE20" s="136"/>
      <c r="RZF20" s="136"/>
      <c r="RZG20" s="136"/>
      <c r="RZH20" s="136"/>
      <c r="RZI20" s="136"/>
      <c r="RZJ20" s="136"/>
      <c r="RZK20" s="136"/>
      <c r="RZL20" s="136"/>
      <c r="RZM20" s="136"/>
      <c r="RZN20" s="136"/>
      <c r="RZO20" s="136"/>
      <c r="RZP20" s="136"/>
      <c r="RZQ20" s="136"/>
      <c r="RZR20" s="136"/>
      <c r="RZS20" s="136"/>
      <c r="RZT20" s="136"/>
      <c r="RZU20" s="136"/>
      <c r="RZV20" s="136"/>
      <c r="RZW20" s="136"/>
      <c r="RZX20" s="136"/>
      <c r="RZY20" s="136"/>
      <c r="RZZ20" s="136"/>
      <c r="SAA20" s="136"/>
      <c r="SAB20" s="136"/>
      <c r="SAC20" s="136"/>
      <c r="SAD20" s="136"/>
      <c r="SAE20" s="136"/>
      <c r="SAF20" s="136"/>
      <c r="SAG20" s="136"/>
      <c r="SAH20" s="136"/>
      <c r="SAI20" s="136"/>
      <c r="SAJ20" s="136"/>
      <c r="SAK20" s="136"/>
      <c r="SAL20" s="136"/>
      <c r="SAM20" s="136"/>
      <c r="SAN20" s="136"/>
      <c r="SAO20" s="136"/>
      <c r="SAP20" s="136"/>
      <c r="SAQ20" s="136"/>
      <c r="SAR20" s="136"/>
      <c r="SAS20" s="136"/>
      <c r="SAT20" s="136"/>
      <c r="SAU20" s="136"/>
      <c r="SAV20" s="136"/>
      <c r="SAW20" s="136"/>
      <c r="SAX20" s="136"/>
      <c r="SAY20" s="136"/>
      <c r="SAZ20" s="136"/>
      <c r="SBA20" s="136"/>
      <c r="SBB20" s="136"/>
      <c r="SBC20" s="136"/>
      <c r="SBD20" s="136"/>
      <c r="SBE20" s="136"/>
      <c r="SBF20" s="136"/>
      <c r="SBG20" s="136"/>
      <c r="SBH20" s="136"/>
      <c r="SBI20" s="136"/>
      <c r="SBJ20" s="136"/>
      <c r="SBK20" s="136"/>
      <c r="SBL20" s="136"/>
      <c r="SBM20" s="136"/>
      <c r="SBN20" s="136"/>
      <c r="SBO20" s="136"/>
      <c r="SBP20" s="136"/>
      <c r="SBQ20" s="136"/>
      <c r="SBR20" s="136"/>
      <c r="SBS20" s="136"/>
      <c r="SBT20" s="136"/>
      <c r="SBU20" s="136"/>
      <c r="SBV20" s="136"/>
      <c r="SBW20" s="136"/>
      <c r="SBX20" s="136"/>
      <c r="SBY20" s="136"/>
      <c r="SBZ20" s="136"/>
      <c r="SCA20" s="136"/>
      <c r="SCB20" s="136"/>
      <c r="SCC20" s="136"/>
      <c r="SCD20" s="136"/>
      <c r="SCE20" s="136"/>
      <c r="SCF20" s="136"/>
      <c r="SCG20" s="136"/>
      <c r="SCH20" s="136"/>
      <c r="SCI20" s="136"/>
      <c r="SCJ20" s="136"/>
      <c r="SCK20" s="136"/>
      <c r="SCL20" s="136"/>
      <c r="SCM20" s="136"/>
      <c r="SCN20" s="136"/>
      <c r="SCO20" s="136"/>
      <c r="SCP20" s="136"/>
      <c r="SCQ20" s="136"/>
      <c r="SCR20" s="136"/>
      <c r="SCS20" s="136"/>
      <c r="SCT20" s="136"/>
      <c r="SCU20" s="136"/>
      <c r="SCV20" s="136"/>
      <c r="SCW20" s="136"/>
      <c r="SCX20" s="136"/>
      <c r="SCY20" s="136"/>
      <c r="SCZ20" s="136"/>
      <c r="SDA20" s="136"/>
      <c r="SDB20" s="136"/>
      <c r="SDC20" s="136"/>
      <c r="SDD20" s="136"/>
      <c r="SDE20" s="136"/>
      <c r="SDF20" s="136"/>
      <c r="SDG20" s="136"/>
      <c r="SDH20" s="136"/>
      <c r="SDI20" s="136"/>
      <c r="SDJ20" s="136"/>
      <c r="SDK20" s="136"/>
      <c r="SDL20" s="136"/>
      <c r="SDM20" s="136"/>
      <c r="SDN20" s="136"/>
      <c r="SDO20" s="136"/>
      <c r="SDP20" s="136"/>
      <c r="SDQ20" s="136"/>
      <c r="SDR20" s="136"/>
      <c r="SDS20" s="136"/>
      <c r="SDT20" s="136"/>
      <c r="SDU20" s="136"/>
      <c r="SDV20" s="136"/>
      <c r="SDW20" s="136"/>
      <c r="SDX20" s="136"/>
      <c r="SDY20" s="136"/>
      <c r="SDZ20" s="136"/>
      <c r="SEA20" s="136"/>
      <c r="SEB20" s="136"/>
      <c r="SEC20" s="136"/>
      <c r="SED20" s="136"/>
      <c r="SEE20" s="136"/>
      <c r="SEF20" s="136"/>
      <c r="SEG20" s="136"/>
      <c r="SEH20" s="136"/>
      <c r="SEI20" s="136"/>
      <c r="SEJ20" s="136"/>
      <c r="SEK20" s="136"/>
      <c r="SEL20" s="136"/>
      <c r="SEM20" s="136"/>
      <c r="SEN20" s="136"/>
      <c r="SEO20" s="136"/>
      <c r="SEP20" s="136"/>
      <c r="SEQ20" s="136"/>
      <c r="SER20" s="136"/>
      <c r="SES20" s="136"/>
      <c r="SET20" s="136"/>
      <c r="SEU20" s="136"/>
      <c r="SEV20" s="136"/>
      <c r="SEW20" s="136"/>
      <c r="SEX20" s="136"/>
      <c r="SEY20" s="136"/>
      <c r="SEZ20" s="136"/>
      <c r="SFA20" s="136"/>
      <c r="SFB20" s="136"/>
      <c r="SFC20" s="136"/>
      <c r="SFD20" s="136"/>
      <c r="SFE20" s="136"/>
      <c r="SFF20" s="136"/>
      <c r="SFG20" s="136"/>
      <c r="SFH20" s="136"/>
      <c r="SFI20" s="136"/>
      <c r="SFJ20" s="136"/>
      <c r="SFK20" s="136"/>
      <c r="SFL20" s="136"/>
      <c r="SFM20" s="136"/>
      <c r="SFN20" s="136"/>
      <c r="SFO20" s="136"/>
      <c r="SFP20" s="136"/>
      <c r="SFQ20" s="136"/>
      <c r="SFR20" s="136"/>
      <c r="SFS20" s="136"/>
      <c r="SFT20" s="136"/>
      <c r="SFU20" s="136"/>
      <c r="SFV20" s="136"/>
      <c r="SFW20" s="136"/>
      <c r="SFX20" s="136"/>
      <c r="SFY20" s="136"/>
      <c r="SFZ20" s="136"/>
      <c r="SGA20" s="136"/>
      <c r="SGB20" s="136"/>
      <c r="SGC20" s="136"/>
      <c r="SGD20" s="136"/>
      <c r="SGE20" s="136"/>
      <c r="SGF20" s="136"/>
      <c r="SGG20" s="136"/>
      <c r="SGH20" s="136"/>
      <c r="SGI20" s="136"/>
      <c r="SGJ20" s="136"/>
      <c r="SGK20" s="136"/>
      <c r="SGL20" s="136"/>
      <c r="SGM20" s="136"/>
      <c r="SGN20" s="136"/>
      <c r="SGO20" s="136"/>
      <c r="SGP20" s="136"/>
      <c r="SGQ20" s="136"/>
      <c r="SGR20" s="136"/>
      <c r="SGS20" s="136"/>
      <c r="SGT20" s="136"/>
      <c r="SGU20" s="136"/>
      <c r="SGV20" s="136"/>
      <c r="SGW20" s="136"/>
      <c r="SGX20" s="136"/>
      <c r="SGY20" s="136"/>
      <c r="SGZ20" s="136"/>
      <c r="SHA20" s="136"/>
      <c r="SHB20" s="136"/>
      <c r="SHC20" s="136"/>
      <c r="SHD20" s="136"/>
      <c r="SHE20" s="136"/>
      <c r="SHF20" s="136"/>
      <c r="SHG20" s="136"/>
      <c r="SHH20" s="136"/>
      <c r="SHI20" s="136"/>
      <c r="SHJ20" s="136"/>
      <c r="SHK20" s="136"/>
      <c r="SHL20" s="136"/>
      <c r="SHM20" s="136"/>
      <c r="SHN20" s="136"/>
      <c r="SHO20" s="136"/>
      <c r="SHP20" s="136"/>
      <c r="SHQ20" s="136"/>
      <c r="SHR20" s="136"/>
      <c r="SHS20" s="136"/>
      <c r="SHT20" s="136"/>
      <c r="SHU20" s="136"/>
      <c r="SHV20" s="136"/>
      <c r="SHW20" s="136"/>
      <c r="SHX20" s="136"/>
      <c r="SHY20" s="136"/>
      <c r="SHZ20" s="136"/>
      <c r="SIA20" s="136"/>
      <c r="SIB20" s="136"/>
      <c r="SIC20" s="136"/>
      <c r="SID20" s="136"/>
      <c r="SIE20" s="136"/>
      <c r="SIF20" s="136"/>
      <c r="SIG20" s="136"/>
      <c r="SIH20" s="136"/>
      <c r="SII20" s="136"/>
      <c r="SIJ20" s="136"/>
      <c r="SIK20" s="136"/>
      <c r="SIL20" s="136"/>
      <c r="SIM20" s="136"/>
      <c r="SIN20" s="136"/>
      <c r="SIO20" s="136"/>
      <c r="SIP20" s="136"/>
      <c r="SIQ20" s="136"/>
      <c r="SIR20" s="136"/>
      <c r="SIS20" s="136"/>
      <c r="SIT20" s="136"/>
      <c r="SIU20" s="136"/>
      <c r="SIV20" s="136"/>
      <c r="SIW20" s="136"/>
      <c r="SIX20" s="136"/>
      <c r="SIY20" s="136"/>
      <c r="SIZ20" s="136"/>
      <c r="SJA20" s="136"/>
      <c r="SJB20" s="136"/>
      <c r="SJC20" s="136"/>
      <c r="SJD20" s="136"/>
      <c r="SJE20" s="136"/>
      <c r="SJF20" s="136"/>
      <c r="SJG20" s="136"/>
      <c r="SJH20" s="136"/>
      <c r="SJI20" s="136"/>
      <c r="SJJ20" s="136"/>
      <c r="SJK20" s="136"/>
      <c r="SJL20" s="136"/>
      <c r="SJM20" s="136"/>
      <c r="SJN20" s="136"/>
      <c r="SJO20" s="136"/>
      <c r="SJP20" s="136"/>
      <c r="SJQ20" s="136"/>
      <c r="SJR20" s="136"/>
      <c r="SJS20" s="136"/>
      <c r="SJT20" s="136"/>
      <c r="SJU20" s="136"/>
      <c r="SJV20" s="136"/>
      <c r="SJW20" s="136"/>
      <c r="SJX20" s="136"/>
      <c r="SJY20" s="136"/>
      <c r="SJZ20" s="136"/>
      <c r="SKA20" s="136"/>
      <c r="SKB20" s="136"/>
      <c r="SKC20" s="136"/>
      <c r="SKD20" s="136"/>
      <c r="SKE20" s="136"/>
      <c r="SKF20" s="136"/>
      <c r="SKG20" s="136"/>
      <c r="SKH20" s="136"/>
      <c r="SKI20" s="136"/>
      <c r="SKJ20" s="136"/>
      <c r="SKK20" s="136"/>
      <c r="SKL20" s="136"/>
      <c r="SKM20" s="136"/>
      <c r="SKN20" s="136"/>
      <c r="SKO20" s="136"/>
      <c r="SKP20" s="136"/>
      <c r="SKQ20" s="136"/>
      <c r="SKR20" s="136"/>
      <c r="SKS20" s="136"/>
      <c r="SKT20" s="136"/>
      <c r="SKU20" s="136"/>
      <c r="SKV20" s="136"/>
      <c r="SKW20" s="136"/>
      <c r="SKX20" s="136"/>
      <c r="SKY20" s="136"/>
      <c r="SKZ20" s="136"/>
      <c r="SLA20" s="136"/>
      <c r="SLB20" s="136"/>
      <c r="SLC20" s="136"/>
      <c r="SLD20" s="136"/>
      <c r="SLE20" s="136"/>
      <c r="SLF20" s="136"/>
      <c r="SLG20" s="136"/>
      <c r="SLH20" s="136"/>
      <c r="SLI20" s="136"/>
      <c r="SLJ20" s="136"/>
      <c r="SLK20" s="136"/>
      <c r="SLL20" s="136"/>
      <c r="SLM20" s="136"/>
      <c r="SLN20" s="136"/>
      <c r="SLO20" s="136"/>
      <c r="SLP20" s="136"/>
      <c r="SLQ20" s="136"/>
      <c r="SLR20" s="136"/>
      <c r="SLS20" s="136"/>
      <c r="SLT20" s="136"/>
      <c r="SLU20" s="136"/>
      <c r="SLV20" s="136"/>
      <c r="SLW20" s="136"/>
      <c r="SLX20" s="136"/>
      <c r="SLY20" s="136"/>
      <c r="SLZ20" s="136"/>
      <c r="SMA20" s="136"/>
      <c r="SMB20" s="136"/>
      <c r="SMC20" s="136"/>
      <c r="SMD20" s="136"/>
      <c r="SME20" s="136"/>
      <c r="SMF20" s="136"/>
      <c r="SMG20" s="136"/>
      <c r="SMH20" s="136"/>
      <c r="SMI20" s="136"/>
      <c r="SMJ20" s="136"/>
      <c r="SMK20" s="136"/>
      <c r="SML20" s="136"/>
      <c r="SMM20" s="136"/>
      <c r="SMN20" s="136"/>
      <c r="SMO20" s="136"/>
      <c r="SMP20" s="136"/>
      <c r="SMQ20" s="136"/>
      <c r="SMR20" s="136"/>
      <c r="SMS20" s="136"/>
      <c r="SMT20" s="136"/>
      <c r="SMU20" s="136"/>
      <c r="SMV20" s="136"/>
      <c r="SMW20" s="136"/>
      <c r="SMX20" s="136"/>
      <c r="SMY20" s="136"/>
      <c r="SMZ20" s="136"/>
      <c r="SNA20" s="136"/>
      <c r="SNB20" s="136"/>
      <c r="SNC20" s="136"/>
      <c r="SND20" s="136"/>
      <c r="SNE20" s="136"/>
      <c r="SNF20" s="136"/>
      <c r="SNG20" s="136"/>
      <c r="SNH20" s="136"/>
      <c r="SNI20" s="136"/>
      <c r="SNJ20" s="136"/>
      <c r="SNK20" s="136"/>
      <c r="SNL20" s="136"/>
      <c r="SNM20" s="136"/>
      <c r="SNN20" s="136"/>
      <c r="SNO20" s="136"/>
      <c r="SNP20" s="136"/>
      <c r="SNQ20" s="136"/>
      <c r="SNR20" s="136"/>
      <c r="SNS20" s="136"/>
      <c r="SNT20" s="136"/>
      <c r="SNU20" s="136"/>
      <c r="SNV20" s="136"/>
      <c r="SNW20" s="136"/>
      <c r="SNX20" s="136"/>
      <c r="SNY20" s="136"/>
      <c r="SNZ20" s="136"/>
      <c r="SOA20" s="136"/>
      <c r="SOB20" s="136"/>
      <c r="SOC20" s="136"/>
      <c r="SOD20" s="136"/>
      <c r="SOE20" s="136"/>
      <c r="SOF20" s="136"/>
      <c r="SOG20" s="136"/>
      <c r="SOH20" s="136"/>
      <c r="SOI20" s="136"/>
      <c r="SOJ20" s="136"/>
      <c r="SOK20" s="136"/>
      <c r="SOL20" s="136"/>
      <c r="SOM20" s="136"/>
      <c r="SON20" s="136"/>
      <c r="SOO20" s="136"/>
      <c r="SOP20" s="136"/>
      <c r="SOQ20" s="136"/>
      <c r="SOR20" s="136"/>
      <c r="SOS20" s="136"/>
      <c r="SOT20" s="136"/>
      <c r="SOU20" s="136"/>
      <c r="SOV20" s="136"/>
      <c r="SOW20" s="136"/>
      <c r="SOX20" s="136"/>
      <c r="SOY20" s="136"/>
      <c r="SOZ20" s="136"/>
      <c r="SPA20" s="136"/>
      <c r="SPB20" s="136"/>
      <c r="SPC20" s="136"/>
      <c r="SPD20" s="136"/>
      <c r="SPE20" s="136"/>
      <c r="SPF20" s="136"/>
      <c r="SPG20" s="136"/>
      <c r="SPH20" s="136"/>
      <c r="SPI20" s="136"/>
      <c r="SPJ20" s="136"/>
      <c r="SPK20" s="136"/>
      <c r="SPL20" s="136"/>
      <c r="SPM20" s="136"/>
      <c r="SPN20" s="136"/>
      <c r="SPO20" s="136"/>
      <c r="SPP20" s="136"/>
      <c r="SPQ20" s="136"/>
      <c r="SPR20" s="136"/>
      <c r="SPS20" s="136"/>
      <c r="SPT20" s="136"/>
      <c r="SPU20" s="136"/>
      <c r="SPV20" s="136"/>
      <c r="SPW20" s="136"/>
      <c r="SPX20" s="136"/>
      <c r="SPY20" s="136"/>
      <c r="SPZ20" s="136"/>
      <c r="SQA20" s="136"/>
      <c r="SQB20" s="136"/>
      <c r="SQC20" s="136"/>
      <c r="SQD20" s="136"/>
      <c r="SQE20" s="136"/>
      <c r="SQF20" s="136"/>
      <c r="SQG20" s="136"/>
      <c r="SQH20" s="136"/>
      <c r="SQI20" s="136"/>
      <c r="SQJ20" s="136"/>
      <c r="SQK20" s="136"/>
      <c r="SQL20" s="136"/>
      <c r="SQM20" s="136"/>
      <c r="SQN20" s="136"/>
      <c r="SQO20" s="136"/>
      <c r="SQP20" s="136"/>
      <c r="SQQ20" s="136"/>
      <c r="SQR20" s="136"/>
      <c r="SQS20" s="136"/>
      <c r="SQT20" s="136"/>
      <c r="SQU20" s="136"/>
      <c r="SQV20" s="136"/>
      <c r="SQW20" s="136"/>
      <c r="SQX20" s="136"/>
      <c r="SQY20" s="136"/>
      <c r="SQZ20" s="136"/>
      <c r="SRA20" s="136"/>
      <c r="SRB20" s="136"/>
      <c r="SRC20" s="136"/>
      <c r="SRD20" s="136"/>
      <c r="SRE20" s="136"/>
      <c r="SRF20" s="136"/>
      <c r="SRG20" s="136"/>
      <c r="SRH20" s="136"/>
      <c r="SRI20" s="136"/>
      <c r="SRJ20" s="136"/>
      <c r="SRK20" s="136"/>
      <c r="SRL20" s="136"/>
      <c r="SRM20" s="136"/>
      <c r="SRN20" s="136"/>
      <c r="SRO20" s="136"/>
      <c r="SRP20" s="136"/>
      <c r="SRQ20" s="136"/>
      <c r="SRR20" s="136"/>
      <c r="SRS20" s="136"/>
      <c r="SRT20" s="136"/>
      <c r="SRU20" s="136"/>
      <c r="SRV20" s="136"/>
      <c r="SRW20" s="136"/>
      <c r="SRX20" s="136"/>
      <c r="SRY20" s="136"/>
      <c r="SRZ20" s="136"/>
      <c r="SSA20" s="136"/>
      <c r="SSB20" s="136"/>
      <c r="SSC20" s="136"/>
      <c r="SSD20" s="136"/>
      <c r="SSE20" s="136"/>
      <c r="SSF20" s="136"/>
      <c r="SSG20" s="136"/>
      <c r="SSH20" s="136"/>
      <c r="SSI20" s="136"/>
      <c r="SSJ20" s="136"/>
      <c r="SSK20" s="136"/>
      <c r="SSL20" s="136"/>
      <c r="SSM20" s="136"/>
      <c r="SSN20" s="136"/>
      <c r="SSO20" s="136"/>
      <c r="SSP20" s="136"/>
      <c r="SSQ20" s="136"/>
      <c r="SSR20" s="136"/>
      <c r="SSS20" s="136"/>
      <c r="SST20" s="136"/>
      <c r="SSU20" s="136"/>
      <c r="SSV20" s="136"/>
      <c r="SSW20" s="136"/>
      <c r="SSX20" s="136"/>
      <c r="SSY20" s="136"/>
      <c r="SSZ20" s="136"/>
      <c r="STA20" s="136"/>
      <c r="STB20" s="136"/>
      <c r="STC20" s="136"/>
      <c r="STD20" s="136"/>
      <c r="STE20" s="136"/>
      <c r="STF20" s="136"/>
      <c r="STG20" s="136"/>
      <c r="STH20" s="136"/>
      <c r="STI20" s="136"/>
      <c r="STJ20" s="136"/>
      <c r="STK20" s="136"/>
      <c r="STL20" s="136"/>
      <c r="STM20" s="136"/>
      <c r="STN20" s="136"/>
      <c r="STO20" s="136"/>
      <c r="STP20" s="136"/>
      <c r="STQ20" s="136"/>
      <c r="STR20" s="136"/>
      <c r="STS20" s="136"/>
      <c r="STT20" s="136"/>
      <c r="STU20" s="136"/>
      <c r="STV20" s="136"/>
      <c r="STW20" s="136"/>
      <c r="STX20" s="136"/>
      <c r="STY20" s="136"/>
      <c r="STZ20" s="136"/>
      <c r="SUA20" s="136"/>
      <c r="SUB20" s="136"/>
      <c r="SUC20" s="136"/>
      <c r="SUD20" s="136"/>
      <c r="SUE20" s="136"/>
      <c r="SUF20" s="136"/>
      <c r="SUG20" s="136"/>
      <c r="SUH20" s="136"/>
      <c r="SUI20" s="136"/>
      <c r="SUJ20" s="136"/>
      <c r="SUK20" s="136"/>
      <c r="SUL20" s="136"/>
      <c r="SUM20" s="136"/>
      <c r="SUN20" s="136"/>
      <c r="SUO20" s="136"/>
      <c r="SUP20" s="136"/>
      <c r="SUQ20" s="136"/>
      <c r="SUR20" s="136"/>
      <c r="SUS20" s="136"/>
      <c r="SUT20" s="136"/>
      <c r="SUU20" s="136"/>
      <c r="SUV20" s="136"/>
      <c r="SUW20" s="136"/>
      <c r="SUX20" s="136"/>
      <c r="SUY20" s="136"/>
      <c r="SUZ20" s="136"/>
      <c r="SVA20" s="136"/>
      <c r="SVB20" s="136"/>
      <c r="SVC20" s="136"/>
      <c r="SVD20" s="136"/>
      <c r="SVE20" s="136"/>
      <c r="SVF20" s="136"/>
      <c r="SVG20" s="136"/>
      <c r="SVH20" s="136"/>
      <c r="SVI20" s="136"/>
      <c r="SVJ20" s="136"/>
      <c r="SVK20" s="136"/>
      <c r="SVL20" s="136"/>
      <c r="SVM20" s="136"/>
      <c r="SVN20" s="136"/>
      <c r="SVO20" s="136"/>
      <c r="SVP20" s="136"/>
      <c r="SVQ20" s="136"/>
      <c r="SVR20" s="136"/>
      <c r="SVS20" s="136"/>
      <c r="SVT20" s="136"/>
      <c r="SVU20" s="136"/>
      <c r="SVV20" s="136"/>
      <c r="SVW20" s="136"/>
      <c r="SVX20" s="136"/>
      <c r="SVY20" s="136"/>
      <c r="SVZ20" s="136"/>
      <c r="SWA20" s="136"/>
      <c r="SWB20" s="136"/>
      <c r="SWC20" s="136"/>
      <c r="SWD20" s="136"/>
      <c r="SWE20" s="136"/>
      <c r="SWF20" s="136"/>
      <c r="SWG20" s="136"/>
      <c r="SWH20" s="136"/>
      <c r="SWI20" s="136"/>
      <c r="SWJ20" s="136"/>
      <c r="SWK20" s="136"/>
      <c r="SWL20" s="136"/>
      <c r="SWM20" s="136"/>
      <c r="SWN20" s="136"/>
      <c r="SWO20" s="136"/>
      <c r="SWP20" s="136"/>
      <c r="SWQ20" s="136"/>
      <c r="SWR20" s="136"/>
      <c r="SWS20" s="136"/>
      <c r="SWT20" s="136"/>
      <c r="SWU20" s="136"/>
      <c r="SWV20" s="136"/>
      <c r="SWW20" s="136"/>
      <c r="SWX20" s="136"/>
      <c r="SWY20" s="136"/>
      <c r="SWZ20" s="136"/>
      <c r="SXA20" s="136"/>
      <c r="SXB20" s="136"/>
      <c r="SXC20" s="136"/>
      <c r="SXD20" s="136"/>
      <c r="SXE20" s="136"/>
      <c r="SXF20" s="136"/>
      <c r="SXG20" s="136"/>
      <c r="SXH20" s="136"/>
      <c r="SXI20" s="136"/>
      <c r="SXJ20" s="136"/>
      <c r="SXK20" s="136"/>
      <c r="SXL20" s="136"/>
      <c r="SXM20" s="136"/>
      <c r="SXN20" s="136"/>
      <c r="SXO20" s="136"/>
      <c r="SXP20" s="136"/>
      <c r="SXQ20" s="136"/>
      <c r="SXR20" s="136"/>
      <c r="SXS20" s="136"/>
      <c r="SXT20" s="136"/>
      <c r="SXU20" s="136"/>
      <c r="SXV20" s="136"/>
      <c r="SXW20" s="136"/>
      <c r="SXX20" s="136"/>
      <c r="SXY20" s="136"/>
      <c r="SXZ20" s="136"/>
      <c r="SYA20" s="136"/>
      <c r="SYB20" s="136"/>
      <c r="SYC20" s="136"/>
      <c r="SYD20" s="136"/>
      <c r="SYE20" s="136"/>
      <c r="SYF20" s="136"/>
      <c r="SYG20" s="136"/>
      <c r="SYH20" s="136"/>
      <c r="SYI20" s="136"/>
      <c r="SYJ20" s="136"/>
      <c r="SYK20" s="136"/>
      <c r="SYL20" s="136"/>
      <c r="SYM20" s="136"/>
      <c r="SYN20" s="136"/>
      <c r="SYO20" s="136"/>
      <c r="SYP20" s="136"/>
      <c r="SYQ20" s="136"/>
      <c r="SYR20" s="136"/>
      <c r="SYS20" s="136"/>
      <c r="SYT20" s="136"/>
      <c r="SYU20" s="136"/>
      <c r="SYV20" s="136"/>
      <c r="SYW20" s="136"/>
      <c r="SYX20" s="136"/>
      <c r="SYY20" s="136"/>
      <c r="SYZ20" s="136"/>
      <c r="SZA20" s="136"/>
      <c r="SZB20" s="136"/>
      <c r="SZC20" s="136"/>
      <c r="SZD20" s="136"/>
      <c r="SZE20" s="136"/>
      <c r="SZF20" s="136"/>
      <c r="SZG20" s="136"/>
      <c r="SZH20" s="136"/>
      <c r="SZI20" s="136"/>
      <c r="SZJ20" s="136"/>
      <c r="SZK20" s="136"/>
      <c r="SZL20" s="136"/>
      <c r="SZM20" s="136"/>
      <c r="SZN20" s="136"/>
      <c r="SZO20" s="136"/>
      <c r="SZP20" s="136"/>
      <c r="SZQ20" s="136"/>
      <c r="SZR20" s="136"/>
      <c r="SZS20" s="136"/>
      <c r="SZT20" s="136"/>
      <c r="SZU20" s="136"/>
      <c r="SZV20" s="136"/>
      <c r="SZW20" s="136"/>
      <c r="SZX20" s="136"/>
      <c r="SZY20" s="136"/>
      <c r="SZZ20" s="136"/>
      <c r="TAA20" s="136"/>
      <c r="TAB20" s="136"/>
      <c r="TAC20" s="136"/>
      <c r="TAD20" s="136"/>
      <c r="TAE20" s="136"/>
      <c r="TAF20" s="136"/>
      <c r="TAG20" s="136"/>
      <c r="TAH20" s="136"/>
      <c r="TAI20" s="136"/>
      <c r="TAJ20" s="136"/>
      <c r="TAK20" s="136"/>
      <c r="TAL20" s="136"/>
      <c r="TAM20" s="136"/>
      <c r="TAN20" s="136"/>
      <c r="TAO20" s="136"/>
      <c r="TAP20" s="136"/>
      <c r="TAQ20" s="136"/>
      <c r="TAR20" s="136"/>
      <c r="TAS20" s="136"/>
      <c r="TAT20" s="136"/>
      <c r="TAU20" s="136"/>
      <c r="TAV20" s="136"/>
      <c r="TAW20" s="136"/>
      <c r="TAX20" s="136"/>
      <c r="TAY20" s="136"/>
      <c r="TAZ20" s="136"/>
      <c r="TBA20" s="136"/>
      <c r="TBB20" s="136"/>
      <c r="TBC20" s="136"/>
      <c r="TBD20" s="136"/>
      <c r="TBE20" s="136"/>
      <c r="TBF20" s="136"/>
      <c r="TBG20" s="136"/>
      <c r="TBH20" s="136"/>
      <c r="TBI20" s="136"/>
      <c r="TBJ20" s="136"/>
      <c r="TBK20" s="136"/>
      <c r="TBL20" s="136"/>
      <c r="TBM20" s="136"/>
      <c r="TBN20" s="136"/>
      <c r="TBO20" s="136"/>
      <c r="TBP20" s="136"/>
      <c r="TBQ20" s="136"/>
      <c r="TBR20" s="136"/>
      <c r="TBS20" s="136"/>
      <c r="TBT20" s="136"/>
      <c r="TBU20" s="136"/>
      <c r="TBV20" s="136"/>
      <c r="TBW20" s="136"/>
      <c r="TBX20" s="136"/>
      <c r="TBY20" s="136"/>
      <c r="TBZ20" s="136"/>
      <c r="TCA20" s="136"/>
      <c r="TCB20" s="136"/>
      <c r="TCC20" s="136"/>
      <c r="TCD20" s="136"/>
      <c r="TCE20" s="136"/>
      <c r="TCF20" s="136"/>
      <c r="TCG20" s="136"/>
      <c r="TCH20" s="136"/>
      <c r="TCI20" s="136"/>
      <c r="TCJ20" s="136"/>
      <c r="TCK20" s="136"/>
      <c r="TCL20" s="136"/>
      <c r="TCM20" s="136"/>
      <c r="TCN20" s="136"/>
      <c r="TCO20" s="136"/>
      <c r="TCP20" s="136"/>
      <c r="TCQ20" s="136"/>
      <c r="TCR20" s="136"/>
      <c r="TCS20" s="136"/>
      <c r="TCT20" s="136"/>
      <c r="TCU20" s="136"/>
      <c r="TCV20" s="136"/>
      <c r="TCW20" s="136"/>
      <c r="TCX20" s="136"/>
      <c r="TCY20" s="136"/>
      <c r="TCZ20" s="136"/>
      <c r="TDA20" s="136"/>
      <c r="TDB20" s="136"/>
      <c r="TDC20" s="136"/>
      <c r="TDD20" s="136"/>
      <c r="TDE20" s="136"/>
      <c r="TDF20" s="136"/>
      <c r="TDG20" s="136"/>
      <c r="TDH20" s="136"/>
      <c r="TDI20" s="136"/>
      <c r="TDJ20" s="136"/>
      <c r="TDK20" s="136"/>
      <c r="TDL20" s="136"/>
      <c r="TDM20" s="136"/>
      <c r="TDN20" s="136"/>
      <c r="TDO20" s="136"/>
      <c r="TDP20" s="136"/>
      <c r="TDQ20" s="136"/>
      <c r="TDR20" s="136"/>
      <c r="TDS20" s="136"/>
      <c r="TDT20" s="136"/>
      <c r="TDU20" s="136"/>
      <c r="TDV20" s="136"/>
      <c r="TDW20" s="136"/>
      <c r="TDX20" s="136"/>
      <c r="TDY20" s="136"/>
      <c r="TDZ20" s="136"/>
      <c r="TEA20" s="136"/>
      <c r="TEB20" s="136"/>
      <c r="TEC20" s="136"/>
      <c r="TED20" s="136"/>
      <c r="TEE20" s="136"/>
      <c r="TEF20" s="136"/>
      <c r="TEG20" s="136"/>
      <c r="TEH20" s="136"/>
      <c r="TEI20" s="136"/>
      <c r="TEJ20" s="136"/>
      <c r="TEK20" s="136"/>
      <c r="TEL20" s="136"/>
      <c r="TEM20" s="136"/>
      <c r="TEN20" s="136"/>
      <c r="TEO20" s="136"/>
      <c r="TEP20" s="136"/>
      <c r="TEQ20" s="136"/>
      <c r="TER20" s="136"/>
      <c r="TES20" s="136"/>
      <c r="TET20" s="136"/>
      <c r="TEU20" s="136"/>
      <c r="TEV20" s="136"/>
      <c r="TEW20" s="136"/>
      <c r="TEX20" s="136"/>
      <c r="TEY20" s="136"/>
      <c r="TEZ20" s="136"/>
      <c r="TFA20" s="136"/>
      <c r="TFB20" s="136"/>
      <c r="TFC20" s="136"/>
      <c r="TFD20" s="136"/>
      <c r="TFE20" s="136"/>
      <c r="TFF20" s="136"/>
      <c r="TFG20" s="136"/>
      <c r="TFH20" s="136"/>
      <c r="TFI20" s="136"/>
      <c r="TFJ20" s="136"/>
      <c r="TFK20" s="136"/>
      <c r="TFL20" s="136"/>
      <c r="TFM20" s="136"/>
      <c r="TFN20" s="136"/>
      <c r="TFO20" s="136"/>
      <c r="TFP20" s="136"/>
      <c r="TFQ20" s="136"/>
      <c r="TFR20" s="136"/>
      <c r="TFS20" s="136"/>
      <c r="TFT20" s="136"/>
      <c r="TFU20" s="136"/>
      <c r="TFV20" s="136"/>
      <c r="TFW20" s="136"/>
      <c r="TFX20" s="136"/>
      <c r="TFY20" s="136"/>
      <c r="TFZ20" s="136"/>
      <c r="TGA20" s="136"/>
      <c r="TGB20" s="136"/>
      <c r="TGC20" s="136"/>
      <c r="TGD20" s="136"/>
      <c r="TGE20" s="136"/>
      <c r="TGF20" s="136"/>
      <c r="TGG20" s="136"/>
      <c r="TGH20" s="136"/>
      <c r="TGI20" s="136"/>
      <c r="TGJ20" s="136"/>
      <c r="TGK20" s="136"/>
      <c r="TGL20" s="136"/>
      <c r="TGM20" s="136"/>
      <c r="TGN20" s="136"/>
      <c r="TGO20" s="136"/>
      <c r="TGP20" s="136"/>
      <c r="TGQ20" s="136"/>
      <c r="TGR20" s="136"/>
      <c r="TGS20" s="136"/>
      <c r="TGT20" s="136"/>
      <c r="TGU20" s="136"/>
      <c r="TGV20" s="136"/>
      <c r="TGW20" s="136"/>
      <c r="TGX20" s="136"/>
      <c r="TGY20" s="136"/>
      <c r="TGZ20" s="136"/>
      <c r="THA20" s="136"/>
      <c r="THB20" s="136"/>
      <c r="THC20" s="136"/>
      <c r="THD20" s="136"/>
      <c r="THE20" s="136"/>
      <c r="THF20" s="136"/>
      <c r="THG20" s="136"/>
      <c r="THH20" s="136"/>
      <c r="THI20" s="136"/>
      <c r="THJ20" s="136"/>
      <c r="THK20" s="136"/>
      <c r="THL20" s="136"/>
      <c r="THM20" s="136"/>
      <c r="THN20" s="136"/>
      <c r="THO20" s="136"/>
      <c r="THP20" s="136"/>
      <c r="THQ20" s="136"/>
      <c r="THR20" s="136"/>
      <c r="THS20" s="136"/>
      <c r="THT20" s="136"/>
      <c r="THU20" s="136"/>
      <c r="THV20" s="136"/>
      <c r="THW20" s="136"/>
      <c r="THX20" s="136"/>
      <c r="THY20" s="136"/>
      <c r="THZ20" s="136"/>
      <c r="TIA20" s="136"/>
      <c r="TIB20" s="136"/>
      <c r="TIC20" s="136"/>
      <c r="TID20" s="136"/>
      <c r="TIE20" s="136"/>
      <c r="TIF20" s="136"/>
      <c r="TIG20" s="136"/>
      <c r="TIH20" s="136"/>
      <c r="TII20" s="136"/>
      <c r="TIJ20" s="136"/>
      <c r="TIK20" s="136"/>
      <c r="TIL20" s="136"/>
      <c r="TIM20" s="136"/>
      <c r="TIN20" s="136"/>
      <c r="TIO20" s="136"/>
      <c r="TIP20" s="136"/>
      <c r="TIQ20" s="136"/>
      <c r="TIR20" s="136"/>
      <c r="TIS20" s="136"/>
      <c r="TIT20" s="136"/>
      <c r="TIU20" s="136"/>
      <c r="TIV20" s="136"/>
      <c r="TIW20" s="136"/>
      <c r="TIX20" s="136"/>
      <c r="TIY20" s="136"/>
      <c r="TIZ20" s="136"/>
      <c r="TJA20" s="136"/>
      <c r="TJB20" s="136"/>
      <c r="TJC20" s="136"/>
      <c r="TJD20" s="136"/>
      <c r="TJE20" s="136"/>
      <c r="TJF20" s="136"/>
      <c r="TJG20" s="136"/>
      <c r="TJH20" s="136"/>
      <c r="TJI20" s="136"/>
      <c r="TJJ20" s="136"/>
      <c r="TJK20" s="136"/>
      <c r="TJL20" s="136"/>
      <c r="TJM20" s="136"/>
      <c r="TJN20" s="136"/>
      <c r="TJO20" s="136"/>
      <c r="TJP20" s="136"/>
      <c r="TJQ20" s="136"/>
      <c r="TJR20" s="136"/>
      <c r="TJS20" s="136"/>
      <c r="TJT20" s="136"/>
      <c r="TJU20" s="136"/>
      <c r="TJV20" s="136"/>
      <c r="TJW20" s="136"/>
      <c r="TJX20" s="136"/>
      <c r="TJY20" s="136"/>
      <c r="TJZ20" s="136"/>
      <c r="TKA20" s="136"/>
      <c r="TKB20" s="136"/>
      <c r="TKC20" s="136"/>
      <c r="TKD20" s="136"/>
      <c r="TKE20" s="136"/>
      <c r="TKF20" s="136"/>
      <c r="TKG20" s="136"/>
      <c r="TKH20" s="136"/>
      <c r="TKI20" s="136"/>
      <c r="TKJ20" s="136"/>
      <c r="TKK20" s="136"/>
      <c r="TKL20" s="136"/>
      <c r="TKM20" s="136"/>
      <c r="TKN20" s="136"/>
      <c r="TKO20" s="136"/>
      <c r="TKP20" s="136"/>
      <c r="TKQ20" s="136"/>
      <c r="TKR20" s="136"/>
      <c r="TKS20" s="136"/>
      <c r="TKT20" s="136"/>
      <c r="TKU20" s="136"/>
      <c r="TKV20" s="136"/>
      <c r="TKW20" s="136"/>
      <c r="TKX20" s="136"/>
      <c r="TKY20" s="136"/>
      <c r="TKZ20" s="136"/>
      <c r="TLA20" s="136"/>
      <c r="TLB20" s="136"/>
      <c r="TLC20" s="136"/>
      <c r="TLD20" s="136"/>
      <c r="TLE20" s="136"/>
      <c r="TLF20" s="136"/>
      <c r="TLG20" s="136"/>
      <c r="TLH20" s="136"/>
      <c r="TLI20" s="136"/>
      <c r="TLJ20" s="136"/>
      <c r="TLK20" s="136"/>
      <c r="TLL20" s="136"/>
      <c r="TLM20" s="136"/>
      <c r="TLN20" s="136"/>
      <c r="TLO20" s="136"/>
      <c r="TLP20" s="136"/>
      <c r="TLQ20" s="136"/>
      <c r="TLR20" s="136"/>
      <c r="TLS20" s="136"/>
      <c r="TLT20" s="136"/>
      <c r="TLU20" s="136"/>
      <c r="TLV20" s="136"/>
      <c r="TLW20" s="136"/>
      <c r="TLX20" s="136"/>
      <c r="TLY20" s="136"/>
      <c r="TLZ20" s="136"/>
      <c r="TMA20" s="136"/>
      <c r="TMB20" s="136"/>
      <c r="TMC20" s="136"/>
      <c r="TMD20" s="136"/>
      <c r="TME20" s="136"/>
      <c r="TMF20" s="136"/>
      <c r="TMG20" s="136"/>
      <c r="TMH20" s="136"/>
      <c r="TMI20" s="136"/>
      <c r="TMJ20" s="136"/>
      <c r="TMK20" s="136"/>
      <c r="TML20" s="136"/>
      <c r="TMM20" s="136"/>
      <c r="TMN20" s="136"/>
      <c r="TMO20" s="136"/>
      <c r="TMP20" s="136"/>
      <c r="TMQ20" s="136"/>
      <c r="TMR20" s="136"/>
      <c r="TMS20" s="136"/>
      <c r="TMT20" s="136"/>
      <c r="TMU20" s="136"/>
      <c r="TMV20" s="136"/>
      <c r="TMW20" s="136"/>
      <c r="TMX20" s="136"/>
      <c r="TMY20" s="136"/>
      <c r="TMZ20" s="136"/>
      <c r="TNA20" s="136"/>
      <c r="TNB20" s="136"/>
      <c r="TNC20" s="136"/>
      <c r="TND20" s="136"/>
      <c r="TNE20" s="136"/>
      <c r="TNF20" s="136"/>
      <c r="TNG20" s="136"/>
      <c r="TNH20" s="136"/>
      <c r="TNI20" s="136"/>
      <c r="TNJ20" s="136"/>
      <c r="TNK20" s="136"/>
      <c r="TNL20" s="136"/>
      <c r="TNM20" s="136"/>
      <c r="TNN20" s="136"/>
      <c r="TNO20" s="136"/>
      <c r="TNP20" s="136"/>
      <c r="TNQ20" s="136"/>
      <c r="TNR20" s="136"/>
      <c r="TNS20" s="136"/>
      <c r="TNT20" s="136"/>
      <c r="TNU20" s="136"/>
      <c r="TNV20" s="136"/>
      <c r="TNW20" s="136"/>
      <c r="TNX20" s="136"/>
      <c r="TNY20" s="136"/>
      <c r="TNZ20" s="136"/>
      <c r="TOA20" s="136"/>
      <c r="TOB20" s="136"/>
      <c r="TOC20" s="136"/>
      <c r="TOD20" s="136"/>
      <c r="TOE20" s="136"/>
      <c r="TOF20" s="136"/>
      <c r="TOG20" s="136"/>
      <c r="TOH20" s="136"/>
      <c r="TOI20" s="136"/>
      <c r="TOJ20" s="136"/>
      <c r="TOK20" s="136"/>
      <c r="TOL20" s="136"/>
      <c r="TOM20" s="136"/>
      <c r="TON20" s="136"/>
      <c r="TOO20" s="136"/>
      <c r="TOP20" s="136"/>
      <c r="TOQ20" s="136"/>
      <c r="TOR20" s="136"/>
      <c r="TOS20" s="136"/>
      <c r="TOT20" s="136"/>
      <c r="TOU20" s="136"/>
      <c r="TOV20" s="136"/>
      <c r="TOW20" s="136"/>
      <c r="TOX20" s="136"/>
      <c r="TOY20" s="136"/>
      <c r="TOZ20" s="136"/>
      <c r="TPA20" s="136"/>
      <c r="TPB20" s="136"/>
      <c r="TPC20" s="136"/>
      <c r="TPD20" s="136"/>
      <c r="TPE20" s="136"/>
      <c r="TPF20" s="136"/>
      <c r="TPG20" s="136"/>
      <c r="TPH20" s="136"/>
      <c r="TPI20" s="136"/>
      <c r="TPJ20" s="136"/>
      <c r="TPK20" s="136"/>
      <c r="TPL20" s="136"/>
      <c r="TPM20" s="136"/>
      <c r="TPN20" s="136"/>
      <c r="TPO20" s="136"/>
      <c r="TPP20" s="136"/>
      <c r="TPQ20" s="136"/>
      <c r="TPR20" s="136"/>
      <c r="TPS20" s="136"/>
      <c r="TPT20" s="136"/>
      <c r="TPU20" s="136"/>
      <c r="TPV20" s="136"/>
      <c r="TPW20" s="136"/>
      <c r="TPX20" s="136"/>
      <c r="TPY20" s="136"/>
      <c r="TPZ20" s="136"/>
      <c r="TQA20" s="136"/>
      <c r="TQB20" s="136"/>
      <c r="TQC20" s="136"/>
      <c r="TQD20" s="136"/>
      <c r="TQE20" s="136"/>
      <c r="TQF20" s="136"/>
      <c r="TQG20" s="136"/>
      <c r="TQH20" s="136"/>
      <c r="TQI20" s="136"/>
      <c r="TQJ20" s="136"/>
      <c r="TQK20" s="136"/>
      <c r="TQL20" s="136"/>
      <c r="TQM20" s="136"/>
      <c r="TQN20" s="136"/>
      <c r="TQO20" s="136"/>
      <c r="TQP20" s="136"/>
      <c r="TQQ20" s="136"/>
      <c r="TQR20" s="136"/>
      <c r="TQS20" s="136"/>
      <c r="TQT20" s="136"/>
      <c r="TQU20" s="136"/>
      <c r="TQV20" s="136"/>
      <c r="TQW20" s="136"/>
      <c r="TQX20" s="136"/>
      <c r="TQY20" s="136"/>
      <c r="TQZ20" s="136"/>
      <c r="TRA20" s="136"/>
      <c r="TRB20" s="136"/>
      <c r="TRC20" s="136"/>
      <c r="TRD20" s="136"/>
      <c r="TRE20" s="136"/>
      <c r="TRF20" s="136"/>
      <c r="TRG20" s="136"/>
      <c r="TRH20" s="136"/>
      <c r="TRI20" s="136"/>
      <c r="TRJ20" s="136"/>
      <c r="TRK20" s="136"/>
      <c r="TRL20" s="136"/>
      <c r="TRM20" s="136"/>
      <c r="TRN20" s="136"/>
      <c r="TRO20" s="136"/>
      <c r="TRP20" s="136"/>
      <c r="TRQ20" s="136"/>
      <c r="TRR20" s="136"/>
      <c r="TRS20" s="136"/>
      <c r="TRT20" s="136"/>
      <c r="TRU20" s="136"/>
      <c r="TRV20" s="136"/>
      <c r="TRW20" s="136"/>
      <c r="TRX20" s="136"/>
      <c r="TRY20" s="136"/>
      <c r="TRZ20" s="136"/>
      <c r="TSA20" s="136"/>
      <c r="TSB20" s="136"/>
      <c r="TSC20" s="136"/>
      <c r="TSD20" s="136"/>
      <c r="TSE20" s="136"/>
      <c r="TSF20" s="136"/>
      <c r="TSG20" s="136"/>
      <c r="TSH20" s="136"/>
      <c r="TSI20" s="136"/>
      <c r="TSJ20" s="136"/>
      <c r="TSK20" s="136"/>
      <c r="TSL20" s="136"/>
      <c r="TSM20" s="136"/>
      <c r="TSN20" s="136"/>
      <c r="TSO20" s="136"/>
      <c r="TSP20" s="136"/>
      <c r="TSQ20" s="136"/>
      <c r="TSR20" s="136"/>
      <c r="TSS20" s="136"/>
      <c r="TST20" s="136"/>
      <c r="TSU20" s="136"/>
      <c r="TSV20" s="136"/>
      <c r="TSW20" s="136"/>
      <c r="TSX20" s="136"/>
      <c r="TSY20" s="136"/>
      <c r="TSZ20" s="136"/>
      <c r="TTA20" s="136"/>
      <c r="TTB20" s="136"/>
      <c r="TTC20" s="136"/>
      <c r="TTD20" s="136"/>
      <c r="TTE20" s="136"/>
      <c r="TTF20" s="136"/>
      <c r="TTG20" s="136"/>
      <c r="TTH20" s="136"/>
      <c r="TTI20" s="136"/>
      <c r="TTJ20" s="136"/>
      <c r="TTK20" s="136"/>
      <c r="TTL20" s="136"/>
      <c r="TTM20" s="136"/>
      <c r="TTN20" s="136"/>
      <c r="TTO20" s="136"/>
      <c r="TTP20" s="136"/>
      <c r="TTQ20" s="136"/>
      <c r="TTR20" s="136"/>
      <c r="TTS20" s="136"/>
      <c r="TTT20" s="136"/>
      <c r="TTU20" s="136"/>
      <c r="TTV20" s="136"/>
      <c r="TTW20" s="136"/>
      <c r="TTX20" s="136"/>
      <c r="TTY20" s="136"/>
      <c r="TTZ20" s="136"/>
      <c r="TUA20" s="136"/>
      <c r="TUB20" s="136"/>
      <c r="TUC20" s="136"/>
      <c r="TUD20" s="136"/>
      <c r="TUE20" s="136"/>
      <c r="TUF20" s="136"/>
      <c r="TUG20" s="136"/>
      <c r="TUH20" s="136"/>
      <c r="TUI20" s="136"/>
      <c r="TUJ20" s="136"/>
      <c r="TUK20" s="136"/>
      <c r="TUL20" s="136"/>
      <c r="TUM20" s="136"/>
      <c r="TUN20" s="136"/>
      <c r="TUO20" s="136"/>
      <c r="TUP20" s="136"/>
      <c r="TUQ20" s="136"/>
      <c r="TUR20" s="136"/>
      <c r="TUS20" s="136"/>
      <c r="TUT20" s="136"/>
      <c r="TUU20" s="136"/>
      <c r="TUV20" s="136"/>
      <c r="TUW20" s="136"/>
      <c r="TUX20" s="136"/>
      <c r="TUY20" s="136"/>
      <c r="TUZ20" s="136"/>
      <c r="TVA20" s="136"/>
      <c r="TVB20" s="136"/>
      <c r="TVC20" s="136"/>
      <c r="TVD20" s="136"/>
      <c r="TVE20" s="136"/>
      <c r="TVF20" s="136"/>
      <c r="TVG20" s="136"/>
      <c r="TVH20" s="136"/>
      <c r="TVI20" s="136"/>
      <c r="TVJ20" s="136"/>
      <c r="TVK20" s="136"/>
      <c r="TVL20" s="136"/>
      <c r="TVM20" s="136"/>
      <c r="TVN20" s="136"/>
      <c r="TVO20" s="136"/>
      <c r="TVP20" s="136"/>
      <c r="TVQ20" s="136"/>
      <c r="TVR20" s="136"/>
      <c r="TVS20" s="136"/>
      <c r="TVT20" s="136"/>
      <c r="TVU20" s="136"/>
      <c r="TVV20" s="136"/>
      <c r="TVW20" s="136"/>
      <c r="TVX20" s="136"/>
      <c r="TVY20" s="136"/>
      <c r="TVZ20" s="136"/>
      <c r="TWA20" s="136"/>
      <c r="TWB20" s="136"/>
      <c r="TWC20" s="136"/>
      <c r="TWD20" s="136"/>
      <c r="TWE20" s="136"/>
      <c r="TWF20" s="136"/>
      <c r="TWG20" s="136"/>
      <c r="TWH20" s="136"/>
      <c r="TWI20" s="136"/>
      <c r="TWJ20" s="136"/>
      <c r="TWK20" s="136"/>
      <c r="TWL20" s="136"/>
      <c r="TWM20" s="136"/>
      <c r="TWN20" s="136"/>
      <c r="TWO20" s="136"/>
      <c r="TWP20" s="136"/>
      <c r="TWQ20" s="136"/>
      <c r="TWR20" s="136"/>
      <c r="TWS20" s="136"/>
      <c r="TWT20" s="136"/>
      <c r="TWU20" s="136"/>
      <c r="TWV20" s="136"/>
      <c r="TWW20" s="136"/>
      <c r="TWX20" s="136"/>
      <c r="TWY20" s="136"/>
      <c r="TWZ20" s="136"/>
      <c r="TXA20" s="136"/>
      <c r="TXB20" s="136"/>
      <c r="TXC20" s="136"/>
      <c r="TXD20" s="136"/>
      <c r="TXE20" s="136"/>
      <c r="TXF20" s="136"/>
      <c r="TXG20" s="136"/>
      <c r="TXH20" s="136"/>
      <c r="TXI20" s="136"/>
      <c r="TXJ20" s="136"/>
      <c r="TXK20" s="136"/>
      <c r="TXL20" s="136"/>
      <c r="TXM20" s="136"/>
      <c r="TXN20" s="136"/>
      <c r="TXO20" s="136"/>
      <c r="TXP20" s="136"/>
      <c r="TXQ20" s="136"/>
      <c r="TXR20" s="136"/>
      <c r="TXS20" s="136"/>
      <c r="TXT20" s="136"/>
      <c r="TXU20" s="136"/>
      <c r="TXV20" s="136"/>
      <c r="TXW20" s="136"/>
      <c r="TXX20" s="136"/>
      <c r="TXY20" s="136"/>
      <c r="TXZ20" s="136"/>
      <c r="TYA20" s="136"/>
      <c r="TYB20" s="136"/>
      <c r="TYC20" s="136"/>
      <c r="TYD20" s="136"/>
      <c r="TYE20" s="136"/>
      <c r="TYF20" s="136"/>
      <c r="TYG20" s="136"/>
      <c r="TYH20" s="136"/>
      <c r="TYI20" s="136"/>
      <c r="TYJ20" s="136"/>
      <c r="TYK20" s="136"/>
      <c r="TYL20" s="136"/>
      <c r="TYM20" s="136"/>
      <c r="TYN20" s="136"/>
      <c r="TYO20" s="136"/>
      <c r="TYP20" s="136"/>
      <c r="TYQ20" s="136"/>
      <c r="TYR20" s="136"/>
      <c r="TYS20" s="136"/>
      <c r="TYT20" s="136"/>
      <c r="TYU20" s="136"/>
      <c r="TYV20" s="136"/>
      <c r="TYW20" s="136"/>
      <c r="TYX20" s="136"/>
      <c r="TYY20" s="136"/>
      <c r="TYZ20" s="136"/>
      <c r="TZA20" s="136"/>
      <c r="TZB20" s="136"/>
      <c r="TZC20" s="136"/>
      <c r="TZD20" s="136"/>
      <c r="TZE20" s="136"/>
      <c r="TZF20" s="136"/>
      <c r="TZG20" s="136"/>
      <c r="TZH20" s="136"/>
      <c r="TZI20" s="136"/>
      <c r="TZJ20" s="136"/>
      <c r="TZK20" s="136"/>
      <c r="TZL20" s="136"/>
      <c r="TZM20" s="136"/>
      <c r="TZN20" s="136"/>
      <c r="TZO20" s="136"/>
      <c r="TZP20" s="136"/>
      <c r="TZQ20" s="136"/>
      <c r="TZR20" s="136"/>
      <c r="TZS20" s="136"/>
      <c r="TZT20" s="136"/>
      <c r="TZU20" s="136"/>
      <c r="TZV20" s="136"/>
      <c r="TZW20" s="136"/>
      <c r="TZX20" s="136"/>
      <c r="TZY20" s="136"/>
      <c r="TZZ20" s="136"/>
      <c r="UAA20" s="136"/>
      <c r="UAB20" s="136"/>
      <c r="UAC20" s="136"/>
      <c r="UAD20" s="136"/>
      <c r="UAE20" s="136"/>
      <c r="UAF20" s="136"/>
      <c r="UAG20" s="136"/>
      <c r="UAH20" s="136"/>
      <c r="UAI20" s="136"/>
      <c r="UAJ20" s="136"/>
      <c r="UAK20" s="136"/>
      <c r="UAL20" s="136"/>
      <c r="UAM20" s="136"/>
      <c r="UAN20" s="136"/>
      <c r="UAO20" s="136"/>
      <c r="UAP20" s="136"/>
      <c r="UAQ20" s="136"/>
      <c r="UAR20" s="136"/>
      <c r="UAS20" s="136"/>
      <c r="UAT20" s="136"/>
      <c r="UAU20" s="136"/>
      <c r="UAV20" s="136"/>
      <c r="UAW20" s="136"/>
      <c r="UAX20" s="136"/>
      <c r="UAY20" s="136"/>
      <c r="UAZ20" s="136"/>
      <c r="UBA20" s="136"/>
      <c r="UBB20" s="136"/>
      <c r="UBC20" s="136"/>
      <c r="UBD20" s="136"/>
      <c r="UBE20" s="136"/>
      <c r="UBF20" s="136"/>
      <c r="UBG20" s="136"/>
      <c r="UBH20" s="136"/>
      <c r="UBI20" s="136"/>
      <c r="UBJ20" s="136"/>
      <c r="UBK20" s="136"/>
      <c r="UBL20" s="136"/>
      <c r="UBM20" s="136"/>
      <c r="UBN20" s="136"/>
      <c r="UBO20" s="136"/>
      <c r="UBP20" s="136"/>
      <c r="UBQ20" s="136"/>
      <c r="UBR20" s="136"/>
      <c r="UBS20" s="136"/>
      <c r="UBT20" s="136"/>
      <c r="UBU20" s="136"/>
      <c r="UBV20" s="136"/>
      <c r="UBW20" s="136"/>
      <c r="UBX20" s="136"/>
      <c r="UBY20" s="136"/>
      <c r="UBZ20" s="136"/>
      <c r="UCA20" s="136"/>
      <c r="UCB20" s="136"/>
      <c r="UCC20" s="136"/>
      <c r="UCD20" s="136"/>
      <c r="UCE20" s="136"/>
      <c r="UCF20" s="136"/>
      <c r="UCG20" s="136"/>
      <c r="UCH20" s="136"/>
      <c r="UCI20" s="136"/>
      <c r="UCJ20" s="136"/>
      <c r="UCK20" s="136"/>
      <c r="UCL20" s="136"/>
      <c r="UCM20" s="136"/>
      <c r="UCN20" s="136"/>
      <c r="UCO20" s="136"/>
      <c r="UCP20" s="136"/>
      <c r="UCQ20" s="136"/>
      <c r="UCR20" s="136"/>
      <c r="UCS20" s="136"/>
      <c r="UCT20" s="136"/>
      <c r="UCU20" s="136"/>
      <c r="UCV20" s="136"/>
      <c r="UCW20" s="136"/>
      <c r="UCX20" s="136"/>
      <c r="UCY20" s="136"/>
      <c r="UCZ20" s="136"/>
      <c r="UDA20" s="136"/>
      <c r="UDB20" s="136"/>
      <c r="UDC20" s="136"/>
      <c r="UDD20" s="136"/>
      <c r="UDE20" s="136"/>
      <c r="UDF20" s="136"/>
      <c r="UDG20" s="136"/>
      <c r="UDH20" s="136"/>
      <c r="UDI20" s="136"/>
      <c r="UDJ20" s="136"/>
      <c r="UDK20" s="136"/>
      <c r="UDL20" s="136"/>
      <c r="UDM20" s="136"/>
      <c r="UDN20" s="136"/>
      <c r="UDO20" s="136"/>
      <c r="UDP20" s="136"/>
      <c r="UDQ20" s="136"/>
      <c r="UDR20" s="136"/>
      <c r="UDS20" s="136"/>
      <c r="UDT20" s="136"/>
      <c r="UDU20" s="136"/>
      <c r="UDV20" s="136"/>
      <c r="UDW20" s="136"/>
      <c r="UDX20" s="136"/>
      <c r="UDY20" s="136"/>
      <c r="UDZ20" s="136"/>
      <c r="UEA20" s="136"/>
      <c r="UEB20" s="136"/>
      <c r="UEC20" s="136"/>
      <c r="UED20" s="136"/>
      <c r="UEE20" s="136"/>
      <c r="UEF20" s="136"/>
      <c r="UEG20" s="136"/>
      <c r="UEH20" s="136"/>
      <c r="UEI20" s="136"/>
      <c r="UEJ20" s="136"/>
      <c r="UEK20" s="136"/>
      <c r="UEL20" s="136"/>
      <c r="UEM20" s="136"/>
      <c r="UEN20" s="136"/>
      <c r="UEO20" s="136"/>
      <c r="UEP20" s="136"/>
      <c r="UEQ20" s="136"/>
      <c r="UER20" s="136"/>
      <c r="UES20" s="136"/>
      <c r="UET20" s="136"/>
      <c r="UEU20" s="136"/>
      <c r="UEV20" s="136"/>
      <c r="UEW20" s="136"/>
      <c r="UEX20" s="136"/>
      <c r="UEY20" s="136"/>
      <c r="UEZ20" s="136"/>
      <c r="UFA20" s="136"/>
      <c r="UFB20" s="136"/>
      <c r="UFC20" s="136"/>
      <c r="UFD20" s="136"/>
      <c r="UFE20" s="136"/>
      <c r="UFF20" s="136"/>
      <c r="UFG20" s="136"/>
      <c r="UFH20" s="136"/>
      <c r="UFI20" s="136"/>
      <c r="UFJ20" s="136"/>
      <c r="UFK20" s="136"/>
      <c r="UFL20" s="136"/>
      <c r="UFM20" s="136"/>
      <c r="UFN20" s="136"/>
      <c r="UFO20" s="136"/>
      <c r="UFP20" s="136"/>
      <c r="UFQ20" s="136"/>
      <c r="UFR20" s="136"/>
      <c r="UFS20" s="136"/>
      <c r="UFT20" s="136"/>
      <c r="UFU20" s="136"/>
      <c r="UFV20" s="136"/>
      <c r="UFW20" s="136"/>
      <c r="UFX20" s="136"/>
      <c r="UFY20" s="136"/>
      <c r="UFZ20" s="136"/>
      <c r="UGA20" s="136"/>
      <c r="UGB20" s="136"/>
      <c r="UGC20" s="136"/>
      <c r="UGD20" s="136"/>
      <c r="UGE20" s="136"/>
      <c r="UGF20" s="136"/>
      <c r="UGG20" s="136"/>
      <c r="UGH20" s="136"/>
      <c r="UGI20" s="136"/>
      <c r="UGJ20" s="136"/>
      <c r="UGK20" s="136"/>
      <c r="UGL20" s="136"/>
      <c r="UGM20" s="136"/>
      <c r="UGN20" s="136"/>
      <c r="UGO20" s="136"/>
      <c r="UGP20" s="136"/>
      <c r="UGQ20" s="136"/>
      <c r="UGR20" s="136"/>
      <c r="UGS20" s="136"/>
      <c r="UGT20" s="136"/>
      <c r="UGU20" s="136"/>
      <c r="UGV20" s="136"/>
      <c r="UGW20" s="136"/>
      <c r="UGX20" s="136"/>
      <c r="UGY20" s="136"/>
      <c r="UGZ20" s="136"/>
      <c r="UHA20" s="136"/>
      <c r="UHB20" s="136"/>
      <c r="UHC20" s="136"/>
      <c r="UHD20" s="136"/>
      <c r="UHE20" s="136"/>
      <c r="UHF20" s="136"/>
      <c r="UHG20" s="136"/>
      <c r="UHH20" s="136"/>
      <c r="UHI20" s="136"/>
      <c r="UHJ20" s="136"/>
      <c r="UHK20" s="136"/>
      <c r="UHL20" s="136"/>
      <c r="UHM20" s="136"/>
      <c r="UHN20" s="136"/>
      <c r="UHO20" s="136"/>
      <c r="UHP20" s="136"/>
      <c r="UHQ20" s="136"/>
      <c r="UHR20" s="136"/>
      <c r="UHS20" s="136"/>
      <c r="UHT20" s="136"/>
      <c r="UHU20" s="136"/>
      <c r="UHV20" s="136"/>
      <c r="UHW20" s="136"/>
      <c r="UHX20" s="136"/>
      <c r="UHY20" s="136"/>
      <c r="UHZ20" s="136"/>
      <c r="UIA20" s="136"/>
      <c r="UIB20" s="136"/>
      <c r="UIC20" s="136"/>
      <c r="UID20" s="136"/>
      <c r="UIE20" s="136"/>
      <c r="UIF20" s="136"/>
      <c r="UIG20" s="136"/>
      <c r="UIH20" s="136"/>
      <c r="UII20" s="136"/>
      <c r="UIJ20" s="136"/>
      <c r="UIK20" s="136"/>
      <c r="UIL20" s="136"/>
      <c r="UIM20" s="136"/>
      <c r="UIN20" s="136"/>
      <c r="UIO20" s="136"/>
      <c r="UIP20" s="136"/>
      <c r="UIQ20" s="136"/>
      <c r="UIR20" s="136"/>
      <c r="UIS20" s="136"/>
      <c r="UIT20" s="136"/>
      <c r="UIU20" s="136"/>
      <c r="UIV20" s="136"/>
      <c r="UIW20" s="136"/>
      <c r="UIX20" s="136"/>
      <c r="UIY20" s="136"/>
      <c r="UIZ20" s="136"/>
      <c r="UJA20" s="136"/>
      <c r="UJB20" s="136"/>
      <c r="UJC20" s="136"/>
      <c r="UJD20" s="136"/>
      <c r="UJE20" s="136"/>
      <c r="UJF20" s="136"/>
      <c r="UJG20" s="136"/>
      <c r="UJH20" s="136"/>
      <c r="UJI20" s="136"/>
      <c r="UJJ20" s="136"/>
      <c r="UJK20" s="136"/>
      <c r="UJL20" s="136"/>
      <c r="UJM20" s="136"/>
      <c r="UJN20" s="136"/>
      <c r="UJO20" s="136"/>
      <c r="UJP20" s="136"/>
      <c r="UJQ20" s="136"/>
      <c r="UJR20" s="136"/>
      <c r="UJS20" s="136"/>
      <c r="UJT20" s="136"/>
      <c r="UJU20" s="136"/>
      <c r="UJV20" s="136"/>
      <c r="UJW20" s="136"/>
      <c r="UJX20" s="136"/>
      <c r="UJY20" s="136"/>
      <c r="UJZ20" s="136"/>
      <c r="UKA20" s="136"/>
      <c r="UKB20" s="136"/>
      <c r="UKC20" s="136"/>
      <c r="UKD20" s="136"/>
      <c r="UKE20" s="136"/>
      <c r="UKF20" s="136"/>
      <c r="UKG20" s="136"/>
      <c r="UKH20" s="136"/>
      <c r="UKI20" s="136"/>
      <c r="UKJ20" s="136"/>
      <c r="UKK20" s="136"/>
      <c r="UKL20" s="136"/>
      <c r="UKM20" s="136"/>
      <c r="UKN20" s="136"/>
      <c r="UKO20" s="136"/>
      <c r="UKP20" s="136"/>
      <c r="UKQ20" s="136"/>
      <c r="UKR20" s="136"/>
      <c r="UKS20" s="136"/>
      <c r="UKT20" s="136"/>
      <c r="UKU20" s="136"/>
      <c r="UKV20" s="136"/>
      <c r="UKW20" s="136"/>
      <c r="UKX20" s="136"/>
      <c r="UKY20" s="136"/>
      <c r="UKZ20" s="136"/>
      <c r="ULA20" s="136"/>
      <c r="ULB20" s="136"/>
      <c r="ULC20" s="136"/>
      <c r="ULD20" s="136"/>
      <c r="ULE20" s="136"/>
      <c r="ULF20" s="136"/>
      <c r="ULG20" s="136"/>
      <c r="ULH20" s="136"/>
      <c r="ULI20" s="136"/>
      <c r="ULJ20" s="136"/>
      <c r="ULK20" s="136"/>
      <c r="ULL20" s="136"/>
      <c r="ULM20" s="136"/>
      <c r="ULN20" s="136"/>
      <c r="ULO20" s="136"/>
      <c r="ULP20" s="136"/>
      <c r="ULQ20" s="136"/>
      <c r="ULR20" s="136"/>
      <c r="ULS20" s="136"/>
      <c r="ULT20" s="136"/>
      <c r="ULU20" s="136"/>
      <c r="ULV20" s="136"/>
      <c r="ULW20" s="136"/>
      <c r="ULX20" s="136"/>
      <c r="ULY20" s="136"/>
      <c r="ULZ20" s="136"/>
      <c r="UMA20" s="136"/>
      <c r="UMB20" s="136"/>
      <c r="UMC20" s="136"/>
      <c r="UMD20" s="136"/>
      <c r="UME20" s="136"/>
      <c r="UMF20" s="136"/>
      <c r="UMG20" s="136"/>
      <c r="UMH20" s="136"/>
      <c r="UMI20" s="136"/>
      <c r="UMJ20" s="136"/>
      <c r="UMK20" s="136"/>
      <c r="UML20" s="136"/>
      <c r="UMM20" s="136"/>
      <c r="UMN20" s="136"/>
      <c r="UMO20" s="136"/>
      <c r="UMP20" s="136"/>
      <c r="UMQ20" s="136"/>
      <c r="UMR20" s="136"/>
      <c r="UMS20" s="136"/>
      <c r="UMT20" s="136"/>
      <c r="UMU20" s="136"/>
      <c r="UMV20" s="136"/>
      <c r="UMW20" s="136"/>
      <c r="UMX20" s="136"/>
      <c r="UMY20" s="136"/>
      <c r="UMZ20" s="136"/>
      <c r="UNA20" s="136"/>
      <c r="UNB20" s="136"/>
      <c r="UNC20" s="136"/>
      <c r="UND20" s="136"/>
      <c r="UNE20" s="136"/>
      <c r="UNF20" s="136"/>
      <c r="UNG20" s="136"/>
      <c r="UNH20" s="136"/>
      <c r="UNI20" s="136"/>
      <c r="UNJ20" s="136"/>
      <c r="UNK20" s="136"/>
      <c r="UNL20" s="136"/>
      <c r="UNM20" s="136"/>
      <c r="UNN20" s="136"/>
      <c r="UNO20" s="136"/>
      <c r="UNP20" s="136"/>
      <c r="UNQ20" s="136"/>
      <c r="UNR20" s="136"/>
      <c r="UNS20" s="136"/>
      <c r="UNT20" s="136"/>
      <c r="UNU20" s="136"/>
      <c r="UNV20" s="136"/>
      <c r="UNW20" s="136"/>
      <c r="UNX20" s="136"/>
      <c r="UNY20" s="136"/>
      <c r="UNZ20" s="136"/>
      <c r="UOA20" s="136"/>
      <c r="UOB20" s="136"/>
      <c r="UOC20" s="136"/>
      <c r="UOD20" s="136"/>
      <c r="UOE20" s="136"/>
      <c r="UOF20" s="136"/>
      <c r="UOG20" s="136"/>
      <c r="UOH20" s="136"/>
      <c r="UOI20" s="136"/>
      <c r="UOJ20" s="136"/>
      <c r="UOK20" s="136"/>
      <c r="UOL20" s="136"/>
      <c r="UOM20" s="136"/>
      <c r="UON20" s="136"/>
      <c r="UOO20" s="136"/>
      <c r="UOP20" s="136"/>
      <c r="UOQ20" s="136"/>
      <c r="UOR20" s="136"/>
      <c r="UOS20" s="136"/>
      <c r="UOT20" s="136"/>
      <c r="UOU20" s="136"/>
      <c r="UOV20" s="136"/>
      <c r="UOW20" s="136"/>
      <c r="UOX20" s="136"/>
      <c r="UOY20" s="136"/>
      <c r="UOZ20" s="136"/>
      <c r="UPA20" s="136"/>
      <c r="UPB20" s="136"/>
      <c r="UPC20" s="136"/>
      <c r="UPD20" s="136"/>
      <c r="UPE20" s="136"/>
      <c r="UPF20" s="136"/>
      <c r="UPG20" s="136"/>
      <c r="UPH20" s="136"/>
      <c r="UPI20" s="136"/>
      <c r="UPJ20" s="136"/>
      <c r="UPK20" s="136"/>
      <c r="UPL20" s="136"/>
      <c r="UPM20" s="136"/>
      <c r="UPN20" s="136"/>
      <c r="UPO20" s="136"/>
      <c r="UPP20" s="136"/>
      <c r="UPQ20" s="136"/>
      <c r="UPR20" s="136"/>
      <c r="UPS20" s="136"/>
      <c r="UPT20" s="136"/>
      <c r="UPU20" s="136"/>
      <c r="UPV20" s="136"/>
      <c r="UPW20" s="136"/>
      <c r="UPX20" s="136"/>
      <c r="UPY20" s="136"/>
      <c r="UPZ20" s="136"/>
      <c r="UQA20" s="136"/>
      <c r="UQB20" s="136"/>
      <c r="UQC20" s="136"/>
      <c r="UQD20" s="136"/>
      <c r="UQE20" s="136"/>
      <c r="UQF20" s="136"/>
      <c r="UQG20" s="136"/>
      <c r="UQH20" s="136"/>
      <c r="UQI20" s="136"/>
      <c r="UQJ20" s="136"/>
      <c r="UQK20" s="136"/>
      <c r="UQL20" s="136"/>
      <c r="UQM20" s="136"/>
      <c r="UQN20" s="136"/>
      <c r="UQO20" s="136"/>
      <c r="UQP20" s="136"/>
      <c r="UQQ20" s="136"/>
      <c r="UQR20" s="136"/>
      <c r="UQS20" s="136"/>
      <c r="UQT20" s="136"/>
      <c r="UQU20" s="136"/>
      <c r="UQV20" s="136"/>
      <c r="UQW20" s="136"/>
      <c r="UQX20" s="136"/>
      <c r="UQY20" s="136"/>
      <c r="UQZ20" s="136"/>
      <c r="URA20" s="136"/>
      <c r="URB20" s="136"/>
      <c r="URC20" s="136"/>
      <c r="URD20" s="136"/>
      <c r="URE20" s="136"/>
      <c r="URF20" s="136"/>
      <c r="URG20" s="136"/>
      <c r="URH20" s="136"/>
      <c r="URI20" s="136"/>
      <c r="URJ20" s="136"/>
      <c r="URK20" s="136"/>
      <c r="URL20" s="136"/>
      <c r="URM20" s="136"/>
      <c r="URN20" s="136"/>
      <c r="URO20" s="136"/>
      <c r="URP20" s="136"/>
      <c r="URQ20" s="136"/>
      <c r="URR20" s="136"/>
      <c r="URS20" s="136"/>
      <c r="URT20" s="136"/>
      <c r="URU20" s="136"/>
      <c r="URV20" s="136"/>
      <c r="URW20" s="136"/>
      <c r="URX20" s="136"/>
      <c r="URY20" s="136"/>
      <c r="URZ20" s="136"/>
      <c r="USA20" s="136"/>
      <c r="USB20" s="136"/>
      <c r="USC20" s="136"/>
      <c r="USD20" s="136"/>
      <c r="USE20" s="136"/>
      <c r="USF20" s="136"/>
      <c r="USG20" s="136"/>
      <c r="USH20" s="136"/>
      <c r="USI20" s="136"/>
      <c r="USJ20" s="136"/>
      <c r="USK20" s="136"/>
      <c r="USL20" s="136"/>
      <c r="USM20" s="136"/>
      <c r="USN20" s="136"/>
      <c r="USO20" s="136"/>
      <c r="USP20" s="136"/>
      <c r="USQ20" s="136"/>
      <c r="USR20" s="136"/>
      <c r="USS20" s="136"/>
      <c r="UST20" s="136"/>
      <c r="USU20" s="136"/>
      <c r="USV20" s="136"/>
      <c r="USW20" s="136"/>
      <c r="USX20" s="136"/>
      <c r="USY20" s="136"/>
      <c r="USZ20" s="136"/>
      <c r="UTA20" s="136"/>
      <c r="UTB20" s="136"/>
      <c r="UTC20" s="136"/>
      <c r="UTD20" s="136"/>
      <c r="UTE20" s="136"/>
      <c r="UTF20" s="136"/>
      <c r="UTG20" s="136"/>
      <c r="UTH20" s="136"/>
      <c r="UTI20" s="136"/>
      <c r="UTJ20" s="136"/>
      <c r="UTK20" s="136"/>
      <c r="UTL20" s="136"/>
      <c r="UTM20" s="136"/>
      <c r="UTN20" s="136"/>
      <c r="UTO20" s="136"/>
      <c r="UTP20" s="136"/>
      <c r="UTQ20" s="136"/>
      <c r="UTR20" s="136"/>
      <c r="UTS20" s="136"/>
      <c r="UTT20" s="136"/>
      <c r="UTU20" s="136"/>
      <c r="UTV20" s="136"/>
      <c r="UTW20" s="136"/>
      <c r="UTX20" s="136"/>
      <c r="UTY20" s="136"/>
      <c r="UTZ20" s="136"/>
      <c r="UUA20" s="136"/>
      <c r="UUB20" s="136"/>
      <c r="UUC20" s="136"/>
      <c r="UUD20" s="136"/>
      <c r="UUE20" s="136"/>
      <c r="UUF20" s="136"/>
      <c r="UUG20" s="136"/>
      <c r="UUH20" s="136"/>
      <c r="UUI20" s="136"/>
      <c r="UUJ20" s="136"/>
      <c r="UUK20" s="136"/>
      <c r="UUL20" s="136"/>
      <c r="UUM20" s="136"/>
      <c r="UUN20" s="136"/>
      <c r="UUO20" s="136"/>
      <c r="UUP20" s="136"/>
      <c r="UUQ20" s="136"/>
      <c r="UUR20" s="136"/>
      <c r="UUS20" s="136"/>
      <c r="UUT20" s="136"/>
      <c r="UUU20" s="136"/>
      <c r="UUV20" s="136"/>
      <c r="UUW20" s="136"/>
      <c r="UUX20" s="136"/>
      <c r="UUY20" s="136"/>
      <c r="UUZ20" s="136"/>
      <c r="UVA20" s="136"/>
      <c r="UVB20" s="136"/>
      <c r="UVC20" s="136"/>
      <c r="UVD20" s="136"/>
      <c r="UVE20" s="136"/>
      <c r="UVF20" s="136"/>
      <c r="UVG20" s="136"/>
      <c r="UVH20" s="136"/>
      <c r="UVI20" s="136"/>
      <c r="UVJ20" s="136"/>
      <c r="UVK20" s="136"/>
      <c r="UVL20" s="136"/>
      <c r="UVM20" s="136"/>
      <c r="UVN20" s="136"/>
      <c r="UVO20" s="136"/>
      <c r="UVP20" s="136"/>
      <c r="UVQ20" s="136"/>
      <c r="UVR20" s="136"/>
      <c r="UVS20" s="136"/>
      <c r="UVT20" s="136"/>
      <c r="UVU20" s="136"/>
      <c r="UVV20" s="136"/>
      <c r="UVW20" s="136"/>
      <c r="UVX20" s="136"/>
      <c r="UVY20" s="136"/>
      <c r="UVZ20" s="136"/>
      <c r="UWA20" s="136"/>
      <c r="UWB20" s="136"/>
      <c r="UWC20" s="136"/>
      <c r="UWD20" s="136"/>
      <c r="UWE20" s="136"/>
      <c r="UWF20" s="136"/>
      <c r="UWG20" s="136"/>
      <c r="UWH20" s="136"/>
      <c r="UWI20" s="136"/>
      <c r="UWJ20" s="136"/>
      <c r="UWK20" s="136"/>
      <c r="UWL20" s="136"/>
      <c r="UWM20" s="136"/>
      <c r="UWN20" s="136"/>
      <c r="UWO20" s="136"/>
      <c r="UWP20" s="136"/>
      <c r="UWQ20" s="136"/>
      <c r="UWR20" s="136"/>
      <c r="UWS20" s="136"/>
      <c r="UWT20" s="136"/>
      <c r="UWU20" s="136"/>
      <c r="UWV20" s="136"/>
      <c r="UWW20" s="136"/>
      <c r="UWX20" s="136"/>
      <c r="UWY20" s="136"/>
      <c r="UWZ20" s="136"/>
      <c r="UXA20" s="136"/>
      <c r="UXB20" s="136"/>
      <c r="UXC20" s="136"/>
      <c r="UXD20" s="136"/>
      <c r="UXE20" s="136"/>
      <c r="UXF20" s="136"/>
      <c r="UXG20" s="136"/>
      <c r="UXH20" s="136"/>
      <c r="UXI20" s="136"/>
      <c r="UXJ20" s="136"/>
      <c r="UXK20" s="136"/>
      <c r="UXL20" s="136"/>
      <c r="UXM20" s="136"/>
      <c r="UXN20" s="136"/>
      <c r="UXO20" s="136"/>
      <c r="UXP20" s="136"/>
      <c r="UXQ20" s="136"/>
      <c r="UXR20" s="136"/>
      <c r="UXS20" s="136"/>
      <c r="UXT20" s="136"/>
      <c r="UXU20" s="136"/>
      <c r="UXV20" s="136"/>
      <c r="UXW20" s="136"/>
      <c r="UXX20" s="136"/>
      <c r="UXY20" s="136"/>
      <c r="UXZ20" s="136"/>
      <c r="UYA20" s="136"/>
      <c r="UYB20" s="136"/>
      <c r="UYC20" s="136"/>
      <c r="UYD20" s="136"/>
      <c r="UYE20" s="136"/>
      <c r="UYF20" s="136"/>
      <c r="UYG20" s="136"/>
      <c r="UYH20" s="136"/>
      <c r="UYI20" s="136"/>
      <c r="UYJ20" s="136"/>
      <c r="UYK20" s="136"/>
      <c r="UYL20" s="136"/>
      <c r="UYM20" s="136"/>
      <c r="UYN20" s="136"/>
      <c r="UYO20" s="136"/>
      <c r="UYP20" s="136"/>
      <c r="UYQ20" s="136"/>
      <c r="UYR20" s="136"/>
      <c r="UYS20" s="136"/>
      <c r="UYT20" s="136"/>
      <c r="UYU20" s="136"/>
      <c r="UYV20" s="136"/>
      <c r="UYW20" s="136"/>
      <c r="UYX20" s="136"/>
      <c r="UYY20" s="136"/>
      <c r="UYZ20" s="136"/>
      <c r="UZA20" s="136"/>
      <c r="UZB20" s="136"/>
      <c r="UZC20" s="136"/>
      <c r="UZD20" s="136"/>
      <c r="UZE20" s="136"/>
      <c r="UZF20" s="136"/>
      <c r="UZG20" s="136"/>
      <c r="UZH20" s="136"/>
      <c r="UZI20" s="136"/>
      <c r="UZJ20" s="136"/>
      <c r="UZK20" s="136"/>
      <c r="UZL20" s="136"/>
      <c r="UZM20" s="136"/>
      <c r="UZN20" s="136"/>
      <c r="UZO20" s="136"/>
      <c r="UZP20" s="136"/>
      <c r="UZQ20" s="136"/>
      <c r="UZR20" s="136"/>
      <c r="UZS20" s="136"/>
      <c r="UZT20" s="136"/>
      <c r="UZU20" s="136"/>
      <c r="UZV20" s="136"/>
      <c r="UZW20" s="136"/>
      <c r="UZX20" s="136"/>
      <c r="UZY20" s="136"/>
      <c r="UZZ20" s="136"/>
      <c r="VAA20" s="136"/>
      <c r="VAB20" s="136"/>
      <c r="VAC20" s="136"/>
      <c r="VAD20" s="136"/>
      <c r="VAE20" s="136"/>
      <c r="VAF20" s="136"/>
      <c r="VAG20" s="136"/>
      <c r="VAH20" s="136"/>
      <c r="VAI20" s="136"/>
      <c r="VAJ20" s="136"/>
      <c r="VAK20" s="136"/>
      <c r="VAL20" s="136"/>
      <c r="VAM20" s="136"/>
      <c r="VAN20" s="136"/>
      <c r="VAO20" s="136"/>
      <c r="VAP20" s="136"/>
      <c r="VAQ20" s="136"/>
      <c r="VAR20" s="136"/>
      <c r="VAS20" s="136"/>
      <c r="VAT20" s="136"/>
      <c r="VAU20" s="136"/>
      <c r="VAV20" s="136"/>
      <c r="VAW20" s="136"/>
      <c r="VAX20" s="136"/>
      <c r="VAY20" s="136"/>
      <c r="VAZ20" s="136"/>
      <c r="VBA20" s="136"/>
      <c r="VBB20" s="136"/>
      <c r="VBC20" s="136"/>
      <c r="VBD20" s="136"/>
      <c r="VBE20" s="136"/>
      <c r="VBF20" s="136"/>
      <c r="VBG20" s="136"/>
      <c r="VBH20" s="136"/>
      <c r="VBI20" s="136"/>
      <c r="VBJ20" s="136"/>
      <c r="VBK20" s="136"/>
      <c r="VBL20" s="136"/>
      <c r="VBM20" s="136"/>
      <c r="VBN20" s="136"/>
      <c r="VBO20" s="136"/>
      <c r="VBP20" s="136"/>
      <c r="VBQ20" s="136"/>
      <c r="VBR20" s="136"/>
      <c r="VBS20" s="136"/>
      <c r="VBT20" s="136"/>
      <c r="VBU20" s="136"/>
      <c r="VBV20" s="136"/>
      <c r="VBW20" s="136"/>
      <c r="VBX20" s="136"/>
      <c r="VBY20" s="136"/>
      <c r="VBZ20" s="136"/>
      <c r="VCA20" s="136"/>
      <c r="VCB20" s="136"/>
      <c r="VCC20" s="136"/>
      <c r="VCD20" s="136"/>
      <c r="VCE20" s="136"/>
      <c r="VCF20" s="136"/>
      <c r="VCG20" s="136"/>
      <c r="VCH20" s="136"/>
      <c r="VCI20" s="136"/>
      <c r="VCJ20" s="136"/>
      <c r="VCK20" s="136"/>
      <c r="VCL20" s="136"/>
      <c r="VCM20" s="136"/>
      <c r="VCN20" s="136"/>
      <c r="VCO20" s="136"/>
      <c r="VCP20" s="136"/>
      <c r="VCQ20" s="136"/>
      <c r="VCR20" s="136"/>
      <c r="VCS20" s="136"/>
      <c r="VCT20" s="136"/>
      <c r="VCU20" s="136"/>
      <c r="VCV20" s="136"/>
      <c r="VCW20" s="136"/>
      <c r="VCX20" s="136"/>
      <c r="VCY20" s="136"/>
      <c r="VCZ20" s="136"/>
      <c r="VDA20" s="136"/>
      <c r="VDB20" s="136"/>
      <c r="VDC20" s="136"/>
      <c r="VDD20" s="136"/>
      <c r="VDE20" s="136"/>
      <c r="VDF20" s="136"/>
      <c r="VDG20" s="136"/>
      <c r="VDH20" s="136"/>
      <c r="VDI20" s="136"/>
      <c r="VDJ20" s="136"/>
      <c r="VDK20" s="136"/>
      <c r="VDL20" s="136"/>
      <c r="VDM20" s="136"/>
      <c r="VDN20" s="136"/>
      <c r="VDO20" s="136"/>
      <c r="VDP20" s="136"/>
      <c r="VDQ20" s="136"/>
      <c r="VDR20" s="136"/>
      <c r="VDS20" s="136"/>
      <c r="VDT20" s="136"/>
      <c r="VDU20" s="136"/>
      <c r="VDV20" s="136"/>
      <c r="VDW20" s="136"/>
      <c r="VDX20" s="136"/>
      <c r="VDY20" s="136"/>
      <c r="VDZ20" s="136"/>
      <c r="VEA20" s="136"/>
      <c r="VEB20" s="136"/>
      <c r="VEC20" s="136"/>
      <c r="VED20" s="136"/>
      <c r="VEE20" s="136"/>
      <c r="VEF20" s="136"/>
      <c r="VEG20" s="136"/>
      <c r="VEH20" s="136"/>
      <c r="VEI20" s="136"/>
      <c r="VEJ20" s="136"/>
      <c r="VEK20" s="136"/>
      <c r="VEL20" s="136"/>
      <c r="VEM20" s="136"/>
      <c r="VEN20" s="136"/>
      <c r="VEO20" s="136"/>
      <c r="VEP20" s="136"/>
      <c r="VEQ20" s="136"/>
      <c r="VER20" s="136"/>
      <c r="VES20" s="136"/>
      <c r="VET20" s="136"/>
      <c r="VEU20" s="136"/>
      <c r="VEV20" s="136"/>
      <c r="VEW20" s="136"/>
      <c r="VEX20" s="136"/>
      <c r="VEY20" s="136"/>
      <c r="VEZ20" s="136"/>
      <c r="VFA20" s="136"/>
      <c r="VFB20" s="136"/>
      <c r="VFC20" s="136"/>
      <c r="VFD20" s="136"/>
      <c r="VFE20" s="136"/>
      <c r="VFF20" s="136"/>
      <c r="VFG20" s="136"/>
      <c r="VFH20" s="136"/>
      <c r="VFI20" s="136"/>
      <c r="VFJ20" s="136"/>
      <c r="VFK20" s="136"/>
      <c r="VFL20" s="136"/>
      <c r="VFM20" s="136"/>
      <c r="VFN20" s="136"/>
      <c r="VFO20" s="136"/>
      <c r="VFP20" s="136"/>
      <c r="VFQ20" s="136"/>
      <c r="VFR20" s="136"/>
      <c r="VFS20" s="136"/>
      <c r="VFT20" s="136"/>
      <c r="VFU20" s="136"/>
      <c r="VFV20" s="136"/>
      <c r="VFW20" s="136"/>
      <c r="VFX20" s="136"/>
      <c r="VFY20" s="136"/>
      <c r="VFZ20" s="136"/>
      <c r="VGA20" s="136"/>
      <c r="VGB20" s="136"/>
      <c r="VGC20" s="136"/>
      <c r="VGD20" s="136"/>
      <c r="VGE20" s="136"/>
      <c r="VGF20" s="136"/>
      <c r="VGG20" s="136"/>
      <c r="VGH20" s="136"/>
      <c r="VGI20" s="136"/>
      <c r="VGJ20" s="136"/>
      <c r="VGK20" s="136"/>
      <c r="VGL20" s="136"/>
      <c r="VGM20" s="136"/>
      <c r="VGN20" s="136"/>
      <c r="VGO20" s="136"/>
      <c r="VGP20" s="136"/>
      <c r="VGQ20" s="136"/>
      <c r="VGR20" s="136"/>
      <c r="VGS20" s="136"/>
      <c r="VGT20" s="136"/>
      <c r="VGU20" s="136"/>
      <c r="VGV20" s="136"/>
      <c r="VGW20" s="136"/>
      <c r="VGX20" s="136"/>
      <c r="VGY20" s="136"/>
      <c r="VGZ20" s="136"/>
      <c r="VHA20" s="136"/>
      <c r="VHB20" s="136"/>
      <c r="VHC20" s="136"/>
      <c r="VHD20" s="136"/>
      <c r="VHE20" s="136"/>
      <c r="VHF20" s="136"/>
      <c r="VHG20" s="136"/>
      <c r="VHH20" s="136"/>
      <c r="VHI20" s="136"/>
      <c r="VHJ20" s="136"/>
      <c r="VHK20" s="136"/>
      <c r="VHL20" s="136"/>
      <c r="VHM20" s="136"/>
      <c r="VHN20" s="136"/>
      <c r="VHO20" s="136"/>
      <c r="VHP20" s="136"/>
      <c r="VHQ20" s="136"/>
      <c r="VHR20" s="136"/>
      <c r="VHS20" s="136"/>
      <c r="VHT20" s="136"/>
      <c r="VHU20" s="136"/>
      <c r="VHV20" s="136"/>
      <c r="VHW20" s="136"/>
      <c r="VHX20" s="136"/>
      <c r="VHY20" s="136"/>
      <c r="VHZ20" s="136"/>
      <c r="VIA20" s="136"/>
      <c r="VIB20" s="136"/>
      <c r="VIC20" s="136"/>
      <c r="VID20" s="136"/>
      <c r="VIE20" s="136"/>
      <c r="VIF20" s="136"/>
      <c r="VIG20" s="136"/>
      <c r="VIH20" s="136"/>
      <c r="VII20" s="136"/>
      <c r="VIJ20" s="136"/>
      <c r="VIK20" s="136"/>
      <c r="VIL20" s="136"/>
      <c r="VIM20" s="136"/>
      <c r="VIN20" s="136"/>
      <c r="VIO20" s="136"/>
      <c r="VIP20" s="136"/>
      <c r="VIQ20" s="136"/>
      <c r="VIR20" s="136"/>
      <c r="VIS20" s="136"/>
      <c r="VIT20" s="136"/>
      <c r="VIU20" s="136"/>
      <c r="VIV20" s="136"/>
      <c r="VIW20" s="136"/>
      <c r="VIX20" s="136"/>
      <c r="VIY20" s="136"/>
      <c r="VIZ20" s="136"/>
      <c r="VJA20" s="136"/>
      <c r="VJB20" s="136"/>
      <c r="VJC20" s="136"/>
      <c r="VJD20" s="136"/>
      <c r="VJE20" s="136"/>
      <c r="VJF20" s="136"/>
      <c r="VJG20" s="136"/>
      <c r="VJH20" s="136"/>
      <c r="VJI20" s="136"/>
      <c r="VJJ20" s="136"/>
      <c r="VJK20" s="136"/>
      <c r="VJL20" s="136"/>
      <c r="VJM20" s="136"/>
      <c r="VJN20" s="136"/>
      <c r="VJO20" s="136"/>
      <c r="VJP20" s="136"/>
      <c r="VJQ20" s="136"/>
      <c r="VJR20" s="136"/>
      <c r="VJS20" s="136"/>
      <c r="VJT20" s="136"/>
      <c r="VJU20" s="136"/>
      <c r="VJV20" s="136"/>
      <c r="VJW20" s="136"/>
      <c r="VJX20" s="136"/>
      <c r="VJY20" s="136"/>
      <c r="VJZ20" s="136"/>
      <c r="VKA20" s="136"/>
      <c r="VKB20" s="136"/>
      <c r="VKC20" s="136"/>
      <c r="VKD20" s="136"/>
      <c r="VKE20" s="136"/>
      <c r="VKF20" s="136"/>
      <c r="VKG20" s="136"/>
      <c r="VKH20" s="136"/>
      <c r="VKI20" s="136"/>
      <c r="VKJ20" s="136"/>
      <c r="VKK20" s="136"/>
      <c r="VKL20" s="136"/>
      <c r="VKM20" s="136"/>
      <c r="VKN20" s="136"/>
      <c r="VKO20" s="136"/>
      <c r="VKP20" s="136"/>
      <c r="VKQ20" s="136"/>
      <c r="VKR20" s="136"/>
      <c r="VKS20" s="136"/>
      <c r="VKT20" s="136"/>
      <c r="VKU20" s="136"/>
      <c r="VKV20" s="136"/>
      <c r="VKW20" s="136"/>
      <c r="VKX20" s="136"/>
      <c r="VKY20" s="136"/>
      <c r="VKZ20" s="136"/>
      <c r="VLA20" s="136"/>
      <c r="VLB20" s="136"/>
      <c r="VLC20" s="136"/>
      <c r="VLD20" s="136"/>
      <c r="VLE20" s="136"/>
      <c r="VLF20" s="136"/>
      <c r="VLG20" s="136"/>
      <c r="VLH20" s="136"/>
      <c r="VLI20" s="136"/>
      <c r="VLJ20" s="136"/>
      <c r="VLK20" s="136"/>
      <c r="VLL20" s="136"/>
      <c r="VLM20" s="136"/>
      <c r="VLN20" s="136"/>
      <c r="VLO20" s="136"/>
      <c r="VLP20" s="136"/>
      <c r="VLQ20" s="136"/>
      <c r="VLR20" s="136"/>
      <c r="VLS20" s="136"/>
      <c r="VLT20" s="136"/>
      <c r="VLU20" s="136"/>
      <c r="VLV20" s="136"/>
      <c r="VLW20" s="136"/>
      <c r="VLX20" s="136"/>
      <c r="VLY20" s="136"/>
      <c r="VLZ20" s="136"/>
      <c r="VMA20" s="136"/>
      <c r="VMB20" s="136"/>
      <c r="VMC20" s="136"/>
      <c r="VMD20" s="136"/>
      <c r="VME20" s="136"/>
      <c r="VMF20" s="136"/>
      <c r="VMG20" s="136"/>
      <c r="VMH20" s="136"/>
      <c r="VMI20" s="136"/>
      <c r="VMJ20" s="136"/>
      <c r="VMK20" s="136"/>
      <c r="VML20" s="136"/>
      <c r="VMM20" s="136"/>
      <c r="VMN20" s="136"/>
      <c r="VMO20" s="136"/>
      <c r="VMP20" s="136"/>
      <c r="VMQ20" s="136"/>
      <c r="VMR20" s="136"/>
      <c r="VMS20" s="136"/>
      <c r="VMT20" s="136"/>
      <c r="VMU20" s="136"/>
      <c r="VMV20" s="136"/>
      <c r="VMW20" s="136"/>
      <c r="VMX20" s="136"/>
      <c r="VMY20" s="136"/>
      <c r="VMZ20" s="136"/>
      <c r="VNA20" s="136"/>
      <c r="VNB20" s="136"/>
      <c r="VNC20" s="136"/>
      <c r="VND20" s="136"/>
      <c r="VNE20" s="136"/>
      <c r="VNF20" s="136"/>
      <c r="VNG20" s="136"/>
      <c r="VNH20" s="136"/>
      <c r="VNI20" s="136"/>
      <c r="VNJ20" s="136"/>
      <c r="VNK20" s="136"/>
      <c r="VNL20" s="136"/>
      <c r="VNM20" s="136"/>
      <c r="VNN20" s="136"/>
      <c r="VNO20" s="136"/>
      <c r="VNP20" s="136"/>
      <c r="VNQ20" s="136"/>
      <c r="VNR20" s="136"/>
      <c r="VNS20" s="136"/>
      <c r="VNT20" s="136"/>
      <c r="VNU20" s="136"/>
      <c r="VNV20" s="136"/>
      <c r="VNW20" s="136"/>
      <c r="VNX20" s="136"/>
      <c r="VNY20" s="136"/>
      <c r="VNZ20" s="136"/>
      <c r="VOA20" s="136"/>
      <c r="VOB20" s="136"/>
      <c r="VOC20" s="136"/>
      <c r="VOD20" s="136"/>
      <c r="VOE20" s="136"/>
      <c r="VOF20" s="136"/>
      <c r="VOG20" s="136"/>
      <c r="VOH20" s="136"/>
      <c r="VOI20" s="136"/>
      <c r="VOJ20" s="136"/>
      <c r="VOK20" s="136"/>
      <c r="VOL20" s="136"/>
      <c r="VOM20" s="136"/>
      <c r="VON20" s="136"/>
      <c r="VOO20" s="136"/>
      <c r="VOP20" s="136"/>
      <c r="VOQ20" s="136"/>
      <c r="VOR20" s="136"/>
      <c r="VOS20" s="136"/>
      <c r="VOT20" s="136"/>
      <c r="VOU20" s="136"/>
      <c r="VOV20" s="136"/>
      <c r="VOW20" s="136"/>
      <c r="VOX20" s="136"/>
      <c r="VOY20" s="136"/>
      <c r="VOZ20" s="136"/>
      <c r="VPA20" s="136"/>
      <c r="VPB20" s="136"/>
      <c r="VPC20" s="136"/>
      <c r="VPD20" s="136"/>
      <c r="VPE20" s="136"/>
      <c r="VPF20" s="136"/>
      <c r="VPG20" s="136"/>
      <c r="VPH20" s="136"/>
      <c r="VPI20" s="136"/>
      <c r="VPJ20" s="136"/>
      <c r="VPK20" s="136"/>
      <c r="VPL20" s="136"/>
      <c r="VPM20" s="136"/>
      <c r="VPN20" s="136"/>
      <c r="VPO20" s="136"/>
      <c r="VPP20" s="136"/>
      <c r="VPQ20" s="136"/>
      <c r="VPR20" s="136"/>
      <c r="VPS20" s="136"/>
      <c r="VPT20" s="136"/>
      <c r="VPU20" s="136"/>
      <c r="VPV20" s="136"/>
      <c r="VPW20" s="136"/>
      <c r="VPX20" s="136"/>
      <c r="VPY20" s="136"/>
      <c r="VPZ20" s="136"/>
      <c r="VQA20" s="136"/>
      <c r="VQB20" s="136"/>
      <c r="VQC20" s="136"/>
      <c r="VQD20" s="136"/>
      <c r="VQE20" s="136"/>
      <c r="VQF20" s="136"/>
      <c r="VQG20" s="136"/>
      <c r="VQH20" s="136"/>
      <c r="VQI20" s="136"/>
      <c r="VQJ20" s="136"/>
      <c r="VQK20" s="136"/>
      <c r="VQL20" s="136"/>
      <c r="VQM20" s="136"/>
      <c r="VQN20" s="136"/>
      <c r="VQO20" s="136"/>
      <c r="VQP20" s="136"/>
      <c r="VQQ20" s="136"/>
      <c r="VQR20" s="136"/>
      <c r="VQS20" s="136"/>
      <c r="VQT20" s="136"/>
      <c r="VQU20" s="136"/>
      <c r="VQV20" s="136"/>
      <c r="VQW20" s="136"/>
      <c r="VQX20" s="136"/>
      <c r="VQY20" s="136"/>
      <c r="VQZ20" s="136"/>
      <c r="VRA20" s="136"/>
      <c r="VRB20" s="136"/>
      <c r="VRC20" s="136"/>
      <c r="VRD20" s="136"/>
      <c r="VRE20" s="136"/>
      <c r="VRF20" s="136"/>
      <c r="VRG20" s="136"/>
      <c r="VRH20" s="136"/>
      <c r="VRI20" s="136"/>
      <c r="VRJ20" s="136"/>
      <c r="VRK20" s="136"/>
      <c r="VRL20" s="136"/>
      <c r="VRM20" s="136"/>
      <c r="VRN20" s="136"/>
      <c r="VRO20" s="136"/>
      <c r="VRP20" s="136"/>
      <c r="VRQ20" s="136"/>
      <c r="VRR20" s="136"/>
      <c r="VRS20" s="136"/>
      <c r="VRT20" s="136"/>
      <c r="VRU20" s="136"/>
      <c r="VRV20" s="136"/>
      <c r="VRW20" s="136"/>
      <c r="VRX20" s="136"/>
      <c r="VRY20" s="136"/>
      <c r="VRZ20" s="136"/>
      <c r="VSA20" s="136"/>
      <c r="VSB20" s="136"/>
      <c r="VSC20" s="136"/>
      <c r="VSD20" s="136"/>
      <c r="VSE20" s="136"/>
      <c r="VSF20" s="136"/>
      <c r="VSG20" s="136"/>
      <c r="VSH20" s="136"/>
      <c r="VSI20" s="136"/>
      <c r="VSJ20" s="136"/>
      <c r="VSK20" s="136"/>
      <c r="VSL20" s="136"/>
      <c r="VSM20" s="136"/>
      <c r="VSN20" s="136"/>
      <c r="VSO20" s="136"/>
      <c r="VSP20" s="136"/>
      <c r="VSQ20" s="136"/>
      <c r="VSR20" s="136"/>
      <c r="VSS20" s="136"/>
      <c r="VST20" s="136"/>
      <c r="VSU20" s="136"/>
      <c r="VSV20" s="136"/>
      <c r="VSW20" s="136"/>
      <c r="VSX20" s="136"/>
      <c r="VSY20" s="136"/>
      <c r="VSZ20" s="136"/>
      <c r="VTA20" s="136"/>
      <c r="VTB20" s="136"/>
      <c r="VTC20" s="136"/>
      <c r="VTD20" s="136"/>
      <c r="VTE20" s="136"/>
      <c r="VTF20" s="136"/>
      <c r="VTG20" s="136"/>
      <c r="VTH20" s="136"/>
      <c r="VTI20" s="136"/>
      <c r="VTJ20" s="136"/>
      <c r="VTK20" s="136"/>
      <c r="VTL20" s="136"/>
      <c r="VTM20" s="136"/>
      <c r="VTN20" s="136"/>
      <c r="VTO20" s="136"/>
      <c r="VTP20" s="136"/>
      <c r="VTQ20" s="136"/>
      <c r="VTR20" s="136"/>
      <c r="VTS20" s="136"/>
      <c r="VTT20" s="136"/>
      <c r="VTU20" s="136"/>
      <c r="VTV20" s="136"/>
      <c r="VTW20" s="136"/>
      <c r="VTX20" s="136"/>
      <c r="VTY20" s="136"/>
      <c r="VTZ20" s="136"/>
      <c r="VUA20" s="136"/>
      <c r="VUB20" s="136"/>
      <c r="VUC20" s="136"/>
      <c r="VUD20" s="136"/>
      <c r="VUE20" s="136"/>
      <c r="VUF20" s="136"/>
      <c r="VUG20" s="136"/>
      <c r="VUH20" s="136"/>
      <c r="VUI20" s="136"/>
      <c r="VUJ20" s="136"/>
      <c r="VUK20" s="136"/>
      <c r="VUL20" s="136"/>
      <c r="VUM20" s="136"/>
      <c r="VUN20" s="136"/>
      <c r="VUO20" s="136"/>
      <c r="VUP20" s="136"/>
      <c r="VUQ20" s="136"/>
      <c r="VUR20" s="136"/>
      <c r="VUS20" s="136"/>
      <c r="VUT20" s="136"/>
      <c r="VUU20" s="136"/>
      <c r="VUV20" s="136"/>
      <c r="VUW20" s="136"/>
      <c r="VUX20" s="136"/>
      <c r="VUY20" s="136"/>
      <c r="VUZ20" s="136"/>
      <c r="VVA20" s="136"/>
      <c r="VVB20" s="136"/>
      <c r="VVC20" s="136"/>
      <c r="VVD20" s="136"/>
      <c r="VVE20" s="136"/>
      <c r="VVF20" s="136"/>
      <c r="VVG20" s="136"/>
      <c r="VVH20" s="136"/>
      <c r="VVI20" s="136"/>
      <c r="VVJ20" s="136"/>
      <c r="VVK20" s="136"/>
      <c r="VVL20" s="136"/>
      <c r="VVM20" s="136"/>
      <c r="VVN20" s="136"/>
      <c r="VVO20" s="136"/>
      <c r="VVP20" s="136"/>
      <c r="VVQ20" s="136"/>
      <c r="VVR20" s="136"/>
      <c r="VVS20" s="136"/>
      <c r="VVT20" s="136"/>
      <c r="VVU20" s="136"/>
      <c r="VVV20" s="136"/>
      <c r="VVW20" s="136"/>
      <c r="VVX20" s="136"/>
      <c r="VVY20" s="136"/>
      <c r="VVZ20" s="136"/>
      <c r="VWA20" s="136"/>
      <c r="VWB20" s="136"/>
      <c r="VWC20" s="136"/>
      <c r="VWD20" s="136"/>
      <c r="VWE20" s="136"/>
      <c r="VWF20" s="136"/>
      <c r="VWG20" s="136"/>
      <c r="VWH20" s="136"/>
      <c r="VWI20" s="136"/>
      <c r="VWJ20" s="136"/>
      <c r="VWK20" s="136"/>
      <c r="VWL20" s="136"/>
      <c r="VWM20" s="136"/>
      <c r="VWN20" s="136"/>
      <c r="VWO20" s="136"/>
      <c r="VWP20" s="136"/>
      <c r="VWQ20" s="136"/>
      <c r="VWR20" s="136"/>
      <c r="VWS20" s="136"/>
      <c r="VWT20" s="136"/>
      <c r="VWU20" s="136"/>
      <c r="VWV20" s="136"/>
      <c r="VWW20" s="136"/>
      <c r="VWX20" s="136"/>
      <c r="VWY20" s="136"/>
      <c r="VWZ20" s="136"/>
      <c r="VXA20" s="136"/>
      <c r="VXB20" s="136"/>
      <c r="VXC20" s="136"/>
      <c r="VXD20" s="136"/>
      <c r="VXE20" s="136"/>
      <c r="VXF20" s="136"/>
      <c r="VXG20" s="136"/>
      <c r="VXH20" s="136"/>
      <c r="VXI20" s="136"/>
      <c r="VXJ20" s="136"/>
      <c r="VXK20" s="136"/>
      <c r="VXL20" s="136"/>
      <c r="VXM20" s="136"/>
      <c r="VXN20" s="136"/>
      <c r="VXO20" s="136"/>
      <c r="VXP20" s="136"/>
      <c r="VXQ20" s="136"/>
      <c r="VXR20" s="136"/>
      <c r="VXS20" s="136"/>
      <c r="VXT20" s="136"/>
      <c r="VXU20" s="136"/>
      <c r="VXV20" s="136"/>
      <c r="VXW20" s="136"/>
      <c r="VXX20" s="136"/>
      <c r="VXY20" s="136"/>
      <c r="VXZ20" s="136"/>
      <c r="VYA20" s="136"/>
      <c r="VYB20" s="136"/>
      <c r="VYC20" s="136"/>
      <c r="VYD20" s="136"/>
      <c r="VYE20" s="136"/>
      <c r="VYF20" s="136"/>
      <c r="VYG20" s="136"/>
      <c r="VYH20" s="136"/>
      <c r="VYI20" s="136"/>
      <c r="VYJ20" s="136"/>
      <c r="VYK20" s="136"/>
      <c r="VYL20" s="136"/>
      <c r="VYM20" s="136"/>
      <c r="VYN20" s="136"/>
      <c r="VYO20" s="136"/>
      <c r="VYP20" s="136"/>
      <c r="VYQ20" s="136"/>
      <c r="VYR20" s="136"/>
      <c r="VYS20" s="136"/>
      <c r="VYT20" s="136"/>
      <c r="VYU20" s="136"/>
      <c r="VYV20" s="136"/>
      <c r="VYW20" s="136"/>
      <c r="VYX20" s="136"/>
      <c r="VYY20" s="136"/>
      <c r="VYZ20" s="136"/>
      <c r="VZA20" s="136"/>
      <c r="VZB20" s="136"/>
      <c r="VZC20" s="136"/>
      <c r="VZD20" s="136"/>
      <c r="VZE20" s="136"/>
      <c r="VZF20" s="136"/>
      <c r="VZG20" s="136"/>
      <c r="VZH20" s="136"/>
      <c r="VZI20" s="136"/>
      <c r="VZJ20" s="136"/>
      <c r="VZK20" s="136"/>
      <c r="VZL20" s="136"/>
      <c r="VZM20" s="136"/>
      <c r="VZN20" s="136"/>
      <c r="VZO20" s="136"/>
      <c r="VZP20" s="136"/>
      <c r="VZQ20" s="136"/>
      <c r="VZR20" s="136"/>
      <c r="VZS20" s="136"/>
      <c r="VZT20" s="136"/>
      <c r="VZU20" s="136"/>
      <c r="VZV20" s="136"/>
      <c r="VZW20" s="136"/>
      <c r="VZX20" s="136"/>
      <c r="VZY20" s="136"/>
      <c r="VZZ20" s="136"/>
      <c r="WAA20" s="136"/>
      <c r="WAB20" s="136"/>
      <c r="WAC20" s="136"/>
      <c r="WAD20" s="136"/>
      <c r="WAE20" s="136"/>
      <c r="WAF20" s="136"/>
      <c r="WAG20" s="136"/>
      <c r="WAH20" s="136"/>
      <c r="WAI20" s="136"/>
      <c r="WAJ20" s="136"/>
      <c r="WAK20" s="136"/>
      <c r="WAL20" s="136"/>
      <c r="WAM20" s="136"/>
      <c r="WAN20" s="136"/>
      <c r="WAO20" s="136"/>
      <c r="WAP20" s="136"/>
      <c r="WAQ20" s="136"/>
      <c r="WAR20" s="136"/>
      <c r="WAS20" s="136"/>
      <c r="WAT20" s="136"/>
      <c r="WAU20" s="136"/>
      <c r="WAV20" s="136"/>
      <c r="WAW20" s="136"/>
      <c r="WAX20" s="136"/>
      <c r="WAY20" s="136"/>
      <c r="WAZ20" s="136"/>
      <c r="WBA20" s="136"/>
      <c r="WBB20" s="136"/>
      <c r="WBC20" s="136"/>
      <c r="WBD20" s="136"/>
      <c r="WBE20" s="136"/>
      <c r="WBF20" s="136"/>
      <c r="WBG20" s="136"/>
      <c r="WBH20" s="136"/>
      <c r="WBI20" s="136"/>
      <c r="WBJ20" s="136"/>
      <c r="WBK20" s="136"/>
      <c r="WBL20" s="136"/>
      <c r="WBM20" s="136"/>
      <c r="WBN20" s="136"/>
      <c r="WBO20" s="136"/>
      <c r="WBP20" s="136"/>
      <c r="WBQ20" s="136"/>
      <c r="WBR20" s="136"/>
      <c r="WBS20" s="136"/>
      <c r="WBT20" s="136"/>
      <c r="WBU20" s="136"/>
      <c r="WBV20" s="136"/>
      <c r="WBW20" s="136"/>
      <c r="WBX20" s="136"/>
      <c r="WBY20" s="136"/>
      <c r="WBZ20" s="136"/>
      <c r="WCA20" s="136"/>
      <c r="WCB20" s="136"/>
      <c r="WCC20" s="136"/>
      <c r="WCD20" s="136"/>
      <c r="WCE20" s="136"/>
      <c r="WCF20" s="136"/>
      <c r="WCG20" s="136"/>
      <c r="WCH20" s="136"/>
      <c r="WCI20" s="136"/>
      <c r="WCJ20" s="136"/>
      <c r="WCK20" s="136"/>
      <c r="WCL20" s="136"/>
      <c r="WCM20" s="136"/>
      <c r="WCN20" s="136"/>
      <c r="WCO20" s="136"/>
      <c r="WCP20" s="136"/>
      <c r="WCQ20" s="136"/>
      <c r="WCR20" s="136"/>
      <c r="WCS20" s="136"/>
      <c r="WCT20" s="136"/>
      <c r="WCU20" s="136"/>
      <c r="WCV20" s="136"/>
      <c r="WCW20" s="136"/>
      <c r="WCX20" s="136"/>
      <c r="WCY20" s="136"/>
      <c r="WCZ20" s="136"/>
      <c r="WDA20" s="136"/>
      <c r="WDB20" s="136"/>
      <c r="WDC20" s="136"/>
      <c r="WDD20" s="136"/>
      <c r="WDE20" s="136"/>
      <c r="WDF20" s="136"/>
      <c r="WDG20" s="136"/>
      <c r="WDH20" s="136"/>
      <c r="WDI20" s="136"/>
      <c r="WDJ20" s="136"/>
      <c r="WDK20" s="136"/>
      <c r="WDL20" s="136"/>
      <c r="WDM20" s="136"/>
      <c r="WDN20" s="136"/>
      <c r="WDO20" s="136"/>
      <c r="WDP20" s="136"/>
      <c r="WDQ20" s="136"/>
      <c r="WDR20" s="136"/>
      <c r="WDS20" s="136"/>
      <c r="WDT20" s="136"/>
      <c r="WDU20" s="136"/>
      <c r="WDV20" s="136"/>
      <c r="WDW20" s="136"/>
      <c r="WDX20" s="136"/>
      <c r="WDY20" s="136"/>
      <c r="WDZ20" s="136"/>
      <c r="WEA20" s="136"/>
      <c r="WEB20" s="136"/>
      <c r="WEC20" s="136"/>
      <c r="WED20" s="136"/>
      <c r="WEE20" s="136"/>
      <c r="WEF20" s="136"/>
      <c r="WEG20" s="136"/>
      <c r="WEH20" s="136"/>
      <c r="WEI20" s="136"/>
      <c r="WEJ20" s="136"/>
      <c r="WEK20" s="136"/>
      <c r="WEL20" s="136"/>
      <c r="WEM20" s="136"/>
      <c r="WEN20" s="136"/>
      <c r="WEO20" s="136"/>
      <c r="WEP20" s="136"/>
      <c r="WEQ20" s="136"/>
      <c r="WER20" s="136"/>
      <c r="WES20" s="136"/>
      <c r="WET20" s="136"/>
      <c r="WEU20" s="136"/>
      <c r="WEV20" s="136"/>
      <c r="WEW20" s="136"/>
      <c r="WEX20" s="136"/>
      <c r="WEY20" s="136"/>
      <c r="WEZ20" s="136"/>
      <c r="WFA20" s="136"/>
      <c r="WFB20" s="136"/>
      <c r="WFC20" s="136"/>
      <c r="WFD20" s="136"/>
      <c r="WFE20" s="136"/>
      <c r="WFF20" s="136"/>
      <c r="WFG20" s="136"/>
      <c r="WFH20" s="136"/>
      <c r="WFI20" s="136"/>
      <c r="WFJ20" s="136"/>
      <c r="WFK20" s="136"/>
      <c r="WFL20" s="136"/>
      <c r="WFM20" s="136"/>
      <c r="WFN20" s="136"/>
      <c r="WFO20" s="136"/>
      <c r="WFP20" s="136"/>
      <c r="WFQ20" s="136"/>
      <c r="WFR20" s="136"/>
      <c r="WFS20" s="136"/>
      <c r="WFT20" s="136"/>
      <c r="WFU20" s="136"/>
      <c r="WFV20" s="136"/>
      <c r="WFW20" s="136"/>
      <c r="WFX20" s="136"/>
      <c r="WFY20" s="136"/>
      <c r="WFZ20" s="136"/>
      <c r="WGA20" s="136"/>
      <c r="WGB20" s="136"/>
      <c r="WGC20" s="136"/>
      <c r="WGD20" s="136"/>
      <c r="WGE20" s="136"/>
      <c r="WGF20" s="136"/>
      <c r="WGG20" s="136"/>
      <c r="WGH20" s="136"/>
      <c r="WGI20" s="136"/>
      <c r="WGJ20" s="136"/>
      <c r="WGK20" s="136"/>
      <c r="WGL20" s="136"/>
      <c r="WGM20" s="136"/>
      <c r="WGN20" s="136"/>
      <c r="WGO20" s="136"/>
      <c r="WGP20" s="136"/>
      <c r="WGQ20" s="136"/>
      <c r="WGR20" s="136"/>
      <c r="WGS20" s="136"/>
      <c r="WGT20" s="136"/>
      <c r="WGU20" s="136"/>
      <c r="WGV20" s="136"/>
      <c r="WGW20" s="136"/>
      <c r="WGX20" s="136"/>
      <c r="WGY20" s="136"/>
      <c r="WGZ20" s="136"/>
      <c r="WHA20" s="136"/>
      <c r="WHB20" s="136"/>
      <c r="WHC20" s="136"/>
      <c r="WHD20" s="136"/>
      <c r="WHE20" s="136"/>
      <c r="WHF20" s="136"/>
      <c r="WHG20" s="136"/>
      <c r="WHH20" s="136"/>
      <c r="WHI20" s="136"/>
      <c r="WHJ20" s="136"/>
      <c r="WHK20" s="136"/>
      <c r="WHL20" s="136"/>
      <c r="WHM20" s="136"/>
      <c r="WHN20" s="136"/>
      <c r="WHO20" s="136"/>
      <c r="WHP20" s="136"/>
      <c r="WHQ20" s="136"/>
      <c r="WHR20" s="136"/>
      <c r="WHS20" s="136"/>
      <c r="WHT20" s="136"/>
      <c r="WHU20" s="136"/>
      <c r="WHV20" s="136"/>
      <c r="WHW20" s="136"/>
      <c r="WHX20" s="136"/>
      <c r="WHY20" s="136"/>
      <c r="WHZ20" s="136"/>
      <c r="WIA20" s="136"/>
      <c r="WIB20" s="136"/>
      <c r="WIC20" s="136"/>
      <c r="WID20" s="136"/>
      <c r="WIE20" s="136"/>
      <c r="WIF20" s="136"/>
      <c r="WIG20" s="136"/>
      <c r="WIH20" s="136"/>
      <c r="WII20" s="136"/>
      <c r="WIJ20" s="136"/>
      <c r="WIK20" s="136"/>
      <c r="WIL20" s="136"/>
      <c r="WIM20" s="136"/>
      <c r="WIN20" s="136"/>
      <c r="WIO20" s="136"/>
      <c r="WIP20" s="136"/>
      <c r="WIQ20" s="136"/>
      <c r="WIR20" s="136"/>
      <c r="WIS20" s="136"/>
      <c r="WIT20" s="136"/>
      <c r="WIU20" s="136"/>
      <c r="WIV20" s="136"/>
      <c r="WIW20" s="136"/>
      <c r="WIX20" s="136"/>
      <c r="WIY20" s="136"/>
      <c r="WIZ20" s="136"/>
      <c r="WJA20" s="136"/>
      <c r="WJB20" s="136"/>
      <c r="WJC20" s="136"/>
      <c r="WJD20" s="136"/>
      <c r="WJE20" s="136"/>
      <c r="WJF20" s="136"/>
      <c r="WJG20" s="136"/>
      <c r="WJH20" s="136"/>
      <c r="WJI20" s="136"/>
      <c r="WJJ20" s="136"/>
      <c r="WJK20" s="136"/>
      <c r="WJL20" s="136"/>
      <c r="WJM20" s="136"/>
      <c r="WJN20" s="136"/>
      <c r="WJO20" s="136"/>
      <c r="WJP20" s="136"/>
      <c r="WJQ20" s="136"/>
      <c r="WJR20" s="136"/>
      <c r="WJS20" s="136"/>
      <c r="WJT20" s="136"/>
      <c r="WJU20" s="136"/>
      <c r="WJV20" s="136"/>
      <c r="WJW20" s="136"/>
      <c r="WJX20" s="136"/>
      <c r="WJY20" s="136"/>
      <c r="WJZ20" s="136"/>
      <c r="WKA20" s="136"/>
      <c r="WKB20" s="136"/>
      <c r="WKC20" s="136"/>
      <c r="WKD20" s="136"/>
      <c r="WKE20" s="136"/>
      <c r="WKF20" s="136"/>
      <c r="WKG20" s="136"/>
      <c r="WKH20" s="136"/>
      <c r="WKI20" s="136"/>
      <c r="WKJ20" s="136"/>
      <c r="WKK20" s="136"/>
      <c r="WKL20" s="136"/>
      <c r="WKM20" s="136"/>
      <c r="WKN20" s="136"/>
      <c r="WKO20" s="136"/>
      <c r="WKP20" s="136"/>
      <c r="WKQ20" s="136"/>
      <c r="WKR20" s="136"/>
      <c r="WKS20" s="136"/>
      <c r="WKT20" s="136"/>
      <c r="WKU20" s="136"/>
      <c r="WKV20" s="136"/>
      <c r="WKW20" s="136"/>
      <c r="WKX20" s="136"/>
      <c r="WKY20" s="136"/>
      <c r="WKZ20" s="136"/>
      <c r="WLA20" s="136"/>
      <c r="WLB20" s="136"/>
      <c r="WLC20" s="136"/>
      <c r="WLD20" s="136"/>
      <c r="WLE20" s="136"/>
      <c r="WLF20" s="136"/>
      <c r="WLG20" s="136"/>
      <c r="WLH20" s="136"/>
      <c r="WLI20" s="136"/>
      <c r="WLJ20" s="136"/>
      <c r="WLK20" s="136"/>
      <c r="WLL20" s="136"/>
      <c r="WLM20" s="136"/>
      <c r="WLN20" s="136"/>
      <c r="WLO20" s="136"/>
      <c r="WLP20" s="136"/>
      <c r="WLQ20" s="136"/>
      <c r="WLR20" s="136"/>
      <c r="WLS20" s="136"/>
      <c r="WLT20" s="136"/>
      <c r="WLU20" s="136"/>
      <c r="WLV20" s="136"/>
      <c r="WLW20" s="136"/>
      <c r="WLX20" s="136"/>
      <c r="WLY20" s="136"/>
      <c r="WLZ20" s="136"/>
      <c r="WMA20" s="136"/>
      <c r="WMB20" s="136"/>
      <c r="WMC20" s="136"/>
      <c r="WMD20" s="136"/>
      <c r="WME20" s="136"/>
      <c r="WMF20" s="136"/>
      <c r="WMG20" s="136"/>
      <c r="WMH20" s="136"/>
      <c r="WMI20" s="136"/>
      <c r="WMJ20" s="136"/>
      <c r="WMK20" s="136"/>
      <c r="WML20" s="136"/>
      <c r="WMM20" s="136"/>
      <c r="WMN20" s="136"/>
      <c r="WMO20" s="136"/>
      <c r="WMP20" s="136"/>
      <c r="WMQ20" s="136"/>
      <c r="WMR20" s="136"/>
      <c r="WMS20" s="136"/>
      <c r="WMT20" s="136"/>
      <c r="WMU20" s="136"/>
      <c r="WMV20" s="136"/>
      <c r="WMW20" s="136"/>
      <c r="WMX20" s="136"/>
      <c r="WMY20" s="136"/>
      <c r="WMZ20" s="136"/>
      <c r="WNA20" s="136"/>
      <c r="WNB20" s="136"/>
      <c r="WNC20" s="136"/>
      <c r="WND20" s="136"/>
      <c r="WNE20" s="136"/>
      <c r="WNF20" s="136"/>
      <c r="WNG20" s="136"/>
      <c r="WNH20" s="136"/>
      <c r="WNI20" s="136"/>
      <c r="WNJ20" s="136"/>
      <c r="WNK20" s="136"/>
      <c r="WNL20" s="136"/>
      <c r="WNM20" s="136"/>
      <c r="WNN20" s="136"/>
      <c r="WNO20" s="136"/>
      <c r="WNP20" s="136"/>
      <c r="WNQ20" s="136"/>
      <c r="WNR20" s="136"/>
      <c r="WNS20" s="136"/>
      <c r="WNT20" s="136"/>
      <c r="WNU20" s="136"/>
      <c r="WNV20" s="136"/>
      <c r="WNW20" s="136"/>
      <c r="WNX20" s="136"/>
      <c r="WNY20" s="136"/>
      <c r="WNZ20" s="136"/>
      <c r="WOA20" s="136"/>
      <c r="WOB20" s="136"/>
      <c r="WOC20" s="136"/>
      <c r="WOD20" s="136"/>
      <c r="WOE20" s="136"/>
      <c r="WOF20" s="136"/>
      <c r="WOG20" s="136"/>
      <c r="WOH20" s="136"/>
      <c r="WOI20" s="136"/>
      <c r="WOJ20" s="136"/>
      <c r="WOK20" s="136"/>
      <c r="WOL20" s="136"/>
      <c r="WOM20" s="136"/>
      <c r="WON20" s="136"/>
      <c r="WOO20" s="136"/>
      <c r="WOP20" s="136"/>
      <c r="WOQ20" s="136"/>
      <c r="WOR20" s="136"/>
      <c r="WOS20" s="136"/>
      <c r="WOT20" s="136"/>
      <c r="WOU20" s="136"/>
      <c r="WOV20" s="136"/>
      <c r="WOW20" s="136"/>
      <c r="WOX20" s="136"/>
      <c r="WOY20" s="136"/>
      <c r="WOZ20" s="136"/>
      <c r="WPA20" s="136"/>
      <c r="WPB20" s="136"/>
      <c r="WPC20" s="136"/>
      <c r="WPD20" s="136"/>
      <c r="WPE20" s="136"/>
      <c r="WPF20" s="136"/>
      <c r="WPG20" s="136"/>
      <c r="WPH20" s="136"/>
      <c r="WPI20" s="136"/>
      <c r="WPJ20" s="136"/>
      <c r="WPK20" s="136"/>
      <c r="WPL20" s="136"/>
      <c r="WPM20" s="136"/>
      <c r="WPN20" s="136"/>
      <c r="WPO20" s="136"/>
      <c r="WPP20" s="136"/>
      <c r="WPQ20" s="136"/>
      <c r="WPR20" s="136"/>
      <c r="WPS20" s="136"/>
      <c r="WPT20" s="136"/>
      <c r="WPU20" s="136"/>
      <c r="WPV20" s="136"/>
      <c r="WPW20" s="136"/>
      <c r="WPX20" s="136"/>
      <c r="WPY20" s="136"/>
      <c r="WPZ20" s="136"/>
      <c r="WQA20" s="136"/>
      <c r="WQB20" s="136"/>
      <c r="WQC20" s="136"/>
      <c r="WQD20" s="136"/>
      <c r="WQE20" s="136"/>
      <c r="WQF20" s="136"/>
      <c r="WQG20" s="136"/>
      <c r="WQH20" s="136"/>
      <c r="WQI20" s="136"/>
      <c r="WQJ20" s="136"/>
      <c r="WQK20" s="136"/>
      <c r="WQL20" s="136"/>
      <c r="WQM20" s="136"/>
      <c r="WQN20" s="136"/>
      <c r="WQO20" s="136"/>
      <c r="WQP20" s="136"/>
      <c r="WQQ20" s="136"/>
      <c r="WQR20" s="136"/>
      <c r="WQS20" s="136"/>
      <c r="WQT20" s="136"/>
      <c r="WQU20" s="136"/>
      <c r="WQV20" s="136"/>
      <c r="WQW20" s="136"/>
      <c r="WQX20" s="136"/>
      <c r="WQY20" s="136"/>
      <c r="WQZ20" s="136"/>
      <c r="WRA20" s="136"/>
      <c r="WRB20" s="136"/>
      <c r="WRC20" s="136"/>
      <c r="WRD20" s="136"/>
      <c r="WRE20" s="136"/>
      <c r="WRF20" s="136"/>
      <c r="WRG20" s="136"/>
      <c r="WRH20" s="136"/>
      <c r="WRI20" s="136"/>
      <c r="WRJ20" s="136"/>
      <c r="WRK20" s="136"/>
      <c r="WRL20" s="136"/>
      <c r="WRM20" s="136"/>
      <c r="WRN20" s="136"/>
      <c r="WRO20" s="136"/>
      <c r="WRP20" s="136"/>
      <c r="WRQ20" s="136"/>
      <c r="WRR20" s="136"/>
      <c r="WRS20" s="136"/>
      <c r="WRT20" s="136"/>
      <c r="WRU20" s="136"/>
      <c r="WRV20" s="136"/>
      <c r="WRW20" s="136"/>
      <c r="WRX20" s="136"/>
      <c r="WRY20" s="136"/>
      <c r="WRZ20" s="136"/>
      <c r="WSA20" s="136"/>
      <c r="WSB20" s="136"/>
      <c r="WSC20" s="136"/>
      <c r="WSD20" s="136"/>
      <c r="WSE20" s="136"/>
      <c r="WSF20" s="136"/>
      <c r="WSG20" s="136"/>
      <c r="WSH20" s="136"/>
      <c r="WSI20" s="136"/>
      <c r="WSJ20" s="136"/>
      <c r="WSK20" s="136"/>
      <c r="WSL20" s="136"/>
      <c r="WSM20" s="136"/>
      <c r="WSN20" s="136"/>
      <c r="WSO20" s="136"/>
      <c r="WSP20" s="136"/>
      <c r="WSQ20" s="136"/>
      <c r="WSR20" s="136"/>
      <c r="WSS20" s="136"/>
      <c r="WST20" s="136"/>
      <c r="WSU20" s="136"/>
      <c r="WSV20" s="136"/>
      <c r="WSW20" s="136"/>
      <c r="WSX20" s="136"/>
      <c r="WSY20" s="136"/>
      <c r="WSZ20" s="136"/>
      <c r="WTA20" s="136"/>
      <c r="WTB20" s="136"/>
      <c r="WTC20" s="136"/>
      <c r="WTD20" s="136"/>
      <c r="WTE20" s="136"/>
      <c r="WTF20" s="136"/>
      <c r="WTG20" s="136"/>
      <c r="WTH20" s="136"/>
      <c r="WTI20" s="136"/>
      <c r="WTJ20" s="136"/>
      <c r="WTK20" s="136"/>
      <c r="WTL20" s="136"/>
      <c r="WTM20" s="136"/>
      <c r="WTN20" s="136"/>
      <c r="WTO20" s="136"/>
      <c r="WTP20" s="136"/>
      <c r="WTQ20" s="136"/>
      <c r="WTR20" s="136"/>
      <c r="WTS20" s="136"/>
      <c r="WTT20" s="136"/>
      <c r="WTU20" s="136"/>
      <c r="WTV20" s="136"/>
      <c r="WTW20" s="136"/>
      <c r="WTX20" s="136"/>
      <c r="WTY20" s="136"/>
      <c r="WTZ20" s="136"/>
      <c r="WUA20" s="136"/>
      <c r="WUB20" s="136"/>
      <c r="WUC20" s="136"/>
      <c r="WUD20" s="136"/>
      <c r="WUE20" s="136"/>
      <c r="WUF20" s="136"/>
      <c r="WUG20" s="136"/>
      <c r="WUH20" s="136"/>
      <c r="WUI20" s="136"/>
      <c r="WUJ20" s="136"/>
      <c r="WUK20" s="136"/>
      <c r="WUL20" s="136"/>
      <c r="WUM20" s="136"/>
      <c r="WUN20" s="136"/>
      <c r="WUO20" s="136"/>
      <c r="WUP20" s="136"/>
      <c r="WUQ20" s="136"/>
      <c r="WUR20" s="136"/>
      <c r="WUS20" s="136"/>
      <c r="WUT20" s="136"/>
      <c r="WUU20" s="136"/>
      <c r="WUV20" s="136"/>
      <c r="WUW20" s="136"/>
      <c r="WUX20" s="136"/>
      <c r="WUY20" s="136"/>
      <c r="WUZ20" s="136"/>
      <c r="WVA20" s="136"/>
      <c r="WVB20" s="136"/>
      <c r="WVC20" s="136"/>
      <c r="WVD20" s="136"/>
      <c r="WVE20" s="136"/>
      <c r="WVF20" s="136"/>
      <c r="WVG20" s="136"/>
      <c r="WVH20" s="136"/>
      <c r="WVI20" s="136"/>
      <c r="WVJ20" s="136"/>
      <c r="WVK20" s="136"/>
      <c r="WVL20" s="136"/>
      <c r="WVM20" s="136"/>
      <c r="WVN20" s="136"/>
      <c r="WVO20" s="136"/>
      <c r="WVP20" s="136"/>
      <c r="WVQ20" s="136"/>
      <c r="WVR20" s="136"/>
      <c r="WVS20" s="136"/>
      <c r="WVT20" s="136"/>
      <c r="WVU20" s="136"/>
      <c r="WVV20" s="136"/>
      <c r="WVW20" s="136"/>
      <c r="WVX20" s="136"/>
      <c r="WVY20" s="136"/>
      <c r="WVZ20" s="136"/>
      <c r="WWA20" s="136"/>
      <c r="WWB20" s="136"/>
      <c r="WWC20" s="136"/>
      <c r="WWD20" s="136"/>
      <c r="WWE20" s="136"/>
      <c r="WWF20" s="136"/>
      <c r="WWG20" s="136"/>
      <c r="WWH20" s="136"/>
      <c r="WWI20" s="136"/>
      <c r="WWJ20" s="136"/>
      <c r="WWK20" s="136"/>
      <c r="WWL20" s="136"/>
      <c r="WWM20" s="136"/>
      <c r="WWN20" s="136"/>
      <c r="WWO20" s="136"/>
      <c r="WWP20" s="136"/>
      <c r="WWQ20" s="136"/>
      <c r="WWR20" s="136"/>
      <c r="WWS20" s="136"/>
      <c r="WWT20" s="136"/>
      <c r="WWU20" s="136"/>
      <c r="WWV20" s="136"/>
      <c r="WWW20" s="136"/>
      <c r="WWX20" s="136"/>
      <c r="WWY20" s="136"/>
      <c r="WWZ20" s="136"/>
      <c r="WXA20" s="136"/>
      <c r="WXB20" s="136"/>
      <c r="WXC20" s="136"/>
      <c r="WXD20" s="136"/>
      <c r="WXE20" s="136"/>
      <c r="WXF20" s="136"/>
      <c r="WXG20" s="136"/>
      <c r="WXH20" s="136"/>
      <c r="WXI20" s="136"/>
      <c r="WXJ20" s="136"/>
      <c r="WXK20" s="136"/>
      <c r="WXL20" s="136"/>
      <c r="WXM20" s="136"/>
      <c r="WXN20" s="136"/>
      <c r="WXO20" s="136"/>
      <c r="WXP20" s="136"/>
      <c r="WXQ20" s="136"/>
      <c r="WXR20" s="136"/>
      <c r="WXS20" s="136"/>
      <c r="WXT20" s="136"/>
      <c r="WXU20" s="136"/>
      <c r="WXV20" s="136"/>
      <c r="WXW20" s="136"/>
      <c r="WXX20" s="136"/>
      <c r="WXY20" s="136"/>
      <c r="WXZ20" s="136"/>
      <c r="WYA20" s="136"/>
      <c r="WYB20" s="136"/>
      <c r="WYC20" s="136"/>
      <c r="WYD20" s="136"/>
      <c r="WYE20" s="136"/>
      <c r="WYF20" s="136"/>
      <c r="WYG20" s="136"/>
      <c r="WYH20" s="136"/>
      <c r="WYI20" s="136"/>
      <c r="WYJ20" s="136"/>
      <c r="WYK20" s="136"/>
      <c r="WYL20" s="136"/>
      <c r="WYM20" s="136"/>
      <c r="WYN20" s="136"/>
      <c r="WYO20" s="136"/>
      <c r="WYP20" s="136"/>
      <c r="WYQ20" s="136"/>
      <c r="WYR20" s="136"/>
      <c r="WYS20" s="136"/>
      <c r="WYT20" s="136"/>
      <c r="WYU20" s="136"/>
      <c r="WYV20" s="136"/>
      <c r="WYW20" s="136"/>
      <c r="WYX20" s="136"/>
      <c r="WYY20" s="136"/>
      <c r="WYZ20" s="136"/>
      <c r="WZA20" s="136"/>
      <c r="WZB20" s="136"/>
      <c r="WZC20" s="136"/>
      <c r="WZD20" s="136"/>
      <c r="WZE20" s="136"/>
      <c r="WZF20" s="136"/>
      <c r="WZG20" s="136"/>
      <c r="WZH20" s="136"/>
      <c r="WZI20" s="136"/>
      <c r="WZJ20" s="136"/>
      <c r="WZK20" s="136"/>
      <c r="WZL20" s="136"/>
      <c r="WZM20" s="136"/>
      <c r="WZN20" s="136"/>
      <c r="WZO20" s="136"/>
      <c r="WZP20" s="136"/>
      <c r="WZQ20" s="136"/>
      <c r="WZR20" s="136"/>
      <c r="WZS20" s="136"/>
      <c r="WZT20" s="136"/>
      <c r="WZU20" s="136"/>
      <c r="WZV20" s="136"/>
      <c r="WZW20" s="136"/>
      <c r="WZX20" s="136"/>
      <c r="WZY20" s="136"/>
      <c r="WZZ20" s="136"/>
      <c r="XAA20" s="136"/>
      <c r="XAB20" s="136"/>
      <c r="XAC20" s="136"/>
      <c r="XAD20" s="136"/>
      <c r="XAE20" s="136"/>
      <c r="XAF20" s="136"/>
      <c r="XAG20" s="136"/>
      <c r="XAH20" s="136"/>
      <c r="XAI20" s="136"/>
      <c r="XAJ20" s="136"/>
      <c r="XAK20" s="136"/>
      <c r="XAL20" s="136"/>
      <c r="XAM20" s="136"/>
      <c r="XAN20" s="136"/>
      <c r="XAO20" s="136"/>
      <c r="XAP20" s="136"/>
      <c r="XAQ20" s="136"/>
      <c r="XAR20" s="136"/>
      <c r="XAS20" s="136"/>
      <c r="XAT20" s="136"/>
      <c r="XAU20" s="136"/>
      <c r="XAV20" s="136"/>
      <c r="XAW20" s="136"/>
      <c r="XAX20" s="136"/>
      <c r="XAY20" s="136"/>
      <c r="XAZ20" s="136"/>
      <c r="XBA20" s="136"/>
      <c r="XBB20" s="136"/>
      <c r="XBC20" s="136"/>
      <c r="XBD20" s="136"/>
      <c r="XBE20" s="136"/>
      <c r="XBF20" s="136"/>
      <c r="XBG20" s="136"/>
      <c r="XBH20" s="136"/>
      <c r="XBI20" s="136"/>
      <c r="XBJ20" s="136"/>
      <c r="XBK20" s="136"/>
      <c r="XBL20" s="136"/>
      <c r="XBM20" s="136"/>
      <c r="XBN20" s="136"/>
      <c r="XBO20" s="136"/>
      <c r="XBP20" s="136"/>
      <c r="XBQ20" s="136"/>
      <c r="XBR20" s="136"/>
      <c r="XBS20" s="136"/>
      <c r="XBT20" s="136"/>
      <c r="XBU20" s="136"/>
      <c r="XBV20" s="136"/>
      <c r="XBW20" s="136"/>
      <c r="XBX20" s="136"/>
      <c r="XBY20" s="136"/>
      <c r="XBZ20" s="136"/>
      <c r="XCA20" s="136"/>
      <c r="XCB20" s="136"/>
      <c r="XCC20" s="136"/>
      <c r="XCD20" s="136"/>
      <c r="XCE20" s="136"/>
      <c r="XCF20" s="136"/>
      <c r="XCG20" s="136"/>
      <c r="XCH20" s="136"/>
      <c r="XCI20" s="136"/>
      <c r="XCJ20" s="136"/>
      <c r="XCK20" s="136"/>
      <c r="XCL20" s="136"/>
      <c r="XCM20" s="136"/>
      <c r="XCN20" s="136"/>
      <c r="XCO20" s="136"/>
      <c r="XCP20" s="136"/>
      <c r="XCQ20" s="136"/>
      <c r="XCR20" s="136"/>
      <c r="XCS20" s="136"/>
      <c r="XCT20" s="136"/>
      <c r="XCU20" s="136"/>
      <c r="XCV20" s="136"/>
      <c r="XCW20" s="136"/>
      <c r="XCX20" s="136"/>
      <c r="XCY20" s="136"/>
      <c r="XCZ20" s="136"/>
      <c r="XDA20" s="136"/>
      <c r="XDB20" s="136"/>
      <c r="XDC20" s="136"/>
      <c r="XDD20" s="136"/>
      <c r="XDE20" s="136"/>
      <c r="XDF20" s="136"/>
      <c r="XDG20" s="136"/>
      <c r="XDH20" s="136"/>
      <c r="XDI20" s="136"/>
      <c r="XDJ20" s="136"/>
      <c r="XDK20" s="136"/>
      <c r="XDL20" s="136"/>
      <c r="XDM20" s="136"/>
      <c r="XDN20" s="136"/>
      <c r="XDO20" s="136"/>
      <c r="XDP20" s="136"/>
      <c r="XDQ20" s="136"/>
      <c r="XDR20" s="136"/>
      <c r="XDS20" s="136"/>
      <c r="XDT20" s="136"/>
      <c r="XDU20" s="136"/>
      <c r="XDV20" s="136"/>
      <c r="XDW20" s="136"/>
      <c r="XDX20" s="136"/>
      <c r="XDY20" s="136"/>
      <c r="XDZ20" s="136"/>
      <c r="XEA20" s="136"/>
      <c r="XEB20" s="136"/>
      <c r="XEC20" s="136"/>
      <c r="XED20" s="136"/>
      <c r="XEE20" s="136"/>
      <c r="XEF20" s="136"/>
      <c r="XEG20" s="136"/>
      <c r="XEH20" s="136"/>
      <c r="XEI20" s="136"/>
      <c r="XEJ20" s="136"/>
      <c r="XEK20" s="136"/>
      <c r="XEL20" s="136"/>
      <c r="XEM20" s="136"/>
      <c r="XEN20" s="136"/>
      <c r="XEO20" s="136"/>
      <c r="XEP20" s="136"/>
      <c r="XEQ20" s="136"/>
      <c r="XER20" s="136"/>
      <c r="XES20" s="136"/>
      <c r="XET20" s="136"/>
      <c r="XEU20" s="136"/>
      <c r="XEV20" s="136"/>
      <c r="XEW20" s="136"/>
      <c r="XEX20" s="136"/>
      <c r="XEY20" s="136"/>
      <c r="XEZ20" s="136"/>
      <c r="XFA20" s="136"/>
      <c r="XFB20" s="136"/>
      <c r="XFC20" s="136"/>
      <c r="XFD20" s="136"/>
    </row>
    <row r="21" s="111" customFormat="1" spans="1:16384">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c r="AMJ21" s="136"/>
      <c r="AMK21" s="136"/>
      <c r="AML21" s="136"/>
      <c r="AMM21" s="136"/>
      <c r="AMN21" s="136"/>
      <c r="AMO21" s="136"/>
      <c r="AMP21" s="136"/>
      <c r="AMQ21" s="136"/>
      <c r="AMR21" s="136"/>
      <c r="AMS21" s="136"/>
      <c r="AMT21" s="136"/>
      <c r="AMU21" s="136"/>
      <c r="AMV21" s="136"/>
      <c r="AMW21" s="136"/>
      <c r="AMX21" s="136"/>
      <c r="AMY21" s="136"/>
      <c r="AMZ21" s="136"/>
      <c r="ANA21" s="136"/>
      <c r="ANB21" s="136"/>
      <c r="ANC21" s="136"/>
      <c r="AND21" s="136"/>
      <c r="ANE21" s="136"/>
      <c r="ANF21" s="136"/>
      <c r="ANG21" s="136"/>
      <c r="ANH21" s="136"/>
      <c r="ANI21" s="136"/>
      <c r="ANJ21" s="136"/>
      <c r="ANK21" s="136"/>
      <c r="ANL21" s="136"/>
      <c r="ANM21" s="136"/>
      <c r="ANN21" s="136"/>
      <c r="ANO21" s="136"/>
      <c r="ANP21" s="136"/>
      <c r="ANQ21" s="136"/>
      <c r="ANR21" s="136"/>
      <c r="ANS21" s="136"/>
      <c r="ANT21" s="136"/>
      <c r="ANU21" s="136"/>
      <c r="ANV21" s="136"/>
      <c r="ANW21" s="136"/>
      <c r="ANX21" s="136"/>
      <c r="ANY21" s="136"/>
      <c r="ANZ21" s="136"/>
      <c r="AOA21" s="136"/>
      <c r="AOB21" s="136"/>
      <c r="AOC21" s="136"/>
      <c r="AOD21" s="136"/>
      <c r="AOE21" s="136"/>
      <c r="AOF21" s="136"/>
      <c r="AOG21" s="136"/>
      <c r="AOH21" s="136"/>
      <c r="AOI21" s="136"/>
      <c r="AOJ21" s="136"/>
      <c r="AOK21" s="136"/>
      <c r="AOL21" s="136"/>
      <c r="AOM21" s="136"/>
      <c r="AON21" s="136"/>
      <c r="AOO21" s="136"/>
      <c r="AOP21" s="136"/>
      <c r="AOQ21" s="136"/>
      <c r="AOR21" s="136"/>
      <c r="AOS21" s="136"/>
      <c r="AOT21" s="136"/>
      <c r="AOU21" s="136"/>
      <c r="AOV21" s="136"/>
      <c r="AOW21" s="136"/>
      <c r="AOX21" s="136"/>
      <c r="AOY21" s="136"/>
      <c r="AOZ21" s="136"/>
      <c r="APA21" s="136"/>
      <c r="APB21" s="136"/>
      <c r="APC21" s="136"/>
      <c r="APD21" s="136"/>
      <c r="APE21" s="136"/>
      <c r="APF21" s="136"/>
      <c r="APG21" s="136"/>
      <c r="APH21" s="136"/>
      <c r="API21" s="136"/>
      <c r="APJ21" s="136"/>
      <c r="APK21" s="136"/>
      <c r="APL21" s="136"/>
      <c r="APM21" s="136"/>
      <c r="APN21" s="136"/>
      <c r="APO21" s="136"/>
      <c r="APP21" s="136"/>
      <c r="APQ21" s="136"/>
      <c r="APR21" s="136"/>
      <c r="APS21" s="136"/>
      <c r="APT21" s="136"/>
      <c r="APU21" s="136"/>
      <c r="APV21" s="136"/>
      <c r="APW21" s="136"/>
      <c r="APX21" s="136"/>
      <c r="APY21" s="136"/>
      <c r="APZ21" s="136"/>
      <c r="AQA21" s="136"/>
      <c r="AQB21" s="136"/>
      <c r="AQC21" s="136"/>
      <c r="AQD21" s="136"/>
      <c r="AQE21" s="136"/>
      <c r="AQF21" s="136"/>
      <c r="AQG21" s="136"/>
      <c r="AQH21" s="136"/>
      <c r="AQI21" s="136"/>
      <c r="AQJ21" s="136"/>
      <c r="AQK21" s="136"/>
      <c r="AQL21" s="136"/>
      <c r="AQM21" s="136"/>
      <c r="AQN21" s="136"/>
      <c r="AQO21" s="136"/>
      <c r="AQP21" s="136"/>
      <c r="AQQ21" s="136"/>
      <c r="AQR21" s="136"/>
      <c r="AQS21" s="136"/>
      <c r="AQT21" s="136"/>
      <c r="AQU21" s="136"/>
      <c r="AQV21" s="136"/>
      <c r="AQW21" s="136"/>
      <c r="AQX21" s="136"/>
      <c r="AQY21" s="136"/>
      <c r="AQZ21" s="136"/>
      <c r="ARA21" s="136"/>
      <c r="ARB21" s="136"/>
      <c r="ARC21" s="136"/>
      <c r="ARD21" s="136"/>
      <c r="ARE21" s="136"/>
      <c r="ARF21" s="136"/>
      <c r="ARG21" s="136"/>
      <c r="ARH21" s="136"/>
      <c r="ARI21" s="136"/>
      <c r="ARJ21" s="136"/>
      <c r="ARK21" s="136"/>
      <c r="ARL21" s="136"/>
      <c r="ARM21" s="136"/>
      <c r="ARN21" s="136"/>
      <c r="ARO21" s="136"/>
      <c r="ARP21" s="136"/>
      <c r="ARQ21" s="136"/>
      <c r="ARR21" s="136"/>
      <c r="ARS21" s="136"/>
      <c r="ART21" s="136"/>
      <c r="ARU21" s="136"/>
      <c r="ARV21" s="136"/>
      <c r="ARW21" s="136"/>
      <c r="ARX21" s="136"/>
      <c r="ARY21" s="136"/>
      <c r="ARZ21" s="136"/>
      <c r="ASA21" s="136"/>
      <c r="ASB21" s="136"/>
      <c r="ASC21" s="136"/>
      <c r="ASD21" s="136"/>
      <c r="ASE21" s="136"/>
      <c r="ASF21" s="136"/>
      <c r="ASG21" s="136"/>
      <c r="ASH21" s="136"/>
      <c r="ASI21" s="136"/>
      <c r="ASJ21" s="136"/>
      <c r="ASK21" s="136"/>
      <c r="ASL21" s="136"/>
      <c r="ASM21" s="136"/>
      <c r="ASN21" s="136"/>
      <c r="ASO21" s="136"/>
      <c r="ASP21" s="136"/>
      <c r="ASQ21" s="136"/>
      <c r="ASR21" s="136"/>
      <c r="ASS21" s="136"/>
      <c r="AST21" s="136"/>
      <c r="ASU21" s="136"/>
      <c r="ASV21" s="136"/>
      <c r="ASW21" s="136"/>
      <c r="ASX21" s="136"/>
      <c r="ASY21" s="136"/>
      <c r="ASZ21" s="136"/>
      <c r="ATA21" s="136"/>
      <c r="ATB21" s="136"/>
      <c r="ATC21" s="136"/>
      <c r="ATD21" s="136"/>
      <c r="ATE21" s="136"/>
      <c r="ATF21" s="136"/>
      <c r="ATG21" s="136"/>
      <c r="ATH21" s="136"/>
      <c r="ATI21" s="136"/>
      <c r="ATJ21" s="136"/>
      <c r="ATK21" s="136"/>
      <c r="ATL21" s="136"/>
      <c r="ATM21" s="136"/>
      <c r="ATN21" s="136"/>
      <c r="ATO21" s="136"/>
      <c r="ATP21" s="136"/>
      <c r="ATQ21" s="136"/>
      <c r="ATR21" s="136"/>
      <c r="ATS21" s="136"/>
      <c r="ATT21" s="136"/>
      <c r="ATU21" s="136"/>
      <c r="ATV21" s="136"/>
      <c r="ATW21" s="136"/>
      <c r="ATX21" s="136"/>
      <c r="ATY21" s="136"/>
      <c r="ATZ21" s="136"/>
      <c r="AUA21" s="136"/>
      <c r="AUB21" s="136"/>
      <c r="AUC21" s="136"/>
      <c r="AUD21" s="136"/>
      <c r="AUE21" s="136"/>
      <c r="AUF21" s="136"/>
      <c r="AUG21" s="136"/>
      <c r="AUH21" s="136"/>
      <c r="AUI21" s="136"/>
      <c r="AUJ21" s="136"/>
      <c r="AUK21" s="136"/>
      <c r="AUL21" s="136"/>
      <c r="AUM21" s="136"/>
      <c r="AUN21" s="136"/>
      <c r="AUO21" s="136"/>
      <c r="AUP21" s="136"/>
      <c r="AUQ21" s="136"/>
      <c r="AUR21" s="136"/>
      <c r="AUS21" s="136"/>
      <c r="AUT21" s="136"/>
      <c r="AUU21" s="136"/>
      <c r="AUV21" s="136"/>
      <c r="AUW21" s="136"/>
      <c r="AUX21" s="136"/>
      <c r="AUY21" s="136"/>
      <c r="AUZ21" s="136"/>
      <c r="AVA21" s="136"/>
      <c r="AVB21" s="136"/>
      <c r="AVC21" s="136"/>
      <c r="AVD21" s="136"/>
      <c r="AVE21" s="136"/>
      <c r="AVF21" s="136"/>
      <c r="AVG21" s="136"/>
      <c r="AVH21" s="136"/>
      <c r="AVI21" s="136"/>
      <c r="AVJ21" s="136"/>
      <c r="AVK21" s="136"/>
      <c r="AVL21" s="136"/>
      <c r="AVM21" s="136"/>
      <c r="AVN21" s="136"/>
      <c r="AVO21" s="136"/>
      <c r="AVP21" s="136"/>
      <c r="AVQ21" s="136"/>
      <c r="AVR21" s="136"/>
      <c r="AVS21" s="136"/>
      <c r="AVT21" s="136"/>
      <c r="AVU21" s="136"/>
      <c r="AVV21" s="136"/>
      <c r="AVW21" s="136"/>
      <c r="AVX21" s="136"/>
      <c r="AVY21" s="136"/>
      <c r="AVZ21" s="136"/>
      <c r="AWA21" s="136"/>
      <c r="AWB21" s="136"/>
      <c r="AWC21" s="136"/>
      <c r="AWD21" s="136"/>
      <c r="AWE21" s="136"/>
      <c r="AWF21" s="136"/>
      <c r="AWG21" s="136"/>
      <c r="AWH21" s="136"/>
      <c r="AWI21" s="136"/>
      <c r="AWJ21" s="136"/>
      <c r="AWK21" s="136"/>
      <c r="AWL21" s="136"/>
      <c r="AWM21" s="136"/>
      <c r="AWN21" s="136"/>
      <c r="AWO21" s="136"/>
      <c r="AWP21" s="136"/>
      <c r="AWQ21" s="136"/>
      <c r="AWR21" s="136"/>
      <c r="AWS21" s="136"/>
      <c r="AWT21" s="136"/>
      <c r="AWU21" s="136"/>
      <c r="AWV21" s="136"/>
      <c r="AWW21" s="136"/>
      <c r="AWX21" s="136"/>
      <c r="AWY21" s="136"/>
      <c r="AWZ21" s="136"/>
      <c r="AXA21" s="136"/>
      <c r="AXB21" s="136"/>
      <c r="AXC21" s="136"/>
      <c r="AXD21" s="136"/>
      <c r="AXE21" s="136"/>
      <c r="AXF21" s="136"/>
      <c r="AXG21" s="136"/>
      <c r="AXH21" s="136"/>
      <c r="AXI21" s="136"/>
      <c r="AXJ21" s="136"/>
      <c r="AXK21" s="136"/>
      <c r="AXL21" s="136"/>
      <c r="AXM21" s="136"/>
      <c r="AXN21" s="136"/>
      <c r="AXO21" s="136"/>
      <c r="AXP21" s="136"/>
      <c r="AXQ21" s="136"/>
      <c r="AXR21" s="136"/>
      <c r="AXS21" s="136"/>
      <c r="AXT21" s="136"/>
      <c r="AXU21" s="136"/>
      <c r="AXV21" s="136"/>
      <c r="AXW21" s="136"/>
      <c r="AXX21" s="136"/>
      <c r="AXY21" s="136"/>
      <c r="AXZ21" s="136"/>
      <c r="AYA21" s="136"/>
      <c r="AYB21" s="136"/>
      <c r="AYC21" s="136"/>
      <c r="AYD21" s="136"/>
      <c r="AYE21" s="136"/>
      <c r="AYF21" s="136"/>
      <c r="AYG21" s="136"/>
      <c r="AYH21" s="136"/>
      <c r="AYI21" s="136"/>
      <c r="AYJ21" s="136"/>
      <c r="AYK21" s="136"/>
      <c r="AYL21" s="136"/>
      <c r="AYM21" s="136"/>
      <c r="AYN21" s="136"/>
      <c r="AYO21" s="136"/>
      <c r="AYP21" s="136"/>
      <c r="AYQ21" s="136"/>
      <c r="AYR21" s="136"/>
      <c r="AYS21" s="136"/>
      <c r="AYT21" s="136"/>
      <c r="AYU21" s="136"/>
      <c r="AYV21" s="136"/>
      <c r="AYW21" s="136"/>
      <c r="AYX21" s="136"/>
      <c r="AYY21" s="136"/>
      <c r="AYZ21" s="136"/>
      <c r="AZA21" s="136"/>
      <c r="AZB21" s="136"/>
      <c r="AZC21" s="136"/>
      <c r="AZD21" s="136"/>
      <c r="AZE21" s="136"/>
      <c r="AZF21" s="136"/>
      <c r="AZG21" s="136"/>
      <c r="AZH21" s="136"/>
      <c r="AZI21" s="136"/>
      <c r="AZJ21" s="136"/>
      <c r="AZK21" s="136"/>
      <c r="AZL21" s="136"/>
      <c r="AZM21" s="136"/>
      <c r="AZN21" s="136"/>
      <c r="AZO21" s="136"/>
      <c r="AZP21" s="136"/>
      <c r="AZQ21" s="136"/>
      <c r="AZR21" s="136"/>
      <c r="AZS21" s="136"/>
      <c r="AZT21" s="136"/>
      <c r="AZU21" s="136"/>
      <c r="AZV21" s="136"/>
      <c r="AZW21" s="136"/>
      <c r="AZX21" s="136"/>
      <c r="AZY21" s="136"/>
      <c r="AZZ21" s="136"/>
      <c r="BAA21" s="136"/>
      <c r="BAB21" s="136"/>
      <c r="BAC21" s="136"/>
      <c r="BAD21" s="136"/>
      <c r="BAE21" s="136"/>
      <c r="BAF21" s="136"/>
      <c r="BAG21" s="136"/>
      <c r="BAH21" s="136"/>
      <c r="BAI21" s="136"/>
      <c r="BAJ21" s="136"/>
      <c r="BAK21" s="136"/>
      <c r="BAL21" s="136"/>
      <c r="BAM21" s="136"/>
      <c r="BAN21" s="136"/>
      <c r="BAO21" s="136"/>
      <c r="BAP21" s="136"/>
      <c r="BAQ21" s="136"/>
      <c r="BAR21" s="136"/>
      <c r="BAS21" s="136"/>
      <c r="BAT21" s="136"/>
      <c r="BAU21" s="136"/>
      <c r="BAV21" s="136"/>
      <c r="BAW21" s="136"/>
      <c r="BAX21" s="136"/>
      <c r="BAY21" s="136"/>
      <c r="BAZ21" s="136"/>
      <c r="BBA21" s="136"/>
      <c r="BBB21" s="136"/>
      <c r="BBC21" s="136"/>
      <c r="BBD21" s="136"/>
      <c r="BBE21" s="136"/>
      <c r="BBF21" s="136"/>
      <c r="BBG21" s="136"/>
      <c r="BBH21" s="136"/>
      <c r="BBI21" s="136"/>
      <c r="BBJ21" s="136"/>
      <c r="BBK21" s="136"/>
      <c r="BBL21" s="136"/>
      <c r="BBM21" s="136"/>
      <c r="BBN21" s="136"/>
      <c r="BBO21" s="136"/>
      <c r="BBP21" s="136"/>
      <c r="BBQ21" s="136"/>
      <c r="BBR21" s="136"/>
      <c r="BBS21" s="136"/>
      <c r="BBT21" s="136"/>
      <c r="BBU21" s="136"/>
      <c r="BBV21" s="136"/>
      <c r="BBW21" s="136"/>
      <c r="BBX21" s="136"/>
      <c r="BBY21" s="136"/>
      <c r="BBZ21" s="136"/>
      <c r="BCA21" s="136"/>
      <c r="BCB21" s="136"/>
      <c r="BCC21" s="136"/>
      <c r="BCD21" s="136"/>
      <c r="BCE21" s="136"/>
      <c r="BCF21" s="136"/>
      <c r="BCG21" s="136"/>
      <c r="BCH21" s="136"/>
      <c r="BCI21" s="136"/>
      <c r="BCJ21" s="136"/>
      <c r="BCK21" s="136"/>
      <c r="BCL21" s="136"/>
      <c r="BCM21" s="136"/>
      <c r="BCN21" s="136"/>
      <c r="BCO21" s="136"/>
      <c r="BCP21" s="136"/>
      <c r="BCQ21" s="136"/>
      <c r="BCR21" s="136"/>
      <c r="BCS21" s="136"/>
      <c r="BCT21" s="136"/>
      <c r="BCU21" s="136"/>
      <c r="BCV21" s="136"/>
      <c r="BCW21" s="136"/>
      <c r="BCX21" s="136"/>
      <c r="BCY21" s="136"/>
      <c r="BCZ21" s="136"/>
      <c r="BDA21" s="136"/>
      <c r="BDB21" s="136"/>
      <c r="BDC21" s="136"/>
      <c r="BDD21" s="136"/>
      <c r="BDE21" s="136"/>
      <c r="BDF21" s="136"/>
      <c r="BDG21" s="136"/>
      <c r="BDH21" s="136"/>
      <c r="BDI21" s="136"/>
      <c r="BDJ21" s="136"/>
      <c r="BDK21" s="136"/>
      <c r="BDL21" s="136"/>
      <c r="BDM21" s="136"/>
      <c r="BDN21" s="136"/>
      <c r="BDO21" s="136"/>
      <c r="BDP21" s="136"/>
      <c r="BDQ21" s="136"/>
      <c r="BDR21" s="136"/>
      <c r="BDS21" s="136"/>
      <c r="BDT21" s="136"/>
      <c r="BDU21" s="136"/>
      <c r="BDV21" s="136"/>
      <c r="BDW21" s="136"/>
      <c r="BDX21" s="136"/>
      <c r="BDY21" s="136"/>
      <c r="BDZ21" s="136"/>
      <c r="BEA21" s="136"/>
      <c r="BEB21" s="136"/>
      <c r="BEC21" s="136"/>
      <c r="BED21" s="136"/>
      <c r="BEE21" s="136"/>
      <c r="BEF21" s="136"/>
      <c r="BEG21" s="136"/>
      <c r="BEH21" s="136"/>
      <c r="BEI21" s="136"/>
      <c r="BEJ21" s="136"/>
      <c r="BEK21" s="136"/>
      <c r="BEL21" s="136"/>
      <c r="BEM21" s="136"/>
      <c r="BEN21" s="136"/>
      <c r="BEO21" s="136"/>
      <c r="BEP21" s="136"/>
      <c r="BEQ21" s="136"/>
      <c r="BER21" s="136"/>
      <c r="BES21" s="136"/>
      <c r="BET21" s="136"/>
      <c r="BEU21" s="136"/>
      <c r="BEV21" s="136"/>
      <c r="BEW21" s="136"/>
      <c r="BEX21" s="136"/>
      <c r="BEY21" s="136"/>
      <c r="BEZ21" s="136"/>
      <c r="BFA21" s="136"/>
      <c r="BFB21" s="136"/>
      <c r="BFC21" s="136"/>
      <c r="BFD21" s="136"/>
      <c r="BFE21" s="136"/>
      <c r="BFF21" s="136"/>
      <c r="BFG21" s="136"/>
      <c r="BFH21" s="136"/>
      <c r="BFI21" s="136"/>
      <c r="BFJ21" s="136"/>
      <c r="BFK21" s="136"/>
      <c r="BFL21" s="136"/>
      <c r="BFM21" s="136"/>
      <c r="BFN21" s="136"/>
      <c r="BFO21" s="136"/>
      <c r="BFP21" s="136"/>
      <c r="BFQ21" s="136"/>
      <c r="BFR21" s="136"/>
      <c r="BFS21" s="136"/>
      <c r="BFT21" s="136"/>
      <c r="BFU21" s="136"/>
      <c r="BFV21" s="136"/>
      <c r="BFW21" s="136"/>
      <c r="BFX21" s="136"/>
      <c r="BFY21" s="136"/>
      <c r="BFZ21" s="136"/>
      <c r="BGA21" s="136"/>
      <c r="BGB21" s="136"/>
      <c r="BGC21" s="136"/>
      <c r="BGD21" s="136"/>
      <c r="BGE21" s="136"/>
      <c r="BGF21" s="136"/>
      <c r="BGG21" s="136"/>
      <c r="BGH21" s="136"/>
      <c r="BGI21" s="136"/>
      <c r="BGJ21" s="136"/>
      <c r="BGK21" s="136"/>
      <c r="BGL21" s="136"/>
      <c r="BGM21" s="136"/>
      <c r="BGN21" s="136"/>
      <c r="BGO21" s="136"/>
      <c r="BGP21" s="136"/>
      <c r="BGQ21" s="136"/>
      <c r="BGR21" s="136"/>
      <c r="BGS21" s="136"/>
      <c r="BGT21" s="136"/>
      <c r="BGU21" s="136"/>
      <c r="BGV21" s="136"/>
      <c r="BGW21" s="136"/>
      <c r="BGX21" s="136"/>
      <c r="BGY21" s="136"/>
      <c r="BGZ21" s="136"/>
      <c r="BHA21" s="136"/>
      <c r="BHB21" s="136"/>
      <c r="BHC21" s="136"/>
      <c r="BHD21" s="136"/>
      <c r="BHE21" s="136"/>
      <c r="BHF21" s="136"/>
      <c r="BHG21" s="136"/>
      <c r="BHH21" s="136"/>
      <c r="BHI21" s="136"/>
      <c r="BHJ21" s="136"/>
      <c r="BHK21" s="136"/>
      <c r="BHL21" s="136"/>
      <c r="BHM21" s="136"/>
      <c r="BHN21" s="136"/>
      <c r="BHO21" s="136"/>
      <c r="BHP21" s="136"/>
      <c r="BHQ21" s="136"/>
      <c r="BHR21" s="136"/>
      <c r="BHS21" s="136"/>
      <c r="BHT21" s="136"/>
      <c r="BHU21" s="136"/>
      <c r="BHV21" s="136"/>
      <c r="BHW21" s="136"/>
      <c r="BHX21" s="136"/>
      <c r="BHY21" s="136"/>
      <c r="BHZ21" s="136"/>
      <c r="BIA21" s="136"/>
      <c r="BIB21" s="136"/>
      <c r="BIC21" s="136"/>
      <c r="BID21" s="136"/>
      <c r="BIE21" s="136"/>
      <c r="BIF21" s="136"/>
      <c r="BIG21" s="136"/>
      <c r="BIH21" s="136"/>
      <c r="BII21" s="136"/>
      <c r="BIJ21" s="136"/>
      <c r="BIK21" s="136"/>
      <c r="BIL21" s="136"/>
      <c r="BIM21" s="136"/>
      <c r="BIN21" s="136"/>
      <c r="BIO21" s="136"/>
      <c r="BIP21" s="136"/>
      <c r="BIQ21" s="136"/>
      <c r="BIR21" s="136"/>
      <c r="BIS21" s="136"/>
      <c r="BIT21" s="136"/>
      <c r="BIU21" s="136"/>
      <c r="BIV21" s="136"/>
      <c r="BIW21" s="136"/>
      <c r="BIX21" s="136"/>
      <c r="BIY21" s="136"/>
      <c r="BIZ21" s="136"/>
      <c r="BJA21" s="136"/>
      <c r="BJB21" s="136"/>
      <c r="BJC21" s="136"/>
      <c r="BJD21" s="136"/>
      <c r="BJE21" s="136"/>
      <c r="BJF21" s="136"/>
      <c r="BJG21" s="136"/>
      <c r="BJH21" s="136"/>
      <c r="BJI21" s="136"/>
      <c r="BJJ21" s="136"/>
      <c r="BJK21" s="136"/>
      <c r="BJL21" s="136"/>
      <c r="BJM21" s="136"/>
      <c r="BJN21" s="136"/>
      <c r="BJO21" s="136"/>
      <c r="BJP21" s="136"/>
      <c r="BJQ21" s="136"/>
      <c r="BJR21" s="136"/>
      <c r="BJS21" s="136"/>
      <c r="BJT21" s="136"/>
      <c r="BJU21" s="136"/>
      <c r="BJV21" s="136"/>
      <c r="BJW21" s="136"/>
      <c r="BJX21" s="136"/>
      <c r="BJY21" s="136"/>
      <c r="BJZ21" s="136"/>
      <c r="BKA21" s="136"/>
      <c r="BKB21" s="136"/>
      <c r="BKC21" s="136"/>
      <c r="BKD21" s="136"/>
      <c r="BKE21" s="136"/>
      <c r="BKF21" s="136"/>
      <c r="BKG21" s="136"/>
      <c r="BKH21" s="136"/>
      <c r="BKI21" s="136"/>
      <c r="BKJ21" s="136"/>
      <c r="BKK21" s="136"/>
      <c r="BKL21" s="136"/>
      <c r="BKM21" s="136"/>
      <c r="BKN21" s="136"/>
      <c r="BKO21" s="136"/>
      <c r="BKP21" s="136"/>
      <c r="BKQ21" s="136"/>
      <c r="BKR21" s="136"/>
      <c r="BKS21" s="136"/>
      <c r="BKT21" s="136"/>
      <c r="BKU21" s="136"/>
      <c r="BKV21" s="136"/>
      <c r="BKW21" s="136"/>
      <c r="BKX21" s="136"/>
      <c r="BKY21" s="136"/>
      <c r="BKZ21" s="136"/>
      <c r="BLA21" s="136"/>
      <c r="BLB21" s="136"/>
      <c r="BLC21" s="136"/>
      <c r="BLD21" s="136"/>
      <c r="BLE21" s="136"/>
      <c r="BLF21" s="136"/>
      <c r="BLG21" s="136"/>
      <c r="BLH21" s="136"/>
      <c r="BLI21" s="136"/>
      <c r="BLJ21" s="136"/>
      <c r="BLK21" s="136"/>
      <c r="BLL21" s="136"/>
      <c r="BLM21" s="136"/>
      <c r="BLN21" s="136"/>
      <c r="BLO21" s="136"/>
      <c r="BLP21" s="136"/>
      <c r="BLQ21" s="136"/>
      <c r="BLR21" s="136"/>
      <c r="BLS21" s="136"/>
      <c r="BLT21" s="136"/>
      <c r="BLU21" s="136"/>
      <c r="BLV21" s="136"/>
      <c r="BLW21" s="136"/>
      <c r="BLX21" s="136"/>
      <c r="BLY21" s="136"/>
      <c r="BLZ21" s="136"/>
      <c r="BMA21" s="136"/>
      <c r="BMB21" s="136"/>
      <c r="BMC21" s="136"/>
      <c r="BMD21" s="136"/>
      <c r="BME21" s="136"/>
      <c r="BMF21" s="136"/>
      <c r="BMG21" s="136"/>
      <c r="BMH21" s="136"/>
      <c r="BMI21" s="136"/>
      <c r="BMJ21" s="136"/>
      <c r="BMK21" s="136"/>
      <c r="BML21" s="136"/>
      <c r="BMM21" s="136"/>
      <c r="BMN21" s="136"/>
      <c r="BMO21" s="136"/>
      <c r="BMP21" s="136"/>
      <c r="BMQ21" s="136"/>
      <c r="BMR21" s="136"/>
      <c r="BMS21" s="136"/>
      <c r="BMT21" s="136"/>
      <c r="BMU21" s="136"/>
      <c r="BMV21" s="136"/>
      <c r="BMW21" s="136"/>
      <c r="BMX21" s="136"/>
      <c r="BMY21" s="136"/>
      <c r="BMZ21" s="136"/>
      <c r="BNA21" s="136"/>
      <c r="BNB21" s="136"/>
      <c r="BNC21" s="136"/>
      <c r="BND21" s="136"/>
      <c r="BNE21" s="136"/>
      <c r="BNF21" s="136"/>
      <c r="BNG21" s="136"/>
      <c r="BNH21" s="136"/>
      <c r="BNI21" s="136"/>
      <c r="BNJ21" s="136"/>
      <c r="BNK21" s="136"/>
      <c r="BNL21" s="136"/>
      <c r="BNM21" s="136"/>
      <c r="BNN21" s="136"/>
      <c r="BNO21" s="136"/>
      <c r="BNP21" s="136"/>
      <c r="BNQ21" s="136"/>
      <c r="BNR21" s="136"/>
      <c r="BNS21" s="136"/>
      <c r="BNT21" s="136"/>
      <c r="BNU21" s="136"/>
      <c r="BNV21" s="136"/>
      <c r="BNW21" s="136"/>
      <c r="BNX21" s="136"/>
      <c r="BNY21" s="136"/>
      <c r="BNZ21" s="136"/>
      <c r="BOA21" s="136"/>
      <c r="BOB21" s="136"/>
      <c r="BOC21" s="136"/>
      <c r="BOD21" s="136"/>
      <c r="BOE21" s="136"/>
      <c r="BOF21" s="136"/>
      <c r="BOG21" s="136"/>
      <c r="BOH21" s="136"/>
      <c r="BOI21" s="136"/>
      <c r="BOJ21" s="136"/>
      <c r="BOK21" s="136"/>
      <c r="BOL21" s="136"/>
      <c r="BOM21" s="136"/>
      <c r="BON21" s="136"/>
      <c r="BOO21" s="136"/>
      <c r="BOP21" s="136"/>
      <c r="BOQ21" s="136"/>
      <c r="BOR21" s="136"/>
      <c r="BOS21" s="136"/>
      <c r="BOT21" s="136"/>
      <c r="BOU21" s="136"/>
      <c r="BOV21" s="136"/>
      <c r="BOW21" s="136"/>
      <c r="BOX21" s="136"/>
      <c r="BOY21" s="136"/>
      <c r="BOZ21" s="136"/>
      <c r="BPA21" s="136"/>
      <c r="BPB21" s="136"/>
      <c r="BPC21" s="136"/>
      <c r="BPD21" s="136"/>
      <c r="BPE21" s="136"/>
      <c r="BPF21" s="136"/>
      <c r="BPG21" s="136"/>
      <c r="BPH21" s="136"/>
      <c r="BPI21" s="136"/>
      <c r="BPJ21" s="136"/>
      <c r="BPK21" s="136"/>
      <c r="BPL21" s="136"/>
      <c r="BPM21" s="136"/>
      <c r="BPN21" s="136"/>
      <c r="BPO21" s="136"/>
      <c r="BPP21" s="136"/>
      <c r="BPQ21" s="136"/>
      <c r="BPR21" s="136"/>
      <c r="BPS21" s="136"/>
      <c r="BPT21" s="136"/>
      <c r="BPU21" s="136"/>
      <c r="BPV21" s="136"/>
      <c r="BPW21" s="136"/>
      <c r="BPX21" s="136"/>
      <c r="BPY21" s="136"/>
      <c r="BPZ21" s="136"/>
      <c r="BQA21" s="136"/>
      <c r="BQB21" s="136"/>
      <c r="BQC21" s="136"/>
      <c r="BQD21" s="136"/>
      <c r="BQE21" s="136"/>
      <c r="BQF21" s="136"/>
      <c r="BQG21" s="136"/>
      <c r="BQH21" s="136"/>
      <c r="BQI21" s="136"/>
      <c r="BQJ21" s="136"/>
      <c r="BQK21" s="136"/>
      <c r="BQL21" s="136"/>
      <c r="BQM21" s="136"/>
      <c r="BQN21" s="136"/>
      <c r="BQO21" s="136"/>
      <c r="BQP21" s="136"/>
      <c r="BQQ21" s="136"/>
      <c r="BQR21" s="136"/>
      <c r="BQS21" s="136"/>
      <c r="BQT21" s="136"/>
      <c r="BQU21" s="136"/>
      <c r="BQV21" s="136"/>
      <c r="BQW21" s="136"/>
      <c r="BQX21" s="136"/>
      <c r="BQY21" s="136"/>
      <c r="BQZ21" s="136"/>
      <c r="BRA21" s="136"/>
      <c r="BRB21" s="136"/>
      <c r="BRC21" s="136"/>
      <c r="BRD21" s="136"/>
      <c r="BRE21" s="136"/>
      <c r="BRF21" s="136"/>
      <c r="BRG21" s="136"/>
      <c r="BRH21" s="136"/>
      <c r="BRI21" s="136"/>
      <c r="BRJ21" s="136"/>
      <c r="BRK21" s="136"/>
      <c r="BRL21" s="136"/>
      <c r="BRM21" s="136"/>
      <c r="BRN21" s="136"/>
      <c r="BRO21" s="136"/>
      <c r="BRP21" s="136"/>
      <c r="BRQ21" s="136"/>
      <c r="BRR21" s="136"/>
      <c r="BRS21" s="136"/>
      <c r="BRT21" s="136"/>
      <c r="BRU21" s="136"/>
      <c r="BRV21" s="136"/>
      <c r="BRW21" s="136"/>
      <c r="BRX21" s="136"/>
      <c r="BRY21" s="136"/>
      <c r="BRZ21" s="136"/>
      <c r="BSA21" s="136"/>
      <c r="BSB21" s="136"/>
      <c r="BSC21" s="136"/>
      <c r="BSD21" s="136"/>
      <c r="BSE21" s="136"/>
      <c r="BSF21" s="136"/>
      <c r="BSG21" s="136"/>
      <c r="BSH21" s="136"/>
      <c r="BSI21" s="136"/>
      <c r="BSJ21" s="136"/>
      <c r="BSK21" s="136"/>
      <c r="BSL21" s="136"/>
      <c r="BSM21" s="136"/>
      <c r="BSN21" s="136"/>
      <c r="BSO21" s="136"/>
      <c r="BSP21" s="136"/>
      <c r="BSQ21" s="136"/>
      <c r="BSR21" s="136"/>
      <c r="BSS21" s="136"/>
      <c r="BST21" s="136"/>
      <c r="BSU21" s="136"/>
      <c r="BSV21" s="136"/>
      <c r="BSW21" s="136"/>
      <c r="BSX21" s="136"/>
      <c r="BSY21" s="136"/>
      <c r="BSZ21" s="136"/>
      <c r="BTA21" s="136"/>
      <c r="BTB21" s="136"/>
      <c r="BTC21" s="136"/>
      <c r="BTD21" s="136"/>
      <c r="BTE21" s="136"/>
      <c r="BTF21" s="136"/>
      <c r="BTG21" s="136"/>
      <c r="BTH21" s="136"/>
      <c r="BTI21" s="136"/>
      <c r="BTJ21" s="136"/>
      <c r="BTK21" s="136"/>
      <c r="BTL21" s="136"/>
      <c r="BTM21" s="136"/>
      <c r="BTN21" s="136"/>
      <c r="BTO21" s="136"/>
      <c r="BTP21" s="136"/>
      <c r="BTQ21" s="136"/>
      <c r="BTR21" s="136"/>
      <c r="BTS21" s="136"/>
      <c r="BTT21" s="136"/>
      <c r="BTU21" s="136"/>
      <c r="BTV21" s="136"/>
      <c r="BTW21" s="136"/>
      <c r="BTX21" s="136"/>
      <c r="BTY21" s="136"/>
      <c r="BTZ21" s="136"/>
      <c r="BUA21" s="136"/>
      <c r="BUB21" s="136"/>
      <c r="BUC21" s="136"/>
      <c r="BUD21" s="136"/>
      <c r="BUE21" s="136"/>
      <c r="BUF21" s="136"/>
      <c r="BUG21" s="136"/>
      <c r="BUH21" s="136"/>
      <c r="BUI21" s="136"/>
      <c r="BUJ21" s="136"/>
      <c r="BUK21" s="136"/>
      <c r="BUL21" s="136"/>
      <c r="BUM21" s="136"/>
      <c r="BUN21" s="136"/>
      <c r="BUO21" s="136"/>
      <c r="BUP21" s="136"/>
      <c r="BUQ21" s="136"/>
      <c r="BUR21" s="136"/>
      <c r="BUS21" s="136"/>
      <c r="BUT21" s="136"/>
      <c r="BUU21" s="136"/>
      <c r="BUV21" s="136"/>
      <c r="BUW21" s="136"/>
      <c r="BUX21" s="136"/>
      <c r="BUY21" s="136"/>
      <c r="BUZ21" s="136"/>
      <c r="BVA21" s="136"/>
      <c r="BVB21" s="136"/>
      <c r="BVC21" s="136"/>
      <c r="BVD21" s="136"/>
      <c r="BVE21" s="136"/>
      <c r="BVF21" s="136"/>
      <c r="BVG21" s="136"/>
      <c r="BVH21" s="136"/>
      <c r="BVI21" s="136"/>
      <c r="BVJ21" s="136"/>
      <c r="BVK21" s="136"/>
      <c r="BVL21" s="136"/>
      <c r="BVM21" s="136"/>
      <c r="BVN21" s="136"/>
      <c r="BVO21" s="136"/>
      <c r="BVP21" s="136"/>
      <c r="BVQ21" s="136"/>
      <c r="BVR21" s="136"/>
      <c r="BVS21" s="136"/>
      <c r="BVT21" s="136"/>
      <c r="BVU21" s="136"/>
      <c r="BVV21" s="136"/>
      <c r="BVW21" s="136"/>
      <c r="BVX21" s="136"/>
      <c r="BVY21" s="136"/>
      <c r="BVZ21" s="136"/>
      <c r="BWA21" s="136"/>
      <c r="BWB21" s="136"/>
      <c r="BWC21" s="136"/>
      <c r="BWD21" s="136"/>
      <c r="BWE21" s="136"/>
      <c r="BWF21" s="136"/>
      <c r="BWG21" s="136"/>
      <c r="BWH21" s="136"/>
      <c r="BWI21" s="136"/>
      <c r="BWJ21" s="136"/>
      <c r="BWK21" s="136"/>
      <c r="BWL21" s="136"/>
      <c r="BWM21" s="136"/>
      <c r="BWN21" s="136"/>
      <c r="BWO21" s="136"/>
      <c r="BWP21" s="136"/>
      <c r="BWQ21" s="136"/>
      <c r="BWR21" s="136"/>
      <c r="BWS21" s="136"/>
      <c r="BWT21" s="136"/>
      <c r="BWU21" s="136"/>
      <c r="BWV21" s="136"/>
      <c r="BWW21" s="136"/>
      <c r="BWX21" s="136"/>
      <c r="BWY21" s="136"/>
      <c r="BWZ21" s="136"/>
      <c r="BXA21" s="136"/>
      <c r="BXB21" s="136"/>
      <c r="BXC21" s="136"/>
      <c r="BXD21" s="136"/>
      <c r="BXE21" s="136"/>
      <c r="BXF21" s="136"/>
      <c r="BXG21" s="136"/>
      <c r="BXH21" s="136"/>
      <c r="BXI21" s="136"/>
      <c r="BXJ21" s="136"/>
      <c r="BXK21" s="136"/>
      <c r="BXL21" s="136"/>
      <c r="BXM21" s="136"/>
      <c r="BXN21" s="136"/>
      <c r="BXO21" s="136"/>
      <c r="BXP21" s="136"/>
      <c r="BXQ21" s="136"/>
      <c r="BXR21" s="136"/>
      <c r="BXS21" s="136"/>
      <c r="BXT21" s="136"/>
      <c r="BXU21" s="136"/>
      <c r="BXV21" s="136"/>
      <c r="BXW21" s="136"/>
      <c r="BXX21" s="136"/>
      <c r="BXY21" s="136"/>
      <c r="BXZ21" s="136"/>
      <c r="BYA21" s="136"/>
      <c r="BYB21" s="136"/>
      <c r="BYC21" s="136"/>
      <c r="BYD21" s="136"/>
      <c r="BYE21" s="136"/>
      <c r="BYF21" s="136"/>
      <c r="BYG21" s="136"/>
      <c r="BYH21" s="136"/>
      <c r="BYI21" s="136"/>
      <c r="BYJ21" s="136"/>
      <c r="BYK21" s="136"/>
      <c r="BYL21" s="136"/>
      <c r="BYM21" s="136"/>
      <c r="BYN21" s="136"/>
      <c r="BYO21" s="136"/>
      <c r="BYP21" s="136"/>
      <c r="BYQ21" s="136"/>
      <c r="BYR21" s="136"/>
      <c r="BYS21" s="136"/>
      <c r="BYT21" s="136"/>
      <c r="BYU21" s="136"/>
      <c r="BYV21" s="136"/>
      <c r="BYW21" s="136"/>
      <c r="BYX21" s="136"/>
      <c r="BYY21" s="136"/>
      <c r="BYZ21" s="136"/>
      <c r="BZA21" s="136"/>
      <c r="BZB21" s="136"/>
      <c r="BZC21" s="136"/>
      <c r="BZD21" s="136"/>
      <c r="BZE21" s="136"/>
      <c r="BZF21" s="136"/>
      <c r="BZG21" s="136"/>
      <c r="BZH21" s="136"/>
      <c r="BZI21" s="136"/>
      <c r="BZJ21" s="136"/>
      <c r="BZK21" s="136"/>
      <c r="BZL21" s="136"/>
      <c r="BZM21" s="136"/>
      <c r="BZN21" s="136"/>
      <c r="BZO21" s="136"/>
      <c r="BZP21" s="136"/>
      <c r="BZQ21" s="136"/>
      <c r="BZR21" s="136"/>
      <c r="BZS21" s="136"/>
      <c r="BZT21" s="136"/>
      <c r="BZU21" s="136"/>
      <c r="BZV21" s="136"/>
      <c r="BZW21" s="136"/>
      <c r="BZX21" s="136"/>
      <c r="BZY21" s="136"/>
      <c r="BZZ21" s="136"/>
      <c r="CAA21" s="136"/>
      <c r="CAB21" s="136"/>
      <c r="CAC21" s="136"/>
      <c r="CAD21" s="136"/>
      <c r="CAE21" s="136"/>
      <c r="CAF21" s="136"/>
      <c r="CAG21" s="136"/>
      <c r="CAH21" s="136"/>
      <c r="CAI21" s="136"/>
      <c r="CAJ21" s="136"/>
      <c r="CAK21" s="136"/>
      <c r="CAL21" s="136"/>
      <c r="CAM21" s="136"/>
      <c r="CAN21" s="136"/>
      <c r="CAO21" s="136"/>
      <c r="CAP21" s="136"/>
      <c r="CAQ21" s="136"/>
      <c r="CAR21" s="136"/>
      <c r="CAS21" s="136"/>
      <c r="CAT21" s="136"/>
      <c r="CAU21" s="136"/>
      <c r="CAV21" s="136"/>
      <c r="CAW21" s="136"/>
      <c r="CAX21" s="136"/>
      <c r="CAY21" s="136"/>
      <c r="CAZ21" s="136"/>
      <c r="CBA21" s="136"/>
      <c r="CBB21" s="136"/>
      <c r="CBC21" s="136"/>
      <c r="CBD21" s="136"/>
      <c r="CBE21" s="136"/>
      <c r="CBF21" s="136"/>
      <c r="CBG21" s="136"/>
      <c r="CBH21" s="136"/>
      <c r="CBI21" s="136"/>
      <c r="CBJ21" s="136"/>
      <c r="CBK21" s="136"/>
      <c r="CBL21" s="136"/>
      <c r="CBM21" s="136"/>
      <c r="CBN21" s="136"/>
      <c r="CBO21" s="136"/>
      <c r="CBP21" s="136"/>
      <c r="CBQ21" s="136"/>
      <c r="CBR21" s="136"/>
      <c r="CBS21" s="136"/>
      <c r="CBT21" s="136"/>
      <c r="CBU21" s="136"/>
      <c r="CBV21" s="136"/>
      <c r="CBW21" s="136"/>
      <c r="CBX21" s="136"/>
      <c r="CBY21" s="136"/>
      <c r="CBZ21" s="136"/>
      <c r="CCA21" s="136"/>
      <c r="CCB21" s="136"/>
      <c r="CCC21" s="136"/>
      <c r="CCD21" s="136"/>
      <c r="CCE21" s="136"/>
      <c r="CCF21" s="136"/>
      <c r="CCG21" s="136"/>
      <c r="CCH21" s="136"/>
      <c r="CCI21" s="136"/>
      <c r="CCJ21" s="136"/>
      <c r="CCK21" s="136"/>
      <c r="CCL21" s="136"/>
      <c r="CCM21" s="136"/>
      <c r="CCN21" s="136"/>
      <c r="CCO21" s="136"/>
      <c r="CCP21" s="136"/>
      <c r="CCQ21" s="136"/>
      <c r="CCR21" s="136"/>
      <c r="CCS21" s="136"/>
      <c r="CCT21" s="136"/>
      <c r="CCU21" s="136"/>
      <c r="CCV21" s="136"/>
      <c r="CCW21" s="136"/>
      <c r="CCX21" s="136"/>
      <c r="CCY21" s="136"/>
      <c r="CCZ21" s="136"/>
      <c r="CDA21" s="136"/>
      <c r="CDB21" s="136"/>
      <c r="CDC21" s="136"/>
      <c r="CDD21" s="136"/>
      <c r="CDE21" s="136"/>
      <c r="CDF21" s="136"/>
      <c r="CDG21" s="136"/>
      <c r="CDH21" s="136"/>
      <c r="CDI21" s="136"/>
      <c r="CDJ21" s="136"/>
      <c r="CDK21" s="136"/>
      <c r="CDL21" s="136"/>
      <c r="CDM21" s="136"/>
      <c r="CDN21" s="136"/>
      <c r="CDO21" s="136"/>
      <c r="CDP21" s="136"/>
      <c r="CDQ21" s="136"/>
      <c r="CDR21" s="136"/>
      <c r="CDS21" s="136"/>
      <c r="CDT21" s="136"/>
      <c r="CDU21" s="136"/>
      <c r="CDV21" s="136"/>
      <c r="CDW21" s="136"/>
      <c r="CDX21" s="136"/>
      <c r="CDY21" s="136"/>
      <c r="CDZ21" s="136"/>
      <c r="CEA21" s="136"/>
      <c r="CEB21" s="136"/>
      <c r="CEC21" s="136"/>
      <c r="CED21" s="136"/>
      <c r="CEE21" s="136"/>
      <c r="CEF21" s="136"/>
      <c r="CEG21" s="136"/>
      <c r="CEH21" s="136"/>
      <c r="CEI21" s="136"/>
      <c r="CEJ21" s="136"/>
      <c r="CEK21" s="136"/>
      <c r="CEL21" s="136"/>
      <c r="CEM21" s="136"/>
      <c r="CEN21" s="136"/>
      <c r="CEO21" s="136"/>
      <c r="CEP21" s="136"/>
      <c r="CEQ21" s="136"/>
      <c r="CER21" s="136"/>
      <c r="CES21" s="136"/>
      <c r="CET21" s="136"/>
      <c r="CEU21" s="136"/>
      <c r="CEV21" s="136"/>
      <c r="CEW21" s="136"/>
      <c r="CEX21" s="136"/>
      <c r="CEY21" s="136"/>
      <c r="CEZ21" s="136"/>
      <c r="CFA21" s="136"/>
      <c r="CFB21" s="136"/>
      <c r="CFC21" s="136"/>
      <c r="CFD21" s="136"/>
      <c r="CFE21" s="136"/>
      <c r="CFF21" s="136"/>
      <c r="CFG21" s="136"/>
      <c r="CFH21" s="136"/>
      <c r="CFI21" s="136"/>
      <c r="CFJ21" s="136"/>
      <c r="CFK21" s="136"/>
      <c r="CFL21" s="136"/>
      <c r="CFM21" s="136"/>
      <c r="CFN21" s="136"/>
      <c r="CFO21" s="136"/>
      <c r="CFP21" s="136"/>
      <c r="CFQ21" s="136"/>
      <c r="CFR21" s="136"/>
      <c r="CFS21" s="136"/>
      <c r="CFT21" s="136"/>
      <c r="CFU21" s="136"/>
      <c r="CFV21" s="136"/>
      <c r="CFW21" s="136"/>
      <c r="CFX21" s="136"/>
      <c r="CFY21" s="136"/>
      <c r="CFZ21" s="136"/>
      <c r="CGA21" s="136"/>
      <c r="CGB21" s="136"/>
      <c r="CGC21" s="136"/>
      <c r="CGD21" s="136"/>
      <c r="CGE21" s="136"/>
      <c r="CGF21" s="136"/>
      <c r="CGG21" s="136"/>
      <c r="CGH21" s="136"/>
      <c r="CGI21" s="136"/>
      <c r="CGJ21" s="136"/>
      <c r="CGK21" s="136"/>
      <c r="CGL21" s="136"/>
      <c r="CGM21" s="136"/>
      <c r="CGN21" s="136"/>
      <c r="CGO21" s="136"/>
      <c r="CGP21" s="136"/>
      <c r="CGQ21" s="136"/>
      <c r="CGR21" s="136"/>
      <c r="CGS21" s="136"/>
      <c r="CGT21" s="136"/>
      <c r="CGU21" s="136"/>
      <c r="CGV21" s="136"/>
      <c r="CGW21" s="136"/>
      <c r="CGX21" s="136"/>
      <c r="CGY21" s="136"/>
      <c r="CGZ21" s="136"/>
      <c r="CHA21" s="136"/>
      <c r="CHB21" s="136"/>
      <c r="CHC21" s="136"/>
      <c r="CHD21" s="136"/>
      <c r="CHE21" s="136"/>
      <c r="CHF21" s="136"/>
      <c r="CHG21" s="136"/>
      <c r="CHH21" s="136"/>
      <c r="CHI21" s="136"/>
      <c r="CHJ21" s="136"/>
      <c r="CHK21" s="136"/>
      <c r="CHL21" s="136"/>
      <c r="CHM21" s="136"/>
      <c r="CHN21" s="136"/>
      <c r="CHO21" s="136"/>
      <c r="CHP21" s="136"/>
      <c r="CHQ21" s="136"/>
      <c r="CHR21" s="136"/>
      <c r="CHS21" s="136"/>
      <c r="CHT21" s="136"/>
      <c r="CHU21" s="136"/>
      <c r="CHV21" s="136"/>
      <c r="CHW21" s="136"/>
      <c r="CHX21" s="136"/>
      <c r="CHY21" s="136"/>
      <c r="CHZ21" s="136"/>
      <c r="CIA21" s="136"/>
      <c r="CIB21" s="136"/>
      <c r="CIC21" s="136"/>
      <c r="CID21" s="136"/>
      <c r="CIE21" s="136"/>
      <c r="CIF21" s="136"/>
      <c r="CIG21" s="136"/>
      <c r="CIH21" s="136"/>
      <c r="CII21" s="136"/>
      <c r="CIJ21" s="136"/>
      <c r="CIK21" s="136"/>
      <c r="CIL21" s="136"/>
      <c r="CIM21" s="136"/>
      <c r="CIN21" s="136"/>
      <c r="CIO21" s="136"/>
      <c r="CIP21" s="136"/>
      <c r="CIQ21" s="136"/>
      <c r="CIR21" s="136"/>
      <c r="CIS21" s="136"/>
      <c r="CIT21" s="136"/>
      <c r="CIU21" s="136"/>
      <c r="CIV21" s="136"/>
      <c r="CIW21" s="136"/>
      <c r="CIX21" s="136"/>
      <c r="CIY21" s="136"/>
      <c r="CIZ21" s="136"/>
      <c r="CJA21" s="136"/>
      <c r="CJB21" s="136"/>
      <c r="CJC21" s="136"/>
      <c r="CJD21" s="136"/>
      <c r="CJE21" s="136"/>
      <c r="CJF21" s="136"/>
      <c r="CJG21" s="136"/>
      <c r="CJH21" s="136"/>
      <c r="CJI21" s="136"/>
      <c r="CJJ21" s="136"/>
      <c r="CJK21" s="136"/>
      <c r="CJL21" s="136"/>
      <c r="CJM21" s="136"/>
      <c r="CJN21" s="136"/>
      <c r="CJO21" s="136"/>
      <c r="CJP21" s="136"/>
      <c r="CJQ21" s="136"/>
      <c r="CJR21" s="136"/>
      <c r="CJS21" s="136"/>
      <c r="CJT21" s="136"/>
      <c r="CJU21" s="136"/>
      <c r="CJV21" s="136"/>
      <c r="CJW21" s="136"/>
      <c r="CJX21" s="136"/>
      <c r="CJY21" s="136"/>
      <c r="CJZ21" s="136"/>
      <c r="CKA21" s="136"/>
      <c r="CKB21" s="136"/>
      <c r="CKC21" s="136"/>
      <c r="CKD21" s="136"/>
      <c r="CKE21" s="136"/>
      <c r="CKF21" s="136"/>
      <c r="CKG21" s="136"/>
      <c r="CKH21" s="136"/>
      <c r="CKI21" s="136"/>
      <c r="CKJ21" s="136"/>
      <c r="CKK21" s="136"/>
      <c r="CKL21" s="136"/>
      <c r="CKM21" s="136"/>
      <c r="CKN21" s="136"/>
      <c r="CKO21" s="136"/>
      <c r="CKP21" s="136"/>
      <c r="CKQ21" s="136"/>
      <c r="CKR21" s="136"/>
      <c r="CKS21" s="136"/>
      <c r="CKT21" s="136"/>
      <c r="CKU21" s="136"/>
      <c r="CKV21" s="136"/>
      <c r="CKW21" s="136"/>
      <c r="CKX21" s="136"/>
      <c r="CKY21" s="136"/>
      <c r="CKZ21" s="136"/>
      <c r="CLA21" s="136"/>
      <c r="CLB21" s="136"/>
      <c r="CLC21" s="136"/>
      <c r="CLD21" s="136"/>
      <c r="CLE21" s="136"/>
      <c r="CLF21" s="136"/>
      <c r="CLG21" s="136"/>
      <c r="CLH21" s="136"/>
      <c r="CLI21" s="136"/>
      <c r="CLJ21" s="136"/>
      <c r="CLK21" s="136"/>
      <c r="CLL21" s="136"/>
      <c r="CLM21" s="136"/>
      <c r="CLN21" s="136"/>
      <c r="CLO21" s="136"/>
      <c r="CLP21" s="136"/>
      <c r="CLQ21" s="136"/>
      <c r="CLR21" s="136"/>
      <c r="CLS21" s="136"/>
      <c r="CLT21" s="136"/>
      <c r="CLU21" s="136"/>
      <c r="CLV21" s="136"/>
      <c r="CLW21" s="136"/>
      <c r="CLX21" s="136"/>
      <c r="CLY21" s="136"/>
      <c r="CLZ21" s="136"/>
      <c r="CMA21" s="136"/>
      <c r="CMB21" s="136"/>
      <c r="CMC21" s="136"/>
      <c r="CMD21" s="136"/>
      <c r="CME21" s="136"/>
      <c r="CMF21" s="136"/>
      <c r="CMG21" s="136"/>
      <c r="CMH21" s="136"/>
      <c r="CMI21" s="136"/>
      <c r="CMJ21" s="136"/>
      <c r="CMK21" s="136"/>
      <c r="CML21" s="136"/>
      <c r="CMM21" s="136"/>
      <c r="CMN21" s="136"/>
      <c r="CMO21" s="136"/>
      <c r="CMP21" s="136"/>
      <c r="CMQ21" s="136"/>
      <c r="CMR21" s="136"/>
      <c r="CMS21" s="136"/>
      <c r="CMT21" s="136"/>
      <c r="CMU21" s="136"/>
      <c r="CMV21" s="136"/>
      <c r="CMW21" s="136"/>
      <c r="CMX21" s="136"/>
      <c r="CMY21" s="136"/>
      <c r="CMZ21" s="136"/>
      <c r="CNA21" s="136"/>
      <c r="CNB21" s="136"/>
      <c r="CNC21" s="136"/>
      <c r="CND21" s="136"/>
      <c r="CNE21" s="136"/>
      <c r="CNF21" s="136"/>
      <c r="CNG21" s="136"/>
      <c r="CNH21" s="136"/>
      <c r="CNI21" s="136"/>
      <c r="CNJ21" s="136"/>
      <c r="CNK21" s="136"/>
      <c r="CNL21" s="136"/>
      <c r="CNM21" s="136"/>
      <c r="CNN21" s="136"/>
      <c r="CNO21" s="136"/>
      <c r="CNP21" s="136"/>
      <c r="CNQ21" s="136"/>
      <c r="CNR21" s="136"/>
      <c r="CNS21" s="136"/>
      <c r="CNT21" s="136"/>
      <c r="CNU21" s="136"/>
      <c r="CNV21" s="136"/>
      <c r="CNW21" s="136"/>
      <c r="CNX21" s="136"/>
      <c r="CNY21" s="136"/>
      <c r="CNZ21" s="136"/>
      <c r="COA21" s="136"/>
      <c r="COB21" s="136"/>
      <c r="COC21" s="136"/>
      <c r="COD21" s="136"/>
      <c r="COE21" s="136"/>
      <c r="COF21" s="136"/>
      <c r="COG21" s="136"/>
      <c r="COH21" s="136"/>
      <c r="COI21" s="136"/>
      <c r="COJ21" s="136"/>
      <c r="COK21" s="136"/>
      <c r="COL21" s="136"/>
      <c r="COM21" s="136"/>
      <c r="CON21" s="136"/>
      <c r="COO21" s="136"/>
      <c r="COP21" s="136"/>
      <c r="COQ21" s="136"/>
      <c r="COR21" s="136"/>
      <c r="COS21" s="136"/>
      <c r="COT21" s="136"/>
      <c r="COU21" s="136"/>
      <c r="COV21" s="136"/>
      <c r="COW21" s="136"/>
      <c r="COX21" s="136"/>
      <c r="COY21" s="136"/>
      <c r="COZ21" s="136"/>
      <c r="CPA21" s="136"/>
      <c r="CPB21" s="136"/>
      <c r="CPC21" s="136"/>
      <c r="CPD21" s="136"/>
      <c r="CPE21" s="136"/>
      <c r="CPF21" s="136"/>
      <c r="CPG21" s="136"/>
      <c r="CPH21" s="136"/>
      <c r="CPI21" s="136"/>
      <c r="CPJ21" s="136"/>
      <c r="CPK21" s="136"/>
      <c r="CPL21" s="136"/>
      <c r="CPM21" s="136"/>
      <c r="CPN21" s="136"/>
      <c r="CPO21" s="136"/>
      <c r="CPP21" s="136"/>
      <c r="CPQ21" s="136"/>
      <c r="CPR21" s="136"/>
      <c r="CPS21" s="136"/>
      <c r="CPT21" s="136"/>
      <c r="CPU21" s="136"/>
      <c r="CPV21" s="136"/>
      <c r="CPW21" s="136"/>
      <c r="CPX21" s="136"/>
      <c r="CPY21" s="136"/>
      <c r="CPZ21" s="136"/>
      <c r="CQA21" s="136"/>
      <c r="CQB21" s="136"/>
      <c r="CQC21" s="136"/>
      <c r="CQD21" s="136"/>
      <c r="CQE21" s="136"/>
      <c r="CQF21" s="136"/>
      <c r="CQG21" s="136"/>
      <c r="CQH21" s="136"/>
      <c r="CQI21" s="136"/>
      <c r="CQJ21" s="136"/>
      <c r="CQK21" s="136"/>
      <c r="CQL21" s="136"/>
      <c r="CQM21" s="136"/>
      <c r="CQN21" s="136"/>
      <c r="CQO21" s="136"/>
      <c r="CQP21" s="136"/>
      <c r="CQQ21" s="136"/>
      <c r="CQR21" s="136"/>
      <c r="CQS21" s="136"/>
      <c r="CQT21" s="136"/>
      <c r="CQU21" s="136"/>
      <c r="CQV21" s="136"/>
      <c r="CQW21" s="136"/>
      <c r="CQX21" s="136"/>
      <c r="CQY21" s="136"/>
      <c r="CQZ21" s="136"/>
      <c r="CRA21" s="136"/>
      <c r="CRB21" s="136"/>
      <c r="CRC21" s="136"/>
      <c r="CRD21" s="136"/>
      <c r="CRE21" s="136"/>
      <c r="CRF21" s="136"/>
      <c r="CRG21" s="136"/>
      <c r="CRH21" s="136"/>
      <c r="CRI21" s="136"/>
      <c r="CRJ21" s="136"/>
      <c r="CRK21" s="136"/>
      <c r="CRL21" s="136"/>
      <c r="CRM21" s="136"/>
      <c r="CRN21" s="136"/>
      <c r="CRO21" s="136"/>
      <c r="CRP21" s="136"/>
      <c r="CRQ21" s="136"/>
      <c r="CRR21" s="136"/>
      <c r="CRS21" s="136"/>
      <c r="CRT21" s="136"/>
      <c r="CRU21" s="136"/>
      <c r="CRV21" s="136"/>
      <c r="CRW21" s="136"/>
      <c r="CRX21" s="136"/>
      <c r="CRY21" s="136"/>
      <c r="CRZ21" s="136"/>
      <c r="CSA21" s="136"/>
      <c r="CSB21" s="136"/>
      <c r="CSC21" s="136"/>
      <c r="CSD21" s="136"/>
      <c r="CSE21" s="136"/>
      <c r="CSF21" s="136"/>
      <c r="CSG21" s="136"/>
      <c r="CSH21" s="136"/>
      <c r="CSI21" s="136"/>
      <c r="CSJ21" s="136"/>
      <c r="CSK21" s="136"/>
      <c r="CSL21" s="136"/>
      <c r="CSM21" s="136"/>
      <c r="CSN21" s="136"/>
      <c r="CSO21" s="136"/>
      <c r="CSP21" s="136"/>
      <c r="CSQ21" s="136"/>
      <c r="CSR21" s="136"/>
      <c r="CSS21" s="136"/>
      <c r="CST21" s="136"/>
      <c r="CSU21" s="136"/>
      <c r="CSV21" s="136"/>
      <c r="CSW21" s="136"/>
      <c r="CSX21" s="136"/>
      <c r="CSY21" s="136"/>
      <c r="CSZ21" s="136"/>
      <c r="CTA21" s="136"/>
      <c r="CTB21" s="136"/>
      <c r="CTC21" s="136"/>
      <c r="CTD21" s="136"/>
      <c r="CTE21" s="136"/>
      <c r="CTF21" s="136"/>
      <c r="CTG21" s="136"/>
      <c r="CTH21" s="136"/>
      <c r="CTI21" s="136"/>
      <c r="CTJ21" s="136"/>
      <c r="CTK21" s="136"/>
      <c r="CTL21" s="136"/>
      <c r="CTM21" s="136"/>
      <c r="CTN21" s="136"/>
      <c r="CTO21" s="136"/>
      <c r="CTP21" s="136"/>
      <c r="CTQ21" s="136"/>
      <c r="CTR21" s="136"/>
      <c r="CTS21" s="136"/>
      <c r="CTT21" s="136"/>
      <c r="CTU21" s="136"/>
      <c r="CTV21" s="136"/>
      <c r="CTW21" s="136"/>
      <c r="CTX21" s="136"/>
      <c r="CTY21" s="136"/>
      <c r="CTZ21" s="136"/>
      <c r="CUA21" s="136"/>
      <c r="CUB21" s="136"/>
      <c r="CUC21" s="136"/>
      <c r="CUD21" s="136"/>
      <c r="CUE21" s="136"/>
      <c r="CUF21" s="136"/>
      <c r="CUG21" s="136"/>
      <c r="CUH21" s="136"/>
      <c r="CUI21" s="136"/>
      <c r="CUJ21" s="136"/>
      <c r="CUK21" s="136"/>
      <c r="CUL21" s="136"/>
      <c r="CUM21" s="136"/>
      <c r="CUN21" s="136"/>
      <c r="CUO21" s="136"/>
      <c r="CUP21" s="136"/>
      <c r="CUQ21" s="136"/>
      <c r="CUR21" s="136"/>
      <c r="CUS21" s="136"/>
      <c r="CUT21" s="136"/>
      <c r="CUU21" s="136"/>
      <c r="CUV21" s="136"/>
      <c r="CUW21" s="136"/>
      <c r="CUX21" s="136"/>
      <c r="CUY21" s="136"/>
      <c r="CUZ21" s="136"/>
      <c r="CVA21" s="136"/>
      <c r="CVB21" s="136"/>
      <c r="CVC21" s="136"/>
      <c r="CVD21" s="136"/>
      <c r="CVE21" s="136"/>
      <c r="CVF21" s="136"/>
      <c r="CVG21" s="136"/>
      <c r="CVH21" s="136"/>
      <c r="CVI21" s="136"/>
      <c r="CVJ21" s="136"/>
      <c r="CVK21" s="136"/>
      <c r="CVL21" s="136"/>
      <c r="CVM21" s="136"/>
      <c r="CVN21" s="136"/>
      <c r="CVO21" s="136"/>
      <c r="CVP21" s="136"/>
      <c r="CVQ21" s="136"/>
      <c r="CVR21" s="136"/>
      <c r="CVS21" s="136"/>
      <c r="CVT21" s="136"/>
      <c r="CVU21" s="136"/>
      <c r="CVV21" s="136"/>
      <c r="CVW21" s="136"/>
      <c r="CVX21" s="136"/>
      <c r="CVY21" s="136"/>
      <c r="CVZ21" s="136"/>
      <c r="CWA21" s="136"/>
      <c r="CWB21" s="136"/>
      <c r="CWC21" s="136"/>
      <c r="CWD21" s="136"/>
      <c r="CWE21" s="136"/>
      <c r="CWF21" s="136"/>
      <c r="CWG21" s="136"/>
      <c r="CWH21" s="136"/>
      <c r="CWI21" s="136"/>
      <c r="CWJ21" s="136"/>
      <c r="CWK21" s="136"/>
      <c r="CWL21" s="136"/>
      <c r="CWM21" s="136"/>
      <c r="CWN21" s="136"/>
      <c r="CWO21" s="136"/>
      <c r="CWP21" s="136"/>
      <c r="CWQ21" s="136"/>
      <c r="CWR21" s="136"/>
      <c r="CWS21" s="136"/>
      <c r="CWT21" s="136"/>
      <c r="CWU21" s="136"/>
      <c r="CWV21" s="136"/>
      <c r="CWW21" s="136"/>
      <c r="CWX21" s="136"/>
      <c r="CWY21" s="136"/>
      <c r="CWZ21" s="136"/>
      <c r="CXA21" s="136"/>
      <c r="CXB21" s="136"/>
      <c r="CXC21" s="136"/>
      <c r="CXD21" s="136"/>
      <c r="CXE21" s="136"/>
      <c r="CXF21" s="136"/>
      <c r="CXG21" s="136"/>
      <c r="CXH21" s="136"/>
      <c r="CXI21" s="136"/>
      <c r="CXJ21" s="136"/>
      <c r="CXK21" s="136"/>
      <c r="CXL21" s="136"/>
      <c r="CXM21" s="136"/>
      <c r="CXN21" s="136"/>
      <c r="CXO21" s="136"/>
      <c r="CXP21" s="136"/>
      <c r="CXQ21" s="136"/>
      <c r="CXR21" s="136"/>
      <c r="CXS21" s="136"/>
      <c r="CXT21" s="136"/>
      <c r="CXU21" s="136"/>
      <c r="CXV21" s="136"/>
      <c r="CXW21" s="136"/>
      <c r="CXX21" s="136"/>
      <c r="CXY21" s="136"/>
      <c r="CXZ21" s="136"/>
      <c r="CYA21" s="136"/>
      <c r="CYB21" s="136"/>
      <c r="CYC21" s="136"/>
      <c r="CYD21" s="136"/>
      <c r="CYE21" s="136"/>
      <c r="CYF21" s="136"/>
      <c r="CYG21" s="136"/>
      <c r="CYH21" s="136"/>
      <c r="CYI21" s="136"/>
      <c r="CYJ21" s="136"/>
      <c r="CYK21" s="136"/>
      <c r="CYL21" s="136"/>
      <c r="CYM21" s="136"/>
      <c r="CYN21" s="136"/>
      <c r="CYO21" s="136"/>
      <c r="CYP21" s="136"/>
      <c r="CYQ21" s="136"/>
      <c r="CYR21" s="136"/>
      <c r="CYS21" s="136"/>
      <c r="CYT21" s="136"/>
      <c r="CYU21" s="136"/>
      <c r="CYV21" s="136"/>
      <c r="CYW21" s="136"/>
      <c r="CYX21" s="136"/>
      <c r="CYY21" s="136"/>
      <c r="CYZ21" s="136"/>
      <c r="CZA21" s="136"/>
      <c r="CZB21" s="136"/>
      <c r="CZC21" s="136"/>
      <c r="CZD21" s="136"/>
      <c r="CZE21" s="136"/>
      <c r="CZF21" s="136"/>
      <c r="CZG21" s="136"/>
      <c r="CZH21" s="136"/>
      <c r="CZI21" s="136"/>
      <c r="CZJ21" s="136"/>
      <c r="CZK21" s="136"/>
      <c r="CZL21" s="136"/>
      <c r="CZM21" s="136"/>
      <c r="CZN21" s="136"/>
      <c r="CZO21" s="136"/>
      <c r="CZP21" s="136"/>
      <c r="CZQ21" s="136"/>
      <c r="CZR21" s="136"/>
      <c r="CZS21" s="136"/>
      <c r="CZT21" s="136"/>
      <c r="CZU21" s="136"/>
      <c r="CZV21" s="136"/>
      <c r="CZW21" s="136"/>
      <c r="CZX21" s="136"/>
      <c r="CZY21" s="136"/>
      <c r="CZZ21" s="136"/>
      <c r="DAA21" s="136"/>
      <c r="DAB21" s="136"/>
      <c r="DAC21" s="136"/>
      <c r="DAD21" s="136"/>
      <c r="DAE21" s="136"/>
      <c r="DAF21" s="136"/>
      <c r="DAG21" s="136"/>
      <c r="DAH21" s="136"/>
      <c r="DAI21" s="136"/>
      <c r="DAJ21" s="136"/>
      <c r="DAK21" s="136"/>
      <c r="DAL21" s="136"/>
      <c r="DAM21" s="136"/>
      <c r="DAN21" s="136"/>
      <c r="DAO21" s="136"/>
      <c r="DAP21" s="136"/>
      <c r="DAQ21" s="136"/>
      <c r="DAR21" s="136"/>
      <c r="DAS21" s="136"/>
      <c r="DAT21" s="136"/>
      <c r="DAU21" s="136"/>
      <c r="DAV21" s="136"/>
      <c r="DAW21" s="136"/>
      <c r="DAX21" s="136"/>
      <c r="DAY21" s="136"/>
      <c r="DAZ21" s="136"/>
      <c r="DBA21" s="136"/>
      <c r="DBB21" s="136"/>
      <c r="DBC21" s="136"/>
      <c r="DBD21" s="136"/>
      <c r="DBE21" s="136"/>
      <c r="DBF21" s="136"/>
      <c r="DBG21" s="136"/>
      <c r="DBH21" s="136"/>
      <c r="DBI21" s="136"/>
      <c r="DBJ21" s="136"/>
      <c r="DBK21" s="136"/>
      <c r="DBL21" s="136"/>
      <c r="DBM21" s="136"/>
      <c r="DBN21" s="136"/>
      <c r="DBO21" s="136"/>
      <c r="DBP21" s="136"/>
      <c r="DBQ21" s="136"/>
      <c r="DBR21" s="136"/>
      <c r="DBS21" s="136"/>
      <c r="DBT21" s="136"/>
      <c r="DBU21" s="136"/>
      <c r="DBV21" s="136"/>
      <c r="DBW21" s="136"/>
      <c r="DBX21" s="136"/>
      <c r="DBY21" s="136"/>
      <c r="DBZ21" s="136"/>
      <c r="DCA21" s="136"/>
      <c r="DCB21" s="136"/>
      <c r="DCC21" s="136"/>
      <c r="DCD21" s="136"/>
      <c r="DCE21" s="136"/>
      <c r="DCF21" s="136"/>
      <c r="DCG21" s="136"/>
      <c r="DCH21" s="136"/>
      <c r="DCI21" s="136"/>
      <c r="DCJ21" s="136"/>
      <c r="DCK21" s="136"/>
      <c r="DCL21" s="136"/>
      <c r="DCM21" s="136"/>
      <c r="DCN21" s="136"/>
      <c r="DCO21" s="136"/>
      <c r="DCP21" s="136"/>
      <c r="DCQ21" s="136"/>
      <c r="DCR21" s="136"/>
      <c r="DCS21" s="136"/>
      <c r="DCT21" s="136"/>
      <c r="DCU21" s="136"/>
      <c r="DCV21" s="136"/>
      <c r="DCW21" s="136"/>
      <c r="DCX21" s="136"/>
      <c r="DCY21" s="136"/>
      <c r="DCZ21" s="136"/>
      <c r="DDA21" s="136"/>
      <c r="DDB21" s="136"/>
      <c r="DDC21" s="136"/>
      <c r="DDD21" s="136"/>
      <c r="DDE21" s="136"/>
      <c r="DDF21" s="136"/>
      <c r="DDG21" s="136"/>
      <c r="DDH21" s="136"/>
      <c r="DDI21" s="136"/>
      <c r="DDJ21" s="136"/>
      <c r="DDK21" s="136"/>
      <c r="DDL21" s="136"/>
      <c r="DDM21" s="136"/>
      <c r="DDN21" s="136"/>
      <c r="DDO21" s="136"/>
      <c r="DDP21" s="136"/>
      <c r="DDQ21" s="136"/>
      <c r="DDR21" s="136"/>
      <c r="DDS21" s="136"/>
      <c r="DDT21" s="136"/>
      <c r="DDU21" s="136"/>
      <c r="DDV21" s="136"/>
      <c r="DDW21" s="136"/>
      <c r="DDX21" s="136"/>
      <c r="DDY21" s="136"/>
      <c r="DDZ21" s="136"/>
      <c r="DEA21" s="136"/>
      <c r="DEB21" s="136"/>
      <c r="DEC21" s="136"/>
      <c r="DED21" s="136"/>
      <c r="DEE21" s="136"/>
      <c r="DEF21" s="136"/>
      <c r="DEG21" s="136"/>
      <c r="DEH21" s="136"/>
      <c r="DEI21" s="136"/>
      <c r="DEJ21" s="136"/>
      <c r="DEK21" s="136"/>
      <c r="DEL21" s="136"/>
      <c r="DEM21" s="136"/>
      <c r="DEN21" s="136"/>
      <c r="DEO21" s="136"/>
      <c r="DEP21" s="136"/>
      <c r="DEQ21" s="136"/>
      <c r="DER21" s="136"/>
      <c r="DES21" s="136"/>
      <c r="DET21" s="136"/>
      <c r="DEU21" s="136"/>
      <c r="DEV21" s="136"/>
      <c r="DEW21" s="136"/>
      <c r="DEX21" s="136"/>
      <c r="DEY21" s="136"/>
      <c r="DEZ21" s="136"/>
      <c r="DFA21" s="136"/>
      <c r="DFB21" s="136"/>
      <c r="DFC21" s="136"/>
      <c r="DFD21" s="136"/>
      <c r="DFE21" s="136"/>
      <c r="DFF21" s="136"/>
      <c r="DFG21" s="136"/>
      <c r="DFH21" s="136"/>
      <c r="DFI21" s="136"/>
      <c r="DFJ21" s="136"/>
      <c r="DFK21" s="136"/>
      <c r="DFL21" s="136"/>
      <c r="DFM21" s="136"/>
      <c r="DFN21" s="136"/>
      <c r="DFO21" s="136"/>
      <c r="DFP21" s="136"/>
      <c r="DFQ21" s="136"/>
      <c r="DFR21" s="136"/>
      <c r="DFS21" s="136"/>
      <c r="DFT21" s="136"/>
      <c r="DFU21" s="136"/>
      <c r="DFV21" s="136"/>
      <c r="DFW21" s="136"/>
      <c r="DFX21" s="136"/>
      <c r="DFY21" s="136"/>
      <c r="DFZ21" s="136"/>
      <c r="DGA21" s="136"/>
      <c r="DGB21" s="136"/>
      <c r="DGC21" s="136"/>
      <c r="DGD21" s="136"/>
      <c r="DGE21" s="136"/>
      <c r="DGF21" s="136"/>
      <c r="DGG21" s="136"/>
      <c r="DGH21" s="136"/>
      <c r="DGI21" s="136"/>
      <c r="DGJ21" s="136"/>
      <c r="DGK21" s="136"/>
      <c r="DGL21" s="136"/>
      <c r="DGM21" s="136"/>
      <c r="DGN21" s="136"/>
      <c r="DGO21" s="136"/>
      <c r="DGP21" s="136"/>
      <c r="DGQ21" s="136"/>
      <c r="DGR21" s="136"/>
      <c r="DGS21" s="136"/>
      <c r="DGT21" s="136"/>
      <c r="DGU21" s="136"/>
      <c r="DGV21" s="136"/>
      <c r="DGW21" s="136"/>
      <c r="DGX21" s="136"/>
      <c r="DGY21" s="136"/>
      <c r="DGZ21" s="136"/>
      <c r="DHA21" s="136"/>
      <c r="DHB21" s="136"/>
      <c r="DHC21" s="136"/>
      <c r="DHD21" s="136"/>
      <c r="DHE21" s="136"/>
      <c r="DHF21" s="136"/>
      <c r="DHG21" s="136"/>
      <c r="DHH21" s="136"/>
      <c r="DHI21" s="136"/>
      <c r="DHJ21" s="136"/>
      <c r="DHK21" s="136"/>
      <c r="DHL21" s="136"/>
      <c r="DHM21" s="136"/>
      <c r="DHN21" s="136"/>
      <c r="DHO21" s="136"/>
      <c r="DHP21" s="136"/>
      <c r="DHQ21" s="136"/>
      <c r="DHR21" s="136"/>
      <c r="DHS21" s="136"/>
      <c r="DHT21" s="136"/>
      <c r="DHU21" s="136"/>
      <c r="DHV21" s="136"/>
      <c r="DHW21" s="136"/>
      <c r="DHX21" s="136"/>
      <c r="DHY21" s="136"/>
      <c r="DHZ21" s="136"/>
      <c r="DIA21" s="136"/>
      <c r="DIB21" s="136"/>
      <c r="DIC21" s="136"/>
      <c r="DID21" s="136"/>
      <c r="DIE21" s="136"/>
      <c r="DIF21" s="136"/>
      <c r="DIG21" s="136"/>
      <c r="DIH21" s="136"/>
      <c r="DII21" s="136"/>
      <c r="DIJ21" s="136"/>
      <c r="DIK21" s="136"/>
      <c r="DIL21" s="136"/>
      <c r="DIM21" s="136"/>
      <c r="DIN21" s="136"/>
      <c r="DIO21" s="136"/>
      <c r="DIP21" s="136"/>
      <c r="DIQ21" s="136"/>
      <c r="DIR21" s="136"/>
      <c r="DIS21" s="136"/>
      <c r="DIT21" s="136"/>
      <c r="DIU21" s="136"/>
      <c r="DIV21" s="136"/>
      <c r="DIW21" s="136"/>
      <c r="DIX21" s="136"/>
      <c r="DIY21" s="136"/>
      <c r="DIZ21" s="136"/>
      <c r="DJA21" s="136"/>
      <c r="DJB21" s="136"/>
      <c r="DJC21" s="136"/>
      <c r="DJD21" s="136"/>
      <c r="DJE21" s="136"/>
      <c r="DJF21" s="136"/>
      <c r="DJG21" s="136"/>
      <c r="DJH21" s="136"/>
      <c r="DJI21" s="136"/>
      <c r="DJJ21" s="136"/>
      <c r="DJK21" s="136"/>
      <c r="DJL21" s="136"/>
      <c r="DJM21" s="136"/>
      <c r="DJN21" s="136"/>
      <c r="DJO21" s="136"/>
      <c r="DJP21" s="136"/>
      <c r="DJQ21" s="136"/>
      <c r="DJR21" s="136"/>
      <c r="DJS21" s="136"/>
      <c r="DJT21" s="136"/>
      <c r="DJU21" s="136"/>
      <c r="DJV21" s="136"/>
      <c r="DJW21" s="136"/>
      <c r="DJX21" s="136"/>
      <c r="DJY21" s="136"/>
      <c r="DJZ21" s="136"/>
      <c r="DKA21" s="136"/>
      <c r="DKB21" s="136"/>
      <c r="DKC21" s="136"/>
      <c r="DKD21" s="136"/>
      <c r="DKE21" s="136"/>
      <c r="DKF21" s="136"/>
      <c r="DKG21" s="136"/>
      <c r="DKH21" s="136"/>
      <c r="DKI21" s="136"/>
      <c r="DKJ21" s="136"/>
      <c r="DKK21" s="136"/>
      <c r="DKL21" s="136"/>
      <c r="DKM21" s="136"/>
      <c r="DKN21" s="136"/>
      <c r="DKO21" s="136"/>
      <c r="DKP21" s="136"/>
      <c r="DKQ21" s="136"/>
      <c r="DKR21" s="136"/>
      <c r="DKS21" s="136"/>
      <c r="DKT21" s="136"/>
      <c r="DKU21" s="136"/>
      <c r="DKV21" s="136"/>
      <c r="DKW21" s="136"/>
      <c r="DKX21" s="136"/>
      <c r="DKY21" s="136"/>
      <c r="DKZ21" s="136"/>
      <c r="DLA21" s="136"/>
      <c r="DLB21" s="136"/>
      <c r="DLC21" s="136"/>
      <c r="DLD21" s="136"/>
      <c r="DLE21" s="136"/>
      <c r="DLF21" s="136"/>
      <c r="DLG21" s="136"/>
      <c r="DLH21" s="136"/>
      <c r="DLI21" s="136"/>
      <c r="DLJ21" s="136"/>
      <c r="DLK21" s="136"/>
      <c r="DLL21" s="136"/>
      <c r="DLM21" s="136"/>
      <c r="DLN21" s="136"/>
      <c r="DLO21" s="136"/>
      <c r="DLP21" s="136"/>
      <c r="DLQ21" s="136"/>
      <c r="DLR21" s="136"/>
      <c r="DLS21" s="136"/>
      <c r="DLT21" s="136"/>
      <c r="DLU21" s="136"/>
      <c r="DLV21" s="136"/>
      <c r="DLW21" s="136"/>
      <c r="DLX21" s="136"/>
      <c r="DLY21" s="136"/>
      <c r="DLZ21" s="136"/>
      <c r="DMA21" s="136"/>
      <c r="DMB21" s="136"/>
      <c r="DMC21" s="136"/>
      <c r="DMD21" s="136"/>
      <c r="DME21" s="136"/>
      <c r="DMF21" s="136"/>
      <c r="DMG21" s="136"/>
      <c r="DMH21" s="136"/>
      <c r="DMI21" s="136"/>
      <c r="DMJ21" s="136"/>
      <c r="DMK21" s="136"/>
      <c r="DML21" s="136"/>
      <c r="DMM21" s="136"/>
      <c r="DMN21" s="136"/>
      <c r="DMO21" s="136"/>
      <c r="DMP21" s="136"/>
      <c r="DMQ21" s="136"/>
      <c r="DMR21" s="136"/>
      <c r="DMS21" s="136"/>
      <c r="DMT21" s="136"/>
      <c r="DMU21" s="136"/>
      <c r="DMV21" s="136"/>
      <c r="DMW21" s="136"/>
      <c r="DMX21" s="136"/>
      <c r="DMY21" s="136"/>
      <c r="DMZ21" s="136"/>
      <c r="DNA21" s="136"/>
      <c r="DNB21" s="136"/>
      <c r="DNC21" s="136"/>
      <c r="DND21" s="136"/>
      <c r="DNE21" s="136"/>
      <c r="DNF21" s="136"/>
      <c r="DNG21" s="136"/>
      <c r="DNH21" s="136"/>
      <c r="DNI21" s="136"/>
      <c r="DNJ21" s="136"/>
      <c r="DNK21" s="136"/>
      <c r="DNL21" s="136"/>
      <c r="DNM21" s="136"/>
      <c r="DNN21" s="136"/>
      <c r="DNO21" s="136"/>
      <c r="DNP21" s="136"/>
      <c r="DNQ21" s="136"/>
      <c r="DNR21" s="136"/>
      <c r="DNS21" s="136"/>
      <c r="DNT21" s="136"/>
      <c r="DNU21" s="136"/>
      <c r="DNV21" s="136"/>
      <c r="DNW21" s="136"/>
      <c r="DNX21" s="136"/>
      <c r="DNY21" s="136"/>
      <c r="DNZ21" s="136"/>
      <c r="DOA21" s="136"/>
      <c r="DOB21" s="136"/>
      <c r="DOC21" s="136"/>
      <c r="DOD21" s="136"/>
      <c r="DOE21" s="136"/>
      <c r="DOF21" s="136"/>
      <c r="DOG21" s="136"/>
      <c r="DOH21" s="136"/>
      <c r="DOI21" s="136"/>
      <c r="DOJ21" s="136"/>
      <c r="DOK21" s="136"/>
      <c r="DOL21" s="136"/>
      <c r="DOM21" s="136"/>
      <c r="DON21" s="136"/>
      <c r="DOO21" s="136"/>
      <c r="DOP21" s="136"/>
      <c r="DOQ21" s="136"/>
      <c r="DOR21" s="136"/>
      <c r="DOS21" s="136"/>
      <c r="DOT21" s="136"/>
      <c r="DOU21" s="136"/>
      <c r="DOV21" s="136"/>
      <c r="DOW21" s="136"/>
      <c r="DOX21" s="136"/>
      <c r="DOY21" s="136"/>
      <c r="DOZ21" s="136"/>
      <c r="DPA21" s="136"/>
      <c r="DPB21" s="136"/>
      <c r="DPC21" s="136"/>
      <c r="DPD21" s="136"/>
      <c r="DPE21" s="136"/>
      <c r="DPF21" s="136"/>
      <c r="DPG21" s="136"/>
      <c r="DPH21" s="136"/>
      <c r="DPI21" s="136"/>
      <c r="DPJ21" s="136"/>
      <c r="DPK21" s="136"/>
      <c r="DPL21" s="136"/>
      <c r="DPM21" s="136"/>
      <c r="DPN21" s="136"/>
      <c r="DPO21" s="136"/>
      <c r="DPP21" s="136"/>
      <c r="DPQ21" s="136"/>
      <c r="DPR21" s="136"/>
      <c r="DPS21" s="136"/>
      <c r="DPT21" s="136"/>
      <c r="DPU21" s="136"/>
      <c r="DPV21" s="136"/>
      <c r="DPW21" s="136"/>
      <c r="DPX21" s="136"/>
      <c r="DPY21" s="136"/>
      <c r="DPZ21" s="136"/>
      <c r="DQA21" s="136"/>
      <c r="DQB21" s="136"/>
      <c r="DQC21" s="136"/>
      <c r="DQD21" s="136"/>
      <c r="DQE21" s="136"/>
      <c r="DQF21" s="136"/>
      <c r="DQG21" s="136"/>
      <c r="DQH21" s="136"/>
      <c r="DQI21" s="136"/>
      <c r="DQJ21" s="136"/>
      <c r="DQK21" s="136"/>
      <c r="DQL21" s="136"/>
      <c r="DQM21" s="136"/>
      <c r="DQN21" s="136"/>
      <c r="DQO21" s="136"/>
      <c r="DQP21" s="136"/>
      <c r="DQQ21" s="136"/>
      <c r="DQR21" s="136"/>
      <c r="DQS21" s="136"/>
      <c r="DQT21" s="136"/>
      <c r="DQU21" s="136"/>
      <c r="DQV21" s="136"/>
      <c r="DQW21" s="136"/>
      <c r="DQX21" s="136"/>
      <c r="DQY21" s="136"/>
      <c r="DQZ21" s="136"/>
      <c r="DRA21" s="136"/>
      <c r="DRB21" s="136"/>
      <c r="DRC21" s="136"/>
      <c r="DRD21" s="136"/>
      <c r="DRE21" s="136"/>
      <c r="DRF21" s="136"/>
      <c r="DRG21" s="136"/>
      <c r="DRH21" s="136"/>
      <c r="DRI21" s="136"/>
      <c r="DRJ21" s="136"/>
      <c r="DRK21" s="136"/>
      <c r="DRL21" s="136"/>
      <c r="DRM21" s="136"/>
      <c r="DRN21" s="136"/>
      <c r="DRO21" s="136"/>
      <c r="DRP21" s="136"/>
      <c r="DRQ21" s="136"/>
      <c r="DRR21" s="136"/>
      <c r="DRS21" s="136"/>
      <c r="DRT21" s="136"/>
      <c r="DRU21" s="136"/>
      <c r="DRV21" s="136"/>
      <c r="DRW21" s="136"/>
      <c r="DRX21" s="136"/>
      <c r="DRY21" s="136"/>
      <c r="DRZ21" s="136"/>
      <c r="DSA21" s="136"/>
      <c r="DSB21" s="136"/>
      <c r="DSC21" s="136"/>
      <c r="DSD21" s="136"/>
      <c r="DSE21" s="136"/>
      <c r="DSF21" s="136"/>
      <c r="DSG21" s="136"/>
      <c r="DSH21" s="136"/>
      <c r="DSI21" s="136"/>
      <c r="DSJ21" s="136"/>
      <c r="DSK21" s="136"/>
      <c r="DSL21" s="136"/>
      <c r="DSM21" s="136"/>
      <c r="DSN21" s="136"/>
      <c r="DSO21" s="136"/>
      <c r="DSP21" s="136"/>
      <c r="DSQ21" s="136"/>
      <c r="DSR21" s="136"/>
      <c r="DSS21" s="136"/>
      <c r="DST21" s="136"/>
      <c r="DSU21" s="136"/>
      <c r="DSV21" s="136"/>
      <c r="DSW21" s="136"/>
      <c r="DSX21" s="136"/>
      <c r="DSY21" s="136"/>
      <c r="DSZ21" s="136"/>
      <c r="DTA21" s="136"/>
      <c r="DTB21" s="136"/>
      <c r="DTC21" s="136"/>
      <c r="DTD21" s="136"/>
      <c r="DTE21" s="136"/>
      <c r="DTF21" s="136"/>
      <c r="DTG21" s="136"/>
      <c r="DTH21" s="136"/>
      <c r="DTI21" s="136"/>
      <c r="DTJ21" s="136"/>
      <c r="DTK21" s="136"/>
      <c r="DTL21" s="136"/>
      <c r="DTM21" s="136"/>
      <c r="DTN21" s="136"/>
      <c r="DTO21" s="136"/>
      <c r="DTP21" s="136"/>
      <c r="DTQ21" s="136"/>
      <c r="DTR21" s="136"/>
      <c r="DTS21" s="136"/>
      <c r="DTT21" s="136"/>
      <c r="DTU21" s="136"/>
      <c r="DTV21" s="136"/>
      <c r="DTW21" s="136"/>
      <c r="DTX21" s="136"/>
      <c r="DTY21" s="136"/>
      <c r="DTZ21" s="136"/>
      <c r="DUA21" s="136"/>
      <c r="DUB21" s="136"/>
      <c r="DUC21" s="136"/>
      <c r="DUD21" s="136"/>
      <c r="DUE21" s="136"/>
      <c r="DUF21" s="136"/>
      <c r="DUG21" s="136"/>
      <c r="DUH21" s="136"/>
      <c r="DUI21" s="136"/>
      <c r="DUJ21" s="136"/>
      <c r="DUK21" s="136"/>
      <c r="DUL21" s="136"/>
      <c r="DUM21" s="136"/>
      <c r="DUN21" s="136"/>
      <c r="DUO21" s="136"/>
      <c r="DUP21" s="136"/>
      <c r="DUQ21" s="136"/>
      <c r="DUR21" s="136"/>
      <c r="DUS21" s="136"/>
      <c r="DUT21" s="136"/>
      <c r="DUU21" s="136"/>
      <c r="DUV21" s="136"/>
      <c r="DUW21" s="136"/>
      <c r="DUX21" s="136"/>
      <c r="DUY21" s="136"/>
      <c r="DUZ21" s="136"/>
      <c r="DVA21" s="136"/>
      <c r="DVB21" s="136"/>
      <c r="DVC21" s="136"/>
      <c r="DVD21" s="136"/>
      <c r="DVE21" s="136"/>
      <c r="DVF21" s="136"/>
      <c r="DVG21" s="136"/>
      <c r="DVH21" s="136"/>
      <c r="DVI21" s="136"/>
      <c r="DVJ21" s="136"/>
      <c r="DVK21" s="136"/>
      <c r="DVL21" s="136"/>
      <c r="DVM21" s="136"/>
      <c r="DVN21" s="136"/>
      <c r="DVO21" s="136"/>
      <c r="DVP21" s="136"/>
      <c r="DVQ21" s="136"/>
      <c r="DVR21" s="136"/>
      <c r="DVS21" s="136"/>
      <c r="DVT21" s="136"/>
      <c r="DVU21" s="136"/>
      <c r="DVV21" s="136"/>
      <c r="DVW21" s="136"/>
      <c r="DVX21" s="136"/>
      <c r="DVY21" s="136"/>
      <c r="DVZ21" s="136"/>
      <c r="DWA21" s="136"/>
      <c r="DWB21" s="136"/>
      <c r="DWC21" s="136"/>
      <c r="DWD21" s="136"/>
      <c r="DWE21" s="136"/>
      <c r="DWF21" s="136"/>
      <c r="DWG21" s="136"/>
      <c r="DWH21" s="136"/>
      <c r="DWI21" s="136"/>
      <c r="DWJ21" s="136"/>
      <c r="DWK21" s="136"/>
      <c r="DWL21" s="136"/>
      <c r="DWM21" s="136"/>
      <c r="DWN21" s="136"/>
      <c r="DWO21" s="136"/>
      <c r="DWP21" s="136"/>
      <c r="DWQ21" s="136"/>
      <c r="DWR21" s="136"/>
      <c r="DWS21" s="136"/>
      <c r="DWT21" s="136"/>
      <c r="DWU21" s="136"/>
      <c r="DWV21" s="136"/>
      <c r="DWW21" s="136"/>
      <c r="DWX21" s="136"/>
      <c r="DWY21" s="136"/>
      <c r="DWZ21" s="136"/>
      <c r="DXA21" s="136"/>
      <c r="DXB21" s="136"/>
      <c r="DXC21" s="136"/>
      <c r="DXD21" s="136"/>
      <c r="DXE21" s="136"/>
      <c r="DXF21" s="136"/>
      <c r="DXG21" s="136"/>
      <c r="DXH21" s="136"/>
      <c r="DXI21" s="136"/>
      <c r="DXJ21" s="136"/>
      <c r="DXK21" s="136"/>
      <c r="DXL21" s="136"/>
      <c r="DXM21" s="136"/>
      <c r="DXN21" s="136"/>
      <c r="DXO21" s="136"/>
      <c r="DXP21" s="136"/>
      <c r="DXQ21" s="136"/>
      <c r="DXR21" s="136"/>
      <c r="DXS21" s="136"/>
      <c r="DXT21" s="136"/>
      <c r="DXU21" s="136"/>
      <c r="DXV21" s="136"/>
      <c r="DXW21" s="136"/>
      <c r="DXX21" s="136"/>
      <c r="DXY21" s="136"/>
      <c r="DXZ21" s="136"/>
      <c r="DYA21" s="136"/>
      <c r="DYB21" s="136"/>
      <c r="DYC21" s="136"/>
      <c r="DYD21" s="136"/>
      <c r="DYE21" s="136"/>
      <c r="DYF21" s="136"/>
      <c r="DYG21" s="136"/>
      <c r="DYH21" s="136"/>
      <c r="DYI21" s="136"/>
      <c r="DYJ21" s="136"/>
      <c r="DYK21" s="136"/>
      <c r="DYL21" s="136"/>
      <c r="DYM21" s="136"/>
      <c r="DYN21" s="136"/>
      <c r="DYO21" s="136"/>
      <c r="DYP21" s="136"/>
      <c r="DYQ21" s="136"/>
      <c r="DYR21" s="136"/>
      <c r="DYS21" s="136"/>
      <c r="DYT21" s="136"/>
      <c r="DYU21" s="136"/>
      <c r="DYV21" s="136"/>
      <c r="DYW21" s="136"/>
      <c r="DYX21" s="136"/>
      <c r="DYY21" s="136"/>
      <c r="DYZ21" s="136"/>
      <c r="DZA21" s="136"/>
      <c r="DZB21" s="136"/>
      <c r="DZC21" s="136"/>
      <c r="DZD21" s="136"/>
      <c r="DZE21" s="136"/>
      <c r="DZF21" s="136"/>
      <c r="DZG21" s="136"/>
      <c r="DZH21" s="136"/>
      <c r="DZI21" s="136"/>
      <c r="DZJ21" s="136"/>
      <c r="DZK21" s="136"/>
      <c r="DZL21" s="136"/>
      <c r="DZM21" s="136"/>
      <c r="DZN21" s="136"/>
      <c r="DZO21" s="136"/>
      <c r="DZP21" s="136"/>
      <c r="DZQ21" s="136"/>
      <c r="DZR21" s="136"/>
      <c r="DZS21" s="136"/>
      <c r="DZT21" s="136"/>
      <c r="DZU21" s="136"/>
      <c r="DZV21" s="136"/>
      <c r="DZW21" s="136"/>
      <c r="DZX21" s="136"/>
      <c r="DZY21" s="136"/>
      <c r="DZZ21" s="136"/>
      <c r="EAA21" s="136"/>
      <c r="EAB21" s="136"/>
      <c r="EAC21" s="136"/>
      <c r="EAD21" s="136"/>
      <c r="EAE21" s="136"/>
      <c r="EAF21" s="136"/>
      <c r="EAG21" s="136"/>
      <c r="EAH21" s="136"/>
      <c r="EAI21" s="136"/>
      <c r="EAJ21" s="136"/>
      <c r="EAK21" s="136"/>
      <c r="EAL21" s="136"/>
      <c r="EAM21" s="136"/>
      <c r="EAN21" s="136"/>
      <c r="EAO21" s="136"/>
      <c r="EAP21" s="136"/>
      <c r="EAQ21" s="136"/>
      <c r="EAR21" s="136"/>
      <c r="EAS21" s="136"/>
      <c r="EAT21" s="136"/>
      <c r="EAU21" s="136"/>
      <c r="EAV21" s="136"/>
      <c r="EAW21" s="136"/>
      <c r="EAX21" s="136"/>
      <c r="EAY21" s="136"/>
      <c r="EAZ21" s="136"/>
      <c r="EBA21" s="136"/>
      <c r="EBB21" s="136"/>
      <c r="EBC21" s="136"/>
      <c r="EBD21" s="136"/>
      <c r="EBE21" s="136"/>
      <c r="EBF21" s="136"/>
      <c r="EBG21" s="136"/>
      <c r="EBH21" s="136"/>
      <c r="EBI21" s="136"/>
      <c r="EBJ21" s="136"/>
      <c r="EBK21" s="136"/>
      <c r="EBL21" s="136"/>
      <c r="EBM21" s="136"/>
      <c r="EBN21" s="136"/>
      <c r="EBO21" s="136"/>
      <c r="EBP21" s="136"/>
      <c r="EBQ21" s="136"/>
      <c r="EBR21" s="136"/>
      <c r="EBS21" s="136"/>
      <c r="EBT21" s="136"/>
      <c r="EBU21" s="136"/>
      <c r="EBV21" s="136"/>
      <c r="EBW21" s="136"/>
      <c r="EBX21" s="136"/>
      <c r="EBY21" s="136"/>
      <c r="EBZ21" s="136"/>
      <c r="ECA21" s="136"/>
      <c r="ECB21" s="136"/>
      <c r="ECC21" s="136"/>
      <c r="ECD21" s="136"/>
      <c r="ECE21" s="136"/>
      <c r="ECF21" s="136"/>
      <c r="ECG21" s="136"/>
      <c r="ECH21" s="136"/>
      <c r="ECI21" s="136"/>
      <c r="ECJ21" s="136"/>
      <c r="ECK21" s="136"/>
      <c r="ECL21" s="136"/>
      <c r="ECM21" s="136"/>
      <c r="ECN21" s="136"/>
      <c r="ECO21" s="136"/>
      <c r="ECP21" s="136"/>
      <c r="ECQ21" s="136"/>
      <c r="ECR21" s="136"/>
      <c r="ECS21" s="136"/>
      <c r="ECT21" s="136"/>
      <c r="ECU21" s="136"/>
      <c r="ECV21" s="136"/>
      <c r="ECW21" s="136"/>
      <c r="ECX21" s="136"/>
      <c r="ECY21" s="136"/>
      <c r="ECZ21" s="136"/>
      <c r="EDA21" s="136"/>
      <c r="EDB21" s="136"/>
      <c r="EDC21" s="136"/>
      <c r="EDD21" s="136"/>
      <c r="EDE21" s="136"/>
      <c r="EDF21" s="136"/>
      <c r="EDG21" s="136"/>
      <c r="EDH21" s="136"/>
      <c r="EDI21" s="136"/>
      <c r="EDJ21" s="136"/>
      <c r="EDK21" s="136"/>
      <c r="EDL21" s="136"/>
      <c r="EDM21" s="136"/>
      <c r="EDN21" s="136"/>
      <c r="EDO21" s="136"/>
      <c r="EDP21" s="136"/>
      <c r="EDQ21" s="136"/>
      <c r="EDR21" s="136"/>
      <c r="EDS21" s="136"/>
      <c r="EDT21" s="136"/>
      <c r="EDU21" s="136"/>
      <c r="EDV21" s="136"/>
      <c r="EDW21" s="136"/>
      <c r="EDX21" s="136"/>
      <c r="EDY21" s="136"/>
      <c r="EDZ21" s="136"/>
      <c r="EEA21" s="136"/>
      <c r="EEB21" s="136"/>
      <c r="EEC21" s="136"/>
      <c r="EED21" s="136"/>
      <c r="EEE21" s="136"/>
      <c r="EEF21" s="136"/>
      <c r="EEG21" s="136"/>
      <c r="EEH21" s="136"/>
      <c r="EEI21" s="136"/>
      <c r="EEJ21" s="136"/>
      <c r="EEK21" s="136"/>
      <c r="EEL21" s="136"/>
      <c r="EEM21" s="136"/>
      <c r="EEN21" s="136"/>
      <c r="EEO21" s="136"/>
      <c r="EEP21" s="136"/>
      <c r="EEQ21" s="136"/>
      <c r="EER21" s="136"/>
      <c r="EES21" s="136"/>
      <c r="EET21" s="136"/>
      <c r="EEU21" s="136"/>
      <c r="EEV21" s="136"/>
      <c r="EEW21" s="136"/>
      <c r="EEX21" s="136"/>
      <c r="EEY21" s="136"/>
      <c r="EEZ21" s="136"/>
      <c r="EFA21" s="136"/>
      <c r="EFB21" s="136"/>
      <c r="EFC21" s="136"/>
      <c r="EFD21" s="136"/>
      <c r="EFE21" s="136"/>
      <c r="EFF21" s="136"/>
      <c r="EFG21" s="136"/>
      <c r="EFH21" s="136"/>
      <c r="EFI21" s="136"/>
      <c r="EFJ21" s="136"/>
      <c r="EFK21" s="136"/>
      <c r="EFL21" s="136"/>
      <c r="EFM21" s="136"/>
      <c r="EFN21" s="136"/>
      <c r="EFO21" s="136"/>
      <c r="EFP21" s="136"/>
      <c r="EFQ21" s="136"/>
      <c r="EFR21" s="136"/>
      <c r="EFS21" s="136"/>
      <c r="EFT21" s="136"/>
      <c r="EFU21" s="136"/>
      <c r="EFV21" s="136"/>
      <c r="EFW21" s="136"/>
      <c r="EFX21" s="136"/>
      <c r="EFY21" s="136"/>
      <c r="EFZ21" s="136"/>
      <c r="EGA21" s="136"/>
      <c r="EGB21" s="136"/>
      <c r="EGC21" s="136"/>
      <c r="EGD21" s="136"/>
      <c r="EGE21" s="136"/>
      <c r="EGF21" s="136"/>
      <c r="EGG21" s="136"/>
      <c r="EGH21" s="136"/>
      <c r="EGI21" s="136"/>
      <c r="EGJ21" s="136"/>
      <c r="EGK21" s="136"/>
      <c r="EGL21" s="136"/>
      <c r="EGM21" s="136"/>
      <c r="EGN21" s="136"/>
      <c r="EGO21" s="136"/>
      <c r="EGP21" s="136"/>
      <c r="EGQ21" s="136"/>
      <c r="EGR21" s="136"/>
      <c r="EGS21" s="136"/>
      <c r="EGT21" s="136"/>
      <c r="EGU21" s="136"/>
      <c r="EGV21" s="136"/>
      <c r="EGW21" s="136"/>
      <c r="EGX21" s="136"/>
      <c r="EGY21" s="136"/>
      <c r="EGZ21" s="136"/>
      <c r="EHA21" s="136"/>
      <c r="EHB21" s="136"/>
      <c r="EHC21" s="136"/>
      <c r="EHD21" s="136"/>
      <c r="EHE21" s="136"/>
      <c r="EHF21" s="136"/>
      <c r="EHG21" s="136"/>
      <c r="EHH21" s="136"/>
      <c r="EHI21" s="136"/>
      <c r="EHJ21" s="136"/>
      <c r="EHK21" s="136"/>
      <c r="EHL21" s="136"/>
      <c r="EHM21" s="136"/>
      <c r="EHN21" s="136"/>
      <c r="EHO21" s="136"/>
      <c r="EHP21" s="136"/>
      <c r="EHQ21" s="136"/>
      <c r="EHR21" s="136"/>
      <c r="EHS21" s="136"/>
      <c r="EHT21" s="136"/>
      <c r="EHU21" s="136"/>
      <c r="EHV21" s="136"/>
      <c r="EHW21" s="136"/>
      <c r="EHX21" s="136"/>
      <c r="EHY21" s="136"/>
      <c r="EHZ21" s="136"/>
      <c r="EIA21" s="136"/>
      <c r="EIB21" s="136"/>
      <c r="EIC21" s="136"/>
      <c r="EID21" s="136"/>
      <c r="EIE21" s="136"/>
      <c r="EIF21" s="136"/>
      <c r="EIG21" s="136"/>
      <c r="EIH21" s="136"/>
      <c r="EII21" s="136"/>
      <c r="EIJ21" s="136"/>
      <c r="EIK21" s="136"/>
      <c r="EIL21" s="136"/>
      <c r="EIM21" s="136"/>
      <c r="EIN21" s="136"/>
      <c r="EIO21" s="136"/>
      <c r="EIP21" s="136"/>
      <c r="EIQ21" s="136"/>
      <c r="EIR21" s="136"/>
      <c r="EIS21" s="136"/>
      <c r="EIT21" s="136"/>
      <c r="EIU21" s="136"/>
      <c r="EIV21" s="136"/>
      <c r="EIW21" s="136"/>
      <c r="EIX21" s="136"/>
      <c r="EIY21" s="136"/>
      <c r="EIZ21" s="136"/>
      <c r="EJA21" s="136"/>
      <c r="EJB21" s="136"/>
      <c r="EJC21" s="136"/>
      <c r="EJD21" s="136"/>
      <c r="EJE21" s="136"/>
      <c r="EJF21" s="136"/>
      <c r="EJG21" s="136"/>
      <c r="EJH21" s="136"/>
      <c r="EJI21" s="136"/>
      <c r="EJJ21" s="136"/>
      <c r="EJK21" s="136"/>
      <c r="EJL21" s="136"/>
      <c r="EJM21" s="136"/>
      <c r="EJN21" s="136"/>
      <c r="EJO21" s="136"/>
      <c r="EJP21" s="136"/>
      <c r="EJQ21" s="136"/>
      <c r="EJR21" s="136"/>
      <c r="EJS21" s="136"/>
      <c r="EJT21" s="136"/>
      <c r="EJU21" s="136"/>
      <c r="EJV21" s="136"/>
      <c r="EJW21" s="136"/>
      <c r="EJX21" s="136"/>
      <c r="EJY21" s="136"/>
      <c r="EJZ21" s="136"/>
      <c r="EKA21" s="136"/>
      <c r="EKB21" s="136"/>
      <c r="EKC21" s="136"/>
      <c r="EKD21" s="136"/>
      <c r="EKE21" s="136"/>
      <c r="EKF21" s="136"/>
      <c r="EKG21" s="136"/>
      <c r="EKH21" s="136"/>
      <c r="EKI21" s="136"/>
      <c r="EKJ21" s="136"/>
      <c r="EKK21" s="136"/>
      <c r="EKL21" s="136"/>
      <c r="EKM21" s="136"/>
      <c r="EKN21" s="136"/>
      <c r="EKO21" s="136"/>
      <c r="EKP21" s="136"/>
      <c r="EKQ21" s="136"/>
      <c r="EKR21" s="136"/>
      <c r="EKS21" s="136"/>
      <c r="EKT21" s="136"/>
      <c r="EKU21" s="136"/>
      <c r="EKV21" s="136"/>
      <c r="EKW21" s="136"/>
      <c r="EKX21" s="136"/>
      <c r="EKY21" s="136"/>
      <c r="EKZ21" s="136"/>
      <c r="ELA21" s="136"/>
      <c r="ELB21" s="136"/>
      <c r="ELC21" s="136"/>
      <c r="ELD21" s="136"/>
      <c r="ELE21" s="136"/>
      <c r="ELF21" s="136"/>
      <c r="ELG21" s="136"/>
      <c r="ELH21" s="136"/>
      <c r="ELI21" s="136"/>
      <c r="ELJ21" s="136"/>
      <c r="ELK21" s="136"/>
      <c r="ELL21" s="136"/>
      <c r="ELM21" s="136"/>
      <c r="ELN21" s="136"/>
      <c r="ELO21" s="136"/>
      <c r="ELP21" s="136"/>
      <c r="ELQ21" s="136"/>
      <c r="ELR21" s="136"/>
      <c r="ELS21" s="136"/>
      <c r="ELT21" s="136"/>
      <c r="ELU21" s="136"/>
      <c r="ELV21" s="136"/>
      <c r="ELW21" s="136"/>
      <c r="ELX21" s="136"/>
      <c r="ELY21" s="136"/>
      <c r="ELZ21" s="136"/>
      <c r="EMA21" s="136"/>
      <c r="EMB21" s="136"/>
      <c r="EMC21" s="136"/>
      <c r="EMD21" s="136"/>
      <c r="EME21" s="136"/>
      <c r="EMF21" s="136"/>
      <c r="EMG21" s="136"/>
      <c r="EMH21" s="136"/>
      <c r="EMI21" s="136"/>
      <c r="EMJ21" s="136"/>
      <c r="EMK21" s="136"/>
      <c r="EML21" s="136"/>
      <c r="EMM21" s="136"/>
      <c r="EMN21" s="136"/>
      <c r="EMO21" s="136"/>
      <c r="EMP21" s="136"/>
      <c r="EMQ21" s="136"/>
      <c r="EMR21" s="136"/>
      <c r="EMS21" s="136"/>
      <c r="EMT21" s="136"/>
      <c r="EMU21" s="136"/>
      <c r="EMV21" s="136"/>
      <c r="EMW21" s="136"/>
      <c r="EMX21" s="136"/>
      <c r="EMY21" s="136"/>
      <c r="EMZ21" s="136"/>
      <c r="ENA21" s="136"/>
      <c r="ENB21" s="136"/>
      <c r="ENC21" s="136"/>
      <c r="END21" s="136"/>
      <c r="ENE21" s="136"/>
      <c r="ENF21" s="136"/>
      <c r="ENG21" s="136"/>
      <c r="ENH21" s="136"/>
      <c r="ENI21" s="136"/>
      <c r="ENJ21" s="136"/>
      <c r="ENK21" s="136"/>
      <c r="ENL21" s="136"/>
      <c r="ENM21" s="136"/>
      <c r="ENN21" s="136"/>
      <c r="ENO21" s="136"/>
      <c r="ENP21" s="136"/>
      <c r="ENQ21" s="136"/>
      <c r="ENR21" s="136"/>
      <c r="ENS21" s="136"/>
      <c r="ENT21" s="136"/>
      <c r="ENU21" s="136"/>
      <c r="ENV21" s="136"/>
      <c r="ENW21" s="136"/>
      <c r="ENX21" s="136"/>
      <c r="ENY21" s="136"/>
      <c r="ENZ21" s="136"/>
      <c r="EOA21" s="136"/>
      <c r="EOB21" s="136"/>
      <c r="EOC21" s="136"/>
      <c r="EOD21" s="136"/>
      <c r="EOE21" s="136"/>
      <c r="EOF21" s="136"/>
      <c r="EOG21" s="136"/>
      <c r="EOH21" s="136"/>
      <c r="EOI21" s="136"/>
      <c r="EOJ21" s="136"/>
      <c r="EOK21" s="136"/>
      <c r="EOL21" s="136"/>
      <c r="EOM21" s="136"/>
      <c r="EON21" s="136"/>
      <c r="EOO21" s="136"/>
      <c r="EOP21" s="136"/>
      <c r="EOQ21" s="136"/>
      <c r="EOR21" s="136"/>
      <c r="EOS21" s="136"/>
      <c r="EOT21" s="136"/>
      <c r="EOU21" s="136"/>
      <c r="EOV21" s="136"/>
      <c r="EOW21" s="136"/>
      <c r="EOX21" s="136"/>
      <c r="EOY21" s="136"/>
      <c r="EOZ21" s="136"/>
      <c r="EPA21" s="136"/>
      <c r="EPB21" s="136"/>
      <c r="EPC21" s="136"/>
      <c r="EPD21" s="136"/>
      <c r="EPE21" s="136"/>
      <c r="EPF21" s="136"/>
      <c r="EPG21" s="136"/>
      <c r="EPH21" s="136"/>
      <c r="EPI21" s="136"/>
      <c r="EPJ21" s="136"/>
      <c r="EPK21" s="136"/>
      <c r="EPL21" s="136"/>
      <c r="EPM21" s="136"/>
      <c r="EPN21" s="136"/>
      <c r="EPO21" s="136"/>
      <c r="EPP21" s="136"/>
      <c r="EPQ21" s="136"/>
      <c r="EPR21" s="136"/>
      <c r="EPS21" s="136"/>
      <c r="EPT21" s="136"/>
      <c r="EPU21" s="136"/>
      <c r="EPV21" s="136"/>
      <c r="EPW21" s="136"/>
      <c r="EPX21" s="136"/>
      <c r="EPY21" s="136"/>
      <c r="EPZ21" s="136"/>
      <c r="EQA21" s="136"/>
      <c r="EQB21" s="136"/>
      <c r="EQC21" s="136"/>
      <c r="EQD21" s="136"/>
      <c r="EQE21" s="136"/>
      <c r="EQF21" s="136"/>
      <c r="EQG21" s="136"/>
      <c r="EQH21" s="136"/>
      <c r="EQI21" s="136"/>
      <c r="EQJ21" s="136"/>
      <c r="EQK21" s="136"/>
      <c r="EQL21" s="136"/>
      <c r="EQM21" s="136"/>
      <c r="EQN21" s="136"/>
      <c r="EQO21" s="136"/>
      <c r="EQP21" s="136"/>
      <c r="EQQ21" s="136"/>
      <c r="EQR21" s="136"/>
      <c r="EQS21" s="136"/>
      <c r="EQT21" s="136"/>
      <c r="EQU21" s="136"/>
      <c r="EQV21" s="136"/>
      <c r="EQW21" s="136"/>
      <c r="EQX21" s="136"/>
      <c r="EQY21" s="136"/>
      <c r="EQZ21" s="136"/>
      <c r="ERA21" s="136"/>
      <c r="ERB21" s="136"/>
      <c r="ERC21" s="136"/>
      <c r="ERD21" s="136"/>
      <c r="ERE21" s="136"/>
      <c r="ERF21" s="136"/>
      <c r="ERG21" s="136"/>
      <c r="ERH21" s="136"/>
      <c r="ERI21" s="136"/>
      <c r="ERJ21" s="136"/>
      <c r="ERK21" s="136"/>
      <c r="ERL21" s="136"/>
      <c r="ERM21" s="136"/>
      <c r="ERN21" s="136"/>
      <c r="ERO21" s="136"/>
      <c r="ERP21" s="136"/>
      <c r="ERQ21" s="136"/>
      <c r="ERR21" s="136"/>
      <c r="ERS21" s="136"/>
      <c r="ERT21" s="136"/>
      <c r="ERU21" s="136"/>
      <c r="ERV21" s="136"/>
      <c r="ERW21" s="136"/>
      <c r="ERX21" s="136"/>
      <c r="ERY21" s="136"/>
      <c r="ERZ21" s="136"/>
      <c r="ESA21" s="136"/>
      <c r="ESB21" s="136"/>
      <c r="ESC21" s="136"/>
      <c r="ESD21" s="136"/>
      <c r="ESE21" s="136"/>
      <c r="ESF21" s="136"/>
      <c r="ESG21" s="136"/>
      <c r="ESH21" s="136"/>
      <c r="ESI21" s="136"/>
      <c r="ESJ21" s="136"/>
      <c r="ESK21" s="136"/>
      <c r="ESL21" s="136"/>
      <c r="ESM21" s="136"/>
      <c r="ESN21" s="136"/>
      <c r="ESO21" s="136"/>
      <c r="ESP21" s="136"/>
      <c r="ESQ21" s="136"/>
      <c r="ESR21" s="136"/>
      <c r="ESS21" s="136"/>
      <c r="EST21" s="136"/>
      <c r="ESU21" s="136"/>
      <c r="ESV21" s="136"/>
      <c r="ESW21" s="136"/>
      <c r="ESX21" s="136"/>
      <c r="ESY21" s="136"/>
      <c r="ESZ21" s="136"/>
      <c r="ETA21" s="136"/>
      <c r="ETB21" s="136"/>
      <c r="ETC21" s="136"/>
      <c r="ETD21" s="136"/>
      <c r="ETE21" s="136"/>
      <c r="ETF21" s="136"/>
      <c r="ETG21" s="136"/>
      <c r="ETH21" s="136"/>
      <c r="ETI21" s="136"/>
      <c r="ETJ21" s="136"/>
      <c r="ETK21" s="136"/>
      <c r="ETL21" s="136"/>
      <c r="ETM21" s="136"/>
      <c r="ETN21" s="136"/>
      <c r="ETO21" s="136"/>
      <c r="ETP21" s="136"/>
      <c r="ETQ21" s="136"/>
      <c r="ETR21" s="136"/>
      <c r="ETS21" s="136"/>
      <c r="ETT21" s="136"/>
      <c r="ETU21" s="136"/>
      <c r="ETV21" s="136"/>
      <c r="ETW21" s="136"/>
      <c r="ETX21" s="136"/>
      <c r="ETY21" s="136"/>
      <c r="ETZ21" s="136"/>
      <c r="EUA21" s="136"/>
      <c r="EUB21" s="136"/>
      <c r="EUC21" s="136"/>
      <c r="EUD21" s="136"/>
      <c r="EUE21" s="136"/>
      <c r="EUF21" s="136"/>
      <c r="EUG21" s="136"/>
      <c r="EUH21" s="136"/>
      <c r="EUI21" s="136"/>
      <c r="EUJ21" s="136"/>
      <c r="EUK21" s="136"/>
      <c r="EUL21" s="136"/>
      <c r="EUM21" s="136"/>
      <c r="EUN21" s="136"/>
      <c r="EUO21" s="136"/>
      <c r="EUP21" s="136"/>
      <c r="EUQ21" s="136"/>
      <c r="EUR21" s="136"/>
      <c r="EUS21" s="136"/>
      <c r="EUT21" s="136"/>
      <c r="EUU21" s="136"/>
      <c r="EUV21" s="136"/>
      <c r="EUW21" s="136"/>
      <c r="EUX21" s="136"/>
      <c r="EUY21" s="136"/>
      <c r="EUZ21" s="136"/>
      <c r="EVA21" s="136"/>
      <c r="EVB21" s="136"/>
      <c r="EVC21" s="136"/>
      <c r="EVD21" s="136"/>
      <c r="EVE21" s="136"/>
      <c r="EVF21" s="136"/>
      <c r="EVG21" s="136"/>
      <c r="EVH21" s="136"/>
      <c r="EVI21" s="136"/>
      <c r="EVJ21" s="136"/>
      <c r="EVK21" s="136"/>
      <c r="EVL21" s="136"/>
      <c r="EVM21" s="136"/>
      <c r="EVN21" s="136"/>
      <c r="EVO21" s="136"/>
      <c r="EVP21" s="136"/>
      <c r="EVQ21" s="136"/>
      <c r="EVR21" s="136"/>
      <c r="EVS21" s="136"/>
      <c r="EVT21" s="136"/>
      <c r="EVU21" s="136"/>
      <c r="EVV21" s="136"/>
      <c r="EVW21" s="136"/>
      <c r="EVX21" s="136"/>
      <c r="EVY21" s="136"/>
      <c r="EVZ21" s="136"/>
      <c r="EWA21" s="136"/>
      <c r="EWB21" s="136"/>
      <c r="EWC21" s="136"/>
      <c r="EWD21" s="136"/>
      <c r="EWE21" s="136"/>
      <c r="EWF21" s="136"/>
      <c r="EWG21" s="136"/>
      <c r="EWH21" s="136"/>
      <c r="EWI21" s="136"/>
      <c r="EWJ21" s="136"/>
      <c r="EWK21" s="136"/>
      <c r="EWL21" s="136"/>
      <c r="EWM21" s="136"/>
      <c r="EWN21" s="136"/>
      <c r="EWO21" s="136"/>
      <c r="EWP21" s="136"/>
      <c r="EWQ21" s="136"/>
      <c r="EWR21" s="136"/>
      <c r="EWS21" s="136"/>
      <c r="EWT21" s="136"/>
      <c r="EWU21" s="136"/>
      <c r="EWV21" s="136"/>
      <c r="EWW21" s="136"/>
      <c r="EWX21" s="136"/>
      <c r="EWY21" s="136"/>
      <c r="EWZ21" s="136"/>
      <c r="EXA21" s="136"/>
      <c r="EXB21" s="136"/>
      <c r="EXC21" s="136"/>
      <c r="EXD21" s="136"/>
      <c r="EXE21" s="136"/>
      <c r="EXF21" s="136"/>
      <c r="EXG21" s="136"/>
      <c r="EXH21" s="136"/>
      <c r="EXI21" s="136"/>
      <c r="EXJ21" s="136"/>
      <c r="EXK21" s="136"/>
      <c r="EXL21" s="136"/>
      <c r="EXM21" s="136"/>
      <c r="EXN21" s="136"/>
      <c r="EXO21" s="136"/>
      <c r="EXP21" s="136"/>
      <c r="EXQ21" s="136"/>
      <c r="EXR21" s="136"/>
      <c r="EXS21" s="136"/>
      <c r="EXT21" s="136"/>
      <c r="EXU21" s="136"/>
      <c r="EXV21" s="136"/>
      <c r="EXW21" s="136"/>
      <c r="EXX21" s="136"/>
      <c r="EXY21" s="136"/>
      <c r="EXZ21" s="136"/>
      <c r="EYA21" s="136"/>
      <c r="EYB21" s="136"/>
      <c r="EYC21" s="136"/>
      <c r="EYD21" s="136"/>
      <c r="EYE21" s="136"/>
      <c r="EYF21" s="136"/>
      <c r="EYG21" s="136"/>
      <c r="EYH21" s="136"/>
      <c r="EYI21" s="136"/>
      <c r="EYJ21" s="136"/>
      <c r="EYK21" s="136"/>
      <c r="EYL21" s="136"/>
      <c r="EYM21" s="136"/>
      <c r="EYN21" s="136"/>
      <c r="EYO21" s="136"/>
      <c r="EYP21" s="136"/>
      <c r="EYQ21" s="136"/>
      <c r="EYR21" s="136"/>
      <c r="EYS21" s="136"/>
      <c r="EYT21" s="136"/>
      <c r="EYU21" s="136"/>
      <c r="EYV21" s="136"/>
      <c r="EYW21" s="136"/>
      <c r="EYX21" s="136"/>
      <c r="EYY21" s="136"/>
      <c r="EYZ21" s="136"/>
      <c r="EZA21" s="136"/>
      <c r="EZB21" s="136"/>
      <c r="EZC21" s="136"/>
      <c r="EZD21" s="136"/>
      <c r="EZE21" s="136"/>
      <c r="EZF21" s="136"/>
      <c r="EZG21" s="136"/>
      <c r="EZH21" s="136"/>
      <c r="EZI21" s="136"/>
      <c r="EZJ21" s="136"/>
      <c r="EZK21" s="136"/>
      <c r="EZL21" s="136"/>
      <c r="EZM21" s="136"/>
      <c r="EZN21" s="136"/>
      <c r="EZO21" s="136"/>
      <c r="EZP21" s="136"/>
      <c r="EZQ21" s="136"/>
      <c r="EZR21" s="136"/>
      <c r="EZS21" s="136"/>
      <c r="EZT21" s="136"/>
      <c r="EZU21" s="136"/>
      <c r="EZV21" s="136"/>
      <c r="EZW21" s="136"/>
      <c r="EZX21" s="136"/>
      <c r="EZY21" s="136"/>
      <c r="EZZ21" s="136"/>
      <c r="FAA21" s="136"/>
      <c r="FAB21" s="136"/>
      <c r="FAC21" s="136"/>
      <c r="FAD21" s="136"/>
      <c r="FAE21" s="136"/>
      <c r="FAF21" s="136"/>
      <c r="FAG21" s="136"/>
      <c r="FAH21" s="136"/>
      <c r="FAI21" s="136"/>
      <c r="FAJ21" s="136"/>
      <c r="FAK21" s="136"/>
      <c r="FAL21" s="136"/>
      <c r="FAM21" s="136"/>
      <c r="FAN21" s="136"/>
      <c r="FAO21" s="136"/>
      <c r="FAP21" s="136"/>
      <c r="FAQ21" s="136"/>
      <c r="FAR21" s="136"/>
      <c r="FAS21" s="136"/>
      <c r="FAT21" s="136"/>
      <c r="FAU21" s="136"/>
      <c r="FAV21" s="136"/>
      <c r="FAW21" s="136"/>
      <c r="FAX21" s="136"/>
      <c r="FAY21" s="136"/>
      <c r="FAZ21" s="136"/>
      <c r="FBA21" s="136"/>
      <c r="FBB21" s="136"/>
      <c r="FBC21" s="136"/>
      <c r="FBD21" s="136"/>
      <c r="FBE21" s="136"/>
      <c r="FBF21" s="136"/>
      <c r="FBG21" s="136"/>
      <c r="FBH21" s="136"/>
      <c r="FBI21" s="136"/>
      <c r="FBJ21" s="136"/>
      <c r="FBK21" s="136"/>
      <c r="FBL21" s="136"/>
      <c r="FBM21" s="136"/>
      <c r="FBN21" s="136"/>
      <c r="FBO21" s="136"/>
      <c r="FBP21" s="136"/>
      <c r="FBQ21" s="136"/>
      <c r="FBR21" s="136"/>
      <c r="FBS21" s="136"/>
      <c r="FBT21" s="136"/>
      <c r="FBU21" s="136"/>
      <c r="FBV21" s="136"/>
      <c r="FBW21" s="136"/>
      <c r="FBX21" s="136"/>
      <c r="FBY21" s="136"/>
      <c r="FBZ21" s="136"/>
      <c r="FCA21" s="136"/>
      <c r="FCB21" s="136"/>
      <c r="FCC21" s="136"/>
      <c r="FCD21" s="136"/>
      <c r="FCE21" s="136"/>
      <c r="FCF21" s="136"/>
      <c r="FCG21" s="136"/>
      <c r="FCH21" s="136"/>
      <c r="FCI21" s="136"/>
      <c r="FCJ21" s="136"/>
      <c r="FCK21" s="136"/>
      <c r="FCL21" s="136"/>
      <c r="FCM21" s="136"/>
      <c r="FCN21" s="136"/>
      <c r="FCO21" s="136"/>
      <c r="FCP21" s="136"/>
      <c r="FCQ21" s="136"/>
      <c r="FCR21" s="136"/>
      <c r="FCS21" s="136"/>
      <c r="FCT21" s="136"/>
      <c r="FCU21" s="136"/>
      <c r="FCV21" s="136"/>
      <c r="FCW21" s="136"/>
      <c r="FCX21" s="136"/>
      <c r="FCY21" s="136"/>
      <c r="FCZ21" s="136"/>
      <c r="FDA21" s="136"/>
      <c r="FDB21" s="136"/>
      <c r="FDC21" s="136"/>
      <c r="FDD21" s="136"/>
      <c r="FDE21" s="136"/>
      <c r="FDF21" s="136"/>
      <c r="FDG21" s="136"/>
      <c r="FDH21" s="136"/>
      <c r="FDI21" s="136"/>
      <c r="FDJ21" s="136"/>
      <c r="FDK21" s="136"/>
      <c r="FDL21" s="136"/>
      <c r="FDM21" s="136"/>
      <c r="FDN21" s="136"/>
      <c r="FDO21" s="136"/>
      <c r="FDP21" s="136"/>
      <c r="FDQ21" s="136"/>
      <c r="FDR21" s="136"/>
      <c r="FDS21" s="136"/>
      <c r="FDT21" s="136"/>
      <c r="FDU21" s="136"/>
      <c r="FDV21" s="136"/>
      <c r="FDW21" s="136"/>
      <c r="FDX21" s="136"/>
      <c r="FDY21" s="136"/>
      <c r="FDZ21" s="136"/>
      <c r="FEA21" s="136"/>
      <c r="FEB21" s="136"/>
      <c r="FEC21" s="136"/>
      <c r="FED21" s="136"/>
      <c r="FEE21" s="136"/>
      <c r="FEF21" s="136"/>
      <c r="FEG21" s="136"/>
      <c r="FEH21" s="136"/>
      <c r="FEI21" s="136"/>
      <c r="FEJ21" s="136"/>
      <c r="FEK21" s="136"/>
      <c r="FEL21" s="136"/>
      <c r="FEM21" s="136"/>
      <c r="FEN21" s="136"/>
      <c r="FEO21" s="136"/>
      <c r="FEP21" s="136"/>
      <c r="FEQ21" s="136"/>
      <c r="FER21" s="136"/>
      <c r="FES21" s="136"/>
      <c r="FET21" s="136"/>
      <c r="FEU21" s="136"/>
      <c r="FEV21" s="136"/>
      <c r="FEW21" s="136"/>
      <c r="FEX21" s="136"/>
      <c r="FEY21" s="136"/>
      <c r="FEZ21" s="136"/>
      <c r="FFA21" s="136"/>
      <c r="FFB21" s="136"/>
      <c r="FFC21" s="136"/>
      <c r="FFD21" s="136"/>
      <c r="FFE21" s="136"/>
      <c r="FFF21" s="136"/>
      <c r="FFG21" s="136"/>
      <c r="FFH21" s="136"/>
      <c r="FFI21" s="136"/>
      <c r="FFJ21" s="136"/>
      <c r="FFK21" s="136"/>
      <c r="FFL21" s="136"/>
      <c r="FFM21" s="136"/>
      <c r="FFN21" s="136"/>
      <c r="FFO21" s="136"/>
      <c r="FFP21" s="136"/>
      <c r="FFQ21" s="136"/>
      <c r="FFR21" s="136"/>
      <c r="FFS21" s="136"/>
      <c r="FFT21" s="136"/>
      <c r="FFU21" s="136"/>
      <c r="FFV21" s="136"/>
      <c r="FFW21" s="136"/>
      <c r="FFX21" s="136"/>
      <c r="FFY21" s="136"/>
      <c r="FFZ21" s="136"/>
      <c r="FGA21" s="136"/>
      <c r="FGB21" s="136"/>
      <c r="FGC21" s="136"/>
      <c r="FGD21" s="136"/>
      <c r="FGE21" s="136"/>
      <c r="FGF21" s="136"/>
      <c r="FGG21" s="136"/>
      <c r="FGH21" s="136"/>
      <c r="FGI21" s="136"/>
      <c r="FGJ21" s="136"/>
      <c r="FGK21" s="136"/>
      <c r="FGL21" s="136"/>
      <c r="FGM21" s="136"/>
      <c r="FGN21" s="136"/>
      <c r="FGO21" s="136"/>
      <c r="FGP21" s="136"/>
      <c r="FGQ21" s="136"/>
      <c r="FGR21" s="136"/>
      <c r="FGS21" s="136"/>
      <c r="FGT21" s="136"/>
      <c r="FGU21" s="136"/>
      <c r="FGV21" s="136"/>
      <c r="FGW21" s="136"/>
      <c r="FGX21" s="136"/>
      <c r="FGY21" s="136"/>
      <c r="FGZ21" s="136"/>
      <c r="FHA21" s="136"/>
      <c r="FHB21" s="136"/>
      <c r="FHC21" s="136"/>
      <c r="FHD21" s="136"/>
      <c r="FHE21" s="136"/>
      <c r="FHF21" s="136"/>
      <c r="FHG21" s="136"/>
      <c r="FHH21" s="136"/>
      <c r="FHI21" s="136"/>
      <c r="FHJ21" s="136"/>
      <c r="FHK21" s="136"/>
      <c r="FHL21" s="136"/>
      <c r="FHM21" s="136"/>
      <c r="FHN21" s="136"/>
      <c r="FHO21" s="136"/>
      <c r="FHP21" s="136"/>
      <c r="FHQ21" s="136"/>
      <c r="FHR21" s="136"/>
      <c r="FHS21" s="136"/>
      <c r="FHT21" s="136"/>
      <c r="FHU21" s="136"/>
      <c r="FHV21" s="136"/>
      <c r="FHW21" s="136"/>
      <c r="FHX21" s="136"/>
      <c r="FHY21" s="136"/>
      <c r="FHZ21" s="136"/>
      <c r="FIA21" s="136"/>
      <c r="FIB21" s="136"/>
      <c r="FIC21" s="136"/>
      <c r="FID21" s="136"/>
      <c r="FIE21" s="136"/>
      <c r="FIF21" s="136"/>
      <c r="FIG21" s="136"/>
      <c r="FIH21" s="136"/>
      <c r="FII21" s="136"/>
      <c r="FIJ21" s="136"/>
      <c r="FIK21" s="136"/>
      <c r="FIL21" s="136"/>
      <c r="FIM21" s="136"/>
      <c r="FIN21" s="136"/>
      <c r="FIO21" s="136"/>
      <c r="FIP21" s="136"/>
      <c r="FIQ21" s="136"/>
      <c r="FIR21" s="136"/>
      <c r="FIS21" s="136"/>
      <c r="FIT21" s="136"/>
      <c r="FIU21" s="136"/>
      <c r="FIV21" s="136"/>
      <c r="FIW21" s="136"/>
      <c r="FIX21" s="136"/>
      <c r="FIY21" s="136"/>
      <c r="FIZ21" s="136"/>
      <c r="FJA21" s="136"/>
      <c r="FJB21" s="136"/>
      <c r="FJC21" s="136"/>
      <c r="FJD21" s="136"/>
      <c r="FJE21" s="136"/>
      <c r="FJF21" s="136"/>
      <c r="FJG21" s="136"/>
      <c r="FJH21" s="136"/>
      <c r="FJI21" s="136"/>
      <c r="FJJ21" s="136"/>
      <c r="FJK21" s="136"/>
      <c r="FJL21" s="136"/>
      <c r="FJM21" s="136"/>
      <c r="FJN21" s="136"/>
      <c r="FJO21" s="136"/>
      <c r="FJP21" s="136"/>
      <c r="FJQ21" s="136"/>
      <c r="FJR21" s="136"/>
      <c r="FJS21" s="136"/>
      <c r="FJT21" s="136"/>
      <c r="FJU21" s="136"/>
      <c r="FJV21" s="136"/>
      <c r="FJW21" s="136"/>
      <c r="FJX21" s="136"/>
      <c r="FJY21" s="136"/>
      <c r="FJZ21" s="136"/>
      <c r="FKA21" s="136"/>
      <c r="FKB21" s="136"/>
      <c r="FKC21" s="136"/>
      <c r="FKD21" s="136"/>
      <c r="FKE21" s="136"/>
      <c r="FKF21" s="136"/>
      <c r="FKG21" s="136"/>
      <c r="FKH21" s="136"/>
      <c r="FKI21" s="136"/>
      <c r="FKJ21" s="136"/>
      <c r="FKK21" s="136"/>
      <c r="FKL21" s="136"/>
      <c r="FKM21" s="136"/>
      <c r="FKN21" s="136"/>
      <c r="FKO21" s="136"/>
      <c r="FKP21" s="136"/>
      <c r="FKQ21" s="136"/>
      <c r="FKR21" s="136"/>
      <c r="FKS21" s="136"/>
      <c r="FKT21" s="136"/>
      <c r="FKU21" s="136"/>
      <c r="FKV21" s="136"/>
      <c r="FKW21" s="136"/>
      <c r="FKX21" s="136"/>
      <c r="FKY21" s="136"/>
      <c r="FKZ21" s="136"/>
      <c r="FLA21" s="136"/>
      <c r="FLB21" s="136"/>
      <c r="FLC21" s="136"/>
      <c r="FLD21" s="136"/>
      <c r="FLE21" s="136"/>
      <c r="FLF21" s="136"/>
      <c r="FLG21" s="136"/>
      <c r="FLH21" s="136"/>
      <c r="FLI21" s="136"/>
      <c r="FLJ21" s="136"/>
      <c r="FLK21" s="136"/>
      <c r="FLL21" s="136"/>
      <c r="FLM21" s="136"/>
      <c r="FLN21" s="136"/>
      <c r="FLO21" s="136"/>
      <c r="FLP21" s="136"/>
      <c r="FLQ21" s="136"/>
      <c r="FLR21" s="136"/>
      <c r="FLS21" s="136"/>
      <c r="FLT21" s="136"/>
      <c r="FLU21" s="136"/>
      <c r="FLV21" s="136"/>
      <c r="FLW21" s="136"/>
      <c r="FLX21" s="136"/>
      <c r="FLY21" s="136"/>
      <c r="FLZ21" s="136"/>
      <c r="FMA21" s="136"/>
      <c r="FMB21" s="136"/>
      <c r="FMC21" s="136"/>
      <c r="FMD21" s="136"/>
      <c r="FME21" s="136"/>
      <c r="FMF21" s="136"/>
      <c r="FMG21" s="136"/>
      <c r="FMH21" s="136"/>
      <c r="FMI21" s="136"/>
      <c r="FMJ21" s="136"/>
      <c r="FMK21" s="136"/>
      <c r="FML21" s="136"/>
      <c r="FMM21" s="136"/>
      <c r="FMN21" s="136"/>
      <c r="FMO21" s="136"/>
      <c r="FMP21" s="136"/>
      <c r="FMQ21" s="136"/>
      <c r="FMR21" s="136"/>
      <c r="FMS21" s="136"/>
      <c r="FMT21" s="136"/>
      <c r="FMU21" s="136"/>
      <c r="FMV21" s="136"/>
      <c r="FMW21" s="136"/>
      <c r="FMX21" s="136"/>
      <c r="FMY21" s="136"/>
      <c r="FMZ21" s="136"/>
      <c r="FNA21" s="136"/>
      <c r="FNB21" s="136"/>
      <c r="FNC21" s="136"/>
      <c r="FND21" s="136"/>
      <c r="FNE21" s="136"/>
      <c r="FNF21" s="136"/>
      <c r="FNG21" s="136"/>
      <c r="FNH21" s="136"/>
      <c r="FNI21" s="136"/>
      <c r="FNJ21" s="136"/>
      <c r="FNK21" s="136"/>
      <c r="FNL21" s="136"/>
      <c r="FNM21" s="136"/>
      <c r="FNN21" s="136"/>
      <c r="FNO21" s="136"/>
      <c r="FNP21" s="136"/>
      <c r="FNQ21" s="136"/>
      <c r="FNR21" s="136"/>
      <c r="FNS21" s="136"/>
      <c r="FNT21" s="136"/>
      <c r="FNU21" s="136"/>
      <c r="FNV21" s="136"/>
      <c r="FNW21" s="136"/>
      <c r="FNX21" s="136"/>
      <c r="FNY21" s="136"/>
      <c r="FNZ21" s="136"/>
      <c r="FOA21" s="136"/>
      <c r="FOB21" s="136"/>
      <c r="FOC21" s="136"/>
      <c r="FOD21" s="136"/>
      <c r="FOE21" s="136"/>
      <c r="FOF21" s="136"/>
      <c r="FOG21" s="136"/>
      <c r="FOH21" s="136"/>
      <c r="FOI21" s="136"/>
      <c r="FOJ21" s="136"/>
      <c r="FOK21" s="136"/>
      <c r="FOL21" s="136"/>
      <c r="FOM21" s="136"/>
      <c r="FON21" s="136"/>
      <c r="FOO21" s="136"/>
      <c r="FOP21" s="136"/>
      <c r="FOQ21" s="136"/>
      <c r="FOR21" s="136"/>
      <c r="FOS21" s="136"/>
      <c r="FOT21" s="136"/>
      <c r="FOU21" s="136"/>
      <c r="FOV21" s="136"/>
      <c r="FOW21" s="136"/>
      <c r="FOX21" s="136"/>
      <c r="FOY21" s="136"/>
      <c r="FOZ21" s="136"/>
      <c r="FPA21" s="136"/>
      <c r="FPB21" s="136"/>
      <c r="FPC21" s="136"/>
      <c r="FPD21" s="136"/>
      <c r="FPE21" s="136"/>
      <c r="FPF21" s="136"/>
      <c r="FPG21" s="136"/>
      <c r="FPH21" s="136"/>
      <c r="FPI21" s="136"/>
      <c r="FPJ21" s="136"/>
      <c r="FPK21" s="136"/>
      <c r="FPL21" s="136"/>
      <c r="FPM21" s="136"/>
      <c r="FPN21" s="136"/>
      <c r="FPO21" s="136"/>
      <c r="FPP21" s="136"/>
      <c r="FPQ21" s="136"/>
      <c r="FPR21" s="136"/>
      <c r="FPS21" s="136"/>
      <c r="FPT21" s="136"/>
      <c r="FPU21" s="136"/>
      <c r="FPV21" s="136"/>
      <c r="FPW21" s="136"/>
      <c r="FPX21" s="136"/>
      <c r="FPY21" s="136"/>
      <c r="FPZ21" s="136"/>
      <c r="FQA21" s="136"/>
      <c r="FQB21" s="136"/>
      <c r="FQC21" s="136"/>
      <c r="FQD21" s="136"/>
      <c r="FQE21" s="136"/>
      <c r="FQF21" s="136"/>
      <c r="FQG21" s="136"/>
      <c r="FQH21" s="136"/>
      <c r="FQI21" s="136"/>
      <c r="FQJ21" s="136"/>
      <c r="FQK21" s="136"/>
      <c r="FQL21" s="136"/>
      <c r="FQM21" s="136"/>
      <c r="FQN21" s="136"/>
      <c r="FQO21" s="136"/>
      <c r="FQP21" s="136"/>
      <c r="FQQ21" s="136"/>
      <c r="FQR21" s="136"/>
      <c r="FQS21" s="136"/>
      <c r="FQT21" s="136"/>
      <c r="FQU21" s="136"/>
      <c r="FQV21" s="136"/>
      <c r="FQW21" s="136"/>
      <c r="FQX21" s="136"/>
      <c r="FQY21" s="136"/>
      <c r="FQZ21" s="136"/>
      <c r="FRA21" s="136"/>
      <c r="FRB21" s="136"/>
      <c r="FRC21" s="136"/>
      <c r="FRD21" s="136"/>
      <c r="FRE21" s="136"/>
      <c r="FRF21" s="136"/>
      <c r="FRG21" s="136"/>
      <c r="FRH21" s="136"/>
      <c r="FRI21" s="136"/>
      <c r="FRJ21" s="136"/>
      <c r="FRK21" s="136"/>
      <c r="FRL21" s="136"/>
      <c r="FRM21" s="136"/>
      <c r="FRN21" s="136"/>
      <c r="FRO21" s="136"/>
      <c r="FRP21" s="136"/>
      <c r="FRQ21" s="136"/>
      <c r="FRR21" s="136"/>
      <c r="FRS21" s="136"/>
      <c r="FRT21" s="136"/>
      <c r="FRU21" s="136"/>
      <c r="FRV21" s="136"/>
      <c r="FRW21" s="136"/>
      <c r="FRX21" s="136"/>
      <c r="FRY21" s="136"/>
      <c r="FRZ21" s="136"/>
      <c r="FSA21" s="136"/>
      <c r="FSB21" s="136"/>
      <c r="FSC21" s="136"/>
      <c r="FSD21" s="136"/>
      <c r="FSE21" s="136"/>
      <c r="FSF21" s="136"/>
      <c r="FSG21" s="136"/>
      <c r="FSH21" s="136"/>
      <c r="FSI21" s="136"/>
      <c r="FSJ21" s="136"/>
      <c r="FSK21" s="136"/>
      <c r="FSL21" s="136"/>
      <c r="FSM21" s="136"/>
      <c r="FSN21" s="136"/>
      <c r="FSO21" s="136"/>
      <c r="FSP21" s="136"/>
      <c r="FSQ21" s="136"/>
      <c r="FSR21" s="136"/>
      <c r="FSS21" s="136"/>
      <c r="FST21" s="136"/>
      <c r="FSU21" s="136"/>
      <c r="FSV21" s="136"/>
      <c r="FSW21" s="136"/>
      <c r="FSX21" s="136"/>
      <c r="FSY21" s="136"/>
      <c r="FSZ21" s="136"/>
      <c r="FTA21" s="136"/>
      <c r="FTB21" s="136"/>
      <c r="FTC21" s="136"/>
      <c r="FTD21" s="136"/>
      <c r="FTE21" s="136"/>
      <c r="FTF21" s="136"/>
      <c r="FTG21" s="136"/>
      <c r="FTH21" s="136"/>
      <c r="FTI21" s="136"/>
      <c r="FTJ21" s="136"/>
      <c r="FTK21" s="136"/>
      <c r="FTL21" s="136"/>
      <c r="FTM21" s="136"/>
      <c r="FTN21" s="136"/>
      <c r="FTO21" s="136"/>
      <c r="FTP21" s="136"/>
      <c r="FTQ21" s="136"/>
      <c r="FTR21" s="136"/>
      <c r="FTS21" s="136"/>
      <c r="FTT21" s="136"/>
      <c r="FTU21" s="136"/>
      <c r="FTV21" s="136"/>
      <c r="FTW21" s="136"/>
      <c r="FTX21" s="136"/>
      <c r="FTY21" s="136"/>
      <c r="FTZ21" s="136"/>
      <c r="FUA21" s="136"/>
      <c r="FUB21" s="136"/>
      <c r="FUC21" s="136"/>
      <c r="FUD21" s="136"/>
      <c r="FUE21" s="136"/>
      <c r="FUF21" s="136"/>
      <c r="FUG21" s="136"/>
      <c r="FUH21" s="136"/>
      <c r="FUI21" s="136"/>
      <c r="FUJ21" s="136"/>
      <c r="FUK21" s="136"/>
      <c r="FUL21" s="136"/>
      <c r="FUM21" s="136"/>
      <c r="FUN21" s="136"/>
      <c r="FUO21" s="136"/>
      <c r="FUP21" s="136"/>
      <c r="FUQ21" s="136"/>
      <c r="FUR21" s="136"/>
      <c r="FUS21" s="136"/>
      <c r="FUT21" s="136"/>
      <c r="FUU21" s="136"/>
      <c r="FUV21" s="136"/>
      <c r="FUW21" s="136"/>
      <c r="FUX21" s="136"/>
      <c r="FUY21" s="136"/>
      <c r="FUZ21" s="136"/>
      <c r="FVA21" s="136"/>
      <c r="FVB21" s="136"/>
      <c r="FVC21" s="136"/>
      <c r="FVD21" s="136"/>
      <c r="FVE21" s="136"/>
      <c r="FVF21" s="136"/>
      <c r="FVG21" s="136"/>
      <c r="FVH21" s="136"/>
      <c r="FVI21" s="136"/>
      <c r="FVJ21" s="136"/>
      <c r="FVK21" s="136"/>
      <c r="FVL21" s="136"/>
      <c r="FVM21" s="136"/>
      <c r="FVN21" s="136"/>
      <c r="FVO21" s="136"/>
      <c r="FVP21" s="136"/>
      <c r="FVQ21" s="136"/>
      <c r="FVR21" s="136"/>
      <c r="FVS21" s="136"/>
      <c r="FVT21" s="136"/>
      <c r="FVU21" s="136"/>
      <c r="FVV21" s="136"/>
      <c r="FVW21" s="136"/>
      <c r="FVX21" s="136"/>
      <c r="FVY21" s="136"/>
      <c r="FVZ21" s="136"/>
      <c r="FWA21" s="136"/>
      <c r="FWB21" s="136"/>
      <c r="FWC21" s="136"/>
      <c r="FWD21" s="136"/>
      <c r="FWE21" s="136"/>
      <c r="FWF21" s="136"/>
      <c r="FWG21" s="136"/>
      <c r="FWH21" s="136"/>
      <c r="FWI21" s="136"/>
      <c r="FWJ21" s="136"/>
      <c r="FWK21" s="136"/>
      <c r="FWL21" s="136"/>
      <c r="FWM21" s="136"/>
      <c r="FWN21" s="136"/>
      <c r="FWO21" s="136"/>
      <c r="FWP21" s="136"/>
      <c r="FWQ21" s="136"/>
      <c r="FWR21" s="136"/>
      <c r="FWS21" s="136"/>
      <c r="FWT21" s="136"/>
      <c r="FWU21" s="136"/>
      <c r="FWV21" s="136"/>
      <c r="FWW21" s="136"/>
      <c r="FWX21" s="136"/>
      <c r="FWY21" s="136"/>
      <c r="FWZ21" s="136"/>
      <c r="FXA21" s="136"/>
      <c r="FXB21" s="136"/>
      <c r="FXC21" s="136"/>
      <c r="FXD21" s="136"/>
      <c r="FXE21" s="136"/>
      <c r="FXF21" s="136"/>
      <c r="FXG21" s="136"/>
      <c r="FXH21" s="136"/>
      <c r="FXI21" s="136"/>
      <c r="FXJ21" s="136"/>
      <c r="FXK21" s="136"/>
      <c r="FXL21" s="136"/>
      <c r="FXM21" s="136"/>
      <c r="FXN21" s="136"/>
      <c r="FXO21" s="136"/>
      <c r="FXP21" s="136"/>
      <c r="FXQ21" s="136"/>
      <c r="FXR21" s="136"/>
      <c r="FXS21" s="136"/>
      <c r="FXT21" s="136"/>
      <c r="FXU21" s="136"/>
      <c r="FXV21" s="136"/>
      <c r="FXW21" s="136"/>
      <c r="FXX21" s="136"/>
      <c r="FXY21" s="136"/>
      <c r="FXZ21" s="136"/>
      <c r="FYA21" s="136"/>
      <c r="FYB21" s="136"/>
      <c r="FYC21" s="136"/>
      <c r="FYD21" s="136"/>
      <c r="FYE21" s="136"/>
      <c r="FYF21" s="136"/>
      <c r="FYG21" s="136"/>
      <c r="FYH21" s="136"/>
      <c r="FYI21" s="136"/>
      <c r="FYJ21" s="136"/>
      <c r="FYK21" s="136"/>
      <c r="FYL21" s="136"/>
      <c r="FYM21" s="136"/>
      <c r="FYN21" s="136"/>
      <c r="FYO21" s="136"/>
      <c r="FYP21" s="136"/>
      <c r="FYQ21" s="136"/>
      <c r="FYR21" s="136"/>
      <c r="FYS21" s="136"/>
      <c r="FYT21" s="136"/>
      <c r="FYU21" s="136"/>
      <c r="FYV21" s="136"/>
      <c r="FYW21" s="136"/>
      <c r="FYX21" s="136"/>
      <c r="FYY21" s="136"/>
      <c r="FYZ21" s="136"/>
      <c r="FZA21" s="136"/>
      <c r="FZB21" s="136"/>
      <c r="FZC21" s="136"/>
      <c r="FZD21" s="136"/>
      <c r="FZE21" s="136"/>
      <c r="FZF21" s="136"/>
      <c r="FZG21" s="136"/>
      <c r="FZH21" s="136"/>
      <c r="FZI21" s="136"/>
      <c r="FZJ21" s="136"/>
      <c r="FZK21" s="136"/>
      <c r="FZL21" s="136"/>
      <c r="FZM21" s="136"/>
      <c r="FZN21" s="136"/>
      <c r="FZO21" s="136"/>
      <c r="FZP21" s="136"/>
      <c r="FZQ21" s="136"/>
      <c r="FZR21" s="136"/>
      <c r="FZS21" s="136"/>
      <c r="FZT21" s="136"/>
      <c r="FZU21" s="136"/>
      <c r="FZV21" s="136"/>
      <c r="FZW21" s="136"/>
      <c r="FZX21" s="136"/>
      <c r="FZY21" s="136"/>
      <c r="FZZ21" s="136"/>
      <c r="GAA21" s="136"/>
      <c r="GAB21" s="136"/>
      <c r="GAC21" s="136"/>
      <c r="GAD21" s="136"/>
      <c r="GAE21" s="136"/>
      <c r="GAF21" s="136"/>
      <c r="GAG21" s="136"/>
      <c r="GAH21" s="136"/>
      <c r="GAI21" s="136"/>
      <c r="GAJ21" s="136"/>
      <c r="GAK21" s="136"/>
      <c r="GAL21" s="136"/>
      <c r="GAM21" s="136"/>
      <c r="GAN21" s="136"/>
      <c r="GAO21" s="136"/>
      <c r="GAP21" s="136"/>
      <c r="GAQ21" s="136"/>
      <c r="GAR21" s="136"/>
      <c r="GAS21" s="136"/>
      <c r="GAT21" s="136"/>
      <c r="GAU21" s="136"/>
      <c r="GAV21" s="136"/>
      <c r="GAW21" s="136"/>
      <c r="GAX21" s="136"/>
      <c r="GAY21" s="136"/>
      <c r="GAZ21" s="136"/>
      <c r="GBA21" s="136"/>
      <c r="GBB21" s="136"/>
      <c r="GBC21" s="136"/>
      <c r="GBD21" s="136"/>
      <c r="GBE21" s="136"/>
      <c r="GBF21" s="136"/>
      <c r="GBG21" s="136"/>
      <c r="GBH21" s="136"/>
      <c r="GBI21" s="136"/>
      <c r="GBJ21" s="136"/>
      <c r="GBK21" s="136"/>
      <c r="GBL21" s="136"/>
      <c r="GBM21" s="136"/>
      <c r="GBN21" s="136"/>
      <c r="GBO21" s="136"/>
      <c r="GBP21" s="136"/>
      <c r="GBQ21" s="136"/>
      <c r="GBR21" s="136"/>
      <c r="GBS21" s="136"/>
      <c r="GBT21" s="136"/>
      <c r="GBU21" s="136"/>
      <c r="GBV21" s="136"/>
      <c r="GBW21" s="136"/>
      <c r="GBX21" s="136"/>
      <c r="GBY21" s="136"/>
      <c r="GBZ21" s="136"/>
      <c r="GCA21" s="136"/>
      <c r="GCB21" s="136"/>
      <c r="GCC21" s="136"/>
      <c r="GCD21" s="136"/>
      <c r="GCE21" s="136"/>
      <c r="GCF21" s="136"/>
      <c r="GCG21" s="136"/>
      <c r="GCH21" s="136"/>
      <c r="GCI21" s="136"/>
      <c r="GCJ21" s="136"/>
      <c r="GCK21" s="136"/>
      <c r="GCL21" s="136"/>
      <c r="GCM21" s="136"/>
      <c r="GCN21" s="136"/>
      <c r="GCO21" s="136"/>
      <c r="GCP21" s="136"/>
      <c r="GCQ21" s="136"/>
      <c r="GCR21" s="136"/>
      <c r="GCS21" s="136"/>
      <c r="GCT21" s="136"/>
      <c r="GCU21" s="136"/>
      <c r="GCV21" s="136"/>
      <c r="GCW21" s="136"/>
      <c r="GCX21" s="136"/>
      <c r="GCY21" s="136"/>
      <c r="GCZ21" s="136"/>
      <c r="GDA21" s="136"/>
      <c r="GDB21" s="136"/>
      <c r="GDC21" s="136"/>
      <c r="GDD21" s="136"/>
      <c r="GDE21" s="136"/>
      <c r="GDF21" s="136"/>
      <c r="GDG21" s="136"/>
      <c r="GDH21" s="136"/>
      <c r="GDI21" s="136"/>
      <c r="GDJ21" s="136"/>
      <c r="GDK21" s="136"/>
      <c r="GDL21" s="136"/>
      <c r="GDM21" s="136"/>
      <c r="GDN21" s="136"/>
      <c r="GDO21" s="136"/>
      <c r="GDP21" s="136"/>
      <c r="GDQ21" s="136"/>
      <c r="GDR21" s="136"/>
      <c r="GDS21" s="136"/>
      <c r="GDT21" s="136"/>
      <c r="GDU21" s="136"/>
      <c r="GDV21" s="136"/>
      <c r="GDW21" s="136"/>
      <c r="GDX21" s="136"/>
      <c r="GDY21" s="136"/>
      <c r="GDZ21" s="136"/>
      <c r="GEA21" s="136"/>
      <c r="GEB21" s="136"/>
      <c r="GEC21" s="136"/>
      <c r="GED21" s="136"/>
      <c r="GEE21" s="136"/>
      <c r="GEF21" s="136"/>
      <c r="GEG21" s="136"/>
      <c r="GEH21" s="136"/>
      <c r="GEI21" s="136"/>
      <c r="GEJ21" s="136"/>
      <c r="GEK21" s="136"/>
      <c r="GEL21" s="136"/>
      <c r="GEM21" s="136"/>
      <c r="GEN21" s="136"/>
      <c r="GEO21" s="136"/>
      <c r="GEP21" s="136"/>
      <c r="GEQ21" s="136"/>
      <c r="GER21" s="136"/>
      <c r="GES21" s="136"/>
      <c r="GET21" s="136"/>
      <c r="GEU21" s="136"/>
      <c r="GEV21" s="136"/>
      <c r="GEW21" s="136"/>
      <c r="GEX21" s="136"/>
      <c r="GEY21" s="136"/>
      <c r="GEZ21" s="136"/>
      <c r="GFA21" s="136"/>
      <c r="GFB21" s="136"/>
      <c r="GFC21" s="136"/>
      <c r="GFD21" s="136"/>
      <c r="GFE21" s="136"/>
      <c r="GFF21" s="136"/>
      <c r="GFG21" s="136"/>
      <c r="GFH21" s="136"/>
      <c r="GFI21" s="136"/>
      <c r="GFJ21" s="136"/>
      <c r="GFK21" s="136"/>
      <c r="GFL21" s="136"/>
      <c r="GFM21" s="136"/>
      <c r="GFN21" s="136"/>
      <c r="GFO21" s="136"/>
      <c r="GFP21" s="136"/>
      <c r="GFQ21" s="136"/>
      <c r="GFR21" s="136"/>
      <c r="GFS21" s="136"/>
      <c r="GFT21" s="136"/>
      <c r="GFU21" s="136"/>
      <c r="GFV21" s="136"/>
      <c r="GFW21" s="136"/>
      <c r="GFX21" s="136"/>
      <c r="GFY21" s="136"/>
      <c r="GFZ21" s="136"/>
      <c r="GGA21" s="136"/>
      <c r="GGB21" s="136"/>
      <c r="GGC21" s="136"/>
      <c r="GGD21" s="136"/>
      <c r="GGE21" s="136"/>
      <c r="GGF21" s="136"/>
      <c r="GGG21" s="136"/>
      <c r="GGH21" s="136"/>
      <c r="GGI21" s="136"/>
      <c r="GGJ21" s="136"/>
      <c r="GGK21" s="136"/>
      <c r="GGL21" s="136"/>
      <c r="GGM21" s="136"/>
      <c r="GGN21" s="136"/>
      <c r="GGO21" s="136"/>
      <c r="GGP21" s="136"/>
      <c r="GGQ21" s="136"/>
      <c r="GGR21" s="136"/>
      <c r="GGS21" s="136"/>
      <c r="GGT21" s="136"/>
      <c r="GGU21" s="136"/>
      <c r="GGV21" s="136"/>
      <c r="GGW21" s="136"/>
      <c r="GGX21" s="136"/>
      <c r="GGY21" s="136"/>
      <c r="GGZ21" s="136"/>
      <c r="GHA21" s="136"/>
      <c r="GHB21" s="136"/>
      <c r="GHC21" s="136"/>
      <c r="GHD21" s="136"/>
      <c r="GHE21" s="136"/>
      <c r="GHF21" s="136"/>
      <c r="GHG21" s="136"/>
      <c r="GHH21" s="136"/>
      <c r="GHI21" s="136"/>
      <c r="GHJ21" s="136"/>
      <c r="GHK21" s="136"/>
      <c r="GHL21" s="136"/>
      <c r="GHM21" s="136"/>
      <c r="GHN21" s="136"/>
      <c r="GHO21" s="136"/>
      <c r="GHP21" s="136"/>
      <c r="GHQ21" s="136"/>
      <c r="GHR21" s="136"/>
      <c r="GHS21" s="136"/>
      <c r="GHT21" s="136"/>
      <c r="GHU21" s="136"/>
      <c r="GHV21" s="136"/>
      <c r="GHW21" s="136"/>
      <c r="GHX21" s="136"/>
      <c r="GHY21" s="136"/>
      <c r="GHZ21" s="136"/>
      <c r="GIA21" s="136"/>
      <c r="GIB21" s="136"/>
      <c r="GIC21" s="136"/>
      <c r="GID21" s="136"/>
      <c r="GIE21" s="136"/>
      <c r="GIF21" s="136"/>
      <c r="GIG21" s="136"/>
      <c r="GIH21" s="136"/>
      <c r="GII21" s="136"/>
      <c r="GIJ21" s="136"/>
      <c r="GIK21" s="136"/>
      <c r="GIL21" s="136"/>
      <c r="GIM21" s="136"/>
      <c r="GIN21" s="136"/>
      <c r="GIO21" s="136"/>
      <c r="GIP21" s="136"/>
      <c r="GIQ21" s="136"/>
      <c r="GIR21" s="136"/>
      <c r="GIS21" s="136"/>
      <c r="GIT21" s="136"/>
      <c r="GIU21" s="136"/>
      <c r="GIV21" s="136"/>
      <c r="GIW21" s="136"/>
      <c r="GIX21" s="136"/>
      <c r="GIY21" s="136"/>
      <c r="GIZ21" s="136"/>
      <c r="GJA21" s="136"/>
      <c r="GJB21" s="136"/>
      <c r="GJC21" s="136"/>
      <c r="GJD21" s="136"/>
      <c r="GJE21" s="136"/>
      <c r="GJF21" s="136"/>
      <c r="GJG21" s="136"/>
      <c r="GJH21" s="136"/>
      <c r="GJI21" s="136"/>
      <c r="GJJ21" s="136"/>
      <c r="GJK21" s="136"/>
      <c r="GJL21" s="136"/>
      <c r="GJM21" s="136"/>
      <c r="GJN21" s="136"/>
      <c r="GJO21" s="136"/>
      <c r="GJP21" s="136"/>
      <c r="GJQ21" s="136"/>
      <c r="GJR21" s="136"/>
      <c r="GJS21" s="136"/>
      <c r="GJT21" s="136"/>
      <c r="GJU21" s="136"/>
      <c r="GJV21" s="136"/>
      <c r="GJW21" s="136"/>
      <c r="GJX21" s="136"/>
      <c r="GJY21" s="136"/>
      <c r="GJZ21" s="136"/>
      <c r="GKA21" s="136"/>
      <c r="GKB21" s="136"/>
      <c r="GKC21" s="136"/>
      <c r="GKD21" s="136"/>
      <c r="GKE21" s="136"/>
      <c r="GKF21" s="136"/>
      <c r="GKG21" s="136"/>
      <c r="GKH21" s="136"/>
      <c r="GKI21" s="136"/>
      <c r="GKJ21" s="136"/>
      <c r="GKK21" s="136"/>
      <c r="GKL21" s="136"/>
      <c r="GKM21" s="136"/>
      <c r="GKN21" s="136"/>
      <c r="GKO21" s="136"/>
      <c r="GKP21" s="136"/>
      <c r="GKQ21" s="136"/>
      <c r="GKR21" s="136"/>
      <c r="GKS21" s="136"/>
      <c r="GKT21" s="136"/>
      <c r="GKU21" s="136"/>
      <c r="GKV21" s="136"/>
      <c r="GKW21" s="136"/>
      <c r="GKX21" s="136"/>
      <c r="GKY21" s="136"/>
      <c r="GKZ21" s="136"/>
      <c r="GLA21" s="136"/>
      <c r="GLB21" s="136"/>
      <c r="GLC21" s="136"/>
      <c r="GLD21" s="136"/>
      <c r="GLE21" s="136"/>
      <c r="GLF21" s="136"/>
      <c r="GLG21" s="136"/>
      <c r="GLH21" s="136"/>
      <c r="GLI21" s="136"/>
      <c r="GLJ21" s="136"/>
      <c r="GLK21" s="136"/>
      <c r="GLL21" s="136"/>
      <c r="GLM21" s="136"/>
      <c r="GLN21" s="136"/>
      <c r="GLO21" s="136"/>
      <c r="GLP21" s="136"/>
      <c r="GLQ21" s="136"/>
      <c r="GLR21" s="136"/>
      <c r="GLS21" s="136"/>
      <c r="GLT21" s="136"/>
      <c r="GLU21" s="136"/>
      <c r="GLV21" s="136"/>
      <c r="GLW21" s="136"/>
      <c r="GLX21" s="136"/>
      <c r="GLY21" s="136"/>
      <c r="GLZ21" s="136"/>
      <c r="GMA21" s="136"/>
      <c r="GMB21" s="136"/>
      <c r="GMC21" s="136"/>
      <c r="GMD21" s="136"/>
      <c r="GME21" s="136"/>
      <c r="GMF21" s="136"/>
      <c r="GMG21" s="136"/>
      <c r="GMH21" s="136"/>
      <c r="GMI21" s="136"/>
      <c r="GMJ21" s="136"/>
      <c r="GMK21" s="136"/>
      <c r="GML21" s="136"/>
      <c r="GMM21" s="136"/>
      <c r="GMN21" s="136"/>
      <c r="GMO21" s="136"/>
      <c r="GMP21" s="136"/>
      <c r="GMQ21" s="136"/>
      <c r="GMR21" s="136"/>
      <c r="GMS21" s="136"/>
      <c r="GMT21" s="136"/>
      <c r="GMU21" s="136"/>
      <c r="GMV21" s="136"/>
      <c r="GMW21" s="136"/>
      <c r="GMX21" s="136"/>
      <c r="GMY21" s="136"/>
      <c r="GMZ21" s="136"/>
      <c r="GNA21" s="136"/>
      <c r="GNB21" s="136"/>
      <c r="GNC21" s="136"/>
      <c r="GND21" s="136"/>
      <c r="GNE21" s="136"/>
      <c r="GNF21" s="136"/>
      <c r="GNG21" s="136"/>
      <c r="GNH21" s="136"/>
      <c r="GNI21" s="136"/>
      <c r="GNJ21" s="136"/>
      <c r="GNK21" s="136"/>
      <c r="GNL21" s="136"/>
      <c r="GNM21" s="136"/>
      <c r="GNN21" s="136"/>
      <c r="GNO21" s="136"/>
      <c r="GNP21" s="136"/>
      <c r="GNQ21" s="136"/>
      <c r="GNR21" s="136"/>
      <c r="GNS21" s="136"/>
      <c r="GNT21" s="136"/>
      <c r="GNU21" s="136"/>
      <c r="GNV21" s="136"/>
      <c r="GNW21" s="136"/>
      <c r="GNX21" s="136"/>
      <c r="GNY21" s="136"/>
      <c r="GNZ21" s="136"/>
      <c r="GOA21" s="136"/>
      <c r="GOB21" s="136"/>
      <c r="GOC21" s="136"/>
      <c r="GOD21" s="136"/>
      <c r="GOE21" s="136"/>
      <c r="GOF21" s="136"/>
      <c r="GOG21" s="136"/>
      <c r="GOH21" s="136"/>
      <c r="GOI21" s="136"/>
      <c r="GOJ21" s="136"/>
      <c r="GOK21" s="136"/>
      <c r="GOL21" s="136"/>
      <c r="GOM21" s="136"/>
      <c r="GON21" s="136"/>
      <c r="GOO21" s="136"/>
      <c r="GOP21" s="136"/>
      <c r="GOQ21" s="136"/>
      <c r="GOR21" s="136"/>
      <c r="GOS21" s="136"/>
      <c r="GOT21" s="136"/>
      <c r="GOU21" s="136"/>
      <c r="GOV21" s="136"/>
      <c r="GOW21" s="136"/>
      <c r="GOX21" s="136"/>
      <c r="GOY21" s="136"/>
      <c r="GOZ21" s="136"/>
      <c r="GPA21" s="136"/>
      <c r="GPB21" s="136"/>
      <c r="GPC21" s="136"/>
      <c r="GPD21" s="136"/>
      <c r="GPE21" s="136"/>
      <c r="GPF21" s="136"/>
      <c r="GPG21" s="136"/>
      <c r="GPH21" s="136"/>
      <c r="GPI21" s="136"/>
      <c r="GPJ21" s="136"/>
      <c r="GPK21" s="136"/>
      <c r="GPL21" s="136"/>
      <c r="GPM21" s="136"/>
      <c r="GPN21" s="136"/>
      <c r="GPO21" s="136"/>
      <c r="GPP21" s="136"/>
      <c r="GPQ21" s="136"/>
      <c r="GPR21" s="136"/>
      <c r="GPS21" s="136"/>
      <c r="GPT21" s="136"/>
      <c r="GPU21" s="136"/>
      <c r="GPV21" s="136"/>
      <c r="GPW21" s="136"/>
      <c r="GPX21" s="136"/>
      <c r="GPY21" s="136"/>
      <c r="GPZ21" s="136"/>
      <c r="GQA21" s="136"/>
      <c r="GQB21" s="136"/>
      <c r="GQC21" s="136"/>
      <c r="GQD21" s="136"/>
      <c r="GQE21" s="136"/>
      <c r="GQF21" s="136"/>
      <c r="GQG21" s="136"/>
      <c r="GQH21" s="136"/>
      <c r="GQI21" s="136"/>
      <c r="GQJ21" s="136"/>
      <c r="GQK21" s="136"/>
      <c r="GQL21" s="136"/>
      <c r="GQM21" s="136"/>
      <c r="GQN21" s="136"/>
      <c r="GQO21" s="136"/>
      <c r="GQP21" s="136"/>
      <c r="GQQ21" s="136"/>
      <c r="GQR21" s="136"/>
      <c r="GQS21" s="136"/>
      <c r="GQT21" s="136"/>
      <c r="GQU21" s="136"/>
      <c r="GQV21" s="136"/>
      <c r="GQW21" s="136"/>
      <c r="GQX21" s="136"/>
      <c r="GQY21" s="136"/>
      <c r="GQZ21" s="136"/>
      <c r="GRA21" s="136"/>
      <c r="GRB21" s="136"/>
      <c r="GRC21" s="136"/>
      <c r="GRD21" s="136"/>
      <c r="GRE21" s="136"/>
      <c r="GRF21" s="136"/>
      <c r="GRG21" s="136"/>
      <c r="GRH21" s="136"/>
      <c r="GRI21" s="136"/>
      <c r="GRJ21" s="136"/>
      <c r="GRK21" s="136"/>
      <c r="GRL21" s="136"/>
      <c r="GRM21" s="136"/>
      <c r="GRN21" s="136"/>
      <c r="GRO21" s="136"/>
      <c r="GRP21" s="136"/>
      <c r="GRQ21" s="136"/>
      <c r="GRR21" s="136"/>
      <c r="GRS21" s="136"/>
      <c r="GRT21" s="136"/>
      <c r="GRU21" s="136"/>
      <c r="GRV21" s="136"/>
      <c r="GRW21" s="136"/>
      <c r="GRX21" s="136"/>
      <c r="GRY21" s="136"/>
      <c r="GRZ21" s="136"/>
      <c r="GSA21" s="136"/>
      <c r="GSB21" s="136"/>
      <c r="GSC21" s="136"/>
      <c r="GSD21" s="136"/>
      <c r="GSE21" s="136"/>
      <c r="GSF21" s="136"/>
      <c r="GSG21" s="136"/>
      <c r="GSH21" s="136"/>
      <c r="GSI21" s="136"/>
      <c r="GSJ21" s="136"/>
      <c r="GSK21" s="136"/>
      <c r="GSL21" s="136"/>
      <c r="GSM21" s="136"/>
      <c r="GSN21" s="136"/>
      <c r="GSO21" s="136"/>
      <c r="GSP21" s="136"/>
      <c r="GSQ21" s="136"/>
      <c r="GSR21" s="136"/>
      <c r="GSS21" s="136"/>
      <c r="GST21" s="136"/>
      <c r="GSU21" s="136"/>
      <c r="GSV21" s="136"/>
      <c r="GSW21" s="136"/>
      <c r="GSX21" s="136"/>
      <c r="GSY21" s="136"/>
      <c r="GSZ21" s="136"/>
      <c r="GTA21" s="136"/>
      <c r="GTB21" s="136"/>
      <c r="GTC21" s="136"/>
      <c r="GTD21" s="136"/>
      <c r="GTE21" s="136"/>
      <c r="GTF21" s="136"/>
      <c r="GTG21" s="136"/>
      <c r="GTH21" s="136"/>
      <c r="GTI21" s="136"/>
      <c r="GTJ21" s="136"/>
      <c r="GTK21" s="136"/>
      <c r="GTL21" s="136"/>
      <c r="GTM21" s="136"/>
      <c r="GTN21" s="136"/>
      <c r="GTO21" s="136"/>
      <c r="GTP21" s="136"/>
      <c r="GTQ21" s="136"/>
      <c r="GTR21" s="136"/>
      <c r="GTS21" s="136"/>
      <c r="GTT21" s="136"/>
      <c r="GTU21" s="136"/>
      <c r="GTV21" s="136"/>
      <c r="GTW21" s="136"/>
      <c r="GTX21" s="136"/>
      <c r="GTY21" s="136"/>
      <c r="GTZ21" s="136"/>
      <c r="GUA21" s="136"/>
      <c r="GUB21" s="136"/>
      <c r="GUC21" s="136"/>
      <c r="GUD21" s="136"/>
      <c r="GUE21" s="136"/>
      <c r="GUF21" s="136"/>
      <c r="GUG21" s="136"/>
      <c r="GUH21" s="136"/>
      <c r="GUI21" s="136"/>
      <c r="GUJ21" s="136"/>
      <c r="GUK21" s="136"/>
      <c r="GUL21" s="136"/>
      <c r="GUM21" s="136"/>
      <c r="GUN21" s="136"/>
      <c r="GUO21" s="136"/>
      <c r="GUP21" s="136"/>
      <c r="GUQ21" s="136"/>
      <c r="GUR21" s="136"/>
      <c r="GUS21" s="136"/>
      <c r="GUT21" s="136"/>
      <c r="GUU21" s="136"/>
      <c r="GUV21" s="136"/>
      <c r="GUW21" s="136"/>
      <c r="GUX21" s="136"/>
      <c r="GUY21" s="136"/>
      <c r="GUZ21" s="136"/>
      <c r="GVA21" s="136"/>
      <c r="GVB21" s="136"/>
      <c r="GVC21" s="136"/>
      <c r="GVD21" s="136"/>
      <c r="GVE21" s="136"/>
      <c r="GVF21" s="136"/>
      <c r="GVG21" s="136"/>
      <c r="GVH21" s="136"/>
      <c r="GVI21" s="136"/>
      <c r="GVJ21" s="136"/>
      <c r="GVK21" s="136"/>
      <c r="GVL21" s="136"/>
      <c r="GVM21" s="136"/>
      <c r="GVN21" s="136"/>
      <c r="GVO21" s="136"/>
      <c r="GVP21" s="136"/>
      <c r="GVQ21" s="136"/>
      <c r="GVR21" s="136"/>
      <c r="GVS21" s="136"/>
      <c r="GVT21" s="136"/>
      <c r="GVU21" s="136"/>
      <c r="GVV21" s="136"/>
      <c r="GVW21" s="136"/>
      <c r="GVX21" s="136"/>
      <c r="GVY21" s="136"/>
      <c r="GVZ21" s="136"/>
      <c r="GWA21" s="136"/>
      <c r="GWB21" s="136"/>
      <c r="GWC21" s="136"/>
      <c r="GWD21" s="136"/>
      <c r="GWE21" s="136"/>
      <c r="GWF21" s="136"/>
      <c r="GWG21" s="136"/>
      <c r="GWH21" s="136"/>
      <c r="GWI21" s="136"/>
      <c r="GWJ21" s="136"/>
      <c r="GWK21" s="136"/>
      <c r="GWL21" s="136"/>
      <c r="GWM21" s="136"/>
      <c r="GWN21" s="136"/>
      <c r="GWO21" s="136"/>
      <c r="GWP21" s="136"/>
      <c r="GWQ21" s="136"/>
      <c r="GWR21" s="136"/>
      <c r="GWS21" s="136"/>
      <c r="GWT21" s="136"/>
      <c r="GWU21" s="136"/>
      <c r="GWV21" s="136"/>
      <c r="GWW21" s="136"/>
      <c r="GWX21" s="136"/>
      <c r="GWY21" s="136"/>
      <c r="GWZ21" s="136"/>
      <c r="GXA21" s="136"/>
      <c r="GXB21" s="136"/>
      <c r="GXC21" s="136"/>
      <c r="GXD21" s="136"/>
      <c r="GXE21" s="136"/>
      <c r="GXF21" s="136"/>
      <c r="GXG21" s="136"/>
      <c r="GXH21" s="136"/>
      <c r="GXI21" s="136"/>
      <c r="GXJ21" s="136"/>
      <c r="GXK21" s="136"/>
      <c r="GXL21" s="136"/>
      <c r="GXM21" s="136"/>
      <c r="GXN21" s="136"/>
      <c r="GXO21" s="136"/>
      <c r="GXP21" s="136"/>
      <c r="GXQ21" s="136"/>
      <c r="GXR21" s="136"/>
      <c r="GXS21" s="136"/>
      <c r="GXT21" s="136"/>
      <c r="GXU21" s="136"/>
      <c r="GXV21" s="136"/>
      <c r="GXW21" s="136"/>
      <c r="GXX21" s="136"/>
      <c r="GXY21" s="136"/>
      <c r="GXZ21" s="136"/>
      <c r="GYA21" s="136"/>
      <c r="GYB21" s="136"/>
      <c r="GYC21" s="136"/>
      <c r="GYD21" s="136"/>
      <c r="GYE21" s="136"/>
      <c r="GYF21" s="136"/>
      <c r="GYG21" s="136"/>
      <c r="GYH21" s="136"/>
      <c r="GYI21" s="136"/>
      <c r="GYJ21" s="136"/>
      <c r="GYK21" s="136"/>
      <c r="GYL21" s="136"/>
      <c r="GYM21" s="136"/>
      <c r="GYN21" s="136"/>
      <c r="GYO21" s="136"/>
      <c r="GYP21" s="136"/>
      <c r="GYQ21" s="136"/>
      <c r="GYR21" s="136"/>
      <c r="GYS21" s="136"/>
      <c r="GYT21" s="136"/>
      <c r="GYU21" s="136"/>
      <c r="GYV21" s="136"/>
      <c r="GYW21" s="136"/>
      <c r="GYX21" s="136"/>
      <c r="GYY21" s="136"/>
      <c r="GYZ21" s="136"/>
      <c r="GZA21" s="136"/>
      <c r="GZB21" s="136"/>
      <c r="GZC21" s="136"/>
      <c r="GZD21" s="136"/>
      <c r="GZE21" s="136"/>
      <c r="GZF21" s="136"/>
      <c r="GZG21" s="136"/>
      <c r="GZH21" s="136"/>
      <c r="GZI21" s="136"/>
      <c r="GZJ21" s="136"/>
      <c r="GZK21" s="136"/>
      <c r="GZL21" s="136"/>
      <c r="GZM21" s="136"/>
      <c r="GZN21" s="136"/>
      <c r="GZO21" s="136"/>
      <c r="GZP21" s="136"/>
      <c r="GZQ21" s="136"/>
      <c r="GZR21" s="136"/>
      <c r="GZS21" s="136"/>
      <c r="GZT21" s="136"/>
      <c r="GZU21" s="136"/>
      <c r="GZV21" s="136"/>
      <c r="GZW21" s="136"/>
      <c r="GZX21" s="136"/>
      <c r="GZY21" s="136"/>
      <c r="GZZ21" s="136"/>
      <c r="HAA21" s="136"/>
      <c r="HAB21" s="136"/>
      <c r="HAC21" s="136"/>
      <c r="HAD21" s="136"/>
      <c r="HAE21" s="136"/>
      <c r="HAF21" s="136"/>
      <c r="HAG21" s="136"/>
      <c r="HAH21" s="136"/>
      <c r="HAI21" s="136"/>
      <c r="HAJ21" s="136"/>
      <c r="HAK21" s="136"/>
      <c r="HAL21" s="136"/>
      <c r="HAM21" s="136"/>
      <c r="HAN21" s="136"/>
      <c r="HAO21" s="136"/>
      <c r="HAP21" s="136"/>
      <c r="HAQ21" s="136"/>
      <c r="HAR21" s="136"/>
      <c r="HAS21" s="136"/>
      <c r="HAT21" s="136"/>
      <c r="HAU21" s="136"/>
      <c r="HAV21" s="136"/>
      <c r="HAW21" s="136"/>
      <c r="HAX21" s="136"/>
      <c r="HAY21" s="136"/>
      <c r="HAZ21" s="136"/>
      <c r="HBA21" s="136"/>
      <c r="HBB21" s="136"/>
      <c r="HBC21" s="136"/>
      <c r="HBD21" s="136"/>
      <c r="HBE21" s="136"/>
      <c r="HBF21" s="136"/>
      <c r="HBG21" s="136"/>
      <c r="HBH21" s="136"/>
      <c r="HBI21" s="136"/>
      <c r="HBJ21" s="136"/>
      <c r="HBK21" s="136"/>
      <c r="HBL21" s="136"/>
      <c r="HBM21" s="136"/>
      <c r="HBN21" s="136"/>
      <c r="HBO21" s="136"/>
      <c r="HBP21" s="136"/>
      <c r="HBQ21" s="136"/>
      <c r="HBR21" s="136"/>
      <c r="HBS21" s="136"/>
      <c r="HBT21" s="136"/>
      <c r="HBU21" s="136"/>
      <c r="HBV21" s="136"/>
      <c r="HBW21" s="136"/>
      <c r="HBX21" s="136"/>
      <c r="HBY21" s="136"/>
      <c r="HBZ21" s="136"/>
      <c r="HCA21" s="136"/>
      <c r="HCB21" s="136"/>
      <c r="HCC21" s="136"/>
      <c r="HCD21" s="136"/>
      <c r="HCE21" s="136"/>
      <c r="HCF21" s="136"/>
      <c r="HCG21" s="136"/>
      <c r="HCH21" s="136"/>
      <c r="HCI21" s="136"/>
      <c r="HCJ21" s="136"/>
      <c r="HCK21" s="136"/>
      <c r="HCL21" s="136"/>
      <c r="HCM21" s="136"/>
      <c r="HCN21" s="136"/>
      <c r="HCO21" s="136"/>
      <c r="HCP21" s="136"/>
      <c r="HCQ21" s="136"/>
      <c r="HCR21" s="136"/>
      <c r="HCS21" s="136"/>
      <c r="HCT21" s="136"/>
      <c r="HCU21" s="136"/>
      <c r="HCV21" s="136"/>
      <c r="HCW21" s="136"/>
      <c r="HCX21" s="136"/>
      <c r="HCY21" s="136"/>
      <c r="HCZ21" s="136"/>
      <c r="HDA21" s="136"/>
      <c r="HDB21" s="136"/>
      <c r="HDC21" s="136"/>
      <c r="HDD21" s="136"/>
      <c r="HDE21" s="136"/>
      <c r="HDF21" s="136"/>
      <c r="HDG21" s="136"/>
      <c r="HDH21" s="136"/>
      <c r="HDI21" s="136"/>
      <c r="HDJ21" s="136"/>
      <c r="HDK21" s="136"/>
      <c r="HDL21" s="136"/>
      <c r="HDM21" s="136"/>
      <c r="HDN21" s="136"/>
      <c r="HDO21" s="136"/>
      <c r="HDP21" s="136"/>
      <c r="HDQ21" s="136"/>
      <c r="HDR21" s="136"/>
      <c r="HDS21" s="136"/>
      <c r="HDT21" s="136"/>
      <c r="HDU21" s="136"/>
      <c r="HDV21" s="136"/>
      <c r="HDW21" s="136"/>
      <c r="HDX21" s="136"/>
      <c r="HDY21" s="136"/>
      <c r="HDZ21" s="136"/>
      <c r="HEA21" s="136"/>
      <c r="HEB21" s="136"/>
      <c r="HEC21" s="136"/>
      <c r="HED21" s="136"/>
      <c r="HEE21" s="136"/>
      <c r="HEF21" s="136"/>
      <c r="HEG21" s="136"/>
      <c r="HEH21" s="136"/>
      <c r="HEI21" s="136"/>
      <c r="HEJ21" s="136"/>
      <c r="HEK21" s="136"/>
      <c r="HEL21" s="136"/>
      <c r="HEM21" s="136"/>
      <c r="HEN21" s="136"/>
      <c r="HEO21" s="136"/>
      <c r="HEP21" s="136"/>
      <c r="HEQ21" s="136"/>
      <c r="HER21" s="136"/>
      <c r="HES21" s="136"/>
      <c r="HET21" s="136"/>
      <c r="HEU21" s="136"/>
      <c r="HEV21" s="136"/>
      <c r="HEW21" s="136"/>
      <c r="HEX21" s="136"/>
      <c r="HEY21" s="136"/>
      <c r="HEZ21" s="136"/>
      <c r="HFA21" s="136"/>
      <c r="HFB21" s="136"/>
      <c r="HFC21" s="136"/>
      <c r="HFD21" s="136"/>
      <c r="HFE21" s="136"/>
      <c r="HFF21" s="136"/>
      <c r="HFG21" s="136"/>
      <c r="HFH21" s="136"/>
      <c r="HFI21" s="136"/>
      <c r="HFJ21" s="136"/>
      <c r="HFK21" s="136"/>
      <c r="HFL21" s="136"/>
      <c r="HFM21" s="136"/>
      <c r="HFN21" s="136"/>
      <c r="HFO21" s="136"/>
      <c r="HFP21" s="136"/>
      <c r="HFQ21" s="136"/>
      <c r="HFR21" s="136"/>
      <c r="HFS21" s="136"/>
      <c r="HFT21" s="136"/>
      <c r="HFU21" s="136"/>
      <c r="HFV21" s="136"/>
      <c r="HFW21" s="136"/>
      <c r="HFX21" s="136"/>
      <c r="HFY21" s="136"/>
      <c r="HFZ21" s="136"/>
      <c r="HGA21" s="136"/>
      <c r="HGB21" s="136"/>
      <c r="HGC21" s="136"/>
      <c r="HGD21" s="136"/>
      <c r="HGE21" s="136"/>
      <c r="HGF21" s="136"/>
      <c r="HGG21" s="136"/>
      <c r="HGH21" s="136"/>
      <c r="HGI21" s="136"/>
      <c r="HGJ21" s="136"/>
      <c r="HGK21" s="136"/>
      <c r="HGL21" s="136"/>
      <c r="HGM21" s="136"/>
      <c r="HGN21" s="136"/>
      <c r="HGO21" s="136"/>
      <c r="HGP21" s="136"/>
      <c r="HGQ21" s="136"/>
      <c r="HGR21" s="136"/>
      <c r="HGS21" s="136"/>
      <c r="HGT21" s="136"/>
      <c r="HGU21" s="136"/>
      <c r="HGV21" s="136"/>
      <c r="HGW21" s="136"/>
      <c r="HGX21" s="136"/>
      <c r="HGY21" s="136"/>
      <c r="HGZ21" s="136"/>
      <c r="HHA21" s="136"/>
      <c r="HHB21" s="136"/>
      <c r="HHC21" s="136"/>
      <c r="HHD21" s="136"/>
      <c r="HHE21" s="136"/>
      <c r="HHF21" s="136"/>
      <c r="HHG21" s="136"/>
      <c r="HHH21" s="136"/>
      <c r="HHI21" s="136"/>
      <c r="HHJ21" s="136"/>
      <c r="HHK21" s="136"/>
      <c r="HHL21" s="136"/>
      <c r="HHM21" s="136"/>
      <c r="HHN21" s="136"/>
      <c r="HHO21" s="136"/>
      <c r="HHP21" s="136"/>
      <c r="HHQ21" s="136"/>
      <c r="HHR21" s="136"/>
      <c r="HHS21" s="136"/>
      <c r="HHT21" s="136"/>
      <c r="HHU21" s="136"/>
      <c r="HHV21" s="136"/>
      <c r="HHW21" s="136"/>
      <c r="HHX21" s="136"/>
      <c r="HHY21" s="136"/>
      <c r="HHZ21" s="136"/>
      <c r="HIA21" s="136"/>
      <c r="HIB21" s="136"/>
      <c r="HIC21" s="136"/>
      <c r="HID21" s="136"/>
      <c r="HIE21" s="136"/>
      <c r="HIF21" s="136"/>
      <c r="HIG21" s="136"/>
      <c r="HIH21" s="136"/>
      <c r="HII21" s="136"/>
      <c r="HIJ21" s="136"/>
      <c r="HIK21" s="136"/>
      <c r="HIL21" s="136"/>
      <c r="HIM21" s="136"/>
      <c r="HIN21" s="136"/>
      <c r="HIO21" s="136"/>
      <c r="HIP21" s="136"/>
      <c r="HIQ21" s="136"/>
      <c r="HIR21" s="136"/>
      <c r="HIS21" s="136"/>
      <c r="HIT21" s="136"/>
      <c r="HIU21" s="136"/>
      <c r="HIV21" s="136"/>
      <c r="HIW21" s="136"/>
      <c r="HIX21" s="136"/>
      <c r="HIY21" s="136"/>
      <c r="HIZ21" s="136"/>
      <c r="HJA21" s="136"/>
      <c r="HJB21" s="136"/>
      <c r="HJC21" s="136"/>
      <c r="HJD21" s="136"/>
      <c r="HJE21" s="136"/>
      <c r="HJF21" s="136"/>
      <c r="HJG21" s="136"/>
      <c r="HJH21" s="136"/>
      <c r="HJI21" s="136"/>
      <c r="HJJ21" s="136"/>
      <c r="HJK21" s="136"/>
      <c r="HJL21" s="136"/>
      <c r="HJM21" s="136"/>
      <c r="HJN21" s="136"/>
      <c r="HJO21" s="136"/>
      <c r="HJP21" s="136"/>
      <c r="HJQ21" s="136"/>
      <c r="HJR21" s="136"/>
      <c r="HJS21" s="136"/>
      <c r="HJT21" s="136"/>
      <c r="HJU21" s="136"/>
      <c r="HJV21" s="136"/>
      <c r="HJW21" s="136"/>
      <c r="HJX21" s="136"/>
      <c r="HJY21" s="136"/>
      <c r="HJZ21" s="136"/>
      <c r="HKA21" s="136"/>
      <c r="HKB21" s="136"/>
      <c r="HKC21" s="136"/>
      <c r="HKD21" s="136"/>
      <c r="HKE21" s="136"/>
      <c r="HKF21" s="136"/>
      <c r="HKG21" s="136"/>
      <c r="HKH21" s="136"/>
      <c r="HKI21" s="136"/>
      <c r="HKJ21" s="136"/>
      <c r="HKK21" s="136"/>
      <c r="HKL21" s="136"/>
      <c r="HKM21" s="136"/>
      <c r="HKN21" s="136"/>
      <c r="HKO21" s="136"/>
      <c r="HKP21" s="136"/>
      <c r="HKQ21" s="136"/>
      <c r="HKR21" s="136"/>
      <c r="HKS21" s="136"/>
      <c r="HKT21" s="136"/>
      <c r="HKU21" s="136"/>
      <c r="HKV21" s="136"/>
      <c r="HKW21" s="136"/>
      <c r="HKX21" s="136"/>
      <c r="HKY21" s="136"/>
      <c r="HKZ21" s="136"/>
      <c r="HLA21" s="136"/>
      <c r="HLB21" s="136"/>
      <c r="HLC21" s="136"/>
      <c r="HLD21" s="136"/>
      <c r="HLE21" s="136"/>
      <c r="HLF21" s="136"/>
      <c r="HLG21" s="136"/>
      <c r="HLH21" s="136"/>
      <c r="HLI21" s="136"/>
      <c r="HLJ21" s="136"/>
      <c r="HLK21" s="136"/>
      <c r="HLL21" s="136"/>
      <c r="HLM21" s="136"/>
      <c r="HLN21" s="136"/>
      <c r="HLO21" s="136"/>
      <c r="HLP21" s="136"/>
      <c r="HLQ21" s="136"/>
      <c r="HLR21" s="136"/>
      <c r="HLS21" s="136"/>
      <c r="HLT21" s="136"/>
      <c r="HLU21" s="136"/>
      <c r="HLV21" s="136"/>
      <c r="HLW21" s="136"/>
      <c r="HLX21" s="136"/>
      <c r="HLY21" s="136"/>
      <c r="HLZ21" s="136"/>
      <c r="HMA21" s="136"/>
      <c r="HMB21" s="136"/>
      <c r="HMC21" s="136"/>
      <c r="HMD21" s="136"/>
      <c r="HME21" s="136"/>
      <c r="HMF21" s="136"/>
      <c r="HMG21" s="136"/>
      <c r="HMH21" s="136"/>
      <c r="HMI21" s="136"/>
      <c r="HMJ21" s="136"/>
      <c r="HMK21" s="136"/>
      <c r="HML21" s="136"/>
      <c r="HMM21" s="136"/>
      <c r="HMN21" s="136"/>
      <c r="HMO21" s="136"/>
      <c r="HMP21" s="136"/>
      <c r="HMQ21" s="136"/>
      <c r="HMR21" s="136"/>
      <c r="HMS21" s="136"/>
      <c r="HMT21" s="136"/>
      <c r="HMU21" s="136"/>
      <c r="HMV21" s="136"/>
      <c r="HMW21" s="136"/>
      <c r="HMX21" s="136"/>
      <c r="HMY21" s="136"/>
      <c r="HMZ21" s="136"/>
      <c r="HNA21" s="136"/>
      <c r="HNB21" s="136"/>
      <c r="HNC21" s="136"/>
      <c r="HND21" s="136"/>
      <c r="HNE21" s="136"/>
      <c r="HNF21" s="136"/>
      <c r="HNG21" s="136"/>
      <c r="HNH21" s="136"/>
      <c r="HNI21" s="136"/>
      <c r="HNJ21" s="136"/>
      <c r="HNK21" s="136"/>
      <c r="HNL21" s="136"/>
      <c r="HNM21" s="136"/>
      <c r="HNN21" s="136"/>
      <c r="HNO21" s="136"/>
      <c r="HNP21" s="136"/>
      <c r="HNQ21" s="136"/>
      <c r="HNR21" s="136"/>
      <c r="HNS21" s="136"/>
      <c r="HNT21" s="136"/>
      <c r="HNU21" s="136"/>
      <c r="HNV21" s="136"/>
      <c r="HNW21" s="136"/>
      <c r="HNX21" s="136"/>
      <c r="HNY21" s="136"/>
      <c r="HNZ21" s="136"/>
      <c r="HOA21" s="136"/>
      <c r="HOB21" s="136"/>
      <c r="HOC21" s="136"/>
      <c r="HOD21" s="136"/>
      <c r="HOE21" s="136"/>
      <c r="HOF21" s="136"/>
      <c r="HOG21" s="136"/>
      <c r="HOH21" s="136"/>
      <c r="HOI21" s="136"/>
      <c r="HOJ21" s="136"/>
      <c r="HOK21" s="136"/>
      <c r="HOL21" s="136"/>
      <c r="HOM21" s="136"/>
      <c r="HON21" s="136"/>
      <c r="HOO21" s="136"/>
      <c r="HOP21" s="136"/>
      <c r="HOQ21" s="136"/>
      <c r="HOR21" s="136"/>
      <c r="HOS21" s="136"/>
      <c r="HOT21" s="136"/>
      <c r="HOU21" s="136"/>
      <c r="HOV21" s="136"/>
      <c r="HOW21" s="136"/>
      <c r="HOX21" s="136"/>
      <c r="HOY21" s="136"/>
      <c r="HOZ21" s="136"/>
      <c r="HPA21" s="136"/>
      <c r="HPB21" s="136"/>
      <c r="HPC21" s="136"/>
      <c r="HPD21" s="136"/>
      <c r="HPE21" s="136"/>
      <c r="HPF21" s="136"/>
      <c r="HPG21" s="136"/>
      <c r="HPH21" s="136"/>
      <c r="HPI21" s="136"/>
      <c r="HPJ21" s="136"/>
      <c r="HPK21" s="136"/>
      <c r="HPL21" s="136"/>
      <c r="HPM21" s="136"/>
      <c r="HPN21" s="136"/>
      <c r="HPO21" s="136"/>
      <c r="HPP21" s="136"/>
      <c r="HPQ21" s="136"/>
      <c r="HPR21" s="136"/>
      <c r="HPS21" s="136"/>
      <c r="HPT21" s="136"/>
      <c r="HPU21" s="136"/>
      <c r="HPV21" s="136"/>
      <c r="HPW21" s="136"/>
      <c r="HPX21" s="136"/>
      <c r="HPY21" s="136"/>
      <c r="HPZ21" s="136"/>
      <c r="HQA21" s="136"/>
      <c r="HQB21" s="136"/>
      <c r="HQC21" s="136"/>
      <c r="HQD21" s="136"/>
      <c r="HQE21" s="136"/>
      <c r="HQF21" s="136"/>
      <c r="HQG21" s="136"/>
      <c r="HQH21" s="136"/>
      <c r="HQI21" s="136"/>
      <c r="HQJ21" s="136"/>
      <c r="HQK21" s="136"/>
      <c r="HQL21" s="136"/>
      <c r="HQM21" s="136"/>
      <c r="HQN21" s="136"/>
      <c r="HQO21" s="136"/>
      <c r="HQP21" s="136"/>
      <c r="HQQ21" s="136"/>
      <c r="HQR21" s="136"/>
      <c r="HQS21" s="136"/>
      <c r="HQT21" s="136"/>
      <c r="HQU21" s="136"/>
      <c r="HQV21" s="136"/>
      <c r="HQW21" s="136"/>
      <c r="HQX21" s="136"/>
      <c r="HQY21" s="136"/>
      <c r="HQZ21" s="136"/>
      <c r="HRA21" s="136"/>
      <c r="HRB21" s="136"/>
      <c r="HRC21" s="136"/>
      <c r="HRD21" s="136"/>
      <c r="HRE21" s="136"/>
      <c r="HRF21" s="136"/>
      <c r="HRG21" s="136"/>
      <c r="HRH21" s="136"/>
      <c r="HRI21" s="136"/>
      <c r="HRJ21" s="136"/>
      <c r="HRK21" s="136"/>
      <c r="HRL21" s="136"/>
      <c r="HRM21" s="136"/>
      <c r="HRN21" s="136"/>
      <c r="HRO21" s="136"/>
      <c r="HRP21" s="136"/>
      <c r="HRQ21" s="136"/>
      <c r="HRR21" s="136"/>
      <c r="HRS21" s="136"/>
      <c r="HRT21" s="136"/>
      <c r="HRU21" s="136"/>
      <c r="HRV21" s="136"/>
      <c r="HRW21" s="136"/>
      <c r="HRX21" s="136"/>
      <c r="HRY21" s="136"/>
      <c r="HRZ21" s="136"/>
      <c r="HSA21" s="136"/>
      <c r="HSB21" s="136"/>
      <c r="HSC21" s="136"/>
      <c r="HSD21" s="136"/>
      <c r="HSE21" s="136"/>
      <c r="HSF21" s="136"/>
      <c r="HSG21" s="136"/>
      <c r="HSH21" s="136"/>
      <c r="HSI21" s="136"/>
      <c r="HSJ21" s="136"/>
      <c r="HSK21" s="136"/>
      <c r="HSL21" s="136"/>
      <c r="HSM21" s="136"/>
      <c r="HSN21" s="136"/>
      <c r="HSO21" s="136"/>
      <c r="HSP21" s="136"/>
      <c r="HSQ21" s="136"/>
      <c r="HSR21" s="136"/>
      <c r="HSS21" s="136"/>
      <c r="HST21" s="136"/>
      <c r="HSU21" s="136"/>
      <c r="HSV21" s="136"/>
      <c r="HSW21" s="136"/>
      <c r="HSX21" s="136"/>
      <c r="HSY21" s="136"/>
      <c r="HSZ21" s="136"/>
      <c r="HTA21" s="136"/>
      <c r="HTB21" s="136"/>
      <c r="HTC21" s="136"/>
      <c r="HTD21" s="136"/>
      <c r="HTE21" s="136"/>
      <c r="HTF21" s="136"/>
      <c r="HTG21" s="136"/>
      <c r="HTH21" s="136"/>
      <c r="HTI21" s="136"/>
      <c r="HTJ21" s="136"/>
      <c r="HTK21" s="136"/>
      <c r="HTL21" s="136"/>
      <c r="HTM21" s="136"/>
      <c r="HTN21" s="136"/>
      <c r="HTO21" s="136"/>
      <c r="HTP21" s="136"/>
      <c r="HTQ21" s="136"/>
      <c r="HTR21" s="136"/>
      <c r="HTS21" s="136"/>
      <c r="HTT21" s="136"/>
      <c r="HTU21" s="136"/>
      <c r="HTV21" s="136"/>
      <c r="HTW21" s="136"/>
      <c r="HTX21" s="136"/>
      <c r="HTY21" s="136"/>
      <c r="HTZ21" s="136"/>
      <c r="HUA21" s="136"/>
      <c r="HUB21" s="136"/>
      <c r="HUC21" s="136"/>
      <c r="HUD21" s="136"/>
      <c r="HUE21" s="136"/>
      <c r="HUF21" s="136"/>
      <c r="HUG21" s="136"/>
      <c r="HUH21" s="136"/>
      <c r="HUI21" s="136"/>
      <c r="HUJ21" s="136"/>
      <c r="HUK21" s="136"/>
      <c r="HUL21" s="136"/>
      <c r="HUM21" s="136"/>
      <c r="HUN21" s="136"/>
      <c r="HUO21" s="136"/>
      <c r="HUP21" s="136"/>
      <c r="HUQ21" s="136"/>
      <c r="HUR21" s="136"/>
      <c r="HUS21" s="136"/>
      <c r="HUT21" s="136"/>
      <c r="HUU21" s="136"/>
      <c r="HUV21" s="136"/>
      <c r="HUW21" s="136"/>
      <c r="HUX21" s="136"/>
      <c r="HUY21" s="136"/>
      <c r="HUZ21" s="136"/>
      <c r="HVA21" s="136"/>
      <c r="HVB21" s="136"/>
      <c r="HVC21" s="136"/>
      <c r="HVD21" s="136"/>
      <c r="HVE21" s="136"/>
      <c r="HVF21" s="136"/>
      <c r="HVG21" s="136"/>
      <c r="HVH21" s="136"/>
      <c r="HVI21" s="136"/>
      <c r="HVJ21" s="136"/>
      <c r="HVK21" s="136"/>
      <c r="HVL21" s="136"/>
      <c r="HVM21" s="136"/>
      <c r="HVN21" s="136"/>
      <c r="HVO21" s="136"/>
      <c r="HVP21" s="136"/>
      <c r="HVQ21" s="136"/>
      <c r="HVR21" s="136"/>
      <c r="HVS21" s="136"/>
      <c r="HVT21" s="136"/>
      <c r="HVU21" s="136"/>
      <c r="HVV21" s="136"/>
      <c r="HVW21" s="136"/>
      <c r="HVX21" s="136"/>
      <c r="HVY21" s="136"/>
      <c r="HVZ21" s="136"/>
      <c r="HWA21" s="136"/>
      <c r="HWB21" s="136"/>
      <c r="HWC21" s="136"/>
      <c r="HWD21" s="136"/>
      <c r="HWE21" s="136"/>
      <c r="HWF21" s="136"/>
      <c r="HWG21" s="136"/>
      <c r="HWH21" s="136"/>
      <c r="HWI21" s="136"/>
      <c r="HWJ21" s="136"/>
      <c r="HWK21" s="136"/>
      <c r="HWL21" s="136"/>
      <c r="HWM21" s="136"/>
      <c r="HWN21" s="136"/>
      <c r="HWO21" s="136"/>
      <c r="HWP21" s="136"/>
      <c r="HWQ21" s="136"/>
      <c r="HWR21" s="136"/>
      <c r="HWS21" s="136"/>
      <c r="HWT21" s="136"/>
      <c r="HWU21" s="136"/>
      <c r="HWV21" s="136"/>
      <c r="HWW21" s="136"/>
      <c r="HWX21" s="136"/>
      <c r="HWY21" s="136"/>
      <c r="HWZ21" s="136"/>
      <c r="HXA21" s="136"/>
      <c r="HXB21" s="136"/>
      <c r="HXC21" s="136"/>
      <c r="HXD21" s="136"/>
      <c r="HXE21" s="136"/>
      <c r="HXF21" s="136"/>
      <c r="HXG21" s="136"/>
      <c r="HXH21" s="136"/>
      <c r="HXI21" s="136"/>
      <c r="HXJ21" s="136"/>
      <c r="HXK21" s="136"/>
      <c r="HXL21" s="136"/>
      <c r="HXM21" s="136"/>
      <c r="HXN21" s="136"/>
      <c r="HXO21" s="136"/>
      <c r="HXP21" s="136"/>
      <c r="HXQ21" s="136"/>
      <c r="HXR21" s="136"/>
      <c r="HXS21" s="136"/>
      <c r="HXT21" s="136"/>
      <c r="HXU21" s="136"/>
      <c r="HXV21" s="136"/>
      <c r="HXW21" s="136"/>
      <c r="HXX21" s="136"/>
      <c r="HXY21" s="136"/>
      <c r="HXZ21" s="136"/>
      <c r="HYA21" s="136"/>
      <c r="HYB21" s="136"/>
      <c r="HYC21" s="136"/>
      <c r="HYD21" s="136"/>
      <c r="HYE21" s="136"/>
      <c r="HYF21" s="136"/>
      <c r="HYG21" s="136"/>
      <c r="HYH21" s="136"/>
      <c r="HYI21" s="136"/>
      <c r="HYJ21" s="136"/>
      <c r="HYK21" s="136"/>
      <c r="HYL21" s="136"/>
      <c r="HYM21" s="136"/>
      <c r="HYN21" s="136"/>
      <c r="HYO21" s="136"/>
      <c r="HYP21" s="136"/>
      <c r="HYQ21" s="136"/>
      <c r="HYR21" s="136"/>
      <c r="HYS21" s="136"/>
      <c r="HYT21" s="136"/>
      <c r="HYU21" s="136"/>
      <c r="HYV21" s="136"/>
      <c r="HYW21" s="136"/>
      <c r="HYX21" s="136"/>
      <c r="HYY21" s="136"/>
      <c r="HYZ21" s="136"/>
      <c r="HZA21" s="136"/>
      <c r="HZB21" s="136"/>
      <c r="HZC21" s="136"/>
      <c r="HZD21" s="136"/>
      <c r="HZE21" s="136"/>
      <c r="HZF21" s="136"/>
      <c r="HZG21" s="136"/>
      <c r="HZH21" s="136"/>
      <c r="HZI21" s="136"/>
      <c r="HZJ21" s="136"/>
      <c r="HZK21" s="136"/>
      <c r="HZL21" s="136"/>
      <c r="HZM21" s="136"/>
      <c r="HZN21" s="136"/>
      <c r="HZO21" s="136"/>
      <c r="HZP21" s="136"/>
      <c r="HZQ21" s="136"/>
      <c r="HZR21" s="136"/>
      <c r="HZS21" s="136"/>
      <c r="HZT21" s="136"/>
      <c r="HZU21" s="136"/>
      <c r="HZV21" s="136"/>
      <c r="HZW21" s="136"/>
      <c r="HZX21" s="136"/>
      <c r="HZY21" s="136"/>
      <c r="HZZ21" s="136"/>
      <c r="IAA21" s="136"/>
      <c r="IAB21" s="136"/>
      <c r="IAC21" s="136"/>
      <c r="IAD21" s="136"/>
      <c r="IAE21" s="136"/>
      <c r="IAF21" s="136"/>
      <c r="IAG21" s="136"/>
      <c r="IAH21" s="136"/>
      <c r="IAI21" s="136"/>
      <c r="IAJ21" s="136"/>
      <c r="IAK21" s="136"/>
      <c r="IAL21" s="136"/>
      <c r="IAM21" s="136"/>
      <c r="IAN21" s="136"/>
      <c r="IAO21" s="136"/>
      <c r="IAP21" s="136"/>
      <c r="IAQ21" s="136"/>
      <c r="IAR21" s="136"/>
      <c r="IAS21" s="136"/>
      <c r="IAT21" s="136"/>
      <c r="IAU21" s="136"/>
      <c r="IAV21" s="136"/>
      <c r="IAW21" s="136"/>
      <c r="IAX21" s="136"/>
      <c r="IAY21" s="136"/>
      <c r="IAZ21" s="136"/>
      <c r="IBA21" s="136"/>
      <c r="IBB21" s="136"/>
      <c r="IBC21" s="136"/>
      <c r="IBD21" s="136"/>
      <c r="IBE21" s="136"/>
      <c r="IBF21" s="136"/>
      <c r="IBG21" s="136"/>
      <c r="IBH21" s="136"/>
      <c r="IBI21" s="136"/>
      <c r="IBJ21" s="136"/>
      <c r="IBK21" s="136"/>
      <c r="IBL21" s="136"/>
      <c r="IBM21" s="136"/>
      <c r="IBN21" s="136"/>
      <c r="IBO21" s="136"/>
      <c r="IBP21" s="136"/>
      <c r="IBQ21" s="136"/>
      <c r="IBR21" s="136"/>
      <c r="IBS21" s="136"/>
      <c r="IBT21" s="136"/>
      <c r="IBU21" s="136"/>
      <c r="IBV21" s="136"/>
      <c r="IBW21" s="136"/>
      <c r="IBX21" s="136"/>
      <c r="IBY21" s="136"/>
      <c r="IBZ21" s="136"/>
      <c r="ICA21" s="136"/>
      <c r="ICB21" s="136"/>
      <c r="ICC21" s="136"/>
      <c r="ICD21" s="136"/>
      <c r="ICE21" s="136"/>
      <c r="ICF21" s="136"/>
      <c r="ICG21" s="136"/>
      <c r="ICH21" s="136"/>
      <c r="ICI21" s="136"/>
      <c r="ICJ21" s="136"/>
      <c r="ICK21" s="136"/>
      <c r="ICL21" s="136"/>
      <c r="ICM21" s="136"/>
      <c r="ICN21" s="136"/>
      <c r="ICO21" s="136"/>
      <c r="ICP21" s="136"/>
      <c r="ICQ21" s="136"/>
      <c r="ICR21" s="136"/>
      <c r="ICS21" s="136"/>
      <c r="ICT21" s="136"/>
      <c r="ICU21" s="136"/>
      <c r="ICV21" s="136"/>
      <c r="ICW21" s="136"/>
      <c r="ICX21" s="136"/>
      <c r="ICY21" s="136"/>
      <c r="ICZ21" s="136"/>
      <c r="IDA21" s="136"/>
      <c r="IDB21" s="136"/>
      <c r="IDC21" s="136"/>
      <c r="IDD21" s="136"/>
      <c r="IDE21" s="136"/>
      <c r="IDF21" s="136"/>
      <c r="IDG21" s="136"/>
      <c r="IDH21" s="136"/>
      <c r="IDI21" s="136"/>
      <c r="IDJ21" s="136"/>
      <c r="IDK21" s="136"/>
      <c r="IDL21" s="136"/>
      <c r="IDM21" s="136"/>
      <c r="IDN21" s="136"/>
      <c r="IDO21" s="136"/>
      <c r="IDP21" s="136"/>
      <c r="IDQ21" s="136"/>
      <c r="IDR21" s="136"/>
      <c r="IDS21" s="136"/>
      <c r="IDT21" s="136"/>
      <c r="IDU21" s="136"/>
      <c r="IDV21" s="136"/>
      <c r="IDW21" s="136"/>
      <c r="IDX21" s="136"/>
      <c r="IDY21" s="136"/>
      <c r="IDZ21" s="136"/>
      <c r="IEA21" s="136"/>
      <c r="IEB21" s="136"/>
      <c r="IEC21" s="136"/>
      <c r="IED21" s="136"/>
      <c r="IEE21" s="136"/>
      <c r="IEF21" s="136"/>
      <c r="IEG21" s="136"/>
      <c r="IEH21" s="136"/>
      <c r="IEI21" s="136"/>
      <c r="IEJ21" s="136"/>
      <c r="IEK21" s="136"/>
      <c r="IEL21" s="136"/>
      <c r="IEM21" s="136"/>
      <c r="IEN21" s="136"/>
      <c r="IEO21" s="136"/>
      <c r="IEP21" s="136"/>
      <c r="IEQ21" s="136"/>
      <c r="IER21" s="136"/>
      <c r="IES21" s="136"/>
      <c r="IET21" s="136"/>
      <c r="IEU21" s="136"/>
      <c r="IEV21" s="136"/>
      <c r="IEW21" s="136"/>
      <c r="IEX21" s="136"/>
      <c r="IEY21" s="136"/>
      <c r="IEZ21" s="136"/>
      <c r="IFA21" s="136"/>
      <c r="IFB21" s="136"/>
      <c r="IFC21" s="136"/>
      <c r="IFD21" s="136"/>
      <c r="IFE21" s="136"/>
      <c r="IFF21" s="136"/>
      <c r="IFG21" s="136"/>
      <c r="IFH21" s="136"/>
      <c r="IFI21" s="136"/>
      <c r="IFJ21" s="136"/>
      <c r="IFK21" s="136"/>
      <c r="IFL21" s="136"/>
      <c r="IFM21" s="136"/>
      <c r="IFN21" s="136"/>
      <c r="IFO21" s="136"/>
      <c r="IFP21" s="136"/>
      <c r="IFQ21" s="136"/>
      <c r="IFR21" s="136"/>
      <c r="IFS21" s="136"/>
      <c r="IFT21" s="136"/>
      <c r="IFU21" s="136"/>
      <c r="IFV21" s="136"/>
      <c r="IFW21" s="136"/>
      <c r="IFX21" s="136"/>
      <c r="IFY21" s="136"/>
      <c r="IFZ21" s="136"/>
      <c r="IGA21" s="136"/>
      <c r="IGB21" s="136"/>
      <c r="IGC21" s="136"/>
      <c r="IGD21" s="136"/>
      <c r="IGE21" s="136"/>
      <c r="IGF21" s="136"/>
      <c r="IGG21" s="136"/>
      <c r="IGH21" s="136"/>
      <c r="IGI21" s="136"/>
      <c r="IGJ21" s="136"/>
      <c r="IGK21" s="136"/>
      <c r="IGL21" s="136"/>
      <c r="IGM21" s="136"/>
      <c r="IGN21" s="136"/>
      <c r="IGO21" s="136"/>
      <c r="IGP21" s="136"/>
      <c r="IGQ21" s="136"/>
      <c r="IGR21" s="136"/>
      <c r="IGS21" s="136"/>
      <c r="IGT21" s="136"/>
      <c r="IGU21" s="136"/>
      <c r="IGV21" s="136"/>
      <c r="IGW21" s="136"/>
      <c r="IGX21" s="136"/>
      <c r="IGY21" s="136"/>
      <c r="IGZ21" s="136"/>
      <c r="IHA21" s="136"/>
      <c r="IHB21" s="136"/>
      <c r="IHC21" s="136"/>
      <c r="IHD21" s="136"/>
      <c r="IHE21" s="136"/>
      <c r="IHF21" s="136"/>
      <c r="IHG21" s="136"/>
      <c r="IHH21" s="136"/>
      <c r="IHI21" s="136"/>
      <c r="IHJ21" s="136"/>
      <c r="IHK21" s="136"/>
      <c r="IHL21" s="136"/>
      <c r="IHM21" s="136"/>
      <c r="IHN21" s="136"/>
      <c r="IHO21" s="136"/>
      <c r="IHP21" s="136"/>
      <c r="IHQ21" s="136"/>
      <c r="IHR21" s="136"/>
      <c r="IHS21" s="136"/>
      <c r="IHT21" s="136"/>
      <c r="IHU21" s="136"/>
      <c r="IHV21" s="136"/>
      <c r="IHW21" s="136"/>
      <c r="IHX21" s="136"/>
      <c r="IHY21" s="136"/>
      <c r="IHZ21" s="136"/>
      <c r="IIA21" s="136"/>
      <c r="IIB21" s="136"/>
      <c r="IIC21" s="136"/>
      <c r="IID21" s="136"/>
      <c r="IIE21" s="136"/>
      <c r="IIF21" s="136"/>
      <c r="IIG21" s="136"/>
      <c r="IIH21" s="136"/>
      <c r="III21" s="136"/>
      <c r="IIJ21" s="136"/>
      <c r="IIK21" s="136"/>
      <c r="IIL21" s="136"/>
      <c r="IIM21" s="136"/>
      <c r="IIN21" s="136"/>
      <c r="IIO21" s="136"/>
      <c r="IIP21" s="136"/>
      <c r="IIQ21" s="136"/>
      <c r="IIR21" s="136"/>
      <c r="IIS21" s="136"/>
      <c r="IIT21" s="136"/>
      <c r="IIU21" s="136"/>
      <c r="IIV21" s="136"/>
      <c r="IIW21" s="136"/>
      <c r="IIX21" s="136"/>
      <c r="IIY21" s="136"/>
      <c r="IIZ21" s="136"/>
      <c r="IJA21" s="136"/>
      <c r="IJB21" s="136"/>
      <c r="IJC21" s="136"/>
      <c r="IJD21" s="136"/>
      <c r="IJE21" s="136"/>
      <c r="IJF21" s="136"/>
      <c r="IJG21" s="136"/>
      <c r="IJH21" s="136"/>
      <c r="IJI21" s="136"/>
      <c r="IJJ21" s="136"/>
      <c r="IJK21" s="136"/>
      <c r="IJL21" s="136"/>
      <c r="IJM21" s="136"/>
      <c r="IJN21" s="136"/>
      <c r="IJO21" s="136"/>
      <c r="IJP21" s="136"/>
      <c r="IJQ21" s="136"/>
      <c r="IJR21" s="136"/>
      <c r="IJS21" s="136"/>
      <c r="IJT21" s="136"/>
      <c r="IJU21" s="136"/>
      <c r="IJV21" s="136"/>
      <c r="IJW21" s="136"/>
      <c r="IJX21" s="136"/>
      <c r="IJY21" s="136"/>
      <c r="IJZ21" s="136"/>
      <c r="IKA21" s="136"/>
      <c r="IKB21" s="136"/>
      <c r="IKC21" s="136"/>
      <c r="IKD21" s="136"/>
      <c r="IKE21" s="136"/>
      <c r="IKF21" s="136"/>
      <c r="IKG21" s="136"/>
      <c r="IKH21" s="136"/>
      <c r="IKI21" s="136"/>
      <c r="IKJ21" s="136"/>
      <c r="IKK21" s="136"/>
      <c r="IKL21" s="136"/>
      <c r="IKM21" s="136"/>
      <c r="IKN21" s="136"/>
      <c r="IKO21" s="136"/>
      <c r="IKP21" s="136"/>
      <c r="IKQ21" s="136"/>
      <c r="IKR21" s="136"/>
      <c r="IKS21" s="136"/>
      <c r="IKT21" s="136"/>
      <c r="IKU21" s="136"/>
      <c r="IKV21" s="136"/>
      <c r="IKW21" s="136"/>
      <c r="IKX21" s="136"/>
      <c r="IKY21" s="136"/>
      <c r="IKZ21" s="136"/>
      <c r="ILA21" s="136"/>
      <c r="ILB21" s="136"/>
      <c r="ILC21" s="136"/>
      <c r="ILD21" s="136"/>
      <c r="ILE21" s="136"/>
      <c r="ILF21" s="136"/>
      <c r="ILG21" s="136"/>
      <c r="ILH21" s="136"/>
      <c r="ILI21" s="136"/>
      <c r="ILJ21" s="136"/>
      <c r="ILK21" s="136"/>
      <c r="ILL21" s="136"/>
      <c r="ILM21" s="136"/>
      <c r="ILN21" s="136"/>
      <c r="ILO21" s="136"/>
      <c r="ILP21" s="136"/>
      <c r="ILQ21" s="136"/>
      <c r="ILR21" s="136"/>
      <c r="ILS21" s="136"/>
      <c r="ILT21" s="136"/>
      <c r="ILU21" s="136"/>
      <c r="ILV21" s="136"/>
      <c r="ILW21" s="136"/>
      <c r="ILX21" s="136"/>
      <c r="ILY21" s="136"/>
      <c r="ILZ21" s="136"/>
      <c r="IMA21" s="136"/>
      <c r="IMB21" s="136"/>
      <c r="IMC21" s="136"/>
      <c r="IMD21" s="136"/>
      <c r="IME21" s="136"/>
      <c r="IMF21" s="136"/>
      <c r="IMG21" s="136"/>
      <c r="IMH21" s="136"/>
      <c r="IMI21" s="136"/>
      <c r="IMJ21" s="136"/>
      <c r="IMK21" s="136"/>
      <c r="IML21" s="136"/>
      <c r="IMM21" s="136"/>
      <c r="IMN21" s="136"/>
      <c r="IMO21" s="136"/>
      <c r="IMP21" s="136"/>
      <c r="IMQ21" s="136"/>
      <c r="IMR21" s="136"/>
      <c r="IMS21" s="136"/>
      <c r="IMT21" s="136"/>
      <c r="IMU21" s="136"/>
      <c r="IMV21" s="136"/>
      <c r="IMW21" s="136"/>
      <c r="IMX21" s="136"/>
      <c r="IMY21" s="136"/>
      <c r="IMZ21" s="136"/>
      <c r="INA21" s="136"/>
      <c r="INB21" s="136"/>
      <c r="INC21" s="136"/>
      <c r="IND21" s="136"/>
      <c r="INE21" s="136"/>
      <c r="INF21" s="136"/>
      <c r="ING21" s="136"/>
      <c r="INH21" s="136"/>
      <c r="INI21" s="136"/>
      <c r="INJ21" s="136"/>
      <c r="INK21" s="136"/>
      <c r="INL21" s="136"/>
      <c r="INM21" s="136"/>
      <c r="INN21" s="136"/>
      <c r="INO21" s="136"/>
      <c r="INP21" s="136"/>
      <c r="INQ21" s="136"/>
      <c r="INR21" s="136"/>
      <c r="INS21" s="136"/>
      <c r="INT21" s="136"/>
      <c r="INU21" s="136"/>
      <c r="INV21" s="136"/>
      <c r="INW21" s="136"/>
      <c r="INX21" s="136"/>
      <c r="INY21" s="136"/>
      <c r="INZ21" s="136"/>
      <c r="IOA21" s="136"/>
      <c r="IOB21" s="136"/>
      <c r="IOC21" s="136"/>
      <c r="IOD21" s="136"/>
      <c r="IOE21" s="136"/>
      <c r="IOF21" s="136"/>
      <c r="IOG21" s="136"/>
      <c r="IOH21" s="136"/>
      <c r="IOI21" s="136"/>
      <c r="IOJ21" s="136"/>
      <c r="IOK21" s="136"/>
      <c r="IOL21" s="136"/>
      <c r="IOM21" s="136"/>
      <c r="ION21" s="136"/>
      <c r="IOO21" s="136"/>
      <c r="IOP21" s="136"/>
      <c r="IOQ21" s="136"/>
      <c r="IOR21" s="136"/>
      <c r="IOS21" s="136"/>
      <c r="IOT21" s="136"/>
      <c r="IOU21" s="136"/>
      <c r="IOV21" s="136"/>
      <c r="IOW21" s="136"/>
      <c r="IOX21" s="136"/>
      <c r="IOY21" s="136"/>
      <c r="IOZ21" s="136"/>
      <c r="IPA21" s="136"/>
      <c r="IPB21" s="136"/>
      <c r="IPC21" s="136"/>
      <c r="IPD21" s="136"/>
      <c r="IPE21" s="136"/>
      <c r="IPF21" s="136"/>
      <c r="IPG21" s="136"/>
      <c r="IPH21" s="136"/>
      <c r="IPI21" s="136"/>
      <c r="IPJ21" s="136"/>
      <c r="IPK21" s="136"/>
      <c r="IPL21" s="136"/>
      <c r="IPM21" s="136"/>
      <c r="IPN21" s="136"/>
      <c r="IPO21" s="136"/>
      <c r="IPP21" s="136"/>
      <c r="IPQ21" s="136"/>
      <c r="IPR21" s="136"/>
      <c r="IPS21" s="136"/>
      <c r="IPT21" s="136"/>
      <c r="IPU21" s="136"/>
      <c r="IPV21" s="136"/>
      <c r="IPW21" s="136"/>
      <c r="IPX21" s="136"/>
      <c r="IPY21" s="136"/>
      <c r="IPZ21" s="136"/>
      <c r="IQA21" s="136"/>
      <c r="IQB21" s="136"/>
      <c r="IQC21" s="136"/>
      <c r="IQD21" s="136"/>
      <c r="IQE21" s="136"/>
      <c r="IQF21" s="136"/>
      <c r="IQG21" s="136"/>
      <c r="IQH21" s="136"/>
      <c r="IQI21" s="136"/>
      <c r="IQJ21" s="136"/>
      <c r="IQK21" s="136"/>
      <c r="IQL21" s="136"/>
      <c r="IQM21" s="136"/>
      <c r="IQN21" s="136"/>
      <c r="IQO21" s="136"/>
      <c r="IQP21" s="136"/>
      <c r="IQQ21" s="136"/>
      <c r="IQR21" s="136"/>
      <c r="IQS21" s="136"/>
      <c r="IQT21" s="136"/>
      <c r="IQU21" s="136"/>
      <c r="IQV21" s="136"/>
      <c r="IQW21" s="136"/>
      <c r="IQX21" s="136"/>
      <c r="IQY21" s="136"/>
      <c r="IQZ21" s="136"/>
      <c r="IRA21" s="136"/>
      <c r="IRB21" s="136"/>
      <c r="IRC21" s="136"/>
      <c r="IRD21" s="136"/>
      <c r="IRE21" s="136"/>
      <c r="IRF21" s="136"/>
      <c r="IRG21" s="136"/>
      <c r="IRH21" s="136"/>
      <c r="IRI21" s="136"/>
      <c r="IRJ21" s="136"/>
      <c r="IRK21" s="136"/>
      <c r="IRL21" s="136"/>
      <c r="IRM21" s="136"/>
      <c r="IRN21" s="136"/>
      <c r="IRO21" s="136"/>
      <c r="IRP21" s="136"/>
      <c r="IRQ21" s="136"/>
      <c r="IRR21" s="136"/>
      <c r="IRS21" s="136"/>
      <c r="IRT21" s="136"/>
      <c r="IRU21" s="136"/>
      <c r="IRV21" s="136"/>
      <c r="IRW21" s="136"/>
      <c r="IRX21" s="136"/>
      <c r="IRY21" s="136"/>
      <c r="IRZ21" s="136"/>
      <c r="ISA21" s="136"/>
      <c r="ISB21" s="136"/>
      <c r="ISC21" s="136"/>
      <c r="ISD21" s="136"/>
      <c r="ISE21" s="136"/>
      <c r="ISF21" s="136"/>
      <c r="ISG21" s="136"/>
      <c r="ISH21" s="136"/>
      <c r="ISI21" s="136"/>
      <c r="ISJ21" s="136"/>
      <c r="ISK21" s="136"/>
      <c r="ISL21" s="136"/>
      <c r="ISM21" s="136"/>
      <c r="ISN21" s="136"/>
      <c r="ISO21" s="136"/>
      <c r="ISP21" s="136"/>
      <c r="ISQ21" s="136"/>
      <c r="ISR21" s="136"/>
      <c r="ISS21" s="136"/>
      <c r="IST21" s="136"/>
      <c r="ISU21" s="136"/>
      <c r="ISV21" s="136"/>
      <c r="ISW21" s="136"/>
      <c r="ISX21" s="136"/>
      <c r="ISY21" s="136"/>
      <c r="ISZ21" s="136"/>
      <c r="ITA21" s="136"/>
      <c r="ITB21" s="136"/>
      <c r="ITC21" s="136"/>
      <c r="ITD21" s="136"/>
      <c r="ITE21" s="136"/>
      <c r="ITF21" s="136"/>
      <c r="ITG21" s="136"/>
      <c r="ITH21" s="136"/>
      <c r="ITI21" s="136"/>
      <c r="ITJ21" s="136"/>
      <c r="ITK21" s="136"/>
      <c r="ITL21" s="136"/>
      <c r="ITM21" s="136"/>
      <c r="ITN21" s="136"/>
      <c r="ITO21" s="136"/>
      <c r="ITP21" s="136"/>
      <c r="ITQ21" s="136"/>
      <c r="ITR21" s="136"/>
      <c r="ITS21" s="136"/>
      <c r="ITT21" s="136"/>
      <c r="ITU21" s="136"/>
      <c r="ITV21" s="136"/>
      <c r="ITW21" s="136"/>
      <c r="ITX21" s="136"/>
      <c r="ITY21" s="136"/>
      <c r="ITZ21" s="136"/>
      <c r="IUA21" s="136"/>
      <c r="IUB21" s="136"/>
      <c r="IUC21" s="136"/>
      <c r="IUD21" s="136"/>
      <c r="IUE21" s="136"/>
      <c r="IUF21" s="136"/>
      <c r="IUG21" s="136"/>
      <c r="IUH21" s="136"/>
      <c r="IUI21" s="136"/>
      <c r="IUJ21" s="136"/>
      <c r="IUK21" s="136"/>
      <c r="IUL21" s="136"/>
      <c r="IUM21" s="136"/>
      <c r="IUN21" s="136"/>
      <c r="IUO21" s="136"/>
      <c r="IUP21" s="136"/>
      <c r="IUQ21" s="136"/>
      <c r="IUR21" s="136"/>
      <c r="IUS21" s="136"/>
      <c r="IUT21" s="136"/>
      <c r="IUU21" s="136"/>
      <c r="IUV21" s="136"/>
      <c r="IUW21" s="136"/>
      <c r="IUX21" s="136"/>
      <c r="IUY21" s="136"/>
      <c r="IUZ21" s="136"/>
      <c r="IVA21" s="136"/>
      <c r="IVB21" s="136"/>
      <c r="IVC21" s="136"/>
      <c r="IVD21" s="136"/>
      <c r="IVE21" s="136"/>
      <c r="IVF21" s="136"/>
      <c r="IVG21" s="136"/>
      <c r="IVH21" s="136"/>
      <c r="IVI21" s="136"/>
      <c r="IVJ21" s="136"/>
      <c r="IVK21" s="136"/>
      <c r="IVL21" s="136"/>
      <c r="IVM21" s="136"/>
      <c r="IVN21" s="136"/>
      <c r="IVO21" s="136"/>
      <c r="IVP21" s="136"/>
      <c r="IVQ21" s="136"/>
      <c r="IVR21" s="136"/>
      <c r="IVS21" s="136"/>
      <c r="IVT21" s="136"/>
      <c r="IVU21" s="136"/>
      <c r="IVV21" s="136"/>
      <c r="IVW21" s="136"/>
      <c r="IVX21" s="136"/>
      <c r="IVY21" s="136"/>
      <c r="IVZ21" s="136"/>
      <c r="IWA21" s="136"/>
      <c r="IWB21" s="136"/>
      <c r="IWC21" s="136"/>
      <c r="IWD21" s="136"/>
      <c r="IWE21" s="136"/>
      <c r="IWF21" s="136"/>
      <c r="IWG21" s="136"/>
      <c r="IWH21" s="136"/>
      <c r="IWI21" s="136"/>
      <c r="IWJ21" s="136"/>
      <c r="IWK21" s="136"/>
      <c r="IWL21" s="136"/>
      <c r="IWM21" s="136"/>
      <c r="IWN21" s="136"/>
      <c r="IWO21" s="136"/>
      <c r="IWP21" s="136"/>
      <c r="IWQ21" s="136"/>
      <c r="IWR21" s="136"/>
      <c r="IWS21" s="136"/>
      <c r="IWT21" s="136"/>
      <c r="IWU21" s="136"/>
      <c r="IWV21" s="136"/>
      <c r="IWW21" s="136"/>
      <c r="IWX21" s="136"/>
      <c r="IWY21" s="136"/>
      <c r="IWZ21" s="136"/>
      <c r="IXA21" s="136"/>
      <c r="IXB21" s="136"/>
      <c r="IXC21" s="136"/>
      <c r="IXD21" s="136"/>
      <c r="IXE21" s="136"/>
      <c r="IXF21" s="136"/>
      <c r="IXG21" s="136"/>
      <c r="IXH21" s="136"/>
      <c r="IXI21" s="136"/>
      <c r="IXJ21" s="136"/>
      <c r="IXK21" s="136"/>
      <c r="IXL21" s="136"/>
      <c r="IXM21" s="136"/>
      <c r="IXN21" s="136"/>
      <c r="IXO21" s="136"/>
      <c r="IXP21" s="136"/>
      <c r="IXQ21" s="136"/>
      <c r="IXR21" s="136"/>
      <c r="IXS21" s="136"/>
      <c r="IXT21" s="136"/>
      <c r="IXU21" s="136"/>
      <c r="IXV21" s="136"/>
      <c r="IXW21" s="136"/>
      <c r="IXX21" s="136"/>
      <c r="IXY21" s="136"/>
      <c r="IXZ21" s="136"/>
      <c r="IYA21" s="136"/>
      <c r="IYB21" s="136"/>
      <c r="IYC21" s="136"/>
      <c r="IYD21" s="136"/>
      <c r="IYE21" s="136"/>
      <c r="IYF21" s="136"/>
      <c r="IYG21" s="136"/>
      <c r="IYH21" s="136"/>
      <c r="IYI21" s="136"/>
      <c r="IYJ21" s="136"/>
      <c r="IYK21" s="136"/>
      <c r="IYL21" s="136"/>
      <c r="IYM21" s="136"/>
      <c r="IYN21" s="136"/>
      <c r="IYO21" s="136"/>
      <c r="IYP21" s="136"/>
      <c r="IYQ21" s="136"/>
      <c r="IYR21" s="136"/>
      <c r="IYS21" s="136"/>
      <c r="IYT21" s="136"/>
      <c r="IYU21" s="136"/>
      <c r="IYV21" s="136"/>
      <c r="IYW21" s="136"/>
      <c r="IYX21" s="136"/>
      <c r="IYY21" s="136"/>
      <c r="IYZ21" s="136"/>
      <c r="IZA21" s="136"/>
      <c r="IZB21" s="136"/>
      <c r="IZC21" s="136"/>
      <c r="IZD21" s="136"/>
      <c r="IZE21" s="136"/>
      <c r="IZF21" s="136"/>
      <c r="IZG21" s="136"/>
      <c r="IZH21" s="136"/>
      <c r="IZI21" s="136"/>
      <c r="IZJ21" s="136"/>
      <c r="IZK21" s="136"/>
      <c r="IZL21" s="136"/>
      <c r="IZM21" s="136"/>
      <c r="IZN21" s="136"/>
      <c r="IZO21" s="136"/>
      <c r="IZP21" s="136"/>
      <c r="IZQ21" s="136"/>
      <c r="IZR21" s="136"/>
      <c r="IZS21" s="136"/>
      <c r="IZT21" s="136"/>
      <c r="IZU21" s="136"/>
      <c r="IZV21" s="136"/>
      <c r="IZW21" s="136"/>
      <c r="IZX21" s="136"/>
      <c r="IZY21" s="136"/>
      <c r="IZZ21" s="136"/>
      <c r="JAA21" s="136"/>
      <c r="JAB21" s="136"/>
      <c r="JAC21" s="136"/>
      <c r="JAD21" s="136"/>
      <c r="JAE21" s="136"/>
      <c r="JAF21" s="136"/>
      <c r="JAG21" s="136"/>
      <c r="JAH21" s="136"/>
      <c r="JAI21" s="136"/>
      <c r="JAJ21" s="136"/>
      <c r="JAK21" s="136"/>
      <c r="JAL21" s="136"/>
      <c r="JAM21" s="136"/>
      <c r="JAN21" s="136"/>
      <c r="JAO21" s="136"/>
      <c r="JAP21" s="136"/>
      <c r="JAQ21" s="136"/>
      <c r="JAR21" s="136"/>
      <c r="JAS21" s="136"/>
      <c r="JAT21" s="136"/>
      <c r="JAU21" s="136"/>
      <c r="JAV21" s="136"/>
      <c r="JAW21" s="136"/>
      <c r="JAX21" s="136"/>
      <c r="JAY21" s="136"/>
      <c r="JAZ21" s="136"/>
      <c r="JBA21" s="136"/>
      <c r="JBB21" s="136"/>
      <c r="JBC21" s="136"/>
      <c r="JBD21" s="136"/>
      <c r="JBE21" s="136"/>
      <c r="JBF21" s="136"/>
      <c r="JBG21" s="136"/>
      <c r="JBH21" s="136"/>
      <c r="JBI21" s="136"/>
      <c r="JBJ21" s="136"/>
      <c r="JBK21" s="136"/>
      <c r="JBL21" s="136"/>
      <c r="JBM21" s="136"/>
      <c r="JBN21" s="136"/>
      <c r="JBO21" s="136"/>
      <c r="JBP21" s="136"/>
      <c r="JBQ21" s="136"/>
      <c r="JBR21" s="136"/>
      <c r="JBS21" s="136"/>
      <c r="JBT21" s="136"/>
      <c r="JBU21" s="136"/>
      <c r="JBV21" s="136"/>
      <c r="JBW21" s="136"/>
      <c r="JBX21" s="136"/>
      <c r="JBY21" s="136"/>
      <c r="JBZ21" s="136"/>
      <c r="JCA21" s="136"/>
      <c r="JCB21" s="136"/>
      <c r="JCC21" s="136"/>
      <c r="JCD21" s="136"/>
      <c r="JCE21" s="136"/>
      <c r="JCF21" s="136"/>
      <c r="JCG21" s="136"/>
      <c r="JCH21" s="136"/>
      <c r="JCI21" s="136"/>
      <c r="JCJ21" s="136"/>
      <c r="JCK21" s="136"/>
      <c r="JCL21" s="136"/>
      <c r="JCM21" s="136"/>
      <c r="JCN21" s="136"/>
      <c r="JCO21" s="136"/>
      <c r="JCP21" s="136"/>
      <c r="JCQ21" s="136"/>
      <c r="JCR21" s="136"/>
      <c r="JCS21" s="136"/>
      <c r="JCT21" s="136"/>
      <c r="JCU21" s="136"/>
      <c r="JCV21" s="136"/>
      <c r="JCW21" s="136"/>
      <c r="JCX21" s="136"/>
      <c r="JCY21" s="136"/>
      <c r="JCZ21" s="136"/>
      <c r="JDA21" s="136"/>
      <c r="JDB21" s="136"/>
      <c r="JDC21" s="136"/>
      <c r="JDD21" s="136"/>
      <c r="JDE21" s="136"/>
      <c r="JDF21" s="136"/>
      <c r="JDG21" s="136"/>
      <c r="JDH21" s="136"/>
      <c r="JDI21" s="136"/>
      <c r="JDJ21" s="136"/>
      <c r="JDK21" s="136"/>
      <c r="JDL21" s="136"/>
      <c r="JDM21" s="136"/>
      <c r="JDN21" s="136"/>
      <c r="JDO21" s="136"/>
      <c r="JDP21" s="136"/>
      <c r="JDQ21" s="136"/>
      <c r="JDR21" s="136"/>
      <c r="JDS21" s="136"/>
      <c r="JDT21" s="136"/>
      <c r="JDU21" s="136"/>
      <c r="JDV21" s="136"/>
      <c r="JDW21" s="136"/>
      <c r="JDX21" s="136"/>
      <c r="JDY21" s="136"/>
      <c r="JDZ21" s="136"/>
      <c r="JEA21" s="136"/>
      <c r="JEB21" s="136"/>
      <c r="JEC21" s="136"/>
      <c r="JED21" s="136"/>
      <c r="JEE21" s="136"/>
      <c r="JEF21" s="136"/>
      <c r="JEG21" s="136"/>
      <c r="JEH21" s="136"/>
      <c r="JEI21" s="136"/>
      <c r="JEJ21" s="136"/>
      <c r="JEK21" s="136"/>
      <c r="JEL21" s="136"/>
      <c r="JEM21" s="136"/>
      <c r="JEN21" s="136"/>
      <c r="JEO21" s="136"/>
      <c r="JEP21" s="136"/>
      <c r="JEQ21" s="136"/>
      <c r="JER21" s="136"/>
      <c r="JES21" s="136"/>
      <c r="JET21" s="136"/>
      <c r="JEU21" s="136"/>
      <c r="JEV21" s="136"/>
      <c r="JEW21" s="136"/>
      <c r="JEX21" s="136"/>
      <c r="JEY21" s="136"/>
      <c r="JEZ21" s="136"/>
      <c r="JFA21" s="136"/>
      <c r="JFB21" s="136"/>
      <c r="JFC21" s="136"/>
      <c r="JFD21" s="136"/>
      <c r="JFE21" s="136"/>
      <c r="JFF21" s="136"/>
      <c r="JFG21" s="136"/>
      <c r="JFH21" s="136"/>
      <c r="JFI21" s="136"/>
      <c r="JFJ21" s="136"/>
      <c r="JFK21" s="136"/>
      <c r="JFL21" s="136"/>
      <c r="JFM21" s="136"/>
      <c r="JFN21" s="136"/>
      <c r="JFO21" s="136"/>
      <c r="JFP21" s="136"/>
      <c r="JFQ21" s="136"/>
      <c r="JFR21" s="136"/>
      <c r="JFS21" s="136"/>
      <c r="JFT21" s="136"/>
      <c r="JFU21" s="136"/>
      <c r="JFV21" s="136"/>
      <c r="JFW21" s="136"/>
      <c r="JFX21" s="136"/>
      <c r="JFY21" s="136"/>
      <c r="JFZ21" s="136"/>
      <c r="JGA21" s="136"/>
      <c r="JGB21" s="136"/>
      <c r="JGC21" s="136"/>
      <c r="JGD21" s="136"/>
      <c r="JGE21" s="136"/>
      <c r="JGF21" s="136"/>
      <c r="JGG21" s="136"/>
      <c r="JGH21" s="136"/>
      <c r="JGI21" s="136"/>
      <c r="JGJ21" s="136"/>
      <c r="JGK21" s="136"/>
      <c r="JGL21" s="136"/>
      <c r="JGM21" s="136"/>
      <c r="JGN21" s="136"/>
      <c r="JGO21" s="136"/>
      <c r="JGP21" s="136"/>
      <c r="JGQ21" s="136"/>
      <c r="JGR21" s="136"/>
      <c r="JGS21" s="136"/>
      <c r="JGT21" s="136"/>
      <c r="JGU21" s="136"/>
      <c r="JGV21" s="136"/>
      <c r="JGW21" s="136"/>
      <c r="JGX21" s="136"/>
      <c r="JGY21" s="136"/>
      <c r="JGZ21" s="136"/>
      <c r="JHA21" s="136"/>
      <c r="JHB21" s="136"/>
      <c r="JHC21" s="136"/>
      <c r="JHD21" s="136"/>
      <c r="JHE21" s="136"/>
      <c r="JHF21" s="136"/>
      <c r="JHG21" s="136"/>
      <c r="JHH21" s="136"/>
      <c r="JHI21" s="136"/>
      <c r="JHJ21" s="136"/>
      <c r="JHK21" s="136"/>
      <c r="JHL21" s="136"/>
      <c r="JHM21" s="136"/>
      <c r="JHN21" s="136"/>
      <c r="JHO21" s="136"/>
      <c r="JHP21" s="136"/>
      <c r="JHQ21" s="136"/>
      <c r="JHR21" s="136"/>
      <c r="JHS21" s="136"/>
      <c r="JHT21" s="136"/>
      <c r="JHU21" s="136"/>
      <c r="JHV21" s="136"/>
      <c r="JHW21" s="136"/>
      <c r="JHX21" s="136"/>
      <c r="JHY21" s="136"/>
      <c r="JHZ21" s="136"/>
      <c r="JIA21" s="136"/>
      <c r="JIB21" s="136"/>
      <c r="JIC21" s="136"/>
      <c r="JID21" s="136"/>
      <c r="JIE21" s="136"/>
      <c r="JIF21" s="136"/>
      <c r="JIG21" s="136"/>
      <c r="JIH21" s="136"/>
      <c r="JII21" s="136"/>
      <c r="JIJ21" s="136"/>
      <c r="JIK21" s="136"/>
      <c r="JIL21" s="136"/>
      <c r="JIM21" s="136"/>
      <c r="JIN21" s="136"/>
      <c r="JIO21" s="136"/>
      <c r="JIP21" s="136"/>
      <c r="JIQ21" s="136"/>
      <c r="JIR21" s="136"/>
      <c r="JIS21" s="136"/>
      <c r="JIT21" s="136"/>
      <c r="JIU21" s="136"/>
      <c r="JIV21" s="136"/>
      <c r="JIW21" s="136"/>
      <c r="JIX21" s="136"/>
      <c r="JIY21" s="136"/>
      <c r="JIZ21" s="136"/>
      <c r="JJA21" s="136"/>
      <c r="JJB21" s="136"/>
      <c r="JJC21" s="136"/>
      <c r="JJD21" s="136"/>
      <c r="JJE21" s="136"/>
      <c r="JJF21" s="136"/>
      <c r="JJG21" s="136"/>
      <c r="JJH21" s="136"/>
      <c r="JJI21" s="136"/>
      <c r="JJJ21" s="136"/>
      <c r="JJK21" s="136"/>
      <c r="JJL21" s="136"/>
      <c r="JJM21" s="136"/>
      <c r="JJN21" s="136"/>
      <c r="JJO21" s="136"/>
      <c r="JJP21" s="136"/>
      <c r="JJQ21" s="136"/>
      <c r="JJR21" s="136"/>
      <c r="JJS21" s="136"/>
      <c r="JJT21" s="136"/>
      <c r="JJU21" s="136"/>
      <c r="JJV21" s="136"/>
      <c r="JJW21" s="136"/>
      <c r="JJX21" s="136"/>
      <c r="JJY21" s="136"/>
      <c r="JJZ21" s="136"/>
      <c r="JKA21" s="136"/>
      <c r="JKB21" s="136"/>
      <c r="JKC21" s="136"/>
      <c r="JKD21" s="136"/>
      <c r="JKE21" s="136"/>
      <c r="JKF21" s="136"/>
      <c r="JKG21" s="136"/>
      <c r="JKH21" s="136"/>
      <c r="JKI21" s="136"/>
      <c r="JKJ21" s="136"/>
      <c r="JKK21" s="136"/>
      <c r="JKL21" s="136"/>
      <c r="JKM21" s="136"/>
      <c r="JKN21" s="136"/>
      <c r="JKO21" s="136"/>
      <c r="JKP21" s="136"/>
      <c r="JKQ21" s="136"/>
      <c r="JKR21" s="136"/>
      <c r="JKS21" s="136"/>
      <c r="JKT21" s="136"/>
      <c r="JKU21" s="136"/>
      <c r="JKV21" s="136"/>
      <c r="JKW21" s="136"/>
      <c r="JKX21" s="136"/>
      <c r="JKY21" s="136"/>
      <c r="JKZ21" s="136"/>
      <c r="JLA21" s="136"/>
      <c r="JLB21" s="136"/>
      <c r="JLC21" s="136"/>
      <c r="JLD21" s="136"/>
      <c r="JLE21" s="136"/>
      <c r="JLF21" s="136"/>
      <c r="JLG21" s="136"/>
      <c r="JLH21" s="136"/>
      <c r="JLI21" s="136"/>
      <c r="JLJ21" s="136"/>
      <c r="JLK21" s="136"/>
      <c r="JLL21" s="136"/>
      <c r="JLM21" s="136"/>
      <c r="JLN21" s="136"/>
      <c r="JLO21" s="136"/>
      <c r="JLP21" s="136"/>
      <c r="JLQ21" s="136"/>
      <c r="JLR21" s="136"/>
      <c r="JLS21" s="136"/>
      <c r="JLT21" s="136"/>
      <c r="JLU21" s="136"/>
      <c r="JLV21" s="136"/>
      <c r="JLW21" s="136"/>
      <c r="JLX21" s="136"/>
      <c r="JLY21" s="136"/>
      <c r="JLZ21" s="136"/>
      <c r="JMA21" s="136"/>
      <c r="JMB21" s="136"/>
      <c r="JMC21" s="136"/>
      <c r="JMD21" s="136"/>
      <c r="JME21" s="136"/>
      <c r="JMF21" s="136"/>
      <c r="JMG21" s="136"/>
      <c r="JMH21" s="136"/>
      <c r="JMI21" s="136"/>
      <c r="JMJ21" s="136"/>
      <c r="JMK21" s="136"/>
      <c r="JML21" s="136"/>
      <c r="JMM21" s="136"/>
      <c r="JMN21" s="136"/>
      <c r="JMO21" s="136"/>
      <c r="JMP21" s="136"/>
      <c r="JMQ21" s="136"/>
      <c r="JMR21" s="136"/>
      <c r="JMS21" s="136"/>
      <c r="JMT21" s="136"/>
      <c r="JMU21" s="136"/>
      <c r="JMV21" s="136"/>
      <c r="JMW21" s="136"/>
      <c r="JMX21" s="136"/>
      <c r="JMY21" s="136"/>
      <c r="JMZ21" s="136"/>
      <c r="JNA21" s="136"/>
      <c r="JNB21" s="136"/>
      <c r="JNC21" s="136"/>
      <c r="JND21" s="136"/>
      <c r="JNE21" s="136"/>
      <c r="JNF21" s="136"/>
      <c r="JNG21" s="136"/>
      <c r="JNH21" s="136"/>
      <c r="JNI21" s="136"/>
      <c r="JNJ21" s="136"/>
      <c r="JNK21" s="136"/>
      <c r="JNL21" s="136"/>
      <c r="JNM21" s="136"/>
      <c r="JNN21" s="136"/>
      <c r="JNO21" s="136"/>
      <c r="JNP21" s="136"/>
      <c r="JNQ21" s="136"/>
      <c r="JNR21" s="136"/>
      <c r="JNS21" s="136"/>
      <c r="JNT21" s="136"/>
      <c r="JNU21" s="136"/>
      <c r="JNV21" s="136"/>
      <c r="JNW21" s="136"/>
      <c r="JNX21" s="136"/>
      <c r="JNY21" s="136"/>
      <c r="JNZ21" s="136"/>
      <c r="JOA21" s="136"/>
      <c r="JOB21" s="136"/>
      <c r="JOC21" s="136"/>
      <c r="JOD21" s="136"/>
      <c r="JOE21" s="136"/>
      <c r="JOF21" s="136"/>
      <c r="JOG21" s="136"/>
      <c r="JOH21" s="136"/>
      <c r="JOI21" s="136"/>
      <c r="JOJ21" s="136"/>
      <c r="JOK21" s="136"/>
      <c r="JOL21" s="136"/>
      <c r="JOM21" s="136"/>
      <c r="JON21" s="136"/>
      <c r="JOO21" s="136"/>
      <c r="JOP21" s="136"/>
      <c r="JOQ21" s="136"/>
      <c r="JOR21" s="136"/>
      <c r="JOS21" s="136"/>
      <c r="JOT21" s="136"/>
      <c r="JOU21" s="136"/>
      <c r="JOV21" s="136"/>
      <c r="JOW21" s="136"/>
      <c r="JOX21" s="136"/>
      <c r="JOY21" s="136"/>
      <c r="JOZ21" s="136"/>
      <c r="JPA21" s="136"/>
      <c r="JPB21" s="136"/>
      <c r="JPC21" s="136"/>
      <c r="JPD21" s="136"/>
      <c r="JPE21" s="136"/>
      <c r="JPF21" s="136"/>
      <c r="JPG21" s="136"/>
      <c r="JPH21" s="136"/>
      <c r="JPI21" s="136"/>
      <c r="JPJ21" s="136"/>
      <c r="JPK21" s="136"/>
      <c r="JPL21" s="136"/>
      <c r="JPM21" s="136"/>
      <c r="JPN21" s="136"/>
      <c r="JPO21" s="136"/>
      <c r="JPP21" s="136"/>
      <c r="JPQ21" s="136"/>
      <c r="JPR21" s="136"/>
      <c r="JPS21" s="136"/>
      <c r="JPT21" s="136"/>
      <c r="JPU21" s="136"/>
      <c r="JPV21" s="136"/>
      <c r="JPW21" s="136"/>
      <c r="JPX21" s="136"/>
      <c r="JPY21" s="136"/>
      <c r="JPZ21" s="136"/>
      <c r="JQA21" s="136"/>
      <c r="JQB21" s="136"/>
      <c r="JQC21" s="136"/>
      <c r="JQD21" s="136"/>
      <c r="JQE21" s="136"/>
      <c r="JQF21" s="136"/>
      <c r="JQG21" s="136"/>
      <c r="JQH21" s="136"/>
      <c r="JQI21" s="136"/>
      <c r="JQJ21" s="136"/>
      <c r="JQK21" s="136"/>
      <c r="JQL21" s="136"/>
      <c r="JQM21" s="136"/>
      <c r="JQN21" s="136"/>
      <c r="JQO21" s="136"/>
      <c r="JQP21" s="136"/>
      <c r="JQQ21" s="136"/>
      <c r="JQR21" s="136"/>
      <c r="JQS21" s="136"/>
      <c r="JQT21" s="136"/>
      <c r="JQU21" s="136"/>
      <c r="JQV21" s="136"/>
      <c r="JQW21" s="136"/>
      <c r="JQX21" s="136"/>
      <c r="JQY21" s="136"/>
      <c r="JQZ21" s="136"/>
      <c r="JRA21" s="136"/>
      <c r="JRB21" s="136"/>
      <c r="JRC21" s="136"/>
      <c r="JRD21" s="136"/>
      <c r="JRE21" s="136"/>
      <c r="JRF21" s="136"/>
      <c r="JRG21" s="136"/>
      <c r="JRH21" s="136"/>
      <c r="JRI21" s="136"/>
      <c r="JRJ21" s="136"/>
      <c r="JRK21" s="136"/>
      <c r="JRL21" s="136"/>
      <c r="JRM21" s="136"/>
      <c r="JRN21" s="136"/>
      <c r="JRO21" s="136"/>
      <c r="JRP21" s="136"/>
      <c r="JRQ21" s="136"/>
      <c r="JRR21" s="136"/>
      <c r="JRS21" s="136"/>
      <c r="JRT21" s="136"/>
      <c r="JRU21" s="136"/>
      <c r="JRV21" s="136"/>
      <c r="JRW21" s="136"/>
      <c r="JRX21" s="136"/>
      <c r="JRY21" s="136"/>
      <c r="JRZ21" s="136"/>
      <c r="JSA21" s="136"/>
      <c r="JSB21" s="136"/>
      <c r="JSC21" s="136"/>
      <c r="JSD21" s="136"/>
      <c r="JSE21" s="136"/>
      <c r="JSF21" s="136"/>
      <c r="JSG21" s="136"/>
      <c r="JSH21" s="136"/>
      <c r="JSI21" s="136"/>
      <c r="JSJ21" s="136"/>
      <c r="JSK21" s="136"/>
      <c r="JSL21" s="136"/>
      <c r="JSM21" s="136"/>
      <c r="JSN21" s="136"/>
      <c r="JSO21" s="136"/>
      <c r="JSP21" s="136"/>
      <c r="JSQ21" s="136"/>
      <c r="JSR21" s="136"/>
      <c r="JSS21" s="136"/>
      <c r="JST21" s="136"/>
      <c r="JSU21" s="136"/>
      <c r="JSV21" s="136"/>
      <c r="JSW21" s="136"/>
      <c r="JSX21" s="136"/>
      <c r="JSY21" s="136"/>
      <c r="JSZ21" s="136"/>
      <c r="JTA21" s="136"/>
      <c r="JTB21" s="136"/>
      <c r="JTC21" s="136"/>
      <c r="JTD21" s="136"/>
      <c r="JTE21" s="136"/>
      <c r="JTF21" s="136"/>
      <c r="JTG21" s="136"/>
      <c r="JTH21" s="136"/>
      <c r="JTI21" s="136"/>
      <c r="JTJ21" s="136"/>
      <c r="JTK21" s="136"/>
      <c r="JTL21" s="136"/>
      <c r="JTM21" s="136"/>
      <c r="JTN21" s="136"/>
      <c r="JTO21" s="136"/>
      <c r="JTP21" s="136"/>
      <c r="JTQ21" s="136"/>
      <c r="JTR21" s="136"/>
      <c r="JTS21" s="136"/>
      <c r="JTT21" s="136"/>
      <c r="JTU21" s="136"/>
      <c r="JTV21" s="136"/>
      <c r="JTW21" s="136"/>
      <c r="JTX21" s="136"/>
      <c r="JTY21" s="136"/>
      <c r="JTZ21" s="136"/>
      <c r="JUA21" s="136"/>
      <c r="JUB21" s="136"/>
      <c r="JUC21" s="136"/>
      <c r="JUD21" s="136"/>
      <c r="JUE21" s="136"/>
      <c r="JUF21" s="136"/>
      <c r="JUG21" s="136"/>
      <c r="JUH21" s="136"/>
      <c r="JUI21" s="136"/>
      <c r="JUJ21" s="136"/>
      <c r="JUK21" s="136"/>
      <c r="JUL21" s="136"/>
      <c r="JUM21" s="136"/>
      <c r="JUN21" s="136"/>
      <c r="JUO21" s="136"/>
      <c r="JUP21" s="136"/>
      <c r="JUQ21" s="136"/>
      <c r="JUR21" s="136"/>
      <c r="JUS21" s="136"/>
      <c r="JUT21" s="136"/>
      <c r="JUU21" s="136"/>
      <c r="JUV21" s="136"/>
      <c r="JUW21" s="136"/>
      <c r="JUX21" s="136"/>
      <c r="JUY21" s="136"/>
      <c r="JUZ21" s="136"/>
      <c r="JVA21" s="136"/>
      <c r="JVB21" s="136"/>
      <c r="JVC21" s="136"/>
      <c r="JVD21" s="136"/>
      <c r="JVE21" s="136"/>
      <c r="JVF21" s="136"/>
      <c r="JVG21" s="136"/>
      <c r="JVH21" s="136"/>
      <c r="JVI21" s="136"/>
      <c r="JVJ21" s="136"/>
      <c r="JVK21" s="136"/>
      <c r="JVL21" s="136"/>
      <c r="JVM21" s="136"/>
      <c r="JVN21" s="136"/>
      <c r="JVO21" s="136"/>
      <c r="JVP21" s="136"/>
      <c r="JVQ21" s="136"/>
      <c r="JVR21" s="136"/>
      <c r="JVS21" s="136"/>
      <c r="JVT21" s="136"/>
      <c r="JVU21" s="136"/>
      <c r="JVV21" s="136"/>
      <c r="JVW21" s="136"/>
      <c r="JVX21" s="136"/>
      <c r="JVY21" s="136"/>
      <c r="JVZ21" s="136"/>
      <c r="JWA21" s="136"/>
      <c r="JWB21" s="136"/>
      <c r="JWC21" s="136"/>
      <c r="JWD21" s="136"/>
      <c r="JWE21" s="136"/>
      <c r="JWF21" s="136"/>
      <c r="JWG21" s="136"/>
      <c r="JWH21" s="136"/>
      <c r="JWI21" s="136"/>
      <c r="JWJ21" s="136"/>
      <c r="JWK21" s="136"/>
      <c r="JWL21" s="136"/>
      <c r="JWM21" s="136"/>
      <c r="JWN21" s="136"/>
      <c r="JWO21" s="136"/>
      <c r="JWP21" s="136"/>
      <c r="JWQ21" s="136"/>
      <c r="JWR21" s="136"/>
      <c r="JWS21" s="136"/>
      <c r="JWT21" s="136"/>
      <c r="JWU21" s="136"/>
      <c r="JWV21" s="136"/>
      <c r="JWW21" s="136"/>
      <c r="JWX21" s="136"/>
      <c r="JWY21" s="136"/>
      <c r="JWZ21" s="136"/>
      <c r="JXA21" s="136"/>
      <c r="JXB21" s="136"/>
      <c r="JXC21" s="136"/>
      <c r="JXD21" s="136"/>
      <c r="JXE21" s="136"/>
      <c r="JXF21" s="136"/>
      <c r="JXG21" s="136"/>
      <c r="JXH21" s="136"/>
      <c r="JXI21" s="136"/>
      <c r="JXJ21" s="136"/>
      <c r="JXK21" s="136"/>
      <c r="JXL21" s="136"/>
      <c r="JXM21" s="136"/>
      <c r="JXN21" s="136"/>
      <c r="JXO21" s="136"/>
      <c r="JXP21" s="136"/>
      <c r="JXQ21" s="136"/>
      <c r="JXR21" s="136"/>
      <c r="JXS21" s="136"/>
      <c r="JXT21" s="136"/>
      <c r="JXU21" s="136"/>
      <c r="JXV21" s="136"/>
      <c r="JXW21" s="136"/>
      <c r="JXX21" s="136"/>
      <c r="JXY21" s="136"/>
      <c r="JXZ21" s="136"/>
      <c r="JYA21" s="136"/>
      <c r="JYB21" s="136"/>
      <c r="JYC21" s="136"/>
      <c r="JYD21" s="136"/>
      <c r="JYE21" s="136"/>
      <c r="JYF21" s="136"/>
      <c r="JYG21" s="136"/>
      <c r="JYH21" s="136"/>
      <c r="JYI21" s="136"/>
      <c r="JYJ21" s="136"/>
      <c r="JYK21" s="136"/>
      <c r="JYL21" s="136"/>
      <c r="JYM21" s="136"/>
      <c r="JYN21" s="136"/>
      <c r="JYO21" s="136"/>
      <c r="JYP21" s="136"/>
      <c r="JYQ21" s="136"/>
      <c r="JYR21" s="136"/>
      <c r="JYS21" s="136"/>
      <c r="JYT21" s="136"/>
      <c r="JYU21" s="136"/>
      <c r="JYV21" s="136"/>
      <c r="JYW21" s="136"/>
      <c r="JYX21" s="136"/>
      <c r="JYY21" s="136"/>
      <c r="JYZ21" s="136"/>
      <c r="JZA21" s="136"/>
      <c r="JZB21" s="136"/>
      <c r="JZC21" s="136"/>
      <c r="JZD21" s="136"/>
      <c r="JZE21" s="136"/>
      <c r="JZF21" s="136"/>
      <c r="JZG21" s="136"/>
      <c r="JZH21" s="136"/>
      <c r="JZI21" s="136"/>
      <c r="JZJ21" s="136"/>
      <c r="JZK21" s="136"/>
      <c r="JZL21" s="136"/>
      <c r="JZM21" s="136"/>
      <c r="JZN21" s="136"/>
      <c r="JZO21" s="136"/>
      <c r="JZP21" s="136"/>
      <c r="JZQ21" s="136"/>
      <c r="JZR21" s="136"/>
      <c r="JZS21" s="136"/>
      <c r="JZT21" s="136"/>
      <c r="JZU21" s="136"/>
      <c r="JZV21" s="136"/>
      <c r="JZW21" s="136"/>
      <c r="JZX21" s="136"/>
      <c r="JZY21" s="136"/>
      <c r="JZZ21" s="136"/>
      <c r="KAA21" s="136"/>
      <c r="KAB21" s="136"/>
      <c r="KAC21" s="136"/>
      <c r="KAD21" s="136"/>
      <c r="KAE21" s="136"/>
      <c r="KAF21" s="136"/>
      <c r="KAG21" s="136"/>
      <c r="KAH21" s="136"/>
      <c r="KAI21" s="136"/>
      <c r="KAJ21" s="136"/>
      <c r="KAK21" s="136"/>
      <c r="KAL21" s="136"/>
      <c r="KAM21" s="136"/>
      <c r="KAN21" s="136"/>
      <c r="KAO21" s="136"/>
      <c r="KAP21" s="136"/>
      <c r="KAQ21" s="136"/>
      <c r="KAR21" s="136"/>
      <c r="KAS21" s="136"/>
      <c r="KAT21" s="136"/>
      <c r="KAU21" s="136"/>
      <c r="KAV21" s="136"/>
      <c r="KAW21" s="136"/>
      <c r="KAX21" s="136"/>
      <c r="KAY21" s="136"/>
      <c r="KAZ21" s="136"/>
      <c r="KBA21" s="136"/>
      <c r="KBB21" s="136"/>
      <c r="KBC21" s="136"/>
      <c r="KBD21" s="136"/>
      <c r="KBE21" s="136"/>
      <c r="KBF21" s="136"/>
      <c r="KBG21" s="136"/>
      <c r="KBH21" s="136"/>
      <c r="KBI21" s="136"/>
      <c r="KBJ21" s="136"/>
      <c r="KBK21" s="136"/>
      <c r="KBL21" s="136"/>
      <c r="KBM21" s="136"/>
      <c r="KBN21" s="136"/>
      <c r="KBO21" s="136"/>
      <c r="KBP21" s="136"/>
      <c r="KBQ21" s="136"/>
      <c r="KBR21" s="136"/>
      <c r="KBS21" s="136"/>
      <c r="KBT21" s="136"/>
      <c r="KBU21" s="136"/>
      <c r="KBV21" s="136"/>
      <c r="KBW21" s="136"/>
      <c r="KBX21" s="136"/>
      <c r="KBY21" s="136"/>
      <c r="KBZ21" s="136"/>
      <c r="KCA21" s="136"/>
      <c r="KCB21" s="136"/>
      <c r="KCC21" s="136"/>
      <c r="KCD21" s="136"/>
      <c r="KCE21" s="136"/>
      <c r="KCF21" s="136"/>
      <c r="KCG21" s="136"/>
      <c r="KCH21" s="136"/>
      <c r="KCI21" s="136"/>
      <c r="KCJ21" s="136"/>
      <c r="KCK21" s="136"/>
      <c r="KCL21" s="136"/>
      <c r="KCM21" s="136"/>
      <c r="KCN21" s="136"/>
      <c r="KCO21" s="136"/>
      <c r="KCP21" s="136"/>
      <c r="KCQ21" s="136"/>
      <c r="KCR21" s="136"/>
      <c r="KCS21" s="136"/>
      <c r="KCT21" s="136"/>
      <c r="KCU21" s="136"/>
      <c r="KCV21" s="136"/>
      <c r="KCW21" s="136"/>
      <c r="KCX21" s="136"/>
      <c r="KCY21" s="136"/>
      <c r="KCZ21" s="136"/>
      <c r="KDA21" s="136"/>
      <c r="KDB21" s="136"/>
      <c r="KDC21" s="136"/>
      <c r="KDD21" s="136"/>
      <c r="KDE21" s="136"/>
      <c r="KDF21" s="136"/>
      <c r="KDG21" s="136"/>
      <c r="KDH21" s="136"/>
      <c r="KDI21" s="136"/>
      <c r="KDJ21" s="136"/>
      <c r="KDK21" s="136"/>
      <c r="KDL21" s="136"/>
      <c r="KDM21" s="136"/>
      <c r="KDN21" s="136"/>
      <c r="KDO21" s="136"/>
      <c r="KDP21" s="136"/>
      <c r="KDQ21" s="136"/>
      <c r="KDR21" s="136"/>
      <c r="KDS21" s="136"/>
      <c r="KDT21" s="136"/>
      <c r="KDU21" s="136"/>
      <c r="KDV21" s="136"/>
      <c r="KDW21" s="136"/>
      <c r="KDX21" s="136"/>
      <c r="KDY21" s="136"/>
      <c r="KDZ21" s="136"/>
      <c r="KEA21" s="136"/>
      <c r="KEB21" s="136"/>
      <c r="KEC21" s="136"/>
      <c r="KED21" s="136"/>
      <c r="KEE21" s="136"/>
      <c r="KEF21" s="136"/>
      <c r="KEG21" s="136"/>
      <c r="KEH21" s="136"/>
      <c r="KEI21" s="136"/>
      <c r="KEJ21" s="136"/>
      <c r="KEK21" s="136"/>
      <c r="KEL21" s="136"/>
      <c r="KEM21" s="136"/>
      <c r="KEN21" s="136"/>
      <c r="KEO21" s="136"/>
      <c r="KEP21" s="136"/>
      <c r="KEQ21" s="136"/>
      <c r="KER21" s="136"/>
      <c r="KES21" s="136"/>
      <c r="KET21" s="136"/>
      <c r="KEU21" s="136"/>
      <c r="KEV21" s="136"/>
      <c r="KEW21" s="136"/>
      <c r="KEX21" s="136"/>
      <c r="KEY21" s="136"/>
      <c r="KEZ21" s="136"/>
      <c r="KFA21" s="136"/>
      <c r="KFB21" s="136"/>
      <c r="KFC21" s="136"/>
      <c r="KFD21" s="136"/>
      <c r="KFE21" s="136"/>
      <c r="KFF21" s="136"/>
      <c r="KFG21" s="136"/>
      <c r="KFH21" s="136"/>
      <c r="KFI21" s="136"/>
      <c r="KFJ21" s="136"/>
      <c r="KFK21" s="136"/>
      <c r="KFL21" s="136"/>
      <c r="KFM21" s="136"/>
      <c r="KFN21" s="136"/>
      <c r="KFO21" s="136"/>
      <c r="KFP21" s="136"/>
      <c r="KFQ21" s="136"/>
      <c r="KFR21" s="136"/>
      <c r="KFS21" s="136"/>
      <c r="KFT21" s="136"/>
      <c r="KFU21" s="136"/>
      <c r="KFV21" s="136"/>
      <c r="KFW21" s="136"/>
      <c r="KFX21" s="136"/>
      <c r="KFY21" s="136"/>
      <c r="KFZ21" s="136"/>
      <c r="KGA21" s="136"/>
      <c r="KGB21" s="136"/>
      <c r="KGC21" s="136"/>
      <c r="KGD21" s="136"/>
      <c r="KGE21" s="136"/>
      <c r="KGF21" s="136"/>
      <c r="KGG21" s="136"/>
      <c r="KGH21" s="136"/>
      <c r="KGI21" s="136"/>
      <c r="KGJ21" s="136"/>
      <c r="KGK21" s="136"/>
      <c r="KGL21" s="136"/>
      <c r="KGM21" s="136"/>
      <c r="KGN21" s="136"/>
      <c r="KGO21" s="136"/>
      <c r="KGP21" s="136"/>
      <c r="KGQ21" s="136"/>
      <c r="KGR21" s="136"/>
      <c r="KGS21" s="136"/>
      <c r="KGT21" s="136"/>
      <c r="KGU21" s="136"/>
      <c r="KGV21" s="136"/>
      <c r="KGW21" s="136"/>
      <c r="KGX21" s="136"/>
      <c r="KGY21" s="136"/>
      <c r="KGZ21" s="136"/>
      <c r="KHA21" s="136"/>
      <c r="KHB21" s="136"/>
      <c r="KHC21" s="136"/>
      <c r="KHD21" s="136"/>
      <c r="KHE21" s="136"/>
      <c r="KHF21" s="136"/>
      <c r="KHG21" s="136"/>
      <c r="KHH21" s="136"/>
      <c r="KHI21" s="136"/>
      <c r="KHJ21" s="136"/>
      <c r="KHK21" s="136"/>
      <c r="KHL21" s="136"/>
      <c r="KHM21" s="136"/>
      <c r="KHN21" s="136"/>
      <c r="KHO21" s="136"/>
      <c r="KHP21" s="136"/>
      <c r="KHQ21" s="136"/>
      <c r="KHR21" s="136"/>
      <c r="KHS21" s="136"/>
      <c r="KHT21" s="136"/>
      <c r="KHU21" s="136"/>
      <c r="KHV21" s="136"/>
      <c r="KHW21" s="136"/>
      <c r="KHX21" s="136"/>
      <c r="KHY21" s="136"/>
      <c r="KHZ21" s="136"/>
      <c r="KIA21" s="136"/>
      <c r="KIB21" s="136"/>
      <c r="KIC21" s="136"/>
      <c r="KID21" s="136"/>
      <c r="KIE21" s="136"/>
      <c r="KIF21" s="136"/>
      <c r="KIG21" s="136"/>
      <c r="KIH21" s="136"/>
      <c r="KII21" s="136"/>
      <c r="KIJ21" s="136"/>
      <c r="KIK21" s="136"/>
      <c r="KIL21" s="136"/>
      <c r="KIM21" s="136"/>
      <c r="KIN21" s="136"/>
      <c r="KIO21" s="136"/>
      <c r="KIP21" s="136"/>
      <c r="KIQ21" s="136"/>
      <c r="KIR21" s="136"/>
      <c r="KIS21" s="136"/>
      <c r="KIT21" s="136"/>
      <c r="KIU21" s="136"/>
      <c r="KIV21" s="136"/>
      <c r="KIW21" s="136"/>
      <c r="KIX21" s="136"/>
      <c r="KIY21" s="136"/>
      <c r="KIZ21" s="136"/>
      <c r="KJA21" s="136"/>
      <c r="KJB21" s="136"/>
      <c r="KJC21" s="136"/>
      <c r="KJD21" s="136"/>
      <c r="KJE21" s="136"/>
      <c r="KJF21" s="136"/>
      <c r="KJG21" s="136"/>
      <c r="KJH21" s="136"/>
      <c r="KJI21" s="136"/>
      <c r="KJJ21" s="136"/>
      <c r="KJK21" s="136"/>
      <c r="KJL21" s="136"/>
      <c r="KJM21" s="136"/>
      <c r="KJN21" s="136"/>
      <c r="KJO21" s="136"/>
      <c r="KJP21" s="136"/>
      <c r="KJQ21" s="136"/>
      <c r="KJR21" s="136"/>
      <c r="KJS21" s="136"/>
      <c r="KJT21" s="136"/>
      <c r="KJU21" s="136"/>
      <c r="KJV21" s="136"/>
      <c r="KJW21" s="136"/>
      <c r="KJX21" s="136"/>
      <c r="KJY21" s="136"/>
      <c r="KJZ21" s="136"/>
      <c r="KKA21" s="136"/>
      <c r="KKB21" s="136"/>
      <c r="KKC21" s="136"/>
      <c r="KKD21" s="136"/>
      <c r="KKE21" s="136"/>
      <c r="KKF21" s="136"/>
      <c r="KKG21" s="136"/>
      <c r="KKH21" s="136"/>
      <c r="KKI21" s="136"/>
      <c r="KKJ21" s="136"/>
      <c r="KKK21" s="136"/>
      <c r="KKL21" s="136"/>
      <c r="KKM21" s="136"/>
      <c r="KKN21" s="136"/>
      <c r="KKO21" s="136"/>
      <c r="KKP21" s="136"/>
      <c r="KKQ21" s="136"/>
      <c r="KKR21" s="136"/>
      <c r="KKS21" s="136"/>
      <c r="KKT21" s="136"/>
      <c r="KKU21" s="136"/>
      <c r="KKV21" s="136"/>
      <c r="KKW21" s="136"/>
      <c r="KKX21" s="136"/>
      <c r="KKY21" s="136"/>
      <c r="KKZ21" s="136"/>
      <c r="KLA21" s="136"/>
      <c r="KLB21" s="136"/>
      <c r="KLC21" s="136"/>
      <c r="KLD21" s="136"/>
      <c r="KLE21" s="136"/>
      <c r="KLF21" s="136"/>
      <c r="KLG21" s="136"/>
      <c r="KLH21" s="136"/>
      <c r="KLI21" s="136"/>
      <c r="KLJ21" s="136"/>
      <c r="KLK21" s="136"/>
      <c r="KLL21" s="136"/>
      <c r="KLM21" s="136"/>
      <c r="KLN21" s="136"/>
      <c r="KLO21" s="136"/>
      <c r="KLP21" s="136"/>
      <c r="KLQ21" s="136"/>
      <c r="KLR21" s="136"/>
      <c r="KLS21" s="136"/>
      <c r="KLT21" s="136"/>
      <c r="KLU21" s="136"/>
      <c r="KLV21" s="136"/>
      <c r="KLW21" s="136"/>
      <c r="KLX21" s="136"/>
      <c r="KLY21" s="136"/>
      <c r="KLZ21" s="136"/>
      <c r="KMA21" s="136"/>
      <c r="KMB21" s="136"/>
      <c r="KMC21" s="136"/>
      <c r="KMD21" s="136"/>
      <c r="KME21" s="136"/>
      <c r="KMF21" s="136"/>
      <c r="KMG21" s="136"/>
      <c r="KMH21" s="136"/>
      <c r="KMI21" s="136"/>
      <c r="KMJ21" s="136"/>
      <c r="KMK21" s="136"/>
      <c r="KML21" s="136"/>
      <c r="KMM21" s="136"/>
      <c r="KMN21" s="136"/>
      <c r="KMO21" s="136"/>
      <c r="KMP21" s="136"/>
      <c r="KMQ21" s="136"/>
      <c r="KMR21" s="136"/>
      <c r="KMS21" s="136"/>
      <c r="KMT21" s="136"/>
      <c r="KMU21" s="136"/>
      <c r="KMV21" s="136"/>
      <c r="KMW21" s="136"/>
      <c r="KMX21" s="136"/>
      <c r="KMY21" s="136"/>
      <c r="KMZ21" s="136"/>
      <c r="KNA21" s="136"/>
      <c r="KNB21" s="136"/>
      <c r="KNC21" s="136"/>
      <c r="KND21" s="136"/>
      <c r="KNE21" s="136"/>
      <c r="KNF21" s="136"/>
      <c r="KNG21" s="136"/>
      <c r="KNH21" s="136"/>
      <c r="KNI21" s="136"/>
      <c r="KNJ21" s="136"/>
      <c r="KNK21" s="136"/>
      <c r="KNL21" s="136"/>
      <c r="KNM21" s="136"/>
      <c r="KNN21" s="136"/>
      <c r="KNO21" s="136"/>
      <c r="KNP21" s="136"/>
      <c r="KNQ21" s="136"/>
      <c r="KNR21" s="136"/>
      <c r="KNS21" s="136"/>
      <c r="KNT21" s="136"/>
      <c r="KNU21" s="136"/>
      <c r="KNV21" s="136"/>
      <c r="KNW21" s="136"/>
      <c r="KNX21" s="136"/>
      <c r="KNY21" s="136"/>
      <c r="KNZ21" s="136"/>
      <c r="KOA21" s="136"/>
      <c r="KOB21" s="136"/>
      <c r="KOC21" s="136"/>
      <c r="KOD21" s="136"/>
      <c r="KOE21" s="136"/>
      <c r="KOF21" s="136"/>
      <c r="KOG21" s="136"/>
      <c r="KOH21" s="136"/>
      <c r="KOI21" s="136"/>
      <c r="KOJ21" s="136"/>
      <c r="KOK21" s="136"/>
      <c r="KOL21" s="136"/>
      <c r="KOM21" s="136"/>
      <c r="KON21" s="136"/>
      <c r="KOO21" s="136"/>
      <c r="KOP21" s="136"/>
      <c r="KOQ21" s="136"/>
      <c r="KOR21" s="136"/>
      <c r="KOS21" s="136"/>
      <c r="KOT21" s="136"/>
      <c r="KOU21" s="136"/>
      <c r="KOV21" s="136"/>
      <c r="KOW21" s="136"/>
      <c r="KOX21" s="136"/>
      <c r="KOY21" s="136"/>
      <c r="KOZ21" s="136"/>
      <c r="KPA21" s="136"/>
      <c r="KPB21" s="136"/>
      <c r="KPC21" s="136"/>
      <c r="KPD21" s="136"/>
      <c r="KPE21" s="136"/>
      <c r="KPF21" s="136"/>
      <c r="KPG21" s="136"/>
      <c r="KPH21" s="136"/>
      <c r="KPI21" s="136"/>
      <c r="KPJ21" s="136"/>
      <c r="KPK21" s="136"/>
      <c r="KPL21" s="136"/>
      <c r="KPM21" s="136"/>
      <c r="KPN21" s="136"/>
      <c r="KPO21" s="136"/>
      <c r="KPP21" s="136"/>
      <c r="KPQ21" s="136"/>
      <c r="KPR21" s="136"/>
      <c r="KPS21" s="136"/>
      <c r="KPT21" s="136"/>
      <c r="KPU21" s="136"/>
      <c r="KPV21" s="136"/>
      <c r="KPW21" s="136"/>
      <c r="KPX21" s="136"/>
      <c r="KPY21" s="136"/>
      <c r="KPZ21" s="136"/>
      <c r="KQA21" s="136"/>
      <c r="KQB21" s="136"/>
      <c r="KQC21" s="136"/>
      <c r="KQD21" s="136"/>
      <c r="KQE21" s="136"/>
      <c r="KQF21" s="136"/>
      <c r="KQG21" s="136"/>
      <c r="KQH21" s="136"/>
      <c r="KQI21" s="136"/>
      <c r="KQJ21" s="136"/>
      <c r="KQK21" s="136"/>
      <c r="KQL21" s="136"/>
      <c r="KQM21" s="136"/>
      <c r="KQN21" s="136"/>
      <c r="KQO21" s="136"/>
      <c r="KQP21" s="136"/>
      <c r="KQQ21" s="136"/>
      <c r="KQR21" s="136"/>
      <c r="KQS21" s="136"/>
      <c r="KQT21" s="136"/>
      <c r="KQU21" s="136"/>
      <c r="KQV21" s="136"/>
      <c r="KQW21" s="136"/>
      <c r="KQX21" s="136"/>
      <c r="KQY21" s="136"/>
      <c r="KQZ21" s="136"/>
      <c r="KRA21" s="136"/>
      <c r="KRB21" s="136"/>
      <c r="KRC21" s="136"/>
      <c r="KRD21" s="136"/>
      <c r="KRE21" s="136"/>
      <c r="KRF21" s="136"/>
      <c r="KRG21" s="136"/>
      <c r="KRH21" s="136"/>
      <c r="KRI21" s="136"/>
      <c r="KRJ21" s="136"/>
      <c r="KRK21" s="136"/>
      <c r="KRL21" s="136"/>
      <c r="KRM21" s="136"/>
      <c r="KRN21" s="136"/>
      <c r="KRO21" s="136"/>
      <c r="KRP21" s="136"/>
      <c r="KRQ21" s="136"/>
      <c r="KRR21" s="136"/>
      <c r="KRS21" s="136"/>
      <c r="KRT21" s="136"/>
      <c r="KRU21" s="136"/>
      <c r="KRV21" s="136"/>
      <c r="KRW21" s="136"/>
      <c r="KRX21" s="136"/>
      <c r="KRY21" s="136"/>
      <c r="KRZ21" s="136"/>
      <c r="KSA21" s="136"/>
      <c r="KSB21" s="136"/>
      <c r="KSC21" s="136"/>
      <c r="KSD21" s="136"/>
      <c r="KSE21" s="136"/>
      <c r="KSF21" s="136"/>
      <c r="KSG21" s="136"/>
      <c r="KSH21" s="136"/>
      <c r="KSI21" s="136"/>
      <c r="KSJ21" s="136"/>
      <c r="KSK21" s="136"/>
      <c r="KSL21" s="136"/>
      <c r="KSM21" s="136"/>
      <c r="KSN21" s="136"/>
      <c r="KSO21" s="136"/>
      <c r="KSP21" s="136"/>
      <c r="KSQ21" s="136"/>
      <c r="KSR21" s="136"/>
      <c r="KSS21" s="136"/>
      <c r="KST21" s="136"/>
      <c r="KSU21" s="136"/>
      <c r="KSV21" s="136"/>
      <c r="KSW21" s="136"/>
      <c r="KSX21" s="136"/>
      <c r="KSY21" s="136"/>
      <c r="KSZ21" s="136"/>
      <c r="KTA21" s="136"/>
      <c r="KTB21" s="136"/>
      <c r="KTC21" s="136"/>
      <c r="KTD21" s="136"/>
      <c r="KTE21" s="136"/>
      <c r="KTF21" s="136"/>
      <c r="KTG21" s="136"/>
      <c r="KTH21" s="136"/>
      <c r="KTI21" s="136"/>
      <c r="KTJ21" s="136"/>
      <c r="KTK21" s="136"/>
      <c r="KTL21" s="136"/>
      <c r="KTM21" s="136"/>
      <c r="KTN21" s="136"/>
      <c r="KTO21" s="136"/>
      <c r="KTP21" s="136"/>
      <c r="KTQ21" s="136"/>
      <c r="KTR21" s="136"/>
      <c r="KTS21" s="136"/>
      <c r="KTT21" s="136"/>
      <c r="KTU21" s="136"/>
      <c r="KTV21" s="136"/>
      <c r="KTW21" s="136"/>
      <c r="KTX21" s="136"/>
      <c r="KTY21" s="136"/>
      <c r="KTZ21" s="136"/>
      <c r="KUA21" s="136"/>
      <c r="KUB21" s="136"/>
      <c r="KUC21" s="136"/>
      <c r="KUD21" s="136"/>
      <c r="KUE21" s="136"/>
      <c r="KUF21" s="136"/>
      <c r="KUG21" s="136"/>
      <c r="KUH21" s="136"/>
      <c r="KUI21" s="136"/>
      <c r="KUJ21" s="136"/>
      <c r="KUK21" s="136"/>
      <c r="KUL21" s="136"/>
      <c r="KUM21" s="136"/>
      <c r="KUN21" s="136"/>
      <c r="KUO21" s="136"/>
      <c r="KUP21" s="136"/>
      <c r="KUQ21" s="136"/>
      <c r="KUR21" s="136"/>
      <c r="KUS21" s="136"/>
      <c r="KUT21" s="136"/>
      <c r="KUU21" s="136"/>
      <c r="KUV21" s="136"/>
      <c r="KUW21" s="136"/>
      <c r="KUX21" s="136"/>
      <c r="KUY21" s="136"/>
      <c r="KUZ21" s="136"/>
      <c r="KVA21" s="136"/>
      <c r="KVB21" s="136"/>
      <c r="KVC21" s="136"/>
      <c r="KVD21" s="136"/>
      <c r="KVE21" s="136"/>
      <c r="KVF21" s="136"/>
      <c r="KVG21" s="136"/>
      <c r="KVH21" s="136"/>
      <c r="KVI21" s="136"/>
      <c r="KVJ21" s="136"/>
      <c r="KVK21" s="136"/>
      <c r="KVL21" s="136"/>
      <c r="KVM21" s="136"/>
      <c r="KVN21" s="136"/>
      <c r="KVO21" s="136"/>
      <c r="KVP21" s="136"/>
      <c r="KVQ21" s="136"/>
      <c r="KVR21" s="136"/>
      <c r="KVS21" s="136"/>
      <c r="KVT21" s="136"/>
      <c r="KVU21" s="136"/>
      <c r="KVV21" s="136"/>
      <c r="KVW21" s="136"/>
      <c r="KVX21" s="136"/>
      <c r="KVY21" s="136"/>
      <c r="KVZ21" s="136"/>
      <c r="KWA21" s="136"/>
      <c r="KWB21" s="136"/>
      <c r="KWC21" s="136"/>
      <c r="KWD21" s="136"/>
      <c r="KWE21" s="136"/>
      <c r="KWF21" s="136"/>
      <c r="KWG21" s="136"/>
      <c r="KWH21" s="136"/>
      <c r="KWI21" s="136"/>
      <c r="KWJ21" s="136"/>
      <c r="KWK21" s="136"/>
      <c r="KWL21" s="136"/>
      <c r="KWM21" s="136"/>
      <c r="KWN21" s="136"/>
      <c r="KWO21" s="136"/>
      <c r="KWP21" s="136"/>
      <c r="KWQ21" s="136"/>
      <c r="KWR21" s="136"/>
      <c r="KWS21" s="136"/>
      <c r="KWT21" s="136"/>
      <c r="KWU21" s="136"/>
      <c r="KWV21" s="136"/>
      <c r="KWW21" s="136"/>
      <c r="KWX21" s="136"/>
      <c r="KWY21" s="136"/>
      <c r="KWZ21" s="136"/>
      <c r="KXA21" s="136"/>
      <c r="KXB21" s="136"/>
      <c r="KXC21" s="136"/>
      <c r="KXD21" s="136"/>
      <c r="KXE21" s="136"/>
      <c r="KXF21" s="136"/>
      <c r="KXG21" s="136"/>
      <c r="KXH21" s="136"/>
      <c r="KXI21" s="136"/>
      <c r="KXJ21" s="136"/>
      <c r="KXK21" s="136"/>
      <c r="KXL21" s="136"/>
      <c r="KXM21" s="136"/>
      <c r="KXN21" s="136"/>
      <c r="KXO21" s="136"/>
      <c r="KXP21" s="136"/>
      <c r="KXQ21" s="136"/>
      <c r="KXR21" s="136"/>
      <c r="KXS21" s="136"/>
      <c r="KXT21" s="136"/>
      <c r="KXU21" s="136"/>
      <c r="KXV21" s="136"/>
      <c r="KXW21" s="136"/>
      <c r="KXX21" s="136"/>
      <c r="KXY21" s="136"/>
      <c r="KXZ21" s="136"/>
      <c r="KYA21" s="136"/>
      <c r="KYB21" s="136"/>
      <c r="KYC21" s="136"/>
      <c r="KYD21" s="136"/>
      <c r="KYE21" s="136"/>
      <c r="KYF21" s="136"/>
      <c r="KYG21" s="136"/>
      <c r="KYH21" s="136"/>
      <c r="KYI21" s="136"/>
      <c r="KYJ21" s="136"/>
      <c r="KYK21" s="136"/>
      <c r="KYL21" s="136"/>
      <c r="KYM21" s="136"/>
      <c r="KYN21" s="136"/>
      <c r="KYO21" s="136"/>
      <c r="KYP21" s="136"/>
      <c r="KYQ21" s="136"/>
      <c r="KYR21" s="136"/>
      <c r="KYS21" s="136"/>
      <c r="KYT21" s="136"/>
      <c r="KYU21" s="136"/>
      <c r="KYV21" s="136"/>
      <c r="KYW21" s="136"/>
      <c r="KYX21" s="136"/>
      <c r="KYY21" s="136"/>
      <c r="KYZ21" s="136"/>
      <c r="KZA21" s="136"/>
      <c r="KZB21" s="136"/>
      <c r="KZC21" s="136"/>
      <c r="KZD21" s="136"/>
      <c r="KZE21" s="136"/>
      <c r="KZF21" s="136"/>
      <c r="KZG21" s="136"/>
      <c r="KZH21" s="136"/>
      <c r="KZI21" s="136"/>
      <c r="KZJ21" s="136"/>
      <c r="KZK21" s="136"/>
      <c r="KZL21" s="136"/>
      <c r="KZM21" s="136"/>
      <c r="KZN21" s="136"/>
      <c r="KZO21" s="136"/>
      <c r="KZP21" s="136"/>
      <c r="KZQ21" s="136"/>
      <c r="KZR21" s="136"/>
      <c r="KZS21" s="136"/>
      <c r="KZT21" s="136"/>
      <c r="KZU21" s="136"/>
      <c r="KZV21" s="136"/>
      <c r="KZW21" s="136"/>
      <c r="KZX21" s="136"/>
      <c r="KZY21" s="136"/>
      <c r="KZZ21" s="136"/>
      <c r="LAA21" s="136"/>
      <c r="LAB21" s="136"/>
      <c r="LAC21" s="136"/>
      <c r="LAD21" s="136"/>
      <c r="LAE21" s="136"/>
      <c r="LAF21" s="136"/>
      <c r="LAG21" s="136"/>
      <c r="LAH21" s="136"/>
      <c r="LAI21" s="136"/>
      <c r="LAJ21" s="136"/>
      <c r="LAK21" s="136"/>
      <c r="LAL21" s="136"/>
      <c r="LAM21" s="136"/>
      <c r="LAN21" s="136"/>
      <c r="LAO21" s="136"/>
      <c r="LAP21" s="136"/>
      <c r="LAQ21" s="136"/>
      <c r="LAR21" s="136"/>
      <c r="LAS21" s="136"/>
      <c r="LAT21" s="136"/>
      <c r="LAU21" s="136"/>
      <c r="LAV21" s="136"/>
      <c r="LAW21" s="136"/>
      <c r="LAX21" s="136"/>
      <c r="LAY21" s="136"/>
      <c r="LAZ21" s="136"/>
      <c r="LBA21" s="136"/>
      <c r="LBB21" s="136"/>
      <c r="LBC21" s="136"/>
      <c r="LBD21" s="136"/>
      <c r="LBE21" s="136"/>
      <c r="LBF21" s="136"/>
      <c r="LBG21" s="136"/>
      <c r="LBH21" s="136"/>
      <c r="LBI21" s="136"/>
      <c r="LBJ21" s="136"/>
      <c r="LBK21" s="136"/>
      <c r="LBL21" s="136"/>
      <c r="LBM21" s="136"/>
      <c r="LBN21" s="136"/>
      <c r="LBO21" s="136"/>
      <c r="LBP21" s="136"/>
      <c r="LBQ21" s="136"/>
      <c r="LBR21" s="136"/>
      <c r="LBS21" s="136"/>
      <c r="LBT21" s="136"/>
      <c r="LBU21" s="136"/>
      <c r="LBV21" s="136"/>
      <c r="LBW21" s="136"/>
      <c r="LBX21" s="136"/>
      <c r="LBY21" s="136"/>
      <c r="LBZ21" s="136"/>
      <c r="LCA21" s="136"/>
      <c r="LCB21" s="136"/>
      <c r="LCC21" s="136"/>
      <c r="LCD21" s="136"/>
      <c r="LCE21" s="136"/>
      <c r="LCF21" s="136"/>
      <c r="LCG21" s="136"/>
      <c r="LCH21" s="136"/>
      <c r="LCI21" s="136"/>
      <c r="LCJ21" s="136"/>
      <c r="LCK21" s="136"/>
      <c r="LCL21" s="136"/>
      <c r="LCM21" s="136"/>
      <c r="LCN21" s="136"/>
      <c r="LCO21" s="136"/>
      <c r="LCP21" s="136"/>
      <c r="LCQ21" s="136"/>
      <c r="LCR21" s="136"/>
      <c r="LCS21" s="136"/>
      <c r="LCT21" s="136"/>
      <c r="LCU21" s="136"/>
      <c r="LCV21" s="136"/>
      <c r="LCW21" s="136"/>
      <c r="LCX21" s="136"/>
      <c r="LCY21" s="136"/>
      <c r="LCZ21" s="136"/>
      <c r="LDA21" s="136"/>
      <c r="LDB21" s="136"/>
      <c r="LDC21" s="136"/>
      <c r="LDD21" s="136"/>
      <c r="LDE21" s="136"/>
      <c r="LDF21" s="136"/>
      <c r="LDG21" s="136"/>
      <c r="LDH21" s="136"/>
      <c r="LDI21" s="136"/>
      <c r="LDJ21" s="136"/>
      <c r="LDK21" s="136"/>
      <c r="LDL21" s="136"/>
      <c r="LDM21" s="136"/>
      <c r="LDN21" s="136"/>
      <c r="LDO21" s="136"/>
      <c r="LDP21" s="136"/>
      <c r="LDQ21" s="136"/>
      <c r="LDR21" s="136"/>
      <c r="LDS21" s="136"/>
      <c r="LDT21" s="136"/>
      <c r="LDU21" s="136"/>
      <c r="LDV21" s="136"/>
      <c r="LDW21" s="136"/>
      <c r="LDX21" s="136"/>
      <c r="LDY21" s="136"/>
      <c r="LDZ21" s="136"/>
      <c r="LEA21" s="136"/>
      <c r="LEB21" s="136"/>
      <c r="LEC21" s="136"/>
      <c r="LED21" s="136"/>
      <c r="LEE21" s="136"/>
      <c r="LEF21" s="136"/>
      <c r="LEG21" s="136"/>
      <c r="LEH21" s="136"/>
      <c r="LEI21" s="136"/>
      <c r="LEJ21" s="136"/>
      <c r="LEK21" s="136"/>
      <c r="LEL21" s="136"/>
      <c r="LEM21" s="136"/>
      <c r="LEN21" s="136"/>
      <c r="LEO21" s="136"/>
      <c r="LEP21" s="136"/>
      <c r="LEQ21" s="136"/>
      <c r="LER21" s="136"/>
      <c r="LES21" s="136"/>
      <c r="LET21" s="136"/>
      <c r="LEU21" s="136"/>
      <c r="LEV21" s="136"/>
      <c r="LEW21" s="136"/>
      <c r="LEX21" s="136"/>
      <c r="LEY21" s="136"/>
      <c r="LEZ21" s="136"/>
      <c r="LFA21" s="136"/>
      <c r="LFB21" s="136"/>
      <c r="LFC21" s="136"/>
      <c r="LFD21" s="136"/>
      <c r="LFE21" s="136"/>
      <c r="LFF21" s="136"/>
      <c r="LFG21" s="136"/>
      <c r="LFH21" s="136"/>
      <c r="LFI21" s="136"/>
      <c r="LFJ21" s="136"/>
      <c r="LFK21" s="136"/>
      <c r="LFL21" s="136"/>
      <c r="LFM21" s="136"/>
      <c r="LFN21" s="136"/>
      <c r="LFO21" s="136"/>
      <c r="LFP21" s="136"/>
      <c r="LFQ21" s="136"/>
      <c r="LFR21" s="136"/>
      <c r="LFS21" s="136"/>
      <c r="LFT21" s="136"/>
      <c r="LFU21" s="136"/>
      <c r="LFV21" s="136"/>
      <c r="LFW21" s="136"/>
      <c r="LFX21" s="136"/>
      <c r="LFY21" s="136"/>
      <c r="LFZ21" s="136"/>
      <c r="LGA21" s="136"/>
      <c r="LGB21" s="136"/>
      <c r="LGC21" s="136"/>
      <c r="LGD21" s="136"/>
      <c r="LGE21" s="136"/>
      <c r="LGF21" s="136"/>
      <c r="LGG21" s="136"/>
      <c r="LGH21" s="136"/>
      <c r="LGI21" s="136"/>
      <c r="LGJ21" s="136"/>
      <c r="LGK21" s="136"/>
      <c r="LGL21" s="136"/>
      <c r="LGM21" s="136"/>
      <c r="LGN21" s="136"/>
      <c r="LGO21" s="136"/>
      <c r="LGP21" s="136"/>
      <c r="LGQ21" s="136"/>
      <c r="LGR21" s="136"/>
      <c r="LGS21" s="136"/>
      <c r="LGT21" s="136"/>
      <c r="LGU21" s="136"/>
      <c r="LGV21" s="136"/>
      <c r="LGW21" s="136"/>
      <c r="LGX21" s="136"/>
      <c r="LGY21" s="136"/>
      <c r="LGZ21" s="136"/>
      <c r="LHA21" s="136"/>
      <c r="LHB21" s="136"/>
      <c r="LHC21" s="136"/>
      <c r="LHD21" s="136"/>
      <c r="LHE21" s="136"/>
      <c r="LHF21" s="136"/>
      <c r="LHG21" s="136"/>
      <c r="LHH21" s="136"/>
      <c r="LHI21" s="136"/>
      <c r="LHJ21" s="136"/>
      <c r="LHK21" s="136"/>
      <c r="LHL21" s="136"/>
      <c r="LHM21" s="136"/>
      <c r="LHN21" s="136"/>
      <c r="LHO21" s="136"/>
      <c r="LHP21" s="136"/>
      <c r="LHQ21" s="136"/>
      <c r="LHR21" s="136"/>
      <c r="LHS21" s="136"/>
      <c r="LHT21" s="136"/>
      <c r="LHU21" s="136"/>
      <c r="LHV21" s="136"/>
      <c r="LHW21" s="136"/>
      <c r="LHX21" s="136"/>
      <c r="LHY21" s="136"/>
      <c r="LHZ21" s="136"/>
      <c r="LIA21" s="136"/>
      <c r="LIB21" s="136"/>
      <c r="LIC21" s="136"/>
      <c r="LID21" s="136"/>
      <c r="LIE21" s="136"/>
      <c r="LIF21" s="136"/>
      <c r="LIG21" s="136"/>
      <c r="LIH21" s="136"/>
      <c r="LII21" s="136"/>
      <c r="LIJ21" s="136"/>
      <c r="LIK21" s="136"/>
      <c r="LIL21" s="136"/>
      <c r="LIM21" s="136"/>
      <c r="LIN21" s="136"/>
      <c r="LIO21" s="136"/>
      <c r="LIP21" s="136"/>
      <c r="LIQ21" s="136"/>
      <c r="LIR21" s="136"/>
      <c r="LIS21" s="136"/>
      <c r="LIT21" s="136"/>
      <c r="LIU21" s="136"/>
      <c r="LIV21" s="136"/>
      <c r="LIW21" s="136"/>
      <c r="LIX21" s="136"/>
      <c r="LIY21" s="136"/>
      <c r="LIZ21" s="136"/>
      <c r="LJA21" s="136"/>
      <c r="LJB21" s="136"/>
      <c r="LJC21" s="136"/>
      <c r="LJD21" s="136"/>
      <c r="LJE21" s="136"/>
      <c r="LJF21" s="136"/>
      <c r="LJG21" s="136"/>
      <c r="LJH21" s="136"/>
      <c r="LJI21" s="136"/>
      <c r="LJJ21" s="136"/>
      <c r="LJK21" s="136"/>
      <c r="LJL21" s="136"/>
      <c r="LJM21" s="136"/>
      <c r="LJN21" s="136"/>
      <c r="LJO21" s="136"/>
      <c r="LJP21" s="136"/>
      <c r="LJQ21" s="136"/>
      <c r="LJR21" s="136"/>
      <c r="LJS21" s="136"/>
      <c r="LJT21" s="136"/>
      <c r="LJU21" s="136"/>
      <c r="LJV21" s="136"/>
      <c r="LJW21" s="136"/>
      <c r="LJX21" s="136"/>
      <c r="LJY21" s="136"/>
      <c r="LJZ21" s="136"/>
      <c r="LKA21" s="136"/>
      <c r="LKB21" s="136"/>
      <c r="LKC21" s="136"/>
      <c r="LKD21" s="136"/>
      <c r="LKE21" s="136"/>
      <c r="LKF21" s="136"/>
      <c r="LKG21" s="136"/>
      <c r="LKH21" s="136"/>
      <c r="LKI21" s="136"/>
      <c r="LKJ21" s="136"/>
      <c r="LKK21" s="136"/>
      <c r="LKL21" s="136"/>
      <c r="LKM21" s="136"/>
      <c r="LKN21" s="136"/>
      <c r="LKO21" s="136"/>
      <c r="LKP21" s="136"/>
      <c r="LKQ21" s="136"/>
      <c r="LKR21" s="136"/>
      <c r="LKS21" s="136"/>
      <c r="LKT21" s="136"/>
      <c r="LKU21" s="136"/>
      <c r="LKV21" s="136"/>
      <c r="LKW21" s="136"/>
      <c r="LKX21" s="136"/>
      <c r="LKY21" s="136"/>
      <c r="LKZ21" s="136"/>
      <c r="LLA21" s="136"/>
      <c r="LLB21" s="136"/>
      <c r="LLC21" s="136"/>
      <c r="LLD21" s="136"/>
      <c r="LLE21" s="136"/>
      <c r="LLF21" s="136"/>
      <c r="LLG21" s="136"/>
      <c r="LLH21" s="136"/>
      <c r="LLI21" s="136"/>
      <c r="LLJ21" s="136"/>
      <c r="LLK21" s="136"/>
      <c r="LLL21" s="136"/>
      <c r="LLM21" s="136"/>
      <c r="LLN21" s="136"/>
      <c r="LLO21" s="136"/>
      <c r="LLP21" s="136"/>
      <c r="LLQ21" s="136"/>
      <c r="LLR21" s="136"/>
      <c r="LLS21" s="136"/>
      <c r="LLT21" s="136"/>
      <c r="LLU21" s="136"/>
      <c r="LLV21" s="136"/>
      <c r="LLW21" s="136"/>
      <c r="LLX21" s="136"/>
      <c r="LLY21" s="136"/>
      <c r="LLZ21" s="136"/>
      <c r="LMA21" s="136"/>
      <c r="LMB21" s="136"/>
      <c r="LMC21" s="136"/>
      <c r="LMD21" s="136"/>
      <c r="LME21" s="136"/>
      <c r="LMF21" s="136"/>
      <c r="LMG21" s="136"/>
      <c r="LMH21" s="136"/>
      <c r="LMI21" s="136"/>
      <c r="LMJ21" s="136"/>
      <c r="LMK21" s="136"/>
      <c r="LML21" s="136"/>
      <c r="LMM21" s="136"/>
      <c r="LMN21" s="136"/>
      <c r="LMO21" s="136"/>
      <c r="LMP21" s="136"/>
      <c r="LMQ21" s="136"/>
      <c r="LMR21" s="136"/>
      <c r="LMS21" s="136"/>
      <c r="LMT21" s="136"/>
      <c r="LMU21" s="136"/>
      <c r="LMV21" s="136"/>
      <c r="LMW21" s="136"/>
      <c r="LMX21" s="136"/>
      <c r="LMY21" s="136"/>
      <c r="LMZ21" s="136"/>
      <c r="LNA21" s="136"/>
      <c r="LNB21" s="136"/>
      <c r="LNC21" s="136"/>
      <c r="LND21" s="136"/>
      <c r="LNE21" s="136"/>
      <c r="LNF21" s="136"/>
      <c r="LNG21" s="136"/>
      <c r="LNH21" s="136"/>
      <c r="LNI21" s="136"/>
      <c r="LNJ21" s="136"/>
      <c r="LNK21" s="136"/>
      <c r="LNL21" s="136"/>
      <c r="LNM21" s="136"/>
      <c r="LNN21" s="136"/>
      <c r="LNO21" s="136"/>
      <c r="LNP21" s="136"/>
      <c r="LNQ21" s="136"/>
      <c r="LNR21" s="136"/>
      <c r="LNS21" s="136"/>
      <c r="LNT21" s="136"/>
      <c r="LNU21" s="136"/>
      <c r="LNV21" s="136"/>
      <c r="LNW21" s="136"/>
      <c r="LNX21" s="136"/>
      <c r="LNY21" s="136"/>
      <c r="LNZ21" s="136"/>
      <c r="LOA21" s="136"/>
      <c r="LOB21" s="136"/>
      <c r="LOC21" s="136"/>
      <c r="LOD21" s="136"/>
      <c r="LOE21" s="136"/>
      <c r="LOF21" s="136"/>
      <c r="LOG21" s="136"/>
      <c r="LOH21" s="136"/>
      <c r="LOI21" s="136"/>
      <c r="LOJ21" s="136"/>
      <c r="LOK21" s="136"/>
      <c r="LOL21" s="136"/>
      <c r="LOM21" s="136"/>
      <c r="LON21" s="136"/>
      <c r="LOO21" s="136"/>
      <c r="LOP21" s="136"/>
      <c r="LOQ21" s="136"/>
      <c r="LOR21" s="136"/>
      <c r="LOS21" s="136"/>
      <c r="LOT21" s="136"/>
      <c r="LOU21" s="136"/>
      <c r="LOV21" s="136"/>
      <c r="LOW21" s="136"/>
      <c r="LOX21" s="136"/>
      <c r="LOY21" s="136"/>
      <c r="LOZ21" s="136"/>
      <c r="LPA21" s="136"/>
      <c r="LPB21" s="136"/>
      <c r="LPC21" s="136"/>
      <c r="LPD21" s="136"/>
      <c r="LPE21" s="136"/>
      <c r="LPF21" s="136"/>
      <c r="LPG21" s="136"/>
      <c r="LPH21" s="136"/>
      <c r="LPI21" s="136"/>
      <c r="LPJ21" s="136"/>
      <c r="LPK21" s="136"/>
      <c r="LPL21" s="136"/>
      <c r="LPM21" s="136"/>
      <c r="LPN21" s="136"/>
      <c r="LPO21" s="136"/>
      <c r="LPP21" s="136"/>
      <c r="LPQ21" s="136"/>
      <c r="LPR21" s="136"/>
      <c r="LPS21" s="136"/>
      <c r="LPT21" s="136"/>
      <c r="LPU21" s="136"/>
      <c r="LPV21" s="136"/>
      <c r="LPW21" s="136"/>
      <c r="LPX21" s="136"/>
      <c r="LPY21" s="136"/>
      <c r="LPZ21" s="136"/>
      <c r="LQA21" s="136"/>
      <c r="LQB21" s="136"/>
      <c r="LQC21" s="136"/>
      <c r="LQD21" s="136"/>
      <c r="LQE21" s="136"/>
      <c r="LQF21" s="136"/>
      <c r="LQG21" s="136"/>
      <c r="LQH21" s="136"/>
      <c r="LQI21" s="136"/>
      <c r="LQJ21" s="136"/>
      <c r="LQK21" s="136"/>
      <c r="LQL21" s="136"/>
      <c r="LQM21" s="136"/>
      <c r="LQN21" s="136"/>
      <c r="LQO21" s="136"/>
      <c r="LQP21" s="136"/>
      <c r="LQQ21" s="136"/>
      <c r="LQR21" s="136"/>
      <c r="LQS21" s="136"/>
      <c r="LQT21" s="136"/>
      <c r="LQU21" s="136"/>
      <c r="LQV21" s="136"/>
      <c r="LQW21" s="136"/>
      <c r="LQX21" s="136"/>
      <c r="LQY21" s="136"/>
      <c r="LQZ21" s="136"/>
      <c r="LRA21" s="136"/>
      <c r="LRB21" s="136"/>
      <c r="LRC21" s="136"/>
      <c r="LRD21" s="136"/>
      <c r="LRE21" s="136"/>
      <c r="LRF21" s="136"/>
      <c r="LRG21" s="136"/>
      <c r="LRH21" s="136"/>
      <c r="LRI21" s="136"/>
      <c r="LRJ21" s="136"/>
      <c r="LRK21" s="136"/>
      <c r="LRL21" s="136"/>
      <c r="LRM21" s="136"/>
      <c r="LRN21" s="136"/>
      <c r="LRO21" s="136"/>
      <c r="LRP21" s="136"/>
      <c r="LRQ21" s="136"/>
      <c r="LRR21" s="136"/>
      <c r="LRS21" s="136"/>
      <c r="LRT21" s="136"/>
      <c r="LRU21" s="136"/>
      <c r="LRV21" s="136"/>
      <c r="LRW21" s="136"/>
      <c r="LRX21" s="136"/>
      <c r="LRY21" s="136"/>
      <c r="LRZ21" s="136"/>
      <c r="LSA21" s="136"/>
      <c r="LSB21" s="136"/>
      <c r="LSC21" s="136"/>
      <c r="LSD21" s="136"/>
      <c r="LSE21" s="136"/>
      <c r="LSF21" s="136"/>
      <c r="LSG21" s="136"/>
      <c r="LSH21" s="136"/>
      <c r="LSI21" s="136"/>
      <c r="LSJ21" s="136"/>
      <c r="LSK21" s="136"/>
      <c r="LSL21" s="136"/>
      <c r="LSM21" s="136"/>
      <c r="LSN21" s="136"/>
      <c r="LSO21" s="136"/>
      <c r="LSP21" s="136"/>
      <c r="LSQ21" s="136"/>
      <c r="LSR21" s="136"/>
      <c r="LSS21" s="136"/>
      <c r="LST21" s="136"/>
      <c r="LSU21" s="136"/>
      <c r="LSV21" s="136"/>
      <c r="LSW21" s="136"/>
      <c r="LSX21" s="136"/>
      <c r="LSY21" s="136"/>
      <c r="LSZ21" s="136"/>
      <c r="LTA21" s="136"/>
      <c r="LTB21" s="136"/>
      <c r="LTC21" s="136"/>
      <c r="LTD21" s="136"/>
      <c r="LTE21" s="136"/>
      <c r="LTF21" s="136"/>
      <c r="LTG21" s="136"/>
      <c r="LTH21" s="136"/>
      <c r="LTI21" s="136"/>
      <c r="LTJ21" s="136"/>
      <c r="LTK21" s="136"/>
      <c r="LTL21" s="136"/>
      <c r="LTM21" s="136"/>
      <c r="LTN21" s="136"/>
      <c r="LTO21" s="136"/>
      <c r="LTP21" s="136"/>
      <c r="LTQ21" s="136"/>
      <c r="LTR21" s="136"/>
      <c r="LTS21" s="136"/>
      <c r="LTT21" s="136"/>
      <c r="LTU21" s="136"/>
      <c r="LTV21" s="136"/>
      <c r="LTW21" s="136"/>
      <c r="LTX21" s="136"/>
      <c r="LTY21" s="136"/>
      <c r="LTZ21" s="136"/>
      <c r="LUA21" s="136"/>
      <c r="LUB21" s="136"/>
      <c r="LUC21" s="136"/>
      <c r="LUD21" s="136"/>
      <c r="LUE21" s="136"/>
      <c r="LUF21" s="136"/>
      <c r="LUG21" s="136"/>
      <c r="LUH21" s="136"/>
      <c r="LUI21" s="136"/>
      <c r="LUJ21" s="136"/>
      <c r="LUK21" s="136"/>
      <c r="LUL21" s="136"/>
      <c r="LUM21" s="136"/>
      <c r="LUN21" s="136"/>
      <c r="LUO21" s="136"/>
      <c r="LUP21" s="136"/>
      <c r="LUQ21" s="136"/>
      <c r="LUR21" s="136"/>
      <c r="LUS21" s="136"/>
      <c r="LUT21" s="136"/>
      <c r="LUU21" s="136"/>
      <c r="LUV21" s="136"/>
      <c r="LUW21" s="136"/>
      <c r="LUX21" s="136"/>
      <c r="LUY21" s="136"/>
      <c r="LUZ21" s="136"/>
      <c r="LVA21" s="136"/>
      <c r="LVB21" s="136"/>
      <c r="LVC21" s="136"/>
      <c r="LVD21" s="136"/>
      <c r="LVE21" s="136"/>
      <c r="LVF21" s="136"/>
      <c r="LVG21" s="136"/>
      <c r="LVH21" s="136"/>
      <c r="LVI21" s="136"/>
      <c r="LVJ21" s="136"/>
      <c r="LVK21" s="136"/>
      <c r="LVL21" s="136"/>
      <c r="LVM21" s="136"/>
      <c r="LVN21" s="136"/>
      <c r="LVO21" s="136"/>
      <c r="LVP21" s="136"/>
      <c r="LVQ21" s="136"/>
      <c r="LVR21" s="136"/>
      <c r="LVS21" s="136"/>
      <c r="LVT21" s="136"/>
      <c r="LVU21" s="136"/>
      <c r="LVV21" s="136"/>
      <c r="LVW21" s="136"/>
      <c r="LVX21" s="136"/>
      <c r="LVY21" s="136"/>
      <c r="LVZ21" s="136"/>
      <c r="LWA21" s="136"/>
      <c r="LWB21" s="136"/>
      <c r="LWC21" s="136"/>
      <c r="LWD21" s="136"/>
      <c r="LWE21" s="136"/>
      <c r="LWF21" s="136"/>
      <c r="LWG21" s="136"/>
      <c r="LWH21" s="136"/>
      <c r="LWI21" s="136"/>
      <c r="LWJ21" s="136"/>
      <c r="LWK21" s="136"/>
      <c r="LWL21" s="136"/>
      <c r="LWM21" s="136"/>
      <c r="LWN21" s="136"/>
      <c r="LWO21" s="136"/>
      <c r="LWP21" s="136"/>
      <c r="LWQ21" s="136"/>
      <c r="LWR21" s="136"/>
      <c r="LWS21" s="136"/>
      <c r="LWT21" s="136"/>
      <c r="LWU21" s="136"/>
      <c r="LWV21" s="136"/>
      <c r="LWW21" s="136"/>
      <c r="LWX21" s="136"/>
      <c r="LWY21" s="136"/>
      <c r="LWZ21" s="136"/>
      <c r="LXA21" s="136"/>
      <c r="LXB21" s="136"/>
      <c r="LXC21" s="136"/>
      <c r="LXD21" s="136"/>
      <c r="LXE21" s="136"/>
      <c r="LXF21" s="136"/>
      <c r="LXG21" s="136"/>
      <c r="LXH21" s="136"/>
      <c r="LXI21" s="136"/>
      <c r="LXJ21" s="136"/>
      <c r="LXK21" s="136"/>
      <c r="LXL21" s="136"/>
      <c r="LXM21" s="136"/>
      <c r="LXN21" s="136"/>
      <c r="LXO21" s="136"/>
      <c r="LXP21" s="136"/>
      <c r="LXQ21" s="136"/>
      <c r="LXR21" s="136"/>
      <c r="LXS21" s="136"/>
      <c r="LXT21" s="136"/>
      <c r="LXU21" s="136"/>
      <c r="LXV21" s="136"/>
      <c r="LXW21" s="136"/>
      <c r="LXX21" s="136"/>
      <c r="LXY21" s="136"/>
      <c r="LXZ21" s="136"/>
      <c r="LYA21" s="136"/>
      <c r="LYB21" s="136"/>
      <c r="LYC21" s="136"/>
      <c r="LYD21" s="136"/>
      <c r="LYE21" s="136"/>
      <c r="LYF21" s="136"/>
      <c r="LYG21" s="136"/>
      <c r="LYH21" s="136"/>
      <c r="LYI21" s="136"/>
      <c r="LYJ21" s="136"/>
      <c r="LYK21" s="136"/>
      <c r="LYL21" s="136"/>
      <c r="LYM21" s="136"/>
      <c r="LYN21" s="136"/>
      <c r="LYO21" s="136"/>
      <c r="LYP21" s="136"/>
      <c r="LYQ21" s="136"/>
      <c r="LYR21" s="136"/>
      <c r="LYS21" s="136"/>
      <c r="LYT21" s="136"/>
      <c r="LYU21" s="136"/>
      <c r="LYV21" s="136"/>
      <c r="LYW21" s="136"/>
      <c r="LYX21" s="136"/>
      <c r="LYY21" s="136"/>
      <c r="LYZ21" s="136"/>
      <c r="LZA21" s="136"/>
      <c r="LZB21" s="136"/>
      <c r="LZC21" s="136"/>
      <c r="LZD21" s="136"/>
      <c r="LZE21" s="136"/>
      <c r="LZF21" s="136"/>
      <c r="LZG21" s="136"/>
      <c r="LZH21" s="136"/>
      <c r="LZI21" s="136"/>
      <c r="LZJ21" s="136"/>
      <c r="LZK21" s="136"/>
      <c r="LZL21" s="136"/>
      <c r="LZM21" s="136"/>
      <c r="LZN21" s="136"/>
      <c r="LZO21" s="136"/>
      <c r="LZP21" s="136"/>
      <c r="LZQ21" s="136"/>
      <c r="LZR21" s="136"/>
      <c r="LZS21" s="136"/>
      <c r="LZT21" s="136"/>
      <c r="LZU21" s="136"/>
      <c r="LZV21" s="136"/>
      <c r="LZW21" s="136"/>
      <c r="LZX21" s="136"/>
      <c r="LZY21" s="136"/>
      <c r="LZZ21" s="136"/>
      <c r="MAA21" s="136"/>
      <c r="MAB21" s="136"/>
      <c r="MAC21" s="136"/>
      <c r="MAD21" s="136"/>
      <c r="MAE21" s="136"/>
      <c r="MAF21" s="136"/>
      <c r="MAG21" s="136"/>
      <c r="MAH21" s="136"/>
      <c r="MAI21" s="136"/>
      <c r="MAJ21" s="136"/>
      <c r="MAK21" s="136"/>
      <c r="MAL21" s="136"/>
      <c r="MAM21" s="136"/>
      <c r="MAN21" s="136"/>
      <c r="MAO21" s="136"/>
      <c r="MAP21" s="136"/>
      <c r="MAQ21" s="136"/>
      <c r="MAR21" s="136"/>
      <c r="MAS21" s="136"/>
      <c r="MAT21" s="136"/>
      <c r="MAU21" s="136"/>
      <c r="MAV21" s="136"/>
      <c r="MAW21" s="136"/>
      <c r="MAX21" s="136"/>
      <c r="MAY21" s="136"/>
      <c r="MAZ21" s="136"/>
      <c r="MBA21" s="136"/>
      <c r="MBB21" s="136"/>
      <c r="MBC21" s="136"/>
      <c r="MBD21" s="136"/>
      <c r="MBE21" s="136"/>
      <c r="MBF21" s="136"/>
      <c r="MBG21" s="136"/>
      <c r="MBH21" s="136"/>
      <c r="MBI21" s="136"/>
      <c r="MBJ21" s="136"/>
      <c r="MBK21" s="136"/>
      <c r="MBL21" s="136"/>
      <c r="MBM21" s="136"/>
      <c r="MBN21" s="136"/>
      <c r="MBO21" s="136"/>
      <c r="MBP21" s="136"/>
      <c r="MBQ21" s="136"/>
      <c r="MBR21" s="136"/>
      <c r="MBS21" s="136"/>
      <c r="MBT21" s="136"/>
      <c r="MBU21" s="136"/>
      <c r="MBV21" s="136"/>
      <c r="MBW21" s="136"/>
      <c r="MBX21" s="136"/>
      <c r="MBY21" s="136"/>
      <c r="MBZ21" s="136"/>
      <c r="MCA21" s="136"/>
      <c r="MCB21" s="136"/>
      <c r="MCC21" s="136"/>
      <c r="MCD21" s="136"/>
      <c r="MCE21" s="136"/>
      <c r="MCF21" s="136"/>
      <c r="MCG21" s="136"/>
      <c r="MCH21" s="136"/>
      <c r="MCI21" s="136"/>
      <c r="MCJ21" s="136"/>
      <c r="MCK21" s="136"/>
      <c r="MCL21" s="136"/>
      <c r="MCM21" s="136"/>
      <c r="MCN21" s="136"/>
      <c r="MCO21" s="136"/>
      <c r="MCP21" s="136"/>
      <c r="MCQ21" s="136"/>
      <c r="MCR21" s="136"/>
      <c r="MCS21" s="136"/>
      <c r="MCT21" s="136"/>
      <c r="MCU21" s="136"/>
      <c r="MCV21" s="136"/>
      <c r="MCW21" s="136"/>
      <c r="MCX21" s="136"/>
      <c r="MCY21" s="136"/>
      <c r="MCZ21" s="136"/>
      <c r="MDA21" s="136"/>
      <c r="MDB21" s="136"/>
      <c r="MDC21" s="136"/>
      <c r="MDD21" s="136"/>
      <c r="MDE21" s="136"/>
      <c r="MDF21" s="136"/>
      <c r="MDG21" s="136"/>
      <c r="MDH21" s="136"/>
      <c r="MDI21" s="136"/>
      <c r="MDJ21" s="136"/>
      <c r="MDK21" s="136"/>
      <c r="MDL21" s="136"/>
      <c r="MDM21" s="136"/>
      <c r="MDN21" s="136"/>
      <c r="MDO21" s="136"/>
      <c r="MDP21" s="136"/>
      <c r="MDQ21" s="136"/>
      <c r="MDR21" s="136"/>
      <c r="MDS21" s="136"/>
      <c r="MDT21" s="136"/>
      <c r="MDU21" s="136"/>
      <c r="MDV21" s="136"/>
      <c r="MDW21" s="136"/>
      <c r="MDX21" s="136"/>
      <c r="MDY21" s="136"/>
      <c r="MDZ21" s="136"/>
      <c r="MEA21" s="136"/>
      <c r="MEB21" s="136"/>
      <c r="MEC21" s="136"/>
      <c r="MED21" s="136"/>
      <c r="MEE21" s="136"/>
      <c r="MEF21" s="136"/>
      <c r="MEG21" s="136"/>
      <c r="MEH21" s="136"/>
      <c r="MEI21" s="136"/>
      <c r="MEJ21" s="136"/>
      <c r="MEK21" s="136"/>
      <c r="MEL21" s="136"/>
      <c r="MEM21" s="136"/>
      <c r="MEN21" s="136"/>
      <c r="MEO21" s="136"/>
      <c r="MEP21" s="136"/>
      <c r="MEQ21" s="136"/>
      <c r="MER21" s="136"/>
      <c r="MES21" s="136"/>
      <c r="MET21" s="136"/>
      <c r="MEU21" s="136"/>
      <c r="MEV21" s="136"/>
      <c r="MEW21" s="136"/>
      <c r="MEX21" s="136"/>
      <c r="MEY21" s="136"/>
      <c r="MEZ21" s="136"/>
      <c r="MFA21" s="136"/>
      <c r="MFB21" s="136"/>
      <c r="MFC21" s="136"/>
      <c r="MFD21" s="136"/>
      <c r="MFE21" s="136"/>
      <c r="MFF21" s="136"/>
      <c r="MFG21" s="136"/>
      <c r="MFH21" s="136"/>
      <c r="MFI21" s="136"/>
      <c r="MFJ21" s="136"/>
      <c r="MFK21" s="136"/>
      <c r="MFL21" s="136"/>
      <c r="MFM21" s="136"/>
      <c r="MFN21" s="136"/>
      <c r="MFO21" s="136"/>
      <c r="MFP21" s="136"/>
      <c r="MFQ21" s="136"/>
      <c r="MFR21" s="136"/>
      <c r="MFS21" s="136"/>
      <c r="MFT21" s="136"/>
      <c r="MFU21" s="136"/>
      <c r="MFV21" s="136"/>
      <c r="MFW21" s="136"/>
      <c r="MFX21" s="136"/>
      <c r="MFY21" s="136"/>
      <c r="MFZ21" s="136"/>
      <c r="MGA21" s="136"/>
      <c r="MGB21" s="136"/>
      <c r="MGC21" s="136"/>
      <c r="MGD21" s="136"/>
      <c r="MGE21" s="136"/>
      <c r="MGF21" s="136"/>
      <c r="MGG21" s="136"/>
      <c r="MGH21" s="136"/>
      <c r="MGI21" s="136"/>
      <c r="MGJ21" s="136"/>
      <c r="MGK21" s="136"/>
      <c r="MGL21" s="136"/>
      <c r="MGM21" s="136"/>
      <c r="MGN21" s="136"/>
      <c r="MGO21" s="136"/>
      <c r="MGP21" s="136"/>
      <c r="MGQ21" s="136"/>
      <c r="MGR21" s="136"/>
      <c r="MGS21" s="136"/>
      <c r="MGT21" s="136"/>
      <c r="MGU21" s="136"/>
      <c r="MGV21" s="136"/>
      <c r="MGW21" s="136"/>
      <c r="MGX21" s="136"/>
      <c r="MGY21" s="136"/>
      <c r="MGZ21" s="136"/>
      <c r="MHA21" s="136"/>
      <c r="MHB21" s="136"/>
      <c r="MHC21" s="136"/>
      <c r="MHD21" s="136"/>
      <c r="MHE21" s="136"/>
      <c r="MHF21" s="136"/>
      <c r="MHG21" s="136"/>
      <c r="MHH21" s="136"/>
      <c r="MHI21" s="136"/>
      <c r="MHJ21" s="136"/>
      <c r="MHK21" s="136"/>
      <c r="MHL21" s="136"/>
      <c r="MHM21" s="136"/>
      <c r="MHN21" s="136"/>
      <c r="MHO21" s="136"/>
      <c r="MHP21" s="136"/>
      <c r="MHQ21" s="136"/>
      <c r="MHR21" s="136"/>
      <c r="MHS21" s="136"/>
      <c r="MHT21" s="136"/>
      <c r="MHU21" s="136"/>
      <c r="MHV21" s="136"/>
      <c r="MHW21" s="136"/>
      <c r="MHX21" s="136"/>
      <c r="MHY21" s="136"/>
      <c r="MHZ21" s="136"/>
      <c r="MIA21" s="136"/>
      <c r="MIB21" s="136"/>
      <c r="MIC21" s="136"/>
      <c r="MID21" s="136"/>
      <c r="MIE21" s="136"/>
      <c r="MIF21" s="136"/>
      <c r="MIG21" s="136"/>
      <c r="MIH21" s="136"/>
      <c r="MII21" s="136"/>
      <c r="MIJ21" s="136"/>
      <c r="MIK21" s="136"/>
      <c r="MIL21" s="136"/>
      <c r="MIM21" s="136"/>
      <c r="MIN21" s="136"/>
      <c r="MIO21" s="136"/>
      <c r="MIP21" s="136"/>
      <c r="MIQ21" s="136"/>
      <c r="MIR21" s="136"/>
      <c r="MIS21" s="136"/>
      <c r="MIT21" s="136"/>
      <c r="MIU21" s="136"/>
      <c r="MIV21" s="136"/>
      <c r="MIW21" s="136"/>
      <c r="MIX21" s="136"/>
      <c r="MIY21" s="136"/>
      <c r="MIZ21" s="136"/>
      <c r="MJA21" s="136"/>
      <c r="MJB21" s="136"/>
      <c r="MJC21" s="136"/>
      <c r="MJD21" s="136"/>
      <c r="MJE21" s="136"/>
      <c r="MJF21" s="136"/>
      <c r="MJG21" s="136"/>
      <c r="MJH21" s="136"/>
      <c r="MJI21" s="136"/>
      <c r="MJJ21" s="136"/>
      <c r="MJK21" s="136"/>
      <c r="MJL21" s="136"/>
      <c r="MJM21" s="136"/>
      <c r="MJN21" s="136"/>
      <c r="MJO21" s="136"/>
      <c r="MJP21" s="136"/>
      <c r="MJQ21" s="136"/>
      <c r="MJR21" s="136"/>
      <c r="MJS21" s="136"/>
      <c r="MJT21" s="136"/>
      <c r="MJU21" s="136"/>
      <c r="MJV21" s="136"/>
      <c r="MJW21" s="136"/>
      <c r="MJX21" s="136"/>
      <c r="MJY21" s="136"/>
      <c r="MJZ21" s="136"/>
      <c r="MKA21" s="136"/>
      <c r="MKB21" s="136"/>
      <c r="MKC21" s="136"/>
      <c r="MKD21" s="136"/>
      <c r="MKE21" s="136"/>
      <c r="MKF21" s="136"/>
      <c r="MKG21" s="136"/>
      <c r="MKH21" s="136"/>
      <c r="MKI21" s="136"/>
      <c r="MKJ21" s="136"/>
      <c r="MKK21" s="136"/>
      <c r="MKL21" s="136"/>
      <c r="MKM21" s="136"/>
      <c r="MKN21" s="136"/>
      <c r="MKO21" s="136"/>
      <c r="MKP21" s="136"/>
      <c r="MKQ21" s="136"/>
      <c r="MKR21" s="136"/>
      <c r="MKS21" s="136"/>
      <c r="MKT21" s="136"/>
      <c r="MKU21" s="136"/>
      <c r="MKV21" s="136"/>
      <c r="MKW21" s="136"/>
      <c r="MKX21" s="136"/>
      <c r="MKY21" s="136"/>
      <c r="MKZ21" s="136"/>
      <c r="MLA21" s="136"/>
      <c r="MLB21" s="136"/>
      <c r="MLC21" s="136"/>
      <c r="MLD21" s="136"/>
      <c r="MLE21" s="136"/>
      <c r="MLF21" s="136"/>
      <c r="MLG21" s="136"/>
      <c r="MLH21" s="136"/>
      <c r="MLI21" s="136"/>
      <c r="MLJ21" s="136"/>
      <c r="MLK21" s="136"/>
      <c r="MLL21" s="136"/>
      <c r="MLM21" s="136"/>
      <c r="MLN21" s="136"/>
      <c r="MLO21" s="136"/>
      <c r="MLP21" s="136"/>
      <c r="MLQ21" s="136"/>
      <c r="MLR21" s="136"/>
      <c r="MLS21" s="136"/>
      <c r="MLT21" s="136"/>
      <c r="MLU21" s="136"/>
      <c r="MLV21" s="136"/>
      <c r="MLW21" s="136"/>
      <c r="MLX21" s="136"/>
      <c r="MLY21" s="136"/>
      <c r="MLZ21" s="136"/>
      <c r="MMA21" s="136"/>
      <c r="MMB21" s="136"/>
      <c r="MMC21" s="136"/>
      <c r="MMD21" s="136"/>
      <c r="MME21" s="136"/>
      <c r="MMF21" s="136"/>
      <c r="MMG21" s="136"/>
      <c r="MMH21" s="136"/>
      <c r="MMI21" s="136"/>
      <c r="MMJ21" s="136"/>
      <c r="MMK21" s="136"/>
      <c r="MML21" s="136"/>
      <c r="MMM21" s="136"/>
      <c r="MMN21" s="136"/>
      <c r="MMO21" s="136"/>
      <c r="MMP21" s="136"/>
      <c r="MMQ21" s="136"/>
      <c r="MMR21" s="136"/>
      <c r="MMS21" s="136"/>
      <c r="MMT21" s="136"/>
      <c r="MMU21" s="136"/>
      <c r="MMV21" s="136"/>
      <c r="MMW21" s="136"/>
      <c r="MMX21" s="136"/>
      <c r="MMY21" s="136"/>
      <c r="MMZ21" s="136"/>
      <c r="MNA21" s="136"/>
      <c r="MNB21" s="136"/>
      <c r="MNC21" s="136"/>
      <c r="MND21" s="136"/>
      <c r="MNE21" s="136"/>
      <c r="MNF21" s="136"/>
      <c r="MNG21" s="136"/>
      <c r="MNH21" s="136"/>
      <c r="MNI21" s="136"/>
      <c r="MNJ21" s="136"/>
      <c r="MNK21" s="136"/>
      <c r="MNL21" s="136"/>
      <c r="MNM21" s="136"/>
      <c r="MNN21" s="136"/>
      <c r="MNO21" s="136"/>
      <c r="MNP21" s="136"/>
      <c r="MNQ21" s="136"/>
      <c r="MNR21" s="136"/>
      <c r="MNS21" s="136"/>
      <c r="MNT21" s="136"/>
      <c r="MNU21" s="136"/>
      <c r="MNV21" s="136"/>
      <c r="MNW21" s="136"/>
      <c r="MNX21" s="136"/>
      <c r="MNY21" s="136"/>
      <c r="MNZ21" s="136"/>
      <c r="MOA21" s="136"/>
      <c r="MOB21" s="136"/>
      <c r="MOC21" s="136"/>
      <c r="MOD21" s="136"/>
      <c r="MOE21" s="136"/>
      <c r="MOF21" s="136"/>
      <c r="MOG21" s="136"/>
      <c r="MOH21" s="136"/>
      <c r="MOI21" s="136"/>
      <c r="MOJ21" s="136"/>
      <c r="MOK21" s="136"/>
      <c r="MOL21" s="136"/>
      <c r="MOM21" s="136"/>
      <c r="MON21" s="136"/>
      <c r="MOO21" s="136"/>
      <c r="MOP21" s="136"/>
      <c r="MOQ21" s="136"/>
      <c r="MOR21" s="136"/>
      <c r="MOS21" s="136"/>
      <c r="MOT21" s="136"/>
      <c r="MOU21" s="136"/>
      <c r="MOV21" s="136"/>
      <c r="MOW21" s="136"/>
      <c r="MOX21" s="136"/>
      <c r="MOY21" s="136"/>
      <c r="MOZ21" s="136"/>
      <c r="MPA21" s="136"/>
      <c r="MPB21" s="136"/>
      <c r="MPC21" s="136"/>
      <c r="MPD21" s="136"/>
      <c r="MPE21" s="136"/>
      <c r="MPF21" s="136"/>
      <c r="MPG21" s="136"/>
      <c r="MPH21" s="136"/>
      <c r="MPI21" s="136"/>
      <c r="MPJ21" s="136"/>
      <c r="MPK21" s="136"/>
      <c r="MPL21" s="136"/>
      <c r="MPM21" s="136"/>
      <c r="MPN21" s="136"/>
      <c r="MPO21" s="136"/>
      <c r="MPP21" s="136"/>
      <c r="MPQ21" s="136"/>
      <c r="MPR21" s="136"/>
      <c r="MPS21" s="136"/>
      <c r="MPT21" s="136"/>
      <c r="MPU21" s="136"/>
      <c r="MPV21" s="136"/>
      <c r="MPW21" s="136"/>
      <c r="MPX21" s="136"/>
      <c r="MPY21" s="136"/>
      <c r="MPZ21" s="136"/>
      <c r="MQA21" s="136"/>
      <c r="MQB21" s="136"/>
      <c r="MQC21" s="136"/>
      <c r="MQD21" s="136"/>
      <c r="MQE21" s="136"/>
      <c r="MQF21" s="136"/>
      <c r="MQG21" s="136"/>
      <c r="MQH21" s="136"/>
      <c r="MQI21" s="136"/>
      <c r="MQJ21" s="136"/>
      <c r="MQK21" s="136"/>
      <c r="MQL21" s="136"/>
      <c r="MQM21" s="136"/>
      <c r="MQN21" s="136"/>
      <c r="MQO21" s="136"/>
      <c r="MQP21" s="136"/>
      <c r="MQQ21" s="136"/>
      <c r="MQR21" s="136"/>
      <c r="MQS21" s="136"/>
      <c r="MQT21" s="136"/>
      <c r="MQU21" s="136"/>
      <c r="MQV21" s="136"/>
      <c r="MQW21" s="136"/>
      <c r="MQX21" s="136"/>
      <c r="MQY21" s="136"/>
      <c r="MQZ21" s="136"/>
      <c r="MRA21" s="136"/>
      <c r="MRB21" s="136"/>
      <c r="MRC21" s="136"/>
      <c r="MRD21" s="136"/>
      <c r="MRE21" s="136"/>
      <c r="MRF21" s="136"/>
      <c r="MRG21" s="136"/>
      <c r="MRH21" s="136"/>
      <c r="MRI21" s="136"/>
      <c r="MRJ21" s="136"/>
      <c r="MRK21" s="136"/>
      <c r="MRL21" s="136"/>
      <c r="MRM21" s="136"/>
      <c r="MRN21" s="136"/>
      <c r="MRO21" s="136"/>
      <c r="MRP21" s="136"/>
      <c r="MRQ21" s="136"/>
      <c r="MRR21" s="136"/>
      <c r="MRS21" s="136"/>
      <c r="MRT21" s="136"/>
      <c r="MRU21" s="136"/>
      <c r="MRV21" s="136"/>
      <c r="MRW21" s="136"/>
      <c r="MRX21" s="136"/>
      <c r="MRY21" s="136"/>
      <c r="MRZ21" s="136"/>
      <c r="MSA21" s="136"/>
      <c r="MSB21" s="136"/>
      <c r="MSC21" s="136"/>
      <c r="MSD21" s="136"/>
      <c r="MSE21" s="136"/>
      <c r="MSF21" s="136"/>
      <c r="MSG21" s="136"/>
      <c r="MSH21" s="136"/>
      <c r="MSI21" s="136"/>
      <c r="MSJ21" s="136"/>
      <c r="MSK21" s="136"/>
      <c r="MSL21" s="136"/>
      <c r="MSM21" s="136"/>
      <c r="MSN21" s="136"/>
      <c r="MSO21" s="136"/>
      <c r="MSP21" s="136"/>
      <c r="MSQ21" s="136"/>
      <c r="MSR21" s="136"/>
      <c r="MSS21" s="136"/>
      <c r="MST21" s="136"/>
      <c r="MSU21" s="136"/>
      <c r="MSV21" s="136"/>
      <c r="MSW21" s="136"/>
      <c r="MSX21" s="136"/>
      <c r="MSY21" s="136"/>
      <c r="MSZ21" s="136"/>
      <c r="MTA21" s="136"/>
      <c r="MTB21" s="136"/>
      <c r="MTC21" s="136"/>
      <c r="MTD21" s="136"/>
      <c r="MTE21" s="136"/>
      <c r="MTF21" s="136"/>
      <c r="MTG21" s="136"/>
      <c r="MTH21" s="136"/>
      <c r="MTI21" s="136"/>
      <c r="MTJ21" s="136"/>
      <c r="MTK21" s="136"/>
      <c r="MTL21" s="136"/>
      <c r="MTM21" s="136"/>
      <c r="MTN21" s="136"/>
      <c r="MTO21" s="136"/>
      <c r="MTP21" s="136"/>
      <c r="MTQ21" s="136"/>
      <c r="MTR21" s="136"/>
      <c r="MTS21" s="136"/>
      <c r="MTT21" s="136"/>
      <c r="MTU21" s="136"/>
      <c r="MTV21" s="136"/>
      <c r="MTW21" s="136"/>
      <c r="MTX21" s="136"/>
      <c r="MTY21" s="136"/>
      <c r="MTZ21" s="136"/>
      <c r="MUA21" s="136"/>
      <c r="MUB21" s="136"/>
      <c r="MUC21" s="136"/>
      <c r="MUD21" s="136"/>
      <c r="MUE21" s="136"/>
      <c r="MUF21" s="136"/>
      <c r="MUG21" s="136"/>
      <c r="MUH21" s="136"/>
      <c r="MUI21" s="136"/>
      <c r="MUJ21" s="136"/>
      <c r="MUK21" s="136"/>
      <c r="MUL21" s="136"/>
      <c r="MUM21" s="136"/>
      <c r="MUN21" s="136"/>
      <c r="MUO21" s="136"/>
      <c r="MUP21" s="136"/>
      <c r="MUQ21" s="136"/>
      <c r="MUR21" s="136"/>
      <c r="MUS21" s="136"/>
      <c r="MUT21" s="136"/>
      <c r="MUU21" s="136"/>
      <c r="MUV21" s="136"/>
      <c r="MUW21" s="136"/>
      <c r="MUX21" s="136"/>
      <c r="MUY21" s="136"/>
      <c r="MUZ21" s="136"/>
      <c r="MVA21" s="136"/>
      <c r="MVB21" s="136"/>
      <c r="MVC21" s="136"/>
      <c r="MVD21" s="136"/>
      <c r="MVE21" s="136"/>
      <c r="MVF21" s="136"/>
      <c r="MVG21" s="136"/>
      <c r="MVH21" s="136"/>
      <c r="MVI21" s="136"/>
      <c r="MVJ21" s="136"/>
      <c r="MVK21" s="136"/>
      <c r="MVL21" s="136"/>
      <c r="MVM21" s="136"/>
      <c r="MVN21" s="136"/>
      <c r="MVO21" s="136"/>
      <c r="MVP21" s="136"/>
      <c r="MVQ21" s="136"/>
      <c r="MVR21" s="136"/>
      <c r="MVS21" s="136"/>
      <c r="MVT21" s="136"/>
      <c r="MVU21" s="136"/>
      <c r="MVV21" s="136"/>
      <c r="MVW21" s="136"/>
      <c r="MVX21" s="136"/>
      <c r="MVY21" s="136"/>
      <c r="MVZ21" s="136"/>
      <c r="MWA21" s="136"/>
      <c r="MWB21" s="136"/>
      <c r="MWC21" s="136"/>
      <c r="MWD21" s="136"/>
      <c r="MWE21" s="136"/>
      <c r="MWF21" s="136"/>
      <c r="MWG21" s="136"/>
      <c r="MWH21" s="136"/>
      <c r="MWI21" s="136"/>
      <c r="MWJ21" s="136"/>
      <c r="MWK21" s="136"/>
      <c r="MWL21" s="136"/>
      <c r="MWM21" s="136"/>
      <c r="MWN21" s="136"/>
      <c r="MWO21" s="136"/>
      <c r="MWP21" s="136"/>
      <c r="MWQ21" s="136"/>
      <c r="MWR21" s="136"/>
      <c r="MWS21" s="136"/>
      <c r="MWT21" s="136"/>
      <c r="MWU21" s="136"/>
      <c r="MWV21" s="136"/>
      <c r="MWW21" s="136"/>
      <c r="MWX21" s="136"/>
      <c r="MWY21" s="136"/>
      <c r="MWZ21" s="136"/>
      <c r="MXA21" s="136"/>
      <c r="MXB21" s="136"/>
      <c r="MXC21" s="136"/>
      <c r="MXD21" s="136"/>
      <c r="MXE21" s="136"/>
      <c r="MXF21" s="136"/>
      <c r="MXG21" s="136"/>
      <c r="MXH21" s="136"/>
      <c r="MXI21" s="136"/>
      <c r="MXJ21" s="136"/>
      <c r="MXK21" s="136"/>
      <c r="MXL21" s="136"/>
      <c r="MXM21" s="136"/>
      <c r="MXN21" s="136"/>
      <c r="MXO21" s="136"/>
      <c r="MXP21" s="136"/>
      <c r="MXQ21" s="136"/>
      <c r="MXR21" s="136"/>
      <c r="MXS21" s="136"/>
      <c r="MXT21" s="136"/>
      <c r="MXU21" s="136"/>
      <c r="MXV21" s="136"/>
      <c r="MXW21" s="136"/>
      <c r="MXX21" s="136"/>
      <c r="MXY21" s="136"/>
      <c r="MXZ21" s="136"/>
      <c r="MYA21" s="136"/>
      <c r="MYB21" s="136"/>
      <c r="MYC21" s="136"/>
      <c r="MYD21" s="136"/>
      <c r="MYE21" s="136"/>
      <c r="MYF21" s="136"/>
      <c r="MYG21" s="136"/>
      <c r="MYH21" s="136"/>
      <c r="MYI21" s="136"/>
      <c r="MYJ21" s="136"/>
      <c r="MYK21" s="136"/>
      <c r="MYL21" s="136"/>
      <c r="MYM21" s="136"/>
      <c r="MYN21" s="136"/>
      <c r="MYO21" s="136"/>
      <c r="MYP21" s="136"/>
      <c r="MYQ21" s="136"/>
      <c r="MYR21" s="136"/>
      <c r="MYS21" s="136"/>
      <c r="MYT21" s="136"/>
      <c r="MYU21" s="136"/>
      <c r="MYV21" s="136"/>
      <c r="MYW21" s="136"/>
      <c r="MYX21" s="136"/>
      <c r="MYY21" s="136"/>
      <c r="MYZ21" s="136"/>
      <c r="MZA21" s="136"/>
      <c r="MZB21" s="136"/>
      <c r="MZC21" s="136"/>
      <c r="MZD21" s="136"/>
      <c r="MZE21" s="136"/>
      <c r="MZF21" s="136"/>
      <c r="MZG21" s="136"/>
      <c r="MZH21" s="136"/>
      <c r="MZI21" s="136"/>
      <c r="MZJ21" s="136"/>
      <c r="MZK21" s="136"/>
      <c r="MZL21" s="136"/>
      <c r="MZM21" s="136"/>
      <c r="MZN21" s="136"/>
      <c r="MZO21" s="136"/>
      <c r="MZP21" s="136"/>
      <c r="MZQ21" s="136"/>
      <c r="MZR21" s="136"/>
      <c r="MZS21" s="136"/>
      <c r="MZT21" s="136"/>
      <c r="MZU21" s="136"/>
      <c r="MZV21" s="136"/>
      <c r="MZW21" s="136"/>
      <c r="MZX21" s="136"/>
      <c r="MZY21" s="136"/>
      <c r="MZZ21" s="136"/>
      <c r="NAA21" s="136"/>
      <c r="NAB21" s="136"/>
      <c r="NAC21" s="136"/>
      <c r="NAD21" s="136"/>
      <c r="NAE21" s="136"/>
      <c r="NAF21" s="136"/>
      <c r="NAG21" s="136"/>
      <c r="NAH21" s="136"/>
      <c r="NAI21" s="136"/>
      <c r="NAJ21" s="136"/>
      <c r="NAK21" s="136"/>
      <c r="NAL21" s="136"/>
      <c r="NAM21" s="136"/>
      <c r="NAN21" s="136"/>
      <c r="NAO21" s="136"/>
      <c r="NAP21" s="136"/>
      <c r="NAQ21" s="136"/>
      <c r="NAR21" s="136"/>
      <c r="NAS21" s="136"/>
      <c r="NAT21" s="136"/>
      <c r="NAU21" s="136"/>
      <c r="NAV21" s="136"/>
      <c r="NAW21" s="136"/>
      <c r="NAX21" s="136"/>
      <c r="NAY21" s="136"/>
      <c r="NAZ21" s="136"/>
      <c r="NBA21" s="136"/>
      <c r="NBB21" s="136"/>
      <c r="NBC21" s="136"/>
      <c r="NBD21" s="136"/>
      <c r="NBE21" s="136"/>
      <c r="NBF21" s="136"/>
      <c r="NBG21" s="136"/>
      <c r="NBH21" s="136"/>
      <c r="NBI21" s="136"/>
      <c r="NBJ21" s="136"/>
      <c r="NBK21" s="136"/>
      <c r="NBL21" s="136"/>
      <c r="NBM21" s="136"/>
      <c r="NBN21" s="136"/>
      <c r="NBO21" s="136"/>
      <c r="NBP21" s="136"/>
      <c r="NBQ21" s="136"/>
      <c r="NBR21" s="136"/>
      <c r="NBS21" s="136"/>
      <c r="NBT21" s="136"/>
      <c r="NBU21" s="136"/>
      <c r="NBV21" s="136"/>
      <c r="NBW21" s="136"/>
      <c r="NBX21" s="136"/>
      <c r="NBY21" s="136"/>
      <c r="NBZ21" s="136"/>
      <c r="NCA21" s="136"/>
      <c r="NCB21" s="136"/>
      <c r="NCC21" s="136"/>
      <c r="NCD21" s="136"/>
      <c r="NCE21" s="136"/>
      <c r="NCF21" s="136"/>
      <c r="NCG21" s="136"/>
      <c r="NCH21" s="136"/>
      <c r="NCI21" s="136"/>
      <c r="NCJ21" s="136"/>
      <c r="NCK21" s="136"/>
      <c r="NCL21" s="136"/>
      <c r="NCM21" s="136"/>
      <c r="NCN21" s="136"/>
      <c r="NCO21" s="136"/>
      <c r="NCP21" s="136"/>
      <c r="NCQ21" s="136"/>
      <c r="NCR21" s="136"/>
      <c r="NCS21" s="136"/>
      <c r="NCT21" s="136"/>
      <c r="NCU21" s="136"/>
      <c r="NCV21" s="136"/>
      <c r="NCW21" s="136"/>
      <c r="NCX21" s="136"/>
      <c r="NCY21" s="136"/>
      <c r="NCZ21" s="136"/>
      <c r="NDA21" s="136"/>
      <c r="NDB21" s="136"/>
      <c r="NDC21" s="136"/>
      <c r="NDD21" s="136"/>
      <c r="NDE21" s="136"/>
      <c r="NDF21" s="136"/>
      <c r="NDG21" s="136"/>
      <c r="NDH21" s="136"/>
      <c r="NDI21" s="136"/>
      <c r="NDJ21" s="136"/>
      <c r="NDK21" s="136"/>
      <c r="NDL21" s="136"/>
      <c r="NDM21" s="136"/>
      <c r="NDN21" s="136"/>
      <c r="NDO21" s="136"/>
      <c r="NDP21" s="136"/>
      <c r="NDQ21" s="136"/>
      <c r="NDR21" s="136"/>
      <c r="NDS21" s="136"/>
      <c r="NDT21" s="136"/>
      <c r="NDU21" s="136"/>
      <c r="NDV21" s="136"/>
      <c r="NDW21" s="136"/>
      <c r="NDX21" s="136"/>
      <c r="NDY21" s="136"/>
      <c r="NDZ21" s="136"/>
      <c r="NEA21" s="136"/>
      <c r="NEB21" s="136"/>
      <c r="NEC21" s="136"/>
      <c r="NED21" s="136"/>
      <c r="NEE21" s="136"/>
      <c r="NEF21" s="136"/>
      <c r="NEG21" s="136"/>
      <c r="NEH21" s="136"/>
      <c r="NEI21" s="136"/>
      <c r="NEJ21" s="136"/>
      <c r="NEK21" s="136"/>
      <c r="NEL21" s="136"/>
      <c r="NEM21" s="136"/>
      <c r="NEN21" s="136"/>
      <c r="NEO21" s="136"/>
      <c r="NEP21" s="136"/>
      <c r="NEQ21" s="136"/>
      <c r="NER21" s="136"/>
      <c r="NES21" s="136"/>
      <c r="NET21" s="136"/>
      <c r="NEU21" s="136"/>
      <c r="NEV21" s="136"/>
      <c r="NEW21" s="136"/>
      <c r="NEX21" s="136"/>
      <c r="NEY21" s="136"/>
      <c r="NEZ21" s="136"/>
      <c r="NFA21" s="136"/>
      <c r="NFB21" s="136"/>
      <c r="NFC21" s="136"/>
      <c r="NFD21" s="136"/>
      <c r="NFE21" s="136"/>
      <c r="NFF21" s="136"/>
      <c r="NFG21" s="136"/>
      <c r="NFH21" s="136"/>
      <c r="NFI21" s="136"/>
      <c r="NFJ21" s="136"/>
      <c r="NFK21" s="136"/>
      <c r="NFL21" s="136"/>
      <c r="NFM21" s="136"/>
      <c r="NFN21" s="136"/>
      <c r="NFO21" s="136"/>
      <c r="NFP21" s="136"/>
      <c r="NFQ21" s="136"/>
      <c r="NFR21" s="136"/>
      <c r="NFS21" s="136"/>
      <c r="NFT21" s="136"/>
      <c r="NFU21" s="136"/>
      <c r="NFV21" s="136"/>
      <c r="NFW21" s="136"/>
      <c r="NFX21" s="136"/>
      <c r="NFY21" s="136"/>
      <c r="NFZ21" s="136"/>
      <c r="NGA21" s="136"/>
      <c r="NGB21" s="136"/>
      <c r="NGC21" s="136"/>
      <c r="NGD21" s="136"/>
      <c r="NGE21" s="136"/>
      <c r="NGF21" s="136"/>
      <c r="NGG21" s="136"/>
      <c r="NGH21" s="136"/>
      <c r="NGI21" s="136"/>
      <c r="NGJ21" s="136"/>
      <c r="NGK21" s="136"/>
      <c r="NGL21" s="136"/>
      <c r="NGM21" s="136"/>
      <c r="NGN21" s="136"/>
      <c r="NGO21" s="136"/>
      <c r="NGP21" s="136"/>
      <c r="NGQ21" s="136"/>
      <c r="NGR21" s="136"/>
      <c r="NGS21" s="136"/>
      <c r="NGT21" s="136"/>
      <c r="NGU21" s="136"/>
      <c r="NGV21" s="136"/>
      <c r="NGW21" s="136"/>
      <c r="NGX21" s="136"/>
      <c r="NGY21" s="136"/>
      <c r="NGZ21" s="136"/>
      <c r="NHA21" s="136"/>
      <c r="NHB21" s="136"/>
      <c r="NHC21" s="136"/>
      <c r="NHD21" s="136"/>
      <c r="NHE21" s="136"/>
      <c r="NHF21" s="136"/>
      <c r="NHG21" s="136"/>
      <c r="NHH21" s="136"/>
      <c r="NHI21" s="136"/>
      <c r="NHJ21" s="136"/>
      <c r="NHK21" s="136"/>
      <c r="NHL21" s="136"/>
      <c r="NHM21" s="136"/>
      <c r="NHN21" s="136"/>
      <c r="NHO21" s="136"/>
      <c r="NHP21" s="136"/>
      <c r="NHQ21" s="136"/>
      <c r="NHR21" s="136"/>
      <c r="NHS21" s="136"/>
      <c r="NHT21" s="136"/>
      <c r="NHU21" s="136"/>
      <c r="NHV21" s="136"/>
      <c r="NHW21" s="136"/>
      <c r="NHX21" s="136"/>
      <c r="NHY21" s="136"/>
      <c r="NHZ21" s="136"/>
      <c r="NIA21" s="136"/>
      <c r="NIB21" s="136"/>
      <c r="NIC21" s="136"/>
      <c r="NID21" s="136"/>
      <c r="NIE21" s="136"/>
      <c r="NIF21" s="136"/>
      <c r="NIG21" s="136"/>
      <c r="NIH21" s="136"/>
      <c r="NII21" s="136"/>
      <c r="NIJ21" s="136"/>
      <c r="NIK21" s="136"/>
      <c r="NIL21" s="136"/>
      <c r="NIM21" s="136"/>
      <c r="NIN21" s="136"/>
      <c r="NIO21" s="136"/>
      <c r="NIP21" s="136"/>
      <c r="NIQ21" s="136"/>
      <c r="NIR21" s="136"/>
      <c r="NIS21" s="136"/>
      <c r="NIT21" s="136"/>
      <c r="NIU21" s="136"/>
      <c r="NIV21" s="136"/>
      <c r="NIW21" s="136"/>
      <c r="NIX21" s="136"/>
      <c r="NIY21" s="136"/>
      <c r="NIZ21" s="136"/>
      <c r="NJA21" s="136"/>
      <c r="NJB21" s="136"/>
      <c r="NJC21" s="136"/>
      <c r="NJD21" s="136"/>
      <c r="NJE21" s="136"/>
      <c r="NJF21" s="136"/>
      <c r="NJG21" s="136"/>
      <c r="NJH21" s="136"/>
      <c r="NJI21" s="136"/>
      <c r="NJJ21" s="136"/>
      <c r="NJK21" s="136"/>
      <c r="NJL21" s="136"/>
      <c r="NJM21" s="136"/>
      <c r="NJN21" s="136"/>
      <c r="NJO21" s="136"/>
      <c r="NJP21" s="136"/>
      <c r="NJQ21" s="136"/>
      <c r="NJR21" s="136"/>
      <c r="NJS21" s="136"/>
      <c r="NJT21" s="136"/>
      <c r="NJU21" s="136"/>
      <c r="NJV21" s="136"/>
      <c r="NJW21" s="136"/>
      <c r="NJX21" s="136"/>
      <c r="NJY21" s="136"/>
      <c r="NJZ21" s="136"/>
      <c r="NKA21" s="136"/>
      <c r="NKB21" s="136"/>
      <c r="NKC21" s="136"/>
      <c r="NKD21" s="136"/>
      <c r="NKE21" s="136"/>
      <c r="NKF21" s="136"/>
      <c r="NKG21" s="136"/>
      <c r="NKH21" s="136"/>
      <c r="NKI21" s="136"/>
      <c r="NKJ21" s="136"/>
      <c r="NKK21" s="136"/>
      <c r="NKL21" s="136"/>
      <c r="NKM21" s="136"/>
      <c r="NKN21" s="136"/>
      <c r="NKO21" s="136"/>
      <c r="NKP21" s="136"/>
      <c r="NKQ21" s="136"/>
      <c r="NKR21" s="136"/>
      <c r="NKS21" s="136"/>
      <c r="NKT21" s="136"/>
      <c r="NKU21" s="136"/>
      <c r="NKV21" s="136"/>
      <c r="NKW21" s="136"/>
      <c r="NKX21" s="136"/>
      <c r="NKY21" s="136"/>
      <c r="NKZ21" s="136"/>
      <c r="NLA21" s="136"/>
      <c r="NLB21" s="136"/>
      <c r="NLC21" s="136"/>
      <c r="NLD21" s="136"/>
      <c r="NLE21" s="136"/>
      <c r="NLF21" s="136"/>
      <c r="NLG21" s="136"/>
      <c r="NLH21" s="136"/>
      <c r="NLI21" s="136"/>
      <c r="NLJ21" s="136"/>
      <c r="NLK21" s="136"/>
      <c r="NLL21" s="136"/>
      <c r="NLM21" s="136"/>
      <c r="NLN21" s="136"/>
      <c r="NLO21" s="136"/>
      <c r="NLP21" s="136"/>
      <c r="NLQ21" s="136"/>
      <c r="NLR21" s="136"/>
      <c r="NLS21" s="136"/>
      <c r="NLT21" s="136"/>
      <c r="NLU21" s="136"/>
      <c r="NLV21" s="136"/>
      <c r="NLW21" s="136"/>
      <c r="NLX21" s="136"/>
      <c r="NLY21" s="136"/>
      <c r="NLZ21" s="136"/>
      <c r="NMA21" s="136"/>
      <c r="NMB21" s="136"/>
      <c r="NMC21" s="136"/>
      <c r="NMD21" s="136"/>
      <c r="NME21" s="136"/>
      <c r="NMF21" s="136"/>
      <c r="NMG21" s="136"/>
      <c r="NMH21" s="136"/>
      <c r="NMI21" s="136"/>
      <c r="NMJ21" s="136"/>
      <c r="NMK21" s="136"/>
      <c r="NML21" s="136"/>
      <c r="NMM21" s="136"/>
      <c r="NMN21" s="136"/>
      <c r="NMO21" s="136"/>
      <c r="NMP21" s="136"/>
      <c r="NMQ21" s="136"/>
      <c r="NMR21" s="136"/>
      <c r="NMS21" s="136"/>
      <c r="NMT21" s="136"/>
      <c r="NMU21" s="136"/>
      <c r="NMV21" s="136"/>
      <c r="NMW21" s="136"/>
      <c r="NMX21" s="136"/>
      <c r="NMY21" s="136"/>
      <c r="NMZ21" s="136"/>
      <c r="NNA21" s="136"/>
      <c r="NNB21" s="136"/>
      <c r="NNC21" s="136"/>
      <c r="NND21" s="136"/>
      <c r="NNE21" s="136"/>
      <c r="NNF21" s="136"/>
      <c r="NNG21" s="136"/>
      <c r="NNH21" s="136"/>
      <c r="NNI21" s="136"/>
      <c r="NNJ21" s="136"/>
      <c r="NNK21" s="136"/>
      <c r="NNL21" s="136"/>
      <c r="NNM21" s="136"/>
      <c r="NNN21" s="136"/>
      <c r="NNO21" s="136"/>
      <c r="NNP21" s="136"/>
      <c r="NNQ21" s="136"/>
      <c r="NNR21" s="136"/>
      <c r="NNS21" s="136"/>
      <c r="NNT21" s="136"/>
      <c r="NNU21" s="136"/>
      <c r="NNV21" s="136"/>
      <c r="NNW21" s="136"/>
      <c r="NNX21" s="136"/>
      <c r="NNY21" s="136"/>
      <c r="NNZ21" s="136"/>
      <c r="NOA21" s="136"/>
      <c r="NOB21" s="136"/>
      <c r="NOC21" s="136"/>
      <c r="NOD21" s="136"/>
      <c r="NOE21" s="136"/>
      <c r="NOF21" s="136"/>
      <c r="NOG21" s="136"/>
      <c r="NOH21" s="136"/>
      <c r="NOI21" s="136"/>
      <c r="NOJ21" s="136"/>
      <c r="NOK21" s="136"/>
      <c r="NOL21" s="136"/>
      <c r="NOM21" s="136"/>
      <c r="NON21" s="136"/>
      <c r="NOO21" s="136"/>
      <c r="NOP21" s="136"/>
      <c r="NOQ21" s="136"/>
      <c r="NOR21" s="136"/>
      <c r="NOS21" s="136"/>
      <c r="NOT21" s="136"/>
      <c r="NOU21" s="136"/>
      <c r="NOV21" s="136"/>
      <c r="NOW21" s="136"/>
      <c r="NOX21" s="136"/>
      <c r="NOY21" s="136"/>
      <c r="NOZ21" s="136"/>
      <c r="NPA21" s="136"/>
      <c r="NPB21" s="136"/>
      <c r="NPC21" s="136"/>
      <c r="NPD21" s="136"/>
      <c r="NPE21" s="136"/>
      <c r="NPF21" s="136"/>
      <c r="NPG21" s="136"/>
      <c r="NPH21" s="136"/>
      <c r="NPI21" s="136"/>
      <c r="NPJ21" s="136"/>
      <c r="NPK21" s="136"/>
      <c r="NPL21" s="136"/>
      <c r="NPM21" s="136"/>
      <c r="NPN21" s="136"/>
      <c r="NPO21" s="136"/>
      <c r="NPP21" s="136"/>
      <c r="NPQ21" s="136"/>
      <c r="NPR21" s="136"/>
      <c r="NPS21" s="136"/>
      <c r="NPT21" s="136"/>
      <c r="NPU21" s="136"/>
      <c r="NPV21" s="136"/>
      <c r="NPW21" s="136"/>
      <c r="NPX21" s="136"/>
      <c r="NPY21" s="136"/>
      <c r="NPZ21" s="136"/>
      <c r="NQA21" s="136"/>
      <c r="NQB21" s="136"/>
      <c r="NQC21" s="136"/>
      <c r="NQD21" s="136"/>
      <c r="NQE21" s="136"/>
      <c r="NQF21" s="136"/>
      <c r="NQG21" s="136"/>
      <c r="NQH21" s="136"/>
      <c r="NQI21" s="136"/>
      <c r="NQJ21" s="136"/>
      <c r="NQK21" s="136"/>
      <c r="NQL21" s="136"/>
      <c r="NQM21" s="136"/>
      <c r="NQN21" s="136"/>
      <c r="NQO21" s="136"/>
      <c r="NQP21" s="136"/>
      <c r="NQQ21" s="136"/>
      <c r="NQR21" s="136"/>
      <c r="NQS21" s="136"/>
      <c r="NQT21" s="136"/>
      <c r="NQU21" s="136"/>
      <c r="NQV21" s="136"/>
      <c r="NQW21" s="136"/>
      <c r="NQX21" s="136"/>
      <c r="NQY21" s="136"/>
      <c r="NQZ21" s="136"/>
      <c r="NRA21" s="136"/>
      <c r="NRB21" s="136"/>
      <c r="NRC21" s="136"/>
      <c r="NRD21" s="136"/>
      <c r="NRE21" s="136"/>
      <c r="NRF21" s="136"/>
      <c r="NRG21" s="136"/>
      <c r="NRH21" s="136"/>
      <c r="NRI21" s="136"/>
      <c r="NRJ21" s="136"/>
      <c r="NRK21" s="136"/>
      <c r="NRL21" s="136"/>
      <c r="NRM21" s="136"/>
      <c r="NRN21" s="136"/>
      <c r="NRO21" s="136"/>
      <c r="NRP21" s="136"/>
      <c r="NRQ21" s="136"/>
      <c r="NRR21" s="136"/>
      <c r="NRS21" s="136"/>
      <c r="NRT21" s="136"/>
      <c r="NRU21" s="136"/>
      <c r="NRV21" s="136"/>
      <c r="NRW21" s="136"/>
      <c r="NRX21" s="136"/>
      <c r="NRY21" s="136"/>
      <c r="NRZ21" s="136"/>
      <c r="NSA21" s="136"/>
      <c r="NSB21" s="136"/>
      <c r="NSC21" s="136"/>
      <c r="NSD21" s="136"/>
      <c r="NSE21" s="136"/>
      <c r="NSF21" s="136"/>
      <c r="NSG21" s="136"/>
      <c r="NSH21" s="136"/>
      <c r="NSI21" s="136"/>
      <c r="NSJ21" s="136"/>
      <c r="NSK21" s="136"/>
      <c r="NSL21" s="136"/>
      <c r="NSM21" s="136"/>
      <c r="NSN21" s="136"/>
      <c r="NSO21" s="136"/>
      <c r="NSP21" s="136"/>
      <c r="NSQ21" s="136"/>
      <c r="NSR21" s="136"/>
      <c r="NSS21" s="136"/>
      <c r="NST21" s="136"/>
      <c r="NSU21" s="136"/>
      <c r="NSV21" s="136"/>
      <c r="NSW21" s="136"/>
      <c r="NSX21" s="136"/>
      <c r="NSY21" s="136"/>
      <c r="NSZ21" s="136"/>
      <c r="NTA21" s="136"/>
      <c r="NTB21" s="136"/>
      <c r="NTC21" s="136"/>
      <c r="NTD21" s="136"/>
      <c r="NTE21" s="136"/>
      <c r="NTF21" s="136"/>
      <c r="NTG21" s="136"/>
      <c r="NTH21" s="136"/>
      <c r="NTI21" s="136"/>
      <c r="NTJ21" s="136"/>
      <c r="NTK21" s="136"/>
      <c r="NTL21" s="136"/>
      <c r="NTM21" s="136"/>
      <c r="NTN21" s="136"/>
      <c r="NTO21" s="136"/>
      <c r="NTP21" s="136"/>
      <c r="NTQ21" s="136"/>
      <c r="NTR21" s="136"/>
      <c r="NTS21" s="136"/>
      <c r="NTT21" s="136"/>
      <c r="NTU21" s="136"/>
      <c r="NTV21" s="136"/>
      <c r="NTW21" s="136"/>
      <c r="NTX21" s="136"/>
      <c r="NTY21" s="136"/>
      <c r="NTZ21" s="136"/>
      <c r="NUA21" s="136"/>
      <c r="NUB21" s="136"/>
      <c r="NUC21" s="136"/>
      <c r="NUD21" s="136"/>
      <c r="NUE21" s="136"/>
      <c r="NUF21" s="136"/>
      <c r="NUG21" s="136"/>
      <c r="NUH21" s="136"/>
      <c r="NUI21" s="136"/>
      <c r="NUJ21" s="136"/>
      <c r="NUK21" s="136"/>
      <c r="NUL21" s="136"/>
      <c r="NUM21" s="136"/>
      <c r="NUN21" s="136"/>
      <c r="NUO21" s="136"/>
      <c r="NUP21" s="136"/>
      <c r="NUQ21" s="136"/>
      <c r="NUR21" s="136"/>
      <c r="NUS21" s="136"/>
      <c r="NUT21" s="136"/>
      <c r="NUU21" s="136"/>
      <c r="NUV21" s="136"/>
      <c r="NUW21" s="136"/>
      <c r="NUX21" s="136"/>
      <c r="NUY21" s="136"/>
      <c r="NUZ21" s="136"/>
      <c r="NVA21" s="136"/>
      <c r="NVB21" s="136"/>
      <c r="NVC21" s="136"/>
      <c r="NVD21" s="136"/>
      <c r="NVE21" s="136"/>
      <c r="NVF21" s="136"/>
      <c r="NVG21" s="136"/>
      <c r="NVH21" s="136"/>
      <c r="NVI21" s="136"/>
      <c r="NVJ21" s="136"/>
      <c r="NVK21" s="136"/>
      <c r="NVL21" s="136"/>
      <c r="NVM21" s="136"/>
      <c r="NVN21" s="136"/>
      <c r="NVO21" s="136"/>
      <c r="NVP21" s="136"/>
      <c r="NVQ21" s="136"/>
      <c r="NVR21" s="136"/>
      <c r="NVS21" s="136"/>
      <c r="NVT21" s="136"/>
      <c r="NVU21" s="136"/>
      <c r="NVV21" s="136"/>
      <c r="NVW21" s="136"/>
      <c r="NVX21" s="136"/>
      <c r="NVY21" s="136"/>
      <c r="NVZ21" s="136"/>
      <c r="NWA21" s="136"/>
      <c r="NWB21" s="136"/>
      <c r="NWC21" s="136"/>
      <c r="NWD21" s="136"/>
      <c r="NWE21" s="136"/>
      <c r="NWF21" s="136"/>
      <c r="NWG21" s="136"/>
      <c r="NWH21" s="136"/>
      <c r="NWI21" s="136"/>
      <c r="NWJ21" s="136"/>
      <c r="NWK21" s="136"/>
      <c r="NWL21" s="136"/>
      <c r="NWM21" s="136"/>
      <c r="NWN21" s="136"/>
      <c r="NWO21" s="136"/>
      <c r="NWP21" s="136"/>
      <c r="NWQ21" s="136"/>
      <c r="NWR21" s="136"/>
      <c r="NWS21" s="136"/>
      <c r="NWT21" s="136"/>
      <c r="NWU21" s="136"/>
      <c r="NWV21" s="136"/>
      <c r="NWW21" s="136"/>
      <c r="NWX21" s="136"/>
      <c r="NWY21" s="136"/>
      <c r="NWZ21" s="136"/>
      <c r="NXA21" s="136"/>
      <c r="NXB21" s="136"/>
      <c r="NXC21" s="136"/>
      <c r="NXD21" s="136"/>
      <c r="NXE21" s="136"/>
      <c r="NXF21" s="136"/>
      <c r="NXG21" s="136"/>
      <c r="NXH21" s="136"/>
      <c r="NXI21" s="136"/>
      <c r="NXJ21" s="136"/>
      <c r="NXK21" s="136"/>
      <c r="NXL21" s="136"/>
      <c r="NXM21" s="136"/>
      <c r="NXN21" s="136"/>
      <c r="NXO21" s="136"/>
      <c r="NXP21" s="136"/>
      <c r="NXQ21" s="136"/>
      <c r="NXR21" s="136"/>
      <c r="NXS21" s="136"/>
      <c r="NXT21" s="136"/>
      <c r="NXU21" s="136"/>
      <c r="NXV21" s="136"/>
      <c r="NXW21" s="136"/>
      <c r="NXX21" s="136"/>
      <c r="NXY21" s="136"/>
      <c r="NXZ21" s="136"/>
      <c r="NYA21" s="136"/>
      <c r="NYB21" s="136"/>
      <c r="NYC21" s="136"/>
      <c r="NYD21" s="136"/>
      <c r="NYE21" s="136"/>
      <c r="NYF21" s="136"/>
      <c r="NYG21" s="136"/>
      <c r="NYH21" s="136"/>
      <c r="NYI21" s="136"/>
      <c r="NYJ21" s="136"/>
      <c r="NYK21" s="136"/>
      <c r="NYL21" s="136"/>
      <c r="NYM21" s="136"/>
      <c r="NYN21" s="136"/>
      <c r="NYO21" s="136"/>
      <c r="NYP21" s="136"/>
      <c r="NYQ21" s="136"/>
      <c r="NYR21" s="136"/>
      <c r="NYS21" s="136"/>
      <c r="NYT21" s="136"/>
      <c r="NYU21" s="136"/>
      <c r="NYV21" s="136"/>
      <c r="NYW21" s="136"/>
      <c r="NYX21" s="136"/>
      <c r="NYY21" s="136"/>
      <c r="NYZ21" s="136"/>
      <c r="NZA21" s="136"/>
      <c r="NZB21" s="136"/>
      <c r="NZC21" s="136"/>
      <c r="NZD21" s="136"/>
      <c r="NZE21" s="136"/>
      <c r="NZF21" s="136"/>
      <c r="NZG21" s="136"/>
      <c r="NZH21" s="136"/>
      <c r="NZI21" s="136"/>
      <c r="NZJ21" s="136"/>
      <c r="NZK21" s="136"/>
      <c r="NZL21" s="136"/>
      <c r="NZM21" s="136"/>
      <c r="NZN21" s="136"/>
      <c r="NZO21" s="136"/>
      <c r="NZP21" s="136"/>
      <c r="NZQ21" s="136"/>
      <c r="NZR21" s="136"/>
      <c r="NZS21" s="136"/>
      <c r="NZT21" s="136"/>
      <c r="NZU21" s="136"/>
      <c r="NZV21" s="136"/>
      <c r="NZW21" s="136"/>
      <c r="NZX21" s="136"/>
      <c r="NZY21" s="136"/>
      <c r="NZZ21" s="136"/>
      <c r="OAA21" s="136"/>
      <c r="OAB21" s="136"/>
      <c r="OAC21" s="136"/>
      <c r="OAD21" s="136"/>
      <c r="OAE21" s="136"/>
      <c r="OAF21" s="136"/>
      <c r="OAG21" s="136"/>
      <c r="OAH21" s="136"/>
      <c r="OAI21" s="136"/>
      <c r="OAJ21" s="136"/>
      <c r="OAK21" s="136"/>
      <c r="OAL21" s="136"/>
      <c r="OAM21" s="136"/>
      <c r="OAN21" s="136"/>
      <c r="OAO21" s="136"/>
      <c r="OAP21" s="136"/>
      <c r="OAQ21" s="136"/>
      <c r="OAR21" s="136"/>
      <c r="OAS21" s="136"/>
      <c r="OAT21" s="136"/>
      <c r="OAU21" s="136"/>
      <c r="OAV21" s="136"/>
      <c r="OAW21" s="136"/>
      <c r="OAX21" s="136"/>
      <c r="OAY21" s="136"/>
      <c r="OAZ21" s="136"/>
      <c r="OBA21" s="136"/>
      <c r="OBB21" s="136"/>
      <c r="OBC21" s="136"/>
      <c r="OBD21" s="136"/>
      <c r="OBE21" s="136"/>
      <c r="OBF21" s="136"/>
      <c r="OBG21" s="136"/>
      <c r="OBH21" s="136"/>
      <c r="OBI21" s="136"/>
      <c r="OBJ21" s="136"/>
      <c r="OBK21" s="136"/>
      <c r="OBL21" s="136"/>
      <c r="OBM21" s="136"/>
      <c r="OBN21" s="136"/>
      <c r="OBO21" s="136"/>
      <c r="OBP21" s="136"/>
      <c r="OBQ21" s="136"/>
      <c r="OBR21" s="136"/>
      <c r="OBS21" s="136"/>
      <c r="OBT21" s="136"/>
      <c r="OBU21" s="136"/>
      <c r="OBV21" s="136"/>
      <c r="OBW21" s="136"/>
      <c r="OBX21" s="136"/>
      <c r="OBY21" s="136"/>
      <c r="OBZ21" s="136"/>
      <c r="OCA21" s="136"/>
      <c r="OCB21" s="136"/>
      <c r="OCC21" s="136"/>
      <c r="OCD21" s="136"/>
      <c r="OCE21" s="136"/>
      <c r="OCF21" s="136"/>
      <c r="OCG21" s="136"/>
      <c r="OCH21" s="136"/>
      <c r="OCI21" s="136"/>
      <c r="OCJ21" s="136"/>
      <c r="OCK21" s="136"/>
      <c r="OCL21" s="136"/>
      <c r="OCM21" s="136"/>
      <c r="OCN21" s="136"/>
      <c r="OCO21" s="136"/>
      <c r="OCP21" s="136"/>
      <c r="OCQ21" s="136"/>
      <c r="OCR21" s="136"/>
      <c r="OCS21" s="136"/>
      <c r="OCT21" s="136"/>
      <c r="OCU21" s="136"/>
      <c r="OCV21" s="136"/>
      <c r="OCW21" s="136"/>
      <c r="OCX21" s="136"/>
      <c r="OCY21" s="136"/>
      <c r="OCZ21" s="136"/>
      <c r="ODA21" s="136"/>
      <c r="ODB21" s="136"/>
      <c r="ODC21" s="136"/>
      <c r="ODD21" s="136"/>
      <c r="ODE21" s="136"/>
      <c r="ODF21" s="136"/>
      <c r="ODG21" s="136"/>
      <c r="ODH21" s="136"/>
      <c r="ODI21" s="136"/>
      <c r="ODJ21" s="136"/>
      <c r="ODK21" s="136"/>
      <c r="ODL21" s="136"/>
      <c r="ODM21" s="136"/>
      <c r="ODN21" s="136"/>
      <c r="ODO21" s="136"/>
      <c r="ODP21" s="136"/>
      <c r="ODQ21" s="136"/>
      <c r="ODR21" s="136"/>
      <c r="ODS21" s="136"/>
      <c r="ODT21" s="136"/>
      <c r="ODU21" s="136"/>
      <c r="ODV21" s="136"/>
      <c r="ODW21" s="136"/>
      <c r="ODX21" s="136"/>
      <c r="ODY21" s="136"/>
      <c r="ODZ21" s="136"/>
      <c r="OEA21" s="136"/>
      <c r="OEB21" s="136"/>
      <c r="OEC21" s="136"/>
      <c r="OED21" s="136"/>
      <c r="OEE21" s="136"/>
      <c r="OEF21" s="136"/>
      <c r="OEG21" s="136"/>
      <c r="OEH21" s="136"/>
      <c r="OEI21" s="136"/>
      <c r="OEJ21" s="136"/>
      <c r="OEK21" s="136"/>
      <c r="OEL21" s="136"/>
      <c r="OEM21" s="136"/>
      <c r="OEN21" s="136"/>
      <c r="OEO21" s="136"/>
      <c r="OEP21" s="136"/>
      <c r="OEQ21" s="136"/>
      <c r="OER21" s="136"/>
      <c r="OES21" s="136"/>
      <c r="OET21" s="136"/>
      <c r="OEU21" s="136"/>
      <c r="OEV21" s="136"/>
      <c r="OEW21" s="136"/>
      <c r="OEX21" s="136"/>
      <c r="OEY21" s="136"/>
      <c r="OEZ21" s="136"/>
      <c r="OFA21" s="136"/>
      <c r="OFB21" s="136"/>
      <c r="OFC21" s="136"/>
      <c r="OFD21" s="136"/>
      <c r="OFE21" s="136"/>
      <c r="OFF21" s="136"/>
      <c r="OFG21" s="136"/>
      <c r="OFH21" s="136"/>
      <c r="OFI21" s="136"/>
      <c r="OFJ21" s="136"/>
      <c r="OFK21" s="136"/>
      <c r="OFL21" s="136"/>
      <c r="OFM21" s="136"/>
      <c r="OFN21" s="136"/>
      <c r="OFO21" s="136"/>
      <c r="OFP21" s="136"/>
      <c r="OFQ21" s="136"/>
      <c r="OFR21" s="136"/>
      <c r="OFS21" s="136"/>
      <c r="OFT21" s="136"/>
      <c r="OFU21" s="136"/>
      <c r="OFV21" s="136"/>
      <c r="OFW21" s="136"/>
      <c r="OFX21" s="136"/>
      <c r="OFY21" s="136"/>
      <c r="OFZ21" s="136"/>
      <c r="OGA21" s="136"/>
      <c r="OGB21" s="136"/>
      <c r="OGC21" s="136"/>
      <c r="OGD21" s="136"/>
      <c r="OGE21" s="136"/>
      <c r="OGF21" s="136"/>
      <c r="OGG21" s="136"/>
      <c r="OGH21" s="136"/>
      <c r="OGI21" s="136"/>
      <c r="OGJ21" s="136"/>
      <c r="OGK21" s="136"/>
      <c r="OGL21" s="136"/>
      <c r="OGM21" s="136"/>
      <c r="OGN21" s="136"/>
      <c r="OGO21" s="136"/>
      <c r="OGP21" s="136"/>
      <c r="OGQ21" s="136"/>
      <c r="OGR21" s="136"/>
      <c r="OGS21" s="136"/>
      <c r="OGT21" s="136"/>
      <c r="OGU21" s="136"/>
      <c r="OGV21" s="136"/>
      <c r="OGW21" s="136"/>
      <c r="OGX21" s="136"/>
      <c r="OGY21" s="136"/>
      <c r="OGZ21" s="136"/>
      <c r="OHA21" s="136"/>
      <c r="OHB21" s="136"/>
      <c r="OHC21" s="136"/>
      <c r="OHD21" s="136"/>
      <c r="OHE21" s="136"/>
      <c r="OHF21" s="136"/>
      <c r="OHG21" s="136"/>
      <c r="OHH21" s="136"/>
      <c r="OHI21" s="136"/>
      <c r="OHJ21" s="136"/>
      <c r="OHK21" s="136"/>
      <c r="OHL21" s="136"/>
      <c r="OHM21" s="136"/>
      <c r="OHN21" s="136"/>
      <c r="OHO21" s="136"/>
      <c r="OHP21" s="136"/>
      <c r="OHQ21" s="136"/>
      <c r="OHR21" s="136"/>
      <c r="OHS21" s="136"/>
      <c r="OHT21" s="136"/>
      <c r="OHU21" s="136"/>
      <c r="OHV21" s="136"/>
      <c r="OHW21" s="136"/>
      <c r="OHX21" s="136"/>
      <c r="OHY21" s="136"/>
      <c r="OHZ21" s="136"/>
      <c r="OIA21" s="136"/>
      <c r="OIB21" s="136"/>
      <c r="OIC21" s="136"/>
      <c r="OID21" s="136"/>
      <c r="OIE21" s="136"/>
      <c r="OIF21" s="136"/>
      <c r="OIG21" s="136"/>
      <c r="OIH21" s="136"/>
      <c r="OII21" s="136"/>
      <c r="OIJ21" s="136"/>
      <c r="OIK21" s="136"/>
      <c r="OIL21" s="136"/>
      <c r="OIM21" s="136"/>
      <c r="OIN21" s="136"/>
      <c r="OIO21" s="136"/>
      <c r="OIP21" s="136"/>
      <c r="OIQ21" s="136"/>
      <c r="OIR21" s="136"/>
      <c r="OIS21" s="136"/>
      <c r="OIT21" s="136"/>
      <c r="OIU21" s="136"/>
      <c r="OIV21" s="136"/>
      <c r="OIW21" s="136"/>
      <c r="OIX21" s="136"/>
      <c r="OIY21" s="136"/>
      <c r="OIZ21" s="136"/>
      <c r="OJA21" s="136"/>
      <c r="OJB21" s="136"/>
      <c r="OJC21" s="136"/>
      <c r="OJD21" s="136"/>
      <c r="OJE21" s="136"/>
      <c r="OJF21" s="136"/>
      <c r="OJG21" s="136"/>
      <c r="OJH21" s="136"/>
      <c r="OJI21" s="136"/>
      <c r="OJJ21" s="136"/>
      <c r="OJK21" s="136"/>
      <c r="OJL21" s="136"/>
      <c r="OJM21" s="136"/>
      <c r="OJN21" s="136"/>
      <c r="OJO21" s="136"/>
      <c r="OJP21" s="136"/>
      <c r="OJQ21" s="136"/>
      <c r="OJR21" s="136"/>
      <c r="OJS21" s="136"/>
      <c r="OJT21" s="136"/>
      <c r="OJU21" s="136"/>
      <c r="OJV21" s="136"/>
      <c r="OJW21" s="136"/>
      <c r="OJX21" s="136"/>
      <c r="OJY21" s="136"/>
      <c r="OJZ21" s="136"/>
      <c r="OKA21" s="136"/>
      <c r="OKB21" s="136"/>
      <c r="OKC21" s="136"/>
      <c r="OKD21" s="136"/>
      <c r="OKE21" s="136"/>
      <c r="OKF21" s="136"/>
      <c r="OKG21" s="136"/>
      <c r="OKH21" s="136"/>
      <c r="OKI21" s="136"/>
      <c r="OKJ21" s="136"/>
      <c r="OKK21" s="136"/>
      <c r="OKL21" s="136"/>
      <c r="OKM21" s="136"/>
      <c r="OKN21" s="136"/>
      <c r="OKO21" s="136"/>
      <c r="OKP21" s="136"/>
      <c r="OKQ21" s="136"/>
      <c r="OKR21" s="136"/>
      <c r="OKS21" s="136"/>
      <c r="OKT21" s="136"/>
      <c r="OKU21" s="136"/>
      <c r="OKV21" s="136"/>
      <c r="OKW21" s="136"/>
      <c r="OKX21" s="136"/>
      <c r="OKY21" s="136"/>
      <c r="OKZ21" s="136"/>
      <c r="OLA21" s="136"/>
      <c r="OLB21" s="136"/>
      <c r="OLC21" s="136"/>
      <c r="OLD21" s="136"/>
      <c r="OLE21" s="136"/>
      <c r="OLF21" s="136"/>
      <c r="OLG21" s="136"/>
      <c r="OLH21" s="136"/>
      <c r="OLI21" s="136"/>
      <c r="OLJ21" s="136"/>
      <c r="OLK21" s="136"/>
      <c r="OLL21" s="136"/>
      <c r="OLM21" s="136"/>
      <c r="OLN21" s="136"/>
      <c r="OLO21" s="136"/>
      <c r="OLP21" s="136"/>
      <c r="OLQ21" s="136"/>
      <c r="OLR21" s="136"/>
      <c r="OLS21" s="136"/>
      <c r="OLT21" s="136"/>
      <c r="OLU21" s="136"/>
      <c r="OLV21" s="136"/>
      <c r="OLW21" s="136"/>
      <c r="OLX21" s="136"/>
      <c r="OLY21" s="136"/>
      <c r="OLZ21" s="136"/>
      <c r="OMA21" s="136"/>
      <c r="OMB21" s="136"/>
      <c r="OMC21" s="136"/>
      <c r="OMD21" s="136"/>
      <c r="OME21" s="136"/>
      <c r="OMF21" s="136"/>
      <c r="OMG21" s="136"/>
      <c r="OMH21" s="136"/>
      <c r="OMI21" s="136"/>
      <c r="OMJ21" s="136"/>
      <c r="OMK21" s="136"/>
      <c r="OML21" s="136"/>
      <c r="OMM21" s="136"/>
      <c r="OMN21" s="136"/>
      <c r="OMO21" s="136"/>
      <c r="OMP21" s="136"/>
      <c r="OMQ21" s="136"/>
      <c r="OMR21" s="136"/>
      <c r="OMS21" s="136"/>
      <c r="OMT21" s="136"/>
      <c r="OMU21" s="136"/>
      <c r="OMV21" s="136"/>
      <c r="OMW21" s="136"/>
      <c r="OMX21" s="136"/>
      <c r="OMY21" s="136"/>
      <c r="OMZ21" s="136"/>
      <c r="ONA21" s="136"/>
      <c r="ONB21" s="136"/>
      <c r="ONC21" s="136"/>
      <c r="OND21" s="136"/>
      <c r="ONE21" s="136"/>
      <c r="ONF21" s="136"/>
      <c r="ONG21" s="136"/>
      <c r="ONH21" s="136"/>
      <c r="ONI21" s="136"/>
      <c r="ONJ21" s="136"/>
      <c r="ONK21" s="136"/>
      <c r="ONL21" s="136"/>
      <c r="ONM21" s="136"/>
      <c r="ONN21" s="136"/>
      <c r="ONO21" s="136"/>
      <c r="ONP21" s="136"/>
      <c r="ONQ21" s="136"/>
      <c r="ONR21" s="136"/>
      <c r="ONS21" s="136"/>
      <c r="ONT21" s="136"/>
      <c r="ONU21" s="136"/>
      <c r="ONV21" s="136"/>
      <c r="ONW21" s="136"/>
      <c r="ONX21" s="136"/>
      <c r="ONY21" s="136"/>
      <c r="ONZ21" s="136"/>
      <c r="OOA21" s="136"/>
      <c r="OOB21" s="136"/>
      <c r="OOC21" s="136"/>
      <c r="OOD21" s="136"/>
      <c r="OOE21" s="136"/>
      <c r="OOF21" s="136"/>
      <c r="OOG21" s="136"/>
      <c r="OOH21" s="136"/>
      <c r="OOI21" s="136"/>
      <c r="OOJ21" s="136"/>
      <c r="OOK21" s="136"/>
      <c r="OOL21" s="136"/>
      <c r="OOM21" s="136"/>
      <c r="OON21" s="136"/>
      <c r="OOO21" s="136"/>
      <c r="OOP21" s="136"/>
      <c r="OOQ21" s="136"/>
      <c r="OOR21" s="136"/>
      <c r="OOS21" s="136"/>
      <c r="OOT21" s="136"/>
      <c r="OOU21" s="136"/>
      <c r="OOV21" s="136"/>
      <c r="OOW21" s="136"/>
      <c r="OOX21" s="136"/>
      <c r="OOY21" s="136"/>
      <c r="OOZ21" s="136"/>
      <c r="OPA21" s="136"/>
      <c r="OPB21" s="136"/>
      <c r="OPC21" s="136"/>
      <c r="OPD21" s="136"/>
      <c r="OPE21" s="136"/>
      <c r="OPF21" s="136"/>
      <c r="OPG21" s="136"/>
      <c r="OPH21" s="136"/>
      <c r="OPI21" s="136"/>
      <c r="OPJ21" s="136"/>
      <c r="OPK21" s="136"/>
      <c r="OPL21" s="136"/>
      <c r="OPM21" s="136"/>
      <c r="OPN21" s="136"/>
      <c r="OPO21" s="136"/>
      <c r="OPP21" s="136"/>
      <c r="OPQ21" s="136"/>
      <c r="OPR21" s="136"/>
      <c r="OPS21" s="136"/>
      <c r="OPT21" s="136"/>
      <c r="OPU21" s="136"/>
      <c r="OPV21" s="136"/>
      <c r="OPW21" s="136"/>
      <c r="OPX21" s="136"/>
      <c r="OPY21" s="136"/>
      <c r="OPZ21" s="136"/>
      <c r="OQA21" s="136"/>
      <c r="OQB21" s="136"/>
      <c r="OQC21" s="136"/>
      <c r="OQD21" s="136"/>
      <c r="OQE21" s="136"/>
      <c r="OQF21" s="136"/>
      <c r="OQG21" s="136"/>
      <c r="OQH21" s="136"/>
      <c r="OQI21" s="136"/>
      <c r="OQJ21" s="136"/>
      <c r="OQK21" s="136"/>
      <c r="OQL21" s="136"/>
      <c r="OQM21" s="136"/>
      <c r="OQN21" s="136"/>
      <c r="OQO21" s="136"/>
      <c r="OQP21" s="136"/>
      <c r="OQQ21" s="136"/>
      <c r="OQR21" s="136"/>
      <c r="OQS21" s="136"/>
      <c r="OQT21" s="136"/>
      <c r="OQU21" s="136"/>
      <c r="OQV21" s="136"/>
      <c r="OQW21" s="136"/>
      <c r="OQX21" s="136"/>
      <c r="OQY21" s="136"/>
      <c r="OQZ21" s="136"/>
      <c r="ORA21" s="136"/>
      <c r="ORB21" s="136"/>
      <c r="ORC21" s="136"/>
      <c r="ORD21" s="136"/>
      <c r="ORE21" s="136"/>
      <c r="ORF21" s="136"/>
      <c r="ORG21" s="136"/>
      <c r="ORH21" s="136"/>
      <c r="ORI21" s="136"/>
      <c r="ORJ21" s="136"/>
      <c r="ORK21" s="136"/>
      <c r="ORL21" s="136"/>
      <c r="ORM21" s="136"/>
      <c r="ORN21" s="136"/>
      <c r="ORO21" s="136"/>
      <c r="ORP21" s="136"/>
      <c r="ORQ21" s="136"/>
      <c r="ORR21" s="136"/>
      <c r="ORS21" s="136"/>
      <c r="ORT21" s="136"/>
      <c r="ORU21" s="136"/>
      <c r="ORV21" s="136"/>
      <c r="ORW21" s="136"/>
      <c r="ORX21" s="136"/>
      <c r="ORY21" s="136"/>
      <c r="ORZ21" s="136"/>
      <c r="OSA21" s="136"/>
      <c r="OSB21" s="136"/>
      <c r="OSC21" s="136"/>
      <c r="OSD21" s="136"/>
      <c r="OSE21" s="136"/>
      <c r="OSF21" s="136"/>
      <c r="OSG21" s="136"/>
      <c r="OSH21" s="136"/>
      <c r="OSI21" s="136"/>
      <c r="OSJ21" s="136"/>
      <c r="OSK21" s="136"/>
      <c r="OSL21" s="136"/>
      <c r="OSM21" s="136"/>
      <c r="OSN21" s="136"/>
      <c r="OSO21" s="136"/>
      <c r="OSP21" s="136"/>
      <c r="OSQ21" s="136"/>
      <c r="OSR21" s="136"/>
      <c r="OSS21" s="136"/>
      <c r="OST21" s="136"/>
      <c r="OSU21" s="136"/>
      <c r="OSV21" s="136"/>
      <c r="OSW21" s="136"/>
      <c r="OSX21" s="136"/>
      <c r="OSY21" s="136"/>
      <c r="OSZ21" s="136"/>
      <c r="OTA21" s="136"/>
      <c r="OTB21" s="136"/>
      <c r="OTC21" s="136"/>
      <c r="OTD21" s="136"/>
      <c r="OTE21" s="136"/>
      <c r="OTF21" s="136"/>
      <c r="OTG21" s="136"/>
      <c r="OTH21" s="136"/>
      <c r="OTI21" s="136"/>
      <c r="OTJ21" s="136"/>
      <c r="OTK21" s="136"/>
      <c r="OTL21" s="136"/>
      <c r="OTM21" s="136"/>
      <c r="OTN21" s="136"/>
      <c r="OTO21" s="136"/>
      <c r="OTP21" s="136"/>
      <c r="OTQ21" s="136"/>
      <c r="OTR21" s="136"/>
      <c r="OTS21" s="136"/>
      <c r="OTT21" s="136"/>
      <c r="OTU21" s="136"/>
      <c r="OTV21" s="136"/>
      <c r="OTW21" s="136"/>
      <c r="OTX21" s="136"/>
      <c r="OTY21" s="136"/>
      <c r="OTZ21" s="136"/>
      <c r="OUA21" s="136"/>
      <c r="OUB21" s="136"/>
      <c r="OUC21" s="136"/>
      <c r="OUD21" s="136"/>
      <c r="OUE21" s="136"/>
      <c r="OUF21" s="136"/>
      <c r="OUG21" s="136"/>
      <c r="OUH21" s="136"/>
      <c r="OUI21" s="136"/>
      <c r="OUJ21" s="136"/>
      <c r="OUK21" s="136"/>
      <c r="OUL21" s="136"/>
      <c r="OUM21" s="136"/>
      <c r="OUN21" s="136"/>
      <c r="OUO21" s="136"/>
      <c r="OUP21" s="136"/>
      <c r="OUQ21" s="136"/>
      <c r="OUR21" s="136"/>
      <c r="OUS21" s="136"/>
      <c r="OUT21" s="136"/>
      <c r="OUU21" s="136"/>
      <c r="OUV21" s="136"/>
      <c r="OUW21" s="136"/>
      <c r="OUX21" s="136"/>
      <c r="OUY21" s="136"/>
      <c r="OUZ21" s="136"/>
      <c r="OVA21" s="136"/>
      <c r="OVB21" s="136"/>
      <c r="OVC21" s="136"/>
      <c r="OVD21" s="136"/>
      <c r="OVE21" s="136"/>
      <c r="OVF21" s="136"/>
      <c r="OVG21" s="136"/>
      <c r="OVH21" s="136"/>
      <c r="OVI21" s="136"/>
      <c r="OVJ21" s="136"/>
      <c r="OVK21" s="136"/>
      <c r="OVL21" s="136"/>
      <c r="OVM21" s="136"/>
      <c r="OVN21" s="136"/>
      <c r="OVO21" s="136"/>
      <c r="OVP21" s="136"/>
      <c r="OVQ21" s="136"/>
      <c r="OVR21" s="136"/>
      <c r="OVS21" s="136"/>
      <c r="OVT21" s="136"/>
      <c r="OVU21" s="136"/>
      <c r="OVV21" s="136"/>
      <c r="OVW21" s="136"/>
      <c r="OVX21" s="136"/>
      <c r="OVY21" s="136"/>
      <c r="OVZ21" s="136"/>
      <c r="OWA21" s="136"/>
      <c r="OWB21" s="136"/>
      <c r="OWC21" s="136"/>
      <c r="OWD21" s="136"/>
      <c r="OWE21" s="136"/>
      <c r="OWF21" s="136"/>
      <c r="OWG21" s="136"/>
      <c r="OWH21" s="136"/>
      <c r="OWI21" s="136"/>
      <c r="OWJ21" s="136"/>
      <c r="OWK21" s="136"/>
      <c r="OWL21" s="136"/>
      <c r="OWM21" s="136"/>
      <c r="OWN21" s="136"/>
      <c r="OWO21" s="136"/>
      <c r="OWP21" s="136"/>
      <c r="OWQ21" s="136"/>
      <c r="OWR21" s="136"/>
      <c r="OWS21" s="136"/>
      <c r="OWT21" s="136"/>
      <c r="OWU21" s="136"/>
      <c r="OWV21" s="136"/>
      <c r="OWW21" s="136"/>
      <c r="OWX21" s="136"/>
      <c r="OWY21" s="136"/>
      <c r="OWZ21" s="136"/>
      <c r="OXA21" s="136"/>
      <c r="OXB21" s="136"/>
      <c r="OXC21" s="136"/>
      <c r="OXD21" s="136"/>
      <c r="OXE21" s="136"/>
      <c r="OXF21" s="136"/>
      <c r="OXG21" s="136"/>
      <c r="OXH21" s="136"/>
      <c r="OXI21" s="136"/>
      <c r="OXJ21" s="136"/>
      <c r="OXK21" s="136"/>
      <c r="OXL21" s="136"/>
      <c r="OXM21" s="136"/>
      <c r="OXN21" s="136"/>
      <c r="OXO21" s="136"/>
      <c r="OXP21" s="136"/>
      <c r="OXQ21" s="136"/>
      <c r="OXR21" s="136"/>
      <c r="OXS21" s="136"/>
      <c r="OXT21" s="136"/>
      <c r="OXU21" s="136"/>
      <c r="OXV21" s="136"/>
      <c r="OXW21" s="136"/>
      <c r="OXX21" s="136"/>
      <c r="OXY21" s="136"/>
      <c r="OXZ21" s="136"/>
      <c r="OYA21" s="136"/>
      <c r="OYB21" s="136"/>
      <c r="OYC21" s="136"/>
      <c r="OYD21" s="136"/>
      <c r="OYE21" s="136"/>
      <c r="OYF21" s="136"/>
      <c r="OYG21" s="136"/>
      <c r="OYH21" s="136"/>
      <c r="OYI21" s="136"/>
      <c r="OYJ21" s="136"/>
      <c r="OYK21" s="136"/>
      <c r="OYL21" s="136"/>
      <c r="OYM21" s="136"/>
      <c r="OYN21" s="136"/>
      <c r="OYO21" s="136"/>
      <c r="OYP21" s="136"/>
      <c r="OYQ21" s="136"/>
      <c r="OYR21" s="136"/>
      <c r="OYS21" s="136"/>
      <c r="OYT21" s="136"/>
      <c r="OYU21" s="136"/>
      <c r="OYV21" s="136"/>
      <c r="OYW21" s="136"/>
      <c r="OYX21" s="136"/>
      <c r="OYY21" s="136"/>
      <c r="OYZ21" s="136"/>
      <c r="OZA21" s="136"/>
      <c r="OZB21" s="136"/>
      <c r="OZC21" s="136"/>
      <c r="OZD21" s="136"/>
      <c r="OZE21" s="136"/>
      <c r="OZF21" s="136"/>
      <c r="OZG21" s="136"/>
      <c r="OZH21" s="136"/>
      <c r="OZI21" s="136"/>
      <c r="OZJ21" s="136"/>
      <c r="OZK21" s="136"/>
      <c r="OZL21" s="136"/>
      <c r="OZM21" s="136"/>
      <c r="OZN21" s="136"/>
      <c r="OZO21" s="136"/>
      <c r="OZP21" s="136"/>
      <c r="OZQ21" s="136"/>
      <c r="OZR21" s="136"/>
      <c r="OZS21" s="136"/>
      <c r="OZT21" s="136"/>
      <c r="OZU21" s="136"/>
      <c r="OZV21" s="136"/>
      <c r="OZW21" s="136"/>
      <c r="OZX21" s="136"/>
      <c r="OZY21" s="136"/>
      <c r="OZZ21" s="136"/>
      <c r="PAA21" s="136"/>
      <c r="PAB21" s="136"/>
      <c r="PAC21" s="136"/>
      <c r="PAD21" s="136"/>
      <c r="PAE21" s="136"/>
      <c r="PAF21" s="136"/>
      <c r="PAG21" s="136"/>
      <c r="PAH21" s="136"/>
      <c r="PAI21" s="136"/>
      <c r="PAJ21" s="136"/>
      <c r="PAK21" s="136"/>
      <c r="PAL21" s="136"/>
      <c r="PAM21" s="136"/>
      <c r="PAN21" s="136"/>
      <c r="PAO21" s="136"/>
      <c r="PAP21" s="136"/>
      <c r="PAQ21" s="136"/>
      <c r="PAR21" s="136"/>
      <c r="PAS21" s="136"/>
      <c r="PAT21" s="136"/>
      <c r="PAU21" s="136"/>
      <c r="PAV21" s="136"/>
      <c r="PAW21" s="136"/>
      <c r="PAX21" s="136"/>
      <c r="PAY21" s="136"/>
      <c r="PAZ21" s="136"/>
      <c r="PBA21" s="136"/>
      <c r="PBB21" s="136"/>
      <c r="PBC21" s="136"/>
      <c r="PBD21" s="136"/>
      <c r="PBE21" s="136"/>
      <c r="PBF21" s="136"/>
      <c r="PBG21" s="136"/>
      <c r="PBH21" s="136"/>
      <c r="PBI21" s="136"/>
      <c r="PBJ21" s="136"/>
      <c r="PBK21" s="136"/>
      <c r="PBL21" s="136"/>
      <c r="PBM21" s="136"/>
      <c r="PBN21" s="136"/>
      <c r="PBO21" s="136"/>
      <c r="PBP21" s="136"/>
      <c r="PBQ21" s="136"/>
      <c r="PBR21" s="136"/>
      <c r="PBS21" s="136"/>
      <c r="PBT21" s="136"/>
      <c r="PBU21" s="136"/>
      <c r="PBV21" s="136"/>
      <c r="PBW21" s="136"/>
      <c r="PBX21" s="136"/>
      <c r="PBY21" s="136"/>
      <c r="PBZ21" s="136"/>
      <c r="PCA21" s="136"/>
      <c r="PCB21" s="136"/>
      <c r="PCC21" s="136"/>
      <c r="PCD21" s="136"/>
      <c r="PCE21" s="136"/>
      <c r="PCF21" s="136"/>
      <c r="PCG21" s="136"/>
      <c r="PCH21" s="136"/>
      <c r="PCI21" s="136"/>
      <c r="PCJ21" s="136"/>
      <c r="PCK21" s="136"/>
      <c r="PCL21" s="136"/>
      <c r="PCM21" s="136"/>
      <c r="PCN21" s="136"/>
      <c r="PCO21" s="136"/>
      <c r="PCP21" s="136"/>
      <c r="PCQ21" s="136"/>
      <c r="PCR21" s="136"/>
      <c r="PCS21" s="136"/>
      <c r="PCT21" s="136"/>
      <c r="PCU21" s="136"/>
      <c r="PCV21" s="136"/>
      <c r="PCW21" s="136"/>
      <c r="PCX21" s="136"/>
      <c r="PCY21" s="136"/>
      <c r="PCZ21" s="136"/>
      <c r="PDA21" s="136"/>
      <c r="PDB21" s="136"/>
      <c r="PDC21" s="136"/>
      <c r="PDD21" s="136"/>
      <c r="PDE21" s="136"/>
      <c r="PDF21" s="136"/>
      <c r="PDG21" s="136"/>
      <c r="PDH21" s="136"/>
      <c r="PDI21" s="136"/>
      <c r="PDJ21" s="136"/>
      <c r="PDK21" s="136"/>
      <c r="PDL21" s="136"/>
      <c r="PDM21" s="136"/>
      <c r="PDN21" s="136"/>
      <c r="PDO21" s="136"/>
      <c r="PDP21" s="136"/>
      <c r="PDQ21" s="136"/>
      <c r="PDR21" s="136"/>
      <c r="PDS21" s="136"/>
      <c r="PDT21" s="136"/>
      <c r="PDU21" s="136"/>
      <c r="PDV21" s="136"/>
      <c r="PDW21" s="136"/>
      <c r="PDX21" s="136"/>
      <c r="PDY21" s="136"/>
      <c r="PDZ21" s="136"/>
      <c r="PEA21" s="136"/>
      <c r="PEB21" s="136"/>
      <c r="PEC21" s="136"/>
      <c r="PED21" s="136"/>
      <c r="PEE21" s="136"/>
      <c r="PEF21" s="136"/>
      <c r="PEG21" s="136"/>
      <c r="PEH21" s="136"/>
      <c r="PEI21" s="136"/>
      <c r="PEJ21" s="136"/>
      <c r="PEK21" s="136"/>
      <c r="PEL21" s="136"/>
      <c r="PEM21" s="136"/>
      <c r="PEN21" s="136"/>
      <c r="PEO21" s="136"/>
      <c r="PEP21" s="136"/>
      <c r="PEQ21" s="136"/>
      <c r="PER21" s="136"/>
      <c r="PES21" s="136"/>
      <c r="PET21" s="136"/>
      <c r="PEU21" s="136"/>
      <c r="PEV21" s="136"/>
      <c r="PEW21" s="136"/>
      <c r="PEX21" s="136"/>
      <c r="PEY21" s="136"/>
      <c r="PEZ21" s="136"/>
      <c r="PFA21" s="136"/>
      <c r="PFB21" s="136"/>
      <c r="PFC21" s="136"/>
      <c r="PFD21" s="136"/>
      <c r="PFE21" s="136"/>
      <c r="PFF21" s="136"/>
      <c r="PFG21" s="136"/>
      <c r="PFH21" s="136"/>
      <c r="PFI21" s="136"/>
      <c r="PFJ21" s="136"/>
      <c r="PFK21" s="136"/>
      <c r="PFL21" s="136"/>
      <c r="PFM21" s="136"/>
      <c r="PFN21" s="136"/>
      <c r="PFO21" s="136"/>
      <c r="PFP21" s="136"/>
      <c r="PFQ21" s="136"/>
      <c r="PFR21" s="136"/>
      <c r="PFS21" s="136"/>
      <c r="PFT21" s="136"/>
      <c r="PFU21" s="136"/>
      <c r="PFV21" s="136"/>
      <c r="PFW21" s="136"/>
      <c r="PFX21" s="136"/>
      <c r="PFY21" s="136"/>
      <c r="PFZ21" s="136"/>
      <c r="PGA21" s="136"/>
      <c r="PGB21" s="136"/>
      <c r="PGC21" s="136"/>
      <c r="PGD21" s="136"/>
      <c r="PGE21" s="136"/>
      <c r="PGF21" s="136"/>
      <c r="PGG21" s="136"/>
      <c r="PGH21" s="136"/>
      <c r="PGI21" s="136"/>
      <c r="PGJ21" s="136"/>
      <c r="PGK21" s="136"/>
      <c r="PGL21" s="136"/>
      <c r="PGM21" s="136"/>
      <c r="PGN21" s="136"/>
      <c r="PGO21" s="136"/>
      <c r="PGP21" s="136"/>
      <c r="PGQ21" s="136"/>
      <c r="PGR21" s="136"/>
      <c r="PGS21" s="136"/>
      <c r="PGT21" s="136"/>
      <c r="PGU21" s="136"/>
      <c r="PGV21" s="136"/>
      <c r="PGW21" s="136"/>
      <c r="PGX21" s="136"/>
      <c r="PGY21" s="136"/>
      <c r="PGZ21" s="136"/>
      <c r="PHA21" s="136"/>
      <c r="PHB21" s="136"/>
      <c r="PHC21" s="136"/>
      <c r="PHD21" s="136"/>
      <c r="PHE21" s="136"/>
      <c r="PHF21" s="136"/>
      <c r="PHG21" s="136"/>
      <c r="PHH21" s="136"/>
      <c r="PHI21" s="136"/>
      <c r="PHJ21" s="136"/>
      <c r="PHK21" s="136"/>
      <c r="PHL21" s="136"/>
      <c r="PHM21" s="136"/>
      <c r="PHN21" s="136"/>
      <c r="PHO21" s="136"/>
      <c r="PHP21" s="136"/>
      <c r="PHQ21" s="136"/>
      <c r="PHR21" s="136"/>
      <c r="PHS21" s="136"/>
      <c r="PHT21" s="136"/>
      <c r="PHU21" s="136"/>
      <c r="PHV21" s="136"/>
      <c r="PHW21" s="136"/>
      <c r="PHX21" s="136"/>
      <c r="PHY21" s="136"/>
      <c r="PHZ21" s="136"/>
      <c r="PIA21" s="136"/>
      <c r="PIB21" s="136"/>
      <c r="PIC21" s="136"/>
      <c r="PID21" s="136"/>
      <c r="PIE21" s="136"/>
      <c r="PIF21" s="136"/>
      <c r="PIG21" s="136"/>
      <c r="PIH21" s="136"/>
      <c r="PII21" s="136"/>
      <c r="PIJ21" s="136"/>
      <c r="PIK21" s="136"/>
      <c r="PIL21" s="136"/>
      <c r="PIM21" s="136"/>
      <c r="PIN21" s="136"/>
      <c r="PIO21" s="136"/>
      <c r="PIP21" s="136"/>
      <c r="PIQ21" s="136"/>
      <c r="PIR21" s="136"/>
      <c r="PIS21" s="136"/>
      <c r="PIT21" s="136"/>
      <c r="PIU21" s="136"/>
      <c r="PIV21" s="136"/>
      <c r="PIW21" s="136"/>
      <c r="PIX21" s="136"/>
      <c r="PIY21" s="136"/>
      <c r="PIZ21" s="136"/>
      <c r="PJA21" s="136"/>
      <c r="PJB21" s="136"/>
      <c r="PJC21" s="136"/>
      <c r="PJD21" s="136"/>
      <c r="PJE21" s="136"/>
      <c r="PJF21" s="136"/>
      <c r="PJG21" s="136"/>
      <c r="PJH21" s="136"/>
      <c r="PJI21" s="136"/>
      <c r="PJJ21" s="136"/>
      <c r="PJK21" s="136"/>
      <c r="PJL21" s="136"/>
      <c r="PJM21" s="136"/>
      <c r="PJN21" s="136"/>
      <c r="PJO21" s="136"/>
      <c r="PJP21" s="136"/>
      <c r="PJQ21" s="136"/>
      <c r="PJR21" s="136"/>
      <c r="PJS21" s="136"/>
      <c r="PJT21" s="136"/>
      <c r="PJU21" s="136"/>
      <c r="PJV21" s="136"/>
      <c r="PJW21" s="136"/>
      <c r="PJX21" s="136"/>
      <c r="PJY21" s="136"/>
      <c r="PJZ21" s="136"/>
      <c r="PKA21" s="136"/>
      <c r="PKB21" s="136"/>
      <c r="PKC21" s="136"/>
      <c r="PKD21" s="136"/>
      <c r="PKE21" s="136"/>
      <c r="PKF21" s="136"/>
      <c r="PKG21" s="136"/>
      <c r="PKH21" s="136"/>
      <c r="PKI21" s="136"/>
      <c r="PKJ21" s="136"/>
      <c r="PKK21" s="136"/>
      <c r="PKL21" s="136"/>
      <c r="PKM21" s="136"/>
      <c r="PKN21" s="136"/>
      <c r="PKO21" s="136"/>
      <c r="PKP21" s="136"/>
      <c r="PKQ21" s="136"/>
      <c r="PKR21" s="136"/>
      <c r="PKS21" s="136"/>
      <c r="PKT21" s="136"/>
      <c r="PKU21" s="136"/>
      <c r="PKV21" s="136"/>
      <c r="PKW21" s="136"/>
      <c r="PKX21" s="136"/>
      <c r="PKY21" s="136"/>
      <c r="PKZ21" s="136"/>
      <c r="PLA21" s="136"/>
      <c r="PLB21" s="136"/>
      <c r="PLC21" s="136"/>
      <c r="PLD21" s="136"/>
      <c r="PLE21" s="136"/>
      <c r="PLF21" s="136"/>
      <c r="PLG21" s="136"/>
      <c r="PLH21" s="136"/>
      <c r="PLI21" s="136"/>
      <c r="PLJ21" s="136"/>
      <c r="PLK21" s="136"/>
      <c r="PLL21" s="136"/>
      <c r="PLM21" s="136"/>
      <c r="PLN21" s="136"/>
      <c r="PLO21" s="136"/>
      <c r="PLP21" s="136"/>
      <c r="PLQ21" s="136"/>
      <c r="PLR21" s="136"/>
      <c r="PLS21" s="136"/>
      <c r="PLT21" s="136"/>
      <c r="PLU21" s="136"/>
      <c r="PLV21" s="136"/>
      <c r="PLW21" s="136"/>
      <c r="PLX21" s="136"/>
      <c r="PLY21" s="136"/>
      <c r="PLZ21" s="136"/>
      <c r="PMA21" s="136"/>
      <c r="PMB21" s="136"/>
      <c r="PMC21" s="136"/>
      <c r="PMD21" s="136"/>
      <c r="PME21" s="136"/>
      <c r="PMF21" s="136"/>
      <c r="PMG21" s="136"/>
      <c r="PMH21" s="136"/>
      <c r="PMI21" s="136"/>
      <c r="PMJ21" s="136"/>
      <c r="PMK21" s="136"/>
      <c r="PML21" s="136"/>
      <c r="PMM21" s="136"/>
      <c r="PMN21" s="136"/>
      <c r="PMO21" s="136"/>
      <c r="PMP21" s="136"/>
      <c r="PMQ21" s="136"/>
      <c r="PMR21" s="136"/>
      <c r="PMS21" s="136"/>
      <c r="PMT21" s="136"/>
      <c r="PMU21" s="136"/>
      <c r="PMV21" s="136"/>
      <c r="PMW21" s="136"/>
      <c r="PMX21" s="136"/>
      <c r="PMY21" s="136"/>
      <c r="PMZ21" s="136"/>
      <c r="PNA21" s="136"/>
      <c r="PNB21" s="136"/>
      <c r="PNC21" s="136"/>
      <c r="PND21" s="136"/>
      <c r="PNE21" s="136"/>
      <c r="PNF21" s="136"/>
      <c r="PNG21" s="136"/>
      <c r="PNH21" s="136"/>
      <c r="PNI21" s="136"/>
      <c r="PNJ21" s="136"/>
      <c r="PNK21" s="136"/>
      <c r="PNL21" s="136"/>
      <c r="PNM21" s="136"/>
      <c r="PNN21" s="136"/>
      <c r="PNO21" s="136"/>
      <c r="PNP21" s="136"/>
      <c r="PNQ21" s="136"/>
      <c r="PNR21" s="136"/>
      <c r="PNS21" s="136"/>
      <c r="PNT21" s="136"/>
      <c r="PNU21" s="136"/>
      <c r="PNV21" s="136"/>
      <c r="PNW21" s="136"/>
      <c r="PNX21" s="136"/>
      <c r="PNY21" s="136"/>
      <c r="PNZ21" s="136"/>
      <c r="POA21" s="136"/>
      <c r="POB21" s="136"/>
      <c r="POC21" s="136"/>
      <c r="POD21" s="136"/>
      <c r="POE21" s="136"/>
      <c r="POF21" s="136"/>
      <c r="POG21" s="136"/>
      <c r="POH21" s="136"/>
      <c r="POI21" s="136"/>
      <c r="POJ21" s="136"/>
      <c r="POK21" s="136"/>
      <c r="POL21" s="136"/>
      <c r="POM21" s="136"/>
      <c r="PON21" s="136"/>
      <c r="POO21" s="136"/>
      <c r="POP21" s="136"/>
      <c r="POQ21" s="136"/>
      <c r="POR21" s="136"/>
      <c r="POS21" s="136"/>
      <c r="POT21" s="136"/>
      <c r="POU21" s="136"/>
      <c r="POV21" s="136"/>
      <c r="POW21" s="136"/>
      <c r="POX21" s="136"/>
      <c r="POY21" s="136"/>
      <c r="POZ21" s="136"/>
      <c r="PPA21" s="136"/>
      <c r="PPB21" s="136"/>
      <c r="PPC21" s="136"/>
      <c r="PPD21" s="136"/>
      <c r="PPE21" s="136"/>
      <c r="PPF21" s="136"/>
      <c r="PPG21" s="136"/>
      <c r="PPH21" s="136"/>
      <c r="PPI21" s="136"/>
      <c r="PPJ21" s="136"/>
      <c r="PPK21" s="136"/>
      <c r="PPL21" s="136"/>
      <c r="PPM21" s="136"/>
      <c r="PPN21" s="136"/>
      <c r="PPO21" s="136"/>
      <c r="PPP21" s="136"/>
      <c r="PPQ21" s="136"/>
      <c r="PPR21" s="136"/>
      <c r="PPS21" s="136"/>
      <c r="PPT21" s="136"/>
      <c r="PPU21" s="136"/>
      <c r="PPV21" s="136"/>
      <c r="PPW21" s="136"/>
      <c r="PPX21" s="136"/>
      <c r="PPY21" s="136"/>
      <c r="PPZ21" s="136"/>
      <c r="PQA21" s="136"/>
      <c r="PQB21" s="136"/>
      <c r="PQC21" s="136"/>
      <c r="PQD21" s="136"/>
      <c r="PQE21" s="136"/>
      <c r="PQF21" s="136"/>
      <c r="PQG21" s="136"/>
      <c r="PQH21" s="136"/>
      <c r="PQI21" s="136"/>
      <c r="PQJ21" s="136"/>
      <c r="PQK21" s="136"/>
      <c r="PQL21" s="136"/>
      <c r="PQM21" s="136"/>
      <c r="PQN21" s="136"/>
      <c r="PQO21" s="136"/>
      <c r="PQP21" s="136"/>
      <c r="PQQ21" s="136"/>
      <c r="PQR21" s="136"/>
      <c r="PQS21" s="136"/>
      <c r="PQT21" s="136"/>
      <c r="PQU21" s="136"/>
      <c r="PQV21" s="136"/>
      <c r="PQW21" s="136"/>
      <c r="PQX21" s="136"/>
      <c r="PQY21" s="136"/>
      <c r="PQZ21" s="136"/>
      <c r="PRA21" s="136"/>
      <c r="PRB21" s="136"/>
      <c r="PRC21" s="136"/>
      <c r="PRD21" s="136"/>
      <c r="PRE21" s="136"/>
      <c r="PRF21" s="136"/>
      <c r="PRG21" s="136"/>
      <c r="PRH21" s="136"/>
      <c r="PRI21" s="136"/>
      <c r="PRJ21" s="136"/>
      <c r="PRK21" s="136"/>
      <c r="PRL21" s="136"/>
      <c r="PRM21" s="136"/>
      <c r="PRN21" s="136"/>
      <c r="PRO21" s="136"/>
      <c r="PRP21" s="136"/>
      <c r="PRQ21" s="136"/>
      <c r="PRR21" s="136"/>
      <c r="PRS21" s="136"/>
      <c r="PRT21" s="136"/>
      <c r="PRU21" s="136"/>
      <c r="PRV21" s="136"/>
      <c r="PRW21" s="136"/>
      <c r="PRX21" s="136"/>
      <c r="PRY21" s="136"/>
      <c r="PRZ21" s="136"/>
      <c r="PSA21" s="136"/>
      <c r="PSB21" s="136"/>
      <c r="PSC21" s="136"/>
      <c r="PSD21" s="136"/>
      <c r="PSE21" s="136"/>
      <c r="PSF21" s="136"/>
      <c r="PSG21" s="136"/>
      <c r="PSH21" s="136"/>
      <c r="PSI21" s="136"/>
      <c r="PSJ21" s="136"/>
      <c r="PSK21" s="136"/>
      <c r="PSL21" s="136"/>
      <c r="PSM21" s="136"/>
      <c r="PSN21" s="136"/>
      <c r="PSO21" s="136"/>
      <c r="PSP21" s="136"/>
      <c r="PSQ21" s="136"/>
      <c r="PSR21" s="136"/>
      <c r="PSS21" s="136"/>
      <c r="PST21" s="136"/>
      <c r="PSU21" s="136"/>
      <c r="PSV21" s="136"/>
      <c r="PSW21" s="136"/>
      <c r="PSX21" s="136"/>
      <c r="PSY21" s="136"/>
      <c r="PSZ21" s="136"/>
      <c r="PTA21" s="136"/>
      <c r="PTB21" s="136"/>
      <c r="PTC21" s="136"/>
      <c r="PTD21" s="136"/>
      <c r="PTE21" s="136"/>
      <c r="PTF21" s="136"/>
      <c r="PTG21" s="136"/>
      <c r="PTH21" s="136"/>
      <c r="PTI21" s="136"/>
      <c r="PTJ21" s="136"/>
      <c r="PTK21" s="136"/>
      <c r="PTL21" s="136"/>
      <c r="PTM21" s="136"/>
      <c r="PTN21" s="136"/>
      <c r="PTO21" s="136"/>
      <c r="PTP21" s="136"/>
      <c r="PTQ21" s="136"/>
      <c r="PTR21" s="136"/>
      <c r="PTS21" s="136"/>
      <c r="PTT21" s="136"/>
      <c r="PTU21" s="136"/>
      <c r="PTV21" s="136"/>
      <c r="PTW21" s="136"/>
      <c r="PTX21" s="136"/>
      <c r="PTY21" s="136"/>
      <c r="PTZ21" s="136"/>
      <c r="PUA21" s="136"/>
      <c r="PUB21" s="136"/>
      <c r="PUC21" s="136"/>
      <c r="PUD21" s="136"/>
      <c r="PUE21" s="136"/>
      <c r="PUF21" s="136"/>
      <c r="PUG21" s="136"/>
      <c r="PUH21" s="136"/>
      <c r="PUI21" s="136"/>
      <c r="PUJ21" s="136"/>
      <c r="PUK21" s="136"/>
      <c r="PUL21" s="136"/>
      <c r="PUM21" s="136"/>
      <c r="PUN21" s="136"/>
      <c r="PUO21" s="136"/>
      <c r="PUP21" s="136"/>
      <c r="PUQ21" s="136"/>
      <c r="PUR21" s="136"/>
      <c r="PUS21" s="136"/>
      <c r="PUT21" s="136"/>
      <c r="PUU21" s="136"/>
      <c r="PUV21" s="136"/>
      <c r="PUW21" s="136"/>
      <c r="PUX21" s="136"/>
      <c r="PUY21" s="136"/>
      <c r="PUZ21" s="136"/>
      <c r="PVA21" s="136"/>
      <c r="PVB21" s="136"/>
      <c r="PVC21" s="136"/>
      <c r="PVD21" s="136"/>
      <c r="PVE21" s="136"/>
      <c r="PVF21" s="136"/>
      <c r="PVG21" s="136"/>
      <c r="PVH21" s="136"/>
      <c r="PVI21" s="136"/>
      <c r="PVJ21" s="136"/>
      <c r="PVK21" s="136"/>
      <c r="PVL21" s="136"/>
      <c r="PVM21" s="136"/>
      <c r="PVN21" s="136"/>
      <c r="PVO21" s="136"/>
      <c r="PVP21" s="136"/>
      <c r="PVQ21" s="136"/>
      <c r="PVR21" s="136"/>
      <c r="PVS21" s="136"/>
      <c r="PVT21" s="136"/>
      <c r="PVU21" s="136"/>
      <c r="PVV21" s="136"/>
      <c r="PVW21" s="136"/>
      <c r="PVX21" s="136"/>
      <c r="PVY21" s="136"/>
      <c r="PVZ21" s="136"/>
      <c r="PWA21" s="136"/>
      <c r="PWB21" s="136"/>
      <c r="PWC21" s="136"/>
      <c r="PWD21" s="136"/>
      <c r="PWE21" s="136"/>
      <c r="PWF21" s="136"/>
      <c r="PWG21" s="136"/>
      <c r="PWH21" s="136"/>
      <c r="PWI21" s="136"/>
      <c r="PWJ21" s="136"/>
      <c r="PWK21" s="136"/>
      <c r="PWL21" s="136"/>
      <c r="PWM21" s="136"/>
      <c r="PWN21" s="136"/>
      <c r="PWO21" s="136"/>
      <c r="PWP21" s="136"/>
      <c r="PWQ21" s="136"/>
      <c r="PWR21" s="136"/>
      <c r="PWS21" s="136"/>
      <c r="PWT21" s="136"/>
      <c r="PWU21" s="136"/>
      <c r="PWV21" s="136"/>
      <c r="PWW21" s="136"/>
      <c r="PWX21" s="136"/>
      <c r="PWY21" s="136"/>
      <c r="PWZ21" s="136"/>
      <c r="PXA21" s="136"/>
      <c r="PXB21" s="136"/>
      <c r="PXC21" s="136"/>
      <c r="PXD21" s="136"/>
      <c r="PXE21" s="136"/>
      <c r="PXF21" s="136"/>
      <c r="PXG21" s="136"/>
      <c r="PXH21" s="136"/>
      <c r="PXI21" s="136"/>
      <c r="PXJ21" s="136"/>
      <c r="PXK21" s="136"/>
      <c r="PXL21" s="136"/>
      <c r="PXM21" s="136"/>
      <c r="PXN21" s="136"/>
      <c r="PXO21" s="136"/>
      <c r="PXP21" s="136"/>
      <c r="PXQ21" s="136"/>
      <c r="PXR21" s="136"/>
      <c r="PXS21" s="136"/>
      <c r="PXT21" s="136"/>
      <c r="PXU21" s="136"/>
      <c r="PXV21" s="136"/>
      <c r="PXW21" s="136"/>
      <c r="PXX21" s="136"/>
      <c r="PXY21" s="136"/>
      <c r="PXZ21" s="136"/>
      <c r="PYA21" s="136"/>
      <c r="PYB21" s="136"/>
      <c r="PYC21" s="136"/>
      <c r="PYD21" s="136"/>
      <c r="PYE21" s="136"/>
      <c r="PYF21" s="136"/>
      <c r="PYG21" s="136"/>
      <c r="PYH21" s="136"/>
      <c r="PYI21" s="136"/>
      <c r="PYJ21" s="136"/>
      <c r="PYK21" s="136"/>
      <c r="PYL21" s="136"/>
      <c r="PYM21" s="136"/>
      <c r="PYN21" s="136"/>
      <c r="PYO21" s="136"/>
      <c r="PYP21" s="136"/>
      <c r="PYQ21" s="136"/>
      <c r="PYR21" s="136"/>
      <c r="PYS21" s="136"/>
      <c r="PYT21" s="136"/>
      <c r="PYU21" s="136"/>
      <c r="PYV21" s="136"/>
      <c r="PYW21" s="136"/>
      <c r="PYX21" s="136"/>
      <c r="PYY21" s="136"/>
      <c r="PYZ21" s="136"/>
      <c r="PZA21" s="136"/>
      <c r="PZB21" s="136"/>
      <c r="PZC21" s="136"/>
      <c r="PZD21" s="136"/>
      <c r="PZE21" s="136"/>
      <c r="PZF21" s="136"/>
      <c r="PZG21" s="136"/>
      <c r="PZH21" s="136"/>
      <c r="PZI21" s="136"/>
      <c r="PZJ21" s="136"/>
      <c r="PZK21" s="136"/>
      <c r="PZL21" s="136"/>
      <c r="PZM21" s="136"/>
      <c r="PZN21" s="136"/>
      <c r="PZO21" s="136"/>
      <c r="PZP21" s="136"/>
      <c r="PZQ21" s="136"/>
      <c r="PZR21" s="136"/>
      <c r="PZS21" s="136"/>
      <c r="PZT21" s="136"/>
      <c r="PZU21" s="136"/>
      <c r="PZV21" s="136"/>
      <c r="PZW21" s="136"/>
      <c r="PZX21" s="136"/>
      <c r="PZY21" s="136"/>
      <c r="PZZ21" s="136"/>
      <c r="QAA21" s="136"/>
      <c r="QAB21" s="136"/>
      <c r="QAC21" s="136"/>
      <c r="QAD21" s="136"/>
      <c r="QAE21" s="136"/>
      <c r="QAF21" s="136"/>
      <c r="QAG21" s="136"/>
      <c r="QAH21" s="136"/>
      <c r="QAI21" s="136"/>
      <c r="QAJ21" s="136"/>
      <c r="QAK21" s="136"/>
      <c r="QAL21" s="136"/>
      <c r="QAM21" s="136"/>
      <c r="QAN21" s="136"/>
      <c r="QAO21" s="136"/>
      <c r="QAP21" s="136"/>
      <c r="QAQ21" s="136"/>
      <c r="QAR21" s="136"/>
      <c r="QAS21" s="136"/>
      <c r="QAT21" s="136"/>
      <c r="QAU21" s="136"/>
      <c r="QAV21" s="136"/>
      <c r="QAW21" s="136"/>
      <c r="QAX21" s="136"/>
      <c r="QAY21" s="136"/>
      <c r="QAZ21" s="136"/>
      <c r="QBA21" s="136"/>
      <c r="QBB21" s="136"/>
      <c r="QBC21" s="136"/>
      <c r="QBD21" s="136"/>
      <c r="QBE21" s="136"/>
      <c r="QBF21" s="136"/>
      <c r="QBG21" s="136"/>
      <c r="QBH21" s="136"/>
      <c r="QBI21" s="136"/>
      <c r="QBJ21" s="136"/>
      <c r="QBK21" s="136"/>
      <c r="QBL21" s="136"/>
      <c r="QBM21" s="136"/>
      <c r="QBN21" s="136"/>
      <c r="QBO21" s="136"/>
      <c r="QBP21" s="136"/>
      <c r="QBQ21" s="136"/>
      <c r="QBR21" s="136"/>
      <c r="QBS21" s="136"/>
      <c r="QBT21" s="136"/>
      <c r="QBU21" s="136"/>
      <c r="QBV21" s="136"/>
      <c r="QBW21" s="136"/>
      <c r="QBX21" s="136"/>
      <c r="QBY21" s="136"/>
      <c r="QBZ21" s="136"/>
      <c r="QCA21" s="136"/>
      <c r="QCB21" s="136"/>
      <c r="QCC21" s="136"/>
      <c r="QCD21" s="136"/>
      <c r="QCE21" s="136"/>
      <c r="QCF21" s="136"/>
      <c r="QCG21" s="136"/>
      <c r="QCH21" s="136"/>
      <c r="QCI21" s="136"/>
      <c r="QCJ21" s="136"/>
      <c r="QCK21" s="136"/>
      <c r="QCL21" s="136"/>
      <c r="QCM21" s="136"/>
      <c r="QCN21" s="136"/>
      <c r="QCO21" s="136"/>
      <c r="QCP21" s="136"/>
      <c r="QCQ21" s="136"/>
      <c r="QCR21" s="136"/>
      <c r="QCS21" s="136"/>
      <c r="QCT21" s="136"/>
      <c r="QCU21" s="136"/>
      <c r="QCV21" s="136"/>
      <c r="QCW21" s="136"/>
      <c r="QCX21" s="136"/>
      <c r="QCY21" s="136"/>
      <c r="QCZ21" s="136"/>
      <c r="QDA21" s="136"/>
      <c r="QDB21" s="136"/>
      <c r="QDC21" s="136"/>
      <c r="QDD21" s="136"/>
      <c r="QDE21" s="136"/>
      <c r="QDF21" s="136"/>
      <c r="QDG21" s="136"/>
      <c r="QDH21" s="136"/>
      <c r="QDI21" s="136"/>
      <c r="QDJ21" s="136"/>
      <c r="QDK21" s="136"/>
      <c r="QDL21" s="136"/>
      <c r="QDM21" s="136"/>
      <c r="QDN21" s="136"/>
      <c r="QDO21" s="136"/>
      <c r="QDP21" s="136"/>
      <c r="QDQ21" s="136"/>
      <c r="QDR21" s="136"/>
      <c r="QDS21" s="136"/>
      <c r="QDT21" s="136"/>
      <c r="QDU21" s="136"/>
      <c r="QDV21" s="136"/>
      <c r="QDW21" s="136"/>
      <c r="QDX21" s="136"/>
      <c r="QDY21" s="136"/>
      <c r="QDZ21" s="136"/>
      <c r="QEA21" s="136"/>
      <c r="QEB21" s="136"/>
      <c r="QEC21" s="136"/>
      <c r="QED21" s="136"/>
      <c r="QEE21" s="136"/>
      <c r="QEF21" s="136"/>
      <c r="QEG21" s="136"/>
      <c r="QEH21" s="136"/>
      <c r="QEI21" s="136"/>
      <c r="QEJ21" s="136"/>
      <c r="QEK21" s="136"/>
      <c r="QEL21" s="136"/>
      <c r="QEM21" s="136"/>
      <c r="QEN21" s="136"/>
      <c r="QEO21" s="136"/>
      <c r="QEP21" s="136"/>
      <c r="QEQ21" s="136"/>
      <c r="QER21" s="136"/>
      <c r="QES21" s="136"/>
      <c r="QET21" s="136"/>
      <c r="QEU21" s="136"/>
      <c r="QEV21" s="136"/>
      <c r="QEW21" s="136"/>
      <c r="QEX21" s="136"/>
      <c r="QEY21" s="136"/>
      <c r="QEZ21" s="136"/>
      <c r="QFA21" s="136"/>
      <c r="QFB21" s="136"/>
      <c r="QFC21" s="136"/>
      <c r="QFD21" s="136"/>
      <c r="QFE21" s="136"/>
      <c r="QFF21" s="136"/>
      <c r="QFG21" s="136"/>
      <c r="QFH21" s="136"/>
      <c r="QFI21" s="136"/>
      <c r="QFJ21" s="136"/>
      <c r="QFK21" s="136"/>
      <c r="QFL21" s="136"/>
      <c r="QFM21" s="136"/>
      <c r="QFN21" s="136"/>
      <c r="QFO21" s="136"/>
      <c r="QFP21" s="136"/>
      <c r="QFQ21" s="136"/>
      <c r="QFR21" s="136"/>
      <c r="QFS21" s="136"/>
      <c r="QFT21" s="136"/>
      <c r="QFU21" s="136"/>
      <c r="QFV21" s="136"/>
      <c r="QFW21" s="136"/>
      <c r="QFX21" s="136"/>
      <c r="QFY21" s="136"/>
      <c r="QFZ21" s="136"/>
      <c r="QGA21" s="136"/>
      <c r="QGB21" s="136"/>
      <c r="QGC21" s="136"/>
      <c r="QGD21" s="136"/>
      <c r="QGE21" s="136"/>
      <c r="QGF21" s="136"/>
      <c r="QGG21" s="136"/>
      <c r="QGH21" s="136"/>
      <c r="QGI21" s="136"/>
      <c r="QGJ21" s="136"/>
      <c r="QGK21" s="136"/>
      <c r="QGL21" s="136"/>
      <c r="QGM21" s="136"/>
      <c r="QGN21" s="136"/>
      <c r="QGO21" s="136"/>
      <c r="QGP21" s="136"/>
      <c r="QGQ21" s="136"/>
      <c r="QGR21" s="136"/>
      <c r="QGS21" s="136"/>
      <c r="QGT21" s="136"/>
      <c r="QGU21" s="136"/>
      <c r="QGV21" s="136"/>
      <c r="QGW21" s="136"/>
      <c r="QGX21" s="136"/>
      <c r="QGY21" s="136"/>
      <c r="QGZ21" s="136"/>
      <c r="QHA21" s="136"/>
      <c r="QHB21" s="136"/>
      <c r="QHC21" s="136"/>
      <c r="QHD21" s="136"/>
      <c r="QHE21" s="136"/>
      <c r="QHF21" s="136"/>
      <c r="QHG21" s="136"/>
      <c r="QHH21" s="136"/>
      <c r="QHI21" s="136"/>
      <c r="QHJ21" s="136"/>
      <c r="QHK21" s="136"/>
      <c r="QHL21" s="136"/>
      <c r="QHM21" s="136"/>
      <c r="QHN21" s="136"/>
      <c r="QHO21" s="136"/>
      <c r="QHP21" s="136"/>
      <c r="QHQ21" s="136"/>
      <c r="QHR21" s="136"/>
      <c r="QHS21" s="136"/>
      <c r="QHT21" s="136"/>
      <c r="QHU21" s="136"/>
      <c r="QHV21" s="136"/>
      <c r="QHW21" s="136"/>
      <c r="QHX21" s="136"/>
      <c r="QHY21" s="136"/>
      <c r="QHZ21" s="136"/>
      <c r="QIA21" s="136"/>
      <c r="QIB21" s="136"/>
      <c r="QIC21" s="136"/>
      <c r="QID21" s="136"/>
      <c r="QIE21" s="136"/>
      <c r="QIF21" s="136"/>
      <c r="QIG21" s="136"/>
      <c r="QIH21" s="136"/>
      <c r="QII21" s="136"/>
      <c r="QIJ21" s="136"/>
      <c r="QIK21" s="136"/>
      <c r="QIL21" s="136"/>
      <c r="QIM21" s="136"/>
      <c r="QIN21" s="136"/>
      <c r="QIO21" s="136"/>
      <c r="QIP21" s="136"/>
      <c r="QIQ21" s="136"/>
      <c r="QIR21" s="136"/>
      <c r="QIS21" s="136"/>
      <c r="QIT21" s="136"/>
      <c r="QIU21" s="136"/>
      <c r="QIV21" s="136"/>
      <c r="QIW21" s="136"/>
      <c r="QIX21" s="136"/>
      <c r="QIY21" s="136"/>
      <c r="QIZ21" s="136"/>
      <c r="QJA21" s="136"/>
      <c r="QJB21" s="136"/>
      <c r="QJC21" s="136"/>
      <c r="QJD21" s="136"/>
      <c r="QJE21" s="136"/>
      <c r="QJF21" s="136"/>
      <c r="QJG21" s="136"/>
      <c r="QJH21" s="136"/>
      <c r="QJI21" s="136"/>
      <c r="QJJ21" s="136"/>
      <c r="QJK21" s="136"/>
      <c r="QJL21" s="136"/>
      <c r="QJM21" s="136"/>
      <c r="QJN21" s="136"/>
      <c r="QJO21" s="136"/>
      <c r="QJP21" s="136"/>
      <c r="QJQ21" s="136"/>
      <c r="QJR21" s="136"/>
      <c r="QJS21" s="136"/>
      <c r="QJT21" s="136"/>
      <c r="QJU21" s="136"/>
      <c r="QJV21" s="136"/>
      <c r="QJW21" s="136"/>
      <c r="QJX21" s="136"/>
      <c r="QJY21" s="136"/>
      <c r="QJZ21" s="136"/>
      <c r="QKA21" s="136"/>
      <c r="QKB21" s="136"/>
      <c r="QKC21" s="136"/>
      <c r="QKD21" s="136"/>
      <c r="QKE21" s="136"/>
      <c r="QKF21" s="136"/>
      <c r="QKG21" s="136"/>
      <c r="QKH21" s="136"/>
      <c r="QKI21" s="136"/>
      <c r="QKJ21" s="136"/>
      <c r="QKK21" s="136"/>
      <c r="QKL21" s="136"/>
      <c r="QKM21" s="136"/>
      <c r="QKN21" s="136"/>
      <c r="QKO21" s="136"/>
      <c r="QKP21" s="136"/>
      <c r="QKQ21" s="136"/>
      <c r="QKR21" s="136"/>
      <c r="QKS21" s="136"/>
      <c r="QKT21" s="136"/>
      <c r="QKU21" s="136"/>
      <c r="QKV21" s="136"/>
      <c r="QKW21" s="136"/>
      <c r="QKX21" s="136"/>
      <c r="QKY21" s="136"/>
      <c r="QKZ21" s="136"/>
      <c r="QLA21" s="136"/>
      <c r="QLB21" s="136"/>
      <c r="QLC21" s="136"/>
      <c r="QLD21" s="136"/>
      <c r="QLE21" s="136"/>
      <c r="QLF21" s="136"/>
      <c r="QLG21" s="136"/>
      <c r="QLH21" s="136"/>
      <c r="QLI21" s="136"/>
      <c r="QLJ21" s="136"/>
      <c r="QLK21" s="136"/>
      <c r="QLL21" s="136"/>
      <c r="QLM21" s="136"/>
      <c r="QLN21" s="136"/>
      <c r="QLO21" s="136"/>
      <c r="QLP21" s="136"/>
      <c r="QLQ21" s="136"/>
      <c r="QLR21" s="136"/>
      <c r="QLS21" s="136"/>
      <c r="QLT21" s="136"/>
      <c r="QLU21" s="136"/>
      <c r="QLV21" s="136"/>
      <c r="QLW21" s="136"/>
      <c r="QLX21" s="136"/>
      <c r="QLY21" s="136"/>
      <c r="QLZ21" s="136"/>
      <c r="QMA21" s="136"/>
      <c r="QMB21" s="136"/>
      <c r="QMC21" s="136"/>
      <c r="QMD21" s="136"/>
      <c r="QME21" s="136"/>
      <c r="QMF21" s="136"/>
      <c r="QMG21" s="136"/>
      <c r="QMH21" s="136"/>
      <c r="QMI21" s="136"/>
      <c r="QMJ21" s="136"/>
      <c r="QMK21" s="136"/>
      <c r="QML21" s="136"/>
      <c r="QMM21" s="136"/>
      <c r="QMN21" s="136"/>
      <c r="QMO21" s="136"/>
      <c r="QMP21" s="136"/>
      <c r="QMQ21" s="136"/>
      <c r="QMR21" s="136"/>
      <c r="QMS21" s="136"/>
      <c r="QMT21" s="136"/>
      <c r="QMU21" s="136"/>
      <c r="QMV21" s="136"/>
      <c r="QMW21" s="136"/>
      <c r="QMX21" s="136"/>
      <c r="QMY21" s="136"/>
      <c r="QMZ21" s="136"/>
      <c r="QNA21" s="136"/>
      <c r="QNB21" s="136"/>
      <c r="QNC21" s="136"/>
      <c r="QND21" s="136"/>
      <c r="QNE21" s="136"/>
      <c r="QNF21" s="136"/>
      <c r="QNG21" s="136"/>
      <c r="QNH21" s="136"/>
      <c r="QNI21" s="136"/>
      <c r="QNJ21" s="136"/>
      <c r="QNK21" s="136"/>
      <c r="QNL21" s="136"/>
      <c r="QNM21" s="136"/>
      <c r="QNN21" s="136"/>
      <c r="QNO21" s="136"/>
      <c r="QNP21" s="136"/>
      <c r="QNQ21" s="136"/>
      <c r="QNR21" s="136"/>
      <c r="QNS21" s="136"/>
      <c r="QNT21" s="136"/>
      <c r="QNU21" s="136"/>
      <c r="QNV21" s="136"/>
      <c r="QNW21" s="136"/>
      <c r="QNX21" s="136"/>
      <c r="QNY21" s="136"/>
      <c r="QNZ21" s="136"/>
      <c r="QOA21" s="136"/>
      <c r="QOB21" s="136"/>
      <c r="QOC21" s="136"/>
      <c r="QOD21" s="136"/>
      <c r="QOE21" s="136"/>
      <c r="QOF21" s="136"/>
      <c r="QOG21" s="136"/>
      <c r="QOH21" s="136"/>
      <c r="QOI21" s="136"/>
      <c r="QOJ21" s="136"/>
      <c r="QOK21" s="136"/>
      <c r="QOL21" s="136"/>
      <c r="QOM21" s="136"/>
      <c r="QON21" s="136"/>
      <c r="QOO21" s="136"/>
      <c r="QOP21" s="136"/>
      <c r="QOQ21" s="136"/>
      <c r="QOR21" s="136"/>
      <c r="QOS21" s="136"/>
      <c r="QOT21" s="136"/>
      <c r="QOU21" s="136"/>
      <c r="QOV21" s="136"/>
      <c r="QOW21" s="136"/>
      <c r="QOX21" s="136"/>
      <c r="QOY21" s="136"/>
      <c r="QOZ21" s="136"/>
      <c r="QPA21" s="136"/>
      <c r="QPB21" s="136"/>
      <c r="QPC21" s="136"/>
      <c r="QPD21" s="136"/>
      <c r="QPE21" s="136"/>
      <c r="QPF21" s="136"/>
      <c r="QPG21" s="136"/>
      <c r="QPH21" s="136"/>
      <c r="QPI21" s="136"/>
      <c r="QPJ21" s="136"/>
      <c r="QPK21" s="136"/>
      <c r="QPL21" s="136"/>
      <c r="QPM21" s="136"/>
      <c r="QPN21" s="136"/>
      <c r="QPO21" s="136"/>
      <c r="QPP21" s="136"/>
      <c r="QPQ21" s="136"/>
      <c r="QPR21" s="136"/>
      <c r="QPS21" s="136"/>
      <c r="QPT21" s="136"/>
      <c r="QPU21" s="136"/>
      <c r="QPV21" s="136"/>
      <c r="QPW21" s="136"/>
      <c r="QPX21" s="136"/>
      <c r="QPY21" s="136"/>
      <c r="QPZ21" s="136"/>
      <c r="QQA21" s="136"/>
      <c r="QQB21" s="136"/>
      <c r="QQC21" s="136"/>
      <c r="QQD21" s="136"/>
      <c r="QQE21" s="136"/>
      <c r="QQF21" s="136"/>
      <c r="QQG21" s="136"/>
      <c r="QQH21" s="136"/>
      <c r="QQI21" s="136"/>
      <c r="QQJ21" s="136"/>
      <c r="QQK21" s="136"/>
      <c r="QQL21" s="136"/>
      <c r="QQM21" s="136"/>
      <c r="QQN21" s="136"/>
      <c r="QQO21" s="136"/>
      <c r="QQP21" s="136"/>
      <c r="QQQ21" s="136"/>
      <c r="QQR21" s="136"/>
      <c r="QQS21" s="136"/>
      <c r="QQT21" s="136"/>
      <c r="QQU21" s="136"/>
      <c r="QQV21" s="136"/>
      <c r="QQW21" s="136"/>
      <c r="QQX21" s="136"/>
      <c r="QQY21" s="136"/>
      <c r="QQZ21" s="136"/>
      <c r="QRA21" s="136"/>
      <c r="QRB21" s="136"/>
      <c r="QRC21" s="136"/>
      <c r="QRD21" s="136"/>
      <c r="QRE21" s="136"/>
      <c r="QRF21" s="136"/>
      <c r="QRG21" s="136"/>
      <c r="QRH21" s="136"/>
      <c r="QRI21" s="136"/>
      <c r="QRJ21" s="136"/>
      <c r="QRK21" s="136"/>
      <c r="QRL21" s="136"/>
      <c r="QRM21" s="136"/>
      <c r="QRN21" s="136"/>
      <c r="QRO21" s="136"/>
      <c r="QRP21" s="136"/>
      <c r="QRQ21" s="136"/>
      <c r="QRR21" s="136"/>
      <c r="QRS21" s="136"/>
      <c r="QRT21" s="136"/>
      <c r="QRU21" s="136"/>
      <c r="QRV21" s="136"/>
      <c r="QRW21" s="136"/>
      <c r="QRX21" s="136"/>
      <c r="QRY21" s="136"/>
      <c r="QRZ21" s="136"/>
      <c r="QSA21" s="136"/>
      <c r="QSB21" s="136"/>
      <c r="QSC21" s="136"/>
      <c r="QSD21" s="136"/>
      <c r="QSE21" s="136"/>
      <c r="QSF21" s="136"/>
      <c r="QSG21" s="136"/>
      <c r="QSH21" s="136"/>
      <c r="QSI21" s="136"/>
      <c r="QSJ21" s="136"/>
      <c r="QSK21" s="136"/>
      <c r="QSL21" s="136"/>
      <c r="QSM21" s="136"/>
      <c r="QSN21" s="136"/>
      <c r="QSO21" s="136"/>
      <c r="QSP21" s="136"/>
      <c r="QSQ21" s="136"/>
      <c r="QSR21" s="136"/>
      <c r="QSS21" s="136"/>
      <c r="QST21" s="136"/>
      <c r="QSU21" s="136"/>
      <c r="QSV21" s="136"/>
      <c r="QSW21" s="136"/>
      <c r="QSX21" s="136"/>
      <c r="QSY21" s="136"/>
      <c r="QSZ21" s="136"/>
      <c r="QTA21" s="136"/>
      <c r="QTB21" s="136"/>
      <c r="QTC21" s="136"/>
      <c r="QTD21" s="136"/>
      <c r="QTE21" s="136"/>
      <c r="QTF21" s="136"/>
      <c r="QTG21" s="136"/>
      <c r="QTH21" s="136"/>
      <c r="QTI21" s="136"/>
      <c r="QTJ21" s="136"/>
      <c r="QTK21" s="136"/>
      <c r="QTL21" s="136"/>
      <c r="QTM21" s="136"/>
      <c r="QTN21" s="136"/>
      <c r="QTO21" s="136"/>
      <c r="QTP21" s="136"/>
      <c r="QTQ21" s="136"/>
      <c r="QTR21" s="136"/>
      <c r="QTS21" s="136"/>
      <c r="QTT21" s="136"/>
      <c r="QTU21" s="136"/>
      <c r="QTV21" s="136"/>
      <c r="QTW21" s="136"/>
      <c r="QTX21" s="136"/>
      <c r="QTY21" s="136"/>
      <c r="QTZ21" s="136"/>
      <c r="QUA21" s="136"/>
      <c r="QUB21" s="136"/>
      <c r="QUC21" s="136"/>
      <c r="QUD21" s="136"/>
      <c r="QUE21" s="136"/>
      <c r="QUF21" s="136"/>
      <c r="QUG21" s="136"/>
      <c r="QUH21" s="136"/>
      <c r="QUI21" s="136"/>
      <c r="QUJ21" s="136"/>
      <c r="QUK21" s="136"/>
      <c r="QUL21" s="136"/>
      <c r="QUM21" s="136"/>
      <c r="QUN21" s="136"/>
      <c r="QUO21" s="136"/>
      <c r="QUP21" s="136"/>
      <c r="QUQ21" s="136"/>
      <c r="QUR21" s="136"/>
      <c r="QUS21" s="136"/>
      <c r="QUT21" s="136"/>
      <c r="QUU21" s="136"/>
      <c r="QUV21" s="136"/>
      <c r="QUW21" s="136"/>
      <c r="QUX21" s="136"/>
      <c r="QUY21" s="136"/>
      <c r="QUZ21" s="136"/>
      <c r="QVA21" s="136"/>
      <c r="QVB21" s="136"/>
      <c r="QVC21" s="136"/>
      <c r="QVD21" s="136"/>
      <c r="QVE21" s="136"/>
      <c r="QVF21" s="136"/>
      <c r="QVG21" s="136"/>
      <c r="QVH21" s="136"/>
      <c r="QVI21" s="136"/>
      <c r="QVJ21" s="136"/>
      <c r="QVK21" s="136"/>
      <c r="QVL21" s="136"/>
      <c r="QVM21" s="136"/>
      <c r="QVN21" s="136"/>
      <c r="QVO21" s="136"/>
      <c r="QVP21" s="136"/>
      <c r="QVQ21" s="136"/>
      <c r="QVR21" s="136"/>
      <c r="QVS21" s="136"/>
      <c r="QVT21" s="136"/>
      <c r="QVU21" s="136"/>
      <c r="QVV21" s="136"/>
      <c r="QVW21" s="136"/>
      <c r="QVX21" s="136"/>
      <c r="QVY21" s="136"/>
      <c r="QVZ21" s="136"/>
      <c r="QWA21" s="136"/>
      <c r="QWB21" s="136"/>
      <c r="QWC21" s="136"/>
      <c r="QWD21" s="136"/>
      <c r="QWE21" s="136"/>
      <c r="QWF21" s="136"/>
      <c r="QWG21" s="136"/>
      <c r="QWH21" s="136"/>
      <c r="QWI21" s="136"/>
      <c r="QWJ21" s="136"/>
      <c r="QWK21" s="136"/>
      <c r="QWL21" s="136"/>
      <c r="QWM21" s="136"/>
      <c r="QWN21" s="136"/>
      <c r="QWO21" s="136"/>
      <c r="QWP21" s="136"/>
      <c r="QWQ21" s="136"/>
      <c r="QWR21" s="136"/>
      <c r="QWS21" s="136"/>
      <c r="QWT21" s="136"/>
      <c r="QWU21" s="136"/>
      <c r="QWV21" s="136"/>
      <c r="QWW21" s="136"/>
      <c r="QWX21" s="136"/>
      <c r="QWY21" s="136"/>
      <c r="QWZ21" s="136"/>
      <c r="QXA21" s="136"/>
      <c r="QXB21" s="136"/>
      <c r="QXC21" s="136"/>
      <c r="QXD21" s="136"/>
      <c r="QXE21" s="136"/>
      <c r="QXF21" s="136"/>
      <c r="QXG21" s="136"/>
      <c r="QXH21" s="136"/>
      <c r="QXI21" s="136"/>
      <c r="QXJ21" s="136"/>
      <c r="QXK21" s="136"/>
      <c r="QXL21" s="136"/>
      <c r="QXM21" s="136"/>
      <c r="QXN21" s="136"/>
      <c r="QXO21" s="136"/>
      <c r="QXP21" s="136"/>
      <c r="QXQ21" s="136"/>
      <c r="QXR21" s="136"/>
      <c r="QXS21" s="136"/>
      <c r="QXT21" s="136"/>
      <c r="QXU21" s="136"/>
      <c r="QXV21" s="136"/>
      <c r="QXW21" s="136"/>
      <c r="QXX21" s="136"/>
      <c r="QXY21" s="136"/>
      <c r="QXZ21" s="136"/>
      <c r="QYA21" s="136"/>
      <c r="QYB21" s="136"/>
      <c r="QYC21" s="136"/>
      <c r="QYD21" s="136"/>
      <c r="QYE21" s="136"/>
      <c r="QYF21" s="136"/>
      <c r="QYG21" s="136"/>
      <c r="QYH21" s="136"/>
      <c r="QYI21" s="136"/>
      <c r="QYJ21" s="136"/>
      <c r="QYK21" s="136"/>
      <c r="QYL21" s="136"/>
      <c r="QYM21" s="136"/>
      <c r="QYN21" s="136"/>
      <c r="QYO21" s="136"/>
      <c r="QYP21" s="136"/>
      <c r="QYQ21" s="136"/>
      <c r="QYR21" s="136"/>
      <c r="QYS21" s="136"/>
      <c r="QYT21" s="136"/>
      <c r="QYU21" s="136"/>
      <c r="QYV21" s="136"/>
      <c r="QYW21" s="136"/>
      <c r="QYX21" s="136"/>
      <c r="QYY21" s="136"/>
      <c r="QYZ21" s="136"/>
      <c r="QZA21" s="136"/>
      <c r="QZB21" s="136"/>
      <c r="QZC21" s="136"/>
      <c r="QZD21" s="136"/>
      <c r="QZE21" s="136"/>
      <c r="QZF21" s="136"/>
      <c r="QZG21" s="136"/>
      <c r="QZH21" s="136"/>
      <c r="QZI21" s="136"/>
      <c r="QZJ21" s="136"/>
      <c r="QZK21" s="136"/>
      <c r="QZL21" s="136"/>
      <c r="QZM21" s="136"/>
      <c r="QZN21" s="136"/>
      <c r="QZO21" s="136"/>
      <c r="QZP21" s="136"/>
      <c r="QZQ21" s="136"/>
      <c r="QZR21" s="136"/>
      <c r="QZS21" s="136"/>
      <c r="QZT21" s="136"/>
      <c r="QZU21" s="136"/>
      <c r="QZV21" s="136"/>
      <c r="QZW21" s="136"/>
      <c r="QZX21" s="136"/>
      <c r="QZY21" s="136"/>
      <c r="QZZ21" s="136"/>
      <c r="RAA21" s="136"/>
      <c r="RAB21" s="136"/>
      <c r="RAC21" s="136"/>
      <c r="RAD21" s="136"/>
      <c r="RAE21" s="136"/>
      <c r="RAF21" s="136"/>
      <c r="RAG21" s="136"/>
      <c r="RAH21" s="136"/>
      <c r="RAI21" s="136"/>
      <c r="RAJ21" s="136"/>
      <c r="RAK21" s="136"/>
      <c r="RAL21" s="136"/>
      <c r="RAM21" s="136"/>
      <c r="RAN21" s="136"/>
      <c r="RAO21" s="136"/>
      <c r="RAP21" s="136"/>
      <c r="RAQ21" s="136"/>
      <c r="RAR21" s="136"/>
      <c r="RAS21" s="136"/>
      <c r="RAT21" s="136"/>
      <c r="RAU21" s="136"/>
      <c r="RAV21" s="136"/>
      <c r="RAW21" s="136"/>
      <c r="RAX21" s="136"/>
      <c r="RAY21" s="136"/>
      <c r="RAZ21" s="136"/>
      <c r="RBA21" s="136"/>
      <c r="RBB21" s="136"/>
      <c r="RBC21" s="136"/>
      <c r="RBD21" s="136"/>
      <c r="RBE21" s="136"/>
      <c r="RBF21" s="136"/>
      <c r="RBG21" s="136"/>
      <c r="RBH21" s="136"/>
      <c r="RBI21" s="136"/>
      <c r="RBJ21" s="136"/>
      <c r="RBK21" s="136"/>
      <c r="RBL21" s="136"/>
      <c r="RBM21" s="136"/>
      <c r="RBN21" s="136"/>
      <c r="RBO21" s="136"/>
      <c r="RBP21" s="136"/>
      <c r="RBQ21" s="136"/>
      <c r="RBR21" s="136"/>
      <c r="RBS21" s="136"/>
      <c r="RBT21" s="136"/>
      <c r="RBU21" s="136"/>
      <c r="RBV21" s="136"/>
      <c r="RBW21" s="136"/>
      <c r="RBX21" s="136"/>
      <c r="RBY21" s="136"/>
      <c r="RBZ21" s="136"/>
      <c r="RCA21" s="136"/>
      <c r="RCB21" s="136"/>
      <c r="RCC21" s="136"/>
      <c r="RCD21" s="136"/>
      <c r="RCE21" s="136"/>
      <c r="RCF21" s="136"/>
      <c r="RCG21" s="136"/>
      <c r="RCH21" s="136"/>
      <c r="RCI21" s="136"/>
      <c r="RCJ21" s="136"/>
      <c r="RCK21" s="136"/>
      <c r="RCL21" s="136"/>
      <c r="RCM21" s="136"/>
      <c r="RCN21" s="136"/>
      <c r="RCO21" s="136"/>
      <c r="RCP21" s="136"/>
      <c r="RCQ21" s="136"/>
      <c r="RCR21" s="136"/>
      <c r="RCS21" s="136"/>
      <c r="RCT21" s="136"/>
      <c r="RCU21" s="136"/>
      <c r="RCV21" s="136"/>
      <c r="RCW21" s="136"/>
      <c r="RCX21" s="136"/>
      <c r="RCY21" s="136"/>
      <c r="RCZ21" s="136"/>
      <c r="RDA21" s="136"/>
      <c r="RDB21" s="136"/>
      <c r="RDC21" s="136"/>
      <c r="RDD21" s="136"/>
      <c r="RDE21" s="136"/>
      <c r="RDF21" s="136"/>
      <c r="RDG21" s="136"/>
      <c r="RDH21" s="136"/>
      <c r="RDI21" s="136"/>
      <c r="RDJ21" s="136"/>
      <c r="RDK21" s="136"/>
      <c r="RDL21" s="136"/>
      <c r="RDM21" s="136"/>
      <c r="RDN21" s="136"/>
      <c r="RDO21" s="136"/>
      <c r="RDP21" s="136"/>
      <c r="RDQ21" s="136"/>
      <c r="RDR21" s="136"/>
      <c r="RDS21" s="136"/>
      <c r="RDT21" s="136"/>
      <c r="RDU21" s="136"/>
      <c r="RDV21" s="136"/>
      <c r="RDW21" s="136"/>
      <c r="RDX21" s="136"/>
      <c r="RDY21" s="136"/>
      <c r="RDZ21" s="136"/>
      <c r="REA21" s="136"/>
      <c r="REB21" s="136"/>
      <c r="REC21" s="136"/>
      <c r="RED21" s="136"/>
      <c r="REE21" s="136"/>
      <c r="REF21" s="136"/>
      <c r="REG21" s="136"/>
      <c r="REH21" s="136"/>
      <c r="REI21" s="136"/>
      <c r="REJ21" s="136"/>
      <c r="REK21" s="136"/>
      <c r="REL21" s="136"/>
      <c r="REM21" s="136"/>
      <c r="REN21" s="136"/>
      <c r="REO21" s="136"/>
      <c r="REP21" s="136"/>
      <c r="REQ21" s="136"/>
      <c r="RER21" s="136"/>
      <c r="RES21" s="136"/>
      <c r="RET21" s="136"/>
      <c r="REU21" s="136"/>
      <c r="REV21" s="136"/>
      <c r="REW21" s="136"/>
      <c r="REX21" s="136"/>
      <c r="REY21" s="136"/>
      <c r="REZ21" s="136"/>
      <c r="RFA21" s="136"/>
      <c r="RFB21" s="136"/>
      <c r="RFC21" s="136"/>
      <c r="RFD21" s="136"/>
      <c r="RFE21" s="136"/>
      <c r="RFF21" s="136"/>
      <c r="RFG21" s="136"/>
      <c r="RFH21" s="136"/>
      <c r="RFI21" s="136"/>
      <c r="RFJ21" s="136"/>
      <c r="RFK21" s="136"/>
      <c r="RFL21" s="136"/>
      <c r="RFM21" s="136"/>
      <c r="RFN21" s="136"/>
      <c r="RFO21" s="136"/>
      <c r="RFP21" s="136"/>
      <c r="RFQ21" s="136"/>
      <c r="RFR21" s="136"/>
      <c r="RFS21" s="136"/>
      <c r="RFT21" s="136"/>
      <c r="RFU21" s="136"/>
      <c r="RFV21" s="136"/>
      <c r="RFW21" s="136"/>
      <c r="RFX21" s="136"/>
      <c r="RFY21" s="136"/>
      <c r="RFZ21" s="136"/>
      <c r="RGA21" s="136"/>
      <c r="RGB21" s="136"/>
      <c r="RGC21" s="136"/>
      <c r="RGD21" s="136"/>
      <c r="RGE21" s="136"/>
      <c r="RGF21" s="136"/>
      <c r="RGG21" s="136"/>
      <c r="RGH21" s="136"/>
      <c r="RGI21" s="136"/>
      <c r="RGJ21" s="136"/>
      <c r="RGK21" s="136"/>
      <c r="RGL21" s="136"/>
      <c r="RGM21" s="136"/>
      <c r="RGN21" s="136"/>
      <c r="RGO21" s="136"/>
      <c r="RGP21" s="136"/>
      <c r="RGQ21" s="136"/>
      <c r="RGR21" s="136"/>
      <c r="RGS21" s="136"/>
      <c r="RGT21" s="136"/>
      <c r="RGU21" s="136"/>
      <c r="RGV21" s="136"/>
      <c r="RGW21" s="136"/>
      <c r="RGX21" s="136"/>
      <c r="RGY21" s="136"/>
      <c r="RGZ21" s="136"/>
      <c r="RHA21" s="136"/>
      <c r="RHB21" s="136"/>
      <c r="RHC21" s="136"/>
      <c r="RHD21" s="136"/>
      <c r="RHE21" s="136"/>
      <c r="RHF21" s="136"/>
      <c r="RHG21" s="136"/>
      <c r="RHH21" s="136"/>
      <c r="RHI21" s="136"/>
      <c r="RHJ21" s="136"/>
      <c r="RHK21" s="136"/>
      <c r="RHL21" s="136"/>
      <c r="RHM21" s="136"/>
      <c r="RHN21" s="136"/>
      <c r="RHO21" s="136"/>
      <c r="RHP21" s="136"/>
      <c r="RHQ21" s="136"/>
      <c r="RHR21" s="136"/>
      <c r="RHS21" s="136"/>
      <c r="RHT21" s="136"/>
      <c r="RHU21" s="136"/>
      <c r="RHV21" s="136"/>
      <c r="RHW21" s="136"/>
      <c r="RHX21" s="136"/>
      <c r="RHY21" s="136"/>
      <c r="RHZ21" s="136"/>
      <c r="RIA21" s="136"/>
      <c r="RIB21" s="136"/>
      <c r="RIC21" s="136"/>
      <c r="RID21" s="136"/>
      <c r="RIE21" s="136"/>
      <c r="RIF21" s="136"/>
      <c r="RIG21" s="136"/>
      <c r="RIH21" s="136"/>
      <c r="RII21" s="136"/>
      <c r="RIJ21" s="136"/>
      <c r="RIK21" s="136"/>
      <c r="RIL21" s="136"/>
      <c r="RIM21" s="136"/>
      <c r="RIN21" s="136"/>
      <c r="RIO21" s="136"/>
      <c r="RIP21" s="136"/>
      <c r="RIQ21" s="136"/>
      <c r="RIR21" s="136"/>
      <c r="RIS21" s="136"/>
      <c r="RIT21" s="136"/>
      <c r="RIU21" s="136"/>
      <c r="RIV21" s="136"/>
      <c r="RIW21" s="136"/>
      <c r="RIX21" s="136"/>
      <c r="RIY21" s="136"/>
      <c r="RIZ21" s="136"/>
      <c r="RJA21" s="136"/>
      <c r="RJB21" s="136"/>
      <c r="RJC21" s="136"/>
      <c r="RJD21" s="136"/>
      <c r="RJE21" s="136"/>
      <c r="RJF21" s="136"/>
      <c r="RJG21" s="136"/>
      <c r="RJH21" s="136"/>
      <c r="RJI21" s="136"/>
      <c r="RJJ21" s="136"/>
      <c r="RJK21" s="136"/>
      <c r="RJL21" s="136"/>
      <c r="RJM21" s="136"/>
      <c r="RJN21" s="136"/>
      <c r="RJO21" s="136"/>
      <c r="RJP21" s="136"/>
      <c r="RJQ21" s="136"/>
      <c r="RJR21" s="136"/>
      <c r="RJS21" s="136"/>
      <c r="RJT21" s="136"/>
      <c r="RJU21" s="136"/>
      <c r="RJV21" s="136"/>
      <c r="RJW21" s="136"/>
      <c r="RJX21" s="136"/>
      <c r="RJY21" s="136"/>
      <c r="RJZ21" s="136"/>
      <c r="RKA21" s="136"/>
      <c r="RKB21" s="136"/>
      <c r="RKC21" s="136"/>
      <c r="RKD21" s="136"/>
      <c r="RKE21" s="136"/>
      <c r="RKF21" s="136"/>
      <c r="RKG21" s="136"/>
      <c r="RKH21" s="136"/>
      <c r="RKI21" s="136"/>
      <c r="RKJ21" s="136"/>
      <c r="RKK21" s="136"/>
      <c r="RKL21" s="136"/>
      <c r="RKM21" s="136"/>
      <c r="RKN21" s="136"/>
      <c r="RKO21" s="136"/>
      <c r="RKP21" s="136"/>
      <c r="RKQ21" s="136"/>
      <c r="RKR21" s="136"/>
      <c r="RKS21" s="136"/>
      <c r="RKT21" s="136"/>
      <c r="RKU21" s="136"/>
      <c r="RKV21" s="136"/>
      <c r="RKW21" s="136"/>
      <c r="RKX21" s="136"/>
      <c r="RKY21" s="136"/>
      <c r="RKZ21" s="136"/>
      <c r="RLA21" s="136"/>
      <c r="RLB21" s="136"/>
      <c r="RLC21" s="136"/>
      <c r="RLD21" s="136"/>
      <c r="RLE21" s="136"/>
      <c r="RLF21" s="136"/>
      <c r="RLG21" s="136"/>
      <c r="RLH21" s="136"/>
      <c r="RLI21" s="136"/>
      <c r="RLJ21" s="136"/>
      <c r="RLK21" s="136"/>
      <c r="RLL21" s="136"/>
      <c r="RLM21" s="136"/>
      <c r="RLN21" s="136"/>
      <c r="RLO21" s="136"/>
      <c r="RLP21" s="136"/>
      <c r="RLQ21" s="136"/>
      <c r="RLR21" s="136"/>
      <c r="RLS21" s="136"/>
      <c r="RLT21" s="136"/>
      <c r="RLU21" s="136"/>
      <c r="RLV21" s="136"/>
      <c r="RLW21" s="136"/>
      <c r="RLX21" s="136"/>
      <c r="RLY21" s="136"/>
      <c r="RLZ21" s="136"/>
      <c r="RMA21" s="136"/>
      <c r="RMB21" s="136"/>
      <c r="RMC21" s="136"/>
      <c r="RMD21" s="136"/>
      <c r="RME21" s="136"/>
      <c r="RMF21" s="136"/>
      <c r="RMG21" s="136"/>
      <c r="RMH21" s="136"/>
      <c r="RMI21" s="136"/>
      <c r="RMJ21" s="136"/>
      <c r="RMK21" s="136"/>
      <c r="RML21" s="136"/>
      <c r="RMM21" s="136"/>
      <c r="RMN21" s="136"/>
      <c r="RMO21" s="136"/>
      <c r="RMP21" s="136"/>
      <c r="RMQ21" s="136"/>
      <c r="RMR21" s="136"/>
      <c r="RMS21" s="136"/>
      <c r="RMT21" s="136"/>
      <c r="RMU21" s="136"/>
      <c r="RMV21" s="136"/>
      <c r="RMW21" s="136"/>
      <c r="RMX21" s="136"/>
      <c r="RMY21" s="136"/>
      <c r="RMZ21" s="136"/>
      <c r="RNA21" s="136"/>
      <c r="RNB21" s="136"/>
      <c r="RNC21" s="136"/>
      <c r="RND21" s="136"/>
      <c r="RNE21" s="136"/>
      <c r="RNF21" s="136"/>
      <c r="RNG21" s="136"/>
      <c r="RNH21" s="136"/>
      <c r="RNI21" s="136"/>
      <c r="RNJ21" s="136"/>
      <c r="RNK21" s="136"/>
      <c r="RNL21" s="136"/>
      <c r="RNM21" s="136"/>
      <c r="RNN21" s="136"/>
      <c r="RNO21" s="136"/>
      <c r="RNP21" s="136"/>
      <c r="RNQ21" s="136"/>
      <c r="RNR21" s="136"/>
      <c r="RNS21" s="136"/>
      <c r="RNT21" s="136"/>
      <c r="RNU21" s="136"/>
      <c r="RNV21" s="136"/>
      <c r="RNW21" s="136"/>
      <c r="RNX21" s="136"/>
      <c r="RNY21" s="136"/>
      <c r="RNZ21" s="136"/>
      <c r="ROA21" s="136"/>
      <c r="ROB21" s="136"/>
      <c r="ROC21" s="136"/>
      <c r="ROD21" s="136"/>
      <c r="ROE21" s="136"/>
      <c r="ROF21" s="136"/>
      <c r="ROG21" s="136"/>
      <c r="ROH21" s="136"/>
      <c r="ROI21" s="136"/>
      <c r="ROJ21" s="136"/>
      <c r="ROK21" s="136"/>
      <c r="ROL21" s="136"/>
      <c r="ROM21" s="136"/>
      <c r="RON21" s="136"/>
      <c r="ROO21" s="136"/>
      <c r="ROP21" s="136"/>
      <c r="ROQ21" s="136"/>
      <c r="ROR21" s="136"/>
      <c r="ROS21" s="136"/>
      <c r="ROT21" s="136"/>
      <c r="ROU21" s="136"/>
      <c r="ROV21" s="136"/>
      <c r="ROW21" s="136"/>
      <c r="ROX21" s="136"/>
      <c r="ROY21" s="136"/>
      <c r="ROZ21" s="136"/>
      <c r="RPA21" s="136"/>
      <c r="RPB21" s="136"/>
      <c r="RPC21" s="136"/>
      <c r="RPD21" s="136"/>
      <c r="RPE21" s="136"/>
      <c r="RPF21" s="136"/>
      <c r="RPG21" s="136"/>
      <c r="RPH21" s="136"/>
      <c r="RPI21" s="136"/>
      <c r="RPJ21" s="136"/>
      <c r="RPK21" s="136"/>
      <c r="RPL21" s="136"/>
      <c r="RPM21" s="136"/>
      <c r="RPN21" s="136"/>
      <c r="RPO21" s="136"/>
      <c r="RPP21" s="136"/>
      <c r="RPQ21" s="136"/>
      <c r="RPR21" s="136"/>
      <c r="RPS21" s="136"/>
      <c r="RPT21" s="136"/>
      <c r="RPU21" s="136"/>
      <c r="RPV21" s="136"/>
      <c r="RPW21" s="136"/>
      <c r="RPX21" s="136"/>
      <c r="RPY21" s="136"/>
      <c r="RPZ21" s="136"/>
      <c r="RQA21" s="136"/>
      <c r="RQB21" s="136"/>
      <c r="RQC21" s="136"/>
      <c r="RQD21" s="136"/>
      <c r="RQE21" s="136"/>
      <c r="RQF21" s="136"/>
      <c r="RQG21" s="136"/>
      <c r="RQH21" s="136"/>
      <c r="RQI21" s="136"/>
      <c r="RQJ21" s="136"/>
      <c r="RQK21" s="136"/>
      <c r="RQL21" s="136"/>
      <c r="RQM21" s="136"/>
      <c r="RQN21" s="136"/>
      <c r="RQO21" s="136"/>
      <c r="RQP21" s="136"/>
      <c r="RQQ21" s="136"/>
      <c r="RQR21" s="136"/>
      <c r="RQS21" s="136"/>
      <c r="RQT21" s="136"/>
      <c r="RQU21" s="136"/>
      <c r="RQV21" s="136"/>
      <c r="RQW21" s="136"/>
      <c r="RQX21" s="136"/>
      <c r="RQY21" s="136"/>
      <c r="RQZ21" s="136"/>
      <c r="RRA21" s="136"/>
      <c r="RRB21" s="136"/>
      <c r="RRC21" s="136"/>
      <c r="RRD21" s="136"/>
      <c r="RRE21" s="136"/>
      <c r="RRF21" s="136"/>
      <c r="RRG21" s="136"/>
      <c r="RRH21" s="136"/>
      <c r="RRI21" s="136"/>
      <c r="RRJ21" s="136"/>
      <c r="RRK21" s="136"/>
      <c r="RRL21" s="136"/>
      <c r="RRM21" s="136"/>
      <c r="RRN21" s="136"/>
      <c r="RRO21" s="136"/>
      <c r="RRP21" s="136"/>
      <c r="RRQ21" s="136"/>
      <c r="RRR21" s="136"/>
      <c r="RRS21" s="136"/>
      <c r="RRT21" s="136"/>
      <c r="RRU21" s="136"/>
      <c r="RRV21" s="136"/>
      <c r="RRW21" s="136"/>
      <c r="RRX21" s="136"/>
      <c r="RRY21" s="136"/>
      <c r="RRZ21" s="136"/>
      <c r="RSA21" s="136"/>
      <c r="RSB21" s="136"/>
      <c r="RSC21" s="136"/>
      <c r="RSD21" s="136"/>
      <c r="RSE21" s="136"/>
      <c r="RSF21" s="136"/>
      <c r="RSG21" s="136"/>
      <c r="RSH21" s="136"/>
      <c r="RSI21" s="136"/>
      <c r="RSJ21" s="136"/>
      <c r="RSK21" s="136"/>
      <c r="RSL21" s="136"/>
      <c r="RSM21" s="136"/>
      <c r="RSN21" s="136"/>
      <c r="RSO21" s="136"/>
      <c r="RSP21" s="136"/>
      <c r="RSQ21" s="136"/>
      <c r="RSR21" s="136"/>
      <c r="RSS21" s="136"/>
      <c r="RST21" s="136"/>
      <c r="RSU21" s="136"/>
      <c r="RSV21" s="136"/>
      <c r="RSW21" s="136"/>
      <c r="RSX21" s="136"/>
      <c r="RSY21" s="136"/>
      <c r="RSZ21" s="136"/>
      <c r="RTA21" s="136"/>
      <c r="RTB21" s="136"/>
      <c r="RTC21" s="136"/>
      <c r="RTD21" s="136"/>
      <c r="RTE21" s="136"/>
      <c r="RTF21" s="136"/>
      <c r="RTG21" s="136"/>
      <c r="RTH21" s="136"/>
      <c r="RTI21" s="136"/>
      <c r="RTJ21" s="136"/>
      <c r="RTK21" s="136"/>
      <c r="RTL21" s="136"/>
      <c r="RTM21" s="136"/>
      <c r="RTN21" s="136"/>
      <c r="RTO21" s="136"/>
      <c r="RTP21" s="136"/>
      <c r="RTQ21" s="136"/>
      <c r="RTR21" s="136"/>
      <c r="RTS21" s="136"/>
      <c r="RTT21" s="136"/>
      <c r="RTU21" s="136"/>
      <c r="RTV21" s="136"/>
      <c r="RTW21" s="136"/>
      <c r="RTX21" s="136"/>
      <c r="RTY21" s="136"/>
      <c r="RTZ21" s="136"/>
      <c r="RUA21" s="136"/>
      <c r="RUB21" s="136"/>
      <c r="RUC21" s="136"/>
      <c r="RUD21" s="136"/>
      <c r="RUE21" s="136"/>
      <c r="RUF21" s="136"/>
      <c r="RUG21" s="136"/>
      <c r="RUH21" s="136"/>
      <c r="RUI21" s="136"/>
      <c r="RUJ21" s="136"/>
      <c r="RUK21" s="136"/>
      <c r="RUL21" s="136"/>
      <c r="RUM21" s="136"/>
      <c r="RUN21" s="136"/>
      <c r="RUO21" s="136"/>
      <c r="RUP21" s="136"/>
      <c r="RUQ21" s="136"/>
      <c r="RUR21" s="136"/>
      <c r="RUS21" s="136"/>
      <c r="RUT21" s="136"/>
      <c r="RUU21" s="136"/>
      <c r="RUV21" s="136"/>
      <c r="RUW21" s="136"/>
      <c r="RUX21" s="136"/>
      <c r="RUY21" s="136"/>
      <c r="RUZ21" s="136"/>
      <c r="RVA21" s="136"/>
      <c r="RVB21" s="136"/>
      <c r="RVC21" s="136"/>
      <c r="RVD21" s="136"/>
      <c r="RVE21" s="136"/>
      <c r="RVF21" s="136"/>
      <c r="RVG21" s="136"/>
      <c r="RVH21" s="136"/>
      <c r="RVI21" s="136"/>
      <c r="RVJ21" s="136"/>
      <c r="RVK21" s="136"/>
      <c r="RVL21" s="136"/>
      <c r="RVM21" s="136"/>
      <c r="RVN21" s="136"/>
      <c r="RVO21" s="136"/>
      <c r="RVP21" s="136"/>
      <c r="RVQ21" s="136"/>
      <c r="RVR21" s="136"/>
      <c r="RVS21" s="136"/>
      <c r="RVT21" s="136"/>
      <c r="RVU21" s="136"/>
      <c r="RVV21" s="136"/>
      <c r="RVW21" s="136"/>
      <c r="RVX21" s="136"/>
      <c r="RVY21" s="136"/>
      <c r="RVZ21" s="136"/>
      <c r="RWA21" s="136"/>
      <c r="RWB21" s="136"/>
      <c r="RWC21" s="136"/>
      <c r="RWD21" s="136"/>
      <c r="RWE21" s="136"/>
      <c r="RWF21" s="136"/>
      <c r="RWG21" s="136"/>
      <c r="RWH21" s="136"/>
      <c r="RWI21" s="136"/>
      <c r="RWJ21" s="136"/>
      <c r="RWK21" s="136"/>
      <c r="RWL21" s="136"/>
      <c r="RWM21" s="136"/>
      <c r="RWN21" s="136"/>
      <c r="RWO21" s="136"/>
      <c r="RWP21" s="136"/>
      <c r="RWQ21" s="136"/>
      <c r="RWR21" s="136"/>
      <c r="RWS21" s="136"/>
      <c r="RWT21" s="136"/>
      <c r="RWU21" s="136"/>
      <c r="RWV21" s="136"/>
      <c r="RWW21" s="136"/>
      <c r="RWX21" s="136"/>
      <c r="RWY21" s="136"/>
      <c r="RWZ21" s="136"/>
      <c r="RXA21" s="136"/>
      <c r="RXB21" s="136"/>
      <c r="RXC21" s="136"/>
      <c r="RXD21" s="136"/>
      <c r="RXE21" s="136"/>
      <c r="RXF21" s="136"/>
      <c r="RXG21" s="136"/>
      <c r="RXH21" s="136"/>
      <c r="RXI21" s="136"/>
      <c r="RXJ21" s="136"/>
      <c r="RXK21" s="136"/>
      <c r="RXL21" s="136"/>
      <c r="RXM21" s="136"/>
      <c r="RXN21" s="136"/>
      <c r="RXO21" s="136"/>
      <c r="RXP21" s="136"/>
      <c r="RXQ21" s="136"/>
      <c r="RXR21" s="136"/>
      <c r="RXS21" s="136"/>
      <c r="RXT21" s="136"/>
      <c r="RXU21" s="136"/>
      <c r="RXV21" s="136"/>
      <c r="RXW21" s="136"/>
      <c r="RXX21" s="136"/>
      <c r="RXY21" s="136"/>
      <c r="RXZ21" s="136"/>
      <c r="RYA21" s="136"/>
      <c r="RYB21" s="136"/>
      <c r="RYC21" s="136"/>
      <c r="RYD21" s="136"/>
      <c r="RYE21" s="136"/>
      <c r="RYF21" s="136"/>
      <c r="RYG21" s="136"/>
      <c r="RYH21" s="136"/>
      <c r="RYI21" s="136"/>
      <c r="RYJ21" s="136"/>
      <c r="RYK21" s="136"/>
      <c r="RYL21" s="136"/>
      <c r="RYM21" s="136"/>
      <c r="RYN21" s="136"/>
      <c r="RYO21" s="136"/>
      <c r="RYP21" s="136"/>
      <c r="RYQ21" s="136"/>
      <c r="RYR21" s="136"/>
      <c r="RYS21" s="136"/>
      <c r="RYT21" s="136"/>
      <c r="RYU21" s="136"/>
      <c r="RYV21" s="136"/>
      <c r="RYW21" s="136"/>
      <c r="RYX21" s="136"/>
      <c r="RYY21" s="136"/>
      <c r="RYZ21" s="136"/>
      <c r="RZA21" s="136"/>
      <c r="RZB21" s="136"/>
      <c r="RZC21" s="136"/>
      <c r="RZD21" s="136"/>
      <c r="RZE21" s="136"/>
      <c r="RZF21" s="136"/>
      <c r="RZG21" s="136"/>
      <c r="RZH21" s="136"/>
      <c r="RZI21" s="136"/>
      <c r="RZJ21" s="136"/>
      <c r="RZK21" s="136"/>
      <c r="RZL21" s="136"/>
      <c r="RZM21" s="136"/>
      <c r="RZN21" s="136"/>
      <c r="RZO21" s="136"/>
      <c r="RZP21" s="136"/>
      <c r="RZQ21" s="136"/>
      <c r="RZR21" s="136"/>
      <c r="RZS21" s="136"/>
      <c r="RZT21" s="136"/>
      <c r="RZU21" s="136"/>
      <c r="RZV21" s="136"/>
      <c r="RZW21" s="136"/>
      <c r="RZX21" s="136"/>
      <c r="RZY21" s="136"/>
      <c r="RZZ21" s="136"/>
      <c r="SAA21" s="136"/>
      <c r="SAB21" s="136"/>
      <c r="SAC21" s="136"/>
      <c r="SAD21" s="136"/>
      <c r="SAE21" s="136"/>
      <c r="SAF21" s="136"/>
      <c r="SAG21" s="136"/>
      <c r="SAH21" s="136"/>
      <c r="SAI21" s="136"/>
      <c r="SAJ21" s="136"/>
      <c r="SAK21" s="136"/>
      <c r="SAL21" s="136"/>
      <c r="SAM21" s="136"/>
      <c r="SAN21" s="136"/>
      <c r="SAO21" s="136"/>
      <c r="SAP21" s="136"/>
      <c r="SAQ21" s="136"/>
      <c r="SAR21" s="136"/>
      <c r="SAS21" s="136"/>
      <c r="SAT21" s="136"/>
      <c r="SAU21" s="136"/>
      <c r="SAV21" s="136"/>
      <c r="SAW21" s="136"/>
      <c r="SAX21" s="136"/>
      <c r="SAY21" s="136"/>
      <c r="SAZ21" s="136"/>
      <c r="SBA21" s="136"/>
      <c r="SBB21" s="136"/>
      <c r="SBC21" s="136"/>
      <c r="SBD21" s="136"/>
      <c r="SBE21" s="136"/>
      <c r="SBF21" s="136"/>
      <c r="SBG21" s="136"/>
      <c r="SBH21" s="136"/>
      <c r="SBI21" s="136"/>
      <c r="SBJ21" s="136"/>
      <c r="SBK21" s="136"/>
      <c r="SBL21" s="136"/>
      <c r="SBM21" s="136"/>
      <c r="SBN21" s="136"/>
      <c r="SBO21" s="136"/>
      <c r="SBP21" s="136"/>
      <c r="SBQ21" s="136"/>
      <c r="SBR21" s="136"/>
      <c r="SBS21" s="136"/>
      <c r="SBT21" s="136"/>
      <c r="SBU21" s="136"/>
      <c r="SBV21" s="136"/>
      <c r="SBW21" s="136"/>
      <c r="SBX21" s="136"/>
      <c r="SBY21" s="136"/>
      <c r="SBZ21" s="136"/>
      <c r="SCA21" s="136"/>
      <c r="SCB21" s="136"/>
      <c r="SCC21" s="136"/>
      <c r="SCD21" s="136"/>
      <c r="SCE21" s="136"/>
      <c r="SCF21" s="136"/>
      <c r="SCG21" s="136"/>
      <c r="SCH21" s="136"/>
      <c r="SCI21" s="136"/>
      <c r="SCJ21" s="136"/>
      <c r="SCK21" s="136"/>
      <c r="SCL21" s="136"/>
      <c r="SCM21" s="136"/>
      <c r="SCN21" s="136"/>
      <c r="SCO21" s="136"/>
      <c r="SCP21" s="136"/>
      <c r="SCQ21" s="136"/>
      <c r="SCR21" s="136"/>
      <c r="SCS21" s="136"/>
      <c r="SCT21" s="136"/>
      <c r="SCU21" s="136"/>
      <c r="SCV21" s="136"/>
      <c r="SCW21" s="136"/>
      <c r="SCX21" s="136"/>
      <c r="SCY21" s="136"/>
      <c r="SCZ21" s="136"/>
      <c r="SDA21" s="136"/>
      <c r="SDB21" s="136"/>
      <c r="SDC21" s="136"/>
      <c r="SDD21" s="136"/>
      <c r="SDE21" s="136"/>
      <c r="SDF21" s="136"/>
      <c r="SDG21" s="136"/>
      <c r="SDH21" s="136"/>
      <c r="SDI21" s="136"/>
      <c r="SDJ21" s="136"/>
      <c r="SDK21" s="136"/>
      <c r="SDL21" s="136"/>
      <c r="SDM21" s="136"/>
      <c r="SDN21" s="136"/>
      <c r="SDO21" s="136"/>
      <c r="SDP21" s="136"/>
      <c r="SDQ21" s="136"/>
      <c r="SDR21" s="136"/>
      <c r="SDS21" s="136"/>
      <c r="SDT21" s="136"/>
      <c r="SDU21" s="136"/>
      <c r="SDV21" s="136"/>
      <c r="SDW21" s="136"/>
      <c r="SDX21" s="136"/>
      <c r="SDY21" s="136"/>
      <c r="SDZ21" s="136"/>
      <c r="SEA21" s="136"/>
      <c r="SEB21" s="136"/>
      <c r="SEC21" s="136"/>
      <c r="SED21" s="136"/>
      <c r="SEE21" s="136"/>
      <c r="SEF21" s="136"/>
      <c r="SEG21" s="136"/>
      <c r="SEH21" s="136"/>
      <c r="SEI21" s="136"/>
      <c r="SEJ21" s="136"/>
      <c r="SEK21" s="136"/>
      <c r="SEL21" s="136"/>
      <c r="SEM21" s="136"/>
      <c r="SEN21" s="136"/>
      <c r="SEO21" s="136"/>
      <c r="SEP21" s="136"/>
      <c r="SEQ21" s="136"/>
      <c r="SER21" s="136"/>
      <c r="SES21" s="136"/>
      <c r="SET21" s="136"/>
      <c r="SEU21" s="136"/>
      <c r="SEV21" s="136"/>
      <c r="SEW21" s="136"/>
      <c r="SEX21" s="136"/>
      <c r="SEY21" s="136"/>
      <c r="SEZ21" s="136"/>
      <c r="SFA21" s="136"/>
      <c r="SFB21" s="136"/>
      <c r="SFC21" s="136"/>
      <c r="SFD21" s="136"/>
      <c r="SFE21" s="136"/>
      <c r="SFF21" s="136"/>
      <c r="SFG21" s="136"/>
      <c r="SFH21" s="136"/>
      <c r="SFI21" s="136"/>
      <c r="SFJ21" s="136"/>
      <c r="SFK21" s="136"/>
      <c r="SFL21" s="136"/>
      <c r="SFM21" s="136"/>
      <c r="SFN21" s="136"/>
      <c r="SFO21" s="136"/>
      <c r="SFP21" s="136"/>
      <c r="SFQ21" s="136"/>
      <c r="SFR21" s="136"/>
      <c r="SFS21" s="136"/>
      <c r="SFT21" s="136"/>
      <c r="SFU21" s="136"/>
      <c r="SFV21" s="136"/>
      <c r="SFW21" s="136"/>
      <c r="SFX21" s="136"/>
      <c r="SFY21" s="136"/>
      <c r="SFZ21" s="136"/>
      <c r="SGA21" s="136"/>
      <c r="SGB21" s="136"/>
      <c r="SGC21" s="136"/>
      <c r="SGD21" s="136"/>
      <c r="SGE21" s="136"/>
      <c r="SGF21" s="136"/>
      <c r="SGG21" s="136"/>
      <c r="SGH21" s="136"/>
      <c r="SGI21" s="136"/>
      <c r="SGJ21" s="136"/>
      <c r="SGK21" s="136"/>
      <c r="SGL21" s="136"/>
      <c r="SGM21" s="136"/>
      <c r="SGN21" s="136"/>
      <c r="SGO21" s="136"/>
      <c r="SGP21" s="136"/>
      <c r="SGQ21" s="136"/>
      <c r="SGR21" s="136"/>
      <c r="SGS21" s="136"/>
      <c r="SGT21" s="136"/>
      <c r="SGU21" s="136"/>
      <c r="SGV21" s="136"/>
      <c r="SGW21" s="136"/>
      <c r="SGX21" s="136"/>
      <c r="SGY21" s="136"/>
      <c r="SGZ21" s="136"/>
      <c r="SHA21" s="136"/>
      <c r="SHB21" s="136"/>
      <c r="SHC21" s="136"/>
      <c r="SHD21" s="136"/>
      <c r="SHE21" s="136"/>
      <c r="SHF21" s="136"/>
      <c r="SHG21" s="136"/>
      <c r="SHH21" s="136"/>
      <c r="SHI21" s="136"/>
      <c r="SHJ21" s="136"/>
      <c r="SHK21" s="136"/>
      <c r="SHL21" s="136"/>
      <c r="SHM21" s="136"/>
      <c r="SHN21" s="136"/>
      <c r="SHO21" s="136"/>
      <c r="SHP21" s="136"/>
      <c r="SHQ21" s="136"/>
      <c r="SHR21" s="136"/>
      <c r="SHS21" s="136"/>
      <c r="SHT21" s="136"/>
      <c r="SHU21" s="136"/>
      <c r="SHV21" s="136"/>
      <c r="SHW21" s="136"/>
      <c r="SHX21" s="136"/>
      <c r="SHY21" s="136"/>
      <c r="SHZ21" s="136"/>
      <c r="SIA21" s="136"/>
      <c r="SIB21" s="136"/>
      <c r="SIC21" s="136"/>
      <c r="SID21" s="136"/>
      <c r="SIE21" s="136"/>
      <c r="SIF21" s="136"/>
      <c r="SIG21" s="136"/>
      <c r="SIH21" s="136"/>
      <c r="SII21" s="136"/>
      <c r="SIJ21" s="136"/>
      <c r="SIK21" s="136"/>
      <c r="SIL21" s="136"/>
      <c r="SIM21" s="136"/>
      <c r="SIN21" s="136"/>
      <c r="SIO21" s="136"/>
      <c r="SIP21" s="136"/>
      <c r="SIQ21" s="136"/>
      <c r="SIR21" s="136"/>
      <c r="SIS21" s="136"/>
      <c r="SIT21" s="136"/>
      <c r="SIU21" s="136"/>
      <c r="SIV21" s="136"/>
      <c r="SIW21" s="136"/>
      <c r="SIX21" s="136"/>
      <c r="SIY21" s="136"/>
      <c r="SIZ21" s="136"/>
      <c r="SJA21" s="136"/>
      <c r="SJB21" s="136"/>
      <c r="SJC21" s="136"/>
      <c r="SJD21" s="136"/>
      <c r="SJE21" s="136"/>
      <c r="SJF21" s="136"/>
      <c r="SJG21" s="136"/>
      <c r="SJH21" s="136"/>
      <c r="SJI21" s="136"/>
      <c r="SJJ21" s="136"/>
      <c r="SJK21" s="136"/>
      <c r="SJL21" s="136"/>
      <c r="SJM21" s="136"/>
      <c r="SJN21" s="136"/>
      <c r="SJO21" s="136"/>
      <c r="SJP21" s="136"/>
      <c r="SJQ21" s="136"/>
      <c r="SJR21" s="136"/>
      <c r="SJS21" s="136"/>
      <c r="SJT21" s="136"/>
      <c r="SJU21" s="136"/>
      <c r="SJV21" s="136"/>
      <c r="SJW21" s="136"/>
      <c r="SJX21" s="136"/>
      <c r="SJY21" s="136"/>
      <c r="SJZ21" s="136"/>
      <c r="SKA21" s="136"/>
      <c r="SKB21" s="136"/>
      <c r="SKC21" s="136"/>
      <c r="SKD21" s="136"/>
      <c r="SKE21" s="136"/>
      <c r="SKF21" s="136"/>
      <c r="SKG21" s="136"/>
      <c r="SKH21" s="136"/>
      <c r="SKI21" s="136"/>
      <c r="SKJ21" s="136"/>
      <c r="SKK21" s="136"/>
      <c r="SKL21" s="136"/>
      <c r="SKM21" s="136"/>
      <c r="SKN21" s="136"/>
      <c r="SKO21" s="136"/>
      <c r="SKP21" s="136"/>
      <c r="SKQ21" s="136"/>
      <c r="SKR21" s="136"/>
      <c r="SKS21" s="136"/>
      <c r="SKT21" s="136"/>
      <c r="SKU21" s="136"/>
      <c r="SKV21" s="136"/>
      <c r="SKW21" s="136"/>
      <c r="SKX21" s="136"/>
      <c r="SKY21" s="136"/>
      <c r="SKZ21" s="136"/>
      <c r="SLA21" s="136"/>
      <c r="SLB21" s="136"/>
      <c r="SLC21" s="136"/>
      <c r="SLD21" s="136"/>
      <c r="SLE21" s="136"/>
      <c r="SLF21" s="136"/>
      <c r="SLG21" s="136"/>
      <c r="SLH21" s="136"/>
      <c r="SLI21" s="136"/>
      <c r="SLJ21" s="136"/>
      <c r="SLK21" s="136"/>
      <c r="SLL21" s="136"/>
      <c r="SLM21" s="136"/>
      <c r="SLN21" s="136"/>
      <c r="SLO21" s="136"/>
      <c r="SLP21" s="136"/>
      <c r="SLQ21" s="136"/>
      <c r="SLR21" s="136"/>
      <c r="SLS21" s="136"/>
      <c r="SLT21" s="136"/>
      <c r="SLU21" s="136"/>
      <c r="SLV21" s="136"/>
      <c r="SLW21" s="136"/>
      <c r="SLX21" s="136"/>
      <c r="SLY21" s="136"/>
      <c r="SLZ21" s="136"/>
      <c r="SMA21" s="136"/>
      <c r="SMB21" s="136"/>
      <c r="SMC21" s="136"/>
      <c r="SMD21" s="136"/>
      <c r="SME21" s="136"/>
      <c r="SMF21" s="136"/>
      <c r="SMG21" s="136"/>
      <c r="SMH21" s="136"/>
      <c r="SMI21" s="136"/>
      <c r="SMJ21" s="136"/>
      <c r="SMK21" s="136"/>
      <c r="SML21" s="136"/>
      <c r="SMM21" s="136"/>
      <c r="SMN21" s="136"/>
      <c r="SMO21" s="136"/>
      <c r="SMP21" s="136"/>
      <c r="SMQ21" s="136"/>
      <c r="SMR21" s="136"/>
      <c r="SMS21" s="136"/>
      <c r="SMT21" s="136"/>
      <c r="SMU21" s="136"/>
      <c r="SMV21" s="136"/>
      <c r="SMW21" s="136"/>
      <c r="SMX21" s="136"/>
      <c r="SMY21" s="136"/>
      <c r="SMZ21" s="136"/>
      <c r="SNA21" s="136"/>
      <c r="SNB21" s="136"/>
      <c r="SNC21" s="136"/>
      <c r="SND21" s="136"/>
      <c r="SNE21" s="136"/>
      <c r="SNF21" s="136"/>
      <c r="SNG21" s="136"/>
      <c r="SNH21" s="136"/>
      <c r="SNI21" s="136"/>
      <c r="SNJ21" s="136"/>
      <c r="SNK21" s="136"/>
      <c r="SNL21" s="136"/>
      <c r="SNM21" s="136"/>
      <c r="SNN21" s="136"/>
      <c r="SNO21" s="136"/>
      <c r="SNP21" s="136"/>
      <c r="SNQ21" s="136"/>
      <c r="SNR21" s="136"/>
      <c r="SNS21" s="136"/>
      <c r="SNT21" s="136"/>
      <c r="SNU21" s="136"/>
      <c r="SNV21" s="136"/>
      <c r="SNW21" s="136"/>
      <c r="SNX21" s="136"/>
      <c r="SNY21" s="136"/>
      <c r="SNZ21" s="136"/>
      <c r="SOA21" s="136"/>
      <c r="SOB21" s="136"/>
      <c r="SOC21" s="136"/>
      <c r="SOD21" s="136"/>
      <c r="SOE21" s="136"/>
      <c r="SOF21" s="136"/>
      <c r="SOG21" s="136"/>
      <c r="SOH21" s="136"/>
      <c r="SOI21" s="136"/>
      <c r="SOJ21" s="136"/>
      <c r="SOK21" s="136"/>
      <c r="SOL21" s="136"/>
      <c r="SOM21" s="136"/>
      <c r="SON21" s="136"/>
      <c r="SOO21" s="136"/>
      <c r="SOP21" s="136"/>
      <c r="SOQ21" s="136"/>
      <c r="SOR21" s="136"/>
      <c r="SOS21" s="136"/>
      <c r="SOT21" s="136"/>
      <c r="SOU21" s="136"/>
      <c r="SOV21" s="136"/>
      <c r="SOW21" s="136"/>
      <c r="SOX21" s="136"/>
      <c r="SOY21" s="136"/>
      <c r="SOZ21" s="136"/>
      <c r="SPA21" s="136"/>
      <c r="SPB21" s="136"/>
      <c r="SPC21" s="136"/>
      <c r="SPD21" s="136"/>
      <c r="SPE21" s="136"/>
      <c r="SPF21" s="136"/>
      <c r="SPG21" s="136"/>
      <c r="SPH21" s="136"/>
      <c r="SPI21" s="136"/>
      <c r="SPJ21" s="136"/>
      <c r="SPK21" s="136"/>
      <c r="SPL21" s="136"/>
      <c r="SPM21" s="136"/>
      <c r="SPN21" s="136"/>
      <c r="SPO21" s="136"/>
      <c r="SPP21" s="136"/>
      <c r="SPQ21" s="136"/>
      <c r="SPR21" s="136"/>
      <c r="SPS21" s="136"/>
      <c r="SPT21" s="136"/>
      <c r="SPU21" s="136"/>
      <c r="SPV21" s="136"/>
      <c r="SPW21" s="136"/>
      <c r="SPX21" s="136"/>
      <c r="SPY21" s="136"/>
      <c r="SPZ21" s="136"/>
      <c r="SQA21" s="136"/>
      <c r="SQB21" s="136"/>
      <c r="SQC21" s="136"/>
      <c r="SQD21" s="136"/>
      <c r="SQE21" s="136"/>
      <c r="SQF21" s="136"/>
      <c r="SQG21" s="136"/>
      <c r="SQH21" s="136"/>
      <c r="SQI21" s="136"/>
      <c r="SQJ21" s="136"/>
      <c r="SQK21" s="136"/>
      <c r="SQL21" s="136"/>
      <c r="SQM21" s="136"/>
      <c r="SQN21" s="136"/>
      <c r="SQO21" s="136"/>
      <c r="SQP21" s="136"/>
      <c r="SQQ21" s="136"/>
      <c r="SQR21" s="136"/>
      <c r="SQS21" s="136"/>
      <c r="SQT21" s="136"/>
      <c r="SQU21" s="136"/>
      <c r="SQV21" s="136"/>
      <c r="SQW21" s="136"/>
      <c r="SQX21" s="136"/>
      <c r="SQY21" s="136"/>
      <c r="SQZ21" s="136"/>
      <c r="SRA21" s="136"/>
      <c r="SRB21" s="136"/>
      <c r="SRC21" s="136"/>
      <c r="SRD21" s="136"/>
      <c r="SRE21" s="136"/>
      <c r="SRF21" s="136"/>
      <c r="SRG21" s="136"/>
      <c r="SRH21" s="136"/>
      <c r="SRI21" s="136"/>
      <c r="SRJ21" s="136"/>
      <c r="SRK21" s="136"/>
      <c r="SRL21" s="136"/>
      <c r="SRM21" s="136"/>
      <c r="SRN21" s="136"/>
      <c r="SRO21" s="136"/>
      <c r="SRP21" s="136"/>
      <c r="SRQ21" s="136"/>
      <c r="SRR21" s="136"/>
      <c r="SRS21" s="136"/>
      <c r="SRT21" s="136"/>
      <c r="SRU21" s="136"/>
      <c r="SRV21" s="136"/>
      <c r="SRW21" s="136"/>
      <c r="SRX21" s="136"/>
      <c r="SRY21" s="136"/>
      <c r="SRZ21" s="136"/>
      <c r="SSA21" s="136"/>
      <c r="SSB21" s="136"/>
      <c r="SSC21" s="136"/>
      <c r="SSD21" s="136"/>
      <c r="SSE21" s="136"/>
      <c r="SSF21" s="136"/>
      <c r="SSG21" s="136"/>
      <c r="SSH21" s="136"/>
      <c r="SSI21" s="136"/>
      <c r="SSJ21" s="136"/>
      <c r="SSK21" s="136"/>
      <c r="SSL21" s="136"/>
      <c r="SSM21" s="136"/>
      <c r="SSN21" s="136"/>
      <c r="SSO21" s="136"/>
      <c r="SSP21" s="136"/>
      <c r="SSQ21" s="136"/>
      <c r="SSR21" s="136"/>
      <c r="SSS21" s="136"/>
      <c r="SST21" s="136"/>
      <c r="SSU21" s="136"/>
      <c r="SSV21" s="136"/>
      <c r="SSW21" s="136"/>
      <c r="SSX21" s="136"/>
      <c r="SSY21" s="136"/>
      <c r="SSZ21" s="136"/>
      <c r="STA21" s="136"/>
      <c r="STB21" s="136"/>
      <c r="STC21" s="136"/>
      <c r="STD21" s="136"/>
      <c r="STE21" s="136"/>
      <c r="STF21" s="136"/>
      <c r="STG21" s="136"/>
      <c r="STH21" s="136"/>
      <c r="STI21" s="136"/>
      <c r="STJ21" s="136"/>
      <c r="STK21" s="136"/>
      <c r="STL21" s="136"/>
      <c r="STM21" s="136"/>
      <c r="STN21" s="136"/>
      <c r="STO21" s="136"/>
      <c r="STP21" s="136"/>
      <c r="STQ21" s="136"/>
      <c r="STR21" s="136"/>
      <c r="STS21" s="136"/>
      <c r="STT21" s="136"/>
      <c r="STU21" s="136"/>
      <c r="STV21" s="136"/>
      <c r="STW21" s="136"/>
      <c r="STX21" s="136"/>
      <c r="STY21" s="136"/>
      <c r="STZ21" s="136"/>
      <c r="SUA21" s="136"/>
      <c r="SUB21" s="136"/>
      <c r="SUC21" s="136"/>
      <c r="SUD21" s="136"/>
      <c r="SUE21" s="136"/>
      <c r="SUF21" s="136"/>
      <c r="SUG21" s="136"/>
      <c r="SUH21" s="136"/>
      <c r="SUI21" s="136"/>
      <c r="SUJ21" s="136"/>
      <c r="SUK21" s="136"/>
      <c r="SUL21" s="136"/>
      <c r="SUM21" s="136"/>
      <c r="SUN21" s="136"/>
      <c r="SUO21" s="136"/>
      <c r="SUP21" s="136"/>
      <c r="SUQ21" s="136"/>
      <c r="SUR21" s="136"/>
      <c r="SUS21" s="136"/>
      <c r="SUT21" s="136"/>
      <c r="SUU21" s="136"/>
      <c r="SUV21" s="136"/>
      <c r="SUW21" s="136"/>
      <c r="SUX21" s="136"/>
      <c r="SUY21" s="136"/>
      <c r="SUZ21" s="136"/>
      <c r="SVA21" s="136"/>
      <c r="SVB21" s="136"/>
      <c r="SVC21" s="136"/>
      <c r="SVD21" s="136"/>
      <c r="SVE21" s="136"/>
      <c r="SVF21" s="136"/>
      <c r="SVG21" s="136"/>
      <c r="SVH21" s="136"/>
      <c r="SVI21" s="136"/>
      <c r="SVJ21" s="136"/>
      <c r="SVK21" s="136"/>
      <c r="SVL21" s="136"/>
      <c r="SVM21" s="136"/>
      <c r="SVN21" s="136"/>
      <c r="SVO21" s="136"/>
      <c r="SVP21" s="136"/>
      <c r="SVQ21" s="136"/>
      <c r="SVR21" s="136"/>
      <c r="SVS21" s="136"/>
      <c r="SVT21" s="136"/>
      <c r="SVU21" s="136"/>
      <c r="SVV21" s="136"/>
      <c r="SVW21" s="136"/>
      <c r="SVX21" s="136"/>
      <c r="SVY21" s="136"/>
      <c r="SVZ21" s="136"/>
      <c r="SWA21" s="136"/>
      <c r="SWB21" s="136"/>
      <c r="SWC21" s="136"/>
      <c r="SWD21" s="136"/>
      <c r="SWE21" s="136"/>
      <c r="SWF21" s="136"/>
      <c r="SWG21" s="136"/>
      <c r="SWH21" s="136"/>
      <c r="SWI21" s="136"/>
      <c r="SWJ21" s="136"/>
      <c r="SWK21" s="136"/>
      <c r="SWL21" s="136"/>
      <c r="SWM21" s="136"/>
      <c r="SWN21" s="136"/>
      <c r="SWO21" s="136"/>
      <c r="SWP21" s="136"/>
      <c r="SWQ21" s="136"/>
      <c r="SWR21" s="136"/>
      <c r="SWS21" s="136"/>
      <c r="SWT21" s="136"/>
      <c r="SWU21" s="136"/>
      <c r="SWV21" s="136"/>
      <c r="SWW21" s="136"/>
      <c r="SWX21" s="136"/>
      <c r="SWY21" s="136"/>
      <c r="SWZ21" s="136"/>
      <c r="SXA21" s="136"/>
      <c r="SXB21" s="136"/>
      <c r="SXC21" s="136"/>
      <c r="SXD21" s="136"/>
      <c r="SXE21" s="136"/>
      <c r="SXF21" s="136"/>
      <c r="SXG21" s="136"/>
      <c r="SXH21" s="136"/>
      <c r="SXI21" s="136"/>
      <c r="SXJ21" s="136"/>
      <c r="SXK21" s="136"/>
      <c r="SXL21" s="136"/>
      <c r="SXM21" s="136"/>
      <c r="SXN21" s="136"/>
      <c r="SXO21" s="136"/>
      <c r="SXP21" s="136"/>
      <c r="SXQ21" s="136"/>
      <c r="SXR21" s="136"/>
      <c r="SXS21" s="136"/>
      <c r="SXT21" s="136"/>
      <c r="SXU21" s="136"/>
      <c r="SXV21" s="136"/>
      <c r="SXW21" s="136"/>
      <c r="SXX21" s="136"/>
      <c r="SXY21" s="136"/>
      <c r="SXZ21" s="136"/>
      <c r="SYA21" s="136"/>
      <c r="SYB21" s="136"/>
      <c r="SYC21" s="136"/>
      <c r="SYD21" s="136"/>
      <c r="SYE21" s="136"/>
      <c r="SYF21" s="136"/>
      <c r="SYG21" s="136"/>
      <c r="SYH21" s="136"/>
      <c r="SYI21" s="136"/>
      <c r="SYJ21" s="136"/>
      <c r="SYK21" s="136"/>
      <c r="SYL21" s="136"/>
      <c r="SYM21" s="136"/>
      <c r="SYN21" s="136"/>
      <c r="SYO21" s="136"/>
      <c r="SYP21" s="136"/>
      <c r="SYQ21" s="136"/>
      <c r="SYR21" s="136"/>
      <c r="SYS21" s="136"/>
      <c r="SYT21" s="136"/>
      <c r="SYU21" s="136"/>
      <c r="SYV21" s="136"/>
      <c r="SYW21" s="136"/>
      <c r="SYX21" s="136"/>
      <c r="SYY21" s="136"/>
      <c r="SYZ21" s="136"/>
      <c r="SZA21" s="136"/>
      <c r="SZB21" s="136"/>
      <c r="SZC21" s="136"/>
      <c r="SZD21" s="136"/>
      <c r="SZE21" s="136"/>
      <c r="SZF21" s="136"/>
      <c r="SZG21" s="136"/>
      <c r="SZH21" s="136"/>
      <c r="SZI21" s="136"/>
      <c r="SZJ21" s="136"/>
      <c r="SZK21" s="136"/>
      <c r="SZL21" s="136"/>
      <c r="SZM21" s="136"/>
      <c r="SZN21" s="136"/>
      <c r="SZO21" s="136"/>
      <c r="SZP21" s="136"/>
      <c r="SZQ21" s="136"/>
      <c r="SZR21" s="136"/>
      <c r="SZS21" s="136"/>
      <c r="SZT21" s="136"/>
      <c r="SZU21" s="136"/>
      <c r="SZV21" s="136"/>
      <c r="SZW21" s="136"/>
      <c r="SZX21" s="136"/>
      <c r="SZY21" s="136"/>
      <c r="SZZ21" s="136"/>
      <c r="TAA21" s="136"/>
      <c r="TAB21" s="136"/>
      <c r="TAC21" s="136"/>
      <c r="TAD21" s="136"/>
      <c r="TAE21" s="136"/>
      <c r="TAF21" s="136"/>
      <c r="TAG21" s="136"/>
      <c r="TAH21" s="136"/>
      <c r="TAI21" s="136"/>
      <c r="TAJ21" s="136"/>
      <c r="TAK21" s="136"/>
      <c r="TAL21" s="136"/>
      <c r="TAM21" s="136"/>
      <c r="TAN21" s="136"/>
      <c r="TAO21" s="136"/>
      <c r="TAP21" s="136"/>
      <c r="TAQ21" s="136"/>
      <c r="TAR21" s="136"/>
      <c r="TAS21" s="136"/>
      <c r="TAT21" s="136"/>
      <c r="TAU21" s="136"/>
      <c r="TAV21" s="136"/>
      <c r="TAW21" s="136"/>
      <c r="TAX21" s="136"/>
      <c r="TAY21" s="136"/>
      <c r="TAZ21" s="136"/>
      <c r="TBA21" s="136"/>
      <c r="TBB21" s="136"/>
      <c r="TBC21" s="136"/>
      <c r="TBD21" s="136"/>
      <c r="TBE21" s="136"/>
      <c r="TBF21" s="136"/>
      <c r="TBG21" s="136"/>
      <c r="TBH21" s="136"/>
      <c r="TBI21" s="136"/>
      <c r="TBJ21" s="136"/>
      <c r="TBK21" s="136"/>
      <c r="TBL21" s="136"/>
      <c r="TBM21" s="136"/>
      <c r="TBN21" s="136"/>
      <c r="TBO21" s="136"/>
      <c r="TBP21" s="136"/>
      <c r="TBQ21" s="136"/>
      <c r="TBR21" s="136"/>
      <c r="TBS21" s="136"/>
      <c r="TBT21" s="136"/>
      <c r="TBU21" s="136"/>
      <c r="TBV21" s="136"/>
      <c r="TBW21" s="136"/>
      <c r="TBX21" s="136"/>
      <c r="TBY21" s="136"/>
      <c r="TBZ21" s="136"/>
      <c r="TCA21" s="136"/>
      <c r="TCB21" s="136"/>
      <c r="TCC21" s="136"/>
      <c r="TCD21" s="136"/>
      <c r="TCE21" s="136"/>
      <c r="TCF21" s="136"/>
      <c r="TCG21" s="136"/>
      <c r="TCH21" s="136"/>
      <c r="TCI21" s="136"/>
      <c r="TCJ21" s="136"/>
      <c r="TCK21" s="136"/>
      <c r="TCL21" s="136"/>
      <c r="TCM21" s="136"/>
      <c r="TCN21" s="136"/>
      <c r="TCO21" s="136"/>
      <c r="TCP21" s="136"/>
      <c r="TCQ21" s="136"/>
      <c r="TCR21" s="136"/>
      <c r="TCS21" s="136"/>
      <c r="TCT21" s="136"/>
      <c r="TCU21" s="136"/>
      <c r="TCV21" s="136"/>
      <c r="TCW21" s="136"/>
      <c r="TCX21" s="136"/>
      <c r="TCY21" s="136"/>
      <c r="TCZ21" s="136"/>
      <c r="TDA21" s="136"/>
      <c r="TDB21" s="136"/>
      <c r="TDC21" s="136"/>
      <c r="TDD21" s="136"/>
      <c r="TDE21" s="136"/>
      <c r="TDF21" s="136"/>
      <c r="TDG21" s="136"/>
      <c r="TDH21" s="136"/>
      <c r="TDI21" s="136"/>
      <c r="TDJ21" s="136"/>
      <c r="TDK21" s="136"/>
      <c r="TDL21" s="136"/>
      <c r="TDM21" s="136"/>
      <c r="TDN21" s="136"/>
      <c r="TDO21" s="136"/>
      <c r="TDP21" s="136"/>
      <c r="TDQ21" s="136"/>
      <c r="TDR21" s="136"/>
      <c r="TDS21" s="136"/>
      <c r="TDT21" s="136"/>
      <c r="TDU21" s="136"/>
      <c r="TDV21" s="136"/>
      <c r="TDW21" s="136"/>
      <c r="TDX21" s="136"/>
      <c r="TDY21" s="136"/>
      <c r="TDZ21" s="136"/>
      <c r="TEA21" s="136"/>
      <c r="TEB21" s="136"/>
      <c r="TEC21" s="136"/>
      <c r="TED21" s="136"/>
      <c r="TEE21" s="136"/>
      <c r="TEF21" s="136"/>
      <c r="TEG21" s="136"/>
      <c r="TEH21" s="136"/>
      <c r="TEI21" s="136"/>
      <c r="TEJ21" s="136"/>
      <c r="TEK21" s="136"/>
      <c r="TEL21" s="136"/>
      <c r="TEM21" s="136"/>
      <c r="TEN21" s="136"/>
      <c r="TEO21" s="136"/>
      <c r="TEP21" s="136"/>
      <c r="TEQ21" s="136"/>
      <c r="TER21" s="136"/>
      <c r="TES21" s="136"/>
      <c r="TET21" s="136"/>
      <c r="TEU21" s="136"/>
      <c r="TEV21" s="136"/>
      <c r="TEW21" s="136"/>
      <c r="TEX21" s="136"/>
      <c r="TEY21" s="136"/>
      <c r="TEZ21" s="136"/>
      <c r="TFA21" s="136"/>
      <c r="TFB21" s="136"/>
      <c r="TFC21" s="136"/>
      <c r="TFD21" s="136"/>
      <c r="TFE21" s="136"/>
      <c r="TFF21" s="136"/>
      <c r="TFG21" s="136"/>
      <c r="TFH21" s="136"/>
      <c r="TFI21" s="136"/>
      <c r="TFJ21" s="136"/>
      <c r="TFK21" s="136"/>
      <c r="TFL21" s="136"/>
      <c r="TFM21" s="136"/>
      <c r="TFN21" s="136"/>
      <c r="TFO21" s="136"/>
      <c r="TFP21" s="136"/>
      <c r="TFQ21" s="136"/>
      <c r="TFR21" s="136"/>
      <c r="TFS21" s="136"/>
      <c r="TFT21" s="136"/>
      <c r="TFU21" s="136"/>
      <c r="TFV21" s="136"/>
      <c r="TFW21" s="136"/>
      <c r="TFX21" s="136"/>
      <c r="TFY21" s="136"/>
      <c r="TFZ21" s="136"/>
      <c r="TGA21" s="136"/>
      <c r="TGB21" s="136"/>
      <c r="TGC21" s="136"/>
      <c r="TGD21" s="136"/>
      <c r="TGE21" s="136"/>
      <c r="TGF21" s="136"/>
      <c r="TGG21" s="136"/>
      <c r="TGH21" s="136"/>
      <c r="TGI21" s="136"/>
      <c r="TGJ21" s="136"/>
      <c r="TGK21" s="136"/>
      <c r="TGL21" s="136"/>
      <c r="TGM21" s="136"/>
      <c r="TGN21" s="136"/>
      <c r="TGO21" s="136"/>
      <c r="TGP21" s="136"/>
      <c r="TGQ21" s="136"/>
      <c r="TGR21" s="136"/>
      <c r="TGS21" s="136"/>
      <c r="TGT21" s="136"/>
      <c r="TGU21" s="136"/>
      <c r="TGV21" s="136"/>
      <c r="TGW21" s="136"/>
      <c r="TGX21" s="136"/>
      <c r="TGY21" s="136"/>
      <c r="TGZ21" s="136"/>
      <c r="THA21" s="136"/>
      <c r="THB21" s="136"/>
      <c r="THC21" s="136"/>
      <c r="THD21" s="136"/>
      <c r="THE21" s="136"/>
      <c r="THF21" s="136"/>
      <c r="THG21" s="136"/>
      <c r="THH21" s="136"/>
      <c r="THI21" s="136"/>
      <c r="THJ21" s="136"/>
      <c r="THK21" s="136"/>
      <c r="THL21" s="136"/>
      <c r="THM21" s="136"/>
      <c r="THN21" s="136"/>
      <c r="THO21" s="136"/>
      <c r="THP21" s="136"/>
      <c r="THQ21" s="136"/>
      <c r="THR21" s="136"/>
      <c r="THS21" s="136"/>
      <c r="THT21" s="136"/>
      <c r="THU21" s="136"/>
      <c r="THV21" s="136"/>
      <c r="THW21" s="136"/>
      <c r="THX21" s="136"/>
      <c r="THY21" s="136"/>
      <c r="THZ21" s="136"/>
      <c r="TIA21" s="136"/>
      <c r="TIB21" s="136"/>
      <c r="TIC21" s="136"/>
      <c r="TID21" s="136"/>
      <c r="TIE21" s="136"/>
      <c r="TIF21" s="136"/>
      <c r="TIG21" s="136"/>
      <c r="TIH21" s="136"/>
      <c r="TII21" s="136"/>
      <c r="TIJ21" s="136"/>
      <c r="TIK21" s="136"/>
      <c r="TIL21" s="136"/>
      <c r="TIM21" s="136"/>
      <c r="TIN21" s="136"/>
      <c r="TIO21" s="136"/>
      <c r="TIP21" s="136"/>
      <c r="TIQ21" s="136"/>
      <c r="TIR21" s="136"/>
      <c r="TIS21" s="136"/>
      <c r="TIT21" s="136"/>
      <c r="TIU21" s="136"/>
      <c r="TIV21" s="136"/>
      <c r="TIW21" s="136"/>
      <c r="TIX21" s="136"/>
      <c r="TIY21" s="136"/>
      <c r="TIZ21" s="136"/>
      <c r="TJA21" s="136"/>
      <c r="TJB21" s="136"/>
      <c r="TJC21" s="136"/>
      <c r="TJD21" s="136"/>
      <c r="TJE21" s="136"/>
      <c r="TJF21" s="136"/>
      <c r="TJG21" s="136"/>
      <c r="TJH21" s="136"/>
      <c r="TJI21" s="136"/>
      <c r="TJJ21" s="136"/>
      <c r="TJK21" s="136"/>
      <c r="TJL21" s="136"/>
      <c r="TJM21" s="136"/>
      <c r="TJN21" s="136"/>
      <c r="TJO21" s="136"/>
      <c r="TJP21" s="136"/>
      <c r="TJQ21" s="136"/>
      <c r="TJR21" s="136"/>
      <c r="TJS21" s="136"/>
      <c r="TJT21" s="136"/>
      <c r="TJU21" s="136"/>
      <c r="TJV21" s="136"/>
      <c r="TJW21" s="136"/>
      <c r="TJX21" s="136"/>
      <c r="TJY21" s="136"/>
      <c r="TJZ21" s="136"/>
      <c r="TKA21" s="136"/>
      <c r="TKB21" s="136"/>
      <c r="TKC21" s="136"/>
      <c r="TKD21" s="136"/>
      <c r="TKE21" s="136"/>
      <c r="TKF21" s="136"/>
      <c r="TKG21" s="136"/>
      <c r="TKH21" s="136"/>
      <c r="TKI21" s="136"/>
      <c r="TKJ21" s="136"/>
      <c r="TKK21" s="136"/>
      <c r="TKL21" s="136"/>
      <c r="TKM21" s="136"/>
      <c r="TKN21" s="136"/>
      <c r="TKO21" s="136"/>
      <c r="TKP21" s="136"/>
      <c r="TKQ21" s="136"/>
      <c r="TKR21" s="136"/>
      <c r="TKS21" s="136"/>
      <c r="TKT21" s="136"/>
      <c r="TKU21" s="136"/>
      <c r="TKV21" s="136"/>
      <c r="TKW21" s="136"/>
      <c r="TKX21" s="136"/>
      <c r="TKY21" s="136"/>
      <c r="TKZ21" s="136"/>
      <c r="TLA21" s="136"/>
      <c r="TLB21" s="136"/>
      <c r="TLC21" s="136"/>
      <c r="TLD21" s="136"/>
      <c r="TLE21" s="136"/>
      <c r="TLF21" s="136"/>
      <c r="TLG21" s="136"/>
      <c r="TLH21" s="136"/>
      <c r="TLI21" s="136"/>
      <c r="TLJ21" s="136"/>
      <c r="TLK21" s="136"/>
      <c r="TLL21" s="136"/>
      <c r="TLM21" s="136"/>
      <c r="TLN21" s="136"/>
      <c r="TLO21" s="136"/>
      <c r="TLP21" s="136"/>
      <c r="TLQ21" s="136"/>
      <c r="TLR21" s="136"/>
      <c r="TLS21" s="136"/>
      <c r="TLT21" s="136"/>
      <c r="TLU21" s="136"/>
      <c r="TLV21" s="136"/>
      <c r="TLW21" s="136"/>
      <c r="TLX21" s="136"/>
      <c r="TLY21" s="136"/>
      <c r="TLZ21" s="136"/>
      <c r="TMA21" s="136"/>
      <c r="TMB21" s="136"/>
      <c r="TMC21" s="136"/>
      <c r="TMD21" s="136"/>
      <c r="TME21" s="136"/>
      <c r="TMF21" s="136"/>
      <c r="TMG21" s="136"/>
      <c r="TMH21" s="136"/>
      <c r="TMI21" s="136"/>
      <c r="TMJ21" s="136"/>
      <c r="TMK21" s="136"/>
      <c r="TML21" s="136"/>
      <c r="TMM21" s="136"/>
      <c r="TMN21" s="136"/>
      <c r="TMO21" s="136"/>
      <c r="TMP21" s="136"/>
      <c r="TMQ21" s="136"/>
      <c r="TMR21" s="136"/>
      <c r="TMS21" s="136"/>
      <c r="TMT21" s="136"/>
      <c r="TMU21" s="136"/>
      <c r="TMV21" s="136"/>
      <c r="TMW21" s="136"/>
      <c r="TMX21" s="136"/>
      <c r="TMY21" s="136"/>
      <c r="TMZ21" s="136"/>
      <c r="TNA21" s="136"/>
      <c r="TNB21" s="136"/>
      <c r="TNC21" s="136"/>
      <c r="TND21" s="136"/>
      <c r="TNE21" s="136"/>
      <c r="TNF21" s="136"/>
      <c r="TNG21" s="136"/>
      <c r="TNH21" s="136"/>
      <c r="TNI21" s="136"/>
      <c r="TNJ21" s="136"/>
      <c r="TNK21" s="136"/>
      <c r="TNL21" s="136"/>
      <c r="TNM21" s="136"/>
      <c r="TNN21" s="136"/>
      <c r="TNO21" s="136"/>
      <c r="TNP21" s="136"/>
      <c r="TNQ21" s="136"/>
      <c r="TNR21" s="136"/>
      <c r="TNS21" s="136"/>
      <c r="TNT21" s="136"/>
      <c r="TNU21" s="136"/>
      <c r="TNV21" s="136"/>
      <c r="TNW21" s="136"/>
      <c r="TNX21" s="136"/>
      <c r="TNY21" s="136"/>
      <c r="TNZ21" s="136"/>
      <c r="TOA21" s="136"/>
      <c r="TOB21" s="136"/>
      <c r="TOC21" s="136"/>
      <c r="TOD21" s="136"/>
      <c r="TOE21" s="136"/>
      <c r="TOF21" s="136"/>
      <c r="TOG21" s="136"/>
      <c r="TOH21" s="136"/>
      <c r="TOI21" s="136"/>
      <c r="TOJ21" s="136"/>
      <c r="TOK21" s="136"/>
      <c r="TOL21" s="136"/>
      <c r="TOM21" s="136"/>
      <c r="TON21" s="136"/>
      <c r="TOO21" s="136"/>
      <c r="TOP21" s="136"/>
      <c r="TOQ21" s="136"/>
      <c r="TOR21" s="136"/>
      <c r="TOS21" s="136"/>
      <c r="TOT21" s="136"/>
      <c r="TOU21" s="136"/>
      <c r="TOV21" s="136"/>
      <c r="TOW21" s="136"/>
      <c r="TOX21" s="136"/>
      <c r="TOY21" s="136"/>
      <c r="TOZ21" s="136"/>
      <c r="TPA21" s="136"/>
      <c r="TPB21" s="136"/>
      <c r="TPC21" s="136"/>
      <c r="TPD21" s="136"/>
      <c r="TPE21" s="136"/>
      <c r="TPF21" s="136"/>
      <c r="TPG21" s="136"/>
      <c r="TPH21" s="136"/>
      <c r="TPI21" s="136"/>
      <c r="TPJ21" s="136"/>
      <c r="TPK21" s="136"/>
      <c r="TPL21" s="136"/>
      <c r="TPM21" s="136"/>
      <c r="TPN21" s="136"/>
      <c r="TPO21" s="136"/>
      <c r="TPP21" s="136"/>
      <c r="TPQ21" s="136"/>
      <c r="TPR21" s="136"/>
      <c r="TPS21" s="136"/>
      <c r="TPT21" s="136"/>
      <c r="TPU21" s="136"/>
      <c r="TPV21" s="136"/>
      <c r="TPW21" s="136"/>
      <c r="TPX21" s="136"/>
      <c r="TPY21" s="136"/>
      <c r="TPZ21" s="136"/>
      <c r="TQA21" s="136"/>
      <c r="TQB21" s="136"/>
      <c r="TQC21" s="136"/>
      <c r="TQD21" s="136"/>
      <c r="TQE21" s="136"/>
      <c r="TQF21" s="136"/>
      <c r="TQG21" s="136"/>
      <c r="TQH21" s="136"/>
      <c r="TQI21" s="136"/>
      <c r="TQJ21" s="136"/>
      <c r="TQK21" s="136"/>
      <c r="TQL21" s="136"/>
      <c r="TQM21" s="136"/>
      <c r="TQN21" s="136"/>
      <c r="TQO21" s="136"/>
      <c r="TQP21" s="136"/>
      <c r="TQQ21" s="136"/>
      <c r="TQR21" s="136"/>
      <c r="TQS21" s="136"/>
      <c r="TQT21" s="136"/>
      <c r="TQU21" s="136"/>
      <c r="TQV21" s="136"/>
      <c r="TQW21" s="136"/>
      <c r="TQX21" s="136"/>
      <c r="TQY21" s="136"/>
      <c r="TQZ21" s="136"/>
      <c r="TRA21" s="136"/>
      <c r="TRB21" s="136"/>
      <c r="TRC21" s="136"/>
      <c r="TRD21" s="136"/>
      <c r="TRE21" s="136"/>
      <c r="TRF21" s="136"/>
      <c r="TRG21" s="136"/>
      <c r="TRH21" s="136"/>
      <c r="TRI21" s="136"/>
      <c r="TRJ21" s="136"/>
      <c r="TRK21" s="136"/>
      <c r="TRL21" s="136"/>
      <c r="TRM21" s="136"/>
      <c r="TRN21" s="136"/>
      <c r="TRO21" s="136"/>
      <c r="TRP21" s="136"/>
      <c r="TRQ21" s="136"/>
      <c r="TRR21" s="136"/>
      <c r="TRS21" s="136"/>
      <c r="TRT21" s="136"/>
      <c r="TRU21" s="136"/>
      <c r="TRV21" s="136"/>
      <c r="TRW21" s="136"/>
      <c r="TRX21" s="136"/>
      <c r="TRY21" s="136"/>
      <c r="TRZ21" s="136"/>
      <c r="TSA21" s="136"/>
      <c r="TSB21" s="136"/>
      <c r="TSC21" s="136"/>
      <c r="TSD21" s="136"/>
      <c r="TSE21" s="136"/>
      <c r="TSF21" s="136"/>
      <c r="TSG21" s="136"/>
      <c r="TSH21" s="136"/>
      <c r="TSI21" s="136"/>
      <c r="TSJ21" s="136"/>
      <c r="TSK21" s="136"/>
      <c r="TSL21" s="136"/>
      <c r="TSM21" s="136"/>
      <c r="TSN21" s="136"/>
      <c r="TSO21" s="136"/>
      <c r="TSP21" s="136"/>
      <c r="TSQ21" s="136"/>
      <c r="TSR21" s="136"/>
      <c r="TSS21" s="136"/>
      <c r="TST21" s="136"/>
      <c r="TSU21" s="136"/>
      <c r="TSV21" s="136"/>
      <c r="TSW21" s="136"/>
      <c r="TSX21" s="136"/>
      <c r="TSY21" s="136"/>
      <c r="TSZ21" s="136"/>
      <c r="TTA21" s="136"/>
      <c r="TTB21" s="136"/>
      <c r="TTC21" s="136"/>
      <c r="TTD21" s="136"/>
      <c r="TTE21" s="136"/>
      <c r="TTF21" s="136"/>
      <c r="TTG21" s="136"/>
      <c r="TTH21" s="136"/>
      <c r="TTI21" s="136"/>
      <c r="TTJ21" s="136"/>
      <c r="TTK21" s="136"/>
      <c r="TTL21" s="136"/>
      <c r="TTM21" s="136"/>
      <c r="TTN21" s="136"/>
      <c r="TTO21" s="136"/>
      <c r="TTP21" s="136"/>
      <c r="TTQ21" s="136"/>
      <c r="TTR21" s="136"/>
      <c r="TTS21" s="136"/>
      <c r="TTT21" s="136"/>
      <c r="TTU21" s="136"/>
      <c r="TTV21" s="136"/>
      <c r="TTW21" s="136"/>
      <c r="TTX21" s="136"/>
      <c r="TTY21" s="136"/>
      <c r="TTZ21" s="136"/>
      <c r="TUA21" s="136"/>
      <c r="TUB21" s="136"/>
      <c r="TUC21" s="136"/>
      <c r="TUD21" s="136"/>
      <c r="TUE21" s="136"/>
      <c r="TUF21" s="136"/>
      <c r="TUG21" s="136"/>
      <c r="TUH21" s="136"/>
      <c r="TUI21" s="136"/>
      <c r="TUJ21" s="136"/>
      <c r="TUK21" s="136"/>
      <c r="TUL21" s="136"/>
      <c r="TUM21" s="136"/>
      <c r="TUN21" s="136"/>
      <c r="TUO21" s="136"/>
      <c r="TUP21" s="136"/>
      <c r="TUQ21" s="136"/>
      <c r="TUR21" s="136"/>
      <c r="TUS21" s="136"/>
      <c r="TUT21" s="136"/>
      <c r="TUU21" s="136"/>
      <c r="TUV21" s="136"/>
      <c r="TUW21" s="136"/>
      <c r="TUX21" s="136"/>
      <c r="TUY21" s="136"/>
      <c r="TUZ21" s="136"/>
      <c r="TVA21" s="136"/>
      <c r="TVB21" s="136"/>
      <c r="TVC21" s="136"/>
      <c r="TVD21" s="136"/>
      <c r="TVE21" s="136"/>
      <c r="TVF21" s="136"/>
      <c r="TVG21" s="136"/>
      <c r="TVH21" s="136"/>
      <c r="TVI21" s="136"/>
      <c r="TVJ21" s="136"/>
      <c r="TVK21" s="136"/>
      <c r="TVL21" s="136"/>
      <c r="TVM21" s="136"/>
      <c r="TVN21" s="136"/>
      <c r="TVO21" s="136"/>
      <c r="TVP21" s="136"/>
      <c r="TVQ21" s="136"/>
      <c r="TVR21" s="136"/>
      <c r="TVS21" s="136"/>
      <c r="TVT21" s="136"/>
      <c r="TVU21" s="136"/>
      <c r="TVV21" s="136"/>
      <c r="TVW21" s="136"/>
      <c r="TVX21" s="136"/>
      <c r="TVY21" s="136"/>
      <c r="TVZ21" s="136"/>
      <c r="TWA21" s="136"/>
      <c r="TWB21" s="136"/>
      <c r="TWC21" s="136"/>
      <c r="TWD21" s="136"/>
      <c r="TWE21" s="136"/>
      <c r="TWF21" s="136"/>
      <c r="TWG21" s="136"/>
      <c r="TWH21" s="136"/>
      <c r="TWI21" s="136"/>
      <c r="TWJ21" s="136"/>
      <c r="TWK21" s="136"/>
      <c r="TWL21" s="136"/>
      <c r="TWM21" s="136"/>
      <c r="TWN21" s="136"/>
      <c r="TWO21" s="136"/>
      <c r="TWP21" s="136"/>
      <c r="TWQ21" s="136"/>
      <c r="TWR21" s="136"/>
      <c r="TWS21" s="136"/>
      <c r="TWT21" s="136"/>
      <c r="TWU21" s="136"/>
      <c r="TWV21" s="136"/>
      <c r="TWW21" s="136"/>
      <c r="TWX21" s="136"/>
      <c r="TWY21" s="136"/>
      <c r="TWZ21" s="136"/>
      <c r="TXA21" s="136"/>
      <c r="TXB21" s="136"/>
      <c r="TXC21" s="136"/>
      <c r="TXD21" s="136"/>
      <c r="TXE21" s="136"/>
      <c r="TXF21" s="136"/>
      <c r="TXG21" s="136"/>
      <c r="TXH21" s="136"/>
      <c r="TXI21" s="136"/>
      <c r="TXJ21" s="136"/>
      <c r="TXK21" s="136"/>
      <c r="TXL21" s="136"/>
      <c r="TXM21" s="136"/>
      <c r="TXN21" s="136"/>
      <c r="TXO21" s="136"/>
      <c r="TXP21" s="136"/>
      <c r="TXQ21" s="136"/>
      <c r="TXR21" s="136"/>
      <c r="TXS21" s="136"/>
      <c r="TXT21" s="136"/>
      <c r="TXU21" s="136"/>
      <c r="TXV21" s="136"/>
      <c r="TXW21" s="136"/>
      <c r="TXX21" s="136"/>
      <c r="TXY21" s="136"/>
      <c r="TXZ21" s="136"/>
      <c r="TYA21" s="136"/>
      <c r="TYB21" s="136"/>
      <c r="TYC21" s="136"/>
      <c r="TYD21" s="136"/>
      <c r="TYE21" s="136"/>
      <c r="TYF21" s="136"/>
      <c r="TYG21" s="136"/>
      <c r="TYH21" s="136"/>
      <c r="TYI21" s="136"/>
      <c r="TYJ21" s="136"/>
      <c r="TYK21" s="136"/>
      <c r="TYL21" s="136"/>
      <c r="TYM21" s="136"/>
      <c r="TYN21" s="136"/>
      <c r="TYO21" s="136"/>
      <c r="TYP21" s="136"/>
      <c r="TYQ21" s="136"/>
      <c r="TYR21" s="136"/>
      <c r="TYS21" s="136"/>
      <c r="TYT21" s="136"/>
      <c r="TYU21" s="136"/>
      <c r="TYV21" s="136"/>
      <c r="TYW21" s="136"/>
      <c r="TYX21" s="136"/>
      <c r="TYY21" s="136"/>
      <c r="TYZ21" s="136"/>
      <c r="TZA21" s="136"/>
      <c r="TZB21" s="136"/>
      <c r="TZC21" s="136"/>
      <c r="TZD21" s="136"/>
      <c r="TZE21" s="136"/>
      <c r="TZF21" s="136"/>
      <c r="TZG21" s="136"/>
      <c r="TZH21" s="136"/>
      <c r="TZI21" s="136"/>
      <c r="TZJ21" s="136"/>
      <c r="TZK21" s="136"/>
      <c r="TZL21" s="136"/>
      <c r="TZM21" s="136"/>
      <c r="TZN21" s="136"/>
      <c r="TZO21" s="136"/>
      <c r="TZP21" s="136"/>
      <c r="TZQ21" s="136"/>
      <c r="TZR21" s="136"/>
      <c r="TZS21" s="136"/>
      <c r="TZT21" s="136"/>
      <c r="TZU21" s="136"/>
      <c r="TZV21" s="136"/>
      <c r="TZW21" s="136"/>
      <c r="TZX21" s="136"/>
      <c r="TZY21" s="136"/>
      <c r="TZZ21" s="136"/>
      <c r="UAA21" s="136"/>
      <c r="UAB21" s="136"/>
      <c r="UAC21" s="136"/>
      <c r="UAD21" s="136"/>
      <c r="UAE21" s="136"/>
      <c r="UAF21" s="136"/>
      <c r="UAG21" s="136"/>
      <c r="UAH21" s="136"/>
      <c r="UAI21" s="136"/>
      <c r="UAJ21" s="136"/>
      <c r="UAK21" s="136"/>
      <c r="UAL21" s="136"/>
      <c r="UAM21" s="136"/>
      <c r="UAN21" s="136"/>
      <c r="UAO21" s="136"/>
      <c r="UAP21" s="136"/>
      <c r="UAQ21" s="136"/>
      <c r="UAR21" s="136"/>
      <c r="UAS21" s="136"/>
      <c r="UAT21" s="136"/>
      <c r="UAU21" s="136"/>
      <c r="UAV21" s="136"/>
      <c r="UAW21" s="136"/>
      <c r="UAX21" s="136"/>
      <c r="UAY21" s="136"/>
      <c r="UAZ21" s="136"/>
      <c r="UBA21" s="136"/>
      <c r="UBB21" s="136"/>
      <c r="UBC21" s="136"/>
      <c r="UBD21" s="136"/>
      <c r="UBE21" s="136"/>
      <c r="UBF21" s="136"/>
      <c r="UBG21" s="136"/>
      <c r="UBH21" s="136"/>
      <c r="UBI21" s="136"/>
      <c r="UBJ21" s="136"/>
      <c r="UBK21" s="136"/>
      <c r="UBL21" s="136"/>
      <c r="UBM21" s="136"/>
      <c r="UBN21" s="136"/>
      <c r="UBO21" s="136"/>
      <c r="UBP21" s="136"/>
      <c r="UBQ21" s="136"/>
      <c r="UBR21" s="136"/>
      <c r="UBS21" s="136"/>
      <c r="UBT21" s="136"/>
      <c r="UBU21" s="136"/>
      <c r="UBV21" s="136"/>
      <c r="UBW21" s="136"/>
      <c r="UBX21" s="136"/>
      <c r="UBY21" s="136"/>
      <c r="UBZ21" s="136"/>
      <c r="UCA21" s="136"/>
      <c r="UCB21" s="136"/>
      <c r="UCC21" s="136"/>
      <c r="UCD21" s="136"/>
      <c r="UCE21" s="136"/>
      <c r="UCF21" s="136"/>
      <c r="UCG21" s="136"/>
      <c r="UCH21" s="136"/>
      <c r="UCI21" s="136"/>
      <c r="UCJ21" s="136"/>
      <c r="UCK21" s="136"/>
      <c r="UCL21" s="136"/>
      <c r="UCM21" s="136"/>
      <c r="UCN21" s="136"/>
      <c r="UCO21" s="136"/>
      <c r="UCP21" s="136"/>
      <c r="UCQ21" s="136"/>
      <c r="UCR21" s="136"/>
      <c r="UCS21" s="136"/>
      <c r="UCT21" s="136"/>
      <c r="UCU21" s="136"/>
      <c r="UCV21" s="136"/>
      <c r="UCW21" s="136"/>
      <c r="UCX21" s="136"/>
      <c r="UCY21" s="136"/>
      <c r="UCZ21" s="136"/>
      <c r="UDA21" s="136"/>
      <c r="UDB21" s="136"/>
      <c r="UDC21" s="136"/>
      <c r="UDD21" s="136"/>
      <c r="UDE21" s="136"/>
      <c r="UDF21" s="136"/>
      <c r="UDG21" s="136"/>
      <c r="UDH21" s="136"/>
      <c r="UDI21" s="136"/>
      <c r="UDJ21" s="136"/>
      <c r="UDK21" s="136"/>
      <c r="UDL21" s="136"/>
      <c r="UDM21" s="136"/>
      <c r="UDN21" s="136"/>
      <c r="UDO21" s="136"/>
      <c r="UDP21" s="136"/>
      <c r="UDQ21" s="136"/>
      <c r="UDR21" s="136"/>
      <c r="UDS21" s="136"/>
      <c r="UDT21" s="136"/>
      <c r="UDU21" s="136"/>
      <c r="UDV21" s="136"/>
      <c r="UDW21" s="136"/>
      <c r="UDX21" s="136"/>
      <c r="UDY21" s="136"/>
      <c r="UDZ21" s="136"/>
      <c r="UEA21" s="136"/>
      <c r="UEB21" s="136"/>
      <c r="UEC21" s="136"/>
      <c r="UED21" s="136"/>
      <c r="UEE21" s="136"/>
      <c r="UEF21" s="136"/>
      <c r="UEG21" s="136"/>
      <c r="UEH21" s="136"/>
      <c r="UEI21" s="136"/>
      <c r="UEJ21" s="136"/>
      <c r="UEK21" s="136"/>
      <c r="UEL21" s="136"/>
      <c r="UEM21" s="136"/>
      <c r="UEN21" s="136"/>
      <c r="UEO21" s="136"/>
      <c r="UEP21" s="136"/>
      <c r="UEQ21" s="136"/>
      <c r="UER21" s="136"/>
      <c r="UES21" s="136"/>
      <c r="UET21" s="136"/>
      <c r="UEU21" s="136"/>
      <c r="UEV21" s="136"/>
      <c r="UEW21" s="136"/>
      <c r="UEX21" s="136"/>
      <c r="UEY21" s="136"/>
      <c r="UEZ21" s="136"/>
      <c r="UFA21" s="136"/>
      <c r="UFB21" s="136"/>
      <c r="UFC21" s="136"/>
      <c r="UFD21" s="136"/>
      <c r="UFE21" s="136"/>
      <c r="UFF21" s="136"/>
      <c r="UFG21" s="136"/>
      <c r="UFH21" s="136"/>
      <c r="UFI21" s="136"/>
      <c r="UFJ21" s="136"/>
      <c r="UFK21" s="136"/>
      <c r="UFL21" s="136"/>
      <c r="UFM21" s="136"/>
      <c r="UFN21" s="136"/>
      <c r="UFO21" s="136"/>
      <c r="UFP21" s="136"/>
      <c r="UFQ21" s="136"/>
      <c r="UFR21" s="136"/>
      <c r="UFS21" s="136"/>
      <c r="UFT21" s="136"/>
      <c r="UFU21" s="136"/>
      <c r="UFV21" s="136"/>
      <c r="UFW21" s="136"/>
      <c r="UFX21" s="136"/>
      <c r="UFY21" s="136"/>
      <c r="UFZ21" s="136"/>
      <c r="UGA21" s="136"/>
      <c r="UGB21" s="136"/>
      <c r="UGC21" s="136"/>
      <c r="UGD21" s="136"/>
      <c r="UGE21" s="136"/>
      <c r="UGF21" s="136"/>
      <c r="UGG21" s="136"/>
      <c r="UGH21" s="136"/>
      <c r="UGI21" s="136"/>
      <c r="UGJ21" s="136"/>
      <c r="UGK21" s="136"/>
      <c r="UGL21" s="136"/>
      <c r="UGM21" s="136"/>
      <c r="UGN21" s="136"/>
      <c r="UGO21" s="136"/>
      <c r="UGP21" s="136"/>
      <c r="UGQ21" s="136"/>
      <c r="UGR21" s="136"/>
      <c r="UGS21" s="136"/>
      <c r="UGT21" s="136"/>
      <c r="UGU21" s="136"/>
      <c r="UGV21" s="136"/>
      <c r="UGW21" s="136"/>
      <c r="UGX21" s="136"/>
      <c r="UGY21" s="136"/>
      <c r="UGZ21" s="136"/>
      <c r="UHA21" s="136"/>
      <c r="UHB21" s="136"/>
      <c r="UHC21" s="136"/>
      <c r="UHD21" s="136"/>
      <c r="UHE21" s="136"/>
      <c r="UHF21" s="136"/>
      <c r="UHG21" s="136"/>
      <c r="UHH21" s="136"/>
      <c r="UHI21" s="136"/>
      <c r="UHJ21" s="136"/>
      <c r="UHK21" s="136"/>
      <c r="UHL21" s="136"/>
      <c r="UHM21" s="136"/>
      <c r="UHN21" s="136"/>
      <c r="UHO21" s="136"/>
      <c r="UHP21" s="136"/>
      <c r="UHQ21" s="136"/>
      <c r="UHR21" s="136"/>
      <c r="UHS21" s="136"/>
      <c r="UHT21" s="136"/>
      <c r="UHU21" s="136"/>
      <c r="UHV21" s="136"/>
      <c r="UHW21" s="136"/>
      <c r="UHX21" s="136"/>
      <c r="UHY21" s="136"/>
      <c r="UHZ21" s="136"/>
      <c r="UIA21" s="136"/>
      <c r="UIB21" s="136"/>
      <c r="UIC21" s="136"/>
      <c r="UID21" s="136"/>
      <c r="UIE21" s="136"/>
      <c r="UIF21" s="136"/>
      <c r="UIG21" s="136"/>
      <c r="UIH21" s="136"/>
      <c r="UII21" s="136"/>
      <c r="UIJ21" s="136"/>
      <c r="UIK21" s="136"/>
      <c r="UIL21" s="136"/>
      <c r="UIM21" s="136"/>
      <c r="UIN21" s="136"/>
      <c r="UIO21" s="136"/>
      <c r="UIP21" s="136"/>
      <c r="UIQ21" s="136"/>
      <c r="UIR21" s="136"/>
      <c r="UIS21" s="136"/>
      <c r="UIT21" s="136"/>
      <c r="UIU21" s="136"/>
      <c r="UIV21" s="136"/>
      <c r="UIW21" s="136"/>
      <c r="UIX21" s="136"/>
      <c r="UIY21" s="136"/>
      <c r="UIZ21" s="136"/>
      <c r="UJA21" s="136"/>
      <c r="UJB21" s="136"/>
      <c r="UJC21" s="136"/>
      <c r="UJD21" s="136"/>
      <c r="UJE21" s="136"/>
      <c r="UJF21" s="136"/>
      <c r="UJG21" s="136"/>
      <c r="UJH21" s="136"/>
      <c r="UJI21" s="136"/>
      <c r="UJJ21" s="136"/>
      <c r="UJK21" s="136"/>
      <c r="UJL21" s="136"/>
      <c r="UJM21" s="136"/>
      <c r="UJN21" s="136"/>
      <c r="UJO21" s="136"/>
      <c r="UJP21" s="136"/>
      <c r="UJQ21" s="136"/>
      <c r="UJR21" s="136"/>
      <c r="UJS21" s="136"/>
      <c r="UJT21" s="136"/>
      <c r="UJU21" s="136"/>
      <c r="UJV21" s="136"/>
      <c r="UJW21" s="136"/>
      <c r="UJX21" s="136"/>
      <c r="UJY21" s="136"/>
      <c r="UJZ21" s="136"/>
      <c r="UKA21" s="136"/>
      <c r="UKB21" s="136"/>
      <c r="UKC21" s="136"/>
      <c r="UKD21" s="136"/>
      <c r="UKE21" s="136"/>
      <c r="UKF21" s="136"/>
      <c r="UKG21" s="136"/>
      <c r="UKH21" s="136"/>
      <c r="UKI21" s="136"/>
      <c r="UKJ21" s="136"/>
      <c r="UKK21" s="136"/>
      <c r="UKL21" s="136"/>
      <c r="UKM21" s="136"/>
      <c r="UKN21" s="136"/>
      <c r="UKO21" s="136"/>
      <c r="UKP21" s="136"/>
      <c r="UKQ21" s="136"/>
      <c r="UKR21" s="136"/>
      <c r="UKS21" s="136"/>
      <c r="UKT21" s="136"/>
      <c r="UKU21" s="136"/>
      <c r="UKV21" s="136"/>
      <c r="UKW21" s="136"/>
      <c r="UKX21" s="136"/>
      <c r="UKY21" s="136"/>
      <c r="UKZ21" s="136"/>
      <c r="ULA21" s="136"/>
      <c r="ULB21" s="136"/>
      <c r="ULC21" s="136"/>
      <c r="ULD21" s="136"/>
      <c r="ULE21" s="136"/>
      <c r="ULF21" s="136"/>
      <c r="ULG21" s="136"/>
      <c r="ULH21" s="136"/>
      <c r="ULI21" s="136"/>
      <c r="ULJ21" s="136"/>
      <c r="ULK21" s="136"/>
      <c r="ULL21" s="136"/>
      <c r="ULM21" s="136"/>
      <c r="ULN21" s="136"/>
      <c r="ULO21" s="136"/>
      <c r="ULP21" s="136"/>
      <c r="ULQ21" s="136"/>
      <c r="ULR21" s="136"/>
      <c r="ULS21" s="136"/>
      <c r="ULT21" s="136"/>
      <c r="ULU21" s="136"/>
      <c r="ULV21" s="136"/>
      <c r="ULW21" s="136"/>
      <c r="ULX21" s="136"/>
      <c r="ULY21" s="136"/>
      <c r="ULZ21" s="136"/>
      <c r="UMA21" s="136"/>
      <c r="UMB21" s="136"/>
      <c r="UMC21" s="136"/>
      <c r="UMD21" s="136"/>
      <c r="UME21" s="136"/>
      <c r="UMF21" s="136"/>
      <c r="UMG21" s="136"/>
      <c r="UMH21" s="136"/>
      <c r="UMI21" s="136"/>
      <c r="UMJ21" s="136"/>
      <c r="UMK21" s="136"/>
      <c r="UML21" s="136"/>
      <c r="UMM21" s="136"/>
      <c r="UMN21" s="136"/>
      <c r="UMO21" s="136"/>
      <c r="UMP21" s="136"/>
      <c r="UMQ21" s="136"/>
      <c r="UMR21" s="136"/>
      <c r="UMS21" s="136"/>
      <c r="UMT21" s="136"/>
      <c r="UMU21" s="136"/>
      <c r="UMV21" s="136"/>
      <c r="UMW21" s="136"/>
      <c r="UMX21" s="136"/>
      <c r="UMY21" s="136"/>
      <c r="UMZ21" s="136"/>
      <c r="UNA21" s="136"/>
      <c r="UNB21" s="136"/>
      <c r="UNC21" s="136"/>
      <c r="UND21" s="136"/>
      <c r="UNE21" s="136"/>
      <c r="UNF21" s="136"/>
      <c r="UNG21" s="136"/>
      <c r="UNH21" s="136"/>
      <c r="UNI21" s="136"/>
      <c r="UNJ21" s="136"/>
      <c r="UNK21" s="136"/>
      <c r="UNL21" s="136"/>
      <c r="UNM21" s="136"/>
      <c r="UNN21" s="136"/>
      <c r="UNO21" s="136"/>
      <c r="UNP21" s="136"/>
      <c r="UNQ21" s="136"/>
      <c r="UNR21" s="136"/>
      <c r="UNS21" s="136"/>
      <c r="UNT21" s="136"/>
      <c r="UNU21" s="136"/>
      <c r="UNV21" s="136"/>
      <c r="UNW21" s="136"/>
      <c r="UNX21" s="136"/>
      <c r="UNY21" s="136"/>
      <c r="UNZ21" s="136"/>
      <c r="UOA21" s="136"/>
      <c r="UOB21" s="136"/>
      <c r="UOC21" s="136"/>
      <c r="UOD21" s="136"/>
      <c r="UOE21" s="136"/>
      <c r="UOF21" s="136"/>
      <c r="UOG21" s="136"/>
      <c r="UOH21" s="136"/>
      <c r="UOI21" s="136"/>
      <c r="UOJ21" s="136"/>
      <c r="UOK21" s="136"/>
      <c r="UOL21" s="136"/>
      <c r="UOM21" s="136"/>
      <c r="UON21" s="136"/>
      <c r="UOO21" s="136"/>
      <c r="UOP21" s="136"/>
      <c r="UOQ21" s="136"/>
      <c r="UOR21" s="136"/>
      <c r="UOS21" s="136"/>
      <c r="UOT21" s="136"/>
      <c r="UOU21" s="136"/>
      <c r="UOV21" s="136"/>
      <c r="UOW21" s="136"/>
      <c r="UOX21" s="136"/>
      <c r="UOY21" s="136"/>
      <c r="UOZ21" s="136"/>
      <c r="UPA21" s="136"/>
      <c r="UPB21" s="136"/>
      <c r="UPC21" s="136"/>
      <c r="UPD21" s="136"/>
      <c r="UPE21" s="136"/>
      <c r="UPF21" s="136"/>
      <c r="UPG21" s="136"/>
      <c r="UPH21" s="136"/>
      <c r="UPI21" s="136"/>
      <c r="UPJ21" s="136"/>
      <c r="UPK21" s="136"/>
      <c r="UPL21" s="136"/>
      <c r="UPM21" s="136"/>
      <c r="UPN21" s="136"/>
      <c r="UPO21" s="136"/>
      <c r="UPP21" s="136"/>
      <c r="UPQ21" s="136"/>
      <c r="UPR21" s="136"/>
      <c r="UPS21" s="136"/>
      <c r="UPT21" s="136"/>
      <c r="UPU21" s="136"/>
      <c r="UPV21" s="136"/>
      <c r="UPW21" s="136"/>
      <c r="UPX21" s="136"/>
      <c r="UPY21" s="136"/>
      <c r="UPZ21" s="136"/>
      <c r="UQA21" s="136"/>
      <c r="UQB21" s="136"/>
      <c r="UQC21" s="136"/>
      <c r="UQD21" s="136"/>
      <c r="UQE21" s="136"/>
      <c r="UQF21" s="136"/>
      <c r="UQG21" s="136"/>
      <c r="UQH21" s="136"/>
      <c r="UQI21" s="136"/>
      <c r="UQJ21" s="136"/>
      <c r="UQK21" s="136"/>
      <c r="UQL21" s="136"/>
      <c r="UQM21" s="136"/>
      <c r="UQN21" s="136"/>
      <c r="UQO21" s="136"/>
      <c r="UQP21" s="136"/>
      <c r="UQQ21" s="136"/>
      <c r="UQR21" s="136"/>
      <c r="UQS21" s="136"/>
      <c r="UQT21" s="136"/>
      <c r="UQU21" s="136"/>
      <c r="UQV21" s="136"/>
      <c r="UQW21" s="136"/>
      <c r="UQX21" s="136"/>
      <c r="UQY21" s="136"/>
      <c r="UQZ21" s="136"/>
      <c r="URA21" s="136"/>
      <c r="URB21" s="136"/>
      <c r="URC21" s="136"/>
      <c r="URD21" s="136"/>
      <c r="URE21" s="136"/>
      <c r="URF21" s="136"/>
      <c r="URG21" s="136"/>
      <c r="URH21" s="136"/>
      <c r="URI21" s="136"/>
      <c r="URJ21" s="136"/>
      <c r="URK21" s="136"/>
      <c r="URL21" s="136"/>
      <c r="URM21" s="136"/>
      <c r="URN21" s="136"/>
      <c r="URO21" s="136"/>
      <c r="URP21" s="136"/>
      <c r="URQ21" s="136"/>
      <c r="URR21" s="136"/>
      <c r="URS21" s="136"/>
      <c r="URT21" s="136"/>
      <c r="URU21" s="136"/>
      <c r="URV21" s="136"/>
      <c r="URW21" s="136"/>
      <c r="URX21" s="136"/>
      <c r="URY21" s="136"/>
      <c r="URZ21" s="136"/>
      <c r="USA21" s="136"/>
      <c r="USB21" s="136"/>
      <c r="USC21" s="136"/>
      <c r="USD21" s="136"/>
      <c r="USE21" s="136"/>
      <c r="USF21" s="136"/>
      <c r="USG21" s="136"/>
      <c r="USH21" s="136"/>
      <c r="USI21" s="136"/>
      <c r="USJ21" s="136"/>
      <c r="USK21" s="136"/>
      <c r="USL21" s="136"/>
      <c r="USM21" s="136"/>
      <c r="USN21" s="136"/>
      <c r="USO21" s="136"/>
      <c r="USP21" s="136"/>
      <c r="USQ21" s="136"/>
      <c r="USR21" s="136"/>
      <c r="USS21" s="136"/>
      <c r="UST21" s="136"/>
      <c r="USU21" s="136"/>
      <c r="USV21" s="136"/>
      <c r="USW21" s="136"/>
      <c r="USX21" s="136"/>
      <c r="USY21" s="136"/>
      <c r="USZ21" s="136"/>
      <c r="UTA21" s="136"/>
      <c r="UTB21" s="136"/>
      <c r="UTC21" s="136"/>
      <c r="UTD21" s="136"/>
      <c r="UTE21" s="136"/>
      <c r="UTF21" s="136"/>
      <c r="UTG21" s="136"/>
      <c r="UTH21" s="136"/>
      <c r="UTI21" s="136"/>
      <c r="UTJ21" s="136"/>
      <c r="UTK21" s="136"/>
      <c r="UTL21" s="136"/>
      <c r="UTM21" s="136"/>
      <c r="UTN21" s="136"/>
      <c r="UTO21" s="136"/>
      <c r="UTP21" s="136"/>
      <c r="UTQ21" s="136"/>
      <c r="UTR21" s="136"/>
      <c r="UTS21" s="136"/>
      <c r="UTT21" s="136"/>
      <c r="UTU21" s="136"/>
      <c r="UTV21" s="136"/>
      <c r="UTW21" s="136"/>
      <c r="UTX21" s="136"/>
      <c r="UTY21" s="136"/>
      <c r="UTZ21" s="136"/>
      <c r="UUA21" s="136"/>
      <c r="UUB21" s="136"/>
      <c r="UUC21" s="136"/>
      <c r="UUD21" s="136"/>
      <c r="UUE21" s="136"/>
      <c r="UUF21" s="136"/>
      <c r="UUG21" s="136"/>
      <c r="UUH21" s="136"/>
      <c r="UUI21" s="136"/>
      <c r="UUJ21" s="136"/>
      <c r="UUK21" s="136"/>
      <c r="UUL21" s="136"/>
      <c r="UUM21" s="136"/>
      <c r="UUN21" s="136"/>
      <c r="UUO21" s="136"/>
      <c r="UUP21" s="136"/>
      <c r="UUQ21" s="136"/>
      <c r="UUR21" s="136"/>
      <c r="UUS21" s="136"/>
      <c r="UUT21" s="136"/>
      <c r="UUU21" s="136"/>
      <c r="UUV21" s="136"/>
      <c r="UUW21" s="136"/>
      <c r="UUX21" s="136"/>
      <c r="UUY21" s="136"/>
      <c r="UUZ21" s="136"/>
      <c r="UVA21" s="136"/>
      <c r="UVB21" s="136"/>
      <c r="UVC21" s="136"/>
      <c r="UVD21" s="136"/>
      <c r="UVE21" s="136"/>
      <c r="UVF21" s="136"/>
      <c r="UVG21" s="136"/>
      <c r="UVH21" s="136"/>
      <c r="UVI21" s="136"/>
      <c r="UVJ21" s="136"/>
      <c r="UVK21" s="136"/>
      <c r="UVL21" s="136"/>
      <c r="UVM21" s="136"/>
      <c r="UVN21" s="136"/>
      <c r="UVO21" s="136"/>
      <c r="UVP21" s="136"/>
      <c r="UVQ21" s="136"/>
      <c r="UVR21" s="136"/>
      <c r="UVS21" s="136"/>
      <c r="UVT21" s="136"/>
      <c r="UVU21" s="136"/>
      <c r="UVV21" s="136"/>
      <c r="UVW21" s="136"/>
      <c r="UVX21" s="136"/>
      <c r="UVY21" s="136"/>
      <c r="UVZ21" s="136"/>
      <c r="UWA21" s="136"/>
      <c r="UWB21" s="136"/>
      <c r="UWC21" s="136"/>
      <c r="UWD21" s="136"/>
      <c r="UWE21" s="136"/>
      <c r="UWF21" s="136"/>
      <c r="UWG21" s="136"/>
      <c r="UWH21" s="136"/>
      <c r="UWI21" s="136"/>
      <c r="UWJ21" s="136"/>
      <c r="UWK21" s="136"/>
      <c r="UWL21" s="136"/>
      <c r="UWM21" s="136"/>
      <c r="UWN21" s="136"/>
      <c r="UWO21" s="136"/>
      <c r="UWP21" s="136"/>
      <c r="UWQ21" s="136"/>
      <c r="UWR21" s="136"/>
      <c r="UWS21" s="136"/>
      <c r="UWT21" s="136"/>
      <c r="UWU21" s="136"/>
      <c r="UWV21" s="136"/>
      <c r="UWW21" s="136"/>
      <c r="UWX21" s="136"/>
      <c r="UWY21" s="136"/>
      <c r="UWZ21" s="136"/>
      <c r="UXA21" s="136"/>
      <c r="UXB21" s="136"/>
      <c r="UXC21" s="136"/>
      <c r="UXD21" s="136"/>
      <c r="UXE21" s="136"/>
      <c r="UXF21" s="136"/>
      <c r="UXG21" s="136"/>
      <c r="UXH21" s="136"/>
      <c r="UXI21" s="136"/>
      <c r="UXJ21" s="136"/>
      <c r="UXK21" s="136"/>
      <c r="UXL21" s="136"/>
      <c r="UXM21" s="136"/>
      <c r="UXN21" s="136"/>
      <c r="UXO21" s="136"/>
      <c r="UXP21" s="136"/>
      <c r="UXQ21" s="136"/>
      <c r="UXR21" s="136"/>
      <c r="UXS21" s="136"/>
      <c r="UXT21" s="136"/>
      <c r="UXU21" s="136"/>
      <c r="UXV21" s="136"/>
      <c r="UXW21" s="136"/>
      <c r="UXX21" s="136"/>
      <c r="UXY21" s="136"/>
      <c r="UXZ21" s="136"/>
      <c r="UYA21" s="136"/>
      <c r="UYB21" s="136"/>
      <c r="UYC21" s="136"/>
      <c r="UYD21" s="136"/>
      <c r="UYE21" s="136"/>
      <c r="UYF21" s="136"/>
      <c r="UYG21" s="136"/>
      <c r="UYH21" s="136"/>
      <c r="UYI21" s="136"/>
      <c r="UYJ21" s="136"/>
      <c r="UYK21" s="136"/>
      <c r="UYL21" s="136"/>
      <c r="UYM21" s="136"/>
      <c r="UYN21" s="136"/>
      <c r="UYO21" s="136"/>
      <c r="UYP21" s="136"/>
      <c r="UYQ21" s="136"/>
      <c r="UYR21" s="136"/>
      <c r="UYS21" s="136"/>
      <c r="UYT21" s="136"/>
      <c r="UYU21" s="136"/>
      <c r="UYV21" s="136"/>
      <c r="UYW21" s="136"/>
      <c r="UYX21" s="136"/>
      <c r="UYY21" s="136"/>
      <c r="UYZ21" s="136"/>
      <c r="UZA21" s="136"/>
      <c r="UZB21" s="136"/>
      <c r="UZC21" s="136"/>
      <c r="UZD21" s="136"/>
      <c r="UZE21" s="136"/>
      <c r="UZF21" s="136"/>
      <c r="UZG21" s="136"/>
      <c r="UZH21" s="136"/>
      <c r="UZI21" s="136"/>
      <c r="UZJ21" s="136"/>
      <c r="UZK21" s="136"/>
      <c r="UZL21" s="136"/>
      <c r="UZM21" s="136"/>
      <c r="UZN21" s="136"/>
      <c r="UZO21" s="136"/>
      <c r="UZP21" s="136"/>
      <c r="UZQ21" s="136"/>
      <c r="UZR21" s="136"/>
      <c r="UZS21" s="136"/>
      <c r="UZT21" s="136"/>
      <c r="UZU21" s="136"/>
      <c r="UZV21" s="136"/>
      <c r="UZW21" s="136"/>
      <c r="UZX21" s="136"/>
      <c r="UZY21" s="136"/>
      <c r="UZZ21" s="136"/>
      <c r="VAA21" s="136"/>
      <c r="VAB21" s="136"/>
      <c r="VAC21" s="136"/>
      <c r="VAD21" s="136"/>
      <c r="VAE21" s="136"/>
      <c r="VAF21" s="136"/>
      <c r="VAG21" s="136"/>
      <c r="VAH21" s="136"/>
      <c r="VAI21" s="136"/>
      <c r="VAJ21" s="136"/>
      <c r="VAK21" s="136"/>
      <c r="VAL21" s="136"/>
      <c r="VAM21" s="136"/>
      <c r="VAN21" s="136"/>
      <c r="VAO21" s="136"/>
      <c r="VAP21" s="136"/>
      <c r="VAQ21" s="136"/>
      <c r="VAR21" s="136"/>
      <c r="VAS21" s="136"/>
      <c r="VAT21" s="136"/>
      <c r="VAU21" s="136"/>
      <c r="VAV21" s="136"/>
      <c r="VAW21" s="136"/>
      <c r="VAX21" s="136"/>
      <c r="VAY21" s="136"/>
      <c r="VAZ21" s="136"/>
      <c r="VBA21" s="136"/>
      <c r="VBB21" s="136"/>
      <c r="VBC21" s="136"/>
      <c r="VBD21" s="136"/>
      <c r="VBE21" s="136"/>
      <c r="VBF21" s="136"/>
      <c r="VBG21" s="136"/>
      <c r="VBH21" s="136"/>
      <c r="VBI21" s="136"/>
      <c r="VBJ21" s="136"/>
      <c r="VBK21" s="136"/>
      <c r="VBL21" s="136"/>
      <c r="VBM21" s="136"/>
      <c r="VBN21" s="136"/>
      <c r="VBO21" s="136"/>
      <c r="VBP21" s="136"/>
      <c r="VBQ21" s="136"/>
      <c r="VBR21" s="136"/>
      <c r="VBS21" s="136"/>
      <c r="VBT21" s="136"/>
      <c r="VBU21" s="136"/>
      <c r="VBV21" s="136"/>
      <c r="VBW21" s="136"/>
      <c r="VBX21" s="136"/>
      <c r="VBY21" s="136"/>
      <c r="VBZ21" s="136"/>
      <c r="VCA21" s="136"/>
      <c r="VCB21" s="136"/>
      <c r="VCC21" s="136"/>
      <c r="VCD21" s="136"/>
      <c r="VCE21" s="136"/>
      <c r="VCF21" s="136"/>
      <c r="VCG21" s="136"/>
      <c r="VCH21" s="136"/>
      <c r="VCI21" s="136"/>
      <c r="VCJ21" s="136"/>
      <c r="VCK21" s="136"/>
      <c r="VCL21" s="136"/>
      <c r="VCM21" s="136"/>
      <c r="VCN21" s="136"/>
      <c r="VCO21" s="136"/>
      <c r="VCP21" s="136"/>
      <c r="VCQ21" s="136"/>
      <c r="VCR21" s="136"/>
      <c r="VCS21" s="136"/>
      <c r="VCT21" s="136"/>
      <c r="VCU21" s="136"/>
      <c r="VCV21" s="136"/>
      <c r="VCW21" s="136"/>
      <c r="VCX21" s="136"/>
      <c r="VCY21" s="136"/>
      <c r="VCZ21" s="136"/>
      <c r="VDA21" s="136"/>
      <c r="VDB21" s="136"/>
      <c r="VDC21" s="136"/>
      <c r="VDD21" s="136"/>
      <c r="VDE21" s="136"/>
      <c r="VDF21" s="136"/>
      <c r="VDG21" s="136"/>
      <c r="VDH21" s="136"/>
      <c r="VDI21" s="136"/>
      <c r="VDJ21" s="136"/>
      <c r="VDK21" s="136"/>
      <c r="VDL21" s="136"/>
      <c r="VDM21" s="136"/>
      <c r="VDN21" s="136"/>
      <c r="VDO21" s="136"/>
      <c r="VDP21" s="136"/>
      <c r="VDQ21" s="136"/>
      <c r="VDR21" s="136"/>
      <c r="VDS21" s="136"/>
      <c r="VDT21" s="136"/>
      <c r="VDU21" s="136"/>
      <c r="VDV21" s="136"/>
      <c r="VDW21" s="136"/>
      <c r="VDX21" s="136"/>
      <c r="VDY21" s="136"/>
      <c r="VDZ21" s="136"/>
      <c r="VEA21" s="136"/>
      <c r="VEB21" s="136"/>
      <c r="VEC21" s="136"/>
      <c r="VED21" s="136"/>
      <c r="VEE21" s="136"/>
      <c r="VEF21" s="136"/>
      <c r="VEG21" s="136"/>
      <c r="VEH21" s="136"/>
      <c r="VEI21" s="136"/>
      <c r="VEJ21" s="136"/>
      <c r="VEK21" s="136"/>
      <c r="VEL21" s="136"/>
      <c r="VEM21" s="136"/>
      <c r="VEN21" s="136"/>
      <c r="VEO21" s="136"/>
      <c r="VEP21" s="136"/>
      <c r="VEQ21" s="136"/>
      <c r="VER21" s="136"/>
      <c r="VES21" s="136"/>
      <c r="VET21" s="136"/>
      <c r="VEU21" s="136"/>
      <c r="VEV21" s="136"/>
      <c r="VEW21" s="136"/>
      <c r="VEX21" s="136"/>
      <c r="VEY21" s="136"/>
      <c r="VEZ21" s="136"/>
      <c r="VFA21" s="136"/>
      <c r="VFB21" s="136"/>
      <c r="VFC21" s="136"/>
      <c r="VFD21" s="136"/>
      <c r="VFE21" s="136"/>
      <c r="VFF21" s="136"/>
      <c r="VFG21" s="136"/>
      <c r="VFH21" s="136"/>
      <c r="VFI21" s="136"/>
      <c r="VFJ21" s="136"/>
      <c r="VFK21" s="136"/>
      <c r="VFL21" s="136"/>
      <c r="VFM21" s="136"/>
      <c r="VFN21" s="136"/>
      <c r="VFO21" s="136"/>
      <c r="VFP21" s="136"/>
      <c r="VFQ21" s="136"/>
      <c r="VFR21" s="136"/>
      <c r="VFS21" s="136"/>
      <c r="VFT21" s="136"/>
      <c r="VFU21" s="136"/>
      <c r="VFV21" s="136"/>
      <c r="VFW21" s="136"/>
      <c r="VFX21" s="136"/>
      <c r="VFY21" s="136"/>
      <c r="VFZ21" s="136"/>
      <c r="VGA21" s="136"/>
      <c r="VGB21" s="136"/>
      <c r="VGC21" s="136"/>
      <c r="VGD21" s="136"/>
      <c r="VGE21" s="136"/>
      <c r="VGF21" s="136"/>
      <c r="VGG21" s="136"/>
      <c r="VGH21" s="136"/>
      <c r="VGI21" s="136"/>
      <c r="VGJ21" s="136"/>
      <c r="VGK21" s="136"/>
      <c r="VGL21" s="136"/>
      <c r="VGM21" s="136"/>
      <c r="VGN21" s="136"/>
      <c r="VGO21" s="136"/>
      <c r="VGP21" s="136"/>
      <c r="VGQ21" s="136"/>
      <c r="VGR21" s="136"/>
      <c r="VGS21" s="136"/>
      <c r="VGT21" s="136"/>
      <c r="VGU21" s="136"/>
      <c r="VGV21" s="136"/>
      <c r="VGW21" s="136"/>
      <c r="VGX21" s="136"/>
      <c r="VGY21" s="136"/>
      <c r="VGZ21" s="136"/>
      <c r="VHA21" s="136"/>
      <c r="VHB21" s="136"/>
      <c r="VHC21" s="136"/>
      <c r="VHD21" s="136"/>
      <c r="VHE21" s="136"/>
      <c r="VHF21" s="136"/>
      <c r="VHG21" s="136"/>
      <c r="VHH21" s="136"/>
      <c r="VHI21" s="136"/>
      <c r="VHJ21" s="136"/>
      <c r="VHK21" s="136"/>
      <c r="VHL21" s="136"/>
      <c r="VHM21" s="136"/>
      <c r="VHN21" s="136"/>
      <c r="VHO21" s="136"/>
      <c r="VHP21" s="136"/>
      <c r="VHQ21" s="136"/>
      <c r="VHR21" s="136"/>
      <c r="VHS21" s="136"/>
      <c r="VHT21" s="136"/>
      <c r="VHU21" s="136"/>
      <c r="VHV21" s="136"/>
      <c r="VHW21" s="136"/>
      <c r="VHX21" s="136"/>
      <c r="VHY21" s="136"/>
      <c r="VHZ21" s="136"/>
      <c r="VIA21" s="136"/>
      <c r="VIB21" s="136"/>
      <c r="VIC21" s="136"/>
      <c r="VID21" s="136"/>
      <c r="VIE21" s="136"/>
      <c r="VIF21" s="136"/>
      <c r="VIG21" s="136"/>
      <c r="VIH21" s="136"/>
      <c r="VII21" s="136"/>
      <c r="VIJ21" s="136"/>
      <c r="VIK21" s="136"/>
      <c r="VIL21" s="136"/>
      <c r="VIM21" s="136"/>
      <c r="VIN21" s="136"/>
      <c r="VIO21" s="136"/>
      <c r="VIP21" s="136"/>
      <c r="VIQ21" s="136"/>
      <c r="VIR21" s="136"/>
      <c r="VIS21" s="136"/>
      <c r="VIT21" s="136"/>
      <c r="VIU21" s="136"/>
      <c r="VIV21" s="136"/>
      <c r="VIW21" s="136"/>
      <c r="VIX21" s="136"/>
      <c r="VIY21" s="136"/>
      <c r="VIZ21" s="136"/>
      <c r="VJA21" s="136"/>
      <c r="VJB21" s="136"/>
      <c r="VJC21" s="136"/>
      <c r="VJD21" s="136"/>
      <c r="VJE21" s="136"/>
      <c r="VJF21" s="136"/>
      <c r="VJG21" s="136"/>
      <c r="VJH21" s="136"/>
      <c r="VJI21" s="136"/>
      <c r="VJJ21" s="136"/>
      <c r="VJK21" s="136"/>
      <c r="VJL21" s="136"/>
      <c r="VJM21" s="136"/>
      <c r="VJN21" s="136"/>
      <c r="VJO21" s="136"/>
      <c r="VJP21" s="136"/>
      <c r="VJQ21" s="136"/>
      <c r="VJR21" s="136"/>
      <c r="VJS21" s="136"/>
      <c r="VJT21" s="136"/>
      <c r="VJU21" s="136"/>
      <c r="VJV21" s="136"/>
      <c r="VJW21" s="136"/>
      <c r="VJX21" s="136"/>
      <c r="VJY21" s="136"/>
      <c r="VJZ21" s="136"/>
      <c r="VKA21" s="136"/>
      <c r="VKB21" s="136"/>
      <c r="VKC21" s="136"/>
      <c r="VKD21" s="136"/>
      <c r="VKE21" s="136"/>
      <c r="VKF21" s="136"/>
      <c r="VKG21" s="136"/>
      <c r="VKH21" s="136"/>
      <c r="VKI21" s="136"/>
      <c r="VKJ21" s="136"/>
      <c r="VKK21" s="136"/>
      <c r="VKL21" s="136"/>
      <c r="VKM21" s="136"/>
      <c r="VKN21" s="136"/>
      <c r="VKO21" s="136"/>
      <c r="VKP21" s="136"/>
      <c r="VKQ21" s="136"/>
      <c r="VKR21" s="136"/>
      <c r="VKS21" s="136"/>
      <c r="VKT21" s="136"/>
      <c r="VKU21" s="136"/>
      <c r="VKV21" s="136"/>
      <c r="VKW21" s="136"/>
      <c r="VKX21" s="136"/>
      <c r="VKY21" s="136"/>
      <c r="VKZ21" s="136"/>
      <c r="VLA21" s="136"/>
      <c r="VLB21" s="136"/>
      <c r="VLC21" s="136"/>
      <c r="VLD21" s="136"/>
      <c r="VLE21" s="136"/>
      <c r="VLF21" s="136"/>
      <c r="VLG21" s="136"/>
      <c r="VLH21" s="136"/>
      <c r="VLI21" s="136"/>
      <c r="VLJ21" s="136"/>
      <c r="VLK21" s="136"/>
      <c r="VLL21" s="136"/>
      <c r="VLM21" s="136"/>
      <c r="VLN21" s="136"/>
      <c r="VLO21" s="136"/>
      <c r="VLP21" s="136"/>
      <c r="VLQ21" s="136"/>
      <c r="VLR21" s="136"/>
      <c r="VLS21" s="136"/>
      <c r="VLT21" s="136"/>
      <c r="VLU21" s="136"/>
      <c r="VLV21" s="136"/>
      <c r="VLW21" s="136"/>
      <c r="VLX21" s="136"/>
      <c r="VLY21" s="136"/>
      <c r="VLZ21" s="136"/>
      <c r="VMA21" s="136"/>
      <c r="VMB21" s="136"/>
      <c r="VMC21" s="136"/>
      <c r="VMD21" s="136"/>
      <c r="VME21" s="136"/>
      <c r="VMF21" s="136"/>
      <c r="VMG21" s="136"/>
      <c r="VMH21" s="136"/>
      <c r="VMI21" s="136"/>
      <c r="VMJ21" s="136"/>
      <c r="VMK21" s="136"/>
      <c r="VML21" s="136"/>
      <c r="VMM21" s="136"/>
      <c r="VMN21" s="136"/>
      <c r="VMO21" s="136"/>
      <c r="VMP21" s="136"/>
      <c r="VMQ21" s="136"/>
      <c r="VMR21" s="136"/>
      <c r="VMS21" s="136"/>
      <c r="VMT21" s="136"/>
      <c r="VMU21" s="136"/>
      <c r="VMV21" s="136"/>
      <c r="VMW21" s="136"/>
      <c r="VMX21" s="136"/>
      <c r="VMY21" s="136"/>
      <c r="VMZ21" s="136"/>
      <c r="VNA21" s="136"/>
      <c r="VNB21" s="136"/>
      <c r="VNC21" s="136"/>
      <c r="VND21" s="136"/>
      <c r="VNE21" s="136"/>
      <c r="VNF21" s="136"/>
      <c r="VNG21" s="136"/>
      <c r="VNH21" s="136"/>
      <c r="VNI21" s="136"/>
      <c r="VNJ21" s="136"/>
      <c r="VNK21" s="136"/>
      <c r="VNL21" s="136"/>
      <c r="VNM21" s="136"/>
      <c r="VNN21" s="136"/>
      <c r="VNO21" s="136"/>
      <c r="VNP21" s="136"/>
      <c r="VNQ21" s="136"/>
      <c r="VNR21" s="136"/>
      <c r="VNS21" s="136"/>
      <c r="VNT21" s="136"/>
      <c r="VNU21" s="136"/>
      <c r="VNV21" s="136"/>
      <c r="VNW21" s="136"/>
      <c r="VNX21" s="136"/>
      <c r="VNY21" s="136"/>
      <c r="VNZ21" s="136"/>
      <c r="VOA21" s="136"/>
      <c r="VOB21" s="136"/>
      <c r="VOC21" s="136"/>
      <c r="VOD21" s="136"/>
      <c r="VOE21" s="136"/>
      <c r="VOF21" s="136"/>
      <c r="VOG21" s="136"/>
      <c r="VOH21" s="136"/>
      <c r="VOI21" s="136"/>
      <c r="VOJ21" s="136"/>
      <c r="VOK21" s="136"/>
      <c r="VOL21" s="136"/>
      <c r="VOM21" s="136"/>
      <c r="VON21" s="136"/>
      <c r="VOO21" s="136"/>
      <c r="VOP21" s="136"/>
      <c r="VOQ21" s="136"/>
      <c r="VOR21" s="136"/>
      <c r="VOS21" s="136"/>
      <c r="VOT21" s="136"/>
      <c r="VOU21" s="136"/>
      <c r="VOV21" s="136"/>
      <c r="VOW21" s="136"/>
      <c r="VOX21" s="136"/>
      <c r="VOY21" s="136"/>
      <c r="VOZ21" s="136"/>
      <c r="VPA21" s="136"/>
      <c r="VPB21" s="136"/>
      <c r="VPC21" s="136"/>
      <c r="VPD21" s="136"/>
      <c r="VPE21" s="136"/>
      <c r="VPF21" s="136"/>
      <c r="VPG21" s="136"/>
      <c r="VPH21" s="136"/>
      <c r="VPI21" s="136"/>
      <c r="VPJ21" s="136"/>
      <c r="VPK21" s="136"/>
      <c r="VPL21" s="136"/>
      <c r="VPM21" s="136"/>
      <c r="VPN21" s="136"/>
      <c r="VPO21" s="136"/>
      <c r="VPP21" s="136"/>
      <c r="VPQ21" s="136"/>
      <c r="VPR21" s="136"/>
      <c r="VPS21" s="136"/>
      <c r="VPT21" s="136"/>
      <c r="VPU21" s="136"/>
      <c r="VPV21" s="136"/>
      <c r="VPW21" s="136"/>
      <c r="VPX21" s="136"/>
      <c r="VPY21" s="136"/>
      <c r="VPZ21" s="136"/>
      <c r="VQA21" s="136"/>
      <c r="VQB21" s="136"/>
      <c r="VQC21" s="136"/>
      <c r="VQD21" s="136"/>
      <c r="VQE21" s="136"/>
      <c r="VQF21" s="136"/>
      <c r="VQG21" s="136"/>
      <c r="VQH21" s="136"/>
      <c r="VQI21" s="136"/>
      <c r="VQJ21" s="136"/>
      <c r="VQK21" s="136"/>
      <c r="VQL21" s="136"/>
      <c r="VQM21" s="136"/>
      <c r="VQN21" s="136"/>
      <c r="VQO21" s="136"/>
      <c r="VQP21" s="136"/>
      <c r="VQQ21" s="136"/>
      <c r="VQR21" s="136"/>
      <c r="VQS21" s="136"/>
      <c r="VQT21" s="136"/>
      <c r="VQU21" s="136"/>
      <c r="VQV21" s="136"/>
      <c r="VQW21" s="136"/>
      <c r="VQX21" s="136"/>
      <c r="VQY21" s="136"/>
      <c r="VQZ21" s="136"/>
      <c r="VRA21" s="136"/>
      <c r="VRB21" s="136"/>
      <c r="VRC21" s="136"/>
      <c r="VRD21" s="136"/>
      <c r="VRE21" s="136"/>
      <c r="VRF21" s="136"/>
      <c r="VRG21" s="136"/>
      <c r="VRH21" s="136"/>
      <c r="VRI21" s="136"/>
      <c r="VRJ21" s="136"/>
      <c r="VRK21" s="136"/>
      <c r="VRL21" s="136"/>
      <c r="VRM21" s="136"/>
      <c r="VRN21" s="136"/>
      <c r="VRO21" s="136"/>
      <c r="VRP21" s="136"/>
      <c r="VRQ21" s="136"/>
      <c r="VRR21" s="136"/>
      <c r="VRS21" s="136"/>
      <c r="VRT21" s="136"/>
      <c r="VRU21" s="136"/>
      <c r="VRV21" s="136"/>
      <c r="VRW21" s="136"/>
      <c r="VRX21" s="136"/>
      <c r="VRY21" s="136"/>
      <c r="VRZ21" s="136"/>
      <c r="VSA21" s="136"/>
      <c r="VSB21" s="136"/>
      <c r="VSC21" s="136"/>
      <c r="VSD21" s="136"/>
      <c r="VSE21" s="136"/>
      <c r="VSF21" s="136"/>
      <c r="VSG21" s="136"/>
      <c r="VSH21" s="136"/>
      <c r="VSI21" s="136"/>
      <c r="VSJ21" s="136"/>
      <c r="VSK21" s="136"/>
      <c r="VSL21" s="136"/>
      <c r="VSM21" s="136"/>
      <c r="VSN21" s="136"/>
      <c r="VSO21" s="136"/>
      <c r="VSP21" s="136"/>
      <c r="VSQ21" s="136"/>
      <c r="VSR21" s="136"/>
      <c r="VSS21" s="136"/>
      <c r="VST21" s="136"/>
      <c r="VSU21" s="136"/>
      <c r="VSV21" s="136"/>
      <c r="VSW21" s="136"/>
      <c r="VSX21" s="136"/>
      <c r="VSY21" s="136"/>
      <c r="VSZ21" s="136"/>
      <c r="VTA21" s="136"/>
      <c r="VTB21" s="136"/>
      <c r="VTC21" s="136"/>
      <c r="VTD21" s="136"/>
      <c r="VTE21" s="136"/>
      <c r="VTF21" s="136"/>
      <c r="VTG21" s="136"/>
      <c r="VTH21" s="136"/>
      <c r="VTI21" s="136"/>
      <c r="VTJ21" s="136"/>
      <c r="VTK21" s="136"/>
      <c r="VTL21" s="136"/>
      <c r="VTM21" s="136"/>
      <c r="VTN21" s="136"/>
      <c r="VTO21" s="136"/>
      <c r="VTP21" s="136"/>
      <c r="VTQ21" s="136"/>
      <c r="VTR21" s="136"/>
      <c r="VTS21" s="136"/>
      <c r="VTT21" s="136"/>
      <c r="VTU21" s="136"/>
      <c r="VTV21" s="136"/>
      <c r="VTW21" s="136"/>
      <c r="VTX21" s="136"/>
      <c r="VTY21" s="136"/>
      <c r="VTZ21" s="136"/>
      <c r="VUA21" s="136"/>
      <c r="VUB21" s="136"/>
      <c r="VUC21" s="136"/>
      <c r="VUD21" s="136"/>
      <c r="VUE21" s="136"/>
      <c r="VUF21" s="136"/>
      <c r="VUG21" s="136"/>
      <c r="VUH21" s="136"/>
      <c r="VUI21" s="136"/>
      <c r="VUJ21" s="136"/>
      <c r="VUK21" s="136"/>
      <c r="VUL21" s="136"/>
      <c r="VUM21" s="136"/>
      <c r="VUN21" s="136"/>
      <c r="VUO21" s="136"/>
      <c r="VUP21" s="136"/>
      <c r="VUQ21" s="136"/>
      <c r="VUR21" s="136"/>
      <c r="VUS21" s="136"/>
      <c r="VUT21" s="136"/>
      <c r="VUU21" s="136"/>
      <c r="VUV21" s="136"/>
      <c r="VUW21" s="136"/>
      <c r="VUX21" s="136"/>
      <c r="VUY21" s="136"/>
      <c r="VUZ21" s="136"/>
      <c r="VVA21" s="136"/>
      <c r="VVB21" s="136"/>
      <c r="VVC21" s="136"/>
      <c r="VVD21" s="136"/>
      <c r="VVE21" s="136"/>
      <c r="VVF21" s="136"/>
      <c r="VVG21" s="136"/>
      <c r="VVH21" s="136"/>
      <c r="VVI21" s="136"/>
      <c r="VVJ21" s="136"/>
      <c r="VVK21" s="136"/>
      <c r="VVL21" s="136"/>
      <c r="VVM21" s="136"/>
      <c r="VVN21" s="136"/>
      <c r="VVO21" s="136"/>
      <c r="VVP21" s="136"/>
      <c r="VVQ21" s="136"/>
      <c r="VVR21" s="136"/>
      <c r="VVS21" s="136"/>
      <c r="VVT21" s="136"/>
      <c r="VVU21" s="136"/>
      <c r="VVV21" s="136"/>
      <c r="VVW21" s="136"/>
      <c r="VVX21" s="136"/>
      <c r="VVY21" s="136"/>
      <c r="VVZ21" s="136"/>
      <c r="VWA21" s="136"/>
      <c r="VWB21" s="136"/>
      <c r="VWC21" s="136"/>
      <c r="VWD21" s="136"/>
      <c r="VWE21" s="136"/>
      <c r="VWF21" s="136"/>
      <c r="VWG21" s="136"/>
      <c r="VWH21" s="136"/>
      <c r="VWI21" s="136"/>
      <c r="VWJ21" s="136"/>
      <c r="VWK21" s="136"/>
      <c r="VWL21" s="136"/>
      <c r="VWM21" s="136"/>
      <c r="VWN21" s="136"/>
      <c r="VWO21" s="136"/>
      <c r="VWP21" s="136"/>
      <c r="VWQ21" s="136"/>
      <c r="VWR21" s="136"/>
      <c r="VWS21" s="136"/>
      <c r="VWT21" s="136"/>
      <c r="VWU21" s="136"/>
      <c r="VWV21" s="136"/>
      <c r="VWW21" s="136"/>
      <c r="VWX21" s="136"/>
      <c r="VWY21" s="136"/>
      <c r="VWZ21" s="136"/>
      <c r="VXA21" s="136"/>
      <c r="VXB21" s="136"/>
      <c r="VXC21" s="136"/>
      <c r="VXD21" s="136"/>
      <c r="VXE21" s="136"/>
      <c r="VXF21" s="136"/>
      <c r="VXG21" s="136"/>
      <c r="VXH21" s="136"/>
      <c r="VXI21" s="136"/>
      <c r="VXJ21" s="136"/>
      <c r="VXK21" s="136"/>
      <c r="VXL21" s="136"/>
      <c r="VXM21" s="136"/>
      <c r="VXN21" s="136"/>
      <c r="VXO21" s="136"/>
      <c r="VXP21" s="136"/>
      <c r="VXQ21" s="136"/>
      <c r="VXR21" s="136"/>
      <c r="VXS21" s="136"/>
      <c r="VXT21" s="136"/>
      <c r="VXU21" s="136"/>
      <c r="VXV21" s="136"/>
      <c r="VXW21" s="136"/>
      <c r="VXX21" s="136"/>
      <c r="VXY21" s="136"/>
      <c r="VXZ21" s="136"/>
      <c r="VYA21" s="136"/>
      <c r="VYB21" s="136"/>
      <c r="VYC21" s="136"/>
      <c r="VYD21" s="136"/>
      <c r="VYE21" s="136"/>
      <c r="VYF21" s="136"/>
      <c r="VYG21" s="136"/>
      <c r="VYH21" s="136"/>
      <c r="VYI21" s="136"/>
      <c r="VYJ21" s="136"/>
      <c r="VYK21" s="136"/>
      <c r="VYL21" s="136"/>
      <c r="VYM21" s="136"/>
      <c r="VYN21" s="136"/>
      <c r="VYO21" s="136"/>
      <c r="VYP21" s="136"/>
      <c r="VYQ21" s="136"/>
      <c r="VYR21" s="136"/>
      <c r="VYS21" s="136"/>
      <c r="VYT21" s="136"/>
      <c r="VYU21" s="136"/>
      <c r="VYV21" s="136"/>
      <c r="VYW21" s="136"/>
      <c r="VYX21" s="136"/>
      <c r="VYY21" s="136"/>
      <c r="VYZ21" s="136"/>
      <c r="VZA21" s="136"/>
      <c r="VZB21" s="136"/>
      <c r="VZC21" s="136"/>
      <c r="VZD21" s="136"/>
      <c r="VZE21" s="136"/>
      <c r="VZF21" s="136"/>
      <c r="VZG21" s="136"/>
      <c r="VZH21" s="136"/>
      <c r="VZI21" s="136"/>
      <c r="VZJ21" s="136"/>
      <c r="VZK21" s="136"/>
      <c r="VZL21" s="136"/>
      <c r="VZM21" s="136"/>
      <c r="VZN21" s="136"/>
      <c r="VZO21" s="136"/>
      <c r="VZP21" s="136"/>
      <c r="VZQ21" s="136"/>
      <c r="VZR21" s="136"/>
      <c r="VZS21" s="136"/>
      <c r="VZT21" s="136"/>
      <c r="VZU21" s="136"/>
      <c r="VZV21" s="136"/>
      <c r="VZW21" s="136"/>
      <c r="VZX21" s="136"/>
      <c r="VZY21" s="136"/>
      <c r="VZZ21" s="136"/>
      <c r="WAA21" s="136"/>
      <c r="WAB21" s="136"/>
      <c r="WAC21" s="136"/>
      <c r="WAD21" s="136"/>
      <c r="WAE21" s="136"/>
      <c r="WAF21" s="136"/>
      <c r="WAG21" s="136"/>
      <c r="WAH21" s="136"/>
      <c r="WAI21" s="136"/>
      <c r="WAJ21" s="136"/>
      <c r="WAK21" s="136"/>
      <c r="WAL21" s="136"/>
      <c r="WAM21" s="136"/>
      <c r="WAN21" s="136"/>
      <c r="WAO21" s="136"/>
      <c r="WAP21" s="136"/>
      <c r="WAQ21" s="136"/>
      <c r="WAR21" s="136"/>
      <c r="WAS21" s="136"/>
      <c r="WAT21" s="136"/>
      <c r="WAU21" s="136"/>
      <c r="WAV21" s="136"/>
      <c r="WAW21" s="136"/>
      <c r="WAX21" s="136"/>
      <c r="WAY21" s="136"/>
      <c r="WAZ21" s="136"/>
      <c r="WBA21" s="136"/>
      <c r="WBB21" s="136"/>
      <c r="WBC21" s="136"/>
      <c r="WBD21" s="136"/>
      <c r="WBE21" s="136"/>
      <c r="WBF21" s="136"/>
      <c r="WBG21" s="136"/>
      <c r="WBH21" s="136"/>
      <c r="WBI21" s="136"/>
      <c r="WBJ21" s="136"/>
      <c r="WBK21" s="136"/>
      <c r="WBL21" s="136"/>
      <c r="WBM21" s="136"/>
      <c r="WBN21" s="136"/>
      <c r="WBO21" s="136"/>
      <c r="WBP21" s="136"/>
      <c r="WBQ21" s="136"/>
      <c r="WBR21" s="136"/>
      <c r="WBS21" s="136"/>
      <c r="WBT21" s="136"/>
      <c r="WBU21" s="136"/>
      <c r="WBV21" s="136"/>
      <c r="WBW21" s="136"/>
      <c r="WBX21" s="136"/>
      <c r="WBY21" s="136"/>
      <c r="WBZ21" s="136"/>
      <c r="WCA21" s="136"/>
      <c r="WCB21" s="136"/>
      <c r="WCC21" s="136"/>
      <c r="WCD21" s="136"/>
      <c r="WCE21" s="136"/>
      <c r="WCF21" s="136"/>
      <c r="WCG21" s="136"/>
      <c r="WCH21" s="136"/>
      <c r="WCI21" s="136"/>
      <c r="WCJ21" s="136"/>
      <c r="WCK21" s="136"/>
      <c r="WCL21" s="136"/>
      <c r="WCM21" s="136"/>
      <c r="WCN21" s="136"/>
      <c r="WCO21" s="136"/>
      <c r="WCP21" s="136"/>
      <c r="WCQ21" s="136"/>
      <c r="WCR21" s="136"/>
      <c r="WCS21" s="136"/>
      <c r="WCT21" s="136"/>
      <c r="WCU21" s="136"/>
      <c r="WCV21" s="136"/>
      <c r="WCW21" s="136"/>
      <c r="WCX21" s="136"/>
      <c r="WCY21" s="136"/>
      <c r="WCZ21" s="136"/>
      <c r="WDA21" s="136"/>
      <c r="WDB21" s="136"/>
      <c r="WDC21" s="136"/>
      <c r="WDD21" s="136"/>
      <c r="WDE21" s="136"/>
      <c r="WDF21" s="136"/>
      <c r="WDG21" s="136"/>
      <c r="WDH21" s="136"/>
      <c r="WDI21" s="136"/>
      <c r="WDJ21" s="136"/>
      <c r="WDK21" s="136"/>
      <c r="WDL21" s="136"/>
      <c r="WDM21" s="136"/>
      <c r="WDN21" s="136"/>
      <c r="WDO21" s="136"/>
      <c r="WDP21" s="136"/>
      <c r="WDQ21" s="136"/>
      <c r="WDR21" s="136"/>
      <c r="WDS21" s="136"/>
      <c r="WDT21" s="136"/>
      <c r="WDU21" s="136"/>
      <c r="WDV21" s="136"/>
      <c r="WDW21" s="136"/>
      <c r="WDX21" s="136"/>
      <c r="WDY21" s="136"/>
      <c r="WDZ21" s="136"/>
      <c r="WEA21" s="136"/>
      <c r="WEB21" s="136"/>
      <c r="WEC21" s="136"/>
      <c r="WED21" s="136"/>
      <c r="WEE21" s="136"/>
      <c r="WEF21" s="136"/>
      <c r="WEG21" s="136"/>
      <c r="WEH21" s="136"/>
      <c r="WEI21" s="136"/>
      <c r="WEJ21" s="136"/>
      <c r="WEK21" s="136"/>
      <c r="WEL21" s="136"/>
      <c r="WEM21" s="136"/>
      <c r="WEN21" s="136"/>
      <c r="WEO21" s="136"/>
      <c r="WEP21" s="136"/>
      <c r="WEQ21" s="136"/>
      <c r="WER21" s="136"/>
      <c r="WES21" s="136"/>
      <c r="WET21" s="136"/>
      <c r="WEU21" s="136"/>
      <c r="WEV21" s="136"/>
      <c r="WEW21" s="136"/>
      <c r="WEX21" s="136"/>
      <c r="WEY21" s="136"/>
      <c r="WEZ21" s="136"/>
      <c r="WFA21" s="136"/>
      <c r="WFB21" s="136"/>
      <c r="WFC21" s="136"/>
      <c r="WFD21" s="136"/>
      <c r="WFE21" s="136"/>
      <c r="WFF21" s="136"/>
      <c r="WFG21" s="136"/>
      <c r="WFH21" s="136"/>
      <c r="WFI21" s="136"/>
      <c r="WFJ21" s="136"/>
      <c r="WFK21" s="136"/>
      <c r="WFL21" s="136"/>
      <c r="WFM21" s="136"/>
      <c r="WFN21" s="136"/>
      <c r="WFO21" s="136"/>
      <c r="WFP21" s="136"/>
      <c r="WFQ21" s="136"/>
      <c r="WFR21" s="136"/>
      <c r="WFS21" s="136"/>
      <c r="WFT21" s="136"/>
      <c r="WFU21" s="136"/>
      <c r="WFV21" s="136"/>
      <c r="WFW21" s="136"/>
      <c r="WFX21" s="136"/>
      <c r="WFY21" s="136"/>
      <c r="WFZ21" s="136"/>
      <c r="WGA21" s="136"/>
      <c r="WGB21" s="136"/>
      <c r="WGC21" s="136"/>
      <c r="WGD21" s="136"/>
      <c r="WGE21" s="136"/>
      <c r="WGF21" s="136"/>
      <c r="WGG21" s="136"/>
      <c r="WGH21" s="136"/>
      <c r="WGI21" s="136"/>
      <c r="WGJ21" s="136"/>
      <c r="WGK21" s="136"/>
      <c r="WGL21" s="136"/>
      <c r="WGM21" s="136"/>
      <c r="WGN21" s="136"/>
      <c r="WGO21" s="136"/>
      <c r="WGP21" s="136"/>
      <c r="WGQ21" s="136"/>
      <c r="WGR21" s="136"/>
      <c r="WGS21" s="136"/>
      <c r="WGT21" s="136"/>
      <c r="WGU21" s="136"/>
      <c r="WGV21" s="136"/>
      <c r="WGW21" s="136"/>
      <c r="WGX21" s="136"/>
      <c r="WGY21" s="136"/>
      <c r="WGZ21" s="136"/>
      <c r="WHA21" s="136"/>
      <c r="WHB21" s="136"/>
      <c r="WHC21" s="136"/>
      <c r="WHD21" s="136"/>
      <c r="WHE21" s="136"/>
      <c r="WHF21" s="136"/>
      <c r="WHG21" s="136"/>
      <c r="WHH21" s="136"/>
      <c r="WHI21" s="136"/>
      <c r="WHJ21" s="136"/>
      <c r="WHK21" s="136"/>
      <c r="WHL21" s="136"/>
      <c r="WHM21" s="136"/>
      <c r="WHN21" s="136"/>
      <c r="WHO21" s="136"/>
      <c r="WHP21" s="136"/>
      <c r="WHQ21" s="136"/>
      <c r="WHR21" s="136"/>
      <c r="WHS21" s="136"/>
      <c r="WHT21" s="136"/>
      <c r="WHU21" s="136"/>
      <c r="WHV21" s="136"/>
      <c r="WHW21" s="136"/>
      <c r="WHX21" s="136"/>
      <c r="WHY21" s="136"/>
      <c r="WHZ21" s="136"/>
      <c r="WIA21" s="136"/>
      <c r="WIB21" s="136"/>
      <c r="WIC21" s="136"/>
      <c r="WID21" s="136"/>
      <c r="WIE21" s="136"/>
      <c r="WIF21" s="136"/>
      <c r="WIG21" s="136"/>
      <c r="WIH21" s="136"/>
      <c r="WII21" s="136"/>
      <c r="WIJ21" s="136"/>
      <c r="WIK21" s="136"/>
      <c r="WIL21" s="136"/>
      <c r="WIM21" s="136"/>
      <c r="WIN21" s="136"/>
      <c r="WIO21" s="136"/>
      <c r="WIP21" s="136"/>
      <c r="WIQ21" s="136"/>
      <c r="WIR21" s="136"/>
      <c r="WIS21" s="136"/>
      <c r="WIT21" s="136"/>
      <c r="WIU21" s="136"/>
      <c r="WIV21" s="136"/>
      <c r="WIW21" s="136"/>
      <c r="WIX21" s="136"/>
      <c r="WIY21" s="136"/>
      <c r="WIZ21" s="136"/>
      <c r="WJA21" s="136"/>
      <c r="WJB21" s="136"/>
      <c r="WJC21" s="136"/>
      <c r="WJD21" s="136"/>
      <c r="WJE21" s="136"/>
      <c r="WJF21" s="136"/>
      <c r="WJG21" s="136"/>
      <c r="WJH21" s="136"/>
      <c r="WJI21" s="136"/>
      <c r="WJJ21" s="136"/>
      <c r="WJK21" s="136"/>
      <c r="WJL21" s="136"/>
      <c r="WJM21" s="136"/>
      <c r="WJN21" s="136"/>
      <c r="WJO21" s="136"/>
      <c r="WJP21" s="136"/>
      <c r="WJQ21" s="136"/>
      <c r="WJR21" s="136"/>
      <c r="WJS21" s="136"/>
      <c r="WJT21" s="136"/>
      <c r="WJU21" s="136"/>
      <c r="WJV21" s="136"/>
      <c r="WJW21" s="136"/>
      <c r="WJX21" s="136"/>
      <c r="WJY21" s="136"/>
      <c r="WJZ21" s="136"/>
      <c r="WKA21" s="136"/>
      <c r="WKB21" s="136"/>
      <c r="WKC21" s="136"/>
      <c r="WKD21" s="136"/>
      <c r="WKE21" s="136"/>
      <c r="WKF21" s="136"/>
      <c r="WKG21" s="136"/>
      <c r="WKH21" s="136"/>
      <c r="WKI21" s="136"/>
      <c r="WKJ21" s="136"/>
      <c r="WKK21" s="136"/>
      <c r="WKL21" s="136"/>
      <c r="WKM21" s="136"/>
      <c r="WKN21" s="136"/>
      <c r="WKO21" s="136"/>
      <c r="WKP21" s="136"/>
      <c r="WKQ21" s="136"/>
      <c r="WKR21" s="136"/>
      <c r="WKS21" s="136"/>
      <c r="WKT21" s="136"/>
      <c r="WKU21" s="136"/>
      <c r="WKV21" s="136"/>
      <c r="WKW21" s="136"/>
      <c r="WKX21" s="136"/>
      <c r="WKY21" s="136"/>
      <c r="WKZ21" s="136"/>
      <c r="WLA21" s="136"/>
      <c r="WLB21" s="136"/>
      <c r="WLC21" s="136"/>
      <c r="WLD21" s="136"/>
      <c r="WLE21" s="136"/>
      <c r="WLF21" s="136"/>
      <c r="WLG21" s="136"/>
      <c r="WLH21" s="136"/>
      <c r="WLI21" s="136"/>
      <c r="WLJ21" s="136"/>
      <c r="WLK21" s="136"/>
      <c r="WLL21" s="136"/>
      <c r="WLM21" s="136"/>
      <c r="WLN21" s="136"/>
      <c r="WLO21" s="136"/>
      <c r="WLP21" s="136"/>
      <c r="WLQ21" s="136"/>
      <c r="WLR21" s="136"/>
      <c r="WLS21" s="136"/>
      <c r="WLT21" s="136"/>
      <c r="WLU21" s="136"/>
      <c r="WLV21" s="136"/>
      <c r="WLW21" s="136"/>
      <c r="WLX21" s="136"/>
      <c r="WLY21" s="136"/>
      <c r="WLZ21" s="136"/>
      <c r="WMA21" s="136"/>
      <c r="WMB21" s="136"/>
      <c r="WMC21" s="136"/>
      <c r="WMD21" s="136"/>
      <c r="WME21" s="136"/>
      <c r="WMF21" s="136"/>
      <c r="WMG21" s="136"/>
      <c r="WMH21" s="136"/>
      <c r="WMI21" s="136"/>
      <c r="WMJ21" s="136"/>
      <c r="WMK21" s="136"/>
      <c r="WML21" s="136"/>
      <c r="WMM21" s="136"/>
      <c r="WMN21" s="136"/>
      <c r="WMO21" s="136"/>
      <c r="WMP21" s="136"/>
      <c r="WMQ21" s="136"/>
      <c r="WMR21" s="136"/>
      <c r="WMS21" s="136"/>
      <c r="WMT21" s="136"/>
      <c r="WMU21" s="136"/>
      <c r="WMV21" s="136"/>
      <c r="WMW21" s="136"/>
      <c r="WMX21" s="136"/>
      <c r="WMY21" s="136"/>
      <c r="WMZ21" s="136"/>
      <c r="WNA21" s="136"/>
      <c r="WNB21" s="136"/>
      <c r="WNC21" s="136"/>
      <c r="WND21" s="136"/>
      <c r="WNE21" s="136"/>
      <c r="WNF21" s="136"/>
      <c r="WNG21" s="136"/>
      <c r="WNH21" s="136"/>
      <c r="WNI21" s="136"/>
      <c r="WNJ21" s="136"/>
      <c r="WNK21" s="136"/>
      <c r="WNL21" s="136"/>
      <c r="WNM21" s="136"/>
      <c r="WNN21" s="136"/>
      <c r="WNO21" s="136"/>
      <c r="WNP21" s="136"/>
      <c r="WNQ21" s="136"/>
      <c r="WNR21" s="136"/>
      <c r="WNS21" s="136"/>
      <c r="WNT21" s="136"/>
      <c r="WNU21" s="136"/>
      <c r="WNV21" s="136"/>
      <c r="WNW21" s="136"/>
      <c r="WNX21" s="136"/>
      <c r="WNY21" s="136"/>
      <c r="WNZ21" s="136"/>
      <c r="WOA21" s="136"/>
      <c r="WOB21" s="136"/>
      <c r="WOC21" s="136"/>
      <c r="WOD21" s="136"/>
      <c r="WOE21" s="136"/>
      <c r="WOF21" s="136"/>
      <c r="WOG21" s="136"/>
      <c r="WOH21" s="136"/>
      <c r="WOI21" s="136"/>
      <c r="WOJ21" s="136"/>
      <c r="WOK21" s="136"/>
      <c r="WOL21" s="136"/>
      <c r="WOM21" s="136"/>
      <c r="WON21" s="136"/>
      <c r="WOO21" s="136"/>
      <c r="WOP21" s="136"/>
      <c r="WOQ21" s="136"/>
      <c r="WOR21" s="136"/>
      <c r="WOS21" s="136"/>
      <c r="WOT21" s="136"/>
      <c r="WOU21" s="136"/>
      <c r="WOV21" s="136"/>
      <c r="WOW21" s="136"/>
      <c r="WOX21" s="136"/>
      <c r="WOY21" s="136"/>
      <c r="WOZ21" s="136"/>
      <c r="WPA21" s="136"/>
      <c r="WPB21" s="136"/>
      <c r="WPC21" s="136"/>
      <c r="WPD21" s="136"/>
      <c r="WPE21" s="136"/>
      <c r="WPF21" s="136"/>
      <c r="WPG21" s="136"/>
      <c r="WPH21" s="136"/>
      <c r="WPI21" s="136"/>
      <c r="WPJ21" s="136"/>
      <c r="WPK21" s="136"/>
      <c r="WPL21" s="136"/>
      <c r="WPM21" s="136"/>
      <c r="WPN21" s="136"/>
      <c r="WPO21" s="136"/>
      <c r="WPP21" s="136"/>
      <c r="WPQ21" s="136"/>
      <c r="WPR21" s="136"/>
      <c r="WPS21" s="136"/>
      <c r="WPT21" s="136"/>
      <c r="WPU21" s="136"/>
      <c r="WPV21" s="136"/>
      <c r="WPW21" s="136"/>
      <c r="WPX21" s="136"/>
      <c r="WPY21" s="136"/>
      <c r="WPZ21" s="136"/>
      <c r="WQA21" s="136"/>
      <c r="WQB21" s="136"/>
      <c r="WQC21" s="136"/>
      <c r="WQD21" s="136"/>
      <c r="WQE21" s="136"/>
      <c r="WQF21" s="136"/>
      <c r="WQG21" s="136"/>
      <c r="WQH21" s="136"/>
      <c r="WQI21" s="136"/>
      <c r="WQJ21" s="136"/>
      <c r="WQK21" s="136"/>
      <c r="WQL21" s="136"/>
      <c r="WQM21" s="136"/>
      <c r="WQN21" s="136"/>
      <c r="WQO21" s="136"/>
      <c r="WQP21" s="136"/>
      <c r="WQQ21" s="136"/>
      <c r="WQR21" s="136"/>
      <c r="WQS21" s="136"/>
      <c r="WQT21" s="136"/>
      <c r="WQU21" s="136"/>
      <c r="WQV21" s="136"/>
      <c r="WQW21" s="136"/>
      <c r="WQX21" s="136"/>
      <c r="WQY21" s="136"/>
      <c r="WQZ21" s="136"/>
      <c r="WRA21" s="136"/>
      <c r="WRB21" s="136"/>
      <c r="WRC21" s="136"/>
      <c r="WRD21" s="136"/>
      <c r="WRE21" s="136"/>
      <c r="WRF21" s="136"/>
      <c r="WRG21" s="136"/>
      <c r="WRH21" s="136"/>
      <c r="WRI21" s="136"/>
      <c r="WRJ21" s="136"/>
      <c r="WRK21" s="136"/>
      <c r="WRL21" s="136"/>
      <c r="WRM21" s="136"/>
      <c r="WRN21" s="136"/>
      <c r="WRO21" s="136"/>
      <c r="WRP21" s="136"/>
      <c r="WRQ21" s="136"/>
      <c r="WRR21" s="136"/>
      <c r="WRS21" s="136"/>
      <c r="WRT21" s="136"/>
      <c r="WRU21" s="136"/>
      <c r="WRV21" s="136"/>
      <c r="WRW21" s="136"/>
      <c r="WRX21" s="136"/>
      <c r="WRY21" s="136"/>
      <c r="WRZ21" s="136"/>
      <c r="WSA21" s="136"/>
      <c r="WSB21" s="136"/>
      <c r="WSC21" s="136"/>
      <c r="WSD21" s="136"/>
      <c r="WSE21" s="136"/>
      <c r="WSF21" s="136"/>
      <c r="WSG21" s="136"/>
      <c r="WSH21" s="136"/>
      <c r="WSI21" s="136"/>
      <c r="WSJ21" s="136"/>
      <c r="WSK21" s="136"/>
      <c r="WSL21" s="136"/>
      <c r="WSM21" s="136"/>
      <c r="WSN21" s="136"/>
      <c r="WSO21" s="136"/>
      <c r="WSP21" s="136"/>
      <c r="WSQ21" s="136"/>
      <c r="WSR21" s="136"/>
      <c r="WSS21" s="136"/>
      <c r="WST21" s="136"/>
      <c r="WSU21" s="136"/>
      <c r="WSV21" s="136"/>
      <c r="WSW21" s="136"/>
      <c r="WSX21" s="136"/>
      <c r="WSY21" s="136"/>
      <c r="WSZ21" s="136"/>
      <c r="WTA21" s="136"/>
      <c r="WTB21" s="136"/>
      <c r="WTC21" s="136"/>
      <c r="WTD21" s="136"/>
      <c r="WTE21" s="136"/>
      <c r="WTF21" s="136"/>
      <c r="WTG21" s="136"/>
      <c r="WTH21" s="136"/>
      <c r="WTI21" s="136"/>
      <c r="WTJ21" s="136"/>
      <c r="WTK21" s="136"/>
      <c r="WTL21" s="136"/>
      <c r="WTM21" s="136"/>
      <c r="WTN21" s="136"/>
      <c r="WTO21" s="136"/>
      <c r="WTP21" s="136"/>
      <c r="WTQ21" s="136"/>
      <c r="WTR21" s="136"/>
      <c r="WTS21" s="136"/>
      <c r="WTT21" s="136"/>
      <c r="WTU21" s="136"/>
      <c r="WTV21" s="136"/>
      <c r="WTW21" s="136"/>
      <c r="WTX21" s="136"/>
      <c r="WTY21" s="136"/>
      <c r="WTZ21" s="136"/>
      <c r="WUA21" s="136"/>
      <c r="WUB21" s="136"/>
      <c r="WUC21" s="136"/>
      <c r="WUD21" s="136"/>
      <c r="WUE21" s="136"/>
      <c r="WUF21" s="136"/>
      <c r="WUG21" s="136"/>
      <c r="WUH21" s="136"/>
      <c r="WUI21" s="136"/>
      <c r="WUJ21" s="136"/>
      <c r="WUK21" s="136"/>
      <c r="WUL21" s="136"/>
      <c r="WUM21" s="136"/>
      <c r="WUN21" s="136"/>
      <c r="WUO21" s="136"/>
      <c r="WUP21" s="136"/>
      <c r="WUQ21" s="136"/>
      <c r="WUR21" s="136"/>
      <c r="WUS21" s="136"/>
      <c r="WUT21" s="136"/>
      <c r="WUU21" s="136"/>
      <c r="WUV21" s="136"/>
      <c r="WUW21" s="136"/>
      <c r="WUX21" s="136"/>
      <c r="WUY21" s="136"/>
      <c r="WUZ21" s="136"/>
      <c r="WVA21" s="136"/>
      <c r="WVB21" s="136"/>
      <c r="WVC21" s="136"/>
      <c r="WVD21" s="136"/>
      <c r="WVE21" s="136"/>
      <c r="WVF21" s="136"/>
      <c r="WVG21" s="136"/>
      <c r="WVH21" s="136"/>
      <c r="WVI21" s="136"/>
      <c r="WVJ21" s="136"/>
      <c r="WVK21" s="136"/>
      <c r="WVL21" s="136"/>
      <c r="WVM21" s="136"/>
      <c r="WVN21" s="136"/>
      <c r="WVO21" s="136"/>
      <c r="WVP21" s="136"/>
      <c r="WVQ21" s="136"/>
      <c r="WVR21" s="136"/>
      <c r="WVS21" s="136"/>
      <c r="WVT21" s="136"/>
      <c r="WVU21" s="136"/>
      <c r="WVV21" s="136"/>
      <c r="WVW21" s="136"/>
      <c r="WVX21" s="136"/>
      <c r="WVY21" s="136"/>
      <c r="WVZ21" s="136"/>
      <c r="WWA21" s="136"/>
      <c r="WWB21" s="136"/>
      <c r="WWC21" s="136"/>
      <c r="WWD21" s="136"/>
      <c r="WWE21" s="136"/>
      <c r="WWF21" s="136"/>
      <c r="WWG21" s="136"/>
      <c r="WWH21" s="136"/>
      <c r="WWI21" s="136"/>
      <c r="WWJ21" s="136"/>
      <c r="WWK21" s="136"/>
      <c r="WWL21" s="136"/>
      <c r="WWM21" s="136"/>
      <c r="WWN21" s="136"/>
      <c r="WWO21" s="136"/>
      <c r="WWP21" s="136"/>
      <c r="WWQ21" s="136"/>
      <c r="WWR21" s="136"/>
      <c r="WWS21" s="136"/>
      <c r="WWT21" s="136"/>
      <c r="WWU21" s="136"/>
      <c r="WWV21" s="136"/>
      <c r="WWW21" s="136"/>
      <c r="WWX21" s="136"/>
      <c r="WWY21" s="136"/>
      <c r="WWZ21" s="136"/>
      <c r="WXA21" s="136"/>
      <c r="WXB21" s="136"/>
      <c r="WXC21" s="136"/>
      <c r="WXD21" s="136"/>
      <c r="WXE21" s="136"/>
      <c r="WXF21" s="136"/>
      <c r="WXG21" s="136"/>
      <c r="WXH21" s="136"/>
      <c r="WXI21" s="136"/>
      <c r="WXJ21" s="136"/>
      <c r="WXK21" s="136"/>
      <c r="WXL21" s="136"/>
      <c r="WXM21" s="136"/>
      <c r="WXN21" s="136"/>
      <c r="WXO21" s="136"/>
      <c r="WXP21" s="136"/>
      <c r="WXQ21" s="136"/>
      <c r="WXR21" s="136"/>
      <c r="WXS21" s="136"/>
      <c r="WXT21" s="136"/>
      <c r="WXU21" s="136"/>
      <c r="WXV21" s="136"/>
      <c r="WXW21" s="136"/>
      <c r="WXX21" s="136"/>
      <c r="WXY21" s="136"/>
      <c r="WXZ21" s="136"/>
      <c r="WYA21" s="136"/>
      <c r="WYB21" s="136"/>
      <c r="WYC21" s="136"/>
      <c r="WYD21" s="136"/>
      <c r="WYE21" s="136"/>
      <c r="WYF21" s="136"/>
      <c r="WYG21" s="136"/>
      <c r="WYH21" s="136"/>
      <c r="WYI21" s="136"/>
      <c r="WYJ21" s="136"/>
      <c r="WYK21" s="136"/>
      <c r="WYL21" s="136"/>
      <c r="WYM21" s="136"/>
      <c r="WYN21" s="136"/>
      <c r="WYO21" s="136"/>
      <c r="WYP21" s="136"/>
      <c r="WYQ21" s="136"/>
      <c r="WYR21" s="136"/>
      <c r="WYS21" s="136"/>
      <c r="WYT21" s="136"/>
      <c r="WYU21" s="136"/>
      <c r="WYV21" s="136"/>
      <c r="WYW21" s="136"/>
      <c r="WYX21" s="136"/>
      <c r="WYY21" s="136"/>
      <c r="WYZ21" s="136"/>
      <c r="WZA21" s="136"/>
      <c r="WZB21" s="136"/>
      <c r="WZC21" s="136"/>
      <c r="WZD21" s="136"/>
      <c r="WZE21" s="136"/>
      <c r="WZF21" s="136"/>
      <c r="WZG21" s="136"/>
      <c r="WZH21" s="136"/>
      <c r="WZI21" s="136"/>
      <c r="WZJ21" s="136"/>
      <c r="WZK21" s="136"/>
      <c r="WZL21" s="136"/>
      <c r="WZM21" s="136"/>
      <c r="WZN21" s="136"/>
      <c r="WZO21" s="136"/>
      <c r="WZP21" s="136"/>
      <c r="WZQ21" s="136"/>
      <c r="WZR21" s="136"/>
      <c r="WZS21" s="136"/>
      <c r="WZT21" s="136"/>
      <c r="WZU21" s="136"/>
      <c r="WZV21" s="136"/>
      <c r="WZW21" s="136"/>
      <c r="WZX21" s="136"/>
      <c r="WZY21" s="136"/>
      <c r="WZZ21" s="136"/>
      <c r="XAA21" s="136"/>
      <c r="XAB21" s="136"/>
      <c r="XAC21" s="136"/>
      <c r="XAD21" s="136"/>
      <c r="XAE21" s="136"/>
      <c r="XAF21" s="136"/>
      <c r="XAG21" s="136"/>
      <c r="XAH21" s="136"/>
      <c r="XAI21" s="136"/>
      <c r="XAJ21" s="136"/>
      <c r="XAK21" s="136"/>
      <c r="XAL21" s="136"/>
      <c r="XAM21" s="136"/>
      <c r="XAN21" s="136"/>
      <c r="XAO21" s="136"/>
      <c r="XAP21" s="136"/>
      <c r="XAQ21" s="136"/>
      <c r="XAR21" s="136"/>
      <c r="XAS21" s="136"/>
      <c r="XAT21" s="136"/>
      <c r="XAU21" s="136"/>
      <c r="XAV21" s="136"/>
      <c r="XAW21" s="136"/>
      <c r="XAX21" s="136"/>
      <c r="XAY21" s="136"/>
      <c r="XAZ21" s="136"/>
      <c r="XBA21" s="136"/>
      <c r="XBB21" s="136"/>
      <c r="XBC21" s="136"/>
      <c r="XBD21" s="136"/>
      <c r="XBE21" s="136"/>
      <c r="XBF21" s="136"/>
      <c r="XBG21" s="136"/>
      <c r="XBH21" s="136"/>
      <c r="XBI21" s="136"/>
      <c r="XBJ21" s="136"/>
      <c r="XBK21" s="136"/>
      <c r="XBL21" s="136"/>
      <c r="XBM21" s="136"/>
      <c r="XBN21" s="136"/>
      <c r="XBO21" s="136"/>
      <c r="XBP21" s="136"/>
      <c r="XBQ21" s="136"/>
      <c r="XBR21" s="136"/>
      <c r="XBS21" s="136"/>
      <c r="XBT21" s="136"/>
      <c r="XBU21" s="136"/>
      <c r="XBV21" s="136"/>
      <c r="XBW21" s="136"/>
      <c r="XBX21" s="136"/>
      <c r="XBY21" s="136"/>
      <c r="XBZ21" s="136"/>
      <c r="XCA21" s="136"/>
      <c r="XCB21" s="136"/>
      <c r="XCC21" s="136"/>
      <c r="XCD21" s="136"/>
      <c r="XCE21" s="136"/>
      <c r="XCF21" s="136"/>
      <c r="XCG21" s="136"/>
      <c r="XCH21" s="136"/>
      <c r="XCI21" s="136"/>
      <c r="XCJ21" s="136"/>
      <c r="XCK21" s="136"/>
      <c r="XCL21" s="136"/>
      <c r="XCM21" s="136"/>
      <c r="XCN21" s="136"/>
      <c r="XCO21" s="136"/>
      <c r="XCP21" s="136"/>
      <c r="XCQ21" s="136"/>
      <c r="XCR21" s="136"/>
      <c r="XCS21" s="136"/>
      <c r="XCT21" s="136"/>
      <c r="XCU21" s="136"/>
      <c r="XCV21" s="136"/>
      <c r="XCW21" s="136"/>
      <c r="XCX21" s="136"/>
      <c r="XCY21" s="136"/>
      <c r="XCZ21" s="136"/>
      <c r="XDA21" s="136"/>
      <c r="XDB21" s="136"/>
      <c r="XDC21" s="136"/>
      <c r="XDD21" s="136"/>
      <c r="XDE21" s="136"/>
      <c r="XDF21" s="136"/>
      <c r="XDG21" s="136"/>
      <c r="XDH21" s="136"/>
      <c r="XDI21" s="136"/>
      <c r="XDJ21" s="136"/>
      <c r="XDK21" s="136"/>
      <c r="XDL21" s="136"/>
      <c r="XDM21" s="136"/>
      <c r="XDN21" s="136"/>
      <c r="XDO21" s="136"/>
      <c r="XDP21" s="136"/>
      <c r="XDQ21" s="136"/>
      <c r="XDR21" s="136"/>
      <c r="XDS21" s="136"/>
      <c r="XDT21" s="136"/>
      <c r="XDU21" s="136"/>
      <c r="XDV21" s="136"/>
      <c r="XDW21" s="136"/>
      <c r="XDX21" s="136"/>
      <c r="XDY21" s="136"/>
      <c r="XDZ21" s="136"/>
      <c r="XEA21" s="136"/>
      <c r="XEB21" s="136"/>
      <c r="XEC21" s="136"/>
      <c r="XED21" s="136"/>
      <c r="XEE21" s="136"/>
      <c r="XEF21" s="136"/>
      <c r="XEG21" s="136"/>
      <c r="XEH21" s="136"/>
      <c r="XEI21" s="136"/>
      <c r="XEJ21" s="136"/>
      <c r="XEK21" s="136"/>
      <c r="XEL21" s="136"/>
      <c r="XEM21" s="136"/>
      <c r="XEN21" s="136"/>
      <c r="XEO21" s="136"/>
      <c r="XEP21" s="136"/>
      <c r="XEQ21" s="136"/>
      <c r="XER21" s="136"/>
      <c r="XES21" s="136"/>
      <c r="XET21" s="136"/>
      <c r="XEU21" s="136"/>
      <c r="XEV21" s="136"/>
      <c r="XEW21" s="136"/>
      <c r="XEX21" s="136"/>
      <c r="XEY21" s="136"/>
      <c r="XEZ21" s="136"/>
      <c r="XFA21" s="136"/>
      <c r="XFB21" s="136"/>
      <c r="XFC21" s="136"/>
      <c r="XFD21" s="136"/>
    </row>
  </sheetData>
  <mergeCells count="2">
    <mergeCell ref="A3:C3"/>
    <mergeCell ref="A15:C1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&amp;P+51 页，共 &amp;N+53 页</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XFD21"/>
  <sheetViews>
    <sheetView workbookViewId="0">
      <selection activeCell="B12" sqref="B12:C12"/>
    </sheetView>
  </sheetViews>
  <sheetFormatPr defaultColWidth="10" defaultRowHeight="13.5"/>
  <cols>
    <col min="1" max="1" width="60.5" style="136" customWidth="1"/>
    <col min="2" max="3" width="25.625" style="136" customWidth="1"/>
    <col min="4" max="4" width="9.76666666666667" style="136" customWidth="1"/>
    <col min="5" max="16384" width="10" style="136"/>
  </cols>
  <sheetData>
    <row r="1" s="136" customFormat="1" ht="24" customHeight="1" spans="1:1">
      <c r="A1" s="136" t="s">
        <v>1252</v>
      </c>
    </row>
    <row r="2" s="136" customFormat="1" ht="14.3" customHeight="1" spans="1:1">
      <c r="A2" s="168"/>
    </row>
    <row r="3" s="136" customFormat="1" ht="27" spans="1:3">
      <c r="A3" s="160" t="s">
        <v>1253</v>
      </c>
      <c r="B3" s="160"/>
      <c r="C3" s="160"/>
    </row>
    <row r="4" s="136" customFormat="1" spans="1:3">
      <c r="A4" s="169"/>
      <c r="B4" s="169"/>
      <c r="C4" s="161" t="s">
        <v>2</v>
      </c>
    </row>
    <row r="5" s="136" customFormat="1" ht="18.75" spans="1:3">
      <c r="A5" s="143" t="s">
        <v>1104</v>
      </c>
      <c r="B5" s="143" t="s">
        <v>1181</v>
      </c>
      <c r="C5" s="143" t="s">
        <v>1239</v>
      </c>
    </row>
    <row r="6" s="136" customFormat="1" ht="18.75" spans="1:3">
      <c r="A6" s="145" t="s">
        <v>1254</v>
      </c>
      <c r="B6" s="170">
        <v>200</v>
      </c>
      <c r="C6" s="170">
        <v>200</v>
      </c>
    </row>
    <row r="7" s="136" customFormat="1" ht="18.75" spans="1:3">
      <c r="A7" s="145" t="s">
        <v>1255</v>
      </c>
      <c r="B7" s="170">
        <v>41900</v>
      </c>
      <c r="C7" s="170">
        <v>41900</v>
      </c>
    </row>
    <row r="8" s="136" customFormat="1" ht="18.75" spans="1:3">
      <c r="A8" s="145" t="s">
        <v>1256</v>
      </c>
      <c r="B8" s="170">
        <v>32000</v>
      </c>
      <c r="C8" s="170">
        <v>32000</v>
      </c>
    </row>
    <row r="9" s="136" customFormat="1" ht="18.75" spans="1:3">
      <c r="A9" s="145" t="s">
        <v>1257</v>
      </c>
      <c r="B9" s="170"/>
      <c r="C9" s="170"/>
    </row>
    <row r="10" s="136" customFormat="1" ht="18.75" spans="1:3">
      <c r="A10" s="145" t="s">
        <v>1258</v>
      </c>
      <c r="B10" s="170">
        <v>32200</v>
      </c>
      <c r="C10" s="170">
        <v>32200</v>
      </c>
    </row>
    <row r="11" s="136" customFormat="1" ht="18.75" spans="1:3">
      <c r="A11" s="145" t="s">
        <v>1259</v>
      </c>
      <c r="B11" s="170"/>
      <c r="C11" s="170"/>
    </row>
    <row r="12" s="136" customFormat="1" ht="18.75" spans="1:3">
      <c r="A12" s="145" t="s">
        <v>1260</v>
      </c>
      <c r="B12" s="170"/>
      <c r="C12" s="170"/>
    </row>
    <row r="13" s="138" customFormat="1" ht="95" customHeight="1" spans="1:3">
      <c r="A13" s="148" t="s">
        <v>1261</v>
      </c>
      <c r="B13" s="148"/>
      <c r="C13" s="148"/>
    </row>
    <row r="14" s="136" customFormat="1" ht="31" customHeight="1" spans="1:3">
      <c r="A14" s="171"/>
      <c r="B14" s="171"/>
      <c r="C14" s="171"/>
    </row>
    <row r="15" s="111" customFormat="1" spans="1:16384">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c r="IU15" s="136"/>
      <c r="IV15" s="136"/>
      <c r="IW15" s="136"/>
      <c r="IX15" s="136"/>
      <c r="IY15" s="136"/>
      <c r="IZ15" s="136"/>
      <c r="JA15" s="136"/>
      <c r="JB15" s="136"/>
      <c r="JC15" s="136"/>
      <c r="JD15" s="136"/>
      <c r="JE15" s="136"/>
      <c r="JF15" s="136"/>
      <c r="JG15" s="136"/>
      <c r="JH15" s="136"/>
      <c r="JI15" s="136"/>
      <c r="JJ15" s="136"/>
      <c r="JK15" s="136"/>
      <c r="JL15" s="136"/>
      <c r="JM15" s="136"/>
      <c r="JN15" s="136"/>
      <c r="JO15" s="136"/>
      <c r="JP15" s="136"/>
      <c r="JQ15" s="136"/>
      <c r="JR15" s="136"/>
      <c r="JS15" s="136"/>
      <c r="JT15" s="136"/>
      <c r="JU15" s="136"/>
      <c r="JV15" s="136"/>
      <c r="JW15" s="136"/>
      <c r="JX15" s="136"/>
      <c r="JY15" s="136"/>
      <c r="JZ15" s="136"/>
      <c r="KA15" s="136"/>
      <c r="KB15" s="136"/>
      <c r="KC15" s="136"/>
      <c r="KD15" s="136"/>
      <c r="KE15" s="136"/>
      <c r="KF15" s="136"/>
      <c r="KG15" s="136"/>
      <c r="KH15" s="136"/>
      <c r="KI15" s="136"/>
      <c r="KJ15" s="136"/>
      <c r="KK15" s="136"/>
      <c r="KL15" s="136"/>
      <c r="KM15" s="136"/>
      <c r="KN15" s="136"/>
      <c r="KO15" s="136"/>
      <c r="KP15" s="136"/>
      <c r="KQ15" s="136"/>
      <c r="KR15" s="136"/>
      <c r="KS15" s="136"/>
      <c r="KT15" s="136"/>
      <c r="KU15" s="136"/>
      <c r="KV15" s="136"/>
      <c r="KW15" s="136"/>
      <c r="KX15" s="136"/>
      <c r="KY15" s="136"/>
      <c r="KZ15" s="136"/>
      <c r="LA15" s="136"/>
      <c r="LB15" s="136"/>
      <c r="LC15" s="136"/>
      <c r="LD15" s="136"/>
      <c r="LE15" s="136"/>
      <c r="LF15" s="136"/>
      <c r="LG15" s="136"/>
      <c r="LH15" s="136"/>
      <c r="LI15" s="136"/>
      <c r="LJ15" s="136"/>
      <c r="LK15" s="136"/>
      <c r="LL15" s="136"/>
      <c r="LM15" s="136"/>
      <c r="LN15" s="136"/>
      <c r="LO15" s="136"/>
      <c r="LP15" s="136"/>
      <c r="LQ15" s="136"/>
      <c r="LR15" s="136"/>
      <c r="LS15" s="136"/>
      <c r="LT15" s="136"/>
      <c r="LU15" s="136"/>
      <c r="LV15" s="136"/>
      <c r="LW15" s="136"/>
      <c r="LX15" s="136"/>
      <c r="LY15" s="136"/>
      <c r="LZ15" s="136"/>
      <c r="MA15" s="136"/>
      <c r="MB15" s="136"/>
      <c r="MC15" s="136"/>
      <c r="MD15" s="136"/>
      <c r="ME15" s="136"/>
      <c r="MF15" s="136"/>
      <c r="MG15" s="136"/>
      <c r="MH15" s="136"/>
      <c r="MI15" s="136"/>
      <c r="MJ15" s="136"/>
      <c r="MK15" s="136"/>
      <c r="ML15" s="136"/>
      <c r="MM15" s="136"/>
      <c r="MN15" s="136"/>
      <c r="MO15" s="136"/>
      <c r="MP15" s="136"/>
      <c r="MQ15" s="136"/>
      <c r="MR15" s="136"/>
      <c r="MS15" s="136"/>
      <c r="MT15" s="136"/>
      <c r="MU15" s="136"/>
      <c r="MV15" s="136"/>
      <c r="MW15" s="136"/>
      <c r="MX15" s="136"/>
      <c r="MY15" s="136"/>
      <c r="MZ15" s="136"/>
      <c r="NA15" s="136"/>
      <c r="NB15" s="136"/>
      <c r="NC15" s="136"/>
      <c r="ND15" s="136"/>
      <c r="NE15" s="136"/>
      <c r="NF15" s="136"/>
      <c r="NG15" s="136"/>
      <c r="NH15" s="136"/>
      <c r="NI15" s="136"/>
      <c r="NJ15" s="136"/>
      <c r="NK15" s="136"/>
      <c r="NL15" s="136"/>
      <c r="NM15" s="136"/>
      <c r="NN15" s="136"/>
      <c r="NO15" s="136"/>
      <c r="NP15" s="136"/>
      <c r="NQ15" s="136"/>
      <c r="NR15" s="136"/>
      <c r="NS15" s="136"/>
      <c r="NT15" s="136"/>
      <c r="NU15" s="136"/>
      <c r="NV15" s="136"/>
      <c r="NW15" s="136"/>
      <c r="NX15" s="136"/>
      <c r="NY15" s="136"/>
      <c r="NZ15" s="136"/>
      <c r="OA15" s="136"/>
      <c r="OB15" s="136"/>
      <c r="OC15" s="136"/>
      <c r="OD15" s="136"/>
      <c r="OE15" s="136"/>
      <c r="OF15" s="136"/>
      <c r="OG15" s="136"/>
      <c r="OH15" s="136"/>
      <c r="OI15" s="136"/>
      <c r="OJ15" s="136"/>
      <c r="OK15" s="136"/>
      <c r="OL15" s="136"/>
      <c r="OM15" s="136"/>
      <c r="ON15" s="136"/>
      <c r="OO15" s="136"/>
      <c r="OP15" s="136"/>
      <c r="OQ15" s="136"/>
      <c r="OR15" s="136"/>
      <c r="OS15" s="136"/>
      <c r="OT15" s="136"/>
      <c r="OU15" s="136"/>
      <c r="OV15" s="136"/>
      <c r="OW15" s="136"/>
      <c r="OX15" s="136"/>
      <c r="OY15" s="136"/>
      <c r="OZ15" s="136"/>
      <c r="PA15" s="136"/>
      <c r="PB15" s="136"/>
      <c r="PC15" s="136"/>
      <c r="PD15" s="136"/>
      <c r="PE15" s="136"/>
      <c r="PF15" s="136"/>
      <c r="PG15" s="136"/>
      <c r="PH15" s="136"/>
      <c r="PI15" s="136"/>
      <c r="PJ15" s="136"/>
      <c r="PK15" s="136"/>
      <c r="PL15" s="136"/>
      <c r="PM15" s="136"/>
      <c r="PN15" s="136"/>
      <c r="PO15" s="136"/>
      <c r="PP15" s="136"/>
      <c r="PQ15" s="136"/>
      <c r="PR15" s="136"/>
      <c r="PS15" s="136"/>
      <c r="PT15" s="136"/>
      <c r="PU15" s="136"/>
      <c r="PV15" s="136"/>
      <c r="PW15" s="136"/>
      <c r="PX15" s="136"/>
      <c r="PY15" s="136"/>
      <c r="PZ15" s="136"/>
      <c r="QA15" s="136"/>
      <c r="QB15" s="136"/>
      <c r="QC15" s="136"/>
      <c r="QD15" s="136"/>
      <c r="QE15" s="136"/>
      <c r="QF15" s="136"/>
      <c r="QG15" s="136"/>
      <c r="QH15" s="136"/>
      <c r="QI15" s="136"/>
      <c r="QJ15" s="136"/>
      <c r="QK15" s="136"/>
      <c r="QL15" s="136"/>
      <c r="QM15" s="136"/>
      <c r="QN15" s="136"/>
      <c r="QO15" s="136"/>
      <c r="QP15" s="136"/>
      <c r="QQ15" s="136"/>
      <c r="QR15" s="136"/>
      <c r="QS15" s="136"/>
      <c r="QT15" s="136"/>
      <c r="QU15" s="136"/>
      <c r="QV15" s="136"/>
      <c r="QW15" s="136"/>
      <c r="QX15" s="136"/>
      <c r="QY15" s="136"/>
      <c r="QZ15" s="136"/>
      <c r="RA15" s="136"/>
      <c r="RB15" s="136"/>
      <c r="RC15" s="136"/>
      <c r="RD15" s="136"/>
      <c r="RE15" s="136"/>
      <c r="RF15" s="136"/>
      <c r="RG15" s="136"/>
      <c r="RH15" s="136"/>
      <c r="RI15" s="136"/>
      <c r="RJ15" s="136"/>
      <c r="RK15" s="136"/>
      <c r="RL15" s="136"/>
      <c r="RM15" s="136"/>
      <c r="RN15" s="136"/>
      <c r="RO15" s="136"/>
      <c r="RP15" s="136"/>
      <c r="RQ15" s="136"/>
      <c r="RR15" s="136"/>
      <c r="RS15" s="136"/>
      <c r="RT15" s="136"/>
      <c r="RU15" s="136"/>
      <c r="RV15" s="136"/>
      <c r="RW15" s="136"/>
      <c r="RX15" s="136"/>
      <c r="RY15" s="136"/>
      <c r="RZ15" s="136"/>
      <c r="SA15" s="136"/>
      <c r="SB15" s="136"/>
      <c r="SC15" s="136"/>
      <c r="SD15" s="136"/>
      <c r="SE15" s="136"/>
      <c r="SF15" s="136"/>
      <c r="SG15" s="136"/>
      <c r="SH15" s="136"/>
      <c r="SI15" s="136"/>
      <c r="SJ15" s="136"/>
      <c r="SK15" s="136"/>
      <c r="SL15" s="136"/>
      <c r="SM15" s="136"/>
      <c r="SN15" s="136"/>
      <c r="SO15" s="136"/>
      <c r="SP15" s="136"/>
      <c r="SQ15" s="136"/>
      <c r="SR15" s="136"/>
      <c r="SS15" s="136"/>
      <c r="ST15" s="136"/>
      <c r="SU15" s="136"/>
      <c r="SV15" s="136"/>
      <c r="SW15" s="136"/>
      <c r="SX15" s="136"/>
      <c r="SY15" s="136"/>
      <c r="SZ15" s="136"/>
      <c r="TA15" s="136"/>
      <c r="TB15" s="136"/>
      <c r="TC15" s="136"/>
      <c r="TD15" s="136"/>
      <c r="TE15" s="136"/>
      <c r="TF15" s="136"/>
      <c r="TG15" s="136"/>
      <c r="TH15" s="136"/>
      <c r="TI15" s="136"/>
      <c r="TJ15" s="136"/>
      <c r="TK15" s="136"/>
      <c r="TL15" s="136"/>
      <c r="TM15" s="136"/>
      <c r="TN15" s="136"/>
      <c r="TO15" s="136"/>
      <c r="TP15" s="136"/>
      <c r="TQ15" s="136"/>
      <c r="TR15" s="136"/>
      <c r="TS15" s="136"/>
      <c r="TT15" s="136"/>
      <c r="TU15" s="136"/>
      <c r="TV15" s="136"/>
      <c r="TW15" s="136"/>
      <c r="TX15" s="136"/>
      <c r="TY15" s="136"/>
      <c r="TZ15" s="136"/>
      <c r="UA15" s="136"/>
      <c r="UB15" s="136"/>
      <c r="UC15" s="136"/>
      <c r="UD15" s="136"/>
      <c r="UE15" s="136"/>
      <c r="UF15" s="136"/>
      <c r="UG15" s="136"/>
      <c r="UH15" s="136"/>
      <c r="UI15" s="136"/>
      <c r="UJ15" s="136"/>
      <c r="UK15" s="136"/>
      <c r="UL15" s="136"/>
      <c r="UM15" s="136"/>
      <c r="UN15" s="136"/>
      <c r="UO15" s="136"/>
      <c r="UP15" s="136"/>
      <c r="UQ15" s="136"/>
      <c r="UR15" s="136"/>
      <c r="US15" s="136"/>
      <c r="UT15" s="136"/>
      <c r="UU15" s="136"/>
      <c r="UV15" s="136"/>
      <c r="UW15" s="136"/>
      <c r="UX15" s="136"/>
      <c r="UY15" s="136"/>
      <c r="UZ15" s="136"/>
      <c r="VA15" s="136"/>
      <c r="VB15" s="136"/>
      <c r="VC15" s="136"/>
      <c r="VD15" s="136"/>
      <c r="VE15" s="136"/>
      <c r="VF15" s="136"/>
      <c r="VG15" s="136"/>
      <c r="VH15" s="136"/>
      <c r="VI15" s="136"/>
      <c r="VJ15" s="136"/>
      <c r="VK15" s="136"/>
      <c r="VL15" s="136"/>
      <c r="VM15" s="136"/>
      <c r="VN15" s="136"/>
      <c r="VO15" s="136"/>
      <c r="VP15" s="136"/>
      <c r="VQ15" s="136"/>
      <c r="VR15" s="136"/>
      <c r="VS15" s="136"/>
      <c r="VT15" s="136"/>
      <c r="VU15" s="136"/>
      <c r="VV15" s="136"/>
      <c r="VW15" s="136"/>
      <c r="VX15" s="136"/>
      <c r="VY15" s="136"/>
      <c r="VZ15" s="136"/>
      <c r="WA15" s="136"/>
      <c r="WB15" s="136"/>
      <c r="WC15" s="136"/>
      <c r="WD15" s="136"/>
      <c r="WE15" s="136"/>
      <c r="WF15" s="136"/>
      <c r="WG15" s="136"/>
      <c r="WH15" s="136"/>
      <c r="WI15" s="136"/>
      <c r="WJ15" s="136"/>
      <c r="WK15" s="136"/>
      <c r="WL15" s="136"/>
      <c r="WM15" s="136"/>
      <c r="WN15" s="136"/>
      <c r="WO15" s="136"/>
      <c r="WP15" s="136"/>
      <c r="WQ15" s="136"/>
      <c r="WR15" s="136"/>
      <c r="WS15" s="136"/>
      <c r="WT15" s="136"/>
      <c r="WU15" s="136"/>
      <c r="WV15" s="136"/>
      <c r="WW15" s="136"/>
      <c r="WX15" s="136"/>
      <c r="WY15" s="136"/>
      <c r="WZ15" s="136"/>
      <c r="XA15" s="136"/>
      <c r="XB15" s="136"/>
      <c r="XC15" s="136"/>
      <c r="XD15" s="136"/>
      <c r="XE15" s="136"/>
      <c r="XF15" s="136"/>
      <c r="XG15" s="136"/>
      <c r="XH15" s="136"/>
      <c r="XI15" s="136"/>
      <c r="XJ15" s="136"/>
      <c r="XK15" s="136"/>
      <c r="XL15" s="136"/>
      <c r="XM15" s="136"/>
      <c r="XN15" s="136"/>
      <c r="XO15" s="136"/>
      <c r="XP15" s="136"/>
      <c r="XQ15" s="136"/>
      <c r="XR15" s="136"/>
      <c r="XS15" s="136"/>
      <c r="XT15" s="136"/>
      <c r="XU15" s="136"/>
      <c r="XV15" s="136"/>
      <c r="XW15" s="136"/>
      <c r="XX15" s="136"/>
      <c r="XY15" s="136"/>
      <c r="XZ15" s="136"/>
      <c r="YA15" s="136"/>
      <c r="YB15" s="136"/>
      <c r="YC15" s="136"/>
      <c r="YD15" s="136"/>
      <c r="YE15" s="136"/>
      <c r="YF15" s="136"/>
      <c r="YG15" s="136"/>
      <c r="YH15" s="136"/>
      <c r="YI15" s="136"/>
      <c r="YJ15" s="136"/>
      <c r="YK15" s="136"/>
      <c r="YL15" s="136"/>
      <c r="YM15" s="136"/>
      <c r="YN15" s="136"/>
      <c r="YO15" s="136"/>
      <c r="YP15" s="136"/>
      <c r="YQ15" s="136"/>
      <c r="YR15" s="136"/>
      <c r="YS15" s="136"/>
      <c r="YT15" s="136"/>
      <c r="YU15" s="136"/>
      <c r="YV15" s="136"/>
      <c r="YW15" s="136"/>
      <c r="YX15" s="136"/>
      <c r="YY15" s="136"/>
      <c r="YZ15" s="136"/>
      <c r="ZA15" s="136"/>
      <c r="ZB15" s="136"/>
      <c r="ZC15" s="136"/>
      <c r="ZD15" s="136"/>
      <c r="ZE15" s="136"/>
      <c r="ZF15" s="136"/>
      <c r="ZG15" s="136"/>
      <c r="ZH15" s="136"/>
      <c r="ZI15" s="136"/>
      <c r="ZJ15" s="136"/>
      <c r="ZK15" s="136"/>
      <c r="ZL15" s="136"/>
      <c r="ZM15" s="136"/>
      <c r="ZN15" s="136"/>
      <c r="ZO15" s="136"/>
      <c r="ZP15" s="136"/>
      <c r="ZQ15" s="136"/>
      <c r="ZR15" s="136"/>
      <c r="ZS15" s="136"/>
      <c r="ZT15" s="136"/>
      <c r="ZU15" s="136"/>
      <c r="ZV15" s="136"/>
      <c r="ZW15" s="136"/>
      <c r="ZX15" s="136"/>
      <c r="ZY15" s="136"/>
      <c r="ZZ15" s="136"/>
      <c r="AAA15" s="136"/>
      <c r="AAB15" s="136"/>
      <c r="AAC15" s="136"/>
      <c r="AAD15" s="136"/>
      <c r="AAE15" s="136"/>
      <c r="AAF15" s="136"/>
      <c r="AAG15" s="136"/>
      <c r="AAH15" s="136"/>
      <c r="AAI15" s="136"/>
      <c r="AAJ15" s="136"/>
      <c r="AAK15" s="136"/>
      <c r="AAL15" s="136"/>
      <c r="AAM15" s="136"/>
      <c r="AAN15" s="136"/>
      <c r="AAO15" s="136"/>
      <c r="AAP15" s="136"/>
      <c r="AAQ15" s="136"/>
      <c r="AAR15" s="136"/>
      <c r="AAS15" s="136"/>
      <c r="AAT15" s="136"/>
      <c r="AAU15" s="136"/>
      <c r="AAV15" s="136"/>
      <c r="AAW15" s="136"/>
      <c r="AAX15" s="136"/>
      <c r="AAY15" s="136"/>
      <c r="AAZ15" s="136"/>
      <c r="ABA15" s="136"/>
      <c r="ABB15" s="136"/>
      <c r="ABC15" s="136"/>
      <c r="ABD15" s="136"/>
      <c r="ABE15" s="136"/>
      <c r="ABF15" s="136"/>
      <c r="ABG15" s="136"/>
      <c r="ABH15" s="136"/>
      <c r="ABI15" s="136"/>
      <c r="ABJ15" s="136"/>
      <c r="ABK15" s="136"/>
      <c r="ABL15" s="136"/>
      <c r="ABM15" s="136"/>
      <c r="ABN15" s="136"/>
      <c r="ABO15" s="136"/>
      <c r="ABP15" s="136"/>
      <c r="ABQ15" s="136"/>
      <c r="ABR15" s="136"/>
      <c r="ABS15" s="136"/>
      <c r="ABT15" s="136"/>
      <c r="ABU15" s="136"/>
      <c r="ABV15" s="136"/>
      <c r="ABW15" s="136"/>
      <c r="ABX15" s="136"/>
      <c r="ABY15" s="136"/>
      <c r="ABZ15" s="136"/>
      <c r="ACA15" s="136"/>
      <c r="ACB15" s="136"/>
      <c r="ACC15" s="136"/>
      <c r="ACD15" s="136"/>
      <c r="ACE15" s="136"/>
      <c r="ACF15" s="136"/>
      <c r="ACG15" s="136"/>
      <c r="ACH15" s="136"/>
      <c r="ACI15" s="136"/>
      <c r="ACJ15" s="136"/>
      <c r="ACK15" s="136"/>
      <c r="ACL15" s="136"/>
      <c r="ACM15" s="136"/>
      <c r="ACN15" s="136"/>
      <c r="ACO15" s="136"/>
      <c r="ACP15" s="136"/>
      <c r="ACQ15" s="136"/>
      <c r="ACR15" s="136"/>
      <c r="ACS15" s="136"/>
      <c r="ACT15" s="136"/>
      <c r="ACU15" s="136"/>
      <c r="ACV15" s="136"/>
      <c r="ACW15" s="136"/>
      <c r="ACX15" s="136"/>
      <c r="ACY15" s="136"/>
      <c r="ACZ15" s="136"/>
      <c r="ADA15" s="136"/>
      <c r="ADB15" s="136"/>
      <c r="ADC15" s="136"/>
      <c r="ADD15" s="136"/>
      <c r="ADE15" s="136"/>
      <c r="ADF15" s="136"/>
      <c r="ADG15" s="136"/>
      <c r="ADH15" s="136"/>
      <c r="ADI15" s="136"/>
      <c r="ADJ15" s="136"/>
      <c r="ADK15" s="136"/>
      <c r="ADL15" s="136"/>
      <c r="ADM15" s="136"/>
      <c r="ADN15" s="136"/>
      <c r="ADO15" s="136"/>
      <c r="ADP15" s="136"/>
      <c r="ADQ15" s="136"/>
      <c r="ADR15" s="136"/>
      <c r="ADS15" s="136"/>
      <c r="ADT15" s="136"/>
      <c r="ADU15" s="136"/>
      <c r="ADV15" s="136"/>
      <c r="ADW15" s="136"/>
      <c r="ADX15" s="136"/>
      <c r="ADY15" s="136"/>
      <c r="ADZ15" s="136"/>
      <c r="AEA15" s="136"/>
      <c r="AEB15" s="136"/>
      <c r="AEC15" s="136"/>
      <c r="AED15" s="136"/>
      <c r="AEE15" s="136"/>
      <c r="AEF15" s="136"/>
      <c r="AEG15" s="136"/>
      <c r="AEH15" s="136"/>
      <c r="AEI15" s="136"/>
      <c r="AEJ15" s="136"/>
      <c r="AEK15" s="136"/>
      <c r="AEL15" s="136"/>
      <c r="AEM15" s="136"/>
      <c r="AEN15" s="136"/>
      <c r="AEO15" s="136"/>
      <c r="AEP15" s="136"/>
      <c r="AEQ15" s="136"/>
      <c r="AER15" s="136"/>
      <c r="AES15" s="136"/>
      <c r="AET15" s="136"/>
      <c r="AEU15" s="136"/>
      <c r="AEV15" s="136"/>
      <c r="AEW15" s="136"/>
      <c r="AEX15" s="136"/>
      <c r="AEY15" s="136"/>
      <c r="AEZ15" s="136"/>
      <c r="AFA15" s="136"/>
      <c r="AFB15" s="136"/>
      <c r="AFC15" s="136"/>
      <c r="AFD15" s="136"/>
      <c r="AFE15" s="136"/>
      <c r="AFF15" s="136"/>
      <c r="AFG15" s="136"/>
      <c r="AFH15" s="136"/>
      <c r="AFI15" s="136"/>
      <c r="AFJ15" s="136"/>
      <c r="AFK15" s="136"/>
      <c r="AFL15" s="136"/>
      <c r="AFM15" s="136"/>
      <c r="AFN15" s="136"/>
      <c r="AFO15" s="136"/>
      <c r="AFP15" s="136"/>
      <c r="AFQ15" s="136"/>
      <c r="AFR15" s="136"/>
      <c r="AFS15" s="136"/>
      <c r="AFT15" s="136"/>
      <c r="AFU15" s="136"/>
      <c r="AFV15" s="136"/>
      <c r="AFW15" s="136"/>
      <c r="AFX15" s="136"/>
      <c r="AFY15" s="136"/>
      <c r="AFZ15" s="136"/>
      <c r="AGA15" s="136"/>
      <c r="AGB15" s="136"/>
      <c r="AGC15" s="136"/>
      <c r="AGD15" s="136"/>
      <c r="AGE15" s="136"/>
      <c r="AGF15" s="136"/>
      <c r="AGG15" s="136"/>
      <c r="AGH15" s="136"/>
      <c r="AGI15" s="136"/>
      <c r="AGJ15" s="136"/>
      <c r="AGK15" s="136"/>
      <c r="AGL15" s="136"/>
      <c r="AGM15" s="136"/>
      <c r="AGN15" s="136"/>
      <c r="AGO15" s="136"/>
      <c r="AGP15" s="136"/>
      <c r="AGQ15" s="136"/>
      <c r="AGR15" s="136"/>
      <c r="AGS15" s="136"/>
      <c r="AGT15" s="136"/>
      <c r="AGU15" s="136"/>
      <c r="AGV15" s="136"/>
      <c r="AGW15" s="136"/>
      <c r="AGX15" s="136"/>
      <c r="AGY15" s="136"/>
      <c r="AGZ15" s="136"/>
      <c r="AHA15" s="136"/>
      <c r="AHB15" s="136"/>
      <c r="AHC15" s="136"/>
      <c r="AHD15" s="136"/>
      <c r="AHE15" s="136"/>
      <c r="AHF15" s="136"/>
      <c r="AHG15" s="136"/>
      <c r="AHH15" s="136"/>
      <c r="AHI15" s="136"/>
      <c r="AHJ15" s="136"/>
      <c r="AHK15" s="136"/>
      <c r="AHL15" s="136"/>
      <c r="AHM15" s="136"/>
      <c r="AHN15" s="136"/>
      <c r="AHO15" s="136"/>
      <c r="AHP15" s="136"/>
      <c r="AHQ15" s="136"/>
      <c r="AHR15" s="136"/>
      <c r="AHS15" s="136"/>
      <c r="AHT15" s="136"/>
      <c r="AHU15" s="136"/>
      <c r="AHV15" s="136"/>
      <c r="AHW15" s="136"/>
      <c r="AHX15" s="136"/>
      <c r="AHY15" s="136"/>
      <c r="AHZ15" s="136"/>
      <c r="AIA15" s="136"/>
      <c r="AIB15" s="136"/>
      <c r="AIC15" s="136"/>
      <c r="AID15" s="136"/>
      <c r="AIE15" s="136"/>
      <c r="AIF15" s="136"/>
      <c r="AIG15" s="136"/>
      <c r="AIH15" s="136"/>
      <c r="AII15" s="136"/>
      <c r="AIJ15" s="136"/>
      <c r="AIK15" s="136"/>
      <c r="AIL15" s="136"/>
      <c r="AIM15" s="136"/>
      <c r="AIN15" s="136"/>
      <c r="AIO15" s="136"/>
      <c r="AIP15" s="136"/>
      <c r="AIQ15" s="136"/>
      <c r="AIR15" s="136"/>
      <c r="AIS15" s="136"/>
      <c r="AIT15" s="136"/>
      <c r="AIU15" s="136"/>
      <c r="AIV15" s="136"/>
      <c r="AIW15" s="136"/>
      <c r="AIX15" s="136"/>
      <c r="AIY15" s="136"/>
      <c r="AIZ15" s="136"/>
      <c r="AJA15" s="136"/>
      <c r="AJB15" s="136"/>
      <c r="AJC15" s="136"/>
      <c r="AJD15" s="136"/>
      <c r="AJE15" s="136"/>
      <c r="AJF15" s="136"/>
      <c r="AJG15" s="136"/>
      <c r="AJH15" s="136"/>
      <c r="AJI15" s="136"/>
      <c r="AJJ15" s="136"/>
      <c r="AJK15" s="136"/>
      <c r="AJL15" s="136"/>
      <c r="AJM15" s="136"/>
      <c r="AJN15" s="136"/>
      <c r="AJO15" s="136"/>
      <c r="AJP15" s="136"/>
      <c r="AJQ15" s="136"/>
      <c r="AJR15" s="136"/>
      <c r="AJS15" s="136"/>
      <c r="AJT15" s="136"/>
      <c r="AJU15" s="136"/>
      <c r="AJV15" s="136"/>
      <c r="AJW15" s="136"/>
      <c r="AJX15" s="136"/>
      <c r="AJY15" s="136"/>
      <c r="AJZ15" s="136"/>
      <c r="AKA15" s="136"/>
      <c r="AKB15" s="136"/>
      <c r="AKC15" s="136"/>
      <c r="AKD15" s="136"/>
      <c r="AKE15" s="136"/>
      <c r="AKF15" s="136"/>
      <c r="AKG15" s="136"/>
      <c r="AKH15" s="136"/>
      <c r="AKI15" s="136"/>
      <c r="AKJ15" s="136"/>
      <c r="AKK15" s="136"/>
      <c r="AKL15" s="136"/>
      <c r="AKM15" s="136"/>
      <c r="AKN15" s="136"/>
      <c r="AKO15" s="136"/>
      <c r="AKP15" s="136"/>
      <c r="AKQ15" s="136"/>
      <c r="AKR15" s="136"/>
      <c r="AKS15" s="136"/>
      <c r="AKT15" s="136"/>
      <c r="AKU15" s="136"/>
      <c r="AKV15" s="136"/>
      <c r="AKW15" s="136"/>
      <c r="AKX15" s="136"/>
      <c r="AKY15" s="136"/>
      <c r="AKZ15" s="136"/>
      <c r="ALA15" s="136"/>
      <c r="ALB15" s="136"/>
      <c r="ALC15" s="136"/>
      <c r="ALD15" s="136"/>
      <c r="ALE15" s="136"/>
      <c r="ALF15" s="136"/>
      <c r="ALG15" s="136"/>
      <c r="ALH15" s="136"/>
      <c r="ALI15" s="136"/>
      <c r="ALJ15" s="136"/>
      <c r="ALK15" s="136"/>
      <c r="ALL15" s="136"/>
      <c r="ALM15" s="136"/>
      <c r="ALN15" s="136"/>
      <c r="ALO15" s="136"/>
      <c r="ALP15" s="136"/>
      <c r="ALQ15" s="136"/>
      <c r="ALR15" s="136"/>
      <c r="ALS15" s="136"/>
      <c r="ALT15" s="136"/>
      <c r="ALU15" s="136"/>
      <c r="ALV15" s="136"/>
      <c r="ALW15" s="136"/>
      <c r="ALX15" s="136"/>
      <c r="ALY15" s="136"/>
      <c r="ALZ15" s="136"/>
      <c r="AMA15" s="136"/>
      <c r="AMB15" s="136"/>
      <c r="AMC15" s="136"/>
      <c r="AMD15" s="136"/>
      <c r="AME15" s="136"/>
      <c r="AMF15" s="136"/>
      <c r="AMG15" s="136"/>
      <c r="AMH15" s="136"/>
      <c r="AMI15" s="136"/>
      <c r="AMJ15" s="136"/>
      <c r="AMK15" s="136"/>
      <c r="AML15" s="136"/>
      <c r="AMM15" s="136"/>
      <c r="AMN15" s="136"/>
      <c r="AMO15" s="136"/>
      <c r="AMP15" s="136"/>
      <c r="AMQ15" s="136"/>
      <c r="AMR15" s="136"/>
      <c r="AMS15" s="136"/>
      <c r="AMT15" s="136"/>
      <c r="AMU15" s="136"/>
      <c r="AMV15" s="136"/>
      <c r="AMW15" s="136"/>
      <c r="AMX15" s="136"/>
      <c r="AMY15" s="136"/>
      <c r="AMZ15" s="136"/>
      <c r="ANA15" s="136"/>
      <c r="ANB15" s="136"/>
      <c r="ANC15" s="136"/>
      <c r="AND15" s="136"/>
      <c r="ANE15" s="136"/>
      <c r="ANF15" s="136"/>
      <c r="ANG15" s="136"/>
      <c r="ANH15" s="136"/>
      <c r="ANI15" s="136"/>
      <c r="ANJ15" s="136"/>
      <c r="ANK15" s="136"/>
      <c r="ANL15" s="136"/>
      <c r="ANM15" s="136"/>
      <c r="ANN15" s="136"/>
      <c r="ANO15" s="136"/>
      <c r="ANP15" s="136"/>
      <c r="ANQ15" s="136"/>
      <c r="ANR15" s="136"/>
      <c r="ANS15" s="136"/>
      <c r="ANT15" s="136"/>
      <c r="ANU15" s="136"/>
      <c r="ANV15" s="136"/>
      <c r="ANW15" s="136"/>
      <c r="ANX15" s="136"/>
      <c r="ANY15" s="136"/>
      <c r="ANZ15" s="136"/>
      <c r="AOA15" s="136"/>
      <c r="AOB15" s="136"/>
      <c r="AOC15" s="136"/>
      <c r="AOD15" s="136"/>
      <c r="AOE15" s="136"/>
      <c r="AOF15" s="136"/>
      <c r="AOG15" s="136"/>
      <c r="AOH15" s="136"/>
      <c r="AOI15" s="136"/>
      <c r="AOJ15" s="136"/>
      <c r="AOK15" s="136"/>
      <c r="AOL15" s="136"/>
      <c r="AOM15" s="136"/>
      <c r="AON15" s="136"/>
      <c r="AOO15" s="136"/>
      <c r="AOP15" s="136"/>
      <c r="AOQ15" s="136"/>
      <c r="AOR15" s="136"/>
      <c r="AOS15" s="136"/>
      <c r="AOT15" s="136"/>
      <c r="AOU15" s="136"/>
      <c r="AOV15" s="136"/>
      <c r="AOW15" s="136"/>
      <c r="AOX15" s="136"/>
      <c r="AOY15" s="136"/>
      <c r="AOZ15" s="136"/>
      <c r="APA15" s="136"/>
      <c r="APB15" s="136"/>
      <c r="APC15" s="136"/>
      <c r="APD15" s="136"/>
      <c r="APE15" s="136"/>
      <c r="APF15" s="136"/>
      <c r="APG15" s="136"/>
      <c r="APH15" s="136"/>
      <c r="API15" s="136"/>
      <c r="APJ15" s="136"/>
      <c r="APK15" s="136"/>
      <c r="APL15" s="136"/>
      <c r="APM15" s="136"/>
      <c r="APN15" s="136"/>
      <c r="APO15" s="136"/>
      <c r="APP15" s="136"/>
      <c r="APQ15" s="136"/>
      <c r="APR15" s="136"/>
      <c r="APS15" s="136"/>
      <c r="APT15" s="136"/>
      <c r="APU15" s="136"/>
      <c r="APV15" s="136"/>
      <c r="APW15" s="136"/>
      <c r="APX15" s="136"/>
      <c r="APY15" s="136"/>
      <c r="APZ15" s="136"/>
      <c r="AQA15" s="136"/>
      <c r="AQB15" s="136"/>
      <c r="AQC15" s="136"/>
      <c r="AQD15" s="136"/>
      <c r="AQE15" s="136"/>
      <c r="AQF15" s="136"/>
      <c r="AQG15" s="136"/>
      <c r="AQH15" s="136"/>
      <c r="AQI15" s="136"/>
      <c r="AQJ15" s="136"/>
      <c r="AQK15" s="136"/>
      <c r="AQL15" s="136"/>
      <c r="AQM15" s="136"/>
      <c r="AQN15" s="136"/>
      <c r="AQO15" s="136"/>
      <c r="AQP15" s="136"/>
      <c r="AQQ15" s="136"/>
      <c r="AQR15" s="136"/>
      <c r="AQS15" s="136"/>
      <c r="AQT15" s="136"/>
      <c r="AQU15" s="136"/>
      <c r="AQV15" s="136"/>
      <c r="AQW15" s="136"/>
      <c r="AQX15" s="136"/>
      <c r="AQY15" s="136"/>
      <c r="AQZ15" s="136"/>
      <c r="ARA15" s="136"/>
      <c r="ARB15" s="136"/>
      <c r="ARC15" s="136"/>
      <c r="ARD15" s="136"/>
      <c r="ARE15" s="136"/>
      <c r="ARF15" s="136"/>
      <c r="ARG15" s="136"/>
      <c r="ARH15" s="136"/>
      <c r="ARI15" s="136"/>
      <c r="ARJ15" s="136"/>
      <c r="ARK15" s="136"/>
      <c r="ARL15" s="136"/>
      <c r="ARM15" s="136"/>
      <c r="ARN15" s="136"/>
      <c r="ARO15" s="136"/>
      <c r="ARP15" s="136"/>
      <c r="ARQ15" s="136"/>
      <c r="ARR15" s="136"/>
      <c r="ARS15" s="136"/>
      <c r="ART15" s="136"/>
      <c r="ARU15" s="136"/>
      <c r="ARV15" s="136"/>
      <c r="ARW15" s="136"/>
      <c r="ARX15" s="136"/>
      <c r="ARY15" s="136"/>
      <c r="ARZ15" s="136"/>
      <c r="ASA15" s="136"/>
      <c r="ASB15" s="136"/>
      <c r="ASC15" s="136"/>
      <c r="ASD15" s="136"/>
      <c r="ASE15" s="136"/>
      <c r="ASF15" s="136"/>
      <c r="ASG15" s="136"/>
      <c r="ASH15" s="136"/>
      <c r="ASI15" s="136"/>
      <c r="ASJ15" s="136"/>
      <c r="ASK15" s="136"/>
      <c r="ASL15" s="136"/>
      <c r="ASM15" s="136"/>
      <c r="ASN15" s="136"/>
      <c r="ASO15" s="136"/>
      <c r="ASP15" s="136"/>
      <c r="ASQ15" s="136"/>
      <c r="ASR15" s="136"/>
      <c r="ASS15" s="136"/>
      <c r="AST15" s="136"/>
      <c r="ASU15" s="136"/>
      <c r="ASV15" s="136"/>
      <c r="ASW15" s="136"/>
      <c r="ASX15" s="136"/>
      <c r="ASY15" s="136"/>
      <c r="ASZ15" s="136"/>
      <c r="ATA15" s="136"/>
      <c r="ATB15" s="136"/>
      <c r="ATC15" s="136"/>
      <c r="ATD15" s="136"/>
      <c r="ATE15" s="136"/>
      <c r="ATF15" s="136"/>
      <c r="ATG15" s="136"/>
      <c r="ATH15" s="136"/>
      <c r="ATI15" s="136"/>
      <c r="ATJ15" s="136"/>
      <c r="ATK15" s="136"/>
      <c r="ATL15" s="136"/>
      <c r="ATM15" s="136"/>
      <c r="ATN15" s="136"/>
      <c r="ATO15" s="136"/>
      <c r="ATP15" s="136"/>
      <c r="ATQ15" s="136"/>
      <c r="ATR15" s="136"/>
      <c r="ATS15" s="136"/>
      <c r="ATT15" s="136"/>
      <c r="ATU15" s="136"/>
      <c r="ATV15" s="136"/>
      <c r="ATW15" s="136"/>
      <c r="ATX15" s="136"/>
      <c r="ATY15" s="136"/>
      <c r="ATZ15" s="136"/>
      <c r="AUA15" s="136"/>
      <c r="AUB15" s="136"/>
      <c r="AUC15" s="136"/>
      <c r="AUD15" s="136"/>
      <c r="AUE15" s="136"/>
      <c r="AUF15" s="136"/>
      <c r="AUG15" s="136"/>
      <c r="AUH15" s="136"/>
      <c r="AUI15" s="136"/>
      <c r="AUJ15" s="136"/>
      <c r="AUK15" s="136"/>
      <c r="AUL15" s="136"/>
      <c r="AUM15" s="136"/>
      <c r="AUN15" s="136"/>
      <c r="AUO15" s="136"/>
      <c r="AUP15" s="136"/>
      <c r="AUQ15" s="136"/>
      <c r="AUR15" s="136"/>
      <c r="AUS15" s="136"/>
      <c r="AUT15" s="136"/>
      <c r="AUU15" s="136"/>
      <c r="AUV15" s="136"/>
      <c r="AUW15" s="136"/>
      <c r="AUX15" s="136"/>
      <c r="AUY15" s="136"/>
      <c r="AUZ15" s="136"/>
      <c r="AVA15" s="136"/>
      <c r="AVB15" s="136"/>
      <c r="AVC15" s="136"/>
      <c r="AVD15" s="136"/>
      <c r="AVE15" s="136"/>
      <c r="AVF15" s="136"/>
      <c r="AVG15" s="136"/>
      <c r="AVH15" s="136"/>
      <c r="AVI15" s="136"/>
      <c r="AVJ15" s="136"/>
      <c r="AVK15" s="136"/>
      <c r="AVL15" s="136"/>
      <c r="AVM15" s="136"/>
      <c r="AVN15" s="136"/>
      <c r="AVO15" s="136"/>
      <c r="AVP15" s="136"/>
      <c r="AVQ15" s="136"/>
      <c r="AVR15" s="136"/>
      <c r="AVS15" s="136"/>
      <c r="AVT15" s="136"/>
      <c r="AVU15" s="136"/>
      <c r="AVV15" s="136"/>
      <c r="AVW15" s="136"/>
      <c r="AVX15" s="136"/>
      <c r="AVY15" s="136"/>
      <c r="AVZ15" s="136"/>
      <c r="AWA15" s="136"/>
      <c r="AWB15" s="136"/>
      <c r="AWC15" s="136"/>
      <c r="AWD15" s="136"/>
      <c r="AWE15" s="136"/>
      <c r="AWF15" s="136"/>
      <c r="AWG15" s="136"/>
      <c r="AWH15" s="136"/>
      <c r="AWI15" s="136"/>
      <c r="AWJ15" s="136"/>
      <c r="AWK15" s="136"/>
      <c r="AWL15" s="136"/>
      <c r="AWM15" s="136"/>
      <c r="AWN15" s="136"/>
      <c r="AWO15" s="136"/>
      <c r="AWP15" s="136"/>
      <c r="AWQ15" s="136"/>
      <c r="AWR15" s="136"/>
      <c r="AWS15" s="136"/>
      <c r="AWT15" s="136"/>
      <c r="AWU15" s="136"/>
      <c r="AWV15" s="136"/>
      <c r="AWW15" s="136"/>
      <c r="AWX15" s="136"/>
      <c r="AWY15" s="136"/>
      <c r="AWZ15" s="136"/>
      <c r="AXA15" s="136"/>
      <c r="AXB15" s="136"/>
      <c r="AXC15" s="136"/>
      <c r="AXD15" s="136"/>
      <c r="AXE15" s="136"/>
      <c r="AXF15" s="136"/>
      <c r="AXG15" s="136"/>
      <c r="AXH15" s="136"/>
      <c r="AXI15" s="136"/>
      <c r="AXJ15" s="136"/>
      <c r="AXK15" s="136"/>
      <c r="AXL15" s="136"/>
      <c r="AXM15" s="136"/>
      <c r="AXN15" s="136"/>
      <c r="AXO15" s="136"/>
      <c r="AXP15" s="136"/>
      <c r="AXQ15" s="136"/>
      <c r="AXR15" s="136"/>
      <c r="AXS15" s="136"/>
      <c r="AXT15" s="136"/>
      <c r="AXU15" s="136"/>
      <c r="AXV15" s="136"/>
      <c r="AXW15" s="136"/>
      <c r="AXX15" s="136"/>
      <c r="AXY15" s="136"/>
      <c r="AXZ15" s="136"/>
      <c r="AYA15" s="136"/>
      <c r="AYB15" s="136"/>
      <c r="AYC15" s="136"/>
      <c r="AYD15" s="136"/>
      <c r="AYE15" s="136"/>
      <c r="AYF15" s="136"/>
      <c r="AYG15" s="136"/>
      <c r="AYH15" s="136"/>
      <c r="AYI15" s="136"/>
      <c r="AYJ15" s="136"/>
      <c r="AYK15" s="136"/>
      <c r="AYL15" s="136"/>
      <c r="AYM15" s="136"/>
      <c r="AYN15" s="136"/>
      <c r="AYO15" s="136"/>
      <c r="AYP15" s="136"/>
      <c r="AYQ15" s="136"/>
      <c r="AYR15" s="136"/>
      <c r="AYS15" s="136"/>
      <c r="AYT15" s="136"/>
      <c r="AYU15" s="136"/>
      <c r="AYV15" s="136"/>
      <c r="AYW15" s="136"/>
      <c r="AYX15" s="136"/>
      <c r="AYY15" s="136"/>
      <c r="AYZ15" s="136"/>
      <c r="AZA15" s="136"/>
      <c r="AZB15" s="136"/>
      <c r="AZC15" s="136"/>
      <c r="AZD15" s="136"/>
      <c r="AZE15" s="136"/>
      <c r="AZF15" s="136"/>
      <c r="AZG15" s="136"/>
      <c r="AZH15" s="136"/>
      <c r="AZI15" s="136"/>
      <c r="AZJ15" s="136"/>
      <c r="AZK15" s="136"/>
      <c r="AZL15" s="136"/>
      <c r="AZM15" s="136"/>
      <c r="AZN15" s="136"/>
      <c r="AZO15" s="136"/>
      <c r="AZP15" s="136"/>
      <c r="AZQ15" s="136"/>
      <c r="AZR15" s="136"/>
      <c r="AZS15" s="136"/>
      <c r="AZT15" s="136"/>
      <c r="AZU15" s="136"/>
      <c r="AZV15" s="136"/>
      <c r="AZW15" s="136"/>
      <c r="AZX15" s="136"/>
      <c r="AZY15" s="136"/>
      <c r="AZZ15" s="136"/>
      <c r="BAA15" s="136"/>
      <c r="BAB15" s="136"/>
      <c r="BAC15" s="136"/>
      <c r="BAD15" s="136"/>
      <c r="BAE15" s="136"/>
      <c r="BAF15" s="136"/>
      <c r="BAG15" s="136"/>
      <c r="BAH15" s="136"/>
      <c r="BAI15" s="136"/>
      <c r="BAJ15" s="136"/>
      <c r="BAK15" s="136"/>
      <c r="BAL15" s="136"/>
      <c r="BAM15" s="136"/>
      <c r="BAN15" s="136"/>
      <c r="BAO15" s="136"/>
      <c r="BAP15" s="136"/>
      <c r="BAQ15" s="136"/>
      <c r="BAR15" s="136"/>
      <c r="BAS15" s="136"/>
      <c r="BAT15" s="136"/>
      <c r="BAU15" s="136"/>
      <c r="BAV15" s="136"/>
      <c r="BAW15" s="136"/>
      <c r="BAX15" s="136"/>
      <c r="BAY15" s="136"/>
      <c r="BAZ15" s="136"/>
      <c r="BBA15" s="136"/>
      <c r="BBB15" s="136"/>
      <c r="BBC15" s="136"/>
      <c r="BBD15" s="136"/>
      <c r="BBE15" s="136"/>
      <c r="BBF15" s="136"/>
      <c r="BBG15" s="136"/>
      <c r="BBH15" s="136"/>
      <c r="BBI15" s="136"/>
      <c r="BBJ15" s="136"/>
      <c r="BBK15" s="136"/>
      <c r="BBL15" s="136"/>
      <c r="BBM15" s="136"/>
      <c r="BBN15" s="136"/>
      <c r="BBO15" s="136"/>
      <c r="BBP15" s="136"/>
      <c r="BBQ15" s="136"/>
      <c r="BBR15" s="136"/>
      <c r="BBS15" s="136"/>
      <c r="BBT15" s="136"/>
      <c r="BBU15" s="136"/>
      <c r="BBV15" s="136"/>
      <c r="BBW15" s="136"/>
      <c r="BBX15" s="136"/>
      <c r="BBY15" s="136"/>
      <c r="BBZ15" s="136"/>
      <c r="BCA15" s="136"/>
      <c r="BCB15" s="136"/>
      <c r="BCC15" s="136"/>
      <c r="BCD15" s="136"/>
      <c r="BCE15" s="136"/>
      <c r="BCF15" s="136"/>
      <c r="BCG15" s="136"/>
      <c r="BCH15" s="136"/>
      <c r="BCI15" s="136"/>
      <c r="BCJ15" s="136"/>
      <c r="BCK15" s="136"/>
      <c r="BCL15" s="136"/>
      <c r="BCM15" s="136"/>
      <c r="BCN15" s="136"/>
      <c r="BCO15" s="136"/>
      <c r="BCP15" s="136"/>
      <c r="BCQ15" s="136"/>
      <c r="BCR15" s="136"/>
      <c r="BCS15" s="136"/>
      <c r="BCT15" s="136"/>
      <c r="BCU15" s="136"/>
      <c r="BCV15" s="136"/>
      <c r="BCW15" s="136"/>
      <c r="BCX15" s="136"/>
      <c r="BCY15" s="136"/>
      <c r="BCZ15" s="136"/>
      <c r="BDA15" s="136"/>
      <c r="BDB15" s="136"/>
      <c r="BDC15" s="136"/>
      <c r="BDD15" s="136"/>
      <c r="BDE15" s="136"/>
      <c r="BDF15" s="136"/>
      <c r="BDG15" s="136"/>
      <c r="BDH15" s="136"/>
      <c r="BDI15" s="136"/>
      <c r="BDJ15" s="136"/>
      <c r="BDK15" s="136"/>
      <c r="BDL15" s="136"/>
      <c r="BDM15" s="136"/>
      <c r="BDN15" s="136"/>
      <c r="BDO15" s="136"/>
      <c r="BDP15" s="136"/>
      <c r="BDQ15" s="136"/>
      <c r="BDR15" s="136"/>
      <c r="BDS15" s="136"/>
      <c r="BDT15" s="136"/>
      <c r="BDU15" s="136"/>
      <c r="BDV15" s="136"/>
      <c r="BDW15" s="136"/>
      <c r="BDX15" s="136"/>
      <c r="BDY15" s="136"/>
      <c r="BDZ15" s="136"/>
      <c r="BEA15" s="136"/>
      <c r="BEB15" s="136"/>
      <c r="BEC15" s="136"/>
      <c r="BED15" s="136"/>
      <c r="BEE15" s="136"/>
      <c r="BEF15" s="136"/>
      <c r="BEG15" s="136"/>
      <c r="BEH15" s="136"/>
      <c r="BEI15" s="136"/>
      <c r="BEJ15" s="136"/>
      <c r="BEK15" s="136"/>
      <c r="BEL15" s="136"/>
      <c r="BEM15" s="136"/>
      <c r="BEN15" s="136"/>
      <c r="BEO15" s="136"/>
      <c r="BEP15" s="136"/>
      <c r="BEQ15" s="136"/>
      <c r="BER15" s="136"/>
      <c r="BES15" s="136"/>
      <c r="BET15" s="136"/>
      <c r="BEU15" s="136"/>
      <c r="BEV15" s="136"/>
      <c r="BEW15" s="136"/>
      <c r="BEX15" s="136"/>
      <c r="BEY15" s="136"/>
      <c r="BEZ15" s="136"/>
      <c r="BFA15" s="136"/>
      <c r="BFB15" s="136"/>
      <c r="BFC15" s="136"/>
      <c r="BFD15" s="136"/>
      <c r="BFE15" s="136"/>
      <c r="BFF15" s="136"/>
      <c r="BFG15" s="136"/>
      <c r="BFH15" s="136"/>
      <c r="BFI15" s="136"/>
      <c r="BFJ15" s="136"/>
      <c r="BFK15" s="136"/>
      <c r="BFL15" s="136"/>
      <c r="BFM15" s="136"/>
      <c r="BFN15" s="136"/>
      <c r="BFO15" s="136"/>
      <c r="BFP15" s="136"/>
      <c r="BFQ15" s="136"/>
      <c r="BFR15" s="136"/>
      <c r="BFS15" s="136"/>
      <c r="BFT15" s="136"/>
      <c r="BFU15" s="136"/>
      <c r="BFV15" s="136"/>
      <c r="BFW15" s="136"/>
      <c r="BFX15" s="136"/>
      <c r="BFY15" s="136"/>
      <c r="BFZ15" s="136"/>
      <c r="BGA15" s="136"/>
      <c r="BGB15" s="136"/>
      <c r="BGC15" s="136"/>
      <c r="BGD15" s="136"/>
      <c r="BGE15" s="136"/>
      <c r="BGF15" s="136"/>
      <c r="BGG15" s="136"/>
      <c r="BGH15" s="136"/>
      <c r="BGI15" s="136"/>
      <c r="BGJ15" s="136"/>
      <c r="BGK15" s="136"/>
      <c r="BGL15" s="136"/>
      <c r="BGM15" s="136"/>
      <c r="BGN15" s="136"/>
      <c r="BGO15" s="136"/>
      <c r="BGP15" s="136"/>
      <c r="BGQ15" s="136"/>
      <c r="BGR15" s="136"/>
      <c r="BGS15" s="136"/>
      <c r="BGT15" s="136"/>
      <c r="BGU15" s="136"/>
      <c r="BGV15" s="136"/>
      <c r="BGW15" s="136"/>
      <c r="BGX15" s="136"/>
      <c r="BGY15" s="136"/>
      <c r="BGZ15" s="136"/>
      <c r="BHA15" s="136"/>
      <c r="BHB15" s="136"/>
      <c r="BHC15" s="136"/>
      <c r="BHD15" s="136"/>
      <c r="BHE15" s="136"/>
      <c r="BHF15" s="136"/>
      <c r="BHG15" s="136"/>
      <c r="BHH15" s="136"/>
      <c r="BHI15" s="136"/>
      <c r="BHJ15" s="136"/>
      <c r="BHK15" s="136"/>
      <c r="BHL15" s="136"/>
      <c r="BHM15" s="136"/>
      <c r="BHN15" s="136"/>
      <c r="BHO15" s="136"/>
      <c r="BHP15" s="136"/>
      <c r="BHQ15" s="136"/>
      <c r="BHR15" s="136"/>
      <c r="BHS15" s="136"/>
      <c r="BHT15" s="136"/>
      <c r="BHU15" s="136"/>
      <c r="BHV15" s="136"/>
      <c r="BHW15" s="136"/>
      <c r="BHX15" s="136"/>
      <c r="BHY15" s="136"/>
      <c r="BHZ15" s="136"/>
      <c r="BIA15" s="136"/>
      <c r="BIB15" s="136"/>
      <c r="BIC15" s="136"/>
      <c r="BID15" s="136"/>
      <c r="BIE15" s="136"/>
      <c r="BIF15" s="136"/>
      <c r="BIG15" s="136"/>
      <c r="BIH15" s="136"/>
      <c r="BII15" s="136"/>
      <c r="BIJ15" s="136"/>
      <c r="BIK15" s="136"/>
      <c r="BIL15" s="136"/>
      <c r="BIM15" s="136"/>
      <c r="BIN15" s="136"/>
      <c r="BIO15" s="136"/>
      <c r="BIP15" s="136"/>
      <c r="BIQ15" s="136"/>
      <c r="BIR15" s="136"/>
      <c r="BIS15" s="136"/>
      <c r="BIT15" s="136"/>
      <c r="BIU15" s="136"/>
      <c r="BIV15" s="136"/>
      <c r="BIW15" s="136"/>
      <c r="BIX15" s="136"/>
      <c r="BIY15" s="136"/>
      <c r="BIZ15" s="136"/>
      <c r="BJA15" s="136"/>
      <c r="BJB15" s="136"/>
      <c r="BJC15" s="136"/>
      <c r="BJD15" s="136"/>
      <c r="BJE15" s="136"/>
      <c r="BJF15" s="136"/>
      <c r="BJG15" s="136"/>
      <c r="BJH15" s="136"/>
      <c r="BJI15" s="136"/>
      <c r="BJJ15" s="136"/>
      <c r="BJK15" s="136"/>
      <c r="BJL15" s="136"/>
      <c r="BJM15" s="136"/>
      <c r="BJN15" s="136"/>
      <c r="BJO15" s="136"/>
      <c r="BJP15" s="136"/>
      <c r="BJQ15" s="136"/>
      <c r="BJR15" s="136"/>
      <c r="BJS15" s="136"/>
      <c r="BJT15" s="136"/>
      <c r="BJU15" s="136"/>
      <c r="BJV15" s="136"/>
      <c r="BJW15" s="136"/>
      <c r="BJX15" s="136"/>
      <c r="BJY15" s="136"/>
      <c r="BJZ15" s="136"/>
      <c r="BKA15" s="136"/>
      <c r="BKB15" s="136"/>
      <c r="BKC15" s="136"/>
      <c r="BKD15" s="136"/>
      <c r="BKE15" s="136"/>
      <c r="BKF15" s="136"/>
      <c r="BKG15" s="136"/>
      <c r="BKH15" s="136"/>
      <c r="BKI15" s="136"/>
      <c r="BKJ15" s="136"/>
      <c r="BKK15" s="136"/>
      <c r="BKL15" s="136"/>
      <c r="BKM15" s="136"/>
      <c r="BKN15" s="136"/>
      <c r="BKO15" s="136"/>
      <c r="BKP15" s="136"/>
      <c r="BKQ15" s="136"/>
      <c r="BKR15" s="136"/>
      <c r="BKS15" s="136"/>
      <c r="BKT15" s="136"/>
      <c r="BKU15" s="136"/>
      <c r="BKV15" s="136"/>
      <c r="BKW15" s="136"/>
      <c r="BKX15" s="136"/>
      <c r="BKY15" s="136"/>
      <c r="BKZ15" s="136"/>
      <c r="BLA15" s="136"/>
      <c r="BLB15" s="136"/>
      <c r="BLC15" s="136"/>
      <c r="BLD15" s="136"/>
      <c r="BLE15" s="136"/>
      <c r="BLF15" s="136"/>
      <c r="BLG15" s="136"/>
      <c r="BLH15" s="136"/>
      <c r="BLI15" s="136"/>
      <c r="BLJ15" s="136"/>
      <c r="BLK15" s="136"/>
      <c r="BLL15" s="136"/>
      <c r="BLM15" s="136"/>
      <c r="BLN15" s="136"/>
      <c r="BLO15" s="136"/>
      <c r="BLP15" s="136"/>
      <c r="BLQ15" s="136"/>
      <c r="BLR15" s="136"/>
      <c r="BLS15" s="136"/>
      <c r="BLT15" s="136"/>
      <c r="BLU15" s="136"/>
      <c r="BLV15" s="136"/>
      <c r="BLW15" s="136"/>
      <c r="BLX15" s="136"/>
      <c r="BLY15" s="136"/>
      <c r="BLZ15" s="136"/>
      <c r="BMA15" s="136"/>
      <c r="BMB15" s="136"/>
      <c r="BMC15" s="136"/>
      <c r="BMD15" s="136"/>
      <c r="BME15" s="136"/>
      <c r="BMF15" s="136"/>
      <c r="BMG15" s="136"/>
      <c r="BMH15" s="136"/>
      <c r="BMI15" s="136"/>
      <c r="BMJ15" s="136"/>
      <c r="BMK15" s="136"/>
      <c r="BML15" s="136"/>
      <c r="BMM15" s="136"/>
      <c r="BMN15" s="136"/>
      <c r="BMO15" s="136"/>
      <c r="BMP15" s="136"/>
      <c r="BMQ15" s="136"/>
      <c r="BMR15" s="136"/>
      <c r="BMS15" s="136"/>
      <c r="BMT15" s="136"/>
      <c r="BMU15" s="136"/>
      <c r="BMV15" s="136"/>
      <c r="BMW15" s="136"/>
      <c r="BMX15" s="136"/>
      <c r="BMY15" s="136"/>
      <c r="BMZ15" s="136"/>
      <c r="BNA15" s="136"/>
      <c r="BNB15" s="136"/>
      <c r="BNC15" s="136"/>
      <c r="BND15" s="136"/>
      <c r="BNE15" s="136"/>
      <c r="BNF15" s="136"/>
      <c r="BNG15" s="136"/>
      <c r="BNH15" s="136"/>
      <c r="BNI15" s="136"/>
      <c r="BNJ15" s="136"/>
      <c r="BNK15" s="136"/>
      <c r="BNL15" s="136"/>
      <c r="BNM15" s="136"/>
      <c r="BNN15" s="136"/>
      <c r="BNO15" s="136"/>
      <c r="BNP15" s="136"/>
      <c r="BNQ15" s="136"/>
      <c r="BNR15" s="136"/>
      <c r="BNS15" s="136"/>
      <c r="BNT15" s="136"/>
      <c r="BNU15" s="136"/>
      <c r="BNV15" s="136"/>
      <c r="BNW15" s="136"/>
      <c r="BNX15" s="136"/>
      <c r="BNY15" s="136"/>
      <c r="BNZ15" s="136"/>
      <c r="BOA15" s="136"/>
      <c r="BOB15" s="136"/>
      <c r="BOC15" s="136"/>
      <c r="BOD15" s="136"/>
      <c r="BOE15" s="136"/>
      <c r="BOF15" s="136"/>
      <c r="BOG15" s="136"/>
      <c r="BOH15" s="136"/>
      <c r="BOI15" s="136"/>
      <c r="BOJ15" s="136"/>
      <c r="BOK15" s="136"/>
      <c r="BOL15" s="136"/>
      <c r="BOM15" s="136"/>
      <c r="BON15" s="136"/>
      <c r="BOO15" s="136"/>
      <c r="BOP15" s="136"/>
      <c r="BOQ15" s="136"/>
      <c r="BOR15" s="136"/>
      <c r="BOS15" s="136"/>
      <c r="BOT15" s="136"/>
      <c r="BOU15" s="136"/>
      <c r="BOV15" s="136"/>
      <c r="BOW15" s="136"/>
      <c r="BOX15" s="136"/>
      <c r="BOY15" s="136"/>
      <c r="BOZ15" s="136"/>
      <c r="BPA15" s="136"/>
      <c r="BPB15" s="136"/>
      <c r="BPC15" s="136"/>
      <c r="BPD15" s="136"/>
      <c r="BPE15" s="136"/>
      <c r="BPF15" s="136"/>
      <c r="BPG15" s="136"/>
      <c r="BPH15" s="136"/>
      <c r="BPI15" s="136"/>
      <c r="BPJ15" s="136"/>
      <c r="BPK15" s="136"/>
      <c r="BPL15" s="136"/>
      <c r="BPM15" s="136"/>
      <c r="BPN15" s="136"/>
      <c r="BPO15" s="136"/>
      <c r="BPP15" s="136"/>
      <c r="BPQ15" s="136"/>
      <c r="BPR15" s="136"/>
      <c r="BPS15" s="136"/>
      <c r="BPT15" s="136"/>
      <c r="BPU15" s="136"/>
      <c r="BPV15" s="136"/>
      <c r="BPW15" s="136"/>
      <c r="BPX15" s="136"/>
      <c r="BPY15" s="136"/>
      <c r="BPZ15" s="136"/>
      <c r="BQA15" s="136"/>
      <c r="BQB15" s="136"/>
      <c r="BQC15" s="136"/>
      <c r="BQD15" s="136"/>
      <c r="BQE15" s="136"/>
      <c r="BQF15" s="136"/>
      <c r="BQG15" s="136"/>
      <c r="BQH15" s="136"/>
      <c r="BQI15" s="136"/>
      <c r="BQJ15" s="136"/>
      <c r="BQK15" s="136"/>
      <c r="BQL15" s="136"/>
      <c r="BQM15" s="136"/>
      <c r="BQN15" s="136"/>
      <c r="BQO15" s="136"/>
      <c r="BQP15" s="136"/>
      <c r="BQQ15" s="136"/>
      <c r="BQR15" s="136"/>
      <c r="BQS15" s="136"/>
      <c r="BQT15" s="136"/>
      <c r="BQU15" s="136"/>
      <c r="BQV15" s="136"/>
      <c r="BQW15" s="136"/>
      <c r="BQX15" s="136"/>
      <c r="BQY15" s="136"/>
      <c r="BQZ15" s="136"/>
      <c r="BRA15" s="136"/>
      <c r="BRB15" s="136"/>
      <c r="BRC15" s="136"/>
      <c r="BRD15" s="136"/>
      <c r="BRE15" s="136"/>
      <c r="BRF15" s="136"/>
      <c r="BRG15" s="136"/>
      <c r="BRH15" s="136"/>
      <c r="BRI15" s="136"/>
      <c r="BRJ15" s="136"/>
      <c r="BRK15" s="136"/>
      <c r="BRL15" s="136"/>
      <c r="BRM15" s="136"/>
      <c r="BRN15" s="136"/>
      <c r="BRO15" s="136"/>
      <c r="BRP15" s="136"/>
      <c r="BRQ15" s="136"/>
      <c r="BRR15" s="136"/>
      <c r="BRS15" s="136"/>
      <c r="BRT15" s="136"/>
      <c r="BRU15" s="136"/>
      <c r="BRV15" s="136"/>
      <c r="BRW15" s="136"/>
      <c r="BRX15" s="136"/>
      <c r="BRY15" s="136"/>
      <c r="BRZ15" s="136"/>
      <c r="BSA15" s="136"/>
      <c r="BSB15" s="136"/>
      <c r="BSC15" s="136"/>
      <c r="BSD15" s="136"/>
      <c r="BSE15" s="136"/>
      <c r="BSF15" s="136"/>
      <c r="BSG15" s="136"/>
      <c r="BSH15" s="136"/>
      <c r="BSI15" s="136"/>
      <c r="BSJ15" s="136"/>
      <c r="BSK15" s="136"/>
      <c r="BSL15" s="136"/>
      <c r="BSM15" s="136"/>
      <c r="BSN15" s="136"/>
      <c r="BSO15" s="136"/>
      <c r="BSP15" s="136"/>
      <c r="BSQ15" s="136"/>
      <c r="BSR15" s="136"/>
      <c r="BSS15" s="136"/>
      <c r="BST15" s="136"/>
      <c r="BSU15" s="136"/>
      <c r="BSV15" s="136"/>
      <c r="BSW15" s="136"/>
      <c r="BSX15" s="136"/>
      <c r="BSY15" s="136"/>
      <c r="BSZ15" s="136"/>
      <c r="BTA15" s="136"/>
      <c r="BTB15" s="136"/>
      <c r="BTC15" s="136"/>
      <c r="BTD15" s="136"/>
      <c r="BTE15" s="136"/>
      <c r="BTF15" s="136"/>
      <c r="BTG15" s="136"/>
      <c r="BTH15" s="136"/>
      <c r="BTI15" s="136"/>
      <c r="BTJ15" s="136"/>
      <c r="BTK15" s="136"/>
      <c r="BTL15" s="136"/>
      <c r="BTM15" s="136"/>
      <c r="BTN15" s="136"/>
      <c r="BTO15" s="136"/>
      <c r="BTP15" s="136"/>
      <c r="BTQ15" s="136"/>
      <c r="BTR15" s="136"/>
      <c r="BTS15" s="136"/>
      <c r="BTT15" s="136"/>
      <c r="BTU15" s="136"/>
      <c r="BTV15" s="136"/>
      <c r="BTW15" s="136"/>
      <c r="BTX15" s="136"/>
      <c r="BTY15" s="136"/>
      <c r="BTZ15" s="136"/>
      <c r="BUA15" s="136"/>
      <c r="BUB15" s="136"/>
      <c r="BUC15" s="136"/>
      <c r="BUD15" s="136"/>
      <c r="BUE15" s="136"/>
      <c r="BUF15" s="136"/>
      <c r="BUG15" s="136"/>
      <c r="BUH15" s="136"/>
      <c r="BUI15" s="136"/>
      <c r="BUJ15" s="136"/>
      <c r="BUK15" s="136"/>
      <c r="BUL15" s="136"/>
      <c r="BUM15" s="136"/>
      <c r="BUN15" s="136"/>
      <c r="BUO15" s="136"/>
      <c r="BUP15" s="136"/>
      <c r="BUQ15" s="136"/>
      <c r="BUR15" s="136"/>
      <c r="BUS15" s="136"/>
      <c r="BUT15" s="136"/>
      <c r="BUU15" s="136"/>
      <c r="BUV15" s="136"/>
      <c r="BUW15" s="136"/>
      <c r="BUX15" s="136"/>
      <c r="BUY15" s="136"/>
      <c r="BUZ15" s="136"/>
      <c r="BVA15" s="136"/>
      <c r="BVB15" s="136"/>
      <c r="BVC15" s="136"/>
      <c r="BVD15" s="136"/>
      <c r="BVE15" s="136"/>
      <c r="BVF15" s="136"/>
      <c r="BVG15" s="136"/>
      <c r="BVH15" s="136"/>
      <c r="BVI15" s="136"/>
      <c r="BVJ15" s="136"/>
      <c r="BVK15" s="136"/>
      <c r="BVL15" s="136"/>
      <c r="BVM15" s="136"/>
      <c r="BVN15" s="136"/>
      <c r="BVO15" s="136"/>
      <c r="BVP15" s="136"/>
      <c r="BVQ15" s="136"/>
      <c r="BVR15" s="136"/>
      <c r="BVS15" s="136"/>
      <c r="BVT15" s="136"/>
      <c r="BVU15" s="136"/>
      <c r="BVV15" s="136"/>
      <c r="BVW15" s="136"/>
      <c r="BVX15" s="136"/>
      <c r="BVY15" s="136"/>
      <c r="BVZ15" s="136"/>
      <c r="BWA15" s="136"/>
      <c r="BWB15" s="136"/>
      <c r="BWC15" s="136"/>
      <c r="BWD15" s="136"/>
      <c r="BWE15" s="136"/>
      <c r="BWF15" s="136"/>
      <c r="BWG15" s="136"/>
      <c r="BWH15" s="136"/>
      <c r="BWI15" s="136"/>
      <c r="BWJ15" s="136"/>
      <c r="BWK15" s="136"/>
      <c r="BWL15" s="136"/>
      <c r="BWM15" s="136"/>
      <c r="BWN15" s="136"/>
      <c r="BWO15" s="136"/>
      <c r="BWP15" s="136"/>
      <c r="BWQ15" s="136"/>
      <c r="BWR15" s="136"/>
      <c r="BWS15" s="136"/>
      <c r="BWT15" s="136"/>
      <c r="BWU15" s="136"/>
      <c r="BWV15" s="136"/>
      <c r="BWW15" s="136"/>
      <c r="BWX15" s="136"/>
      <c r="BWY15" s="136"/>
      <c r="BWZ15" s="136"/>
      <c r="BXA15" s="136"/>
      <c r="BXB15" s="136"/>
      <c r="BXC15" s="136"/>
      <c r="BXD15" s="136"/>
      <c r="BXE15" s="136"/>
      <c r="BXF15" s="136"/>
      <c r="BXG15" s="136"/>
      <c r="BXH15" s="136"/>
      <c r="BXI15" s="136"/>
      <c r="BXJ15" s="136"/>
      <c r="BXK15" s="136"/>
      <c r="BXL15" s="136"/>
      <c r="BXM15" s="136"/>
      <c r="BXN15" s="136"/>
      <c r="BXO15" s="136"/>
      <c r="BXP15" s="136"/>
      <c r="BXQ15" s="136"/>
      <c r="BXR15" s="136"/>
      <c r="BXS15" s="136"/>
      <c r="BXT15" s="136"/>
      <c r="BXU15" s="136"/>
      <c r="BXV15" s="136"/>
      <c r="BXW15" s="136"/>
      <c r="BXX15" s="136"/>
      <c r="BXY15" s="136"/>
      <c r="BXZ15" s="136"/>
      <c r="BYA15" s="136"/>
      <c r="BYB15" s="136"/>
      <c r="BYC15" s="136"/>
      <c r="BYD15" s="136"/>
      <c r="BYE15" s="136"/>
      <c r="BYF15" s="136"/>
      <c r="BYG15" s="136"/>
      <c r="BYH15" s="136"/>
      <c r="BYI15" s="136"/>
      <c r="BYJ15" s="136"/>
      <c r="BYK15" s="136"/>
      <c r="BYL15" s="136"/>
      <c r="BYM15" s="136"/>
      <c r="BYN15" s="136"/>
      <c r="BYO15" s="136"/>
      <c r="BYP15" s="136"/>
      <c r="BYQ15" s="136"/>
      <c r="BYR15" s="136"/>
      <c r="BYS15" s="136"/>
      <c r="BYT15" s="136"/>
      <c r="BYU15" s="136"/>
      <c r="BYV15" s="136"/>
      <c r="BYW15" s="136"/>
      <c r="BYX15" s="136"/>
      <c r="BYY15" s="136"/>
      <c r="BYZ15" s="136"/>
      <c r="BZA15" s="136"/>
      <c r="BZB15" s="136"/>
      <c r="BZC15" s="136"/>
      <c r="BZD15" s="136"/>
      <c r="BZE15" s="136"/>
      <c r="BZF15" s="136"/>
      <c r="BZG15" s="136"/>
      <c r="BZH15" s="136"/>
      <c r="BZI15" s="136"/>
      <c r="BZJ15" s="136"/>
      <c r="BZK15" s="136"/>
      <c r="BZL15" s="136"/>
      <c r="BZM15" s="136"/>
      <c r="BZN15" s="136"/>
      <c r="BZO15" s="136"/>
      <c r="BZP15" s="136"/>
      <c r="BZQ15" s="136"/>
      <c r="BZR15" s="136"/>
      <c r="BZS15" s="136"/>
      <c r="BZT15" s="136"/>
      <c r="BZU15" s="136"/>
      <c r="BZV15" s="136"/>
      <c r="BZW15" s="136"/>
      <c r="BZX15" s="136"/>
      <c r="BZY15" s="136"/>
      <c r="BZZ15" s="136"/>
      <c r="CAA15" s="136"/>
      <c r="CAB15" s="136"/>
      <c r="CAC15" s="136"/>
      <c r="CAD15" s="136"/>
      <c r="CAE15" s="136"/>
      <c r="CAF15" s="136"/>
      <c r="CAG15" s="136"/>
      <c r="CAH15" s="136"/>
      <c r="CAI15" s="136"/>
      <c r="CAJ15" s="136"/>
      <c r="CAK15" s="136"/>
      <c r="CAL15" s="136"/>
      <c r="CAM15" s="136"/>
      <c r="CAN15" s="136"/>
      <c r="CAO15" s="136"/>
      <c r="CAP15" s="136"/>
      <c r="CAQ15" s="136"/>
      <c r="CAR15" s="136"/>
      <c r="CAS15" s="136"/>
      <c r="CAT15" s="136"/>
      <c r="CAU15" s="136"/>
      <c r="CAV15" s="136"/>
      <c r="CAW15" s="136"/>
      <c r="CAX15" s="136"/>
      <c r="CAY15" s="136"/>
      <c r="CAZ15" s="136"/>
      <c r="CBA15" s="136"/>
      <c r="CBB15" s="136"/>
      <c r="CBC15" s="136"/>
      <c r="CBD15" s="136"/>
      <c r="CBE15" s="136"/>
      <c r="CBF15" s="136"/>
      <c r="CBG15" s="136"/>
      <c r="CBH15" s="136"/>
      <c r="CBI15" s="136"/>
      <c r="CBJ15" s="136"/>
      <c r="CBK15" s="136"/>
      <c r="CBL15" s="136"/>
      <c r="CBM15" s="136"/>
      <c r="CBN15" s="136"/>
      <c r="CBO15" s="136"/>
      <c r="CBP15" s="136"/>
      <c r="CBQ15" s="136"/>
      <c r="CBR15" s="136"/>
      <c r="CBS15" s="136"/>
      <c r="CBT15" s="136"/>
      <c r="CBU15" s="136"/>
      <c r="CBV15" s="136"/>
      <c r="CBW15" s="136"/>
      <c r="CBX15" s="136"/>
      <c r="CBY15" s="136"/>
      <c r="CBZ15" s="136"/>
      <c r="CCA15" s="136"/>
      <c r="CCB15" s="136"/>
      <c r="CCC15" s="136"/>
      <c r="CCD15" s="136"/>
      <c r="CCE15" s="136"/>
      <c r="CCF15" s="136"/>
      <c r="CCG15" s="136"/>
      <c r="CCH15" s="136"/>
      <c r="CCI15" s="136"/>
      <c r="CCJ15" s="136"/>
      <c r="CCK15" s="136"/>
      <c r="CCL15" s="136"/>
      <c r="CCM15" s="136"/>
      <c r="CCN15" s="136"/>
      <c r="CCO15" s="136"/>
      <c r="CCP15" s="136"/>
      <c r="CCQ15" s="136"/>
      <c r="CCR15" s="136"/>
      <c r="CCS15" s="136"/>
      <c r="CCT15" s="136"/>
      <c r="CCU15" s="136"/>
      <c r="CCV15" s="136"/>
      <c r="CCW15" s="136"/>
      <c r="CCX15" s="136"/>
      <c r="CCY15" s="136"/>
      <c r="CCZ15" s="136"/>
      <c r="CDA15" s="136"/>
      <c r="CDB15" s="136"/>
      <c r="CDC15" s="136"/>
      <c r="CDD15" s="136"/>
      <c r="CDE15" s="136"/>
      <c r="CDF15" s="136"/>
      <c r="CDG15" s="136"/>
      <c r="CDH15" s="136"/>
      <c r="CDI15" s="136"/>
      <c r="CDJ15" s="136"/>
      <c r="CDK15" s="136"/>
      <c r="CDL15" s="136"/>
      <c r="CDM15" s="136"/>
      <c r="CDN15" s="136"/>
      <c r="CDO15" s="136"/>
      <c r="CDP15" s="136"/>
      <c r="CDQ15" s="136"/>
      <c r="CDR15" s="136"/>
      <c r="CDS15" s="136"/>
      <c r="CDT15" s="136"/>
      <c r="CDU15" s="136"/>
      <c r="CDV15" s="136"/>
      <c r="CDW15" s="136"/>
      <c r="CDX15" s="136"/>
      <c r="CDY15" s="136"/>
      <c r="CDZ15" s="136"/>
      <c r="CEA15" s="136"/>
      <c r="CEB15" s="136"/>
      <c r="CEC15" s="136"/>
      <c r="CED15" s="136"/>
      <c r="CEE15" s="136"/>
      <c r="CEF15" s="136"/>
      <c r="CEG15" s="136"/>
      <c r="CEH15" s="136"/>
      <c r="CEI15" s="136"/>
      <c r="CEJ15" s="136"/>
      <c r="CEK15" s="136"/>
      <c r="CEL15" s="136"/>
      <c r="CEM15" s="136"/>
      <c r="CEN15" s="136"/>
      <c r="CEO15" s="136"/>
      <c r="CEP15" s="136"/>
      <c r="CEQ15" s="136"/>
      <c r="CER15" s="136"/>
      <c r="CES15" s="136"/>
      <c r="CET15" s="136"/>
      <c r="CEU15" s="136"/>
      <c r="CEV15" s="136"/>
      <c r="CEW15" s="136"/>
      <c r="CEX15" s="136"/>
      <c r="CEY15" s="136"/>
      <c r="CEZ15" s="136"/>
      <c r="CFA15" s="136"/>
      <c r="CFB15" s="136"/>
      <c r="CFC15" s="136"/>
      <c r="CFD15" s="136"/>
      <c r="CFE15" s="136"/>
      <c r="CFF15" s="136"/>
      <c r="CFG15" s="136"/>
      <c r="CFH15" s="136"/>
      <c r="CFI15" s="136"/>
      <c r="CFJ15" s="136"/>
      <c r="CFK15" s="136"/>
      <c r="CFL15" s="136"/>
      <c r="CFM15" s="136"/>
      <c r="CFN15" s="136"/>
      <c r="CFO15" s="136"/>
      <c r="CFP15" s="136"/>
      <c r="CFQ15" s="136"/>
      <c r="CFR15" s="136"/>
      <c r="CFS15" s="136"/>
      <c r="CFT15" s="136"/>
      <c r="CFU15" s="136"/>
      <c r="CFV15" s="136"/>
      <c r="CFW15" s="136"/>
      <c r="CFX15" s="136"/>
      <c r="CFY15" s="136"/>
      <c r="CFZ15" s="136"/>
      <c r="CGA15" s="136"/>
      <c r="CGB15" s="136"/>
      <c r="CGC15" s="136"/>
      <c r="CGD15" s="136"/>
      <c r="CGE15" s="136"/>
      <c r="CGF15" s="136"/>
      <c r="CGG15" s="136"/>
      <c r="CGH15" s="136"/>
      <c r="CGI15" s="136"/>
      <c r="CGJ15" s="136"/>
      <c r="CGK15" s="136"/>
      <c r="CGL15" s="136"/>
      <c r="CGM15" s="136"/>
      <c r="CGN15" s="136"/>
      <c r="CGO15" s="136"/>
      <c r="CGP15" s="136"/>
      <c r="CGQ15" s="136"/>
      <c r="CGR15" s="136"/>
      <c r="CGS15" s="136"/>
      <c r="CGT15" s="136"/>
      <c r="CGU15" s="136"/>
      <c r="CGV15" s="136"/>
      <c r="CGW15" s="136"/>
      <c r="CGX15" s="136"/>
      <c r="CGY15" s="136"/>
      <c r="CGZ15" s="136"/>
      <c r="CHA15" s="136"/>
      <c r="CHB15" s="136"/>
      <c r="CHC15" s="136"/>
      <c r="CHD15" s="136"/>
      <c r="CHE15" s="136"/>
      <c r="CHF15" s="136"/>
      <c r="CHG15" s="136"/>
      <c r="CHH15" s="136"/>
      <c r="CHI15" s="136"/>
      <c r="CHJ15" s="136"/>
      <c r="CHK15" s="136"/>
      <c r="CHL15" s="136"/>
      <c r="CHM15" s="136"/>
      <c r="CHN15" s="136"/>
      <c r="CHO15" s="136"/>
      <c r="CHP15" s="136"/>
      <c r="CHQ15" s="136"/>
      <c r="CHR15" s="136"/>
      <c r="CHS15" s="136"/>
      <c r="CHT15" s="136"/>
      <c r="CHU15" s="136"/>
      <c r="CHV15" s="136"/>
      <c r="CHW15" s="136"/>
      <c r="CHX15" s="136"/>
      <c r="CHY15" s="136"/>
      <c r="CHZ15" s="136"/>
      <c r="CIA15" s="136"/>
      <c r="CIB15" s="136"/>
      <c r="CIC15" s="136"/>
      <c r="CID15" s="136"/>
      <c r="CIE15" s="136"/>
      <c r="CIF15" s="136"/>
      <c r="CIG15" s="136"/>
      <c r="CIH15" s="136"/>
      <c r="CII15" s="136"/>
      <c r="CIJ15" s="136"/>
      <c r="CIK15" s="136"/>
      <c r="CIL15" s="136"/>
      <c r="CIM15" s="136"/>
      <c r="CIN15" s="136"/>
      <c r="CIO15" s="136"/>
      <c r="CIP15" s="136"/>
      <c r="CIQ15" s="136"/>
      <c r="CIR15" s="136"/>
      <c r="CIS15" s="136"/>
      <c r="CIT15" s="136"/>
      <c r="CIU15" s="136"/>
      <c r="CIV15" s="136"/>
      <c r="CIW15" s="136"/>
      <c r="CIX15" s="136"/>
      <c r="CIY15" s="136"/>
      <c r="CIZ15" s="136"/>
      <c r="CJA15" s="136"/>
      <c r="CJB15" s="136"/>
      <c r="CJC15" s="136"/>
      <c r="CJD15" s="136"/>
      <c r="CJE15" s="136"/>
      <c r="CJF15" s="136"/>
      <c r="CJG15" s="136"/>
      <c r="CJH15" s="136"/>
      <c r="CJI15" s="136"/>
      <c r="CJJ15" s="136"/>
      <c r="CJK15" s="136"/>
      <c r="CJL15" s="136"/>
      <c r="CJM15" s="136"/>
      <c r="CJN15" s="136"/>
      <c r="CJO15" s="136"/>
      <c r="CJP15" s="136"/>
      <c r="CJQ15" s="136"/>
      <c r="CJR15" s="136"/>
      <c r="CJS15" s="136"/>
      <c r="CJT15" s="136"/>
      <c r="CJU15" s="136"/>
      <c r="CJV15" s="136"/>
      <c r="CJW15" s="136"/>
      <c r="CJX15" s="136"/>
      <c r="CJY15" s="136"/>
      <c r="CJZ15" s="136"/>
      <c r="CKA15" s="136"/>
      <c r="CKB15" s="136"/>
      <c r="CKC15" s="136"/>
      <c r="CKD15" s="136"/>
      <c r="CKE15" s="136"/>
      <c r="CKF15" s="136"/>
      <c r="CKG15" s="136"/>
      <c r="CKH15" s="136"/>
      <c r="CKI15" s="136"/>
      <c r="CKJ15" s="136"/>
      <c r="CKK15" s="136"/>
      <c r="CKL15" s="136"/>
      <c r="CKM15" s="136"/>
      <c r="CKN15" s="136"/>
      <c r="CKO15" s="136"/>
      <c r="CKP15" s="136"/>
      <c r="CKQ15" s="136"/>
      <c r="CKR15" s="136"/>
      <c r="CKS15" s="136"/>
      <c r="CKT15" s="136"/>
      <c r="CKU15" s="136"/>
      <c r="CKV15" s="136"/>
      <c r="CKW15" s="136"/>
      <c r="CKX15" s="136"/>
      <c r="CKY15" s="136"/>
      <c r="CKZ15" s="136"/>
      <c r="CLA15" s="136"/>
      <c r="CLB15" s="136"/>
      <c r="CLC15" s="136"/>
      <c r="CLD15" s="136"/>
      <c r="CLE15" s="136"/>
      <c r="CLF15" s="136"/>
      <c r="CLG15" s="136"/>
      <c r="CLH15" s="136"/>
      <c r="CLI15" s="136"/>
      <c r="CLJ15" s="136"/>
      <c r="CLK15" s="136"/>
      <c r="CLL15" s="136"/>
      <c r="CLM15" s="136"/>
      <c r="CLN15" s="136"/>
      <c r="CLO15" s="136"/>
      <c r="CLP15" s="136"/>
      <c r="CLQ15" s="136"/>
      <c r="CLR15" s="136"/>
      <c r="CLS15" s="136"/>
      <c r="CLT15" s="136"/>
      <c r="CLU15" s="136"/>
      <c r="CLV15" s="136"/>
      <c r="CLW15" s="136"/>
      <c r="CLX15" s="136"/>
      <c r="CLY15" s="136"/>
      <c r="CLZ15" s="136"/>
      <c r="CMA15" s="136"/>
      <c r="CMB15" s="136"/>
      <c r="CMC15" s="136"/>
      <c r="CMD15" s="136"/>
      <c r="CME15" s="136"/>
      <c r="CMF15" s="136"/>
      <c r="CMG15" s="136"/>
      <c r="CMH15" s="136"/>
      <c r="CMI15" s="136"/>
      <c r="CMJ15" s="136"/>
      <c r="CMK15" s="136"/>
      <c r="CML15" s="136"/>
      <c r="CMM15" s="136"/>
      <c r="CMN15" s="136"/>
      <c r="CMO15" s="136"/>
      <c r="CMP15" s="136"/>
      <c r="CMQ15" s="136"/>
      <c r="CMR15" s="136"/>
      <c r="CMS15" s="136"/>
      <c r="CMT15" s="136"/>
      <c r="CMU15" s="136"/>
      <c r="CMV15" s="136"/>
      <c r="CMW15" s="136"/>
      <c r="CMX15" s="136"/>
      <c r="CMY15" s="136"/>
      <c r="CMZ15" s="136"/>
      <c r="CNA15" s="136"/>
      <c r="CNB15" s="136"/>
      <c r="CNC15" s="136"/>
      <c r="CND15" s="136"/>
      <c r="CNE15" s="136"/>
      <c r="CNF15" s="136"/>
      <c r="CNG15" s="136"/>
      <c r="CNH15" s="136"/>
      <c r="CNI15" s="136"/>
      <c r="CNJ15" s="136"/>
      <c r="CNK15" s="136"/>
      <c r="CNL15" s="136"/>
      <c r="CNM15" s="136"/>
      <c r="CNN15" s="136"/>
      <c r="CNO15" s="136"/>
      <c r="CNP15" s="136"/>
      <c r="CNQ15" s="136"/>
      <c r="CNR15" s="136"/>
      <c r="CNS15" s="136"/>
      <c r="CNT15" s="136"/>
      <c r="CNU15" s="136"/>
      <c r="CNV15" s="136"/>
      <c r="CNW15" s="136"/>
      <c r="CNX15" s="136"/>
      <c r="CNY15" s="136"/>
      <c r="CNZ15" s="136"/>
      <c r="COA15" s="136"/>
      <c r="COB15" s="136"/>
      <c r="COC15" s="136"/>
      <c r="COD15" s="136"/>
      <c r="COE15" s="136"/>
      <c r="COF15" s="136"/>
      <c r="COG15" s="136"/>
      <c r="COH15" s="136"/>
      <c r="COI15" s="136"/>
      <c r="COJ15" s="136"/>
      <c r="COK15" s="136"/>
      <c r="COL15" s="136"/>
      <c r="COM15" s="136"/>
      <c r="CON15" s="136"/>
      <c r="COO15" s="136"/>
      <c r="COP15" s="136"/>
      <c r="COQ15" s="136"/>
      <c r="COR15" s="136"/>
      <c r="COS15" s="136"/>
      <c r="COT15" s="136"/>
      <c r="COU15" s="136"/>
      <c r="COV15" s="136"/>
      <c r="COW15" s="136"/>
      <c r="COX15" s="136"/>
      <c r="COY15" s="136"/>
      <c r="COZ15" s="136"/>
      <c r="CPA15" s="136"/>
      <c r="CPB15" s="136"/>
      <c r="CPC15" s="136"/>
      <c r="CPD15" s="136"/>
      <c r="CPE15" s="136"/>
      <c r="CPF15" s="136"/>
      <c r="CPG15" s="136"/>
      <c r="CPH15" s="136"/>
      <c r="CPI15" s="136"/>
      <c r="CPJ15" s="136"/>
      <c r="CPK15" s="136"/>
      <c r="CPL15" s="136"/>
      <c r="CPM15" s="136"/>
      <c r="CPN15" s="136"/>
      <c r="CPO15" s="136"/>
      <c r="CPP15" s="136"/>
      <c r="CPQ15" s="136"/>
      <c r="CPR15" s="136"/>
      <c r="CPS15" s="136"/>
      <c r="CPT15" s="136"/>
      <c r="CPU15" s="136"/>
      <c r="CPV15" s="136"/>
      <c r="CPW15" s="136"/>
      <c r="CPX15" s="136"/>
      <c r="CPY15" s="136"/>
      <c r="CPZ15" s="136"/>
      <c r="CQA15" s="136"/>
      <c r="CQB15" s="136"/>
      <c r="CQC15" s="136"/>
      <c r="CQD15" s="136"/>
      <c r="CQE15" s="136"/>
      <c r="CQF15" s="136"/>
      <c r="CQG15" s="136"/>
      <c r="CQH15" s="136"/>
      <c r="CQI15" s="136"/>
      <c r="CQJ15" s="136"/>
      <c r="CQK15" s="136"/>
      <c r="CQL15" s="136"/>
      <c r="CQM15" s="136"/>
      <c r="CQN15" s="136"/>
      <c r="CQO15" s="136"/>
      <c r="CQP15" s="136"/>
      <c r="CQQ15" s="136"/>
      <c r="CQR15" s="136"/>
      <c r="CQS15" s="136"/>
      <c r="CQT15" s="136"/>
      <c r="CQU15" s="136"/>
      <c r="CQV15" s="136"/>
      <c r="CQW15" s="136"/>
      <c r="CQX15" s="136"/>
      <c r="CQY15" s="136"/>
      <c r="CQZ15" s="136"/>
      <c r="CRA15" s="136"/>
      <c r="CRB15" s="136"/>
      <c r="CRC15" s="136"/>
      <c r="CRD15" s="136"/>
      <c r="CRE15" s="136"/>
      <c r="CRF15" s="136"/>
      <c r="CRG15" s="136"/>
      <c r="CRH15" s="136"/>
      <c r="CRI15" s="136"/>
      <c r="CRJ15" s="136"/>
      <c r="CRK15" s="136"/>
      <c r="CRL15" s="136"/>
      <c r="CRM15" s="136"/>
      <c r="CRN15" s="136"/>
      <c r="CRO15" s="136"/>
      <c r="CRP15" s="136"/>
      <c r="CRQ15" s="136"/>
      <c r="CRR15" s="136"/>
      <c r="CRS15" s="136"/>
      <c r="CRT15" s="136"/>
      <c r="CRU15" s="136"/>
      <c r="CRV15" s="136"/>
      <c r="CRW15" s="136"/>
      <c r="CRX15" s="136"/>
      <c r="CRY15" s="136"/>
      <c r="CRZ15" s="136"/>
      <c r="CSA15" s="136"/>
      <c r="CSB15" s="136"/>
      <c r="CSC15" s="136"/>
      <c r="CSD15" s="136"/>
      <c r="CSE15" s="136"/>
      <c r="CSF15" s="136"/>
      <c r="CSG15" s="136"/>
      <c r="CSH15" s="136"/>
      <c r="CSI15" s="136"/>
      <c r="CSJ15" s="136"/>
      <c r="CSK15" s="136"/>
      <c r="CSL15" s="136"/>
      <c r="CSM15" s="136"/>
      <c r="CSN15" s="136"/>
      <c r="CSO15" s="136"/>
      <c r="CSP15" s="136"/>
      <c r="CSQ15" s="136"/>
      <c r="CSR15" s="136"/>
      <c r="CSS15" s="136"/>
      <c r="CST15" s="136"/>
      <c r="CSU15" s="136"/>
      <c r="CSV15" s="136"/>
      <c r="CSW15" s="136"/>
      <c r="CSX15" s="136"/>
      <c r="CSY15" s="136"/>
      <c r="CSZ15" s="136"/>
      <c r="CTA15" s="136"/>
      <c r="CTB15" s="136"/>
      <c r="CTC15" s="136"/>
      <c r="CTD15" s="136"/>
      <c r="CTE15" s="136"/>
      <c r="CTF15" s="136"/>
      <c r="CTG15" s="136"/>
      <c r="CTH15" s="136"/>
      <c r="CTI15" s="136"/>
      <c r="CTJ15" s="136"/>
      <c r="CTK15" s="136"/>
      <c r="CTL15" s="136"/>
      <c r="CTM15" s="136"/>
      <c r="CTN15" s="136"/>
      <c r="CTO15" s="136"/>
      <c r="CTP15" s="136"/>
      <c r="CTQ15" s="136"/>
      <c r="CTR15" s="136"/>
      <c r="CTS15" s="136"/>
      <c r="CTT15" s="136"/>
      <c r="CTU15" s="136"/>
      <c r="CTV15" s="136"/>
      <c r="CTW15" s="136"/>
      <c r="CTX15" s="136"/>
      <c r="CTY15" s="136"/>
      <c r="CTZ15" s="136"/>
      <c r="CUA15" s="136"/>
      <c r="CUB15" s="136"/>
      <c r="CUC15" s="136"/>
      <c r="CUD15" s="136"/>
      <c r="CUE15" s="136"/>
      <c r="CUF15" s="136"/>
      <c r="CUG15" s="136"/>
      <c r="CUH15" s="136"/>
      <c r="CUI15" s="136"/>
      <c r="CUJ15" s="136"/>
      <c r="CUK15" s="136"/>
      <c r="CUL15" s="136"/>
      <c r="CUM15" s="136"/>
      <c r="CUN15" s="136"/>
      <c r="CUO15" s="136"/>
      <c r="CUP15" s="136"/>
      <c r="CUQ15" s="136"/>
      <c r="CUR15" s="136"/>
      <c r="CUS15" s="136"/>
      <c r="CUT15" s="136"/>
      <c r="CUU15" s="136"/>
      <c r="CUV15" s="136"/>
      <c r="CUW15" s="136"/>
      <c r="CUX15" s="136"/>
      <c r="CUY15" s="136"/>
      <c r="CUZ15" s="136"/>
      <c r="CVA15" s="136"/>
      <c r="CVB15" s="136"/>
      <c r="CVC15" s="136"/>
      <c r="CVD15" s="136"/>
      <c r="CVE15" s="136"/>
      <c r="CVF15" s="136"/>
      <c r="CVG15" s="136"/>
      <c r="CVH15" s="136"/>
      <c r="CVI15" s="136"/>
      <c r="CVJ15" s="136"/>
      <c r="CVK15" s="136"/>
      <c r="CVL15" s="136"/>
      <c r="CVM15" s="136"/>
      <c r="CVN15" s="136"/>
      <c r="CVO15" s="136"/>
      <c r="CVP15" s="136"/>
      <c r="CVQ15" s="136"/>
      <c r="CVR15" s="136"/>
      <c r="CVS15" s="136"/>
      <c r="CVT15" s="136"/>
      <c r="CVU15" s="136"/>
      <c r="CVV15" s="136"/>
      <c r="CVW15" s="136"/>
      <c r="CVX15" s="136"/>
      <c r="CVY15" s="136"/>
      <c r="CVZ15" s="136"/>
      <c r="CWA15" s="136"/>
      <c r="CWB15" s="136"/>
      <c r="CWC15" s="136"/>
      <c r="CWD15" s="136"/>
      <c r="CWE15" s="136"/>
      <c r="CWF15" s="136"/>
      <c r="CWG15" s="136"/>
      <c r="CWH15" s="136"/>
      <c r="CWI15" s="136"/>
      <c r="CWJ15" s="136"/>
      <c r="CWK15" s="136"/>
      <c r="CWL15" s="136"/>
      <c r="CWM15" s="136"/>
      <c r="CWN15" s="136"/>
      <c r="CWO15" s="136"/>
      <c r="CWP15" s="136"/>
      <c r="CWQ15" s="136"/>
      <c r="CWR15" s="136"/>
      <c r="CWS15" s="136"/>
      <c r="CWT15" s="136"/>
      <c r="CWU15" s="136"/>
      <c r="CWV15" s="136"/>
      <c r="CWW15" s="136"/>
      <c r="CWX15" s="136"/>
      <c r="CWY15" s="136"/>
      <c r="CWZ15" s="136"/>
      <c r="CXA15" s="136"/>
      <c r="CXB15" s="136"/>
      <c r="CXC15" s="136"/>
      <c r="CXD15" s="136"/>
      <c r="CXE15" s="136"/>
      <c r="CXF15" s="136"/>
      <c r="CXG15" s="136"/>
      <c r="CXH15" s="136"/>
      <c r="CXI15" s="136"/>
      <c r="CXJ15" s="136"/>
      <c r="CXK15" s="136"/>
      <c r="CXL15" s="136"/>
      <c r="CXM15" s="136"/>
      <c r="CXN15" s="136"/>
      <c r="CXO15" s="136"/>
      <c r="CXP15" s="136"/>
      <c r="CXQ15" s="136"/>
      <c r="CXR15" s="136"/>
      <c r="CXS15" s="136"/>
      <c r="CXT15" s="136"/>
      <c r="CXU15" s="136"/>
      <c r="CXV15" s="136"/>
      <c r="CXW15" s="136"/>
      <c r="CXX15" s="136"/>
      <c r="CXY15" s="136"/>
      <c r="CXZ15" s="136"/>
      <c r="CYA15" s="136"/>
      <c r="CYB15" s="136"/>
      <c r="CYC15" s="136"/>
      <c r="CYD15" s="136"/>
      <c r="CYE15" s="136"/>
      <c r="CYF15" s="136"/>
      <c r="CYG15" s="136"/>
      <c r="CYH15" s="136"/>
      <c r="CYI15" s="136"/>
      <c r="CYJ15" s="136"/>
      <c r="CYK15" s="136"/>
      <c r="CYL15" s="136"/>
      <c r="CYM15" s="136"/>
      <c r="CYN15" s="136"/>
      <c r="CYO15" s="136"/>
      <c r="CYP15" s="136"/>
      <c r="CYQ15" s="136"/>
      <c r="CYR15" s="136"/>
      <c r="CYS15" s="136"/>
      <c r="CYT15" s="136"/>
      <c r="CYU15" s="136"/>
      <c r="CYV15" s="136"/>
      <c r="CYW15" s="136"/>
      <c r="CYX15" s="136"/>
      <c r="CYY15" s="136"/>
      <c r="CYZ15" s="136"/>
      <c r="CZA15" s="136"/>
      <c r="CZB15" s="136"/>
      <c r="CZC15" s="136"/>
      <c r="CZD15" s="136"/>
      <c r="CZE15" s="136"/>
      <c r="CZF15" s="136"/>
      <c r="CZG15" s="136"/>
      <c r="CZH15" s="136"/>
      <c r="CZI15" s="136"/>
      <c r="CZJ15" s="136"/>
      <c r="CZK15" s="136"/>
      <c r="CZL15" s="136"/>
      <c r="CZM15" s="136"/>
      <c r="CZN15" s="136"/>
      <c r="CZO15" s="136"/>
      <c r="CZP15" s="136"/>
      <c r="CZQ15" s="136"/>
      <c r="CZR15" s="136"/>
      <c r="CZS15" s="136"/>
      <c r="CZT15" s="136"/>
      <c r="CZU15" s="136"/>
      <c r="CZV15" s="136"/>
      <c r="CZW15" s="136"/>
      <c r="CZX15" s="136"/>
      <c r="CZY15" s="136"/>
      <c r="CZZ15" s="136"/>
      <c r="DAA15" s="136"/>
      <c r="DAB15" s="136"/>
      <c r="DAC15" s="136"/>
      <c r="DAD15" s="136"/>
      <c r="DAE15" s="136"/>
      <c r="DAF15" s="136"/>
      <c r="DAG15" s="136"/>
      <c r="DAH15" s="136"/>
      <c r="DAI15" s="136"/>
      <c r="DAJ15" s="136"/>
      <c r="DAK15" s="136"/>
      <c r="DAL15" s="136"/>
      <c r="DAM15" s="136"/>
      <c r="DAN15" s="136"/>
      <c r="DAO15" s="136"/>
      <c r="DAP15" s="136"/>
      <c r="DAQ15" s="136"/>
      <c r="DAR15" s="136"/>
      <c r="DAS15" s="136"/>
      <c r="DAT15" s="136"/>
      <c r="DAU15" s="136"/>
      <c r="DAV15" s="136"/>
      <c r="DAW15" s="136"/>
      <c r="DAX15" s="136"/>
      <c r="DAY15" s="136"/>
      <c r="DAZ15" s="136"/>
      <c r="DBA15" s="136"/>
      <c r="DBB15" s="136"/>
      <c r="DBC15" s="136"/>
      <c r="DBD15" s="136"/>
      <c r="DBE15" s="136"/>
      <c r="DBF15" s="136"/>
      <c r="DBG15" s="136"/>
      <c r="DBH15" s="136"/>
      <c r="DBI15" s="136"/>
      <c r="DBJ15" s="136"/>
      <c r="DBK15" s="136"/>
      <c r="DBL15" s="136"/>
      <c r="DBM15" s="136"/>
      <c r="DBN15" s="136"/>
      <c r="DBO15" s="136"/>
      <c r="DBP15" s="136"/>
      <c r="DBQ15" s="136"/>
      <c r="DBR15" s="136"/>
      <c r="DBS15" s="136"/>
      <c r="DBT15" s="136"/>
      <c r="DBU15" s="136"/>
      <c r="DBV15" s="136"/>
      <c r="DBW15" s="136"/>
      <c r="DBX15" s="136"/>
      <c r="DBY15" s="136"/>
      <c r="DBZ15" s="136"/>
      <c r="DCA15" s="136"/>
      <c r="DCB15" s="136"/>
      <c r="DCC15" s="136"/>
      <c r="DCD15" s="136"/>
      <c r="DCE15" s="136"/>
      <c r="DCF15" s="136"/>
      <c r="DCG15" s="136"/>
      <c r="DCH15" s="136"/>
      <c r="DCI15" s="136"/>
      <c r="DCJ15" s="136"/>
      <c r="DCK15" s="136"/>
      <c r="DCL15" s="136"/>
      <c r="DCM15" s="136"/>
      <c r="DCN15" s="136"/>
      <c r="DCO15" s="136"/>
      <c r="DCP15" s="136"/>
      <c r="DCQ15" s="136"/>
      <c r="DCR15" s="136"/>
      <c r="DCS15" s="136"/>
      <c r="DCT15" s="136"/>
      <c r="DCU15" s="136"/>
      <c r="DCV15" s="136"/>
      <c r="DCW15" s="136"/>
      <c r="DCX15" s="136"/>
      <c r="DCY15" s="136"/>
      <c r="DCZ15" s="136"/>
      <c r="DDA15" s="136"/>
      <c r="DDB15" s="136"/>
      <c r="DDC15" s="136"/>
      <c r="DDD15" s="136"/>
      <c r="DDE15" s="136"/>
      <c r="DDF15" s="136"/>
      <c r="DDG15" s="136"/>
      <c r="DDH15" s="136"/>
      <c r="DDI15" s="136"/>
      <c r="DDJ15" s="136"/>
      <c r="DDK15" s="136"/>
      <c r="DDL15" s="136"/>
      <c r="DDM15" s="136"/>
      <c r="DDN15" s="136"/>
      <c r="DDO15" s="136"/>
      <c r="DDP15" s="136"/>
      <c r="DDQ15" s="136"/>
      <c r="DDR15" s="136"/>
      <c r="DDS15" s="136"/>
      <c r="DDT15" s="136"/>
      <c r="DDU15" s="136"/>
      <c r="DDV15" s="136"/>
      <c r="DDW15" s="136"/>
      <c r="DDX15" s="136"/>
      <c r="DDY15" s="136"/>
      <c r="DDZ15" s="136"/>
      <c r="DEA15" s="136"/>
      <c r="DEB15" s="136"/>
      <c r="DEC15" s="136"/>
      <c r="DED15" s="136"/>
      <c r="DEE15" s="136"/>
      <c r="DEF15" s="136"/>
      <c r="DEG15" s="136"/>
      <c r="DEH15" s="136"/>
      <c r="DEI15" s="136"/>
      <c r="DEJ15" s="136"/>
      <c r="DEK15" s="136"/>
      <c r="DEL15" s="136"/>
      <c r="DEM15" s="136"/>
      <c r="DEN15" s="136"/>
      <c r="DEO15" s="136"/>
      <c r="DEP15" s="136"/>
      <c r="DEQ15" s="136"/>
      <c r="DER15" s="136"/>
      <c r="DES15" s="136"/>
      <c r="DET15" s="136"/>
      <c r="DEU15" s="136"/>
      <c r="DEV15" s="136"/>
      <c r="DEW15" s="136"/>
      <c r="DEX15" s="136"/>
      <c r="DEY15" s="136"/>
      <c r="DEZ15" s="136"/>
      <c r="DFA15" s="136"/>
      <c r="DFB15" s="136"/>
      <c r="DFC15" s="136"/>
      <c r="DFD15" s="136"/>
      <c r="DFE15" s="136"/>
      <c r="DFF15" s="136"/>
      <c r="DFG15" s="136"/>
      <c r="DFH15" s="136"/>
      <c r="DFI15" s="136"/>
      <c r="DFJ15" s="136"/>
      <c r="DFK15" s="136"/>
      <c r="DFL15" s="136"/>
      <c r="DFM15" s="136"/>
      <c r="DFN15" s="136"/>
      <c r="DFO15" s="136"/>
      <c r="DFP15" s="136"/>
      <c r="DFQ15" s="136"/>
      <c r="DFR15" s="136"/>
      <c r="DFS15" s="136"/>
      <c r="DFT15" s="136"/>
      <c r="DFU15" s="136"/>
      <c r="DFV15" s="136"/>
      <c r="DFW15" s="136"/>
      <c r="DFX15" s="136"/>
      <c r="DFY15" s="136"/>
      <c r="DFZ15" s="136"/>
      <c r="DGA15" s="136"/>
      <c r="DGB15" s="136"/>
      <c r="DGC15" s="136"/>
      <c r="DGD15" s="136"/>
      <c r="DGE15" s="136"/>
      <c r="DGF15" s="136"/>
      <c r="DGG15" s="136"/>
      <c r="DGH15" s="136"/>
      <c r="DGI15" s="136"/>
      <c r="DGJ15" s="136"/>
      <c r="DGK15" s="136"/>
      <c r="DGL15" s="136"/>
      <c r="DGM15" s="136"/>
      <c r="DGN15" s="136"/>
      <c r="DGO15" s="136"/>
      <c r="DGP15" s="136"/>
      <c r="DGQ15" s="136"/>
      <c r="DGR15" s="136"/>
      <c r="DGS15" s="136"/>
      <c r="DGT15" s="136"/>
      <c r="DGU15" s="136"/>
      <c r="DGV15" s="136"/>
      <c r="DGW15" s="136"/>
      <c r="DGX15" s="136"/>
      <c r="DGY15" s="136"/>
      <c r="DGZ15" s="136"/>
      <c r="DHA15" s="136"/>
      <c r="DHB15" s="136"/>
      <c r="DHC15" s="136"/>
      <c r="DHD15" s="136"/>
      <c r="DHE15" s="136"/>
      <c r="DHF15" s="136"/>
      <c r="DHG15" s="136"/>
      <c r="DHH15" s="136"/>
      <c r="DHI15" s="136"/>
      <c r="DHJ15" s="136"/>
      <c r="DHK15" s="136"/>
      <c r="DHL15" s="136"/>
      <c r="DHM15" s="136"/>
      <c r="DHN15" s="136"/>
      <c r="DHO15" s="136"/>
      <c r="DHP15" s="136"/>
      <c r="DHQ15" s="136"/>
      <c r="DHR15" s="136"/>
      <c r="DHS15" s="136"/>
      <c r="DHT15" s="136"/>
      <c r="DHU15" s="136"/>
      <c r="DHV15" s="136"/>
      <c r="DHW15" s="136"/>
      <c r="DHX15" s="136"/>
      <c r="DHY15" s="136"/>
      <c r="DHZ15" s="136"/>
      <c r="DIA15" s="136"/>
      <c r="DIB15" s="136"/>
      <c r="DIC15" s="136"/>
      <c r="DID15" s="136"/>
      <c r="DIE15" s="136"/>
      <c r="DIF15" s="136"/>
      <c r="DIG15" s="136"/>
      <c r="DIH15" s="136"/>
      <c r="DII15" s="136"/>
      <c r="DIJ15" s="136"/>
      <c r="DIK15" s="136"/>
      <c r="DIL15" s="136"/>
      <c r="DIM15" s="136"/>
      <c r="DIN15" s="136"/>
      <c r="DIO15" s="136"/>
      <c r="DIP15" s="136"/>
      <c r="DIQ15" s="136"/>
      <c r="DIR15" s="136"/>
      <c r="DIS15" s="136"/>
      <c r="DIT15" s="136"/>
      <c r="DIU15" s="136"/>
      <c r="DIV15" s="136"/>
      <c r="DIW15" s="136"/>
      <c r="DIX15" s="136"/>
      <c r="DIY15" s="136"/>
      <c r="DIZ15" s="136"/>
      <c r="DJA15" s="136"/>
      <c r="DJB15" s="136"/>
      <c r="DJC15" s="136"/>
      <c r="DJD15" s="136"/>
      <c r="DJE15" s="136"/>
      <c r="DJF15" s="136"/>
      <c r="DJG15" s="136"/>
      <c r="DJH15" s="136"/>
      <c r="DJI15" s="136"/>
      <c r="DJJ15" s="136"/>
      <c r="DJK15" s="136"/>
      <c r="DJL15" s="136"/>
      <c r="DJM15" s="136"/>
      <c r="DJN15" s="136"/>
      <c r="DJO15" s="136"/>
      <c r="DJP15" s="136"/>
      <c r="DJQ15" s="136"/>
      <c r="DJR15" s="136"/>
      <c r="DJS15" s="136"/>
      <c r="DJT15" s="136"/>
      <c r="DJU15" s="136"/>
      <c r="DJV15" s="136"/>
      <c r="DJW15" s="136"/>
      <c r="DJX15" s="136"/>
      <c r="DJY15" s="136"/>
      <c r="DJZ15" s="136"/>
      <c r="DKA15" s="136"/>
      <c r="DKB15" s="136"/>
      <c r="DKC15" s="136"/>
      <c r="DKD15" s="136"/>
      <c r="DKE15" s="136"/>
      <c r="DKF15" s="136"/>
      <c r="DKG15" s="136"/>
      <c r="DKH15" s="136"/>
      <c r="DKI15" s="136"/>
      <c r="DKJ15" s="136"/>
      <c r="DKK15" s="136"/>
      <c r="DKL15" s="136"/>
      <c r="DKM15" s="136"/>
      <c r="DKN15" s="136"/>
      <c r="DKO15" s="136"/>
      <c r="DKP15" s="136"/>
      <c r="DKQ15" s="136"/>
      <c r="DKR15" s="136"/>
      <c r="DKS15" s="136"/>
      <c r="DKT15" s="136"/>
      <c r="DKU15" s="136"/>
      <c r="DKV15" s="136"/>
      <c r="DKW15" s="136"/>
      <c r="DKX15" s="136"/>
      <c r="DKY15" s="136"/>
      <c r="DKZ15" s="136"/>
      <c r="DLA15" s="136"/>
      <c r="DLB15" s="136"/>
      <c r="DLC15" s="136"/>
      <c r="DLD15" s="136"/>
      <c r="DLE15" s="136"/>
      <c r="DLF15" s="136"/>
      <c r="DLG15" s="136"/>
      <c r="DLH15" s="136"/>
      <c r="DLI15" s="136"/>
      <c r="DLJ15" s="136"/>
      <c r="DLK15" s="136"/>
      <c r="DLL15" s="136"/>
      <c r="DLM15" s="136"/>
      <c r="DLN15" s="136"/>
      <c r="DLO15" s="136"/>
      <c r="DLP15" s="136"/>
      <c r="DLQ15" s="136"/>
      <c r="DLR15" s="136"/>
      <c r="DLS15" s="136"/>
      <c r="DLT15" s="136"/>
      <c r="DLU15" s="136"/>
      <c r="DLV15" s="136"/>
      <c r="DLW15" s="136"/>
      <c r="DLX15" s="136"/>
      <c r="DLY15" s="136"/>
      <c r="DLZ15" s="136"/>
      <c r="DMA15" s="136"/>
      <c r="DMB15" s="136"/>
      <c r="DMC15" s="136"/>
      <c r="DMD15" s="136"/>
      <c r="DME15" s="136"/>
      <c r="DMF15" s="136"/>
      <c r="DMG15" s="136"/>
      <c r="DMH15" s="136"/>
      <c r="DMI15" s="136"/>
      <c r="DMJ15" s="136"/>
      <c r="DMK15" s="136"/>
      <c r="DML15" s="136"/>
      <c r="DMM15" s="136"/>
      <c r="DMN15" s="136"/>
      <c r="DMO15" s="136"/>
      <c r="DMP15" s="136"/>
      <c r="DMQ15" s="136"/>
      <c r="DMR15" s="136"/>
      <c r="DMS15" s="136"/>
      <c r="DMT15" s="136"/>
      <c r="DMU15" s="136"/>
      <c r="DMV15" s="136"/>
      <c r="DMW15" s="136"/>
      <c r="DMX15" s="136"/>
      <c r="DMY15" s="136"/>
      <c r="DMZ15" s="136"/>
      <c r="DNA15" s="136"/>
      <c r="DNB15" s="136"/>
      <c r="DNC15" s="136"/>
      <c r="DND15" s="136"/>
      <c r="DNE15" s="136"/>
      <c r="DNF15" s="136"/>
      <c r="DNG15" s="136"/>
      <c r="DNH15" s="136"/>
      <c r="DNI15" s="136"/>
      <c r="DNJ15" s="136"/>
      <c r="DNK15" s="136"/>
      <c r="DNL15" s="136"/>
      <c r="DNM15" s="136"/>
      <c r="DNN15" s="136"/>
      <c r="DNO15" s="136"/>
      <c r="DNP15" s="136"/>
      <c r="DNQ15" s="136"/>
      <c r="DNR15" s="136"/>
      <c r="DNS15" s="136"/>
      <c r="DNT15" s="136"/>
      <c r="DNU15" s="136"/>
      <c r="DNV15" s="136"/>
      <c r="DNW15" s="136"/>
      <c r="DNX15" s="136"/>
      <c r="DNY15" s="136"/>
      <c r="DNZ15" s="136"/>
      <c r="DOA15" s="136"/>
      <c r="DOB15" s="136"/>
      <c r="DOC15" s="136"/>
      <c r="DOD15" s="136"/>
      <c r="DOE15" s="136"/>
      <c r="DOF15" s="136"/>
      <c r="DOG15" s="136"/>
      <c r="DOH15" s="136"/>
      <c r="DOI15" s="136"/>
      <c r="DOJ15" s="136"/>
      <c r="DOK15" s="136"/>
      <c r="DOL15" s="136"/>
      <c r="DOM15" s="136"/>
      <c r="DON15" s="136"/>
      <c r="DOO15" s="136"/>
      <c r="DOP15" s="136"/>
      <c r="DOQ15" s="136"/>
      <c r="DOR15" s="136"/>
      <c r="DOS15" s="136"/>
      <c r="DOT15" s="136"/>
      <c r="DOU15" s="136"/>
      <c r="DOV15" s="136"/>
      <c r="DOW15" s="136"/>
      <c r="DOX15" s="136"/>
      <c r="DOY15" s="136"/>
      <c r="DOZ15" s="136"/>
      <c r="DPA15" s="136"/>
      <c r="DPB15" s="136"/>
      <c r="DPC15" s="136"/>
      <c r="DPD15" s="136"/>
      <c r="DPE15" s="136"/>
      <c r="DPF15" s="136"/>
      <c r="DPG15" s="136"/>
      <c r="DPH15" s="136"/>
      <c r="DPI15" s="136"/>
      <c r="DPJ15" s="136"/>
      <c r="DPK15" s="136"/>
      <c r="DPL15" s="136"/>
      <c r="DPM15" s="136"/>
      <c r="DPN15" s="136"/>
      <c r="DPO15" s="136"/>
      <c r="DPP15" s="136"/>
      <c r="DPQ15" s="136"/>
      <c r="DPR15" s="136"/>
      <c r="DPS15" s="136"/>
      <c r="DPT15" s="136"/>
      <c r="DPU15" s="136"/>
      <c r="DPV15" s="136"/>
      <c r="DPW15" s="136"/>
      <c r="DPX15" s="136"/>
      <c r="DPY15" s="136"/>
      <c r="DPZ15" s="136"/>
      <c r="DQA15" s="136"/>
      <c r="DQB15" s="136"/>
      <c r="DQC15" s="136"/>
      <c r="DQD15" s="136"/>
      <c r="DQE15" s="136"/>
      <c r="DQF15" s="136"/>
      <c r="DQG15" s="136"/>
      <c r="DQH15" s="136"/>
      <c r="DQI15" s="136"/>
      <c r="DQJ15" s="136"/>
      <c r="DQK15" s="136"/>
      <c r="DQL15" s="136"/>
      <c r="DQM15" s="136"/>
      <c r="DQN15" s="136"/>
      <c r="DQO15" s="136"/>
      <c r="DQP15" s="136"/>
      <c r="DQQ15" s="136"/>
      <c r="DQR15" s="136"/>
      <c r="DQS15" s="136"/>
      <c r="DQT15" s="136"/>
      <c r="DQU15" s="136"/>
      <c r="DQV15" s="136"/>
      <c r="DQW15" s="136"/>
      <c r="DQX15" s="136"/>
      <c r="DQY15" s="136"/>
      <c r="DQZ15" s="136"/>
      <c r="DRA15" s="136"/>
      <c r="DRB15" s="136"/>
      <c r="DRC15" s="136"/>
      <c r="DRD15" s="136"/>
      <c r="DRE15" s="136"/>
      <c r="DRF15" s="136"/>
      <c r="DRG15" s="136"/>
      <c r="DRH15" s="136"/>
      <c r="DRI15" s="136"/>
      <c r="DRJ15" s="136"/>
      <c r="DRK15" s="136"/>
      <c r="DRL15" s="136"/>
      <c r="DRM15" s="136"/>
      <c r="DRN15" s="136"/>
      <c r="DRO15" s="136"/>
      <c r="DRP15" s="136"/>
      <c r="DRQ15" s="136"/>
      <c r="DRR15" s="136"/>
      <c r="DRS15" s="136"/>
      <c r="DRT15" s="136"/>
      <c r="DRU15" s="136"/>
      <c r="DRV15" s="136"/>
      <c r="DRW15" s="136"/>
      <c r="DRX15" s="136"/>
      <c r="DRY15" s="136"/>
      <c r="DRZ15" s="136"/>
      <c r="DSA15" s="136"/>
      <c r="DSB15" s="136"/>
      <c r="DSC15" s="136"/>
      <c r="DSD15" s="136"/>
      <c r="DSE15" s="136"/>
      <c r="DSF15" s="136"/>
      <c r="DSG15" s="136"/>
      <c r="DSH15" s="136"/>
      <c r="DSI15" s="136"/>
      <c r="DSJ15" s="136"/>
      <c r="DSK15" s="136"/>
      <c r="DSL15" s="136"/>
      <c r="DSM15" s="136"/>
      <c r="DSN15" s="136"/>
      <c r="DSO15" s="136"/>
      <c r="DSP15" s="136"/>
      <c r="DSQ15" s="136"/>
      <c r="DSR15" s="136"/>
      <c r="DSS15" s="136"/>
      <c r="DST15" s="136"/>
      <c r="DSU15" s="136"/>
      <c r="DSV15" s="136"/>
      <c r="DSW15" s="136"/>
      <c r="DSX15" s="136"/>
      <c r="DSY15" s="136"/>
      <c r="DSZ15" s="136"/>
      <c r="DTA15" s="136"/>
      <c r="DTB15" s="136"/>
      <c r="DTC15" s="136"/>
      <c r="DTD15" s="136"/>
      <c r="DTE15" s="136"/>
      <c r="DTF15" s="136"/>
      <c r="DTG15" s="136"/>
      <c r="DTH15" s="136"/>
      <c r="DTI15" s="136"/>
      <c r="DTJ15" s="136"/>
      <c r="DTK15" s="136"/>
      <c r="DTL15" s="136"/>
      <c r="DTM15" s="136"/>
      <c r="DTN15" s="136"/>
      <c r="DTO15" s="136"/>
      <c r="DTP15" s="136"/>
      <c r="DTQ15" s="136"/>
      <c r="DTR15" s="136"/>
      <c r="DTS15" s="136"/>
      <c r="DTT15" s="136"/>
      <c r="DTU15" s="136"/>
      <c r="DTV15" s="136"/>
      <c r="DTW15" s="136"/>
      <c r="DTX15" s="136"/>
      <c r="DTY15" s="136"/>
      <c r="DTZ15" s="136"/>
      <c r="DUA15" s="136"/>
      <c r="DUB15" s="136"/>
      <c r="DUC15" s="136"/>
      <c r="DUD15" s="136"/>
      <c r="DUE15" s="136"/>
      <c r="DUF15" s="136"/>
      <c r="DUG15" s="136"/>
      <c r="DUH15" s="136"/>
      <c r="DUI15" s="136"/>
      <c r="DUJ15" s="136"/>
      <c r="DUK15" s="136"/>
      <c r="DUL15" s="136"/>
      <c r="DUM15" s="136"/>
      <c r="DUN15" s="136"/>
      <c r="DUO15" s="136"/>
      <c r="DUP15" s="136"/>
      <c r="DUQ15" s="136"/>
      <c r="DUR15" s="136"/>
      <c r="DUS15" s="136"/>
      <c r="DUT15" s="136"/>
      <c r="DUU15" s="136"/>
      <c r="DUV15" s="136"/>
      <c r="DUW15" s="136"/>
      <c r="DUX15" s="136"/>
      <c r="DUY15" s="136"/>
      <c r="DUZ15" s="136"/>
      <c r="DVA15" s="136"/>
      <c r="DVB15" s="136"/>
      <c r="DVC15" s="136"/>
      <c r="DVD15" s="136"/>
      <c r="DVE15" s="136"/>
      <c r="DVF15" s="136"/>
      <c r="DVG15" s="136"/>
      <c r="DVH15" s="136"/>
      <c r="DVI15" s="136"/>
      <c r="DVJ15" s="136"/>
      <c r="DVK15" s="136"/>
      <c r="DVL15" s="136"/>
      <c r="DVM15" s="136"/>
      <c r="DVN15" s="136"/>
      <c r="DVO15" s="136"/>
      <c r="DVP15" s="136"/>
      <c r="DVQ15" s="136"/>
      <c r="DVR15" s="136"/>
      <c r="DVS15" s="136"/>
      <c r="DVT15" s="136"/>
      <c r="DVU15" s="136"/>
      <c r="DVV15" s="136"/>
      <c r="DVW15" s="136"/>
      <c r="DVX15" s="136"/>
      <c r="DVY15" s="136"/>
      <c r="DVZ15" s="136"/>
      <c r="DWA15" s="136"/>
      <c r="DWB15" s="136"/>
      <c r="DWC15" s="136"/>
      <c r="DWD15" s="136"/>
      <c r="DWE15" s="136"/>
      <c r="DWF15" s="136"/>
      <c r="DWG15" s="136"/>
      <c r="DWH15" s="136"/>
      <c r="DWI15" s="136"/>
      <c r="DWJ15" s="136"/>
      <c r="DWK15" s="136"/>
      <c r="DWL15" s="136"/>
      <c r="DWM15" s="136"/>
      <c r="DWN15" s="136"/>
      <c r="DWO15" s="136"/>
      <c r="DWP15" s="136"/>
      <c r="DWQ15" s="136"/>
      <c r="DWR15" s="136"/>
      <c r="DWS15" s="136"/>
      <c r="DWT15" s="136"/>
      <c r="DWU15" s="136"/>
      <c r="DWV15" s="136"/>
      <c r="DWW15" s="136"/>
      <c r="DWX15" s="136"/>
      <c r="DWY15" s="136"/>
      <c r="DWZ15" s="136"/>
      <c r="DXA15" s="136"/>
      <c r="DXB15" s="136"/>
      <c r="DXC15" s="136"/>
      <c r="DXD15" s="136"/>
      <c r="DXE15" s="136"/>
      <c r="DXF15" s="136"/>
      <c r="DXG15" s="136"/>
      <c r="DXH15" s="136"/>
      <c r="DXI15" s="136"/>
      <c r="DXJ15" s="136"/>
      <c r="DXK15" s="136"/>
      <c r="DXL15" s="136"/>
      <c r="DXM15" s="136"/>
      <c r="DXN15" s="136"/>
      <c r="DXO15" s="136"/>
      <c r="DXP15" s="136"/>
      <c r="DXQ15" s="136"/>
      <c r="DXR15" s="136"/>
      <c r="DXS15" s="136"/>
      <c r="DXT15" s="136"/>
      <c r="DXU15" s="136"/>
      <c r="DXV15" s="136"/>
      <c r="DXW15" s="136"/>
      <c r="DXX15" s="136"/>
      <c r="DXY15" s="136"/>
      <c r="DXZ15" s="136"/>
      <c r="DYA15" s="136"/>
      <c r="DYB15" s="136"/>
      <c r="DYC15" s="136"/>
      <c r="DYD15" s="136"/>
      <c r="DYE15" s="136"/>
      <c r="DYF15" s="136"/>
      <c r="DYG15" s="136"/>
      <c r="DYH15" s="136"/>
      <c r="DYI15" s="136"/>
      <c r="DYJ15" s="136"/>
      <c r="DYK15" s="136"/>
      <c r="DYL15" s="136"/>
      <c r="DYM15" s="136"/>
      <c r="DYN15" s="136"/>
      <c r="DYO15" s="136"/>
      <c r="DYP15" s="136"/>
      <c r="DYQ15" s="136"/>
      <c r="DYR15" s="136"/>
      <c r="DYS15" s="136"/>
      <c r="DYT15" s="136"/>
      <c r="DYU15" s="136"/>
      <c r="DYV15" s="136"/>
      <c r="DYW15" s="136"/>
      <c r="DYX15" s="136"/>
      <c r="DYY15" s="136"/>
      <c r="DYZ15" s="136"/>
      <c r="DZA15" s="136"/>
      <c r="DZB15" s="136"/>
      <c r="DZC15" s="136"/>
      <c r="DZD15" s="136"/>
      <c r="DZE15" s="136"/>
      <c r="DZF15" s="136"/>
      <c r="DZG15" s="136"/>
      <c r="DZH15" s="136"/>
      <c r="DZI15" s="136"/>
      <c r="DZJ15" s="136"/>
      <c r="DZK15" s="136"/>
      <c r="DZL15" s="136"/>
      <c r="DZM15" s="136"/>
      <c r="DZN15" s="136"/>
      <c r="DZO15" s="136"/>
      <c r="DZP15" s="136"/>
      <c r="DZQ15" s="136"/>
      <c r="DZR15" s="136"/>
      <c r="DZS15" s="136"/>
      <c r="DZT15" s="136"/>
      <c r="DZU15" s="136"/>
      <c r="DZV15" s="136"/>
      <c r="DZW15" s="136"/>
      <c r="DZX15" s="136"/>
      <c r="DZY15" s="136"/>
      <c r="DZZ15" s="136"/>
      <c r="EAA15" s="136"/>
      <c r="EAB15" s="136"/>
      <c r="EAC15" s="136"/>
      <c r="EAD15" s="136"/>
      <c r="EAE15" s="136"/>
      <c r="EAF15" s="136"/>
      <c r="EAG15" s="136"/>
      <c r="EAH15" s="136"/>
      <c r="EAI15" s="136"/>
      <c r="EAJ15" s="136"/>
      <c r="EAK15" s="136"/>
      <c r="EAL15" s="136"/>
      <c r="EAM15" s="136"/>
      <c r="EAN15" s="136"/>
      <c r="EAO15" s="136"/>
      <c r="EAP15" s="136"/>
      <c r="EAQ15" s="136"/>
      <c r="EAR15" s="136"/>
      <c r="EAS15" s="136"/>
      <c r="EAT15" s="136"/>
      <c r="EAU15" s="136"/>
      <c r="EAV15" s="136"/>
      <c r="EAW15" s="136"/>
      <c r="EAX15" s="136"/>
      <c r="EAY15" s="136"/>
      <c r="EAZ15" s="136"/>
      <c r="EBA15" s="136"/>
      <c r="EBB15" s="136"/>
      <c r="EBC15" s="136"/>
      <c r="EBD15" s="136"/>
      <c r="EBE15" s="136"/>
      <c r="EBF15" s="136"/>
      <c r="EBG15" s="136"/>
      <c r="EBH15" s="136"/>
      <c r="EBI15" s="136"/>
      <c r="EBJ15" s="136"/>
      <c r="EBK15" s="136"/>
      <c r="EBL15" s="136"/>
      <c r="EBM15" s="136"/>
      <c r="EBN15" s="136"/>
      <c r="EBO15" s="136"/>
      <c r="EBP15" s="136"/>
      <c r="EBQ15" s="136"/>
      <c r="EBR15" s="136"/>
      <c r="EBS15" s="136"/>
      <c r="EBT15" s="136"/>
      <c r="EBU15" s="136"/>
      <c r="EBV15" s="136"/>
      <c r="EBW15" s="136"/>
      <c r="EBX15" s="136"/>
      <c r="EBY15" s="136"/>
      <c r="EBZ15" s="136"/>
      <c r="ECA15" s="136"/>
      <c r="ECB15" s="136"/>
      <c r="ECC15" s="136"/>
      <c r="ECD15" s="136"/>
      <c r="ECE15" s="136"/>
      <c r="ECF15" s="136"/>
      <c r="ECG15" s="136"/>
      <c r="ECH15" s="136"/>
      <c r="ECI15" s="136"/>
      <c r="ECJ15" s="136"/>
      <c r="ECK15" s="136"/>
      <c r="ECL15" s="136"/>
      <c r="ECM15" s="136"/>
      <c r="ECN15" s="136"/>
      <c r="ECO15" s="136"/>
      <c r="ECP15" s="136"/>
      <c r="ECQ15" s="136"/>
      <c r="ECR15" s="136"/>
      <c r="ECS15" s="136"/>
      <c r="ECT15" s="136"/>
      <c r="ECU15" s="136"/>
      <c r="ECV15" s="136"/>
      <c r="ECW15" s="136"/>
      <c r="ECX15" s="136"/>
      <c r="ECY15" s="136"/>
      <c r="ECZ15" s="136"/>
      <c r="EDA15" s="136"/>
      <c r="EDB15" s="136"/>
      <c r="EDC15" s="136"/>
      <c r="EDD15" s="136"/>
      <c r="EDE15" s="136"/>
      <c r="EDF15" s="136"/>
      <c r="EDG15" s="136"/>
      <c r="EDH15" s="136"/>
      <c r="EDI15" s="136"/>
      <c r="EDJ15" s="136"/>
      <c r="EDK15" s="136"/>
      <c r="EDL15" s="136"/>
      <c r="EDM15" s="136"/>
      <c r="EDN15" s="136"/>
      <c r="EDO15" s="136"/>
      <c r="EDP15" s="136"/>
      <c r="EDQ15" s="136"/>
      <c r="EDR15" s="136"/>
      <c r="EDS15" s="136"/>
      <c r="EDT15" s="136"/>
      <c r="EDU15" s="136"/>
      <c r="EDV15" s="136"/>
      <c r="EDW15" s="136"/>
      <c r="EDX15" s="136"/>
      <c r="EDY15" s="136"/>
      <c r="EDZ15" s="136"/>
      <c r="EEA15" s="136"/>
      <c r="EEB15" s="136"/>
      <c r="EEC15" s="136"/>
      <c r="EED15" s="136"/>
      <c r="EEE15" s="136"/>
      <c r="EEF15" s="136"/>
      <c r="EEG15" s="136"/>
      <c r="EEH15" s="136"/>
      <c r="EEI15" s="136"/>
      <c r="EEJ15" s="136"/>
      <c r="EEK15" s="136"/>
      <c r="EEL15" s="136"/>
      <c r="EEM15" s="136"/>
      <c r="EEN15" s="136"/>
      <c r="EEO15" s="136"/>
      <c r="EEP15" s="136"/>
      <c r="EEQ15" s="136"/>
      <c r="EER15" s="136"/>
      <c r="EES15" s="136"/>
      <c r="EET15" s="136"/>
      <c r="EEU15" s="136"/>
      <c r="EEV15" s="136"/>
      <c r="EEW15" s="136"/>
      <c r="EEX15" s="136"/>
      <c r="EEY15" s="136"/>
      <c r="EEZ15" s="136"/>
      <c r="EFA15" s="136"/>
      <c r="EFB15" s="136"/>
      <c r="EFC15" s="136"/>
      <c r="EFD15" s="136"/>
      <c r="EFE15" s="136"/>
      <c r="EFF15" s="136"/>
      <c r="EFG15" s="136"/>
      <c r="EFH15" s="136"/>
      <c r="EFI15" s="136"/>
      <c r="EFJ15" s="136"/>
      <c r="EFK15" s="136"/>
      <c r="EFL15" s="136"/>
      <c r="EFM15" s="136"/>
      <c r="EFN15" s="136"/>
      <c r="EFO15" s="136"/>
      <c r="EFP15" s="136"/>
      <c r="EFQ15" s="136"/>
      <c r="EFR15" s="136"/>
      <c r="EFS15" s="136"/>
      <c r="EFT15" s="136"/>
      <c r="EFU15" s="136"/>
      <c r="EFV15" s="136"/>
      <c r="EFW15" s="136"/>
      <c r="EFX15" s="136"/>
      <c r="EFY15" s="136"/>
      <c r="EFZ15" s="136"/>
      <c r="EGA15" s="136"/>
      <c r="EGB15" s="136"/>
      <c r="EGC15" s="136"/>
      <c r="EGD15" s="136"/>
      <c r="EGE15" s="136"/>
      <c r="EGF15" s="136"/>
      <c r="EGG15" s="136"/>
      <c r="EGH15" s="136"/>
      <c r="EGI15" s="136"/>
      <c r="EGJ15" s="136"/>
      <c r="EGK15" s="136"/>
      <c r="EGL15" s="136"/>
      <c r="EGM15" s="136"/>
      <c r="EGN15" s="136"/>
      <c r="EGO15" s="136"/>
      <c r="EGP15" s="136"/>
      <c r="EGQ15" s="136"/>
      <c r="EGR15" s="136"/>
      <c r="EGS15" s="136"/>
      <c r="EGT15" s="136"/>
      <c r="EGU15" s="136"/>
      <c r="EGV15" s="136"/>
      <c r="EGW15" s="136"/>
      <c r="EGX15" s="136"/>
      <c r="EGY15" s="136"/>
      <c r="EGZ15" s="136"/>
      <c r="EHA15" s="136"/>
      <c r="EHB15" s="136"/>
      <c r="EHC15" s="136"/>
      <c r="EHD15" s="136"/>
      <c r="EHE15" s="136"/>
      <c r="EHF15" s="136"/>
      <c r="EHG15" s="136"/>
      <c r="EHH15" s="136"/>
      <c r="EHI15" s="136"/>
      <c r="EHJ15" s="136"/>
      <c r="EHK15" s="136"/>
      <c r="EHL15" s="136"/>
      <c r="EHM15" s="136"/>
      <c r="EHN15" s="136"/>
      <c r="EHO15" s="136"/>
      <c r="EHP15" s="136"/>
      <c r="EHQ15" s="136"/>
      <c r="EHR15" s="136"/>
      <c r="EHS15" s="136"/>
      <c r="EHT15" s="136"/>
      <c r="EHU15" s="136"/>
      <c r="EHV15" s="136"/>
      <c r="EHW15" s="136"/>
      <c r="EHX15" s="136"/>
      <c r="EHY15" s="136"/>
      <c r="EHZ15" s="136"/>
      <c r="EIA15" s="136"/>
      <c r="EIB15" s="136"/>
      <c r="EIC15" s="136"/>
      <c r="EID15" s="136"/>
      <c r="EIE15" s="136"/>
      <c r="EIF15" s="136"/>
      <c r="EIG15" s="136"/>
      <c r="EIH15" s="136"/>
      <c r="EII15" s="136"/>
      <c r="EIJ15" s="136"/>
      <c r="EIK15" s="136"/>
      <c r="EIL15" s="136"/>
      <c r="EIM15" s="136"/>
      <c r="EIN15" s="136"/>
      <c r="EIO15" s="136"/>
      <c r="EIP15" s="136"/>
      <c r="EIQ15" s="136"/>
      <c r="EIR15" s="136"/>
      <c r="EIS15" s="136"/>
      <c r="EIT15" s="136"/>
      <c r="EIU15" s="136"/>
      <c r="EIV15" s="136"/>
      <c r="EIW15" s="136"/>
      <c r="EIX15" s="136"/>
      <c r="EIY15" s="136"/>
      <c r="EIZ15" s="136"/>
      <c r="EJA15" s="136"/>
      <c r="EJB15" s="136"/>
      <c r="EJC15" s="136"/>
      <c r="EJD15" s="136"/>
      <c r="EJE15" s="136"/>
      <c r="EJF15" s="136"/>
      <c r="EJG15" s="136"/>
      <c r="EJH15" s="136"/>
      <c r="EJI15" s="136"/>
      <c r="EJJ15" s="136"/>
      <c r="EJK15" s="136"/>
      <c r="EJL15" s="136"/>
      <c r="EJM15" s="136"/>
      <c r="EJN15" s="136"/>
      <c r="EJO15" s="136"/>
      <c r="EJP15" s="136"/>
      <c r="EJQ15" s="136"/>
      <c r="EJR15" s="136"/>
      <c r="EJS15" s="136"/>
      <c r="EJT15" s="136"/>
      <c r="EJU15" s="136"/>
      <c r="EJV15" s="136"/>
      <c r="EJW15" s="136"/>
      <c r="EJX15" s="136"/>
      <c r="EJY15" s="136"/>
      <c r="EJZ15" s="136"/>
      <c r="EKA15" s="136"/>
      <c r="EKB15" s="136"/>
      <c r="EKC15" s="136"/>
      <c r="EKD15" s="136"/>
      <c r="EKE15" s="136"/>
      <c r="EKF15" s="136"/>
      <c r="EKG15" s="136"/>
      <c r="EKH15" s="136"/>
      <c r="EKI15" s="136"/>
      <c r="EKJ15" s="136"/>
      <c r="EKK15" s="136"/>
      <c r="EKL15" s="136"/>
      <c r="EKM15" s="136"/>
      <c r="EKN15" s="136"/>
      <c r="EKO15" s="136"/>
      <c r="EKP15" s="136"/>
      <c r="EKQ15" s="136"/>
      <c r="EKR15" s="136"/>
      <c r="EKS15" s="136"/>
      <c r="EKT15" s="136"/>
      <c r="EKU15" s="136"/>
      <c r="EKV15" s="136"/>
      <c r="EKW15" s="136"/>
      <c r="EKX15" s="136"/>
      <c r="EKY15" s="136"/>
      <c r="EKZ15" s="136"/>
      <c r="ELA15" s="136"/>
      <c r="ELB15" s="136"/>
      <c r="ELC15" s="136"/>
      <c r="ELD15" s="136"/>
      <c r="ELE15" s="136"/>
      <c r="ELF15" s="136"/>
      <c r="ELG15" s="136"/>
      <c r="ELH15" s="136"/>
      <c r="ELI15" s="136"/>
      <c r="ELJ15" s="136"/>
      <c r="ELK15" s="136"/>
      <c r="ELL15" s="136"/>
      <c r="ELM15" s="136"/>
      <c r="ELN15" s="136"/>
      <c r="ELO15" s="136"/>
      <c r="ELP15" s="136"/>
      <c r="ELQ15" s="136"/>
      <c r="ELR15" s="136"/>
      <c r="ELS15" s="136"/>
      <c r="ELT15" s="136"/>
      <c r="ELU15" s="136"/>
      <c r="ELV15" s="136"/>
      <c r="ELW15" s="136"/>
      <c r="ELX15" s="136"/>
      <c r="ELY15" s="136"/>
      <c r="ELZ15" s="136"/>
      <c r="EMA15" s="136"/>
      <c r="EMB15" s="136"/>
      <c r="EMC15" s="136"/>
      <c r="EMD15" s="136"/>
      <c r="EME15" s="136"/>
      <c r="EMF15" s="136"/>
      <c r="EMG15" s="136"/>
      <c r="EMH15" s="136"/>
      <c r="EMI15" s="136"/>
      <c r="EMJ15" s="136"/>
      <c r="EMK15" s="136"/>
      <c r="EML15" s="136"/>
      <c r="EMM15" s="136"/>
      <c r="EMN15" s="136"/>
      <c r="EMO15" s="136"/>
      <c r="EMP15" s="136"/>
      <c r="EMQ15" s="136"/>
      <c r="EMR15" s="136"/>
      <c r="EMS15" s="136"/>
      <c r="EMT15" s="136"/>
      <c r="EMU15" s="136"/>
      <c r="EMV15" s="136"/>
      <c r="EMW15" s="136"/>
      <c r="EMX15" s="136"/>
      <c r="EMY15" s="136"/>
      <c r="EMZ15" s="136"/>
      <c r="ENA15" s="136"/>
      <c r="ENB15" s="136"/>
      <c r="ENC15" s="136"/>
      <c r="END15" s="136"/>
      <c r="ENE15" s="136"/>
      <c r="ENF15" s="136"/>
      <c r="ENG15" s="136"/>
      <c r="ENH15" s="136"/>
      <c r="ENI15" s="136"/>
      <c r="ENJ15" s="136"/>
      <c r="ENK15" s="136"/>
      <c r="ENL15" s="136"/>
      <c r="ENM15" s="136"/>
      <c r="ENN15" s="136"/>
      <c r="ENO15" s="136"/>
      <c r="ENP15" s="136"/>
      <c r="ENQ15" s="136"/>
      <c r="ENR15" s="136"/>
      <c r="ENS15" s="136"/>
      <c r="ENT15" s="136"/>
      <c r="ENU15" s="136"/>
      <c r="ENV15" s="136"/>
      <c r="ENW15" s="136"/>
      <c r="ENX15" s="136"/>
      <c r="ENY15" s="136"/>
      <c r="ENZ15" s="136"/>
      <c r="EOA15" s="136"/>
      <c r="EOB15" s="136"/>
      <c r="EOC15" s="136"/>
      <c r="EOD15" s="136"/>
      <c r="EOE15" s="136"/>
      <c r="EOF15" s="136"/>
      <c r="EOG15" s="136"/>
      <c r="EOH15" s="136"/>
      <c r="EOI15" s="136"/>
      <c r="EOJ15" s="136"/>
      <c r="EOK15" s="136"/>
      <c r="EOL15" s="136"/>
      <c r="EOM15" s="136"/>
      <c r="EON15" s="136"/>
      <c r="EOO15" s="136"/>
      <c r="EOP15" s="136"/>
      <c r="EOQ15" s="136"/>
      <c r="EOR15" s="136"/>
      <c r="EOS15" s="136"/>
      <c r="EOT15" s="136"/>
      <c r="EOU15" s="136"/>
      <c r="EOV15" s="136"/>
      <c r="EOW15" s="136"/>
      <c r="EOX15" s="136"/>
      <c r="EOY15" s="136"/>
      <c r="EOZ15" s="136"/>
      <c r="EPA15" s="136"/>
      <c r="EPB15" s="136"/>
      <c r="EPC15" s="136"/>
      <c r="EPD15" s="136"/>
      <c r="EPE15" s="136"/>
      <c r="EPF15" s="136"/>
      <c r="EPG15" s="136"/>
      <c r="EPH15" s="136"/>
      <c r="EPI15" s="136"/>
      <c r="EPJ15" s="136"/>
      <c r="EPK15" s="136"/>
      <c r="EPL15" s="136"/>
      <c r="EPM15" s="136"/>
      <c r="EPN15" s="136"/>
      <c r="EPO15" s="136"/>
      <c r="EPP15" s="136"/>
      <c r="EPQ15" s="136"/>
      <c r="EPR15" s="136"/>
      <c r="EPS15" s="136"/>
      <c r="EPT15" s="136"/>
      <c r="EPU15" s="136"/>
      <c r="EPV15" s="136"/>
      <c r="EPW15" s="136"/>
      <c r="EPX15" s="136"/>
      <c r="EPY15" s="136"/>
      <c r="EPZ15" s="136"/>
      <c r="EQA15" s="136"/>
      <c r="EQB15" s="136"/>
      <c r="EQC15" s="136"/>
      <c r="EQD15" s="136"/>
      <c r="EQE15" s="136"/>
      <c r="EQF15" s="136"/>
      <c r="EQG15" s="136"/>
      <c r="EQH15" s="136"/>
      <c r="EQI15" s="136"/>
      <c r="EQJ15" s="136"/>
      <c r="EQK15" s="136"/>
      <c r="EQL15" s="136"/>
      <c r="EQM15" s="136"/>
      <c r="EQN15" s="136"/>
      <c r="EQO15" s="136"/>
      <c r="EQP15" s="136"/>
      <c r="EQQ15" s="136"/>
      <c r="EQR15" s="136"/>
      <c r="EQS15" s="136"/>
      <c r="EQT15" s="136"/>
      <c r="EQU15" s="136"/>
      <c r="EQV15" s="136"/>
      <c r="EQW15" s="136"/>
      <c r="EQX15" s="136"/>
      <c r="EQY15" s="136"/>
      <c r="EQZ15" s="136"/>
      <c r="ERA15" s="136"/>
      <c r="ERB15" s="136"/>
      <c r="ERC15" s="136"/>
      <c r="ERD15" s="136"/>
      <c r="ERE15" s="136"/>
      <c r="ERF15" s="136"/>
      <c r="ERG15" s="136"/>
      <c r="ERH15" s="136"/>
      <c r="ERI15" s="136"/>
      <c r="ERJ15" s="136"/>
      <c r="ERK15" s="136"/>
      <c r="ERL15" s="136"/>
      <c r="ERM15" s="136"/>
      <c r="ERN15" s="136"/>
      <c r="ERO15" s="136"/>
      <c r="ERP15" s="136"/>
      <c r="ERQ15" s="136"/>
      <c r="ERR15" s="136"/>
      <c r="ERS15" s="136"/>
      <c r="ERT15" s="136"/>
      <c r="ERU15" s="136"/>
      <c r="ERV15" s="136"/>
      <c r="ERW15" s="136"/>
      <c r="ERX15" s="136"/>
      <c r="ERY15" s="136"/>
      <c r="ERZ15" s="136"/>
      <c r="ESA15" s="136"/>
      <c r="ESB15" s="136"/>
      <c r="ESC15" s="136"/>
      <c r="ESD15" s="136"/>
      <c r="ESE15" s="136"/>
      <c r="ESF15" s="136"/>
      <c r="ESG15" s="136"/>
      <c r="ESH15" s="136"/>
      <c r="ESI15" s="136"/>
      <c r="ESJ15" s="136"/>
      <c r="ESK15" s="136"/>
      <c r="ESL15" s="136"/>
      <c r="ESM15" s="136"/>
      <c r="ESN15" s="136"/>
      <c r="ESO15" s="136"/>
      <c r="ESP15" s="136"/>
      <c r="ESQ15" s="136"/>
      <c r="ESR15" s="136"/>
      <c r="ESS15" s="136"/>
      <c r="EST15" s="136"/>
      <c r="ESU15" s="136"/>
      <c r="ESV15" s="136"/>
      <c r="ESW15" s="136"/>
      <c r="ESX15" s="136"/>
      <c r="ESY15" s="136"/>
      <c r="ESZ15" s="136"/>
      <c r="ETA15" s="136"/>
      <c r="ETB15" s="136"/>
      <c r="ETC15" s="136"/>
      <c r="ETD15" s="136"/>
      <c r="ETE15" s="136"/>
      <c r="ETF15" s="136"/>
      <c r="ETG15" s="136"/>
      <c r="ETH15" s="136"/>
      <c r="ETI15" s="136"/>
      <c r="ETJ15" s="136"/>
      <c r="ETK15" s="136"/>
      <c r="ETL15" s="136"/>
      <c r="ETM15" s="136"/>
      <c r="ETN15" s="136"/>
      <c r="ETO15" s="136"/>
      <c r="ETP15" s="136"/>
      <c r="ETQ15" s="136"/>
      <c r="ETR15" s="136"/>
      <c r="ETS15" s="136"/>
      <c r="ETT15" s="136"/>
      <c r="ETU15" s="136"/>
      <c r="ETV15" s="136"/>
      <c r="ETW15" s="136"/>
      <c r="ETX15" s="136"/>
      <c r="ETY15" s="136"/>
      <c r="ETZ15" s="136"/>
      <c r="EUA15" s="136"/>
      <c r="EUB15" s="136"/>
      <c r="EUC15" s="136"/>
      <c r="EUD15" s="136"/>
      <c r="EUE15" s="136"/>
      <c r="EUF15" s="136"/>
      <c r="EUG15" s="136"/>
      <c r="EUH15" s="136"/>
      <c r="EUI15" s="136"/>
      <c r="EUJ15" s="136"/>
      <c r="EUK15" s="136"/>
      <c r="EUL15" s="136"/>
      <c r="EUM15" s="136"/>
      <c r="EUN15" s="136"/>
      <c r="EUO15" s="136"/>
      <c r="EUP15" s="136"/>
      <c r="EUQ15" s="136"/>
      <c r="EUR15" s="136"/>
      <c r="EUS15" s="136"/>
      <c r="EUT15" s="136"/>
      <c r="EUU15" s="136"/>
      <c r="EUV15" s="136"/>
      <c r="EUW15" s="136"/>
      <c r="EUX15" s="136"/>
      <c r="EUY15" s="136"/>
      <c r="EUZ15" s="136"/>
      <c r="EVA15" s="136"/>
      <c r="EVB15" s="136"/>
      <c r="EVC15" s="136"/>
      <c r="EVD15" s="136"/>
      <c r="EVE15" s="136"/>
      <c r="EVF15" s="136"/>
      <c r="EVG15" s="136"/>
      <c r="EVH15" s="136"/>
      <c r="EVI15" s="136"/>
      <c r="EVJ15" s="136"/>
      <c r="EVK15" s="136"/>
      <c r="EVL15" s="136"/>
      <c r="EVM15" s="136"/>
      <c r="EVN15" s="136"/>
      <c r="EVO15" s="136"/>
      <c r="EVP15" s="136"/>
      <c r="EVQ15" s="136"/>
      <c r="EVR15" s="136"/>
      <c r="EVS15" s="136"/>
      <c r="EVT15" s="136"/>
      <c r="EVU15" s="136"/>
      <c r="EVV15" s="136"/>
      <c r="EVW15" s="136"/>
      <c r="EVX15" s="136"/>
      <c r="EVY15" s="136"/>
      <c r="EVZ15" s="136"/>
      <c r="EWA15" s="136"/>
      <c r="EWB15" s="136"/>
      <c r="EWC15" s="136"/>
      <c r="EWD15" s="136"/>
      <c r="EWE15" s="136"/>
      <c r="EWF15" s="136"/>
      <c r="EWG15" s="136"/>
      <c r="EWH15" s="136"/>
      <c r="EWI15" s="136"/>
      <c r="EWJ15" s="136"/>
      <c r="EWK15" s="136"/>
      <c r="EWL15" s="136"/>
      <c r="EWM15" s="136"/>
      <c r="EWN15" s="136"/>
      <c r="EWO15" s="136"/>
      <c r="EWP15" s="136"/>
      <c r="EWQ15" s="136"/>
      <c r="EWR15" s="136"/>
      <c r="EWS15" s="136"/>
      <c r="EWT15" s="136"/>
      <c r="EWU15" s="136"/>
      <c r="EWV15" s="136"/>
      <c r="EWW15" s="136"/>
      <c r="EWX15" s="136"/>
      <c r="EWY15" s="136"/>
      <c r="EWZ15" s="136"/>
      <c r="EXA15" s="136"/>
      <c r="EXB15" s="136"/>
      <c r="EXC15" s="136"/>
      <c r="EXD15" s="136"/>
      <c r="EXE15" s="136"/>
      <c r="EXF15" s="136"/>
      <c r="EXG15" s="136"/>
      <c r="EXH15" s="136"/>
      <c r="EXI15" s="136"/>
      <c r="EXJ15" s="136"/>
      <c r="EXK15" s="136"/>
      <c r="EXL15" s="136"/>
      <c r="EXM15" s="136"/>
      <c r="EXN15" s="136"/>
      <c r="EXO15" s="136"/>
      <c r="EXP15" s="136"/>
      <c r="EXQ15" s="136"/>
      <c r="EXR15" s="136"/>
      <c r="EXS15" s="136"/>
      <c r="EXT15" s="136"/>
      <c r="EXU15" s="136"/>
      <c r="EXV15" s="136"/>
      <c r="EXW15" s="136"/>
      <c r="EXX15" s="136"/>
      <c r="EXY15" s="136"/>
      <c r="EXZ15" s="136"/>
      <c r="EYA15" s="136"/>
      <c r="EYB15" s="136"/>
      <c r="EYC15" s="136"/>
      <c r="EYD15" s="136"/>
      <c r="EYE15" s="136"/>
      <c r="EYF15" s="136"/>
      <c r="EYG15" s="136"/>
      <c r="EYH15" s="136"/>
      <c r="EYI15" s="136"/>
      <c r="EYJ15" s="136"/>
      <c r="EYK15" s="136"/>
      <c r="EYL15" s="136"/>
      <c r="EYM15" s="136"/>
      <c r="EYN15" s="136"/>
      <c r="EYO15" s="136"/>
      <c r="EYP15" s="136"/>
      <c r="EYQ15" s="136"/>
      <c r="EYR15" s="136"/>
      <c r="EYS15" s="136"/>
      <c r="EYT15" s="136"/>
      <c r="EYU15" s="136"/>
      <c r="EYV15" s="136"/>
      <c r="EYW15" s="136"/>
      <c r="EYX15" s="136"/>
      <c r="EYY15" s="136"/>
      <c r="EYZ15" s="136"/>
      <c r="EZA15" s="136"/>
      <c r="EZB15" s="136"/>
      <c r="EZC15" s="136"/>
      <c r="EZD15" s="136"/>
      <c r="EZE15" s="136"/>
      <c r="EZF15" s="136"/>
      <c r="EZG15" s="136"/>
      <c r="EZH15" s="136"/>
      <c r="EZI15" s="136"/>
      <c r="EZJ15" s="136"/>
      <c r="EZK15" s="136"/>
      <c r="EZL15" s="136"/>
      <c r="EZM15" s="136"/>
      <c r="EZN15" s="136"/>
      <c r="EZO15" s="136"/>
      <c r="EZP15" s="136"/>
      <c r="EZQ15" s="136"/>
      <c r="EZR15" s="136"/>
      <c r="EZS15" s="136"/>
      <c r="EZT15" s="136"/>
      <c r="EZU15" s="136"/>
      <c r="EZV15" s="136"/>
      <c r="EZW15" s="136"/>
      <c r="EZX15" s="136"/>
      <c r="EZY15" s="136"/>
      <c r="EZZ15" s="136"/>
      <c r="FAA15" s="136"/>
      <c r="FAB15" s="136"/>
      <c r="FAC15" s="136"/>
      <c r="FAD15" s="136"/>
      <c r="FAE15" s="136"/>
      <c r="FAF15" s="136"/>
      <c r="FAG15" s="136"/>
      <c r="FAH15" s="136"/>
      <c r="FAI15" s="136"/>
      <c r="FAJ15" s="136"/>
      <c r="FAK15" s="136"/>
      <c r="FAL15" s="136"/>
      <c r="FAM15" s="136"/>
      <c r="FAN15" s="136"/>
      <c r="FAO15" s="136"/>
      <c r="FAP15" s="136"/>
      <c r="FAQ15" s="136"/>
      <c r="FAR15" s="136"/>
      <c r="FAS15" s="136"/>
      <c r="FAT15" s="136"/>
      <c r="FAU15" s="136"/>
      <c r="FAV15" s="136"/>
      <c r="FAW15" s="136"/>
      <c r="FAX15" s="136"/>
      <c r="FAY15" s="136"/>
      <c r="FAZ15" s="136"/>
      <c r="FBA15" s="136"/>
      <c r="FBB15" s="136"/>
      <c r="FBC15" s="136"/>
      <c r="FBD15" s="136"/>
      <c r="FBE15" s="136"/>
      <c r="FBF15" s="136"/>
      <c r="FBG15" s="136"/>
      <c r="FBH15" s="136"/>
      <c r="FBI15" s="136"/>
      <c r="FBJ15" s="136"/>
      <c r="FBK15" s="136"/>
      <c r="FBL15" s="136"/>
      <c r="FBM15" s="136"/>
      <c r="FBN15" s="136"/>
      <c r="FBO15" s="136"/>
      <c r="FBP15" s="136"/>
      <c r="FBQ15" s="136"/>
      <c r="FBR15" s="136"/>
      <c r="FBS15" s="136"/>
      <c r="FBT15" s="136"/>
      <c r="FBU15" s="136"/>
      <c r="FBV15" s="136"/>
      <c r="FBW15" s="136"/>
      <c r="FBX15" s="136"/>
      <c r="FBY15" s="136"/>
      <c r="FBZ15" s="136"/>
      <c r="FCA15" s="136"/>
      <c r="FCB15" s="136"/>
      <c r="FCC15" s="136"/>
      <c r="FCD15" s="136"/>
      <c r="FCE15" s="136"/>
      <c r="FCF15" s="136"/>
      <c r="FCG15" s="136"/>
      <c r="FCH15" s="136"/>
      <c r="FCI15" s="136"/>
      <c r="FCJ15" s="136"/>
      <c r="FCK15" s="136"/>
      <c r="FCL15" s="136"/>
      <c r="FCM15" s="136"/>
      <c r="FCN15" s="136"/>
      <c r="FCO15" s="136"/>
      <c r="FCP15" s="136"/>
      <c r="FCQ15" s="136"/>
      <c r="FCR15" s="136"/>
      <c r="FCS15" s="136"/>
      <c r="FCT15" s="136"/>
      <c r="FCU15" s="136"/>
      <c r="FCV15" s="136"/>
      <c r="FCW15" s="136"/>
      <c r="FCX15" s="136"/>
      <c r="FCY15" s="136"/>
      <c r="FCZ15" s="136"/>
      <c r="FDA15" s="136"/>
      <c r="FDB15" s="136"/>
      <c r="FDC15" s="136"/>
      <c r="FDD15" s="136"/>
      <c r="FDE15" s="136"/>
      <c r="FDF15" s="136"/>
      <c r="FDG15" s="136"/>
      <c r="FDH15" s="136"/>
      <c r="FDI15" s="136"/>
      <c r="FDJ15" s="136"/>
      <c r="FDK15" s="136"/>
      <c r="FDL15" s="136"/>
      <c r="FDM15" s="136"/>
      <c r="FDN15" s="136"/>
      <c r="FDO15" s="136"/>
      <c r="FDP15" s="136"/>
      <c r="FDQ15" s="136"/>
      <c r="FDR15" s="136"/>
      <c r="FDS15" s="136"/>
      <c r="FDT15" s="136"/>
      <c r="FDU15" s="136"/>
      <c r="FDV15" s="136"/>
      <c r="FDW15" s="136"/>
      <c r="FDX15" s="136"/>
      <c r="FDY15" s="136"/>
      <c r="FDZ15" s="136"/>
      <c r="FEA15" s="136"/>
      <c r="FEB15" s="136"/>
      <c r="FEC15" s="136"/>
      <c r="FED15" s="136"/>
      <c r="FEE15" s="136"/>
      <c r="FEF15" s="136"/>
      <c r="FEG15" s="136"/>
      <c r="FEH15" s="136"/>
      <c r="FEI15" s="136"/>
      <c r="FEJ15" s="136"/>
      <c r="FEK15" s="136"/>
      <c r="FEL15" s="136"/>
      <c r="FEM15" s="136"/>
      <c r="FEN15" s="136"/>
      <c r="FEO15" s="136"/>
      <c r="FEP15" s="136"/>
      <c r="FEQ15" s="136"/>
      <c r="FER15" s="136"/>
      <c r="FES15" s="136"/>
      <c r="FET15" s="136"/>
      <c r="FEU15" s="136"/>
      <c r="FEV15" s="136"/>
      <c r="FEW15" s="136"/>
      <c r="FEX15" s="136"/>
      <c r="FEY15" s="136"/>
      <c r="FEZ15" s="136"/>
      <c r="FFA15" s="136"/>
      <c r="FFB15" s="136"/>
      <c r="FFC15" s="136"/>
      <c r="FFD15" s="136"/>
      <c r="FFE15" s="136"/>
      <c r="FFF15" s="136"/>
      <c r="FFG15" s="136"/>
      <c r="FFH15" s="136"/>
      <c r="FFI15" s="136"/>
      <c r="FFJ15" s="136"/>
      <c r="FFK15" s="136"/>
      <c r="FFL15" s="136"/>
      <c r="FFM15" s="136"/>
      <c r="FFN15" s="136"/>
      <c r="FFO15" s="136"/>
      <c r="FFP15" s="136"/>
      <c r="FFQ15" s="136"/>
      <c r="FFR15" s="136"/>
      <c r="FFS15" s="136"/>
      <c r="FFT15" s="136"/>
      <c r="FFU15" s="136"/>
      <c r="FFV15" s="136"/>
      <c r="FFW15" s="136"/>
      <c r="FFX15" s="136"/>
      <c r="FFY15" s="136"/>
      <c r="FFZ15" s="136"/>
      <c r="FGA15" s="136"/>
      <c r="FGB15" s="136"/>
      <c r="FGC15" s="136"/>
      <c r="FGD15" s="136"/>
      <c r="FGE15" s="136"/>
      <c r="FGF15" s="136"/>
      <c r="FGG15" s="136"/>
      <c r="FGH15" s="136"/>
      <c r="FGI15" s="136"/>
      <c r="FGJ15" s="136"/>
      <c r="FGK15" s="136"/>
      <c r="FGL15" s="136"/>
      <c r="FGM15" s="136"/>
      <c r="FGN15" s="136"/>
      <c r="FGO15" s="136"/>
      <c r="FGP15" s="136"/>
      <c r="FGQ15" s="136"/>
      <c r="FGR15" s="136"/>
      <c r="FGS15" s="136"/>
      <c r="FGT15" s="136"/>
      <c r="FGU15" s="136"/>
      <c r="FGV15" s="136"/>
      <c r="FGW15" s="136"/>
      <c r="FGX15" s="136"/>
      <c r="FGY15" s="136"/>
      <c r="FGZ15" s="136"/>
      <c r="FHA15" s="136"/>
      <c r="FHB15" s="136"/>
      <c r="FHC15" s="136"/>
      <c r="FHD15" s="136"/>
      <c r="FHE15" s="136"/>
      <c r="FHF15" s="136"/>
      <c r="FHG15" s="136"/>
      <c r="FHH15" s="136"/>
      <c r="FHI15" s="136"/>
      <c r="FHJ15" s="136"/>
      <c r="FHK15" s="136"/>
      <c r="FHL15" s="136"/>
      <c r="FHM15" s="136"/>
      <c r="FHN15" s="136"/>
      <c r="FHO15" s="136"/>
      <c r="FHP15" s="136"/>
      <c r="FHQ15" s="136"/>
      <c r="FHR15" s="136"/>
      <c r="FHS15" s="136"/>
      <c r="FHT15" s="136"/>
      <c r="FHU15" s="136"/>
      <c r="FHV15" s="136"/>
      <c r="FHW15" s="136"/>
      <c r="FHX15" s="136"/>
      <c r="FHY15" s="136"/>
      <c r="FHZ15" s="136"/>
      <c r="FIA15" s="136"/>
      <c r="FIB15" s="136"/>
      <c r="FIC15" s="136"/>
      <c r="FID15" s="136"/>
      <c r="FIE15" s="136"/>
      <c r="FIF15" s="136"/>
      <c r="FIG15" s="136"/>
      <c r="FIH15" s="136"/>
      <c r="FII15" s="136"/>
      <c r="FIJ15" s="136"/>
      <c r="FIK15" s="136"/>
      <c r="FIL15" s="136"/>
      <c r="FIM15" s="136"/>
      <c r="FIN15" s="136"/>
      <c r="FIO15" s="136"/>
      <c r="FIP15" s="136"/>
      <c r="FIQ15" s="136"/>
      <c r="FIR15" s="136"/>
      <c r="FIS15" s="136"/>
      <c r="FIT15" s="136"/>
      <c r="FIU15" s="136"/>
      <c r="FIV15" s="136"/>
      <c r="FIW15" s="136"/>
      <c r="FIX15" s="136"/>
      <c r="FIY15" s="136"/>
      <c r="FIZ15" s="136"/>
      <c r="FJA15" s="136"/>
      <c r="FJB15" s="136"/>
      <c r="FJC15" s="136"/>
      <c r="FJD15" s="136"/>
      <c r="FJE15" s="136"/>
      <c r="FJF15" s="136"/>
      <c r="FJG15" s="136"/>
      <c r="FJH15" s="136"/>
      <c r="FJI15" s="136"/>
      <c r="FJJ15" s="136"/>
      <c r="FJK15" s="136"/>
      <c r="FJL15" s="136"/>
      <c r="FJM15" s="136"/>
      <c r="FJN15" s="136"/>
      <c r="FJO15" s="136"/>
      <c r="FJP15" s="136"/>
      <c r="FJQ15" s="136"/>
      <c r="FJR15" s="136"/>
      <c r="FJS15" s="136"/>
      <c r="FJT15" s="136"/>
      <c r="FJU15" s="136"/>
      <c r="FJV15" s="136"/>
      <c r="FJW15" s="136"/>
      <c r="FJX15" s="136"/>
      <c r="FJY15" s="136"/>
      <c r="FJZ15" s="136"/>
      <c r="FKA15" s="136"/>
      <c r="FKB15" s="136"/>
      <c r="FKC15" s="136"/>
      <c r="FKD15" s="136"/>
      <c r="FKE15" s="136"/>
      <c r="FKF15" s="136"/>
      <c r="FKG15" s="136"/>
      <c r="FKH15" s="136"/>
      <c r="FKI15" s="136"/>
      <c r="FKJ15" s="136"/>
      <c r="FKK15" s="136"/>
      <c r="FKL15" s="136"/>
      <c r="FKM15" s="136"/>
      <c r="FKN15" s="136"/>
      <c r="FKO15" s="136"/>
      <c r="FKP15" s="136"/>
      <c r="FKQ15" s="136"/>
      <c r="FKR15" s="136"/>
      <c r="FKS15" s="136"/>
      <c r="FKT15" s="136"/>
      <c r="FKU15" s="136"/>
      <c r="FKV15" s="136"/>
      <c r="FKW15" s="136"/>
      <c r="FKX15" s="136"/>
      <c r="FKY15" s="136"/>
      <c r="FKZ15" s="136"/>
      <c r="FLA15" s="136"/>
      <c r="FLB15" s="136"/>
      <c r="FLC15" s="136"/>
      <c r="FLD15" s="136"/>
      <c r="FLE15" s="136"/>
      <c r="FLF15" s="136"/>
      <c r="FLG15" s="136"/>
      <c r="FLH15" s="136"/>
      <c r="FLI15" s="136"/>
      <c r="FLJ15" s="136"/>
      <c r="FLK15" s="136"/>
      <c r="FLL15" s="136"/>
      <c r="FLM15" s="136"/>
      <c r="FLN15" s="136"/>
      <c r="FLO15" s="136"/>
      <c r="FLP15" s="136"/>
      <c r="FLQ15" s="136"/>
      <c r="FLR15" s="136"/>
      <c r="FLS15" s="136"/>
      <c r="FLT15" s="136"/>
      <c r="FLU15" s="136"/>
      <c r="FLV15" s="136"/>
      <c r="FLW15" s="136"/>
      <c r="FLX15" s="136"/>
      <c r="FLY15" s="136"/>
      <c r="FLZ15" s="136"/>
      <c r="FMA15" s="136"/>
      <c r="FMB15" s="136"/>
      <c r="FMC15" s="136"/>
      <c r="FMD15" s="136"/>
      <c r="FME15" s="136"/>
      <c r="FMF15" s="136"/>
      <c r="FMG15" s="136"/>
      <c r="FMH15" s="136"/>
      <c r="FMI15" s="136"/>
      <c r="FMJ15" s="136"/>
      <c r="FMK15" s="136"/>
      <c r="FML15" s="136"/>
      <c r="FMM15" s="136"/>
      <c r="FMN15" s="136"/>
      <c r="FMO15" s="136"/>
      <c r="FMP15" s="136"/>
      <c r="FMQ15" s="136"/>
      <c r="FMR15" s="136"/>
      <c r="FMS15" s="136"/>
      <c r="FMT15" s="136"/>
      <c r="FMU15" s="136"/>
      <c r="FMV15" s="136"/>
      <c r="FMW15" s="136"/>
      <c r="FMX15" s="136"/>
      <c r="FMY15" s="136"/>
      <c r="FMZ15" s="136"/>
      <c r="FNA15" s="136"/>
      <c r="FNB15" s="136"/>
      <c r="FNC15" s="136"/>
      <c r="FND15" s="136"/>
      <c r="FNE15" s="136"/>
      <c r="FNF15" s="136"/>
      <c r="FNG15" s="136"/>
      <c r="FNH15" s="136"/>
      <c r="FNI15" s="136"/>
      <c r="FNJ15" s="136"/>
      <c r="FNK15" s="136"/>
      <c r="FNL15" s="136"/>
      <c r="FNM15" s="136"/>
      <c r="FNN15" s="136"/>
      <c r="FNO15" s="136"/>
      <c r="FNP15" s="136"/>
      <c r="FNQ15" s="136"/>
      <c r="FNR15" s="136"/>
      <c r="FNS15" s="136"/>
      <c r="FNT15" s="136"/>
      <c r="FNU15" s="136"/>
      <c r="FNV15" s="136"/>
      <c r="FNW15" s="136"/>
      <c r="FNX15" s="136"/>
      <c r="FNY15" s="136"/>
      <c r="FNZ15" s="136"/>
      <c r="FOA15" s="136"/>
      <c r="FOB15" s="136"/>
      <c r="FOC15" s="136"/>
      <c r="FOD15" s="136"/>
      <c r="FOE15" s="136"/>
      <c r="FOF15" s="136"/>
      <c r="FOG15" s="136"/>
      <c r="FOH15" s="136"/>
      <c r="FOI15" s="136"/>
      <c r="FOJ15" s="136"/>
      <c r="FOK15" s="136"/>
      <c r="FOL15" s="136"/>
      <c r="FOM15" s="136"/>
      <c r="FON15" s="136"/>
      <c r="FOO15" s="136"/>
      <c r="FOP15" s="136"/>
      <c r="FOQ15" s="136"/>
      <c r="FOR15" s="136"/>
      <c r="FOS15" s="136"/>
      <c r="FOT15" s="136"/>
      <c r="FOU15" s="136"/>
      <c r="FOV15" s="136"/>
      <c r="FOW15" s="136"/>
      <c r="FOX15" s="136"/>
      <c r="FOY15" s="136"/>
      <c r="FOZ15" s="136"/>
      <c r="FPA15" s="136"/>
      <c r="FPB15" s="136"/>
      <c r="FPC15" s="136"/>
      <c r="FPD15" s="136"/>
      <c r="FPE15" s="136"/>
      <c r="FPF15" s="136"/>
      <c r="FPG15" s="136"/>
      <c r="FPH15" s="136"/>
      <c r="FPI15" s="136"/>
      <c r="FPJ15" s="136"/>
      <c r="FPK15" s="136"/>
      <c r="FPL15" s="136"/>
      <c r="FPM15" s="136"/>
      <c r="FPN15" s="136"/>
      <c r="FPO15" s="136"/>
      <c r="FPP15" s="136"/>
      <c r="FPQ15" s="136"/>
      <c r="FPR15" s="136"/>
      <c r="FPS15" s="136"/>
      <c r="FPT15" s="136"/>
      <c r="FPU15" s="136"/>
      <c r="FPV15" s="136"/>
      <c r="FPW15" s="136"/>
      <c r="FPX15" s="136"/>
      <c r="FPY15" s="136"/>
      <c r="FPZ15" s="136"/>
      <c r="FQA15" s="136"/>
      <c r="FQB15" s="136"/>
      <c r="FQC15" s="136"/>
      <c r="FQD15" s="136"/>
      <c r="FQE15" s="136"/>
      <c r="FQF15" s="136"/>
      <c r="FQG15" s="136"/>
      <c r="FQH15" s="136"/>
      <c r="FQI15" s="136"/>
      <c r="FQJ15" s="136"/>
      <c r="FQK15" s="136"/>
      <c r="FQL15" s="136"/>
      <c r="FQM15" s="136"/>
      <c r="FQN15" s="136"/>
      <c r="FQO15" s="136"/>
      <c r="FQP15" s="136"/>
      <c r="FQQ15" s="136"/>
      <c r="FQR15" s="136"/>
      <c r="FQS15" s="136"/>
      <c r="FQT15" s="136"/>
      <c r="FQU15" s="136"/>
      <c r="FQV15" s="136"/>
      <c r="FQW15" s="136"/>
      <c r="FQX15" s="136"/>
      <c r="FQY15" s="136"/>
      <c r="FQZ15" s="136"/>
      <c r="FRA15" s="136"/>
      <c r="FRB15" s="136"/>
      <c r="FRC15" s="136"/>
      <c r="FRD15" s="136"/>
      <c r="FRE15" s="136"/>
      <c r="FRF15" s="136"/>
      <c r="FRG15" s="136"/>
      <c r="FRH15" s="136"/>
      <c r="FRI15" s="136"/>
      <c r="FRJ15" s="136"/>
      <c r="FRK15" s="136"/>
      <c r="FRL15" s="136"/>
      <c r="FRM15" s="136"/>
      <c r="FRN15" s="136"/>
      <c r="FRO15" s="136"/>
      <c r="FRP15" s="136"/>
      <c r="FRQ15" s="136"/>
      <c r="FRR15" s="136"/>
      <c r="FRS15" s="136"/>
      <c r="FRT15" s="136"/>
      <c r="FRU15" s="136"/>
      <c r="FRV15" s="136"/>
      <c r="FRW15" s="136"/>
      <c r="FRX15" s="136"/>
      <c r="FRY15" s="136"/>
      <c r="FRZ15" s="136"/>
      <c r="FSA15" s="136"/>
      <c r="FSB15" s="136"/>
      <c r="FSC15" s="136"/>
      <c r="FSD15" s="136"/>
      <c r="FSE15" s="136"/>
      <c r="FSF15" s="136"/>
      <c r="FSG15" s="136"/>
      <c r="FSH15" s="136"/>
      <c r="FSI15" s="136"/>
      <c r="FSJ15" s="136"/>
      <c r="FSK15" s="136"/>
      <c r="FSL15" s="136"/>
      <c r="FSM15" s="136"/>
      <c r="FSN15" s="136"/>
      <c r="FSO15" s="136"/>
      <c r="FSP15" s="136"/>
      <c r="FSQ15" s="136"/>
      <c r="FSR15" s="136"/>
      <c r="FSS15" s="136"/>
      <c r="FST15" s="136"/>
      <c r="FSU15" s="136"/>
      <c r="FSV15" s="136"/>
      <c r="FSW15" s="136"/>
      <c r="FSX15" s="136"/>
      <c r="FSY15" s="136"/>
      <c r="FSZ15" s="136"/>
      <c r="FTA15" s="136"/>
      <c r="FTB15" s="136"/>
      <c r="FTC15" s="136"/>
      <c r="FTD15" s="136"/>
      <c r="FTE15" s="136"/>
      <c r="FTF15" s="136"/>
      <c r="FTG15" s="136"/>
      <c r="FTH15" s="136"/>
      <c r="FTI15" s="136"/>
      <c r="FTJ15" s="136"/>
      <c r="FTK15" s="136"/>
      <c r="FTL15" s="136"/>
      <c r="FTM15" s="136"/>
      <c r="FTN15" s="136"/>
      <c r="FTO15" s="136"/>
      <c r="FTP15" s="136"/>
      <c r="FTQ15" s="136"/>
      <c r="FTR15" s="136"/>
      <c r="FTS15" s="136"/>
      <c r="FTT15" s="136"/>
      <c r="FTU15" s="136"/>
      <c r="FTV15" s="136"/>
      <c r="FTW15" s="136"/>
      <c r="FTX15" s="136"/>
      <c r="FTY15" s="136"/>
      <c r="FTZ15" s="136"/>
      <c r="FUA15" s="136"/>
      <c r="FUB15" s="136"/>
      <c r="FUC15" s="136"/>
      <c r="FUD15" s="136"/>
      <c r="FUE15" s="136"/>
      <c r="FUF15" s="136"/>
      <c r="FUG15" s="136"/>
      <c r="FUH15" s="136"/>
      <c r="FUI15" s="136"/>
      <c r="FUJ15" s="136"/>
      <c r="FUK15" s="136"/>
      <c r="FUL15" s="136"/>
      <c r="FUM15" s="136"/>
      <c r="FUN15" s="136"/>
      <c r="FUO15" s="136"/>
      <c r="FUP15" s="136"/>
      <c r="FUQ15" s="136"/>
      <c r="FUR15" s="136"/>
      <c r="FUS15" s="136"/>
      <c r="FUT15" s="136"/>
      <c r="FUU15" s="136"/>
      <c r="FUV15" s="136"/>
      <c r="FUW15" s="136"/>
      <c r="FUX15" s="136"/>
      <c r="FUY15" s="136"/>
      <c r="FUZ15" s="136"/>
      <c r="FVA15" s="136"/>
      <c r="FVB15" s="136"/>
      <c r="FVC15" s="136"/>
      <c r="FVD15" s="136"/>
      <c r="FVE15" s="136"/>
      <c r="FVF15" s="136"/>
      <c r="FVG15" s="136"/>
      <c r="FVH15" s="136"/>
      <c r="FVI15" s="136"/>
      <c r="FVJ15" s="136"/>
      <c r="FVK15" s="136"/>
      <c r="FVL15" s="136"/>
      <c r="FVM15" s="136"/>
      <c r="FVN15" s="136"/>
      <c r="FVO15" s="136"/>
      <c r="FVP15" s="136"/>
      <c r="FVQ15" s="136"/>
      <c r="FVR15" s="136"/>
      <c r="FVS15" s="136"/>
      <c r="FVT15" s="136"/>
      <c r="FVU15" s="136"/>
      <c r="FVV15" s="136"/>
      <c r="FVW15" s="136"/>
      <c r="FVX15" s="136"/>
      <c r="FVY15" s="136"/>
      <c r="FVZ15" s="136"/>
      <c r="FWA15" s="136"/>
      <c r="FWB15" s="136"/>
      <c r="FWC15" s="136"/>
      <c r="FWD15" s="136"/>
      <c r="FWE15" s="136"/>
      <c r="FWF15" s="136"/>
      <c r="FWG15" s="136"/>
      <c r="FWH15" s="136"/>
      <c r="FWI15" s="136"/>
      <c r="FWJ15" s="136"/>
      <c r="FWK15" s="136"/>
      <c r="FWL15" s="136"/>
      <c r="FWM15" s="136"/>
      <c r="FWN15" s="136"/>
      <c r="FWO15" s="136"/>
      <c r="FWP15" s="136"/>
      <c r="FWQ15" s="136"/>
      <c r="FWR15" s="136"/>
      <c r="FWS15" s="136"/>
      <c r="FWT15" s="136"/>
      <c r="FWU15" s="136"/>
      <c r="FWV15" s="136"/>
      <c r="FWW15" s="136"/>
      <c r="FWX15" s="136"/>
      <c r="FWY15" s="136"/>
      <c r="FWZ15" s="136"/>
      <c r="FXA15" s="136"/>
      <c r="FXB15" s="136"/>
      <c r="FXC15" s="136"/>
      <c r="FXD15" s="136"/>
      <c r="FXE15" s="136"/>
      <c r="FXF15" s="136"/>
      <c r="FXG15" s="136"/>
      <c r="FXH15" s="136"/>
      <c r="FXI15" s="136"/>
      <c r="FXJ15" s="136"/>
      <c r="FXK15" s="136"/>
      <c r="FXL15" s="136"/>
      <c r="FXM15" s="136"/>
      <c r="FXN15" s="136"/>
      <c r="FXO15" s="136"/>
      <c r="FXP15" s="136"/>
      <c r="FXQ15" s="136"/>
      <c r="FXR15" s="136"/>
      <c r="FXS15" s="136"/>
      <c r="FXT15" s="136"/>
      <c r="FXU15" s="136"/>
      <c r="FXV15" s="136"/>
      <c r="FXW15" s="136"/>
      <c r="FXX15" s="136"/>
      <c r="FXY15" s="136"/>
      <c r="FXZ15" s="136"/>
      <c r="FYA15" s="136"/>
      <c r="FYB15" s="136"/>
      <c r="FYC15" s="136"/>
      <c r="FYD15" s="136"/>
      <c r="FYE15" s="136"/>
      <c r="FYF15" s="136"/>
      <c r="FYG15" s="136"/>
      <c r="FYH15" s="136"/>
      <c r="FYI15" s="136"/>
      <c r="FYJ15" s="136"/>
      <c r="FYK15" s="136"/>
      <c r="FYL15" s="136"/>
      <c r="FYM15" s="136"/>
      <c r="FYN15" s="136"/>
      <c r="FYO15" s="136"/>
      <c r="FYP15" s="136"/>
      <c r="FYQ15" s="136"/>
      <c r="FYR15" s="136"/>
      <c r="FYS15" s="136"/>
      <c r="FYT15" s="136"/>
      <c r="FYU15" s="136"/>
      <c r="FYV15" s="136"/>
      <c r="FYW15" s="136"/>
      <c r="FYX15" s="136"/>
      <c r="FYY15" s="136"/>
      <c r="FYZ15" s="136"/>
      <c r="FZA15" s="136"/>
      <c r="FZB15" s="136"/>
      <c r="FZC15" s="136"/>
      <c r="FZD15" s="136"/>
      <c r="FZE15" s="136"/>
      <c r="FZF15" s="136"/>
      <c r="FZG15" s="136"/>
      <c r="FZH15" s="136"/>
      <c r="FZI15" s="136"/>
      <c r="FZJ15" s="136"/>
      <c r="FZK15" s="136"/>
      <c r="FZL15" s="136"/>
      <c r="FZM15" s="136"/>
      <c r="FZN15" s="136"/>
      <c r="FZO15" s="136"/>
      <c r="FZP15" s="136"/>
      <c r="FZQ15" s="136"/>
      <c r="FZR15" s="136"/>
      <c r="FZS15" s="136"/>
      <c r="FZT15" s="136"/>
      <c r="FZU15" s="136"/>
      <c r="FZV15" s="136"/>
      <c r="FZW15" s="136"/>
      <c r="FZX15" s="136"/>
      <c r="FZY15" s="136"/>
      <c r="FZZ15" s="136"/>
      <c r="GAA15" s="136"/>
      <c r="GAB15" s="136"/>
      <c r="GAC15" s="136"/>
      <c r="GAD15" s="136"/>
      <c r="GAE15" s="136"/>
      <c r="GAF15" s="136"/>
      <c r="GAG15" s="136"/>
      <c r="GAH15" s="136"/>
      <c r="GAI15" s="136"/>
      <c r="GAJ15" s="136"/>
      <c r="GAK15" s="136"/>
      <c r="GAL15" s="136"/>
      <c r="GAM15" s="136"/>
      <c r="GAN15" s="136"/>
      <c r="GAO15" s="136"/>
      <c r="GAP15" s="136"/>
      <c r="GAQ15" s="136"/>
      <c r="GAR15" s="136"/>
      <c r="GAS15" s="136"/>
      <c r="GAT15" s="136"/>
      <c r="GAU15" s="136"/>
      <c r="GAV15" s="136"/>
      <c r="GAW15" s="136"/>
      <c r="GAX15" s="136"/>
      <c r="GAY15" s="136"/>
      <c r="GAZ15" s="136"/>
      <c r="GBA15" s="136"/>
      <c r="GBB15" s="136"/>
      <c r="GBC15" s="136"/>
      <c r="GBD15" s="136"/>
      <c r="GBE15" s="136"/>
      <c r="GBF15" s="136"/>
      <c r="GBG15" s="136"/>
      <c r="GBH15" s="136"/>
      <c r="GBI15" s="136"/>
      <c r="GBJ15" s="136"/>
      <c r="GBK15" s="136"/>
      <c r="GBL15" s="136"/>
      <c r="GBM15" s="136"/>
      <c r="GBN15" s="136"/>
      <c r="GBO15" s="136"/>
      <c r="GBP15" s="136"/>
      <c r="GBQ15" s="136"/>
      <c r="GBR15" s="136"/>
      <c r="GBS15" s="136"/>
      <c r="GBT15" s="136"/>
      <c r="GBU15" s="136"/>
      <c r="GBV15" s="136"/>
      <c r="GBW15" s="136"/>
      <c r="GBX15" s="136"/>
      <c r="GBY15" s="136"/>
      <c r="GBZ15" s="136"/>
      <c r="GCA15" s="136"/>
      <c r="GCB15" s="136"/>
      <c r="GCC15" s="136"/>
      <c r="GCD15" s="136"/>
      <c r="GCE15" s="136"/>
      <c r="GCF15" s="136"/>
      <c r="GCG15" s="136"/>
      <c r="GCH15" s="136"/>
      <c r="GCI15" s="136"/>
      <c r="GCJ15" s="136"/>
      <c r="GCK15" s="136"/>
      <c r="GCL15" s="136"/>
      <c r="GCM15" s="136"/>
      <c r="GCN15" s="136"/>
      <c r="GCO15" s="136"/>
      <c r="GCP15" s="136"/>
      <c r="GCQ15" s="136"/>
      <c r="GCR15" s="136"/>
      <c r="GCS15" s="136"/>
      <c r="GCT15" s="136"/>
      <c r="GCU15" s="136"/>
      <c r="GCV15" s="136"/>
      <c r="GCW15" s="136"/>
      <c r="GCX15" s="136"/>
      <c r="GCY15" s="136"/>
      <c r="GCZ15" s="136"/>
      <c r="GDA15" s="136"/>
      <c r="GDB15" s="136"/>
      <c r="GDC15" s="136"/>
      <c r="GDD15" s="136"/>
      <c r="GDE15" s="136"/>
      <c r="GDF15" s="136"/>
      <c r="GDG15" s="136"/>
      <c r="GDH15" s="136"/>
      <c r="GDI15" s="136"/>
      <c r="GDJ15" s="136"/>
      <c r="GDK15" s="136"/>
      <c r="GDL15" s="136"/>
      <c r="GDM15" s="136"/>
      <c r="GDN15" s="136"/>
      <c r="GDO15" s="136"/>
      <c r="GDP15" s="136"/>
      <c r="GDQ15" s="136"/>
      <c r="GDR15" s="136"/>
      <c r="GDS15" s="136"/>
      <c r="GDT15" s="136"/>
      <c r="GDU15" s="136"/>
      <c r="GDV15" s="136"/>
      <c r="GDW15" s="136"/>
      <c r="GDX15" s="136"/>
      <c r="GDY15" s="136"/>
      <c r="GDZ15" s="136"/>
      <c r="GEA15" s="136"/>
      <c r="GEB15" s="136"/>
      <c r="GEC15" s="136"/>
      <c r="GED15" s="136"/>
      <c r="GEE15" s="136"/>
      <c r="GEF15" s="136"/>
      <c r="GEG15" s="136"/>
      <c r="GEH15" s="136"/>
      <c r="GEI15" s="136"/>
      <c r="GEJ15" s="136"/>
      <c r="GEK15" s="136"/>
      <c r="GEL15" s="136"/>
      <c r="GEM15" s="136"/>
      <c r="GEN15" s="136"/>
      <c r="GEO15" s="136"/>
      <c r="GEP15" s="136"/>
      <c r="GEQ15" s="136"/>
      <c r="GER15" s="136"/>
      <c r="GES15" s="136"/>
      <c r="GET15" s="136"/>
      <c r="GEU15" s="136"/>
      <c r="GEV15" s="136"/>
      <c r="GEW15" s="136"/>
      <c r="GEX15" s="136"/>
      <c r="GEY15" s="136"/>
      <c r="GEZ15" s="136"/>
      <c r="GFA15" s="136"/>
      <c r="GFB15" s="136"/>
      <c r="GFC15" s="136"/>
      <c r="GFD15" s="136"/>
      <c r="GFE15" s="136"/>
      <c r="GFF15" s="136"/>
      <c r="GFG15" s="136"/>
      <c r="GFH15" s="136"/>
      <c r="GFI15" s="136"/>
      <c r="GFJ15" s="136"/>
      <c r="GFK15" s="136"/>
      <c r="GFL15" s="136"/>
      <c r="GFM15" s="136"/>
      <c r="GFN15" s="136"/>
      <c r="GFO15" s="136"/>
      <c r="GFP15" s="136"/>
      <c r="GFQ15" s="136"/>
      <c r="GFR15" s="136"/>
      <c r="GFS15" s="136"/>
      <c r="GFT15" s="136"/>
      <c r="GFU15" s="136"/>
      <c r="GFV15" s="136"/>
      <c r="GFW15" s="136"/>
      <c r="GFX15" s="136"/>
      <c r="GFY15" s="136"/>
      <c r="GFZ15" s="136"/>
      <c r="GGA15" s="136"/>
      <c r="GGB15" s="136"/>
      <c r="GGC15" s="136"/>
      <c r="GGD15" s="136"/>
      <c r="GGE15" s="136"/>
      <c r="GGF15" s="136"/>
      <c r="GGG15" s="136"/>
      <c r="GGH15" s="136"/>
      <c r="GGI15" s="136"/>
      <c r="GGJ15" s="136"/>
      <c r="GGK15" s="136"/>
      <c r="GGL15" s="136"/>
      <c r="GGM15" s="136"/>
      <c r="GGN15" s="136"/>
      <c r="GGO15" s="136"/>
      <c r="GGP15" s="136"/>
      <c r="GGQ15" s="136"/>
      <c r="GGR15" s="136"/>
      <c r="GGS15" s="136"/>
      <c r="GGT15" s="136"/>
      <c r="GGU15" s="136"/>
      <c r="GGV15" s="136"/>
      <c r="GGW15" s="136"/>
      <c r="GGX15" s="136"/>
      <c r="GGY15" s="136"/>
      <c r="GGZ15" s="136"/>
      <c r="GHA15" s="136"/>
      <c r="GHB15" s="136"/>
      <c r="GHC15" s="136"/>
      <c r="GHD15" s="136"/>
      <c r="GHE15" s="136"/>
      <c r="GHF15" s="136"/>
      <c r="GHG15" s="136"/>
      <c r="GHH15" s="136"/>
      <c r="GHI15" s="136"/>
      <c r="GHJ15" s="136"/>
      <c r="GHK15" s="136"/>
      <c r="GHL15" s="136"/>
      <c r="GHM15" s="136"/>
      <c r="GHN15" s="136"/>
      <c r="GHO15" s="136"/>
      <c r="GHP15" s="136"/>
      <c r="GHQ15" s="136"/>
      <c r="GHR15" s="136"/>
      <c r="GHS15" s="136"/>
      <c r="GHT15" s="136"/>
      <c r="GHU15" s="136"/>
      <c r="GHV15" s="136"/>
      <c r="GHW15" s="136"/>
      <c r="GHX15" s="136"/>
      <c r="GHY15" s="136"/>
      <c r="GHZ15" s="136"/>
      <c r="GIA15" s="136"/>
      <c r="GIB15" s="136"/>
      <c r="GIC15" s="136"/>
      <c r="GID15" s="136"/>
      <c r="GIE15" s="136"/>
      <c r="GIF15" s="136"/>
      <c r="GIG15" s="136"/>
      <c r="GIH15" s="136"/>
      <c r="GII15" s="136"/>
      <c r="GIJ15" s="136"/>
      <c r="GIK15" s="136"/>
      <c r="GIL15" s="136"/>
      <c r="GIM15" s="136"/>
      <c r="GIN15" s="136"/>
      <c r="GIO15" s="136"/>
      <c r="GIP15" s="136"/>
      <c r="GIQ15" s="136"/>
      <c r="GIR15" s="136"/>
      <c r="GIS15" s="136"/>
      <c r="GIT15" s="136"/>
      <c r="GIU15" s="136"/>
      <c r="GIV15" s="136"/>
      <c r="GIW15" s="136"/>
      <c r="GIX15" s="136"/>
      <c r="GIY15" s="136"/>
      <c r="GIZ15" s="136"/>
      <c r="GJA15" s="136"/>
      <c r="GJB15" s="136"/>
      <c r="GJC15" s="136"/>
      <c r="GJD15" s="136"/>
      <c r="GJE15" s="136"/>
      <c r="GJF15" s="136"/>
      <c r="GJG15" s="136"/>
      <c r="GJH15" s="136"/>
      <c r="GJI15" s="136"/>
      <c r="GJJ15" s="136"/>
      <c r="GJK15" s="136"/>
      <c r="GJL15" s="136"/>
      <c r="GJM15" s="136"/>
      <c r="GJN15" s="136"/>
      <c r="GJO15" s="136"/>
      <c r="GJP15" s="136"/>
      <c r="GJQ15" s="136"/>
      <c r="GJR15" s="136"/>
      <c r="GJS15" s="136"/>
      <c r="GJT15" s="136"/>
      <c r="GJU15" s="136"/>
      <c r="GJV15" s="136"/>
      <c r="GJW15" s="136"/>
      <c r="GJX15" s="136"/>
      <c r="GJY15" s="136"/>
      <c r="GJZ15" s="136"/>
      <c r="GKA15" s="136"/>
      <c r="GKB15" s="136"/>
      <c r="GKC15" s="136"/>
      <c r="GKD15" s="136"/>
      <c r="GKE15" s="136"/>
      <c r="GKF15" s="136"/>
      <c r="GKG15" s="136"/>
      <c r="GKH15" s="136"/>
      <c r="GKI15" s="136"/>
      <c r="GKJ15" s="136"/>
      <c r="GKK15" s="136"/>
      <c r="GKL15" s="136"/>
      <c r="GKM15" s="136"/>
      <c r="GKN15" s="136"/>
      <c r="GKO15" s="136"/>
      <c r="GKP15" s="136"/>
      <c r="GKQ15" s="136"/>
      <c r="GKR15" s="136"/>
      <c r="GKS15" s="136"/>
      <c r="GKT15" s="136"/>
      <c r="GKU15" s="136"/>
      <c r="GKV15" s="136"/>
      <c r="GKW15" s="136"/>
      <c r="GKX15" s="136"/>
      <c r="GKY15" s="136"/>
      <c r="GKZ15" s="136"/>
      <c r="GLA15" s="136"/>
      <c r="GLB15" s="136"/>
      <c r="GLC15" s="136"/>
      <c r="GLD15" s="136"/>
      <c r="GLE15" s="136"/>
      <c r="GLF15" s="136"/>
      <c r="GLG15" s="136"/>
      <c r="GLH15" s="136"/>
      <c r="GLI15" s="136"/>
      <c r="GLJ15" s="136"/>
      <c r="GLK15" s="136"/>
      <c r="GLL15" s="136"/>
      <c r="GLM15" s="136"/>
      <c r="GLN15" s="136"/>
      <c r="GLO15" s="136"/>
      <c r="GLP15" s="136"/>
      <c r="GLQ15" s="136"/>
      <c r="GLR15" s="136"/>
      <c r="GLS15" s="136"/>
      <c r="GLT15" s="136"/>
      <c r="GLU15" s="136"/>
      <c r="GLV15" s="136"/>
      <c r="GLW15" s="136"/>
      <c r="GLX15" s="136"/>
      <c r="GLY15" s="136"/>
      <c r="GLZ15" s="136"/>
      <c r="GMA15" s="136"/>
      <c r="GMB15" s="136"/>
      <c r="GMC15" s="136"/>
      <c r="GMD15" s="136"/>
      <c r="GME15" s="136"/>
      <c r="GMF15" s="136"/>
      <c r="GMG15" s="136"/>
      <c r="GMH15" s="136"/>
      <c r="GMI15" s="136"/>
      <c r="GMJ15" s="136"/>
      <c r="GMK15" s="136"/>
      <c r="GML15" s="136"/>
      <c r="GMM15" s="136"/>
      <c r="GMN15" s="136"/>
      <c r="GMO15" s="136"/>
      <c r="GMP15" s="136"/>
      <c r="GMQ15" s="136"/>
      <c r="GMR15" s="136"/>
      <c r="GMS15" s="136"/>
      <c r="GMT15" s="136"/>
      <c r="GMU15" s="136"/>
      <c r="GMV15" s="136"/>
      <c r="GMW15" s="136"/>
      <c r="GMX15" s="136"/>
      <c r="GMY15" s="136"/>
      <c r="GMZ15" s="136"/>
      <c r="GNA15" s="136"/>
      <c r="GNB15" s="136"/>
      <c r="GNC15" s="136"/>
      <c r="GND15" s="136"/>
      <c r="GNE15" s="136"/>
      <c r="GNF15" s="136"/>
      <c r="GNG15" s="136"/>
      <c r="GNH15" s="136"/>
      <c r="GNI15" s="136"/>
      <c r="GNJ15" s="136"/>
      <c r="GNK15" s="136"/>
      <c r="GNL15" s="136"/>
      <c r="GNM15" s="136"/>
      <c r="GNN15" s="136"/>
      <c r="GNO15" s="136"/>
      <c r="GNP15" s="136"/>
      <c r="GNQ15" s="136"/>
      <c r="GNR15" s="136"/>
      <c r="GNS15" s="136"/>
      <c r="GNT15" s="136"/>
      <c r="GNU15" s="136"/>
      <c r="GNV15" s="136"/>
      <c r="GNW15" s="136"/>
      <c r="GNX15" s="136"/>
      <c r="GNY15" s="136"/>
      <c r="GNZ15" s="136"/>
      <c r="GOA15" s="136"/>
      <c r="GOB15" s="136"/>
      <c r="GOC15" s="136"/>
      <c r="GOD15" s="136"/>
      <c r="GOE15" s="136"/>
      <c r="GOF15" s="136"/>
      <c r="GOG15" s="136"/>
      <c r="GOH15" s="136"/>
      <c r="GOI15" s="136"/>
      <c r="GOJ15" s="136"/>
      <c r="GOK15" s="136"/>
      <c r="GOL15" s="136"/>
      <c r="GOM15" s="136"/>
      <c r="GON15" s="136"/>
      <c r="GOO15" s="136"/>
      <c r="GOP15" s="136"/>
      <c r="GOQ15" s="136"/>
      <c r="GOR15" s="136"/>
      <c r="GOS15" s="136"/>
      <c r="GOT15" s="136"/>
      <c r="GOU15" s="136"/>
      <c r="GOV15" s="136"/>
      <c r="GOW15" s="136"/>
      <c r="GOX15" s="136"/>
      <c r="GOY15" s="136"/>
      <c r="GOZ15" s="136"/>
      <c r="GPA15" s="136"/>
      <c r="GPB15" s="136"/>
      <c r="GPC15" s="136"/>
      <c r="GPD15" s="136"/>
      <c r="GPE15" s="136"/>
      <c r="GPF15" s="136"/>
      <c r="GPG15" s="136"/>
      <c r="GPH15" s="136"/>
      <c r="GPI15" s="136"/>
      <c r="GPJ15" s="136"/>
      <c r="GPK15" s="136"/>
      <c r="GPL15" s="136"/>
      <c r="GPM15" s="136"/>
      <c r="GPN15" s="136"/>
      <c r="GPO15" s="136"/>
      <c r="GPP15" s="136"/>
      <c r="GPQ15" s="136"/>
      <c r="GPR15" s="136"/>
      <c r="GPS15" s="136"/>
      <c r="GPT15" s="136"/>
      <c r="GPU15" s="136"/>
      <c r="GPV15" s="136"/>
      <c r="GPW15" s="136"/>
      <c r="GPX15" s="136"/>
      <c r="GPY15" s="136"/>
      <c r="GPZ15" s="136"/>
      <c r="GQA15" s="136"/>
      <c r="GQB15" s="136"/>
      <c r="GQC15" s="136"/>
      <c r="GQD15" s="136"/>
      <c r="GQE15" s="136"/>
      <c r="GQF15" s="136"/>
      <c r="GQG15" s="136"/>
      <c r="GQH15" s="136"/>
      <c r="GQI15" s="136"/>
      <c r="GQJ15" s="136"/>
      <c r="GQK15" s="136"/>
      <c r="GQL15" s="136"/>
      <c r="GQM15" s="136"/>
      <c r="GQN15" s="136"/>
      <c r="GQO15" s="136"/>
      <c r="GQP15" s="136"/>
      <c r="GQQ15" s="136"/>
      <c r="GQR15" s="136"/>
      <c r="GQS15" s="136"/>
      <c r="GQT15" s="136"/>
      <c r="GQU15" s="136"/>
      <c r="GQV15" s="136"/>
      <c r="GQW15" s="136"/>
      <c r="GQX15" s="136"/>
      <c r="GQY15" s="136"/>
      <c r="GQZ15" s="136"/>
      <c r="GRA15" s="136"/>
      <c r="GRB15" s="136"/>
      <c r="GRC15" s="136"/>
      <c r="GRD15" s="136"/>
      <c r="GRE15" s="136"/>
      <c r="GRF15" s="136"/>
      <c r="GRG15" s="136"/>
      <c r="GRH15" s="136"/>
      <c r="GRI15" s="136"/>
      <c r="GRJ15" s="136"/>
      <c r="GRK15" s="136"/>
      <c r="GRL15" s="136"/>
      <c r="GRM15" s="136"/>
      <c r="GRN15" s="136"/>
      <c r="GRO15" s="136"/>
      <c r="GRP15" s="136"/>
      <c r="GRQ15" s="136"/>
      <c r="GRR15" s="136"/>
      <c r="GRS15" s="136"/>
      <c r="GRT15" s="136"/>
      <c r="GRU15" s="136"/>
      <c r="GRV15" s="136"/>
      <c r="GRW15" s="136"/>
      <c r="GRX15" s="136"/>
      <c r="GRY15" s="136"/>
      <c r="GRZ15" s="136"/>
      <c r="GSA15" s="136"/>
      <c r="GSB15" s="136"/>
      <c r="GSC15" s="136"/>
      <c r="GSD15" s="136"/>
      <c r="GSE15" s="136"/>
      <c r="GSF15" s="136"/>
      <c r="GSG15" s="136"/>
      <c r="GSH15" s="136"/>
      <c r="GSI15" s="136"/>
      <c r="GSJ15" s="136"/>
      <c r="GSK15" s="136"/>
      <c r="GSL15" s="136"/>
      <c r="GSM15" s="136"/>
      <c r="GSN15" s="136"/>
      <c r="GSO15" s="136"/>
      <c r="GSP15" s="136"/>
      <c r="GSQ15" s="136"/>
      <c r="GSR15" s="136"/>
      <c r="GSS15" s="136"/>
      <c r="GST15" s="136"/>
      <c r="GSU15" s="136"/>
      <c r="GSV15" s="136"/>
      <c r="GSW15" s="136"/>
      <c r="GSX15" s="136"/>
      <c r="GSY15" s="136"/>
      <c r="GSZ15" s="136"/>
      <c r="GTA15" s="136"/>
      <c r="GTB15" s="136"/>
      <c r="GTC15" s="136"/>
      <c r="GTD15" s="136"/>
      <c r="GTE15" s="136"/>
      <c r="GTF15" s="136"/>
      <c r="GTG15" s="136"/>
      <c r="GTH15" s="136"/>
      <c r="GTI15" s="136"/>
      <c r="GTJ15" s="136"/>
      <c r="GTK15" s="136"/>
      <c r="GTL15" s="136"/>
      <c r="GTM15" s="136"/>
      <c r="GTN15" s="136"/>
      <c r="GTO15" s="136"/>
      <c r="GTP15" s="136"/>
      <c r="GTQ15" s="136"/>
      <c r="GTR15" s="136"/>
      <c r="GTS15" s="136"/>
      <c r="GTT15" s="136"/>
      <c r="GTU15" s="136"/>
      <c r="GTV15" s="136"/>
      <c r="GTW15" s="136"/>
      <c r="GTX15" s="136"/>
      <c r="GTY15" s="136"/>
      <c r="GTZ15" s="136"/>
      <c r="GUA15" s="136"/>
      <c r="GUB15" s="136"/>
      <c r="GUC15" s="136"/>
      <c r="GUD15" s="136"/>
      <c r="GUE15" s="136"/>
      <c r="GUF15" s="136"/>
      <c r="GUG15" s="136"/>
      <c r="GUH15" s="136"/>
      <c r="GUI15" s="136"/>
      <c r="GUJ15" s="136"/>
      <c r="GUK15" s="136"/>
      <c r="GUL15" s="136"/>
      <c r="GUM15" s="136"/>
      <c r="GUN15" s="136"/>
      <c r="GUO15" s="136"/>
      <c r="GUP15" s="136"/>
      <c r="GUQ15" s="136"/>
      <c r="GUR15" s="136"/>
      <c r="GUS15" s="136"/>
      <c r="GUT15" s="136"/>
      <c r="GUU15" s="136"/>
      <c r="GUV15" s="136"/>
      <c r="GUW15" s="136"/>
      <c r="GUX15" s="136"/>
      <c r="GUY15" s="136"/>
      <c r="GUZ15" s="136"/>
      <c r="GVA15" s="136"/>
      <c r="GVB15" s="136"/>
      <c r="GVC15" s="136"/>
      <c r="GVD15" s="136"/>
      <c r="GVE15" s="136"/>
      <c r="GVF15" s="136"/>
      <c r="GVG15" s="136"/>
      <c r="GVH15" s="136"/>
      <c r="GVI15" s="136"/>
      <c r="GVJ15" s="136"/>
      <c r="GVK15" s="136"/>
      <c r="GVL15" s="136"/>
      <c r="GVM15" s="136"/>
      <c r="GVN15" s="136"/>
      <c r="GVO15" s="136"/>
      <c r="GVP15" s="136"/>
      <c r="GVQ15" s="136"/>
      <c r="GVR15" s="136"/>
      <c r="GVS15" s="136"/>
      <c r="GVT15" s="136"/>
      <c r="GVU15" s="136"/>
      <c r="GVV15" s="136"/>
      <c r="GVW15" s="136"/>
      <c r="GVX15" s="136"/>
      <c r="GVY15" s="136"/>
      <c r="GVZ15" s="136"/>
      <c r="GWA15" s="136"/>
      <c r="GWB15" s="136"/>
      <c r="GWC15" s="136"/>
      <c r="GWD15" s="136"/>
      <c r="GWE15" s="136"/>
      <c r="GWF15" s="136"/>
      <c r="GWG15" s="136"/>
      <c r="GWH15" s="136"/>
      <c r="GWI15" s="136"/>
      <c r="GWJ15" s="136"/>
      <c r="GWK15" s="136"/>
      <c r="GWL15" s="136"/>
      <c r="GWM15" s="136"/>
      <c r="GWN15" s="136"/>
      <c r="GWO15" s="136"/>
      <c r="GWP15" s="136"/>
      <c r="GWQ15" s="136"/>
      <c r="GWR15" s="136"/>
      <c r="GWS15" s="136"/>
      <c r="GWT15" s="136"/>
      <c r="GWU15" s="136"/>
      <c r="GWV15" s="136"/>
      <c r="GWW15" s="136"/>
      <c r="GWX15" s="136"/>
      <c r="GWY15" s="136"/>
      <c r="GWZ15" s="136"/>
      <c r="GXA15" s="136"/>
      <c r="GXB15" s="136"/>
      <c r="GXC15" s="136"/>
      <c r="GXD15" s="136"/>
      <c r="GXE15" s="136"/>
      <c r="GXF15" s="136"/>
      <c r="GXG15" s="136"/>
      <c r="GXH15" s="136"/>
      <c r="GXI15" s="136"/>
      <c r="GXJ15" s="136"/>
      <c r="GXK15" s="136"/>
      <c r="GXL15" s="136"/>
      <c r="GXM15" s="136"/>
      <c r="GXN15" s="136"/>
      <c r="GXO15" s="136"/>
      <c r="GXP15" s="136"/>
      <c r="GXQ15" s="136"/>
      <c r="GXR15" s="136"/>
      <c r="GXS15" s="136"/>
      <c r="GXT15" s="136"/>
      <c r="GXU15" s="136"/>
      <c r="GXV15" s="136"/>
      <c r="GXW15" s="136"/>
      <c r="GXX15" s="136"/>
      <c r="GXY15" s="136"/>
      <c r="GXZ15" s="136"/>
      <c r="GYA15" s="136"/>
      <c r="GYB15" s="136"/>
      <c r="GYC15" s="136"/>
      <c r="GYD15" s="136"/>
      <c r="GYE15" s="136"/>
      <c r="GYF15" s="136"/>
      <c r="GYG15" s="136"/>
      <c r="GYH15" s="136"/>
      <c r="GYI15" s="136"/>
      <c r="GYJ15" s="136"/>
      <c r="GYK15" s="136"/>
      <c r="GYL15" s="136"/>
      <c r="GYM15" s="136"/>
      <c r="GYN15" s="136"/>
      <c r="GYO15" s="136"/>
      <c r="GYP15" s="136"/>
      <c r="GYQ15" s="136"/>
      <c r="GYR15" s="136"/>
      <c r="GYS15" s="136"/>
      <c r="GYT15" s="136"/>
      <c r="GYU15" s="136"/>
      <c r="GYV15" s="136"/>
      <c r="GYW15" s="136"/>
      <c r="GYX15" s="136"/>
      <c r="GYY15" s="136"/>
      <c r="GYZ15" s="136"/>
      <c r="GZA15" s="136"/>
      <c r="GZB15" s="136"/>
      <c r="GZC15" s="136"/>
      <c r="GZD15" s="136"/>
      <c r="GZE15" s="136"/>
      <c r="GZF15" s="136"/>
      <c r="GZG15" s="136"/>
      <c r="GZH15" s="136"/>
      <c r="GZI15" s="136"/>
      <c r="GZJ15" s="136"/>
      <c r="GZK15" s="136"/>
      <c r="GZL15" s="136"/>
      <c r="GZM15" s="136"/>
      <c r="GZN15" s="136"/>
      <c r="GZO15" s="136"/>
      <c r="GZP15" s="136"/>
      <c r="GZQ15" s="136"/>
      <c r="GZR15" s="136"/>
      <c r="GZS15" s="136"/>
      <c r="GZT15" s="136"/>
      <c r="GZU15" s="136"/>
      <c r="GZV15" s="136"/>
      <c r="GZW15" s="136"/>
      <c r="GZX15" s="136"/>
      <c r="GZY15" s="136"/>
      <c r="GZZ15" s="136"/>
      <c r="HAA15" s="136"/>
      <c r="HAB15" s="136"/>
      <c r="HAC15" s="136"/>
      <c r="HAD15" s="136"/>
      <c r="HAE15" s="136"/>
      <c r="HAF15" s="136"/>
      <c r="HAG15" s="136"/>
      <c r="HAH15" s="136"/>
      <c r="HAI15" s="136"/>
      <c r="HAJ15" s="136"/>
      <c r="HAK15" s="136"/>
      <c r="HAL15" s="136"/>
      <c r="HAM15" s="136"/>
      <c r="HAN15" s="136"/>
      <c r="HAO15" s="136"/>
      <c r="HAP15" s="136"/>
      <c r="HAQ15" s="136"/>
      <c r="HAR15" s="136"/>
      <c r="HAS15" s="136"/>
      <c r="HAT15" s="136"/>
      <c r="HAU15" s="136"/>
      <c r="HAV15" s="136"/>
      <c r="HAW15" s="136"/>
      <c r="HAX15" s="136"/>
      <c r="HAY15" s="136"/>
      <c r="HAZ15" s="136"/>
      <c r="HBA15" s="136"/>
      <c r="HBB15" s="136"/>
      <c r="HBC15" s="136"/>
      <c r="HBD15" s="136"/>
      <c r="HBE15" s="136"/>
      <c r="HBF15" s="136"/>
      <c r="HBG15" s="136"/>
      <c r="HBH15" s="136"/>
      <c r="HBI15" s="136"/>
      <c r="HBJ15" s="136"/>
      <c r="HBK15" s="136"/>
      <c r="HBL15" s="136"/>
      <c r="HBM15" s="136"/>
      <c r="HBN15" s="136"/>
      <c r="HBO15" s="136"/>
      <c r="HBP15" s="136"/>
      <c r="HBQ15" s="136"/>
      <c r="HBR15" s="136"/>
      <c r="HBS15" s="136"/>
      <c r="HBT15" s="136"/>
      <c r="HBU15" s="136"/>
      <c r="HBV15" s="136"/>
      <c r="HBW15" s="136"/>
      <c r="HBX15" s="136"/>
      <c r="HBY15" s="136"/>
      <c r="HBZ15" s="136"/>
      <c r="HCA15" s="136"/>
      <c r="HCB15" s="136"/>
      <c r="HCC15" s="136"/>
      <c r="HCD15" s="136"/>
      <c r="HCE15" s="136"/>
      <c r="HCF15" s="136"/>
      <c r="HCG15" s="136"/>
      <c r="HCH15" s="136"/>
      <c r="HCI15" s="136"/>
      <c r="HCJ15" s="136"/>
      <c r="HCK15" s="136"/>
      <c r="HCL15" s="136"/>
      <c r="HCM15" s="136"/>
      <c r="HCN15" s="136"/>
      <c r="HCO15" s="136"/>
      <c r="HCP15" s="136"/>
      <c r="HCQ15" s="136"/>
      <c r="HCR15" s="136"/>
      <c r="HCS15" s="136"/>
      <c r="HCT15" s="136"/>
      <c r="HCU15" s="136"/>
      <c r="HCV15" s="136"/>
      <c r="HCW15" s="136"/>
      <c r="HCX15" s="136"/>
      <c r="HCY15" s="136"/>
      <c r="HCZ15" s="136"/>
      <c r="HDA15" s="136"/>
      <c r="HDB15" s="136"/>
      <c r="HDC15" s="136"/>
      <c r="HDD15" s="136"/>
      <c r="HDE15" s="136"/>
      <c r="HDF15" s="136"/>
      <c r="HDG15" s="136"/>
      <c r="HDH15" s="136"/>
      <c r="HDI15" s="136"/>
      <c r="HDJ15" s="136"/>
      <c r="HDK15" s="136"/>
      <c r="HDL15" s="136"/>
      <c r="HDM15" s="136"/>
      <c r="HDN15" s="136"/>
      <c r="HDO15" s="136"/>
      <c r="HDP15" s="136"/>
      <c r="HDQ15" s="136"/>
      <c r="HDR15" s="136"/>
      <c r="HDS15" s="136"/>
      <c r="HDT15" s="136"/>
      <c r="HDU15" s="136"/>
      <c r="HDV15" s="136"/>
      <c r="HDW15" s="136"/>
      <c r="HDX15" s="136"/>
      <c r="HDY15" s="136"/>
      <c r="HDZ15" s="136"/>
      <c r="HEA15" s="136"/>
      <c r="HEB15" s="136"/>
      <c r="HEC15" s="136"/>
      <c r="HED15" s="136"/>
      <c r="HEE15" s="136"/>
      <c r="HEF15" s="136"/>
      <c r="HEG15" s="136"/>
      <c r="HEH15" s="136"/>
      <c r="HEI15" s="136"/>
      <c r="HEJ15" s="136"/>
      <c r="HEK15" s="136"/>
      <c r="HEL15" s="136"/>
      <c r="HEM15" s="136"/>
      <c r="HEN15" s="136"/>
      <c r="HEO15" s="136"/>
      <c r="HEP15" s="136"/>
      <c r="HEQ15" s="136"/>
      <c r="HER15" s="136"/>
      <c r="HES15" s="136"/>
      <c r="HET15" s="136"/>
      <c r="HEU15" s="136"/>
      <c r="HEV15" s="136"/>
      <c r="HEW15" s="136"/>
      <c r="HEX15" s="136"/>
      <c r="HEY15" s="136"/>
      <c r="HEZ15" s="136"/>
      <c r="HFA15" s="136"/>
      <c r="HFB15" s="136"/>
      <c r="HFC15" s="136"/>
      <c r="HFD15" s="136"/>
      <c r="HFE15" s="136"/>
      <c r="HFF15" s="136"/>
      <c r="HFG15" s="136"/>
      <c r="HFH15" s="136"/>
      <c r="HFI15" s="136"/>
      <c r="HFJ15" s="136"/>
      <c r="HFK15" s="136"/>
      <c r="HFL15" s="136"/>
      <c r="HFM15" s="136"/>
      <c r="HFN15" s="136"/>
      <c r="HFO15" s="136"/>
      <c r="HFP15" s="136"/>
      <c r="HFQ15" s="136"/>
      <c r="HFR15" s="136"/>
      <c r="HFS15" s="136"/>
      <c r="HFT15" s="136"/>
      <c r="HFU15" s="136"/>
      <c r="HFV15" s="136"/>
      <c r="HFW15" s="136"/>
      <c r="HFX15" s="136"/>
      <c r="HFY15" s="136"/>
      <c r="HFZ15" s="136"/>
      <c r="HGA15" s="136"/>
      <c r="HGB15" s="136"/>
      <c r="HGC15" s="136"/>
      <c r="HGD15" s="136"/>
      <c r="HGE15" s="136"/>
      <c r="HGF15" s="136"/>
      <c r="HGG15" s="136"/>
      <c r="HGH15" s="136"/>
      <c r="HGI15" s="136"/>
      <c r="HGJ15" s="136"/>
      <c r="HGK15" s="136"/>
      <c r="HGL15" s="136"/>
      <c r="HGM15" s="136"/>
      <c r="HGN15" s="136"/>
      <c r="HGO15" s="136"/>
      <c r="HGP15" s="136"/>
      <c r="HGQ15" s="136"/>
      <c r="HGR15" s="136"/>
      <c r="HGS15" s="136"/>
      <c r="HGT15" s="136"/>
      <c r="HGU15" s="136"/>
      <c r="HGV15" s="136"/>
      <c r="HGW15" s="136"/>
      <c r="HGX15" s="136"/>
      <c r="HGY15" s="136"/>
      <c r="HGZ15" s="136"/>
      <c r="HHA15" s="136"/>
      <c r="HHB15" s="136"/>
      <c r="HHC15" s="136"/>
      <c r="HHD15" s="136"/>
      <c r="HHE15" s="136"/>
      <c r="HHF15" s="136"/>
      <c r="HHG15" s="136"/>
      <c r="HHH15" s="136"/>
      <c r="HHI15" s="136"/>
      <c r="HHJ15" s="136"/>
      <c r="HHK15" s="136"/>
      <c r="HHL15" s="136"/>
      <c r="HHM15" s="136"/>
      <c r="HHN15" s="136"/>
      <c r="HHO15" s="136"/>
      <c r="HHP15" s="136"/>
      <c r="HHQ15" s="136"/>
      <c r="HHR15" s="136"/>
      <c r="HHS15" s="136"/>
      <c r="HHT15" s="136"/>
      <c r="HHU15" s="136"/>
      <c r="HHV15" s="136"/>
      <c r="HHW15" s="136"/>
      <c r="HHX15" s="136"/>
      <c r="HHY15" s="136"/>
      <c r="HHZ15" s="136"/>
      <c r="HIA15" s="136"/>
      <c r="HIB15" s="136"/>
      <c r="HIC15" s="136"/>
      <c r="HID15" s="136"/>
      <c r="HIE15" s="136"/>
      <c r="HIF15" s="136"/>
      <c r="HIG15" s="136"/>
      <c r="HIH15" s="136"/>
      <c r="HII15" s="136"/>
      <c r="HIJ15" s="136"/>
      <c r="HIK15" s="136"/>
      <c r="HIL15" s="136"/>
      <c r="HIM15" s="136"/>
      <c r="HIN15" s="136"/>
      <c r="HIO15" s="136"/>
      <c r="HIP15" s="136"/>
      <c r="HIQ15" s="136"/>
      <c r="HIR15" s="136"/>
      <c r="HIS15" s="136"/>
      <c r="HIT15" s="136"/>
      <c r="HIU15" s="136"/>
      <c r="HIV15" s="136"/>
      <c r="HIW15" s="136"/>
      <c r="HIX15" s="136"/>
      <c r="HIY15" s="136"/>
      <c r="HIZ15" s="136"/>
      <c r="HJA15" s="136"/>
      <c r="HJB15" s="136"/>
      <c r="HJC15" s="136"/>
      <c r="HJD15" s="136"/>
      <c r="HJE15" s="136"/>
      <c r="HJF15" s="136"/>
      <c r="HJG15" s="136"/>
      <c r="HJH15" s="136"/>
      <c r="HJI15" s="136"/>
      <c r="HJJ15" s="136"/>
      <c r="HJK15" s="136"/>
      <c r="HJL15" s="136"/>
      <c r="HJM15" s="136"/>
      <c r="HJN15" s="136"/>
      <c r="HJO15" s="136"/>
      <c r="HJP15" s="136"/>
      <c r="HJQ15" s="136"/>
      <c r="HJR15" s="136"/>
      <c r="HJS15" s="136"/>
      <c r="HJT15" s="136"/>
      <c r="HJU15" s="136"/>
      <c r="HJV15" s="136"/>
      <c r="HJW15" s="136"/>
      <c r="HJX15" s="136"/>
      <c r="HJY15" s="136"/>
      <c r="HJZ15" s="136"/>
      <c r="HKA15" s="136"/>
      <c r="HKB15" s="136"/>
      <c r="HKC15" s="136"/>
      <c r="HKD15" s="136"/>
      <c r="HKE15" s="136"/>
      <c r="HKF15" s="136"/>
      <c r="HKG15" s="136"/>
      <c r="HKH15" s="136"/>
      <c r="HKI15" s="136"/>
      <c r="HKJ15" s="136"/>
      <c r="HKK15" s="136"/>
      <c r="HKL15" s="136"/>
      <c r="HKM15" s="136"/>
      <c r="HKN15" s="136"/>
      <c r="HKO15" s="136"/>
      <c r="HKP15" s="136"/>
      <c r="HKQ15" s="136"/>
      <c r="HKR15" s="136"/>
      <c r="HKS15" s="136"/>
      <c r="HKT15" s="136"/>
      <c r="HKU15" s="136"/>
      <c r="HKV15" s="136"/>
      <c r="HKW15" s="136"/>
      <c r="HKX15" s="136"/>
      <c r="HKY15" s="136"/>
      <c r="HKZ15" s="136"/>
      <c r="HLA15" s="136"/>
      <c r="HLB15" s="136"/>
      <c r="HLC15" s="136"/>
      <c r="HLD15" s="136"/>
      <c r="HLE15" s="136"/>
      <c r="HLF15" s="136"/>
      <c r="HLG15" s="136"/>
      <c r="HLH15" s="136"/>
      <c r="HLI15" s="136"/>
      <c r="HLJ15" s="136"/>
      <c r="HLK15" s="136"/>
      <c r="HLL15" s="136"/>
      <c r="HLM15" s="136"/>
      <c r="HLN15" s="136"/>
      <c r="HLO15" s="136"/>
      <c r="HLP15" s="136"/>
      <c r="HLQ15" s="136"/>
      <c r="HLR15" s="136"/>
      <c r="HLS15" s="136"/>
      <c r="HLT15" s="136"/>
      <c r="HLU15" s="136"/>
      <c r="HLV15" s="136"/>
      <c r="HLW15" s="136"/>
      <c r="HLX15" s="136"/>
      <c r="HLY15" s="136"/>
      <c r="HLZ15" s="136"/>
      <c r="HMA15" s="136"/>
      <c r="HMB15" s="136"/>
      <c r="HMC15" s="136"/>
      <c r="HMD15" s="136"/>
      <c r="HME15" s="136"/>
      <c r="HMF15" s="136"/>
      <c r="HMG15" s="136"/>
      <c r="HMH15" s="136"/>
      <c r="HMI15" s="136"/>
      <c r="HMJ15" s="136"/>
      <c r="HMK15" s="136"/>
      <c r="HML15" s="136"/>
      <c r="HMM15" s="136"/>
      <c r="HMN15" s="136"/>
      <c r="HMO15" s="136"/>
      <c r="HMP15" s="136"/>
      <c r="HMQ15" s="136"/>
      <c r="HMR15" s="136"/>
      <c r="HMS15" s="136"/>
      <c r="HMT15" s="136"/>
      <c r="HMU15" s="136"/>
      <c r="HMV15" s="136"/>
      <c r="HMW15" s="136"/>
      <c r="HMX15" s="136"/>
      <c r="HMY15" s="136"/>
      <c r="HMZ15" s="136"/>
      <c r="HNA15" s="136"/>
      <c r="HNB15" s="136"/>
      <c r="HNC15" s="136"/>
      <c r="HND15" s="136"/>
      <c r="HNE15" s="136"/>
      <c r="HNF15" s="136"/>
      <c r="HNG15" s="136"/>
      <c r="HNH15" s="136"/>
      <c r="HNI15" s="136"/>
      <c r="HNJ15" s="136"/>
      <c r="HNK15" s="136"/>
      <c r="HNL15" s="136"/>
      <c r="HNM15" s="136"/>
      <c r="HNN15" s="136"/>
      <c r="HNO15" s="136"/>
      <c r="HNP15" s="136"/>
      <c r="HNQ15" s="136"/>
      <c r="HNR15" s="136"/>
      <c r="HNS15" s="136"/>
      <c r="HNT15" s="136"/>
      <c r="HNU15" s="136"/>
      <c r="HNV15" s="136"/>
      <c r="HNW15" s="136"/>
      <c r="HNX15" s="136"/>
      <c r="HNY15" s="136"/>
      <c r="HNZ15" s="136"/>
      <c r="HOA15" s="136"/>
      <c r="HOB15" s="136"/>
      <c r="HOC15" s="136"/>
      <c r="HOD15" s="136"/>
      <c r="HOE15" s="136"/>
      <c r="HOF15" s="136"/>
      <c r="HOG15" s="136"/>
      <c r="HOH15" s="136"/>
      <c r="HOI15" s="136"/>
      <c r="HOJ15" s="136"/>
      <c r="HOK15" s="136"/>
      <c r="HOL15" s="136"/>
      <c r="HOM15" s="136"/>
      <c r="HON15" s="136"/>
      <c r="HOO15" s="136"/>
      <c r="HOP15" s="136"/>
      <c r="HOQ15" s="136"/>
      <c r="HOR15" s="136"/>
      <c r="HOS15" s="136"/>
      <c r="HOT15" s="136"/>
      <c r="HOU15" s="136"/>
      <c r="HOV15" s="136"/>
      <c r="HOW15" s="136"/>
      <c r="HOX15" s="136"/>
      <c r="HOY15" s="136"/>
      <c r="HOZ15" s="136"/>
      <c r="HPA15" s="136"/>
      <c r="HPB15" s="136"/>
      <c r="HPC15" s="136"/>
      <c r="HPD15" s="136"/>
      <c r="HPE15" s="136"/>
      <c r="HPF15" s="136"/>
      <c r="HPG15" s="136"/>
      <c r="HPH15" s="136"/>
      <c r="HPI15" s="136"/>
      <c r="HPJ15" s="136"/>
      <c r="HPK15" s="136"/>
      <c r="HPL15" s="136"/>
      <c r="HPM15" s="136"/>
      <c r="HPN15" s="136"/>
      <c r="HPO15" s="136"/>
      <c r="HPP15" s="136"/>
      <c r="HPQ15" s="136"/>
      <c r="HPR15" s="136"/>
      <c r="HPS15" s="136"/>
      <c r="HPT15" s="136"/>
      <c r="HPU15" s="136"/>
      <c r="HPV15" s="136"/>
      <c r="HPW15" s="136"/>
      <c r="HPX15" s="136"/>
      <c r="HPY15" s="136"/>
      <c r="HPZ15" s="136"/>
      <c r="HQA15" s="136"/>
      <c r="HQB15" s="136"/>
      <c r="HQC15" s="136"/>
      <c r="HQD15" s="136"/>
      <c r="HQE15" s="136"/>
      <c r="HQF15" s="136"/>
      <c r="HQG15" s="136"/>
      <c r="HQH15" s="136"/>
      <c r="HQI15" s="136"/>
      <c r="HQJ15" s="136"/>
      <c r="HQK15" s="136"/>
      <c r="HQL15" s="136"/>
      <c r="HQM15" s="136"/>
      <c r="HQN15" s="136"/>
      <c r="HQO15" s="136"/>
      <c r="HQP15" s="136"/>
      <c r="HQQ15" s="136"/>
      <c r="HQR15" s="136"/>
      <c r="HQS15" s="136"/>
      <c r="HQT15" s="136"/>
      <c r="HQU15" s="136"/>
      <c r="HQV15" s="136"/>
      <c r="HQW15" s="136"/>
      <c r="HQX15" s="136"/>
      <c r="HQY15" s="136"/>
      <c r="HQZ15" s="136"/>
      <c r="HRA15" s="136"/>
      <c r="HRB15" s="136"/>
      <c r="HRC15" s="136"/>
      <c r="HRD15" s="136"/>
      <c r="HRE15" s="136"/>
      <c r="HRF15" s="136"/>
      <c r="HRG15" s="136"/>
      <c r="HRH15" s="136"/>
      <c r="HRI15" s="136"/>
      <c r="HRJ15" s="136"/>
      <c r="HRK15" s="136"/>
      <c r="HRL15" s="136"/>
      <c r="HRM15" s="136"/>
      <c r="HRN15" s="136"/>
      <c r="HRO15" s="136"/>
      <c r="HRP15" s="136"/>
      <c r="HRQ15" s="136"/>
      <c r="HRR15" s="136"/>
      <c r="HRS15" s="136"/>
      <c r="HRT15" s="136"/>
      <c r="HRU15" s="136"/>
      <c r="HRV15" s="136"/>
      <c r="HRW15" s="136"/>
      <c r="HRX15" s="136"/>
      <c r="HRY15" s="136"/>
      <c r="HRZ15" s="136"/>
      <c r="HSA15" s="136"/>
      <c r="HSB15" s="136"/>
      <c r="HSC15" s="136"/>
      <c r="HSD15" s="136"/>
      <c r="HSE15" s="136"/>
      <c r="HSF15" s="136"/>
      <c r="HSG15" s="136"/>
      <c r="HSH15" s="136"/>
      <c r="HSI15" s="136"/>
      <c r="HSJ15" s="136"/>
      <c r="HSK15" s="136"/>
      <c r="HSL15" s="136"/>
      <c r="HSM15" s="136"/>
      <c r="HSN15" s="136"/>
      <c r="HSO15" s="136"/>
      <c r="HSP15" s="136"/>
      <c r="HSQ15" s="136"/>
      <c r="HSR15" s="136"/>
      <c r="HSS15" s="136"/>
      <c r="HST15" s="136"/>
      <c r="HSU15" s="136"/>
      <c r="HSV15" s="136"/>
      <c r="HSW15" s="136"/>
      <c r="HSX15" s="136"/>
      <c r="HSY15" s="136"/>
      <c r="HSZ15" s="136"/>
      <c r="HTA15" s="136"/>
      <c r="HTB15" s="136"/>
      <c r="HTC15" s="136"/>
      <c r="HTD15" s="136"/>
      <c r="HTE15" s="136"/>
      <c r="HTF15" s="136"/>
      <c r="HTG15" s="136"/>
      <c r="HTH15" s="136"/>
      <c r="HTI15" s="136"/>
      <c r="HTJ15" s="136"/>
      <c r="HTK15" s="136"/>
      <c r="HTL15" s="136"/>
      <c r="HTM15" s="136"/>
      <c r="HTN15" s="136"/>
      <c r="HTO15" s="136"/>
      <c r="HTP15" s="136"/>
      <c r="HTQ15" s="136"/>
      <c r="HTR15" s="136"/>
      <c r="HTS15" s="136"/>
      <c r="HTT15" s="136"/>
      <c r="HTU15" s="136"/>
      <c r="HTV15" s="136"/>
      <c r="HTW15" s="136"/>
      <c r="HTX15" s="136"/>
      <c r="HTY15" s="136"/>
      <c r="HTZ15" s="136"/>
      <c r="HUA15" s="136"/>
      <c r="HUB15" s="136"/>
      <c r="HUC15" s="136"/>
      <c r="HUD15" s="136"/>
      <c r="HUE15" s="136"/>
      <c r="HUF15" s="136"/>
      <c r="HUG15" s="136"/>
      <c r="HUH15" s="136"/>
      <c r="HUI15" s="136"/>
      <c r="HUJ15" s="136"/>
      <c r="HUK15" s="136"/>
      <c r="HUL15" s="136"/>
      <c r="HUM15" s="136"/>
      <c r="HUN15" s="136"/>
      <c r="HUO15" s="136"/>
      <c r="HUP15" s="136"/>
      <c r="HUQ15" s="136"/>
      <c r="HUR15" s="136"/>
      <c r="HUS15" s="136"/>
      <c r="HUT15" s="136"/>
      <c r="HUU15" s="136"/>
      <c r="HUV15" s="136"/>
      <c r="HUW15" s="136"/>
      <c r="HUX15" s="136"/>
      <c r="HUY15" s="136"/>
      <c r="HUZ15" s="136"/>
      <c r="HVA15" s="136"/>
      <c r="HVB15" s="136"/>
      <c r="HVC15" s="136"/>
      <c r="HVD15" s="136"/>
      <c r="HVE15" s="136"/>
      <c r="HVF15" s="136"/>
      <c r="HVG15" s="136"/>
      <c r="HVH15" s="136"/>
      <c r="HVI15" s="136"/>
      <c r="HVJ15" s="136"/>
      <c r="HVK15" s="136"/>
      <c r="HVL15" s="136"/>
      <c r="HVM15" s="136"/>
      <c r="HVN15" s="136"/>
      <c r="HVO15" s="136"/>
      <c r="HVP15" s="136"/>
      <c r="HVQ15" s="136"/>
      <c r="HVR15" s="136"/>
      <c r="HVS15" s="136"/>
      <c r="HVT15" s="136"/>
      <c r="HVU15" s="136"/>
      <c r="HVV15" s="136"/>
      <c r="HVW15" s="136"/>
      <c r="HVX15" s="136"/>
      <c r="HVY15" s="136"/>
      <c r="HVZ15" s="136"/>
      <c r="HWA15" s="136"/>
      <c r="HWB15" s="136"/>
      <c r="HWC15" s="136"/>
      <c r="HWD15" s="136"/>
      <c r="HWE15" s="136"/>
      <c r="HWF15" s="136"/>
      <c r="HWG15" s="136"/>
      <c r="HWH15" s="136"/>
      <c r="HWI15" s="136"/>
      <c r="HWJ15" s="136"/>
      <c r="HWK15" s="136"/>
      <c r="HWL15" s="136"/>
      <c r="HWM15" s="136"/>
      <c r="HWN15" s="136"/>
      <c r="HWO15" s="136"/>
      <c r="HWP15" s="136"/>
      <c r="HWQ15" s="136"/>
      <c r="HWR15" s="136"/>
      <c r="HWS15" s="136"/>
      <c r="HWT15" s="136"/>
      <c r="HWU15" s="136"/>
      <c r="HWV15" s="136"/>
      <c r="HWW15" s="136"/>
      <c r="HWX15" s="136"/>
      <c r="HWY15" s="136"/>
      <c r="HWZ15" s="136"/>
      <c r="HXA15" s="136"/>
      <c r="HXB15" s="136"/>
      <c r="HXC15" s="136"/>
      <c r="HXD15" s="136"/>
      <c r="HXE15" s="136"/>
      <c r="HXF15" s="136"/>
      <c r="HXG15" s="136"/>
      <c r="HXH15" s="136"/>
      <c r="HXI15" s="136"/>
      <c r="HXJ15" s="136"/>
      <c r="HXK15" s="136"/>
      <c r="HXL15" s="136"/>
      <c r="HXM15" s="136"/>
      <c r="HXN15" s="136"/>
      <c r="HXO15" s="136"/>
      <c r="HXP15" s="136"/>
      <c r="HXQ15" s="136"/>
      <c r="HXR15" s="136"/>
      <c r="HXS15" s="136"/>
      <c r="HXT15" s="136"/>
      <c r="HXU15" s="136"/>
      <c r="HXV15" s="136"/>
      <c r="HXW15" s="136"/>
      <c r="HXX15" s="136"/>
      <c r="HXY15" s="136"/>
      <c r="HXZ15" s="136"/>
      <c r="HYA15" s="136"/>
      <c r="HYB15" s="136"/>
      <c r="HYC15" s="136"/>
      <c r="HYD15" s="136"/>
      <c r="HYE15" s="136"/>
      <c r="HYF15" s="136"/>
      <c r="HYG15" s="136"/>
      <c r="HYH15" s="136"/>
      <c r="HYI15" s="136"/>
      <c r="HYJ15" s="136"/>
      <c r="HYK15" s="136"/>
      <c r="HYL15" s="136"/>
      <c r="HYM15" s="136"/>
      <c r="HYN15" s="136"/>
      <c r="HYO15" s="136"/>
      <c r="HYP15" s="136"/>
      <c r="HYQ15" s="136"/>
      <c r="HYR15" s="136"/>
      <c r="HYS15" s="136"/>
      <c r="HYT15" s="136"/>
      <c r="HYU15" s="136"/>
      <c r="HYV15" s="136"/>
      <c r="HYW15" s="136"/>
      <c r="HYX15" s="136"/>
      <c r="HYY15" s="136"/>
      <c r="HYZ15" s="136"/>
      <c r="HZA15" s="136"/>
      <c r="HZB15" s="136"/>
      <c r="HZC15" s="136"/>
      <c r="HZD15" s="136"/>
      <c r="HZE15" s="136"/>
      <c r="HZF15" s="136"/>
      <c r="HZG15" s="136"/>
      <c r="HZH15" s="136"/>
      <c r="HZI15" s="136"/>
      <c r="HZJ15" s="136"/>
      <c r="HZK15" s="136"/>
      <c r="HZL15" s="136"/>
      <c r="HZM15" s="136"/>
      <c r="HZN15" s="136"/>
      <c r="HZO15" s="136"/>
      <c r="HZP15" s="136"/>
      <c r="HZQ15" s="136"/>
      <c r="HZR15" s="136"/>
      <c r="HZS15" s="136"/>
      <c r="HZT15" s="136"/>
      <c r="HZU15" s="136"/>
      <c r="HZV15" s="136"/>
      <c r="HZW15" s="136"/>
      <c r="HZX15" s="136"/>
      <c r="HZY15" s="136"/>
      <c r="HZZ15" s="136"/>
      <c r="IAA15" s="136"/>
      <c r="IAB15" s="136"/>
      <c r="IAC15" s="136"/>
      <c r="IAD15" s="136"/>
      <c r="IAE15" s="136"/>
      <c r="IAF15" s="136"/>
      <c r="IAG15" s="136"/>
      <c r="IAH15" s="136"/>
      <c r="IAI15" s="136"/>
      <c r="IAJ15" s="136"/>
      <c r="IAK15" s="136"/>
      <c r="IAL15" s="136"/>
      <c r="IAM15" s="136"/>
      <c r="IAN15" s="136"/>
      <c r="IAO15" s="136"/>
      <c r="IAP15" s="136"/>
      <c r="IAQ15" s="136"/>
      <c r="IAR15" s="136"/>
      <c r="IAS15" s="136"/>
      <c r="IAT15" s="136"/>
      <c r="IAU15" s="136"/>
      <c r="IAV15" s="136"/>
      <c r="IAW15" s="136"/>
      <c r="IAX15" s="136"/>
      <c r="IAY15" s="136"/>
      <c r="IAZ15" s="136"/>
      <c r="IBA15" s="136"/>
      <c r="IBB15" s="136"/>
      <c r="IBC15" s="136"/>
      <c r="IBD15" s="136"/>
      <c r="IBE15" s="136"/>
      <c r="IBF15" s="136"/>
      <c r="IBG15" s="136"/>
      <c r="IBH15" s="136"/>
      <c r="IBI15" s="136"/>
      <c r="IBJ15" s="136"/>
      <c r="IBK15" s="136"/>
      <c r="IBL15" s="136"/>
      <c r="IBM15" s="136"/>
      <c r="IBN15" s="136"/>
      <c r="IBO15" s="136"/>
      <c r="IBP15" s="136"/>
      <c r="IBQ15" s="136"/>
      <c r="IBR15" s="136"/>
      <c r="IBS15" s="136"/>
      <c r="IBT15" s="136"/>
      <c r="IBU15" s="136"/>
      <c r="IBV15" s="136"/>
      <c r="IBW15" s="136"/>
      <c r="IBX15" s="136"/>
      <c r="IBY15" s="136"/>
      <c r="IBZ15" s="136"/>
      <c r="ICA15" s="136"/>
      <c r="ICB15" s="136"/>
      <c r="ICC15" s="136"/>
      <c r="ICD15" s="136"/>
      <c r="ICE15" s="136"/>
      <c r="ICF15" s="136"/>
      <c r="ICG15" s="136"/>
      <c r="ICH15" s="136"/>
      <c r="ICI15" s="136"/>
      <c r="ICJ15" s="136"/>
      <c r="ICK15" s="136"/>
      <c r="ICL15" s="136"/>
      <c r="ICM15" s="136"/>
      <c r="ICN15" s="136"/>
      <c r="ICO15" s="136"/>
      <c r="ICP15" s="136"/>
      <c r="ICQ15" s="136"/>
      <c r="ICR15" s="136"/>
      <c r="ICS15" s="136"/>
      <c r="ICT15" s="136"/>
      <c r="ICU15" s="136"/>
      <c r="ICV15" s="136"/>
      <c r="ICW15" s="136"/>
      <c r="ICX15" s="136"/>
      <c r="ICY15" s="136"/>
      <c r="ICZ15" s="136"/>
      <c r="IDA15" s="136"/>
      <c r="IDB15" s="136"/>
      <c r="IDC15" s="136"/>
      <c r="IDD15" s="136"/>
      <c r="IDE15" s="136"/>
      <c r="IDF15" s="136"/>
      <c r="IDG15" s="136"/>
      <c r="IDH15" s="136"/>
      <c r="IDI15" s="136"/>
      <c r="IDJ15" s="136"/>
      <c r="IDK15" s="136"/>
      <c r="IDL15" s="136"/>
      <c r="IDM15" s="136"/>
      <c r="IDN15" s="136"/>
      <c r="IDO15" s="136"/>
      <c r="IDP15" s="136"/>
      <c r="IDQ15" s="136"/>
      <c r="IDR15" s="136"/>
      <c r="IDS15" s="136"/>
      <c r="IDT15" s="136"/>
      <c r="IDU15" s="136"/>
      <c r="IDV15" s="136"/>
      <c r="IDW15" s="136"/>
      <c r="IDX15" s="136"/>
      <c r="IDY15" s="136"/>
      <c r="IDZ15" s="136"/>
      <c r="IEA15" s="136"/>
      <c r="IEB15" s="136"/>
      <c r="IEC15" s="136"/>
      <c r="IED15" s="136"/>
      <c r="IEE15" s="136"/>
      <c r="IEF15" s="136"/>
      <c r="IEG15" s="136"/>
      <c r="IEH15" s="136"/>
      <c r="IEI15" s="136"/>
      <c r="IEJ15" s="136"/>
      <c r="IEK15" s="136"/>
      <c r="IEL15" s="136"/>
      <c r="IEM15" s="136"/>
      <c r="IEN15" s="136"/>
      <c r="IEO15" s="136"/>
      <c r="IEP15" s="136"/>
      <c r="IEQ15" s="136"/>
      <c r="IER15" s="136"/>
      <c r="IES15" s="136"/>
      <c r="IET15" s="136"/>
      <c r="IEU15" s="136"/>
      <c r="IEV15" s="136"/>
      <c r="IEW15" s="136"/>
      <c r="IEX15" s="136"/>
      <c r="IEY15" s="136"/>
      <c r="IEZ15" s="136"/>
      <c r="IFA15" s="136"/>
      <c r="IFB15" s="136"/>
      <c r="IFC15" s="136"/>
      <c r="IFD15" s="136"/>
      <c r="IFE15" s="136"/>
      <c r="IFF15" s="136"/>
      <c r="IFG15" s="136"/>
      <c r="IFH15" s="136"/>
      <c r="IFI15" s="136"/>
      <c r="IFJ15" s="136"/>
      <c r="IFK15" s="136"/>
      <c r="IFL15" s="136"/>
      <c r="IFM15" s="136"/>
      <c r="IFN15" s="136"/>
      <c r="IFO15" s="136"/>
      <c r="IFP15" s="136"/>
      <c r="IFQ15" s="136"/>
      <c r="IFR15" s="136"/>
      <c r="IFS15" s="136"/>
      <c r="IFT15" s="136"/>
      <c r="IFU15" s="136"/>
      <c r="IFV15" s="136"/>
      <c r="IFW15" s="136"/>
      <c r="IFX15" s="136"/>
      <c r="IFY15" s="136"/>
      <c r="IFZ15" s="136"/>
      <c r="IGA15" s="136"/>
      <c r="IGB15" s="136"/>
      <c r="IGC15" s="136"/>
      <c r="IGD15" s="136"/>
      <c r="IGE15" s="136"/>
      <c r="IGF15" s="136"/>
      <c r="IGG15" s="136"/>
      <c r="IGH15" s="136"/>
      <c r="IGI15" s="136"/>
      <c r="IGJ15" s="136"/>
      <c r="IGK15" s="136"/>
      <c r="IGL15" s="136"/>
      <c r="IGM15" s="136"/>
      <c r="IGN15" s="136"/>
      <c r="IGO15" s="136"/>
      <c r="IGP15" s="136"/>
      <c r="IGQ15" s="136"/>
      <c r="IGR15" s="136"/>
      <c r="IGS15" s="136"/>
      <c r="IGT15" s="136"/>
      <c r="IGU15" s="136"/>
      <c r="IGV15" s="136"/>
      <c r="IGW15" s="136"/>
      <c r="IGX15" s="136"/>
      <c r="IGY15" s="136"/>
      <c r="IGZ15" s="136"/>
      <c r="IHA15" s="136"/>
      <c r="IHB15" s="136"/>
      <c r="IHC15" s="136"/>
      <c r="IHD15" s="136"/>
      <c r="IHE15" s="136"/>
      <c r="IHF15" s="136"/>
      <c r="IHG15" s="136"/>
      <c r="IHH15" s="136"/>
      <c r="IHI15" s="136"/>
      <c r="IHJ15" s="136"/>
      <c r="IHK15" s="136"/>
      <c r="IHL15" s="136"/>
      <c r="IHM15" s="136"/>
      <c r="IHN15" s="136"/>
      <c r="IHO15" s="136"/>
      <c r="IHP15" s="136"/>
      <c r="IHQ15" s="136"/>
      <c r="IHR15" s="136"/>
      <c r="IHS15" s="136"/>
      <c r="IHT15" s="136"/>
      <c r="IHU15" s="136"/>
      <c r="IHV15" s="136"/>
      <c r="IHW15" s="136"/>
      <c r="IHX15" s="136"/>
      <c r="IHY15" s="136"/>
      <c r="IHZ15" s="136"/>
      <c r="IIA15" s="136"/>
      <c r="IIB15" s="136"/>
      <c r="IIC15" s="136"/>
      <c r="IID15" s="136"/>
      <c r="IIE15" s="136"/>
      <c r="IIF15" s="136"/>
      <c r="IIG15" s="136"/>
      <c r="IIH15" s="136"/>
      <c r="III15" s="136"/>
      <c r="IIJ15" s="136"/>
      <c r="IIK15" s="136"/>
      <c r="IIL15" s="136"/>
      <c r="IIM15" s="136"/>
      <c r="IIN15" s="136"/>
      <c r="IIO15" s="136"/>
      <c r="IIP15" s="136"/>
      <c r="IIQ15" s="136"/>
      <c r="IIR15" s="136"/>
      <c r="IIS15" s="136"/>
      <c r="IIT15" s="136"/>
      <c r="IIU15" s="136"/>
      <c r="IIV15" s="136"/>
      <c r="IIW15" s="136"/>
      <c r="IIX15" s="136"/>
      <c r="IIY15" s="136"/>
      <c r="IIZ15" s="136"/>
      <c r="IJA15" s="136"/>
      <c r="IJB15" s="136"/>
      <c r="IJC15" s="136"/>
      <c r="IJD15" s="136"/>
      <c r="IJE15" s="136"/>
      <c r="IJF15" s="136"/>
      <c r="IJG15" s="136"/>
      <c r="IJH15" s="136"/>
      <c r="IJI15" s="136"/>
      <c r="IJJ15" s="136"/>
      <c r="IJK15" s="136"/>
      <c r="IJL15" s="136"/>
      <c r="IJM15" s="136"/>
      <c r="IJN15" s="136"/>
      <c r="IJO15" s="136"/>
      <c r="IJP15" s="136"/>
      <c r="IJQ15" s="136"/>
      <c r="IJR15" s="136"/>
      <c r="IJS15" s="136"/>
      <c r="IJT15" s="136"/>
      <c r="IJU15" s="136"/>
      <c r="IJV15" s="136"/>
      <c r="IJW15" s="136"/>
      <c r="IJX15" s="136"/>
      <c r="IJY15" s="136"/>
      <c r="IJZ15" s="136"/>
      <c r="IKA15" s="136"/>
      <c r="IKB15" s="136"/>
      <c r="IKC15" s="136"/>
      <c r="IKD15" s="136"/>
      <c r="IKE15" s="136"/>
      <c r="IKF15" s="136"/>
      <c r="IKG15" s="136"/>
      <c r="IKH15" s="136"/>
      <c r="IKI15" s="136"/>
      <c r="IKJ15" s="136"/>
      <c r="IKK15" s="136"/>
      <c r="IKL15" s="136"/>
      <c r="IKM15" s="136"/>
      <c r="IKN15" s="136"/>
      <c r="IKO15" s="136"/>
      <c r="IKP15" s="136"/>
      <c r="IKQ15" s="136"/>
      <c r="IKR15" s="136"/>
      <c r="IKS15" s="136"/>
      <c r="IKT15" s="136"/>
      <c r="IKU15" s="136"/>
      <c r="IKV15" s="136"/>
      <c r="IKW15" s="136"/>
      <c r="IKX15" s="136"/>
      <c r="IKY15" s="136"/>
      <c r="IKZ15" s="136"/>
      <c r="ILA15" s="136"/>
      <c r="ILB15" s="136"/>
      <c r="ILC15" s="136"/>
      <c r="ILD15" s="136"/>
      <c r="ILE15" s="136"/>
      <c r="ILF15" s="136"/>
      <c r="ILG15" s="136"/>
      <c r="ILH15" s="136"/>
      <c r="ILI15" s="136"/>
      <c r="ILJ15" s="136"/>
      <c r="ILK15" s="136"/>
      <c r="ILL15" s="136"/>
      <c r="ILM15" s="136"/>
      <c r="ILN15" s="136"/>
      <c r="ILO15" s="136"/>
      <c r="ILP15" s="136"/>
      <c r="ILQ15" s="136"/>
      <c r="ILR15" s="136"/>
      <c r="ILS15" s="136"/>
      <c r="ILT15" s="136"/>
      <c r="ILU15" s="136"/>
      <c r="ILV15" s="136"/>
      <c r="ILW15" s="136"/>
      <c r="ILX15" s="136"/>
      <c r="ILY15" s="136"/>
      <c r="ILZ15" s="136"/>
      <c r="IMA15" s="136"/>
      <c r="IMB15" s="136"/>
      <c r="IMC15" s="136"/>
      <c r="IMD15" s="136"/>
      <c r="IME15" s="136"/>
      <c r="IMF15" s="136"/>
      <c r="IMG15" s="136"/>
      <c r="IMH15" s="136"/>
      <c r="IMI15" s="136"/>
      <c r="IMJ15" s="136"/>
      <c r="IMK15" s="136"/>
      <c r="IML15" s="136"/>
      <c r="IMM15" s="136"/>
      <c r="IMN15" s="136"/>
      <c r="IMO15" s="136"/>
      <c r="IMP15" s="136"/>
      <c r="IMQ15" s="136"/>
      <c r="IMR15" s="136"/>
      <c r="IMS15" s="136"/>
      <c r="IMT15" s="136"/>
      <c r="IMU15" s="136"/>
      <c r="IMV15" s="136"/>
      <c r="IMW15" s="136"/>
      <c r="IMX15" s="136"/>
      <c r="IMY15" s="136"/>
      <c r="IMZ15" s="136"/>
      <c r="INA15" s="136"/>
      <c r="INB15" s="136"/>
      <c r="INC15" s="136"/>
      <c r="IND15" s="136"/>
      <c r="INE15" s="136"/>
      <c r="INF15" s="136"/>
      <c r="ING15" s="136"/>
      <c r="INH15" s="136"/>
      <c r="INI15" s="136"/>
      <c r="INJ15" s="136"/>
      <c r="INK15" s="136"/>
      <c r="INL15" s="136"/>
      <c r="INM15" s="136"/>
      <c r="INN15" s="136"/>
      <c r="INO15" s="136"/>
      <c r="INP15" s="136"/>
      <c r="INQ15" s="136"/>
      <c r="INR15" s="136"/>
      <c r="INS15" s="136"/>
      <c r="INT15" s="136"/>
      <c r="INU15" s="136"/>
      <c r="INV15" s="136"/>
      <c r="INW15" s="136"/>
      <c r="INX15" s="136"/>
      <c r="INY15" s="136"/>
      <c r="INZ15" s="136"/>
      <c r="IOA15" s="136"/>
      <c r="IOB15" s="136"/>
      <c r="IOC15" s="136"/>
      <c r="IOD15" s="136"/>
      <c r="IOE15" s="136"/>
      <c r="IOF15" s="136"/>
      <c r="IOG15" s="136"/>
      <c r="IOH15" s="136"/>
      <c r="IOI15" s="136"/>
      <c r="IOJ15" s="136"/>
      <c r="IOK15" s="136"/>
      <c r="IOL15" s="136"/>
      <c r="IOM15" s="136"/>
      <c r="ION15" s="136"/>
      <c r="IOO15" s="136"/>
      <c r="IOP15" s="136"/>
      <c r="IOQ15" s="136"/>
      <c r="IOR15" s="136"/>
      <c r="IOS15" s="136"/>
      <c r="IOT15" s="136"/>
      <c r="IOU15" s="136"/>
      <c r="IOV15" s="136"/>
      <c r="IOW15" s="136"/>
      <c r="IOX15" s="136"/>
      <c r="IOY15" s="136"/>
      <c r="IOZ15" s="136"/>
      <c r="IPA15" s="136"/>
      <c r="IPB15" s="136"/>
      <c r="IPC15" s="136"/>
      <c r="IPD15" s="136"/>
      <c r="IPE15" s="136"/>
      <c r="IPF15" s="136"/>
      <c r="IPG15" s="136"/>
      <c r="IPH15" s="136"/>
      <c r="IPI15" s="136"/>
      <c r="IPJ15" s="136"/>
      <c r="IPK15" s="136"/>
      <c r="IPL15" s="136"/>
      <c r="IPM15" s="136"/>
      <c r="IPN15" s="136"/>
      <c r="IPO15" s="136"/>
      <c r="IPP15" s="136"/>
      <c r="IPQ15" s="136"/>
      <c r="IPR15" s="136"/>
      <c r="IPS15" s="136"/>
      <c r="IPT15" s="136"/>
      <c r="IPU15" s="136"/>
      <c r="IPV15" s="136"/>
      <c r="IPW15" s="136"/>
      <c r="IPX15" s="136"/>
      <c r="IPY15" s="136"/>
      <c r="IPZ15" s="136"/>
      <c r="IQA15" s="136"/>
      <c r="IQB15" s="136"/>
      <c r="IQC15" s="136"/>
      <c r="IQD15" s="136"/>
      <c r="IQE15" s="136"/>
      <c r="IQF15" s="136"/>
      <c r="IQG15" s="136"/>
      <c r="IQH15" s="136"/>
      <c r="IQI15" s="136"/>
      <c r="IQJ15" s="136"/>
      <c r="IQK15" s="136"/>
      <c r="IQL15" s="136"/>
      <c r="IQM15" s="136"/>
      <c r="IQN15" s="136"/>
      <c r="IQO15" s="136"/>
      <c r="IQP15" s="136"/>
      <c r="IQQ15" s="136"/>
      <c r="IQR15" s="136"/>
      <c r="IQS15" s="136"/>
      <c r="IQT15" s="136"/>
      <c r="IQU15" s="136"/>
      <c r="IQV15" s="136"/>
      <c r="IQW15" s="136"/>
      <c r="IQX15" s="136"/>
      <c r="IQY15" s="136"/>
      <c r="IQZ15" s="136"/>
      <c r="IRA15" s="136"/>
      <c r="IRB15" s="136"/>
      <c r="IRC15" s="136"/>
      <c r="IRD15" s="136"/>
      <c r="IRE15" s="136"/>
      <c r="IRF15" s="136"/>
      <c r="IRG15" s="136"/>
      <c r="IRH15" s="136"/>
      <c r="IRI15" s="136"/>
      <c r="IRJ15" s="136"/>
      <c r="IRK15" s="136"/>
      <c r="IRL15" s="136"/>
      <c r="IRM15" s="136"/>
      <c r="IRN15" s="136"/>
      <c r="IRO15" s="136"/>
      <c r="IRP15" s="136"/>
      <c r="IRQ15" s="136"/>
      <c r="IRR15" s="136"/>
      <c r="IRS15" s="136"/>
      <c r="IRT15" s="136"/>
      <c r="IRU15" s="136"/>
      <c r="IRV15" s="136"/>
      <c r="IRW15" s="136"/>
      <c r="IRX15" s="136"/>
      <c r="IRY15" s="136"/>
      <c r="IRZ15" s="136"/>
      <c r="ISA15" s="136"/>
      <c r="ISB15" s="136"/>
      <c r="ISC15" s="136"/>
      <c r="ISD15" s="136"/>
      <c r="ISE15" s="136"/>
      <c r="ISF15" s="136"/>
      <c r="ISG15" s="136"/>
      <c r="ISH15" s="136"/>
      <c r="ISI15" s="136"/>
      <c r="ISJ15" s="136"/>
      <c r="ISK15" s="136"/>
      <c r="ISL15" s="136"/>
      <c r="ISM15" s="136"/>
      <c r="ISN15" s="136"/>
      <c r="ISO15" s="136"/>
      <c r="ISP15" s="136"/>
      <c r="ISQ15" s="136"/>
      <c r="ISR15" s="136"/>
      <c r="ISS15" s="136"/>
      <c r="IST15" s="136"/>
      <c r="ISU15" s="136"/>
      <c r="ISV15" s="136"/>
      <c r="ISW15" s="136"/>
      <c r="ISX15" s="136"/>
      <c r="ISY15" s="136"/>
      <c r="ISZ15" s="136"/>
      <c r="ITA15" s="136"/>
      <c r="ITB15" s="136"/>
      <c r="ITC15" s="136"/>
      <c r="ITD15" s="136"/>
      <c r="ITE15" s="136"/>
      <c r="ITF15" s="136"/>
      <c r="ITG15" s="136"/>
      <c r="ITH15" s="136"/>
      <c r="ITI15" s="136"/>
      <c r="ITJ15" s="136"/>
      <c r="ITK15" s="136"/>
      <c r="ITL15" s="136"/>
      <c r="ITM15" s="136"/>
      <c r="ITN15" s="136"/>
      <c r="ITO15" s="136"/>
      <c r="ITP15" s="136"/>
      <c r="ITQ15" s="136"/>
      <c r="ITR15" s="136"/>
      <c r="ITS15" s="136"/>
      <c r="ITT15" s="136"/>
      <c r="ITU15" s="136"/>
      <c r="ITV15" s="136"/>
      <c r="ITW15" s="136"/>
      <c r="ITX15" s="136"/>
      <c r="ITY15" s="136"/>
      <c r="ITZ15" s="136"/>
      <c r="IUA15" s="136"/>
      <c r="IUB15" s="136"/>
      <c r="IUC15" s="136"/>
      <c r="IUD15" s="136"/>
      <c r="IUE15" s="136"/>
      <c r="IUF15" s="136"/>
      <c r="IUG15" s="136"/>
      <c r="IUH15" s="136"/>
      <c r="IUI15" s="136"/>
      <c r="IUJ15" s="136"/>
      <c r="IUK15" s="136"/>
      <c r="IUL15" s="136"/>
      <c r="IUM15" s="136"/>
      <c r="IUN15" s="136"/>
      <c r="IUO15" s="136"/>
      <c r="IUP15" s="136"/>
      <c r="IUQ15" s="136"/>
      <c r="IUR15" s="136"/>
      <c r="IUS15" s="136"/>
      <c r="IUT15" s="136"/>
      <c r="IUU15" s="136"/>
      <c r="IUV15" s="136"/>
      <c r="IUW15" s="136"/>
      <c r="IUX15" s="136"/>
      <c r="IUY15" s="136"/>
      <c r="IUZ15" s="136"/>
      <c r="IVA15" s="136"/>
      <c r="IVB15" s="136"/>
      <c r="IVC15" s="136"/>
      <c r="IVD15" s="136"/>
      <c r="IVE15" s="136"/>
      <c r="IVF15" s="136"/>
      <c r="IVG15" s="136"/>
      <c r="IVH15" s="136"/>
      <c r="IVI15" s="136"/>
      <c r="IVJ15" s="136"/>
      <c r="IVK15" s="136"/>
      <c r="IVL15" s="136"/>
      <c r="IVM15" s="136"/>
      <c r="IVN15" s="136"/>
      <c r="IVO15" s="136"/>
      <c r="IVP15" s="136"/>
      <c r="IVQ15" s="136"/>
      <c r="IVR15" s="136"/>
      <c r="IVS15" s="136"/>
      <c r="IVT15" s="136"/>
      <c r="IVU15" s="136"/>
      <c r="IVV15" s="136"/>
      <c r="IVW15" s="136"/>
      <c r="IVX15" s="136"/>
      <c r="IVY15" s="136"/>
      <c r="IVZ15" s="136"/>
      <c r="IWA15" s="136"/>
      <c r="IWB15" s="136"/>
      <c r="IWC15" s="136"/>
      <c r="IWD15" s="136"/>
      <c r="IWE15" s="136"/>
      <c r="IWF15" s="136"/>
      <c r="IWG15" s="136"/>
      <c r="IWH15" s="136"/>
      <c r="IWI15" s="136"/>
      <c r="IWJ15" s="136"/>
      <c r="IWK15" s="136"/>
      <c r="IWL15" s="136"/>
      <c r="IWM15" s="136"/>
      <c r="IWN15" s="136"/>
      <c r="IWO15" s="136"/>
      <c r="IWP15" s="136"/>
      <c r="IWQ15" s="136"/>
      <c r="IWR15" s="136"/>
      <c r="IWS15" s="136"/>
      <c r="IWT15" s="136"/>
      <c r="IWU15" s="136"/>
      <c r="IWV15" s="136"/>
      <c r="IWW15" s="136"/>
      <c r="IWX15" s="136"/>
      <c r="IWY15" s="136"/>
      <c r="IWZ15" s="136"/>
      <c r="IXA15" s="136"/>
      <c r="IXB15" s="136"/>
      <c r="IXC15" s="136"/>
      <c r="IXD15" s="136"/>
      <c r="IXE15" s="136"/>
      <c r="IXF15" s="136"/>
      <c r="IXG15" s="136"/>
      <c r="IXH15" s="136"/>
      <c r="IXI15" s="136"/>
      <c r="IXJ15" s="136"/>
      <c r="IXK15" s="136"/>
      <c r="IXL15" s="136"/>
      <c r="IXM15" s="136"/>
      <c r="IXN15" s="136"/>
      <c r="IXO15" s="136"/>
      <c r="IXP15" s="136"/>
      <c r="IXQ15" s="136"/>
      <c r="IXR15" s="136"/>
      <c r="IXS15" s="136"/>
      <c r="IXT15" s="136"/>
      <c r="IXU15" s="136"/>
      <c r="IXV15" s="136"/>
      <c r="IXW15" s="136"/>
      <c r="IXX15" s="136"/>
      <c r="IXY15" s="136"/>
      <c r="IXZ15" s="136"/>
      <c r="IYA15" s="136"/>
      <c r="IYB15" s="136"/>
      <c r="IYC15" s="136"/>
      <c r="IYD15" s="136"/>
      <c r="IYE15" s="136"/>
      <c r="IYF15" s="136"/>
      <c r="IYG15" s="136"/>
      <c r="IYH15" s="136"/>
      <c r="IYI15" s="136"/>
      <c r="IYJ15" s="136"/>
      <c r="IYK15" s="136"/>
      <c r="IYL15" s="136"/>
      <c r="IYM15" s="136"/>
      <c r="IYN15" s="136"/>
      <c r="IYO15" s="136"/>
      <c r="IYP15" s="136"/>
      <c r="IYQ15" s="136"/>
      <c r="IYR15" s="136"/>
      <c r="IYS15" s="136"/>
      <c r="IYT15" s="136"/>
      <c r="IYU15" s="136"/>
      <c r="IYV15" s="136"/>
      <c r="IYW15" s="136"/>
      <c r="IYX15" s="136"/>
      <c r="IYY15" s="136"/>
      <c r="IYZ15" s="136"/>
      <c r="IZA15" s="136"/>
      <c r="IZB15" s="136"/>
      <c r="IZC15" s="136"/>
      <c r="IZD15" s="136"/>
      <c r="IZE15" s="136"/>
      <c r="IZF15" s="136"/>
      <c r="IZG15" s="136"/>
      <c r="IZH15" s="136"/>
      <c r="IZI15" s="136"/>
      <c r="IZJ15" s="136"/>
      <c r="IZK15" s="136"/>
      <c r="IZL15" s="136"/>
      <c r="IZM15" s="136"/>
      <c r="IZN15" s="136"/>
      <c r="IZO15" s="136"/>
      <c r="IZP15" s="136"/>
      <c r="IZQ15" s="136"/>
      <c r="IZR15" s="136"/>
      <c r="IZS15" s="136"/>
      <c r="IZT15" s="136"/>
      <c r="IZU15" s="136"/>
      <c r="IZV15" s="136"/>
      <c r="IZW15" s="136"/>
      <c r="IZX15" s="136"/>
      <c r="IZY15" s="136"/>
      <c r="IZZ15" s="136"/>
      <c r="JAA15" s="136"/>
      <c r="JAB15" s="136"/>
      <c r="JAC15" s="136"/>
      <c r="JAD15" s="136"/>
      <c r="JAE15" s="136"/>
      <c r="JAF15" s="136"/>
      <c r="JAG15" s="136"/>
      <c r="JAH15" s="136"/>
      <c r="JAI15" s="136"/>
      <c r="JAJ15" s="136"/>
      <c r="JAK15" s="136"/>
      <c r="JAL15" s="136"/>
      <c r="JAM15" s="136"/>
      <c r="JAN15" s="136"/>
      <c r="JAO15" s="136"/>
      <c r="JAP15" s="136"/>
      <c r="JAQ15" s="136"/>
      <c r="JAR15" s="136"/>
      <c r="JAS15" s="136"/>
      <c r="JAT15" s="136"/>
      <c r="JAU15" s="136"/>
      <c r="JAV15" s="136"/>
      <c r="JAW15" s="136"/>
      <c r="JAX15" s="136"/>
      <c r="JAY15" s="136"/>
      <c r="JAZ15" s="136"/>
      <c r="JBA15" s="136"/>
      <c r="JBB15" s="136"/>
      <c r="JBC15" s="136"/>
      <c r="JBD15" s="136"/>
      <c r="JBE15" s="136"/>
      <c r="JBF15" s="136"/>
      <c r="JBG15" s="136"/>
      <c r="JBH15" s="136"/>
      <c r="JBI15" s="136"/>
      <c r="JBJ15" s="136"/>
      <c r="JBK15" s="136"/>
      <c r="JBL15" s="136"/>
      <c r="JBM15" s="136"/>
      <c r="JBN15" s="136"/>
      <c r="JBO15" s="136"/>
      <c r="JBP15" s="136"/>
      <c r="JBQ15" s="136"/>
      <c r="JBR15" s="136"/>
      <c r="JBS15" s="136"/>
      <c r="JBT15" s="136"/>
      <c r="JBU15" s="136"/>
      <c r="JBV15" s="136"/>
      <c r="JBW15" s="136"/>
      <c r="JBX15" s="136"/>
      <c r="JBY15" s="136"/>
      <c r="JBZ15" s="136"/>
      <c r="JCA15" s="136"/>
      <c r="JCB15" s="136"/>
      <c r="JCC15" s="136"/>
      <c r="JCD15" s="136"/>
      <c r="JCE15" s="136"/>
      <c r="JCF15" s="136"/>
      <c r="JCG15" s="136"/>
      <c r="JCH15" s="136"/>
      <c r="JCI15" s="136"/>
      <c r="JCJ15" s="136"/>
      <c r="JCK15" s="136"/>
      <c r="JCL15" s="136"/>
      <c r="JCM15" s="136"/>
      <c r="JCN15" s="136"/>
      <c r="JCO15" s="136"/>
      <c r="JCP15" s="136"/>
      <c r="JCQ15" s="136"/>
      <c r="JCR15" s="136"/>
      <c r="JCS15" s="136"/>
      <c r="JCT15" s="136"/>
      <c r="JCU15" s="136"/>
      <c r="JCV15" s="136"/>
      <c r="JCW15" s="136"/>
      <c r="JCX15" s="136"/>
      <c r="JCY15" s="136"/>
      <c r="JCZ15" s="136"/>
      <c r="JDA15" s="136"/>
      <c r="JDB15" s="136"/>
      <c r="JDC15" s="136"/>
      <c r="JDD15" s="136"/>
      <c r="JDE15" s="136"/>
      <c r="JDF15" s="136"/>
      <c r="JDG15" s="136"/>
      <c r="JDH15" s="136"/>
      <c r="JDI15" s="136"/>
      <c r="JDJ15" s="136"/>
      <c r="JDK15" s="136"/>
      <c r="JDL15" s="136"/>
      <c r="JDM15" s="136"/>
      <c r="JDN15" s="136"/>
      <c r="JDO15" s="136"/>
      <c r="JDP15" s="136"/>
      <c r="JDQ15" s="136"/>
      <c r="JDR15" s="136"/>
      <c r="JDS15" s="136"/>
      <c r="JDT15" s="136"/>
      <c r="JDU15" s="136"/>
      <c r="JDV15" s="136"/>
      <c r="JDW15" s="136"/>
      <c r="JDX15" s="136"/>
      <c r="JDY15" s="136"/>
      <c r="JDZ15" s="136"/>
      <c r="JEA15" s="136"/>
      <c r="JEB15" s="136"/>
      <c r="JEC15" s="136"/>
      <c r="JED15" s="136"/>
      <c r="JEE15" s="136"/>
      <c r="JEF15" s="136"/>
      <c r="JEG15" s="136"/>
      <c r="JEH15" s="136"/>
      <c r="JEI15" s="136"/>
      <c r="JEJ15" s="136"/>
      <c r="JEK15" s="136"/>
      <c r="JEL15" s="136"/>
      <c r="JEM15" s="136"/>
      <c r="JEN15" s="136"/>
      <c r="JEO15" s="136"/>
      <c r="JEP15" s="136"/>
      <c r="JEQ15" s="136"/>
      <c r="JER15" s="136"/>
      <c r="JES15" s="136"/>
      <c r="JET15" s="136"/>
      <c r="JEU15" s="136"/>
      <c r="JEV15" s="136"/>
      <c r="JEW15" s="136"/>
      <c r="JEX15" s="136"/>
      <c r="JEY15" s="136"/>
      <c r="JEZ15" s="136"/>
      <c r="JFA15" s="136"/>
      <c r="JFB15" s="136"/>
      <c r="JFC15" s="136"/>
      <c r="JFD15" s="136"/>
      <c r="JFE15" s="136"/>
      <c r="JFF15" s="136"/>
      <c r="JFG15" s="136"/>
      <c r="JFH15" s="136"/>
      <c r="JFI15" s="136"/>
      <c r="JFJ15" s="136"/>
      <c r="JFK15" s="136"/>
      <c r="JFL15" s="136"/>
      <c r="JFM15" s="136"/>
      <c r="JFN15" s="136"/>
      <c r="JFO15" s="136"/>
      <c r="JFP15" s="136"/>
      <c r="JFQ15" s="136"/>
      <c r="JFR15" s="136"/>
      <c r="JFS15" s="136"/>
      <c r="JFT15" s="136"/>
      <c r="JFU15" s="136"/>
      <c r="JFV15" s="136"/>
      <c r="JFW15" s="136"/>
      <c r="JFX15" s="136"/>
      <c r="JFY15" s="136"/>
      <c r="JFZ15" s="136"/>
      <c r="JGA15" s="136"/>
      <c r="JGB15" s="136"/>
      <c r="JGC15" s="136"/>
      <c r="JGD15" s="136"/>
      <c r="JGE15" s="136"/>
      <c r="JGF15" s="136"/>
      <c r="JGG15" s="136"/>
      <c r="JGH15" s="136"/>
      <c r="JGI15" s="136"/>
      <c r="JGJ15" s="136"/>
      <c r="JGK15" s="136"/>
      <c r="JGL15" s="136"/>
      <c r="JGM15" s="136"/>
      <c r="JGN15" s="136"/>
      <c r="JGO15" s="136"/>
      <c r="JGP15" s="136"/>
      <c r="JGQ15" s="136"/>
      <c r="JGR15" s="136"/>
      <c r="JGS15" s="136"/>
      <c r="JGT15" s="136"/>
      <c r="JGU15" s="136"/>
      <c r="JGV15" s="136"/>
      <c r="JGW15" s="136"/>
      <c r="JGX15" s="136"/>
      <c r="JGY15" s="136"/>
      <c r="JGZ15" s="136"/>
      <c r="JHA15" s="136"/>
      <c r="JHB15" s="136"/>
      <c r="JHC15" s="136"/>
      <c r="JHD15" s="136"/>
      <c r="JHE15" s="136"/>
      <c r="JHF15" s="136"/>
      <c r="JHG15" s="136"/>
      <c r="JHH15" s="136"/>
      <c r="JHI15" s="136"/>
      <c r="JHJ15" s="136"/>
      <c r="JHK15" s="136"/>
      <c r="JHL15" s="136"/>
      <c r="JHM15" s="136"/>
      <c r="JHN15" s="136"/>
      <c r="JHO15" s="136"/>
      <c r="JHP15" s="136"/>
      <c r="JHQ15" s="136"/>
      <c r="JHR15" s="136"/>
      <c r="JHS15" s="136"/>
      <c r="JHT15" s="136"/>
      <c r="JHU15" s="136"/>
      <c r="JHV15" s="136"/>
      <c r="JHW15" s="136"/>
      <c r="JHX15" s="136"/>
      <c r="JHY15" s="136"/>
      <c r="JHZ15" s="136"/>
      <c r="JIA15" s="136"/>
      <c r="JIB15" s="136"/>
      <c r="JIC15" s="136"/>
      <c r="JID15" s="136"/>
      <c r="JIE15" s="136"/>
      <c r="JIF15" s="136"/>
      <c r="JIG15" s="136"/>
      <c r="JIH15" s="136"/>
      <c r="JII15" s="136"/>
      <c r="JIJ15" s="136"/>
      <c r="JIK15" s="136"/>
      <c r="JIL15" s="136"/>
      <c r="JIM15" s="136"/>
      <c r="JIN15" s="136"/>
      <c r="JIO15" s="136"/>
      <c r="JIP15" s="136"/>
      <c r="JIQ15" s="136"/>
      <c r="JIR15" s="136"/>
      <c r="JIS15" s="136"/>
      <c r="JIT15" s="136"/>
      <c r="JIU15" s="136"/>
      <c r="JIV15" s="136"/>
      <c r="JIW15" s="136"/>
      <c r="JIX15" s="136"/>
      <c r="JIY15" s="136"/>
      <c r="JIZ15" s="136"/>
      <c r="JJA15" s="136"/>
      <c r="JJB15" s="136"/>
      <c r="JJC15" s="136"/>
      <c r="JJD15" s="136"/>
      <c r="JJE15" s="136"/>
      <c r="JJF15" s="136"/>
      <c r="JJG15" s="136"/>
      <c r="JJH15" s="136"/>
      <c r="JJI15" s="136"/>
      <c r="JJJ15" s="136"/>
      <c r="JJK15" s="136"/>
      <c r="JJL15" s="136"/>
      <c r="JJM15" s="136"/>
      <c r="JJN15" s="136"/>
      <c r="JJO15" s="136"/>
      <c r="JJP15" s="136"/>
      <c r="JJQ15" s="136"/>
      <c r="JJR15" s="136"/>
      <c r="JJS15" s="136"/>
      <c r="JJT15" s="136"/>
      <c r="JJU15" s="136"/>
      <c r="JJV15" s="136"/>
      <c r="JJW15" s="136"/>
      <c r="JJX15" s="136"/>
      <c r="JJY15" s="136"/>
      <c r="JJZ15" s="136"/>
      <c r="JKA15" s="136"/>
      <c r="JKB15" s="136"/>
      <c r="JKC15" s="136"/>
      <c r="JKD15" s="136"/>
      <c r="JKE15" s="136"/>
      <c r="JKF15" s="136"/>
      <c r="JKG15" s="136"/>
      <c r="JKH15" s="136"/>
      <c r="JKI15" s="136"/>
      <c r="JKJ15" s="136"/>
      <c r="JKK15" s="136"/>
      <c r="JKL15" s="136"/>
      <c r="JKM15" s="136"/>
      <c r="JKN15" s="136"/>
      <c r="JKO15" s="136"/>
      <c r="JKP15" s="136"/>
      <c r="JKQ15" s="136"/>
      <c r="JKR15" s="136"/>
      <c r="JKS15" s="136"/>
      <c r="JKT15" s="136"/>
      <c r="JKU15" s="136"/>
      <c r="JKV15" s="136"/>
      <c r="JKW15" s="136"/>
      <c r="JKX15" s="136"/>
      <c r="JKY15" s="136"/>
      <c r="JKZ15" s="136"/>
      <c r="JLA15" s="136"/>
      <c r="JLB15" s="136"/>
      <c r="JLC15" s="136"/>
      <c r="JLD15" s="136"/>
      <c r="JLE15" s="136"/>
      <c r="JLF15" s="136"/>
      <c r="JLG15" s="136"/>
      <c r="JLH15" s="136"/>
      <c r="JLI15" s="136"/>
      <c r="JLJ15" s="136"/>
      <c r="JLK15" s="136"/>
      <c r="JLL15" s="136"/>
      <c r="JLM15" s="136"/>
      <c r="JLN15" s="136"/>
      <c r="JLO15" s="136"/>
      <c r="JLP15" s="136"/>
      <c r="JLQ15" s="136"/>
      <c r="JLR15" s="136"/>
      <c r="JLS15" s="136"/>
      <c r="JLT15" s="136"/>
      <c r="JLU15" s="136"/>
      <c r="JLV15" s="136"/>
      <c r="JLW15" s="136"/>
      <c r="JLX15" s="136"/>
      <c r="JLY15" s="136"/>
      <c r="JLZ15" s="136"/>
      <c r="JMA15" s="136"/>
      <c r="JMB15" s="136"/>
      <c r="JMC15" s="136"/>
      <c r="JMD15" s="136"/>
      <c r="JME15" s="136"/>
      <c r="JMF15" s="136"/>
      <c r="JMG15" s="136"/>
      <c r="JMH15" s="136"/>
      <c r="JMI15" s="136"/>
      <c r="JMJ15" s="136"/>
      <c r="JMK15" s="136"/>
      <c r="JML15" s="136"/>
      <c r="JMM15" s="136"/>
      <c r="JMN15" s="136"/>
      <c r="JMO15" s="136"/>
      <c r="JMP15" s="136"/>
      <c r="JMQ15" s="136"/>
      <c r="JMR15" s="136"/>
      <c r="JMS15" s="136"/>
      <c r="JMT15" s="136"/>
      <c r="JMU15" s="136"/>
      <c r="JMV15" s="136"/>
      <c r="JMW15" s="136"/>
      <c r="JMX15" s="136"/>
      <c r="JMY15" s="136"/>
      <c r="JMZ15" s="136"/>
      <c r="JNA15" s="136"/>
      <c r="JNB15" s="136"/>
      <c r="JNC15" s="136"/>
      <c r="JND15" s="136"/>
      <c r="JNE15" s="136"/>
      <c r="JNF15" s="136"/>
      <c r="JNG15" s="136"/>
      <c r="JNH15" s="136"/>
      <c r="JNI15" s="136"/>
      <c r="JNJ15" s="136"/>
      <c r="JNK15" s="136"/>
      <c r="JNL15" s="136"/>
      <c r="JNM15" s="136"/>
      <c r="JNN15" s="136"/>
      <c r="JNO15" s="136"/>
      <c r="JNP15" s="136"/>
      <c r="JNQ15" s="136"/>
      <c r="JNR15" s="136"/>
      <c r="JNS15" s="136"/>
      <c r="JNT15" s="136"/>
      <c r="JNU15" s="136"/>
      <c r="JNV15" s="136"/>
      <c r="JNW15" s="136"/>
      <c r="JNX15" s="136"/>
      <c r="JNY15" s="136"/>
      <c r="JNZ15" s="136"/>
      <c r="JOA15" s="136"/>
      <c r="JOB15" s="136"/>
      <c r="JOC15" s="136"/>
      <c r="JOD15" s="136"/>
      <c r="JOE15" s="136"/>
      <c r="JOF15" s="136"/>
      <c r="JOG15" s="136"/>
      <c r="JOH15" s="136"/>
      <c r="JOI15" s="136"/>
      <c r="JOJ15" s="136"/>
      <c r="JOK15" s="136"/>
      <c r="JOL15" s="136"/>
      <c r="JOM15" s="136"/>
      <c r="JON15" s="136"/>
      <c r="JOO15" s="136"/>
      <c r="JOP15" s="136"/>
      <c r="JOQ15" s="136"/>
      <c r="JOR15" s="136"/>
      <c r="JOS15" s="136"/>
      <c r="JOT15" s="136"/>
      <c r="JOU15" s="136"/>
      <c r="JOV15" s="136"/>
      <c r="JOW15" s="136"/>
      <c r="JOX15" s="136"/>
      <c r="JOY15" s="136"/>
      <c r="JOZ15" s="136"/>
      <c r="JPA15" s="136"/>
      <c r="JPB15" s="136"/>
      <c r="JPC15" s="136"/>
      <c r="JPD15" s="136"/>
      <c r="JPE15" s="136"/>
      <c r="JPF15" s="136"/>
      <c r="JPG15" s="136"/>
      <c r="JPH15" s="136"/>
      <c r="JPI15" s="136"/>
      <c r="JPJ15" s="136"/>
      <c r="JPK15" s="136"/>
      <c r="JPL15" s="136"/>
      <c r="JPM15" s="136"/>
      <c r="JPN15" s="136"/>
      <c r="JPO15" s="136"/>
      <c r="JPP15" s="136"/>
      <c r="JPQ15" s="136"/>
      <c r="JPR15" s="136"/>
      <c r="JPS15" s="136"/>
      <c r="JPT15" s="136"/>
      <c r="JPU15" s="136"/>
      <c r="JPV15" s="136"/>
      <c r="JPW15" s="136"/>
      <c r="JPX15" s="136"/>
      <c r="JPY15" s="136"/>
      <c r="JPZ15" s="136"/>
      <c r="JQA15" s="136"/>
      <c r="JQB15" s="136"/>
      <c r="JQC15" s="136"/>
      <c r="JQD15" s="136"/>
      <c r="JQE15" s="136"/>
      <c r="JQF15" s="136"/>
      <c r="JQG15" s="136"/>
      <c r="JQH15" s="136"/>
      <c r="JQI15" s="136"/>
      <c r="JQJ15" s="136"/>
      <c r="JQK15" s="136"/>
      <c r="JQL15" s="136"/>
      <c r="JQM15" s="136"/>
      <c r="JQN15" s="136"/>
      <c r="JQO15" s="136"/>
      <c r="JQP15" s="136"/>
      <c r="JQQ15" s="136"/>
      <c r="JQR15" s="136"/>
      <c r="JQS15" s="136"/>
      <c r="JQT15" s="136"/>
      <c r="JQU15" s="136"/>
      <c r="JQV15" s="136"/>
      <c r="JQW15" s="136"/>
      <c r="JQX15" s="136"/>
      <c r="JQY15" s="136"/>
      <c r="JQZ15" s="136"/>
      <c r="JRA15" s="136"/>
      <c r="JRB15" s="136"/>
      <c r="JRC15" s="136"/>
      <c r="JRD15" s="136"/>
      <c r="JRE15" s="136"/>
      <c r="JRF15" s="136"/>
      <c r="JRG15" s="136"/>
      <c r="JRH15" s="136"/>
      <c r="JRI15" s="136"/>
      <c r="JRJ15" s="136"/>
      <c r="JRK15" s="136"/>
      <c r="JRL15" s="136"/>
      <c r="JRM15" s="136"/>
      <c r="JRN15" s="136"/>
      <c r="JRO15" s="136"/>
      <c r="JRP15" s="136"/>
      <c r="JRQ15" s="136"/>
      <c r="JRR15" s="136"/>
      <c r="JRS15" s="136"/>
      <c r="JRT15" s="136"/>
      <c r="JRU15" s="136"/>
      <c r="JRV15" s="136"/>
      <c r="JRW15" s="136"/>
      <c r="JRX15" s="136"/>
      <c r="JRY15" s="136"/>
      <c r="JRZ15" s="136"/>
      <c r="JSA15" s="136"/>
      <c r="JSB15" s="136"/>
      <c r="JSC15" s="136"/>
      <c r="JSD15" s="136"/>
      <c r="JSE15" s="136"/>
      <c r="JSF15" s="136"/>
      <c r="JSG15" s="136"/>
      <c r="JSH15" s="136"/>
      <c r="JSI15" s="136"/>
      <c r="JSJ15" s="136"/>
      <c r="JSK15" s="136"/>
      <c r="JSL15" s="136"/>
      <c r="JSM15" s="136"/>
      <c r="JSN15" s="136"/>
      <c r="JSO15" s="136"/>
      <c r="JSP15" s="136"/>
      <c r="JSQ15" s="136"/>
      <c r="JSR15" s="136"/>
      <c r="JSS15" s="136"/>
      <c r="JST15" s="136"/>
      <c r="JSU15" s="136"/>
      <c r="JSV15" s="136"/>
      <c r="JSW15" s="136"/>
      <c r="JSX15" s="136"/>
      <c r="JSY15" s="136"/>
      <c r="JSZ15" s="136"/>
      <c r="JTA15" s="136"/>
      <c r="JTB15" s="136"/>
      <c r="JTC15" s="136"/>
      <c r="JTD15" s="136"/>
      <c r="JTE15" s="136"/>
      <c r="JTF15" s="136"/>
      <c r="JTG15" s="136"/>
      <c r="JTH15" s="136"/>
      <c r="JTI15" s="136"/>
      <c r="JTJ15" s="136"/>
      <c r="JTK15" s="136"/>
      <c r="JTL15" s="136"/>
      <c r="JTM15" s="136"/>
      <c r="JTN15" s="136"/>
      <c r="JTO15" s="136"/>
      <c r="JTP15" s="136"/>
      <c r="JTQ15" s="136"/>
      <c r="JTR15" s="136"/>
      <c r="JTS15" s="136"/>
      <c r="JTT15" s="136"/>
      <c r="JTU15" s="136"/>
      <c r="JTV15" s="136"/>
      <c r="JTW15" s="136"/>
      <c r="JTX15" s="136"/>
      <c r="JTY15" s="136"/>
      <c r="JTZ15" s="136"/>
      <c r="JUA15" s="136"/>
      <c r="JUB15" s="136"/>
      <c r="JUC15" s="136"/>
      <c r="JUD15" s="136"/>
      <c r="JUE15" s="136"/>
      <c r="JUF15" s="136"/>
      <c r="JUG15" s="136"/>
      <c r="JUH15" s="136"/>
      <c r="JUI15" s="136"/>
      <c r="JUJ15" s="136"/>
      <c r="JUK15" s="136"/>
      <c r="JUL15" s="136"/>
      <c r="JUM15" s="136"/>
      <c r="JUN15" s="136"/>
      <c r="JUO15" s="136"/>
      <c r="JUP15" s="136"/>
      <c r="JUQ15" s="136"/>
      <c r="JUR15" s="136"/>
      <c r="JUS15" s="136"/>
      <c r="JUT15" s="136"/>
      <c r="JUU15" s="136"/>
      <c r="JUV15" s="136"/>
      <c r="JUW15" s="136"/>
      <c r="JUX15" s="136"/>
      <c r="JUY15" s="136"/>
      <c r="JUZ15" s="136"/>
      <c r="JVA15" s="136"/>
      <c r="JVB15" s="136"/>
      <c r="JVC15" s="136"/>
      <c r="JVD15" s="136"/>
      <c r="JVE15" s="136"/>
      <c r="JVF15" s="136"/>
      <c r="JVG15" s="136"/>
      <c r="JVH15" s="136"/>
      <c r="JVI15" s="136"/>
      <c r="JVJ15" s="136"/>
      <c r="JVK15" s="136"/>
      <c r="JVL15" s="136"/>
      <c r="JVM15" s="136"/>
      <c r="JVN15" s="136"/>
      <c r="JVO15" s="136"/>
      <c r="JVP15" s="136"/>
      <c r="JVQ15" s="136"/>
      <c r="JVR15" s="136"/>
      <c r="JVS15" s="136"/>
      <c r="JVT15" s="136"/>
      <c r="JVU15" s="136"/>
      <c r="JVV15" s="136"/>
      <c r="JVW15" s="136"/>
      <c r="JVX15" s="136"/>
      <c r="JVY15" s="136"/>
      <c r="JVZ15" s="136"/>
      <c r="JWA15" s="136"/>
      <c r="JWB15" s="136"/>
      <c r="JWC15" s="136"/>
      <c r="JWD15" s="136"/>
      <c r="JWE15" s="136"/>
      <c r="JWF15" s="136"/>
      <c r="JWG15" s="136"/>
      <c r="JWH15" s="136"/>
      <c r="JWI15" s="136"/>
      <c r="JWJ15" s="136"/>
      <c r="JWK15" s="136"/>
      <c r="JWL15" s="136"/>
      <c r="JWM15" s="136"/>
      <c r="JWN15" s="136"/>
      <c r="JWO15" s="136"/>
      <c r="JWP15" s="136"/>
      <c r="JWQ15" s="136"/>
      <c r="JWR15" s="136"/>
      <c r="JWS15" s="136"/>
      <c r="JWT15" s="136"/>
      <c r="JWU15" s="136"/>
      <c r="JWV15" s="136"/>
      <c r="JWW15" s="136"/>
      <c r="JWX15" s="136"/>
      <c r="JWY15" s="136"/>
      <c r="JWZ15" s="136"/>
      <c r="JXA15" s="136"/>
      <c r="JXB15" s="136"/>
      <c r="JXC15" s="136"/>
      <c r="JXD15" s="136"/>
      <c r="JXE15" s="136"/>
      <c r="JXF15" s="136"/>
      <c r="JXG15" s="136"/>
      <c r="JXH15" s="136"/>
      <c r="JXI15" s="136"/>
      <c r="JXJ15" s="136"/>
      <c r="JXK15" s="136"/>
      <c r="JXL15" s="136"/>
      <c r="JXM15" s="136"/>
      <c r="JXN15" s="136"/>
      <c r="JXO15" s="136"/>
      <c r="JXP15" s="136"/>
      <c r="JXQ15" s="136"/>
      <c r="JXR15" s="136"/>
      <c r="JXS15" s="136"/>
      <c r="JXT15" s="136"/>
      <c r="JXU15" s="136"/>
      <c r="JXV15" s="136"/>
      <c r="JXW15" s="136"/>
      <c r="JXX15" s="136"/>
      <c r="JXY15" s="136"/>
      <c r="JXZ15" s="136"/>
      <c r="JYA15" s="136"/>
      <c r="JYB15" s="136"/>
      <c r="JYC15" s="136"/>
      <c r="JYD15" s="136"/>
      <c r="JYE15" s="136"/>
      <c r="JYF15" s="136"/>
      <c r="JYG15" s="136"/>
      <c r="JYH15" s="136"/>
      <c r="JYI15" s="136"/>
      <c r="JYJ15" s="136"/>
      <c r="JYK15" s="136"/>
      <c r="JYL15" s="136"/>
      <c r="JYM15" s="136"/>
      <c r="JYN15" s="136"/>
      <c r="JYO15" s="136"/>
      <c r="JYP15" s="136"/>
      <c r="JYQ15" s="136"/>
      <c r="JYR15" s="136"/>
      <c r="JYS15" s="136"/>
      <c r="JYT15" s="136"/>
      <c r="JYU15" s="136"/>
      <c r="JYV15" s="136"/>
      <c r="JYW15" s="136"/>
      <c r="JYX15" s="136"/>
      <c r="JYY15" s="136"/>
      <c r="JYZ15" s="136"/>
      <c r="JZA15" s="136"/>
      <c r="JZB15" s="136"/>
      <c r="JZC15" s="136"/>
      <c r="JZD15" s="136"/>
      <c r="JZE15" s="136"/>
      <c r="JZF15" s="136"/>
      <c r="JZG15" s="136"/>
      <c r="JZH15" s="136"/>
      <c r="JZI15" s="136"/>
      <c r="JZJ15" s="136"/>
      <c r="JZK15" s="136"/>
      <c r="JZL15" s="136"/>
      <c r="JZM15" s="136"/>
      <c r="JZN15" s="136"/>
      <c r="JZO15" s="136"/>
      <c r="JZP15" s="136"/>
      <c r="JZQ15" s="136"/>
      <c r="JZR15" s="136"/>
      <c r="JZS15" s="136"/>
      <c r="JZT15" s="136"/>
      <c r="JZU15" s="136"/>
      <c r="JZV15" s="136"/>
      <c r="JZW15" s="136"/>
      <c r="JZX15" s="136"/>
      <c r="JZY15" s="136"/>
      <c r="JZZ15" s="136"/>
      <c r="KAA15" s="136"/>
      <c r="KAB15" s="136"/>
      <c r="KAC15" s="136"/>
      <c r="KAD15" s="136"/>
      <c r="KAE15" s="136"/>
      <c r="KAF15" s="136"/>
      <c r="KAG15" s="136"/>
      <c r="KAH15" s="136"/>
      <c r="KAI15" s="136"/>
      <c r="KAJ15" s="136"/>
      <c r="KAK15" s="136"/>
      <c r="KAL15" s="136"/>
      <c r="KAM15" s="136"/>
      <c r="KAN15" s="136"/>
      <c r="KAO15" s="136"/>
      <c r="KAP15" s="136"/>
      <c r="KAQ15" s="136"/>
      <c r="KAR15" s="136"/>
      <c r="KAS15" s="136"/>
      <c r="KAT15" s="136"/>
      <c r="KAU15" s="136"/>
      <c r="KAV15" s="136"/>
      <c r="KAW15" s="136"/>
      <c r="KAX15" s="136"/>
      <c r="KAY15" s="136"/>
      <c r="KAZ15" s="136"/>
      <c r="KBA15" s="136"/>
      <c r="KBB15" s="136"/>
      <c r="KBC15" s="136"/>
      <c r="KBD15" s="136"/>
      <c r="KBE15" s="136"/>
      <c r="KBF15" s="136"/>
      <c r="KBG15" s="136"/>
      <c r="KBH15" s="136"/>
      <c r="KBI15" s="136"/>
      <c r="KBJ15" s="136"/>
      <c r="KBK15" s="136"/>
      <c r="KBL15" s="136"/>
      <c r="KBM15" s="136"/>
      <c r="KBN15" s="136"/>
      <c r="KBO15" s="136"/>
      <c r="KBP15" s="136"/>
      <c r="KBQ15" s="136"/>
      <c r="KBR15" s="136"/>
      <c r="KBS15" s="136"/>
      <c r="KBT15" s="136"/>
      <c r="KBU15" s="136"/>
      <c r="KBV15" s="136"/>
      <c r="KBW15" s="136"/>
      <c r="KBX15" s="136"/>
      <c r="KBY15" s="136"/>
      <c r="KBZ15" s="136"/>
      <c r="KCA15" s="136"/>
      <c r="KCB15" s="136"/>
      <c r="KCC15" s="136"/>
      <c r="KCD15" s="136"/>
      <c r="KCE15" s="136"/>
      <c r="KCF15" s="136"/>
      <c r="KCG15" s="136"/>
      <c r="KCH15" s="136"/>
      <c r="KCI15" s="136"/>
      <c r="KCJ15" s="136"/>
      <c r="KCK15" s="136"/>
      <c r="KCL15" s="136"/>
      <c r="KCM15" s="136"/>
      <c r="KCN15" s="136"/>
      <c r="KCO15" s="136"/>
      <c r="KCP15" s="136"/>
      <c r="KCQ15" s="136"/>
      <c r="KCR15" s="136"/>
      <c r="KCS15" s="136"/>
      <c r="KCT15" s="136"/>
      <c r="KCU15" s="136"/>
      <c r="KCV15" s="136"/>
      <c r="KCW15" s="136"/>
      <c r="KCX15" s="136"/>
      <c r="KCY15" s="136"/>
      <c r="KCZ15" s="136"/>
      <c r="KDA15" s="136"/>
      <c r="KDB15" s="136"/>
      <c r="KDC15" s="136"/>
      <c r="KDD15" s="136"/>
      <c r="KDE15" s="136"/>
      <c r="KDF15" s="136"/>
      <c r="KDG15" s="136"/>
      <c r="KDH15" s="136"/>
      <c r="KDI15" s="136"/>
      <c r="KDJ15" s="136"/>
      <c r="KDK15" s="136"/>
      <c r="KDL15" s="136"/>
      <c r="KDM15" s="136"/>
      <c r="KDN15" s="136"/>
      <c r="KDO15" s="136"/>
      <c r="KDP15" s="136"/>
      <c r="KDQ15" s="136"/>
      <c r="KDR15" s="136"/>
      <c r="KDS15" s="136"/>
      <c r="KDT15" s="136"/>
      <c r="KDU15" s="136"/>
      <c r="KDV15" s="136"/>
      <c r="KDW15" s="136"/>
      <c r="KDX15" s="136"/>
      <c r="KDY15" s="136"/>
      <c r="KDZ15" s="136"/>
      <c r="KEA15" s="136"/>
      <c r="KEB15" s="136"/>
      <c r="KEC15" s="136"/>
      <c r="KED15" s="136"/>
      <c r="KEE15" s="136"/>
      <c r="KEF15" s="136"/>
      <c r="KEG15" s="136"/>
      <c r="KEH15" s="136"/>
      <c r="KEI15" s="136"/>
      <c r="KEJ15" s="136"/>
      <c r="KEK15" s="136"/>
      <c r="KEL15" s="136"/>
      <c r="KEM15" s="136"/>
      <c r="KEN15" s="136"/>
      <c r="KEO15" s="136"/>
      <c r="KEP15" s="136"/>
      <c r="KEQ15" s="136"/>
      <c r="KER15" s="136"/>
      <c r="KES15" s="136"/>
      <c r="KET15" s="136"/>
      <c r="KEU15" s="136"/>
      <c r="KEV15" s="136"/>
      <c r="KEW15" s="136"/>
      <c r="KEX15" s="136"/>
      <c r="KEY15" s="136"/>
      <c r="KEZ15" s="136"/>
      <c r="KFA15" s="136"/>
      <c r="KFB15" s="136"/>
      <c r="KFC15" s="136"/>
      <c r="KFD15" s="136"/>
      <c r="KFE15" s="136"/>
      <c r="KFF15" s="136"/>
      <c r="KFG15" s="136"/>
      <c r="KFH15" s="136"/>
      <c r="KFI15" s="136"/>
      <c r="KFJ15" s="136"/>
      <c r="KFK15" s="136"/>
      <c r="KFL15" s="136"/>
      <c r="KFM15" s="136"/>
      <c r="KFN15" s="136"/>
      <c r="KFO15" s="136"/>
      <c r="KFP15" s="136"/>
      <c r="KFQ15" s="136"/>
      <c r="KFR15" s="136"/>
      <c r="KFS15" s="136"/>
      <c r="KFT15" s="136"/>
      <c r="KFU15" s="136"/>
      <c r="KFV15" s="136"/>
      <c r="KFW15" s="136"/>
      <c r="KFX15" s="136"/>
      <c r="KFY15" s="136"/>
      <c r="KFZ15" s="136"/>
      <c r="KGA15" s="136"/>
      <c r="KGB15" s="136"/>
      <c r="KGC15" s="136"/>
      <c r="KGD15" s="136"/>
      <c r="KGE15" s="136"/>
      <c r="KGF15" s="136"/>
      <c r="KGG15" s="136"/>
      <c r="KGH15" s="136"/>
      <c r="KGI15" s="136"/>
      <c r="KGJ15" s="136"/>
      <c r="KGK15" s="136"/>
      <c r="KGL15" s="136"/>
      <c r="KGM15" s="136"/>
      <c r="KGN15" s="136"/>
      <c r="KGO15" s="136"/>
      <c r="KGP15" s="136"/>
      <c r="KGQ15" s="136"/>
      <c r="KGR15" s="136"/>
      <c r="KGS15" s="136"/>
      <c r="KGT15" s="136"/>
      <c r="KGU15" s="136"/>
      <c r="KGV15" s="136"/>
      <c r="KGW15" s="136"/>
      <c r="KGX15" s="136"/>
      <c r="KGY15" s="136"/>
      <c r="KGZ15" s="136"/>
      <c r="KHA15" s="136"/>
      <c r="KHB15" s="136"/>
      <c r="KHC15" s="136"/>
      <c r="KHD15" s="136"/>
      <c r="KHE15" s="136"/>
      <c r="KHF15" s="136"/>
      <c r="KHG15" s="136"/>
      <c r="KHH15" s="136"/>
      <c r="KHI15" s="136"/>
      <c r="KHJ15" s="136"/>
      <c r="KHK15" s="136"/>
      <c r="KHL15" s="136"/>
      <c r="KHM15" s="136"/>
      <c r="KHN15" s="136"/>
      <c r="KHO15" s="136"/>
      <c r="KHP15" s="136"/>
      <c r="KHQ15" s="136"/>
      <c r="KHR15" s="136"/>
      <c r="KHS15" s="136"/>
      <c r="KHT15" s="136"/>
      <c r="KHU15" s="136"/>
      <c r="KHV15" s="136"/>
      <c r="KHW15" s="136"/>
      <c r="KHX15" s="136"/>
      <c r="KHY15" s="136"/>
      <c r="KHZ15" s="136"/>
      <c r="KIA15" s="136"/>
      <c r="KIB15" s="136"/>
      <c r="KIC15" s="136"/>
      <c r="KID15" s="136"/>
      <c r="KIE15" s="136"/>
      <c r="KIF15" s="136"/>
      <c r="KIG15" s="136"/>
      <c r="KIH15" s="136"/>
      <c r="KII15" s="136"/>
      <c r="KIJ15" s="136"/>
      <c r="KIK15" s="136"/>
      <c r="KIL15" s="136"/>
      <c r="KIM15" s="136"/>
      <c r="KIN15" s="136"/>
      <c r="KIO15" s="136"/>
      <c r="KIP15" s="136"/>
      <c r="KIQ15" s="136"/>
      <c r="KIR15" s="136"/>
      <c r="KIS15" s="136"/>
      <c r="KIT15" s="136"/>
      <c r="KIU15" s="136"/>
      <c r="KIV15" s="136"/>
      <c r="KIW15" s="136"/>
      <c r="KIX15" s="136"/>
      <c r="KIY15" s="136"/>
      <c r="KIZ15" s="136"/>
      <c r="KJA15" s="136"/>
      <c r="KJB15" s="136"/>
      <c r="KJC15" s="136"/>
      <c r="KJD15" s="136"/>
      <c r="KJE15" s="136"/>
      <c r="KJF15" s="136"/>
      <c r="KJG15" s="136"/>
      <c r="KJH15" s="136"/>
      <c r="KJI15" s="136"/>
      <c r="KJJ15" s="136"/>
      <c r="KJK15" s="136"/>
      <c r="KJL15" s="136"/>
      <c r="KJM15" s="136"/>
      <c r="KJN15" s="136"/>
      <c r="KJO15" s="136"/>
      <c r="KJP15" s="136"/>
      <c r="KJQ15" s="136"/>
      <c r="KJR15" s="136"/>
      <c r="KJS15" s="136"/>
      <c r="KJT15" s="136"/>
      <c r="KJU15" s="136"/>
      <c r="KJV15" s="136"/>
      <c r="KJW15" s="136"/>
      <c r="KJX15" s="136"/>
      <c r="KJY15" s="136"/>
      <c r="KJZ15" s="136"/>
      <c r="KKA15" s="136"/>
      <c r="KKB15" s="136"/>
      <c r="KKC15" s="136"/>
      <c r="KKD15" s="136"/>
      <c r="KKE15" s="136"/>
      <c r="KKF15" s="136"/>
      <c r="KKG15" s="136"/>
      <c r="KKH15" s="136"/>
      <c r="KKI15" s="136"/>
      <c r="KKJ15" s="136"/>
      <c r="KKK15" s="136"/>
      <c r="KKL15" s="136"/>
      <c r="KKM15" s="136"/>
      <c r="KKN15" s="136"/>
      <c r="KKO15" s="136"/>
      <c r="KKP15" s="136"/>
      <c r="KKQ15" s="136"/>
      <c r="KKR15" s="136"/>
      <c r="KKS15" s="136"/>
      <c r="KKT15" s="136"/>
      <c r="KKU15" s="136"/>
      <c r="KKV15" s="136"/>
      <c r="KKW15" s="136"/>
      <c r="KKX15" s="136"/>
      <c r="KKY15" s="136"/>
      <c r="KKZ15" s="136"/>
      <c r="KLA15" s="136"/>
      <c r="KLB15" s="136"/>
      <c r="KLC15" s="136"/>
      <c r="KLD15" s="136"/>
      <c r="KLE15" s="136"/>
      <c r="KLF15" s="136"/>
      <c r="KLG15" s="136"/>
      <c r="KLH15" s="136"/>
      <c r="KLI15" s="136"/>
      <c r="KLJ15" s="136"/>
      <c r="KLK15" s="136"/>
      <c r="KLL15" s="136"/>
      <c r="KLM15" s="136"/>
      <c r="KLN15" s="136"/>
      <c r="KLO15" s="136"/>
      <c r="KLP15" s="136"/>
      <c r="KLQ15" s="136"/>
      <c r="KLR15" s="136"/>
      <c r="KLS15" s="136"/>
      <c r="KLT15" s="136"/>
      <c r="KLU15" s="136"/>
      <c r="KLV15" s="136"/>
      <c r="KLW15" s="136"/>
      <c r="KLX15" s="136"/>
      <c r="KLY15" s="136"/>
      <c r="KLZ15" s="136"/>
      <c r="KMA15" s="136"/>
      <c r="KMB15" s="136"/>
      <c r="KMC15" s="136"/>
      <c r="KMD15" s="136"/>
      <c r="KME15" s="136"/>
      <c r="KMF15" s="136"/>
      <c r="KMG15" s="136"/>
      <c r="KMH15" s="136"/>
      <c r="KMI15" s="136"/>
      <c r="KMJ15" s="136"/>
      <c r="KMK15" s="136"/>
      <c r="KML15" s="136"/>
      <c r="KMM15" s="136"/>
      <c r="KMN15" s="136"/>
      <c r="KMO15" s="136"/>
      <c r="KMP15" s="136"/>
      <c r="KMQ15" s="136"/>
      <c r="KMR15" s="136"/>
      <c r="KMS15" s="136"/>
      <c r="KMT15" s="136"/>
      <c r="KMU15" s="136"/>
      <c r="KMV15" s="136"/>
      <c r="KMW15" s="136"/>
      <c r="KMX15" s="136"/>
      <c r="KMY15" s="136"/>
      <c r="KMZ15" s="136"/>
      <c r="KNA15" s="136"/>
      <c r="KNB15" s="136"/>
      <c r="KNC15" s="136"/>
      <c r="KND15" s="136"/>
      <c r="KNE15" s="136"/>
      <c r="KNF15" s="136"/>
      <c r="KNG15" s="136"/>
      <c r="KNH15" s="136"/>
      <c r="KNI15" s="136"/>
      <c r="KNJ15" s="136"/>
      <c r="KNK15" s="136"/>
      <c r="KNL15" s="136"/>
      <c r="KNM15" s="136"/>
      <c r="KNN15" s="136"/>
      <c r="KNO15" s="136"/>
      <c r="KNP15" s="136"/>
      <c r="KNQ15" s="136"/>
      <c r="KNR15" s="136"/>
      <c r="KNS15" s="136"/>
      <c r="KNT15" s="136"/>
      <c r="KNU15" s="136"/>
      <c r="KNV15" s="136"/>
      <c r="KNW15" s="136"/>
      <c r="KNX15" s="136"/>
      <c r="KNY15" s="136"/>
      <c r="KNZ15" s="136"/>
      <c r="KOA15" s="136"/>
      <c r="KOB15" s="136"/>
      <c r="KOC15" s="136"/>
      <c r="KOD15" s="136"/>
      <c r="KOE15" s="136"/>
      <c r="KOF15" s="136"/>
      <c r="KOG15" s="136"/>
      <c r="KOH15" s="136"/>
      <c r="KOI15" s="136"/>
      <c r="KOJ15" s="136"/>
      <c r="KOK15" s="136"/>
      <c r="KOL15" s="136"/>
      <c r="KOM15" s="136"/>
      <c r="KON15" s="136"/>
      <c r="KOO15" s="136"/>
      <c r="KOP15" s="136"/>
      <c r="KOQ15" s="136"/>
      <c r="KOR15" s="136"/>
      <c r="KOS15" s="136"/>
      <c r="KOT15" s="136"/>
      <c r="KOU15" s="136"/>
      <c r="KOV15" s="136"/>
      <c r="KOW15" s="136"/>
      <c r="KOX15" s="136"/>
      <c r="KOY15" s="136"/>
      <c r="KOZ15" s="136"/>
      <c r="KPA15" s="136"/>
      <c r="KPB15" s="136"/>
      <c r="KPC15" s="136"/>
      <c r="KPD15" s="136"/>
      <c r="KPE15" s="136"/>
      <c r="KPF15" s="136"/>
      <c r="KPG15" s="136"/>
      <c r="KPH15" s="136"/>
      <c r="KPI15" s="136"/>
      <c r="KPJ15" s="136"/>
      <c r="KPK15" s="136"/>
      <c r="KPL15" s="136"/>
      <c r="KPM15" s="136"/>
      <c r="KPN15" s="136"/>
      <c r="KPO15" s="136"/>
      <c r="KPP15" s="136"/>
      <c r="KPQ15" s="136"/>
      <c r="KPR15" s="136"/>
      <c r="KPS15" s="136"/>
      <c r="KPT15" s="136"/>
      <c r="KPU15" s="136"/>
      <c r="KPV15" s="136"/>
      <c r="KPW15" s="136"/>
      <c r="KPX15" s="136"/>
      <c r="KPY15" s="136"/>
      <c r="KPZ15" s="136"/>
      <c r="KQA15" s="136"/>
      <c r="KQB15" s="136"/>
      <c r="KQC15" s="136"/>
      <c r="KQD15" s="136"/>
      <c r="KQE15" s="136"/>
      <c r="KQF15" s="136"/>
      <c r="KQG15" s="136"/>
      <c r="KQH15" s="136"/>
      <c r="KQI15" s="136"/>
      <c r="KQJ15" s="136"/>
      <c r="KQK15" s="136"/>
      <c r="KQL15" s="136"/>
      <c r="KQM15" s="136"/>
      <c r="KQN15" s="136"/>
      <c r="KQO15" s="136"/>
      <c r="KQP15" s="136"/>
      <c r="KQQ15" s="136"/>
      <c r="KQR15" s="136"/>
      <c r="KQS15" s="136"/>
      <c r="KQT15" s="136"/>
      <c r="KQU15" s="136"/>
      <c r="KQV15" s="136"/>
      <c r="KQW15" s="136"/>
      <c r="KQX15" s="136"/>
      <c r="KQY15" s="136"/>
      <c r="KQZ15" s="136"/>
      <c r="KRA15" s="136"/>
      <c r="KRB15" s="136"/>
      <c r="KRC15" s="136"/>
      <c r="KRD15" s="136"/>
      <c r="KRE15" s="136"/>
      <c r="KRF15" s="136"/>
      <c r="KRG15" s="136"/>
      <c r="KRH15" s="136"/>
      <c r="KRI15" s="136"/>
      <c r="KRJ15" s="136"/>
      <c r="KRK15" s="136"/>
      <c r="KRL15" s="136"/>
      <c r="KRM15" s="136"/>
      <c r="KRN15" s="136"/>
      <c r="KRO15" s="136"/>
      <c r="KRP15" s="136"/>
      <c r="KRQ15" s="136"/>
      <c r="KRR15" s="136"/>
      <c r="KRS15" s="136"/>
      <c r="KRT15" s="136"/>
      <c r="KRU15" s="136"/>
      <c r="KRV15" s="136"/>
      <c r="KRW15" s="136"/>
      <c r="KRX15" s="136"/>
      <c r="KRY15" s="136"/>
      <c r="KRZ15" s="136"/>
      <c r="KSA15" s="136"/>
      <c r="KSB15" s="136"/>
      <c r="KSC15" s="136"/>
      <c r="KSD15" s="136"/>
      <c r="KSE15" s="136"/>
      <c r="KSF15" s="136"/>
      <c r="KSG15" s="136"/>
      <c r="KSH15" s="136"/>
      <c r="KSI15" s="136"/>
      <c r="KSJ15" s="136"/>
      <c r="KSK15" s="136"/>
      <c r="KSL15" s="136"/>
      <c r="KSM15" s="136"/>
      <c r="KSN15" s="136"/>
      <c r="KSO15" s="136"/>
      <c r="KSP15" s="136"/>
      <c r="KSQ15" s="136"/>
      <c r="KSR15" s="136"/>
      <c r="KSS15" s="136"/>
      <c r="KST15" s="136"/>
      <c r="KSU15" s="136"/>
      <c r="KSV15" s="136"/>
      <c r="KSW15" s="136"/>
      <c r="KSX15" s="136"/>
      <c r="KSY15" s="136"/>
      <c r="KSZ15" s="136"/>
      <c r="KTA15" s="136"/>
      <c r="KTB15" s="136"/>
      <c r="KTC15" s="136"/>
      <c r="KTD15" s="136"/>
      <c r="KTE15" s="136"/>
      <c r="KTF15" s="136"/>
      <c r="KTG15" s="136"/>
      <c r="KTH15" s="136"/>
      <c r="KTI15" s="136"/>
      <c r="KTJ15" s="136"/>
      <c r="KTK15" s="136"/>
      <c r="KTL15" s="136"/>
      <c r="KTM15" s="136"/>
      <c r="KTN15" s="136"/>
      <c r="KTO15" s="136"/>
      <c r="KTP15" s="136"/>
      <c r="KTQ15" s="136"/>
      <c r="KTR15" s="136"/>
      <c r="KTS15" s="136"/>
      <c r="KTT15" s="136"/>
      <c r="KTU15" s="136"/>
      <c r="KTV15" s="136"/>
      <c r="KTW15" s="136"/>
      <c r="KTX15" s="136"/>
      <c r="KTY15" s="136"/>
      <c r="KTZ15" s="136"/>
      <c r="KUA15" s="136"/>
      <c r="KUB15" s="136"/>
      <c r="KUC15" s="136"/>
      <c r="KUD15" s="136"/>
      <c r="KUE15" s="136"/>
      <c r="KUF15" s="136"/>
      <c r="KUG15" s="136"/>
      <c r="KUH15" s="136"/>
      <c r="KUI15" s="136"/>
      <c r="KUJ15" s="136"/>
      <c r="KUK15" s="136"/>
      <c r="KUL15" s="136"/>
      <c r="KUM15" s="136"/>
      <c r="KUN15" s="136"/>
      <c r="KUO15" s="136"/>
      <c r="KUP15" s="136"/>
      <c r="KUQ15" s="136"/>
      <c r="KUR15" s="136"/>
      <c r="KUS15" s="136"/>
      <c r="KUT15" s="136"/>
      <c r="KUU15" s="136"/>
      <c r="KUV15" s="136"/>
      <c r="KUW15" s="136"/>
      <c r="KUX15" s="136"/>
      <c r="KUY15" s="136"/>
      <c r="KUZ15" s="136"/>
      <c r="KVA15" s="136"/>
      <c r="KVB15" s="136"/>
      <c r="KVC15" s="136"/>
      <c r="KVD15" s="136"/>
      <c r="KVE15" s="136"/>
      <c r="KVF15" s="136"/>
      <c r="KVG15" s="136"/>
      <c r="KVH15" s="136"/>
      <c r="KVI15" s="136"/>
      <c r="KVJ15" s="136"/>
      <c r="KVK15" s="136"/>
      <c r="KVL15" s="136"/>
      <c r="KVM15" s="136"/>
      <c r="KVN15" s="136"/>
      <c r="KVO15" s="136"/>
      <c r="KVP15" s="136"/>
      <c r="KVQ15" s="136"/>
      <c r="KVR15" s="136"/>
      <c r="KVS15" s="136"/>
      <c r="KVT15" s="136"/>
      <c r="KVU15" s="136"/>
      <c r="KVV15" s="136"/>
      <c r="KVW15" s="136"/>
      <c r="KVX15" s="136"/>
      <c r="KVY15" s="136"/>
      <c r="KVZ15" s="136"/>
      <c r="KWA15" s="136"/>
      <c r="KWB15" s="136"/>
      <c r="KWC15" s="136"/>
      <c r="KWD15" s="136"/>
      <c r="KWE15" s="136"/>
      <c r="KWF15" s="136"/>
      <c r="KWG15" s="136"/>
      <c r="KWH15" s="136"/>
      <c r="KWI15" s="136"/>
      <c r="KWJ15" s="136"/>
      <c r="KWK15" s="136"/>
      <c r="KWL15" s="136"/>
      <c r="KWM15" s="136"/>
      <c r="KWN15" s="136"/>
      <c r="KWO15" s="136"/>
      <c r="KWP15" s="136"/>
      <c r="KWQ15" s="136"/>
      <c r="KWR15" s="136"/>
      <c r="KWS15" s="136"/>
      <c r="KWT15" s="136"/>
      <c r="KWU15" s="136"/>
      <c r="KWV15" s="136"/>
      <c r="KWW15" s="136"/>
      <c r="KWX15" s="136"/>
      <c r="KWY15" s="136"/>
      <c r="KWZ15" s="136"/>
      <c r="KXA15" s="136"/>
      <c r="KXB15" s="136"/>
      <c r="KXC15" s="136"/>
      <c r="KXD15" s="136"/>
      <c r="KXE15" s="136"/>
      <c r="KXF15" s="136"/>
      <c r="KXG15" s="136"/>
      <c r="KXH15" s="136"/>
      <c r="KXI15" s="136"/>
      <c r="KXJ15" s="136"/>
      <c r="KXK15" s="136"/>
      <c r="KXL15" s="136"/>
      <c r="KXM15" s="136"/>
      <c r="KXN15" s="136"/>
      <c r="KXO15" s="136"/>
      <c r="KXP15" s="136"/>
      <c r="KXQ15" s="136"/>
      <c r="KXR15" s="136"/>
      <c r="KXS15" s="136"/>
      <c r="KXT15" s="136"/>
      <c r="KXU15" s="136"/>
      <c r="KXV15" s="136"/>
      <c r="KXW15" s="136"/>
      <c r="KXX15" s="136"/>
      <c r="KXY15" s="136"/>
      <c r="KXZ15" s="136"/>
      <c r="KYA15" s="136"/>
      <c r="KYB15" s="136"/>
      <c r="KYC15" s="136"/>
      <c r="KYD15" s="136"/>
      <c r="KYE15" s="136"/>
      <c r="KYF15" s="136"/>
      <c r="KYG15" s="136"/>
      <c r="KYH15" s="136"/>
      <c r="KYI15" s="136"/>
      <c r="KYJ15" s="136"/>
      <c r="KYK15" s="136"/>
      <c r="KYL15" s="136"/>
      <c r="KYM15" s="136"/>
      <c r="KYN15" s="136"/>
      <c r="KYO15" s="136"/>
      <c r="KYP15" s="136"/>
      <c r="KYQ15" s="136"/>
      <c r="KYR15" s="136"/>
      <c r="KYS15" s="136"/>
      <c r="KYT15" s="136"/>
      <c r="KYU15" s="136"/>
      <c r="KYV15" s="136"/>
      <c r="KYW15" s="136"/>
      <c r="KYX15" s="136"/>
      <c r="KYY15" s="136"/>
      <c r="KYZ15" s="136"/>
      <c r="KZA15" s="136"/>
      <c r="KZB15" s="136"/>
      <c r="KZC15" s="136"/>
      <c r="KZD15" s="136"/>
      <c r="KZE15" s="136"/>
      <c r="KZF15" s="136"/>
      <c r="KZG15" s="136"/>
      <c r="KZH15" s="136"/>
      <c r="KZI15" s="136"/>
      <c r="KZJ15" s="136"/>
      <c r="KZK15" s="136"/>
      <c r="KZL15" s="136"/>
      <c r="KZM15" s="136"/>
      <c r="KZN15" s="136"/>
      <c r="KZO15" s="136"/>
      <c r="KZP15" s="136"/>
      <c r="KZQ15" s="136"/>
      <c r="KZR15" s="136"/>
      <c r="KZS15" s="136"/>
      <c r="KZT15" s="136"/>
      <c r="KZU15" s="136"/>
      <c r="KZV15" s="136"/>
      <c r="KZW15" s="136"/>
      <c r="KZX15" s="136"/>
      <c r="KZY15" s="136"/>
      <c r="KZZ15" s="136"/>
      <c r="LAA15" s="136"/>
      <c r="LAB15" s="136"/>
      <c r="LAC15" s="136"/>
      <c r="LAD15" s="136"/>
      <c r="LAE15" s="136"/>
      <c r="LAF15" s="136"/>
      <c r="LAG15" s="136"/>
      <c r="LAH15" s="136"/>
      <c r="LAI15" s="136"/>
      <c r="LAJ15" s="136"/>
      <c r="LAK15" s="136"/>
      <c r="LAL15" s="136"/>
      <c r="LAM15" s="136"/>
      <c r="LAN15" s="136"/>
      <c r="LAO15" s="136"/>
      <c r="LAP15" s="136"/>
      <c r="LAQ15" s="136"/>
      <c r="LAR15" s="136"/>
      <c r="LAS15" s="136"/>
      <c r="LAT15" s="136"/>
      <c r="LAU15" s="136"/>
      <c r="LAV15" s="136"/>
      <c r="LAW15" s="136"/>
      <c r="LAX15" s="136"/>
      <c r="LAY15" s="136"/>
      <c r="LAZ15" s="136"/>
      <c r="LBA15" s="136"/>
      <c r="LBB15" s="136"/>
      <c r="LBC15" s="136"/>
      <c r="LBD15" s="136"/>
      <c r="LBE15" s="136"/>
      <c r="LBF15" s="136"/>
      <c r="LBG15" s="136"/>
      <c r="LBH15" s="136"/>
      <c r="LBI15" s="136"/>
      <c r="LBJ15" s="136"/>
      <c r="LBK15" s="136"/>
      <c r="LBL15" s="136"/>
      <c r="LBM15" s="136"/>
      <c r="LBN15" s="136"/>
      <c r="LBO15" s="136"/>
      <c r="LBP15" s="136"/>
      <c r="LBQ15" s="136"/>
      <c r="LBR15" s="136"/>
      <c r="LBS15" s="136"/>
      <c r="LBT15" s="136"/>
      <c r="LBU15" s="136"/>
      <c r="LBV15" s="136"/>
      <c r="LBW15" s="136"/>
      <c r="LBX15" s="136"/>
      <c r="LBY15" s="136"/>
      <c r="LBZ15" s="136"/>
      <c r="LCA15" s="136"/>
      <c r="LCB15" s="136"/>
      <c r="LCC15" s="136"/>
      <c r="LCD15" s="136"/>
      <c r="LCE15" s="136"/>
      <c r="LCF15" s="136"/>
      <c r="LCG15" s="136"/>
      <c r="LCH15" s="136"/>
      <c r="LCI15" s="136"/>
      <c r="LCJ15" s="136"/>
      <c r="LCK15" s="136"/>
      <c r="LCL15" s="136"/>
      <c r="LCM15" s="136"/>
      <c r="LCN15" s="136"/>
      <c r="LCO15" s="136"/>
      <c r="LCP15" s="136"/>
      <c r="LCQ15" s="136"/>
      <c r="LCR15" s="136"/>
      <c r="LCS15" s="136"/>
      <c r="LCT15" s="136"/>
      <c r="LCU15" s="136"/>
      <c r="LCV15" s="136"/>
      <c r="LCW15" s="136"/>
      <c r="LCX15" s="136"/>
      <c r="LCY15" s="136"/>
      <c r="LCZ15" s="136"/>
      <c r="LDA15" s="136"/>
      <c r="LDB15" s="136"/>
      <c r="LDC15" s="136"/>
      <c r="LDD15" s="136"/>
      <c r="LDE15" s="136"/>
      <c r="LDF15" s="136"/>
      <c r="LDG15" s="136"/>
      <c r="LDH15" s="136"/>
      <c r="LDI15" s="136"/>
      <c r="LDJ15" s="136"/>
      <c r="LDK15" s="136"/>
      <c r="LDL15" s="136"/>
      <c r="LDM15" s="136"/>
      <c r="LDN15" s="136"/>
      <c r="LDO15" s="136"/>
      <c r="LDP15" s="136"/>
      <c r="LDQ15" s="136"/>
      <c r="LDR15" s="136"/>
      <c r="LDS15" s="136"/>
      <c r="LDT15" s="136"/>
      <c r="LDU15" s="136"/>
      <c r="LDV15" s="136"/>
      <c r="LDW15" s="136"/>
      <c r="LDX15" s="136"/>
      <c r="LDY15" s="136"/>
      <c r="LDZ15" s="136"/>
      <c r="LEA15" s="136"/>
      <c r="LEB15" s="136"/>
      <c r="LEC15" s="136"/>
      <c r="LED15" s="136"/>
      <c r="LEE15" s="136"/>
      <c r="LEF15" s="136"/>
      <c r="LEG15" s="136"/>
      <c r="LEH15" s="136"/>
      <c r="LEI15" s="136"/>
      <c r="LEJ15" s="136"/>
      <c r="LEK15" s="136"/>
      <c r="LEL15" s="136"/>
      <c r="LEM15" s="136"/>
      <c r="LEN15" s="136"/>
      <c r="LEO15" s="136"/>
      <c r="LEP15" s="136"/>
      <c r="LEQ15" s="136"/>
      <c r="LER15" s="136"/>
      <c r="LES15" s="136"/>
      <c r="LET15" s="136"/>
      <c r="LEU15" s="136"/>
      <c r="LEV15" s="136"/>
      <c r="LEW15" s="136"/>
      <c r="LEX15" s="136"/>
      <c r="LEY15" s="136"/>
      <c r="LEZ15" s="136"/>
      <c r="LFA15" s="136"/>
      <c r="LFB15" s="136"/>
      <c r="LFC15" s="136"/>
      <c r="LFD15" s="136"/>
      <c r="LFE15" s="136"/>
      <c r="LFF15" s="136"/>
      <c r="LFG15" s="136"/>
      <c r="LFH15" s="136"/>
      <c r="LFI15" s="136"/>
      <c r="LFJ15" s="136"/>
      <c r="LFK15" s="136"/>
      <c r="LFL15" s="136"/>
      <c r="LFM15" s="136"/>
      <c r="LFN15" s="136"/>
      <c r="LFO15" s="136"/>
      <c r="LFP15" s="136"/>
      <c r="LFQ15" s="136"/>
      <c r="LFR15" s="136"/>
      <c r="LFS15" s="136"/>
      <c r="LFT15" s="136"/>
      <c r="LFU15" s="136"/>
      <c r="LFV15" s="136"/>
      <c r="LFW15" s="136"/>
      <c r="LFX15" s="136"/>
      <c r="LFY15" s="136"/>
      <c r="LFZ15" s="136"/>
      <c r="LGA15" s="136"/>
      <c r="LGB15" s="136"/>
      <c r="LGC15" s="136"/>
      <c r="LGD15" s="136"/>
      <c r="LGE15" s="136"/>
      <c r="LGF15" s="136"/>
      <c r="LGG15" s="136"/>
      <c r="LGH15" s="136"/>
      <c r="LGI15" s="136"/>
      <c r="LGJ15" s="136"/>
      <c r="LGK15" s="136"/>
      <c r="LGL15" s="136"/>
      <c r="LGM15" s="136"/>
      <c r="LGN15" s="136"/>
      <c r="LGO15" s="136"/>
      <c r="LGP15" s="136"/>
      <c r="LGQ15" s="136"/>
      <c r="LGR15" s="136"/>
      <c r="LGS15" s="136"/>
      <c r="LGT15" s="136"/>
      <c r="LGU15" s="136"/>
      <c r="LGV15" s="136"/>
      <c r="LGW15" s="136"/>
      <c r="LGX15" s="136"/>
      <c r="LGY15" s="136"/>
      <c r="LGZ15" s="136"/>
      <c r="LHA15" s="136"/>
      <c r="LHB15" s="136"/>
      <c r="LHC15" s="136"/>
      <c r="LHD15" s="136"/>
      <c r="LHE15" s="136"/>
      <c r="LHF15" s="136"/>
      <c r="LHG15" s="136"/>
      <c r="LHH15" s="136"/>
      <c r="LHI15" s="136"/>
      <c r="LHJ15" s="136"/>
      <c r="LHK15" s="136"/>
      <c r="LHL15" s="136"/>
      <c r="LHM15" s="136"/>
      <c r="LHN15" s="136"/>
      <c r="LHO15" s="136"/>
      <c r="LHP15" s="136"/>
      <c r="LHQ15" s="136"/>
      <c r="LHR15" s="136"/>
      <c r="LHS15" s="136"/>
      <c r="LHT15" s="136"/>
      <c r="LHU15" s="136"/>
      <c r="LHV15" s="136"/>
      <c r="LHW15" s="136"/>
      <c r="LHX15" s="136"/>
      <c r="LHY15" s="136"/>
      <c r="LHZ15" s="136"/>
      <c r="LIA15" s="136"/>
      <c r="LIB15" s="136"/>
      <c r="LIC15" s="136"/>
      <c r="LID15" s="136"/>
      <c r="LIE15" s="136"/>
      <c r="LIF15" s="136"/>
      <c r="LIG15" s="136"/>
      <c r="LIH15" s="136"/>
      <c r="LII15" s="136"/>
      <c r="LIJ15" s="136"/>
      <c r="LIK15" s="136"/>
      <c r="LIL15" s="136"/>
      <c r="LIM15" s="136"/>
      <c r="LIN15" s="136"/>
      <c r="LIO15" s="136"/>
      <c r="LIP15" s="136"/>
      <c r="LIQ15" s="136"/>
      <c r="LIR15" s="136"/>
      <c r="LIS15" s="136"/>
      <c r="LIT15" s="136"/>
      <c r="LIU15" s="136"/>
      <c r="LIV15" s="136"/>
      <c r="LIW15" s="136"/>
      <c r="LIX15" s="136"/>
      <c r="LIY15" s="136"/>
      <c r="LIZ15" s="136"/>
      <c r="LJA15" s="136"/>
      <c r="LJB15" s="136"/>
      <c r="LJC15" s="136"/>
      <c r="LJD15" s="136"/>
      <c r="LJE15" s="136"/>
      <c r="LJF15" s="136"/>
      <c r="LJG15" s="136"/>
      <c r="LJH15" s="136"/>
      <c r="LJI15" s="136"/>
      <c r="LJJ15" s="136"/>
      <c r="LJK15" s="136"/>
      <c r="LJL15" s="136"/>
      <c r="LJM15" s="136"/>
      <c r="LJN15" s="136"/>
      <c r="LJO15" s="136"/>
      <c r="LJP15" s="136"/>
      <c r="LJQ15" s="136"/>
      <c r="LJR15" s="136"/>
      <c r="LJS15" s="136"/>
      <c r="LJT15" s="136"/>
      <c r="LJU15" s="136"/>
      <c r="LJV15" s="136"/>
      <c r="LJW15" s="136"/>
      <c r="LJX15" s="136"/>
      <c r="LJY15" s="136"/>
      <c r="LJZ15" s="136"/>
      <c r="LKA15" s="136"/>
      <c r="LKB15" s="136"/>
      <c r="LKC15" s="136"/>
      <c r="LKD15" s="136"/>
      <c r="LKE15" s="136"/>
      <c r="LKF15" s="136"/>
      <c r="LKG15" s="136"/>
      <c r="LKH15" s="136"/>
      <c r="LKI15" s="136"/>
      <c r="LKJ15" s="136"/>
      <c r="LKK15" s="136"/>
      <c r="LKL15" s="136"/>
      <c r="LKM15" s="136"/>
      <c r="LKN15" s="136"/>
      <c r="LKO15" s="136"/>
      <c r="LKP15" s="136"/>
      <c r="LKQ15" s="136"/>
      <c r="LKR15" s="136"/>
      <c r="LKS15" s="136"/>
      <c r="LKT15" s="136"/>
      <c r="LKU15" s="136"/>
      <c r="LKV15" s="136"/>
      <c r="LKW15" s="136"/>
      <c r="LKX15" s="136"/>
      <c r="LKY15" s="136"/>
      <c r="LKZ15" s="136"/>
      <c r="LLA15" s="136"/>
      <c r="LLB15" s="136"/>
      <c r="LLC15" s="136"/>
      <c r="LLD15" s="136"/>
      <c r="LLE15" s="136"/>
      <c r="LLF15" s="136"/>
      <c r="LLG15" s="136"/>
      <c r="LLH15" s="136"/>
      <c r="LLI15" s="136"/>
      <c r="LLJ15" s="136"/>
      <c r="LLK15" s="136"/>
      <c r="LLL15" s="136"/>
      <c r="LLM15" s="136"/>
      <c r="LLN15" s="136"/>
      <c r="LLO15" s="136"/>
      <c r="LLP15" s="136"/>
      <c r="LLQ15" s="136"/>
      <c r="LLR15" s="136"/>
      <c r="LLS15" s="136"/>
      <c r="LLT15" s="136"/>
      <c r="LLU15" s="136"/>
      <c r="LLV15" s="136"/>
      <c r="LLW15" s="136"/>
      <c r="LLX15" s="136"/>
      <c r="LLY15" s="136"/>
      <c r="LLZ15" s="136"/>
      <c r="LMA15" s="136"/>
      <c r="LMB15" s="136"/>
      <c r="LMC15" s="136"/>
      <c r="LMD15" s="136"/>
      <c r="LME15" s="136"/>
      <c r="LMF15" s="136"/>
      <c r="LMG15" s="136"/>
      <c r="LMH15" s="136"/>
      <c r="LMI15" s="136"/>
      <c r="LMJ15" s="136"/>
      <c r="LMK15" s="136"/>
      <c r="LML15" s="136"/>
      <c r="LMM15" s="136"/>
      <c r="LMN15" s="136"/>
      <c r="LMO15" s="136"/>
      <c r="LMP15" s="136"/>
      <c r="LMQ15" s="136"/>
      <c r="LMR15" s="136"/>
      <c r="LMS15" s="136"/>
      <c r="LMT15" s="136"/>
      <c r="LMU15" s="136"/>
      <c r="LMV15" s="136"/>
      <c r="LMW15" s="136"/>
      <c r="LMX15" s="136"/>
      <c r="LMY15" s="136"/>
      <c r="LMZ15" s="136"/>
      <c r="LNA15" s="136"/>
      <c r="LNB15" s="136"/>
      <c r="LNC15" s="136"/>
      <c r="LND15" s="136"/>
      <c r="LNE15" s="136"/>
      <c r="LNF15" s="136"/>
      <c r="LNG15" s="136"/>
      <c r="LNH15" s="136"/>
      <c r="LNI15" s="136"/>
      <c r="LNJ15" s="136"/>
      <c r="LNK15" s="136"/>
      <c r="LNL15" s="136"/>
      <c r="LNM15" s="136"/>
      <c r="LNN15" s="136"/>
      <c r="LNO15" s="136"/>
      <c r="LNP15" s="136"/>
      <c r="LNQ15" s="136"/>
      <c r="LNR15" s="136"/>
      <c r="LNS15" s="136"/>
      <c r="LNT15" s="136"/>
      <c r="LNU15" s="136"/>
      <c r="LNV15" s="136"/>
      <c r="LNW15" s="136"/>
      <c r="LNX15" s="136"/>
      <c r="LNY15" s="136"/>
      <c r="LNZ15" s="136"/>
      <c r="LOA15" s="136"/>
      <c r="LOB15" s="136"/>
      <c r="LOC15" s="136"/>
      <c r="LOD15" s="136"/>
      <c r="LOE15" s="136"/>
      <c r="LOF15" s="136"/>
      <c r="LOG15" s="136"/>
      <c r="LOH15" s="136"/>
      <c r="LOI15" s="136"/>
      <c r="LOJ15" s="136"/>
      <c r="LOK15" s="136"/>
      <c r="LOL15" s="136"/>
      <c r="LOM15" s="136"/>
      <c r="LON15" s="136"/>
      <c r="LOO15" s="136"/>
      <c r="LOP15" s="136"/>
      <c r="LOQ15" s="136"/>
      <c r="LOR15" s="136"/>
      <c r="LOS15" s="136"/>
      <c r="LOT15" s="136"/>
      <c r="LOU15" s="136"/>
      <c r="LOV15" s="136"/>
      <c r="LOW15" s="136"/>
      <c r="LOX15" s="136"/>
      <c r="LOY15" s="136"/>
      <c r="LOZ15" s="136"/>
      <c r="LPA15" s="136"/>
      <c r="LPB15" s="136"/>
      <c r="LPC15" s="136"/>
      <c r="LPD15" s="136"/>
      <c r="LPE15" s="136"/>
      <c r="LPF15" s="136"/>
      <c r="LPG15" s="136"/>
      <c r="LPH15" s="136"/>
      <c r="LPI15" s="136"/>
      <c r="LPJ15" s="136"/>
      <c r="LPK15" s="136"/>
      <c r="LPL15" s="136"/>
      <c r="LPM15" s="136"/>
      <c r="LPN15" s="136"/>
      <c r="LPO15" s="136"/>
      <c r="LPP15" s="136"/>
      <c r="LPQ15" s="136"/>
      <c r="LPR15" s="136"/>
      <c r="LPS15" s="136"/>
      <c r="LPT15" s="136"/>
      <c r="LPU15" s="136"/>
      <c r="LPV15" s="136"/>
      <c r="LPW15" s="136"/>
      <c r="LPX15" s="136"/>
      <c r="LPY15" s="136"/>
      <c r="LPZ15" s="136"/>
      <c r="LQA15" s="136"/>
      <c r="LQB15" s="136"/>
      <c r="LQC15" s="136"/>
      <c r="LQD15" s="136"/>
      <c r="LQE15" s="136"/>
      <c r="LQF15" s="136"/>
      <c r="LQG15" s="136"/>
      <c r="LQH15" s="136"/>
      <c r="LQI15" s="136"/>
      <c r="LQJ15" s="136"/>
      <c r="LQK15" s="136"/>
      <c r="LQL15" s="136"/>
      <c r="LQM15" s="136"/>
      <c r="LQN15" s="136"/>
      <c r="LQO15" s="136"/>
      <c r="LQP15" s="136"/>
      <c r="LQQ15" s="136"/>
      <c r="LQR15" s="136"/>
      <c r="LQS15" s="136"/>
      <c r="LQT15" s="136"/>
      <c r="LQU15" s="136"/>
      <c r="LQV15" s="136"/>
      <c r="LQW15" s="136"/>
      <c r="LQX15" s="136"/>
      <c r="LQY15" s="136"/>
      <c r="LQZ15" s="136"/>
      <c r="LRA15" s="136"/>
      <c r="LRB15" s="136"/>
      <c r="LRC15" s="136"/>
      <c r="LRD15" s="136"/>
      <c r="LRE15" s="136"/>
      <c r="LRF15" s="136"/>
      <c r="LRG15" s="136"/>
      <c r="LRH15" s="136"/>
      <c r="LRI15" s="136"/>
      <c r="LRJ15" s="136"/>
      <c r="LRK15" s="136"/>
      <c r="LRL15" s="136"/>
      <c r="LRM15" s="136"/>
      <c r="LRN15" s="136"/>
      <c r="LRO15" s="136"/>
      <c r="LRP15" s="136"/>
      <c r="LRQ15" s="136"/>
      <c r="LRR15" s="136"/>
      <c r="LRS15" s="136"/>
      <c r="LRT15" s="136"/>
      <c r="LRU15" s="136"/>
      <c r="LRV15" s="136"/>
      <c r="LRW15" s="136"/>
      <c r="LRX15" s="136"/>
      <c r="LRY15" s="136"/>
      <c r="LRZ15" s="136"/>
      <c r="LSA15" s="136"/>
      <c r="LSB15" s="136"/>
      <c r="LSC15" s="136"/>
      <c r="LSD15" s="136"/>
      <c r="LSE15" s="136"/>
      <c r="LSF15" s="136"/>
      <c r="LSG15" s="136"/>
      <c r="LSH15" s="136"/>
      <c r="LSI15" s="136"/>
      <c r="LSJ15" s="136"/>
      <c r="LSK15" s="136"/>
      <c r="LSL15" s="136"/>
      <c r="LSM15" s="136"/>
      <c r="LSN15" s="136"/>
      <c r="LSO15" s="136"/>
      <c r="LSP15" s="136"/>
      <c r="LSQ15" s="136"/>
      <c r="LSR15" s="136"/>
      <c r="LSS15" s="136"/>
      <c r="LST15" s="136"/>
      <c r="LSU15" s="136"/>
      <c r="LSV15" s="136"/>
      <c r="LSW15" s="136"/>
      <c r="LSX15" s="136"/>
      <c r="LSY15" s="136"/>
      <c r="LSZ15" s="136"/>
      <c r="LTA15" s="136"/>
      <c r="LTB15" s="136"/>
      <c r="LTC15" s="136"/>
      <c r="LTD15" s="136"/>
      <c r="LTE15" s="136"/>
      <c r="LTF15" s="136"/>
      <c r="LTG15" s="136"/>
      <c r="LTH15" s="136"/>
      <c r="LTI15" s="136"/>
      <c r="LTJ15" s="136"/>
      <c r="LTK15" s="136"/>
      <c r="LTL15" s="136"/>
      <c r="LTM15" s="136"/>
      <c r="LTN15" s="136"/>
      <c r="LTO15" s="136"/>
      <c r="LTP15" s="136"/>
      <c r="LTQ15" s="136"/>
      <c r="LTR15" s="136"/>
      <c r="LTS15" s="136"/>
      <c r="LTT15" s="136"/>
      <c r="LTU15" s="136"/>
      <c r="LTV15" s="136"/>
      <c r="LTW15" s="136"/>
      <c r="LTX15" s="136"/>
      <c r="LTY15" s="136"/>
      <c r="LTZ15" s="136"/>
      <c r="LUA15" s="136"/>
      <c r="LUB15" s="136"/>
      <c r="LUC15" s="136"/>
      <c r="LUD15" s="136"/>
      <c r="LUE15" s="136"/>
      <c r="LUF15" s="136"/>
      <c r="LUG15" s="136"/>
      <c r="LUH15" s="136"/>
      <c r="LUI15" s="136"/>
      <c r="LUJ15" s="136"/>
      <c r="LUK15" s="136"/>
      <c r="LUL15" s="136"/>
      <c r="LUM15" s="136"/>
      <c r="LUN15" s="136"/>
      <c r="LUO15" s="136"/>
      <c r="LUP15" s="136"/>
      <c r="LUQ15" s="136"/>
      <c r="LUR15" s="136"/>
      <c r="LUS15" s="136"/>
      <c r="LUT15" s="136"/>
      <c r="LUU15" s="136"/>
      <c r="LUV15" s="136"/>
      <c r="LUW15" s="136"/>
      <c r="LUX15" s="136"/>
      <c r="LUY15" s="136"/>
      <c r="LUZ15" s="136"/>
      <c r="LVA15" s="136"/>
      <c r="LVB15" s="136"/>
      <c r="LVC15" s="136"/>
      <c r="LVD15" s="136"/>
      <c r="LVE15" s="136"/>
      <c r="LVF15" s="136"/>
      <c r="LVG15" s="136"/>
      <c r="LVH15" s="136"/>
      <c r="LVI15" s="136"/>
      <c r="LVJ15" s="136"/>
      <c r="LVK15" s="136"/>
      <c r="LVL15" s="136"/>
      <c r="LVM15" s="136"/>
      <c r="LVN15" s="136"/>
      <c r="LVO15" s="136"/>
      <c r="LVP15" s="136"/>
      <c r="LVQ15" s="136"/>
      <c r="LVR15" s="136"/>
      <c r="LVS15" s="136"/>
      <c r="LVT15" s="136"/>
      <c r="LVU15" s="136"/>
      <c r="LVV15" s="136"/>
      <c r="LVW15" s="136"/>
      <c r="LVX15" s="136"/>
      <c r="LVY15" s="136"/>
      <c r="LVZ15" s="136"/>
      <c r="LWA15" s="136"/>
      <c r="LWB15" s="136"/>
      <c r="LWC15" s="136"/>
      <c r="LWD15" s="136"/>
      <c r="LWE15" s="136"/>
      <c r="LWF15" s="136"/>
      <c r="LWG15" s="136"/>
      <c r="LWH15" s="136"/>
      <c r="LWI15" s="136"/>
      <c r="LWJ15" s="136"/>
      <c r="LWK15" s="136"/>
      <c r="LWL15" s="136"/>
      <c r="LWM15" s="136"/>
      <c r="LWN15" s="136"/>
      <c r="LWO15" s="136"/>
      <c r="LWP15" s="136"/>
      <c r="LWQ15" s="136"/>
      <c r="LWR15" s="136"/>
      <c r="LWS15" s="136"/>
      <c r="LWT15" s="136"/>
      <c r="LWU15" s="136"/>
      <c r="LWV15" s="136"/>
      <c r="LWW15" s="136"/>
      <c r="LWX15" s="136"/>
      <c r="LWY15" s="136"/>
      <c r="LWZ15" s="136"/>
      <c r="LXA15" s="136"/>
      <c r="LXB15" s="136"/>
      <c r="LXC15" s="136"/>
      <c r="LXD15" s="136"/>
      <c r="LXE15" s="136"/>
      <c r="LXF15" s="136"/>
      <c r="LXG15" s="136"/>
      <c r="LXH15" s="136"/>
      <c r="LXI15" s="136"/>
      <c r="LXJ15" s="136"/>
      <c r="LXK15" s="136"/>
      <c r="LXL15" s="136"/>
      <c r="LXM15" s="136"/>
      <c r="LXN15" s="136"/>
      <c r="LXO15" s="136"/>
      <c r="LXP15" s="136"/>
      <c r="LXQ15" s="136"/>
      <c r="LXR15" s="136"/>
      <c r="LXS15" s="136"/>
      <c r="LXT15" s="136"/>
      <c r="LXU15" s="136"/>
      <c r="LXV15" s="136"/>
      <c r="LXW15" s="136"/>
      <c r="LXX15" s="136"/>
      <c r="LXY15" s="136"/>
      <c r="LXZ15" s="136"/>
      <c r="LYA15" s="136"/>
      <c r="LYB15" s="136"/>
      <c r="LYC15" s="136"/>
      <c r="LYD15" s="136"/>
      <c r="LYE15" s="136"/>
      <c r="LYF15" s="136"/>
      <c r="LYG15" s="136"/>
      <c r="LYH15" s="136"/>
      <c r="LYI15" s="136"/>
      <c r="LYJ15" s="136"/>
      <c r="LYK15" s="136"/>
      <c r="LYL15" s="136"/>
      <c r="LYM15" s="136"/>
      <c r="LYN15" s="136"/>
      <c r="LYO15" s="136"/>
      <c r="LYP15" s="136"/>
      <c r="LYQ15" s="136"/>
      <c r="LYR15" s="136"/>
      <c r="LYS15" s="136"/>
      <c r="LYT15" s="136"/>
      <c r="LYU15" s="136"/>
      <c r="LYV15" s="136"/>
      <c r="LYW15" s="136"/>
      <c r="LYX15" s="136"/>
      <c r="LYY15" s="136"/>
      <c r="LYZ15" s="136"/>
      <c r="LZA15" s="136"/>
      <c r="LZB15" s="136"/>
      <c r="LZC15" s="136"/>
      <c r="LZD15" s="136"/>
      <c r="LZE15" s="136"/>
      <c r="LZF15" s="136"/>
      <c r="LZG15" s="136"/>
      <c r="LZH15" s="136"/>
      <c r="LZI15" s="136"/>
      <c r="LZJ15" s="136"/>
      <c r="LZK15" s="136"/>
      <c r="LZL15" s="136"/>
      <c r="LZM15" s="136"/>
      <c r="LZN15" s="136"/>
      <c r="LZO15" s="136"/>
      <c r="LZP15" s="136"/>
      <c r="LZQ15" s="136"/>
      <c r="LZR15" s="136"/>
      <c r="LZS15" s="136"/>
      <c r="LZT15" s="136"/>
      <c r="LZU15" s="136"/>
      <c r="LZV15" s="136"/>
      <c r="LZW15" s="136"/>
      <c r="LZX15" s="136"/>
      <c r="LZY15" s="136"/>
      <c r="LZZ15" s="136"/>
      <c r="MAA15" s="136"/>
      <c r="MAB15" s="136"/>
      <c r="MAC15" s="136"/>
      <c r="MAD15" s="136"/>
      <c r="MAE15" s="136"/>
      <c r="MAF15" s="136"/>
      <c r="MAG15" s="136"/>
      <c r="MAH15" s="136"/>
      <c r="MAI15" s="136"/>
      <c r="MAJ15" s="136"/>
      <c r="MAK15" s="136"/>
      <c r="MAL15" s="136"/>
      <c r="MAM15" s="136"/>
      <c r="MAN15" s="136"/>
      <c r="MAO15" s="136"/>
      <c r="MAP15" s="136"/>
      <c r="MAQ15" s="136"/>
      <c r="MAR15" s="136"/>
      <c r="MAS15" s="136"/>
      <c r="MAT15" s="136"/>
      <c r="MAU15" s="136"/>
      <c r="MAV15" s="136"/>
      <c r="MAW15" s="136"/>
      <c r="MAX15" s="136"/>
      <c r="MAY15" s="136"/>
      <c r="MAZ15" s="136"/>
      <c r="MBA15" s="136"/>
      <c r="MBB15" s="136"/>
      <c r="MBC15" s="136"/>
      <c r="MBD15" s="136"/>
      <c r="MBE15" s="136"/>
      <c r="MBF15" s="136"/>
      <c r="MBG15" s="136"/>
      <c r="MBH15" s="136"/>
      <c r="MBI15" s="136"/>
      <c r="MBJ15" s="136"/>
      <c r="MBK15" s="136"/>
      <c r="MBL15" s="136"/>
      <c r="MBM15" s="136"/>
      <c r="MBN15" s="136"/>
      <c r="MBO15" s="136"/>
      <c r="MBP15" s="136"/>
      <c r="MBQ15" s="136"/>
      <c r="MBR15" s="136"/>
      <c r="MBS15" s="136"/>
      <c r="MBT15" s="136"/>
      <c r="MBU15" s="136"/>
      <c r="MBV15" s="136"/>
      <c r="MBW15" s="136"/>
      <c r="MBX15" s="136"/>
      <c r="MBY15" s="136"/>
      <c r="MBZ15" s="136"/>
      <c r="MCA15" s="136"/>
      <c r="MCB15" s="136"/>
      <c r="MCC15" s="136"/>
      <c r="MCD15" s="136"/>
      <c r="MCE15" s="136"/>
      <c r="MCF15" s="136"/>
      <c r="MCG15" s="136"/>
      <c r="MCH15" s="136"/>
      <c r="MCI15" s="136"/>
      <c r="MCJ15" s="136"/>
      <c r="MCK15" s="136"/>
      <c r="MCL15" s="136"/>
      <c r="MCM15" s="136"/>
      <c r="MCN15" s="136"/>
      <c r="MCO15" s="136"/>
      <c r="MCP15" s="136"/>
      <c r="MCQ15" s="136"/>
      <c r="MCR15" s="136"/>
      <c r="MCS15" s="136"/>
      <c r="MCT15" s="136"/>
      <c r="MCU15" s="136"/>
      <c r="MCV15" s="136"/>
      <c r="MCW15" s="136"/>
      <c r="MCX15" s="136"/>
      <c r="MCY15" s="136"/>
      <c r="MCZ15" s="136"/>
      <c r="MDA15" s="136"/>
      <c r="MDB15" s="136"/>
      <c r="MDC15" s="136"/>
      <c r="MDD15" s="136"/>
      <c r="MDE15" s="136"/>
      <c r="MDF15" s="136"/>
      <c r="MDG15" s="136"/>
      <c r="MDH15" s="136"/>
      <c r="MDI15" s="136"/>
      <c r="MDJ15" s="136"/>
      <c r="MDK15" s="136"/>
      <c r="MDL15" s="136"/>
      <c r="MDM15" s="136"/>
      <c r="MDN15" s="136"/>
      <c r="MDO15" s="136"/>
      <c r="MDP15" s="136"/>
      <c r="MDQ15" s="136"/>
      <c r="MDR15" s="136"/>
      <c r="MDS15" s="136"/>
      <c r="MDT15" s="136"/>
      <c r="MDU15" s="136"/>
      <c r="MDV15" s="136"/>
      <c r="MDW15" s="136"/>
      <c r="MDX15" s="136"/>
      <c r="MDY15" s="136"/>
      <c r="MDZ15" s="136"/>
      <c r="MEA15" s="136"/>
      <c r="MEB15" s="136"/>
      <c r="MEC15" s="136"/>
      <c r="MED15" s="136"/>
      <c r="MEE15" s="136"/>
      <c r="MEF15" s="136"/>
      <c r="MEG15" s="136"/>
      <c r="MEH15" s="136"/>
      <c r="MEI15" s="136"/>
      <c r="MEJ15" s="136"/>
      <c r="MEK15" s="136"/>
      <c r="MEL15" s="136"/>
      <c r="MEM15" s="136"/>
      <c r="MEN15" s="136"/>
      <c r="MEO15" s="136"/>
      <c r="MEP15" s="136"/>
      <c r="MEQ15" s="136"/>
      <c r="MER15" s="136"/>
      <c r="MES15" s="136"/>
      <c r="MET15" s="136"/>
      <c r="MEU15" s="136"/>
      <c r="MEV15" s="136"/>
      <c r="MEW15" s="136"/>
      <c r="MEX15" s="136"/>
      <c r="MEY15" s="136"/>
      <c r="MEZ15" s="136"/>
      <c r="MFA15" s="136"/>
      <c r="MFB15" s="136"/>
      <c r="MFC15" s="136"/>
      <c r="MFD15" s="136"/>
      <c r="MFE15" s="136"/>
      <c r="MFF15" s="136"/>
      <c r="MFG15" s="136"/>
      <c r="MFH15" s="136"/>
      <c r="MFI15" s="136"/>
      <c r="MFJ15" s="136"/>
      <c r="MFK15" s="136"/>
      <c r="MFL15" s="136"/>
      <c r="MFM15" s="136"/>
      <c r="MFN15" s="136"/>
      <c r="MFO15" s="136"/>
      <c r="MFP15" s="136"/>
      <c r="MFQ15" s="136"/>
      <c r="MFR15" s="136"/>
      <c r="MFS15" s="136"/>
      <c r="MFT15" s="136"/>
      <c r="MFU15" s="136"/>
      <c r="MFV15" s="136"/>
      <c r="MFW15" s="136"/>
      <c r="MFX15" s="136"/>
      <c r="MFY15" s="136"/>
      <c r="MFZ15" s="136"/>
      <c r="MGA15" s="136"/>
      <c r="MGB15" s="136"/>
      <c r="MGC15" s="136"/>
      <c r="MGD15" s="136"/>
      <c r="MGE15" s="136"/>
      <c r="MGF15" s="136"/>
      <c r="MGG15" s="136"/>
      <c r="MGH15" s="136"/>
      <c r="MGI15" s="136"/>
      <c r="MGJ15" s="136"/>
      <c r="MGK15" s="136"/>
      <c r="MGL15" s="136"/>
      <c r="MGM15" s="136"/>
      <c r="MGN15" s="136"/>
      <c r="MGO15" s="136"/>
      <c r="MGP15" s="136"/>
      <c r="MGQ15" s="136"/>
      <c r="MGR15" s="136"/>
      <c r="MGS15" s="136"/>
      <c r="MGT15" s="136"/>
      <c r="MGU15" s="136"/>
      <c r="MGV15" s="136"/>
      <c r="MGW15" s="136"/>
      <c r="MGX15" s="136"/>
      <c r="MGY15" s="136"/>
      <c r="MGZ15" s="136"/>
      <c r="MHA15" s="136"/>
      <c r="MHB15" s="136"/>
      <c r="MHC15" s="136"/>
      <c r="MHD15" s="136"/>
      <c r="MHE15" s="136"/>
      <c r="MHF15" s="136"/>
      <c r="MHG15" s="136"/>
      <c r="MHH15" s="136"/>
      <c r="MHI15" s="136"/>
      <c r="MHJ15" s="136"/>
      <c r="MHK15" s="136"/>
      <c r="MHL15" s="136"/>
      <c r="MHM15" s="136"/>
      <c r="MHN15" s="136"/>
      <c r="MHO15" s="136"/>
      <c r="MHP15" s="136"/>
      <c r="MHQ15" s="136"/>
      <c r="MHR15" s="136"/>
      <c r="MHS15" s="136"/>
      <c r="MHT15" s="136"/>
      <c r="MHU15" s="136"/>
      <c r="MHV15" s="136"/>
      <c r="MHW15" s="136"/>
      <c r="MHX15" s="136"/>
      <c r="MHY15" s="136"/>
      <c r="MHZ15" s="136"/>
      <c r="MIA15" s="136"/>
      <c r="MIB15" s="136"/>
      <c r="MIC15" s="136"/>
      <c r="MID15" s="136"/>
      <c r="MIE15" s="136"/>
      <c r="MIF15" s="136"/>
      <c r="MIG15" s="136"/>
      <c r="MIH15" s="136"/>
      <c r="MII15" s="136"/>
      <c r="MIJ15" s="136"/>
      <c r="MIK15" s="136"/>
      <c r="MIL15" s="136"/>
      <c r="MIM15" s="136"/>
      <c r="MIN15" s="136"/>
      <c r="MIO15" s="136"/>
      <c r="MIP15" s="136"/>
      <c r="MIQ15" s="136"/>
      <c r="MIR15" s="136"/>
      <c r="MIS15" s="136"/>
      <c r="MIT15" s="136"/>
      <c r="MIU15" s="136"/>
      <c r="MIV15" s="136"/>
      <c r="MIW15" s="136"/>
      <c r="MIX15" s="136"/>
      <c r="MIY15" s="136"/>
      <c r="MIZ15" s="136"/>
      <c r="MJA15" s="136"/>
      <c r="MJB15" s="136"/>
      <c r="MJC15" s="136"/>
      <c r="MJD15" s="136"/>
      <c r="MJE15" s="136"/>
      <c r="MJF15" s="136"/>
      <c r="MJG15" s="136"/>
      <c r="MJH15" s="136"/>
      <c r="MJI15" s="136"/>
      <c r="MJJ15" s="136"/>
      <c r="MJK15" s="136"/>
      <c r="MJL15" s="136"/>
      <c r="MJM15" s="136"/>
      <c r="MJN15" s="136"/>
      <c r="MJO15" s="136"/>
      <c r="MJP15" s="136"/>
      <c r="MJQ15" s="136"/>
      <c r="MJR15" s="136"/>
      <c r="MJS15" s="136"/>
      <c r="MJT15" s="136"/>
      <c r="MJU15" s="136"/>
      <c r="MJV15" s="136"/>
      <c r="MJW15" s="136"/>
      <c r="MJX15" s="136"/>
      <c r="MJY15" s="136"/>
      <c r="MJZ15" s="136"/>
      <c r="MKA15" s="136"/>
      <c r="MKB15" s="136"/>
      <c r="MKC15" s="136"/>
      <c r="MKD15" s="136"/>
      <c r="MKE15" s="136"/>
      <c r="MKF15" s="136"/>
      <c r="MKG15" s="136"/>
      <c r="MKH15" s="136"/>
      <c r="MKI15" s="136"/>
      <c r="MKJ15" s="136"/>
      <c r="MKK15" s="136"/>
      <c r="MKL15" s="136"/>
      <c r="MKM15" s="136"/>
      <c r="MKN15" s="136"/>
      <c r="MKO15" s="136"/>
      <c r="MKP15" s="136"/>
      <c r="MKQ15" s="136"/>
      <c r="MKR15" s="136"/>
      <c r="MKS15" s="136"/>
      <c r="MKT15" s="136"/>
      <c r="MKU15" s="136"/>
      <c r="MKV15" s="136"/>
      <c r="MKW15" s="136"/>
      <c r="MKX15" s="136"/>
      <c r="MKY15" s="136"/>
      <c r="MKZ15" s="136"/>
      <c r="MLA15" s="136"/>
      <c r="MLB15" s="136"/>
      <c r="MLC15" s="136"/>
      <c r="MLD15" s="136"/>
      <c r="MLE15" s="136"/>
      <c r="MLF15" s="136"/>
      <c r="MLG15" s="136"/>
      <c r="MLH15" s="136"/>
      <c r="MLI15" s="136"/>
      <c r="MLJ15" s="136"/>
      <c r="MLK15" s="136"/>
      <c r="MLL15" s="136"/>
      <c r="MLM15" s="136"/>
      <c r="MLN15" s="136"/>
      <c r="MLO15" s="136"/>
      <c r="MLP15" s="136"/>
      <c r="MLQ15" s="136"/>
      <c r="MLR15" s="136"/>
      <c r="MLS15" s="136"/>
      <c r="MLT15" s="136"/>
      <c r="MLU15" s="136"/>
      <c r="MLV15" s="136"/>
      <c r="MLW15" s="136"/>
      <c r="MLX15" s="136"/>
      <c r="MLY15" s="136"/>
      <c r="MLZ15" s="136"/>
      <c r="MMA15" s="136"/>
      <c r="MMB15" s="136"/>
      <c r="MMC15" s="136"/>
      <c r="MMD15" s="136"/>
      <c r="MME15" s="136"/>
      <c r="MMF15" s="136"/>
      <c r="MMG15" s="136"/>
      <c r="MMH15" s="136"/>
      <c r="MMI15" s="136"/>
      <c r="MMJ15" s="136"/>
      <c r="MMK15" s="136"/>
      <c r="MML15" s="136"/>
      <c r="MMM15" s="136"/>
      <c r="MMN15" s="136"/>
      <c r="MMO15" s="136"/>
      <c r="MMP15" s="136"/>
      <c r="MMQ15" s="136"/>
      <c r="MMR15" s="136"/>
      <c r="MMS15" s="136"/>
      <c r="MMT15" s="136"/>
      <c r="MMU15" s="136"/>
      <c r="MMV15" s="136"/>
      <c r="MMW15" s="136"/>
      <c r="MMX15" s="136"/>
      <c r="MMY15" s="136"/>
      <c r="MMZ15" s="136"/>
      <c r="MNA15" s="136"/>
      <c r="MNB15" s="136"/>
      <c r="MNC15" s="136"/>
      <c r="MND15" s="136"/>
      <c r="MNE15" s="136"/>
      <c r="MNF15" s="136"/>
      <c r="MNG15" s="136"/>
      <c r="MNH15" s="136"/>
      <c r="MNI15" s="136"/>
      <c r="MNJ15" s="136"/>
      <c r="MNK15" s="136"/>
      <c r="MNL15" s="136"/>
      <c r="MNM15" s="136"/>
      <c r="MNN15" s="136"/>
      <c r="MNO15" s="136"/>
      <c r="MNP15" s="136"/>
      <c r="MNQ15" s="136"/>
      <c r="MNR15" s="136"/>
      <c r="MNS15" s="136"/>
      <c r="MNT15" s="136"/>
      <c r="MNU15" s="136"/>
      <c r="MNV15" s="136"/>
      <c r="MNW15" s="136"/>
      <c r="MNX15" s="136"/>
      <c r="MNY15" s="136"/>
      <c r="MNZ15" s="136"/>
      <c r="MOA15" s="136"/>
      <c r="MOB15" s="136"/>
      <c r="MOC15" s="136"/>
      <c r="MOD15" s="136"/>
      <c r="MOE15" s="136"/>
      <c r="MOF15" s="136"/>
      <c r="MOG15" s="136"/>
      <c r="MOH15" s="136"/>
      <c r="MOI15" s="136"/>
      <c r="MOJ15" s="136"/>
      <c r="MOK15" s="136"/>
      <c r="MOL15" s="136"/>
      <c r="MOM15" s="136"/>
      <c r="MON15" s="136"/>
      <c r="MOO15" s="136"/>
      <c r="MOP15" s="136"/>
      <c r="MOQ15" s="136"/>
      <c r="MOR15" s="136"/>
      <c r="MOS15" s="136"/>
      <c r="MOT15" s="136"/>
      <c r="MOU15" s="136"/>
      <c r="MOV15" s="136"/>
      <c r="MOW15" s="136"/>
      <c r="MOX15" s="136"/>
      <c r="MOY15" s="136"/>
      <c r="MOZ15" s="136"/>
      <c r="MPA15" s="136"/>
      <c r="MPB15" s="136"/>
      <c r="MPC15" s="136"/>
      <c r="MPD15" s="136"/>
      <c r="MPE15" s="136"/>
      <c r="MPF15" s="136"/>
      <c r="MPG15" s="136"/>
      <c r="MPH15" s="136"/>
      <c r="MPI15" s="136"/>
      <c r="MPJ15" s="136"/>
      <c r="MPK15" s="136"/>
      <c r="MPL15" s="136"/>
      <c r="MPM15" s="136"/>
      <c r="MPN15" s="136"/>
      <c r="MPO15" s="136"/>
      <c r="MPP15" s="136"/>
      <c r="MPQ15" s="136"/>
      <c r="MPR15" s="136"/>
      <c r="MPS15" s="136"/>
      <c r="MPT15" s="136"/>
      <c r="MPU15" s="136"/>
      <c r="MPV15" s="136"/>
      <c r="MPW15" s="136"/>
      <c r="MPX15" s="136"/>
      <c r="MPY15" s="136"/>
      <c r="MPZ15" s="136"/>
      <c r="MQA15" s="136"/>
      <c r="MQB15" s="136"/>
      <c r="MQC15" s="136"/>
      <c r="MQD15" s="136"/>
      <c r="MQE15" s="136"/>
      <c r="MQF15" s="136"/>
      <c r="MQG15" s="136"/>
      <c r="MQH15" s="136"/>
      <c r="MQI15" s="136"/>
      <c r="MQJ15" s="136"/>
      <c r="MQK15" s="136"/>
      <c r="MQL15" s="136"/>
      <c r="MQM15" s="136"/>
      <c r="MQN15" s="136"/>
      <c r="MQO15" s="136"/>
      <c r="MQP15" s="136"/>
      <c r="MQQ15" s="136"/>
      <c r="MQR15" s="136"/>
      <c r="MQS15" s="136"/>
      <c r="MQT15" s="136"/>
      <c r="MQU15" s="136"/>
      <c r="MQV15" s="136"/>
      <c r="MQW15" s="136"/>
      <c r="MQX15" s="136"/>
      <c r="MQY15" s="136"/>
      <c r="MQZ15" s="136"/>
      <c r="MRA15" s="136"/>
      <c r="MRB15" s="136"/>
      <c r="MRC15" s="136"/>
      <c r="MRD15" s="136"/>
      <c r="MRE15" s="136"/>
      <c r="MRF15" s="136"/>
      <c r="MRG15" s="136"/>
      <c r="MRH15" s="136"/>
      <c r="MRI15" s="136"/>
      <c r="MRJ15" s="136"/>
      <c r="MRK15" s="136"/>
      <c r="MRL15" s="136"/>
      <c r="MRM15" s="136"/>
      <c r="MRN15" s="136"/>
      <c r="MRO15" s="136"/>
      <c r="MRP15" s="136"/>
      <c r="MRQ15" s="136"/>
      <c r="MRR15" s="136"/>
      <c r="MRS15" s="136"/>
      <c r="MRT15" s="136"/>
      <c r="MRU15" s="136"/>
      <c r="MRV15" s="136"/>
      <c r="MRW15" s="136"/>
      <c r="MRX15" s="136"/>
      <c r="MRY15" s="136"/>
      <c r="MRZ15" s="136"/>
      <c r="MSA15" s="136"/>
      <c r="MSB15" s="136"/>
      <c r="MSC15" s="136"/>
      <c r="MSD15" s="136"/>
      <c r="MSE15" s="136"/>
      <c r="MSF15" s="136"/>
      <c r="MSG15" s="136"/>
      <c r="MSH15" s="136"/>
      <c r="MSI15" s="136"/>
      <c r="MSJ15" s="136"/>
      <c r="MSK15" s="136"/>
      <c r="MSL15" s="136"/>
      <c r="MSM15" s="136"/>
      <c r="MSN15" s="136"/>
      <c r="MSO15" s="136"/>
      <c r="MSP15" s="136"/>
      <c r="MSQ15" s="136"/>
      <c r="MSR15" s="136"/>
      <c r="MSS15" s="136"/>
      <c r="MST15" s="136"/>
      <c r="MSU15" s="136"/>
      <c r="MSV15" s="136"/>
      <c r="MSW15" s="136"/>
      <c r="MSX15" s="136"/>
      <c r="MSY15" s="136"/>
      <c r="MSZ15" s="136"/>
      <c r="MTA15" s="136"/>
      <c r="MTB15" s="136"/>
      <c r="MTC15" s="136"/>
      <c r="MTD15" s="136"/>
      <c r="MTE15" s="136"/>
      <c r="MTF15" s="136"/>
      <c r="MTG15" s="136"/>
      <c r="MTH15" s="136"/>
      <c r="MTI15" s="136"/>
      <c r="MTJ15" s="136"/>
      <c r="MTK15" s="136"/>
      <c r="MTL15" s="136"/>
      <c r="MTM15" s="136"/>
      <c r="MTN15" s="136"/>
      <c r="MTO15" s="136"/>
      <c r="MTP15" s="136"/>
      <c r="MTQ15" s="136"/>
      <c r="MTR15" s="136"/>
      <c r="MTS15" s="136"/>
      <c r="MTT15" s="136"/>
      <c r="MTU15" s="136"/>
      <c r="MTV15" s="136"/>
      <c r="MTW15" s="136"/>
      <c r="MTX15" s="136"/>
      <c r="MTY15" s="136"/>
      <c r="MTZ15" s="136"/>
      <c r="MUA15" s="136"/>
      <c r="MUB15" s="136"/>
      <c r="MUC15" s="136"/>
      <c r="MUD15" s="136"/>
      <c r="MUE15" s="136"/>
      <c r="MUF15" s="136"/>
      <c r="MUG15" s="136"/>
      <c r="MUH15" s="136"/>
      <c r="MUI15" s="136"/>
      <c r="MUJ15" s="136"/>
      <c r="MUK15" s="136"/>
      <c r="MUL15" s="136"/>
      <c r="MUM15" s="136"/>
      <c r="MUN15" s="136"/>
      <c r="MUO15" s="136"/>
      <c r="MUP15" s="136"/>
      <c r="MUQ15" s="136"/>
      <c r="MUR15" s="136"/>
      <c r="MUS15" s="136"/>
      <c r="MUT15" s="136"/>
      <c r="MUU15" s="136"/>
      <c r="MUV15" s="136"/>
      <c r="MUW15" s="136"/>
      <c r="MUX15" s="136"/>
      <c r="MUY15" s="136"/>
      <c r="MUZ15" s="136"/>
      <c r="MVA15" s="136"/>
      <c r="MVB15" s="136"/>
      <c r="MVC15" s="136"/>
      <c r="MVD15" s="136"/>
      <c r="MVE15" s="136"/>
      <c r="MVF15" s="136"/>
      <c r="MVG15" s="136"/>
      <c r="MVH15" s="136"/>
      <c r="MVI15" s="136"/>
      <c r="MVJ15" s="136"/>
      <c r="MVK15" s="136"/>
      <c r="MVL15" s="136"/>
      <c r="MVM15" s="136"/>
      <c r="MVN15" s="136"/>
      <c r="MVO15" s="136"/>
      <c r="MVP15" s="136"/>
      <c r="MVQ15" s="136"/>
      <c r="MVR15" s="136"/>
      <c r="MVS15" s="136"/>
      <c r="MVT15" s="136"/>
      <c r="MVU15" s="136"/>
      <c r="MVV15" s="136"/>
      <c r="MVW15" s="136"/>
      <c r="MVX15" s="136"/>
      <c r="MVY15" s="136"/>
      <c r="MVZ15" s="136"/>
      <c r="MWA15" s="136"/>
      <c r="MWB15" s="136"/>
      <c r="MWC15" s="136"/>
      <c r="MWD15" s="136"/>
      <c r="MWE15" s="136"/>
      <c r="MWF15" s="136"/>
      <c r="MWG15" s="136"/>
      <c r="MWH15" s="136"/>
      <c r="MWI15" s="136"/>
      <c r="MWJ15" s="136"/>
      <c r="MWK15" s="136"/>
      <c r="MWL15" s="136"/>
      <c r="MWM15" s="136"/>
      <c r="MWN15" s="136"/>
      <c r="MWO15" s="136"/>
      <c r="MWP15" s="136"/>
      <c r="MWQ15" s="136"/>
      <c r="MWR15" s="136"/>
      <c r="MWS15" s="136"/>
      <c r="MWT15" s="136"/>
      <c r="MWU15" s="136"/>
      <c r="MWV15" s="136"/>
      <c r="MWW15" s="136"/>
      <c r="MWX15" s="136"/>
      <c r="MWY15" s="136"/>
      <c r="MWZ15" s="136"/>
      <c r="MXA15" s="136"/>
      <c r="MXB15" s="136"/>
      <c r="MXC15" s="136"/>
      <c r="MXD15" s="136"/>
      <c r="MXE15" s="136"/>
      <c r="MXF15" s="136"/>
      <c r="MXG15" s="136"/>
      <c r="MXH15" s="136"/>
      <c r="MXI15" s="136"/>
      <c r="MXJ15" s="136"/>
      <c r="MXK15" s="136"/>
      <c r="MXL15" s="136"/>
      <c r="MXM15" s="136"/>
      <c r="MXN15" s="136"/>
      <c r="MXO15" s="136"/>
      <c r="MXP15" s="136"/>
      <c r="MXQ15" s="136"/>
      <c r="MXR15" s="136"/>
      <c r="MXS15" s="136"/>
      <c r="MXT15" s="136"/>
      <c r="MXU15" s="136"/>
      <c r="MXV15" s="136"/>
      <c r="MXW15" s="136"/>
      <c r="MXX15" s="136"/>
      <c r="MXY15" s="136"/>
      <c r="MXZ15" s="136"/>
      <c r="MYA15" s="136"/>
      <c r="MYB15" s="136"/>
      <c r="MYC15" s="136"/>
      <c r="MYD15" s="136"/>
      <c r="MYE15" s="136"/>
      <c r="MYF15" s="136"/>
      <c r="MYG15" s="136"/>
      <c r="MYH15" s="136"/>
      <c r="MYI15" s="136"/>
      <c r="MYJ15" s="136"/>
      <c r="MYK15" s="136"/>
      <c r="MYL15" s="136"/>
      <c r="MYM15" s="136"/>
      <c r="MYN15" s="136"/>
      <c r="MYO15" s="136"/>
      <c r="MYP15" s="136"/>
      <c r="MYQ15" s="136"/>
      <c r="MYR15" s="136"/>
      <c r="MYS15" s="136"/>
      <c r="MYT15" s="136"/>
      <c r="MYU15" s="136"/>
      <c r="MYV15" s="136"/>
      <c r="MYW15" s="136"/>
      <c r="MYX15" s="136"/>
      <c r="MYY15" s="136"/>
      <c r="MYZ15" s="136"/>
      <c r="MZA15" s="136"/>
      <c r="MZB15" s="136"/>
      <c r="MZC15" s="136"/>
      <c r="MZD15" s="136"/>
      <c r="MZE15" s="136"/>
      <c r="MZF15" s="136"/>
      <c r="MZG15" s="136"/>
      <c r="MZH15" s="136"/>
      <c r="MZI15" s="136"/>
      <c r="MZJ15" s="136"/>
      <c r="MZK15" s="136"/>
      <c r="MZL15" s="136"/>
      <c r="MZM15" s="136"/>
      <c r="MZN15" s="136"/>
      <c r="MZO15" s="136"/>
      <c r="MZP15" s="136"/>
      <c r="MZQ15" s="136"/>
      <c r="MZR15" s="136"/>
      <c r="MZS15" s="136"/>
      <c r="MZT15" s="136"/>
      <c r="MZU15" s="136"/>
      <c r="MZV15" s="136"/>
      <c r="MZW15" s="136"/>
      <c r="MZX15" s="136"/>
      <c r="MZY15" s="136"/>
      <c r="MZZ15" s="136"/>
      <c r="NAA15" s="136"/>
      <c r="NAB15" s="136"/>
      <c r="NAC15" s="136"/>
      <c r="NAD15" s="136"/>
      <c r="NAE15" s="136"/>
      <c r="NAF15" s="136"/>
      <c r="NAG15" s="136"/>
      <c r="NAH15" s="136"/>
      <c r="NAI15" s="136"/>
      <c r="NAJ15" s="136"/>
      <c r="NAK15" s="136"/>
      <c r="NAL15" s="136"/>
      <c r="NAM15" s="136"/>
      <c r="NAN15" s="136"/>
      <c r="NAO15" s="136"/>
      <c r="NAP15" s="136"/>
      <c r="NAQ15" s="136"/>
      <c r="NAR15" s="136"/>
      <c r="NAS15" s="136"/>
      <c r="NAT15" s="136"/>
      <c r="NAU15" s="136"/>
      <c r="NAV15" s="136"/>
      <c r="NAW15" s="136"/>
      <c r="NAX15" s="136"/>
      <c r="NAY15" s="136"/>
      <c r="NAZ15" s="136"/>
      <c r="NBA15" s="136"/>
      <c r="NBB15" s="136"/>
      <c r="NBC15" s="136"/>
      <c r="NBD15" s="136"/>
      <c r="NBE15" s="136"/>
      <c r="NBF15" s="136"/>
      <c r="NBG15" s="136"/>
      <c r="NBH15" s="136"/>
      <c r="NBI15" s="136"/>
      <c r="NBJ15" s="136"/>
      <c r="NBK15" s="136"/>
      <c r="NBL15" s="136"/>
      <c r="NBM15" s="136"/>
      <c r="NBN15" s="136"/>
      <c r="NBO15" s="136"/>
      <c r="NBP15" s="136"/>
      <c r="NBQ15" s="136"/>
      <c r="NBR15" s="136"/>
      <c r="NBS15" s="136"/>
      <c r="NBT15" s="136"/>
      <c r="NBU15" s="136"/>
      <c r="NBV15" s="136"/>
      <c r="NBW15" s="136"/>
      <c r="NBX15" s="136"/>
      <c r="NBY15" s="136"/>
      <c r="NBZ15" s="136"/>
      <c r="NCA15" s="136"/>
      <c r="NCB15" s="136"/>
      <c r="NCC15" s="136"/>
      <c r="NCD15" s="136"/>
      <c r="NCE15" s="136"/>
      <c r="NCF15" s="136"/>
      <c r="NCG15" s="136"/>
      <c r="NCH15" s="136"/>
      <c r="NCI15" s="136"/>
      <c r="NCJ15" s="136"/>
      <c r="NCK15" s="136"/>
      <c r="NCL15" s="136"/>
      <c r="NCM15" s="136"/>
      <c r="NCN15" s="136"/>
      <c r="NCO15" s="136"/>
      <c r="NCP15" s="136"/>
      <c r="NCQ15" s="136"/>
      <c r="NCR15" s="136"/>
      <c r="NCS15" s="136"/>
      <c r="NCT15" s="136"/>
      <c r="NCU15" s="136"/>
      <c r="NCV15" s="136"/>
      <c r="NCW15" s="136"/>
      <c r="NCX15" s="136"/>
      <c r="NCY15" s="136"/>
      <c r="NCZ15" s="136"/>
      <c r="NDA15" s="136"/>
      <c r="NDB15" s="136"/>
      <c r="NDC15" s="136"/>
      <c r="NDD15" s="136"/>
      <c r="NDE15" s="136"/>
      <c r="NDF15" s="136"/>
      <c r="NDG15" s="136"/>
      <c r="NDH15" s="136"/>
      <c r="NDI15" s="136"/>
      <c r="NDJ15" s="136"/>
      <c r="NDK15" s="136"/>
      <c r="NDL15" s="136"/>
      <c r="NDM15" s="136"/>
      <c r="NDN15" s="136"/>
      <c r="NDO15" s="136"/>
      <c r="NDP15" s="136"/>
      <c r="NDQ15" s="136"/>
      <c r="NDR15" s="136"/>
      <c r="NDS15" s="136"/>
      <c r="NDT15" s="136"/>
      <c r="NDU15" s="136"/>
      <c r="NDV15" s="136"/>
      <c r="NDW15" s="136"/>
      <c r="NDX15" s="136"/>
      <c r="NDY15" s="136"/>
      <c r="NDZ15" s="136"/>
      <c r="NEA15" s="136"/>
      <c r="NEB15" s="136"/>
      <c r="NEC15" s="136"/>
      <c r="NED15" s="136"/>
      <c r="NEE15" s="136"/>
      <c r="NEF15" s="136"/>
      <c r="NEG15" s="136"/>
      <c r="NEH15" s="136"/>
      <c r="NEI15" s="136"/>
      <c r="NEJ15" s="136"/>
      <c r="NEK15" s="136"/>
      <c r="NEL15" s="136"/>
      <c r="NEM15" s="136"/>
      <c r="NEN15" s="136"/>
      <c r="NEO15" s="136"/>
      <c r="NEP15" s="136"/>
      <c r="NEQ15" s="136"/>
      <c r="NER15" s="136"/>
      <c r="NES15" s="136"/>
      <c r="NET15" s="136"/>
      <c r="NEU15" s="136"/>
      <c r="NEV15" s="136"/>
      <c r="NEW15" s="136"/>
      <c r="NEX15" s="136"/>
      <c r="NEY15" s="136"/>
      <c r="NEZ15" s="136"/>
      <c r="NFA15" s="136"/>
      <c r="NFB15" s="136"/>
      <c r="NFC15" s="136"/>
      <c r="NFD15" s="136"/>
      <c r="NFE15" s="136"/>
      <c r="NFF15" s="136"/>
      <c r="NFG15" s="136"/>
      <c r="NFH15" s="136"/>
      <c r="NFI15" s="136"/>
      <c r="NFJ15" s="136"/>
      <c r="NFK15" s="136"/>
      <c r="NFL15" s="136"/>
      <c r="NFM15" s="136"/>
      <c r="NFN15" s="136"/>
      <c r="NFO15" s="136"/>
      <c r="NFP15" s="136"/>
      <c r="NFQ15" s="136"/>
      <c r="NFR15" s="136"/>
      <c r="NFS15" s="136"/>
      <c r="NFT15" s="136"/>
      <c r="NFU15" s="136"/>
      <c r="NFV15" s="136"/>
      <c r="NFW15" s="136"/>
      <c r="NFX15" s="136"/>
      <c r="NFY15" s="136"/>
      <c r="NFZ15" s="136"/>
      <c r="NGA15" s="136"/>
      <c r="NGB15" s="136"/>
      <c r="NGC15" s="136"/>
      <c r="NGD15" s="136"/>
      <c r="NGE15" s="136"/>
      <c r="NGF15" s="136"/>
      <c r="NGG15" s="136"/>
      <c r="NGH15" s="136"/>
      <c r="NGI15" s="136"/>
      <c r="NGJ15" s="136"/>
      <c r="NGK15" s="136"/>
      <c r="NGL15" s="136"/>
      <c r="NGM15" s="136"/>
      <c r="NGN15" s="136"/>
      <c r="NGO15" s="136"/>
      <c r="NGP15" s="136"/>
      <c r="NGQ15" s="136"/>
      <c r="NGR15" s="136"/>
      <c r="NGS15" s="136"/>
      <c r="NGT15" s="136"/>
      <c r="NGU15" s="136"/>
      <c r="NGV15" s="136"/>
      <c r="NGW15" s="136"/>
      <c r="NGX15" s="136"/>
      <c r="NGY15" s="136"/>
      <c r="NGZ15" s="136"/>
      <c r="NHA15" s="136"/>
      <c r="NHB15" s="136"/>
      <c r="NHC15" s="136"/>
      <c r="NHD15" s="136"/>
      <c r="NHE15" s="136"/>
      <c r="NHF15" s="136"/>
      <c r="NHG15" s="136"/>
      <c r="NHH15" s="136"/>
      <c r="NHI15" s="136"/>
      <c r="NHJ15" s="136"/>
      <c r="NHK15" s="136"/>
      <c r="NHL15" s="136"/>
      <c r="NHM15" s="136"/>
      <c r="NHN15" s="136"/>
      <c r="NHO15" s="136"/>
      <c r="NHP15" s="136"/>
      <c r="NHQ15" s="136"/>
      <c r="NHR15" s="136"/>
      <c r="NHS15" s="136"/>
      <c r="NHT15" s="136"/>
      <c r="NHU15" s="136"/>
      <c r="NHV15" s="136"/>
      <c r="NHW15" s="136"/>
      <c r="NHX15" s="136"/>
      <c r="NHY15" s="136"/>
      <c r="NHZ15" s="136"/>
      <c r="NIA15" s="136"/>
      <c r="NIB15" s="136"/>
      <c r="NIC15" s="136"/>
      <c r="NID15" s="136"/>
      <c r="NIE15" s="136"/>
      <c r="NIF15" s="136"/>
      <c r="NIG15" s="136"/>
      <c r="NIH15" s="136"/>
      <c r="NII15" s="136"/>
      <c r="NIJ15" s="136"/>
      <c r="NIK15" s="136"/>
      <c r="NIL15" s="136"/>
      <c r="NIM15" s="136"/>
      <c r="NIN15" s="136"/>
      <c r="NIO15" s="136"/>
      <c r="NIP15" s="136"/>
      <c r="NIQ15" s="136"/>
      <c r="NIR15" s="136"/>
      <c r="NIS15" s="136"/>
      <c r="NIT15" s="136"/>
      <c r="NIU15" s="136"/>
      <c r="NIV15" s="136"/>
      <c r="NIW15" s="136"/>
      <c r="NIX15" s="136"/>
      <c r="NIY15" s="136"/>
      <c r="NIZ15" s="136"/>
      <c r="NJA15" s="136"/>
      <c r="NJB15" s="136"/>
      <c r="NJC15" s="136"/>
      <c r="NJD15" s="136"/>
      <c r="NJE15" s="136"/>
      <c r="NJF15" s="136"/>
      <c r="NJG15" s="136"/>
      <c r="NJH15" s="136"/>
      <c r="NJI15" s="136"/>
      <c r="NJJ15" s="136"/>
      <c r="NJK15" s="136"/>
      <c r="NJL15" s="136"/>
      <c r="NJM15" s="136"/>
      <c r="NJN15" s="136"/>
      <c r="NJO15" s="136"/>
      <c r="NJP15" s="136"/>
      <c r="NJQ15" s="136"/>
      <c r="NJR15" s="136"/>
      <c r="NJS15" s="136"/>
      <c r="NJT15" s="136"/>
      <c r="NJU15" s="136"/>
      <c r="NJV15" s="136"/>
      <c r="NJW15" s="136"/>
      <c r="NJX15" s="136"/>
      <c r="NJY15" s="136"/>
      <c r="NJZ15" s="136"/>
      <c r="NKA15" s="136"/>
      <c r="NKB15" s="136"/>
      <c r="NKC15" s="136"/>
      <c r="NKD15" s="136"/>
      <c r="NKE15" s="136"/>
      <c r="NKF15" s="136"/>
      <c r="NKG15" s="136"/>
      <c r="NKH15" s="136"/>
      <c r="NKI15" s="136"/>
      <c r="NKJ15" s="136"/>
      <c r="NKK15" s="136"/>
      <c r="NKL15" s="136"/>
      <c r="NKM15" s="136"/>
      <c r="NKN15" s="136"/>
      <c r="NKO15" s="136"/>
      <c r="NKP15" s="136"/>
      <c r="NKQ15" s="136"/>
      <c r="NKR15" s="136"/>
      <c r="NKS15" s="136"/>
      <c r="NKT15" s="136"/>
      <c r="NKU15" s="136"/>
      <c r="NKV15" s="136"/>
      <c r="NKW15" s="136"/>
      <c r="NKX15" s="136"/>
      <c r="NKY15" s="136"/>
      <c r="NKZ15" s="136"/>
      <c r="NLA15" s="136"/>
      <c r="NLB15" s="136"/>
      <c r="NLC15" s="136"/>
      <c r="NLD15" s="136"/>
      <c r="NLE15" s="136"/>
      <c r="NLF15" s="136"/>
      <c r="NLG15" s="136"/>
      <c r="NLH15" s="136"/>
      <c r="NLI15" s="136"/>
      <c r="NLJ15" s="136"/>
      <c r="NLK15" s="136"/>
      <c r="NLL15" s="136"/>
      <c r="NLM15" s="136"/>
      <c r="NLN15" s="136"/>
      <c r="NLO15" s="136"/>
      <c r="NLP15" s="136"/>
      <c r="NLQ15" s="136"/>
      <c r="NLR15" s="136"/>
      <c r="NLS15" s="136"/>
      <c r="NLT15" s="136"/>
      <c r="NLU15" s="136"/>
      <c r="NLV15" s="136"/>
      <c r="NLW15" s="136"/>
      <c r="NLX15" s="136"/>
      <c r="NLY15" s="136"/>
      <c r="NLZ15" s="136"/>
      <c r="NMA15" s="136"/>
      <c r="NMB15" s="136"/>
      <c r="NMC15" s="136"/>
      <c r="NMD15" s="136"/>
      <c r="NME15" s="136"/>
      <c r="NMF15" s="136"/>
      <c r="NMG15" s="136"/>
      <c r="NMH15" s="136"/>
      <c r="NMI15" s="136"/>
      <c r="NMJ15" s="136"/>
      <c r="NMK15" s="136"/>
      <c r="NML15" s="136"/>
      <c r="NMM15" s="136"/>
      <c r="NMN15" s="136"/>
      <c r="NMO15" s="136"/>
      <c r="NMP15" s="136"/>
      <c r="NMQ15" s="136"/>
      <c r="NMR15" s="136"/>
      <c r="NMS15" s="136"/>
      <c r="NMT15" s="136"/>
      <c r="NMU15" s="136"/>
      <c r="NMV15" s="136"/>
      <c r="NMW15" s="136"/>
      <c r="NMX15" s="136"/>
      <c r="NMY15" s="136"/>
      <c r="NMZ15" s="136"/>
      <c r="NNA15" s="136"/>
      <c r="NNB15" s="136"/>
      <c r="NNC15" s="136"/>
      <c r="NND15" s="136"/>
      <c r="NNE15" s="136"/>
      <c r="NNF15" s="136"/>
      <c r="NNG15" s="136"/>
      <c r="NNH15" s="136"/>
      <c r="NNI15" s="136"/>
      <c r="NNJ15" s="136"/>
      <c r="NNK15" s="136"/>
      <c r="NNL15" s="136"/>
      <c r="NNM15" s="136"/>
      <c r="NNN15" s="136"/>
      <c r="NNO15" s="136"/>
      <c r="NNP15" s="136"/>
      <c r="NNQ15" s="136"/>
      <c r="NNR15" s="136"/>
      <c r="NNS15" s="136"/>
      <c r="NNT15" s="136"/>
      <c r="NNU15" s="136"/>
      <c r="NNV15" s="136"/>
      <c r="NNW15" s="136"/>
      <c r="NNX15" s="136"/>
      <c r="NNY15" s="136"/>
      <c r="NNZ15" s="136"/>
      <c r="NOA15" s="136"/>
      <c r="NOB15" s="136"/>
      <c r="NOC15" s="136"/>
      <c r="NOD15" s="136"/>
      <c r="NOE15" s="136"/>
      <c r="NOF15" s="136"/>
      <c r="NOG15" s="136"/>
      <c r="NOH15" s="136"/>
      <c r="NOI15" s="136"/>
      <c r="NOJ15" s="136"/>
      <c r="NOK15" s="136"/>
      <c r="NOL15" s="136"/>
      <c r="NOM15" s="136"/>
      <c r="NON15" s="136"/>
      <c r="NOO15" s="136"/>
      <c r="NOP15" s="136"/>
      <c r="NOQ15" s="136"/>
      <c r="NOR15" s="136"/>
      <c r="NOS15" s="136"/>
      <c r="NOT15" s="136"/>
      <c r="NOU15" s="136"/>
      <c r="NOV15" s="136"/>
      <c r="NOW15" s="136"/>
      <c r="NOX15" s="136"/>
      <c r="NOY15" s="136"/>
      <c r="NOZ15" s="136"/>
      <c r="NPA15" s="136"/>
      <c r="NPB15" s="136"/>
      <c r="NPC15" s="136"/>
      <c r="NPD15" s="136"/>
      <c r="NPE15" s="136"/>
      <c r="NPF15" s="136"/>
      <c r="NPG15" s="136"/>
      <c r="NPH15" s="136"/>
      <c r="NPI15" s="136"/>
      <c r="NPJ15" s="136"/>
      <c r="NPK15" s="136"/>
      <c r="NPL15" s="136"/>
      <c r="NPM15" s="136"/>
      <c r="NPN15" s="136"/>
      <c r="NPO15" s="136"/>
      <c r="NPP15" s="136"/>
      <c r="NPQ15" s="136"/>
      <c r="NPR15" s="136"/>
      <c r="NPS15" s="136"/>
      <c r="NPT15" s="136"/>
      <c r="NPU15" s="136"/>
      <c r="NPV15" s="136"/>
      <c r="NPW15" s="136"/>
      <c r="NPX15" s="136"/>
      <c r="NPY15" s="136"/>
      <c r="NPZ15" s="136"/>
      <c r="NQA15" s="136"/>
      <c r="NQB15" s="136"/>
      <c r="NQC15" s="136"/>
      <c r="NQD15" s="136"/>
      <c r="NQE15" s="136"/>
      <c r="NQF15" s="136"/>
      <c r="NQG15" s="136"/>
      <c r="NQH15" s="136"/>
      <c r="NQI15" s="136"/>
      <c r="NQJ15" s="136"/>
      <c r="NQK15" s="136"/>
      <c r="NQL15" s="136"/>
      <c r="NQM15" s="136"/>
      <c r="NQN15" s="136"/>
      <c r="NQO15" s="136"/>
      <c r="NQP15" s="136"/>
      <c r="NQQ15" s="136"/>
      <c r="NQR15" s="136"/>
      <c r="NQS15" s="136"/>
      <c r="NQT15" s="136"/>
      <c r="NQU15" s="136"/>
      <c r="NQV15" s="136"/>
      <c r="NQW15" s="136"/>
      <c r="NQX15" s="136"/>
      <c r="NQY15" s="136"/>
      <c r="NQZ15" s="136"/>
      <c r="NRA15" s="136"/>
      <c r="NRB15" s="136"/>
      <c r="NRC15" s="136"/>
      <c r="NRD15" s="136"/>
      <c r="NRE15" s="136"/>
      <c r="NRF15" s="136"/>
      <c r="NRG15" s="136"/>
      <c r="NRH15" s="136"/>
      <c r="NRI15" s="136"/>
      <c r="NRJ15" s="136"/>
      <c r="NRK15" s="136"/>
      <c r="NRL15" s="136"/>
      <c r="NRM15" s="136"/>
      <c r="NRN15" s="136"/>
      <c r="NRO15" s="136"/>
      <c r="NRP15" s="136"/>
      <c r="NRQ15" s="136"/>
      <c r="NRR15" s="136"/>
      <c r="NRS15" s="136"/>
      <c r="NRT15" s="136"/>
      <c r="NRU15" s="136"/>
      <c r="NRV15" s="136"/>
      <c r="NRW15" s="136"/>
      <c r="NRX15" s="136"/>
      <c r="NRY15" s="136"/>
      <c r="NRZ15" s="136"/>
      <c r="NSA15" s="136"/>
      <c r="NSB15" s="136"/>
      <c r="NSC15" s="136"/>
      <c r="NSD15" s="136"/>
      <c r="NSE15" s="136"/>
      <c r="NSF15" s="136"/>
      <c r="NSG15" s="136"/>
      <c r="NSH15" s="136"/>
      <c r="NSI15" s="136"/>
      <c r="NSJ15" s="136"/>
      <c r="NSK15" s="136"/>
      <c r="NSL15" s="136"/>
      <c r="NSM15" s="136"/>
      <c r="NSN15" s="136"/>
      <c r="NSO15" s="136"/>
      <c r="NSP15" s="136"/>
      <c r="NSQ15" s="136"/>
      <c r="NSR15" s="136"/>
      <c r="NSS15" s="136"/>
      <c r="NST15" s="136"/>
      <c r="NSU15" s="136"/>
      <c r="NSV15" s="136"/>
      <c r="NSW15" s="136"/>
      <c r="NSX15" s="136"/>
      <c r="NSY15" s="136"/>
      <c r="NSZ15" s="136"/>
      <c r="NTA15" s="136"/>
      <c r="NTB15" s="136"/>
      <c r="NTC15" s="136"/>
      <c r="NTD15" s="136"/>
      <c r="NTE15" s="136"/>
      <c r="NTF15" s="136"/>
      <c r="NTG15" s="136"/>
      <c r="NTH15" s="136"/>
      <c r="NTI15" s="136"/>
      <c r="NTJ15" s="136"/>
      <c r="NTK15" s="136"/>
      <c r="NTL15" s="136"/>
      <c r="NTM15" s="136"/>
      <c r="NTN15" s="136"/>
      <c r="NTO15" s="136"/>
      <c r="NTP15" s="136"/>
      <c r="NTQ15" s="136"/>
      <c r="NTR15" s="136"/>
      <c r="NTS15" s="136"/>
      <c r="NTT15" s="136"/>
      <c r="NTU15" s="136"/>
      <c r="NTV15" s="136"/>
      <c r="NTW15" s="136"/>
      <c r="NTX15" s="136"/>
      <c r="NTY15" s="136"/>
      <c r="NTZ15" s="136"/>
      <c r="NUA15" s="136"/>
      <c r="NUB15" s="136"/>
      <c r="NUC15" s="136"/>
      <c r="NUD15" s="136"/>
      <c r="NUE15" s="136"/>
      <c r="NUF15" s="136"/>
      <c r="NUG15" s="136"/>
      <c r="NUH15" s="136"/>
      <c r="NUI15" s="136"/>
      <c r="NUJ15" s="136"/>
      <c r="NUK15" s="136"/>
      <c r="NUL15" s="136"/>
      <c r="NUM15" s="136"/>
      <c r="NUN15" s="136"/>
      <c r="NUO15" s="136"/>
      <c r="NUP15" s="136"/>
      <c r="NUQ15" s="136"/>
      <c r="NUR15" s="136"/>
      <c r="NUS15" s="136"/>
      <c r="NUT15" s="136"/>
      <c r="NUU15" s="136"/>
      <c r="NUV15" s="136"/>
      <c r="NUW15" s="136"/>
      <c r="NUX15" s="136"/>
      <c r="NUY15" s="136"/>
      <c r="NUZ15" s="136"/>
      <c r="NVA15" s="136"/>
      <c r="NVB15" s="136"/>
      <c r="NVC15" s="136"/>
      <c r="NVD15" s="136"/>
      <c r="NVE15" s="136"/>
      <c r="NVF15" s="136"/>
      <c r="NVG15" s="136"/>
      <c r="NVH15" s="136"/>
      <c r="NVI15" s="136"/>
      <c r="NVJ15" s="136"/>
      <c r="NVK15" s="136"/>
      <c r="NVL15" s="136"/>
      <c r="NVM15" s="136"/>
      <c r="NVN15" s="136"/>
      <c r="NVO15" s="136"/>
      <c r="NVP15" s="136"/>
      <c r="NVQ15" s="136"/>
      <c r="NVR15" s="136"/>
      <c r="NVS15" s="136"/>
      <c r="NVT15" s="136"/>
      <c r="NVU15" s="136"/>
      <c r="NVV15" s="136"/>
      <c r="NVW15" s="136"/>
      <c r="NVX15" s="136"/>
      <c r="NVY15" s="136"/>
      <c r="NVZ15" s="136"/>
      <c r="NWA15" s="136"/>
      <c r="NWB15" s="136"/>
      <c r="NWC15" s="136"/>
      <c r="NWD15" s="136"/>
      <c r="NWE15" s="136"/>
      <c r="NWF15" s="136"/>
      <c r="NWG15" s="136"/>
      <c r="NWH15" s="136"/>
      <c r="NWI15" s="136"/>
      <c r="NWJ15" s="136"/>
      <c r="NWK15" s="136"/>
      <c r="NWL15" s="136"/>
      <c r="NWM15" s="136"/>
      <c r="NWN15" s="136"/>
      <c r="NWO15" s="136"/>
      <c r="NWP15" s="136"/>
      <c r="NWQ15" s="136"/>
      <c r="NWR15" s="136"/>
      <c r="NWS15" s="136"/>
      <c r="NWT15" s="136"/>
      <c r="NWU15" s="136"/>
      <c r="NWV15" s="136"/>
      <c r="NWW15" s="136"/>
      <c r="NWX15" s="136"/>
      <c r="NWY15" s="136"/>
      <c r="NWZ15" s="136"/>
      <c r="NXA15" s="136"/>
      <c r="NXB15" s="136"/>
      <c r="NXC15" s="136"/>
      <c r="NXD15" s="136"/>
      <c r="NXE15" s="136"/>
      <c r="NXF15" s="136"/>
      <c r="NXG15" s="136"/>
      <c r="NXH15" s="136"/>
      <c r="NXI15" s="136"/>
      <c r="NXJ15" s="136"/>
      <c r="NXK15" s="136"/>
      <c r="NXL15" s="136"/>
      <c r="NXM15" s="136"/>
      <c r="NXN15" s="136"/>
      <c r="NXO15" s="136"/>
      <c r="NXP15" s="136"/>
      <c r="NXQ15" s="136"/>
      <c r="NXR15" s="136"/>
      <c r="NXS15" s="136"/>
      <c r="NXT15" s="136"/>
      <c r="NXU15" s="136"/>
      <c r="NXV15" s="136"/>
      <c r="NXW15" s="136"/>
      <c r="NXX15" s="136"/>
      <c r="NXY15" s="136"/>
      <c r="NXZ15" s="136"/>
      <c r="NYA15" s="136"/>
      <c r="NYB15" s="136"/>
      <c r="NYC15" s="136"/>
      <c r="NYD15" s="136"/>
      <c r="NYE15" s="136"/>
      <c r="NYF15" s="136"/>
      <c r="NYG15" s="136"/>
      <c r="NYH15" s="136"/>
      <c r="NYI15" s="136"/>
      <c r="NYJ15" s="136"/>
      <c r="NYK15" s="136"/>
      <c r="NYL15" s="136"/>
      <c r="NYM15" s="136"/>
      <c r="NYN15" s="136"/>
      <c r="NYO15" s="136"/>
      <c r="NYP15" s="136"/>
      <c r="NYQ15" s="136"/>
      <c r="NYR15" s="136"/>
      <c r="NYS15" s="136"/>
      <c r="NYT15" s="136"/>
      <c r="NYU15" s="136"/>
      <c r="NYV15" s="136"/>
      <c r="NYW15" s="136"/>
      <c r="NYX15" s="136"/>
      <c r="NYY15" s="136"/>
      <c r="NYZ15" s="136"/>
      <c r="NZA15" s="136"/>
      <c r="NZB15" s="136"/>
      <c r="NZC15" s="136"/>
      <c r="NZD15" s="136"/>
      <c r="NZE15" s="136"/>
      <c r="NZF15" s="136"/>
      <c r="NZG15" s="136"/>
      <c r="NZH15" s="136"/>
      <c r="NZI15" s="136"/>
      <c r="NZJ15" s="136"/>
      <c r="NZK15" s="136"/>
      <c r="NZL15" s="136"/>
      <c r="NZM15" s="136"/>
      <c r="NZN15" s="136"/>
      <c r="NZO15" s="136"/>
      <c r="NZP15" s="136"/>
      <c r="NZQ15" s="136"/>
      <c r="NZR15" s="136"/>
      <c r="NZS15" s="136"/>
      <c r="NZT15" s="136"/>
      <c r="NZU15" s="136"/>
      <c r="NZV15" s="136"/>
      <c r="NZW15" s="136"/>
      <c r="NZX15" s="136"/>
      <c r="NZY15" s="136"/>
      <c r="NZZ15" s="136"/>
      <c r="OAA15" s="136"/>
      <c r="OAB15" s="136"/>
      <c r="OAC15" s="136"/>
      <c r="OAD15" s="136"/>
      <c r="OAE15" s="136"/>
      <c r="OAF15" s="136"/>
      <c r="OAG15" s="136"/>
      <c r="OAH15" s="136"/>
      <c r="OAI15" s="136"/>
      <c r="OAJ15" s="136"/>
      <c r="OAK15" s="136"/>
      <c r="OAL15" s="136"/>
      <c r="OAM15" s="136"/>
      <c r="OAN15" s="136"/>
      <c r="OAO15" s="136"/>
      <c r="OAP15" s="136"/>
      <c r="OAQ15" s="136"/>
      <c r="OAR15" s="136"/>
      <c r="OAS15" s="136"/>
      <c r="OAT15" s="136"/>
      <c r="OAU15" s="136"/>
      <c r="OAV15" s="136"/>
      <c r="OAW15" s="136"/>
      <c r="OAX15" s="136"/>
      <c r="OAY15" s="136"/>
      <c r="OAZ15" s="136"/>
      <c r="OBA15" s="136"/>
      <c r="OBB15" s="136"/>
      <c r="OBC15" s="136"/>
      <c r="OBD15" s="136"/>
      <c r="OBE15" s="136"/>
      <c r="OBF15" s="136"/>
      <c r="OBG15" s="136"/>
      <c r="OBH15" s="136"/>
      <c r="OBI15" s="136"/>
      <c r="OBJ15" s="136"/>
      <c r="OBK15" s="136"/>
      <c r="OBL15" s="136"/>
      <c r="OBM15" s="136"/>
      <c r="OBN15" s="136"/>
      <c r="OBO15" s="136"/>
      <c r="OBP15" s="136"/>
      <c r="OBQ15" s="136"/>
      <c r="OBR15" s="136"/>
      <c r="OBS15" s="136"/>
      <c r="OBT15" s="136"/>
      <c r="OBU15" s="136"/>
      <c r="OBV15" s="136"/>
      <c r="OBW15" s="136"/>
      <c r="OBX15" s="136"/>
      <c r="OBY15" s="136"/>
      <c r="OBZ15" s="136"/>
      <c r="OCA15" s="136"/>
      <c r="OCB15" s="136"/>
      <c r="OCC15" s="136"/>
      <c r="OCD15" s="136"/>
      <c r="OCE15" s="136"/>
      <c r="OCF15" s="136"/>
      <c r="OCG15" s="136"/>
      <c r="OCH15" s="136"/>
      <c r="OCI15" s="136"/>
      <c r="OCJ15" s="136"/>
      <c r="OCK15" s="136"/>
      <c r="OCL15" s="136"/>
      <c r="OCM15" s="136"/>
      <c r="OCN15" s="136"/>
      <c r="OCO15" s="136"/>
      <c r="OCP15" s="136"/>
      <c r="OCQ15" s="136"/>
      <c r="OCR15" s="136"/>
      <c r="OCS15" s="136"/>
      <c r="OCT15" s="136"/>
      <c r="OCU15" s="136"/>
      <c r="OCV15" s="136"/>
      <c r="OCW15" s="136"/>
      <c r="OCX15" s="136"/>
      <c r="OCY15" s="136"/>
      <c r="OCZ15" s="136"/>
      <c r="ODA15" s="136"/>
      <c r="ODB15" s="136"/>
      <c r="ODC15" s="136"/>
      <c r="ODD15" s="136"/>
      <c r="ODE15" s="136"/>
      <c r="ODF15" s="136"/>
      <c r="ODG15" s="136"/>
      <c r="ODH15" s="136"/>
      <c r="ODI15" s="136"/>
      <c r="ODJ15" s="136"/>
      <c r="ODK15" s="136"/>
      <c r="ODL15" s="136"/>
      <c r="ODM15" s="136"/>
      <c r="ODN15" s="136"/>
      <c r="ODO15" s="136"/>
      <c r="ODP15" s="136"/>
      <c r="ODQ15" s="136"/>
      <c r="ODR15" s="136"/>
      <c r="ODS15" s="136"/>
      <c r="ODT15" s="136"/>
      <c r="ODU15" s="136"/>
      <c r="ODV15" s="136"/>
      <c r="ODW15" s="136"/>
      <c r="ODX15" s="136"/>
      <c r="ODY15" s="136"/>
      <c r="ODZ15" s="136"/>
      <c r="OEA15" s="136"/>
      <c r="OEB15" s="136"/>
      <c r="OEC15" s="136"/>
      <c r="OED15" s="136"/>
      <c r="OEE15" s="136"/>
      <c r="OEF15" s="136"/>
      <c r="OEG15" s="136"/>
      <c r="OEH15" s="136"/>
      <c r="OEI15" s="136"/>
      <c r="OEJ15" s="136"/>
      <c r="OEK15" s="136"/>
      <c r="OEL15" s="136"/>
      <c r="OEM15" s="136"/>
      <c r="OEN15" s="136"/>
      <c r="OEO15" s="136"/>
      <c r="OEP15" s="136"/>
      <c r="OEQ15" s="136"/>
      <c r="OER15" s="136"/>
      <c r="OES15" s="136"/>
      <c r="OET15" s="136"/>
      <c r="OEU15" s="136"/>
      <c r="OEV15" s="136"/>
      <c r="OEW15" s="136"/>
      <c r="OEX15" s="136"/>
      <c r="OEY15" s="136"/>
      <c r="OEZ15" s="136"/>
      <c r="OFA15" s="136"/>
      <c r="OFB15" s="136"/>
      <c r="OFC15" s="136"/>
      <c r="OFD15" s="136"/>
      <c r="OFE15" s="136"/>
      <c r="OFF15" s="136"/>
      <c r="OFG15" s="136"/>
      <c r="OFH15" s="136"/>
      <c r="OFI15" s="136"/>
      <c r="OFJ15" s="136"/>
      <c r="OFK15" s="136"/>
      <c r="OFL15" s="136"/>
      <c r="OFM15" s="136"/>
      <c r="OFN15" s="136"/>
      <c r="OFO15" s="136"/>
      <c r="OFP15" s="136"/>
      <c r="OFQ15" s="136"/>
      <c r="OFR15" s="136"/>
      <c r="OFS15" s="136"/>
      <c r="OFT15" s="136"/>
      <c r="OFU15" s="136"/>
      <c r="OFV15" s="136"/>
      <c r="OFW15" s="136"/>
      <c r="OFX15" s="136"/>
      <c r="OFY15" s="136"/>
      <c r="OFZ15" s="136"/>
      <c r="OGA15" s="136"/>
      <c r="OGB15" s="136"/>
      <c r="OGC15" s="136"/>
      <c r="OGD15" s="136"/>
      <c r="OGE15" s="136"/>
      <c r="OGF15" s="136"/>
      <c r="OGG15" s="136"/>
      <c r="OGH15" s="136"/>
      <c r="OGI15" s="136"/>
      <c r="OGJ15" s="136"/>
      <c r="OGK15" s="136"/>
      <c r="OGL15" s="136"/>
      <c r="OGM15" s="136"/>
      <c r="OGN15" s="136"/>
      <c r="OGO15" s="136"/>
      <c r="OGP15" s="136"/>
      <c r="OGQ15" s="136"/>
      <c r="OGR15" s="136"/>
      <c r="OGS15" s="136"/>
      <c r="OGT15" s="136"/>
      <c r="OGU15" s="136"/>
      <c r="OGV15" s="136"/>
      <c r="OGW15" s="136"/>
      <c r="OGX15" s="136"/>
      <c r="OGY15" s="136"/>
      <c r="OGZ15" s="136"/>
      <c r="OHA15" s="136"/>
      <c r="OHB15" s="136"/>
      <c r="OHC15" s="136"/>
      <c r="OHD15" s="136"/>
      <c r="OHE15" s="136"/>
      <c r="OHF15" s="136"/>
      <c r="OHG15" s="136"/>
      <c r="OHH15" s="136"/>
      <c r="OHI15" s="136"/>
      <c r="OHJ15" s="136"/>
      <c r="OHK15" s="136"/>
      <c r="OHL15" s="136"/>
      <c r="OHM15" s="136"/>
      <c r="OHN15" s="136"/>
      <c r="OHO15" s="136"/>
      <c r="OHP15" s="136"/>
      <c r="OHQ15" s="136"/>
      <c r="OHR15" s="136"/>
      <c r="OHS15" s="136"/>
      <c r="OHT15" s="136"/>
      <c r="OHU15" s="136"/>
      <c r="OHV15" s="136"/>
      <c r="OHW15" s="136"/>
      <c r="OHX15" s="136"/>
      <c r="OHY15" s="136"/>
      <c r="OHZ15" s="136"/>
      <c r="OIA15" s="136"/>
      <c r="OIB15" s="136"/>
      <c r="OIC15" s="136"/>
      <c r="OID15" s="136"/>
      <c r="OIE15" s="136"/>
      <c r="OIF15" s="136"/>
      <c r="OIG15" s="136"/>
      <c r="OIH15" s="136"/>
      <c r="OII15" s="136"/>
      <c r="OIJ15" s="136"/>
      <c r="OIK15" s="136"/>
      <c r="OIL15" s="136"/>
      <c r="OIM15" s="136"/>
      <c r="OIN15" s="136"/>
      <c r="OIO15" s="136"/>
      <c r="OIP15" s="136"/>
      <c r="OIQ15" s="136"/>
      <c r="OIR15" s="136"/>
      <c r="OIS15" s="136"/>
      <c r="OIT15" s="136"/>
      <c r="OIU15" s="136"/>
      <c r="OIV15" s="136"/>
      <c r="OIW15" s="136"/>
      <c r="OIX15" s="136"/>
      <c r="OIY15" s="136"/>
      <c r="OIZ15" s="136"/>
      <c r="OJA15" s="136"/>
      <c r="OJB15" s="136"/>
      <c r="OJC15" s="136"/>
      <c r="OJD15" s="136"/>
      <c r="OJE15" s="136"/>
      <c r="OJF15" s="136"/>
      <c r="OJG15" s="136"/>
      <c r="OJH15" s="136"/>
      <c r="OJI15" s="136"/>
      <c r="OJJ15" s="136"/>
      <c r="OJK15" s="136"/>
      <c r="OJL15" s="136"/>
      <c r="OJM15" s="136"/>
      <c r="OJN15" s="136"/>
      <c r="OJO15" s="136"/>
      <c r="OJP15" s="136"/>
      <c r="OJQ15" s="136"/>
      <c r="OJR15" s="136"/>
      <c r="OJS15" s="136"/>
      <c r="OJT15" s="136"/>
      <c r="OJU15" s="136"/>
      <c r="OJV15" s="136"/>
      <c r="OJW15" s="136"/>
      <c r="OJX15" s="136"/>
      <c r="OJY15" s="136"/>
      <c r="OJZ15" s="136"/>
      <c r="OKA15" s="136"/>
      <c r="OKB15" s="136"/>
      <c r="OKC15" s="136"/>
      <c r="OKD15" s="136"/>
      <c r="OKE15" s="136"/>
      <c r="OKF15" s="136"/>
      <c r="OKG15" s="136"/>
      <c r="OKH15" s="136"/>
      <c r="OKI15" s="136"/>
      <c r="OKJ15" s="136"/>
      <c r="OKK15" s="136"/>
      <c r="OKL15" s="136"/>
      <c r="OKM15" s="136"/>
      <c r="OKN15" s="136"/>
      <c r="OKO15" s="136"/>
      <c r="OKP15" s="136"/>
      <c r="OKQ15" s="136"/>
      <c r="OKR15" s="136"/>
      <c r="OKS15" s="136"/>
      <c r="OKT15" s="136"/>
      <c r="OKU15" s="136"/>
      <c r="OKV15" s="136"/>
      <c r="OKW15" s="136"/>
      <c r="OKX15" s="136"/>
      <c r="OKY15" s="136"/>
      <c r="OKZ15" s="136"/>
      <c r="OLA15" s="136"/>
      <c r="OLB15" s="136"/>
      <c r="OLC15" s="136"/>
      <c r="OLD15" s="136"/>
      <c r="OLE15" s="136"/>
      <c r="OLF15" s="136"/>
      <c r="OLG15" s="136"/>
      <c r="OLH15" s="136"/>
      <c r="OLI15" s="136"/>
      <c r="OLJ15" s="136"/>
      <c r="OLK15" s="136"/>
      <c r="OLL15" s="136"/>
      <c r="OLM15" s="136"/>
      <c r="OLN15" s="136"/>
      <c r="OLO15" s="136"/>
      <c r="OLP15" s="136"/>
      <c r="OLQ15" s="136"/>
      <c r="OLR15" s="136"/>
      <c r="OLS15" s="136"/>
      <c r="OLT15" s="136"/>
      <c r="OLU15" s="136"/>
      <c r="OLV15" s="136"/>
      <c r="OLW15" s="136"/>
      <c r="OLX15" s="136"/>
      <c r="OLY15" s="136"/>
      <c r="OLZ15" s="136"/>
      <c r="OMA15" s="136"/>
      <c r="OMB15" s="136"/>
      <c r="OMC15" s="136"/>
      <c r="OMD15" s="136"/>
      <c r="OME15" s="136"/>
      <c r="OMF15" s="136"/>
      <c r="OMG15" s="136"/>
      <c r="OMH15" s="136"/>
      <c r="OMI15" s="136"/>
      <c r="OMJ15" s="136"/>
      <c r="OMK15" s="136"/>
      <c r="OML15" s="136"/>
      <c r="OMM15" s="136"/>
      <c r="OMN15" s="136"/>
      <c r="OMO15" s="136"/>
      <c r="OMP15" s="136"/>
      <c r="OMQ15" s="136"/>
      <c r="OMR15" s="136"/>
      <c r="OMS15" s="136"/>
      <c r="OMT15" s="136"/>
      <c r="OMU15" s="136"/>
      <c r="OMV15" s="136"/>
      <c r="OMW15" s="136"/>
      <c r="OMX15" s="136"/>
      <c r="OMY15" s="136"/>
      <c r="OMZ15" s="136"/>
      <c r="ONA15" s="136"/>
      <c r="ONB15" s="136"/>
      <c r="ONC15" s="136"/>
      <c r="OND15" s="136"/>
      <c r="ONE15" s="136"/>
      <c r="ONF15" s="136"/>
      <c r="ONG15" s="136"/>
      <c r="ONH15" s="136"/>
      <c r="ONI15" s="136"/>
      <c r="ONJ15" s="136"/>
      <c r="ONK15" s="136"/>
      <c r="ONL15" s="136"/>
      <c r="ONM15" s="136"/>
      <c r="ONN15" s="136"/>
      <c r="ONO15" s="136"/>
      <c r="ONP15" s="136"/>
      <c r="ONQ15" s="136"/>
      <c r="ONR15" s="136"/>
      <c r="ONS15" s="136"/>
      <c r="ONT15" s="136"/>
      <c r="ONU15" s="136"/>
      <c r="ONV15" s="136"/>
      <c r="ONW15" s="136"/>
      <c r="ONX15" s="136"/>
      <c r="ONY15" s="136"/>
      <c r="ONZ15" s="136"/>
      <c r="OOA15" s="136"/>
      <c r="OOB15" s="136"/>
      <c r="OOC15" s="136"/>
      <c r="OOD15" s="136"/>
      <c r="OOE15" s="136"/>
      <c r="OOF15" s="136"/>
      <c r="OOG15" s="136"/>
      <c r="OOH15" s="136"/>
      <c r="OOI15" s="136"/>
      <c r="OOJ15" s="136"/>
      <c r="OOK15" s="136"/>
      <c r="OOL15" s="136"/>
      <c r="OOM15" s="136"/>
      <c r="OON15" s="136"/>
      <c r="OOO15" s="136"/>
      <c r="OOP15" s="136"/>
      <c r="OOQ15" s="136"/>
      <c r="OOR15" s="136"/>
      <c r="OOS15" s="136"/>
      <c r="OOT15" s="136"/>
      <c r="OOU15" s="136"/>
      <c r="OOV15" s="136"/>
      <c r="OOW15" s="136"/>
      <c r="OOX15" s="136"/>
      <c r="OOY15" s="136"/>
      <c r="OOZ15" s="136"/>
      <c r="OPA15" s="136"/>
      <c r="OPB15" s="136"/>
      <c r="OPC15" s="136"/>
      <c r="OPD15" s="136"/>
      <c r="OPE15" s="136"/>
      <c r="OPF15" s="136"/>
      <c r="OPG15" s="136"/>
      <c r="OPH15" s="136"/>
      <c r="OPI15" s="136"/>
      <c r="OPJ15" s="136"/>
      <c r="OPK15" s="136"/>
      <c r="OPL15" s="136"/>
      <c r="OPM15" s="136"/>
      <c r="OPN15" s="136"/>
      <c r="OPO15" s="136"/>
      <c r="OPP15" s="136"/>
      <c r="OPQ15" s="136"/>
      <c r="OPR15" s="136"/>
      <c r="OPS15" s="136"/>
      <c r="OPT15" s="136"/>
      <c r="OPU15" s="136"/>
      <c r="OPV15" s="136"/>
      <c r="OPW15" s="136"/>
      <c r="OPX15" s="136"/>
      <c r="OPY15" s="136"/>
      <c r="OPZ15" s="136"/>
      <c r="OQA15" s="136"/>
      <c r="OQB15" s="136"/>
      <c r="OQC15" s="136"/>
      <c r="OQD15" s="136"/>
      <c r="OQE15" s="136"/>
      <c r="OQF15" s="136"/>
      <c r="OQG15" s="136"/>
      <c r="OQH15" s="136"/>
      <c r="OQI15" s="136"/>
      <c r="OQJ15" s="136"/>
      <c r="OQK15" s="136"/>
      <c r="OQL15" s="136"/>
      <c r="OQM15" s="136"/>
      <c r="OQN15" s="136"/>
      <c r="OQO15" s="136"/>
      <c r="OQP15" s="136"/>
      <c r="OQQ15" s="136"/>
      <c r="OQR15" s="136"/>
      <c r="OQS15" s="136"/>
      <c r="OQT15" s="136"/>
      <c r="OQU15" s="136"/>
      <c r="OQV15" s="136"/>
      <c r="OQW15" s="136"/>
      <c r="OQX15" s="136"/>
      <c r="OQY15" s="136"/>
      <c r="OQZ15" s="136"/>
      <c r="ORA15" s="136"/>
      <c r="ORB15" s="136"/>
      <c r="ORC15" s="136"/>
      <c r="ORD15" s="136"/>
      <c r="ORE15" s="136"/>
      <c r="ORF15" s="136"/>
      <c r="ORG15" s="136"/>
      <c r="ORH15" s="136"/>
      <c r="ORI15" s="136"/>
      <c r="ORJ15" s="136"/>
      <c r="ORK15" s="136"/>
      <c r="ORL15" s="136"/>
      <c r="ORM15" s="136"/>
      <c r="ORN15" s="136"/>
      <c r="ORO15" s="136"/>
      <c r="ORP15" s="136"/>
      <c r="ORQ15" s="136"/>
      <c r="ORR15" s="136"/>
      <c r="ORS15" s="136"/>
      <c r="ORT15" s="136"/>
      <c r="ORU15" s="136"/>
      <c r="ORV15" s="136"/>
      <c r="ORW15" s="136"/>
      <c r="ORX15" s="136"/>
      <c r="ORY15" s="136"/>
      <c r="ORZ15" s="136"/>
      <c r="OSA15" s="136"/>
      <c r="OSB15" s="136"/>
      <c r="OSC15" s="136"/>
      <c r="OSD15" s="136"/>
      <c r="OSE15" s="136"/>
      <c r="OSF15" s="136"/>
      <c r="OSG15" s="136"/>
      <c r="OSH15" s="136"/>
      <c r="OSI15" s="136"/>
      <c r="OSJ15" s="136"/>
      <c r="OSK15" s="136"/>
      <c r="OSL15" s="136"/>
      <c r="OSM15" s="136"/>
      <c r="OSN15" s="136"/>
      <c r="OSO15" s="136"/>
      <c r="OSP15" s="136"/>
      <c r="OSQ15" s="136"/>
      <c r="OSR15" s="136"/>
      <c r="OSS15" s="136"/>
      <c r="OST15" s="136"/>
      <c r="OSU15" s="136"/>
      <c r="OSV15" s="136"/>
      <c r="OSW15" s="136"/>
      <c r="OSX15" s="136"/>
      <c r="OSY15" s="136"/>
      <c r="OSZ15" s="136"/>
      <c r="OTA15" s="136"/>
      <c r="OTB15" s="136"/>
      <c r="OTC15" s="136"/>
      <c r="OTD15" s="136"/>
      <c r="OTE15" s="136"/>
      <c r="OTF15" s="136"/>
      <c r="OTG15" s="136"/>
      <c r="OTH15" s="136"/>
      <c r="OTI15" s="136"/>
      <c r="OTJ15" s="136"/>
      <c r="OTK15" s="136"/>
      <c r="OTL15" s="136"/>
      <c r="OTM15" s="136"/>
      <c r="OTN15" s="136"/>
      <c r="OTO15" s="136"/>
      <c r="OTP15" s="136"/>
      <c r="OTQ15" s="136"/>
      <c r="OTR15" s="136"/>
      <c r="OTS15" s="136"/>
      <c r="OTT15" s="136"/>
      <c r="OTU15" s="136"/>
      <c r="OTV15" s="136"/>
      <c r="OTW15" s="136"/>
      <c r="OTX15" s="136"/>
      <c r="OTY15" s="136"/>
      <c r="OTZ15" s="136"/>
      <c r="OUA15" s="136"/>
      <c r="OUB15" s="136"/>
      <c r="OUC15" s="136"/>
      <c r="OUD15" s="136"/>
      <c r="OUE15" s="136"/>
      <c r="OUF15" s="136"/>
      <c r="OUG15" s="136"/>
      <c r="OUH15" s="136"/>
      <c r="OUI15" s="136"/>
      <c r="OUJ15" s="136"/>
      <c r="OUK15" s="136"/>
      <c r="OUL15" s="136"/>
      <c r="OUM15" s="136"/>
      <c r="OUN15" s="136"/>
      <c r="OUO15" s="136"/>
      <c r="OUP15" s="136"/>
      <c r="OUQ15" s="136"/>
      <c r="OUR15" s="136"/>
      <c r="OUS15" s="136"/>
      <c r="OUT15" s="136"/>
      <c r="OUU15" s="136"/>
      <c r="OUV15" s="136"/>
      <c r="OUW15" s="136"/>
      <c r="OUX15" s="136"/>
      <c r="OUY15" s="136"/>
      <c r="OUZ15" s="136"/>
      <c r="OVA15" s="136"/>
      <c r="OVB15" s="136"/>
      <c r="OVC15" s="136"/>
      <c r="OVD15" s="136"/>
      <c r="OVE15" s="136"/>
      <c r="OVF15" s="136"/>
      <c r="OVG15" s="136"/>
      <c r="OVH15" s="136"/>
      <c r="OVI15" s="136"/>
      <c r="OVJ15" s="136"/>
      <c r="OVK15" s="136"/>
      <c r="OVL15" s="136"/>
      <c r="OVM15" s="136"/>
      <c r="OVN15" s="136"/>
      <c r="OVO15" s="136"/>
      <c r="OVP15" s="136"/>
      <c r="OVQ15" s="136"/>
      <c r="OVR15" s="136"/>
      <c r="OVS15" s="136"/>
      <c r="OVT15" s="136"/>
      <c r="OVU15" s="136"/>
      <c r="OVV15" s="136"/>
      <c r="OVW15" s="136"/>
      <c r="OVX15" s="136"/>
      <c r="OVY15" s="136"/>
      <c r="OVZ15" s="136"/>
      <c r="OWA15" s="136"/>
      <c r="OWB15" s="136"/>
      <c r="OWC15" s="136"/>
      <c r="OWD15" s="136"/>
      <c r="OWE15" s="136"/>
      <c r="OWF15" s="136"/>
      <c r="OWG15" s="136"/>
      <c r="OWH15" s="136"/>
      <c r="OWI15" s="136"/>
      <c r="OWJ15" s="136"/>
      <c r="OWK15" s="136"/>
      <c r="OWL15" s="136"/>
      <c r="OWM15" s="136"/>
      <c r="OWN15" s="136"/>
      <c r="OWO15" s="136"/>
      <c r="OWP15" s="136"/>
      <c r="OWQ15" s="136"/>
      <c r="OWR15" s="136"/>
      <c r="OWS15" s="136"/>
      <c r="OWT15" s="136"/>
      <c r="OWU15" s="136"/>
      <c r="OWV15" s="136"/>
      <c r="OWW15" s="136"/>
      <c r="OWX15" s="136"/>
      <c r="OWY15" s="136"/>
      <c r="OWZ15" s="136"/>
      <c r="OXA15" s="136"/>
      <c r="OXB15" s="136"/>
      <c r="OXC15" s="136"/>
      <c r="OXD15" s="136"/>
      <c r="OXE15" s="136"/>
      <c r="OXF15" s="136"/>
      <c r="OXG15" s="136"/>
      <c r="OXH15" s="136"/>
      <c r="OXI15" s="136"/>
      <c r="OXJ15" s="136"/>
      <c r="OXK15" s="136"/>
      <c r="OXL15" s="136"/>
      <c r="OXM15" s="136"/>
      <c r="OXN15" s="136"/>
      <c r="OXO15" s="136"/>
      <c r="OXP15" s="136"/>
      <c r="OXQ15" s="136"/>
      <c r="OXR15" s="136"/>
      <c r="OXS15" s="136"/>
      <c r="OXT15" s="136"/>
      <c r="OXU15" s="136"/>
      <c r="OXV15" s="136"/>
      <c r="OXW15" s="136"/>
      <c r="OXX15" s="136"/>
      <c r="OXY15" s="136"/>
      <c r="OXZ15" s="136"/>
      <c r="OYA15" s="136"/>
      <c r="OYB15" s="136"/>
      <c r="OYC15" s="136"/>
      <c r="OYD15" s="136"/>
      <c r="OYE15" s="136"/>
      <c r="OYF15" s="136"/>
      <c r="OYG15" s="136"/>
      <c r="OYH15" s="136"/>
      <c r="OYI15" s="136"/>
      <c r="OYJ15" s="136"/>
      <c r="OYK15" s="136"/>
      <c r="OYL15" s="136"/>
      <c r="OYM15" s="136"/>
      <c r="OYN15" s="136"/>
      <c r="OYO15" s="136"/>
      <c r="OYP15" s="136"/>
      <c r="OYQ15" s="136"/>
      <c r="OYR15" s="136"/>
      <c r="OYS15" s="136"/>
      <c r="OYT15" s="136"/>
      <c r="OYU15" s="136"/>
      <c r="OYV15" s="136"/>
      <c r="OYW15" s="136"/>
      <c r="OYX15" s="136"/>
      <c r="OYY15" s="136"/>
      <c r="OYZ15" s="136"/>
      <c r="OZA15" s="136"/>
      <c r="OZB15" s="136"/>
      <c r="OZC15" s="136"/>
      <c r="OZD15" s="136"/>
      <c r="OZE15" s="136"/>
      <c r="OZF15" s="136"/>
      <c r="OZG15" s="136"/>
      <c r="OZH15" s="136"/>
      <c r="OZI15" s="136"/>
      <c r="OZJ15" s="136"/>
      <c r="OZK15" s="136"/>
      <c r="OZL15" s="136"/>
      <c r="OZM15" s="136"/>
      <c r="OZN15" s="136"/>
      <c r="OZO15" s="136"/>
      <c r="OZP15" s="136"/>
      <c r="OZQ15" s="136"/>
      <c r="OZR15" s="136"/>
      <c r="OZS15" s="136"/>
      <c r="OZT15" s="136"/>
      <c r="OZU15" s="136"/>
      <c r="OZV15" s="136"/>
      <c r="OZW15" s="136"/>
      <c r="OZX15" s="136"/>
      <c r="OZY15" s="136"/>
      <c r="OZZ15" s="136"/>
      <c r="PAA15" s="136"/>
      <c r="PAB15" s="136"/>
      <c r="PAC15" s="136"/>
      <c r="PAD15" s="136"/>
      <c r="PAE15" s="136"/>
      <c r="PAF15" s="136"/>
      <c r="PAG15" s="136"/>
      <c r="PAH15" s="136"/>
      <c r="PAI15" s="136"/>
      <c r="PAJ15" s="136"/>
      <c r="PAK15" s="136"/>
      <c r="PAL15" s="136"/>
      <c r="PAM15" s="136"/>
      <c r="PAN15" s="136"/>
      <c r="PAO15" s="136"/>
      <c r="PAP15" s="136"/>
      <c r="PAQ15" s="136"/>
      <c r="PAR15" s="136"/>
      <c r="PAS15" s="136"/>
      <c r="PAT15" s="136"/>
      <c r="PAU15" s="136"/>
      <c r="PAV15" s="136"/>
      <c r="PAW15" s="136"/>
      <c r="PAX15" s="136"/>
      <c r="PAY15" s="136"/>
      <c r="PAZ15" s="136"/>
      <c r="PBA15" s="136"/>
      <c r="PBB15" s="136"/>
      <c r="PBC15" s="136"/>
      <c r="PBD15" s="136"/>
      <c r="PBE15" s="136"/>
      <c r="PBF15" s="136"/>
      <c r="PBG15" s="136"/>
      <c r="PBH15" s="136"/>
      <c r="PBI15" s="136"/>
      <c r="PBJ15" s="136"/>
      <c r="PBK15" s="136"/>
      <c r="PBL15" s="136"/>
      <c r="PBM15" s="136"/>
      <c r="PBN15" s="136"/>
      <c r="PBO15" s="136"/>
      <c r="PBP15" s="136"/>
      <c r="PBQ15" s="136"/>
      <c r="PBR15" s="136"/>
      <c r="PBS15" s="136"/>
      <c r="PBT15" s="136"/>
      <c r="PBU15" s="136"/>
      <c r="PBV15" s="136"/>
      <c r="PBW15" s="136"/>
      <c r="PBX15" s="136"/>
      <c r="PBY15" s="136"/>
      <c r="PBZ15" s="136"/>
      <c r="PCA15" s="136"/>
      <c r="PCB15" s="136"/>
      <c r="PCC15" s="136"/>
      <c r="PCD15" s="136"/>
      <c r="PCE15" s="136"/>
      <c r="PCF15" s="136"/>
      <c r="PCG15" s="136"/>
      <c r="PCH15" s="136"/>
      <c r="PCI15" s="136"/>
      <c r="PCJ15" s="136"/>
      <c r="PCK15" s="136"/>
      <c r="PCL15" s="136"/>
      <c r="PCM15" s="136"/>
      <c r="PCN15" s="136"/>
      <c r="PCO15" s="136"/>
      <c r="PCP15" s="136"/>
      <c r="PCQ15" s="136"/>
      <c r="PCR15" s="136"/>
      <c r="PCS15" s="136"/>
      <c r="PCT15" s="136"/>
      <c r="PCU15" s="136"/>
      <c r="PCV15" s="136"/>
      <c r="PCW15" s="136"/>
      <c r="PCX15" s="136"/>
      <c r="PCY15" s="136"/>
      <c r="PCZ15" s="136"/>
      <c r="PDA15" s="136"/>
      <c r="PDB15" s="136"/>
      <c r="PDC15" s="136"/>
      <c r="PDD15" s="136"/>
      <c r="PDE15" s="136"/>
      <c r="PDF15" s="136"/>
      <c r="PDG15" s="136"/>
      <c r="PDH15" s="136"/>
      <c r="PDI15" s="136"/>
      <c r="PDJ15" s="136"/>
      <c r="PDK15" s="136"/>
      <c r="PDL15" s="136"/>
      <c r="PDM15" s="136"/>
      <c r="PDN15" s="136"/>
      <c r="PDO15" s="136"/>
      <c r="PDP15" s="136"/>
      <c r="PDQ15" s="136"/>
      <c r="PDR15" s="136"/>
      <c r="PDS15" s="136"/>
      <c r="PDT15" s="136"/>
      <c r="PDU15" s="136"/>
      <c r="PDV15" s="136"/>
      <c r="PDW15" s="136"/>
      <c r="PDX15" s="136"/>
      <c r="PDY15" s="136"/>
      <c r="PDZ15" s="136"/>
      <c r="PEA15" s="136"/>
      <c r="PEB15" s="136"/>
      <c r="PEC15" s="136"/>
      <c r="PED15" s="136"/>
      <c r="PEE15" s="136"/>
      <c r="PEF15" s="136"/>
      <c r="PEG15" s="136"/>
      <c r="PEH15" s="136"/>
      <c r="PEI15" s="136"/>
      <c r="PEJ15" s="136"/>
      <c r="PEK15" s="136"/>
      <c r="PEL15" s="136"/>
      <c r="PEM15" s="136"/>
      <c r="PEN15" s="136"/>
      <c r="PEO15" s="136"/>
      <c r="PEP15" s="136"/>
      <c r="PEQ15" s="136"/>
      <c r="PER15" s="136"/>
      <c r="PES15" s="136"/>
      <c r="PET15" s="136"/>
      <c r="PEU15" s="136"/>
      <c r="PEV15" s="136"/>
      <c r="PEW15" s="136"/>
      <c r="PEX15" s="136"/>
      <c r="PEY15" s="136"/>
      <c r="PEZ15" s="136"/>
      <c r="PFA15" s="136"/>
      <c r="PFB15" s="136"/>
      <c r="PFC15" s="136"/>
      <c r="PFD15" s="136"/>
      <c r="PFE15" s="136"/>
      <c r="PFF15" s="136"/>
      <c r="PFG15" s="136"/>
      <c r="PFH15" s="136"/>
      <c r="PFI15" s="136"/>
      <c r="PFJ15" s="136"/>
      <c r="PFK15" s="136"/>
      <c r="PFL15" s="136"/>
      <c r="PFM15" s="136"/>
      <c r="PFN15" s="136"/>
      <c r="PFO15" s="136"/>
      <c r="PFP15" s="136"/>
      <c r="PFQ15" s="136"/>
      <c r="PFR15" s="136"/>
      <c r="PFS15" s="136"/>
      <c r="PFT15" s="136"/>
      <c r="PFU15" s="136"/>
      <c r="PFV15" s="136"/>
      <c r="PFW15" s="136"/>
      <c r="PFX15" s="136"/>
      <c r="PFY15" s="136"/>
      <c r="PFZ15" s="136"/>
      <c r="PGA15" s="136"/>
      <c r="PGB15" s="136"/>
      <c r="PGC15" s="136"/>
      <c r="PGD15" s="136"/>
      <c r="PGE15" s="136"/>
      <c r="PGF15" s="136"/>
      <c r="PGG15" s="136"/>
      <c r="PGH15" s="136"/>
      <c r="PGI15" s="136"/>
      <c r="PGJ15" s="136"/>
      <c r="PGK15" s="136"/>
      <c r="PGL15" s="136"/>
      <c r="PGM15" s="136"/>
      <c r="PGN15" s="136"/>
      <c r="PGO15" s="136"/>
      <c r="PGP15" s="136"/>
      <c r="PGQ15" s="136"/>
      <c r="PGR15" s="136"/>
      <c r="PGS15" s="136"/>
      <c r="PGT15" s="136"/>
      <c r="PGU15" s="136"/>
      <c r="PGV15" s="136"/>
      <c r="PGW15" s="136"/>
      <c r="PGX15" s="136"/>
      <c r="PGY15" s="136"/>
      <c r="PGZ15" s="136"/>
      <c r="PHA15" s="136"/>
      <c r="PHB15" s="136"/>
      <c r="PHC15" s="136"/>
      <c r="PHD15" s="136"/>
      <c r="PHE15" s="136"/>
      <c r="PHF15" s="136"/>
      <c r="PHG15" s="136"/>
      <c r="PHH15" s="136"/>
      <c r="PHI15" s="136"/>
      <c r="PHJ15" s="136"/>
      <c r="PHK15" s="136"/>
      <c r="PHL15" s="136"/>
      <c r="PHM15" s="136"/>
      <c r="PHN15" s="136"/>
      <c r="PHO15" s="136"/>
      <c r="PHP15" s="136"/>
      <c r="PHQ15" s="136"/>
      <c r="PHR15" s="136"/>
      <c r="PHS15" s="136"/>
      <c r="PHT15" s="136"/>
      <c r="PHU15" s="136"/>
      <c r="PHV15" s="136"/>
      <c r="PHW15" s="136"/>
      <c r="PHX15" s="136"/>
      <c r="PHY15" s="136"/>
      <c r="PHZ15" s="136"/>
      <c r="PIA15" s="136"/>
      <c r="PIB15" s="136"/>
      <c r="PIC15" s="136"/>
      <c r="PID15" s="136"/>
      <c r="PIE15" s="136"/>
      <c r="PIF15" s="136"/>
      <c r="PIG15" s="136"/>
      <c r="PIH15" s="136"/>
      <c r="PII15" s="136"/>
      <c r="PIJ15" s="136"/>
      <c r="PIK15" s="136"/>
      <c r="PIL15" s="136"/>
      <c r="PIM15" s="136"/>
      <c r="PIN15" s="136"/>
      <c r="PIO15" s="136"/>
      <c r="PIP15" s="136"/>
      <c r="PIQ15" s="136"/>
      <c r="PIR15" s="136"/>
      <c r="PIS15" s="136"/>
      <c r="PIT15" s="136"/>
      <c r="PIU15" s="136"/>
      <c r="PIV15" s="136"/>
      <c r="PIW15" s="136"/>
      <c r="PIX15" s="136"/>
      <c r="PIY15" s="136"/>
      <c r="PIZ15" s="136"/>
      <c r="PJA15" s="136"/>
      <c r="PJB15" s="136"/>
      <c r="PJC15" s="136"/>
      <c r="PJD15" s="136"/>
      <c r="PJE15" s="136"/>
      <c r="PJF15" s="136"/>
      <c r="PJG15" s="136"/>
      <c r="PJH15" s="136"/>
      <c r="PJI15" s="136"/>
      <c r="PJJ15" s="136"/>
      <c r="PJK15" s="136"/>
      <c r="PJL15" s="136"/>
      <c r="PJM15" s="136"/>
      <c r="PJN15" s="136"/>
      <c r="PJO15" s="136"/>
      <c r="PJP15" s="136"/>
      <c r="PJQ15" s="136"/>
      <c r="PJR15" s="136"/>
      <c r="PJS15" s="136"/>
      <c r="PJT15" s="136"/>
      <c r="PJU15" s="136"/>
      <c r="PJV15" s="136"/>
      <c r="PJW15" s="136"/>
      <c r="PJX15" s="136"/>
      <c r="PJY15" s="136"/>
      <c r="PJZ15" s="136"/>
      <c r="PKA15" s="136"/>
      <c r="PKB15" s="136"/>
      <c r="PKC15" s="136"/>
      <c r="PKD15" s="136"/>
      <c r="PKE15" s="136"/>
      <c r="PKF15" s="136"/>
      <c r="PKG15" s="136"/>
      <c r="PKH15" s="136"/>
      <c r="PKI15" s="136"/>
      <c r="PKJ15" s="136"/>
      <c r="PKK15" s="136"/>
      <c r="PKL15" s="136"/>
      <c r="PKM15" s="136"/>
      <c r="PKN15" s="136"/>
      <c r="PKO15" s="136"/>
      <c r="PKP15" s="136"/>
      <c r="PKQ15" s="136"/>
      <c r="PKR15" s="136"/>
      <c r="PKS15" s="136"/>
      <c r="PKT15" s="136"/>
      <c r="PKU15" s="136"/>
      <c r="PKV15" s="136"/>
      <c r="PKW15" s="136"/>
      <c r="PKX15" s="136"/>
      <c r="PKY15" s="136"/>
      <c r="PKZ15" s="136"/>
      <c r="PLA15" s="136"/>
      <c r="PLB15" s="136"/>
      <c r="PLC15" s="136"/>
      <c r="PLD15" s="136"/>
      <c r="PLE15" s="136"/>
      <c r="PLF15" s="136"/>
      <c r="PLG15" s="136"/>
      <c r="PLH15" s="136"/>
      <c r="PLI15" s="136"/>
      <c r="PLJ15" s="136"/>
      <c r="PLK15" s="136"/>
      <c r="PLL15" s="136"/>
      <c r="PLM15" s="136"/>
      <c r="PLN15" s="136"/>
      <c r="PLO15" s="136"/>
      <c r="PLP15" s="136"/>
      <c r="PLQ15" s="136"/>
      <c r="PLR15" s="136"/>
      <c r="PLS15" s="136"/>
      <c r="PLT15" s="136"/>
      <c r="PLU15" s="136"/>
      <c r="PLV15" s="136"/>
      <c r="PLW15" s="136"/>
      <c r="PLX15" s="136"/>
      <c r="PLY15" s="136"/>
      <c r="PLZ15" s="136"/>
      <c r="PMA15" s="136"/>
      <c r="PMB15" s="136"/>
      <c r="PMC15" s="136"/>
      <c r="PMD15" s="136"/>
      <c r="PME15" s="136"/>
      <c r="PMF15" s="136"/>
      <c r="PMG15" s="136"/>
      <c r="PMH15" s="136"/>
      <c r="PMI15" s="136"/>
      <c r="PMJ15" s="136"/>
      <c r="PMK15" s="136"/>
      <c r="PML15" s="136"/>
      <c r="PMM15" s="136"/>
      <c r="PMN15" s="136"/>
      <c r="PMO15" s="136"/>
      <c r="PMP15" s="136"/>
      <c r="PMQ15" s="136"/>
      <c r="PMR15" s="136"/>
      <c r="PMS15" s="136"/>
      <c r="PMT15" s="136"/>
      <c r="PMU15" s="136"/>
      <c r="PMV15" s="136"/>
      <c r="PMW15" s="136"/>
      <c r="PMX15" s="136"/>
      <c r="PMY15" s="136"/>
      <c r="PMZ15" s="136"/>
      <c r="PNA15" s="136"/>
      <c r="PNB15" s="136"/>
      <c r="PNC15" s="136"/>
      <c r="PND15" s="136"/>
      <c r="PNE15" s="136"/>
      <c r="PNF15" s="136"/>
      <c r="PNG15" s="136"/>
      <c r="PNH15" s="136"/>
      <c r="PNI15" s="136"/>
      <c r="PNJ15" s="136"/>
      <c r="PNK15" s="136"/>
      <c r="PNL15" s="136"/>
      <c r="PNM15" s="136"/>
      <c r="PNN15" s="136"/>
      <c r="PNO15" s="136"/>
      <c r="PNP15" s="136"/>
      <c r="PNQ15" s="136"/>
      <c r="PNR15" s="136"/>
      <c r="PNS15" s="136"/>
      <c r="PNT15" s="136"/>
      <c r="PNU15" s="136"/>
      <c r="PNV15" s="136"/>
      <c r="PNW15" s="136"/>
      <c r="PNX15" s="136"/>
      <c r="PNY15" s="136"/>
      <c r="PNZ15" s="136"/>
      <c r="POA15" s="136"/>
      <c r="POB15" s="136"/>
      <c r="POC15" s="136"/>
      <c r="POD15" s="136"/>
      <c r="POE15" s="136"/>
      <c r="POF15" s="136"/>
      <c r="POG15" s="136"/>
      <c r="POH15" s="136"/>
      <c r="POI15" s="136"/>
      <c r="POJ15" s="136"/>
      <c r="POK15" s="136"/>
      <c r="POL15" s="136"/>
      <c r="POM15" s="136"/>
      <c r="PON15" s="136"/>
      <c r="POO15" s="136"/>
      <c r="POP15" s="136"/>
      <c r="POQ15" s="136"/>
      <c r="POR15" s="136"/>
      <c r="POS15" s="136"/>
      <c r="POT15" s="136"/>
      <c r="POU15" s="136"/>
      <c r="POV15" s="136"/>
      <c r="POW15" s="136"/>
      <c r="POX15" s="136"/>
      <c r="POY15" s="136"/>
      <c r="POZ15" s="136"/>
      <c r="PPA15" s="136"/>
      <c r="PPB15" s="136"/>
      <c r="PPC15" s="136"/>
      <c r="PPD15" s="136"/>
      <c r="PPE15" s="136"/>
      <c r="PPF15" s="136"/>
      <c r="PPG15" s="136"/>
      <c r="PPH15" s="136"/>
      <c r="PPI15" s="136"/>
      <c r="PPJ15" s="136"/>
      <c r="PPK15" s="136"/>
      <c r="PPL15" s="136"/>
      <c r="PPM15" s="136"/>
      <c r="PPN15" s="136"/>
      <c r="PPO15" s="136"/>
      <c r="PPP15" s="136"/>
      <c r="PPQ15" s="136"/>
      <c r="PPR15" s="136"/>
      <c r="PPS15" s="136"/>
      <c r="PPT15" s="136"/>
      <c r="PPU15" s="136"/>
      <c r="PPV15" s="136"/>
      <c r="PPW15" s="136"/>
      <c r="PPX15" s="136"/>
      <c r="PPY15" s="136"/>
      <c r="PPZ15" s="136"/>
      <c r="PQA15" s="136"/>
      <c r="PQB15" s="136"/>
      <c r="PQC15" s="136"/>
      <c r="PQD15" s="136"/>
      <c r="PQE15" s="136"/>
      <c r="PQF15" s="136"/>
      <c r="PQG15" s="136"/>
      <c r="PQH15" s="136"/>
      <c r="PQI15" s="136"/>
      <c r="PQJ15" s="136"/>
      <c r="PQK15" s="136"/>
      <c r="PQL15" s="136"/>
      <c r="PQM15" s="136"/>
      <c r="PQN15" s="136"/>
      <c r="PQO15" s="136"/>
      <c r="PQP15" s="136"/>
      <c r="PQQ15" s="136"/>
      <c r="PQR15" s="136"/>
      <c r="PQS15" s="136"/>
      <c r="PQT15" s="136"/>
      <c r="PQU15" s="136"/>
      <c r="PQV15" s="136"/>
      <c r="PQW15" s="136"/>
      <c r="PQX15" s="136"/>
      <c r="PQY15" s="136"/>
      <c r="PQZ15" s="136"/>
      <c r="PRA15" s="136"/>
      <c r="PRB15" s="136"/>
      <c r="PRC15" s="136"/>
      <c r="PRD15" s="136"/>
      <c r="PRE15" s="136"/>
      <c r="PRF15" s="136"/>
      <c r="PRG15" s="136"/>
      <c r="PRH15" s="136"/>
      <c r="PRI15" s="136"/>
      <c r="PRJ15" s="136"/>
      <c r="PRK15" s="136"/>
      <c r="PRL15" s="136"/>
      <c r="PRM15" s="136"/>
      <c r="PRN15" s="136"/>
      <c r="PRO15" s="136"/>
      <c r="PRP15" s="136"/>
      <c r="PRQ15" s="136"/>
      <c r="PRR15" s="136"/>
      <c r="PRS15" s="136"/>
      <c r="PRT15" s="136"/>
      <c r="PRU15" s="136"/>
      <c r="PRV15" s="136"/>
      <c r="PRW15" s="136"/>
      <c r="PRX15" s="136"/>
      <c r="PRY15" s="136"/>
      <c r="PRZ15" s="136"/>
      <c r="PSA15" s="136"/>
      <c r="PSB15" s="136"/>
      <c r="PSC15" s="136"/>
      <c r="PSD15" s="136"/>
      <c r="PSE15" s="136"/>
      <c r="PSF15" s="136"/>
      <c r="PSG15" s="136"/>
      <c r="PSH15" s="136"/>
      <c r="PSI15" s="136"/>
      <c r="PSJ15" s="136"/>
      <c r="PSK15" s="136"/>
      <c r="PSL15" s="136"/>
      <c r="PSM15" s="136"/>
      <c r="PSN15" s="136"/>
      <c r="PSO15" s="136"/>
      <c r="PSP15" s="136"/>
      <c r="PSQ15" s="136"/>
      <c r="PSR15" s="136"/>
      <c r="PSS15" s="136"/>
      <c r="PST15" s="136"/>
      <c r="PSU15" s="136"/>
      <c r="PSV15" s="136"/>
      <c r="PSW15" s="136"/>
      <c r="PSX15" s="136"/>
      <c r="PSY15" s="136"/>
      <c r="PSZ15" s="136"/>
      <c r="PTA15" s="136"/>
      <c r="PTB15" s="136"/>
      <c r="PTC15" s="136"/>
      <c r="PTD15" s="136"/>
      <c r="PTE15" s="136"/>
      <c r="PTF15" s="136"/>
      <c r="PTG15" s="136"/>
      <c r="PTH15" s="136"/>
      <c r="PTI15" s="136"/>
      <c r="PTJ15" s="136"/>
      <c r="PTK15" s="136"/>
      <c r="PTL15" s="136"/>
      <c r="PTM15" s="136"/>
      <c r="PTN15" s="136"/>
      <c r="PTO15" s="136"/>
      <c r="PTP15" s="136"/>
      <c r="PTQ15" s="136"/>
      <c r="PTR15" s="136"/>
      <c r="PTS15" s="136"/>
      <c r="PTT15" s="136"/>
      <c r="PTU15" s="136"/>
      <c r="PTV15" s="136"/>
      <c r="PTW15" s="136"/>
      <c r="PTX15" s="136"/>
      <c r="PTY15" s="136"/>
      <c r="PTZ15" s="136"/>
      <c r="PUA15" s="136"/>
      <c r="PUB15" s="136"/>
      <c r="PUC15" s="136"/>
      <c r="PUD15" s="136"/>
      <c r="PUE15" s="136"/>
      <c r="PUF15" s="136"/>
      <c r="PUG15" s="136"/>
      <c r="PUH15" s="136"/>
      <c r="PUI15" s="136"/>
      <c r="PUJ15" s="136"/>
      <c r="PUK15" s="136"/>
      <c r="PUL15" s="136"/>
      <c r="PUM15" s="136"/>
      <c r="PUN15" s="136"/>
      <c r="PUO15" s="136"/>
      <c r="PUP15" s="136"/>
      <c r="PUQ15" s="136"/>
      <c r="PUR15" s="136"/>
      <c r="PUS15" s="136"/>
      <c r="PUT15" s="136"/>
      <c r="PUU15" s="136"/>
      <c r="PUV15" s="136"/>
      <c r="PUW15" s="136"/>
      <c r="PUX15" s="136"/>
      <c r="PUY15" s="136"/>
      <c r="PUZ15" s="136"/>
      <c r="PVA15" s="136"/>
      <c r="PVB15" s="136"/>
      <c r="PVC15" s="136"/>
      <c r="PVD15" s="136"/>
      <c r="PVE15" s="136"/>
      <c r="PVF15" s="136"/>
      <c r="PVG15" s="136"/>
      <c r="PVH15" s="136"/>
      <c r="PVI15" s="136"/>
      <c r="PVJ15" s="136"/>
      <c r="PVK15" s="136"/>
      <c r="PVL15" s="136"/>
      <c r="PVM15" s="136"/>
      <c r="PVN15" s="136"/>
      <c r="PVO15" s="136"/>
      <c r="PVP15" s="136"/>
      <c r="PVQ15" s="136"/>
      <c r="PVR15" s="136"/>
      <c r="PVS15" s="136"/>
      <c r="PVT15" s="136"/>
      <c r="PVU15" s="136"/>
      <c r="PVV15" s="136"/>
      <c r="PVW15" s="136"/>
      <c r="PVX15" s="136"/>
      <c r="PVY15" s="136"/>
      <c r="PVZ15" s="136"/>
      <c r="PWA15" s="136"/>
      <c r="PWB15" s="136"/>
      <c r="PWC15" s="136"/>
      <c r="PWD15" s="136"/>
      <c r="PWE15" s="136"/>
      <c r="PWF15" s="136"/>
      <c r="PWG15" s="136"/>
      <c r="PWH15" s="136"/>
      <c r="PWI15" s="136"/>
      <c r="PWJ15" s="136"/>
      <c r="PWK15" s="136"/>
      <c r="PWL15" s="136"/>
      <c r="PWM15" s="136"/>
      <c r="PWN15" s="136"/>
      <c r="PWO15" s="136"/>
      <c r="PWP15" s="136"/>
      <c r="PWQ15" s="136"/>
      <c r="PWR15" s="136"/>
      <c r="PWS15" s="136"/>
      <c r="PWT15" s="136"/>
      <c r="PWU15" s="136"/>
      <c r="PWV15" s="136"/>
      <c r="PWW15" s="136"/>
      <c r="PWX15" s="136"/>
      <c r="PWY15" s="136"/>
      <c r="PWZ15" s="136"/>
      <c r="PXA15" s="136"/>
      <c r="PXB15" s="136"/>
      <c r="PXC15" s="136"/>
      <c r="PXD15" s="136"/>
      <c r="PXE15" s="136"/>
      <c r="PXF15" s="136"/>
      <c r="PXG15" s="136"/>
      <c r="PXH15" s="136"/>
      <c r="PXI15" s="136"/>
      <c r="PXJ15" s="136"/>
      <c r="PXK15" s="136"/>
      <c r="PXL15" s="136"/>
      <c r="PXM15" s="136"/>
      <c r="PXN15" s="136"/>
      <c r="PXO15" s="136"/>
      <c r="PXP15" s="136"/>
      <c r="PXQ15" s="136"/>
      <c r="PXR15" s="136"/>
      <c r="PXS15" s="136"/>
      <c r="PXT15" s="136"/>
      <c r="PXU15" s="136"/>
      <c r="PXV15" s="136"/>
      <c r="PXW15" s="136"/>
      <c r="PXX15" s="136"/>
      <c r="PXY15" s="136"/>
      <c r="PXZ15" s="136"/>
      <c r="PYA15" s="136"/>
      <c r="PYB15" s="136"/>
      <c r="PYC15" s="136"/>
      <c r="PYD15" s="136"/>
      <c r="PYE15" s="136"/>
      <c r="PYF15" s="136"/>
      <c r="PYG15" s="136"/>
      <c r="PYH15" s="136"/>
      <c r="PYI15" s="136"/>
      <c r="PYJ15" s="136"/>
      <c r="PYK15" s="136"/>
      <c r="PYL15" s="136"/>
      <c r="PYM15" s="136"/>
      <c r="PYN15" s="136"/>
      <c r="PYO15" s="136"/>
      <c r="PYP15" s="136"/>
      <c r="PYQ15" s="136"/>
      <c r="PYR15" s="136"/>
      <c r="PYS15" s="136"/>
      <c r="PYT15" s="136"/>
      <c r="PYU15" s="136"/>
      <c r="PYV15" s="136"/>
      <c r="PYW15" s="136"/>
      <c r="PYX15" s="136"/>
      <c r="PYY15" s="136"/>
      <c r="PYZ15" s="136"/>
      <c r="PZA15" s="136"/>
      <c r="PZB15" s="136"/>
      <c r="PZC15" s="136"/>
      <c r="PZD15" s="136"/>
      <c r="PZE15" s="136"/>
      <c r="PZF15" s="136"/>
      <c r="PZG15" s="136"/>
      <c r="PZH15" s="136"/>
      <c r="PZI15" s="136"/>
      <c r="PZJ15" s="136"/>
      <c r="PZK15" s="136"/>
      <c r="PZL15" s="136"/>
      <c r="PZM15" s="136"/>
      <c r="PZN15" s="136"/>
      <c r="PZO15" s="136"/>
      <c r="PZP15" s="136"/>
      <c r="PZQ15" s="136"/>
      <c r="PZR15" s="136"/>
      <c r="PZS15" s="136"/>
      <c r="PZT15" s="136"/>
      <c r="PZU15" s="136"/>
      <c r="PZV15" s="136"/>
      <c r="PZW15" s="136"/>
      <c r="PZX15" s="136"/>
      <c r="PZY15" s="136"/>
      <c r="PZZ15" s="136"/>
      <c r="QAA15" s="136"/>
      <c r="QAB15" s="136"/>
      <c r="QAC15" s="136"/>
      <c r="QAD15" s="136"/>
      <c r="QAE15" s="136"/>
      <c r="QAF15" s="136"/>
      <c r="QAG15" s="136"/>
      <c r="QAH15" s="136"/>
      <c r="QAI15" s="136"/>
      <c r="QAJ15" s="136"/>
      <c r="QAK15" s="136"/>
      <c r="QAL15" s="136"/>
      <c r="QAM15" s="136"/>
      <c r="QAN15" s="136"/>
      <c r="QAO15" s="136"/>
      <c r="QAP15" s="136"/>
      <c r="QAQ15" s="136"/>
      <c r="QAR15" s="136"/>
      <c r="QAS15" s="136"/>
      <c r="QAT15" s="136"/>
      <c r="QAU15" s="136"/>
      <c r="QAV15" s="136"/>
      <c r="QAW15" s="136"/>
      <c r="QAX15" s="136"/>
      <c r="QAY15" s="136"/>
      <c r="QAZ15" s="136"/>
      <c r="QBA15" s="136"/>
      <c r="QBB15" s="136"/>
      <c r="QBC15" s="136"/>
      <c r="QBD15" s="136"/>
      <c r="QBE15" s="136"/>
      <c r="QBF15" s="136"/>
      <c r="QBG15" s="136"/>
      <c r="QBH15" s="136"/>
      <c r="QBI15" s="136"/>
      <c r="QBJ15" s="136"/>
      <c r="QBK15" s="136"/>
      <c r="QBL15" s="136"/>
      <c r="QBM15" s="136"/>
      <c r="QBN15" s="136"/>
      <c r="QBO15" s="136"/>
      <c r="QBP15" s="136"/>
      <c r="QBQ15" s="136"/>
      <c r="QBR15" s="136"/>
      <c r="QBS15" s="136"/>
      <c r="QBT15" s="136"/>
      <c r="QBU15" s="136"/>
      <c r="QBV15" s="136"/>
      <c r="QBW15" s="136"/>
      <c r="QBX15" s="136"/>
      <c r="QBY15" s="136"/>
      <c r="QBZ15" s="136"/>
      <c r="QCA15" s="136"/>
      <c r="QCB15" s="136"/>
      <c r="QCC15" s="136"/>
      <c r="QCD15" s="136"/>
      <c r="QCE15" s="136"/>
      <c r="QCF15" s="136"/>
      <c r="QCG15" s="136"/>
      <c r="QCH15" s="136"/>
      <c r="QCI15" s="136"/>
      <c r="QCJ15" s="136"/>
      <c r="QCK15" s="136"/>
      <c r="QCL15" s="136"/>
      <c r="QCM15" s="136"/>
      <c r="QCN15" s="136"/>
      <c r="QCO15" s="136"/>
      <c r="QCP15" s="136"/>
      <c r="QCQ15" s="136"/>
      <c r="QCR15" s="136"/>
      <c r="QCS15" s="136"/>
      <c r="QCT15" s="136"/>
      <c r="QCU15" s="136"/>
      <c r="QCV15" s="136"/>
      <c r="QCW15" s="136"/>
      <c r="QCX15" s="136"/>
      <c r="QCY15" s="136"/>
      <c r="QCZ15" s="136"/>
      <c r="QDA15" s="136"/>
      <c r="QDB15" s="136"/>
      <c r="QDC15" s="136"/>
      <c r="QDD15" s="136"/>
      <c r="QDE15" s="136"/>
      <c r="QDF15" s="136"/>
      <c r="QDG15" s="136"/>
      <c r="QDH15" s="136"/>
      <c r="QDI15" s="136"/>
      <c r="QDJ15" s="136"/>
      <c r="QDK15" s="136"/>
      <c r="QDL15" s="136"/>
      <c r="QDM15" s="136"/>
      <c r="QDN15" s="136"/>
      <c r="QDO15" s="136"/>
      <c r="QDP15" s="136"/>
      <c r="QDQ15" s="136"/>
      <c r="QDR15" s="136"/>
      <c r="QDS15" s="136"/>
      <c r="QDT15" s="136"/>
      <c r="QDU15" s="136"/>
      <c r="QDV15" s="136"/>
      <c r="QDW15" s="136"/>
      <c r="QDX15" s="136"/>
      <c r="QDY15" s="136"/>
      <c r="QDZ15" s="136"/>
      <c r="QEA15" s="136"/>
      <c r="QEB15" s="136"/>
      <c r="QEC15" s="136"/>
      <c r="QED15" s="136"/>
      <c r="QEE15" s="136"/>
      <c r="QEF15" s="136"/>
      <c r="QEG15" s="136"/>
      <c r="QEH15" s="136"/>
      <c r="QEI15" s="136"/>
      <c r="QEJ15" s="136"/>
      <c r="QEK15" s="136"/>
      <c r="QEL15" s="136"/>
      <c r="QEM15" s="136"/>
      <c r="QEN15" s="136"/>
      <c r="QEO15" s="136"/>
      <c r="QEP15" s="136"/>
      <c r="QEQ15" s="136"/>
      <c r="QER15" s="136"/>
      <c r="QES15" s="136"/>
      <c r="QET15" s="136"/>
      <c r="QEU15" s="136"/>
      <c r="QEV15" s="136"/>
      <c r="QEW15" s="136"/>
      <c r="QEX15" s="136"/>
      <c r="QEY15" s="136"/>
      <c r="QEZ15" s="136"/>
      <c r="QFA15" s="136"/>
      <c r="QFB15" s="136"/>
      <c r="QFC15" s="136"/>
      <c r="QFD15" s="136"/>
      <c r="QFE15" s="136"/>
      <c r="QFF15" s="136"/>
      <c r="QFG15" s="136"/>
      <c r="QFH15" s="136"/>
      <c r="QFI15" s="136"/>
      <c r="QFJ15" s="136"/>
      <c r="QFK15" s="136"/>
      <c r="QFL15" s="136"/>
      <c r="QFM15" s="136"/>
      <c r="QFN15" s="136"/>
      <c r="QFO15" s="136"/>
      <c r="QFP15" s="136"/>
      <c r="QFQ15" s="136"/>
      <c r="QFR15" s="136"/>
      <c r="QFS15" s="136"/>
      <c r="QFT15" s="136"/>
      <c r="QFU15" s="136"/>
      <c r="QFV15" s="136"/>
      <c r="QFW15" s="136"/>
      <c r="QFX15" s="136"/>
      <c r="QFY15" s="136"/>
      <c r="QFZ15" s="136"/>
      <c r="QGA15" s="136"/>
      <c r="QGB15" s="136"/>
      <c r="QGC15" s="136"/>
      <c r="QGD15" s="136"/>
      <c r="QGE15" s="136"/>
      <c r="QGF15" s="136"/>
      <c r="QGG15" s="136"/>
      <c r="QGH15" s="136"/>
      <c r="QGI15" s="136"/>
      <c r="QGJ15" s="136"/>
      <c r="QGK15" s="136"/>
      <c r="QGL15" s="136"/>
      <c r="QGM15" s="136"/>
      <c r="QGN15" s="136"/>
      <c r="QGO15" s="136"/>
      <c r="QGP15" s="136"/>
      <c r="QGQ15" s="136"/>
      <c r="QGR15" s="136"/>
      <c r="QGS15" s="136"/>
      <c r="QGT15" s="136"/>
      <c r="QGU15" s="136"/>
      <c r="QGV15" s="136"/>
      <c r="QGW15" s="136"/>
      <c r="QGX15" s="136"/>
      <c r="QGY15" s="136"/>
      <c r="QGZ15" s="136"/>
      <c r="QHA15" s="136"/>
      <c r="QHB15" s="136"/>
      <c r="QHC15" s="136"/>
      <c r="QHD15" s="136"/>
      <c r="QHE15" s="136"/>
      <c r="QHF15" s="136"/>
      <c r="QHG15" s="136"/>
      <c r="QHH15" s="136"/>
      <c r="QHI15" s="136"/>
      <c r="QHJ15" s="136"/>
      <c r="QHK15" s="136"/>
      <c r="QHL15" s="136"/>
      <c r="QHM15" s="136"/>
      <c r="QHN15" s="136"/>
      <c r="QHO15" s="136"/>
      <c r="QHP15" s="136"/>
      <c r="QHQ15" s="136"/>
      <c r="QHR15" s="136"/>
      <c r="QHS15" s="136"/>
      <c r="QHT15" s="136"/>
      <c r="QHU15" s="136"/>
      <c r="QHV15" s="136"/>
      <c r="QHW15" s="136"/>
      <c r="QHX15" s="136"/>
      <c r="QHY15" s="136"/>
      <c r="QHZ15" s="136"/>
      <c r="QIA15" s="136"/>
      <c r="QIB15" s="136"/>
      <c r="QIC15" s="136"/>
      <c r="QID15" s="136"/>
      <c r="QIE15" s="136"/>
      <c r="QIF15" s="136"/>
      <c r="QIG15" s="136"/>
      <c r="QIH15" s="136"/>
      <c r="QII15" s="136"/>
      <c r="QIJ15" s="136"/>
      <c r="QIK15" s="136"/>
      <c r="QIL15" s="136"/>
      <c r="QIM15" s="136"/>
      <c r="QIN15" s="136"/>
      <c r="QIO15" s="136"/>
      <c r="QIP15" s="136"/>
      <c r="QIQ15" s="136"/>
      <c r="QIR15" s="136"/>
      <c r="QIS15" s="136"/>
      <c r="QIT15" s="136"/>
      <c r="QIU15" s="136"/>
      <c r="QIV15" s="136"/>
      <c r="QIW15" s="136"/>
      <c r="QIX15" s="136"/>
      <c r="QIY15" s="136"/>
      <c r="QIZ15" s="136"/>
      <c r="QJA15" s="136"/>
      <c r="QJB15" s="136"/>
      <c r="QJC15" s="136"/>
      <c r="QJD15" s="136"/>
      <c r="QJE15" s="136"/>
      <c r="QJF15" s="136"/>
      <c r="QJG15" s="136"/>
      <c r="QJH15" s="136"/>
      <c r="QJI15" s="136"/>
      <c r="QJJ15" s="136"/>
      <c r="QJK15" s="136"/>
      <c r="QJL15" s="136"/>
      <c r="QJM15" s="136"/>
      <c r="QJN15" s="136"/>
      <c r="QJO15" s="136"/>
      <c r="QJP15" s="136"/>
      <c r="QJQ15" s="136"/>
      <c r="QJR15" s="136"/>
      <c r="QJS15" s="136"/>
      <c r="QJT15" s="136"/>
      <c r="QJU15" s="136"/>
      <c r="QJV15" s="136"/>
      <c r="QJW15" s="136"/>
      <c r="QJX15" s="136"/>
      <c r="QJY15" s="136"/>
      <c r="QJZ15" s="136"/>
      <c r="QKA15" s="136"/>
      <c r="QKB15" s="136"/>
      <c r="QKC15" s="136"/>
      <c r="QKD15" s="136"/>
      <c r="QKE15" s="136"/>
      <c r="QKF15" s="136"/>
      <c r="QKG15" s="136"/>
      <c r="QKH15" s="136"/>
      <c r="QKI15" s="136"/>
      <c r="QKJ15" s="136"/>
      <c r="QKK15" s="136"/>
      <c r="QKL15" s="136"/>
      <c r="QKM15" s="136"/>
      <c r="QKN15" s="136"/>
      <c r="QKO15" s="136"/>
      <c r="QKP15" s="136"/>
      <c r="QKQ15" s="136"/>
      <c r="QKR15" s="136"/>
      <c r="QKS15" s="136"/>
      <c r="QKT15" s="136"/>
      <c r="QKU15" s="136"/>
      <c r="QKV15" s="136"/>
      <c r="QKW15" s="136"/>
      <c r="QKX15" s="136"/>
      <c r="QKY15" s="136"/>
      <c r="QKZ15" s="136"/>
      <c r="QLA15" s="136"/>
      <c r="QLB15" s="136"/>
      <c r="QLC15" s="136"/>
      <c r="QLD15" s="136"/>
      <c r="QLE15" s="136"/>
      <c r="QLF15" s="136"/>
      <c r="QLG15" s="136"/>
      <c r="QLH15" s="136"/>
      <c r="QLI15" s="136"/>
      <c r="QLJ15" s="136"/>
      <c r="QLK15" s="136"/>
      <c r="QLL15" s="136"/>
      <c r="QLM15" s="136"/>
      <c r="QLN15" s="136"/>
      <c r="QLO15" s="136"/>
      <c r="QLP15" s="136"/>
      <c r="QLQ15" s="136"/>
      <c r="QLR15" s="136"/>
      <c r="QLS15" s="136"/>
      <c r="QLT15" s="136"/>
      <c r="QLU15" s="136"/>
      <c r="QLV15" s="136"/>
      <c r="QLW15" s="136"/>
      <c r="QLX15" s="136"/>
      <c r="QLY15" s="136"/>
      <c r="QLZ15" s="136"/>
      <c r="QMA15" s="136"/>
      <c r="QMB15" s="136"/>
      <c r="QMC15" s="136"/>
      <c r="QMD15" s="136"/>
      <c r="QME15" s="136"/>
      <c r="QMF15" s="136"/>
      <c r="QMG15" s="136"/>
      <c r="QMH15" s="136"/>
      <c r="QMI15" s="136"/>
      <c r="QMJ15" s="136"/>
      <c r="QMK15" s="136"/>
      <c r="QML15" s="136"/>
      <c r="QMM15" s="136"/>
      <c r="QMN15" s="136"/>
      <c r="QMO15" s="136"/>
      <c r="QMP15" s="136"/>
      <c r="QMQ15" s="136"/>
      <c r="QMR15" s="136"/>
      <c r="QMS15" s="136"/>
      <c r="QMT15" s="136"/>
      <c r="QMU15" s="136"/>
      <c r="QMV15" s="136"/>
      <c r="QMW15" s="136"/>
      <c r="QMX15" s="136"/>
      <c r="QMY15" s="136"/>
      <c r="QMZ15" s="136"/>
      <c r="QNA15" s="136"/>
      <c r="QNB15" s="136"/>
      <c r="QNC15" s="136"/>
      <c r="QND15" s="136"/>
      <c r="QNE15" s="136"/>
      <c r="QNF15" s="136"/>
      <c r="QNG15" s="136"/>
      <c r="QNH15" s="136"/>
      <c r="QNI15" s="136"/>
      <c r="QNJ15" s="136"/>
      <c r="QNK15" s="136"/>
      <c r="QNL15" s="136"/>
      <c r="QNM15" s="136"/>
      <c r="QNN15" s="136"/>
      <c r="QNO15" s="136"/>
      <c r="QNP15" s="136"/>
      <c r="QNQ15" s="136"/>
      <c r="QNR15" s="136"/>
      <c r="QNS15" s="136"/>
      <c r="QNT15" s="136"/>
      <c r="QNU15" s="136"/>
      <c r="QNV15" s="136"/>
      <c r="QNW15" s="136"/>
      <c r="QNX15" s="136"/>
      <c r="QNY15" s="136"/>
      <c r="QNZ15" s="136"/>
      <c r="QOA15" s="136"/>
      <c r="QOB15" s="136"/>
      <c r="QOC15" s="136"/>
      <c r="QOD15" s="136"/>
      <c r="QOE15" s="136"/>
      <c r="QOF15" s="136"/>
      <c r="QOG15" s="136"/>
      <c r="QOH15" s="136"/>
      <c r="QOI15" s="136"/>
      <c r="QOJ15" s="136"/>
      <c r="QOK15" s="136"/>
      <c r="QOL15" s="136"/>
      <c r="QOM15" s="136"/>
      <c r="QON15" s="136"/>
      <c r="QOO15" s="136"/>
      <c r="QOP15" s="136"/>
      <c r="QOQ15" s="136"/>
      <c r="QOR15" s="136"/>
      <c r="QOS15" s="136"/>
      <c r="QOT15" s="136"/>
      <c r="QOU15" s="136"/>
      <c r="QOV15" s="136"/>
      <c r="QOW15" s="136"/>
      <c r="QOX15" s="136"/>
      <c r="QOY15" s="136"/>
      <c r="QOZ15" s="136"/>
      <c r="QPA15" s="136"/>
      <c r="QPB15" s="136"/>
      <c r="QPC15" s="136"/>
      <c r="QPD15" s="136"/>
      <c r="QPE15" s="136"/>
      <c r="QPF15" s="136"/>
      <c r="QPG15" s="136"/>
      <c r="QPH15" s="136"/>
      <c r="QPI15" s="136"/>
      <c r="QPJ15" s="136"/>
      <c r="QPK15" s="136"/>
      <c r="QPL15" s="136"/>
      <c r="QPM15" s="136"/>
      <c r="QPN15" s="136"/>
      <c r="QPO15" s="136"/>
      <c r="QPP15" s="136"/>
      <c r="QPQ15" s="136"/>
      <c r="QPR15" s="136"/>
      <c r="QPS15" s="136"/>
      <c r="QPT15" s="136"/>
      <c r="QPU15" s="136"/>
      <c r="QPV15" s="136"/>
      <c r="QPW15" s="136"/>
      <c r="QPX15" s="136"/>
      <c r="QPY15" s="136"/>
      <c r="QPZ15" s="136"/>
      <c r="QQA15" s="136"/>
      <c r="QQB15" s="136"/>
      <c r="QQC15" s="136"/>
      <c r="QQD15" s="136"/>
      <c r="QQE15" s="136"/>
      <c r="QQF15" s="136"/>
      <c r="QQG15" s="136"/>
      <c r="QQH15" s="136"/>
      <c r="QQI15" s="136"/>
      <c r="QQJ15" s="136"/>
      <c r="QQK15" s="136"/>
      <c r="QQL15" s="136"/>
      <c r="QQM15" s="136"/>
      <c r="QQN15" s="136"/>
      <c r="QQO15" s="136"/>
      <c r="QQP15" s="136"/>
      <c r="QQQ15" s="136"/>
      <c r="QQR15" s="136"/>
      <c r="QQS15" s="136"/>
      <c r="QQT15" s="136"/>
      <c r="QQU15" s="136"/>
      <c r="QQV15" s="136"/>
      <c r="QQW15" s="136"/>
      <c r="QQX15" s="136"/>
      <c r="QQY15" s="136"/>
      <c r="QQZ15" s="136"/>
      <c r="QRA15" s="136"/>
      <c r="QRB15" s="136"/>
      <c r="QRC15" s="136"/>
      <c r="QRD15" s="136"/>
      <c r="QRE15" s="136"/>
      <c r="QRF15" s="136"/>
      <c r="QRG15" s="136"/>
      <c r="QRH15" s="136"/>
      <c r="QRI15" s="136"/>
      <c r="QRJ15" s="136"/>
      <c r="QRK15" s="136"/>
      <c r="QRL15" s="136"/>
      <c r="QRM15" s="136"/>
      <c r="QRN15" s="136"/>
      <c r="QRO15" s="136"/>
      <c r="QRP15" s="136"/>
      <c r="QRQ15" s="136"/>
      <c r="QRR15" s="136"/>
      <c r="QRS15" s="136"/>
      <c r="QRT15" s="136"/>
      <c r="QRU15" s="136"/>
      <c r="QRV15" s="136"/>
      <c r="QRW15" s="136"/>
      <c r="QRX15" s="136"/>
      <c r="QRY15" s="136"/>
      <c r="QRZ15" s="136"/>
      <c r="QSA15" s="136"/>
      <c r="QSB15" s="136"/>
      <c r="QSC15" s="136"/>
      <c r="QSD15" s="136"/>
      <c r="QSE15" s="136"/>
      <c r="QSF15" s="136"/>
      <c r="QSG15" s="136"/>
      <c r="QSH15" s="136"/>
      <c r="QSI15" s="136"/>
      <c r="QSJ15" s="136"/>
      <c r="QSK15" s="136"/>
      <c r="QSL15" s="136"/>
      <c r="QSM15" s="136"/>
      <c r="QSN15" s="136"/>
      <c r="QSO15" s="136"/>
      <c r="QSP15" s="136"/>
      <c r="QSQ15" s="136"/>
      <c r="QSR15" s="136"/>
      <c r="QSS15" s="136"/>
      <c r="QST15" s="136"/>
      <c r="QSU15" s="136"/>
      <c r="QSV15" s="136"/>
      <c r="QSW15" s="136"/>
      <c r="QSX15" s="136"/>
      <c r="QSY15" s="136"/>
      <c r="QSZ15" s="136"/>
      <c r="QTA15" s="136"/>
      <c r="QTB15" s="136"/>
      <c r="QTC15" s="136"/>
      <c r="QTD15" s="136"/>
      <c r="QTE15" s="136"/>
      <c r="QTF15" s="136"/>
      <c r="QTG15" s="136"/>
      <c r="QTH15" s="136"/>
      <c r="QTI15" s="136"/>
      <c r="QTJ15" s="136"/>
      <c r="QTK15" s="136"/>
      <c r="QTL15" s="136"/>
      <c r="QTM15" s="136"/>
      <c r="QTN15" s="136"/>
      <c r="QTO15" s="136"/>
      <c r="QTP15" s="136"/>
      <c r="QTQ15" s="136"/>
      <c r="QTR15" s="136"/>
      <c r="QTS15" s="136"/>
      <c r="QTT15" s="136"/>
      <c r="QTU15" s="136"/>
      <c r="QTV15" s="136"/>
      <c r="QTW15" s="136"/>
      <c r="QTX15" s="136"/>
      <c r="QTY15" s="136"/>
      <c r="QTZ15" s="136"/>
      <c r="QUA15" s="136"/>
      <c r="QUB15" s="136"/>
      <c r="QUC15" s="136"/>
      <c r="QUD15" s="136"/>
      <c r="QUE15" s="136"/>
      <c r="QUF15" s="136"/>
      <c r="QUG15" s="136"/>
      <c r="QUH15" s="136"/>
      <c r="QUI15" s="136"/>
      <c r="QUJ15" s="136"/>
      <c r="QUK15" s="136"/>
      <c r="QUL15" s="136"/>
      <c r="QUM15" s="136"/>
      <c r="QUN15" s="136"/>
      <c r="QUO15" s="136"/>
      <c r="QUP15" s="136"/>
      <c r="QUQ15" s="136"/>
      <c r="QUR15" s="136"/>
      <c r="QUS15" s="136"/>
      <c r="QUT15" s="136"/>
      <c r="QUU15" s="136"/>
      <c r="QUV15" s="136"/>
      <c r="QUW15" s="136"/>
      <c r="QUX15" s="136"/>
      <c r="QUY15" s="136"/>
      <c r="QUZ15" s="136"/>
      <c r="QVA15" s="136"/>
      <c r="QVB15" s="136"/>
      <c r="QVC15" s="136"/>
      <c r="QVD15" s="136"/>
      <c r="QVE15" s="136"/>
      <c r="QVF15" s="136"/>
      <c r="QVG15" s="136"/>
      <c r="QVH15" s="136"/>
      <c r="QVI15" s="136"/>
      <c r="QVJ15" s="136"/>
      <c r="QVK15" s="136"/>
      <c r="QVL15" s="136"/>
      <c r="QVM15" s="136"/>
      <c r="QVN15" s="136"/>
      <c r="QVO15" s="136"/>
      <c r="QVP15" s="136"/>
      <c r="QVQ15" s="136"/>
      <c r="QVR15" s="136"/>
      <c r="QVS15" s="136"/>
      <c r="QVT15" s="136"/>
      <c r="QVU15" s="136"/>
      <c r="QVV15" s="136"/>
      <c r="QVW15" s="136"/>
      <c r="QVX15" s="136"/>
      <c r="QVY15" s="136"/>
      <c r="QVZ15" s="136"/>
      <c r="QWA15" s="136"/>
      <c r="QWB15" s="136"/>
      <c r="QWC15" s="136"/>
      <c r="QWD15" s="136"/>
      <c r="QWE15" s="136"/>
      <c r="QWF15" s="136"/>
      <c r="QWG15" s="136"/>
      <c r="QWH15" s="136"/>
      <c r="QWI15" s="136"/>
      <c r="QWJ15" s="136"/>
      <c r="QWK15" s="136"/>
      <c r="QWL15" s="136"/>
      <c r="QWM15" s="136"/>
      <c r="QWN15" s="136"/>
      <c r="QWO15" s="136"/>
      <c r="QWP15" s="136"/>
      <c r="QWQ15" s="136"/>
      <c r="QWR15" s="136"/>
      <c r="QWS15" s="136"/>
      <c r="QWT15" s="136"/>
      <c r="QWU15" s="136"/>
      <c r="QWV15" s="136"/>
      <c r="QWW15" s="136"/>
      <c r="QWX15" s="136"/>
      <c r="QWY15" s="136"/>
      <c r="QWZ15" s="136"/>
      <c r="QXA15" s="136"/>
      <c r="QXB15" s="136"/>
      <c r="QXC15" s="136"/>
      <c r="QXD15" s="136"/>
      <c r="QXE15" s="136"/>
      <c r="QXF15" s="136"/>
      <c r="QXG15" s="136"/>
      <c r="QXH15" s="136"/>
      <c r="QXI15" s="136"/>
      <c r="QXJ15" s="136"/>
      <c r="QXK15" s="136"/>
      <c r="QXL15" s="136"/>
      <c r="QXM15" s="136"/>
      <c r="QXN15" s="136"/>
      <c r="QXO15" s="136"/>
      <c r="QXP15" s="136"/>
      <c r="QXQ15" s="136"/>
      <c r="QXR15" s="136"/>
      <c r="QXS15" s="136"/>
      <c r="QXT15" s="136"/>
      <c r="QXU15" s="136"/>
      <c r="QXV15" s="136"/>
      <c r="QXW15" s="136"/>
      <c r="QXX15" s="136"/>
      <c r="QXY15" s="136"/>
      <c r="QXZ15" s="136"/>
      <c r="QYA15" s="136"/>
      <c r="QYB15" s="136"/>
      <c r="QYC15" s="136"/>
      <c r="QYD15" s="136"/>
      <c r="QYE15" s="136"/>
      <c r="QYF15" s="136"/>
      <c r="QYG15" s="136"/>
      <c r="QYH15" s="136"/>
      <c r="QYI15" s="136"/>
      <c r="QYJ15" s="136"/>
      <c r="QYK15" s="136"/>
      <c r="QYL15" s="136"/>
      <c r="QYM15" s="136"/>
      <c r="QYN15" s="136"/>
      <c r="QYO15" s="136"/>
      <c r="QYP15" s="136"/>
      <c r="QYQ15" s="136"/>
      <c r="QYR15" s="136"/>
      <c r="QYS15" s="136"/>
      <c r="QYT15" s="136"/>
      <c r="QYU15" s="136"/>
      <c r="QYV15" s="136"/>
      <c r="QYW15" s="136"/>
      <c r="QYX15" s="136"/>
      <c r="QYY15" s="136"/>
      <c r="QYZ15" s="136"/>
      <c r="QZA15" s="136"/>
      <c r="QZB15" s="136"/>
      <c r="QZC15" s="136"/>
      <c r="QZD15" s="136"/>
      <c r="QZE15" s="136"/>
      <c r="QZF15" s="136"/>
      <c r="QZG15" s="136"/>
      <c r="QZH15" s="136"/>
      <c r="QZI15" s="136"/>
      <c r="QZJ15" s="136"/>
      <c r="QZK15" s="136"/>
      <c r="QZL15" s="136"/>
      <c r="QZM15" s="136"/>
      <c r="QZN15" s="136"/>
      <c r="QZO15" s="136"/>
      <c r="QZP15" s="136"/>
      <c r="QZQ15" s="136"/>
      <c r="QZR15" s="136"/>
      <c r="QZS15" s="136"/>
      <c r="QZT15" s="136"/>
      <c r="QZU15" s="136"/>
      <c r="QZV15" s="136"/>
      <c r="QZW15" s="136"/>
      <c r="QZX15" s="136"/>
      <c r="QZY15" s="136"/>
      <c r="QZZ15" s="136"/>
      <c r="RAA15" s="136"/>
      <c r="RAB15" s="136"/>
      <c r="RAC15" s="136"/>
      <c r="RAD15" s="136"/>
      <c r="RAE15" s="136"/>
      <c r="RAF15" s="136"/>
      <c r="RAG15" s="136"/>
      <c r="RAH15" s="136"/>
      <c r="RAI15" s="136"/>
      <c r="RAJ15" s="136"/>
      <c r="RAK15" s="136"/>
      <c r="RAL15" s="136"/>
      <c r="RAM15" s="136"/>
      <c r="RAN15" s="136"/>
      <c r="RAO15" s="136"/>
      <c r="RAP15" s="136"/>
      <c r="RAQ15" s="136"/>
      <c r="RAR15" s="136"/>
      <c r="RAS15" s="136"/>
      <c r="RAT15" s="136"/>
      <c r="RAU15" s="136"/>
      <c r="RAV15" s="136"/>
      <c r="RAW15" s="136"/>
      <c r="RAX15" s="136"/>
      <c r="RAY15" s="136"/>
      <c r="RAZ15" s="136"/>
      <c r="RBA15" s="136"/>
      <c r="RBB15" s="136"/>
      <c r="RBC15" s="136"/>
      <c r="RBD15" s="136"/>
      <c r="RBE15" s="136"/>
      <c r="RBF15" s="136"/>
      <c r="RBG15" s="136"/>
      <c r="RBH15" s="136"/>
      <c r="RBI15" s="136"/>
      <c r="RBJ15" s="136"/>
      <c r="RBK15" s="136"/>
      <c r="RBL15" s="136"/>
      <c r="RBM15" s="136"/>
      <c r="RBN15" s="136"/>
      <c r="RBO15" s="136"/>
      <c r="RBP15" s="136"/>
      <c r="RBQ15" s="136"/>
      <c r="RBR15" s="136"/>
      <c r="RBS15" s="136"/>
      <c r="RBT15" s="136"/>
      <c r="RBU15" s="136"/>
      <c r="RBV15" s="136"/>
      <c r="RBW15" s="136"/>
      <c r="RBX15" s="136"/>
      <c r="RBY15" s="136"/>
      <c r="RBZ15" s="136"/>
      <c r="RCA15" s="136"/>
      <c r="RCB15" s="136"/>
      <c r="RCC15" s="136"/>
      <c r="RCD15" s="136"/>
      <c r="RCE15" s="136"/>
      <c r="RCF15" s="136"/>
      <c r="RCG15" s="136"/>
      <c r="RCH15" s="136"/>
      <c r="RCI15" s="136"/>
      <c r="RCJ15" s="136"/>
      <c r="RCK15" s="136"/>
      <c r="RCL15" s="136"/>
      <c r="RCM15" s="136"/>
      <c r="RCN15" s="136"/>
      <c r="RCO15" s="136"/>
      <c r="RCP15" s="136"/>
      <c r="RCQ15" s="136"/>
      <c r="RCR15" s="136"/>
      <c r="RCS15" s="136"/>
      <c r="RCT15" s="136"/>
      <c r="RCU15" s="136"/>
      <c r="RCV15" s="136"/>
      <c r="RCW15" s="136"/>
      <c r="RCX15" s="136"/>
      <c r="RCY15" s="136"/>
      <c r="RCZ15" s="136"/>
      <c r="RDA15" s="136"/>
      <c r="RDB15" s="136"/>
      <c r="RDC15" s="136"/>
      <c r="RDD15" s="136"/>
      <c r="RDE15" s="136"/>
      <c r="RDF15" s="136"/>
      <c r="RDG15" s="136"/>
      <c r="RDH15" s="136"/>
      <c r="RDI15" s="136"/>
      <c r="RDJ15" s="136"/>
      <c r="RDK15" s="136"/>
      <c r="RDL15" s="136"/>
      <c r="RDM15" s="136"/>
      <c r="RDN15" s="136"/>
      <c r="RDO15" s="136"/>
      <c r="RDP15" s="136"/>
      <c r="RDQ15" s="136"/>
      <c r="RDR15" s="136"/>
      <c r="RDS15" s="136"/>
      <c r="RDT15" s="136"/>
      <c r="RDU15" s="136"/>
      <c r="RDV15" s="136"/>
      <c r="RDW15" s="136"/>
      <c r="RDX15" s="136"/>
      <c r="RDY15" s="136"/>
      <c r="RDZ15" s="136"/>
      <c r="REA15" s="136"/>
      <c r="REB15" s="136"/>
      <c r="REC15" s="136"/>
      <c r="RED15" s="136"/>
      <c r="REE15" s="136"/>
      <c r="REF15" s="136"/>
      <c r="REG15" s="136"/>
      <c r="REH15" s="136"/>
      <c r="REI15" s="136"/>
      <c r="REJ15" s="136"/>
      <c r="REK15" s="136"/>
      <c r="REL15" s="136"/>
      <c r="REM15" s="136"/>
      <c r="REN15" s="136"/>
      <c r="REO15" s="136"/>
      <c r="REP15" s="136"/>
      <c r="REQ15" s="136"/>
      <c r="RER15" s="136"/>
      <c r="RES15" s="136"/>
      <c r="RET15" s="136"/>
      <c r="REU15" s="136"/>
      <c r="REV15" s="136"/>
      <c r="REW15" s="136"/>
      <c r="REX15" s="136"/>
      <c r="REY15" s="136"/>
      <c r="REZ15" s="136"/>
      <c r="RFA15" s="136"/>
      <c r="RFB15" s="136"/>
      <c r="RFC15" s="136"/>
      <c r="RFD15" s="136"/>
      <c r="RFE15" s="136"/>
      <c r="RFF15" s="136"/>
      <c r="RFG15" s="136"/>
      <c r="RFH15" s="136"/>
      <c r="RFI15" s="136"/>
      <c r="RFJ15" s="136"/>
      <c r="RFK15" s="136"/>
      <c r="RFL15" s="136"/>
      <c r="RFM15" s="136"/>
      <c r="RFN15" s="136"/>
      <c r="RFO15" s="136"/>
      <c r="RFP15" s="136"/>
      <c r="RFQ15" s="136"/>
      <c r="RFR15" s="136"/>
      <c r="RFS15" s="136"/>
      <c r="RFT15" s="136"/>
      <c r="RFU15" s="136"/>
      <c r="RFV15" s="136"/>
      <c r="RFW15" s="136"/>
      <c r="RFX15" s="136"/>
      <c r="RFY15" s="136"/>
      <c r="RFZ15" s="136"/>
      <c r="RGA15" s="136"/>
      <c r="RGB15" s="136"/>
      <c r="RGC15" s="136"/>
      <c r="RGD15" s="136"/>
      <c r="RGE15" s="136"/>
      <c r="RGF15" s="136"/>
      <c r="RGG15" s="136"/>
      <c r="RGH15" s="136"/>
      <c r="RGI15" s="136"/>
      <c r="RGJ15" s="136"/>
      <c r="RGK15" s="136"/>
      <c r="RGL15" s="136"/>
      <c r="RGM15" s="136"/>
      <c r="RGN15" s="136"/>
      <c r="RGO15" s="136"/>
      <c r="RGP15" s="136"/>
      <c r="RGQ15" s="136"/>
      <c r="RGR15" s="136"/>
      <c r="RGS15" s="136"/>
      <c r="RGT15" s="136"/>
      <c r="RGU15" s="136"/>
      <c r="RGV15" s="136"/>
      <c r="RGW15" s="136"/>
      <c r="RGX15" s="136"/>
      <c r="RGY15" s="136"/>
      <c r="RGZ15" s="136"/>
      <c r="RHA15" s="136"/>
      <c r="RHB15" s="136"/>
      <c r="RHC15" s="136"/>
      <c r="RHD15" s="136"/>
      <c r="RHE15" s="136"/>
      <c r="RHF15" s="136"/>
      <c r="RHG15" s="136"/>
      <c r="RHH15" s="136"/>
      <c r="RHI15" s="136"/>
      <c r="RHJ15" s="136"/>
      <c r="RHK15" s="136"/>
      <c r="RHL15" s="136"/>
      <c r="RHM15" s="136"/>
      <c r="RHN15" s="136"/>
      <c r="RHO15" s="136"/>
      <c r="RHP15" s="136"/>
      <c r="RHQ15" s="136"/>
      <c r="RHR15" s="136"/>
      <c r="RHS15" s="136"/>
      <c r="RHT15" s="136"/>
      <c r="RHU15" s="136"/>
      <c r="RHV15" s="136"/>
      <c r="RHW15" s="136"/>
      <c r="RHX15" s="136"/>
      <c r="RHY15" s="136"/>
      <c r="RHZ15" s="136"/>
      <c r="RIA15" s="136"/>
      <c r="RIB15" s="136"/>
      <c r="RIC15" s="136"/>
      <c r="RID15" s="136"/>
      <c r="RIE15" s="136"/>
      <c r="RIF15" s="136"/>
      <c r="RIG15" s="136"/>
      <c r="RIH15" s="136"/>
      <c r="RII15" s="136"/>
      <c r="RIJ15" s="136"/>
      <c r="RIK15" s="136"/>
      <c r="RIL15" s="136"/>
      <c r="RIM15" s="136"/>
      <c r="RIN15" s="136"/>
      <c r="RIO15" s="136"/>
      <c r="RIP15" s="136"/>
      <c r="RIQ15" s="136"/>
      <c r="RIR15" s="136"/>
      <c r="RIS15" s="136"/>
      <c r="RIT15" s="136"/>
      <c r="RIU15" s="136"/>
      <c r="RIV15" s="136"/>
      <c r="RIW15" s="136"/>
      <c r="RIX15" s="136"/>
      <c r="RIY15" s="136"/>
      <c r="RIZ15" s="136"/>
      <c r="RJA15" s="136"/>
      <c r="RJB15" s="136"/>
      <c r="RJC15" s="136"/>
      <c r="RJD15" s="136"/>
      <c r="RJE15" s="136"/>
      <c r="RJF15" s="136"/>
      <c r="RJG15" s="136"/>
      <c r="RJH15" s="136"/>
      <c r="RJI15" s="136"/>
      <c r="RJJ15" s="136"/>
      <c r="RJK15" s="136"/>
      <c r="RJL15" s="136"/>
      <c r="RJM15" s="136"/>
      <c r="RJN15" s="136"/>
      <c r="RJO15" s="136"/>
      <c r="RJP15" s="136"/>
      <c r="RJQ15" s="136"/>
      <c r="RJR15" s="136"/>
      <c r="RJS15" s="136"/>
      <c r="RJT15" s="136"/>
      <c r="RJU15" s="136"/>
      <c r="RJV15" s="136"/>
      <c r="RJW15" s="136"/>
      <c r="RJX15" s="136"/>
      <c r="RJY15" s="136"/>
      <c r="RJZ15" s="136"/>
      <c r="RKA15" s="136"/>
      <c r="RKB15" s="136"/>
      <c r="RKC15" s="136"/>
      <c r="RKD15" s="136"/>
      <c r="RKE15" s="136"/>
      <c r="RKF15" s="136"/>
      <c r="RKG15" s="136"/>
      <c r="RKH15" s="136"/>
      <c r="RKI15" s="136"/>
      <c r="RKJ15" s="136"/>
      <c r="RKK15" s="136"/>
      <c r="RKL15" s="136"/>
      <c r="RKM15" s="136"/>
      <c r="RKN15" s="136"/>
      <c r="RKO15" s="136"/>
      <c r="RKP15" s="136"/>
      <c r="RKQ15" s="136"/>
      <c r="RKR15" s="136"/>
      <c r="RKS15" s="136"/>
      <c r="RKT15" s="136"/>
      <c r="RKU15" s="136"/>
      <c r="RKV15" s="136"/>
      <c r="RKW15" s="136"/>
      <c r="RKX15" s="136"/>
      <c r="RKY15" s="136"/>
      <c r="RKZ15" s="136"/>
      <c r="RLA15" s="136"/>
      <c r="RLB15" s="136"/>
      <c r="RLC15" s="136"/>
      <c r="RLD15" s="136"/>
      <c r="RLE15" s="136"/>
      <c r="RLF15" s="136"/>
      <c r="RLG15" s="136"/>
      <c r="RLH15" s="136"/>
      <c r="RLI15" s="136"/>
      <c r="RLJ15" s="136"/>
      <c r="RLK15" s="136"/>
      <c r="RLL15" s="136"/>
      <c r="RLM15" s="136"/>
      <c r="RLN15" s="136"/>
      <c r="RLO15" s="136"/>
      <c r="RLP15" s="136"/>
      <c r="RLQ15" s="136"/>
      <c r="RLR15" s="136"/>
      <c r="RLS15" s="136"/>
      <c r="RLT15" s="136"/>
      <c r="RLU15" s="136"/>
      <c r="RLV15" s="136"/>
      <c r="RLW15" s="136"/>
      <c r="RLX15" s="136"/>
      <c r="RLY15" s="136"/>
      <c r="RLZ15" s="136"/>
      <c r="RMA15" s="136"/>
      <c r="RMB15" s="136"/>
      <c r="RMC15" s="136"/>
      <c r="RMD15" s="136"/>
      <c r="RME15" s="136"/>
      <c r="RMF15" s="136"/>
      <c r="RMG15" s="136"/>
      <c r="RMH15" s="136"/>
      <c r="RMI15" s="136"/>
      <c r="RMJ15" s="136"/>
      <c r="RMK15" s="136"/>
      <c r="RML15" s="136"/>
      <c r="RMM15" s="136"/>
      <c r="RMN15" s="136"/>
      <c r="RMO15" s="136"/>
      <c r="RMP15" s="136"/>
      <c r="RMQ15" s="136"/>
      <c r="RMR15" s="136"/>
      <c r="RMS15" s="136"/>
      <c r="RMT15" s="136"/>
      <c r="RMU15" s="136"/>
      <c r="RMV15" s="136"/>
      <c r="RMW15" s="136"/>
      <c r="RMX15" s="136"/>
      <c r="RMY15" s="136"/>
      <c r="RMZ15" s="136"/>
      <c r="RNA15" s="136"/>
      <c r="RNB15" s="136"/>
      <c r="RNC15" s="136"/>
      <c r="RND15" s="136"/>
      <c r="RNE15" s="136"/>
      <c r="RNF15" s="136"/>
      <c r="RNG15" s="136"/>
      <c r="RNH15" s="136"/>
      <c r="RNI15" s="136"/>
      <c r="RNJ15" s="136"/>
      <c r="RNK15" s="136"/>
      <c r="RNL15" s="136"/>
      <c r="RNM15" s="136"/>
      <c r="RNN15" s="136"/>
      <c r="RNO15" s="136"/>
      <c r="RNP15" s="136"/>
      <c r="RNQ15" s="136"/>
      <c r="RNR15" s="136"/>
      <c r="RNS15" s="136"/>
      <c r="RNT15" s="136"/>
      <c r="RNU15" s="136"/>
      <c r="RNV15" s="136"/>
      <c r="RNW15" s="136"/>
      <c r="RNX15" s="136"/>
      <c r="RNY15" s="136"/>
      <c r="RNZ15" s="136"/>
      <c r="ROA15" s="136"/>
      <c r="ROB15" s="136"/>
      <c r="ROC15" s="136"/>
      <c r="ROD15" s="136"/>
      <c r="ROE15" s="136"/>
      <c r="ROF15" s="136"/>
      <c r="ROG15" s="136"/>
      <c r="ROH15" s="136"/>
      <c r="ROI15" s="136"/>
      <c r="ROJ15" s="136"/>
      <c r="ROK15" s="136"/>
      <c r="ROL15" s="136"/>
      <c r="ROM15" s="136"/>
      <c r="RON15" s="136"/>
      <c r="ROO15" s="136"/>
      <c r="ROP15" s="136"/>
      <c r="ROQ15" s="136"/>
      <c r="ROR15" s="136"/>
      <c r="ROS15" s="136"/>
      <c r="ROT15" s="136"/>
      <c r="ROU15" s="136"/>
      <c r="ROV15" s="136"/>
      <c r="ROW15" s="136"/>
      <c r="ROX15" s="136"/>
      <c r="ROY15" s="136"/>
      <c r="ROZ15" s="136"/>
      <c r="RPA15" s="136"/>
      <c r="RPB15" s="136"/>
      <c r="RPC15" s="136"/>
      <c r="RPD15" s="136"/>
      <c r="RPE15" s="136"/>
      <c r="RPF15" s="136"/>
      <c r="RPG15" s="136"/>
      <c r="RPH15" s="136"/>
      <c r="RPI15" s="136"/>
      <c r="RPJ15" s="136"/>
      <c r="RPK15" s="136"/>
      <c r="RPL15" s="136"/>
      <c r="RPM15" s="136"/>
      <c r="RPN15" s="136"/>
      <c r="RPO15" s="136"/>
      <c r="RPP15" s="136"/>
      <c r="RPQ15" s="136"/>
      <c r="RPR15" s="136"/>
      <c r="RPS15" s="136"/>
      <c r="RPT15" s="136"/>
      <c r="RPU15" s="136"/>
      <c r="RPV15" s="136"/>
      <c r="RPW15" s="136"/>
      <c r="RPX15" s="136"/>
      <c r="RPY15" s="136"/>
      <c r="RPZ15" s="136"/>
      <c r="RQA15" s="136"/>
      <c r="RQB15" s="136"/>
      <c r="RQC15" s="136"/>
      <c r="RQD15" s="136"/>
      <c r="RQE15" s="136"/>
      <c r="RQF15" s="136"/>
      <c r="RQG15" s="136"/>
      <c r="RQH15" s="136"/>
      <c r="RQI15" s="136"/>
      <c r="RQJ15" s="136"/>
      <c r="RQK15" s="136"/>
      <c r="RQL15" s="136"/>
      <c r="RQM15" s="136"/>
      <c r="RQN15" s="136"/>
      <c r="RQO15" s="136"/>
      <c r="RQP15" s="136"/>
      <c r="RQQ15" s="136"/>
      <c r="RQR15" s="136"/>
      <c r="RQS15" s="136"/>
      <c r="RQT15" s="136"/>
      <c r="RQU15" s="136"/>
      <c r="RQV15" s="136"/>
      <c r="RQW15" s="136"/>
      <c r="RQX15" s="136"/>
      <c r="RQY15" s="136"/>
      <c r="RQZ15" s="136"/>
      <c r="RRA15" s="136"/>
      <c r="RRB15" s="136"/>
      <c r="RRC15" s="136"/>
      <c r="RRD15" s="136"/>
      <c r="RRE15" s="136"/>
      <c r="RRF15" s="136"/>
      <c r="RRG15" s="136"/>
      <c r="RRH15" s="136"/>
      <c r="RRI15" s="136"/>
      <c r="RRJ15" s="136"/>
      <c r="RRK15" s="136"/>
      <c r="RRL15" s="136"/>
      <c r="RRM15" s="136"/>
      <c r="RRN15" s="136"/>
      <c r="RRO15" s="136"/>
      <c r="RRP15" s="136"/>
      <c r="RRQ15" s="136"/>
      <c r="RRR15" s="136"/>
      <c r="RRS15" s="136"/>
      <c r="RRT15" s="136"/>
      <c r="RRU15" s="136"/>
      <c r="RRV15" s="136"/>
      <c r="RRW15" s="136"/>
      <c r="RRX15" s="136"/>
      <c r="RRY15" s="136"/>
      <c r="RRZ15" s="136"/>
      <c r="RSA15" s="136"/>
      <c r="RSB15" s="136"/>
      <c r="RSC15" s="136"/>
      <c r="RSD15" s="136"/>
      <c r="RSE15" s="136"/>
      <c r="RSF15" s="136"/>
      <c r="RSG15" s="136"/>
      <c r="RSH15" s="136"/>
      <c r="RSI15" s="136"/>
      <c r="RSJ15" s="136"/>
      <c r="RSK15" s="136"/>
      <c r="RSL15" s="136"/>
      <c r="RSM15" s="136"/>
      <c r="RSN15" s="136"/>
      <c r="RSO15" s="136"/>
      <c r="RSP15" s="136"/>
      <c r="RSQ15" s="136"/>
      <c r="RSR15" s="136"/>
      <c r="RSS15" s="136"/>
      <c r="RST15" s="136"/>
      <c r="RSU15" s="136"/>
      <c r="RSV15" s="136"/>
      <c r="RSW15" s="136"/>
      <c r="RSX15" s="136"/>
      <c r="RSY15" s="136"/>
      <c r="RSZ15" s="136"/>
      <c r="RTA15" s="136"/>
      <c r="RTB15" s="136"/>
      <c r="RTC15" s="136"/>
      <c r="RTD15" s="136"/>
      <c r="RTE15" s="136"/>
      <c r="RTF15" s="136"/>
      <c r="RTG15" s="136"/>
      <c r="RTH15" s="136"/>
      <c r="RTI15" s="136"/>
      <c r="RTJ15" s="136"/>
      <c r="RTK15" s="136"/>
      <c r="RTL15" s="136"/>
      <c r="RTM15" s="136"/>
      <c r="RTN15" s="136"/>
      <c r="RTO15" s="136"/>
      <c r="RTP15" s="136"/>
      <c r="RTQ15" s="136"/>
      <c r="RTR15" s="136"/>
      <c r="RTS15" s="136"/>
      <c r="RTT15" s="136"/>
      <c r="RTU15" s="136"/>
      <c r="RTV15" s="136"/>
      <c r="RTW15" s="136"/>
      <c r="RTX15" s="136"/>
      <c r="RTY15" s="136"/>
      <c r="RTZ15" s="136"/>
      <c r="RUA15" s="136"/>
      <c r="RUB15" s="136"/>
      <c r="RUC15" s="136"/>
      <c r="RUD15" s="136"/>
      <c r="RUE15" s="136"/>
      <c r="RUF15" s="136"/>
      <c r="RUG15" s="136"/>
      <c r="RUH15" s="136"/>
      <c r="RUI15" s="136"/>
      <c r="RUJ15" s="136"/>
      <c r="RUK15" s="136"/>
      <c r="RUL15" s="136"/>
      <c r="RUM15" s="136"/>
      <c r="RUN15" s="136"/>
      <c r="RUO15" s="136"/>
      <c r="RUP15" s="136"/>
      <c r="RUQ15" s="136"/>
      <c r="RUR15" s="136"/>
      <c r="RUS15" s="136"/>
      <c r="RUT15" s="136"/>
      <c r="RUU15" s="136"/>
      <c r="RUV15" s="136"/>
      <c r="RUW15" s="136"/>
      <c r="RUX15" s="136"/>
      <c r="RUY15" s="136"/>
      <c r="RUZ15" s="136"/>
      <c r="RVA15" s="136"/>
      <c r="RVB15" s="136"/>
      <c r="RVC15" s="136"/>
      <c r="RVD15" s="136"/>
      <c r="RVE15" s="136"/>
      <c r="RVF15" s="136"/>
      <c r="RVG15" s="136"/>
      <c r="RVH15" s="136"/>
      <c r="RVI15" s="136"/>
      <c r="RVJ15" s="136"/>
      <c r="RVK15" s="136"/>
      <c r="RVL15" s="136"/>
      <c r="RVM15" s="136"/>
      <c r="RVN15" s="136"/>
      <c r="RVO15" s="136"/>
      <c r="RVP15" s="136"/>
      <c r="RVQ15" s="136"/>
      <c r="RVR15" s="136"/>
      <c r="RVS15" s="136"/>
      <c r="RVT15" s="136"/>
      <c r="RVU15" s="136"/>
      <c r="RVV15" s="136"/>
      <c r="RVW15" s="136"/>
      <c r="RVX15" s="136"/>
      <c r="RVY15" s="136"/>
      <c r="RVZ15" s="136"/>
      <c r="RWA15" s="136"/>
      <c r="RWB15" s="136"/>
      <c r="RWC15" s="136"/>
      <c r="RWD15" s="136"/>
      <c r="RWE15" s="136"/>
      <c r="RWF15" s="136"/>
      <c r="RWG15" s="136"/>
      <c r="RWH15" s="136"/>
      <c r="RWI15" s="136"/>
      <c r="RWJ15" s="136"/>
      <c r="RWK15" s="136"/>
      <c r="RWL15" s="136"/>
      <c r="RWM15" s="136"/>
      <c r="RWN15" s="136"/>
      <c r="RWO15" s="136"/>
      <c r="RWP15" s="136"/>
      <c r="RWQ15" s="136"/>
      <c r="RWR15" s="136"/>
      <c r="RWS15" s="136"/>
      <c r="RWT15" s="136"/>
      <c r="RWU15" s="136"/>
      <c r="RWV15" s="136"/>
      <c r="RWW15" s="136"/>
      <c r="RWX15" s="136"/>
      <c r="RWY15" s="136"/>
      <c r="RWZ15" s="136"/>
      <c r="RXA15" s="136"/>
      <c r="RXB15" s="136"/>
      <c r="RXC15" s="136"/>
      <c r="RXD15" s="136"/>
      <c r="RXE15" s="136"/>
      <c r="RXF15" s="136"/>
      <c r="RXG15" s="136"/>
      <c r="RXH15" s="136"/>
      <c r="RXI15" s="136"/>
      <c r="RXJ15" s="136"/>
      <c r="RXK15" s="136"/>
      <c r="RXL15" s="136"/>
      <c r="RXM15" s="136"/>
      <c r="RXN15" s="136"/>
      <c r="RXO15" s="136"/>
      <c r="RXP15" s="136"/>
      <c r="RXQ15" s="136"/>
      <c r="RXR15" s="136"/>
      <c r="RXS15" s="136"/>
      <c r="RXT15" s="136"/>
      <c r="RXU15" s="136"/>
      <c r="RXV15" s="136"/>
      <c r="RXW15" s="136"/>
      <c r="RXX15" s="136"/>
      <c r="RXY15" s="136"/>
      <c r="RXZ15" s="136"/>
      <c r="RYA15" s="136"/>
      <c r="RYB15" s="136"/>
      <c r="RYC15" s="136"/>
      <c r="RYD15" s="136"/>
      <c r="RYE15" s="136"/>
      <c r="RYF15" s="136"/>
      <c r="RYG15" s="136"/>
      <c r="RYH15" s="136"/>
      <c r="RYI15" s="136"/>
      <c r="RYJ15" s="136"/>
      <c r="RYK15" s="136"/>
      <c r="RYL15" s="136"/>
      <c r="RYM15" s="136"/>
      <c r="RYN15" s="136"/>
      <c r="RYO15" s="136"/>
      <c r="RYP15" s="136"/>
      <c r="RYQ15" s="136"/>
      <c r="RYR15" s="136"/>
      <c r="RYS15" s="136"/>
      <c r="RYT15" s="136"/>
      <c r="RYU15" s="136"/>
      <c r="RYV15" s="136"/>
      <c r="RYW15" s="136"/>
      <c r="RYX15" s="136"/>
      <c r="RYY15" s="136"/>
      <c r="RYZ15" s="136"/>
      <c r="RZA15" s="136"/>
      <c r="RZB15" s="136"/>
      <c r="RZC15" s="136"/>
      <c r="RZD15" s="136"/>
      <c r="RZE15" s="136"/>
      <c r="RZF15" s="136"/>
      <c r="RZG15" s="136"/>
      <c r="RZH15" s="136"/>
      <c r="RZI15" s="136"/>
      <c r="RZJ15" s="136"/>
      <c r="RZK15" s="136"/>
      <c r="RZL15" s="136"/>
      <c r="RZM15" s="136"/>
      <c r="RZN15" s="136"/>
      <c r="RZO15" s="136"/>
      <c r="RZP15" s="136"/>
      <c r="RZQ15" s="136"/>
      <c r="RZR15" s="136"/>
      <c r="RZS15" s="136"/>
      <c r="RZT15" s="136"/>
      <c r="RZU15" s="136"/>
      <c r="RZV15" s="136"/>
      <c r="RZW15" s="136"/>
      <c r="RZX15" s="136"/>
      <c r="RZY15" s="136"/>
      <c r="RZZ15" s="136"/>
      <c r="SAA15" s="136"/>
      <c r="SAB15" s="136"/>
      <c r="SAC15" s="136"/>
      <c r="SAD15" s="136"/>
      <c r="SAE15" s="136"/>
      <c r="SAF15" s="136"/>
      <c r="SAG15" s="136"/>
      <c r="SAH15" s="136"/>
      <c r="SAI15" s="136"/>
      <c r="SAJ15" s="136"/>
      <c r="SAK15" s="136"/>
      <c r="SAL15" s="136"/>
      <c r="SAM15" s="136"/>
      <c r="SAN15" s="136"/>
      <c r="SAO15" s="136"/>
      <c r="SAP15" s="136"/>
      <c r="SAQ15" s="136"/>
      <c r="SAR15" s="136"/>
      <c r="SAS15" s="136"/>
      <c r="SAT15" s="136"/>
      <c r="SAU15" s="136"/>
      <c r="SAV15" s="136"/>
      <c r="SAW15" s="136"/>
      <c r="SAX15" s="136"/>
      <c r="SAY15" s="136"/>
      <c r="SAZ15" s="136"/>
      <c r="SBA15" s="136"/>
      <c r="SBB15" s="136"/>
      <c r="SBC15" s="136"/>
      <c r="SBD15" s="136"/>
      <c r="SBE15" s="136"/>
      <c r="SBF15" s="136"/>
      <c r="SBG15" s="136"/>
      <c r="SBH15" s="136"/>
      <c r="SBI15" s="136"/>
      <c r="SBJ15" s="136"/>
      <c r="SBK15" s="136"/>
      <c r="SBL15" s="136"/>
      <c r="SBM15" s="136"/>
      <c r="SBN15" s="136"/>
      <c r="SBO15" s="136"/>
      <c r="SBP15" s="136"/>
      <c r="SBQ15" s="136"/>
      <c r="SBR15" s="136"/>
      <c r="SBS15" s="136"/>
      <c r="SBT15" s="136"/>
      <c r="SBU15" s="136"/>
      <c r="SBV15" s="136"/>
      <c r="SBW15" s="136"/>
      <c r="SBX15" s="136"/>
      <c r="SBY15" s="136"/>
      <c r="SBZ15" s="136"/>
      <c r="SCA15" s="136"/>
      <c r="SCB15" s="136"/>
      <c r="SCC15" s="136"/>
      <c r="SCD15" s="136"/>
      <c r="SCE15" s="136"/>
      <c r="SCF15" s="136"/>
      <c r="SCG15" s="136"/>
      <c r="SCH15" s="136"/>
      <c r="SCI15" s="136"/>
      <c r="SCJ15" s="136"/>
      <c r="SCK15" s="136"/>
      <c r="SCL15" s="136"/>
      <c r="SCM15" s="136"/>
      <c r="SCN15" s="136"/>
      <c r="SCO15" s="136"/>
      <c r="SCP15" s="136"/>
      <c r="SCQ15" s="136"/>
      <c r="SCR15" s="136"/>
      <c r="SCS15" s="136"/>
      <c r="SCT15" s="136"/>
      <c r="SCU15" s="136"/>
      <c r="SCV15" s="136"/>
      <c r="SCW15" s="136"/>
      <c r="SCX15" s="136"/>
      <c r="SCY15" s="136"/>
      <c r="SCZ15" s="136"/>
      <c r="SDA15" s="136"/>
      <c r="SDB15" s="136"/>
      <c r="SDC15" s="136"/>
      <c r="SDD15" s="136"/>
      <c r="SDE15" s="136"/>
      <c r="SDF15" s="136"/>
      <c r="SDG15" s="136"/>
      <c r="SDH15" s="136"/>
      <c r="SDI15" s="136"/>
      <c r="SDJ15" s="136"/>
      <c r="SDK15" s="136"/>
      <c r="SDL15" s="136"/>
      <c r="SDM15" s="136"/>
      <c r="SDN15" s="136"/>
      <c r="SDO15" s="136"/>
      <c r="SDP15" s="136"/>
      <c r="SDQ15" s="136"/>
      <c r="SDR15" s="136"/>
      <c r="SDS15" s="136"/>
      <c r="SDT15" s="136"/>
      <c r="SDU15" s="136"/>
      <c r="SDV15" s="136"/>
      <c r="SDW15" s="136"/>
      <c r="SDX15" s="136"/>
      <c r="SDY15" s="136"/>
      <c r="SDZ15" s="136"/>
      <c r="SEA15" s="136"/>
      <c r="SEB15" s="136"/>
      <c r="SEC15" s="136"/>
      <c r="SED15" s="136"/>
      <c r="SEE15" s="136"/>
      <c r="SEF15" s="136"/>
      <c r="SEG15" s="136"/>
      <c r="SEH15" s="136"/>
      <c r="SEI15" s="136"/>
      <c r="SEJ15" s="136"/>
      <c r="SEK15" s="136"/>
      <c r="SEL15" s="136"/>
      <c r="SEM15" s="136"/>
      <c r="SEN15" s="136"/>
      <c r="SEO15" s="136"/>
      <c r="SEP15" s="136"/>
      <c r="SEQ15" s="136"/>
      <c r="SER15" s="136"/>
      <c r="SES15" s="136"/>
      <c r="SET15" s="136"/>
      <c r="SEU15" s="136"/>
      <c r="SEV15" s="136"/>
      <c r="SEW15" s="136"/>
      <c r="SEX15" s="136"/>
      <c r="SEY15" s="136"/>
      <c r="SEZ15" s="136"/>
      <c r="SFA15" s="136"/>
      <c r="SFB15" s="136"/>
      <c r="SFC15" s="136"/>
      <c r="SFD15" s="136"/>
      <c r="SFE15" s="136"/>
      <c r="SFF15" s="136"/>
      <c r="SFG15" s="136"/>
      <c r="SFH15" s="136"/>
      <c r="SFI15" s="136"/>
      <c r="SFJ15" s="136"/>
      <c r="SFK15" s="136"/>
      <c r="SFL15" s="136"/>
      <c r="SFM15" s="136"/>
      <c r="SFN15" s="136"/>
      <c r="SFO15" s="136"/>
      <c r="SFP15" s="136"/>
      <c r="SFQ15" s="136"/>
      <c r="SFR15" s="136"/>
      <c r="SFS15" s="136"/>
      <c r="SFT15" s="136"/>
      <c r="SFU15" s="136"/>
      <c r="SFV15" s="136"/>
      <c r="SFW15" s="136"/>
      <c r="SFX15" s="136"/>
      <c r="SFY15" s="136"/>
      <c r="SFZ15" s="136"/>
      <c r="SGA15" s="136"/>
      <c r="SGB15" s="136"/>
      <c r="SGC15" s="136"/>
      <c r="SGD15" s="136"/>
      <c r="SGE15" s="136"/>
      <c r="SGF15" s="136"/>
      <c r="SGG15" s="136"/>
      <c r="SGH15" s="136"/>
      <c r="SGI15" s="136"/>
      <c r="SGJ15" s="136"/>
      <c r="SGK15" s="136"/>
      <c r="SGL15" s="136"/>
      <c r="SGM15" s="136"/>
      <c r="SGN15" s="136"/>
      <c r="SGO15" s="136"/>
      <c r="SGP15" s="136"/>
      <c r="SGQ15" s="136"/>
      <c r="SGR15" s="136"/>
      <c r="SGS15" s="136"/>
      <c r="SGT15" s="136"/>
      <c r="SGU15" s="136"/>
      <c r="SGV15" s="136"/>
      <c r="SGW15" s="136"/>
      <c r="SGX15" s="136"/>
      <c r="SGY15" s="136"/>
      <c r="SGZ15" s="136"/>
      <c r="SHA15" s="136"/>
      <c r="SHB15" s="136"/>
      <c r="SHC15" s="136"/>
      <c r="SHD15" s="136"/>
      <c r="SHE15" s="136"/>
      <c r="SHF15" s="136"/>
      <c r="SHG15" s="136"/>
      <c r="SHH15" s="136"/>
      <c r="SHI15" s="136"/>
      <c r="SHJ15" s="136"/>
      <c r="SHK15" s="136"/>
      <c r="SHL15" s="136"/>
      <c r="SHM15" s="136"/>
      <c r="SHN15" s="136"/>
      <c r="SHO15" s="136"/>
      <c r="SHP15" s="136"/>
      <c r="SHQ15" s="136"/>
      <c r="SHR15" s="136"/>
      <c r="SHS15" s="136"/>
      <c r="SHT15" s="136"/>
      <c r="SHU15" s="136"/>
      <c r="SHV15" s="136"/>
      <c r="SHW15" s="136"/>
      <c r="SHX15" s="136"/>
      <c r="SHY15" s="136"/>
      <c r="SHZ15" s="136"/>
      <c r="SIA15" s="136"/>
      <c r="SIB15" s="136"/>
      <c r="SIC15" s="136"/>
      <c r="SID15" s="136"/>
      <c r="SIE15" s="136"/>
      <c r="SIF15" s="136"/>
      <c r="SIG15" s="136"/>
      <c r="SIH15" s="136"/>
      <c r="SII15" s="136"/>
      <c r="SIJ15" s="136"/>
      <c r="SIK15" s="136"/>
      <c r="SIL15" s="136"/>
      <c r="SIM15" s="136"/>
      <c r="SIN15" s="136"/>
      <c r="SIO15" s="136"/>
      <c r="SIP15" s="136"/>
      <c r="SIQ15" s="136"/>
      <c r="SIR15" s="136"/>
      <c r="SIS15" s="136"/>
      <c r="SIT15" s="136"/>
      <c r="SIU15" s="136"/>
      <c r="SIV15" s="136"/>
      <c r="SIW15" s="136"/>
      <c r="SIX15" s="136"/>
      <c r="SIY15" s="136"/>
      <c r="SIZ15" s="136"/>
      <c r="SJA15" s="136"/>
      <c r="SJB15" s="136"/>
      <c r="SJC15" s="136"/>
      <c r="SJD15" s="136"/>
      <c r="SJE15" s="136"/>
      <c r="SJF15" s="136"/>
      <c r="SJG15" s="136"/>
      <c r="SJH15" s="136"/>
      <c r="SJI15" s="136"/>
      <c r="SJJ15" s="136"/>
      <c r="SJK15" s="136"/>
      <c r="SJL15" s="136"/>
      <c r="SJM15" s="136"/>
      <c r="SJN15" s="136"/>
      <c r="SJO15" s="136"/>
      <c r="SJP15" s="136"/>
      <c r="SJQ15" s="136"/>
      <c r="SJR15" s="136"/>
      <c r="SJS15" s="136"/>
      <c r="SJT15" s="136"/>
      <c r="SJU15" s="136"/>
      <c r="SJV15" s="136"/>
      <c r="SJW15" s="136"/>
      <c r="SJX15" s="136"/>
      <c r="SJY15" s="136"/>
      <c r="SJZ15" s="136"/>
      <c r="SKA15" s="136"/>
      <c r="SKB15" s="136"/>
      <c r="SKC15" s="136"/>
      <c r="SKD15" s="136"/>
      <c r="SKE15" s="136"/>
      <c r="SKF15" s="136"/>
      <c r="SKG15" s="136"/>
      <c r="SKH15" s="136"/>
      <c r="SKI15" s="136"/>
      <c r="SKJ15" s="136"/>
      <c r="SKK15" s="136"/>
      <c r="SKL15" s="136"/>
      <c r="SKM15" s="136"/>
      <c r="SKN15" s="136"/>
      <c r="SKO15" s="136"/>
      <c r="SKP15" s="136"/>
      <c r="SKQ15" s="136"/>
      <c r="SKR15" s="136"/>
      <c r="SKS15" s="136"/>
      <c r="SKT15" s="136"/>
      <c r="SKU15" s="136"/>
      <c r="SKV15" s="136"/>
      <c r="SKW15" s="136"/>
      <c r="SKX15" s="136"/>
      <c r="SKY15" s="136"/>
      <c r="SKZ15" s="136"/>
      <c r="SLA15" s="136"/>
      <c r="SLB15" s="136"/>
      <c r="SLC15" s="136"/>
      <c r="SLD15" s="136"/>
      <c r="SLE15" s="136"/>
      <c r="SLF15" s="136"/>
      <c r="SLG15" s="136"/>
      <c r="SLH15" s="136"/>
      <c r="SLI15" s="136"/>
      <c r="SLJ15" s="136"/>
      <c r="SLK15" s="136"/>
      <c r="SLL15" s="136"/>
      <c r="SLM15" s="136"/>
      <c r="SLN15" s="136"/>
      <c r="SLO15" s="136"/>
      <c r="SLP15" s="136"/>
      <c r="SLQ15" s="136"/>
      <c r="SLR15" s="136"/>
      <c r="SLS15" s="136"/>
      <c r="SLT15" s="136"/>
      <c r="SLU15" s="136"/>
      <c r="SLV15" s="136"/>
      <c r="SLW15" s="136"/>
      <c r="SLX15" s="136"/>
      <c r="SLY15" s="136"/>
      <c r="SLZ15" s="136"/>
      <c r="SMA15" s="136"/>
      <c r="SMB15" s="136"/>
      <c r="SMC15" s="136"/>
      <c r="SMD15" s="136"/>
      <c r="SME15" s="136"/>
      <c r="SMF15" s="136"/>
      <c r="SMG15" s="136"/>
      <c r="SMH15" s="136"/>
      <c r="SMI15" s="136"/>
      <c r="SMJ15" s="136"/>
      <c r="SMK15" s="136"/>
      <c r="SML15" s="136"/>
      <c r="SMM15" s="136"/>
      <c r="SMN15" s="136"/>
      <c r="SMO15" s="136"/>
      <c r="SMP15" s="136"/>
      <c r="SMQ15" s="136"/>
      <c r="SMR15" s="136"/>
      <c r="SMS15" s="136"/>
      <c r="SMT15" s="136"/>
      <c r="SMU15" s="136"/>
      <c r="SMV15" s="136"/>
      <c r="SMW15" s="136"/>
      <c r="SMX15" s="136"/>
      <c r="SMY15" s="136"/>
      <c r="SMZ15" s="136"/>
      <c r="SNA15" s="136"/>
      <c r="SNB15" s="136"/>
      <c r="SNC15" s="136"/>
      <c r="SND15" s="136"/>
      <c r="SNE15" s="136"/>
      <c r="SNF15" s="136"/>
      <c r="SNG15" s="136"/>
      <c r="SNH15" s="136"/>
      <c r="SNI15" s="136"/>
      <c r="SNJ15" s="136"/>
      <c r="SNK15" s="136"/>
      <c r="SNL15" s="136"/>
      <c r="SNM15" s="136"/>
      <c r="SNN15" s="136"/>
      <c r="SNO15" s="136"/>
      <c r="SNP15" s="136"/>
      <c r="SNQ15" s="136"/>
      <c r="SNR15" s="136"/>
      <c r="SNS15" s="136"/>
      <c r="SNT15" s="136"/>
      <c r="SNU15" s="136"/>
      <c r="SNV15" s="136"/>
      <c r="SNW15" s="136"/>
      <c r="SNX15" s="136"/>
      <c r="SNY15" s="136"/>
      <c r="SNZ15" s="136"/>
      <c r="SOA15" s="136"/>
      <c r="SOB15" s="136"/>
      <c r="SOC15" s="136"/>
      <c r="SOD15" s="136"/>
      <c r="SOE15" s="136"/>
      <c r="SOF15" s="136"/>
      <c r="SOG15" s="136"/>
      <c r="SOH15" s="136"/>
      <c r="SOI15" s="136"/>
      <c r="SOJ15" s="136"/>
      <c r="SOK15" s="136"/>
      <c r="SOL15" s="136"/>
      <c r="SOM15" s="136"/>
      <c r="SON15" s="136"/>
      <c r="SOO15" s="136"/>
      <c r="SOP15" s="136"/>
      <c r="SOQ15" s="136"/>
      <c r="SOR15" s="136"/>
      <c r="SOS15" s="136"/>
      <c r="SOT15" s="136"/>
      <c r="SOU15" s="136"/>
      <c r="SOV15" s="136"/>
      <c r="SOW15" s="136"/>
      <c r="SOX15" s="136"/>
      <c r="SOY15" s="136"/>
      <c r="SOZ15" s="136"/>
      <c r="SPA15" s="136"/>
      <c r="SPB15" s="136"/>
      <c r="SPC15" s="136"/>
      <c r="SPD15" s="136"/>
      <c r="SPE15" s="136"/>
      <c r="SPF15" s="136"/>
      <c r="SPG15" s="136"/>
      <c r="SPH15" s="136"/>
      <c r="SPI15" s="136"/>
      <c r="SPJ15" s="136"/>
      <c r="SPK15" s="136"/>
      <c r="SPL15" s="136"/>
      <c r="SPM15" s="136"/>
      <c r="SPN15" s="136"/>
      <c r="SPO15" s="136"/>
      <c r="SPP15" s="136"/>
      <c r="SPQ15" s="136"/>
      <c r="SPR15" s="136"/>
      <c r="SPS15" s="136"/>
      <c r="SPT15" s="136"/>
      <c r="SPU15" s="136"/>
      <c r="SPV15" s="136"/>
      <c r="SPW15" s="136"/>
      <c r="SPX15" s="136"/>
      <c r="SPY15" s="136"/>
      <c r="SPZ15" s="136"/>
      <c r="SQA15" s="136"/>
      <c r="SQB15" s="136"/>
      <c r="SQC15" s="136"/>
      <c r="SQD15" s="136"/>
      <c r="SQE15" s="136"/>
      <c r="SQF15" s="136"/>
      <c r="SQG15" s="136"/>
      <c r="SQH15" s="136"/>
      <c r="SQI15" s="136"/>
      <c r="SQJ15" s="136"/>
      <c r="SQK15" s="136"/>
      <c r="SQL15" s="136"/>
      <c r="SQM15" s="136"/>
      <c r="SQN15" s="136"/>
      <c r="SQO15" s="136"/>
      <c r="SQP15" s="136"/>
      <c r="SQQ15" s="136"/>
      <c r="SQR15" s="136"/>
      <c r="SQS15" s="136"/>
      <c r="SQT15" s="136"/>
      <c r="SQU15" s="136"/>
      <c r="SQV15" s="136"/>
      <c r="SQW15" s="136"/>
      <c r="SQX15" s="136"/>
      <c r="SQY15" s="136"/>
      <c r="SQZ15" s="136"/>
      <c r="SRA15" s="136"/>
      <c r="SRB15" s="136"/>
      <c r="SRC15" s="136"/>
      <c r="SRD15" s="136"/>
      <c r="SRE15" s="136"/>
      <c r="SRF15" s="136"/>
      <c r="SRG15" s="136"/>
      <c r="SRH15" s="136"/>
      <c r="SRI15" s="136"/>
      <c r="SRJ15" s="136"/>
      <c r="SRK15" s="136"/>
      <c r="SRL15" s="136"/>
      <c r="SRM15" s="136"/>
      <c r="SRN15" s="136"/>
      <c r="SRO15" s="136"/>
      <c r="SRP15" s="136"/>
      <c r="SRQ15" s="136"/>
      <c r="SRR15" s="136"/>
      <c r="SRS15" s="136"/>
      <c r="SRT15" s="136"/>
      <c r="SRU15" s="136"/>
      <c r="SRV15" s="136"/>
      <c r="SRW15" s="136"/>
      <c r="SRX15" s="136"/>
      <c r="SRY15" s="136"/>
      <c r="SRZ15" s="136"/>
      <c r="SSA15" s="136"/>
      <c r="SSB15" s="136"/>
      <c r="SSC15" s="136"/>
      <c r="SSD15" s="136"/>
      <c r="SSE15" s="136"/>
      <c r="SSF15" s="136"/>
      <c r="SSG15" s="136"/>
      <c r="SSH15" s="136"/>
      <c r="SSI15" s="136"/>
      <c r="SSJ15" s="136"/>
      <c r="SSK15" s="136"/>
      <c r="SSL15" s="136"/>
      <c r="SSM15" s="136"/>
      <c r="SSN15" s="136"/>
      <c r="SSO15" s="136"/>
      <c r="SSP15" s="136"/>
      <c r="SSQ15" s="136"/>
      <c r="SSR15" s="136"/>
      <c r="SSS15" s="136"/>
      <c r="SST15" s="136"/>
      <c r="SSU15" s="136"/>
      <c r="SSV15" s="136"/>
      <c r="SSW15" s="136"/>
      <c r="SSX15" s="136"/>
      <c r="SSY15" s="136"/>
      <c r="SSZ15" s="136"/>
      <c r="STA15" s="136"/>
      <c r="STB15" s="136"/>
      <c r="STC15" s="136"/>
      <c r="STD15" s="136"/>
      <c r="STE15" s="136"/>
      <c r="STF15" s="136"/>
      <c r="STG15" s="136"/>
      <c r="STH15" s="136"/>
      <c r="STI15" s="136"/>
      <c r="STJ15" s="136"/>
      <c r="STK15" s="136"/>
      <c r="STL15" s="136"/>
      <c r="STM15" s="136"/>
      <c r="STN15" s="136"/>
      <c r="STO15" s="136"/>
      <c r="STP15" s="136"/>
      <c r="STQ15" s="136"/>
      <c r="STR15" s="136"/>
      <c r="STS15" s="136"/>
      <c r="STT15" s="136"/>
      <c r="STU15" s="136"/>
      <c r="STV15" s="136"/>
      <c r="STW15" s="136"/>
      <c r="STX15" s="136"/>
      <c r="STY15" s="136"/>
      <c r="STZ15" s="136"/>
      <c r="SUA15" s="136"/>
      <c r="SUB15" s="136"/>
      <c r="SUC15" s="136"/>
      <c r="SUD15" s="136"/>
      <c r="SUE15" s="136"/>
      <c r="SUF15" s="136"/>
      <c r="SUG15" s="136"/>
      <c r="SUH15" s="136"/>
      <c r="SUI15" s="136"/>
      <c r="SUJ15" s="136"/>
      <c r="SUK15" s="136"/>
      <c r="SUL15" s="136"/>
      <c r="SUM15" s="136"/>
      <c r="SUN15" s="136"/>
      <c r="SUO15" s="136"/>
      <c r="SUP15" s="136"/>
      <c r="SUQ15" s="136"/>
      <c r="SUR15" s="136"/>
      <c r="SUS15" s="136"/>
      <c r="SUT15" s="136"/>
      <c r="SUU15" s="136"/>
      <c r="SUV15" s="136"/>
      <c r="SUW15" s="136"/>
      <c r="SUX15" s="136"/>
      <c r="SUY15" s="136"/>
      <c r="SUZ15" s="136"/>
      <c r="SVA15" s="136"/>
      <c r="SVB15" s="136"/>
      <c r="SVC15" s="136"/>
      <c r="SVD15" s="136"/>
      <c r="SVE15" s="136"/>
      <c r="SVF15" s="136"/>
      <c r="SVG15" s="136"/>
      <c r="SVH15" s="136"/>
      <c r="SVI15" s="136"/>
      <c r="SVJ15" s="136"/>
      <c r="SVK15" s="136"/>
      <c r="SVL15" s="136"/>
      <c r="SVM15" s="136"/>
      <c r="SVN15" s="136"/>
      <c r="SVO15" s="136"/>
      <c r="SVP15" s="136"/>
      <c r="SVQ15" s="136"/>
      <c r="SVR15" s="136"/>
      <c r="SVS15" s="136"/>
      <c r="SVT15" s="136"/>
      <c r="SVU15" s="136"/>
      <c r="SVV15" s="136"/>
      <c r="SVW15" s="136"/>
      <c r="SVX15" s="136"/>
      <c r="SVY15" s="136"/>
      <c r="SVZ15" s="136"/>
      <c r="SWA15" s="136"/>
      <c r="SWB15" s="136"/>
      <c r="SWC15" s="136"/>
      <c r="SWD15" s="136"/>
      <c r="SWE15" s="136"/>
      <c r="SWF15" s="136"/>
      <c r="SWG15" s="136"/>
      <c r="SWH15" s="136"/>
      <c r="SWI15" s="136"/>
      <c r="SWJ15" s="136"/>
      <c r="SWK15" s="136"/>
      <c r="SWL15" s="136"/>
      <c r="SWM15" s="136"/>
      <c r="SWN15" s="136"/>
      <c r="SWO15" s="136"/>
      <c r="SWP15" s="136"/>
      <c r="SWQ15" s="136"/>
      <c r="SWR15" s="136"/>
      <c r="SWS15" s="136"/>
      <c r="SWT15" s="136"/>
      <c r="SWU15" s="136"/>
      <c r="SWV15" s="136"/>
      <c r="SWW15" s="136"/>
      <c r="SWX15" s="136"/>
      <c r="SWY15" s="136"/>
      <c r="SWZ15" s="136"/>
      <c r="SXA15" s="136"/>
      <c r="SXB15" s="136"/>
      <c r="SXC15" s="136"/>
      <c r="SXD15" s="136"/>
      <c r="SXE15" s="136"/>
      <c r="SXF15" s="136"/>
      <c r="SXG15" s="136"/>
      <c r="SXH15" s="136"/>
      <c r="SXI15" s="136"/>
      <c r="SXJ15" s="136"/>
      <c r="SXK15" s="136"/>
      <c r="SXL15" s="136"/>
      <c r="SXM15" s="136"/>
      <c r="SXN15" s="136"/>
      <c r="SXO15" s="136"/>
      <c r="SXP15" s="136"/>
      <c r="SXQ15" s="136"/>
      <c r="SXR15" s="136"/>
      <c r="SXS15" s="136"/>
      <c r="SXT15" s="136"/>
      <c r="SXU15" s="136"/>
      <c r="SXV15" s="136"/>
      <c r="SXW15" s="136"/>
      <c r="SXX15" s="136"/>
      <c r="SXY15" s="136"/>
      <c r="SXZ15" s="136"/>
      <c r="SYA15" s="136"/>
      <c r="SYB15" s="136"/>
      <c r="SYC15" s="136"/>
      <c r="SYD15" s="136"/>
      <c r="SYE15" s="136"/>
      <c r="SYF15" s="136"/>
      <c r="SYG15" s="136"/>
      <c r="SYH15" s="136"/>
      <c r="SYI15" s="136"/>
      <c r="SYJ15" s="136"/>
      <c r="SYK15" s="136"/>
      <c r="SYL15" s="136"/>
      <c r="SYM15" s="136"/>
      <c r="SYN15" s="136"/>
      <c r="SYO15" s="136"/>
      <c r="SYP15" s="136"/>
      <c r="SYQ15" s="136"/>
      <c r="SYR15" s="136"/>
      <c r="SYS15" s="136"/>
      <c r="SYT15" s="136"/>
      <c r="SYU15" s="136"/>
      <c r="SYV15" s="136"/>
      <c r="SYW15" s="136"/>
      <c r="SYX15" s="136"/>
      <c r="SYY15" s="136"/>
      <c r="SYZ15" s="136"/>
      <c r="SZA15" s="136"/>
      <c r="SZB15" s="136"/>
      <c r="SZC15" s="136"/>
      <c r="SZD15" s="136"/>
      <c r="SZE15" s="136"/>
      <c r="SZF15" s="136"/>
      <c r="SZG15" s="136"/>
      <c r="SZH15" s="136"/>
      <c r="SZI15" s="136"/>
      <c r="SZJ15" s="136"/>
      <c r="SZK15" s="136"/>
      <c r="SZL15" s="136"/>
      <c r="SZM15" s="136"/>
      <c r="SZN15" s="136"/>
      <c r="SZO15" s="136"/>
      <c r="SZP15" s="136"/>
      <c r="SZQ15" s="136"/>
      <c r="SZR15" s="136"/>
      <c r="SZS15" s="136"/>
      <c r="SZT15" s="136"/>
      <c r="SZU15" s="136"/>
      <c r="SZV15" s="136"/>
      <c r="SZW15" s="136"/>
      <c r="SZX15" s="136"/>
      <c r="SZY15" s="136"/>
      <c r="SZZ15" s="136"/>
      <c r="TAA15" s="136"/>
      <c r="TAB15" s="136"/>
      <c r="TAC15" s="136"/>
      <c r="TAD15" s="136"/>
      <c r="TAE15" s="136"/>
      <c r="TAF15" s="136"/>
      <c r="TAG15" s="136"/>
      <c r="TAH15" s="136"/>
      <c r="TAI15" s="136"/>
      <c r="TAJ15" s="136"/>
      <c r="TAK15" s="136"/>
      <c r="TAL15" s="136"/>
      <c r="TAM15" s="136"/>
      <c r="TAN15" s="136"/>
      <c r="TAO15" s="136"/>
      <c r="TAP15" s="136"/>
      <c r="TAQ15" s="136"/>
      <c r="TAR15" s="136"/>
      <c r="TAS15" s="136"/>
      <c r="TAT15" s="136"/>
      <c r="TAU15" s="136"/>
      <c r="TAV15" s="136"/>
      <c r="TAW15" s="136"/>
      <c r="TAX15" s="136"/>
      <c r="TAY15" s="136"/>
      <c r="TAZ15" s="136"/>
      <c r="TBA15" s="136"/>
      <c r="TBB15" s="136"/>
      <c r="TBC15" s="136"/>
      <c r="TBD15" s="136"/>
      <c r="TBE15" s="136"/>
      <c r="TBF15" s="136"/>
      <c r="TBG15" s="136"/>
      <c r="TBH15" s="136"/>
      <c r="TBI15" s="136"/>
      <c r="TBJ15" s="136"/>
      <c r="TBK15" s="136"/>
      <c r="TBL15" s="136"/>
      <c r="TBM15" s="136"/>
      <c r="TBN15" s="136"/>
      <c r="TBO15" s="136"/>
      <c r="TBP15" s="136"/>
      <c r="TBQ15" s="136"/>
      <c r="TBR15" s="136"/>
      <c r="TBS15" s="136"/>
      <c r="TBT15" s="136"/>
      <c r="TBU15" s="136"/>
      <c r="TBV15" s="136"/>
      <c r="TBW15" s="136"/>
      <c r="TBX15" s="136"/>
      <c r="TBY15" s="136"/>
      <c r="TBZ15" s="136"/>
      <c r="TCA15" s="136"/>
      <c r="TCB15" s="136"/>
      <c r="TCC15" s="136"/>
      <c r="TCD15" s="136"/>
      <c r="TCE15" s="136"/>
      <c r="TCF15" s="136"/>
      <c r="TCG15" s="136"/>
      <c r="TCH15" s="136"/>
      <c r="TCI15" s="136"/>
      <c r="TCJ15" s="136"/>
      <c r="TCK15" s="136"/>
      <c r="TCL15" s="136"/>
      <c r="TCM15" s="136"/>
      <c r="TCN15" s="136"/>
      <c r="TCO15" s="136"/>
      <c r="TCP15" s="136"/>
      <c r="TCQ15" s="136"/>
      <c r="TCR15" s="136"/>
      <c r="TCS15" s="136"/>
      <c r="TCT15" s="136"/>
      <c r="TCU15" s="136"/>
      <c r="TCV15" s="136"/>
      <c r="TCW15" s="136"/>
      <c r="TCX15" s="136"/>
      <c r="TCY15" s="136"/>
      <c r="TCZ15" s="136"/>
      <c r="TDA15" s="136"/>
      <c r="TDB15" s="136"/>
      <c r="TDC15" s="136"/>
      <c r="TDD15" s="136"/>
      <c r="TDE15" s="136"/>
      <c r="TDF15" s="136"/>
      <c r="TDG15" s="136"/>
      <c r="TDH15" s="136"/>
      <c r="TDI15" s="136"/>
      <c r="TDJ15" s="136"/>
      <c r="TDK15" s="136"/>
      <c r="TDL15" s="136"/>
      <c r="TDM15" s="136"/>
      <c r="TDN15" s="136"/>
      <c r="TDO15" s="136"/>
      <c r="TDP15" s="136"/>
      <c r="TDQ15" s="136"/>
      <c r="TDR15" s="136"/>
      <c r="TDS15" s="136"/>
      <c r="TDT15" s="136"/>
      <c r="TDU15" s="136"/>
      <c r="TDV15" s="136"/>
      <c r="TDW15" s="136"/>
      <c r="TDX15" s="136"/>
      <c r="TDY15" s="136"/>
      <c r="TDZ15" s="136"/>
      <c r="TEA15" s="136"/>
      <c r="TEB15" s="136"/>
      <c r="TEC15" s="136"/>
      <c r="TED15" s="136"/>
      <c r="TEE15" s="136"/>
      <c r="TEF15" s="136"/>
      <c r="TEG15" s="136"/>
      <c r="TEH15" s="136"/>
      <c r="TEI15" s="136"/>
      <c r="TEJ15" s="136"/>
      <c r="TEK15" s="136"/>
      <c r="TEL15" s="136"/>
      <c r="TEM15" s="136"/>
      <c r="TEN15" s="136"/>
      <c r="TEO15" s="136"/>
      <c r="TEP15" s="136"/>
      <c r="TEQ15" s="136"/>
      <c r="TER15" s="136"/>
      <c r="TES15" s="136"/>
      <c r="TET15" s="136"/>
      <c r="TEU15" s="136"/>
      <c r="TEV15" s="136"/>
      <c r="TEW15" s="136"/>
      <c r="TEX15" s="136"/>
      <c r="TEY15" s="136"/>
      <c r="TEZ15" s="136"/>
      <c r="TFA15" s="136"/>
      <c r="TFB15" s="136"/>
      <c r="TFC15" s="136"/>
      <c r="TFD15" s="136"/>
      <c r="TFE15" s="136"/>
      <c r="TFF15" s="136"/>
      <c r="TFG15" s="136"/>
      <c r="TFH15" s="136"/>
      <c r="TFI15" s="136"/>
      <c r="TFJ15" s="136"/>
      <c r="TFK15" s="136"/>
      <c r="TFL15" s="136"/>
      <c r="TFM15" s="136"/>
      <c r="TFN15" s="136"/>
      <c r="TFO15" s="136"/>
      <c r="TFP15" s="136"/>
      <c r="TFQ15" s="136"/>
      <c r="TFR15" s="136"/>
      <c r="TFS15" s="136"/>
      <c r="TFT15" s="136"/>
      <c r="TFU15" s="136"/>
      <c r="TFV15" s="136"/>
      <c r="TFW15" s="136"/>
      <c r="TFX15" s="136"/>
      <c r="TFY15" s="136"/>
      <c r="TFZ15" s="136"/>
      <c r="TGA15" s="136"/>
      <c r="TGB15" s="136"/>
      <c r="TGC15" s="136"/>
      <c r="TGD15" s="136"/>
      <c r="TGE15" s="136"/>
      <c r="TGF15" s="136"/>
      <c r="TGG15" s="136"/>
      <c r="TGH15" s="136"/>
      <c r="TGI15" s="136"/>
      <c r="TGJ15" s="136"/>
      <c r="TGK15" s="136"/>
      <c r="TGL15" s="136"/>
      <c r="TGM15" s="136"/>
      <c r="TGN15" s="136"/>
      <c r="TGO15" s="136"/>
      <c r="TGP15" s="136"/>
      <c r="TGQ15" s="136"/>
      <c r="TGR15" s="136"/>
      <c r="TGS15" s="136"/>
      <c r="TGT15" s="136"/>
      <c r="TGU15" s="136"/>
      <c r="TGV15" s="136"/>
      <c r="TGW15" s="136"/>
      <c r="TGX15" s="136"/>
      <c r="TGY15" s="136"/>
      <c r="TGZ15" s="136"/>
      <c r="THA15" s="136"/>
      <c r="THB15" s="136"/>
      <c r="THC15" s="136"/>
      <c r="THD15" s="136"/>
      <c r="THE15" s="136"/>
      <c r="THF15" s="136"/>
      <c r="THG15" s="136"/>
      <c r="THH15" s="136"/>
      <c r="THI15" s="136"/>
      <c r="THJ15" s="136"/>
      <c r="THK15" s="136"/>
      <c r="THL15" s="136"/>
      <c r="THM15" s="136"/>
      <c r="THN15" s="136"/>
      <c r="THO15" s="136"/>
      <c r="THP15" s="136"/>
      <c r="THQ15" s="136"/>
      <c r="THR15" s="136"/>
      <c r="THS15" s="136"/>
      <c r="THT15" s="136"/>
      <c r="THU15" s="136"/>
      <c r="THV15" s="136"/>
      <c r="THW15" s="136"/>
      <c r="THX15" s="136"/>
      <c r="THY15" s="136"/>
      <c r="THZ15" s="136"/>
      <c r="TIA15" s="136"/>
      <c r="TIB15" s="136"/>
      <c r="TIC15" s="136"/>
      <c r="TID15" s="136"/>
      <c r="TIE15" s="136"/>
      <c r="TIF15" s="136"/>
      <c r="TIG15" s="136"/>
      <c r="TIH15" s="136"/>
      <c r="TII15" s="136"/>
      <c r="TIJ15" s="136"/>
      <c r="TIK15" s="136"/>
      <c r="TIL15" s="136"/>
      <c r="TIM15" s="136"/>
      <c r="TIN15" s="136"/>
      <c r="TIO15" s="136"/>
      <c r="TIP15" s="136"/>
      <c r="TIQ15" s="136"/>
      <c r="TIR15" s="136"/>
      <c r="TIS15" s="136"/>
      <c r="TIT15" s="136"/>
      <c r="TIU15" s="136"/>
      <c r="TIV15" s="136"/>
      <c r="TIW15" s="136"/>
      <c r="TIX15" s="136"/>
      <c r="TIY15" s="136"/>
      <c r="TIZ15" s="136"/>
      <c r="TJA15" s="136"/>
      <c r="TJB15" s="136"/>
      <c r="TJC15" s="136"/>
      <c r="TJD15" s="136"/>
      <c r="TJE15" s="136"/>
      <c r="TJF15" s="136"/>
      <c r="TJG15" s="136"/>
      <c r="TJH15" s="136"/>
      <c r="TJI15" s="136"/>
      <c r="TJJ15" s="136"/>
      <c r="TJK15" s="136"/>
      <c r="TJL15" s="136"/>
      <c r="TJM15" s="136"/>
      <c r="TJN15" s="136"/>
      <c r="TJO15" s="136"/>
      <c r="TJP15" s="136"/>
      <c r="TJQ15" s="136"/>
      <c r="TJR15" s="136"/>
      <c r="TJS15" s="136"/>
      <c r="TJT15" s="136"/>
      <c r="TJU15" s="136"/>
      <c r="TJV15" s="136"/>
      <c r="TJW15" s="136"/>
      <c r="TJX15" s="136"/>
      <c r="TJY15" s="136"/>
      <c r="TJZ15" s="136"/>
      <c r="TKA15" s="136"/>
      <c r="TKB15" s="136"/>
      <c r="TKC15" s="136"/>
      <c r="TKD15" s="136"/>
      <c r="TKE15" s="136"/>
      <c r="TKF15" s="136"/>
      <c r="TKG15" s="136"/>
      <c r="TKH15" s="136"/>
      <c r="TKI15" s="136"/>
      <c r="TKJ15" s="136"/>
      <c r="TKK15" s="136"/>
      <c r="TKL15" s="136"/>
      <c r="TKM15" s="136"/>
      <c r="TKN15" s="136"/>
      <c r="TKO15" s="136"/>
      <c r="TKP15" s="136"/>
      <c r="TKQ15" s="136"/>
      <c r="TKR15" s="136"/>
      <c r="TKS15" s="136"/>
      <c r="TKT15" s="136"/>
      <c r="TKU15" s="136"/>
      <c r="TKV15" s="136"/>
      <c r="TKW15" s="136"/>
      <c r="TKX15" s="136"/>
      <c r="TKY15" s="136"/>
      <c r="TKZ15" s="136"/>
      <c r="TLA15" s="136"/>
      <c r="TLB15" s="136"/>
      <c r="TLC15" s="136"/>
      <c r="TLD15" s="136"/>
      <c r="TLE15" s="136"/>
      <c r="TLF15" s="136"/>
      <c r="TLG15" s="136"/>
      <c r="TLH15" s="136"/>
      <c r="TLI15" s="136"/>
      <c r="TLJ15" s="136"/>
      <c r="TLK15" s="136"/>
      <c r="TLL15" s="136"/>
      <c r="TLM15" s="136"/>
      <c r="TLN15" s="136"/>
      <c r="TLO15" s="136"/>
      <c r="TLP15" s="136"/>
      <c r="TLQ15" s="136"/>
      <c r="TLR15" s="136"/>
      <c r="TLS15" s="136"/>
      <c r="TLT15" s="136"/>
      <c r="TLU15" s="136"/>
      <c r="TLV15" s="136"/>
      <c r="TLW15" s="136"/>
      <c r="TLX15" s="136"/>
      <c r="TLY15" s="136"/>
      <c r="TLZ15" s="136"/>
      <c r="TMA15" s="136"/>
      <c r="TMB15" s="136"/>
      <c r="TMC15" s="136"/>
      <c r="TMD15" s="136"/>
      <c r="TME15" s="136"/>
      <c r="TMF15" s="136"/>
      <c r="TMG15" s="136"/>
      <c r="TMH15" s="136"/>
      <c r="TMI15" s="136"/>
      <c r="TMJ15" s="136"/>
      <c r="TMK15" s="136"/>
      <c r="TML15" s="136"/>
      <c r="TMM15" s="136"/>
      <c r="TMN15" s="136"/>
      <c r="TMO15" s="136"/>
      <c r="TMP15" s="136"/>
      <c r="TMQ15" s="136"/>
      <c r="TMR15" s="136"/>
      <c r="TMS15" s="136"/>
      <c r="TMT15" s="136"/>
      <c r="TMU15" s="136"/>
      <c r="TMV15" s="136"/>
      <c r="TMW15" s="136"/>
      <c r="TMX15" s="136"/>
      <c r="TMY15" s="136"/>
      <c r="TMZ15" s="136"/>
      <c r="TNA15" s="136"/>
      <c r="TNB15" s="136"/>
      <c r="TNC15" s="136"/>
      <c r="TND15" s="136"/>
      <c r="TNE15" s="136"/>
      <c r="TNF15" s="136"/>
      <c r="TNG15" s="136"/>
      <c r="TNH15" s="136"/>
      <c r="TNI15" s="136"/>
      <c r="TNJ15" s="136"/>
      <c r="TNK15" s="136"/>
      <c r="TNL15" s="136"/>
      <c r="TNM15" s="136"/>
      <c r="TNN15" s="136"/>
      <c r="TNO15" s="136"/>
      <c r="TNP15" s="136"/>
      <c r="TNQ15" s="136"/>
      <c r="TNR15" s="136"/>
      <c r="TNS15" s="136"/>
      <c r="TNT15" s="136"/>
      <c r="TNU15" s="136"/>
      <c r="TNV15" s="136"/>
      <c r="TNW15" s="136"/>
      <c r="TNX15" s="136"/>
      <c r="TNY15" s="136"/>
      <c r="TNZ15" s="136"/>
      <c r="TOA15" s="136"/>
      <c r="TOB15" s="136"/>
      <c r="TOC15" s="136"/>
      <c r="TOD15" s="136"/>
      <c r="TOE15" s="136"/>
      <c r="TOF15" s="136"/>
      <c r="TOG15" s="136"/>
      <c r="TOH15" s="136"/>
      <c r="TOI15" s="136"/>
      <c r="TOJ15" s="136"/>
      <c r="TOK15" s="136"/>
      <c r="TOL15" s="136"/>
      <c r="TOM15" s="136"/>
      <c r="TON15" s="136"/>
      <c r="TOO15" s="136"/>
      <c r="TOP15" s="136"/>
      <c r="TOQ15" s="136"/>
      <c r="TOR15" s="136"/>
      <c r="TOS15" s="136"/>
      <c r="TOT15" s="136"/>
      <c r="TOU15" s="136"/>
      <c r="TOV15" s="136"/>
      <c r="TOW15" s="136"/>
      <c r="TOX15" s="136"/>
      <c r="TOY15" s="136"/>
      <c r="TOZ15" s="136"/>
      <c r="TPA15" s="136"/>
      <c r="TPB15" s="136"/>
      <c r="TPC15" s="136"/>
      <c r="TPD15" s="136"/>
      <c r="TPE15" s="136"/>
      <c r="TPF15" s="136"/>
      <c r="TPG15" s="136"/>
      <c r="TPH15" s="136"/>
      <c r="TPI15" s="136"/>
      <c r="TPJ15" s="136"/>
      <c r="TPK15" s="136"/>
      <c r="TPL15" s="136"/>
      <c r="TPM15" s="136"/>
      <c r="TPN15" s="136"/>
      <c r="TPO15" s="136"/>
      <c r="TPP15" s="136"/>
      <c r="TPQ15" s="136"/>
      <c r="TPR15" s="136"/>
      <c r="TPS15" s="136"/>
      <c r="TPT15" s="136"/>
      <c r="TPU15" s="136"/>
      <c r="TPV15" s="136"/>
      <c r="TPW15" s="136"/>
      <c r="TPX15" s="136"/>
      <c r="TPY15" s="136"/>
      <c r="TPZ15" s="136"/>
      <c r="TQA15" s="136"/>
      <c r="TQB15" s="136"/>
      <c r="TQC15" s="136"/>
      <c r="TQD15" s="136"/>
      <c r="TQE15" s="136"/>
      <c r="TQF15" s="136"/>
      <c r="TQG15" s="136"/>
      <c r="TQH15" s="136"/>
      <c r="TQI15" s="136"/>
      <c r="TQJ15" s="136"/>
      <c r="TQK15" s="136"/>
      <c r="TQL15" s="136"/>
      <c r="TQM15" s="136"/>
      <c r="TQN15" s="136"/>
      <c r="TQO15" s="136"/>
      <c r="TQP15" s="136"/>
      <c r="TQQ15" s="136"/>
      <c r="TQR15" s="136"/>
      <c r="TQS15" s="136"/>
      <c r="TQT15" s="136"/>
      <c r="TQU15" s="136"/>
      <c r="TQV15" s="136"/>
      <c r="TQW15" s="136"/>
      <c r="TQX15" s="136"/>
      <c r="TQY15" s="136"/>
      <c r="TQZ15" s="136"/>
      <c r="TRA15" s="136"/>
      <c r="TRB15" s="136"/>
      <c r="TRC15" s="136"/>
      <c r="TRD15" s="136"/>
      <c r="TRE15" s="136"/>
      <c r="TRF15" s="136"/>
      <c r="TRG15" s="136"/>
      <c r="TRH15" s="136"/>
      <c r="TRI15" s="136"/>
      <c r="TRJ15" s="136"/>
      <c r="TRK15" s="136"/>
      <c r="TRL15" s="136"/>
      <c r="TRM15" s="136"/>
      <c r="TRN15" s="136"/>
      <c r="TRO15" s="136"/>
      <c r="TRP15" s="136"/>
      <c r="TRQ15" s="136"/>
      <c r="TRR15" s="136"/>
      <c r="TRS15" s="136"/>
      <c r="TRT15" s="136"/>
      <c r="TRU15" s="136"/>
      <c r="TRV15" s="136"/>
      <c r="TRW15" s="136"/>
      <c r="TRX15" s="136"/>
      <c r="TRY15" s="136"/>
      <c r="TRZ15" s="136"/>
      <c r="TSA15" s="136"/>
      <c r="TSB15" s="136"/>
      <c r="TSC15" s="136"/>
      <c r="TSD15" s="136"/>
      <c r="TSE15" s="136"/>
      <c r="TSF15" s="136"/>
      <c r="TSG15" s="136"/>
      <c r="TSH15" s="136"/>
      <c r="TSI15" s="136"/>
      <c r="TSJ15" s="136"/>
      <c r="TSK15" s="136"/>
      <c r="TSL15" s="136"/>
      <c r="TSM15" s="136"/>
      <c r="TSN15" s="136"/>
      <c r="TSO15" s="136"/>
      <c r="TSP15" s="136"/>
      <c r="TSQ15" s="136"/>
      <c r="TSR15" s="136"/>
      <c r="TSS15" s="136"/>
      <c r="TST15" s="136"/>
      <c r="TSU15" s="136"/>
      <c r="TSV15" s="136"/>
      <c r="TSW15" s="136"/>
      <c r="TSX15" s="136"/>
      <c r="TSY15" s="136"/>
      <c r="TSZ15" s="136"/>
      <c r="TTA15" s="136"/>
      <c r="TTB15" s="136"/>
      <c r="TTC15" s="136"/>
      <c r="TTD15" s="136"/>
      <c r="TTE15" s="136"/>
      <c r="TTF15" s="136"/>
      <c r="TTG15" s="136"/>
      <c r="TTH15" s="136"/>
      <c r="TTI15" s="136"/>
      <c r="TTJ15" s="136"/>
      <c r="TTK15" s="136"/>
      <c r="TTL15" s="136"/>
      <c r="TTM15" s="136"/>
      <c r="TTN15" s="136"/>
      <c r="TTO15" s="136"/>
      <c r="TTP15" s="136"/>
      <c r="TTQ15" s="136"/>
      <c r="TTR15" s="136"/>
      <c r="TTS15" s="136"/>
      <c r="TTT15" s="136"/>
      <c r="TTU15" s="136"/>
      <c r="TTV15" s="136"/>
      <c r="TTW15" s="136"/>
      <c r="TTX15" s="136"/>
      <c r="TTY15" s="136"/>
      <c r="TTZ15" s="136"/>
      <c r="TUA15" s="136"/>
      <c r="TUB15" s="136"/>
      <c r="TUC15" s="136"/>
      <c r="TUD15" s="136"/>
      <c r="TUE15" s="136"/>
      <c r="TUF15" s="136"/>
      <c r="TUG15" s="136"/>
      <c r="TUH15" s="136"/>
      <c r="TUI15" s="136"/>
      <c r="TUJ15" s="136"/>
      <c r="TUK15" s="136"/>
      <c r="TUL15" s="136"/>
      <c r="TUM15" s="136"/>
      <c r="TUN15" s="136"/>
      <c r="TUO15" s="136"/>
      <c r="TUP15" s="136"/>
      <c r="TUQ15" s="136"/>
      <c r="TUR15" s="136"/>
      <c r="TUS15" s="136"/>
      <c r="TUT15" s="136"/>
      <c r="TUU15" s="136"/>
      <c r="TUV15" s="136"/>
      <c r="TUW15" s="136"/>
      <c r="TUX15" s="136"/>
      <c r="TUY15" s="136"/>
      <c r="TUZ15" s="136"/>
      <c r="TVA15" s="136"/>
      <c r="TVB15" s="136"/>
      <c r="TVC15" s="136"/>
      <c r="TVD15" s="136"/>
      <c r="TVE15" s="136"/>
      <c r="TVF15" s="136"/>
      <c r="TVG15" s="136"/>
      <c r="TVH15" s="136"/>
      <c r="TVI15" s="136"/>
      <c r="TVJ15" s="136"/>
      <c r="TVK15" s="136"/>
      <c r="TVL15" s="136"/>
      <c r="TVM15" s="136"/>
      <c r="TVN15" s="136"/>
      <c r="TVO15" s="136"/>
      <c r="TVP15" s="136"/>
      <c r="TVQ15" s="136"/>
      <c r="TVR15" s="136"/>
      <c r="TVS15" s="136"/>
      <c r="TVT15" s="136"/>
      <c r="TVU15" s="136"/>
      <c r="TVV15" s="136"/>
      <c r="TVW15" s="136"/>
      <c r="TVX15" s="136"/>
      <c r="TVY15" s="136"/>
      <c r="TVZ15" s="136"/>
      <c r="TWA15" s="136"/>
      <c r="TWB15" s="136"/>
      <c r="TWC15" s="136"/>
      <c r="TWD15" s="136"/>
      <c r="TWE15" s="136"/>
      <c r="TWF15" s="136"/>
      <c r="TWG15" s="136"/>
      <c r="TWH15" s="136"/>
      <c r="TWI15" s="136"/>
      <c r="TWJ15" s="136"/>
      <c r="TWK15" s="136"/>
      <c r="TWL15" s="136"/>
      <c r="TWM15" s="136"/>
      <c r="TWN15" s="136"/>
      <c r="TWO15" s="136"/>
      <c r="TWP15" s="136"/>
      <c r="TWQ15" s="136"/>
      <c r="TWR15" s="136"/>
      <c r="TWS15" s="136"/>
      <c r="TWT15" s="136"/>
      <c r="TWU15" s="136"/>
      <c r="TWV15" s="136"/>
      <c r="TWW15" s="136"/>
      <c r="TWX15" s="136"/>
      <c r="TWY15" s="136"/>
      <c r="TWZ15" s="136"/>
      <c r="TXA15" s="136"/>
      <c r="TXB15" s="136"/>
      <c r="TXC15" s="136"/>
      <c r="TXD15" s="136"/>
      <c r="TXE15" s="136"/>
      <c r="TXF15" s="136"/>
      <c r="TXG15" s="136"/>
      <c r="TXH15" s="136"/>
      <c r="TXI15" s="136"/>
      <c r="TXJ15" s="136"/>
      <c r="TXK15" s="136"/>
      <c r="TXL15" s="136"/>
      <c r="TXM15" s="136"/>
      <c r="TXN15" s="136"/>
      <c r="TXO15" s="136"/>
      <c r="TXP15" s="136"/>
      <c r="TXQ15" s="136"/>
      <c r="TXR15" s="136"/>
      <c r="TXS15" s="136"/>
      <c r="TXT15" s="136"/>
      <c r="TXU15" s="136"/>
      <c r="TXV15" s="136"/>
      <c r="TXW15" s="136"/>
      <c r="TXX15" s="136"/>
      <c r="TXY15" s="136"/>
      <c r="TXZ15" s="136"/>
      <c r="TYA15" s="136"/>
      <c r="TYB15" s="136"/>
      <c r="TYC15" s="136"/>
      <c r="TYD15" s="136"/>
      <c r="TYE15" s="136"/>
      <c r="TYF15" s="136"/>
      <c r="TYG15" s="136"/>
      <c r="TYH15" s="136"/>
      <c r="TYI15" s="136"/>
      <c r="TYJ15" s="136"/>
      <c r="TYK15" s="136"/>
      <c r="TYL15" s="136"/>
      <c r="TYM15" s="136"/>
      <c r="TYN15" s="136"/>
      <c r="TYO15" s="136"/>
      <c r="TYP15" s="136"/>
      <c r="TYQ15" s="136"/>
      <c r="TYR15" s="136"/>
      <c r="TYS15" s="136"/>
      <c r="TYT15" s="136"/>
      <c r="TYU15" s="136"/>
      <c r="TYV15" s="136"/>
      <c r="TYW15" s="136"/>
      <c r="TYX15" s="136"/>
      <c r="TYY15" s="136"/>
      <c r="TYZ15" s="136"/>
      <c r="TZA15" s="136"/>
      <c r="TZB15" s="136"/>
      <c r="TZC15" s="136"/>
      <c r="TZD15" s="136"/>
      <c r="TZE15" s="136"/>
      <c r="TZF15" s="136"/>
      <c r="TZG15" s="136"/>
      <c r="TZH15" s="136"/>
      <c r="TZI15" s="136"/>
      <c r="TZJ15" s="136"/>
      <c r="TZK15" s="136"/>
      <c r="TZL15" s="136"/>
      <c r="TZM15" s="136"/>
      <c r="TZN15" s="136"/>
      <c r="TZO15" s="136"/>
      <c r="TZP15" s="136"/>
      <c r="TZQ15" s="136"/>
      <c r="TZR15" s="136"/>
      <c r="TZS15" s="136"/>
      <c r="TZT15" s="136"/>
      <c r="TZU15" s="136"/>
      <c r="TZV15" s="136"/>
      <c r="TZW15" s="136"/>
      <c r="TZX15" s="136"/>
      <c r="TZY15" s="136"/>
      <c r="TZZ15" s="136"/>
      <c r="UAA15" s="136"/>
      <c r="UAB15" s="136"/>
      <c r="UAC15" s="136"/>
      <c r="UAD15" s="136"/>
      <c r="UAE15" s="136"/>
      <c r="UAF15" s="136"/>
      <c r="UAG15" s="136"/>
      <c r="UAH15" s="136"/>
      <c r="UAI15" s="136"/>
      <c r="UAJ15" s="136"/>
      <c r="UAK15" s="136"/>
      <c r="UAL15" s="136"/>
      <c r="UAM15" s="136"/>
      <c r="UAN15" s="136"/>
      <c r="UAO15" s="136"/>
      <c r="UAP15" s="136"/>
      <c r="UAQ15" s="136"/>
      <c r="UAR15" s="136"/>
      <c r="UAS15" s="136"/>
      <c r="UAT15" s="136"/>
      <c r="UAU15" s="136"/>
      <c r="UAV15" s="136"/>
      <c r="UAW15" s="136"/>
      <c r="UAX15" s="136"/>
      <c r="UAY15" s="136"/>
      <c r="UAZ15" s="136"/>
      <c r="UBA15" s="136"/>
      <c r="UBB15" s="136"/>
      <c r="UBC15" s="136"/>
      <c r="UBD15" s="136"/>
      <c r="UBE15" s="136"/>
      <c r="UBF15" s="136"/>
      <c r="UBG15" s="136"/>
      <c r="UBH15" s="136"/>
      <c r="UBI15" s="136"/>
      <c r="UBJ15" s="136"/>
      <c r="UBK15" s="136"/>
      <c r="UBL15" s="136"/>
      <c r="UBM15" s="136"/>
      <c r="UBN15" s="136"/>
      <c r="UBO15" s="136"/>
      <c r="UBP15" s="136"/>
      <c r="UBQ15" s="136"/>
      <c r="UBR15" s="136"/>
      <c r="UBS15" s="136"/>
      <c r="UBT15" s="136"/>
      <c r="UBU15" s="136"/>
      <c r="UBV15" s="136"/>
      <c r="UBW15" s="136"/>
      <c r="UBX15" s="136"/>
      <c r="UBY15" s="136"/>
      <c r="UBZ15" s="136"/>
      <c r="UCA15" s="136"/>
      <c r="UCB15" s="136"/>
      <c r="UCC15" s="136"/>
      <c r="UCD15" s="136"/>
      <c r="UCE15" s="136"/>
      <c r="UCF15" s="136"/>
      <c r="UCG15" s="136"/>
      <c r="UCH15" s="136"/>
      <c r="UCI15" s="136"/>
      <c r="UCJ15" s="136"/>
      <c r="UCK15" s="136"/>
      <c r="UCL15" s="136"/>
      <c r="UCM15" s="136"/>
      <c r="UCN15" s="136"/>
      <c r="UCO15" s="136"/>
      <c r="UCP15" s="136"/>
      <c r="UCQ15" s="136"/>
      <c r="UCR15" s="136"/>
      <c r="UCS15" s="136"/>
      <c r="UCT15" s="136"/>
      <c r="UCU15" s="136"/>
      <c r="UCV15" s="136"/>
      <c r="UCW15" s="136"/>
      <c r="UCX15" s="136"/>
      <c r="UCY15" s="136"/>
      <c r="UCZ15" s="136"/>
      <c r="UDA15" s="136"/>
      <c r="UDB15" s="136"/>
      <c r="UDC15" s="136"/>
      <c r="UDD15" s="136"/>
      <c r="UDE15" s="136"/>
      <c r="UDF15" s="136"/>
      <c r="UDG15" s="136"/>
      <c r="UDH15" s="136"/>
      <c r="UDI15" s="136"/>
      <c r="UDJ15" s="136"/>
      <c r="UDK15" s="136"/>
      <c r="UDL15" s="136"/>
      <c r="UDM15" s="136"/>
      <c r="UDN15" s="136"/>
      <c r="UDO15" s="136"/>
      <c r="UDP15" s="136"/>
      <c r="UDQ15" s="136"/>
      <c r="UDR15" s="136"/>
      <c r="UDS15" s="136"/>
      <c r="UDT15" s="136"/>
      <c r="UDU15" s="136"/>
      <c r="UDV15" s="136"/>
      <c r="UDW15" s="136"/>
      <c r="UDX15" s="136"/>
      <c r="UDY15" s="136"/>
      <c r="UDZ15" s="136"/>
      <c r="UEA15" s="136"/>
      <c r="UEB15" s="136"/>
      <c r="UEC15" s="136"/>
      <c r="UED15" s="136"/>
      <c r="UEE15" s="136"/>
      <c r="UEF15" s="136"/>
      <c r="UEG15" s="136"/>
      <c r="UEH15" s="136"/>
      <c r="UEI15" s="136"/>
      <c r="UEJ15" s="136"/>
      <c r="UEK15" s="136"/>
      <c r="UEL15" s="136"/>
      <c r="UEM15" s="136"/>
      <c r="UEN15" s="136"/>
      <c r="UEO15" s="136"/>
      <c r="UEP15" s="136"/>
      <c r="UEQ15" s="136"/>
      <c r="UER15" s="136"/>
      <c r="UES15" s="136"/>
      <c r="UET15" s="136"/>
      <c r="UEU15" s="136"/>
      <c r="UEV15" s="136"/>
      <c r="UEW15" s="136"/>
      <c r="UEX15" s="136"/>
      <c r="UEY15" s="136"/>
      <c r="UEZ15" s="136"/>
      <c r="UFA15" s="136"/>
      <c r="UFB15" s="136"/>
      <c r="UFC15" s="136"/>
      <c r="UFD15" s="136"/>
      <c r="UFE15" s="136"/>
      <c r="UFF15" s="136"/>
      <c r="UFG15" s="136"/>
      <c r="UFH15" s="136"/>
      <c r="UFI15" s="136"/>
      <c r="UFJ15" s="136"/>
      <c r="UFK15" s="136"/>
      <c r="UFL15" s="136"/>
      <c r="UFM15" s="136"/>
      <c r="UFN15" s="136"/>
      <c r="UFO15" s="136"/>
      <c r="UFP15" s="136"/>
      <c r="UFQ15" s="136"/>
      <c r="UFR15" s="136"/>
      <c r="UFS15" s="136"/>
      <c r="UFT15" s="136"/>
      <c r="UFU15" s="136"/>
      <c r="UFV15" s="136"/>
      <c r="UFW15" s="136"/>
      <c r="UFX15" s="136"/>
      <c r="UFY15" s="136"/>
      <c r="UFZ15" s="136"/>
      <c r="UGA15" s="136"/>
      <c r="UGB15" s="136"/>
      <c r="UGC15" s="136"/>
      <c r="UGD15" s="136"/>
      <c r="UGE15" s="136"/>
      <c r="UGF15" s="136"/>
      <c r="UGG15" s="136"/>
      <c r="UGH15" s="136"/>
      <c r="UGI15" s="136"/>
      <c r="UGJ15" s="136"/>
      <c r="UGK15" s="136"/>
      <c r="UGL15" s="136"/>
      <c r="UGM15" s="136"/>
      <c r="UGN15" s="136"/>
      <c r="UGO15" s="136"/>
      <c r="UGP15" s="136"/>
      <c r="UGQ15" s="136"/>
      <c r="UGR15" s="136"/>
      <c r="UGS15" s="136"/>
      <c r="UGT15" s="136"/>
      <c r="UGU15" s="136"/>
      <c r="UGV15" s="136"/>
      <c r="UGW15" s="136"/>
      <c r="UGX15" s="136"/>
      <c r="UGY15" s="136"/>
      <c r="UGZ15" s="136"/>
      <c r="UHA15" s="136"/>
      <c r="UHB15" s="136"/>
      <c r="UHC15" s="136"/>
      <c r="UHD15" s="136"/>
      <c r="UHE15" s="136"/>
      <c r="UHF15" s="136"/>
      <c r="UHG15" s="136"/>
      <c r="UHH15" s="136"/>
      <c r="UHI15" s="136"/>
      <c r="UHJ15" s="136"/>
      <c r="UHK15" s="136"/>
      <c r="UHL15" s="136"/>
      <c r="UHM15" s="136"/>
      <c r="UHN15" s="136"/>
      <c r="UHO15" s="136"/>
      <c r="UHP15" s="136"/>
      <c r="UHQ15" s="136"/>
      <c r="UHR15" s="136"/>
      <c r="UHS15" s="136"/>
      <c r="UHT15" s="136"/>
      <c r="UHU15" s="136"/>
      <c r="UHV15" s="136"/>
      <c r="UHW15" s="136"/>
      <c r="UHX15" s="136"/>
      <c r="UHY15" s="136"/>
      <c r="UHZ15" s="136"/>
      <c r="UIA15" s="136"/>
      <c r="UIB15" s="136"/>
      <c r="UIC15" s="136"/>
      <c r="UID15" s="136"/>
      <c r="UIE15" s="136"/>
      <c r="UIF15" s="136"/>
      <c r="UIG15" s="136"/>
      <c r="UIH15" s="136"/>
      <c r="UII15" s="136"/>
      <c r="UIJ15" s="136"/>
      <c r="UIK15" s="136"/>
      <c r="UIL15" s="136"/>
      <c r="UIM15" s="136"/>
      <c r="UIN15" s="136"/>
      <c r="UIO15" s="136"/>
      <c r="UIP15" s="136"/>
      <c r="UIQ15" s="136"/>
      <c r="UIR15" s="136"/>
      <c r="UIS15" s="136"/>
      <c r="UIT15" s="136"/>
      <c r="UIU15" s="136"/>
      <c r="UIV15" s="136"/>
      <c r="UIW15" s="136"/>
      <c r="UIX15" s="136"/>
      <c r="UIY15" s="136"/>
      <c r="UIZ15" s="136"/>
      <c r="UJA15" s="136"/>
      <c r="UJB15" s="136"/>
      <c r="UJC15" s="136"/>
      <c r="UJD15" s="136"/>
      <c r="UJE15" s="136"/>
      <c r="UJF15" s="136"/>
      <c r="UJG15" s="136"/>
      <c r="UJH15" s="136"/>
      <c r="UJI15" s="136"/>
      <c r="UJJ15" s="136"/>
      <c r="UJK15" s="136"/>
      <c r="UJL15" s="136"/>
      <c r="UJM15" s="136"/>
      <c r="UJN15" s="136"/>
      <c r="UJO15" s="136"/>
      <c r="UJP15" s="136"/>
      <c r="UJQ15" s="136"/>
      <c r="UJR15" s="136"/>
      <c r="UJS15" s="136"/>
      <c r="UJT15" s="136"/>
      <c r="UJU15" s="136"/>
      <c r="UJV15" s="136"/>
      <c r="UJW15" s="136"/>
      <c r="UJX15" s="136"/>
      <c r="UJY15" s="136"/>
      <c r="UJZ15" s="136"/>
      <c r="UKA15" s="136"/>
      <c r="UKB15" s="136"/>
      <c r="UKC15" s="136"/>
      <c r="UKD15" s="136"/>
      <c r="UKE15" s="136"/>
      <c r="UKF15" s="136"/>
      <c r="UKG15" s="136"/>
      <c r="UKH15" s="136"/>
      <c r="UKI15" s="136"/>
      <c r="UKJ15" s="136"/>
      <c r="UKK15" s="136"/>
      <c r="UKL15" s="136"/>
      <c r="UKM15" s="136"/>
      <c r="UKN15" s="136"/>
      <c r="UKO15" s="136"/>
      <c r="UKP15" s="136"/>
      <c r="UKQ15" s="136"/>
      <c r="UKR15" s="136"/>
      <c r="UKS15" s="136"/>
      <c r="UKT15" s="136"/>
      <c r="UKU15" s="136"/>
      <c r="UKV15" s="136"/>
      <c r="UKW15" s="136"/>
      <c r="UKX15" s="136"/>
      <c r="UKY15" s="136"/>
      <c r="UKZ15" s="136"/>
      <c r="ULA15" s="136"/>
      <c r="ULB15" s="136"/>
      <c r="ULC15" s="136"/>
      <c r="ULD15" s="136"/>
      <c r="ULE15" s="136"/>
      <c r="ULF15" s="136"/>
      <c r="ULG15" s="136"/>
      <c r="ULH15" s="136"/>
      <c r="ULI15" s="136"/>
      <c r="ULJ15" s="136"/>
      <c r="ULK15" s="136"/>
      <c r="ULL15" s="136"/>
      <c r="ULM15" s="136"/>
      <c r="ULN15" s="136"/>
      <c r="ULO15" s="136"/>
      <c r="ULP15" s="136"/>
      <c r="ULQ15" s="136"/>
      <c r="ULR15" s="136"/>
      <c r="ULS15" s="136"/>
      <c r="ULT15" s="136"/>
      <c r="ULU15" s="136"/>
      <c r="ULV15" s="136"/>
      <c r="ULW15" s="136"/>
      <c r="ULX15" s="136"/>
      <c r="ULY15" s="136"/>
      <c r="ULZ15" s="136"/>
      <c r="UMA15" s="136"/>
      <c r="UMB15" s="136"/>
      <c r="UMC15" s="136"/>
      <c r="UMD15" s="136"/>
      <c r="UME15" s="136"/>
      <c r="UMF15" s="136"/>
      <c r="UMG15" s="136"/>
      <c r="UMH15" s="136"/>
      <c r="UMI15" s="136"/>
      <c r="UMJ15" s="136"/>
      <c r="UMK15" s="136"/>
      <c r="UML15" s="136"/>
      <c r="UMM15" s="136"/>
      <c r="UMN15" s="136"/>
      <c r="UMO15" s="136"/>
      <c r="UMP15" s="136"/>
      <c r="UMQ15" s="136"/>
      <c r="UMR15" s="136"/>
      <c r="UMS15" s="136"/>
      <c r="UMT15" s="136"/>
      <c r="UMU15" s="136"/>
      <c r="UMV15" s="136"/>
      <c r="UMW15" s="136"/>
      <c r="UMX15" s="136"/>
      <c r="UMY15" s="136"/>
      <c r="UMZ15" s="136"/>
      <c r="UNA15" s="136"/>
      <c r="UNB15" s="136"/>
      <c r="UNC15" s="136"/>
      <c r="UND15" s="136"/>
      <c r="UNE15" s="136"/>
      <c r="UNF15" s="136"/>
      <c r="UNG15" s="136"/>
      <c r="UNH15" s="136"/>
      <c r="UNI15" s="136"/>
      <c r="UNJ15" s="136"/>
      <c r="UNK15" s="136"/>
      <c r="UNL15" s="136"/>
      <c r="UNM15" s="136"/>
      <c r="UNN15" s="136"/>
      <c r="UNO15" s="136"/>
      <c r="UNP15" s="136"/>
      <c r="UNQ15" s="136"/>
      <c r="UNR15" s="136"/>
      <c r="UNS15" s="136"/>
      <c r="UNT15" s="136"/>
      <c r="UNU15" s="136"/>
      <c r="UNV15" s="136"/>
      <c r="UNW15" s="136"/>
      <c r="UNX15" s="136"/>
      <c r="UNY15" s="136"/>
      <c r="UNZ15" s="136"/>
      <c r="UOA15" s="136"/>
      <c r="UOB15" s="136"/>
      <c r="UOC15" s="136"/>
      <c r="UOD15" s="136"/>
      <c r="UOE15" s="136"/>
      <c r="UOF15" s="136"/>
      <c r="UOG15" s="136"/>
      <c r="UOH15" s="136"/>
      <c r="UOI15" s="136"/>
      <c r="UOJ15" s="136"/>
      <c r="UOK15" s="136"/>
      <c r="UOL15" s="136"/>
      <c r="UOM15" s="136"/>
      <c r="UON15" s="136"/>
      <c r="UOO15" s="136"/>
      <c r="UOP15" s="136"/>
      <c r="UOQ15" s="136"/>
      <c r="UOR15" s="136"/>
      <c r="UOS15" s="136"/>
      <c r="UOT15" s="136"/>
      <c r="UOU15" s="136"/>
      <c r="UOV15" s="136"/>
      <c r="UOW15" s="136"/>
      <c r="UOX15" s="136"/>
      <c r="UOY15" s="136"/>
      <c r="UOZ15" s="136"/>
      <c r="UPA15" s="136"/>
      <c r="UPB15" s="136"/>
      <c r="UPC15" s="136"/>
      <c r="UPD15" s="136"/>
      <c r="UPE15" s="136"/>
      <c r="UPF15" s="136"/>
      <c r="UPG15" s="136"/>
      <c r="UPH15" s="136"/>
      <c r="UPI15" s="136"/>
      <c r="UPJ15" s="136"/>
      <c r="UPK15" s="136"/>
      <c r="UPL15" s="136"/>
      <c r="UPM15" s="136"/>
      <c r="UPN15" s="136"/>
      <c r="UPO15" s="136"/>
      <c r="UPP15" s="136"/>
      <c r="UPQ15" s="136"/>
      <c r="UPR15" s="136"/>
      <c r="UPS15" s="136"/>
      <c r="UPT15" s="136"/>
      <c r="UPU15" s="136"/>
      <c r="UPV15" s="136"/>
      <c r="UPW15" s="136"/>
      <c r="UPX15" s="136"/>
      <c r="UPY15" s="136"/>
      <c r="UPZ15" s="136"/>
      <c r="UQA15" s="136"/>
      <c r="UQB15" s="136"/>
      <c r="UQC15" s="136"/>
      <c r="UQD15" s="136"/>
      <c r="UQE15" s="136"/>
      <c r="UQF15" s="136"/>
      <c r="UQG15" s="136"/>
      <c r="UQH15" s="136"/>
      <c r="UQI15" s="136"/>
      <c r="UQJ15" s="136"/>
      <c r="UQK15" s="136"/>
      <c r="UQL15" s="136"/>
      <c r="UQM15" s="136"/>
      <c r="UQN15" s="136"/>
      <c r="UQO15" s="136"/>
      <c r="UQP15" s="136"/>
      <c r="UQQ15" s="136"/>
      <c r="UQR15" s="136"/>
      <c r="UQS15" s="136"/>
      <c r="UQT15" s="136"/>
      <c r="UQU15" s="136"/>
      <c r="UQV15" s="136"/>
      <c r="UQW15" s="136"/>
      <c r="UQX15" s="136"/>
      <c r="UQY15" s="136"/>
      <c r="UQZ15" s="136"/>
      <c r="URA15" s="136"/>
      <c r="URB15" s="136"/>
      <c r="URC15" s="136"/>
      <c r="URD15" s="136"/>
      <c r="URE15" s="136"/>
      <c r="URF15" s="136"/>
      <c r="URG15" s="136"/>
      <c r="URH15" s="136"/>
      <c r="URI15" s="136"/>
      <c r="URJ15" s="136"/>
      <c r="URK15" s="136"/>
      <c r="URL15" s="136"/>
      <c r="URM15" s="136"/>
      <c r="URN15" s="136"/>
      <c r="URO15" s="136"/>
      <c r="URP15" s="136"/>
      <c r="URQ15" s="136"/>
      <c r="URR15" s="136"/>
      <c r="URS15" s="136"/>
      <c r="URT15" s="136"/>
      <c r="URU15" s="136"/>
      <c r="URV15" s="136"/>
      <c r="URW15" s="136"/>
      <c r="URX15" s="136"/>
      <c r="URY15" s="136"/>
      <c r="URZ15" s="136"/>
      <c r="USA15" s="136"/>
      <c r="USB15" s="136"/>
      <c r="USC15" s="136"/>
      <c r="USD15" s="136"/>
      <c r="USE15" s="136"/>
      <c r="USF15" s="136"/>
      <c r="USG15" s="136"/>
      <c r="USH15" s="136"/>
      <c r="USI15" s="136"/>
      <c r="USJ15" s="136"/>
      <c r="USK15" s="136"/>
      <c r="USL15" s="136"/>
      <c r="USM15" s="136"/>
      <c r="USN15" s="136"/>
      <c r="USO15" s="136"/>
      <c r="USP15" s="136"/>
      <c r="USQ15" s="136"/>
      <c r="USR15" s="136"/>
      <c r="USS15" s="136"/>
      <c r="UST15" s="136"/>
      <c r="USU15" s="136"/>
      <c r="USV15" s="136"/>
      <c r="USW15" s="136"/>
      <c r="USX15" s="136"/>
      <c r="USY15" s="136"/>
      <c r="USZ15" s="136"/>
      <c r="UTA15" s="136"/>
      <c r="UTB15" s="136"/>
      <c r="UTC15" s="136"/>
      <c r="UTD15" s="136"/>
      <c r="UTE15" s="136"/>
      <c r="UTF15" s="136"/>
      <c r="UTG15" s="136"/>
      <c r="UTH15" s="136"/>
      <c r="UTI15" s="136"/>
      <c r="UTJ15" s="136"/>
      <c r="UTK15" s="136"/>
      <c r="UTL15" s="136"/>
      <c r="UTM15" s="136"/>
      <c r="UTN15" s="136"/>
      <c r="UTO15" s="136"/>
      <c r="UTP15" s="136"/>
      <c r="UTQ15" s="136"/>
      <c r="UTR15" s="136"/>
      <c r="UTS15" s="136"/>
      <c r="UTT15" s="136"/>
      <c r="UTU15" s="136"/>
      <c r="UTV15" s="136"/>
      <c r="UTW15" s="136"/>
      <c r="UTX15" s="136"/>
      <c r="UTY15" s="136"/>
      <c r="UTZ15" s="136"/>
      <c r="UUA15" s="136"/>
      <c r="UUB15" s="136"/>
      <c r="UUC15" s="136"/>
      <c r="UUD15" s="136"/>
      <c r="UUE15" s="136"/>
      <c r="UUF15" s="136"/>
      <c r="UUG15" s="136"/>
      <c r="UUH15" s="136"/>
      <c r="UUI15" s="136"/>
      <c r="UUJ15" s="136"/>
      <c r="UUK15" s="136"/>
      <c r="UUL15" s="136"/>
      <c r="UUM15" s="136"/>
      <c r="UUN15" s="136"/>
      <c r="UUO15" s="136"/>
      <c r="UUP15" s="136"/>
      <c r="UUQ15" s="136"/>
      <c r="UUR15" s="136"/>
      <c r="UUS15" s="136"/>
      <c r="UUT15" s="136"/>
      <c r="UUU15" s="136"/>
      <c r="UUV15" s="136"/>
      <c r="UUW15" s="136"/>
      <c r="UUX15" s="136"/>
      <c r="UUY15" s="136"/>
      <c r="UUZ15" s="136"/>
      <c r="UVA15" s="136"/>
      <c r="UVB15" s="136"/>
      <c r="UVC15" s="136"/>
      <c r="UVD15" s="136"/>
      <c r="UVE15" s="136"/>
      <c r="UVF15" s="136"/>
      <c r="UVG15" s="136"/>
      <c r="UVH15" s="136"/>
      <c r="UVI15" s="136"/>
      <c r="UVJ15" s="136"/>
      <c r="UVK15" s="136"/>
      <c r="UVL15" s="136"/>
      <c r="UVM15" s="136"/>
      <c r="UVN15" s="136"/>
      <c r="UVO15" s="136"/>
      <c r="UVP15" s="136"/>
      <c r="UVQ15" s="136"/>
      <c r="UVR15" s="136"/>
      <c r="UVS15" s="136"/>
      <c r="UVT15" s="136"/>
      <c r="UVU15" s="136"/>
      <c r="UVV15" s="136"/>
      <c r="UVW15" s="136"/>
      <c r="UVX15" s="136"/>
      <c r="UVY15" s="136"/>
      <c r="UVZ15" s="136"/>
      <c r="UWA15" s="136"/>
      <c r="UWB15" s="136"/>
      <c r="UWC15" s="136"/>
      <c r="UWD15" s="136"/>
      <c r="UWE15" s="136"/>
      <c r="UWF15" s="136"/>
      <c r="UWG15" s="136"/>
      <c r="UWH15" s="136"/>
      <c r="UWI15" s="136"/>
      <c r="UWJ15" s="136"/>
      <c r="UWK15" s="136"/>
      <c r="UWL15" s="136"/>
      <c r="UWM15" s="136"/>
      <c r="UWN15" s="136"/>
      <c r="UWO15" s="136"/>
      <c r="UWP15" s="136"/>
      <c r="UWQ15" s="136"/>
      <c r="UWR15" s="136"/>
      <c r="UWS15" s="136"/>
      <c r="UWT15" s="136"/>
      <c r="UWU15" s="136"/>
      <c r="UWV15" s="136"/>
      <c r="UWW15" s="136"/>
      <c r="UWX15" s="136"/>
      <c r="UWY15" s="136"/>
      <c r="UWZ15" s="136"/>
      <c r="UXA15" s="136"/>
      <c r="UXB15" s="136"/>
      <c r="UXC15" s="136"/>
      <c r="UXD15" s="136"/>
      <c r="UXE15" s="136"/>
      <c r="UXF15" s="136"/>
      <c r="UXG15" s="136"/>
      <c r="UXH15" s="136"/>
      <c r="UXI15" s="136"/>
      <c r="UXJ15" s="136"/>
      <c r="UXK15" s="136"/>
      <c r="UXL15" s="136"/>
      <c r="UXM15" s="136"/>
      <c r="UXN15" s="136"/>
      <c r="UXO15" s="136"/>
      <c r="UXP15" s="136"/>
      <c r="UXQ15" s="136"/>
      <c r="UXR15" s="136"/>
      <c r="UXS15" s="136"/>
      <c r="UXT15" s="136"/>
      <c r="UXU15" s="136"/>
      <c r="UXV15" s="136"/>
      <c r="UXW15" s="136"/>
      <c r="UXX15" s="136"/>
      <c r="UXY15" s="136"/>
      <c r="UXZ15" s="136"/>
      <c r="UYA15" s="136"/>
      <c r="UYB15" s="136"/>
      <c r="UYC15" s="136"/>
      <c r="UYD15" s="136"/>
      <c r="UYE15" s="136"/>
      <c r="UYF15" s="136"/>
      <c r="UYG15" s="136"/>
      <c r="UYH15" s="136"/>
      <c r="UYI15" s="136"/>
      <c r="UYJ15" s="136"/>
      <c r="UYK15" s="136"/>
      <c r="UYL15" s="136"/>
      <c r="UYM15" s="136"/>
      <c r="UYN15" s="136"/>
      <c r="UYO15" s="136"/>
      <c r="UYP15" s="136"/>
      <c r="UYQ15" s="136"/>
      <c r="UYR15" s="136"/>
      <c r="UYS15" s="136"/>
      <c r="UYT15" s="136"/>
      <c r="UYU15" s="136"/>
      <c r="UYV15" s="136"/>
      <c r="UYW15" s="136"/>
      <c r="UYX15" s="136"/>
      <c r="UYY15" s="136"/>
      <c r="UYZ15" s="136"/>
      <c r="UZA15" s="136"/>
      <c r="UZB15" s="136"/>
      <c r="UZC15" s="136"/>
      <c r="UZD15" s="136"/>
      <c r="UZE15" s="136"/>
      <c r="UZF15" s="136"/>
      <c r="UZG15" s="136"/>
      <c r="UZH15" s="136"/>
      <c r="UZI15" s="136"/>
      <c r="UZJ15" s="136"/>
      <c r="UZK15" s="136"/>
      <c r="UZL15" s="136"/>
      <c r="UZM15" s="136"/>
      <c r="UZN15" s="136"/>
      <c r="UZO15" s="136"/>
      <c r="UZP15" s="136"/>
      <c r="UZQ15" s="136"/>
      <c r="UZR15" s="136"/>
      <c r="UZS15" s="136"/>
      <c r="UZT15" s="136"/>
      <c r="UZU15" s="136"/>
      <c r="UZV15" s="136"/>
      <c r="UZW15" s="136"/>
      <c r="UZX15" s="136"/>
      <c r="UZY15" s="136"/>
      <c r="UZZ15" s="136"/>
      <c r="VAA15" s="136"/>
      <c r="VAB15" s="136"/>
      <c r="VAC15" s="136"/>
      <c r="VAD15" s="136"/>
      <c r="VAE15" s="136"/>
      <c r="VAF15" s="136"/>
      <c r="VAG15" s="136"/>
      <c r="VAH15" s="136"/>
      <c r="VAI15" s="136"/>
      <c r="VAJ15" s="136"/>
      <c r="VAK15" s="136"/>
      <c r="VAL15" s="136"/>
      <c r="VAM15" s="136"/>
      <c r="VAN15" s="136"/>
      <c r="VAO15" s="136"/>
      <c r="VAP15" s="136"/>
      <c r="VAQ15" s="136"/>
      <c r="VAR15" s="136"/>
      <c r="VAS15" s="136"/>
      <c r="VAT15" s="136"/>
      <c r="VAU15" s="136"/>
      <c r="VAV15" s="136"/>
      <c r="VAW15" s="136"/>
      <c r="VAX15" s="136"/>
      <c r="VAY15" s="136"/>
      <c r="VAZ15" s="136"/>
      <c r="VBA15" s="136"/>
      <c r="VBB15" s="136"/>
      <c r="VBC15" s="136"/>
      <c r="VBD15" s="136"/>
      <c r="VBE15" s="136"/>
      <c r="VBF15" s="136"/>
      <c r="VBG15" s="136"/>
      <c r="VBH15" s="136"/>
      <c r="VBI15" s="136"/>
      <c r="VBJ15" s="136"/>
      <c r="VBK15" s="136"/>
      <c r="VBL15" s="136"/>
      <c r="VBM15" s="136"/>
      <c r="VBN15" s="136"/>
      <c r="VBO15" s="136"/>
      <c r="VBP15" s="136"/>
      <c r="VBQ15" s="136"/>
      <c r="VBR15" s="136"/>
      <c r="VBS15" s="136"/>
      <c r="VBT15" s="136"/>
      <c r="VBU15" s="136"/>
      <c r="VBV15" s="136"/>
      <c r="VBW15" s="136"/>
      <c r="VBX15" s="136"/>
      <c r="VBY15" s="136"/>
      <c r="VBZ15" s="136"/>
      <c r="VCA15" s="136"/>
      <c r="VCB15" s="136"/>
      <c r="VCC15" s="136"/>
      <c r="VCD15" s="136"/>
      <c r="VCE15" s="136"/>
      <c r="VCF15" s="136"/>
      <c r="VCG15" s="136"/>
      <c r="VCH15" s="136"/>
      <c r="VCI15" s="136"/>
      <c r="VCJ15" s="136"/>
      <c r="VCK15" s="136"/>
      <c r="VCL15" s="136"/>
      <c r="VCM15" s="136"/>
      <c r="VCN15" s="136"/>
      <c r="VCO15" s="136"/>
      <c r="VCP15" s="136"/>
      <c r="VCQ15" s="136"/>
      <c r="VCR15" s="136"/>
      <c r="VCS15" s="136"/>
      <c r="VCT15" s="136"/>
      <c r="VCU15" s="136"/>
      <c r="VCV15" s="136"/>
      <c r="VCW15" s="136"/>
      <c r="VCX15" s="136"/>
      <c r="VCY15" s="136"/>
      <c r="VCZ15" s="136"/>
      <c r="VDA15" s="136"/>
      <c r="VDB15" s="136"/>
      <c r="VDC15" s="136"/>
      <c r="VDD15" s="136"/>
      <c r="VDE15" s="136"/>
      <c r="VDF15" s="136"/>
      <c r="VDG15" s="136"/>
      <c r="VDH15" s="136"/>
      <c r="VDI15" s="136"/>
      <c r="VDJ15" s="136"/>
      <c r="VDK15" s="136"/>
      <c r="VDL15" s="136"/>
      <c r="VDM15" s="136"/>
      <c r="VDN15" s="136"/>
      <c r="VDO15" s="136"/>
      <c r="VDP15" s="136"/>
      <c r="VDQ15" s="136"/>
      <c r="VDR15" s="136"/>
      <c r="VDS15" s="136"/>
      <c r="VDT15" s="136"/>
      <c r="VDU15" s="136"/>
      <c r="VDV15" s="136"/>
      <c r="VDW15" s="136"/>
      <c r="VDX15" s="136"/>
      <c r="VDY15" s="136"/>
      <c r="VDZ15" s="136"/>
      <c r="VEA15" s="136"/>
      <c r="VEB15" s="136"/>
      <c r="VEC15" s="136"/>
      <c r="VED15" s="136"/>
      <c r="VEE15" s="136"/>
      <c r="VEF15" s="136"/>
      <c r="VEG15" s="136"/>
      <c r="VEH15" s="136"/>
      <c r="VEI15" s="136"/>
      <c r="VEJ15" s="136"/>
      <c r="VEK15" s="136"/>
      <c r="VEL15" s="136"/>
      <c r="VEM15" s="136"/>
      <c r="VEN15" s="136"/>
      <c r="VEO15" s="136"/>
      <c r="VEP15" s="136"/>
      <c r="VEQ15" s="136"/>
      <c r="VER15" s="136"/>
      <c r="VES15" s="136"/>
      <c r="VET15" s="136"/>
      <c r="VEU15" s="136"/>
      <c r="VEV15" s="136"/>
      <c r="VEW15" s="136"/>
      <c r="VEX15" s="136"/>
      <c r="VEY15" s="136"/>
      <c r="VEZ15" s="136"/>
      <c r="VFA15" s="136"/>
      <c r="VFB15" s="136"/>
      <c r="VFC15" s="136"/>
      <c r="VFD15" s="136"/>
      <c r="VFE15" s="136"/>
      <c r="VFF15" s="136"/>
      <c r="VFG15" s="136"/>
      <c r="VFH15" s="136"/>
      <c r="VFI15" s="136"/>
      <c r="VFJ15" s="136"/>
      <c r="VFK15" s="136"/>
      <c r="VFL15" s="136"/>
      <c r="VFM15" s="136"/>
      <c r="VFN15" s="136"/>
      <c r="VFO15" s="136"/>
      <c r="VFP15" s="136"/>
      <c r="VFQ15" s="136"/>
      <c r="VFR15" s="136"/>
      <c r="VFS15" s="136"/>
      <c r="VFT15" s="136"/>
      <c r="VFU15" s="136"/>
      <c r="VFV15" s="136"/>
      <c r="VFW15" s="136"/>
      <c r="VFX15" s="136"/>
      <c r="VFY15" s="136"/>
      <c r="VFZ15" s="136"/>
      <c r="VGA15" s="136"/>
      <c r="VGB15" s="136"/>
      <c r="VGC15" s="136"/>
      <c r="VGD15" s="136"/>
      <c r="VGE15" s="136"/>
      <c r="VGF15" s="136"/>
      <c r="VGG15" s="136"/>
      <c r="VGH15" s="136"/>
      <c r="VGI15" s="136"/>
      <c r="VGJ15" s="136"/>
      <c r="VGK15" s="136"/>
      <c r="VGL15" s="136"/>
      <c r="VGM15" s="136"/>
      <c r="VGN15" s="136"/>
      <c r="VGO15" s="136"/>
      <c r="VGP15" s="136"/>
      <c r="VGQ15" s="136"/>
      <c r="VGR15" s="136"/>
      <c r="VGS15" s="136"/>
      <c r="VGT15" s="136"/>
      <c r="VGU15" s="136"/>
      <c r="VGV15" s="136"/>
      <c r="VGW15" s="136"/>
      <c r="VGX15" s="136"/>
      <c r="VGY15" s="136"/>
      <c r="VGZ15" s="136"/>
      <c r="VHA15" s="136"/>
      <c r="VHB15" s="136"/>
      <c r="VHC15" s="136"/>
      <c r="VHD15" s="136"/>
      <c r="VHE15" s="136"/>
      <c r="VHF15" s="136"/>
      <c r="VHG15" s="136"/>
      <c r="VHH15" s="136"/>
      <c r="VHI15" s="136"/>
      <c r="VHJ15" s="136"/>
      <c r="VHK15" s="136"/>
      <c r="VHL15" s="136"/>
      <c r="VHM15" s="136"/>
      <c r="VHN15" s="136"/>
      <c r="VHO15" s="136"/>
      <c r="VHP15" s="136"/>
      <c r="VHQ15" s="136"/>
      <c r="VHR15" s="136"/>
      <c r="VHS15" s="136"/>
      <c r="VHT15" s="136"/>
      <c r="VHU15" s="136"/>
      <c r="VHV15" s="136"/>
      <c r="VHW15" s="136"/>
      <c r="VHX15" s="136"/>
      <c r="VHY15" s="136"/>
      <c r="VHZ15" s="136"/>
      <c r="VIA15" s="136"/>
      <c r="VIB15" s="136"/>
      <c r="VIC15" s="136"/>
      <c r="VID15" s="136"/>
      <c r="VIE15" s="136"/>
      <c r="VIF15" s="136"/>
      <c r="VIG15" s="136"/>
      <c r="VIH15" s="136"/>
      <c r="VII15" s="136"/>
      <c r="VIJ15" s="136"/>
      <c r="VIK15" s="136"/>
      <c r="VIL15" s="136"/>
      <c r="VIM15" s="136"/>
      <c r="VIN15" s="136"/>
      <c r="VIO15" s="136"/>
      <c r="VIP15" s="136"/>
      <c r="VIQ15" s="136"/>
      <c r="VIR15" s="136"/>
      <c r="VIS15" s="136"/>
      <c r="VIT15" s="136"/>
      <c r="VIU15" s="136"/>
      <c r="VIV15" s="136"/>
      <c r="VIW15" s="136"/>
      <c r="VIX15" s="136"/>
      <c r="VIY15" s="136"/>
      <c r="VIZ15" s="136"/>
      <c r="VJA15" s="136"/>
      <c r="VJB15" s="136"/>
      <c r="VJC15" s="136"/>
      <c r="VJD15" s="136"/>
      <c r="VJE15" s="136"/>
      <c r="VJF15" s="136"/>
      <c r="VJG15" s="136"/>
      <c r="VJH15" s="136"/>
      <c r="VJI15" s="136"/>
      <c r="VJJ15" s="136"/>
      <c r="VJK15" s="136"/>
      <c r="VJL15" s="136"/>
      <c r="VJM15" s="136"/>
      <c r="VJN15" s="136"/>
      <c r="VJO15" s="136"/>
      <c r="VJP15" s="136"/>
      <c r="VJQ15" s="136"/>
      <c r="VJR15" s="136"/>
      <c r="VJS15" s="136"/>
      <c r="VJT15" s="136"/>
      <c r="VJU15" s="136"/>
      <c r="VJV15" s="136"/>
      <c r="VJW15" s="136"/>
      <c r="VJX15" s="136"/>
      <c r="VJY15" s="136"/>
      <c r="VJZ15" s="136"/>
      <c r="VKA15" s="136"/>
      <c r="VKB15" s="136"/>
      <c r="VKC15" s="136"/>
      <c r="VKD15" s="136"/>
      <c r="VKE15" s="136"/>
      <c r="VKF15" s="136"/>
      <c r="VKG15" s="136"/>
      <c r="VKH15" s="136"/>
      <c r="VKI15" s="136"/>
      <c r="VKJ15" s="136"/>
      <c r="VKK15" s="136"/>
      <c r="VKL15" s="136"/>
      <c r="VKM15" s="136"/>
      <c r="VKN15" s="136"/>
      <c r="VKO15" s="136"/>
      <c r="VKP15" s="136"/>
      <c r="VKQ15" s="136"/>
      <c r="VKR15" s="136"/>
      <c r="VKS15" s="136"/>
      <c r="VKT15" s="136"/>
      <c r="VKU15" s="136"/>
      <c r="VKV15" s="136"/>
      <c r="VKW15" s="136"/>
      <c r="VKX15" s="136"/>
      <c r="VKY15" s="136"/>
      <c r="VKZ15" s="136"/>
      <c r="VLA15" s="136"/>
      <c r="VLB15" s="136"/>
      <c r="VLC15" s="136"/>
      <c r="VLD15" s="136"/>
      <c r="VLE15" s="136"/>
      <c r="VLF15" s="136"/>
      <c r="VLG15" s="136"/>
      <c r="VLH15" s="136"/>
      <c r="VLI15" s="136"/>
      <c r="VLJ15" s="136"/>
      <c r="VLK15" s="136"/>
      <c r="VLL15" s="136"/>
      <c r="VLM15" s="136"/>
      <c r="VLN15" s="136"/>
      <c r="VLO15" s="136"/>
      <c r="VLP15" s="136"/>
      <c r="VLQ15" s="136"/>
      <c r="VLR15" s="136"/>
      <c r="VLS15" s="136"/>
      <c r="VLT15" s="136"/>
      <c r="VLU15" s="136"/>
      <c r="VLV15" s="136"/>
      <c r="VLW15" s="136"/>
      <c r="VLX15" s="136"/>
      <c r="VLY15" s="136"/>
      <c r="VLZ15" s="136"/>
      <c r="VMA15" s="136"/>
      <c r="VMB15" s="136"/>
      <c r="VMC15" s="136"/>
      <c r="VMD15" s="136"/>
      <c r="VME15" s="136"/>
      <c r="VMF15" s="136"/>
      <c r="VMG15" s="136"/>
      <c r="VMH15" s="136"/>
      <c r="VMI15" s="136"/>
      <c r="VMJ15" s="136"/>
      <c r="VMK15" s="136"/>
      <c r="VML15" s="136"/>
      <c r="VMM15" s="136"/>
      <c r="VMN15" s="136"/>
      <c r="VMO15" s="136"/>
      <c r="VMP15" s="136"/>
      <c r="VMQ15" s="136"/>
      <c r="VMR15" s="136"/>
      <c r="VMS15" s="136"/>
      <c r="VMT15" s="136"/>
      <c r="VMU15" s="136"/>
      <c r="VMV15" s="136"/>
      <c r="VMW15" s="136"/>
      <c r="VMX15" s="136"/>
      <c r="VMY15" s="136"/>
      <c r="VMZ15" s="136"/>
      <c r="VNA15" s="136"/>
      <c r="VNB15" s="136"/>
      <c r="VNC15" s="136"/>
      <c r="VND15" s="136"/>
      <c r="VNE15" s="136"/>
      <c r="VNF15" s="136"/>
      <c r="VNG15" s="136"/>
      <c r="VNH15" s="136"/>
      <c r="VNI15" s="136"/>
      <c r="VNJ15" s="136"/>
      <c r="VNK15" s="136"/>
      <c r="VNL15" s="136"/>
      <c r="VNM15" s="136"/>
      <c r="VNN15" s="136"/>
      <c r="VNO15" s="136"/>
      <c r="VNP15" s="136"/>
      <c r="VNQ15" s="136"/>
      <c r="VNR15" s="136"/>
      <c r="VNS15" s="136"/>
      <c r="VNT15" s="136"/>
      <c r="VNU15" s="136"/>
      <c r="VNV15" s="136"/>
      <c r="VNW15" s="136"/>
      <c r="VNX15" s="136"/>
      <c r="VNY15" s="136"/>
      <c r="VNZ15" s="136"/>
      <c r="VOA15" s="136"/>
      <c r="VOB15" s="136"/>
      <c r="VOC15" s="136"/>
      <c r="VOD15" s="136"/>
      <c r="VOE15" s="136"/>
      <c r="VOF15" s="136"/>
      <c r="VOG15" s="136"/>
      <c r="VOH15" s="136"/>
      <c r="VOI15" s="136"/>
      <c r="VOJ15" s="136"/>
      <c r="VOK15" s="136"/>
      <c r="VOL15" s="136"/>
      <c r="VOM15" s="136"/>
      <c r="VON15" s="136"/>
      <c r="VOO15" s="136"/>
      <c r="VOP15" s="136"/>
      <c r="VOQ15" s="136"/>
      <c r="VOR15" s="136"/>
      <c r="VOS15" s="136"/>
      <c r="VOT15" s="136"/>
      <c r="VOU15" s="136"/>
      <c r="VOV15" s="136"/>
      <c r="VOW15" s="136"/>
      <c r="VOX15" s="136"/>
      <c r="VOY15" s="136"/>
      <c r="VOZ15" s="136"/>
      <c r="VPA15" s="136"/>
      <c r="VPB15" s="136"/>
      <c r="VPC15" s="136"/>
      <c r="VPD15" s="136"/>
      <c r="VPE15" s="136"/>
      <c r="VPF15" s="136"/>
      <c r="VPG15" s="136"/>
      <c r="VPH15" s="136"/>
      <c r="VPI15" s="136"/>
      <c r="VPJ15" s="136"/>
      <c r="VPK15" s="136"/>
      <c r="VPL15" s="136"/>
      <c r="VPM15" s="136"/>
      <c r="VPN15" s="136"/>
      <c r="VPO15" s="136"/>
      <c r="VPP15" s="136"/>
      <c r="VPQ15" s="136"/>
      <c r="VPR15" s="136"/>
      <c r="VPS15" s="136"/>
      <c r="VPT15" s="136"/>
      <c r="VPU15" s="136"/>
      <c r="VPV15" s="136"/>
      <c r="VPW15" s="136"/>
      <c r="VPX15" s="136"/>
      <c r="VPY15" s="136"/>
      <c r="VPZ15" s="136"/>
      <c r="VQA15" s="136"/>
      <c r="VQB15" s="136"/>
      <c r="VQC15" s="136"/>
      <c r="VQD15" s="136"/>
      <c r="VQE15" s="136"/>
      <c r="VQF15" s="136"/>
      <c r="VQG15" s="136"/>
      <c r="VQH15" s="136"/>
      <c r="VQI15" s="136"/>
      <c r="VQJ15" s="136"/>
      <c r="VQK15" s="136"/>
      <c r="VQL15" s="136"/>
      <c r="VQM15" s="136"/>
      <c r="VQN15" s="136"/>
      <c r="VQO15" s="136"/>
      <c r="VQP15" s="136"/>
      <c r="VQQ15" s="136"/>
      <c r="VQR15" s="136"/>
      <c r="VQS15" s="136"/>
      <c r="VQT15" s="136"/>
      <c r="VQU15" s="136"/>
      <c r="VQV15" s="136"/>
      <c r="VQW15" s="136"/>
      <c r="VQX15" s="136"/>
      <c r="VQY15" s="136"/>
      <c r="VQZ15" s="136"/>
      <c r="VRA15" s="136"/>
      <c r="VRB15" s="136"/>
      <c r="VRC15" s="136"/>
      <c r="VRD15" s="136"/>
      <c r="VRE15" s="136"/>
      <c r="VRF15" s="136"/>
      <c r="VRG15" s="136"/>
      <c r="VRH15" s="136"/>
      <c r="VRI15" s="136"/>
      <c r="VRJ15" s="136"/>
      <c r="VRK15" s="136"/>
      <c r="VRL15" s="136"/>
      <c r="VRM15" s="136"/>
      <c r="VRN15" s="136"/>
      <c r="VRO15" s="136"/>
      <c r="VRP15" s="136"/>
      <c r="VRQ15" s="136"/>
      <c r="VRR15" s="136"/>
      <c r="VRS15" s="136"/>
      <c r="VRT15" s="136"/>
      <c r="VRU15" s="136"/>
      <c r="VRV15" s="136"/>
      <c r="VRW15" s="136"/>
      <c r="VRX15" s="136"/>
      <c r="VRY15" s="136"/>
      <c r="VRZ15" s="136"/>
      <c r="VSA15" s="136"/>
      <c r="VSB15" s="136"/>
      <c r="VSC15" s="136"/>
      <c r="VSD15" s="136"/>
      <c r="VSE15" s="136"/>
      <c r="VSF15" s="136"/>
      <c r="VSG15" s="136"/>
      <c r="VSH15" s="136"/>
      <c r="VSI15" s="136"/>
      <c r="VSJ15" s="136"/>
      <c r="VSK15" s="136"/>
      <c r="VSL15" s="136"/>
      <c r="VSM15" s="136"/>
      <c r="VSN15" s="136"/>
      <c r="VSO15" s="136"/>
      <c r="VSP15" s="136"/>
      <c r="VSQ15" s="136"/>
      <c r="VSR15" s="136"/>
      <c r="VSS15" s="136"/>
      <c r="VST15" s="136"/>
      <c r="VSU15" s="136"/>
      <c r="VSV15" s="136"/>
      <c r="VSW15" s="136"/>
      <c r="VSX15" s="136"/>
      <c r="VSY15" s="136"/>
      <c r="VSZ15" s="136"/>
      <c r="VTA15" s="136"/>
      <c r="VTB15" s="136"/>
      <c r="VTC15" s="136"/>
      <c r="VTD15" s="136"/>
      <c r="VTE15" s="136"/>
      <c r="VTF15" s="136"/>
      <c r="VTG15" s="136"/>
      <c r="VTH15" s="136"/>
      <c r="VTI15" s="136"/>
      <c r="VTJ15" s="136"/>
      <c r="VTK15" s="136"/>
      <c r="VTL15" s="136"/>
      <c r="VTM15" s="136"/>
      <c r="VTN15" s="136"/>
      <c r="VTO15" s="136"/>
      <c r="VTP15" s="136"/>
      <c r="VTQ15" s="136"/>
      <c r="VTR15" s="136"/>
      <c r="VTS15" s="136"/>
      <c r="VTT15" s="136"/>
      <c r="VTU15" s="136"/>
      <c r="VTV15" s="136"/>
      <c r="VTW15" s="136"/>
      <c r="VTX15" s="136"/>
      <c r="VTY15" s="136"/>
      <c r="VTZ15" s="136"/>
      <c r="VUA15" s="136"/>
      <c r="VUB15" s="136"/>
      <c r="VUC15" s="136"/>
      <c r="VUD15" s="136"/>
      <c r="VUE15" s="136"/>
      <c r="VUF15" s="136"/>
      <c r="VUG15" s="136"/>
      <c r="VUH15" s="136"/>
      <c r="VUI15" s="136"/>
      <c r="VUJ15" s="136"/>
      <c r="VUK15" s="136"/>
      <c r="VUL15" s="136"/>
      <c r="VUM15" s="136"/>
      <c r="VUN15" s="136"/>
      <c r="VUO15" s="136"/>
      <c r="VUP15" s="136"/>
      <c r="VUQ15" s="136"/>
      <c r="VUR15" s="136"/>
      <c r="VUS15" s="136"/>
      <c r="VUT15" s="136"/>
      <c r="VUU15" s="136"/>
      <c r="VUV15" s="136"/>
      <c r="VUW15" s="136"/>
      <c r="VUX15" s="136"/>
      <c r="VUY15" s="136"/>
      <c r="VUZ15" s="136"/>
      <c r="VVA15" s="136"/>
      <c r="VVB15" s="136"/>
      <c r="VVC15" s="136"/>
      <c r="VVD15" s="136"/>
      <c r="VVE15" s="136"/>
      <c r="VVF15" s="136"/>
      <c r="VVG15" s="136"/>
      <c r="VVH15" s="136"/>
      <c r="VVI15" s="136"/>
      <c r="VVJ15" s="136"/>
      <c r="VVK15" s="136"/>
      <c r="VVL15" s="136"/>
      <c r="VVM15" s="136"/>
      <c r="VVN15" s="136"/>
      <c r="VVO15" s="136"/>
      <c r="VVP15" s="136"/>
      <c r="VVQ15" s="136"/>
      <c r="VVR15" s="136"/>
      <c r="VVS15" s="136"/>
      <c r="VVT15" s="136"/>
      <c r="VVU15" s="136"/>
      <c r="VVV15" s="136"/>
      <c r="VVW15" s="136"/>
      <c r="VVX15" s="136"/>
      <c r="VVY15" s="136"/>
      <c r="VVZ15" s="136"/>
      <c r="VWA15" s="136"/>
      <c r="VWB15" s="136"/>
      <c r="VWC15" s="136"/>
      <c r="VWD15" s="136"/>
      <c r="VWE15" s="136"/>
      <c r="VWF15" s="136"/>
      <c r="VWG15" s="136"/>
      <c r="VWH15" s="136"/>
      <c r="VWI15" s="136"/>
      <c r="VWJ15" s="136"/>
      <c r="VWK15" s="136"/>
      <c r="VWL15" s="136"/>
      <c r="VWM15" s="136"/>
      <c r="VWN15" s="136"/>
      <c r="VWO15" s="136"/>
      <c r="VWP15" s="136"/>
      <c r="VWQ15" s="136"/>
      <c r="VWR15" s="136"/>
      <c r="VWS15" s="136"/>
      <c r="VWT15" s="136"/>
      <c r="VWU15" s="136"/>
      <c r="VWV15" s="136"/>
      <c r="VWW15" s="136"/>
      <c r="VWX15" s="136"/>
      <c r="VWY15" s="136"/>
      <c r="VWZ15" s="136"/>
      <c r="VXA15" s="136"/>
      <c r="VXB15" s="136"/>
      <c r="VXC15" s="136"/>
      <c r="VXD15" s="136"/>
      <c r="VXE15" s="136"/>
      <c r="VXF15" s="136"/>
      <c r="VXG15" s="136"/>
      <c r="VXH15" s="136"/>
      <c r="VXI15" s="136"/>
      <c r="VXJ15" s="136"/>
      <c r="VXK15" s="136"/>
      <c r="VXL15" s="136"/>
      <c r="VXM15" s="136"/>
      <c r="VXN15" s="136"/>
      <c r="VXO15" s="136"/>
      <c r="VXP15" s="136"/>
      <c r="VXQ15" s="136"/>
      <c r="VXR15" s="136"/>
      <c r="VXS15" s="136"/>
      <c r="VXT15" s="136"/>
      <c r="VXU15" s="136"/>
      <c r="VXV15" s="136"/>
      <c r="VXW15" s="136"/>
      <c r="VXX15" s="136"/>
      <c r="VXY15" s="136"/>
      <c r="VXZ15" s="136"/>
      <c r="VYA15" s="136"/>
      <c r="VYB15" s="136"/>
      <c r="VYC15" s="136"/>
      <c r="VYD15" s="136"/>
      <c r="VYE15" s="136"/>
      <c r="VYF15" s="136"/>
      <c r="VYG15" s="136"/>
      <c r="VYH15" s="136"/>
      <c r="VYI15" s="136"/>
      <c r="VYJ15" s="136"/>
      <c r="VYK15" s="136"/>
      <c r="VYL15" s="136"/>
      <c r="VYM15" s="136"/>
      <c r="VYN15" s="136"/>
      <c r="VYO15" s="136"/>
      <c r="VYP15" s="136"/>
      <c r="VYQ15" s="136"/>
      <c r="VYR15" s="136"/>
      <c r="VYS15" s="136"/>
      <c r="VYT15" s="136"/>
      <c r="VYU15" s="136"/>
      <c r="VYV15" s="136"/>
      <c r="VYW15" s="136"/>
      <c r="VYX15" s="136"/>
      <c r="VYY15" s="136"/>
      <c r="VYZ15" s="136"/>
      <c r="VZA15" s="136"/>
      <c r="VZB15" s="136"/>
      <c r="VZC15" s="136"/>
      <c r="VZD15" s="136"/>
      <c r="VZE15" s="136"/>
      <c r="VZF15" s="136"/>
      <c r="VZG15" s="136"/>
      <c r="VZH15" s="136"/>
      <c r="VZI15" s="136"/>
      <c r="VZJ15" s="136"/>
      <c r="VZK15" s="136"/>
      <c r="VZL15" s="136"/>
      <c r="VZM15" s="136"/>
      <c r="VZN15" s="136"/>
      <c r="VZO15" s="136"/>
      <c r="VZP15" s="136"/>
      <c r="VZQ15" s="136"/>
      <c r="VZR15" s="136"/>
      <c r="VZS15" s="136"/>
      <c r="VZT15" s="136"/>
      <c r="VZU15" s="136"/>
      <c r="VZV15" s="136"/>
      <c r="VZW15" s="136"/>
      <c r="VZX15" s="136"/>
      <c r="VZY15" s="136"/>
      <c r="VZZ15" s="136"/>
      <c r="WAA15" s="136"/>
      <c r="WAB15" s="136"/>
      <c r="WAC15" s="136"/>
      <c r="WAD15" s="136"/>
      <c r="WAE15" s="136"/>
      <c r="WAF15" s="136"/>
      <c r="WAG15" s="136"/>
      <c r="WAH15" s="136"/>
      <c r="WAI15" s="136"/>
      <c r="WAJ15" s="136"/>
      <c r="WAK15" s="136"/>
      <c r="WAL15" s="136"/>
      <c r="WAM15" s="136"/>
      <c r="WAN15" s="136"/>
      <c r="WAO15" s="136"/>
      <c r="WAP15" s="136"/>
      <c r="WAQ15" s="136"/>
      <c r="WAR15" s="136"/>
      <c r="WAS15" s="136"/>
      <c r="WAT15" s="136"/>
      <c r="WAU15" s="136"/>
      <c r="WAV15" s="136"/>
      <c r="WAW15" s="136"/>
      <c r="WAX15" s="136"/>
      <c r="WAY15" s="136"/>
      <c r="WAZ15" s="136"/>
      <c r="WBA15" s="136"/>
      <c r="WBB15" s="136"/>
      <c r="WBC15" s="136"/>
      <c r="WBD15" s="136"/>
      <c r="WBE15" s="136"/>
      <c r="WBF15" s="136"/>
      <c r="WBG15" s="136"/>
      <c r="WBH15" s="136"/>
      <c r="WBI15" s="136"/>
      <c r="WBJ15" s="136"/>
      <c r="WBK15" s="136"/>
      <c r="WBL15" s="136"/>
      <c r="WBM15" s="136"/>
      <c r="WBN15" s="136"/>
      <c r="WBO15" s="136"/>
      <c r="WBP15" s="136"/>
      <c r="WBQ15" s="136"/>
      <c r="WBR15" s="136"/>
      <c r="WBS15" s="136"/>
      <c r="WBT15" s="136"/>
      <c r="WBU15" s="136"/>
      <c r="WBV15" s="136"/>
      <c r="WBW15" s="136"/>
      <c r="WBX15" s="136"/>
      <c r="WBY15" s="136"/>
      <c r="WBZ15" s="136"/>
      <c r="WCA15" s="136"/>
      <c r="WCB15" s="136"/>
      <c r="WCC15" s="136"/>
      <c r="WCD15" s="136"/>
      <c r="WCE15" s="136"/>
      <c r="WCF15" s="136"/>
      <c r="WCG15" s="136"/>
      <c r="WCH15" s="136"/>
      <c r="WCI15" s="136"/>
      <c r="WCJ15" s="136"/>
      <c r="WCK15" s="136"/>
      <c r="WCL15" s="136"/>
      <c r="WCM15" s="136"/>
      <c r="WCN15" s="136"/>
      <c r="WCO15" s="136"/>
      <c r="WCP15" s="136"/>
      <c r="WCQ15" s="136"/>
      <c r="WCR15" s="136"/>
      <c r="WCS15" s="136"/>
      <c r="WCT15" s="136"/>
      <c r="WCU15" s="136"/>
      <c r="WCV15" s="136"/>
      <c r="WCW15" s="136"/>
      <c r="WCX15" s="136"/>
      <c r="WCY15" s="136"/>
      <c r="WCZ15" s="136"/>
      <c r="WDA15" s="136"/>
      <c r="WDB15" s="136"/>
      <c r="WDC15" s="136"/>
      <c r="WDD15" s="136"/>
      <c r="WDE15" s="136"/>
      <c r="WDF15" s="136"/>
      <c r="WDG15" s="136"/>
      <c r="WDH15" s="136"/>
      <c r="WDI15" s="136"/>
      <c r="WDJ15" s="136"/>
      <c r="WDK15" s="136"/>
      <c r="WDL15" s="136"/>
      <c r="WDM15" s="136"/>
      <c r="WDN15" s="136"/>
      <c r="WDO15" s="136"/>
      <c r="WDP15" s="136"/>
      <c r="WDQ15" s="136"/>
      <c r="WDR15" s="136"/>
      <c r="WDS15" s="136"/>
      <c r="WDT15" s="136"/>
      <c r="WDU15" s="136"/>
      <c r="WDV15" s="136"/>
      <c r="WDW15" s="136"/>
      <c r="WDX15" s="136"/>
      <c r="WDY15" s="136"/>
      <c r="WDZ15" s="136"/>
      <c r="WEA15" s="136"/>
      <c r="WEB15" s="136"/>
      <c r="WEC15" s="136"/>
      <c r="WED15" s="136"/>
      <c r="WEE15" s="136"/>
      <c r="WEF15" s="136"/>
      <c r="WEG15" s="136"/>
      <c r="WEH15" s="136"/>
      <c r="WEI15" s="136"/>
      <c r="WEJ15" s="136"/>
      <c r="WEK15" s="136"/>
      <c r="WEL15" s="136"/>
      <c r="WEM15" s="136"/>
      <c r="WEN15" s="136"/>
      <c r="WEO15" s="136"/>
      <c r="WEP15" s="136"/>
      <c r="WEQ15" s="136"/>
      <c r="WER15" s="136"/>
      <c r="WES15" s="136"/>
      <c r="WET15" s="136"/>
      <c r="WEU15" s="136"/>
      <c r="WEV15" s="136"/>
      <c r="WEW15" s="136"/>
      <c r="WEX15" s="136"/>
      <c r="WEY15" s="136"/>
      <c r="WEZ15" s="136"/>
      <c r="WFA15" s="136"/>
      <c r="WFB15" s="136"/>
      <c r="WFC15" s="136"/>
      <c r="WFD15" s="136"/>
      <c r="WFE15" s="136"/>
      <c r="WFF15" s="136"/>
      <c r="WFG15" s="136"/>
      <c r="WFH15" s="136"/>
      <c r="WFI15" s="136"/>
      <c r="WFJ15" s="136"/>
      <c r="WFK15" s="136"/>
      <c r="WFL15" s="136"/>
      <c r="WFM15" s="136"/>
      <c r="WFN15" s="136"/>
      <c r="WFO15" s="136"/>
      <c r="WFP15" s="136"/>
      <c r="WFQ15" s="136"/>
      <c r="WFR15" s="136"/>
      <c r="WFS15" s="136"/>
      <c r="WFT15" s="136"/>
      <c r="WFU15" s="136"/>
      <c r="WFV15" s="136"/>
      <c r="WFW15" s="136"/>
      <c r="WFX15" s="136"/>
      <c r="WFY15" s="136"/>
      <c r="WFZ15" s="136"/>
      <c r="WGA15" s="136"/>
      <c r="WGB15" s="136"/>
      <c r="WGC15" s="136"/>
      <c r="WGD15" s="136"/>
      <c r="WGE15" s="136"/>
      <c r="WGF15" s="136"/>
      <c r="WGG15" s="136"/>
      <c r="WGH15" s="136"/>
      <c r="WGI15" s="136"/>
      <c r="WGJ15" s="136"/>
      <c r="WGK15" s="136"/>
      <c r="WGL15" s="136"/>
      <c r="WGM15" s="136"/>
      <c r="WGN15" s="136"/>
      <c r="WGO15" s="136"/>
      <c r="WGP15" s="136"/>
      <c r="WGQ15" s="136"/>
      <c r="WGR15" s="136"/>
      <c r="WGS15" s="136"/>
      <c r="WGT15" s="136"/>
      <c r="WGU15" s="136"/>
      <c r="WGV15" s="136"/>
      <c r="WGW15" s="136"/>
      <c r="WGX15" s="136"/>
      <c r="WGY15" s="136"/>
      <c r="WGZ15" s="136"/>
      <c r="WHA15" s="136"/>
      <c r="WHB15" s="136"/>
      <c r="WHC15" s="136"/>
      <c r="WHD15" s="136"/>
      <c r="WHE15" s="136"/>
      <c r="WHF15" s="136"/>
      <c r="WHG15" s="136"/>
      <c r="WHH15" s="136"/>
      <c r="WHI15" s="136"/>
      <c r="WHJ15" s="136"/>
      <c r="WHK15" s="136"/>
      <c r="WHL15" s="136"/>
      <c r="WHM15" s="136"/>
      <c r="WHN15" s="136"/>
      <c r="WHO15" s="136"/>
      <c r="WHP15" s="136"/>
      <c r="WHQ15" s="136"/>
      <c r="WHR15" s="136"/>
      <c r="WHS15" s="136"/>
      <c r="WHT15" s="136"/>
      <c r="WHU15" s="136"/>
      <c r="WHV15" s="136"/>
      <c r="WHW15" s="136"/>
      <c r="WHX15" s="136"/>
      <c r="WHY15" s="136"/>
      <c r="WHZ15" s="136"/>
      <c r="WIA15" s="136"/>
      <c r="WIB15" s="136"/>
      <c r="WIC15" s="136"/>
      <c r="WID15" s="136"/>
      <c r="WIE15" s="136"/>
      <c r="WIF15" s="136"/>
      <c r="WIG15" s="136"/>
      <c r="WIH15" s="136"/>
      <c r="WII15" s="136"/>
      <c r="WIJ15" s="136"/>
      <c r="WIK15" s="136"/>
      <c r="WIL15" s="136"/>
      <c r="WIM15" s="136"/>
      <c r="WIN15" s="136"/>
      <c r="WIO15" s="136"/>
      <c r="WIP15" s="136"/>
      <c r="WIQ15" s="136"/>
      <c r="WIR15" s="136"/>
      <c r="WIS15" s="136"/>
      <c r="WIT15" s="136"/>
      <c r="WIU15" s="136"/>
      <c r="WIV15" s="136"/>
      <c r="WIW15" s="136"/>
      <c r="WIX15" s="136"/>
      <c r="WIY15" s="136"/>
      <c r="WIZ15" s="136"/>
      <c r="WJA15" s="136"/>
      <c r="WJB15" s="136"/>
      <c r="WJC15" s="136"/>
      <c r="WJD15" s="136"/>
      <c r="WJE15" s="136"/>
      <c r="WJF15" s="136"/>
      <c r="WJG15" s="136"/>
      <c r="WJH15" s="136"/>
      <c r="WJI15" s="136"/>
      <c r="WJJ15" s="136"/>
      <c r="WJK15" s="136"/>
      <c r="WJL15" s="136"/>
      <c r="WJM15" s="136"/>
      <c r="WJN15" s="136"/>
      <c r="WJO15" s="136"/>
      <c r="WJP15" s="136"/>
      <c r="WJQ15" s="136"/>
      <c r="WJR15" s="136"/>
      <c r="WJS15" s="136"/>
      <c r="WJT15" s="136"/>
      <c r="WJU15" s="136"/>
      <c r="WJV15" s="136"/>
      <c r="WJW15" s="136"/>
      <c r="WJX15" s="136"/>
      <c r="WJY15" s="136"/>
      <c r="WJZ15" s="136"/>
      <c r="WKA15" s="136"/>
      <c r="WKB15" s="136"/>
      <c r="WKC15" s="136"/>
      <c r="WKD15" s="136"/>
      <c r="WKE15" s="136"/>
      <c r="WKF15" s="136"/>
      <c r="WKG15" s="136"/>
      <c r="WKH15" s="136"/>
      <c r="WKI15" s="136"/>
      <c r="WKJ15" s="136"/>
      <c r="WKK15" s="136"/>
      <c r="WKL15" s="136"/>
      <c r="WKM15" s="136"/>
      <c r="WKN15" s="136"/>
      <c r="WKO15" s="136"/>
      <c r="WKP15" s="136"/>
      <c r="WKQ15" s="136"/>
      <c r="WKR15" s="136"/>
      <c r="WKS15" s="136"/>
      <c r="WKT15" s="136"/>
      <c r="WKU15" s="136"/>
      <c r="WKV15" s="136"/>
      <c r="WKW15" s="136"/>
      <c r="WKX15" s="136"/>
      <c r="WKY15" s="136"/>
      <c r="WKZ15" s="136"/>
      <c r="WLA15" s="136"/>
      <c r="WLB15" s="136"/>
      <c r="WLC15" s="136"/>
      <c r="WLD15" s="136"/>
      <c r="WLE15" s="136"/>
      <c r="WLF15" s="136"/>
      <c r="WLG15" s="136"/>
      <c r="WLH15" s="136"/>
      <c r="WLI15" s="136"/>
      <c r="WLJ15" s="136"/>
      <c r="WLK15" s="136"/>
      <c r="WLL15" s="136"/>
      <c r="WLM15" s="136"/>
      <c r="WLN15" s="136"/>
      <c r="WLO15" s="136"/>
      <c r="WLP15" s="136"/>
      <c r="WLQ15" s="136"/>
      <c r="WLR15" s="136"/>
      <c r="WLS15" s="136"/>
      <c r="WLT15" s="136"/>
      <c r="WLU15" s="136"/>
      <c r="WLV15" s="136"/>
      <c r="WLW15" s="136"/>
      <c r="WLX15" s="136"/>
      <c r="WLY15" s="136"/>
      <c r="WLZ15" s="136"/>
      <c r="WMA15" s="136"/>
      <c r="WMB15" s="136"/>
      <c r="WMC15" s="136"/>
      <c r="WMD15" s="136"/>
      <c r="WME15" s="136"/>
      <c r="WMF15" s="136"/>
      <c r="WMG15" s="136"/>
      <c r="WMH15" s="136"/>
      <c r="WMI15" s="136"/>
      <c r="WMJ15" s="136"/>
      <c r="WMK15" s="136"/>
      <c r="WML15" s="136"/>
      <c r="WMM15" s="136"/>
      <c r="WMN15" s="136"/>
      <c r="WMO15" s="136"/>
      <c r="WMP15" s="136"/>
      <c r="WMQ15" s="136"/>
      <c r="WMR15" s="136"/>
      <c r="WMS15" s="136"/>
      <c r="WMT15" s="136"/>
      <c r="WMU15" s="136"/>
      <c r="WMV15" s="136"/>
      <c r="WMW15" s="136"/>
      <c r="WMX15" s="136"/>
      <c r="WMY15" s="136"/>
      <c r="WMZ15" s="136"/>
      <c r="WNA15" s="136"/>
      <c r="WNB15" s="136"/>
      <c r="WNC15" s="136"/>
      <c r="WND15" s="136"/>
      <c r="WNE15" s="136"/>
      <c r="WNF15" s="136"/>
      <c r="WNG15" s="136"/>
      <c r="WNH15" s="136"/>
      <c r="WNI15" s="136"/>
      <c r="WNJ15" s="136"/>
      <c r="WNK15" s="136"/>
      <c r="WNL15" s="136"/>
      <c r="WNM15" s="136"/>
      <c r="WNN15" s="136"/>
      <c r="WNO15" s="136"/>
      <c r="WNP15" s="136"/>
      <c r="WNQ15" s="136"/>
      <c r="WNR15" s="136"/>
      <c r="WNS15" s="136"/>
      <c r="WNT15" s="136"/>
      <c r="WNU15" s="136"/>
      <c r="WNV15" s="136"/>
      <c r="WNW15" s="136"/>
      <c r="WNX15" s="136"/>
      <c r="WNY15" s="136"/>
      <c r="WNZ15" s="136"/>
      <c r="WOA15" s="136"/>
      <c r="WOB15" s="136"/>
      <c r="WOC15" s="136"/>
      <c r="WOD15" s="136"/>
      <c r="WOE15" s="136"/>
      <c r="WOF15" s="136"/>
      <c r="WOG15" s="136"/>
      <c r="WOH15" s="136"/>
      <c r="WOI15" s="136"/>
      <c r="WOJ15" s="136"/>
      <c r="WOK15" s="136"/>
      <c r="WOL15" s="136"/>
      <c r="WOM15" s="136"/>
      <c r="WON15" s="136"/>
      <c r="WOO15" s="136"/>
      <c r="WOP15" s="136"/>
      <c r="WOQ15" s="136"/>
      <c r="WOR15" s="136"/>
      <c r="WOS15" s="136"/>
      <c r="WOT15" s="136"/>
      <c r="WOU15" s="136"/>
      <c r="WOV15" s="136"/>
      <c r="WOW15" s="136"/>
      <c r="WOX15" s="136"/>
      <c r="WOY15" s="136"/>
      <c r="WOZ15" s="136"/>
      <c r="WPA15" s="136"/>
      <c r="WPB15" s="136"/>
      <c r="WPC15" s="136"/>
      <c r="WPD15" s="136"/>
      <c r="WPE15" s="136"/>
      <c r="WPF15" s="136"/>
      <c r="WPG15" s="136"/>
      <c r="WPH15" s="136"/>
      <c r="WPI15" s="136"/>
      <c r="WPJ15" s="136"/>
      <c r="WPK15" s="136"/>
      <c r="WPL15" s="136"/>
      <c r="WPM15" s="136"/>
      <c r="WPN15" s="136"/>
      <c r="WPO15" s="136"/>
      <c r="WPP15" s="136"/>
      <c r="WPQ15" s="136"/>
      <c r="WPR15" s="136"/>
      <c r="WPS15" s="136"/>
      <c r="WPT15" s="136"/>
      <c r="WPU15" s="136"/>
      <c r="WPV15" s="136"/>
      <c r="WPW15" s="136"/>
      <c r="WPX15" s="136"/>
      <c r="WPY15" s="136"/>
      <c r="WPZ15" s="136"/>
      <c r="WQA15" s="136"/>
      <c r="WQB15" s="136"/>
      <c r="WQC15" s="136"/>
      <c r="WQD15" s="136"/>
      <c r="WQE15" s="136"/>
      <c r="WQF15" s="136"/>
      <c r="WQG15" s="136"/>
      <c r="WQH15" s="136"/>
      <c r="WQI15" s="136"/>
      <c r="WQJ15" s="136"/>
      <c r="WQK15" s="136"/>
      <c r="WQL15" s="136"/>
      <c r="WQM15" s="136"/>
      <c r="WQN15" s="136"/>
      <c r="WQO15" s="136"/>
      <c r="WQP15" s="136"/>
      <c r="WQQ15" s="136"/>
      <c r="WQR15" s="136"/>
      <c r="WQS15" s="136"/>
      <c r="WQT15" s="136"/>
      <c r="WQU15" s="136"/>
      <c r="WQV15" s="136"/>
      <c r="WQW15" s="136"/>
      <c r="WQX15" s="136"/>
      <c r="WQY15" s="136"/>
      <c r="WQZ15" s="136"/>
      <c r="WRA15" s="136"/>
      <c r="WRB15" s="136"/>
      <c r="WRC15" s="136"/>
      <c r="WRD15" s="136"/>
      <c r="WRE15" s="136"/>
      <c r="WRF15" s="136"/>
      <c r="WRG15" s="136"/>
      <c r="WRH15" s="136"/>
      <c r="WRI15" s="136"/>
      <c r="WRJ15" s="136"/>
      <c r="WRK15" s="136"/>
      <c r="WRL15" s="136"/>
      <c r="WRM15" s="136"/>
      <c r="WRN15" s="136"/>
      <c r="WRO15" s="136"/>
      <c r="WRP15" s="136"/>
      <c r="WRQ15" s="136"/>
      <c r="WRR15" s="136"/>
      <c r="WRS15" s="136"/>
      <c r="WRT15" s="136"/>
      <c r="WRU15" s="136"/>
      <c r="WRV15" s="136"/>
      <c r="WRW15" s="136"/>
      <c r="WRX15" s="136"/>
      <c r="WRY15" s="136"/>
      <c r="WRZ15" s="136"/>
      <c r="WSA15" s="136"/>
      <c r="WSB15" s="136"/>
      <c r="WSC15" s="136"/>
      <c r="WSD15" s="136"/>
      <c r="WSE15" s="136"/>
      <c r="WSF15" s="136"/>
      <c r="WSG15" s="136"/>
      <c r="WSH15" s="136"/>
      <c r="WSI15" s="136"/>
      <c r="WSJ15" s="136"/>
      <c r="WSK15" s="136"/>
      <c r="WSL15" s="136"/>
      <c r="WSM15" s="136"/>
      <c r="WSN15" s="136"/>
      <c r="WSO15" s="136"/>
      <c r="WSP15" s="136"/>
      <c r="WSQ15" s="136"/>
      <c r="WSR15" s="136"/>
      <c r="WSS15" s="136"/>
      <c r="WST15" s="136"/>
      <c r="WSU15" s="136"/>
      <c r="WSV15" s="136"/>
      <c r="WSW15" s="136"/>
      <c r="WSX15" s="136"/>
      <c r="WSY15" s="136"/>
      <c r="WSZ15" s="136"/>
      <c r="WTA15" s="136"/>
      <c r="WTB15" s="136"/>
      <c r="WTC15" s="136"/>
      <c r="WTD15" s="136"/>
      <c r="WTE15" s="136"/>
      <c r="WTF15" s="136"/>
      <c r="WTG15" s="136"/>
      <c r="WTH15" s="136"/>
      <c r="WTI15" s="136"/>
      <c r="WTJ15" s="136"/>
      <c r="WTK15" s="136"/>
      <c r="WTL15" s="136"/>
      <c r="WTM15" s="136"/>
      <c r="WTN15" s="136"/>
      <c r="WTO15" s="136"/>
      <c r="WTP15" s="136"/>
      <c r="WTQ15" s="136"/>
      <c r="WTR15" s="136"/>
      <c r="WTS15" s="136"/>
      <c r="WTT15" s="136"/>
      <c r="WTU15" s="136"/>
      <c r="WTV15" s="136"/>
      <c r="WTW15" s="136"/>
      <c r="WTX15" s="136"/>
      <c r="WTY15" s="136"/>
      <c r="WTZ15" s="136"/>
      <c r="WUA15" s="136"/>
      <c r="WUB15" s="136"/>
      <c r="WUC15" s="136"/>
      <c r="WUD15" s="136"/>
      <c r="WUE15" s="136"/>
      <c r="WUF15" s="136"/>
      <c r="WUG15" s="136"/>
      <c r="WUH15" s="136"/>
      <c r="WUI15" s="136"/>
      <c r="WUJ15" s="136"/>
      <c r="WUK15" s="136"/>
      <c r="WUL15" s="136"/>
      <c r="WUM15" s="136"/>
      <c r="WUN15" s="136"/>
      <c r="WUO15" s="136"/>
      <c r="WUP15" s="136"/>
      <c r="WUQ15" s="136"/>
      <c r="WUR15" s="136"/>
      <c r="WUS15" s="136"/>
      <c r="WUT15" s="136"/>
      <c r="WUU15" s="136"/>
      <c r="WUV15" s="136"/>
      <c r="WUW15" s="136"/>
      <c r="WUX15" s="136"/>
      <c r="WUY15" s="136"/>
      <c r="WUZ15" s="136"/>
      <c r="WVA15" s="136"/>
      <c r="WVB15" s="136"/>
      <c r="WVC15" s="136"/>
      <c r="WVD15" s="136"/>
      <c r="WVE15" s="136"/>
      <c r="WVF15" s="136"/>
      <c r="WVG15" s="136"/>
      <c r="WVH15" s="136"/>
      <c r="WVI15" s="136"/>
      <c r="WVJ15" s="136"/>
      <c r="WVK15" s="136"/>
      <c r="WVL15" s="136"/>
      <c r="WVM15" s="136"/>
      <c r="WVN15" s="136"/>
      <c r="WVO15" s="136"/>
      <c r="WVP15" s="136"/>
      <c r="WVQ15" s="136"/>
      <c r="WVR15" s="136"/>
      <c r="WVS15" s="136"/>
      <c r="WVT15" s="136"/>
      <c r="WVU15" s="136"/>
      <c r="WVV15" s="136"/>
      <c r="WVW15" s="136"/>
      <c r="WVX15" s="136"/>
      <c r="WVY15" s="136"/>
      <c r="WVZ15" s="136"/>
      <c r="WWA15" s="136"/>
      <c r="WWB15" s="136"/>
      <c r="WWC15" s="136"/>
      <c r="WWD15" s="136"/>
      <c r="WWE15" s="136"/>
      <c r="WWF15" s="136"/>
      <c r="WWG15" s="136"/>
      <c r="WWH15" s="136"/>
      <c r="WWI15" s="136"/>
      <c r="WWJ15" s="136"/>
      <c r="WWK15" s="136"/>
      <c r="WWL15" s="136"/>
      <c r="WWM15" s="136"/>
      <c r="WWN15" s="136"/>
      <c r="WWO15" s="136"/>
      <c r="WWP15" s="136"/>
      <c r="WWQ15" s="136"/>
      <c r="WWR15" s="136"/>
      <c r="WWS15" s="136"/>
      <c r="WWT15" s="136"/>
      <c r="WWU15" s="136"/>
      <c r="WWV15" s="136"/>
      <c r="WWW15" s="136"/>
      <c r="WWX15" s="136"/>
      <c r="WWY15" s="136"/>
      <c r="WWZ15" s="136"/>
      <c r="WXA15" s="136"/>
      <c r="WXB15" s="136"/>
      <c r="WXC15" s="136"/>
      <c r="WXD15" s="136"/>
      <c r="WXE15" s="136"/>
      <c r="WXF15" s="136"/>
      <c r="WXG15" s="136"/>
      <c r="WXH15" s="136"/>
      <c r="WXI15" s="136"/>
      <c r="WXJ15" s="136"/>
      <c r="WXK15" s="136"/>
      <c r="WXL15" s="136"/>
      <c r="WXM15" s="136"/>
      <c r="WXN15" s="136"/>
      <c r="WXO15" s="136"/>
      <c r="WXP15" s="136"/>
      <c r="WXQ15" s="136"/>
      <c r="WXR15" s="136"/>
      <c r="WXS15" s="136"/>
      <c r="WXT15" s="136"/>
      <c r="WXU15" s="136"/>
      <c r="WXV15" s="136"/>
      <c r="WXW15" s="136"/>
      <c r="WXX15" s="136"/>
      <c r="WXY15" s="136"/>
      <c r="WXZ15" s="136"/>
      <c r="WYA15" s="136"/>
      <c r="WYB15" s="136"/>
      <c r="WYC15" s="136"/>
      <c r="WYD15" s="136"/>
      <c r="WYE15" s="136"/>
      <c r="WYF15" s="136"/>
      <c r="WYG15" s="136"/>
      <c r="WYH15" s="136"/>
      <c r="WYI15" s="136"/>
      <c r="WYJ15" s="136"/>
      <c r="WYK15" s="136"/>
      <c r="WYL15" s="136"/>
      <c r="WYM15" s="136"/>
      <c r="WYN15" s="136"/>
      <c r="WYO15" s="136"/>
      <c r="WYP15" s="136"/>
      <c r="WYQ15" s="136"/>
      <c r="WYR15" s="136"/>
      <c r="WYS15" s="136"/>
      <c r="WYT15" s="136"/>
      <c r="WYU15" s="136"/>
      <c r="WYV15" s="136"/>
      <c r="WYW15" s="136"/>
      <c r="WYX15" s="136"/>
      <c r="WYY15" s="136"/>
      <c r="WYZ15" s="136"/>
      <c r="WZA15" s="136"/>
      <c r="WZB15" s="136"/>
      <c r="WZC15" s="136"/>
      <c r="WZD15" s="136"/>
      <c r="WZE15" s="136"/>
      <c r="WZF15" s="136"/>
      <c r="WZG15" s="136"/>
      <c r="WZH15" s="136"/>
      <c r="WZI15" s="136"/>
      <c r="WZJ15" s="136"/>
      <c r="WZK15" s="136"/>
      <c r="WZL15" s="136"/>
      <c r="WZM15" s="136"/>
      <c r="WZN15" s="136"/>
      <c r="WZO15" s="136"/>
      <c r="WZP15" s="136"/>
      <c r="WZQ15" s="136"/>
      <c r="WZR15" s="136"/>
      <c r="WZS15" s="136"/>
      <c r="WZT15" s="136"/>
      <c r="WZU15" s="136"/>
      <c r="WZV15" s="136"/>
      <c r="WZW15" s="136"/>
      <c r="WZX15" s="136"/>
      <c r="WZY15" s="136"/>
      <c r="WZZ15" s="136"/>
      <c r="XAA15" s="136"/>
      <c r="XAB15" s="136"/>
      <c r="XAC15" s="136"/>
      <c r="XAD15" s="136"/>
      <c r="XAE15" s="136"/>
      <c r="XAF15" s="136"/>
      <c r="XAG15" s="136"/>
      <c r="XAH15" s="136"/>
      <c r="XAI15" s="136"/>
      <c r="XAJ15" s="136"/>
      <c r="XAK15" s="136"/>
      <c r="XAL15" s="136"/>
      <c r="XAM15" s="136"/>
      <c r="XAN15" s="136"/>
      <c r="XAO15" s="136"/>
      <c r="XAP15" s="136"/>
      <c r="XAQ15" s="136"/>
      <c r="XAR15" s="136"/>
      <c r="XAS15" s="136"/>
      <c r="XAT15" s="136"/>
      <c r="XAU15" s="136"/>
      <c r="XAV15" s="136"/>
      <c r="XAW15" s="136"/>
      <c r="XAX15" s="136"/>
      <c r="XAY15" s="136"/>
      <c r="XAZ15" s="136"/>
      <c r="XBA15" s="136"/>
      <c r="XBB15" s="136"/>
      <c r="XBC15" s="136"/>
      <c r="XBD15" s="136"/>
      <c r="XBE15" s="136"/>
      <c r="XBF15" s="136"/>
      <c r="XBG15" s="136"/>
      <c r="XBH15" s="136"/>
      <c r="XBI15" s="136"/>
      <c r="XBJ15" s="136"/>
      <c r="XBK15" s="136"/>
      <c r="XBL15" s="136"/>
      <c r="XBM15" s="136"/>
      <c r="XBN15" s="136"/>
      <c r="XBO15" s="136"/>
      <c r="XBP15" s="136"/>
      <c r="XBQ15" s="136"/>
      <c r="XBR15" s="136"/>
      <c r="XBS15" s="136"/>
      <c r="XBT15" s="136"/>
      <c r="XBU15" s="136"/>
      <c r="XBV15" s="136"/>
      <c r="XBW15" s="136"/>
      <c r="XBX15" s="136"/>
      <c r="XBY15" s="136"/>
      <c r="XBZ15" s="136"/>
      <c r="XCA15" s="136"/>
      <c r="XCB15" s="136"/>
      <c r="XCC15" s="136"/>
      <c r="XCD15" s="136"/>
      <c r="XCE15" s="136"/>
      <c r="XCF15" s="136"/>
      <c r="XCG15" s="136"/>
      <c r="XCH15" s="136"/>
      <c r="XCI15" s="136"/>
      <c r="XCJ15" s="136"/>
      <c r="XCK15" s="136"/>
      <c r="XCL15" s="136"/>
      <c r="XCM15" s="136"/>
      <c r="XCN15" s="136"/>
      <c r="XCO15" s="136"/>
      <c r="XCP15" s="136"/>
      <c r="XCQ15" s="136"/>
      <c r="XCR15" s="136"/>
      <c r="XCS15" s="136"/>
      <c r="XCT15" s="136"/>
      <c r="XCU15" s="136"/>
      <c r="XCV15" s="136"/>
      <c r="XCW15" s="136"/>
      <c r="XCX15" s="136"/>
      <c r="XCY15" s="136"/>
      <c r="XCZ15" s="136"/>
      <c r="XDA15" s="136"/>
      <c r="XDB15" s="136"/>
      <c r="XDC15" s="136"/>
      <c r="XDD15" s="136"/>
      <c r="XDE15" s="136"/>
      <c r="XDF15" s="136"/>
      <c r="XDG15" s="136"/>
      <c r="XDH15" s="136"/>
      <c r="XDI15" s="136"/>
      <c r="XDJ15" s="136"/>
      <c r="XDK15" s="136"/>
      <c r="XDL15" s="136"/>
      <c r="XDM15" s="136"/>
      <c r="XDN15" s="136"/>
      <c r="XDO15" s="136"/>
      <c r="XDP15" s="136"/>
      <c r="XDQ15" s="136"/>
      <c r="XDR15" s="136"/>
      <c r="XDS15" s="136"/>
      <c r="XDT15" s="136"/>
      <c r="XDU15" s="136"/>
      <c r="XDV15" s="136"/>
      <c r="XDW15" s="136"/>
      <c r="XDX15" s="136"/>
      <c r="XDY15" s="136"/>
      <c r="XDZ15" s="136"/>
      <c r="XEA15" s="136"/>
      <c r="XEB15" s="136"/>
      <c r="XEC15" s="136"/>
      <c r="XED15" s="136"/>
      <c r="XEE15" s="136"/>
      <c r="XEF15" s="136"/>
      <c r="XEG15" s="136"/>
      <c r="XEH15" s="136"/>
      <c r="XEI15" s="136"/>
      <c r="XEJ15" s="136"/>
      <c r="XEK15" s="136"/>
      <c r="XEL15" s="136"/>
      <c r="XEM15" s="136"/>
      <c r="XEN15" s="136"/>
      <c r="XEO15" s="136"/>
      <c r="XEP15" s="136"/>
      <c r="XEQ15" s="136"/>
      <c r="XER15" s="136"/>
      <c r="XES15" s="136"/>
      <c r="XET15" s="136"/>
      <c r="XEU15" s="136"/>
      <c r="XEV15" s="136"/>
      <c r="XEW15" s="136"/>
      <c r="XEX15" s="136"/>
      <c r="XEY15" s="136"/>
      <c r="XEZ15" s="136"/>
      <c r="XFA15" s="136"/>
      <c r="XFB15" s="136"/>
      <c r="XFC15" s="136"/>
      <c r="XFD15" s="136"/>
    </row>
    <row r="16" s="111" customFormat="1" spans="1:16384">
      <c r="A16" s="136"/>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c r="IU16" s="136"/>
      <c r="IV16" s="136"/>
      <c r="IW16" s="136"/>
      <c r="IX16" s="136"/>
      <c r="IY16" s="136"/>
      <c r="IZ16" s="136"/>
      <c r="JA16" s="136"/>
      <c r="JB16" s="136"/>
      <c r="JC16" s="136"/>
      <c r="JD16" s="136"/>
      <c r="JE16" s="136"/>
      <c r="JF16" s="136"/>
      <c r="JG16" s="136"/>
      <c r="JH16" s="136"/>
      <c r="JI16" s="136"/>
      <c r="JJ16" s="136"/>
      <c r="JK16" s="136"/>
      <c r="JL16" s="136"/>
      <c r="JM16" s="136"/>
      <c r="JN16" s="136"/>
      <c r="JO16" s="136"/>
      <c r="JP16" s="136"/>
      <c r="JQ16" s="136"/>
      <c r="JR16" s="136"/>
      <c r="JS16" s="136"/>
      <c r="JT16" s="136"/>
      <c r="JU16" s="136"/>
      <c r="JV16" s="136"/>
      <c r="JW16" s="136"/>
      <c r="JX16" s="136"/>
      <c r="JY16" s="136"/>
      <c r="JZ16" s="136"/>
      <c r="KA16" s="136"/>
      <c r="KB16" s="136"/>
      <c r="KC16" s="136"/>
      <c r="KD16" s="136"/>
      <c r="KE16" s="136"/>
      <c r="KF16" s="136"/>
      <c r="KG16" s="136"/>
      <c r="KH16" s="136"/>
      <c r="KI16" s="136"/>
      <c r="KJ16" s="136"/>
      <c r="KK16" s="136"/>
      <c r="KL16" s="136"/>
      <c r="KM16" s="136"/>
      <c r="KN16" s="136"/>
      <c r="KO16" s="136"/>
      <c r="KP16" s="136"/>
      <c r="KQ16" s="136"/>
      <c r="KR16" s="136"/>
      <c r="KS16" s="136"/>
      <c r="KT16" s="136"/>
      <c r="KU16" s="136"/>
      <c r="KV16" s="136"/>
      <c r="KW16" s="136"/>
      <c r="KX16" s="136"/>
      <c r="KY16" s="136"/>
      <c r="KZ16" s="136"/>
      <c r="LA16" s="136"/>
      <c r="LB16" s="136"/>
      <c r="LC16" s="136"/>
      <c r="LD16" s="136"/>
      <c r="LE16" s="136"/>
      <c r="LF16" s="136"/>
      <c r="LG16" s="136"/>
      <c r="LH16" s="136"/>
      <c r="LI16" s="136"/>
      <c r="LJ16" s="136"/>
      <c r="LK16" s="136"/>
      <c r="LL16" s="136"/>
      <c r="LM16" s="136"/>
      <c r="LN16" s="136"/>
      <c r="LO16" s="136"/>
      <c r="LP16" s="136"/>
      <c r="LQ16" s="136"/>
      <c r="LR16" s="136"/>
      <c r="LS16" s="136"/>
      <c r="LT16" s="136"/>
      <c r="LU16" s="136"/>
      <c r="LV16" s="136"/>
      <c r="LW16" s="136"/>
      <c r="LX16" s="136"/>
      <c r="LY16" s="136"/>
      <c r="LZ16" s="136"/>
      <c r="MA16" s="136"/>
      <c r="MB16" s="136"/>
      <c r="MC16" s="136"/>
      <c r="MD16" s="136"/>
      <c r="ME16" s="136"/>
      <c r="MF16" s="136"/>
      <c r="MG16" s="136"/>
      <c r="MH16" s="136"/>
      <c r="MI16" s="136"/>
      <c r="MJ16" s="136"/>
      <c r="MK16" s="136"/>
      <c r="ML16" s="136"/>
      <c r="MM16" s="136"/>
      <c r="MN16" s="136"/>
      <c r="MO16" s="136"/>
      <c r="MP16" s="136"/>
      <c r="MQ16" s="136"/>
      <c r="MR16" s="136"/>
      <c r="MS16" s="136"/>
      <c r="MT16" s="136"/>
      <c r="MU16" s="136"/>
      <c r="MV16" s="136"/>
      <c r="MW16" s="136"/>
      <c r="MX16" s="136"/>
      <c r="MY16" s="136"/>
      <c r="MZ16" s="136"/>
      <c r="NA16" s="136"/>
      <c r="NB16" s="136"/>
      <c r="NC16" s="136"/>
      <c r="ND16" s="136"/>
      <c r="NE16" s="136"/>
      <c r="NF16" s="136"/>
      <c r="NG16" s="136"/>
      <c r="NH16" s="136"/>
      <c r="NI16" s="136"/>
      <c r="NJ16" s="136"/>
      <c r="NK16" s="136"/>
      <c r="NL16" s="136"/>
      <c r="NM16" s="136"/>
      <c r="NN16" s="136"/>
      <c r="NO16" s="136"/>
      <c r="NP16" s="136"/>
      <c r="NQ16" s="136"/>
      <c r="NR16" s="136"/>
      <c r="NS16" s="136"/>
      <c r="NT16" s="136"/>
      <c r="NU16" s="136"/>
      <c r="NV16" s="136"/>
      <c r="NW16" s="136"/>
      <c r="NX16" s="136"/>
      <c r="NY16" s="136"/>
      <c r="NZ16" s="136"/>
      <c r="OA16" s="136"/>
      <c r="OB16" s="136"/>
      <c r="OC16" s="136"/>
      <c r="OD16" s="136"/>
      <c r="OE16" s="136"/>
      <c r="OF16" s="136"/>
      <c r="OG16" s="136"/>
      <c r="OH16" s="136"/>
      <c r="OI16" s="136"/>
      <c r="OJ16" s="136"/>
      <c r="OK16" s="136"/>
      <c r="OL16" s="136"/>
      <c r="OM16" s="136"/>
      <c r="ON16" s="136"/>
      <c r="OO16" s="136"/>
      <c r="OP16" s="136"/>
      <c r="OQ16" s="136"/>
      <c r="OR16" s="136"/>
      <c r="OS16" s="136"/>
      <c r="OT16" s="136"/>
      <c r="OU16" s="136"/>
      <c r="OV16" s="136"/>
      <c r="OW16" s="136"/>
      <c r="OX16" s="136"/>
      <c r="OY16" s="136"/>
      <c r="OZ16" s="136"/>
      <c r="PA16" s="136"/>
      <c r="PB16" s="136"/>
      <c r="PC16" s="136"/>
      <c r="PD16" s="136"/>
      <c r="PE16" s="136"/>
      <c r="PF16" s="136"/>
      <c r="PG16" s="136"/>
      <c r="PH16" s="136"/>
      <c r="PI16" s="136"/>
      <c r="PJ16" s="136"/>
      <c r="PK16" s="136"/>
      <c r="PL16" s="136"/>
      <c r="PM16" s="136"/>
      <c r="PN16" s="136"/>
      <c r="PO16" s="136"/>
      <c r="PP16" s="136"/>
      <c r="PQ16" s="136"/>
      <c r="PR16" s="136"/>
      <c r="PS16" s="136"/>
      <c r="PT16" s="136"/>
      <c r="PU16" s="136"/>
      <c r="PV16" s="136"/>
      <c r="PW16" s="136"/>
      <c r="PX16" s="136"/>
      <c r="PY16" s="136"/>
      <c r="PZ16" s="136"/>
      <c r="QA16" s="136"/>
      <c r="QB16" s="136"/>
      <c r="QC16" s="136"/>
      <c r="QD16" s="136"/>
      <c r="QE16" s="136"/>
      <c r="QF16" s="136"/>
      <c r="QG16" s="136"/>
      <c r="QH16" s="136"/>
      <c r="QI16" s="136"/>
      <c r="QJ16" s="136"/>
      <c r="QK16" s="136"/>
      <c r="QL16" s="136"/>
      <c r="QM16" s="136"/>
      <c r="QN16" s="136"/>
      <c r="QO16" s="136"/>
      <c r="QP16" s="136"/>
      <c r="QQ16" s="136"/>
      <c r="QR16" s="136"/>
      <c r="QS16" s="136"/>
      <c r="QT16" s="136"/>
      <c r="QU16" s="136"/>
      <c r="QV16" s="136"/>
      <c r="QW16" s="136"/>
      <c r="QX16" s="136"/>
      <c r="QY16" s="136"/>
      <c r="QZ16" s="136"/>
      <c r="RA16" s="136"/>
      <c r="RB16" s="136"/>
      <c r="RC16" s="136"/>
      <c r="RD16" s="136"/>
      <c r="RE16" s="136"/>
      <c r="RF16" s="136"/>
      <c r="RG16" s="136"/>
      <c r="RH16" s="136"/>
      <c r="RI16" s="136"/>
      <c r="RJ16" s="136"/>
      <c r="RK16" s="136"/>
      <c r="RL16" s="136"/>
      <c r="RM16" s="136"/>
      <c r="RN16" s="136"/>
      <c r="RO16" s="136"/>
      <c r="RP16" s="136"/>
      <c r="RQ16" s="136"/>
      <c r="RR16" s="136"/>
      <c r="RS16" s="136"/>
      <c r="RT16" s="136"/>
      <c r="RU16" s="136"/>
      <c r="RV16" s="136"/>
      <c r="RW16" s="136"/>
      <c r="RX16" s="136"/>
      <c r="RY16" s="136"/>
      <c r="RZ16" s="136"/>
      <c r="SA16" s="136"/>
      <c r="SB16" s="136"/>
      <c r="SC16" s="136"/>
      <c r="SD16" s="136"/>
      <c r="SE16" s="136"/>
      <c r="SF16" s="136"/>
      <c r="SG16" s="136"/>
      <c r="SH16" s="136"/>
      <c r="SI16" s="136"/>
      <c r="SJ16" s="136"/>
      <c r="SK16" s="136"/>
      <c r="SL16" s="136"/>
      <c r="SM16" s="136"/>
      <c r="SN16" s="136"/>
      <c r="SO16" s="136"/>
      <c r="SP16" s="136"/>
      <c r="SQ16" s="136"/>
      <c r="SR16" s="136"/>
      <c r="SS16" s="136"/>
      <c r="ST16" s="136"/>
      <c r="SU16" s="136"/>
      <c r="SV16" s="136"/>
      <c r="SW16" s="136"/>
      <c r="SX16" s="136"/>
      <c r="SY16" s="136"/>
      <c r="SZ16" s="136"/>
      <c r="TA16" s="136"/>
      <c r="TB16" s="136"/>
      <c r="TC16" s="136"/>
      <c r="TD16" s="136"/>
      <c r="TE16" s="136"/>
      <c r="TF16" s="136"/>
      <c r="TG16" s="136"/>
      <c r="TH16" s="136"/>
      <c r="TI16" s="136"/>
      <c r="TJ16" s="136"/>
      <c r="TK16" s="136"/>
      <c r="TL16" s="136"/>
      <c r="TM16" s="136"/>
      <c r="TN16" s="136"/>
      <c r="TO16" s="136"/>
      <c r="TP16" s="136"/>
      <c r="TQ16" s="136"/>
      <c r="TR16" s="136"/>
      <c r="TS16" s="136"/>
      <c r="TT16" s="136"/>
      <c r="TU16" s="136"/>
      <c r="TV16" s="136"/>
      <c r="TW16" s="136"/>
      <c r="TX16" s="136"/>
      <c r="TY16" s="136"/>
      <c r="TZ16" s="136"/>
      <c r="UA16" s="136"/>
      <c r="UB16" s="136"/>
      <c r="UC16" s="136"/>
      <c r="UD16" s="136"/>
      <c r="UE16" s="136"/>
      <c r="UF16" s="136"/>
      <c r="UG16" s="136"/>
      <c r="UH16" s="136"/>
      <c r="UI16" s="136"/>
      <c r="UJ16" s="136"/>
      <c r="UK16" s="136"/>
      <c r="UL16" s="136"/>
      <c r="UM16" s="136"/>
      <c r="UN16" s="136"/>
      <c r="UO16" s="136"/>
      <c r="UP16" s="136"/>
      <c r="UQ16" s="136"/>
      <c r="UR16" s="136"/>
      <c r="US16" s="136"/>
      <c r="UT16" s="136"/>
      <c r="UU16" s="136"/>
      <c r="UV16" s="136"/>
      <c r="UW16" s="136"/>
      <c r="UX16" s="136"/>
      <c r="UY16" s="136"/>
      <c r="UZ16" s="136"/>
      <c r="VA16" s="136"/>
      <c r="VB16" s="136"/>
      <c r="VC16" s="136"/>
      <c r="VD16" s="136"/>
      <c r="VE16" s="136"/>
      <c r="VF16" s="136"/>
      <c r="VG16" s="136"/>
      <c r="VH16" s="136"/>
      <c r="VI16" s="136"/>
      <c r="VJ16" s="136"/>
      <c r="VK16" s="136"/>
      <c r="VL16" s="136"/>
      <c r="VM16" s="136"/>
      <c r="VN16" s="136"/>
      <c r="VO16" s="136"/>
      <c r="VP16" s="136"/>
      <c r="VQ16" s="136"/>
      <c r="VR16" s="136"/>
      <c r="VS16" s="136"/>
      <c r="VT16" s="136"/>
      <c r="VU16" s="136"/>
      <c r="VV16" s="136"/>
      <c r="VW16" s="136"/>
      <c r="VX16" s="136"/>
      <c r="VY16" s="136"/>
      <c r="VZ16" s="136"/>
      <c r="WA16" s="136"/>
      <c r="WB16" s="136"/>
      <c r="WC16" s="136"/>
      <c r="WD16" s="136"/>
      <c r="WE16" s="136"/>
      <c r="WF16" s="136"/>
      <c r="WG16" s="136"/>
      <c r="WH16" s="136"/>
      <c r="WI16" s="136"/>
      <c r="WJ16" s="136"/>
      <c r="WK16" s="136"/>
      <c r="WL16" s="136"/>
      <c r="WM16" s="136"/>
      <c r="WN16" s="136"/>
      <c r="WO16" s="136"/>
      <c r="WP16" s="136"/>
      <c r="WQ16" s="136"/>
      <c r="WR16" s="136"/>
      <c r="WS16" s="136"/>
      <c r="WT16" s="136"/>
      <c r="WU16" s="136"/>
      <c r="WV16" s="136"/>
      <c r="WW16" s="136"/>
      <c r="WX16" s="136"/>
      <c r="WY16" s="136"/>
      <c r="WZ16" s="136"/>
      <c r="XA16" s="136"/>
      <c r="XB16" s="136"/>
      <c r="XC16" s="136"/>
      <c r="XD16" s="136"/>
      <c r="XE16" s="136"/>
      <c r="XF16" s="136"/>
      <c r="XG16" s="136"/>
      <c r="XH16" s="136"/>
      <c r="XI16" s="136"/>
      <c r="XJ16" s="136"/>
      <c r="XK16" s="136"/>
      <c r="XL16" s="136"/>
      <c r="XM16" s="136"/>
      <c r="XN16" s="136"/>
      <c r="XO16" s="136"/>
      <c r="XP16" s="136"/>
      <c r="XQ16" s="136"/>
      <c r="XR16" s="136"/>
      <c r="XS16" s="136"/>
      <c r="XT16" s="136"/>
      <c r="XU16" s="136"/>
      <c r="XV16" s="136"/>
      <c r="XW16" s="136"/>
      <c r="XX16" s="136"/>
      <c r="XY16" s="136"/>
      <c r="XZ16" s="136"/>
      <c r="YA16" s="136"/>
      <c r="YB16" s="136"/>
      <c r="YC16" s="136"/>
      <c r="YD16" s="136"/>
      <c r="YE16" s="136"/>
      <c r="YF16" s="136"/>
      <c r="YG16" s="136"/>
      <c r="YH16" s="136"/>
      <c r="YI16" s="136"/>
      <c r="YJ16" s="136"/>
      <c r="YK16" s="136"/>
      <c r="YL16" s="136"/>
      <c r="YM16" s="136"/>
      <c r="YN16" s="136"/>
      <c r="YO16" s="136"/>
      <c r="YP16" s="136"/>
      <c r="YQ16" s="136"/>
      <c r="YR16" s="136"/>
      <c r="YS16" s="136"/>
      <c r="YT16" s="136"/>
      <c r="YU16" s="136"/>
      <c r="YV16" s="136"/>
      <c r="YW16" s="136"/>
      <c r="YX16" s="136"/>
      <c r="YY16" s="136"/>
      <c r="YZ16" s="136"/>
      <c r="ZA16" s="136"/>
      <c r="ZB16" s="136"/>
      <c r="ZC16" s="136"/>
      <c r="ZD16" s="136"/>
      <c r="ZE16" s="136"/>
      <c r="ZF16" s="136"/>
      <c r="ZG16" s="136"/>
      <c r="ZH16" s="136"/>
      <c r="ZI16" s="136"/>
      <c r="ZJ16" s="136"/>
      <c r="ZK16" s="136"/>
      <c r="ZL16" s="136"/>
      <c r="ZM16" s="136"/>
      <c r="ZN16" s="136"/>
      <c r="ZO16" s="136"/>
      <c r="ZP16" s="136"/>
      <c r="ZQ16" s="136"/>
      <c r="ZR16" s="136"/>
      <c r="ZS16" s="136"/>
      <c r="ZT16" s="136"/>
      <c r="ZU16" s="136"/>
      <c r="ZV16" s="136"/>
      <c r="ZW16" s="136"/>
      <c r="ZX16" s="136"/>
      <c r="ZY16" s="136"/>
      <c r="ZZ16" s="136"/>
      <c r="AAA16" s="136"/>
      <c r="AAB16" s="136"/>
      <c r="AAC16" s="136"/>
      <c r="AAD16" s="136"/>
      <c r="AAE16" s="136"/>
      <c r="AAF16" s="136"/>
      <c r="AAG16" s="136"/>
      <c r="AAH16" s="136"/>
      <c r="AAI16" s="136"/>
      <c r="AAJ16" s="136"/>
      <c r="AAK16" s="136"/>
      <c r="AAL16" s="136"/>
      <c r="AAM16" s="136"/>
      <c r="AAN16" s="136"/>
      <c r="AAO16" s="136"/>
      <c r="AAP16" s="136"/>
      <c r="AAQ16" s="136"/>
      <c r="AAR16" s="136"/>
      <c r="AAS16" s="136"/>
      <c r="AAT16" s="136"/>
      <c r="AAU16" s="136"/>
      <c r="AAV16" s="136"/>
      <c r="AAW16" s="136"/>
      <c r="AAX16" s="136"/>
      <c r="AAY16" s="136"/>
      <c r="AAZ16" s="136"/>
      <c r="ABA16" s="136"/>
      <c r="ABB16" s="136"/>
      <c r="ABC16" s="136"/>
      <c r="ABD16" s="136"/>
      <c r="ABE16" s="136"/>
      <c r="ABF16" s="136"/>
      <c r="ABG16" s="136"/>
      <c r="ABH16" s="136"/>
      <c r="ABI16" s="136"/>
      <c r="ABJ16" s="136"/>
      <c r="ABK16" s="136"/>
      <c r="ABL16" s="136"/>
      <c r="ABM16" s="136"/>
      <c r="ABN16" s="136"/>
      <c r="ABO16" s="136"/>
      <c r="ABP16" s="136"/>
      <c r="ABQ16" s="136"/>
      <c r="ABR16" s="136"/>
      <c r="ABS16" s="136"/>
      <c r="ABT16" s="136"/>
      <c r="ABU16" s="136"/>
      <c r="ABV16" s="136"/>
      <c r="ABW16" s="136"/>
      <c r="ABX16" s="136"/>
      <c r="ABY16" s="136"/>
      <c r="ABZ16" s="136"/>
      <c r="ACA16" s="136"/>
      <c r="ACB16" s="136"/>
      <c r="ACC16" s="136"/>
      <c r="ACD16" s="136"/>
      <c r="ACE16" s="136"/>
      <c r="ACF16" s="136"/>
      <c r="ACG16" s="136"/>
      <c r="ACH16" s="136"/>
      <c r="ACI16" s="136"/>
      <c r="ACJ16" s="136"/>
      <c r="ACK16" s="136"/>
      <c r="ACL16" s="136"/>
      <c r="ACM16" s="136"/>
      <c r="ACN16" s="136"/>
      <c r="ACO16" s="136"/>
      <c r="ACP16" s="136"/>
      <c r="ACQ16" s="136"/>
      <c r="ACR16" s="136"/>
      <c r="ACS16" s="136"/>
      <c r="ACT16" s="136"/>
      <c r="ACU16" s="136"/>
      <c r="ACV16" s="136"/>
      <c r="ACW16" s="136"/>
      <c r="ACX16" s="136"/>
      <c r="ACY16" s="136"/>
      <c r="ACZ16" s="136"/>
      <c r="ADA16" s="136"/>
      <c r="ADB16" s="136"/>
      <c r="ADC16" s="136"/>
      <c r="ADD16" s="136"/>
      <c r="ADE16" s="136"/>
      <c r="ADF16" s="136"/>
      <c r="ADG16" s="136"/>
      <c r="ADH16" s="136"/>
      <c r="ADI16" s="136"/>
      <c r="ADJ16" s="136"/>
      <c r="ADK16" s="136"/>
      <c r="ADL16" s="136"/>
      <c r="ADM16" s="136"/>
      <c r="ADN16" s="136"/>
      <c r="ADO16" s="136"/>
      <c r="ADP16" s="136"/>
      <c r="ADQ16" s="136"/>
      <c r="ADR16" s="136"/>
      <c r="ADS16" s="136"/>
      <c r="ADT16" s="136"/>
      <c r="ADU16" s="136"/>
      <c r="ADV16" s="136"/>
      <c r="ADW16" s="136"/>
      <c r="ADX16" s="136"/>
      <c r="ADY16" s="136"/>
      <c r="ADZ16" s="136"/>
      <c r="AEA16" s="136"/>
      <c r="AEB16" s="136"/>
      <c r="AEC16" s="136"/>
      <c r="AED16" s="136"/>
      <c r="AEE16" s="136"/>
      <c r="AEF16" s="136"/>
      <c r="AEG16" s="136"/>
      <c r="AEH16" s="136"/>
      <c r="AEI16" s="136"/>
      <c r="AEJ16" s="136"/>
      <c r="AEK16" s="136"/>
      <c r="AEL16" s="136"/>
      <c r="AEM16" s="136"/>
      <c r="AEN16" s="136"/>
      <c r="AEO16" s="136"/>
      <c r="AEP16" s="136"/>
      <c r="AEQ16" s="136"/>
      <c r="AER16" s="136"/>
      <c r="AES16" s="136"/>
      <c r="AET16" s="136"/>
      <c r="AEU16" s="136"/>
      <c r="AEV16" s="136"/>
      <c r="AEW16" s="136"/>
      <c r="AEX16" s="136"/>
      <c r="AEY16" s="136"/>
      <c r="AEZ16" s="136"/>
      <c r="AFA16" s="136"/>
      <c r="AFB16" s="136"/>
      <c r="AFC16" s="136"/>
      <c r="AFD16" s="136"/>
      <c r="AFE16" s="136"/>
      <c r="AFF16" s="136"/>
      <c r="AFG16" s="136"/>
      <c r="AFH16" s="136"/>
      <c r="AFI16" s="136"/>
      <c r="AFJ16" s="136"/>
      <c r="AFK16" s="136"/>
      <c r="AFL16" s="136"/>
      <c r="AFM16" s="136"/>
      <c r="AFN16" s="136"/>
      <c r="AFO16" s="136"/>
      <c r="AFP16" s="136"/>
      <c r="AFQ16" s="136"/>
      <c r="AFR16" s="136"/>
      <c r="AFS16" s="136"/>
      <c r="AFT16" s="136"/>
      <c r="AFU16" s="136"/>
      <c r="AFV16" s="136"/>
      <c r="AFW16" s="136"/>
      <c r="AFX16" s="136"/>
      <c r="AFY16" s="136"/>
      <c r="AFZ16" s="136"/>
      <c r="AGA16" s="136"/>
      <c r="AGB16" s="136"/>
      <c r="AGC16" s="136"/>
      <c r="AGD16" s="136"/>
      <c r="AGE16" s="136"/>
      <c r="AGF16" s="136"/>
      <c r="AGG16" s="136"/>
      <c r="AGH16" s="136"/>
      <c r="AGI16" s="136"/>
      <c r="AGJ16" s="136"/>
      <c r="AGK16" s="136"/>
      <c r="AGL16" s="136"/>
      <c r="AGM16" s="136"/>
      <c r="AGN16" s="136"/>
      <c r="AGO16" s="136"/>
      <c r="AGP16" s="136"/>
      <c r="AGQ16" s="136"/>
      <c r="AGR16" s="136"/>
      <c r="AGS16" s="136"/>
      <c r="AGT16" s="136"/>
      <c r="AGU16" s="136"/>
      <c r="AGV16" s="136"/>
      <c r="AGW16" s="136"/>
      <c r="AGX16" s="136"/>
      <c r="AGY16" s="136"/>
      <c r="AGZ16" s="136"/>
      <c r="AHA16" s="136"/>
      <c r="AHB16" s="136"/>
      <c r="AHC16" s="136"/>
      <c r="AHD16" s="136"/>
      <c r="AHE16" s="136"/>
      <c r="AHF16" s="136"/>
      <c r="AHG16" s="136"/>
      <c r="AHH16" s="136"/>
      <c r="AHI16" s="136"/>
      <c r="AHJ16" s="136"/>
      <c r="AHK16" s="136"/>
      <c r="AHL16" s="136"/>
      <c r="AHM16" s="136"/>
      <c r="AHN16" s="136"/>
      <c r="AHO16" s="136"/>
      <c r="AHP16" s="136"/>
      <c r="AHQ16" s="136"/>
      <c r="AHR16" s="136"/>
      <c r="AHS16" s="136"/>
      <c r="AHT16" s="136"/>
      <c r="AHU16" s="136"/>
      <c r="AHV16" s="136"/>
      <c r="AHW16" s="136"/>
      <c r="AHX16" s="136"/>
      <c r="AHY16" s="136"/>
      <c r="AHZ16" s="136"/>
      <c r="AIA16" s="136"/>
      <c r="AIB16" s="136"/>
      <c r="AIC16" s="136"/>
      <c r="AID16" s="136"/>
      <c r="AIE16" s="136"/>
      <c r="AIF16" s="136"/>
      <c r="AIG16" s="136"/>
      <c r="AIH16" s="136"/>
      <c r="AII16" s="136"/>
      <c r="AIJ16" s="136"/>
      <c r="AIK16" s="136"/>
      <c r="AIL16" s="136"/>
      <c r="AIM16" s="136"/>
      <c r="AIN16" s="136"/>
      <c r="AIO16" s="136"/>
      <c r="AIP16" s="136"/>
      <c r="AIQ16" s="136"/>
      <c r="AIR16" s="136"/>
      <c r="AIS16" s="136"/>
      <c r="AIT16" s="136"/>
      <c r="AIU16" s="136"/>
      <c r="AIV16" s="136"/>
      <c r="AIW16" s="136"/>
      <c r="AIX16" s="136"/>
      <c r="AIY16" s="136"/>
      <c r="AIZ16" s="136"/>
      <c r="AJA16" s="136"/>
      <c r="AJB16" s="136"/>
      <c r="AJC16" s="136"/>
      <c r="AJD16" s="136"/>
      <c r="AJE16" s="136"/>
      <c r="AJF16" s="136"/>
      <c r="AJG16" s="136"/>
      <c r="AJH16" s="136"/>
      <c r="AJI16" s="136"/>
      <c r="AJJ16" s="136"/>
      <c r="AJK16" s="136"/>
      <c r="AJL16" s="136"/>
      <c r="AJM16" s="136"/>
      <c r="AJN16" s="136"/>
      <c r="AJO16" s="136"/>
      <c r="AJP16" s="136"/>
      <c r="AJQ16" s="136"/>
      <c r="AJR16" s="136"/>
      <c r="AJS16" s="136"/>
      <c r="AJT16" s="136"/>
      <c r="AJU16" s="136"/>
      <c r="AJV16" s="136"/>
      <c r="AJW16" s="136"/>
      <c r="AJX16" s="136"/>
      <c r="AJY16" s="136"/>
      <c r="AJZ16" s="136"/>
      <c r="AKA16" s="136"/>
      <c r="AKB16" s="136"/>
      <c r="AKC16" s="136"/>
      <c r="AKD16" s="136"/>
      <c r="AKE16" s="136"/>
      <c r="AKF16" s="136"/>
      <c r="AKG16" s="136"/>
      <c r="AKH16" s="136"/>
      <c r="AKI16" s="136"/>
      <c r="AKJ16" s="136"/>
      <c r="AKK16" s="136"/>
      <c r="AKL16" s="136"/>
      <c r="AKM16" s="136"/>
      <c r="AKN16" s="136"/>
      <c r="AKO16" s="136"/>
      <c r="AKP16" s="136"/>
      <c r="AKQ16" s="136"/>
      <c r="AKR16" s="136"/>
      <c r="AKS16" s="136"/>
      <c r="AKT16" s="136"/>
      <c r="AKU16" s="136"/>
      <c r="AKV16" s="136"/>
      <c r="AKW16" s="136"/>
      <c r="AKX16" s="136"/>
      <c r="AKY16" s="136"/>
      <c r="AKZ16" s="136"/>
      <c r="ALA16" s="136"/>
      <c r="ALB16" s="136"/>
      <c r="ALC16" s="136"/>
      <c r="ALD16" s="136"/>
      <c r="ALE16" s="136"/>
      <c r="ALF16" s="136"/>
      <c r="ALG16" s="136"/>
      <c r="ALH16" s="136"/>
      <c r="ALI16" s="136"/>
      <c r="ALJ16" s="136"/>
      <c r="ALK16" s="136"/>
      <c r="ALL16" s="136"/>
      <c r="ALM16" s="136"/>
      <c r="ALN16" s="136"/>
      <c r="ALO16" s="136"/>
      <c r="ALP16" s="136"/>
      <c r="ALQ16" s="136"/>
      <c r="ALR16" s="136"/>
      <c r="ALS16" s="136"/>
      <c r="ALT16" s="136"/>
      <c r="ALU16" s="136"/>
      <c r="ALV16" s="136"/>
      <c r="ALW16" s="136"/>
      <c r="ALX16" s="136"/>
      <c r="ALY16" s="136"/>
      <c r="ALZ16" s="136"/>
      <c r="AMA16" s="136"/>
      <c r="AMB16" s="136"/>
      <c r="AMC16" s="136"/>
      <c r="AMD16" s="136"/>
      <c r="AME16" s="136"/>
      <c r="AMF16" s="136"/>
      <c r="AMG16" s="136"/>
      <c r="AMH16" s="136"/>
      <c r="AMI16" s="136"/>
      <c r="AMJ16" s="136"/>
      <c r="AMK16" s="136"/>
      <c r="AML16" s="136"/>
      <c r="AMM16" s="136"/>
      <c r="AMN16" s="136"/>
      <c r="AMO16" s="136"/>
      <c r="AMP16" s="136"/>
      <c r="AMQ16" s="136"/>
      <c r="AMR16" s="136"/>
      <c r="AMS16" s="136"/>
      <c r="AMT16" s="136"/>
      <c r="AMU16" s="136"/>
      <c r="AMV16" s="136"/>
      <c r="AMW16" s="136"/>
      <c r="AMX16" s="136"/>
      <c r="AMY16" s="136"/>
      <c r="AMZ16" s="136"/>
      <c r="ANA16" s="136"/>
      <c r="ANB16" s="136"/>
      <c r="ANC16" s="136"/>
      <c r="AND16" s="136"/>
      <c r="ANE16" s="136"/>
      <c r="ANF16" s="136"/>
      <c r="ANG16" s="136"/>
      <c r="ANH16" s="136"/>
      <c r="ANI16" s="136"/>
      <c r="ANJ16" s="136"/>
      <c r="ANK16" s="136"/>
      <c r="ANL16" s="136"/>
      <c r="ANM16" s="136"/>
      <c r="ANN16" s="136"/>
      <c r="ANO16" s="136"/>
      <c r="ANP16" s="136"/>
      <c r="ANQ16" s="136"/>
      <c r="ANR16" s="136"/>
      <c r="ANS16" s="136"/>
      <c r="ANT16" s="136"/>
      <c r="ANU16" s="136"/>
      <c r="ANV16" s="136"/>
      <c r="ANW16" s="136"/>
      <c r="ANX16" s="136"/>
      <c r="ANY16" s="136"/>
      <c r="ANZ16" s="136"/>
      <c r="AOA16" s="136"/>
      <c r="AOB16" s="136"/>
      <c r="AOC16" s="136"/>
      <c r="AOD16" s="136"/>
      <c r="AOE16" s="136"/>
      <c r="AOF16" s="136"/>
      <c r="AOG16" s="136"/>
      <c r="AOH16" s="136"/>
      <c r="AOI16" s="136"/>
      <c r="AOJ16" s="136"/>
      <c r="AOK16" s="136"/>
      <c r="AOL16" s="136"/>
      <c r="AOM16" s="136"/>
      <c r="AON16" s="136"/>
      <c r="AOO16" s="136"/>
      <c r="AOP16" s="136"/>
      <c r="AOQ16" s="136"/>
      <c r="AOR16" s="136"/>
      <c r="AOS16" s="136"/>
      <c r="AOT16" s="136"/>
      <c r="AOU16" s="136"/>
      <c r="AOV16" s="136"/>
      <c r="AOW16" s="136"/>
      <c r="AOX16" s="136"/>
      <c r="AOY16" s="136"/>
      <c r="AOZ16" s="136"/>
      <c r="APA16" s="136"/>
      <c r="APB16" s="136"/>
      <c r="APC16" s="136"/>
      <c r="APD16" s="136"/>
      <c r="APE16" s="136"/>
      <c r="APF16" s="136"/>
      <c r="APG16" s="136"/>
      <c r="APH16" s="136"/>
      <c r="API16" s="136"/>
      <c r="APJ16" s="136"/>
      <c r="APK16" s="136"/>
      <c r="APL16" s="136"/>
      <c r="APM16" s="136"/>
      <c r="APN16" s="136"/>
      <c r="APO16" s="136"/>
      <c r="APP16" s="136"/>
      <c r="APQ16" s="136"/>
      <c r="APR16" s="136"/>
      <c r="APS16" s="136"/>
      <c r="APT16" s="136"/>
      <c r="APU16" s="136"/>
      <c r="APV16" s="136"/>
      <c r="APW16" s="136"/>
      <c r="APX16" s="136"/>
      <c r="APY16" s="136"/>
      <c r="APZ16" s="136"/>
      <c r="AQA16" s="136"/>
      <c r="AQB16" s="136"/>
      <c r="AQC16" s="136"/>
      <c r="AQD16" s="136"/>
      <c r="AQE16" s="136"/>
      <c r="AQF16" s="136"/>
      <c r="AQG16" s="136"/>
      <c r="AQH16" s="136"/>
      <c r="AQI16" s="136"/>
      <c r="AQJ16" s="136"/>
      <c r="AQK16" s="136"/>
      <c r="AQL16" s="136"/>
      <c r="AQM16" s="136"/>
      <c r="AQN16" s="136"/>
      <c r="AQO16" s="136"/>
      <c r="AQP16" s="136"/>
      <c r="AQQ16" s="136"/>
      <c r="AQR16" s="136"/>
      <c r="AQS16" s="136"/>
      <c r="AQT16" s="136"/>
      <c r="AQU16" s="136"/>
      <c r="AQV16" s="136"/>
      <c r="AQW16" s="136"/>
      <c r="AQX16" s="136"/>
      <c r="AQY16" s="136"/>
      <c r="AQZ16" s="136"/>
      <c r="ARA16" s="136"/>
      <c r="ARB16" s="136"/>
      <c r="ARC16" s="136"/>
      <c r="ARD16" s="136"/>
      <c r="ARE16" s="136"/>
      <c r="ARF16" s="136"/>
      <c r="ARG16" s="136"/>
      <c r="ARH16" s="136"/>
      <c r="ARI16" s="136"/>
      <c r="ARJ16" s="136"/>
      <c r="ARK16" s="136"/>
      <c r="ARL16" s="136"/>
      <c r="ARM16" s="136"/>
      <c r="ARN16" s="136"/>
      <c r="ARO16" s="136"/>
      <c r="ARP16" s="136"/>
      <c r="ARQ16" s="136"/>
      <c r="ARR16" s="136"/>
      <c r="ARS16" s="136"/>
      <c r="ART16" s="136"/>
      <c r="ARU16" s="136"/>
      <c r="ARV16" s="136"/>
      <c r="ARW16" s="136"/>
      <c r="ARX16" s="136"/>
      <c r="ARY16" s="136"/>
      <c r="ARZ16" s="136"/>
      <c r="ASA16" s="136"/>
      <c r="ASB16" s="136"/>
      <c r="ASC16" s="136"/>
      <c r="ASD16" s="136"/>
      <c r="ASE16" s="136"/>
      <c r="ASF16" s="136"/>
      <c r="ASG16" s="136"/>
      <c r="ASH16" s="136"/>
      <c r="ASI16" s="136"/>
      <c r="ASJ16" s="136"/>
      <c r="ASK16" s="136"/>
      <c r="ASL16" s="136"/>
      <c r="ASM16" s="136"/>
      <c r="ASN16" s="136"/>
      <c r="ASO16" s="136"/>
      <c r="ASP16" s="136"/>
      <c r="ASQ16" s="136"/>
      <c r="ASR16" s="136"/>
      <c r="ASS16" s="136"/>
      <c r="AST16" s="136"/>
      <c r="ASU16" s="136"/>
      <c r="ASV16" s="136"/>
      <c r="ASW16" s="136"/>
      <c r="ASX16" s="136"/>
      <c r="ASY16" s="136"/>
      <c r="ASZ16" s="136"/>
      <c r="ATA16" s="136"/>
      <c r="ATB16" s="136"/>
      <c r="ATC16" s="136"/>
      <c r="ATD16" s="136"/>
      <c r="ATE16" s="136"/>
      <c r="ATF16" s="136"/>
      <c r="ATG16" s="136"/>
      <c r="ATH16" s="136"/>
      <c r="ATI16" s="136"/>
      <c r="ATJ16" s="136"/>
      <c r="ATK16" s="136"/>
      <c r="ATL16" s="136"/>
      <c r="ATM16" s="136"/>
      <c r="ATN16" s="136"/>
      <c r="ATO16" s="136"/>
      <c r="ATP16" s="136"/>
      <c r="ATQ16" s="136"/>
      <c r="ATR16" s="136"/>
      <c r="ATS16" s="136"/>
      <c r="ATT16" s="136"/>
      <c r="ATU16" s="136"/>
      <c r="ATV16" s="136"/>
      <c r="ATW16" s="136"/>
      <c r="ATX16" s="136"/>
      <c r="ATY16" s="136"/>
      <c r="ATZ16" s="136"/>
      <c r="AUA16" s="136"/>
      <c r="AUB16" s="136"/>
      <c r="AUC16" s="136"/>
      <c r="AUD16" s="136"/>
      <c r="AUE16" s="136"/>
      <c r="AUF16" s="136"/>
      <c r="AUG16" s="136"/>
      <c r="AUH16" s="136"/>
      <c r="AUI16" s="136"/>
      <c r="AUJ16" s="136"/>
      <c r="AUK16" s="136"/>
      <c r="AUL16" s="136"/>
      <c r="AUM16" s="136"/>
      <c r="AUN16" s="136"/>
      <c r="AUO16" s="136"/>
      <c r="AUP16" s="136"/>
      <c r="AUQ16" s="136"/>
      <c r="AUR16" s="136"/>
      <c r="AUS16" s="136"/>
      <c r="AUT16" s="136"/>
      <c r="AUU16" s="136"/>
      <c r="AUV16" s="136"/>
      <c r="AUW16" s="136"/>
      <c r="AUX16" s="136"/>
      <c r="AUY16" s="136"/>
      <c r="AUZ16" s="136"/>
      <c r="AVA16" s="136"/>
      <c r="AVB16" s="136"/>
      <c r="AVC16" s="136"/>
      <c r="AVD16" s="136"/>
      <c r="AVE16" s="136"/>
      <c r="AVF16" s="136"/>
      <c r="AVG16" s="136"/>
      <c r="AVH16" s="136"/>
      <c r="AVI16" s="136"/>
      <c r="AVJ16" s="136"/>
      <c r="AVK16" s="136"/>
      <c r="AVL16" s="136"/>
      <c r="AVM16" s="136"/>
      <c r="AVN16" s="136"/>
      <c r="AVO16" s="136"/>
      <c r="AVP16" s="136"/>
      <c r="AVQ16" s="136"/>
      <c r="AVR16" s="136"/>
      <c r="AVS16" s="136"/>
      <c r="AVT16" s="136"/>
      <c r="AVU16" s="136"/>
      <c r="AVV16" s="136"/>
      <c r="AVW16" s="136"/>
      <c r="AVX16" s="136"/>
      <c r="AVY16" s="136"/>
      <c r="AVZ16" s="136"/>
      <c r="AWA16" s="136"/>
      <c r="AWB16" s="136"/>
      <c r="AWC16" s="136"/>
      <c r="AWD16" s="136"/>
      <c r="AWE16" s="136"/>
      <c r="AWF16" s="136"/>
      <c r="AWG16" s="136"/>
      <c r="AWH16" s="136"/>
      <c r="AWI16" s="136"/>
      <c r="AWJ16" s="136"/>
      <c r="AWK16" s="136"/>
      <c r="AWL16" s="136"/>
      <c r="AWM16" s="136"/>
      <c r="AWN16" s="136"/>
      <c r="AWO16" s="136"/>
      <c r="AWP16" s="136"/>
      <c r="AWQ16" s="136"/>
      <c r="AWR16" s="136"/>
      <c r="AWS16" s="136"/>
      <c r="AWT16" s="136"/>
      <c r="AWU16" s="136"/>
      <c r="AWV16" s="136"/>
      <c r="AWW16" s="136"/>
      <c r="AWX16" s="136"/>
      <c r="AWY16" s="136"/>
      <c r="AWZ16" s="136"/>
      <c r="AXA16" s="136"/>
      <c r="AXB16" s="136"/>
      <c r="AXC16" s="136"/>
      <c r="AXD16" s="136"/>
      <c r="AXE16" s="136"/>
      <c r="AXF16" s="136"/>
      <c r="AXG16" s="136"/>
      <c r="AXH16" s="136"/>
      <c r="AXI16" s="136"/>
      <c r="AXJ16" s="136"/>
      <c r="AXK16" s="136"/>
      <c r="AXL16" s="136"/>
      <c r="AXM16" s="136"/>
      <c r="AXN16" s="136"/>
      <c r="AXO16" s="136"/>
      <c r="AXP16" s="136"/>
      <c r="AXQ16" s="136"/>
      <c r="AXR16" s="136"/>
      <c r="AXS16" s="136"/>
      <c r="AXT16" s="136"/>
      <c r="AXU16" s="136"/>
      <c r="AXV16" s="136"/>
      <c r="AXW16" s="136"/>
      <c r="AXX16" s="136"/>
      <c r="AXY16" s="136"/>
      <c r="AXZ16" s="136"/>
      <c r="AYA16" s="136"/>
      <c r="AYB16" s="136"/>
      <c r="AYC16" s="136"/>
      <c r="AYD16" s="136"/>
      <c r="AYE16" s="136"/>
      <c r="AYF16" s="136"/>
      <c r="AYG16" s="136"/>
      <c r="AYH16" s="136"/>
      <c r="AYI16" s="136"/>
      <c r="AYJ16" s="136"/>
      <c r="AYK16" s="136"/>
      <c r="AYL16" s="136"/>
      <c r="AYM16" s="136"/>
      <c r="AYN16" s="136"/>
      <c r="AYO16" s="136"/>
      <c r="AYP16" s="136"/>
      <c r="AYQ16" s="136"/>
      <c r="AYR16" s="136"/>
      <c r="AYS16" s="136"/>
      <c r="AYT16" s="136"/>
      <c r="AYU16" s="136"/>
      <c r="AYV16" s="136"/>
      <c r="AYW16" s="136"/>
      <c r="AYX16" s="136"/>
      <c r="AYY16" s="136"/>
      <c r="AYZ16" s="136"/>
      <c r="AZA16" s="136"/>
      <c r="AZB16" s="136"/>
      <c r="AZC16" s="136"/>
      <c r="AZD16" s="136"/>
      <c r="AZE16" s="136"/>
      <c r="AZF16" s="136"/>
      <c r="AZG16" s="136"/>
      <c r="AZH16" s="136"/>
      <c r="AZI16" s="136"/>
      <c r="AZJ16" s="136"/>
      <c r="AZK16" s="136"/>
      <c r="AZL16" s="136"/>
      <c r="AZM16" s="136"/>
      <c r="AZN16" s="136"/>
      <c r="AZO16" s="136"/>
      <c r="AZP16" s="136"/>
      <c r="AZQ16" s="136"/>
      <c r="AZR16" s="136"/>
      <c r="AZS16" s="136"/>
      <c r="AZT16" s="136"/>
      <c r="AZU16" s="136"/>
      <c r="AZV16" s="136"/>
      <c r="AZW16" s="136"/>
      <c r="AZX16" s="136"/>
      <c r="AZY16" s="136"/>
      <c r="AZZ16" s="136"/>
      <c r="BAA16" s="136"/>
      <c r="BAB16" s="136"/>
      <c r="BAC16" s="136"/>
      <c r="BAD16" s="136"/>
      <c r="BAE16" s="136"/>
      <c r="BAF16" s="136"/>
      <c r="BAG16" s="136"/>
      <c r="BAH16" s="136"/>
      <c r="BAI16" s="136"/>
      <c r="BAJ16" s="136"/>
      <c r="BAK16" s="136"/>
      <c r="BAL16" s="136"/>
      <c r="BAM16" s="136"/>
      <c r="BAN16" s="136"/>
      <c r="BAO16" s="136"/>
      <c r="BAP16" s="136"/>
      <c r="BAQ16" s="136"/>
      <c r="BAR16" s="136"/>
      <c r="BAS16" s="136"/>
      <c r="BAT16" s="136"/>
      <c r="BAU16" s="136"/>
      <c r="BAV16" s="136"/>
      <c r="BAW16" s="136"/>
      <c r="BAX16" s="136"/>
      <c r="BAY16" s="136"/>
      <c r="BAZ16" s="136"/>
      <c r="BBA16" s="136"/>
      <c r="BBB16" s="136"/>
      <c r="BBC16" s="136"/>
      <c r="BBD16" s="136"/>
      <c r="BBE16" s="136"/>
      <c r="BBF16" s="136"/>
      <c r="BBG16" s="136"/>
      <c r="BBH16" s="136"/>
      <c r="BBI16" s="136"/>
      <c r="BBJ16" s="136"/>
      <c r="BBK16" s="136"/>
      <c r="BBL16" s="136"/>
      <c r="BBM16" s="136"/>
      <c r="BBN16" s="136"/>
      <c r="BBO16" s="136"/>
      <c r="BBP16" s="136"/>
      <c r="BBQ16" s="136"/>
      <c r="BBR16" s="136"/>
      <c r="BBS16" s="136"/>
      <c r="BBT16" s="136"/>
      <c r="BBU16" s="136"/>
      <c r="BBV16" s="136"/>
      <c r="BBW16" s="136"/>
      <c r="BBX16" s="136"/>
      <c r="BBY16" s="136"/>
      <c r="BBZ16" s="136"/>
      <c r="BCA16" s="136"/>
      <c r="BCB16" s="136"/>
      <c r="BCC16" s="136"/>
      <c r="BCD16" s="136"/>
      <c r="BCE16" s="136"/>
      <c r="BCF16" s="136"/>
      <c r="BCG16" s="136"/>
      <c r="BCH16" s="136"/>
      <c r="BCI16" s="136"/>
      <c r="BCJ16" s="136"/>
      <c r="BCK16" s="136"/>
      <c r="BCL16" s="136"/>
      <c r="BCM16" s="136"/>
      <c r="BCN16" s="136"/>
      <c r="BCO16" s="136"/>
      <c r="BCP16" s="136"/>
      <c r="BCQ16" s="136"/>
      <c r="BCR16" s="136"/>
      <c r="BCS16" s="136"/>
      <c r="BCT16" s="136"/>
      <c r="BCU16" s="136"/>
      <c r="BCV16" s="136"/>
      <c r="BCW16" s="136"/>
      <c r="BCX16" s="136"/>
      <c r="BCY16" s="136"/>
      <c r="BCZ16" s="136"/>
      <c r="BDA16" s="136"/>
      <c r="BDB16" s="136"/>
      <c r="BDC16" s="136"/>
      <c r="BDD16" s="136"/>
      <c r="BDE16" s="136"/>
      <c r="BDF16" s="136"/>
      <c r="BDG16" s="136"/>
      <c r="BDH16" s="136"/>
      <c r="BDI16" s="136"/>
      <c r="BDJ16" s="136"/>
      <c r="BDK16" s="136"/>
      <c r="BDL16" s="136"/>
      <c r="BDM16" s="136"/>
      <c r="BDN16" s="136"/>
      <c r="BDO16" s="136"/>
      <c r="BDP16" s="136"/>
      <c r="BDQ16" s="136"/>
      <c r="BDR16" s="136"/>
      <c r="BDS16" s="136"/>
      <c r="BDT16" s="136"/>
      <c r="BDU16" s="136"/>
      <c r="BDV16" s="136"/>
      <c r="BDW16" s="136"/>
      <c r="BDX16" s="136"/>
      <c r="BDY16" s="136"/>
      <c r="BDZ16" s="136"/>
      <c r="BEA16" s="136"/>
      <c r="BEB16" s="136"/>
      <c r="BEC16" s="136"/>
      <c r="BED16" s="136"/>
      <c r="BEE16" s="136"/>
      <c r="BEF16" s="136"/>
      <c r="BEG16" s="136"/>
      <c r="BEH16" s="136"/>
      <c r="BEI16" s="136"/>
      <c r="BEJ16" s="136"/>
      <c r="BEK16" s="136"/>
      <c r="BEL16" s="136"/>
      <c r="BEM16" s="136"/>
      <c r="BEN16" s="136"/>
      <c r="BEO16" s="136"/>
      <c r="BEP16" s="136"/>
      <c r="BEQ16" s="136"/>
      <c r="BER16" s="136"/>
      <c r="BES16" s="136"/>
      <c r="BET16" s="136"/>
      <c r="BEU16" s="136"/>
      <c r="BEV16" s="136"/>
      <c r="BEW16" s="136"/>
      <c r="BEX16" s="136"/>
      <c r="BEY16" s="136"/>
      <c r="BEZ16" s="136"/>
      <c r="BFA16" s="136"/>
      <c r="BFB16" s="136"/>
      <c r="BFC16" s="136"/>
      <c r="BFD16" s="136"/>
      <c r="BFE16" s="136"/>
      <c r="BFF16" s="136"/>
      <c r="BFG16" s="136"/>
      <c r="BFH16" s="136"/>
      <c r="BFI16" s="136"/>
      <c r="BFJ16" s="136"/>
      <c r="BFK16" s="136"/>
      <c r="BFL16" s="136"/>
      <c r="BFM16" s="136"/>
      <c r="BFN16" s="136"/>
      <c r="BFO16" s="136"/>
      <c r="BFP16" s="136"/>
      <c r="BFQ16" s="136"/>
      <c r="BFR16" s="136"/>
      <c r="BFS16" s="136"/>
      <c r="BFT16" s="136"/>
      <c r="BFU16" s="136"/>
      <c r="BFV16" s="136"/>
      <c r="BFW16" s="136"/>
      <c r="BFX16" s="136"/>
      <c r="BFY16" s="136"/>
      <c r="BFZ16" s="136"/>
      <c r="BGA16" s="136"/>
      <c r="BGB16" s="136"/>
      <c r="BGC16" s="136"/>
      <c r="BGD16" s="136"/>
      <c r="BGE16" s="136"/>
      <c r="BGF16" s="136"/>
      <c r="BGG16" s="136"/>
      <c r="BGH16" s="136"/>
      <c r="BGI16" s="136"/>
      <c r="BGJ16" s="136"/>
      <c r="BGK16" s="136"/>
      <c r="BGL16" s="136"/>
      <c r="BGM16" s="136"/>
      <c r="BGN16" s="136"/>
      <c r="BGO16" s="136"/>
      <c r="BGP16" s="136"/>
      <c r="BGQ16" s="136"/>
      <c r="BGR16" s="136"/>
      <c r="BGS16" s="136"/>
      <c r="BGT16" s="136"/>
      <c r="BGU16" s="136"/>
      <c r="BGV16" s="136"/>
      <c r="BGW16" s="136"/>
      <c r="BGX16" s="136"/>
      <c r="BGY16" s="136"/>
      <c r="BGZ16" s="136"/>
      <c r="BHA16" s="136"/>
      <c r="BHB16" s="136"/>
      <c r="BHC16" s="136"/>
      <c r="BHD16" s="136"/>
      <c r="BHE16" s="136"/>
      <c r="BHF16" s="136"/>
      <c r="BHG16" s="136"/>
      <c r="BHH16" s="136"/>
      <c r="BHI16" s="136"/>
      <c r="BHJ16" s="136"/>
      <c r="BHK16" s="136"/>
      <c r="BHL16" s="136"/>
      <c r="BHM16" s="136"/>
      <c r="BHN16" s="136"/>
      <c r="BHO16" s="136"/>
      <c r="BHP16" s="136"/>
      <c r="BHQ16" s="136"/>
      <c r="BHR16" s="136"/>
      <c r="BHS16" s="136"/>
      <c r="BHT16" s="136"/>
      <c r="BHU16" s="136"/>
      <c r="BHV16" s="136"/>
      <c r="BHW16" s="136"/>
      <c r="BHX16" s="136"/>
      <c r="BHY16" s="136"/>
      <c r="BHZ16" s="136"/>
      <c r="BIA16" s="136"/>
      <c r="BIB16" s="136"/>
      <c r="BIC16" s="136"/>
      <c r="BID16" s="136"/>
      <c r="BIE16" s="136"/>
      <c r="BIF16" s="136"/>
      <c r="BIG16" s="136"/>
      <c r="BIH16" s="136"/>
      <c r="BII16" s="136"/>
      <c r="BIJ16" s="136"/>
      <c r="BIK16" s="136"/>
      <c r="BIL16" s="136"/>
      <c r="BIM16" s="136"/>
      <c r="BIN16" s="136"/>
      <c r="BIO16" s="136"/>
      <c r="BIP16" s="136"/>
      <c r="BIQ16" s="136"/>
      <c r="BIR16" s="136"/>
      <c r="BIS16" s="136"/>
      <c r="BIT16" s="136"/>
      <c r="BIU16" s="136"/>
      <c r="BIV16" s="136"/>
      <c r="BIW16" s="136"/>
      <c r="BIX16" s="136"/>
      <c r="BIY16" s="136"/>
      <c r="BIZ16" s="136"/>
      <c r="BJA16" s="136"/>
      <c r="BJB16" s="136"/>
      <c r="BJC16" s="136"/>
      <c r="BJD16" s="136"/>
      <c r="BJE16" s="136"/>
      <c r="BJF16" s="136"/>
      <c r="BJG16" s="136"/>
      <c r="BJH16" s="136"/>
      <c r="BJI16" s="136"/>
      <c r="BJJ16" s="136"/>
      <c r="BJK16" s="136"/>
      <c r="BJL16" s="136"/>
      <c r="BJM16" s="136"/>
      <c r="BJN16" s="136"/>
      <c r="BJO16" s="136"/>
      <c r="BJP16" s="136"/>
      <c r="BJQ16" s="136"/>
      <c r="BJR16" s="136"/>
      <c r="BJS16" s="136"/>
      <c r="BJT16" s="136"/>
      <c r="BJU16" s="136"/>
      <c r="BJV16" s="136"/>
      <c r="BJW16" s="136"/>
      <c r="BJX16" s="136"/>
      <c r="BJY16" s="136"/>
      <c r="BJZ16" s="136"/>
      <c r="BKA16" s="136"/>
      <c r="BKB16" s="136"/>
      <c r="BKC16" s="136"/>
      <c r="BKD16" s="136"/>
      <c r="BKE16" s="136"/>
      <c r="BKF16" s="136"/>
      <c r="BKG16" s="136"/>
      <c r="BKH16" s="136"/>
      <c r="BKI16" s="136"/>
      <c r="BKJ16" s="136"/>
      <c r="BKK16" s="136"/>
      <c r="BKL16" s="136"/>
      <c r="BKM16" s="136"/>
      <c r="BKN16" s="136"/>
      <c r="BKO16" s="136"/>
      <c r="BKP16" s="136"/>
      <c r="BKQ16" s="136"/>
      <c r="BKR16" s="136"/>
      <c r="BKS16" s="136"/>
      <c r="BKT16" s="136"/>
      <c r="BKU16" s="136"/>
      <c r="BKV16" s="136"/>
      <c r="BKW16" s="136"/>
      <c r="BKX16" s="136"/>
      <c r="BKY16" s="136"/>
      <c r="BKZ16" s="136"/>
      <c r="BLA16" s="136"/>
      <c r="BLB16" s="136"/>
      <c r="BLC16" s="136"/>
      <c r="BLD16" s="136"/>
      <c r="BLE16" s="136"/>
      <c r="BLF16" s="136"/>
      <c r="BLG16" s="136"/>
      <c r="BLH16" s="136"/>
      <c r="BLI16" s="136"/>
      <c r="BLJ16" s="136"/>
      <c r="BLK16" s="136"/>
      <c r="BLL16" s="136"/>
      <c r="BLM16" s="136"/>
      <c r="BLN16" s="136"/>
      <c r="BLO16" s="136"/>
      <c r="BLP16" s="136"/>
      <c r="BLQ16" s="136"/>
      <c r="BLR16" s="136"/>
      <c r="BLS16" s="136"/>
      <c r="BLT16" s="136"/>
      <c r="BLU16" s="136"/>
      <c r="BLV16" s="136"/>
      <c r="BLW16" s="136"/>
      <c r="BLX16" s="136"/>
      <c r="BLY16" s="136"/>
      <c r="BLZ16" s="136"/>
      <c r="BMA16" s="136"/>
      <c r="BMB16" s="136"/>
      <c r="BMC16" s="136"/>
      <c r="BMD16" s="136"/>
      <c r="BME16" s="136"/>
      <c r="BMF16" s="136"/>
      <c r="BMG16" s="136"/>
      <c r="BMH16" s="136"/>
      <c r="BMI16" s="136"/>
      <c r="BMJ16" s="136"/>
      <c r="BMK16" s="136"/>
      <c r="BML16" s="136"/>
      <c r="BMM16" s="136"/>
      <c r="BMN16" s="136"/>
      <c r="BMO16" s="136"/>
      <c r="BMP16" s="136"/>
      <c r="BMQ16" s="136"/>
      <c r="BMR16" s="136"/>
      <c r="BMS16" s="136"/>
      <c r="BMT16" s="136"/>
      <c r="BMU16" s="136"/>
      <c r="BMV16" s="136"/>
      <c r="BMW16" s="136"/>
      <c r="BMX16" s="136"/>
      <c r="BMY16" s="136"/>
      <c r="BMZ16" s="136"/>
      <c r="BNA16" s="136"/>
      <c r="BNB16" s="136"/>
      <c r="BNC16" s="136"/>
      <c r="BND16" s="136"/>
      <c r="BNE16" s="136"/>
      <c r="BNF16" s="136"/>
      <c r="BNG16" s="136"/>
      <c r="BNH16" s="136"/>
      <c r="BNI16" s="136"/>
      <c r="BNJ16" s="136"/>
      <c r="BNK16" s="136"/>
      <c r="BNL16" s="136"/>
      <c r="BNM16" s="136"/>
      <c r="BNN16" s="136"/>
      <c r="BNO16" s="136"/>
      <c r="BNP16" s="136"/>
      <c r="BNQ16" s="136"/>
      <c r="BNR16" s="136"/>
      <c r="BNS16" s="136"/>
      <c r="BNT16" s="136"/>
      <c r="BNU16" s="136"/>
      <c r="BNV16" s="136"/>
      <c r="BNW16" s="136"/>
      <c r="BNX16" s="136"/>
      <c r="BNY16" s="136"/>
      <c r="BNZ16" s="136"/>
      <c r="BOA16" s="136"/>
      <c r="BOB16" s="136"/>
      <c r="BOC16" s="136"/>
      <c r="BOD16" s="136"/>
      <c r="BOE16" s="136"/>
      <c r="BOF16" s="136"/>
      <c r="BOG16" s="136"/>
      <c r="BOH16" s="136"/>
      <c r="BOI16" s="136"/>
      <c r="BOJ16" s="136"/>
      <c r="BOK16" s="136"/>
      <c r="BOL16" s="136"/>
      <c r="BOM16" s="136"/>
      <c r="BON16" s="136"/>
      <c r="BOO16" s="136"/>
      <c r="BOP16" s="136"/>
      <c r="BOQ16" s="136"/>
      <c r="BOR16" s="136"/>
      <c r="BOS16" s="136"/>
      <c r="BOT16" s="136"/>
      <c r="BOU16" s="136"/>
      <c r="BOV16" s="136"/>
      <c r="BOW16" s="136"/>
      <c r="BOX16" s="136"/>
      <c r="BOY16" s="136"/>
      <c r="BOZ16" s="136"/>
      <c r="BPA16" s="136"/>
      <c r="BPB16" s="136"/>
      <c r="BPC16" s="136"/>
      <c r="BPD16" s="136"/>
      <c r="BPE16" s="136"/>
      <c r="BPF16" s="136"/>
      <c r="BPG16" s="136"/>
      <c r="BPH16" s="136"/>
      <c r="BPI16" s="136"/>
      <c r="BPJ16" s="136"/>
      <c r="BPK16" s="136"/>
      <c r="BPL16" s="136"/>
      <c r="BPM16" s="136"/>
      <c r="BPN16" s="136"/>
      <c r="BPO16" s="136"/>
      <c r="BPP16" s="136"/>
      <c r="BPQ16" s="136"/>
      <c r="BPR16" s="136"/>
      <c r="BPS16" s="136"/>
      <c r="BPT16" s="136"/>
      <c r="BPU16" s="136"/>
      <c r="BPV16" s="136"/>
      <c r="BPW16" s="136"/>
      <c r="BPX16" s="136"/>
      <c r="BPY16" s="136"/>
      <c r="BPZ16" s="136"/>
      <c r="BQA16" s="136"/>
      <c r="BQB16" s="136"/>
      <c r="BQC16" s="136"/>
      <c r="BQD16" s="136"/>
      <c r="BQE16" s="136"/>
      <c r="BQF16" s="136"/>
      <c r="BQG16" s="136"/>
      <c r="BQH16" s="136"/>
      <c r="BQI16" s="136"/>
      <c r="BQJ16" s="136"/>
      <c r="BQK16" s="136"/>
      <c r="BQL16" s="136"/>
      <c r="BQM16" s="136"/>
      <c r="BQN16" s="136"/>
      <c r="BQO16" s="136"/>
      <c r="BQP16" s="136"/>
      <c r="BQQ16" s="136"/>
      <c r="BQR16" s="136"/>
      <c r="BQS16" s="136"/>
      <c r="BQT16" s="136"/>
      <c r="BQU16" s="136"/>
      <c r="BQV16" s="136"/>
      <c r="BQW16" s="136"/>
      <c r="BQX16" s="136"/>
      <c r="BQY16" s="136"/>
      <c r="BQZ16" s="136"/>
      <c r="BRA16" s="136"/>
      <c r="BRB16" s="136"/>
      <c r="BRC16" s="136"/>
      <c r="BRD16" s="136"/>
      <c r="BRE16" s="136"/>
      <c r="BRF16" s="136"/>
      <c r="BRG16" s="136"/>
      <c r="BRH16" s="136"/>
      <c r="BRI16" s="136"/>
      <c r="BRJ16" s="136"/>
      <c r="BRK16" s="136"/>
      <c r="BRL16" s="136"/>
      <c r="BRM16" s="136"/>
      <c r="BRN16" s="136"/>
      <c r="BRO16" s="136"/>
      <c r="BRP16" s="136"/>
      <c r="BRQ16" s="136"/>
      <c r="BRR16" s="136"/>
      <c r="BRS16" s="136"/>
      <c r="BRT16" s="136"/>
      <c r="BRU16" s="136"/>
      <c r="BRV16" s="136"/>
      <c r="BRW16" s="136"/>
      <c r="BRX16" s="136"/>
      <c r="BRY16" s="136"/>
      <c r="BRZ16" s="136"/>
      <c r="BSA16" s="136"/>
      <c r="BSB16" s="136"/>
      <c r="BSC16" s="136"/>
      <c r="BSD16" s="136"/>
      <c r="BSE16" s="136"/>
      <c r="BSF16" s="136"/>
      <c r="BSG16" s="136"/>
      <c r="BSH16" s="136"/>
      <c r="BSI16" s="136"/>
      <c r="BSJ16" s="136"/>
      <c r="BSK16" s="136"/>
      <c r="BSL16" s="136"/>
      <c r="BSM16" s="136"/>
      <c r="BSN16" s="136"/>
      <c r="BSO16" s="136"/>
      <c r="BSP16" s="136"/>
      <c r="BSQ16" s="136"/>
      <c r="BSR16" s="136"/>
      <c r="BSS16" s="136"/>
      <c r="BST16" s="136"/>
      <c r="BSU16" s="136"/>
      <c r="BSV16" s="136"/>
      <c r="BSW16" s="136"/>
      <c r="BSX16" s="136"/>
      <c r="BSY16" s="136"/>
      <c r="BSZ16" s="136"/>
      <c r="BTA16" s="136"/>
      <c r="BTB16" s="136"/>
      <c r="BTC16" s="136"/>
      <c r="BTD16" s="136"/>
      <c r="BTE16" s="136"/>
      <c r="BTF16" s="136"/>
      <c r="BTG16" s="136"/>
      <c r="BTH16" s="136"/>
      <c r="BTI16" s="136"/>
      <c r="BTJ16" s="136"/>
      <c r="BTK16" s="136"/>
      <c r="BTL16" s="136"/>
      <c r="BTM16" s="136"/>
      <c r="BTN16" s="136"/>
      <c r="BTO16" s="136"/>
      <c r="BTP16" s="136"/>
      <c r="BTQ16" s="136"/>
      <c r="BTR16" s="136"/>
      <c r="BTS16" s="136"/>
      <c r="BTT16" s="136"/>
      <c r="BTU16" s="136"/>
      <c r="BTV16" s="136"/>
      <c r="BTW16" s="136"/>
      <c r="BTX16" s="136"/>
      <c r="BTY16" s="136"/>
      <c r="BTZ16" s="136"/>
      <c r="BUA16" s="136"/>
      <c r="BUB16" s="136"/>
      <c r="BUC16" s="136"/>
      <c r="BUD16" s="136"/>
      <c r="BUE16" s="136"/>
      <c r="BUF16" s="136"/>
      <c r="BUG16" s="136"/>
      <c r="BUH16" s="136"/>
      <c r="BUI16" s="136"/>
      <c r="BUJ16" s="136"/>
      <c r="BUK16" s="136"/>
      <c r="BUL16" s="136"/>
      <c r="BUM16" s="136"/>
      <c r="BUN16" s="136"/>
      <c r="BUO16" s="136"/>
      <c r="BUP16" s="136"/>
      <c r="BUQ16" s="136"/>
      <c r="BUR16" s="136"/>
      <c r="BUS16" s="136"/>
      <c r="BUT16" s="136"/>
      <c r="BUU16" s="136"/>
      <c r="BUV16" s="136"/>
      <c r="BUW16" s="136"/>
      <c r="BUX16" s="136"/>
      <c r="BUY16" s="136"/>
      <c r="BUZ16" s="136"/>
      <c r="BVA16" s="136"/>
      <c r="BVB16" s="136"/>
      <c r="BVC16" s="136"/>
      <c r="BVD16" s="136"/>
      <c r="BVE16" s="136"/>
      <c r="BVF16" s="136"/>
      <c r="BVG16" s="136"/>
      <c r="BVH16" s="136"/>
      <c r="BVI16" s="136"/>
      <c r="BVJ16" s="136"/>
      <c r="BVK16" s="136"/>
      <c r="BVL16" s="136"/>
      <c r="BVM16" s="136"/>
      <c r="BVN16" s="136"/>
      <c r="BVO16" s="136"/>
      <c r="BVP16" s="136"/>
      <c r="BVQ16" s="136"/>
      <c r="BVR16" s="136"/>
      <c r="BVS16" s="136"/>
      <c r="BVT16" s="136"/>
      <c r="BVU16" s="136"/>
      <c r="BVV16" s="136"/>
      <c r="BVW16" s="136"/>
      <c r="BVX16" s="136"/>
      <c r="BVY16" s="136"/>
      <c r="BVZ16" s="136"/>
      <c r="BWA16" s="136"/>
      <c r="BWB16" s="136"/>
      <c r="BWC16" s="136"/>
      <c r="BWD16" s="136"/>
      <c r="BWE16" s="136"/>
      <c r="BWF16" s="136"/>
      <c r="BWG16" s="136"/>
      <c r="BWH16" s="136"/>
      <c r="BWI16" s="136"/>
      <c r="BWJ16" s="136"/>
      <c r="BWK16" s="136"/>
      <c r="BWL16" s="136"/>
      <c r="BWM16" s="136"/>
      <c r="BWN16" s="136"/>
      <c r="BWO16" s="136"/>
      <c r="BWP16" s="136"/>
      <c r="BWQ16" s="136"/>
      <c r="BWR16" s="136"/>
      <c r="BWS16" s="136"/>
      <c r="BWT16" s="136"/>
      <c r="BWU16" s="136"/>
      <c r="BWV16" s="136"/>
      <c r="BWW16" s="136"/>
      <c r="BWX16" s="136"/>
      <c r="BWY16" s="136"/>
      <c r="BWZ16" s="136"/>
      <c r="BXA16" s="136"/>
      <c r="BXB16" s="136"/>
      <c r="BXC16" s="136"/>
      <c r="BXD16" s="136"/>
      <c r="BXE16" s="136"/>
      <c r="BXF16" s="136"/>
      <c r="BXG16" s="136"/>
      <c r="BXH16" s="136"/>
      <c r="BXI16" s="136"/>
      <c r="BXJ16" s="136"/>
      <c r="BXK16" s="136"/>
      <c r="BXL16" s="136"/>
      <c r="BXM16" s="136"/>
      <c r="BXN16" s="136"/>
      <c r="BXO16" s="136"/>
      <c r="BXP16" s="136"/>
      <c r="BXQ16" s="136"/>
      <c r="BXR16" s="136"/>
      <c r="BXS16" s="136"/>
      <c r="BXT16" s="136"/>
      <c r="BXU16" s="136"/>
      <c r="BXV16" s="136"/>
      <c r="BXW16" s="136"/>
      <c r="BXX16" s="136"/>
      <c r="BXY16" s="136"/>
      <c r="BXZ16" s="136"/>
      <c r="BYA16" s="136"/>
      <c r="BYB16" s="136"/>
      <c r="BYC16" s="136"/>
      <c r="BYD16" s="136"/>
      <c r="BYE16" s="136"/>
      <c r="BYF16" s="136"/>
      <c r="BYG16" s="136"/>
      <c r="BYH16" s="136"/>
      <c r="BYI16" s="136"/>
      <c r="BYJ16" s="136"/>
      <c r="BYK16" s="136"/>
      <c r="BYL16" s="136"/>
      <c r="BYM16" s="136"/>
      <c r="BYN16" s="136"/>
      <c r="BYO16" s="136"/>
      <c r="BYP16" s="136"/>
      <c r="BYQ16" s="136"/>
      <c r="BYR16" s="136"/>
      <c r="BYS16" s="136"/>
      <c r="BYT16" s="136"/>
      <c r="BYU16" s="136"/>
      <c r="BYV16" s="136"/>
      <c r="BYW16" s="136"/>
      <c r="BYX16" s="136"/>
      <c r="BYY16" s="136"/>
      <c r="BYZ16" s="136"/>
      <c r="BZA16" s="136"/>
      <c r="BZB16" s="136"/>
      <c r="BZC16" s="136"/>
      <c r="BZD16" s="136"/>
      <c r="BZE16" s="136"/>
      <c r="BZF16" s="136"/>
      <c r="BZG16" s="136"/>
      <c r="BZH16" s="136"/>
      <c r="BZI16" s="136"/>
      <c r="BZJ16" s="136"/>
      <c r="BZK16" s="136"/>
      <c r="BZL16" s="136"/>
      <c r="BZM16" s="136"/>
      <c r="BZN16" s="136"/>
      <c r="BZO16" s="136"/>
      <c r="BZP16" s="136"/>
      <c r="BZQ16" s="136"/>
      <c r="BZR16" s="136"/>
      <c r="BZS16" s="136"/>
      <c r="BZT16" s="136"/>
      <c r="BZU16" s="136"/>
      <c r="BZV16" s="136"/>
      <c r="BZW16" s="136"/>
      <c r="BZX16" s="136"/>
      <c r="BZY16" s="136"/>
      <c r="BZZ16" s="136"/>
      <c r="CAA16" s="136"/>
      <c r="CAB16" s="136"/>
      <c r="CAC16" s="136"/>
      <c r="CAD16" s="136"/>
      <c r="CAE16" s="136"/>
      <c r="CAF16" s="136"/>
      <c r="CAG16" s="136"/>
      <c r="CAH16" s="136"/>
      <c r="CAI16" s="136"/>
      <c r="CAJ16" s="136"/>
      <c r="CAK16" s="136"/>
      <c r="CAL16" s="136"/>
      <c r="CAM16" s="136"/>
      <c r="CAN16" s="136"/>
      <c r="CAO16" s="136"/>
      <c r="CAP16" s="136"/>
      <c r="CAQ16" s="136"/>
      <c r="CAR16" s="136"/>
      <c r="CAS16" s="136"/>
      <c r="CAT16" s="136"/>
      <c r="CAU16" s="136"/>
      <c r="CAV16" s="136"/>
      <c r="CAW16" s="136"/>
      <c r="CAX16" s="136"/>
      <c r="CAY16" s="136"/>
      <c r="CAZ16" s="136"/>
      <c r="CBA16" s="136"/>
      <c r="CBB16" s="136"/>
      <c r="CBC16" s="136"/>
      <c r="CBD16" s="136"/>
      <c r="CBE16" s="136"/>
      <c r="CBF16" s="136"/>
      <c r="CBG16" s="136"/>
      <c r="CBH16" s="136"/>
      <c r="CBI16" s="136"/>
      <c r="CBJ16" s="136"/>
      <c r="CBK16" s="136"/>
      <c r="CBL16" s="136"/>
      <c r="CBM16" s="136"/>
      <c r="CBN16" s="136"/>
      <c r="CBO16" s="136"/>
      <c r="CBP16" s="136"/>
      <c r="CBQ16" s="136"/>
      <c r="CBR16" s="136"/>
      <c r="CBS16" s="136"/>
      <c r="CBT16" s="136"/>
      <c r="CBU16" s="136"/>
      <c r="CBV16" s="136"/>
      <c r="CBW16" s="136"/>
      <c r="CBX16" s="136"/>
      <c r="CBY16" s="136"/>
      <c r="CBZ16" s="136"/>
      <c r="CCA16" s="136"/>
      <c r="CCB16" s="136"/>
      <c r="CCC16" s="136"/>
      <c r="CCD16" s="136"/>
      <c r="CCE16" s="136"/>
      <c r="CCF16" s="136"/>
      <c r="CCG16" s="136"/>
      <c r="CCH16" s="136"/>
      <c r="CCI16" s="136"/>
      <c r="CCJ16" s="136"/>
      <c r="CCK16" s="136"/>
      <c r="CCL16" s="136"/>
      <c r="CCM16" s="136"/>
      <c r="CCN16" s="136"/>
      <c r="CCO16" s="136"/>
      <c r="CCP16" s="136"/>
      <c r="CCQ16" s="136"/>
      <c r="CCR16" s="136"/>
      <c r="CCS16" s="136"/>
      <c r="CCT16" s="136"/>
      <c r="CCU16" s="136"/>
      <c r="CCV16" s="136"/>
      <c r="CCW16" s="136"/>
      <c r="CCX16" s="136"/>
      <c r="CCY16" s="136"/>
      <c r="CCZ16" s="136"/>
      <c r="CDA16" s="136"/>
      <c r="CDB16" s="136"/>
      <c r="CDC16" s="136"/>
      <c r="CDD16" s="136"/>
      <c r="CDE16" s="136"/>
      <c r="CDF16" s="136"/>
      <c r="CDG16" s="136"/>
      <c r="CDH16" s="136"/>
      <c r="CDI16" s="136"/>
      <c r="CDJ16" s="136"/>
      <c r="CDK16" s="136"/>
      <c r="CDL16" s="136"/>
      <c r="CDM16" s="136"/>
      <c r="CDN16" s="136"/>
      <c r="CDO16" s="136"/>
      <c r="CDP16" s="136"/>
      <c r="CDQ16" s="136"/>
      <c r="CDR16" s="136"/>
      <c r="CDS16" s="136"/>
      <c r="CDT16" s="136"/>
      <c r="CDU16" s="136"/>
      <c r="CDV16" s="136"/>
      <c r="CDW16" s="136"/>
      <c r="CDX16" s="136"/>
      <c r="CDY16" s="136"/>
      <c r="CDZ16" s="136"/>
      <c r="CEA16" s="136"/>
      <c r="CEB16" s="136"/>
      <c r="CEC16" s="136"/>
      <c r="CED16" s="136"/>
      <c r="CEE16" s="136"/>
      <c r="CEF16" s="136"/>
      <c r="CEG16" s="136"/>
      <c r="CEH16" s="136"/>
      <c r="CEI16" s="136"/>
      <c r="CEJ16" s="136"/>
      <c r="CEK16" s="136"/>
      <c r="CEL16" s="136"/>
      <c r="CEM16" s="136"/>
      <c r="CEN16" s="136"/>
      <c r="CEO16" s="136"/>
      <c r="CEP16" s="136"/>
      <c r="CEQ16" s="136"/>
      <c r="CER16" s="136"/>
      <c r="CES16" s="136"/>
      <c r="CET16" s="136"/>
      <c r="CEU16" s="136"/>
      <c r="CEV16" s="136"/>
      <c r="CEW16" s="136"/>
      <c r="CEX16" s="136"/>
      <c r="CEY16" s="136"/>
      <c r="CEZ16" s="136"/>
      <c r="CFA16" s="136"/>
      <c r="CFB16" s="136"/>
      <c r="CFC16" s="136"/>
      <c r="CFD16" s="136"/>
      <c r="CFE16" s="136"/>
      <c r="CFF16" s="136"/>
      <c r="CFG16" s="136"/>
      <c r="CFH16" s="136"/>
      <c r="CFI16" s="136"/>
      <c r="CFJ16" s="136"/>
      <c r="CFK16" s="136"/>
      <c r="CFL16" s="136"/>
      <c r="CFM16" s="136"/>
      <c r="CFN16" s="136"/>
      <c r="CFO16" s="136"/>
      <c r="CFP16" s="136"/>
      <c r="CFQ16" s="136"/>
      <c r="CFR16" s="136"/>
      <c r="CFS16" s="136"/>
      <c r="CFT16" s="136"/>
      <c r="CFU16" s="136"/>
      <c r="CFV16" s="136"/>
      <c r="CFW16" s="136"/>
      <c r="CFX16" s="136"/>
      <c r="CFY16" s="136"/>
      <c r="CFZ16" s="136"/>
      <c r="CGA16" s="136"/>
      <c r="CGB16" s="136"/>
      <c r="CGC16" s="136"/>
      <c r="CGD16" s="136"/>
      <c r="CGE16" s="136"/>
      <c r="CGF16" s="136"/>
      <c r="CGG16" s="136"/>
      <c r="CGH16" s="136"/>
      <c r="CGI16" s="136"/>
      <c r="CGJ16" s="136"/>
      <c r="CGK16" s="136"/>
      <c r="CGL16" s="136"/>
      <c r="CGM16" s="136"/>
      <c r="CGN16" s="136"/>
      <c r="CGO16" s="136"/>
      <c r="CGP16" s="136"/>
      <c r="CGQ16" s="136"/>
      <c r="CGR16" s="136"/>
      <c r="CGS16" s="136"/>
      <c r="CGT16" s="136"/>
      <c r="CGU16" s="136"/>
      <c r="CGV16" s="136"/>
      <c r="CGW16" s="136"/>
      <c r="CGX16" s="136"/>
      <c r="CGY16" s="136"/>
      <c r="CGZ16" s="136"/>
      <c r="CHA16" s="136"/>
      <c r="CHB16" s="136"/>
      <c r="CHC16" s="136"/>
      <c r="CHD16" s="136"/>
      <c r="CHE16" s="136"/>
      <c r="CHF16" s="136"/>
      <c r="CHG16" s="136"/>
      <c r="CHH16" s="136"/>
      <c r="CHI16" s="136"/>
      <c r="CHJ16" s="136"/>
      <c r="CHK16" s="136"/>
      <c r="CHL16" s="136"/>
      <c r="CHM16" s="136"/>
      <c r="CHN16" s="136"/>
      <c r="CHO16" s="136"/>
      <c r="CHP16" s="136"/>
      <c r="CHQ16" s="136"/>
      <c r="CHR16" s="136"/>
      <c r="CHS16" s="136"/>
      <c r="CHT16" s="136"/>
      <c r="CHU16" s="136"/>
      <c r="CHV16" s="136"/>
      <c r="CHW16" s="136"/>
      <c r="CHX16" s="136"/>
      <c r="CHY16" s="136"/>
      <c r="CHZ16" s="136"/>
      <c r="CIA16" s="136"/>
      <c r="CIB16" s="136"/>
      <c r="CIC16" s="136"/>
      <c r="CID16" s="136"/>
      <c r="CIE16" s="136"/>
      <c r="CIF16" s="136"/>
      <c r="CIG16" s="136"/>
      <c r="CIH16" s="136"/>
      <c r="CII16" s="136"/>
      <c r="CIJ16" s="136"/>
      <c r="CIK16" s="136"/>
      <c r="CIL16" s="136"/>
      <c r="CIM16" s="136"/>
      <c r="CIN16" s="136"/>
      <c r="CIO16" s="136"/>
      <c r="CIP16" s="136"/>
      <c r="CIQ16" s="136"/>
      <c r="CIR16" s="136"/>
      <c r="CIS16" s="136"/>
      <c r="CIT16" s="136"/>
      <c r="CIU16" s="136"/>
      <c r="CIV16" s="136"/>
      <c r="CIW16" s="136"/>
      <c r="CIX16" s="136"/>
      <c r="CIY16" s="136"/>
      <c r="CIZ16" s="136"/>
      <c r="CJA16" s="136"/>
      <c r="CJB16" s="136"/>
      <c r="CJC16" s="136"/>
      <c r="CJD16" s="136"/>
      <c r="CJE16" s="136"/>
      <c r="CJF16" s="136"/>
      <c r="CJG16" s="136"/>
      <c r="CJH16" s="136"/>
      <c r="CJI16" s="136"/>
      <c r="CJJ16" s="136"/>
      <c r="CJK16" s="136"/>
      <c r="CJL16" s="136"/>
      <c r="CJM16" s="136"/>
      <c r="CJN16" s="136"/>
      <c r="CJO16" s="136"/>
      <c r="CJP16" s="136"/>
      <c r="CJQ16" s="136"/>
      <c r="CJR16" s="136"/>
      <c r="CJS16" s="136"/>
      <c r="CJT16" s="136"/>
      <c r="CJU16" s="136"/>
      <c r="CJV16" s="136"/>
      <c r="CJW16" s="136"/>
      <c r="CJX16" s="136"/>
      <c r="CJY16" s="136"/>
      <c r="CJZ16" s="136"/>
      <c r="CKA16" s="136"/>
      <c r="CKB16" s="136"/>
      <c r="CKC16" s="136"/>
      <c r="CKD16" s="136"/>
      <c r="CKE16" s="136"/>
      <c r="CKF16" s="136"/>
      <c r="CKG16" s="136"/>
      <c r="CKH16" s="136"/>
      <c r="CKI16" s="136"/>
      <c r="CKJ16" s="136"/>
      <c r="CKK16" s="136"/>
      <c r="CKL16" s="136"/>
      <c r="CKM16" s="136"/>
      <c r="CKN16" s="136"/>
      <c r="CKO16" s="136"/>
      <c r="CKP16" s="136"/>
      <c r="CKQ16" s="136"/>
      <c r="CKR16" s="136"/>
      <c r="CKS16" s="136"/>
      <c r="CKT16" s="136"/>
      <c r="CKU16" s="136"/>
      <c r="CKV16" s="136"/>
      <c r="CKW16" s="136"/>
      <c r="CKX16" s="136"/>
      <c r="CKY16" s="136"/>
      <c r="CKZ16" s="136"/>
      <c r="CLA16" s="136"/>
      <c r="CLB16" s="136"/>
      <c r="CLC16" s="136"/>
      <c r="CLD16" s="136"/>
      <c r="CLE16" s="136"/>
      <c r="CLF16" s="136"/>
      <c r="CLG16" s="136"/>
      <c r="CLH16" s="136"/>
      <c r="CLI16" s="136"/>
      <c r="CLJ16" s="136"/>
      <c r="CLK16" s="136"/>
      <c r="CLL16" s="136"/>
      <c r="CLM16" s="136"/>
      <c r="CLN16" s="136"/>
      <c r="CLO16" s="136"/>
      <c r="CLP16" s="136"/>
      <c r="CLQ16" s="136"/>
      <c r="CLR16" s="136"/>
      <c r="CLS16" s="136"/>
      <c r="CLT16" s="136"/>
      <c r="CLU16" s="136"/>
      <c r="CLV16" s="136"/>
      <c r="CLW16" s="136"/>
      <c r="CLX16" s="136"/>
      <c r="CLY16" s="136"/>
      <c r="CLZ16" s="136"/>
      <c r="CMA16" s="136"/>
      <c r="CMB16" s="136"/>
      <c r="CMC16" s="136"/>
      <c r="CMD16" s="136"/>
      <c r="CME16" s="136"/>
      <c r="CMF16" s="136"/>
      <c r="CMG16" s="136"/>
      <c r="CMH16" s="136"/>
      <c r="CMI16" s="136"/>
      <c r="CMJ16" s="136"/>
      <c r="CMK16" s="136"/>
      <c r="CML16" s="136"/>
      <c r="CMM16" s="136"/>
      <c r="CMN16" s="136"/>
      <c r="CMO16" s="136"/>
      <c r="CMP16" s="136"/>
      <c r="CMQ16" s="136"/>
      <c r="CMR16" s="136"/>
      <c r="CMS16" s="136"/>
      <c r="CMT16" s="136"/>
      <c r="CMU16" s="136"/>
      <c r="CMV16" s="136"/>
      <c r="CMW16" s="136"/>
      <c r="CMX16" s="136"/>
      <c r="CMY16" s="136"/>
      <c r="CMZ16" s="136"/>
      <c r="CNA16" s="136"/>
      <c r="CNB16" s="136"/>
      <c r="CNC16" s="136"/>
      <c r="CND16" s="136"/>
      <c r="CNE16" s="136"/>
      <c r="CNF16" s="136"/>
      <c r="CNG16" s="136"/>
      <c r="CNH16" s="136"/>
      <c r="CNI16" s="136"/>
      <c r="CNJ16" s="136"/>
      <c r="CNK16" s="136"/>
      <c r="CNL16" s="136"/>
      <c r="CNM16" s="136"/>
      <c r="CNN16" s="136"/>
      <c r="CNO16" s="136"/>
      <c r="CNP16" s="136"/>
      <c r="CNQ16" s="136"/>
      <c r="CNR16" s="136"/>
      <c r="CNS16" s="136"/>
      <c r="CNT16" s="136"/>
      <c r="CNU16" s="136"/>
      <c r="CNV16" s="136"/>
      <c r="CNW16" s="136"/>
      <c r="CNX16" s="136"/>
      <c r="CNY16" s="136"/>
      <c r="CNZ16" s="136"/>
      <c r="COA16" s="136"/>
      <c r="COB16" s="136"/>
      <c r="COC16" s="136"/>
      <c r="COD16" s="136"/>
      <c r="COE16" s="136"/>
      <c r="COF16" s="136"/>
      <c r="COG16" s="136"/>
      <c r="COH16" s="136"/>
      <c r="COI16" s="136"/>
      <c r="COJ16" s="136"/>
      <c r="COK16" s="136"/>
      <c r="COL16" s="136"/>
      <c r="COM16" s="136"/>
      <c r="CON16" s="136"/>
      <c r="COO16" s="136"/>
      <c r="COP16" s="136"/>
      <c r="COQ16" s="136"/>
      <c r="COR16" s="136"/>
      <c r="COS16" s="136"/>
      <c r="COT16" s="136"/>
      <c r="COU16" s="136"/>
      <c r="COV16" s="136"/>
      <c r="COW16" s="136"/>
      <c r="COX16" s="136"/>
      <c r="COY16" s="136"/>
      <c r="COZ16" s="136"/>
      <c r="CPA16" s="136"/>
      <c r="CPB16" s="136"/>
      <c r="CPC16" s="136"/>
      <c r="CPD16" s="136"/>
      <c r="CPE16" s="136"/>
      <c r="CPF16" s="136"/>
      <c r="CPG16" s="136"/>
      <c r="CPH16" s="136"/>
      <c r="CPI16" s="136"/>
      <c r="CPJ16" s="136"/>
      <c r="CPK16" s="136"/>
      <c r="CPL16" s="136"/>
      <c r="CPM16" s="136"/>
      <c r="CPN16" s="136"/>
      <c r="CPO16" s="136"/>
      <c r="CPP16" s="136"/>
      <c r="CPQ16" s="136"/>
      <c r="CPR16" s="136"/>
      <c r="CPS16" s="136"/>
      <c r="CPT16" s="136"/>
      <c r="CPU16" s="136"/>
      <c r="CPV16" s="136"/>
      <c r="CPW16" s="136"/>
      <c r="CPX16" s="136"/>
      <c r="CPY16" s="136"/>
      <c r="CPZ16" s="136"/>
      <c r="CQA16" s="136"/>
      <c r="CQB16" s="136"/>
      <c r="CQC16" s="136"/>
      <c r="CQD16" s="136"/>
      <c r="CQE16" s="136"/>
      <c r="CQF16" s="136"/>
      <c r="CQG16" s="136"/>
      <c r="CQH16" s="136"/>
      <c r="CQI16" s="136"/>
      <c r="CQJ16" s="136"/>
      <c r="CQK16" s="136"/>
      <c r="CQL16" s="136"/>
      <c r="CQM16" s="136"/>
      <c r="CQN16" s="136"/>
      <c r="CQO16" s="136"/>
      <c r="CQP16" s="136"/>
      <c r="CQQ16" s="136"/>
      <c r="CQR16" s="136"/>
      <c r="CQS16" s="136"/>
      <c r="CQT16" s="136"/>
      <c r="CQU16" s="136"/>
      <c r="CQV16" s="136"/>
      <c r="CQW16" s="136"/>
      <c r="CQX16" s="136"/>
      <c r="CQY16" s="136"/>
      <c r="CQZ16" s="136"/>
      <c r="CRA16" s="136"/>
      <c r="CRB16" s="136"/>
      <c r="CRC16" s="136"/>
      <c r="CRD16" s="136"/>
      <c r="CRE16" s="136"/>
      <c r="CRF16" s="136"/>
      <c r="CRG16" s="136"/>
      <c r="CRH16" s="136"/>
      <c r="CRI16" s="136"/>
      <c r="CRJ16" s="136"/>
      <c r="CRK16" s="136"/>
      <c r="CRL16" s="136"/>
      <c r="CRM16" s="136"/>
      <c r="CRN16" s="136"/>
      <c r="CRO16" s="136"/>
      <c r="CRP16" s="136"/>
      <c r="CRQ16" s="136"/>
      <c r="CRR16" s="136"/>
      <c r="CRS16" s="136"/>
      <c r="CRT16" s="136"/>
      <c r="CRU16" s="136"/>
      <c r="CRV16" s="136"/>
      <c r="CRW16" s="136"/>
      <c r="CRX16" s="136"/>
      <c r="CRY16" s="136"/>
      <c r="CRZ16" s="136"/>
      <c r="CSA16" s="136"/>
      <c r="CSB16" s="136"/>
      <c r="CSC16" s="136"/>
      <c r="CSD16" s="136"/>
      <c r="CSE16" s="136"/>
      <c r="CSF16" s="136"/>
      <c r="CSG16" s="136"/>
      <c r="CSH16" s="136"/>
      <c r="CSI16" s="136"/>
      <c r="CSJ16" s="136"/>
      <c r="CSK16" s="136"/>
      <c r="CSL16" s="136"/>
      <c r="CSM16" s="136"/>
      <c r="CSN16" s="136"/>
      <c r="CSO16" s="136"/>
      <c r="CSP16" s="136"/>
      <c r="CSQ16" s="136"/>
      <c r="CSR16" s="136"/>
      <c r="CSS16" s="136"/>
      <c r="CST16" s="136"/>
      <c r="CSU16" s="136"/>
      <c r="CSV16" s="136"/>
      <c r="CSW16" s="136"/>
      <c r="CSX16" s="136"/>
      <c r="CSY16" s="136"/>
      <c r="CSZ16" s="136"/>
      <c r="CTA16" s="136"/>
      <c r="CTB16" s="136"/>
      <c r="CTC16" s="136"/>
      <c r="CTD16" s="136"/>
      <c r="CTE16" s="136"/>
      <c r="CTF16" s="136"/>
      <c r="CTG16" s="136"/>
      <c r="CTH16" s="136"/>
      <c r="CTI16" s="136"/>
      <c r="CTJ16" s="136"/>
      <c r="CTK16" s="136"/>
      <c r="CTL16" s="136"/>
      <c r="CTM16" s="136"/>
      <c r="CTN16" s="136"/>
      <c r="CTO16" s="136"/>
      <c r="CTP16" s="136"/>
      <c r="CTQ16" s="136"/>
      <c r="CTR16" s="136"/>
      <c r="CTS16" s="136"/>
      <c r="CTT16" s="136"/>
      <c r="CTU16" s="136"/>
      <c r="CTV16" s="136"/>
      <c r="CTW16" s="136"/>
      <c r="CTX16" s="136"/>
      <c r="CTY16" s="136"/>
      <c r="CTZ16" s="136"/>
      <c r="CUA16" s="136"/>
      <c r="CUB16" s="136"/>
      <c r="CUC16" s="136"/>
      <c r="CUD16" s="136"/>
      <c r="CUE16" s="136"/>
      <c r="CUF16" s="136"/>
      <c r="CUG16" s="136"/>
      <c r="CUH16" s="136"/>
      <c r="CUI16" s="136"/>
      <c r="CUJ16" s="136"/>
      <c r="CUK16" s="136"/>
      <c r="CUL16" s="136"/>
      <c r="CUM16" s="136"/>
      <c r="CUN16" s="136"/>
      <c r="CUO16" s="136"/>
      <c r="CUP16" s="136"/>
      <c r="CUQ16" s="136"/>
      <c r="CUR16" s="136"/>
      <c r="CUS16" s="136"/>
      <c r="CUT16" s="136"/>
      <c r="CUU16" s="136"/>
      <c r="CUV16" s="136"/>
      <c r="CUW16" s="136"/>
      <c r="CUX16" s="136"/>
      <c r="CUY16" s="136"/>
      <c r="CUZ16" s="136"/>
      <c r="CVA16" s="136"/>
      <c r="CVB16" s="136"/>
      <c r="CVC16" s="136"/>
      <c r="CVD16" s="136"/>
      <c r="CVE16" s="136"/>
      <c r="CVF16" s="136"/>
      <c r="CVG16" s="136"/>
      <c r="CVH16" s="136"/>
      <c r="CVI16" s="136"/>
      <c r="CVJ16" s="136"/>
      <c r="CVK16" s="136"/>
      <c r="CVL16" s="136"/>
      <c r="CVM16" s="136"/>
      <c r="CVN16" s="136"/>
      <c r="CVO16" s="136"/>
      <c r="CVP16" s="136"/>
      <c r="CVQ16" s="136"/>
      <c r="CVR16" s="136"/>
      <c r="CVS16" s="136"/>
      <c r="CVT16" s="136"/>
      <c r="CVU16" s="136"/>
      <c r="CVV16" s="136"/>
      <c r="CVW16" s="136"/>
      <c r="CVX16" s="136"/>
      <c r="CVY16" s="136"/>
      <c r="CVZ16" s="136"/>
      <c r="CWA16" s="136"/>
      <c r="CWB16" s="136"/>
      <c r="CWC16" s="136"/>
      <c r="CWD16" s="136"/>
      <c r="CWE16" s="136"/>
      <c r="CWF16" s="136"/>
      <c r="CWG16" s="136"/>
      <c r="CWH16" s="136"/>
      <c r="CWI16" s="136"/>
      <c r="CWJ16" s="136"/>
      <c r="CWK16" s="136"/>
      <c r="CWL16" s="136"/>
      <c r="CWM16" s="136"/>
      <c r="CWN16" s="136"/>
      <c r="CWO16" s="136"/>
      <c r="CWP16" s="136"/>
      <c r="CWQ16" s="136"/>
      <c r="CWR16" s="136"/>
      <c r="CWS16" s="136"/>
      <c r="CWT16" s="136"/>
      <c r="CWU16" s="136"/>
      <c r="CWV16" s="136"/>
      <c r="CWW16" s="136"/>
      <c r="CWX16" s="136"/>
      <c r="CWY16" s="136"/>
      <c r="CWZ16" s="136"/>
      <c r="CXA16" s="136"/>
      <c r="CXB16" s="136"/>
      <c r="CXC16" s="136"/>
      <c r="CXD16" s="136"/>
      <c r="CXE16" s="136"/>
      <c r="CXF16" s="136"/>
      <c r="CXG16" s="136"/>
      <c r="CXH16" s="136"/>
      <c r="CXI16" s="136"/>
      <c r="CXJ16" s="136"/>
      <c r="CXK16" s="136"/>
      <c r="CXL16" s="136"/>
      <c r="CXM16" s="136"/>
      <c r="CXN16" s="136"/>
      <c r="CXO16" s="136"/>
      <c r="CXP16" s="136"/>
      <c r="CXQ16" s="136"/>
      <c r="CXR16" s="136"/>
      <c r="CXS16" s="136"/>
      <c r="CXT16" s="136"/>
      <c r="CXU16" s="136"/>
      <c r="CXV16" s="136"/>
      <c r="CXW16" s="136"/>
      <c r="CXX16" s="136"/>
      <c r="CXY16" s="136"/>
      <c r="CXZ16" s="136"/>
      <c r="CYA16" s="136"/>
      <c r="CYB16" s="136"/>
      <c r="CYC16" s="136"/>
      <c r="CYD16" s="136"/>
      <c r="CYE16" s="136"/>
      <c r="CYF16" s="136"/>
      <c r="CYG16" s="136"/>
      <c r="CYH16" s="136"/>
      <c r="CYI16" s="136"/>
      <c r="CYJ16" s="136"/>
      <c r="CYK16" s="136"/>
      <c r="CYL16" s="136"/>
      <c r="CYM16" s="136"/>
      <c r="CYN16" s="136"/>
      <c r="CYO16" s="136"/>
      <c r="CYP16" s="136"/>
      <c r="CYQ16" s="136"/>
      <c r="CYR16" s="136"/>
      <c r="CYS16" s="136"/>
      <c r="CYT16" s="136"/>
      <c r="CYU16" s="136"/>
      <c r="CYV16" s="136"/>
      <c r="CYW16" s="136"/>
      <c r="CYX16" s="136"/>
      <c r="CYY16" s="136"/>
      <c r="CYZ16" s="136"/>
      <c r="CZA16" s="136"/>
      <c r="CZB16" s="136"/>
      <c r="CZC16" s="136"/>
      <c r="CZD16" s="136"/>
      <c r="CZE16" s="136"/>
      <c r="CZF16" s="136"/>
      <c r="CZG16" s="136"/>
      <c r="CZH16" s="136"/>
      <c r="CZI16" s="136"/>
      <c r="CZJ16" s="136"/>
      <c r="CZK16" s="136"/>
      <c r="CZL16" s="136"/>
      <c r="CZM16" s="136"/>
      <c r="CZN16" s="136"/>
      <c r="CZO16" s="136"/>
      <c r="CZP16" s="136"/>
      <c r="CZQ16" s="136"/>
      <c r="CZR16" s="136"/>
      <c r="CZS16" s="136"/>
      <c r="CZT16" s="136"/>
      <c r="CZU16" s="136"/>
      <c r="CZV16" s="136"/>
      <c r="CZW16" s="136"/>
      <c r="CZX16" s="136"/>
      <c r="CZY16" s="136"/>
      <c r="CZZ16" s="136"/>
      <c r="DAA16" s="136"/>
      <c r="DAB16" s="136"/>
      <c r="DAC16" s="136"/>
      <c r="DAD16" s="136"/>
      <c r="DAE16" s="136"/>
      <c r="DAF16" s="136"/>
      <c r="DAG16" s="136"/>
      <c r="DAH16" s="136"/>
      <c r="DAI16" s="136"/>
      <c r="DAJ16" s="136"/>
      <c r="DAK16" s="136"/>
      <c r="DAL16" s="136"/>
      <c r="DAM16" s="136"/>
      <c r="DAN16" s="136"/>
      <c r="DAO16" s="136"/>
      <c r="DAP16" s="136"/>
      <c r="DAQ16" s="136"/>
      <c r="DAR16" s="136"/>
      <c r="DAS16" s="136"/>
      <c r="DAT16" s="136"/>
      <c r="DAU16" s="136"/>
      <c r="DAV16" s="136"/>
      <c r="DAW16" s="136"/>
      <c r="DAX16" s="136"/>
      <c r="DAY16" s="136"/>
      <c r="DAZ16" s="136"/>
      <c r="DBA16" s="136"/>
      <c r="DBB16" s="136"/>
      <c r="DBC16" s="136"/>
      <c r="DBD16" s="136"/>
      <c r="DBE16" s="136"/>
      <c r="DBF16" s="136"/>
      <c r="DBG16" s="136"/>
      <c r="DBH16" s="136"/>
      <c r="DBI16" s="136"/>
      <c r="DBJ16" s="136"/>
      <c r="DBK16" s="136"/>
      <c r="DBL16" s="136"/>
      <c r="DBM16" s="136"/>
      <c r="DBN16" s="136"/>
      <c r="DBO16" s="136"/>
      <c r="DBP16" s="136"/>
      <c r="DBQ16" s="136"/>
      <c r="DBR16" s="136"/>
      <c r="DBS16" s="136"/>
      <c r="DBT16" s="136"/>
      <c r="DBU16" s="136"/>
      <c r="DBV16" s="136"/>
      <c r="DBW16" s="136"/>
      <c r="DBX16" s="136"/>
      <c r="DBY16" s="136"/>
      <c r="DBZ16" s="136"/>
      <c r="DCA16" s="136"/>
      <c r="DCB16" s="136"/>
      <c r="DCC16" s="136"/>
      <c r="DCD16" s="136"/>
      <c r="DCE16" s="136"/>
      <c r="DCF16" s="136"/>
      <c r="DCG16" s="136"/>
      <c r="DCH16" s="136"/>
      <c r="DCI16" s="136"/>
      <c r="DCJ16" s="136"/>
      <c r="DCK16" s="136"/>
      <c r="DCL16" s="136"/>
      <c r="DCM16" s="136"/>
      <c r="DCN16" s="136"/>
      <c r="DCO16" s="136"/>
      <c r="DCP16" s="136"/>
      <c r="DCQ16" s="136"/>
      <c r="DCR16" s="136"/>
      <c r="DCS16" s="136"/>
      <c r="DCT16" s="136"/>
      <c r="DCU16" s="136"/>
      <c r="DCV16" s="136"/>
      <c r="DCW16" s="136"/>
      <c r="DCX16" s="136"/>
      <c r="DCY16" s="136"/>
      <c r="DCZ16" s="136"/>
      <c r="DDA16" s="136"/>
      <c r="DDB16" s="136"/>
      <c r="DDC16" s="136"/>
      <c r="DDD16" s="136"/>
      <c r="DDE16" s="136"/>
      <c r="DDF16" s="136"/>
      <c r="DDG16" s="136"/>
      <c r="DDH16" s="136"/>
      <c r="DDI16" s="136"/>
      <c r="DDJ16" s="136"/>
      <c r="DDK16" s="136"/>
      <c r="DDL16" s="136"/>
      <c r="DDM16" s="136"/>
      <c r="DDN16" s="136"/>
      <c r="DDO16" s="136"/>
      <c r="DDP16" s="136"/>
      <c r="DDQ16" s="136"/>
      <c r="DDR16" s="136"/>
      <c r="DDS16" s="136"/>
      <c r="DDT16" s="136"/>
      <c r="DDU16" s="136"/>
      <c r="DDV16" s="136"/>
      <c r="DDW16" s="136"/>
      <c r="DDX16" s="136"/>
      <c r="DDY16" s="136"/>
      <c r="DDZ16" s="136"/>
      <c r="DEA16" s="136"/>
      <c r="DEB16" s="136"/>
      <c r="DEC16" s="136"/>
      <c r="DED16" s="136"/>
      <c r="DEE16" s="136"/>
      <c r="DEF16" s="136"/>
      <c r="DEG16" s="136"/>
      <c r="DEH16" s="136"/>
      <c r="DEI16" s="136"/>
      <c r="DEJ16" s="136"/>
      <c r="DEK16" s="136"/>
      <c r="DEL16" s="136"/>
      <c r="DEM16" s="136"/>
      <c r="DEN16" s="136"/>
      <c r="DEO16" s="136"/>
      <c r="DEP16" s="136"/>
      <c r="DEQ16" s="136"/>
      <c r="DER16" s="136"/>
      <c r="DES16" s="136"/>
      <c r="DET16" s="136"/>
      <c r="DEU16" s="136"/>
      <c r="DEV16" s="136"/>
      <c r="DEW16" s="136"/>
      <c r="DEX16" s="136"/>
      <c r="DEY16" s="136"/>
      <c r="DEZ16" s="136"/>
      <c r="DFA16" s="136"/>
      <c r="DFB16" s="136"/>
      <c r="DFC16" s="136"/>
      <c r="DFD16" s="136"/>
      <c r="DFE16" s="136"/>
      <c r="DFF16" s="136"/>
      <c r="DFG16" s="136"/>
      <c r="DFH16" s="136"/>
      <c r="DFI16" s="136"/>
      <c r="DFJ16" s="136"/>
      <c r="DFK16" s="136"/>
      <c r="DFL16" s="136"/>
      <c r="DFM16" s="136"/>
      <c r="DFN16" s="136"/>
      <c r="DFO16" s="136"/>
      <c r="DFP16" s="136"/>
      <c r="DFQ16" s="136"/>
      <c r="DFR16" s="136"/>
      <c r="DFS16" s="136"/>
      <c r="DFT16" s="136"/>
      <c r="DFU16" s="136"/>
      <c r="DFV16" s="136"/>
      <c r="DFW16" s="136"/>
      <c r="DFX16" s="136"/>
      <c r="DFY16" s="136"/>
      <c r="DFZ16" s="136"/>
      <c r="DGA16" s="136"/>
      <c r="DGB16" s="136"/>
      <c r="DGC16" s="136"/>
      <c r="DGD16" s="136"/>
      <c r="DGE16" s="136"/>
      <c r="DGF16" s="136"/>
      <c r="DGG16" s="136"/>
      <c r="DGH16" s="136"/>
      <c r="DGI16" s="136"/>
      <c r="DGJ16" s="136"/>
      <c r="DGK16" s="136"/>
      <c r="DGL16" s="136"/>
      <c r="DGM16" s="136"/>
      <c r="DGN16" s="136"/>
      <c r="DGO16" s="136"/>
      <c r="DGP16" s="136"/>
      <c r="DGQ16" s="136"/>
      <c r="DGR16" s="136"/>
      <c r="DGS16" s="136"/>
      <c r="DGT16" s="136"/>
      <c r="DGU16" s="136"/>
      <c r="DGV16" s="136"/>
      <c r="DGW16" s="136"/>
      <c r="DGX16" s="136"/>
      <c r="DGY16" s="136"/>
      <c r="DGZ16" s="136"/>
      <c r="DHA16" s="136"/>
      <c r="DHB16" s="136"/>
      <c r="DHC16" s="136"/>
      <c r="DHD16" s="136"/>
      <c r="DHE16" s="136"/>
      <c r="DHF16" s="136"/>
      <c r="DHG16" s="136"/>
      <c r="DHH16" s="136"/>
      <c r="DHI16" s="136"/>
      <c r="DHJ16" s="136"/>
      <c r="DHK16" s="136"/>
      <c r="DHL16" s="136"/>
      <c r="DHM16" s="136"/>
      <c r="DHN16" s="136"/>
      <c r="DHO16" s="136"/>
      <c r="DHP16" s="136"/>
      <c r="DHQ16" s="136"/>
      <c r="DHR16" s="136"/>
      <c r="DHS16" s="136"/>
      <c r="DHT16" s="136"/>
      <c r="DHU16" s="136"/>
      <c r="DHV16" s="136"/>
      <c r="DHW16" s="136"/>
      <c r="DHX16" s="136"/>
      <c r="DHY16" s="136"/>
      <c r="DHZ16" s="136"/>
      <c r="DIA16" s="136"/>
      <c r="DIB16" s="136"/>
      <c r="DIC16" s="136"/>
      <c r="DID16" s="136"/>
      <c r="DIE16" s="136"/>
      <c r="DIF16" s="136"/>
      <c r="DIG16" s="136"/>
      <c r="DIH16" s="136"/>
      <c r="DII16" s="136"/>
      <c r="DIJ16" s="136"/>
      <c r="DIK16" s="136"/>
      <c r="DIL16" s="136"/>
      <c r="DIM16" s="136"/>
      <c r="DIN16" s="136"/>
      <c r="DIO16" s="136"/>
      <c r="DIP16" s="136"/>
      <c r="DIQ16" s="136"/>
      <c r="DIR16" s="136"/>
      <c r="DIS16" s="136"/>
      <c r="DIT16" s="136"/>
      <c r="DIU16" s="136"/>
      <c r="DIV16" s="136"/>
      <c r="DIW16" s="136"/>
      <c r="DIX16" s="136"/>
      <c r="DIY16" s="136"/>
      <c r="DIZ16" s="136"/>
      <c r="DJA16" s="136"/>
      <c r="DJB16" s="136"/>
      <c r="DJC16" s="136"/>
      <c r="DJD16" s="136"/>
      <c r="DJE16" s="136"/>
      <c r="DJF16" s="136"/>
      <c r="DJG16" s="136"/>
      <c r="DJH16" s="136"/>
      <c r="DJI16" s="136"/>
      <c r="DJJ16" s="136"/>
      <c r="DJK16" s="136"/>
      <c r="DJL16" s="136"/>
      <c r="DJM16" s="136"/>
      <c r="DJN16" s="136"/>
      <c r="DJO16" s="136"/>
      <c r="DJP16" s="136"/>
      <c r="DJQ16" s="136"/>
      <c r="DJR16" s="136"/>
      <c r="DJS16" s="136"/>
      <c r="DJT16" s="136"/>
      <c r="DJU16" s="136"/>
      <c r="DJV16" s="136"/>
      <c r="DJW16" s="136"/>
      <c r="DJX16" s="136"/>
      <c r="DJY16" s="136"/>
      <c r="DJZ16" s="136"/>
      <c r="DKA16" s="136"/>
      <c r="DKB16" s="136"/>
      <c r="DKC16" s="136"/>
      <c r="DKD16" s="136"/>
      <c r="DKE16" s="136"/>
      <c r="DKF16" s="136"/>
      <c r="DKG16" s="136"/>
      <c r="DKH16" s="136"/>
      <c r="DKI16" s="136"/>
      <c r="DKJ16" s="136"/>
      <c r="DKK16" s="136"/>
      <c r="DKL16" s="136"/>
      <c r="DKM16" s="136"/>
      <c r="DKN16" s="136"/>
      <c r="DKO16" s="136"/>
      <c r="DKP16" s="136"/>
      <c r="DKQ16" s="136"/>
      <c r="DKR16" s="136"/>
      <c r="DKS16" s="136"/>
      <c r="DKT16" s="136"/>
      <c r="DKU16" s="136"/>
      <c r="DKV16" s="136"/>
      <c r="DKW16" s="136"/>
      <c r="DKX16" s="136"/>
      <c r="DKY16" s="136"/>
      <c r="DKZ16" s="136"/>
      <c r="DLA16" s="136"/>
      <c r="DLB16" s="136"/>
      <c r="DLC16" s="136"/>
      <c r="DLD16" s="136"/>
      <c r="DLE16" s="136"/>
      <c r="DLF16" s="136"/>
      <c r="DLG16" s="136"/>
      <c r="DLH16" s="136"/>
      <c r="DLI16" s="136"/>
      <c r="DLJ16" s="136"/>
      <c r="DLK16" s="136"/>
      <c r="DLL16" s="136"/>
      <c r="DLM16" s="136"/>
      <c r="DLN16" s="136"/>
      <c r="DLO16" s="136"/>
      <c r="DLP16" s="136"/>
      <c r="DLQ16" s="136"/>
      <c r="DLR16" s="136"/>
      <c r="DLS16" s="136"/>
      <c r="DLT16" s="136"/>
      <c r="DLU16" s="136"/>
      <c r="DLV16" s="136"/>
      <c r="DLW16" s="136"/>
      <c r="DLX16" s="136"/>
      <c r="DLY16" s="136"/>
      <c r="DLZ16" s="136"/>
      <c r="DMA16" s="136"/>
      <c r="DMB16" s="136"/>
      <c r="DMC16" s="136"/>
      <c r="DMD16" s="136"/>
      <c r="DME16" s="136"/>
      <c r="DMF16" s="136"/>
      <c r="DMG16" s="136"/>
      <c r="DMH16" s="136"/>
      <c r="DMI16" s="136"/>
      <c r="DMJ16" s="136"/>
      <c r="DMK16" s="136"/>
      <c r="DML16" s="136"/>
      <c r="DMM16" s="136"/>
      <c r="DMN16" s="136"/>
      <c r="DMO16" s="136"/>
      <c r="DMP16" s="136"/>
      <c r="DMQ16" s="136"/>
      <c r="DMR16" s="136"/>
      <c r="DMS16" s="136"/>
      <c r="DMT16" s="136"/>
      <c r="DMU16" s="136"/>
      <c r="DMV16" s="136"/>
      <c r="DMW16" s="136"/>
      <c r="DMX16" s="136"/>
      <c r="DMY16" s="136"/>
      <c r="DMZ16" s="136"/>
      <c r="DNA16" s="136"/>
      <c r="DNB16" s="136"/>
      <c r="DNC16" s="136"/>
      <c r="DND16" s="136"/>
      <c r="DNE16" s="136"/>
      <c r="DNF16" s="136"/>
      <c r="DNG16" s="136"/>
      <c r="DNH16" s="136"/>
      <c r="DNI16" s="136"/>
      <c r="DNJ16" s="136"/>
      <c r="DNK16" s="136"/>
      <c r="DNL16" s="136"/>
      <c r="DNM16" s="136"/>
      <c r="DNN16" s="136"/>
      <c r="DNO16" s="136"/>
      <c r="DNP16" s="136"/>
      <c r="DNQ16" s="136"/>
      <c r="DNR16" s="136"/>
      <c r="DNS16" s="136"/>
      <c r="DNT16" s="136"/>
      <c r="DNU16" s="136"/>
      <c r="DNV16" s="136"/>
      <c r="DNW16" s="136"/>
      <c r="DNX16" s="136"/>
      <c r="DNY16" s="136"/>
      <c r="DNZ16" s="136"/>
      <c r="DOA16" s="136"/>
      <c r="DOB16" s="136"/>
      <c r="DOC16" s="136"/>
      <c r="DOD16" s="136"/>
      <c r="DOE16" s="136"/>
      <c r="DOF16" s="136"/>
      <c r="DOG16" s="136"/>
      <c r="DOH16" s="136"/>
      <c r="DOI16" s="136"/>
      <c r="DOJ16" s="136"/>
      <c r="DOK16" s="136"/>
      <c r="DOL16" s="136"/>
      <c r="DOM16" s="136"/>
      <c r="DON16" s="136"/>
      <c r="DOO16" s="136"/>
      <c r="DOP16" s="136"/>
      <c r="DOQ16" s="136"/>
      <c r="DOR16" s="136"/>
      <c r="DOS16" s="136"/>
      <c r="DOT16" s="136"/>
      <c r="DOU16" s="136"/>
      <c r="DOV16" s="136"/>
      <c r="DOW16" s="136"/>
      <c r="DOX16" s="136"/>
      <c r="DOY16" s="136"/>
      <c r="DOZ16" s="136"/>
      <c r="DPA16" s="136"/>
      <c r="DPB16" s="136"/>
      <c r="DPC16" s="136"/>
      <c r="DPD16" s="136"/>
      <c r="DPE16" s="136"/>
      <c r="DPF16" s="136"/>
      <c r="DPG16" s="136"/>
      <c r="DPH16" s="136"/>
      <c r="DPI16" s="136"/>
      <c r="DPJ16" s="136"/>
      <c r="DPK16" s="136"/>
      <c r="DPL16" s="136"/>
      <c r="DPM16" s="136"/>
      <c r="DPN16" s="136"/>
      <c r="DPO16" s="136"/>
      <c r="DPP16" s="136"/>
      <c r="DPQ16" s="136"/>
      <c r="DPR16" s="136"/>
      <c r="DPS16" s="136"/>
      <c r="DPT16" s="136"/>
      <c r="DPU16" s="136"/>
      <c r="DPV16" s="136"/>
      <c r="DPW16" s="136"/>
      <c r="DPX16" s="136"/>
      <c r="DPY16" s="136"/>
      <c r="DPZ16" s="136"/>
      <c r="DQA16" s="136"/>
      <c r="DQB16" s="136"/>
      <c r="DQC16" s="136"/>
      <c r="DQD16" s="136"/>
      <c r="DQE16" s="136"/>
      <c r="DQF16" s="136"/>
      <c r="DQG16" s="136"/>
      <c r="DQH16" s="136"/>
      <c r="DQI16" s="136"/>
      <c r="DQJ16" s="136"/>
      <c r="DQK16" s="136"/>
      <c r="DQL16" s="136"/>
      <c r="DQM16" s="136"/>
      <c r="DQN16" s="136"/>
      <c r="DQO16" s="136"/>
      <c r="DQP16" s="136"/>
      <c r="DQQ16" s="136"/>
      <c r="DQR16" s="136"/>
      <c r="DQS16" s="136"/>
      <c r="DQT16" s="136"/>
      <c r="DQU16" s="136"/>
      <c r="DQV16" s="136"/>
      <c r="DQW16" s="136"/>
      <c r="DQX16" s="136"/>
      <c r="DQY16" s="136"/>
      <c r="DQZ16" s="136"/>
      <c r="DRA16" s="136"/>
      <c r="DRB16" s="136"/>
      <c r="DRC16" s="136"/>
      <c r="DRD16" s="136"/>
      <c r="DRE16" s="136"/>
      <c r="DRF16" s="136"/>
      <c r="DRG16" s="136"/>
      <c r="DRH16" s="136"/>
      <c r="DRI16" s="136"/>
      <c r="DRJ16" s="136"/>
      <c r="DRK16" s="136"/>
      <c r="DRL16" s="136"/>
      <c r="DRM16" s="136"/>
      <c r="DRN16" s="136"/>
      <c r="DRO16" s="136"/>
      <c r="DRP16" s="136"/>
      <c r="DRQ16" s="136"/>
      <c r="DRR16" s="136"/>
      <c r="DRS16" s="136"/>
      <c r="DRT16" s="136"/>
      <c r="DRU16" s="136"/>
      <c r="DRV16" s="136"/>
      <c r="DRW16" s="136"/>
      <c r="DRX16" s="136"/>
      <c r="DRY16" s="136"/>
      <c r="DRZ16" s="136"/>
      <c r="DSA16" s="136"/>
      <c r="DSB16" s="136"/>
      <c r="DSC16" s="136"/>
      <c r="DSD16" s="136"/>
      <c r="DSE16" s="136"/>
      <c r="DSF16" s="136"/>
      <c r="DSG16" s="136"/>
      <c r="DSH16" s="136"/>
      <c r="DSI16" s="136"/>
      <c r="DSJ16" s="136"/>
      <c r="DSK16" s="136"/>
      <c r="DSL16" s="136"/>
      <c r="DSM16" s="136"/>
      <c r="DSN16" s="136"/>
      <c r="DSO16" s="136"/>
      <c r="DSP16" s="136"/>
      <c r="DSQ16" s="136"/>
      <c r="DSR16" s="136"/>
      <c r="DSS16" s="136"/>
      <c r="DST16" s="136"/>
      <c r="DSU16" s="136"/>
      <c r="DSV16" s="136"/>
      <c r="DSW16" s="136"/>
      <c r="DSX16" s="136"/>
      <c r="DSY16" s="136"/>
      <c r="DSZ16" s="136"/>
      <c r="DTA16" s="136"/>
      <c r="DTB16" s="136"/>
      <c r="DTC16" s="136"/>
      <c r="DTD16" s="136"/>
      <c r="DTE16" s="136"/>
      <c r="DTF16" s="136"/>
      <c r="DTG16" s="136"/>
      <c r="DTH16" s="136"/>
      <c r="DTI16" s="136"/>
      <c r="DTJ16" s="136"/>
      <c r="DTK16" s="136"/>
      <c r="DTL16" s="136"/>
      <c r="DTM16" s="136"/>
      <c r="DTN16" s="136"/>
      <c r="DTO16" s="136"/>
      <c r="DTP16" s="136"/>
      <c r="DTQ16" s="136"/>
      <c r="DTR16" s="136"/>
      <c r="DTS16" s="136"/>
      <c r="DTT16" s="136"/>
      <c r="DTU16" s="136"/>
      <c r="DTV16" s="136"/>
      <c r="DTW16" s="136"/>
      <c r="DTX16" s="136"/>
      <c r="DTY16" s="136"/>
      <c r="DTZ16" s="136"/>
      <c r="DUA16" s="136"/>
      <c r="DUB16" s="136"/>
      <c r="DUC16" s="136"/>
      <c r="DUD16" s="136"/>
      <c r="DUE16" s="136"/>
      <c r="DUF16" s="136"/>
      <c r="DUG16" s="136"/>
      <c r="DUH16" s="136"/>
      <c r="DUI16" s="136"/>
      <c r="DUJ16" s="136"/>
      <c r="DUK16" s="136"/>
      <c r="DUL16" s="136"/>
      <c r="DUM16" s="136"/>
      <c r="DUN16" s="136"/>
      <c r="DUO16" s="136"/>
      <c r="DUP16" s="136"/>
      <c r="DUQ16" s="136"/>
      <c r="DUR16" s="136"/>
      <c r="DUS16" s="136"/>
      <c r="DUT16" s="136"/>
      <c r="DUU16" s="136"/>
      <c r="DUV16" s="136"/>
      <c r="DUW16" s="136"/>
      <c r="DUX16" s="136"/>
      <c r="DUY16" s="136"/>
      <c r="DUZ16" s="136"/>
      <c r="DVA16" s="136"/>
      <c r="DVB16" s="136"/>
      <c r="DVC16" s="136"/>
      <c r="DVD16" s="136"/>
      <c r="DVE16" s="136"/>
      <c r="DVF16" s="136"/>
      <c r="DVG16" s="136"/>
      <c r="DVH16" s="136"/>
      <c r="DVI16" s="136"/>
      <c r="DVJ16" s="136"/>
      <c r="DVK16" s="136"/>
      <c r="DVL16" s="136"/>
      <c r="DVM16" s="136"/>
      <c r="DVN16" s="136"/>
      <c r="DVO16" s="136"/>
      <c r="DVP16" s="136"/>
      <c r="DVQ16" s="136"/>
      <c r="DVR16" s="136"/>
      <c r="DVS16" s="136"/>
      <c r="DVT16" s="136"/>
      <c r="DVU16" s="136"/>
      <c r="DVV16" s="136"/>
      <c r="DVW16" s="136"/>
      <c r="DVX16" s="136"/>
      <c r="DVY16" s="136"/>
      <c r="DVZ16" s="136"/>
      <c r="DWA16" s="136"/>
      <c r="DWB16" s="136"/>
      <c r="DWC16" s="136"/>
      <c r="DWD16" s="136"/>
      <c r="DWE16" s="136"/>
      <c r="DWF16" s="136"/>
      <c r="DWG16" s="136"/>
      <c r="DWH16" s="136"/>
      <c r="DWI16" s="136"/>
      <c r="DWJ16" s="136"/>
      <c r="DWK16" s="136"/>
      <c r="DWL16" s="136"/>
      <c r="DWM16" s="136"/>
      <c r="DWN16" s="136"/>
      <c r="DWO16" s="136"/>
      <c r="DWP16" s="136"/>
      <c r="DWQ16" s="136"/>
      <c r="DWR16" s="136"/>
      <c r="DWS16" s="136"/>
      <c r="DWT16" s="136"/>
      <c r="DWU16" s="136"/>
      <c r="DWV16" s="136"/>
      <c r="DWW16" s="136"/>
      <c r="DWX16" s="136"/>
      <c r="DWY16" s="136"/>
      <c r="DWZ16" s="136"/>
      <c r="DXA16" s="136"/>
      <c r="DXB16" s="136"/>
      <c r="DXC16" s="136"/>
      <c r="DXD16" s="136"/>
      <c r="DXE16" s="136"/>
      <c r="DXF16" s="136"/>
      <c r="DXG16" s="136"/>
      <c r="DXH16" s="136"/>
      <c r="DXI16" s="136"/>
      <c r="DXJ16" s="136"/>
      <c r="DXK16" s="136"/>
      <c r="DXL16" s="136"/>
      <c r="DXM16" s="136"/>
      <c r="DXN16" s="136"/>
      <c r="DXO16" s="136"/>
      <c r="DXP16" s="136"/>
      <c r="DXQ16" s="136"/>
      <c r="DXR16" s="136"/>
      <c r="DXS16" s="136"/>
      <c r="DXT16" s="136"/>
      <c r="DXU16" s="136"/>
      <c r="DXV16" s="136"/>
      <c r="DXW16" s="136"/>
      <c r="DXX16" s="136"/>
      <c r="DXY16" s="136"/>
      <c r="DXZ16" s="136"/>
      <c r="DYA16" s="136"/>
      <c r="DYB16" s="136"/>
      <c r="DYC16" s="136"/>
      <c r="DYD16" s="136"/>
      <c r="DYE16" s="136"/>
      <c r="DYF16" s="136"/>
      <c r="DYG16" s="136"/>
      <c r="DYH16" s="136"/>
      <c r="DYI16" s="136"/>
      <c r="DYJ16" s="136"/>
      <c r="DYK16" s="136"/>
      <c r="DYL16" s="136"/>
      <c r="DYM16" s="136"/>
      <c r="DYN16" s="136"/>
      <c r="DYO16" s="136"/>
      <c r="DYP16" s="136"/>
      <c r="DYQ16" s="136"/>
      <c r="DYR16" s="136"/>
      <c r="DYS16" s="136"/>
      <c r="DYT16" s="136"/>
      <c r="DYU16" s="136"/>
      <c r="DYV16" s="136"/>
      <c r="DYW16" s="136"/>
      <c r="DYX16" s="136"/>
      <c r="DYY16" s="136"/>
      <c r="DYZ16" s="136"/>
      <c r="DZA16" s="136"/>
      <c r="DZB16" s="136"/>
      <c r="DZC16" s="136"/>
      <c r="DZD16" s="136"/>
      <c r="DZE16" s="136"/>
      <c r="DZF16" s="136"/>
      <c r="DZG16" s="136"/>
      <c r="DZH16" s="136"/>
      <c r="DZI16" s="136"/>
      <c r="DZJ16" s="136"/>
      <c r="DZK16" s="136"/>
      <c r="DZL16" s="136"/>
      <c r="DZM16" s="136"/>
      <c r="DZN16" s="136"/>
      <c r="DZO16" s="136"/>
      <c r="DZP16" s="136"/>
      <c r="DZQ16" s="136"/>
      <c r="DZR16" s="136"/>
      <c r="DZS16" s="136"/>
      <c r="DZT16" s="136"/>
      <c r="DZU16" s="136"/>
      <c r="DZV16" s="136"/>
      <c r="DZW16" s="136"/>
      <c r="DZX16" s="136"/>
      <c r="DZY16" s="136"/>
      <c r="DZZ16" s="136"/>
      <c r="EAA16" s="136"/>
      <c r="EAB16" s="136"/>
      <c r="EAC16" s="136"/>
      <c r="EAD16" s="136"/>
      <c r="EAE16" s="136"/>
      <c r="EAF16" s="136"/>
      <c r="EAG16" s="136"/>
      <c r="EAH16" s="136"/>
      <c r="EAI16" s="136"/>
      <c r="EAJ16" s="136"/>
      <c r="EAK16" s="136"/>
      <c r="EAL16" s="136"/>
      <c r="EAM16" s="136"/>
      <c r="EAN16" s="136"/>
      <c r="EAO16" s="136"/>
      <c r="EAP16" s="136"/>
      <c r="EAQ16" s="136"/>
      <c r="EAR16" s="136"/>
      <c r="EAS16" s="136"/>
      <c r="EAT16" s="136"/>
      <c r="EAU16" s="136"/>
      <c r="EAV16" s="136"/>
      <c r="EAW16" s="136"/>
      <c r="EAX16" s="136"/>
      <c r="EAY16" s="136"/>
      <c r="EAZ16" s="136"/>
      <c r="EBA16" s="136"/>
      <c r="EBB16" s="136"/>
      <c r="EBC16" s="136"/>
      <c r="EBD16" s="136"/>
      <c r="EBE16" s="136"/>
      <c r="EBF16" s="136"/>
      <c r="EBG16" s="136"/>
      <c r="EBH16" s="136"/>
      <c r="EBI16" s="136"/>
      <c r="EBJ16" s="136"/>
      <c r="EBK16" s="136"/>
      <c r="EBL16" s="136"/>
      <c r="EBM16" s="136"/>
      <c r="EBN16" s="136"/>
      <c r="EBO16" s="136"/>
      <c r="EBP16" s="136"/>
      <c r="EBQ16" s="136"/>
      <c r="EBR16" s="136"/>
      <c r="EBS16" s="136"/>
      <c r="EBT16" s="136"/>
      <c r="EBU16" s="136"/>
      <c r="EBV16" s="136"/>
      <c r="EBW16" s="136"/>
      <c r="EBX16" s="136"/>
      <c r="EBY16" s="136"/>
      <c r="EBZ16" s="136"/>
      <c r="ECA16" s="136"/>
      <c r="ECB16" s="136"/>
      <c r="ECC16" s="136"/>
      <c r="ECD16" s="136"/>
      <c r="ECE16" s="136"/>
      <c r="ECF16" s="136"/>
      <c r="ECG16" s="136"/>
      <c r="ECH16" s="136"/>
      <c r="ECI16" s="136"/>
      <c r="ECJ16" s="136"/>
      <c r="ECK16" s="136"/>
      <c r="ECL16" s="136"/>
      <c r="ECM16" s="136"/>
      <c r="ECN16" s="136"/>
      <c r="ECO16" s="136"/>
      <c r="ECP16" s="136"/>
      <c r="ECQ16" s="136"/>
      <c r="ECR16" s="136"/>
      <c r="ECS16" s="136"/>
      <c r="ECT16" s="136"/>
      <c r="ECU16" s="136"/>
      <c r="ECV16" s="136"/>
      <c r="ECW16" s="136"/>
      <c r="ECX16" s="136"/>
      <c r="ECY16" s="136"/>
      <c r="ECZ16" s="136"/>
      <c r="EDA16" s="136"/>
      <c r="EDB16" s="136"/>
      <c r="EDC16" s="136"/>
      <c r="EDD16" s="136"/>
      <c r="EDE16" s="136"/>
      <c r="EDF16" s="136"/>
      <c r="EDG16" s="136"/>
      <c r="EDH16" s="136"/>
      <c r="EDI16" s="136"/>
      <c r="EDJ16" s="136"/>
      <c r="EDK16" s="136"/>
      <c r="EDL16" s="136"/>
      <c r="EDM16" s="136"/>
      <c r="EDN16" s="136"/>
      <c r="EDO16" s="136"/>
      <c r="EDP16" s="136"/>
      <c r="EDQ16" s="136"/>
      <c r="EDR16" s="136"/>
      <c r="EDS16" s="136"/>
      <c r="EDT16" s="136"/>
      <c r="EDU16" s="136"/>
      <c r="EDV16" s="136"/>
      <c r="EDW16" s="136"/>
      <c r="EDX16" s="136"/>
      <c r="EDY16" s="136"/>
      <c r="EDZ16" s="136"/>
      <c r="EEA16" s="136"/>
      <c r="EEB16" s="136"/>
      <c r="EEC16" s="136"/>
      <c r="EED16" s="136"/>
      <c r="EEE16" s="136"/>
      <c r="EEF16" s="136"/>
      <c r="EEG16" s="136"/>
      <c r="EEH16" s="136"/>
      <c r="EEI16" s="136"/>
      <c r="EEJ16" s="136"/>
      <c r="EEK16" s="136"/>
      <c r="EEL16" s="136"/>
      <c r="EEM16" s="136"/>
      <c r="EEN16" s="136"/>
      <c r="EEO16" s="136"/>
      <c r="EEP16" s="136"/>
      <c r="EEQ16" s="136"/>
      <c r="EER16" s="136"/>
      <c r="EES16" s="136"/>
      <c r="EET16" s="136"/>
      <c r="EEU16" s="136"/>
      <c r="EEV16" s="136"/>
      <c r="EEW16" s="136"/>
      <c r="EEX16" s="136"/>
      <c r="EEY16" s="136"/>
      <c r="EEZ16" s="136"/>
      <c r="EFA16" s="136"/>
      <c r="EFB16" s="136"/>
      <c r="EFC16" s="136"/>
      <c r="EFD16" s="136"/>
      <c r="EFE16" s="136"/>
      <c r="EFF16" s="136"/>
      <c r="EFG16" s="136"/>
      <c r="EFH16" s="136"/>
      <c r="EFI16" s="136"/>
      <c r="EFJ16" s="136"/>
      <c r="EFK16" s="136"/>
      <c r="EFL16" s="136"/>
      <c r="EFM16" s="136"/>
      <c r="EFN16" s="136"/>
      <c r="EFO16" s="136"/>
      <c r="EFP16" s="136"/>
      <c r="EFQ16" s="136"/>
      <c r="EFR16" s="136"/>
      <c r="EFS16" s="136"/>
      <c r="EFT16" s="136"/>
      <c r="EFU16" s="136"/>
      <c r="EFV16" s="136"/>
      <c r="EFW16" s="136"/>
      <c r="EFX16" s="136"/>
      <c r="EFY16" s="136"/>
      <c r="EFZ16" s="136"/>
      <c r="EGA16" s="136"/>
      <c r="EGB16" s="136"/>
      <c r="EGC16" s="136"/>
      <c r="EGD16" s="136"/>
      <c r="EGE16" s="136"/>
      <c r="EGF16" s="136"/>
      <c r="EGG16" s="136"/>
      <c r="EGH16" s="136"/>
      <c r="EGI16" s="136"/>
      <c r="EGJ16" s="136"/>
      <c r="EGK16" s="136"/>
      <c r="EGL16" s="136"/>
      <c r="EGM16" s="136"/>
      <c r="EGN16" s="136"/>
      <c r="EGO16" s="136"/>
      <c r="EGP16" s="136"/>
      <c r="EGQ16" s="136"/>
      <c r="EGR16" s="136"/>
      <c r="EGS16" s="136"/>
      <c r="EGT16" s="136"/>
      <c r="EGU16" s="136"/>
      <c r="EGV16" s="136"/>
      <c r="EGW16" s="136"/>
      <c r="EGX16" s="136"/>
      <c r="EGY16" s="136"/>
      <c r="EGZ16" s="136"/>
      <c r="EHA16" s="136"/>
      <c r="EHB16" s="136"/>
      <c r="EHC16" s="136"/>
      <c r="EHD16" s="136"/>
      <c r="EHE16" s="136"/>
      <c r="EHF16" s="136"/>
      <c r="EHG16" s="136"/>
      <c r="EHH16" s="136"/>
      <c r="EHI16" s="136"/>
      <c r="EHJ16" s="136"/>
      <c r="EHK16" s="136"/>
      <c r="EHL16" s="136"/>
      <c r="EHM16" s="136"/>
      <c r="EHN16" s="136"/>
      <c r="EHO16" s="136"/>
      <c r="EHP16" s="136"/>
      <c r="EHQ16" s="136"/>
      <c r="EHR16" s="136"/>
      <c r="EHS16" s="136"/>
      <c r="EHT16" s="136"/>
      <c r="EHU16" s="136"/>
      <c r="EHV16" s="136"/>
      <c r="EHW16" s="136"/>
      <c r="EHX16" s="136"/>
      <c r="EHY16" s="136"/>
      <c r="EHZ16" s="136"/>
      <c r="EIA16" s="136"/>
      <c r="EIB16" s="136"/>
      <c r="EIC16" s="136"/>
      <c r="EID16" s="136"/>
      <c r="EIE16" s="136"/>
      <c r="EIF16" s="136"/>
      <c r="EIG16" s="136"/>
      <c r="EIH16" s="136"/>
      <c r="EII16" s="136"/>
      <c r="EIJ16" s="136"/>
      <c r="EIK16" s="136"/>
      <c r="EIL16" s="136"/>
      <c r="EIM16" s="136"/>
      <c r="EIN16" s="136"/>
      <c r="EIO16" s="136"/>
      <c r="EIP16" s="136"/>
      <c r="EIQ16" s="136"/>
      <c r="EIR16" s="136"/>
      <c r="EIS16" s="136"/>
      <c r="EIT16" s="136"/>
      <c r="EIU16" s="136"/>
      <c r="EIV16" s="136"/>
      <c r="EIW16" s="136"/>
      <c r="EIX16" s="136"/>
      <c r="EIY16" s="136"/>
      <c r="EIZ16" s="136"/>
      <c r="EJA16" s="136"/>
      <c r="EJB16" s="136"/>
      <c r="EJC16" s="136"/>
      <c r="EJD16" s="136"/>
      <c r="EJE16" s="136"/>
      <c r="EJF16" s="136"/>
      <c r="EJG16" s="136"/>
      <c r="EJH16" s="136"/>
      <c r="EJI16" s="136"/>
      <c r="EJJ16" s="136"/>
      <c r="EJK16" s="136"/>
      <c r="EJL16" s="136"/>
      <c r="EJM16" s="136"/>
      <c r="EJN16" s="136"/>
      <c r="EJO16" s="136"/>
      <c r="EJP16" s="136"/>
      <c r="EJQ16" s="136"/>
      <c r="EJR16" s="136"/>
      <c r="EJS16" s="136"/>
      <c r="EJT16" s="136"/>
      <c r="EJU16" s="136"/>
      <c r="EJV16" s="136"/>
      <c r="EJW16" s="136"/>
      <c r="EJX16" s="136"/>
      <c r="EJY16" s="136"/>
      <c r="EJZ16" s="136"/>
      <c r="EKA16" s="136"/>
      <c r="EKB16" s="136"/>
      <c r="EKC16" s="136"/>
      <c r="EKD16" s="136"/>
      <c r="EKE16" s="136"/>
      <c r="EKF16" s="136"/>
      <c r="EKG16" s="136"/>
      <c r="EKH16" s="136"/>
      <c r="EKI16" s="136"/>
      <c r="EKJ16" s="136"/>
      <c r="EKK16" s="136"/>
      <c r="EKL16" s="136"/>
      <c r="EKM16" s="136"/>
      <c r="EKN16" s="136"/>
      <c r="EKO16" s="136"/>
      <c r="EKP16" s="136"/>
      <c r="EKQ16" s="136"/>
      <c r="EKR16" s="136"/>
      <c r="EKS16" s="136"/>
      <c r="EKT16" s="136"/>
      <c r="EKU16" s="136"/>
      <c r="EKV16" s="136"/>
      <c r="EKW16" s="136"/>
      <c r="EKX16" s="136"/>
      <c r="EKY16" s="136"/>
      <c r="EKZ16" s="136"/>
      <c r="ELA16" s="136"/>
      <c r="ELB16" s="136"/>
      <c r="ELC16" s="136"/>
      <c r="ELD16" s="136"/>
      <c r="ELE16" s="136"/>
      <c r="ELF16" s="136"/>
      <c r="ELG16" s="136"/>
      <c r="ELH16" s="136"/>
      <c r="ELI16" s="136"/>
      <c r="ELJ16" s="136"/>
      <c r="ELK16" s="136"/>
      <c r="ELL16" s="136"/>
      <c r="ELM16" s="136"/>
      <c r="ELN16" s="136"/>
      <c r="ELO16" s="136"/>
      <c r="ELP16" s="136"/>
      <c r="ELQ16" s="136"/>
      <c r="ELR16" s="136"/>
      <c r="ELS16" s="136"/>
      <c r="ELT16" s="136"/>
      <c r="ELU16" s="136"/>
      <c r="ELV16" s="136"/>
      <c r="ELW16" s="136"/>
      <c r="ELX16" s="136"/>
      <c r="ELY16" s="136"/>
      <c r="ELZ16" s="136"/>
      <c r="EMA16" s="136"/>
      <c r="EMB16" s="136"/>
      <c r="EMC16" s="136"/>
      <c r="EMD16" s="136"/>
      <c r="EME16" s="136"/>
      <c r="EMF16" s="136"/>
      <c r="EMG16" s="136"/>
      <c r="EMH16" s="136"/>
      <c r="EMI16" s="136"/>
      <c r="EMJ16" s="136"/>
      <c r="EMK16" s="136"/>
      <c r="EML16" s="136"/>
      <c r="EMM16" s="136"/>
      <c r="EMN16" s="136"/>
      <c r="EMO16" s="136"/>
      <c r="EMP16" s="136"/>
      <c r="EMQ16" s="136"/>
      <c r="EMR16" s="136"/>
      <c r="EMS16" s="136"/>
      <c r="EMT16" s="136"/>
      <c r="EMU16" s="136"/>
      <c r="EMV16" s="136"/>
      <c r="EMW16" s="136"/>
      <c r="EMX16" s="136"/>
      <c r="EMY16" s="136"/>
      <c r="EMZ16" s="136"/>
      <c r="ENA16" s="136"/>
      <c r="ENB16" s="136"/>
      <c r="ENC16" s="136"/>
      <c r="END16" s="136"/>
      <c r="ENE16" s="136"/>
      <c r="ENF16" s="136"/>
      <c r="ENG16" s="136"/>
      <c r="ENH16" s="136"/>
      <c r="ENI16" s="136"/>
      <c r="ENJ16" s="136"/>
      <c r="ENK16" s="136"/>
      <c r="ENL16" s="136"/>
      <c r="ENM16" s="136"/>
      <c r="ENN16" s="136"/>
      <c r="ENO16" s="136"/>
      <c r="ENP16" s="136"/>
      <c r="ENQ16" s="136"/>
      <c r="ENR16" s="136"/>
      <c r="ENS16" s="136"/>
      <c r="ENT16" s="136"/>
      <c r="ENU16" s="136"/>
      <c r="ENV16" s="136"/>
      <c r="ENW16" s="136"/>
      <c r="ENX16" s="136"/>
      <c r="ENY16" s="136"/>
      <c r="ENZ16" s="136"/>
      <c r="EOA16" s="136"/>
      <c r="EOB16" s="136"/>
      <c r="EOC16" s="136"/>
      <c r="EOD16" s="136"/>
      <c r="EOE16" s="136"/>
      <c r="EOF16" s="136"/>
      <c r="EOG16" s="136"/>
      <c r="EOH16" s="136"/>
      <c r="EOI16" s="136"/>
      <c r="EOJ16" s="136"/>
      <c r="EOK16" s="136"/>
      <c r="EOL16" s="136"/>
      <c r="EOM16" s="136"/>
      <c r="EON16" s="136"/>
      <c r="EOO16" s="136"/>
      <c r="EOP16" s="136"/>
      <c r="EOQ16" s="136"/>
      <c r="EOR16" s="136"/>
      <c r="EOS16" s="136"/>
      <c r="EOT16" s="136"/>
      <c r="EOU16" s="136"/>
      <c r="EOV16" s="136"/>
      <c r="EOW16" s="136"/>
      <c r="EOX16" s="136"/>
      <c r="EOY16" s="136"/>
      <c r="EOZ16" s="136"/>
      <c r="EPA16" s="136"/>
      <c r="EPB16" s="136"/>
      <c r="EPC16" s="136"/>
      <c r="EPD16" s="136"/>
      <c r="EPE16" s="136"/>
      <c r="EPF16" s="136"/>
      <c r="EPG16" s="136"/>
      <c r="EPH16" s="136"/>
      <c r="EPI16" s="136"/>
      <c r="EPJ16" s="136"/>
      <c r="EPK16" s="136"/>
      <c r="EPL16" s="136"/>
      <c r="EPM16" s="136"/>
      <c r="EPN16" s="136"/>
      <c r="EPO16" s="136"/>
      <c r="EPP16" s="136"/>
      <c r="EPQ16" s="136"/>
      <c r="EPR16" s="136"/>
      <c r="EPS16" s="136"/>
      <c r="EPT16" s="136"/>
      <c r="EPU16" s="136"/>
      <c r="EPV16" s="136"/>
      <c r="EPW16" s="136"/>
      <c r="EPX16" s="136"/>
      <c r="EPY16" s="136"/>
      <c r="EPZ16" s="136"/>
      <c r="EQA16" s="136"/>
      <c r="EQB16" s="136"/>
      <c r="EQC16" s="136"/>
      <c r="EQD16" s="136"/>
      <c r="EQE16" s="136"/>
      <c r="EQF16" s="136"/>
      <c r="EQG16" s="136"/>
      <c r="EQH16" s="136"/>
      <c r="EQI16" s="136"/>
      <c r="EQJ16" s="136"/>
      <c r="EQK16" s="136"/>
      <c r="EQL16" s="136"/>
      <c r="EQM16" s="136"/>
      <c r="EQN16" s="136"/>
      <c r="EQO16" s="136"/>
      <c r="EQP16" s="136"/>
      <c r="EQQ16" s="136"/>
      <c r="EQR16" s="136"/>
      <c r="EQS16" s="136"/>
      <c r="EQT16" s="136"/>
      <c r="EQU16" s="136"/>
      <c r="EQV16" s="136"/>
      <c r="EQW16" s="136"/>
      <c r="EQX16" s="136"/>
      <c r="EQY16" s="136"/>
      <c r="EQZ16" s="136"/>
      <c r="ERA16" s="136"/>
      <c r="ERB16" s="136"/>
      <c r="ERC16" s="136"/>
      <c r="ERD16" s="136"/>
      <c r="ERE16" s="136"/>
      <c r="ERF16" s="136"/>
      <c r="ERG16" s="136"/>
      <c r="ERH16" s="136"/>
      <c r="ERI16" s="136"/>
      <c r="ERJ16" s="136"/>
      <c r="ERK16" s="136"/>
      <c r="ERL16" s="136"/>
      <c r="ERM16" s="136"/>
      <c r="ERN16" s="136"/>
      <c r="ERO16" s="136"/>
      <c r="ERP16" s="136"/>
      <c r="ERQ16" s="136"/>
      <c r="ERR16" s="136"/>
      <c r="ERS16" s="136"/>
      <c r="ERT16" s="136"/>
      <c r="ERU16" s="136"/>
      <c r="ERV16" s="136"/>
      <c r="ERW16" s="136"/>
      <c r="ERX16" s="136"/>
      <c r="ERY16" s="136"/>
      <c r="ERZ16" s="136"/>
      <c r="ESA16" s="136"/>
      <c r="ESB16" s="136"/>
      <c r="ESC16" s="136"/>
      <c r="ESD16" s="136"/>
      <c r="ESE16" s="136"/>
      <c r="ESF16" s="136"/>
      <c r="ESG16" s="136"/>
      <c r="ESH16" s="136"/>
      <c r="ESI16" s="136"/>
      <c r="ESJ16" s="136"/>
      <c r="ESK16" s="136"/>
      <c r="ESL16" s="136"/>
      <c r="ESM16" s="136"/>
      <c r="ESN16" s="136"/>
      <c r="ESO16" s="136"/>
      <c r="ESP16" s="136"/>
      <c r="ESQ16" s="136"/>
      <c r="ESR16" s="136"/>
      <c r="ESS16" s="136"/>
      <c r="EST16" s="136"/>
      <c r="ESU16" s="136"/>
      <c r="ESV16" s="136"/>
      <c r="ESW16" s="136"/>
      <c r="ESX16" s="136"/>
      <c r="ESY16" s="136"/>
      <c r="ESZ16" s="136"/>
      <c r="ETA16" s="136"/>
      <c r="ETB16" s="136"/>
      <c r="ETC16" s="136"/>
      <c r="ETD16" s="136"/>
      <c r="ETE16" s="136"/>
      <c r="ETF16" s="136"/>
      <c r="ETG16" s="136"/>
      <c r="ETH16" s="136"/>
      <c r="ETI16" s="136"/>
      <c r="ETJ16" s="136"/>
      <c r="ETK16" s="136"/>
      <c r="ETL16" s="136"/>
      <c r="ETM16" s="136"/>
      <c r="ETN16" s="136"/>
      <c r="ETO16" s="136"/>
      <c r="ETP16" s="136"/>
      <c r="ETQ16" s="136"/>
      <c r="ETR16" s="136"/>
      <c r="ETS16" s="136"/>
      <c r="ETT16" s="136"/>
      <c r="ETU16" s="136"/>
      <c r="ETV16" s="136"/>
      <c r="ETW16" s="136"/>
      <c r="ETX16" s="136"/>
      <c r="ETY16" s="136"/>
      <c r="ETZ16" s="136"/>
      <c r="EUA16" s="136"/>
      <c r="EUB16" s="136"/>
      <c r="EUC16" s="136"/>
      <c r="EUD16" s="136"/>
      <c r="EUE16" s="136"/>
      <c r="EUF16" s="136"/>
      <c r="EUG16" s="136"/>
      <c r="EUH16" s="136"/>
      <c r="EUI16" s="136"/>
      <c r="EUJ16" s="136"/>
      <c r="EUK16" s="136"/>
      <c r="EUL16" s="136"/>
      <c r="EUM16" s="136"/>
      <c r="EUN16" s="136"/>
      <c r="EUO16" s="136"/>
      <c r="EUP16" s="136"/>
      <c r="EUQ16" s="136"/>
      <c r="EUR16" s="136"/>
      <c r="EUS16" s="136"/>
      <c r="EUT16" s="136"/>
      <c r="EUU16" s="136"/>
      <c r="EUV16" s="136"/>
      <c r="EUW16" s="136"/>
      <c r="EUX16" s="136"/>
      <c r="EUY16" s="136"/>
      <c r="EUZ16" s="136"/>
      <c r="EVA16" s="136"/>
      <c r="EVB16" s="136"/>
      <c r="EVC16" s="136"/>
      <c r="EVD16" s="136"/>
      <c r="EVE16" s="136"/>
      <c r="EVF16" s="136"/>
      <c r="EVG16" s="136"/>
      <c r="EVH16" s="136"/>
      <c r="EVI16" s="136"/>
      <c r="EVJ16" s="136"/>
      <c r="EVK16" s="136"/>
      <c r="EVL16" s="136"/>
      <c r="EVM16" s="136"/>
      <c r="EVN16" s="136"/>
      <c r="EVO16" s="136"/>
      <c r="EVP16" s="136"/>
      <c r="EVQ16" s="136"/>
      <c r="EVR16" s="136"/>
      <c r="EVS16" s="136"/>
      <c r="EVT16" s="136"/>
      <c r="EVU16" s="136"/>
      <c r="EVV16" s="136"/>
      <c r="EVW16" s="136"/>
      <c r="EVX16" s="136"/>
      <c r="EVY16" s="136"/>
      <c r="EVZ16" s="136"/>
      <c r="EWA16" s="136"/>
      <c r="EWB16" s="136"/>
      <c r="EWC16" s="136"/>
      <c r="EWD16" s="136"/>
      <c r="EWE16" s="136"/>
      <c r="EWF16" s="136"/>
      <c r="EWG16" s="136"/>
      <c r="EWH16" s="136"/>
      <c r="EWI16" s="136"/>
      <c r="EWJ16" s="136"/>
      <c r="EWK16" s="136"/>
      <c r="EWL16" s="136"/>
      <c r="EWM16" s="136"/>
      <c r="EWN16" s="136"/>
      <c r="EWO16" s="136"/>
      <c r="EWP16" s="136"/>
      <c r="EWQ16" s="136"/>
      <c r="EWR16" s="136"/>
      <c r="EWS16" s="136"/>
      <c r="EWT16" s="136"/>
      <c r="EWU16" s="136"/>
      <c r="EWV16" s="136"/>
      <c r="EWW16" s="136"/>
      <c r="EWX16" s="136"/>
      <c r="EWY16" s="136"/>
      <c r="EWZ16" s="136"/>
      <c r="EXA16" s="136"/>
      <c r="EXB16" s="136"/>
      <c r="EXC16" s="136"/>
      <c r="EXD16" s="136"/>
      <c r="EXE16" s="136"/>
      <c r="EXF16" s="136"/>
      <c r="EXG16" s="136"/>
      <c r="EXH16" s="136"/>
      <c r="EXI16" s="136"/>
      <c r="EXJ16" s="136"/>
      <c r="EXK16" s="136"/>
      <c r="EXL16" s="136"/>
      <c r="EXM16" s="136"/>
      <c r="EXN16" s="136"/>
      <c r="EXO16" s="136"/>
      <c r="EXP16" s="136"/>
      <c r="EXQ16" s="136"/>
      <c r="EXR16" s="136"/>
      <c r="EXS16" s="136"/>
      <c r="EXT16" s="136"/>
      <c r="EXU16" s="136"/>
      <c r="EXV16" s="136"/>
      <c r="EXW16" s="136"/>
      <c r="EXX16" s="136"/>
      <c r="EXY16" s="136"/>
      <c r="EXZ16" s="136"/>
      <c r="EYA16" s="136"/>
      <c r="EYB16" s="136"/>
      <c r="EYC16" s="136"/>
      <c r="EYD16" s="136"/>
      <c r="EYE16" s="136"/>
      <c r="EYF16" s="136"/>
      <c r="EYG16" s="136"/>
      <c r="EYH16" s="136"/>
      <c r="EYI16" s="136"/>
      <c r="EYJ16" s="136"/>
      <c r="EYK16" s="136"/>
      <c r="EYL16" s="136"/>
      <c r="EYM16" s="136"/>
      <c r="EYN16" s="136"/>
      <c r="EYO16" s="136"/>
      <c r="EYP16" s="136"/>
      <c r="EYQ16" s="136"/>
      <c r="EYR16" s="136"/>
      <c r="EYS16" s="136"/>
      <c r="EYT16" s="136"/>
      <c r="EYU16" s="136"/>
      <c r="EYV16" s="136"/>
      <c r="EYW16" s="136"/>
      <c r="EYX16" s="136"/>
      <c r="EYY16" s="136"/>
      <c r="EYZ16" s="136"/>
      <c r="EZA16" s="136"/>
      <c r="EZB16" s="136"/>
      <c r="EZC16" s="136"/>
      <c r="EZD16" s="136"/>
      <c r="EZE16" s="136"/>
      <c r="EZF16" s="136"/>
      <c r="EZG16" s="136"/>
      <c r="EZH16" s="136"/>
      <c r="EZI16" s="136"/>
      <c r="EZJ16" s="136"/>
      <c r="EZK16" s="136"/>
      <c r="EZL16" s="136"/>
      <c r="EZM16" s="136"/>
      <c r="EZN16" s="136"/>
      <c r="EZO16" s="136"/>
      <c r="EZP16" s="136"/>
      <c r="EZQ16" s="136"/>
      <c r="EZR16" s="136"/>
      <c r="EZS16" s="136"/>
      <c r="EZT16" s="136"/>
      <c r="EZU16" s="136"/>
      <c r="EZV16" s="136"/>
      <c r="EZW16" s="136"/>
      <c r="EZX16" s="136"/>
      <c r="EZY16" s="136"/>
      <c r="EZZ16" s="136"/>
      <c r="FAA16" s="136"/>
      <c r="FAB16" s="136"/>
      <c r="FAC16" s="136"/>
      <c r="FAD16" s="136"/>
      <c r="FAE16" s="136"/>
      <c r="FAF16" s="136"/>
      <c r="FAG16" s="136"/>
      <c r="FAH16" s="136"/>
      <c r="FAI16" s="136"/>
      <c r="FAJ16" s="136"/>
      <c r="FAK16" s="136"/>
      <c r="FAL16" s="136"/>
      <c r="FAM16" s="136"/>
      <c r="FAN16" s="136"/>
      <c r="FAO16" s="136"/>
      <c r="FAP16" s="136"/>
      <c r="FAQ16" s="136"/>
      <c r="FAR16" s="136"/>
      <c r="FAS16" s="136"/>
      <c r="FAT16" s="136"/>
      <c r="FAU16" s="136"/>
      <c r="FAV16" s="136"/>
      <c r="FAW16" s="136"/>
      <c r="FAX16" s="136"/>
      <c r="FAY16" s="136"/>
      <c r="FAZ16" s="136"/>
      <c r="FBA16" s="136"/>
      <c r="FBB16" s="136"/>
      <c r="FBC16" s="136"/>
      <c r="FBD16" s="136"/>
      <c r="FBE16" s="136"/>
      <c r="FBF16" s="136"/>
      <c r="FBG16" s="136"/>
      <c r="FBH16" s="136"/>
      <c r="FBI16" s="136"/>
      <c r="FBJ16" s="136"/>
      <c r="FBK16" s="136"/>
      <c r="FBL16" s="136"/>
      <c r="FBM16" s="136"/>
      <c r="FBN16" s="136"/>
      <c r="FBO16" s="136"/>
      <c r="FBP16" s="136"/>
      <c r="FBQ16" s="136"/>
      <c r="FBR16" s="136"/>
      <c r="FBS16" s="136"/>
      <c r="FBT16" s="136"/>
      <c r="FBU16" s="136"/>
      <c r="FBV16" s="136"/>
      <c r="FBW16" s="136"/>
      <c r="FBX16" s="136"/>
      <c r="FBY16" s="136"/>
      <c r="FBZ16" s="136"/>
      <c r="FCA16" s="136"/>
      <c r="FCB16" s="136"/>
      <c r="FCC16" s="136"/>
      <c r="FCD16" s="136"/>
      <c r="FCE16" s="136"/>
      <c r="FCF16" s="136"/>
      <c r="FCG16" s="136"/>
      <c r="FCH16" s="136"/>
      <c r="FCI16" s="136"/>
      <c r="FCJ16" s="136"/>
      <c r="FCK16" s="136"/>
      <c r="FCL16" s="136"/>
      <c r="FCM16" s="136"/>
      <c r="FCN16" s="136"/>
      <c r="FCO16" s="136"/>
      <c r="FCP16" s="136"/>
      <c r="FCQ16" s="136"/>
      <c r="FCR16" s="136"/>
      <c r="FCS16" s="136"/>
      <c r="FCT16" s="136"/>
      <c r="FCU16" s="136"/>
      <c r="FCV16" s="136"/>
      <c r="FCW16" s="136"/>
      <c r="FCX16" s="136"/>
      <c r="FCY16" s="136"/>
      <c r="FCZ16" s="136"/>
      <c r="FDA16" s="136"/>
      <c r="FDB16" s="136"/>
      <c r="FDC16" s="136"/>
      <c r="FDD16" s="136"/>
      <c r="FDE16" s="136"/>
      <c r="FDF16" s="136"/>
      <c r="FDG16" s="136"/>
      <c r="FDH16" s="136"/>
      <c r="FDI16" s="136"/>
      <c r="FDJ16" s="136"/>
      <c r="FDK16" s="136"/>
      <c r="FDL16" s="136"/>
      <c r="FDM16" s="136"/>
      <c r="FDN16" s="136"/>
      <c r="FDO16" s="136"/>
      <c r="FDP16" s="136"/>
      <c r="FDQ16" s="136"/>
      <c r="FDR16" s="136"/>
      <c r="FDS16" s="136"/>
      <c r="FDT16" s="136"/>
      <c r="FDU16" s="136"/>
      <c r="FDV16" s="136"/>
      <c r="FDW16" s="136"/>
      <c r="FDX16" s="136"/>
      <c r="FDY16" s="136"/>
      <c r="FDZ16" s="136"/>
      <c r="FEA16" s="136"/>
      <c r="FEB16" s="136"/>
      <c r="FEC16" s="136"/>
      <c r="FED16" s="136"/>
      <c r="FEE16" s="136"/>
      <c r="FEF16" s="136"/>
      <c r="FEG16" s="136"/>
      <c r="FEH16" s="136"/>
      <c r="FEI16" s="136"/>
      <c r="FEJ16" s="136"/>
      <c r="FEK16" s="136"/>
      <c r="FEL16" s="136"/>
      <c r="FEM16" s="136"/>
      <c r="FEN16" s="136"/>
      <c r="FEO16" s="136"/>
      <c r="FEP16" s="136"/>
      <c r="FEQ16" s="136"/>
      <c r="FER16" s="136"/>
      <c r="FES16" s="136"/>
      <c r="FET16" s="136"/>
      <c r="FEU16" s="136"/>
      <c r="FEV16" s="136"/>
      <c r="FEW16" s="136"/>
      <c r="FEX16" s="136"/>
      <c r="FEY16" s="136"/>
      <c r="FEZ16" s="136"/>
      <c r="FFA16" s="136"/>
      <c r="FFB16" s="136"/>
      <c r="FFC16" s="136"/>
      <c r="FFD16" s="136"/>
      <c r="FFE16" s="136"/>
      <c r="FFF16" s="136"/>
      <c r="FFG16" s="136"/>
      <c r="FFH16" s="136"/>
      <c r="FFI16" s="136"/>
      <c r="FFJ16" s="136"/>
      <c r="FFK16" s="136"/>
      <c r="FFL16" s="136"/>
      <c r="FFM16" s="136"/>
      <c r="FFN16" s="136"/>
      <c r="FFO16" s="136"/>
      <c r="FFP16" s="136"/>
      <c r="FFQ16" s="136"/>
      <c r="FFR16" s="136"/>
      <c r="FFS16" s="136"/>
      <c r="FFT16" s="136"/>
      <c r="FFU16" s="136"/>
      <c r="FFV16" s="136"/>
      <c r="FFW16" s="136"/>
      <c r="FFX16" s="136"/>
      <c r="FFY16" s="136"/>
      <c r="FFZ16" s="136"/>
      <c r="FGA16" s="136"/>
      <c r="FGB16" s="136"/>
      <c r="FGC16" s="136"/>
      <c r="FGD16" s="136"/>
      <c r="FGE16" s="136"/>
      <c r="FGF16" s="136"/>
      <c r="FGG16" s="136"/>
      <c r="FGH16" s="136"/>
      <c r="FGI16" s="136"/>
      <c r="FGJ16" s="136"/>
      <c r="FGK16" s="136"/>
      <c r="FGL16" s="136"/>
      <c r="FGM16" s="136"/>
      <c r="FGN16" s="136"/>
      <c r="FGO16" s="136"/>
      <c r="FGP16" s="136"/>
      <c r="FGQ16" s="136"/>
      <c r="FGR16" s="136"/>
      <c r="FGS16" s="136"/>
      <c r="FGT16" s="136"/>
      <c r="FGU16" s="136"/>
      <c r="FGV16" s="136"/>
      <c r="FGW16" s="136"/>
      <c r="FGX16" s="136"/>
      <c r="FGY16" s="136"/>
      <c r="FGZ16" s="136"/>
      <c r="FHA16" s="136"/>
      <c r="FHB16" s="136"/>
      <c r="FHC16" s="136"/>
      <c r="FHD16" s="136"/>
      <c r="FHE16" s="136"/>
      <c r="FHF16" s="136"/>
      <c r="FHG16" s="136"/>
      <c r="FHH16" s="136"/>
      <c r="FHI16" s="136"/>
      <c r="FHJ16" s="136"/>
      <c r="FHK16" s="136"/>
      <c r="FHL16" s="136"/>
      <c r="FHM16" s="136"/>
      <c r="FHN16" s="136"/>
      <c r="FHO16" s="136"/>
      <c r="FHP16" s="136"/>
      <c r="FHQ16" s="136"/>
      <c r="FHR16" s="136"/>
      <c r="FHS16" s="136"/>
      <c r="FHT16" s="136"/>
      <c r="FHU16" s="136"/>
      <c r="FHV16" s="136"/>
      <c r="FHW16" s="136"/>
      <c r="FHX16" s="136"/>
      <c r="FHY16" s="136"/>
      <c r="FHZ16" s="136"/>
      <c r="FIA16" s="136"/>
      <c r="FIB16" s="136"/>
      <c r="FIC16" s="136"/>
      <c r="FID16" s="136"/>
      <c r="FIE16" s="136"/>
      <c r="FIF16" s="136"/>
      <c r="FIG16" s="136"/>
      <c r="FIH16" s="136"/>
      <c r="FII16" s="136"/>
      <c r="FIJ16" s="136"/>
      <c r="FIK16" s="136"/>
      <c r="FIL16" s="136"/>
      <c r="FIM16" s="136"/>
      <c r="FIN16" s="136"/>
      <c r="FIO16" s="136"/>
      <c r="FIP16" s="136"/>
      <c r="FIQ16" s="136"/>
      <c r="FIR16" s="136"/>
      <c r="FIS16" s="136"/>
      <c r="FIT16" s="136"/>
      <c r="FIU16" s="136"/>
      <c r="FIV16" s="136"/>
      <c r="FIW16" s="136"/>
      <c r="FIX16" s="136"/>
      <c r="FIY16" s="136"/>
      <c r="FIZ16" s="136"/>
      <c r="FJA16" s="136"/>
      <c r="FJB16" s="136"/>
      <c r="FJC16" s="136"/>
      <c r="FJD16" s="136"/>
      <c r="FJE16" s="136"/>
      <c r="FJF16" s="136"/>
      <c r="FJG16" s="136"/>
      <c r="FJH16" s="136"/>
      <c r="FJI16" s="136"/>
      <c r="FJJ16" s="136"/>
      <c r="FJK16" s="136"/>
      <c r="FJL16" s="136"/>
      <c r="FJM16" s="136"/>
      <c r="FJN16" s="136"/>
      <c r="FJO16" s="136"/>
      <c r="FJP16" s="136"/>
      <c r="FJQ16" s="136"/>
      <c r="FJR16" s="136"/>
      <c r="FJS16" s="136"/>
      <c r="FJT16" s="136"/>
      <c r="FJU16" s="136"/>
      <c r="FJV16" s="136"/>
      <c r="FJW16" s="136"/>
      <c r="FJX16" s="136"/>
      <c r="FJY16" s="136"/>
      <c r="FJZ16" s="136"/>
      <c r="FKA16" s="136"/>
      <c r="FKB16" s="136"/>
      <c r="FKC16" s="136"/>
      <c r="FKD16" s="136"/>
      <c r="FKE16" s="136"/>
      <c r="FKF16" s="136"/>
      <c r="FKG16" s="136"/>
      <c r="FKH16" s="136"/>
      <c r="FKI16" s="136"/>
      <c r="FKJ16" s="136"/>
      <c r="FKK16" s="136"/>
      <c r="FKL16" s="136"/>
      <c r="FKM16" s="136"/>
      <c r="FKN16" s="136"/>
      <c r="FKO16" s="136"/>
      <c r="FKP16" s="136"/>
      <c r="FKQ16" s="136"/>
      <c r="FKR16" s="136"/>
      <c r="FKS16" s="136"/>
      <c r="FKT16" s="136"/>
      <c r="FKU16" s="136"/>
      <c r="FKV16" s="136"/>
      <c r="FKW16" s="136"/>
      <c r="FKX16" s="136"/>
      <c r="FKY16" s="136"/>
      <c r="FKZ16" s="136"/>
      <c r="FLA16" s="136"/>
      <c r="FLB16" s="136"/>
      <c r="FLC16" s="136"/>
      <c r="FLD16" s="136"/>
      <c r="FLE16" s="136"/>
      <c r="FLF16" s="136"/>
      <c r="FLG16" s="136"/>
      <c r="FLH16" s="136"/>
      <c r="FLI16" s="136"/>
      <c r="FLJ16" s="136"/>
      <c r="FLK16" s="136"/>
      <c r="FLL16" s="136"/>
      <c r="FLM16" s="136"/>
      <c r="FLN16" s="136"/>
      <c r="FLO16" s="136"/>
      <c r="FLP16" s="136"/>
      <c r="FLQ16" s="136"/>
      <c r="FLR16" s="136"/>
      <c r="FLS16" s="136"/>
      <c r="FLT16" s="136"/>
      <c r="FLU16" s="136"/>
      <c r="FLV16" s="136"/>
      <c r="FLW16" s="136"/>
      <c r="FLX16" s="136"/>
      <c r="FLY16" s="136"/>
      <c r="FLZ16" s="136"/>
      <c r="FMA16" s="136"/>
      <c r="FMB16" s="136"/>
      <c r="FMC16" s="136"/>
      <c r="FMD16" s="136"/>
      <c r="FME16" s="136"/>
      <c r="FMF16" s="136"/>
      <c r="FMG16" s="136"/>
      <c r="FMH16" s="136"/>
      <c r="FMI16" s="136"/>
      <c r="FMJ16" s="136"/>
      <c r="FMK16" s="136"/>
      <c r="FML16" s="136"/>
      <c r="FMM16" s="136"/>
      <c r="FMN16" s="136"/>
      <c r="FMO16" s="136"/>
      <c r="FMP16" s="136"/>
      <c r="FMQ16" s="136"/>
      <c r="FMR16" s="136"/>
      <c r="FMS16" s="136"/>
      <c r="FMT16" s="136"/>
      <c r="FMU16" s="136"/>
      <c r="FMV16" s="136"/>
      <c r="FMW16" s="136"/>
      <c r="FMX16" s="136"/>
      <c r="FMY16" s="136"/>
      <c r="FMZ16" s="136"/>
      <c r="FNA16" s="136"/>
      <c r="FNB16" s="136"/>
      <c r="FNC16" s="136"/>
      <c r="FND16" s="136"/>
      <c r="FNE16" s="136"/>
      <c r="FNF16" s="136"/>
      <c r="FNG16" s="136"/>
      <c r="FNH16" s="136"/>
      <c r="FNI16" s="136"/>
      <c r="FNJ16" s="136"/>
      <c r="FNK16" s="136"/>
      <c r="FNL16" s="136"/>
      <c r="FNM16" s="136"/>
      <c r="FNN16" s="136"/>
      <c r="FNO16" s="136"/>
      <c r="FNP16" s="136"/>
      <c r="FNQ16" s="136"/>
      <c r="FNR16" s="136"/>
      <c r="FNS16" s="136"/>
      <c r="FNT16" s="136"/>
      <c r="FNU16" s="136"/>
      <c r="FNV16" s="136"/>
      <c r="FNW16" s="136"/>
      <c r="FNX16" s="136"/>
      <c r="FNY16" s="136"/>
      <c r="FNZ16" s="136"/>
      <c r="FOA16" s="136"/>
      <c r="FOB16" s="136"/>
      <c r="FOC16" s="136"/>
      <c r="FOD16" s="136"/>
      <c r="FOE16" s="136"/>
      <c r="FOF16" s="136"/>
      <c r="FOG16" s="136"/>
      <c r="FOH16" s="136"/>
      <c r="FOI16" s="136"/>
      <c r="FOJ16" s="136"/>
      <c r="FOK16" s="136"/>
      <c r="FOL16" s="136"/>
      <c r="FOM16" s="136"/>
      <c r="FON16" s="136"/>
      <c r="FOO16" s="136"/>
      <c r="FOP16" s="136"/>
      <c r="FOQ16" s="136"/>
      <c r="FOR16" s="136"/>
      <c r="FOS16" s="136"/>
      <c r="FOT16" s="136"/>
      <c r="FOU16" s="136"/>
      <c r="FOV16" s="136"/>
      <c r="FOW16" s="136"/>
      <c r="FOX16" s="136"/>
      <c r="FOY16" s="136"/>
      <c r="FOZ16" s="136"/>
      <c r="FPA16" s="136"/>
      <c r="FPB16" s="136"/>
      <c r="FPC16" s="136"/>
      <c r="FPD16" s="136"/>
      <c r="FPE16" s="136"/>
      <c r="FPF16" s="136"/>
      <c r="FPG16" s="136"/>
      <c r="FPH16" s="136"/>
      <c r="FPI16" s="136"/>
      <c r="FPJ16" s="136"/>
      <c r="FPK16" s="136"/>
      <c r="FPL16" s="136"/>
      <c r="FPM16" s="136"/>
      <c r="FPN16" s="136"/>
      <c r="FPO16" s="136"/>
      <c r="FPP16" s="136"/>
      <c r="FPQ16" s="136"/>
      <c r="FPR16" s="136"/>
      <c r="FPS16" s="136"/>
      <c r="FPT16" s="136"/>
      <c r="FPU16" s="136"/>
      <c r="FPV16" s="136"/>
      <c r="FPW16" s="136"/>
      <c r="FPX16" s="136"/>
      <c r="FPY16" s="136"/>
      <c r="FPZ16" s="136"/>
      <c r="FQA16" s="136"/>
      <c r="FQB16" s="136"/>
      <c r="FQC16" s="136"/>
      <c r="FQD16" s="136"/>
      <c r="FQE16" s="136"/>
      <c r="FQF16" s="136"/>
      <c r="FQG16" s="136"/>
      <c r="FQH16" s="136"/>
      <c r="FQI16" s="136"/>
      <c r="FQJ16" s="136"/>
      <c r="FQK16" s="136"/>
      <c r="FQL16" s="136"/>
      <c r="FQM16" s="136"/>
      <c r="FQN16" s="136"/>
      <c r="FQO16" s="136"/>
      <c r="FQP16" s="136"/>
      <c r="FQQ16" s="136"/>
      <c r="FQR16" s="136"/>
      <c r="FQS16" s="136"/>
      <c r="FQT16" s="136"/>
      <c r="FQU16" s="136"/>
      <c r="FQV16" s="136"/>
      <c r="FQW16" s="136"/>
      <c r="FQX16" s="136"/>
      <c r="FQY16" s="136"/>
      <c r="FQZ16" s="136"/>
      <c r="FRA16" s="136"/>
      <c r="FRB16" s="136"/>
      <c r="FRC16" s="136"/>
      <c r="FRD16" s="136"/>
      <c r="FRE16" s="136"/>
      <c r="FRF16" s="136"/>
      <c r="FRG16" s="136"/>
      <c r="FRH16" s="136"/>
      <c r="FRI16" s="136"/>
      <c r="FRJ16" s="136"/>
      <c r="FRK16" s="136"/>
      <c r="FRL16" s="136"/>
      <c r="FRM16" s="136"/>
      <c r="FRN16" s="136"/>
      <c r="FRO16" s="136"/>
      <c r="FRP16" s="136"/>
      <c r="FRQ16" s="136"/>
      <c r="FRR16" s="136"/>
      <c r="FRS16" s="136"/>
      <c r="FRT16" s="136"/>
      <c r="FRU16" s="136"/>
      <c r="FRV16" s="136"/>
      <c r="FRW16" s="136"/>
      <c r="FRX16" s="136"/>
      <c r="FRY16" s="136"/>
      <c r="FRZ16" s="136"/>
      <c r="FSA16" s="136"/>
      <c r="FSB16" s="136"/>
      <c r="FSC16" s="136"/>
      <c r="FSD16" s="136"/>
      <c r="FSE16" s="136"/>
      <c r="FSF16" s="136"/>
      <c r="FSG16" s="136"/>
      <c r="FSH16" s="136"/>
      <c r="FSI16" s="136"/>
      <c r="FSJ16" s="136"/>
      <c r="FSK16" s="136"/>
      <c r="FSL16" s="136"/>
      <c r="FSM16" s="136"/>
      <c r="FSN16" s="136"/>
      <c r="FSO16" s="136"/>
      <c r="FSP16" s="136"/>
      <c r="FSQ16" s="136"/>
      <c r="FSR16" s="136"/>
      <c r="FSS16" s="136"/>
      <c r="FST16" s="136"/>
      <c r="FSU16" s="136"/>
      <c r="FSV16" s="136"/>
      <c r="FSW16" s="136"/>
      <c r="FSX16" s="136"/>
      <c r="FSY16" s="136"/>
      <c r="FSZ16" s="136"/>
      <c r="FTA16" s="136"/>
      <c r="FTB16" s="136"/>
      <c r="FTC16" s="136"/>
      <c r="FTD16" s="136"/>
      <c r="FTE16" s="136"/>
      <c r="FTF16" s="136"/>
      <c r="FTG16" s="136"/>
      <c r="FTH16" s="136"/>
      <c r="FTI16" s="136"/>
      <c r="FTJ16" s="136"/>
      <c r="FTK16" s="136"/>
      <c r="FTL16" s="136"/>
      <c r="FTM16" s="136"/>
      <c r="FTN16" s="136"/>
      <c r="FTO16" s="136"/>
      <c r="FTP16" s="136"/>
      <c r="FTQ16" s="136"/>
      <c r="FTR16" s="136"/>
      <c r="FTS16" s="136"/>
      <c r="FTT16" s="136"/>
      <c r="FTU16" s="136"/>
      <c r="FTV16" s="136"/>
      <c r="FTW16" s="136"/>
      <c r="FTX16" s="136"/>
      <c r="FTY16" s="136"/>
      <c r="FTZ16" s="136"/>
      <c r="FUA16" s="136"/>
      <c r="FUB16" s="136"/>
      <c r="FUC16" s="136"/>
      <c r="FUD16" s="136"/>
      <c r="FUE16" s="136"/>
      <c r="FUF16" s="136"/>
      <c r="FUG16" s="136"/>
      <c r="FUH16" s="136"/>
      <c r="FUI16" s="136"/>
      <c r="FUJ16" s="136"/>
      <c r="FUK16" s="136"/>
      <c r="FUL16" s="136"/>
      <c r="FUM16" s="136"/>
      <c r="FUN16" s="136"/>
      <c r="FUO16" s="136"/>
      <c r="FUP16" s="136"/>
      <c r="FUQ16" s="136"/>
      <c r="FUR16" s="136"/>
      <c r="FUS16" s="136"/>
      <c r="FUT16" s="136"/>
      <c r="FUU16" s="136"/>
      <c r="FUV16" s="136"/>
      <c r="FUW16" s="136"/>
      <c r="FUX16" s="136"/>
      <c r="FUY16" s="136"/>
      <c r="FUZ16" s="136"/>
      <c r="FVA16" s="136"/>
      <c r="FVB16" s="136"/>
      <c r="FVC16" s="136"/>
      <c r="FVD16" s="136"/>
      <c r="FVE16" s="136"/>
      <c r="FVF16" s="136"/>
      <c r="FVG16" s="136"/>
      <c r="FVH16" s="136"/>
      <c r="FVI16" s="136"/>
      <c r="FVJ16" s="136"/>
      <c r="FVK16" s="136"/>
      <c r="FVL16" s="136"/>
      <c r="FVM16" s="136"/>
      <c r="FVN16" s="136"/>
      <c r="FVO16" s="136"/>
      <c r="FVP16" s="136"/>
      <c r="FVQ16" s="136"/>
      <c r="FVR16" s="136"/>
      <c r="FVS16" s="136"/>
      <c r="FVT16" s="136"/>
      <c r="FVU16" s="136"/>
      <c r="FVV16" s="136"/>
      <c r="FVW16" s="136"/>
      <c r="FVX16" s="136"/>
      <c r="FVY16" s="136"/>
      <c r="FVZ16" s="136"/>
      <c r="FWA16" s="136"/>
      <c r="FWB16" s="136"/>
      <c r="FWC16" s="136"/>
      <c r="FWD16" s="136"/>
      <c r="FWE16" s="136"/>
      <c r="FWF16" s="136"/>
      <c r="FWG16" s="136"/>
      <c r="FWH16" s="136"/>
      <c r="FWI16" s="136"/>
      <c r="FWJ16" s="136"/>
      <c r="FWK16" s="136"/>
      <c r="FWL16" s="136"/>
      <c r="FWM16" s="136"/>
      <c r="FWN16" s="136"/>
      <c r="FWO16" s="136"/>
      <c r="FWP16" s="136"/>
      <c r="FWQ16" s="136"/>
      <c r="FWR16" s="136"/>
      <c r="FWS16" s="136"/>
      <c r="FWT16" s="136"/>
      <c r="FWU16" s="136"/>
      <c r="FWV16" s="136"/>
      <c r="FWW16" s="136"/>
      <c r="FWX16" s="136"/>
      <c r="FWY16" s="136"/>
      <c r="FWZ16" s="136"/>
      <c r="FXA16" s="136"/>
      <c r="FXB16" s="136"/>
      <c r="FXC16" s="136"/>
      <c r="FXD16" s="136"/>
      <c r="FXE16" s="136"/>
      <c r="FXF16" s="136"/>
      <c r="FXG16" s="136"/>
      <c r="FXH16" s="136"/>
      <c r="FXI16" s="136"/>
      <c r="FXJ16" s="136"/>
      <c r="FXK16" s="136"/>
      <c r="FXL16" s="136"/>
      <c r="FXM16" s="136"/>
      <c r="FXN16" s="136"/>
      <c r="FXO16" s="136"/>
      <c r="FXP16" s="136"/>
      <c r="FXQ16" s="136"/>
      <c r="FXR16" s="136"/>
      <c r="FXS16" s="136"/>
      <c r="FXT16" s="136"/>
      <c r="FXU16" s="136"/>
      <c r="FXV16" s="136"/>
      <c r="FXW16" s="136"/>
      <c r="FXX16" s="136"/>
      <c r="FXY16" s="136"/>
      <c r="FXZ16" s="136"/>
      <c r="FYA16" s="136"/>
      <c r="FYB16" s="136"/>
      <c r="FYC16" s="136"/>
      <c r="FYD16" s="136"/>
      <c r="FYE16" s="136"/>
      <c r="FYF16" s="136"/>
      <c r="FYG16" s="136"/>
      <c r="FYH16" s="136"/>
      <c r="FYI16" s="136"/>
      <c r="FYJ16" s="136"/>
      <c r="FYK16" s="136"/>
      <c r="FYL16" s="136"/>
      <c r="FYM16" s="136"/>
      <c r="FYN16" s="136"/>
      <c r="FYO16" s="136"/>
      <c r="FYP16" s="136"/>
      <c r="FYQ16" s="136"/>
      <c r="FYR16" s="136"/>
      <c r="FYS16" s="136"/>
      <c r="FYT16" s="136"/>
      <c r="FYU16" s="136"/>
      <c r="FYV16" s="136"/>
      <c r="FYW16" s="136"/>
      <c r="FYX16" s="136"/>
      <c r="FYY16" s="136"/>
      <c r="FYZ16" s="136"/>
      <c r="FZA16" s="136"/>
      <c r="FZB16" s="136"/>
      <c r="FZC16" s="136"/>
      <c r="FZD16" s="136"/>
      <c r="FZE16" s="136"/>
      <c r="FZF16" s="136"/>
      <c r="FZG16" s="136"/>
      <c r="FZH16" s="136"/>
      <c r="FZI16" s="136"/>
      <c r="FZJ16" s="136"/>
      <c r="FZK16" s="136"/>
      <c r="FZL16" s="136"/>
      <c r="FZM16" s="136"/>
      <c r="FZN16" s="136"/>
      <c r="FZO16" s="136"/>
      <c r="FZP16" s="136"/>
      <c r="FZQ16" s="136"/>
      <c r="FZR16" s="136"/>
      <c r="FZS16" s="136"/>
      <c r="FZT16" s="136"/>
      <c r="FZU16" s="136"/>
      <c r="FZV16" s="136"/>
      <c r="FZW16" s="136"/>
      <c r="FZX16" s="136"/>
      <c r="FZY16" s="136"/>
      <c r="FZZ16" s="136"/>
      <c r="GAA16" s="136"/>
      <c r="GAB16" s="136"/>
      <c r="GAC16" s="136"/>
      <c r="GAD16" s="136"/>
      <c r="GAE16" s="136"/>
      <c r="GAF16" s="136"/>
      <c r="GAG16" s="136"/>
      <c r="GAH16" s="136"/>
      <c r="GAI16" s="136"/>
      <c r="GAJ16" s="136"/>
      <c r="GAK16" s="136"/>
      <c r="GAL16" s="136"/>
      <c r="GAM16" s="136"/>
      <c r="GAN16" s="136"/>
      <c r="GAO16" s="136"/>
      <c r="GAP16" s="136"/>
      <c r="GAQ16" s="136"/>
      <c r="GAR16" s="136"/>
      <c r="GAS16" s="136"/>
      <c r="GAT16" s="136"/>
      <c r="GAU16" s="136"/>
      <c r="GAV16" s="136"/>
      <c r="GAW16" s="136"/>
      <c r="GAX16" s="136"/>
      <c r="GAY16" s="136"/>
      <c r="GAZ16" s="136"/>
      <c r="GBA16" s="136"/>
      <c r="GBB16" s="136"/>
      <c r="GBC16" s="136"/>
      <c r="GBD16" s="136"/>
      <c r="GBE16" s="136"/>
      <c r="GBF16" s="136"/>
      <c r="GBG16" s="136"/>
      <c r="GBH16" s="136"/>
      <c r="GBI16" s="136"/>
      <c r="GBJ16" s="136"/>
      <c r="GBK16" s="136"/>
      <c r="GBL16" s="136"/>
      <c r="GBM16" s="136"/>
      <c r="GBN16" s="136"/>
      <c r="GBO16" s="136"/>
      <c r="GBP16" s="136"/>
      <c r="GBQ16" s="136"/>
      <c r="GBR16" s="136"/>
      <c r="GBS16" s="136"/>
      <c r="GBT16" s="136"/>
      <c r="GBU16" s="136"/>
      <c r="GBV16" s="136"/>
      <c r="GBW16" s="136"/>
      <c r="GBX16" s="136"/>
      <c r="GBY16" s="136"/>
      <c r="GBZ16" s="136"/>
      <c r="GCA16" s="136"/>
      <c r="GCB16" s="136"/>
      <c r="GCC16" s="136"/>
      <c r="GCD16" s="136"/>
      <c r="GCE16" s="136"/>
      <c r="GCF16" s="136"/>
      <c r="GCG16" s="136"/>
      <c r="GCH16" s="136"/>
      <c r="GCI16" s="136"/>
      <c r="GCJ16" s="136"/>
      <c r="GCK16" s="136"/>
      <c r="GCL16" s="136"/>
      <c r="GCM16" s="136"/>
      <c r="GCN16" s="136"/>
      <c r="GCO16" s="136"/>
      <c r="GCP16" s="136"/>
      <c r="GCQ16" s="136"/>
      <c r="GCR16" s="136"/>
      <c r="GCS16" s="136"/>
      <c r="GCT16" s="136"/>
      <c r="GCU16" s="136"/>
      <c r="GCV16" s="136"/>
      <c r="GCW16" s="136"/>
      <c r="GCX16" s="136"/>
      <c r="GCY16" s="136"/>
      <c r="GCZ16" s="136"/>
      <c r="GDA16" s="136"/>
      <c r="GDB16" s="136"/>
      <c r="GDC16" s="136"/>
      <c r="GDD16" s="136"/>
      <c r="GDE16" s="136"/>
      <c r="GDF16" s="136"/>
      <c r="GDG16" s="136"/>
      <c r="GDH16" s="136"/>
      <c r="GDI16" s="136"/>
      <c r="GDJ16" s="136"/>
      <c r="GDK16" s="136"/>
      <c r="GDL16" s="136"/>
      <c r="GDM16" s="136"/>
      <c r="GDN16" s="136"/>
      <c r="GDO16" s="136"/>
      <c r="GDP16" s="136"/>
      <c r="GDQ16" s="136"/>
      <c r="GDR16" s="136"/>
      <c r="GDS16" s="136"/>
      <c r="GDT16" s="136"/>
      <c r="GDU16" s="136"/>
      <c r="GDV16" s="136"/>
      <c r="GDW16" s="136"/>
      <c r="GDX16" s="136"/>
      <c r="GDY16" s="136"/>
      <c r="GDZ16" s="136"/>
      <c r="GEA16" s="136"/>
      <c r="GEB16" s="136"/>
      <c r="GEC16" s="136"/>
      <c r="GED16" s="136"/>
      <c r="GEE16" s="136"/>
      <c r="GEF16" s="136"/>
      <c r="GEG16" s="136"/>
      <c r="GEH16" s="136"/>
      <c r="GEI16" s="136"/>
      <c r="GEJ16" s="136"/>
      <c r="GEK16" s="136"/>
      <c r="GEL16" s="136"/>
      <c r="GEM16" s="136"/>
      <c r="GEN16" s="136"/>
      <c r="GEO16" s="136"/>
      <c r="GEP16" s="136"/>
      <c r="GEQ16" s="136"/>
      <c r="GER16" s="136"/>
      <c r="GES16" s="136"/>
      <c r="GET16" s="136"/>
      <c r="GEU16" s="136"/>
      <c r="GEV16" s="136"/>
      <c r="GEW16" s="136"/>
      <c r="GEX16" s="136"/>
      <c r="GEY16" s="136"/>
      <c r="GEZ16" s="136"/>
      <c r="GFA16" s="136"/>
      <c r="GFB16" s="136"/>
      <c r="GFC16" s="136"/>
      <c r="GFD16" s="136"/>
      <c r="GFE16" s="136"/>
      <c r="GFF16" s="136"/>
      <c r="GFG16" s="136"/>
      <c r="GFH16" s="136"/>
      <c r="GFI16" s="136"/>
      <c r="GFJ16" s="136"/>
      <c r="GFK16" s="136"/>
      <c r="GFL16" s="136"/>
      <c r="GFM16" s="136"/>
      <c r="GFN16" s="136"/>
      <c r="GFO16" s="136"/>
      <c r="GFP16" s="136"/>
      <c r="GFQ16" s="136"/>
      <c r="GFR16" s="136"/>
      <c r="GFS16" s="136"/>
      <c r="GFT16" s="136"/>
      <c r="GFU16" s="136"/>
      <c r="GFV16" s="136"/>
      <c r="GFW16" s="136"/>
      <c r="GFX16" s="136"/>
      <c r="GFY16" s="136"/>
      <c r="GFZ16" s="136"/>
      <c r="GGA16" s="136"/>
      <c r="GGB16" s="136"/>
      <c r="GGC16" s="136"/>
      <c r="GGD16" s="136"/>
      <c r="GGE16" s="136"/>
      <c r="GGF16" s="136"/>
      <c r="GGG16" s="136"/>
      <c r="GGH16" s="136"/>
      <c r="GGI16" s="136"/>
      <c r="GGJ16" s="136"/>
      <c r="GGK16" s="136"/>
      <c r="GGL16" s="136"/>
      <c r="GGM16" s="136"/>
      <c r="GGN16" s="136"/>
      <c r="GGO16" s="136"/>
      <c r="GGP16" s="136"/>
      <c r="GGQ16" s="136"/>
      <c r="GGR16" s="136"/>
      <c r="GGS16" s="136"/>
      <c r="GGT16" s="136"/>
      <c r="GGU16" s="136"/>
      <c r="GGV16" s="136"/>
      <c r="GGW16" s="136"/>
      <c r="GGX16" s="136"/>
      <c r="GGY16" s="136"/>
      <c r="GGZ16" s="136"/>
      <c r="GHA16" s="136"/>
      <c r="GHB16" s="136"/>
      <c r="GHC16" s="136"/>
      <c r="GHD16" s="136"/>
      <c r="GHE16" s="136"/>
      <c r="GHF16" s="136"/>
      <c r="GHG16" s="136"/>
      <c r="GHH16" s="136"/>
      <c r="GHI16" s="136"/>
      <c r="GHJ16" s="136"/>
      <c r="GHK16" s="136"/>
      <c r="GHL16" s="136"/>
      <c r="GHM16" s="136"/>
      <c r="GHN16" s="136"/>
      <c r="GHO16" s="136"/>
      <c r="GHP16" s="136"/>
      <c r="GHQ16" s="136"/>
      <c r="GHR16" s="136"/>
      <c r="GHS16" s="136"/>
      <c r="GHT16" s="136"/>
      <c r="GHU16" s="136"/>
      <c r="GHV16" s="136"/>
      <c r="GHW16" s="136"/>
      <c r="GHX16" s="136"/>
      <c r="GHY16" s="136"/>
      <c r="GHZ16" s="136"/>
      <c r="GIA16" s="136"/>
      <c r="GIB16" s="136"/>
      <c r="GIC16" s="136"/>
      <c r="GID16" s="136"/>
      <c r="GIE16" s="136"/>
      <c r="GIF16" s="136"/>
      <c r="GIG16" s="136"/>
      <c r="GIH16" s="136"/>
      <c r="GII16" s="136"/>
      <c r="GIJ16" s="136"/>
      <c r="GIK16" s="136"/>
      <c r="GIL16" s="136"/>
      <c r="GIM16" s="136"/>
      <c r="GIN16" s="136"/>
      <c r="GIO16" s="136"/>
      <c r="GIP16" s="136"/>
      <c r="GIQ16" s="136"/>
      <c r="GIR16" s="136"/>
      <c r="GIS16" s="136"/>
      <c r="GIT16" s="136"/>
      <c r="GIU16" s="136"/>
      <c r="GIV16" s="136"/>
      <c r="GIW16" s="136"/>
      <c r="GIX16" s="136"/>
      <c r="GIY16" s="136"/>
      <c r="GIZ16" s="136"/>
      <c r="GJA16" s="136"/>
      <c r="GJB16" s="136"/>
      <c r="GJC16" s="136"/>
      <c r="GJD16" s="136"/>
      <c r="GJE16" s="136"/>
      <c r="GJF16" s="136"/>
      <c r="GJG16" s="136"/>
      <c r="GJH16" s="136"/>
      <c r="GJI16" s="136"/>
      <c r="GJJ16" s="136"/>
      <c r="GJK16" s="136"/>
      <c r="GJL16" s="136"/>
      <c r="GJM16" s="136"/>
      <c r="GJN16" s="136"/>
      <c r="GJO16" s="136"/>
      <c r="GJP16" s="136"/>
      <c r="GJQ16" s="136"/>
      <c r="GJR16" s="136"/>
      <c r="GJS16" s="136"/>
      <c r="GJT16" s="136"/>
      <c r="GJU16" s="136"/>
      <c r="GJV16" s="136"/>
      <c r="GJW16" s="136"/>
      <c r="GJX16" s="136"/>
      <c r="GJY16" s="136"/>
      <c r="GJZ16" s="136"/>
      <c r="GKA16" s="136"/>
      <c r="GKB16" s="136"/>
      <c r="GKC16" s="136"/>
      <c r="GKD16" s="136"/>
      <c r="GKE16" s="136"/>
      <c r="GKF16" s="136"/>
      <c r="GKG16" s="136"/>
      <c r="GKH16" s="136"/>
      <c r="GKI16" s="136"/>
      <c r="GKJ16" s="136"/>
      <c r="GKK16" s="136"/>
      <c r="GKL16" s="136"/>
      <c r="GKM16" s="136"/>
      <c r="GKN16" s="136"/>
      <c r="GKO16" s="136"/>
      <c r="GKP16" s="136"/>
      <c r="GKQ16" s="136"/>
      <c r="GKR16" s="136"/>
      <c r="GKS16" s="136"/>
      <c r="GKT16" s="136"/>
      <c r="GKU16" s="136"/>
      <c r="GKV16" s="136"/>
      <c r="GKW16" s="136"/>
      <c r="GKX16" s="136"/>
      <c r="GKY16" s="136"/>
      <c r="GKZ16" s="136"/>
      <c r="GLA16" s="136"/>
      <c r="GLB16" s="136"/>
      <c r="GLC16" s="136"/>
      <c r="GLD16" s="136"/>
      <c r="GLE16" s="136"/>
      <c r="GLF16" s="136"/>
      <c r="GLG16" s="136"/>
      <c r="GLH16" s="136"/>
      <c r="GLI16" s="136"/>
      <c r="GLJ16" s="136"/>
      <c r="GLK16" s="136"/>
      <c r="GLL16" s="136"/>
      <c r="GLM16" s="136"/>
      <c r="GLN16" s="136"/>
      <c r="GLO16" s="136"/>
      <c r="GLP16" s="136"/>
      <c r="GLQ16" s="136"/>
      <c r="GLR16" s="136"/>
      <c r="GLS16" s="136"/>
      <c r="GLT16" s="136"/>
      <c r="GLU16" s="136"/>
      <c r="GLV16" s="136"/>
      <c r="GLW16" s="136"/>
      <c r="GLX16" s="136"/>
      <c r="GLY16" s="136"/>
      <c r="GLZ16" s="136"/>
      <c r="GMA16" s="136"/>
      <c r="GMB16" s="136"/>
      <c r="GMC16" s="136"/>
      <c r="GMD16" s="136"/>
      <c r="GME16" s="136"/>
      <c r="GMF16" s="136"/>
      <c r="GMG16" s="136"/>
      <c r="GMH16" s="136"/>
      <c r="GMI16" s="136"/>
      <c r="GMJ16" s="136"/>
      <c r="GMK16" s="136"/>
      <c r="GML16" s="136"/>
      <c r="GMM16" s="136"/>
      <c r="GMN16" s="136"/>
      <c r="GMO16" s="136"/>
      <c r="GMP16" s="136"/>
      <c r="GMQ16" s="136"/>
      <c r="GMR16" s="136"/>
      <c r="GMS16" s="136"/>
      <c r="GMT16" s="136"/>
      <c r="GMU16" s="136"/>
      <c r="GMV16" s="136"/>
      <c r="GMW16" s="136"/>
      <c r="GMX16" s="136"/>
      <c r="GMY16" s="136"/>
      <c r="GMZ16" s="136"/>
      <c r="GNA16" s="136"/>
      <c r="GNB16" s="136"/>
      <c r="GNC16" s="136"/>
      <c r="GND16" s="136"/>
      <c r="GNE16" s="136"/>
      <c r="GNF16" s="136"/>
      <c r="GNG16" s="136"/>
      <c r="GNH16" s="136"/>
      <c r="GNI16" s="136"/>
      <c r="GNJ16" s="136"/>
      <c r="GNK16" s="136"/>
      <c r="GNL16" s="136"/>
      <c r="GNM16" s="136"/>
      <c r="GNN16" s="136"/>
      <c r="GNO16" s="136"/>
      <c r="GNP16" s="136"/>
      <c r="GNQ16" s="136"/>
      <c r="GNR16" s="136"/>
      <c r="GNS16" s="136"/>
      <c r="GNT16" s="136"/>
      <c r="GNU16" s="136"/>
      <c r="GNV16" s="136"/>
      <c r="GNW16" s="136"/>
      <c r="GNX16" s="136"/>
      <c r="GNY16" s="136"/>
      <c r="GNZ16" s="136"/>
      <c r="GOA16" s="136"/>
      <c r="GOB16" s="136"/>
      <c r="GOC16" s="136"/>
      <c r="GOD16" s="136"/>
      <c r="GOE16" s="136"/>
      <c r="GOF16" s="136"/>
      <c r="GOG16" s="136"/>
      <c r="GOH16" s="136"/>
      <c r="GOI16" s="136"/>
      <c r="GOJ16" s="136"/>
      <c r="GOK16" s="136"/>
      <c r="GOL16" s="136"/>
      <c r="GOM16" s="136"/>
      <c r="GON16" s="136"/>
      <c r="GOO16" s="136"/>
      <c r="GOP16" s="136"/>
      <c r="GOQ16" s="136"/>
      <c r="GOR16" s="136"/>
      <c r="GOS16" s="136"/>
      <c r="GOT16" s="136"/>
      <c r="GOU16" s="136"/>
      <c r="GOV16" s="136"/>
      <c r="GOW16" s="136"/>
      <c r="GOX16" s="136"/>
      <c r="GOY16" s="136"/>
      <c r="GOZ16" s="136"/>
      <c r="GPA16" s="136"/>
      <c r="GPB16" s="136"/>
      <c r="GPC16" s="136"/>
      <c r="GPD16" s="136"/>
      <c r="GPE16" s="136"/>
      <c r="GPF16" s="136"/>
      <c r="GPG16" s="136"/>
      <c r="GPH16" s="136"/>
      <c r="GPI16" s="136"/>
      <c r="GPJ16" s="136"/>
      <c r="GPK16" s="136"/>
      <c r="GPL16" s="136"/>
      <c r="GPM16" s="136"/>
      <c r="GPN16" s="136"/>
      <c r="GPO16" s="136"/>
      <c r="GPP16" s="136"/>
      <c r="GPQ16" s="136"/>
      <c r="GPR16" s="136"/>
      <c r="GPS16" s="136"/>
      <c r="GPT16" s="136"/>
      <c r="GPU16" s="136"/>
      <c r="GPV16" s="136"/>
      <c r="GPW16" s="136"/>
      <c r="GPX16" s="136"/>
      <c r="GPY16" s="136"/>
      <c r="GPZ16" s="136"/>
      <c r="GQA16" s="136"/>
      <c r="GQB16" s="136"/>
      <c r="GQC16" s="136"/>
      <c r="GQD16" s="136"/>
      <c r="GQE16" s="136"/>
      <c r="GQF16" s="136"/>
      <c r="GQG16" s="136"/>
      <c r="GQH16" s="136"/>
      <c r="GQI16" s="136"/>
      <c r="GQJ16" s="136"/>
      <c r="GQK16" s="136"/>
      <c r="GQL16" s="136"/>
      <c r="GQM16" s="136"/>
      <c r="GQN16" s="136"/>
      <c r="GQO16" s="136"/>
      <c r="GQP16" s="136"/>
      <c r="GQQ16" s="136"/>
      <c r="GQR16" s="136"/>
      <c r="GQS16" s="136"/>
      <c r="GQT16" s="136"/>
      <c r="GQU16" s="136"/>
      <c r="GQV16" s="136"/>
      <c r="GQW16" s="136"/>
      <c r="GQX16" s="136"/>
      <c r="GQY16" s="136"/>
      <c r="GQZ16" s="136"/>
      <c r="GRA16" s="136"/>
      <c r="GRB16" s="136"/>
      <c r="GRC16" s="136"/>
      <c r="GRD16" s="136"/>
      <c r="GRE16" s="136"/>
      <c r="GRF16" s="136"/>
      <c r="GRG16" s="136"/>
      <c r="GRH16" s="136"/>
      <c r="GRI16" s="136"/>
      <c r="GRJ16" s="136"/>
      <c r="GRK16" s="136"/>
      <c r="GRL16" s="136"/>
      <c r="GRM16" s="136"/>
      <c r="GRN16" s="136"/>
      <c r="GRO16" s="136"/>
      <c r="GRP16" s="136"/>
      <c r="GRQ16" s="136"/>
      <c r="GRR16" s="136"/>
      <c r="GRS16" s="136"/>
      <c r="GRT16" s="136"/>
      <c r="GRU16" s="136"/>
      <c r="GRV16" s="136"/>
      <c r="GRW16" s="136"/>
      <c r="GRX16" s="136"/>
      <c r="GRY16" s="136"/>
      <c r="GRZ16" s="136"/>
      <c r="GSA16" s="136"/>
      <c r="GSB16" s="136"/>
      <c r="GSC16" s="136"/>
      <c r="GSD16" s="136"/>
      <c r="GSE16" s="136"/>
      <c r="GSF16" s="136"/>
      <c r="GSG16" s="136"/>
      <c r="GSH16" s="136"/>
      <c r="GSI16" s="136"/>
      <c r="GSJ16" s="136"/>
      <c r="GSK16" s="136"/>
      <c r="GSL16" s="136"/>
      <c r="GSM16" s="136"/>
      <c r="GSN16" s="136"/>
      <c r="GSO16" s="136"/>
      <c r="GSP16" s="136"/>
      <c r="GSQ16" s="136"/>
      <c r="GSR16" s="136"/>
      <c r="GSS16" s="136"/>
      <c r="GST16" s="136"/>
      <c r="GSU16" s="136"/>
      <c r="GSV16" s="136"/>
      <c r="GSW16" s="136"/>
      <c r="GSX16" s="136"/>
      <c r="GSY16" s="136"/>
      <c r="GSZ16" s="136"/>
      <c r="GTA16" s="136"/>
      <c r="GTB16" s="136"/>
      <c r="GTC16" s="136"/>
      <c r="GTD16" s="136"/>
      <c r="GTE16" s="136"/>
      <c r="GTF16" s="136"/>
      <c r="GTG16" s="136"/>
      <c r="GTH16" s="136"/>
      <c r="GTI16" s="136"/>
      <c r="GTJ16" s="136"/>
      <c r="GTK16" s="136"/>
      <c r="GTL16" s="136"/>
      <c r="GTM16" s="136"/>
      <c r="GTN16" s="136"/>
      <c r="GTO16" s="136"/>
      <c r="GTP16" s="136"/>
      <c r="GTQ16" s="136"/>
      <c r="GTR16" s="136"/>
      <c r="GTS16" s="136"/>
      <c r="GTT16" s="136"/>
      <c r="GTU16" s="136"/>
      <c r="GTV16" s="136"/>
      <c r="GTW16" s="136"/>
      <c r="GTX16" s="136"/>
      <c r="GTY16" s="136"/>
      <c r="GTZ16" s="136"/>
      <c r="GUA16" s="136"/>
      <c r="GUB16" s="136"/>
      <c r="GUC16" s="136"/>
      <c r="GUD16" s="136"/>
      <c r="GUE16" s="136"/>
      <c r="GUF16" s="136"/>
      <c r="GUG16" s="136"/>
      <c r="GUH16" s="136"/>
      <c r="GUI16" s="136"/>
      <c r="GUJ16" s="136"/>
      <c r="GUK16" s="136"/>
      <c r="GUL16" s="136"/>
      <c r="GUM16" s="136"/>
      <c r="GUN16" s="136"/>
      <c r="GUO16" s="136"/>
      <c r="GUP16" s="136"/>
      <c r="GUQ16" s="136"/>
      <c r="GUR16" s="136"/>
      <c r="GUS16" s="136"/>
      <c r="GUT16" s="136"/>
      <c r="GUU16" s="136"/>
      <c r="GUV16" s="136"/>
      <c r="GUW16" s="136"/>
      <c r="GUX16" s="136"/>
      <c r="GUY16" s="136"/>
      <c r="GUZ16" s="136"/>
      <c r="GVA16" s="136"/>
      <c r="GVB16" s="136"/>
      <c r="GVC16" s="136"/>
      <c r="GVD16" s="136"/>
      <c r="GVE16" s="136"/>
      <c r="GVF16" s="136"/>
      <c r="GVG16" s="136"/>
      <c r="GVH16" s="136"/>
      <c r="GVI16" s="136"/>
      <c r="GVJ16" s="136"/>
      <c r="GVK16" s="136"/>
      <c r="GVL16" s="136"/>
      <c r="GVM16" s="136"/>
      <c r="GVN16" s="136"/>
      <c r="GVO16" s="136"/>
      <c r="GVP16" s="136"/>
      <c r="GVQ16" s="136"/>
      <c r="GVR16" s="136"/>
      <c r="GVS16" s="136"/>
      <c r="GVT16" s="136"/>
      <c r="GVU16" s="136"/>
      <c r="GVV16" s="136"/>
      <c r="GVW16" s="136"/>
      <c r="GVX16" s="136"/>
      <c r="GVY16" s="136"/>
      <c r="GVZ16" s="136"/>
      <c r="GWA16" s="136"/>
      <c r="GWB16" s="136"/>
      <c r="GWC16" s="136"/>
      <c r="GWD16" s="136"/>
      <c r="GWE16" s="136"/>
      <c r="GWF16" s="136"/>
      <c r="GWG16" s="136"/>
      <c r="GWH16" s="136"/>
      <c r="GWI16" s="136"/>
      <c r="GWJ16" s="136"/>
      <c r="GWK16" s="136"/>
      <c r="GWL16" s="136"/>
      <c r="GWM16" s="136"/>
      <c r="GWN16" s="136"/>
      <c r="GWO16" s="136"/>
      <c r="GWP16" s="136"/>
      <c r="GWQ16" s="136"/>
      <c r="GWR16" s="136"/>
      <c r="GWS16" s="136"/>
      <c r="GWT16" s="136"/>
      <c r="GWU16" s="136"/>
      <c r="GWV16" s="136"/>
      <c r="GWW16" s="136"/>
      <c r="GWX16" s="136"/>
      <c r="GWY16" s="136"/>
      <c r="GWZ16" s="136"/>
      <c r="GXA16" s="136"/>
      <c r="GXB16" s="136"/>
      <c r="GXC16" s="136"/>
      <c r="GXD16" s="136"/>
      <c r="GXE16" s="136"/>
      <c r="GXF16" s="136"/>
      <c r="GXG16" s="136"/>
      <c r="GXH16" s="136"/>
      <c r="GXI16" s="136"/>
      <c r="GXJ16" s="136"/>
      <c r="GXK16" s="136"/>
      <c r="GXL16" s="136"/>
      <c r="GXM16" s="136"/>
      <c r="GXN16" s="136"/>
      <c r="GXO16" s="136"/>
      <c r="GXP16" s="136"/>
      <c r="GXQ16" s="136"/>
      <c r="GXR16" s="136"/>
      <c r="GXS16" s="136"/>
      <c r="GXT16" s="136"/>
      <c r="GXU16" s="136"/>
      <c r="GXV16" s="136"/>
      <c r="GXW16" s="136"/>
      <c r="GXX16" s="136"/>
      <c r="GXY16" s="136"/>
      <c r="GXZ16" s="136"/>
      <c r="GYA16" s="136"/>
      <c r="GYB16" s="136"/>
      <c r="GYC16" s="136"/>
      <c r="GYD16" s="136"/>
      <c r="GYE16" s="136"/>
      <c r="GYF16" s="136"/>
      <c r="GYG16" s="136"/>
      <c r="GYH16" s="136"/>
      <c r="GYI16" s="136"/>
      <c r="GYJ16" s="136"/>
      <c r="GYK16" s="136"/>
      <c r="GYL16" s="136"/>
      <c r="GYM16" s="136"/>
      <c r="GYN16" s="136"/>
      <c r="GYO16" s="136"/>
      <c r="GYP16" s="136"/>
      <c r="GYQ16" s="136"/>
      <c r="GYR16" s="136"/>
      <c r="GYS16" s="136"/>
      <c r="GYT16" s="136"/>
      <c r="GYU16" s="136"/>
      <c r="GYV16" s="136"/>
      <c r="GYW16" s="136"/>
      <c r="GYX16" s="136"/>
      <c r="GYY16" s="136"/>
      <c r="GYZ16" s="136"/>
      <c r="GZA16" s="136"/>
      <c r="GZB16" s="136"/>
      <c r="GZC16" s="136"/>
      <c r="GZD16" s="136"/>
      <c r="GZE16" s="136"/>
      <c r="GZF16" s="136"/>
      <c r="GZG16" s="136"/>
      <c r="GZH16" s="136"/>
      <c r="GZI16" s="136"/>
      <c r="GZJ16" s="136"/>
      <c r="GZK16" s="136"/>
      <c r="GZL16" s="136"/>
      <c r="GZM16" s="136"/>
      <c r="GZN16" s="136"/>
      <c r="GZO16" s="136"/>
      <c r="GZP16" s="136"/>
      <c r="GZQ16" s="136"/>
      <c r="GZR16" s="136"/>
      <c r="GZS16" s="136"/>
      <c r="GZT16" s="136"/>
      <c r="GZU16" s="136"/>
      <c r="GZV16" s="136"/>
      <c r="GZW16" s="136"/>
      <c r="GZX16" s="136"/>
      <c r="GZY16" s="136"/>
      <c r="GZZ16" s="136"/>
      <c r="HAA16" s="136"/>
      <c r="HAB16" s="136"/>
      <c r="HAC16" s="136"/>
      <c r="HAD16" s="136"/>
      <c r="HAE16" s="136"/>
      <c r="HAF16" s="136"/>
      <c r="HAG16" s="136"/>
      <c r="HAH16" s="136"/>
      <c r="HAI16" s="136"/>
      <c r="HAJ16" s="136"/>
      <c r="HAK16" s="136"/>
      <c r="HAL16" s="136"/>
      <c r="HAM16" s="136"/>
      <c r="HAN16" s="136"/>
      <c r="HAO16" s="136"/>
      <c r="HAP16" s="136"/>
      <c r="HAQ16" s="136"/>
      <c r="HAR16" s="136"/>
      <c r="HAS16" s="136"/>
      <c r="HAT16" s="136"/>
      <c r="HAU16" s="136"/>
      <c r="HAV16" s="136"/>
      <c r="HAW16" s="136"/>
      <c r="HAX16" s="136"/>
      <c r="HAY16" s="136"/>
      <c r="HAZ16" s="136"/>
      <c r="HBA16" s="136"/>
      <c r="HBB16" s="136"/>
      <c r="HBC16" s="136"/>
      <c r="HBD16" s="136"/>
      <c r="HBE16" s="136"/>
      <c r="HBF16" s="136"/>
      <c r="HBG16" s="136"/>
      <c r="HBH16" s="136"/>
      <c r="HBI16" s="136"/>
      <c r="HBJ16" s="136"/>
      <c r="HBK16" s="136"/>
      <c r="HBL16" s="136"/>
      <c r="HBM16" s="136"/>
      <c r="HBN16" s="136"/>
      <c r="HBO16" s="136"/>
      <c r="HBP16" s="136"/>
      <c r="HBQ16" s="136"/>
      <c r="HBR16" s="136"/>
      <c r="HBS16" s="136"/>
      <c r="HBT16" s="136"/>
      <c r="HBU16" s="136"/>
      <c r="HBV16" s="136"/>
      <c r="HBW16" s="136"/>
      <c r="HBX16" s="136"/>
      <c r="HBY16" s="136"/>
      <c r="HBZ16" s="136"/>
      <c r="HCA16" s="136"/>
      <c r="HCB16" s="136"/>
      <c r="HCC16" s="136"/>
      <c r="HCD16" s="136"/>
      <c r="HCE16" s="136"/>
      <c r="HCF16" s="136"/>
      <c r="HCG16" s="136"/>
      <c r="HCH16" s="136"/>
      <c r="HCI16" s="136"/>
      <c r="HCJ16" s="136"/>
      <c r="HCK16" s="136"/>
      <c r="HCL16" s="136"/>
      <c r="HCM16" s="136"/>
      <c r="HCN16" s="136"/>
      <c r="HCO16" s="136"/>
      <c r="HCP16" s="136"/>
      <c r="HCQ16" s="136"/>
      <c r="HCR16" s="136"/>
      <c r="HCS16" s="136"/>
      <c r="HCT16" s="136"/>
      <c r="HCU16" s="136"/>
      <c r="HCV16" s="136"/>
      <c r="HCW16" s="136"/>
      <c r="HCX16" s="136"/>
      <c r="HCY16" s="136"/>
      <c r="HCZ16" s="136"/>
      <c r="HDA16" s="136"/>
      <c r="HDB16" s="136"/>
      <c r="HDC16" s="136"/>
      <c r="HDD16" s="136"/>
      <c r="HDE16" s="136"/>
      <c r="HDF16" s="136"/>
      <c r="HDG16" s="136"/>
      <c r="HDH16" s="136"/>
      <c r="HDI16" s="136"/>
      <c r="HDJ16" s="136"/>
      <c r="HDK16" s="136"/>
      <c r="HDL16" s="136"/>
      <c r="HDM16" s="136"/>
      <c r="HDN16" s="136"/>
      <c r="HDO16" s="136"/>
      <c r="HDP16" s="136"/>
      <c r="HDQ16" s="136"/>
      <c r="HDR16" s="136"/>
      <c r="HDS16" s="136"/>
      <c r="HDT16" s="136"/>
      <c r="HDU16" s="136"/>
      <c r="HDV16" s="136"/>
      <c r="HDW16" s="136"/>
      <c r="HDX16" s="136"/>
      <c r="HDY16" s="136"/>
      <c r="HDZ16" s="136"/>
      <c r="HEA16" s="136"/>
      <c r="HEB16" s="136"/>
      <c r="HEC16" s="136"/>
      <c r="HED16" s="136"/>
      <c r="HEE16" s="136"/>
      <c r="HEF16" s="136"/>
      <c r="HEG16" s="136"/>
      <c r="HEH16" s="136"/>
      <c r="HEI16" s="136"/>
      <c r="HEJ16" s="136"/>
      <c r="HEK16" s="136"/>
      <c r="HEL16" s="136"/>
      <c r="HEM16" s="136"/>
      <c r="HEN16" s="136"/>
      <c r="HEO16" s="136"/>
      <c r="HEP16" s="136"/>
      <c r="HEQ16" s="136"/>
      <c r="HER16" s="136"/>
      <c r="HES16" s="136"/>
      <c r="HET16" s="136"/>
      <c r="HEU16" s="136"/>
      <c r="HEV16" s="136"/>
      <c r="HEW16" s="136"/>
      <c r="HEX16" s="136"/>
      <c r="HEY16" s="136"/>
      <c r="HEZ16" s="136"/>
      <c r="HFA16" s="136"/>
      <c r="HFB16" s="136"/>
      <c r="HFC16" s="136"/>
      <c r="HFD16" s="136"/>
      <c r="HFE16" s="136"/>
      <c r="HFF16" s="136"/>
      <c r="HFG16" s="136"/>
      <c r="HFH16" s="136"/>
      <c r="HFI16" s="136"/>
      <c r="HFJ16" s="136"/>
      <c r="HFK16" s="136"/>
      <c r="HFL16" s="136"/>
      <c r="HFM16" s="136"/>
      <c r="HFN16" s="136"/>
      <c r="HFO16" s="136"/>
      <c r="HFP16" s="136"/>
      <c r="HFQ16" s="136"/>
      <c r="HFR16" s="136"/>
      <c r="HFS16" s="136"/>
      <c r="HFT16" s="136"/>
      <c r="HFU16" s="136"/>
      <c r="HFV16" s="136"/>
      <c r="HFW16" s="136"/>
      <c r="HFX16" s="136"/>
      <c r="HFY16" s="136"/>
      <c r="HFZ16" s="136"/>
      <c r="HGA16" s="136"/>
      <c r="HGB16" s="136"/>
      <c r="HGC16" s="136"/>
      <c r="HGD16" s="136"/>
      <c r="HGE16" s="136"/>
      <c r="HGF16" s="136"/>
      <c r="HGG16" s="136"/>
      <c r="HGH16" s="136"/>
      <c r="HGI16" s="136"/>
      <c r="HGJ16" s="136"/>
      <c r="HGK16" s="136"/>
      <c r="HGL16" s="136"/>
      <c r="HGM16" s="136"/>
      <c r="HGN16" s="136"/>
      <c r="HGO16" s="136"/>
      <c r="HGP16" s="136"/>
      <c r="HGQ16" s="136"/>
      <c r="HGR16" s="136"/>
      <c r="HGS16" s="136"/>
      <c r="HGT16" s="136"/>
      <c r="HGU16" s="136"/>
      <c r="HGV16" s="136"/>
      <c r="HGW16" s="136"/>
      <c r="HGX16" s="136"/>
      <c r="HGY16" s="136"/>
      <c r="HGZ16" s="136"/>
      <c r="HHA16" s="136"/>
      <c r="HHB16" s="136"/>
      <c r="HHC16" s="136"/>
      <c r="HHD16" s="136"/>
      <c r="HHE16" s="136"/>
      <c r="HHF16" s="136"/>
      <c r="HHG16" s="136"/>
      <c r="HHH16" s="136"/>
      <c r="HHI16" s="136"/>
      <c r="HHJ16" s="136"/>
      <c r="HHK16" s="136"/>
      <c r="HHL16" s="136"/>
      <c r="HHM16" s="136"/>
      <c r="HHN16" s="136"/>
      <c r="HHO16" s="136"/>
      <c r="HHP16" s="136"/>
      <c r="HHQ16" s="136"/>
      <c r="HHR16" s="136"/>
      <c r="HHS16" s="136"/>
      <c r="HHT16" s="136"/>
      <c r="HHU16" s="136"/>
      <c r="HHV16" s="136"/>
      <c r="HHW16" s="136"/>
      <c r="HHX16" s="136"/>
      <c r="HHY16" s="136"/>
      <c r="HHZ16" s="136"/>
      <c r="HIA16" s="136"/>
      <c r="HIB16" s="136"/>
      <c r="HIC16" s="136"/>
      <c r="HID16" s="136"/>
      <c r="HIE16" s="136"/>
      <c r="HIF16" s="136"/>
      <c r="HIG16" s="136"/>
      <c r="HIH16" s="136"/>
      <c r="HII16" s="136"/>
      <c r="HIJ16" s="136"/>
      <c r="HIK16" s="136"/>
      <c r="HIL16" s="136"/>
      <c r="HIM16" s="136"/>
      <c r="HIN16" s="136"/>
      <c r="HIO16" s="136"/>
      <c r="HIP16" s="136"/>
      <c r="HIQ16" s="136"/>
      <c r="HIR16" s="136"/>
      <c r="HIS16" s="136"/>
      <c r="HIT16" s="136"/>
      <c r="HIU16" s="136"/>
      <c r="HIV16" s="136"/>
      <c r="HIW16" s="136"/>
      <c r="HIX16" s="136"/>
      <c r="HIY16" s="136"/>
      <c r="HIZ16" s="136"/>
      <c r="HJA16" s="136"/>
      <c r="HJB16" s="136"/>
      <c r="HJC16" s="136"/>
      <c r="HJD16" s="136"/>
      <c r="HJE16" s="136"/>
      <c r="HJF16" s="136"/>
      <c r="HJG16" s="136"/>
      <c r="HJH16" s="136"/>
      <c r="HJI16" s="136"/>
      <c r="HJJ16" s="136"/>
      <c r="HJK16" s="136"/>
      <c r="HJL16" s="136"/>
      <c r="HJM16" s="136"/>
      <c r="HJN16" s="136"/>
      <c r="HJO16" s="136"/>
      <c r="HJP16" s="136"/>
      <c r="HJQ16" s="136"/>
      <c r="HJR16" s="136"/>
      <c r="HJS16" s="136"/>
      <c r="HJT16" s="136"/>
      <c r="HJU16" s="136"/>
      <c r="HJV16" s="136"/>
      <c r="HJW16" s="136"/>
      <c r="HJX16" s="136"/>
      <c r="HJY16" s="136"/>
      <c r="HJZ16" s="136"/>
      <c r="HKA16" s="136"/>
      <c r="HKB16" s="136"/>
      <c r="HKC16" s="136"/>
      <c r="HKD16" s="136"/>
      <c r="HKE16" s="136"/>
      <c r="HKF16" s="136"/>
      <c r="HKG16" s="136"/>
      <c r="HKH16" s="136"/>
      <c r="HKI16" s="136"/>
      <c r="HKJ16" s="136"/>
      <c r="HKK16" s="136"/>
      <c r="HKL16" s="136"/>
      <c r="HKM16" s="136"/>
      <c r="HKN16" s="136"/>
      <c r="HKO16" s="136"/>
      <c r="HKP16" s="136"/>
      <c r="HKQ16" s="136"/>
      <c r="HKR16" s="136"/>
      <c r="HKS16" s="136"/>
      <c r="HKT16" s="136"/>
      <c r="HKU16" s="136"/>
      <c r="HKV16" s="136"/>
      <c r="HKW16" s="136"/>
      <c r="HKX16" s="136"/>
      <c r="HKY16" s="136"/>
      <c r="HKZ16" s="136"/>
      <c r="HLA16" s="136"/>
      <c r="HLB16" s="136"/>
      <c r="HLC16" s="136"/>
      <c r="HLD16" s="136"/>
      <c r="HLE16" s="136"/>
      <c r="HLF16" s="136"/>
      <c r="HLG16" s="136"/>
      <c r="HLH16" s="136"/>
      <c r="HLI16" s="136"/>
      <c r="HLJ16" s="136"/>
      <c r="HLK16" s="136"/>
      <c r="HLL16" s="136"/>
      <c r="HLM16" s="136"/>
      <c r="HLN16" s="136"/>
      <c r="HLO16" s="136"/>
      <c r="HLP16" s="136"/>
      <c r="HLQ16" s="136"/>
      <c r="HLR16" s="136"/>
      <c r="HLS16" s="136"/>
      <c r="HLT16" s="136"/>
      <c r="HLU16" s="136"/>
      <c r="HLV16" s="136"/>
      <c r="HLW16" s="136"/>
      <c r="HLX16" s="136"/>
      <c r="HLY16" s="136"/>
      <c r="HLZ16" s="136"/>
      <c r="HMA16" s="136"/>
      <c r="HMB16" s="136"/>
      <c r="HMC16" s="136"/>
      <c r="HMD16" s="136"/>
      <c r="HME16" s="136"/>
      <c r="HMF16" s="136"/>
      <c r="HMG16" s="136"/>
      <c r="HMH16" s="136"/>
      <c r="HMI16" s="136"/>
      <c r="HMJ16" s="136"/>
      <c r="HMK16" s="136"/>
      <c r="HML16" s="136"/>
      <c r="HMM16" s="136"/>
      <c r="HMN16" s="136"/>
      <c r="HMO16" s="136"/>
      <c r="HMP16" s="136"/>
      <c r="HMQ16" s="136"/>
      <c r="HMR16" s="136"/>
      <c r="HMS16" s="136"/>
      <c r="HMT16" s="136"/>
      <c r="HMU16" s="136"/>
      <c r="HMV16" s="136"/>
      <c r="HMW16" s="136"/>
      <c r="HMX16" s="136"/>
      <c r="HMY16" s="136"/>
      <c r="HMZ16" s="136"/>
      <c r="HNA16" s="136"/>
      <c r="HNB16" s="136"/>
      <c r="HNC16" s="136"/>
      <c r="HND16" s="136"/>
      <c r="HNE16" s="136"/>
      <c r="HNF16" s="136"/>
      <c r="HNG16" s="136"/>
      <c r="HNH16" s="136"/>
      <c r="HNI16" s="136"/>
      <c r="HNJ16" s="136"/>
      <c r="HNK16" s="136"/>
      <c r="HNL16" s="136"/>
      <c r="HNM16" s="136"/>
      <c r="HNN16" s="136"/>
      <c r="HNO16" s="136"/>
      <c r="HNP16" s="136"/>
      <c r="HNQ16" s="136"/>
      <c r="HNR16" s="136"/>
      <c r="HNS16" s="136"/>
      <c r="HNT16" s="136"/>
      <c r="HNU16" s="136"/>
      <c r="HNV16" s="136"/>
      <c r="HNW16" s="136"/>
      <c r="HNX16" s="136"/>
      <c r="HNY16" s="136"/>
      <c r="HNZ16" s="136"/>
      <c r="HOA16" s="136"/>
      <c r="HOB16" s="136"/>
      <c r="HOC16" s="136"/>
      <c r="HOD16" s="136"/>
      <c r="HOE16" s="136"/>
      <c r="HOF16" s="136"/>
      <c r="HOG16" s="136"/>
      <c r="HOH16" s="136"/>
      <c r="HOI16" s="136"/>
      <c r="HOJ16" s="136"/>
      <c r="HOK16" s="136"/>
      <c r="HOL16" s="136"/>
      <c r="HOM16" s="136"/>
      <c r="HON16" s="136"/>
      <c r="HOO16" s="136"/>
      <c r="HOP16" s="136"/>
      <c r="HOQ16" s="136"/>
      <c r="HOR16" s="136"/>
      <c r="HOS16" s="136"/>
      <c r="HOT16" s="136"/>
      <c r="HOU16" s="136"/>
      <c r="HOV16" s="136"/>
      <c r="HOW16" s="136"/>
      <c r="HOX16" s="136"/>
      <c r="HOY16" s="136"/>
      <c r="HOZ16" s="136"/>
      <c r="HPA16" s="136"/>
      <c r="HPB16" s="136"/>
      <c r="HPC16" s="136"/>
      <c r="HPD16" s="136"/>
      <c r="HPE16" s="136"/>
      <c r="HPF16" s="136"/>
      <c r="HPG16" s="136"/>
      <c r="HPH16" s="136"/>
      <c r="HPI16" s="136"/>
      <c r="HPJ16" s="136"/>
      <c r="HPK16" s="136"/>
      <c r="HPL16" s="136"/>
      <c r="HPM16" s="136"/>
      <c r="HPN16" s="136"/>
      <c r="HPO16" s="136"/>
      <c r="HPP16" s="136"/>
      <c r="HPQ16" s="136"/>
      <c r="HPR16" s="136"/>
      <c r="HPS16" s="136"/>
      <c r="HPT16" s="136"/>
      <c r="HPU16" s="136"/>
      <c r="HPV16" s="136"/>
      <c r="HPW16" s="136"/>
      <c r="HPX16" s="136"/>
      <c r="HPY16" s="136"/>
      <c r="HPZ16" s="136"/>
      <c r="HQA16" s="136"/>
      <c r="HQB16" s="136"/>
      <c r="HQC16" s="136"/>
      <c r="HQD16" s="136"/>
      <c r="HQE16" s="136"/>
      <c r="HQF16" s="136"/>
      <c r="HQG16" s="136"/>
      <c r="HQH16" s="136"/>
      <c r="HQI16" s="136"/>
      <c r="HQJ16" s="136"/>
      <c r="HQK16" s="136"/>
      <c r="HQL16" s="136"/>
      <c r="HQM16" s="136"/>
      <c r="HQN16" s="136"/>
      <c r="HQO16" s="136"/>
      <c r="HQP16" s="136"/>
      <c r="HQQ16" s="136"/>
      <c r="HQR16" s="136"/>
      <c r="HQS16" s="136"/>
      <c r="HQT16" s="136"/>
      <c r="HQU16" s="136"/>
      <c r="HQV16" s="136"/>
      <c r="HQW16" s="136"/>
      <c r="HQX16" s="136"/>
      <c r="HQY16" s="136"/>
      <c r="HQZ16" s="136"/>
      <c r="HRA16" s="136"/>
      <c r="HRB16" s="136"/>
      <c r="HRC16" s="136"/>
      <c r="HRD16" s="136"/>
      <c r="HRE16" s="136"/>
      <c r="HRF16" s="136"/>
      <c r="HRG16" s="136"/>
      <c r="HRH16" s="136"/>
      <c r="HRI16" s="136"/>
      <c r="HRJ16" s="136"/>
      <c r="HRK16" s="136"/>
      <c r="HRL16" s="136"/>
      <c r="HRM16" s="136"/>
      <c r="HRN16" s="136"/>
      <c r="HRO16" s="136"/>
      <c r="HRP16" s="136"/>
      <c r="HRQ16" s="136"/>
      <c r="HRR16" s="136"/>
      <c r="HRS16" s="136"/>
      <c r="HRT16" s="136"/>
      <c r="HRU16" s="136"/>
      <c r="HRV16" s="136"/>
      <c r="HRW16" s="136"/>
      <c r="HRX16" s="136"/>
      <c r="HRY16" s="136"/>
      <c r="HRZ16" s="136"/>
      <c r="HSA16" s="136"/>
      <c r="HSB16" s="136"/>
      <c r="HSC16" s="136"/>
      <c r="HSD16" s="136"/>
      <c r="HSE16" s="136"/>
      <c r="HSF16" s="136"/>
      <c r="HSG16" s="136"/>
      <c r="HSH16" s="136"/>
      <c r="HSI16" s="136"/>
      <c r="HSJ16" s="136"/>
      <c r="HSK16" s="136"/>
      <c r="HSL16" s="136"/>
      <c r="HSM16" s="136"/>
      <c r="HSN16" s="136"/>
      <c r="HSO16" s="136"/>
      <c r="HSP16" s="136"/>
      <c r="HSQ16" s="136"/>
      <c r="HSR16" s="136"/>
      <c r="HSS16" s="136"/>
      <c r="HST16" s="136"/>
      <c r="HSU16" s="136"/>
      <c r="HSV16" s="136"/>
      <c r="HSW16" s="136"/>
      <c r="HSX16" s="136"/>
      <c r="HSY16" s="136"/>
      <c r="HSZ16" s="136"/>
      <c r="HTA16" s="136"/>
      <c r="HTB16" s="136"/>
      <c r="HTC16" s="136"/>
      <c r="HTD16" s="136"/>
      <c r="HTE16" s="136"/>
      <c r="HTF16" s="136"/>
      <c r="HTG16" s="136"/>
      <c r="HTH16" s="136"/>
      <c r="HTI16" s="136"/>
      <c r="HTJ16" s="136"/>
      <c r="HTK16" s="136"/>
      <c r="HTL16" s="136"/>
      <c r="HTM16" s="136"/>
      <c r="HTN16" s="136"/>
      <c r="HTO16" s="136"/>
      <c r="HTP16" s="136"/>
      <c r="HTQ16" s="136"/>
      <c r="HTR16" s="136"/>
      <c r="HTS16" s="136"/>
      <c r="HTT16" s="136"/>
      <c r="HTU16" s="136"/>
      <c r="HTV16" s="136"/>
      <c r="HTW16" s="136"/>
      <c r="HTX16" s="136"/>
      <c r="HTY16" s="136"/>
      <c r="HTZ16" s="136"/>
      <c r="HUA16" s="136"/>
      <c r="HUB16" s="136"/>
      <c r="HUC16" s="136"/>
      <c r="HUD16" s="136"/>
      <c r="HUE16" s="136"/>
      <c r="HUF16" s="136"/>
      <c r="HUG16" s="136"/>
      <c r="HUH16" s="136"/>
      <c r="HUI16" s="136"/>
      <c r="HUJ16" s="136"/>
      <c r="HUK16" s="136"/>
      <c r="HUL16" s="136"/>
      <c r="HUM16" s="136"/>
      <c r="HUN16" s="136"/>
      <c r="HUO16" s="136"/>
      <c r="HUP16" s="136"/>
      <c r="HUQ16" s="136"/>
      <c r="HUR16" s="136"/>
      <c r="HUS16" s="136"/>
      <c r="HUT16" s="136"/>
      <c r="HUU16" s="136"/>
      <c r="HUV16" s="136"/>
      <c r="HUW16" s="136"/>
      <c r="HUX16" s="136"/>
      <c r="HUY16" s="136"/>
      <c r="HUZ16" s="136"/>
      <c r="HVA16" s="136"/>
      <c r="HVB16" s="136"/>
      <c r="HVC16" s="136"/>
      <c r="HVD16" s="136"/>
      <c r="HVE16" s="136"/>
      <c r="HVF16" s="136"/>
      <c r="HVG16" s="136"/>
      <c r="HVH16" s="136"/>
      <c r="HVI16" s="136"/>
      <c r="HVJ16" s="136"/>
      <c r="HVK16" s="136"/>
      <c r="HVL16" s="136"/>
      <c r="HVM16" s="136"/>
      <c r="HVN16" s="136"/>
      <c r="HVO16" s="136"/>
      <c r="HVP16" s="136"/>
      <c r="HVQ16" s="136"/>
      <c r="HVR16" s="136"/>
      <c r="HVS16" s="136"/>
      <c r="HVT16" s="136"/>
      <c r="HVU16" s="136"/>
      <c r="HVV16" s="136"/>
      <c r="HVW16" s="136"/>
      <c r="HVX16" s="136"/>
      <c r="HVY16" s="136"/>
      <c r="HVZ16" s="136"/>
      <c r="HWA16" s="136"/>
      <c r="HWB16" s="136"/>
      <c r="HWC16" s="136"/>
      <c r="HWD16" s="136"/>
      <c r="HWE16" s="136"/>
      <c r="HWF16" s="136"/>
      <c r="HWG16" s="136"/>
      <c r="HWH16" s="136"/>
      <c r="HWI16" s="136"/>
      <c r="HWJ16" s="136"/>
      <c r="HWK16" s="136"/>
      <c r="HWL16" s="136"/>
      <c r="HWM16" s="136"/>
      <c r="HWN16" s="136"/>
      <c r="HWO16" s="136"/>
      <c r="HWP16" s="136"/>
      <c r="HWQ16" s="136"/>
      <c r="HWR16" s="136"/>
      <c r="HWS16" s="136"/>
      <c r="HWT16" s="136"/>
      <c r="HWU16" s="136"/>
      <c r="HWV16" s="136"/>
      <c r="HWW16" s="136"/>
      <c r="HWX16" s="136"/>
      <c r="HWY16" s="136"/>
      <c r="HWZ16" s="136"/>
      <c r="HXA16" s="136"/>
      <c r="HXB16" s="136"/>
      <c r="HXC16" s="136"/>
      <c r="HXD16" s="136"/>
      <c r="HXE16" s="136"/>
      <c r="HXF16" s="136"/>
      <c r="HXG16" s="136"/>
      <c r="HXH16" s="136"/>
      <c r="HXI16" s="136"/>
      <c r="HXJ16" s="136"/>
      <c r="HXK16" s="136"/>
      <c r="HXL16" s="136"/>
      <c r="HXM16" s="136"/>
      <c r="HXN16" s="136"/>
      <c r="HXO16" s="136"/>
      <c r="HXP16" s="136"/>
      <c r="HXQ16" s="136"/>
      <c r="HXR16" s="136"/>
      <c r="HXS16" s="136"/>
      <c r="HXT16" s="136"/>
      <c r="HXU16" s="136"/>
      <c r="HXV16" s="136"/>
      <c r="HXW16" s="136"/>
      <c r="HXX16" s="136"/>
      <c r="HXY16" s="136"/>
      <c r="HXZ16" s="136"/>
      <c r="HYA16" s="136"/>
      <c r="HYB16" s="136"/>
      <c r="HYC16" s="136"/>
      <c r="HYD16" s="136"/>
      <c r="HYE16" s="136"/>
      <c r="HYF16" s="136"/>
      <c r="HYG16" s="136"/>
      <c r="HYH16" s="136"/>
      <c r="HYI16" s="136"/>
      <c r="HYJ16" s="136"/>
      <c r="HYK16" s="136"/>
      <c r="HYL16" s="136"/>
      <c r="HYM16" s="136"/>
      <c r="HYN16" s="136"/>
      <c r="HYO16" s="136"/>
      <c r="HYP16" s="136"/>
      <c r="HYQ16" s="136"/>
      <c r="HYR16" s="136"/>
      <c r="HYS16" s="136"/>
      <c r="HYT16" s="136"/>
      <c r="HYU16" s="136"/>
      <c r="HYV16" s="136"/>
      <c r="HYW16" s="136"/>
      <c r="HYX16" s="136"/>
      <c r="HYY16" s="136"/>
      <c r="HYZ16" s="136"/>
      <c r="HZA16" s="136"/>
      <c r="HZB16" s="136"/>
      <c r="HZC16" s="136"/>
      <c r="HZD16" s="136"/>
      <c r="HZE16" s="136"/>
      <c r="HZF16" s="136"/>
      <c r="HZG16" s="136"/>
      <c r="HZH16" s="136"/>
      <c r="HZI16" s="136"/>
      <c r="HZJ16" s="136"/>
      <c r="HZK16" s="136"/>
      <c r="HZL16" s="136"/>
      <c r="HZM16" s="136"/>
      <c r="HZN16" s="136"/>
      <c r="HZO16" s="136"/>
      <c r="HZP16" s="136"/>
      <c r="HZQ16" s="136"/>
      <c r="HZR16" s="136"/>
      <c r="HZS16" s="136"/>
      <c r="HZT16" s="136"/>
      <c r="HZU16" s="136"/>
      <c r="HZV16" s="136"/>
      <c r="HZW16" s="136"/>
      <c r="HZX16" s="136"/>
      <c r="HZY16" s="136"/>
      <c r="HZZ16" s="136"/>
      <c r="IAA16" s="136"/>
      <c r="IAB16" s="136"/>
      <c r="IAC16" s="136"/>
      <c r="IAD16" s="136"/>
      <c r="IAE16" s="136"/>
      <c r="IAF16" s="136"/>
      <c r="IAG16" s="136"/>
      <c r="IAH16" s="136"/>
      <c r="IAI16" s="136"/>
      <c r="IAJ16" s="136"/>
      <c r="IAK16" s="136"/>
      <c r="IAL16" s="136"/>
      <c r="IAM16" s="136"/>
      <c r="IAN16" s="136"/>
      <c r="IAO16" s="136"/>
      <c r="IAP16" s="136"/>
      <c r="IAQ16" s="136"/>
      <c r="IAR16" s="136"/>
      <c r="IAS16" s="136"/>
      <c r="IAT16" s="136"/>
      <c r="IAU16" s="136"/>
      <c r="IAV16" s="136"/>
      <c r="IAW16" s="136"/>
      <c r="IAX16" s="136"/>
      <c r="IAY16" s="136"/>
      <c r="IAZ16" s="136"/>
      <c r="IBA16" s="136"/>
      <c r="IBB16" s="136"/>
      <c r="IBC16" s="136"/>
      <c r="IBD16" s="136"/>
      <c r="IBE16" s="136"/>
      <c r="IBF16" s="136"/>
      <c r="IBG16" s="136"/>
      <c r="IBH16" s="136"/>
      <c r="IBI16" s="136"/>
      <c r="IBJ16" s="136"/>
      <c r="IBK16" s="136"/>
      <c r="IBL16" s="136"/>
      <c r="IBM16" s="136"/>
      <c r="IBN16" s="136"/>
      <c r="IBO16" s="136"/>
      <c r="IBP16" s="136"/>
      <c r="IBQ16" s="136"/>
      <c r="IBR16" s="136"/>
      <c r="IBS16" s="136"/>
      <c r="IBT16" s="136"/>
      <c r="IBU16" s="136"/>
      <c r="IBV16" s="136"/>
      <c r="IBW16" s="136"/>
      <c r="IBX16" s="136"/>
      <c r="IBY16" s="136"/>
      <c r="IBZ16" s="136"/>
      <c r="ICA16" s="136"/>
      <c r="ICB16" s="136"/>
      <c r="ICC16" s="136"/>
      <c r="ICD16" s="136"/>
      <c r="ICE16" s="136"/>
      <c r="ICF16" s="136"/>
      <c r="ICG16" s="136"/>
      <c r="ICH16" s="136"/>
      <c r="ICI16" s="136"/>
      <c r="ICJ16" s="136"/>
      <c r="ICK16" s="136"/>
      <c r="ICL16" s="136"/>
      <c r="ICM16" s="136"/>
      <c r="ICN16" s="136"/>
      <c r="ICO16" s="136"/>
      <c r="ICP16" s="136"/>
      <c r="ICQ16" s="136"/>
      <c r="ICR16" s="136"/>
      <c r="ICS16" s="136"/>
      <c r="ICT16" s="136"/>
      <c r="ICU16" s="136"/>
      <c r="ICV16" s="136"/>
      <c r="ICW16" s="136"/>
      <c r="ICX16" s="136"/>
      <c r="ICY16" s="136"/>
      <c r="ICZ16" s="136"/>
      <c r="IDA16" s="136"/>
      <c r="IDB16" s="136"/>
      <c r="IDC16" s="136"/>
      <c r="IDD16" s="136"/>
      <c r="IDE16" s="136"/>
      <c r="IDF16" s="136"/>
      <c r="IDG16" s="136"/>
      <c r="IDH16" s="136"/>
      <c r="IDI16" s="136"/>
      <c r="IDJ16" s="136"/>
      <c r="IDK16" s="136"/>
      <c r="IDL16" s="136"/>
      <c r="IDM16" s="136"/>
      <c r="IDN16" s="136"/>
      <c r="IDO16" s="136"/>
      <c r="IDP16" s="136"/>
      <c r="IDQ16" s="136"/>
      <c r="IDR16" s="136"/>
      <c r="IDS16" s="136"/>
      <c r="IDT16" s="136"/>
      <c r="IDU16" s="136"/>
      <c r="IDV16" s="136"/>
      <c r="IDW16" s="136"/>
      <c r="IDX16" s="136"/>
      <c r="IDY16" s="136"/>
      <c r="IDZ16" s="136"/>
      <c r="IEA16" s="136"/>
      <c r="IEB16" s="136"/>
      <c r="IEC16" s="136"/>
      <c r="IED16" s="136"/>
      <c r="IEE16" s="136"/>
      <c r="IEF16" s="136"/>
      <c r="IEG16" s="136"/>
      <c r="IEH16" s="136"/>
      <c r="IEI16" s="136"/>
      <c r="IEJ16" s="136"/>
      <c r="IEK16" s="136"/>
      <c r="IEL16" s="136"/>
      <c r="IEM16" s="136"/>
      <c r="IEN16" s="136"/>
      <c r="IEO16" s="136"/>
      <c r="IEP16" s="136"/>
      <c r="IEQ16" s="136"/>
      <c r="IER16" s="136"/>
      <c r="IES16" s="136"/>
      <c r="IET16" s="136"/>
      <c r="IEU16" s="136"/>
      <c r="IEV16" s="136"/>
      <c r="IEW16" s="136"/>
      <c r="IEX16" s="136"/>
      <c r="IEY16" s="136"/>
      <c r="IEZ16" s="136"/>
      <c r="IFA16" s="136"/>
      <c r="IFB16" s="136"/>
      <c r="IFC16" s="136"/>
      <c r="IFD16" s="136"/>
      <c r="IFE16" s="136"/>
      <c r="IFF16" s="136"/>
      <c r="IFG16" s="136"/>
      <c r="IFH16" s="136"/>
      <c r="IFI16" s="136"/>
      <c r="IFJ16" s="136"/>
      <c r="IFK16" s="136"/>
      <c r="IFL16" s="136"/>
      <c r="IFM16" s="136"/>
      <c r="IFN16" s="136"/>
      <c r="IFO16" s="136"/>
      <c r="IFP16" s="136"/>
      <c r="IFQ16" s="136"/>
      <c r="IFR16" s="136"/>
      <c r="IFS16" s="136"/>
      <c r="IFT16" s="136"/>
      <c r="IFU16" s="136"/>
      <c r="IFV16" s="136"/>
      <c r="IFW16" s="136"/>
      <c r="IFX16" s="136"/>
      <c r="IFY16" s="136"/>
      <c r="IFZ16" s="136"/>
      <c r="IGA16" s="136"/>
      <c r="IGB16" s="136"/>
      <c r="IGC16" s="136"/>
      <c r="IGD16" s="136"/>
      <c r="IGE16" s="136"/>
      <c r="IGF16" s="136"/>
      <c r="IGG16" s="136"/>
      <c r="IGH16" s="136"/>
      <c r="IGI16" s="136"/>
      <c r="IGJ16" s="136"/>
      <c r="IGK16" s="136"/>
      <c r="IGL16" s="136"/>
      <c r="IGM16" s="136"/>
      <c r="IGN16" s="136"/>
      <c r="IGO16" s="136"/>
      <c r="IGP16" s="136"/>
      <c r="IGQ16" s="136"/>
      <c r="IGR16" s="136"/>
      <c r="IGS16" s="136"/>
      <c r="IGT16" s="136"/>
      <c r="IGU16" s="136"/>
      <c r="IGV16" s="136"/>
      <c r="IGW16" s="136"/>
      <c r="IGX16" s="136"/>
      <c r="IGY16" s="136"/>
      <c r="IGZ16" s="136"/>
      <c r="IHA16" s="136"/>
      <c r="IHB16" s="136"/>
      <c r="IHC16" s="136"/>
      <c r="IHD16" s="136"/>
      <c r="IHE16" s="136"/>
      <c r="IHF16" s="136"/>
      <c r="IHG16" s="136"/>
      <c r="IHH16" s="136"/>
      <c r="IHI16" s="136"/>
      <c r="IHJ16" s="136"/>
      <c r="IHK16" s="136"/>
      <c r="IHL16" s="136"/>
      <c r="IHM16" s="136"/>
      <c r="IHN16" s="136"/>
      <c r="IHO16" s="136"/>
      <c r="IHP16" s="136"/>
      <c r="IHQ16" s="136"/>
      <c r="IHR16" s="136"/>
      <c r="IHS16" s="136"/>
      <c r="IHT16" s="136"/>
      <c r="IHU16" s="136"/>
      <c r="IHV16" s="136"/>
      <c r="IHW16" s="136"/>
      <c r="IHX16" s="136"/>
      <c r="IHY16" s="136"/>
      <c r="IHZ16" s="136"/>
      <c r="IIA16" s="136"/>
      <c r="IIB16" s="136"/>
      <c r="IIC16" s="136"/>
      <c r="IID16" s="136"/>
      <c r="IIE16" s="136"/>
      <c r="IIF16" s="136"/>
      <c r="IIG16" s="136"/>
      <c r="IIH16" s="136"/>
      <c r="III16" s="136"/>
      <c r="IIJ16" s="136"/>
      <c r="IIK16" s="136"/>
      <c r="IIL16" s="136"/>
      <c r="IIM16" s="136"/>
      <c r="IIN16" s="136"/>
      <c r="IIO16" s="136"/>
      <c r="IIP16" s="136"/>
      <c r="IIQ16" s="136"/>
      <c r="IIR16" s="136"/>
      <c r="IIS16" s="136"/>
      <c r="IIT16" s="136"/>
      <c r="IIU16" s="136"/>
      <c r="IIV16" s="136"/>
      <c r="IIW16" s="136"/>
      <c r="IIX16" s="136"/>
      <c r="IIY16" s="136"/>
      <c r="IIZ16" s="136"/>
      <c r="IJA16" s="136"/>
      <c r="IJB16" s="136"/>
      <c r="IJC16" s="136"/>
      <c r="IJD16" s="136"/>
      <c r="IJE16" s="136"/>
      <c r="IJF16" s="136"/>
      <c r="IJG16" s="136"/>
      <c r="IJH16" s="136"/>
      <c r="IJI16" s="136"/>
      <c r="IJJ16" s="136"/>
      <c r="IJK16" s="136"/>
      <c r="IJL16" s="136"/>
      <c r="IJM16" s="136"/>
      <c r="IJN16" s="136"/>
      <c r="IJO16" s="136"/>
      <c r="IJP16" s="136"/>
      <c r="IJQ16" s="136"/>
      <c r="IJR16" s="136"/>
      <c r="IJS16" s="136"/>
      <c r="IJT16" s="136"/>
      <c r="IJU16" s="136"/>
      <c r="IJV16" s="136"/>
      <c r="IJW16" s="136"/>
      <c r="IJX16" s="136"/>
      <c r="IJY16" s="136"/>
      <c r="IJZ16" s="136"/>
      <c r="IKA16" s="136"/>
      <c r="IKB16" s="136"/>
      <c r="IKC16" s="136"/>
      <c r="IKD16" s="136"/>
      <c r="IKE16" s="136"/>
      <c r="IKF16" s="136"/>
      <c r="IKG16" s="136"/>
      <c r="IKH16" s="136"/>
      <c r="IKI16" s="136"/>
      <c r="IKJ16" s="136"/>
      <c r="IKK16" s="136"/>
      <c r="IKL16" s="136"/>
      <c r="IKM16" s="136"/>
      <c r="IKN16" s="136"/>
      <c r="IKO16" s="136"/>
      <c r="IKP16" s="136"/>
      <c r="IKQ16" s="136"/>
      <c r="IKR16" s="136"/>
      <c r="IKS16" s="136"/>
      <c r="IKT16" s="136"/>
      <c r="IKU16" s="136"/>
      <c r="IKV16" s="136"/>
      <c r="IKW16" s="136"/>
      <c r="IKX16" s="136"/>
      <c r="IKY16" s="136"/>
      <c r="IKZ16" s="136"/>
      <c r="ILA16" s="136"/>
      <c r="ILB16" s="136"/>
      <c r="ILC16" s="136"/>
      <c r="ILD16" s="136"/>
      <c r="ILE16" s="136"/>
      <c r="ILF16" s="136"/>
      <c r="ILG16" s="136"/>
      <c r="ILH16" s="136"/>
      <c r="ILI16" s="136"/>
      <c r="ILJ16" s="136"/>
      <c r="ILK16" s="136"/>
      <c r="ILL16" s="136"/>
      <c r="ILM16" s="136"/>
      <c r="ILN16" s="136"/>
      <c r="ILO16" s="136"/>
      <c r="ILP16" s="136"/>
      <c r="ILQ16" s="136"/>
      <c r="ILR16" s="136"/>
      <c r="ILS16" s="136"/>
      <c r="ILT16" s="136"/>
      <c r="ILU16" s="136"/>
      <c r="ILV16" s="136"/>
      <c r="ILW16" s="136"/>
      <c r="ILX16" s="136"/>
      <c r="ILY16" s="136"/>
      <c r="ILZ16" s="136"/>
      <c r="IMA16" s="136"/>
      <c r="IMB16" s="136"/>
      <c r="IMC16" s="136"/>
      <c r="IMD16" s="136"/>
      <c r="IME16" s="136"/>
      <c r="IMF16" s="136"/>
      <c r="IMG16" s="136"/>
      <c r="IMH16" s="136"/>
      <c r="IMI16" s="136"/>
      <c r="IMJ16" s="136"/>
      <c r="IMK16" s="136"/>
      <c r="IML16" s="136"/>
      <c r="IMM16" s="136"/>
      <c r="IMN16" s="136"/>
      <c r="IMO16" s="136"/>
      <c r="IMP16" s="136"/>
      <c r="IMQ16" s="136"/>
      <c r="IMR16" s="136"/>
      <c r="IMS16" s="136"/>
      <c r="IMT16" s="136"/>
      <c r="IMU16" s="136"/>
      <c r="IMV16" s="136"/>
      <c r="IMW16" s="136"/>
      <c r="IMX16" s="136"/>
      <c r="IMY16" s="136"/>
      <c r="IMZ16" s="136"/>
      <c r="INA16" s="136"/>
      <c r="INB16" s="136"/>
      <c r="INC16" s="136"/>
      <c r="IND16" s="136"/>
      <c r="INE16" s="136"/>
      <c r="INF16" s="136"/>
      <c r="ING16" s="136"/>
      <c r="INH16" s="136"/>
      <c r="INI16" s="136"/>
      <c r="INJ16" s="136"/>
      <c r="INK16" s="136"/>
      <c r="INL16" s="136"/>
      <c r="INM16" s="136"/>
      <c r="INN16" s="136"/>
      <c r="INO16" s="136"/>
      <c r="INP16" s="136"/>
      <c r="INQ16" s="136"/>
      <c r="INR16" s="136"/>
      <c r="INS16" s="136"/>
      <c r="INT16" s="136"/>
      <c r="INU16" s="136"/>
      <c r="INV16" s="136"/>
      <c r="INW16" s="136"/>
      <c r="INX16" s="136"/>
      <c r="INY16" s="136"/>
      <c r="INZ16" s="136"/>
      <c r="IOA16" s="136"/>
      <c r="IOB16" s="136"/>
      <c r="IOC16" s="136"/>
      <c r="IOD16" s="136"/>
      <c r="IOE16" s="136"/>
      <c r="IOF16" s="136"/>
      <c r="IOG16" s="136"/>
      <c r="IOH16" s="136"/>
      <c r="IOI16" s="136"/>
      <c r="IOJ16" s="136"/>
      <c r="IOK16" s="136"/>
      <c r="IOL16" s="136"/>
      <c r="IOM16" s="136"/>
      <c r="ION16" s="136"/>
      <c r="IOO16" s="136"/>
      <c r="IOP16" s="136"/>
      <c r="IOQ16" s="136"/>
      <c r="IOR16" s="136"/>
      <c r="IOS16" s="136"/>
      <c r="IOT16" s="136"/>
      <c r="IOU16" s="136"/>
      <c r="IOV16" s="136"/>
      <c r="IOW16" s="136"/>
      <c r="IOX16" s="136"/>
      <c r="IOY16" s="136"/>
      <c r="IOZ16" s="136"/>
      <c r="IPA16" s="136"/>
      <c r="IPB16" s="136"/>
      <c r="IPC16" s="136"/>
      <c r="IPD16" s="136"/>
      <c r="IPE16" s="136"/>
      <c r="IPF16" s="136"/>
      <c r="IPG16" s="136"/>
      <c r="IPH16" s="136"/>
      <c r="IPI16" s="136"/>
      <c r="IPJ16" s="136"/>
      <c r="IPK16" s="136"/>
      <c r="IPL16" s="136"/>
      <c r="IPM16" s="136"/>
      <c r="IPN16" s="136"/>
      <c r="IPO16" s="136"/>
      <c r="IPP16" s="136"/>
      <c r="IPQ16" s="136"/>
      <c r="IPR16" s="136"/>
      <c r="IPS16" s="136"/>
      <c r="IPT16" s="136"/>
      <c r="IPU16" s="136"/>
      <c r="IPV16" s="136"/>
      <c r="IPW16" s="136"/>
      <c r="IPX16" s="136"/>
      <c r="IPY16" s="136"/>
      <c r="IPZ16" s="136"/>
      <c r="IQA16" s="136"/>
      <c r="IQB16" s="136"/>
      <c r="IQC16" s="136"/>
      <c r="IQD16" s="136"/>
      <c r="IQE16" s="136"/>
      <c r="IQF16" s="136"/>
      <c r="IQG16" s="136"/>
      <c r="IQH16" s="136"/>
      <c r="IQI16" s="136"/>
      <c r="IQJ16" s="136"/>
      <c r="IQK16" s="136"/>
      <c r="IQL16" s="136"/>
      <c r="IQM16" s="136"/>
      <c r="IQN16" s="136"/>
      <c r="IQO16" s="136"/>
      <c r="IQP16" s="136"/>
      <c r="IQQ16" s="136"/>
      <c r="IQR16" s="136"/>
      <c r="IQS16" s="136"/>
      <c r="IQT16" s="136"/>
      <c r="IQU16" s="136"/>
      <c r="IQV16" s="136"/>
      <c r="IQW16" s="136"/>
      <c r="IQX16" s="136"/>
      <c r="IQY16" s="136"/>
      <c r="IQZ16" s="136"/>
      <c r="IRA16" s="136"/>
      <c r="IRB16" s="136"/>
      <c r="IRC16" s="136"/>
      <c r="IRD16" s="136"/>
      <c r="IRE16" s="136"/>
      <c r="IRF16" s="136"/>
      <c r="IRG16" s="136"/>
      <c r="IRH16" s="136"/>
      <c r="IRI16" s="136"/>
      <c r="IRJ16" s="136"/>
      <c r="IRK16" s="136"/>
      <c r="IRL16" s="136"/>
      <c r="IRM16" s="136"/>
      <c r="IRN16" s="136"/>
      <c r="IRO16" s="136"/>
      <c r="IRP16" s="136"/>
      <c r="IRQ16" s="136"/>
      <c r="IRR16" s="136"/>
      <c r="IRS16" s="136"/>
      <c r="IRT16" s="136"/>
      <c r="IRU16" s="136"/>
      <c r="IRV16" s="136"/>
      <c r="IRW16" s="136"/>
      <c r="IRX16" s="136"/>
      <c r="IRY16" s="136"/>
      <c r="IRZ16" s="136"/>
      <c r="ISA16" s="136"/>
      <c r="ISB16" s="136"/>
      <c r="ISC16" s="136"/>
      <c r="ISD16" s="136"/>
      <c r="ISE16" s="136"/>
      <c r="ISF16" s="136"/>
      <c r="ISG16" s="136"/>
      <c r="ISH16" s="136"/>
      <c r="ISI16" s="136"/>
      <c r="ISJ16" s="136"/>
      <c r="ISK16" s="136"/>
      <c r="ISL16" s="136"/>
      <c r="ISM16" s="136"/>
      <c r="ISN16" s="136"/>
      <c r="ISO16" s="136"/>
      <c r="ISP16" s="136"/>
      <c r="ISQ16" s="136"/>
      <c r="ISR16" s="136"/>
      <c r="ISS16" s="136"/>
      <c r="IST16" s="136"/>
      <c r="ISU16" s="136"/>
      <c r="ISV16" s="136"/>
      <c r="ISW16" s="136"/>
      <c r="ISX16" s="136"/>
      <c r="ISY16" s="136"/>
      <c r="ISZ16" s="136"/>
      <c r="ITA16" s="136"/>
      <c r="ITB16" s="136"/>
      <c r="ITC16" s="136"/>
      <c r="ITD16" s="136"/>
      <c r="ITE16" s="136"/>
      <c r="ITF16" s="136"/>
      <c r="ITG16" s="136"/>
      <c r="ITH16" s="136"/>
      <c r="ITI16" s="136"/>
      <c r="ITJ16" s="136"/>
      <c r="ITK16" s="136"/>
      <c r="ITL16" s="136"/>
      <c r="ITM16" s="136"/>
      <c r="ITN16" s="136"/>
      <c r="ITO16" s="136"/>
      <c r="ITP16" s="136"/>
      <c r="ITQ16" s="136"/>
      <c r="ITR16" s="136"/>
      <c r="ITS16" s="136"/>
      <c r="ITT16" s="136"/>
      <c r="ITU16" s="136"/>
      <c r="ITV16" s="136"/>
      <c r="ITW16" s="136"/>
      <c r="ITX16" s="136"/>
      <c r="ITY16" s="136"/>
      <c r="ITZ16" s="136"/>
      <c r="IUA16" s="136"/>
      <c r="IUB16" s="136"/>
      <c r="IUC16" s="136"/>
      <c r="IUD16" s="136"/>
      <c r="IUE16" s="136"/>
      <c r="IUF16" s="136"/>
      <c r="IUG16" s="136"/>
      <c r="IUH16" s="136"/>
      <c r="IUI16" s="136"/>
      <c r="IUJ16" s="136"/>
      <c r="IUK16" s="136"/>
      <c r="IUL16" s="136"/>
      <c r="IUM16" s="136"/>
      <c r="IUN16" s="136"/>
      <c r="IUO16" s="136"/>
      <c r="IUP16" s="136"/>
      <c r="IUQ16" s="136"/>
      <c r="IUR16" s="136"/>
      <c r="IUS16" s="136"/>
      <c r="IUT16" s="136"/>
      <c r="IUU16" s="136"/>
      <c r="IUV16" s="136"/>
      <c r="IUW16" s="136"/>
      <c r="IUX16" s="136"/>
      <c r="IUY16" s="136"/>
      <c r="IUZ16" s="136"/>
      <c r="IVA16" s="136"/>
      <c r="IVB16" s="136"/>
      <c r="IVC16" s="136"/>
      <c r="IVD16" s="136"/>
      <c r="IVE16" s="136"/>
      <c r="IVF16" s="136"/>
      <c r="IVG16" s="136"/>
      <c r="IVH16" s="136"/>
      <c r="IVI16" s="136"/>
      <c r="IVJ16" s="136"/>
      <c r="IVK16" s="136"/>
      <c r="IVL16" s="136"/>
      <c r="IVM16" s="136"/>
      <c r="IVN16" s="136"/>
      <c r="IVO16" s="136"/>
      <c r="IVP16" s="136"/>
      <c r="IVQ16" s="136"/>
      <c r="IVR16" s="136"/>
      <c r="IVS16" s="136"/>
      <c r="IVT16" s="136"/>
      <c r="IVU16" s="136"/>
      <c r="IVV16" s="136"/>
      <c r="IVW16" s="136"/>
      <c r="IVX16" s="136"/>
      <c r="IVY16" s="136"/>
      <c r="IVZ16" s="136"/>
      <c r="IWA16" s="136"/>
      <c r="IWB16" s="136"/>
      <c r="IWC16" s="136"/>
      <c r="IWD16" s="136"/>
      <c r="IWE16" s="136"/>
      <c r="IWF16" s="136"/>
      <c r="IWG16" s="136"/>
      <c r="IWH16" s="136"/>
      <c r="IWI16" s="136"/>
      <c r="IWJ16" s="136"/>
      <c r="IWK16" s="136"/>
      <c r="IWL16" s="136"/>
      <c r="IWM16" s="136"/>
      <c r="IWN16" s="136"/>
      <c r="IWO16" s="136"/>
      <c r="IWP16" s="136"/>
      <c r="IWQ16" s="136"/>
      <c r="IWR16" s="136"/>
      <c r="IWS16" s="136"/>
      <c r="IWT16" s="136"/>
      <c r="IWU16" s="136"/>
      <c r="IWV16" s="136"/>
      <c r="IWW16" s="136"/>
      <c r="IWX16" s="136"/>
      <c r="IWY16" s="136"/>
      <c r="IWZ16" s="136"/>
      <c r="IXA16" s="136"/>
      <c r="IXB16" s="136"/>
      <c r="IXC16" s="136"/>
      <c r="IXD16" s="136"/>
      <c r="IXE16" s="136"/>
      <c r="IXF16" s="136"/>
      <c r="IXG16" s="136"/>
      <c r="IXH16" s="136"/>
      <c r="IXI16" s="136"/>
      <c r="IXJ16" s="136"/>
      <c r="IXK16" s="136"/>
      <c r="IXL16" s="136"/>
      <c r="IXM16" s="136"/>
      <c r="IXN16" s="136"/>
      <c r="IXO16" s="136"/>
      <c r="IXP16" s="136"/>
      <c r="IXQ16" s="136"/>
      <c r="IXR16" s="136"/>
      <c r="IXS16" s="136"/>
      <c r="IXT16" s="136"/>
      <c r="IXU16" s="136"/>
      <c r="IXV16" s="136"/>
      <c r="IXW16" s="136"/>
      <c r="IXX16" s="136"/>
      <c r="IXY16" s="136"/>
      <c r="IXZ16" s="136"/>
      <c r="IYA16" s="136"/>
      <c r="IYB16" s="136"/>
      <c r="IYC16" s="136"/>
      <c r="IYD16" s="136"/>
      <c r="IYE16" s="136"/>
      <c r="IYF16" s="136"/>
      <c r="IYG16" s="136"/>
      <c r="IYH16" s="136"/>
      <c r="IYI16" s="136"/>
      <c r="IYJ16" s="136"/>
      <c r="IYK16" s="136"/>
      <c r="IYL16" s="136"/>
      <c r="IYM16" s="136"/>
      <c r="IYN16" s="136"/>
      <c r="IYO16" s="136"/>
      <c r="IYP16" s="136"/>
      <c r="IYQ16" s="136"/>
      <c r="IYR16" s="136"/>
      <c r="IYS16" s="136"/>
      <c r="IYT16" s="136"/>
      <c r="IYU16" s="136"/>
      <c r="IYV16" s="136"/>
      <c r="IYW16" s="136"/>
      <c r="IYX16" s="136"/>
      <c r="IYY16" s="136"/>
      <c r="IYZ16" s="136"/>
      <c r="IZA16" s="136"/>
      <c r="IZB16" s="136"/>
      <c r="IZC16" s="136"/>
      <c r="IZD16" s="136"/>
      <c r="IZE16" s="136"/>
      <c r="IZF16" s="136"/>
      <c r="IZG16" s="136"/>
      <c r="IZH16" s="136"/>
      <c r="IZI16" s="136"/>
      <c r="IZJ16" s="136"/>
      <c r="IZK16" s="136"/>
      <c r="IZL16" s="136"/>
      <c r="IZM16" s="136"/>
      <c r="IZN16" s="136"/>
      <c r="IZO16" s="136"/>
      <c r="IZP16" s="136"/>
      <c r="IZQ16" s="136"/>
      <c r="IZR16" s="136"/>
      <c r="IZS16" s="136"/>
      <c r="IZT16" s="136"/>
      <c r="IZU16" s="136"/>
      <c r="IZV16" s="136"/>
      <c r="IZW16" s="136"/>
      <c r="IZX16" s="136"/>
      <c r="IZY16" s="136"/>
      <c r="IZZ16" s="136"/>
      <c r="JAA16" s="136"/>
      <c r="JAB16" s="136"/>
      <c r="JAC16" s="136"/>
      <c r="JAD16" s="136"/>
      <c r="JAE16" s="136"/>
      <c r="JAF16" s="136"/>
      <c r="JAG16" s="136"/>
      <c r="JAH16" s="136"/>
      <c r="JAI16" s="136"/>
      <c r="JAJ16" s="136"/>
      <c r="JAK16" s="136"/>
      <c r="JAL16" s="136"/>
      <c r="JAM16" s="136"/>
      <c r="JAN16" s="136"/>
      <c r="JAO16" s="136"/>
      <c r="JAP16" s="136"/>
      <c r="JAQ16" s="136"/>
      <c r="JAR16" s="136"/>
      <c r="JAS16" s="136"/>
      <c r="JAT16" s="136"/>
      <c r="JAU16" s="136"/>
      <c r="JAV16" s="136"/>
      <c r="JAW16" s="136"/>
      <c r="JAX16" s="136"/>
      <c r="JAY16" s="136"/>
      <c r="JAZ16" s="136"/>
      <c r="JBA16" s="136"/>
      <c r="JBB16" s="136"/>
      <c r="JBC16" s="136"/>
      <c r="JBD16" s="136"/>
      <c r="JBE16" s="136"/>
      <c r="JBF16" s="136"/>
      <c r="JBG16" s="136"/>
      <c r="JBH16" s="136"/>
      <c r="JBI16" s="136"/>
      <c r="JBJ16" s="136"/>
      <c r="JBK16" s="136"/>
      <c r="JBL16" s="136"/>
      <c r="JBM16" s="136"/>
      <c r="JBN16" s="136"/>
      <c r="JBO16" s="136"/>
      <c r="JBP16" s="136"/>
      <c r="JBQ16" s="136"/>
      <c r="JBR16" s="136"/>
      <c r="JBS16" s="136"/>
      <c r="JBT16" s="136"/>
      <c r="JBU16" s="136"/>
      <c r="JBV16" s="136"/>
      <c r="JBW16" s="136"/>
      <c r="JBX16" s="136"/>
      <c r="JBY16" s="136"/>
      <c r="JBZ16" s="136"/>
      <c r="JCA16" s="136"/>
      <c r="JCB16" s="136"/>
      <c r="JCC16" s="136"/>
      <c r="JCD16" s="136"/>
      <c r="JCE16" s="136"/>
      <c r="JCF16" s="136"/>
      <c r="JCG16" s="136"/>
      <c r="JCH16" s="136"/>
      <c r="JCI16" s="136"/>
      <c r="JCJ16" s="136"/>
      <c r="JCK16" s="136"/>
      <c r="JCL16" s="136"/>
      <c r="JCM16" s="136"/>
      <c r="JCN16" s="136"/>
      <c r="JCO16" s="136"/>
      <c r="JCP16" s="136"/>
      <c r="JCQ16" s="136"/>
      <c r="JCR16" s="136"/>
      <c r="JCS16" s="136"/>
      <c r="JCT16" s="136"/>
      <c r="JCU16" s="136"/>
      <c r="JCV16" s="136"/>
      <c r="JCW16" s="136"/>
      <c r="JCX16" s="136"/>
      <c r="JCY16" s="136"/>
      <c r="JCZ16" s="136"/>
      <c r="JDA16" s="136"/>
      <c r="JDB16" s="136"/>
      <c r="JDC16" s="136"/>
      <c r="JDD16" s="136"/>
      <c r="JDE16" s="136"/>
      <c r="JDF16" s="136"/>
      <c r="JDG16" s="136"/>
      <c r="JDH16" s="136"/>
      <c r="JDI16" s="136"/>
      <c r="JDJ16" s="136"/>
      <c r="JDK16" s="136"/>
      <c r="JDL16" s="136"/>
      <c r="JDM16" s="136"/>
      <c r="JDN16" s="136"/>
      <c r="JDO16" s="136"/>
      <c r="JDP16" s="136"/>
      <c r="JDQ16" s="136"/>
      <c r="JDR16" s="136"/>
      <c r="JDS16" s="136"/>
      <c r="JDT16" s="136"/>
      <c r="JDU16" s="136"/>
      <c r="JDV16" s="136"/>
      <c r="JDW16" s="136"/>
      <c r="JDX16" s="136"/>
      <c r="JDY16" s="136"/>
      <c r="JDZ16" s="136"/>
      <c r="JEA16" s="136"/>
      <c r="JEB16" s="136"/>
      <c r="JEC16" s="136"/>
      <c r="JED16" s="136"/>
      <c r="JEE16" s="136"/>
      <c r="JEF16" s="136"/>
      <c r="JEG16" s="136"/>
      <c r="JEH16" s="136"/>
      <c r="JEI16" s="136"/>
      <c r="JEJ16" s="136"/>
      <c r="JEK16" s="136"/>
      <c r="JEL16" s="136"/>
      <c r="JEM16" s="136"/>
      <c r="JEN16" s="136"/>
      <c r="JEO16" s="136"/>
      <c r="JEP16" s="136"/>
      <c r="JEQ16" s="136"/>
      <c r="JER16" s="136"/>
      <c r="JES16" s="136"/>
      <c r="JET16" s="136"/>
      <c r="JEU16" s="136"/>
      <c r="JEV16" s="136"/>
      <c r="JEW16" s="136"/>
      <c r="JEX16" s="136"/>
      <c r="JEY16" s="136"/>
      <c r="JEZ16" s="136"/>
      <c r="JFA16" s="136"/>
      <c r="JFB16" s="136"/>
      <c r="JFC16" s="136"/>
      <c r="JFD16" s="136"/>
      <c r="JFE16" s="136"/>
      <c r="JFF16" s="136"/>
      <c r="JFG16" s="136"/>
      <c r="JFH16" s="136"/>
      <c r="JFI16" s="136"/>
      <c r="JFJ16" s="136"/>
      <c r="JFK16" s="136"/>
      <c r="JFL16" s="136"/>
      <c r="JFM16" s="136"/>
      <c r="JFN16" s="136"/>
      <c r="JFO16" s="136"/>
      <c r="JFP16" s="136"/>
      <c r="JFQ16" s="136"/>
      <c r="JFR16" s="136"/>
      <c r="JFS16" s="136"/>
      <c r="JFT16" s="136"/>
      <c r="JFU16" s="136"/>
      <c r="JFV16" s="136"/>
      <c r="JFW16" s="136"/>
      <c r="JFX16" s="136"/>
      <c r="JFY16" s="136"/>
      <c r="JFZ16" s="136"/>
      <c r="JGA16" s="136"/>
      <c r="JGB16" s="136"/>
      <c r="JGC16" s="136"/>
      <c r="JGD16" s="136"/>
      <c r="JGE16" s="136"/>
      <c r="JGF16" s="136"/>
      <c r="JGG16" s="136"/>
      <c r="JGH16" s="136"/>
      <c r="JGI16" s="136"/>
      <c r="JGJ16" s="136"/>
      <c r="JGK16" s="136"/>
      <c r="JGL16" s="136"/>
      <c r="JGM16" s="136"/>
      <c r="JGN16" s="136"/>
      <c r="JGO16" s="136"/>
      <c r="JGP16" s="136"/>
      <c r="JGQ16" s="136"/>
      <c r="JGR16" s="136"/>
      <c r="JGS16" s="136"/>
      <c r="JGT16" s="136"/>
      <c r="JGU16" s="136"/>
      <c r="JGV16" s="136"/>
      <c r="JGW16" s="136"/>
      <c r="JGX16" s="136"/>
      <c r="JGY16" s="136"/>
      <c r="JGZ16" s="136"/>
      <c r="JHA16" s="136"/>
      <c r="JHB16" s="136"/>
      <c r="JHC16" s="136"/>
      <c r="JHD16" s="136"/>
      <c r="JHE16" s="136"/>
      <c r="JHF16" s="136"/>
      <c r="JHG16" s="136"/>
      <c r="JHH16" s="136"/>
      <c r="JHI16" s="136"/>
      <c r="JHJ16" s="136"/>
      <c r="JHK16" s="136"/>
      <c r="JHL16" s="136"/>
      <c r="JHM16" s="136"/>
      <c r="JHN16" s="136"/>
      <c r="JHO16" s="136"/>
      <c r="JHP16" s="136"/>
      <c r="JHQ16" s="136"/>
      <c r="JHR16" s="136"/>
      <c r="JHS16" s="136"/>
      <c r="JHT16" s="136"/>
      <c r="JHU16" s="136"/>
      <c r="JHV16" s="136"/>
      <c r="JHW16" s="136"/>
      <c r="JHX16" s="136"/>
      <c r="JHY16" s="136"/>
      <c r="JHZ16" s="136"/>
      <c r="JIA16" s="136"/>
      <c r="JIB16" s="136"/>
      <c r="JIC16" s="136"/>
      <c r="JID16" s="136"/>
      <c r="JIE16" s="136"/>
      <c r="JIF16" s="136"/>
      <c r="JIG16" s="136"/>
      <c r="JIH16" s="136"/>
      <c r="JII16" s="136"/>
      <c r="JIJ16" s="136"/>
      <c r="JIK16" s="136"/>
      <c r="JIL16" s="136"/>
      <c r="JIM16" s="136"/>
      <c r="JIN16" s="136"/>
      <c r="JIO16" s="136"/>
      <c r="JIP16" s="136"/>
      <c r="JIQ16" s="136"/>
      <c r="JIR16" s="136"/>
      <c r="JIS16" s="136"/>
      <c r="JIT16" s="136"/>
      <c r="JIU16" s="136"/>
      <c r="JIV16" s="136"/>
      <c r="JIW16" s="136"/>
      <c r="JIX16" s="136"/>
      <c r="JIY16" s="136"/>
      <c r="JIZ16" s="136"/>
      <c r="JJA16" s="136"/>
      <c r="JJB16" s="136"/>
      <c r="JJC16" s="136"/>
      <c r="JJD16" s="136"/>
      <c r="JJE16" s="136"/>
      <c r="JJF16" s="136"/>
      <c r="JJG16" s="136"/>
      <c r="JJH16" s="136"/>
      <c r="JJI16" s="136"/>
      <c r="JJJ16" s="136"/>
      <c r="JJK16" s="136"/>
      <c r="JJL16" s="136"/>
      <c r="JJM16" s="136"/>
      <c r="JJN16" s="136"/>
      <c r="JJO16" s="136"/>
      <c r="JJP16" s="136"/>
      <c r="JJQ16" s="136"/>
      <c r="JJR16" s="136"/>
      <c r="JJS16" s="136"/>
      <c r="JJT16" s="136"/>
      <c r="JJU16" s="136"/>
      <c r="JJV16" s="136"/>
      <c r="JJW16" s="136"/>
      <c r="JJX16" s="136"/>
      <c r="JJY16" s="136"/>
      <c r="JJZ16" s="136"/>
      <c r="JKA16" s="136"/>
      <c r="JKB16" s="136"/>
      <c r="JKC16" s="136"/>
      <c r="JKD16" s="136"/>
      <c r="JKE16" s="136"/>
      <c r="JKF16" s="136"/>
      <c r="JKG16" s="136"/>
      <c r="JKH16" s="136"/>
      <c r="JKI16" s="136"/>
      <c r="JKJ16" s="136"/>
      <c r="JKK16" s="136"/>
      <c r="JKL16" s="136"/>
      <c r="JKM16" s="136"/>
      <c r="JKN16" s="136"/>
      <c r="JKO16" s="136"/>
      <c r="JKP16" s="136"/>
      <c r="JKQ16" s="136"/>
      <c r="JKR16" s="136"/>
      <c r="JKS16" s="136"/>
      <c r="JKT16" s="136"/>
      <c r="JKU16" s="136"/>
      <c r="JKV16" s="136"/>
      <c r="JKW16" s="136"/>
      <c r="JKX16" s="136"/>
      <c r="JKY16" s="136"/>
      <c r="JKZ16" s="136"/>
      <c r="JLA16" s="136"/>
      <c r="JLB16" s="136"/>
      <c r="JLC16" s="136"/>
      <c r="JLD16" s="136"/>
      <c r="JLE16" s="136"/>
      <c r="JLF16" s="136"/>
      <c r="JLG16" s="136"/>
      <c r="JLH16" s="136"/>
      <c r="JLI16" s="136"/>
      <c r="JLJ16" s="136"/>
      <c r="JLK16" s="136"/>
      <c r="JLL16" s="136"/>
      <c r="JLM16" s="136"/>
      <c r="JLN16" s="136"/>
      <c r="JLO16" s="136"/>
      <c r="JLP16" s="136"/>
      <c r="JLQ16" s="136"/>
      <c r="JLR16" s="136"/>
      <c r="JLS16" s="136"/>
      <c r="JLT16" s="136"/>
      <c r="JLU16" s="136"/>
      <c r="JLV16" s="136"/>
      <c r="JLW16" s="136"/>
      <c r="JLX16" s="136"/>
      <c r="JLY16" s="136"/>
      <c r="JLZ16" s="136"/>
      <c r="JMA16" s="136"/>
      <c r="JMB16" s="136"/>
      <c r="JMC16" s="136"/>
      <c r="JMD16" s="136"/>
      <c r="JME16" s="136"/>
      <c r="JMF16" s="136"/>
      <c r="JMG16" s="136"/>
      <c r="JMH16" s="136"/>
      <c r="JMI16" s="136"/>
      <c r="JMJ16" s="136"/>
      <c r="JMK16" s="136"/>
      <c r="JML16" s="136"/>
      <c r="JMM16" s="136"/>
      <c r="JMN16" s="136"/>
      <c r="JMO16" s="136"/>
      <c r="JMP16" s="136"/>
      <c r="JMQ16" s="136"/>
      <c r="JMR16" s="136"/>
      <c r="JMS16" s="136"/>
      <c r="JMT16" s="136"/>
      <c r="JMU16" s="136"/>
      <c r="JMV16" s="136"/>
      <c r="JMW16" s="136"/>
      <c r="JMX16" s="136"/>
      <c r="JMY16" s="136"/>
      <c r="JMZ16" s="136"/>
      <c r="JNA16" s="136"/>
      <c r="JNB16" s="136"/>
      <c r="JNC16" s="136"/>
      <c r="JND16" s="136"/>
      <c r="JNE16" s="136"/>
      <c r="JNF16" s="136"/>
      <c r="JNG16" s="136"/>
      <c r="JNH16" s="136"/>
      <c r="JNI16" s="136"/>
      <c r="JNJ16" s="136"/>
      <c r="JNK16" s="136"/>
      <c r="JNL16" s="136"/>
      <c r="JNM16" s="136"/>
      <c r="JNN16" s="136"/>
      <c r="JNO16" s="136"/>
      <c r="JNP16" s="136"/>
      <c r="JNQ16" s="136"/>
      <c r="JNR16" s="136"/>
      <c r="JNS16" s="136"/>
      <c r="JNT16" s="136"/>
      <c r="JNU16" s="136"/>
      <c r="JNV16" s="136"/>
      <c r="JNW16" s="136"/>
      <c r="JNX16" s="136"/>
      <c r="JNY16" s="136"/>
      <c r="JNZ16" s="136"/>
      <c r="JOA16" s="136"/>
      <c r="JOB16" s="136"/>
      <c r="JOC16" s="136"/>
      <c r="JOD16" s="136"/>
      <c r="JOE16" s="136"/>
      <c r="JOF16" s="136"/>
      <c r="JOG16" s="136"/>
      <c r="JOH16" s="136"/>
      <c r="JOI16" s="136"/>
      <c r="JOJ16" s="136"/>
      <c r="JOK16" s="136"/>
      <c r="JOL16" s="136"/>
      <c r="JOM16" s="136"/>
      <c r="JON16" s="136"/>
      <c r="JOO16" s="136"/>
      <c r="JOP16" s="136"/>
      <c r="JOQ16" s="136"/>
      <c r="JOR16" s="136"/>
      <c r="JOS16" s="136"/>
      <c r="JOT16" s="136"/>
      <c r="JOU16" s="136"/>
      <c r="JOV16" s="136"/>
      <c r="JOW16" s="136"/>
      <c r="JOX16" s="136"/>
      <c r="JOY16" s="136"/>
      <c r="JOZ16" s="136"/>
      <c r="JPA16" s="136"/>
      <c r="JPB16" s="136"/>
      <c r="JPC16" s="136"/>
      <c r="JPD16" s="136"/>
      <c r="JPE16" s="136"/>
      <c r="JPF16" s="136"/>
      <c r="JPG16" s="136"/>
      <c r="JPH16" s="136"/>
      <c r="JPI16" s="136"/>
      <c r="JPJ16" s="136"/>
      <c r="JPK16" s="136"/>
      <c r="JPL16" s="136"/>
      <c r="JPM16" s="136"/>
      <c r="JPN16" s="136"/>
      <c r="JPO16" s="136"/>
      <c r="JPP16" s="136"/>
      <c r="JPQ16" s="136"/>
      <c r="JPR16" s="136"/>
      <c r="JPS16" s="136"/>
      <c r="JPT16" s="136"/>
      <c r="JPU16" s="136"/>
      <c r="JPV16" s="136"/>
      <c r="JPW16" s="136"/>
      <c r="JPX16" s="136"/>
      <c r="JPY16" s="136"/>
      <c r="JPZ16" s="136"/>
      <c r="JQA16" s="136"/>
      <c r="JQB16" s="136"/>
      <c r="JQC16" s="136"/>
      <c r="JQD16" s="136"/>
      <c r="JQE16" s="136"/>
      <c r="JQF16" s="136"/>
      <c r="JQG16" s="136"/>
      <c r="JQH16" s="136"/>
      <c r="JQI16" s="136"/>
      <c r="JQJ16" s="136"/>
      <c r="JQK16" s="136"/>
      <c r="JQL16" s="136"/>
      <c r="JQM16" s="136"/>
      <c r="JQN16" s="136"/>
      <c r="JQO16" s="136"/>
      <c r="JQP16" s="136"/>
      <c r="JQQ16" s="136"/>
      <c r="JQR16" s="136"/>
      <c r="JQS16" s="136"/>
      <c r="JQT16" s="136"/>
      <c r="JQU16" s="136"/>
      <c r="JQV16" s="136"/>
      <c r="JQW16" s="136"/>
      <c r="JQX16" s="136"/>
      <c r="JQY16" s="136"/>
      <c r="JQZ16" s="136"/>
      <c r="JRA16" s="136"/>
      <c r="JRB16" s="136"/>
      <c r="JRC16" s="136"/>
      <c r="JRD16" s="136"/>
      <c r="JRE16" s="136"/>
      <c r="JRF16" s="136"/>
      <c r="JRG16" s="136"/>
      <c r="JRH16" s="136"/>
      <c r="JRI16" s="136"/>
      <c r="JRJ16" s="136"/>
      <c r="JRK16" s="136"/>
      <c r="JRL16" s="136"/>
      <c r="JRM16" s="136"/>
      <c r="JRN16" s="136"/>
      <c r="JRO16" s="136"/>
      <c r="JRP16" s="136"/>
      <c r="JRQ16" s="136"/>
      <c r="JRR16" s="136"/>
      <c r="JRS16" s="136"/>
      <c r="JRT16" s="136"/>
      <c r="JRU16" s="136"/>
      <c r="JRV16" s="136"/>
      <c r="JRW16" s="136"/>
      <c r="JRX16" s="136"/>
      <c r="JRY16" s="136"/>
      <c r="JRZ16" s="136"/>
      <c r="JSA16" s="136"/>
      <c r="JSB16" s="136"/>
      <c r="JSC16" s="136"/>
      <c r="JSD16" s="136"/>
      <c r="JSE16" s="136"/>
      <c r="JSF16" s="136"/>
      <c r="JSG16" s="136"/>
      <c r="JSH16" s="136"/>
      <c r="JSI16" s="136"/>
      <c r="JSJ16" s="136"/>
      <c r="JSK16" s="136"/>
      <c r="JSL16" s="136"/>
      <c r="JSM16" s="136"/>
      <c r="JSN16" s="136"/>
      <c r="JSO16" s="136"/>
      <c r="JSP16" s="136"/>
      <c r="JSQ16" s="136"/>
      <c r="JSR16" s="136"/>
      <c r="JSS16" s="136"/>
      <c r="JST16" s="136"/>
      <c r="JSU16" s="136"/>
      <c r="JSV16" s="136"/>
      <c r="JSW16" s="136"/>
      <c r="JSX16" s="136"/>
      <c r="JSY16" s="136"/>
      <c r="JSZ16" s="136"/>
      <c r="JTA16" s="136"/>
      <c r="JTB16" s="136"/>
      <c r="JTC16" s="136"/>
      <c r="JTD16" s="136"/>
      <c r="JTE16" s="136"/>
      <c r="JTF16" s="136"/>
      <c r="JTG16" s="136"/>
      <c r="JTH16" s="136"/>
      <c r="JTI16" s="136"/>
      <c r="JTJ16" s="136"/>
      <c r="JTK16" s="136"/>
      <c r="JTL16" s="136"/>
      <c r="JTM16" s="136"/>
      <c r="JTN16" s="136"/>
      <c r="JTO16" s="136"/>
      <c r="JTP16" s="136"/>
      <c r="JTQ16" s="136"/>
      <c r="JTR16" s="136"/>
      <c r="JTS16" s="136"/>
      <c r="JTT16" s="136"/>
      <c r="JTU16" s="136"/>
      <c r="JTV16" s="136"/>
      <c r="JTW16" s="136"/>
      <c r="JTX16" s="136"/>
      <c r="JTY16" s="136"/>
      <c r="JTZ16" s="136"/>
      <c r="JUA16" s="136"/>
      <c r="JUB16" s="136"/>
      <c r="JUC16" s="136"/>
      <c r="JUD16" s="136"/>
      <c r="JUE16" s="136"/>
      <c r="JUF16" s="136"/>
      <c r="JUG16" s="136"/>
      <c r="JUH16" s="136"/>
      <c r="JUI16" s="136"/>
      <c r="JUJ16" s="136"/>
      <c r="JUK16" s="136"/>
      <c r="JUL16" s="136"/>
      <c r="JUM16" s="136"/>
      <c r="JUN16" s="136"/>
      <c r="JUO16" s="136"/>
      <c r="JUP16" s="136"/>
      <c r="JUQ16" s="136"/>
      <c r="JUR16" s="136"/>
      <c r="JUS16" s="136"/>
      <c r="JUT16" s="136"/>
      <c r="JUU16" s="136"/>
      <c r="JUV16" s="136"/>
      <c r="JUW16" s="136"/>
      <c r="JUX16" s="136"/>
      <c r="JUY16" s="136"/>
      <c r="JUZ16" s="136"/>
      <c r="JVA16" s="136"/>
      <c r="JVB16" s="136"/>
      <c r="JVC16" s="136"/>
      <c r="JVD16" s="136"/>
      <c r="JVE16" s="136"/>
      <c r="JVF16" s="136"/>
      <c r="JVG16" s="136"/>
      <c r="JVH16" s="136"/>
      <c r="JVI16" s="136"/>
      <c r="JVJ16" s="136"/>
      <c r="JVK16" s="136"/>
      <c r="JVL16" s="136"/>
      <c r="JVM16" s="136"/>
      <c r="JVN16" s="136"/>
      <c r="JVO16" s="136"/>
      <c r="JVP16" s="136"/>
      <c r="JVQ16" s="136"/>
      <c r="JVR16" s="136"/>
      <c r="JVS16" s="136"/>
      <c r="JVT16" s="136"/>
      <c r="JVU16" s="136"/>
      <c r="JVV16" s="136"/>
      <c r="JVW16" s="136"/>
      <c r="JVX16" s="136"/>
      <c r="JVY16" s="136"/>
      <c r="JVZ16" s="136"/>
      <c r="JWA16" s="136"/>
      <c r="JWB16" s="136"/>
      <c r="JWC16" s="136"/>
      <c r="JWD16" s="136"/>
      <c r="JWE16" s="136"/>
      <c r="JWF16" s="136"/>
      <c r="JWG16" s="136"/>
      <c r="JWH16" s="136"/>
      <c r="JWI16" s="136"/>
      <c r="JWJ16" s="136"/>
      <c r="JWK16" s="136"/>
      <c r="JWL16" s="136"/>
      <c r="JWM16" s="136"/>
      <c r="JWN16" s="136"/>
      <c r="JWO16" s="136"/>
      <c r="JWP16" s="136"/>
      <c r="JWQ16" s="136"/>
      <c r="JWR16" s="136"/>
      <c r="JWS16" s="136"/>
      <c r="JWT16" s="136"/>
      <c r="JWU16" s="136"/>
      <c r="JWV16" s="136"/>
      <c r="JWW16" s="136"/>
      <c r="JWX16" s="136"/>
      <c r="JWY16" s="136"/>
      <c r="JWZ16" s="136"/>
      <c r="JXA16" s="136"/>
      <c r="JXB16" s="136"/>
      <c r="JXC16" s="136"/>
      <c r="JXD16" s="136"/>
      <c r="JXE16" s="136"/>
      <c r="JXF16" s="136"/>
      <c r="JXG16" s="136"/>
      <c r="JXH16" s="136"/>
      <c r="JXI16" s="136"/>
      <c r="JXJ16" s="136"/>
      <c r="JXK16" s="136"/>
      <c r="JXL16" s="136"/>
      <c r="JXM16" s="136"/>
      <c r="JXN16" s="136"/>
      <c r="JXO16" s="136"/>
      <c r="JXP16" s="136"/>
      <c r="JXQ16" s="136"/>
      <c r="JXR16" s="136"/>
      <c r="JXS16" s="136"/>
      <c r="JXT16" s="136"/>
      <c r="JXU16" s="136"/>
      <c r="JXV16" s="136"/>
      <c r="JXW16" s="136"/>
      <c r="JXX16" s="136"/>
      <c r="JXY16" s="136"/>
      <c r="JXZ16" s="136"/>
      <c r="JYA16" s="136"/>
      <c r="JYB16" s="136"/>
      <c r="JYC16" s="136"/>
      <c r="JYD16" s="136"/>
      <c r="JYE16" s="136"/>
      <c r="JYF16" s="136"/>
      <c r="JYG16" s="136"/>
      <c r="JYH16" s="136"/>
      <c r="JYI16" s="136"/>
      <c r="JYJ16" s="136"/>
      <c r="JYK16" s="136"/>
      <c r="JYL16" s="136"/>
      <c r="JYM16" s="136"/>
      <c r="JYN16" s="136"/>
      <c r="JYO16" s="136"/>
      <c r="JYP16" s="136"/>
      <c r="JYQ16" s="136"/>
      <c r="JYR16" s="136"/>
      <c r="JYS16" s="136"/>
      <c r="JYT16" s="136"/>
      <c r="JYU16" s="136"/>
      <c r="JYV16" s="136"/>
      <c r="JYW16" s="136"/>
      <c r="JYX16" s="136"/>
      <c r="JYY16" s="136"/>
      <c r="JYZ16" s="136"/>
      <c r="JZA16" s="136"/>
      <c r="JZB16" s="136"/>
      <c r="JZC16" s="136"/>
      <c r="JZD16" s="136"/>
      <c r="JZE16" s="136"/>
      <c r="JZF16" s="136"/>
      <c r="JZG16" s="136"/>
      <c r="JZH16" s="136"/>
      <c r="JZI16" s="136"/>
      <c r="JZJ16" s="136"/>
      <c r="JZK16" s="136"/>
      <c r="JZL16" s="136"/>
      <c r="JZM16" s="136"/>
      <c r="JZN16" s="136"/>
      <c r="JZO16" s="136"/>
      <c r="JZP16" s="136"/>
      <c r="JZQ16" s="136"/>
      <c r="JZR16" s="136"/>
      <c r="JZS16" s="136"/>
      <c r="JZT16" s="136"/>
      <c r="JZU16" s="136"/>
      <c r="JZV16" s="136"/>
      <c r="JZW16" s="136"/>
      <c r="JZX16" s="136"/>
      <c r="JZY16" s="136"/>
      <c r="JZZ16" s="136"/>
      <c r="KAA16" s="136"/>
      <c r="KAB16" s="136"/>
      <c r="KAC16" s="136"/>
      <c r="KAD16" s="136"/>
      <c r="KAE16" s="136"/>
      <c r="KAF16" s="136"/>
      <c r="KAG16" s="136"/>
      <c r="KAH16" s="136"/>
      <c r="KAI16" s="136"/>
      <c r="KAJ16" s="136"/>
      <c r="KAK16" s="136"/>
      <c r="KAL16" s="136"/>
      <c r="KAM16" s="136"/>
      <c r="KAN16" s="136"/>
      <c r="KAO16" s="136"/>
      <c r="KAP16" s="136"/>
      <c r="KAQ16" s="136"/>
      <c r="KAR16" s="136"/>
      <c r="KAS16" s="136"/>
      <c r="KAT16" s="136"/>
      <c r="KAU16" s="136"/>
      <c r="KAV16" s="136"/>
      <c r="KAW16" s="136"/>
      <c r="KAX16" s="136"/>
      <c r="KAY16" s="136"/>
      <c r="KAZ16" s="136"/>
      <c r="KBA16" s="136"/>
      <c r="KBB16" s="136"/>
      <c r="KBC16" s="136"/>
      <c r="KBD16" s="136"/>
      <c r="KBE16" s="136"/>
      <c r="KBF16" s="136"/>
      <c r="KBG16" s="136"/>
      <c r="KBH16" s="136"/>
      <c r="KBI16" s="136"/>
      <c r="KBJ16" s="136"/>
      <c r="KBK16" s="136"/>
      <c r="KBL16" s="136"/>
      <c r="KBM16" s="136"/>
      <c r="KBN16" s="136"/>
      <c r="KBO16" s="136"/>
      <c r="KBP16" s="136"/>
      <c r="KBQ16" s="136"/>
      <c r="KBR16" s="136"/>
      <c r="KBS16" s="136"/>
      <c r="KBT16" s="136"/>
      <c r="KBU16" s="136"/>
      <c r="KBV16" s="136"/>
      <c r="KBW16" s="136"/>
      <c r="KBX16" s="136"/>
      <c r="KBY16" s="136"/>
      <c r="KBZ16" s="136"/>
      <c r="KCA16" s="136"/>
      <c r="KCB16" s="136"/>
      <c r="KCC16" s="136"/>
      <c r="KCD16" s="136"/>
      <c r="KCE16" s="136"/>
      <c r="KCF16" s="136"/>
      <c r="KCG16" s="136"/>
      <c r="KCH16" s="136"/>
      <c r="KCI16" s="136"/>
      <c r="KCJ16" s="136"/>
      <c r="KCK16" s="136"/>
      <c r="KCL16" s="136"/>
      <c r="KCM16" s="136"/>
      <c r="KCN16" s="136"/>
      <c r="KCO16" s="136"/>
      <c r="KCP16" s="136"/>
      <c r="KCQ16" s="136"/>
      <c r="KCR16" s="136"/>
      <c r="KCS16" s="136"/>
      <c r="KCT16" s="136"/>
      <c r="KCU16" s="136"/>
      <c r="KCV16" s="136"/>
      <c r="KCW16" s="136"/>
      <c r="KCX16" s="136"/>
      <c r="KCY16" s="136"/>
      <c r="KCZ16" s="136"/>
      <c r="KDA16" s="136"/>
      <c r="KDB16" s="136"/>
      <c r="KDC16" s="136"/>
      <c r="KDD16" s="136"/>
      <c r="KDE16" s="136"/>
      <c r="KDF16" s="136"/>
      <c r="KDG16" s="136"/>
      <c r="KDH16" s="136"/>
      <c r="KDI16" s="136"/>
      <c r="KDJ16" s="136"/>
      <c r="KDK16" s="136"/>
      <c r="KDL16" s="136"/>
      <c r="KDM16" s="136"/>
      <c r="KDN16" s="136"/>
      <c r="KDO16" s="136"/>
      <c r="KDP16" s="136"/>
      <c r="KDQ16" s="136"/>
      <c r="KDR16" s="136"/>
      <c r="KDS16" s="136"/>
      <c r="KDT16" s="136"/>
      <c r="KDU16" s="136"/>
      <c r="KDV16" s="136"/>
      <c r="KDW16" s="136"/>
      <c r="KDX16" s="136"/>
      <c r="KDY16" s="136"/>
      <c r="KDZ16" s="136"/>
      <c r="KEA16" s="136"/>
      <c r="KEB16" s="136"/>
      <c r="KEC16" s="136"/>
      <c r="KED16" s="136"/>
      <c r="KEE16" s="136"/>
      <c r="KEF16" s="136"/>
      <c r="KEG16" s="136"/>
      <c r="KEH16" s="136"/>
      <c r="KEI16" s="136"/>
      <c r="KEJ16" s="136"/>
      <c r="KEK16" s="136"/>
      <c r="KEL16" s="136"/>
      <c r="KEM16" s="136"/>
      <c r="KEN16" s="136"/>
      <c r="KEO16" s="136"/>
      <c r="KEP16" s="136"/>
      <c r="KEQ16" s="136"/>
      <c r="KER16" s="136"/>
      <c r="KES16" s="136"/>
      <c r="KET16" s="136"/>
      <c r="KEU16" s="136"/>
      <c r="KEV16" s="136"/>
      <c r="KEW16" s="136"/>
      <c r="KEX16" s="136"/>
      <c r="KEY16" s="136"/>
      <c r="KEZ16" s="136"/>
      <c r="KFA16" s="136"/>
      <c r="KFB16" s="136"/>
      <c r="KFC16" s="136"/>
      <c r="KFD16" s="136"/>
      <c r="KFE16" s="136"/>
      <c r="KFF16" s="136"/>
      <c r="KFG16" s="136"/>
      <c r="KFH16" s="136"/>
      <c r="KFI16" s="136"/>
      <c r="KFJ16" s="136"/>
      <c r="KFK16" s="136"/>
      <c r="KFL16" s="136"/>
      <c r="KFM16" s="136"/>
      <c r="KFN16" s="136"/>
      <c r="KFO16" s="136"/>
      <c r="KFP16" s="136"/>
      <c r="KFQ16" s="136"/>
      <c r="KFR16" s="136"/>
      <c r="KFS16" s="136"/>
      <c r="KFT16" s="136"/>
      <c r="KFU16" s="136"/>
      <c r="KFV16" s="136"/>
      <c r="KFW16" s="136"/>
      <c r="KFX16" s="136"/>
      <c r="KFY16" s="136"/>
      <c r="KFZ16" s="136"/>
      <c r="KGA16" s="136"/>
      <c r="KGB16" s="136"/>
      <c r="KGC16" s="136"/>
      <c r="KGD16" s="136"/>
      <c r="KGE16" s="136"/>
      <c r="KGF16" s="136"/>
      <c r="KGG16" s="136"/>
      <c r="KGH16" s="136"/>
      <c r="KGI16" s="136"/>
      <c r="KGJ16" s="136"/>
      <c r="KGK16" s="136"/>
      <c r="KGL16" s="136"/>
      <c r="KGM16" s="136"/>
      <c r="KGN16" s="136"/>
      <c r="KGO16" s="136"/>
      <c r="KGP16" s="136"/>
      <c r="KGQ16" s="136"/>
      <c r="KGR16" s="136"/>
      <c r="KGS16" s="136"/>
      <c r="KGT16" s="136"/>
      <c r="KGU16" s="136"/>
      <c r="KGV16" s="136"/>
      <c r="KGW16" s="136"/>
      <c r="KGX16" s="136"/>
      <c r="KGY16" s="136"/>
      <c r="KGZ16" s="136"/>
      <c r="KHA16" s="136"/>
      <c r="KHB16" s="136"/>
      <c r="KHC16" s="136"/>
      <c r="KHD16" s="136"/>
      <c r="KHE16" s="136"/>
      <c r="KHF16" s="136"/>
      <c r="KHG16" s="136"/>
      <c r="KHH16" s="136"/>
      <c r="KHI16" s="136"/>
      <c r="KHJ16" s="136"/>
      <c r="KHK16" s="136"/>
      <c r="KHL16" s="136"/>
      <c r="KHM16" s="136"/>
      <c r="KHN16" s="136"/>
      <c r="KHO16" s="136"/>
      <c r="KHP16" s="136"/>
      <c r="KHQ16" s="136"/>
      <c r="KHR16" s="136"/>
      <c r="KHS16" s="136"/>
      <c r="KHT16" s="136"/>
      <c r="KHU16" s="136"/>
      <c r="KHV16" s="136"/>
      <c r="KHW16" s="136"/>
      <c r="KHX16" s="136"/>
      <c r="KHY16" s="136"/>
      <c r="KHZ16" s="136"/>
      <c r="KIA16" s="136"/>
      <c r="KIB16" s="136"/>
      <c r="KIC16" s="136"/>
      <c r="KID16" s="136"/>
      <c r="KIE16" s="136"/>
      <c r="KIF16" s="136"/>
      <c r="KIG16" s="136"/>
      <c r="KIH16" s="136"/>
      <c r="KII16" s="136"/>
      <c r="KIJ16" s="136"/>
      <c r="KIK16" s="136"/>
      <c r="KIL16" s="136"/>
      <c r="KIM16" s="136"/>
      <c r="KIN16" s="136"/>
      <c r="KIO16" s="136"/>
      <c r="KIP16" s="136"/>
      <c r="KIQ16" s="136"/>
      <c r="KIR16" s="136"/>
      <c r="KIS16" s="136"/>
      <c r="KIT16" s="136"/>
      <c r="KIU16" s="136"/>
      <c r="KIV16" s="136"/>
      <c r="KIW16" s="136"/>
      <c r="KIX16" s="136"/>
      <c r="KIY16" s="136"/>
      <c r="KIZ16" s="136"/>
      <c r="KJA16" s="136"/>
      <c r="KJB16" s="136"/>
      <c r="KJC16" s="136"/>
      <c r="KJD16" s="136"/>
      <c r="KJE16" s="136"/>
      <c r="KJF16" s="136"/>
      <c r="KJG16" s="136"/>
      <c r="KJH16" s="136"/>
      <c r="KJI16" s="136"/>
      <c r="KJJ16" s="136"/>
      <c r="KJK16" s="136"/>
      <c r="KJL16" s="136"/>
      <c r="KJM16" s="136"/>
      <c r="KJN16" s="136"/>
      <c r="KJO16" s="136"/>
      <c r="KJP16" s="136"/>
      <c r="KJQ16" s="136"/>
      <c r="KJR16" s="136"/>
      <c r="KJS16" s="136"/>
      <c r="KJT16" s="136"/>
      <c r="KJU16" s="136"/>
      <c r="KJV16" s="136"/>
      <c r="KJW16" s="136"/>
      <c r="KJX16" s="136"/>
      <c r="KJY16" s="136"/>
      <c r="KJZ16" s="136"/>
      <c r="KKA16" s="136"/>
      <c r="KKB16" s="136"/>
      <c r="KKC16" s="136"/>
      <c r="KKD16" s="136"/>
      <c r="KKE16" s="136"/>
      <c r="KKF16" s="136"/>
      <c r="KKG16" s="136"/>
      <c r="KKH16" s="136"/>
      <c r="KKI16" s="136"/>
      <c r="KKJ16" s="136"/>
      <c r="KKK16" s="136"/>
      <c r="KKL16" s="136"/>
      <c r="KKM16" s="136"/>
      <c r="KKN16" s="136"/>
      <c r="KKO16" s="136"/>
      <c r="KKP16" s="136"/>
      <c r="KKQ16" s="136"/>
      <c r="KKR16" s="136"/>
      <c r="KKS16" s="136"/>
      <c r="KKT16" s="136"/>
      <c r="KKU16" s="136"/>
      <c r="KKV16" s="136"/>
      <c r="KKW16" s="136"/>
      <c r="KKX16" s="136"/>
      <c r="KKY16" s="136"/>
      <c r="KKZ16" s="136"/>
      <c r="KLA16" s="136"/>
      <c r="KLB16" s="136"/>
      <c r="KLC16" s="136"/>
      <c r="KLD16" s="136"/>
      <c r="KLE16" s="136"/>
      <c r="KLF16" s="136"/>
      <c r="KLG16" s="136"/>
      <c r="KLH16" s="136"/>
      <c r="KLI16" s="136"/>
      <c r="KLJ16" s="136"/>
      <c r="KLK16" s="136"/>
      <c r="KLL16" s="136"/>
      <c r="KLM16" s="136"/>
      <c r="KLN16" s="136"/>
      <c r="KLO16" s="136"/>
      <c r="KLP16" s="136"/>
      <c r="KLQ16" s="136"/>
      <c r="KLR16" s="136"/>
      <c r="KLS16" s="136"/>
      <c r="KLT16" s="136"/>
      <c r="KLU16" s="136"/>
      <c r="KLV16" s="136"/>
      <c r="KLW16" s="136"/>
      <c r="KLX16" s="136"/>
      <c r="KLY16" s="136"/>
      <c r="KLZ16" s="136"/>
      <c r="KMA16" s="136"/>
      <c r="KMB16" s="136"/>
      <c r="KMC16" s="136"/>
      <c r="KMD16" s="136"/>
      <c r="KME16" s="136"/>
      <c r="KMF16" s="136"/>
      <c r="KMG16" s="136"/>
      <c r="KMH16" s="136"/>
      <c r="KMI16" s="136"/>
      <c r="KMJ16" s="136"/>
      <c r="KMK16" s="136"/>
      <c r="KML16" s="136"/>
      <c r="KMM16" s="136"/>
      <c r="KMN16" s="136"/>
      <c r="KMO16" s="136"/>
      <c r="KMP16" s="136"/>
      <c r="KMQ16" s="136"/>
      <c r="KMR16" s="136"/>
      <c r="KMS16" s="136"/>
      <c r="KMT16" s="136"/>
      <c r="KMU16" s="136"/>
      <c r="KMV16" s="136"/>
      <c r="KMW16" s="136"/>
      <c r="KMX16" s="136"/>
      <c r="KMY16" s="136"/>
      <c r="KMZ16" s="136"/>
      <c r="KNA16" s="136"/>
      <c r="KNB16" s="136"/>
      <c r="KNC16" s="136"/>
      <c r="KND16" s="136"/>
      <c r="KNE16" s="136"/>
      <c r="KNF16" s="136"/>
      <c r="KNG16" s="136"/>
      <c r="KNH16" s="136"/>
      <c r="KNI16" s="136"/>
      <c r="KNJ16" s="136"/>
      <c r="KNK16" s="136"/>
      <c r="KNL16" s="136"/>
      <c r="KNM16" s="136"/>
      <c r="KNN16" s="136"/>
      <c r="KNO16" s="136"/>
      <c r="KNP16" s="136"/>
      <c r="KNQ16" s="136"/>
      <c r="KNR16" s="136"/>
      <c r="KNS16" s="136"/>
      <c r="KNT16" s="136"/>
      <c r="KNU16" s="136"/>
      <c r="KNV16" s="136"/>
      <c r="KNW16" s="136"/>
      <c r="KNX16" s="136"/>
      <c r="KNY16" s="136"/>
      <c r="KNZ16" s="136"/>
      <c r="KOA16" s="136"/>
      <c r="KOB16" s="136"/>
      <c r="KOC16" s="136"/>
      <c r="KOD16" s="136"/>
      <c r="KOE16" s="136"/>
      <c r="KOF16" s="136"/>
      <c r="KOG16" s="136"/>
      <c r="KOH16" s="136"/>
      <c r="KOI16" s="136"/>
      <c r="KOJ16" s="136"/>
      <c r="KOK16" s="136"/>
      <c r="KOL16" s="136"/>
      <c r="KOM16" s="136"/>
      <c r="KON16" s="136"/>
      <c r="KOO16" s="136"/>
      <c r="KOP16" s="136"/>
      <c r="KOQ16" s="136"/>
      <c r="KOR16" s="136"/>
      <c r="KOS16" s="136"/>
      <c r="KOT16" s="136"/>
      <c r="KOU16" s="136"/>
      <c r="KOV16" s="136"/>
      <c r="KOW16" s="136"/>
      <c r="KOX16" s="136"/>
      <c r="KOY16" s="136"/>
      <c r="KOZ16" s="136"/>
      <c r="KPA16" s="136"/>
      <c r="KPB16" s="136"/>
      <c r="KPC16" s="136"/>
      <c r="KPD16" s="136"/>
      <c r="KPE16" s="136"/>
      <c r="KPF16" s="136"/>
      <c r="KPG16" s="136"/>
      <c r="KPH16" s="136"/>
      <c r="KPI16" s="136"/>
      <c r="KPJ16" s="136"/>
      <c r="KPK16" s="136"/>
      <c r="KPL16" s="136"/>
      <c r="KPM16" s="136"/>
      <c r="KPN16" s="136"/>
      <c r="KPO16" s="136"/>
      <c r="KPP16" s="136"/>
      <c r="KPQ16" s="136"/>
      <c r="KPR16" s="136"/>
      <c r="KPS16" s="136"/>
      <c r="KPT16" s="136"/>
      <c r="KPU16" s="136"/>
      <c r="KPV16" s="136"/>
      <c r="KPW16" s="136"/>
      <c r="KPX16" s="136"/>
      <c r="KPY16" s="136"/>
      <c r="KPZ16" s="136"/>
      <c r="KQA16" s="136"/>
      <c r="KQB16" s="136"/>
      <c r="KQC16" s="136"/>
      <c r="KQD16" s="136"/>
      <c r="KQE16" s="136"/>
      <c r="KQF16" s="136"/>
      <c r="KQG16" s="136"/>
      <c r="KQH16" s="136"/>
      <c r="KQI16" s="136"/>
      <c r="KQJ16" s="136"/>
      <c r="KQK16" s="136"/>
      <c r="KQL16" s="136"/>
      <c r="KQM16" s="136"/>
      <c r="KQN16" s="136"/>
      <c r="KQO16" s="136"/>
      <c r="KQP16" s="136"/>
      <c r="KQQ16" s="136"/>
      <c r="KQR16" s="136"/>
      <c r="KQS16" s="136"/>
      <c r="KQT16" s="136"/>
      <c r="KQU16" s="136"/>
      <c r="KQV16" s="136"/>
      <c r="KQW16" s="136"/>
      <c r="KQX16" s="136"/>
      <c r="KQY16" s="136"/>
      <c r="KQZ16" s="136"/>
      <c r="KRA16" s="136"/>
      <c r="KRB16" s="136"/>
      <c r="KRC16" s="136"/>
      <c r="KRD16" s="136"/>
      <c r="KRE16" s="136"/>
      <c r="KRF16" s="136"/>
      <c r="KRG16" s="136"/>
      <c r="KRH16" s="136"/>
      <c r="KRI16" s="136"/>
      <c r="KRJ16" s="136"/>
      <c r="KRK16" s="136"/>
      <c r="KRL16" s="136"/>
      <c r="KRM16" s="136"/>
      <c r="KRN16" s="136"/>
      <c r="KRO16" s="136"/>
      <c r="KRP16" s="136"/>
      <c r="KRQ16" s="136"/>
      <c r="KRR16" s="136"/>
      <c r="KRS16" s="136"/>
      <c r="KRT16" s="136"/>
      <c r="KRU16" s="136"/>
      <c r="KRV16" s="136"/>
      <c r="KRW16" s="136"/>
      <c r="KRX16" s="136"/>
      <c r="KRY16" s="136"/>
      <c r="KRZ16" s="136"/>
      <c r="KSA16" s="136"/>
      <c r="KSB16" s="136"/>
      <c r="KSC16" s="136"/>
      <c r="KSD16" s="136"/>
      <c r="KSE16" s="136"/>
      <c r="KSF16" s="136"/>
      <c r="KSG16" s="136"/>
      <c r="KSH16" s="136"/>
      <c r="KSI16" s="136"/>
      <c r="KSJ16" s="136"/>
      <c r="KSK16" s="136"/>
      <c r="KSL16" s="136"/>
      <c r="KSM16" s="136"/>
      <c r="KSN16" s="136"/>
      <c r="KSO16" s="136"/>
      <c r="KSP16" s="136"/>
      <c r="KSQ16" s="136"/>
      <c r="KSR16" s="136"/>
      <c r="KSS16" s="136"/>
      <c r="KST16" s="136"/>
      <c r="KSU16" s="136"/>
      <c r="KSV16" s="136"/>
      <c r="KSW16" s="136"/>
      <c r="KSX16" s="136"/>
      <c r="KSY16" s="136"/>
      <c r="KSZ16" s="136"/>
      <c r="KTA16" s="136"/>
      <c r="KTB16" s="136"/>
      <c r="KTC16" s="136"/>
      <c r="KTD16" s="136"/>
      <c r="KTE16" s="136"/>
      <c r="KTF16" s="136"/>
      <c r="KTG16" s="136"/>
      <c r="KTH16" s="136"/>
      <c r="KTI16" s="136"/>
      <c r="KTJ16" s="136"/>
      <c r="KTK16" s="136"/>
      <c r="KTL16" s="136"/>
      <c r="KTM16" s="136"/>
      <c r="KTN16" s="136"/>
      <c r="KTO16" s="136"/>
      <c r="KTP16" s="136"/>
      <c r="KTQ16" s="136"/>
      <c r="KTR16" s="136"/>
      <c r="KTS16" s="136"/>
      <c r="KTT16" s="136"/>
      <c r="KTU16" s="136"/>
      <c r="KTV16" s="136"/>
      <c r="KTW16" s="136"/>
      <c r="KTX16" s="136"/>
      <c r="KTY16" s="136"/>
      <c r="KTZ16" s="136"/>
      <c r="KUA16" s="136"/>
      <c r="KUB16" s="136"/>
      <c r="KUC16" s="136"/>
      <c r="KUD16" s="136"/>
      <c r="KUE16" s="136"/>
      <c r="KUF16" s="136"/>
      <c r="KUG16" s="136"/>
      <c r="KUH16" s="136"/>
      <c r="KUI16" s="136"/>
      <c r="KUJ16" s="136"/>
      <c r="KUK16" s="136"/>
      <c r="KUL16" s="136"/>
      <c r="KUM16" s="136"/>
      <c r="KUN16" s="136"/>
      <c r="KUO16" s="136"/>
      <c r="KUP16" s="136"/>
      <c r="KUQ16" s="136"/>
      <c r="KUR16" s="136"/>
      <c r="KUS16" s="136"/>
      <c r="KUT16" s="136"/>
      <c r="KUU16" s="136"/>
      <c r="KUV16" s="136"/>
      <c r="KUW16" s="136"/>
      <c r="KUX16" s="136"/>
      <c r="KUY16" s="136"/>
      <c r="KUZ16" s="136"/>
      <c r="KVA16" s="136"/>
      <c r="KVB16" s="136"/>
      <c r="KVC16" s="136"/>
      <c r="KVD16" s="136"/>
      <c r="KVE16" s="136"/>
      <c r="KVF16" s="136"/>
      <c r="KVG16" s="136"/>
      <c r="KVH16" s="136"/>
      <c r="KVI16" s="136"/>
      <c r="KVJ16" s="136"/>
      <c r="KVK16" s="136"/>
      <c r="KVL16" s="136"/>
      <c r="KVM16" s="136"/>
      <c r="KVN16" s="136"/>
      <c r="KVO16" s="136"/>
      <c r="KVP16" s="136"/>
      <c r="KVQ16" s="136"/>
      <c r="KVR16" s="136"/>
      <c r="KVS16" s="136"/>
      <c r="KVT16" s="136"/>
      <c r="KVU16" s="136"/>
      <c r="KVV16" s="136"/>
      <c r="KVW16" s="136"/>
      <c r="KVX16" s="136"/>
      <c r="KVY16" s="136"/>
      <c r="KVZ16" s="136"/>
      <c r="KWA16" s="136"/>
      <c r="KWB16" s="136"/>
      <c r="KWC16" s="136"/>
      <c r="KWD16" s="136"/>
      <c r="KWE16" s="136"/>
      <c r="KWF16" s="136"/>
      <c r="KWG16" s="136"/>
      <c r="KWH16" s="136"/>
      <c r="KWI16" s="136"/>
      <c r="KWJ16" s="136"/>
      <c r="KWK16" s="136"/>
      <c r="KWL16" s="136"/>
      <c r="KWM16" s="136"/>
      <c r="KWN16" s="136"/>
      <c r="KWO16" s="136"/>
      <c r="KWP16" s="136"/>
      <c r="KWQ16" s="136"/>
      <c r="KWR16" s="136"/>
      <c r="KWS16" s="136"/>
      <c r="KWT16" s="136"/>
      <c r="KWU16" s="136"/>
      <c r="KWV16" s="136"/>
      <c r="KWW16" s="136"/>
      <c r="KWX16" s="136"/>
      <c r="KWY16" s="136"/>
      <c r="KWZ16" s="136"/>
      <c r="KXA16" s="136"/>
      <c r="KXB16" s="136"/>
      <c r="KXC16" s="136"/>
      <c r="KXD16" s="136"/>
      <c r="KXE16" s="136"/>
      <c r="KXF16" s="136"/>
      <c r="KXG16" s="136"/>
      <c r="KXH16" s="136"/>
      <c r="KXI16" s="136"/>
      <c r="KXJ16" s="136"/>
      <c r="KXK16" s="136"/>
      <c r="KXL16" s="136"/>
      <c r="KXM16" s="136"/>
      <c r="KXN16" s="136"/>
      <c r="KXO16" s="136"/>
      <c r="KXP16" s="136"/>
      <c r="KXQ16" s="136"/>
      <c r="KXR16" s="136"/>
      <c r="KXS16" s="136"/>
      <c r="KXT16" s="136"/>
      <c r="KXU16" s="136"/>
      <c r="KXV16" s="136"/>
      <c r="KXW16" s="136"/>
      <c r="KXX16" s="136"/>
      <c r="KXY16" s="136"/>
      <c r="KXZ16" s="136"/>
      <c r="KYA16" s="136"/>
      <c r="KYB16" s="136"/>
      <c r="KYC16" s="136"/>
      <c r="KYD16" s="136"/>
      <c r="KYE16" s="136"/>
      <c r="KYF16" s="136"/>
      <c r="KYG16" s="136"/>
      <c r="KYH16" s="136"/>
      <c r="KYI16" s="136"/>
      <c r="KYJ16" s="136"/>
      <c r="KYK16" s="136"/>
      <c r="KYL16" s="136"/>
      <c r="KYM16" s="136"/>
      <c r="KYN16" s="136"/>
      <c r="KYO16" s="136"/>
      <c r="KYP16" s="136"/>
      <c r="KYQ16" s="136"/>
      <c r="KYR16" s="136"/>
      <c r="KYS16" s="136"/>
      <c r="KYT16" s="136"/>
      <c r="KYU16" s="136"/>
      <c r="KYV16" s="136"/>
      <c r="KYW16" s="136"/>
      <c r="KYX16" s="136"/>
      <c r="KYY16" s="136"/>
      <c r="KYZ16" s="136"/>
      <c r="KZA16" s="136"/>
      <c r="KZB16" s="136"/>
      <c r="KZC16" s="136"/>
      <c r="KZD16" s="136"/>
      <c r="KZE16" s="136"/>
      <c r="KZF16" s="136"/>
      <c r="KZG16" s="136"/>
      <c r="KZH16" s="136"/>
      <c r="KZI16" s="136"/>
      <c r="KZJ16" s="136"/>
      <c r="KZK16" s="136"/>
      <c r="KZL16" s="136"/>
      <c r="KZM16" s="136"/>
      <c r="KZN16" s="136"/>
      <c r="KZO16" s="136"/>
      <c r="KZP16" s="136"/>
      <c r="KZQ16" s="136"/>
      <c r="KZR16" s="136"/>
      <c r="KZS16" s="136"/>
      <c r="KZT16" s="136"/>
      <c r="KZU16" s="136"/>
      <c r="KZV16" s="136"/>
      <c r="KZW16" s="136"/>
      <c r="KZX16" s="136"/>
      <c r="KZY16" s="136"/>
      <c r="KZZ16" s="136"/>
      <c r="LAA16" s="136"/>
      <c r="LAB16" s="136"/>
      <c r="LAC16" s="136"/>
      <c r="LAD16" s="136"/>
      <c r="LAE16" s="136"/>
      <c r="LAF16" s="136"/>
      <c r="LAG16" s="136"/>
      <c r="LAH16" s="136"/>
      <c r="LAI16" s="136"/>
      <c r="LAJ16" s="136"/>
      <c r="LAK16" s="136"/>
      <c r="LAL16" s="136"/>
      <c r="LAM16" s="136"/>
      <c r="LAN16" s="136"/>
      <c r="LAO16" s="136"/>
      <c r="LAP16" s="136"/>
      <c r="LAQ16" s="136"/>
      <c r="LAR16" s="136"/>
      <c r="LAS16" s="136"/>
      <c r="LAT16" s="136"/>
      <c r="LAU16" s="136"/>
      <c r="LAV16" s="136"/>
      <c r="LAW16" s="136"/>
      <c r="LAX16" s="136"/>
      <c r="LAY16" s="136"/>
      <c r="LAZ16" s="136"/>
      <c r="LBA16" s="136"/>
      <c r="LBB16" s="136"/>
      <c r="LBC16" s="136"/>
      <c r="LBD16" s="136"/>
      <c r="LBE16" s="136"/>
      <c r="LBF16" s="136"/>
      <c r="LBG16" s="136"/>
      <c r="LBH16" s="136"/>
      <c r="LBI16" s="136"/>
      <c r="LBJ16" s="136"/>
      <c r="LBK16" s="136"/>
      <c r="LBL16" s="136"/>
      <c r="LBM16" s="136"/>
      <c r="LBN16" s="136"/>
      <c r="LBO16" s="136"/>
      <c r="LBP16" s="136"/>
      <c r="LBQ16" s="136"/>
      <c r="LBR16" s="136"/>
      <c r="LBS16" s="136"/>
      <c r="LBT16" s="136"/>
      <c r="LBU16" s="136"/>
      <c r="LBV16" s="136"/>
      <c r="LBW16" s="136"/>
      <c r="LBX16" s="136"/>
      <c r="LBY16" s="136"/>
      <c r="LBZ16" s="136"/>
      <c r="LCA16" s="136"/>
      <c r="LCB16" s="136"/>
      <c r="LCC16" s="136"/>
      <c r="LCD16" s="136"/>
      <c r="LCE16" s="136"/>
      <c r="LCF16" s="136"/>
      <c r="LCG16" s="136"/>
      <c r="LCH16" s="136"/>
      <c r="LCI16" s="136"/>
      <c r="LCJ16" s="136"/>
      <c r="LCK16" s="136"/>
      <c r="LCL16" s="136"/>
      <c r="LCM16" s="136"/>
      <c r="LCN16" s="136"/>
      <c r="LCO16" s="136"/>
      <c r="LCP16" s="136"/>
      <c r="LCQ16" s="136"/>
      <c r="LCR16" s="136"/>
      <c r="LCS16" s="136"/>
      <c r="LCT16" s="136"/>
      <c r="LCU16" s="136"/>
      <c r="LCV16" s="136"/>
      <c r="LCW16" s="136"/>
      <c r="LCX16" s="136"/>
      <c r="LCY16" s="136"/>
      <c r="LCZ16" s="136"/>
      <c r="LDA16" s="136"/>
      <c r="LDB16" s="136"/>
      <c r="LDC16" s="136"/>
      <c r="LDD16" s="136"/>
      <c r="LDE16" s="136"/>
      <c r="LDF16" s="136"/>
      <c r="LDG16" s="136"/>
      <c r="LDH16" s="136"/>
      <c r="LDI16" s="136"/>
      <c r="LDJ16" s="136"/>
      <c r="LDK16" s="136"/>
      <c r="LDL16" s="136"/>
      <c r="LDM16" s="136"/>
      <c r="LDN16" s="136"/>
      <c r="LDO16" s="136"/>
      <c r="LDP16" s="136"/>
      <c r="LDQ16" s="136"/>
      <c r="LDR16" s="136"/>
      <c r="LDS16" s="136"/>
      <c r="LDT16" s="136"/>
      <c r="LDU16" s="136"/>
      <c r="LDV16" s="136"/>
      <c r="LDW16" s="136"/>
      <c r="LDX16" s="136"/>
      <c r="LDY16" s="136"/>
      <c r="LDZ16" s="136"/>
      <c r="LEA16" s="136"/>
      <c r="LEB16" s="136"/>
      <c r="LEC16" s="136"/>
      <c r="LED16" s="136"/>
      <c r="LEE16" s="136"/>
      <c r="LEF16" s="136"/>
      <c r="LEG16" s="136"/>
      <c r="LEH16" s="136"/>
      <c r="LEI16" s="136"/>
      <c r="LEJ16" s="136"/>
      <c r="LEK16" s="136"/>
      <c r="LEL16" s="136"/>
      <c r="LEM16" s="136"/>
      <c r="LEN16" s="136"/>
      <c r="LEO16" s="136"/>
      <c r="LEP16" s="136"/>
      <c r="LEQ16" s="136"/>
      <c r="LER16" s="136"/>
      <c r="LES16" s="136"/>
      <c r="LET16" s="136"/>
      <c r="LEU16" s="136"/>
      <c r="LEV16" s="136"/>
      <c r="LEW16" s="136"/>
      <c r="LEX16" s="136"/>
      <c r="LEY16" s="136"/>
      <c r="LEZ16" s="136"/>
      <c r="LFA16" s="136"/>
      <c r="LFB16" s="136"/>
      <c r="LFC16" s="136"/>
      <c r="LFD16" s="136"/>
      <c r="LFE16" s="136"/>
      <c r="LFF16" s="136"/>
      <c r="LFG16" s="136"/>
      <c r="LFH16" s="136"/>
      <c r="LFI16" s="136"/>
      <c r="LFJ16" s="136"/>
      <c r="LFK16" s="136"/>
      <c r="LFL16" s="136"/>
      <c r="LFM16" s="136"/>
      <c r="LFN16" s="136"/>
      <c r="LFO16" s="136"/>
      <c r="LFP16" s="136"/>
      <c r="LFQ16" s="136"/>
      <c r="LFR16" s="136"/>
      <c r="LFS16" s="136"/>
      <c r="LFT16" s="136"/>
      <c r="LFU16" s="136"/>
      <c r="LFV16" s="136"/>
      <c r="LFW16" s="136"/>
      <c r="LFX16" s="136"/>
      <c r="LFY16" s="136"/>
      <c r="LFZ16" s="136"/>
      <c r="LGA16" s="136"/>
      <c r="LGB16" s="136"/>
      <c r="LGC16" s="136"/>
      <c r="LGD16" s="136"/>
      <c r="LGE16" s="136"/>
      <c r="LGF16" s="136"/>
      <c r="LGG16" s="136"/>
      <c r="LGH16" s="136"/>
      <c r="LGI16" s="136"/>
      <c r="LGJ16" s="136"/>
      <c r="LGK16" s="136"/>
      <c r="LGL16" s="136"/>
      <c r="LGM16" s="136"/>
      <c r="LGN16" s="136"/>
      <c r="LGO16" s="136"/>
      <c r="LGP16" s="136"/>
      <c r="LGQ16" s="136"/>
      <c r="LGR16" s="136"/>
      <c r="LGS16" s="136"/>
      <c r="LGT16" s="136"/>
      <c r="LGU16" s="136"/>
      <c r="LGV16" s="136"/>
      <c r="LGW16" s="136"/>
      <c r="LGX16" s="136"/>
      <c r="LGY16" s="136"/>
      <c r="LGZ16" s="136"/>
      <c r="LHA16" s="136"/>
      <c r="LHB16" s="136"/>
      <c r="LHC16" s="136"/>
      <c r="LHD16" s="136"/>
      <c r="LHE16" s="136"/>
      <c r="LHF16" s="136"/>
      <c r="LHG16" s="136"/>
      <c r="LHH16" s="136"/>
      <c r="LHI16" s="136"/>
      <c r="LHJ16" s="136"/>
      <c r="LHK16" s="136"/>
      <c r="LHL16" s="136"/>
      <c r="LHM16" s="136"/>
      <c r="LHN16" s="136"/>
      <c r="LHO16" s="136"/>
      <c r="LHP16" s="136"/>
      <c r="LHQ16" s="136"/>
      <c r="LHR16" s="136"/>
      <c r="LHS16" s="136"/>
      <c r="LHT16" s="136"/>
      <c r="LHU16" s="136"/>
      <c r="LHV16" s="136"/>
      <c r="LHW16" s="136"/>
      <c r="LHX16" s="136"/>
      <c r="LHY16" s="136"/>
      <c r="LHZ16" s="136"/>
      <c r="LIA16" s="136"/>
      <c r="LIB16" s="136"/>
      <c r="LIC16" s="136"/>
      <c r="LID16" s="136"/>
      <c r="LIE16" s="136"/>
      <c r="LIF16" s="136"/>
      <c r="LIG16" s="136"/>
      <c r="LIH16" s="136"/>
      <c r="LII16" s="136"/>
      <c r="LIJ16" s="136"/>
      <c r="LIK16" s="136"/>
      <c r="LIL16" s="136"/>
      <c r="LIM16" s="136"/>
      <c r="LIN16" s="136"/>
      <c r="LIO16" s="136"/>
      <c r="LIP16" s="136"/>
      <c r="LIQ16" s="136"/>
      <c r="LIR16" s="136"/>
      <c r="LIS16" s="136"/>
      <c r="LIT16" s="136"/>
      <c r="LIU16" s="136"/>
      <c r="LIV16" s="136"/>
      <c r="LIW16" s="136"/>
      <c r="LIX16" s="136"/>
      <c r="LIY16" s="136"/>
      <c r="LIZ16" s="136"/>
      <c r="LJA16" s="136"/>
      <c r="LJB16" s="136"/>
      <c r="LJC16" s="136"/>
      <c r="LJD16" s="136"/>
      <c r="LJE16" s="136"/>
      <c r="LJF16" s="136"/>
      <c r="LJG16" s="136"/>
      <c r="LJH16" s="136"/>
      <c r="LJI16" s="136"/>
      <c r="LJJ16" s="136"/>
      <c r="LJK16" s="136"/>
      <c r="LJL16" s="136"/>
      <c r="LJM16" s="136"/>
      <c r="LJN16" s="136"/>
      <c r="LJO16" s="136"/>
      <c r="LJP16" s="136"/>
      <c r="LJQ16" s="136"/>
      <c r="LJR16" s="136"/>
      <c r="LJS16" s="136"/>
      <c r="LJT16" s="136"/>
      <c r="LJU16" s="136"/>
      <c r="LJV16" s="136"/>
      <c r="LJW16" s="136"/>
      <c r="LJX16" s="136"/>
      <c r="LJY16" s="136"/>
      <c r="LJZ16" s="136"/>
      <c r="LKA16" s="136"/>
      <c r="LKB16" s="136"/>
      <c r="LKC16" s="136"/>
      <c r="LKD16" s="136"/>
      <c r="LKE16" s="136"/>
      <c r="LKF16" s="136"/>
      <c r="LKG16" s="136"/>
      <c r="LKH16" s="136"/>
      <c r="LKI16" s="136"/>
      <c r="LKJ16" s="136"/>
      <c r="LKK16" s="136"/>
      <c r="LKL16" s="136"/>
      <c r="LKM16" s="136"/>
      <c r="LKN16" s="136"/>
      <c r="LKO16" s="136"/>
      <c r="LKP16" s="136"/>
      <c r="LKQ16" s="136"/>
      <c r="LKR16" s="136"/>
      <c r="LKS16" s="136"/>
      <c r="LKT16" s="136"/>
      <c r="LKU16" s="136"/>
      <c r="LKV16" s="136"/>
      <c r="LKW16" s="136"/>
      <c r="LKX16" s="136"/>
      <c r="LKY16" s="136"/>
      <c r="LKZ16" s="136"/>
      <c r="LLA16" s="136"/>
      <c r="LLB16" s="136"/>
      <c r="LLC16" s="136"/>
      <c r="LLD16" s="136"/>
      <c r="LLE16" s="136"/>
      <c r="LLF16" s="136"/>
      <c r="LLG16" s="136"/>
      <c r="LLH16" s="136"/>
      <c r="LLI16" s="136"/>
      <c r="LLJ16" s="136"/>
      <c r="LLK16" s="136"/>
      <c r="LLL16" s="136"/>
      <c r="LLM16" s="136"/>
      <c r="LLN16" s="136"/>
      <c r="LLO16" s="136"/>
      <c r="LLP16" s="136"/>
      <c r="LLQ16" s="136"/>
      <c r="LLR16" s="136"/>
      <c r="LLS16" s="136"/>
      <c r="LLT16" s="136"/>
      <c r="LLU16" s="136"/>
      <c r="LLV16" s="136"/>
      <c r="LLW16" s="136"/>
      <c r="LLX16" s="136"/>
      <c r="LLY16" s="136"/>
      <c r="LLZ16" s="136"/>
      <c r="LMA16" s="136"/>
      <c r="LMB16" s="136"/>
      <c r="LMC16" s="136"/>
      <c r="LMD16" s="136"/>
      <c r="LME16" s="136"/>
      <c r="LMF16" s="136"/>
      <c r="LMG16" s="136"/>
      <c r="LMH16" s="136"/>
      <c r="LMI16" s="136"/>
      <c r="LMJ16" s="136"/>
      <c r="LMK16" s="136"/>
      <c r="LML16" s="136"/>
      <c r="LMM16" s="136"/>
      <c r="LMN16" s="136"/>
      <c r="LMO16" s="136"/>
      <c r="LMP16" s="136"/>
      <c r="LMQ16" s="136"/>
      <c r="LMR16" s="136"/>
      <c r="LMS16" s="136"/>
      <c r="LMT16" s="136"/>
      <c r="LMU16" s="136"/>
      <c r="LMV16" s="136"/>
      <c r="LMW16" s="136"/>
      <c r="LMX16" s="136"/>
      <c r="LMY16" s="136"/>
      <c r="LMZ16" s="136"/>
      <c r="LNA16" s="136"/>
      <c r="LNB16" s="136"/>
      <c r="LNC16" s="136"/>
      <c r="LND16" s="136"/>
      <c r="LNE16" s="136"/>
      <c r="LNF16" s="136"/>
      <c r="LNG16" s="136"/>
      <c r="LNH16" s="136"/>
      <c r="LNI16" s="136"/>
      <c r="LNJ16" s="136"/>
      <c r="LNK16" s="136"/>
      <c r="LNL16" s="136"/>
      <c r="LNM16" s="136"/>
      <c r="LNN16" s="136"/>
      <c r="LNO16" s="136"/>
      <c r="LNP16" s="136"/>
      <c r="LNQ16" s="136"/>
      <c r="LNR16" s="136"/>
      <c r="LNS16" s="136"/>
      <c r="LNT16" s="136"/>
      <c r="LNU16" s="136"/>
      <c r="LNV16" s="136"/>
      <c r="LNW16" s="136"/>
      <c r="LNX16" s="136"/>
      <c r="LNY16" s="136"/>
      <c r="LNZ16" s="136"/>
      <c r="LOA16" s="136"/>
      <c r="LOB16" s="136"/>
      <c r="LOC16" s="136"/>
      <c r="LOD16" s="136"/>
      <c r="LOE16" s="136"/>
      <c r="LOF16" s="136"/>
      <c r="LOG16" s="136"/>
      <c r="LOH16" s="136"/>
      <c r="LOI16" s="136"/>
      <c r="LOJ16" s="136"/>
      <c r="LOK16" s="136"/>
      <c r="LOL16" s="136"/>
      <c r="LOM16" s="136"/>
      <c r="LON16" s="136"/>
      <c r="LOO16" s="136"/>
      <c r="LOP16" s="136"/>
      <c r="LOQ16" s="136"/>
      <c r="LOR16" s="136"/>
      <c r="LOS16" s="136"/>
      <c r="LOT16" s="136"/>
      <c r="LOU16" s="136"/>
      <c r="LOV16" s="136"/>
      <c r="LOW16" s="136"/>
      <c r="LOX16" s="136"/>
      <c r="LOY16" s="136"/>
      <c r="LOZ16" s="136"/>
      <c r="LPA16" s="136"/>
      <c r="LPB16" s="136"/>
      <c r="LPC16" s="136"/>
      <c r="LPD16" s="136"/>
      <c r="LPE16" s="136"/>
      <c r="LPF16" s="136"/>
      <c r="LPG16" s="136"/>
      <c r="LPH16" s="136"/>
      <c r="LPI16" s="136"/>
      <c r="LPJ16" s="136"/>
      <c r="LPK16" s="136"/>
      <c r="LPL16" s="136"/>
      <c r="LPM16" s="136"/>
      <c r="LPN16" s="136"/>
      <c r="LPO16" s="136"/>
      <c r="LPP16" s="136"/>
      <c r="LPQ16" s="136"/>
      <c r="LPR16" s="136"/>
      <c r="LPS16" s="136"/>
      <c r="LPT16" s="136"/>
      <c r="LPU16" s="136"/>
      <c r="LPV16" s="136"/>
      <c r="LPW16" s="136"/>
      <c r="LPX16" s="136"/>
      <c r="LPY16" s="136"/>
      <c r="LPZ16" s="136"/>
      <c r="LQA16" s="136"/>
      <c r="LQB16" s="136"/>
      <c r="LQC16" s="136"/>
      <c r="LQD16" s="136"/>
      <c r="LQE16" s="136"/>
      <c r="LQF16" s="136"/>
      <c r="LQG16" s="136"/>
      <c r="LQH16" s="136"/>
      <c r="LQI16" s="136"/>
      <c r="LQJ16" s="136"/>
      <c r="LQK16" s="136"/>
      <c r="LQL16" s="136"/>
      <c r="LQM16" s="136"/>
      <c r="LQN16" s="136"/>
      <c r="LQO16" s="136"/>
      <c r="LQP16" s="136"/>
      <c r="LQQ16" s="136"/>
      <c r="LQR16" s="136"/>
      <c r="LQS16" s="136"/>
      <c r="LQT16" s="136"/>
      <c r="LQU16" s="136"/>
      <c r="LQV16" s="136"/>
      <c r="LQW16" s="136"/>
      <c r="LQX16" s="136"/>
      <c r="LQY16" s="136"/>
      <c r="LQZ16" s="136"/>
      <c r="LRA16" s="136"/>
      <c r="LRB16" s="136"/>
      <c r="LRC16" s="136"/>
      <c r="LRD16" s="136"/>
      <c r="LRE16" s="136"/>
      <c r="LRF16" s="136"/>
      <c r="LRG16" s="136"/>
      <c r="LRH16" s="136"/>
      <c r="LRI16" s="136"/>
      <c r="LRJ16" s="136"/>
      <c r="LRK16" s="136"/>
      <c r="LRL16" s="136"/>
      <c r="LRM16" s="136"/>
      <c r="LRN16" s="136"/>
      <c r="LRO16" s="136"/>
      <c r="LRP16" s="136"/>
      <c r="LRQ16" s="136"/>
      <c r="LRR16" s="136"/>
      <c r="LRS16" s="136"/>
      <c r="LRT16" s="136"/>
      <c r="LRU16" s="136"/>
      <c r="LRV16" s="136"/>
      <c r="LRW16" s="136"/>
      <c r="LRX16" s="136"/>
      <c r="LRY16" s="136"/>
      <c r="LRZ16" s="136"/>
      <c r="LSA16" s="136"/>
      <c r="LSB16" s="136"/>
      <c r="LSC16" s="136"/>
      <c r="LSD16" s="136"/>
      <c r="LSE16" s="136"/>
      <c r="LSF16" s="136"/>
      <c r="LSG16" s="136"/>
      <c r="LSH16" s="136"/>
      <c r="LSI16" s="136"/>
      <c r="LSJ16" s="136"/>
      <c r="LSK16" s="136"/>
      <c r="LSL16" s="136"/>
      <c r="LSM16" s="136"/>
      <c r="LSN16" s="136"/>
      <c r="LSO16" s="136"/>
      <c r="LSP16" s="136"/>
      <c r="LSQ16" s="136"/>
      <c r="LSR16" s="136"/>
      <c r="LSS16" s="136"/>
      <c r="LST16" s="136"/>
      <c r="LSU16" s="136"/>
      <c r="LSV16" s="136"/>
      <c r="LSW16" s="136"/>
      <c r="LSX16" s="136"/>
      <c r="LSY16" s="136"/>
      <c r="LSZ16" s="136"/>
      <c r="LTA16" s="136"/>
      <c r="LTB16" s="136"/>
      <c r="LTC16" s="136"/>
      <c r="LTD16" s="136"/>
      <c r="LTE16" s="136"/>
      <c r="LTF16" s="136"/>
      <c r="LTG16" s="136"/>
      <c r="LTH16" s="136"/>
      <c r="LTI16" s="136"/>
      <c r="LTJ16" s="136"/>
      <c r="LTK16" s="136"/>
      <c r="LTL16" s="136"/>
      <c r="LTM16" s="136"/>
      <c r="LTN16" s="136"/>
      <c r="LTO16" s="136"/>
      <c r="LTP16" s="136"/>
      <c r="LTQ16" s="136"/>
      <c r="LTR16" s="136"/>
      <c r="LTS16" s="136"/>
      <c r="LTT16" s="136"/>
      <c r="LTU16" s="136"/>
      <c r="LTV16" s="136"/>
      <c r="LTW16" s="136"/>
      <c r="LTX16" s="136"/>
      <c r="LTY16" s="136"/>
      <c r="LTZ16" s="136"/>
      <c r="LUA16" s="136"/>
      <c r="LUB16" s="136"/>
      <c r="LUC16" s="136"/>
      <c r="LUD16" s="136"/>
      <c r="LUE16" s="136"/>
      <c r="LUF16" s="136"/>
      <c r="LUG16" s="136"/>
      <c r="LUH16" s="136"/>
      <c r="LUI16" s="136"/>
      <c r="LUJ16" s="136"/>
      <c r="LUK16" s="136"/>
      <c r="LUL16" s="136"/>
      <c r="LUM16" s="136"/>
      <c r="LUN16" s="136"/>
      <c r="LUO16" s="136"/>
      <c r="LUP16" s="136"/>
      <c r="LUQ16" s="136"/>
      <c r="LUR16" s="136"/>
      <c r="LUS16" s="136"/>
      <c r="LUT16" s="136"/>
      <c r="LUU16" s="136"/>
      <c r="LUV16" s="136"/>
      <c r="LUW16" s="136"/>
      <c r="LUX16" s="136"/>
      <c r="LUY16" s="136"/>
      <c r="LUZ16" s="136"/>
      <c r="LVA16" s="136"/>
      <c r="LVB16" s="136"/>
      <c r="LVC16" s="136"/>
      <c r="LVD16" s="136"/>
      <c r="LVE16" s="136"/>
      <c r="LVF16" s="136"/>
      <c r="LVG16" s="136"/>
      <c r="LVH16" s="136"/>
      <c r="LVI16" s="136"/>
      <c r="LVJ16" s="136"/>
      <c r="LVK16" s="136"/>
      <c r="LVL16" s="136"/>
      <c r="LVM16" s="136"/>
      <c r="LVN16" s="136"/>
      <c r="LVO16" s="136"/>
      <c r="LVP16" s="136"/>
      <c r="LVQ16" s="136"/>
      <c r="LVR16" s="136"/>
      <c r="LVS16" s="136"/>
      <c r="LVT16" s="136"/>
      <c r="LVU16" s="136"/>
      <c r="LVV16" s="136"/>
      <c r="LVW16" s="136"/>
      <c r="LVX16" s="136"/>
      <c r="LVY16" s="136"/>
      <c r="LVZ16" s="136"/>
      <c r="LWA16" s="136"/>
      <c r="LWB16" s="136"/>
      <c r="LWC16" s="136"/>
      <c r="LWD16" s="136"/>
      <c r="LWE16" s="136"/>
      <c r="LWF16" s="136"/>
      <c r="LWG16" s="136"/>
      <c r="LWH16" s="136"/>
      <c r="LWI16" s="136"/>
      <c r="LWJ16" s="136"/>
      <c r="LWK16" s="136"/>
      <c r="LWL16" s="136"/>
      <c r="LWM16" s="136"/>
      <c r="LWN16" s="136"/>
      <c r="LWO16" s="136"/>
      <c r="LWP16" s="136"/>
      <c r="LWQ16" s="136"/>
      <c r="LWR16" s="136"/>
      <c r="LWS16" s="136"/>
      <c r="LWT16" s="136"/>
      <c r="LWU16" s="136"/>
      <c r="LWV16" s="136"/>
      <c r="LWW16" s="136"/>
      <c r="LWX16" s="136"/>
      <c r="LWY16" s="136"/>
      <c r="LWZ16" s="136"/>
      <c r="LXA16" s="136"/>
      <c r="LXB16" s="136"/>
      <c r="LXC16" s="136"/>
      <c r="LXD16" s="136"/>
      <c r="LXE16" s="136"/>
      <c r="LXF16" s="136"/>
      <c r="LXG16" s="136"/>
      <c r="LXH16" s="136"/>
      <c r="LXI16" s="136"/>
      <c r="LXJ16" s="136"/>
      <c r="LXK16" s="136"/>
      <c r="LXL16" s="136"/>
      <c r="LXM16" s="136"/>
      <c r="LXN16" s="136"/>
      <c r="LXO16" s="136"/>
      <c r="LXP16" s="136"/>
      <c r="LXQ16" s="136"/>
      <c r="LXR16" s="136"/>
      <c r="LXS16" s="136"/>
      <c r="LXT16" s="136"/>
      <c r="LXU16" s="136"/>
      <c r="LXV16" s="136"/>
      <c r="LXW16" s="136"/>
      <c r="LXX16" s="136"/>
      <c r="LXY16" s="136"/>
      <c r="LXZ16" s="136"/>
      <c r="LYA16" s="136"/>
      <c r="LYB16" s="136"/>
      <c r="LYC16" s="136"/>
      <c r="LYD16" s="136"/>
      <c r="LYE16" s="136"/>
      <c r="LYF16" s="136"/>
      <c r="LYG16" s="136"/>
      <c r="LYH16" s="136"/>
      <c r="LYI16" s="136"/>
      <c r="LYJ16" s="136"/>
      <c r="LYK16" s="136"/>
      <c r="LYL16" s="136"/>
      <c r="LYM16" s="136"/>
      <c r="LYN16" s="136"/>
      <c r="LYO16" s="136"/>
      <c r="LYP16" s="136"/>
      <c r="LYQ16" s="136"/>
      <c r="LYR16" s="136"/>
      <c r="LYS16" s="136"/>
      <c r="LYT16" s="136"/>
      <c r="LYU16" s="136"/>
      <c r="LYV16" s="136"/>
      <c r="LYW16" s="136"/>
      <c r="LYX16" s="136"/>
      <c r="LYY16" s="136"/>
      <c r="LYZ16" s="136"/>
      <c r="LZA16" s="136"/>
      <c r="LZB16" s="136"/>
      <c r="LZC16" s="136"/>
      <c r="LZD16" s="136"/>
      <c r="LZE16" s="136"/>
      <c r="LZF16" s="136"/>
      <c r="LZG16" s="136"/>
      <c r="LZH16" s="136"/>
      <c r="LZI16" s="136"/>
      <c r="LZJ16" s="136"/>
      <c r="LZK16" s="136"/>
      <c r="LZL16" s="136"/>
      <c r="LZM16" s="136"/>
      <c r="LZN16" s="136"/>
      <c r="LZO16" s="136"/>
      <c r="LZP16" s="136"/>
      <c r="LZQ16" s="136"/>
      <c r="LZR16" s="136"/>
      <c r="LZS16" s="136"/>
      <c r="LZT16" s="136"/>
      <c r="LZU16" s="136"/>
      <c r="LZV16" s="136"/>
      <c r="LZW16" s="136"/>
      <c r="LZX16" s="136"/>
      <c r="LZY16" s="136"/>
      <c r="LZZ16" s="136"/>
      <c r="MAA16" s="136"/>
      <c r="MAB16" s="136"/>
      <c r="MAC16" s="136"/>
      <c r="MAD16" s="136"/>
      <c r="MAE16" s="136"/>
      <c r="MAF16" s="136"/>
      <c r="MAG16" s="136"/>
      <c r="MAH16" s="136"/>
      <c r="MAI16" s="136"/>
      <c r="MAJ16" s="136"/>
      <c r="MAK16" s="136"/>
      <c r="MAL16" s="136"/>
      <c r="MAM16" s="136"/>
      <c r="MAN16" s="136"/>
      <c r="MAO16" s="136"/>
      <c r="MAP16" s="136"/>
      <c r="MAQ16" s="136"/>
      <c r="MAR16" s="136"/>
      <c r="MAS16" s="136"/>
      <c r="MAT16" s="136"/>
      <c r="MAU16" s="136"/>
      <c r="MAV16" s="136"/>
      <c r="MAW16" s="136"/>
      <c r="MAX16" s="136"/>
      <c r="MAY16" s="136"/>
      <c r="MAZ16" s="136"/>
      <c r="MBA16" s="136"/>
      <c r="MBB16" s="136"/>
      <c r="MBC16" s="136"/>
      <c r="MBD16" s="136"/>
      <c r="MBE16" s="136"/>
      <c r="MBF16" s="136"/>
      <c r="MBG16" s="136"/>
      <c r="MBH16" s="136"/>
      <c r="MBI16" s="136"/>
      <c r="MBJ16" s="136"/>
      <c r="MBK16" s="136"/>
      <c r="MBL16" s="136"/>
      <c r="MBM16" s="136"/>
      <c r="MBN16" s="136"/>
      <c r="MBO16" s="136"/>
      <c r="MBP16" s="136"/>
      <c r="MBQ16" s="136"/>
      <c r="MBR16" s="136"/>
      <c r="MBS16" s="136"/>
      <c r="MBT16" s="136"/>
      <c r="MBU16" s="136"/>
      <c r="MBV16" s="136"/>
      <c r="MBW16" s="136"/>
      <c r="MBX16" s="136"/>
      <c r="MBY16" s="136"/>
      <c r="MBZ16" s="136"/>
      <c r="MCA16" s="136"/>
      <c r="MCB16" s="136"/>
      <c r="MCC16" s="136"/>
      <c r="MCD16" s="136"/>
      <c r="MCE16" s="136"/>
      <c r="MCF16" s="136"/>
      <c r="MCG16" s="136"/>
      <c r="MCH16" s="136"/>
      <c r="MCI16" s="136"/>
      <c r="MCJ16" s="136"/>
      <c r="MCK16" s="136"/>
      <c r="MCL16" s="136"/>
      <c r="MCM16" s="136"/>
      <c r="MCN16" s="136"/>
      <c r="MCO16" s="136"/>
      <c r="MCP16" s="136"/>
      <c r="MCQ16" s="136"/>
      <c r="MCR16" s="136"/>
      <c r="MCS16" s="136"/>
      <c r="MCT16" s="136"/>
      <c r="MCU16" s="136"/>
      <c r="MCV16" s="136"/>
      <c r="MCW16" s="136"/>
      <c r="MCX16" s="136"/>
      <c r="MCY16" s="136"/>
      <c r="MCZ16" s="136"/>
      <c r="MDA16" s="136"/>
      <c r="MDB16" s="136"/>
      <c r="MDC16" s="136"/>
      <c r="MDD16" s="136"/>
      <c r="MDE16" s="136"/>
      <c r="MDF16" s="136"/>
      <c r="MDG16" s="136"/>
      <c r="MDH16" s="136"/>
      <c r="MDI16" s="136"/>
      <c r="MDJ16" s="136"/>
      <c r="MDK16" s="136"/>
      <c r="MDL16" s="136"/>
      <c r="MDM16" s="136"/>
      <c r="MDN16" s="136"/>
      <c r="MDO16" s="136"/>
      <c r="MDP16" s="136"/>
      <c r="MDQ16" s="136"/>
      <c r="MDR16" s="136"/>
      <c r="MDS16" s="136"/>
      <c r="MDT16" s="136"/>
      <c r="MDU16" s="136"/>
      <c r="MDV16" s="136"/>
      <c r="MDW16" s="136"/>
      <c r="MDX16" s="136"/>
      <c r="MDY16" s="136"/>
      <c r="MDZ16" s="136"/>
      <c r="MEA16" s="136"/>
      <c r="MEB16" s="136"/>
      <c r="MEC16" s="136"/>
      <c r="MED16" s="136"/>
      <c r="MEE16" s="136"/>
      <c r="MEF16" s="136"/>
      <c r="MEG16" s="136"/>
      <c r="MEH16" s="136"/>
      <c r="MEI16" s="136"/>
      <c r="MEJ16" s="136"/>
      <c r="MEK16" s="136"/>
      <c r="MEL16" s="136"/>
      <c r="MEM16" s="136"/>
      <c r="MEN16" s="136"/>
      <c r="MEO16" s="136"/>
      <c r="MEP16" s="136"/>
      <c r="MEQ16" s="136"/>
      <c r="MER16" s="136"/>
      <c r="MES16" s="136"/>
      <c r="MET16" s="136"/>
      <c r="MEU16" s="136"/>
      <c r="MEV16" s="136"/>
      <c r="MEW16" s="136"/>
      <c r="MEX16" s="136"/>
      <c r="MEY16" s="136"/>
      <c r="MEZ16" s="136"/>
      <c r="MFA16" s="136"/>
      <c r="MFB16" s="136"/>
      <c r="MFC16" s="136"/>
      <c r="MFD16" s="136"/>
      <c r="MFE16" s="136"/>
      <c r="MFF16" s="136"/>
      <c r="MFG16" s="136"/>
      <c r="MFH16" s="136"/>
      <c r="MFI16" s="136"/>
      <c r="MFJ16" s="136"/>
      <c r="MFK16" s="136"/>
      <c r="MFL16" s="136"/>
      <c r="MFM16" s="136"/>
      <c r="MFN16" s="136"/>
      <c r="MFO16" s="136"/>
      <c r="MFP16" s="136"/>
      <c r="MFQ16" s="136"/>
      <c r="MFR16" s="136"/>
      <c r="MFS16" s="136"/>
      <c r="MFT16" s="136"/>
      <c r="MFU16" s="136"/>
      <c r="MFV16" s="136"/>
      <c r="MFW16" s="136"/>
      <c r="MFX16" s="136"/>
      <c r="MFY16" s="136"/>
      <c r="MFZ16" s="136"/>
      <c r="MGA16" s="136"/>
      <c r="MGB16" s="136"/>
      <c r="MGC16" s="136"/>
      <c r="MGD16" s="136"/>
      <c r="MGE16" s="136"/>
      <c r="MGF16" s="136"/>
      <c r="MGG16" s="136"/>
      <c r="MGH16" s="136"/>
      <c r="MGI16" s="136"/>
      <c r="MGJ16" s="136"/>
      <c r="MGK16" s="136"/>
      <c r="MGL16" s="136"/>
      <c r="MGM16" s="136"/>
      <c r="MGN16" s="136"/>
      <c r="MGO16" s="136"/>
      <c r="MGP16" s="136"/>
      <c r="MGQ16" s="136"/>
      <c r="MGR16" s="136"/>
      <c r="MGS16" s="136"/>
      <c r="MGT16" s="136"/>
      <c r="MGU16" s="136"/>
      <c r="MGV16" s="136"/>
      <c r="MGW16" s="136"/>
      <c r="MGX16" s="136"/>
      <c r="MGY16" s="136"/>
      <c r="MGZ16" s="136"/>
      <c r="MHA16" s="136"/>
      <c r="MHB16" s="136"/>
      <c r="MHC16" s="136"/>
      <c r="MHD16" s="136"/>
      <c r="MHE16" s="136"/>
      <c r="MHF16" s="136"/>
      <c r="MHG16" s="136"/>
      <c r="MHH16" s="136"/>
      <c r="MHI16" s="136"/>
      <c r="MHJ16" s="136"/>
      <c r="MHK16" s="136"/>
      <c r="MHL16" s="136"/>
      <c r="MHM16" s="136"/>
      <c r="MHN16" s="136"/>
      <c r="MHO16" s="136"/>
      <c r="MHP16" s="136"/>
      <c r="MHQ16" s="136"/>
      <c r="MHR16" s="136"/>
      <c r="MHS16" s="136"/>
      <c r="MHT16" s="136"/>
      <c r="MHU16" s="136"/>
      <c r="MHV16" s="136"/>
      <c r="MHW16" s="136"/>
      <c r="MHX16" s="136"/>
      <c r="MHY16" s="136"/>
      <c r="MHZ16" s="136"/>
      <c r="MIA16" s="136"/>
      <c r="MIB16" s="136"/>
      <c r="MIC16" s="136"/>
      <c r="MID16" s="136"/>
      <c r="MIE16" s="136"/>
      <c r="MIF16" s="136"/>
      <c r="MIG16" s="136"/>
      <c r="MIH16" s="136"/>
      <c r="MII16" s="136"/>
      <c r="MIJ16" s="136"/>
      <c r="MIK16" s="136"/>
      <c r="MIL16" s="136"/>
      <c r="MIM16" s="136"/>
      <c r="MIN16" s="136"/>
      <c r="MIO16" s="136"/>
      <c r="MIP16" s="136"/>
      <c r="MIQ16" s="136"/>
      <c r="MIR16" s="136"/>
      <c r="MIS16" s="136"/>
      <c r="MIT16" s="136"/>
      <c r="MIU16" s="136"/>
      <c r="MIV16" s="136"/>
      <c r="MIW16" s="136"/>
      <c r="MIX16" s="136"/>
      <c r="MIY16" s="136"/>
      <c r="MIZ16" s="136"/>
      <c r="MJA16" s="136"/>
      <c r="MJB16" s="136"/>
      <c r="MJC16" s="136"/>
      <c r="MJD16" s="136"/>
      <c r="MJE16" s="136"/>
      <c r="MJF16" s="136"/>
      <c r="MJG16" s="136"/>
      <c r="MJH16" s="136"/>
      <c r="MJI16" s="136"/>
      <c r="MJJ16" s="136"/>
      <c r="MJK16" s="136"/>
      <c r="MJL16" s="136"/>
      <c r="MJM16" s="136"/>
      <c r="MJN16" s="136"/>
      <c r="MJO16" s="136"/>
      <c r="MJP16" s="136"/>
      <c r="MJQ16" s="136"/>
      <c r="MJR16" s="136"/>
      <c r="MJS16" s="136"/>
      <c r="MJT16" s="136"/>
      <c r="MJU16" s="136"/>
      <c r="MJV16" s="136"/>
      <c r="MJW16" s="136"/>
      <c r="MJX16" s="136"/>
      <c r="MJY16" s="136"/>
      <c r="MJZ16" s="136"/>
      <c r="MKA16" s="136"/>
      <c r="MKB16" s="136"/>
      <c r="MKC16" s="136"/>
      <c r="MKD16" s="136"/>
      <c r="MKE16" s="136"/>
      <c r="MKF16" s="136"/>
      <c r="MKG16" s="136"/>
      <c r="MKH16" s="136"/>
      <c r="MKI16" s="136"/>
      <c r="MKJ16" s="136"/>
      <c r="MKK16" s="136"/>
      <c r="MKL16" s="136"/>
      <c r="MKM16" s="136"/>
      <c r="MKN16" s="136"/>
      <c r="MKO16" s="136"/>
      <c r="MKP16" s="136"/>
      <c r="MKQ16" s="136"/>
      <c r="MKR16" s="136"/>
      <c r="MKS16" s="136"/>
      <c r="MKT16" s="136"/>
      <c r="MKU16" s="136"/>
      <c r="MKV16" s="136"/>
      <c r="MKW16" s="136"/>
      <c r="MKX16" s="136"/>
      <c r="MKY16" s="136"/>
      <c r="MKZ16" s="136"/>
      <c r="MLA16" s="136"/>
      <c r="MLB16" s="136"/>
      <c r="MLC16" s="136"/>
      <c r="MLD16" s="136"/>
      <c r="MLE16" s="136"/>
      <c r="MLF16" s="136"/>
      <c r="MLG16" s="136"/>
      <c r="MLH16" s="136"/>
      <c r="MLI16" s="136"/>
      <c r="MLJ16" s="136"/>
      <c r="MLK16" s="136"/>
      <c r="MLL16" s="136"/>
      <c r="MLM16" s="136"/>
      <c r="MLN16" s="136"/>
      <c r="MLO16" s="136"/>
      <c r="MLP16" s="136"/>
      <c r="MLQ16" s="136"/>
      <c r="MLR16" s="136"/>
      <c r="MLS16" s="136"/>
      <c r="MLT16" s="136"/>
      <c r="MLU16" s="136"/>
      <c r="MLV16" s="136"/>
      <c r="MLW16" s="136"/>
      <c r="MLX16" s="136"/>
      <c r="MLY16" s="136"/>
      <c r="MLZ16" s="136"/>
      <c r="MMA16" s="136"/>
      <c r="MMB16" s="136"/>
      <c r="MMC16" s="136"/>
      <c r="MMD16" s="136"/>
      <c r="MME16" s="136"/>
      <c r="MMF16" s="136"/>
      <c r="MMG16" s="136"/>
      <c r="MMH16" s="136"/>
      <c r="MMI16" s="136"/>
      <c r="MMJ16" s="136"/>
      <c r="MMK16" s="136"/>
      <c r="MML16" s="136"/>
      <c r="MMM16" s="136"/>
      <c r="MMN16" s="136"/>
      <c r="MMO16" s="136"/>
      <c r="MMP16" s="136"/>
      <c r="MMQ16" s="136"/>
      <c r="MMR16" s="136"/>
      <c r="MMS16" s="136"/>
      <c r="MMT16" s="136"/>
      <c r="MMU16" s="136"/>
      <c r="MMV16" s="136"/>
      <c r="MMW16" s="136"/>
      <c r="MMX16" s="136"/>
      <c r="MMY16" s="136"/>
      <c r="MMZ16" s="136"/>
      <c r="MNA16" s="136"/>
      <c r="MNB16" s="136"/>
      <c r="MNC16" s="136"/>
      <c r="MND16" s="136"/>
      <c r="MNE16" s="136"/>
      <c r="MNF16" s="136"/>
      <c r="MNG16" s="136"/>
      <c r="MNH16" s="136"/>
      <c r="MNI16" s="136"/>
      <c r="MNJ16" s="136"/>
      <c r="MNK16" s="136"/>
      <c r="MNL16" s="136"/>
      <c r="MNM16" s="136"/>
      <c r="MNN16" s="136"/>
      <c r="MNO16" s="136"/>
      <c r="MNP16" s="136"/>
      <c r="MNQ16" s="136"/>
      <c r="MNR16" s="136"/>
      <c r="MNS16" s="136"/>
      <c r="MNT16" s="136"/>
      <c r="MNU16" s="136"/>
      <c r="MNV16" s="136"/>
      <c r="MNW16" s="136"/>
      <c r="MNX16" s="136"/>
      <c r="MNY16" s="136"/>
      <c r="MNZ16" s="136"/>
      <c r="MOA16" s="136"/>
      <c r="MOB16" s="136"/>
      <c r="MOC16" s="136"/>
      <c r="MOD16" s="136"/>
      <c r="MOE16" s="136"/>
      <c r="MOF16" s="136"/>
      <c r="MOG16" s="136"/>
      <c r="MOH16" s="136"/>
      <c r="MOI16" s="136"/>
      <c r="MOJ16" s="136"/>
      <c r="MOK16" s="136"/>
      <c r="MOL16" s="136"/>
      <c r="MOM16" s="136"/>
      <c r="MON16" s="136"/>
      <c r="MOO16" s="136"/>
      <c r="MOP16" s="136"/>
      <c r="MOQ16" s="136"/>
      <c r="MOR16" s="136"/>
      <c r="MOS16" s="136"/>
      <c r="MOT16" s="136"/>
      <c r="MOU16" s="136"/>
      <c r="MOV16" s="136"/>
      <c r="MOW16" s="136"/>
      <c r="MOX16" s="136"/>
      <c r="MOY16" s="136"/>
      <c r="MOZ16" s="136"/>
      <c r="MPA16" s="136"/>
      <c r="MPB16" s="136"/>
      <c r="MPC16" s="136"/>
      <c r="MPD16" s="136"/>
      <c r="MPE16" s="136"/>
      <c r="MPF16" s="136"/>
      <c r="MPG16" s="136"/>
      <c r="MPH16" s="136"/>
      <c r="MPI16" s="136"/>
      <c r="MPJ16" s="136"/>
      <c r="MPK16" s="136"/>
      <c r="MPL16" s="136"/>
      <c r="MPM16" s="136"/>
      <c r="MPN16" s="136"/>
      <c r="MPO16" s="136"/>
      <c r="MPP16" s="136"/>
      <c r="MPQ16" s="136"/>
      <c r="MPR16" s="136"/>
      <c r="MPS16" s="136"/>
      <c r="MPT16" s="136"/>
      <c r="MPU16" s="136"/>
      <c r="MPV16" s="136"/>
      <c r="MPW16" s="136"/>
      <c r="MPX16" s="136"/>
      <c r="MPY16" s="136"/>
      <c r="MPZ16" s="136"/>
      <c r="MQA16" s="136"/>
      <c r="MQB16" s="136"/>
      <c r="MQC16" s="136"/>
      <c r="MQD16" s="136"/>
      <c r="MQE16" s="136"/>
      <c r="MQF16" s="136"/>
      <c r="MQG16" s="136"/>
      <c r="MQH16" s="136"/>
      <c r="MQI16" s="136"/>
      <c r="MQJ16" s="136"/>
      <c r="MQK16" s="136"/>
      <c r="MQL16" s="136"/>
      <c r="MQM16" s="136"/>
      <c r="MQN16" s="136"/>
      <c r="MQO16" s="136"/>
      <c r="MQP16" s="136"/>
      <c r="MQQ16" s="136"/>
      <c r="MQR16" s="136"/>
      <c r="MQS16" s="136"/>
      <c r="MQT16" s="136"/>
      <c r="MQU16" s="136"/>
      <c r="MQV16" s="136"/>
      <c r="MQW16" s="136"/>
      <c r="MQX16" s="136"/>
      <c r="MQY16" s="136"/>
      <c r="MQZ16" s="136"/>
      <c r="MRA16" s="136"/>
      <c r="MRB16" s="136"/>
      <c r="MRC16" s="136"/>
      <c r="MRD16" s="136"/>
      <c r="MRE16" s="136"/>
      <c r="MRF16" s="136"/>
      <c r="MRG16" s="136"/>
      <c r="MRH16" s="136"/>
      <c r="MRI16" s="136"/>
      <c r="MRJ16" s="136"/>
      <c r="MRK16" s="136"/>
      <c r="MRL16" s="136"/>
      <c r="MRM16" s="136"/>
      <c r="MRN16" s="136"/>
      <c r="MRO16" s="136"/>
      <c r="MRP16" s="136"/>
      <c r="MRQ16" s="136"/>
      <c r="MRR16" s="136"/>
      <c r="MRS16" s="136"/>
      <c r="MRT16" s="136"/>
      <c r="MRU16" s="136"/>
      <c r="MRV16" s="136"/>
      <c r="MRW16" s="136"/>
      <c r="MRX16" s="136"/>
      <c r="MRY16" s="136"/>
      <c r="MRZ16" s="136"/>
      <c r="MSA16" s="136"/>
      <c r="MSB16" s="136"/>
      <c r="MSC16" s="136"/>
      <c r="MSD16" s="136"/>
      <c r="MSE16" s="136"/>
      <c r="MSF16" s="136"/>
      <c r="MSG16" s="136"/>
      <c r="MSH16" s="136"/>
      <c r="MSI16" s="136"/>
      <c r="MSJ16" s="136"/>
      <c r="MSK16" s="136"/>
      <c r="MSL16" s="136"/>
      <c r="MSM16" s="136"/>
      <c r="MSN16" s="136"/>
      <c r="MSO16" s="136"/>
      <c r="MSP16" s="136"/>
      <c r="MSQ16" s="136"/>
      <c r="MSR16" s="136"/>
      <c r="MSS16" s="136"/>
      <c r="MST16" s="136"/>
      <c r="MSU16" s="136"/>
      <c r="MSV16" s="136"/>
      <c r="MSW16" s="136"/>
      <c r="MSX16" s="136"/>
      <c r="MSY16" s="136"/>
      <c r="MSZ16" s="136"/>
      <c r="MTA16" s="136"/>
      <c r="MTB16" s="136"/>
      <c r="MTC16" s="136"/>
      <c r="MTD16" s="136"/>
      <c r="MTE16" s="136"/>
      <c r="MTF16" s="136"/>
      <c r="MTG16" s="136"/>
      <c r="MTH16" s="136"/>
      <c r="MTI16" s="136"/>
      <c r="MTJ16" s="136"/>
      <c r="MTK16" s="136"/>
      <c r="MTL16" s="136"/>
      <c r="MTM16" s="136"/>
      <c r="MTN16" s="136"/>
      <c r="MTO16" s="136"/>
      <c r="MTP16" s="136"/>
      <c r="MTQ16" s="136"/>
      <c r="MTR16" s="136"/>
      <c r="MTS16" s="136"/>
      <c r="MTT16" s="136"/>
      <c r="MTU16" s="136"/>
      <c r="MTV16" s="136"/>
      <c r="MTW16" s="136"/>
      <c r="MTX16" s="136"/>
      <c r="MTY16" s="136"/>
      <c r="MTZ16" s="136"/>
      <c r="MUA16" s="136"/>
      <c r="MUB16" s="136"/>
      <c r="MUC16" s="136"/>
      <c r="MUD16" s="136"/>
      <c r="MUE16" s="136"/>
      <c r="MUF16" s="136"/>
      <c r="MUG16" s="136"/>
      <c r="MUH16" s="136"/>
      <c r="MUI16" s="136"/>
      <c r="MUJ16" s="136"/>
      <c r="MUK16" s="136"/>
      <c r="MUL16" s="136"/>
      <c r="MUM16" s="136"/>
      <c r="MUN16" s="136"/>
      <c r="MUO16" s="136"/>
      <c r="MUP16" s="136"/>
      <c r="MUQ16" s="136"/>
      <c r="MUR16" s="136"/>
      <c r="MUS16" s="136"/>
      <c r="MUT16" s="136"/>
      <c r="MUU16" s="136"/>
      <c r="MUV16" s="136"/>
      <c r="MUW16" s="136"/>
      <c r="MUX16" s="136"/>
      <c r="MUY16" s="136"/>
      <c r="MUZ16" s="136"/>
      <c r="MVA16" s="136"/>
      <c r="MVB16" s="136"/>
      <c r="MVC16" s="136"/>
      <c r="MVD16" s="136"/>
      <c r="MVE16" s="136"/>
      <c r="MVF16" s="136"/>
      <c r="MVG16" s="136"/>
      <c r="MVH16" s="136"/>
      <c r="MVI16" s="136"/>
      <c r="MVJ16" s="136"/>
      <c r="MVK16" s="136"/>
      <c r="MVL16" s="136"/>
      <c r="MVM16" s="136"/>
      <c r="MVN16" s="136"/>
      <c r="MVO16" s="136"/>
      <c r="MVP16" s="136"/>
      <c r="MVQ16" s="136"/>
      <c r="MVR16" s="136"/>
      <c r="MVS16" s="136"/>
      <c r="MVT16" s="136"/>
      <c r="MVU16" s="136"/>
      <c r="MVV16" s="136"/>
      <c r="MVW16" s="136"/>
      <c r="MVX16" s="136"/>
      <c r="MVY16" s="136"/>
      <c r="MVZ16" s="136"/>
      <c r="MWA16" s="136"/>
      <c r="MWB16" s="136"/>
      <c r="MWC16" s="136"/>
      <c r="MWD16" s="136"/>
      <c r="MWE16" s="136"/>
      <c r="MWF16" s="136"/>
      <c r="MWG16" s="136"/>
      <c r="MWH16" s="136"/>
      <c r="MWI16" s="136"/>
      <c r="MWJ16" s="136"/>
      <c r="MWK16" s="136"/>
      <c r="MWL16" s="136"/>
      <c r="MWM16" s="136"/>
      <c r="MWN16" s="136"/>
      <c r="MWO16" s="136"/>
      <c r="MWP16" s="136"/>
      <c r="MWQ16" s="136"/>
      <c r="MWR16" s="136"/>
      <c r="MWS16" s="136"/>
      <c r="MWT16" s="136"/>
      <c r="MWU16" s="136"/>
      <c r="MWV16" s="136"/>
      <c r="MWW16" s="136"/>
      <c r="MWX16" s="136"/>
      <c r="MWY16" s="136"/>
      <c r="MWZ16" s="136"/>
      <c r="MXA16" s="136"/>
      <c r="MXB16" s="136"/>
      <c r="MXC16" s="136"/>
      <c r="MXD16" s="136"/>
      <c r="MXE16" s="136"/>
      <c r="MXF16" s="136"/>
      <c r="MXG16" s="136"/>
      <c r="MXH16" s="136"/>
      <c r="MXI16" s="136"/>
      <c r="MXJ16" s="136"/>
      <c r="MXK16" s="136"/>
      <c r="MXL16" s="136"/>
      <c r="MXM16" s="136"/>
      <c r="MXN16" s="136"/>
      <c r="MXO16" s="136"/>
      <c r="MXP16" s="136"/>
      <c r="MXQ16" s="136"/>
      <c r="MXR16" s="136"/>
      <c r="MXS16" s="136"/>
      <c r="MXT16" s="136"/>
      <c r="MXU16" s="136"/>
      <c r="MXV16" s="136"/>
      <c r="MXW16" s="136"/>
      <c r="MXX16" s="136"/>
      <c r="MXY16" s="136"/>
      <c r="MXZ16" s="136"/>
      <c r="MYA16" s="136"/>
      <c r="MYB16" s="136"/>
      <c r="MYC16" s="136"/>
      <c r="MYD16" s="136"/>
      <c r="MYE16" s="136"/>
      <c r="MYF16" s="136"/>
      <c r="MYG16" s="136"/>
      <c r="MYH16" s="136"/>
      <c r="MYI16" s="136"/>
      <c r="MYJ16" s="136"/>
      <c r="MYK16" s="136"/>
      <c r="MYL16" s="136"/>
      <c r="MYM16" s="136"/>
      <c r="MYN16" s="136"/>
      <c r="MYO16" s="136"/>
      <c r="MYP16" s="136"/>
      <c r="MYQ16" s="136"/>
      <c r="MYR16" s="136"/>
      <c r="MYS16" s="136"/>
      <c r="MYT16" s="136"/>
      <c r="MYU16" s="136"/>
      <c r="MYV16" s="136"/>
      <c r="MYW16" s="136"/>
      <c r="MYX16" s="136"/>
      <c r="MYY16" s="136"/>
      <c r="MYZ16" s="136"/>
      <c r="MZA16" s="136"/>
      <c r="MZB16" s="136"/>
      <c r="MZC16" s="136"/>
      <c r="MZD16" s="136"/>
      <c r="MZE16" s="136"/>
      <c r="MZF16" s="136"/>
      <c r="MZG16" s="136"/>
      <c r="MZH16" s="136"/>
      <c r="MZI16" s="136"/>
      <c r="MZJ16" s="136"/>
      <c r="MZK16" s="136"/>
      <c r="MZL16" s="136"/>
      <c r="MZM16" s="136"/>
      <c r="MZN16" s="136"/>
      <c r="MZO16" s="136"/>
      <c r="MZP16" s="136"/>
      <c r="MZQ16" s="136"/>
      <c r="MZR16" s="136"/>
      <c r="MZS16" s="136"/>
      <c r="MZT16" s="136"/>
      <c r="MZU16" s="136"/>
      <c r="MZV16" s="136"/>
      <c r="MZW16" s="136"/>
      <c r="MZX16" s="136"/>
      <c r="MZY16" s="136"/>
      <c r="MZZ16" s="136"/>
      <c r="NAA16" s="136"/>
      <c r="NAB16" s="136"/>
      <c r="NAC16" s="136"/>
      <c r="NAD16" s="136"/>
      <c r="NAE16" s="136"/>
      <c r="NAF16" s="136"/>
      <c r="NAG16" s="136"/>
      <c r="NAH16" s="136"/>
      <c r="NAI16" s="136"/>
      <c r="NAJ16" s="136"/>
      <c r="NAK16" s="136"/>
      <c r="NAL16" s="136"/>
      <c r="NAM16" s="136"/>
      <c r="NAN16" s="136"/>
      <c r="NAO16" s="136"/>
      <c r="NAP16" s="136"/>
      <c r="NAQ16" s="136"/>
      <c r="NAR16" s="136"/>
      <c r="NAS16" s="136"/>
      <c r="NAT16" s="136"/>
      <c r="NAU16" s="136"/>
      <c r="NAV16" s="136"/>
      <c r="NAW16" s="136"/>
      <c r="NAX16" s="136"/>
      <c r="NAY16" s="136"/>
      <c r="NAZ16" s="136"/>
      <c r="NBA16" s="136"/>
      <c r="NBB16" s="136"/>
      <c r="NBC16" s="136"/>
      <c r="NBD16" s="136"/>
      <c r="NBE16" s="136"/>
      <c r="NBF16" s="136"/>
      <c r="NBG16" s="136"/>
      <c r="NBH16" s="136"/>
      <c r="NBI16" s="136"/>
      <c r="NBJ16" s="136"/>
      <c r="NBK16" s="136"/>
      <c r="NBL16" s="136"/>
      <c r="NBM16" s="136"/>
      <c r="NBN16" s="136"/>
      <c r="NBO16" s="136"/>
      <c r="NBP16" s="136"/>
      <c r="NBQ16" s="136"/>
      <c r="NBR16" s="136"/>
      <c r="NBS16" s="136"/>
      <c r="NBT16" s="136"/>
      <c r="NBU16" s="136"/>
      <c r="NBV16" s="136"/>
      <c r="NBW16" s="136"/>
      <c r="NBX16" s="136"/>
      <c r="NBY16" s="136"/>
      <c r="NBZ16" s="136"/>
      <c r="NCA16" s="136"/>
      <c r="NCB16" s="136"/>
      <c r="NCC16" s="136"/>
      <c r="NCD16" s="136"/>
      <c r="NCE16" s="136"/>
      <c r="NCF16" s="136"/>
      <c r="NCG16" s="136"/>
      <c r="NCH16" s="136"/>
      <c r="NCI16" s="136"/>
      <c r="NCJ16" s="136"/>
      <c r="NCK16" s="136"/>
      <c r="NCL16" s="136"/>
      <c r="NCM16" s="136"/>
      <c r="NCN16" s="136"/>
      <c r="NCO16" s="136"/>
      <c r="NCP16" s="136"/>
      <c r="NCQ16" s="136"/>
      <c r="NCR16" s="136"/>
      <c r="NCS16" s="136"/>
      <c r="NCT16" s="136"/>
      <c r="NCU16" s="136"/>
      <c r="NCV16" s="136"/>
      <c r="NCW16" s="136"/>
      <c r="NCX16" s="136"/>
      <c r="NCY16" s="136"/>
      <c r="NCZ16" s="136"/>
      <c r="NDA16" s="136"/>
      <c r="NDB16" s="136"/>
      <c r="NDC16" s="136"/>
      <c r="NDD16" s="136"/>
      <c r="NDE16" s="136"/>
      <c r="NDF16" s="136"/>
      <c r="NDG16" s="136"/>
      <c r="NDH16" s="136"/>
      <c r="NDI16" s="136"/>
      <c r="NDJ16" s="136"/>
      <c r="NDK16" s="136"/>
      <c r="NDL16" s="136"/>
      <c r="NDM16" s="136"/>
      <c r="NDN16" s="136"/>
      <c r="NDO16" s="136"/>
      <c r="NDP16" s="136"/>
      <c r="NDQ16" s="136"/>
      <c r="NDR16" s="136"/>
      <c r="NDS16" s="136"/>
      <c r="NDT16" s="136"/>
      <c r="NDU16" s="136"/>
      <c r="NDV16" s="136"/>
      <c r="NDW16" s="136"/>
      <c r="NDX16" s="136"/>
      <c r="NDY16" s="136"/>
      <c r="NDZ16" s="136"/>
      <c r="NEA16" s="136"/>
      <c r="NEB16" s="136"/>
      <c r="NEC16" s="136"/>
      <c r="NED16" s="136"/>
      <c r="NEE16" s="136"/>
      <c r="NEF16" s="136"/>
      <c r="NEG16" s="136"/>
      <c r="NEH16" s="136"/>
      <c r="NEI16" s="136"/>
      <c r="NEJ16" s="136"/>
      <c r="NEK16" s="136"/>
      <c r="NEL16" s="136"/>
      <c r="NEM16" s="136"/>
      <c r="NEN16" s="136"/>
      <c r="NEO16" s="136"/>
      <c r="NEP16" s="136"/>
      <c r="NEQ16" s="136"/>
      <c r="NER16" s="136"/>
      <c r="NES16" s="136"/>
      <c r="NET16" s="136"/>
      <c r="NEU16" s="136"/>
      <c r="NEV16" s="136"/>
      <c r="NEW16" s="136"/>
      <c r="NEX16" s="136"/>
      <c r="NEY16" s="136"/>
      <c r="NEZ16" s="136"/>
      <c r="NFA16" s="136"/>
      <c r="NFB16" s="136"/>
      <c r="NFC16" s="136"/>
      <c r="NFD16" s="136"/>
      <c r="NFE16" s="136"/>
      <c r="NFF16" s="136"/>
      <c r="NFG16" s="136"/>
      <c r="NFH16" s="136"/>
      <c r="NFI16" s="136"/>
      <c r="NFJ16" s="136"/>
      <c r="NFK16" s="136"/>
      <c r="NFL16" s="136"/>
      <c r="NFM16" s="136"/>
      <c r="NFN16" s="136"/>
      <c r="NFO16" s="136"/>
      <c r="NFP16" s="136"/>
      <c r="NFQ16" s="136"/>
      <c r="NFR16" s="136"/>
      <c r="NFS16" s="136"/>
      <c r="NFT16" s="136"/>
      <c r="NFU16" s="136"/>
      <c r="NFV16" s="136"/>
      <c r="NFW16" s="136"/>
      <c r="NFX16" s="136"/>
      <c r="NFY16" s="136"/>
      <c r="NFZ16" s="136"/>
      <c r="NGA16" s="136"/>
      <c r="NGB16" s="136"/>
      <c r="NGC16" s="136"/>
      <c r="NGD16" s="136"/>
      <c r="NGE16" s="136"/>
      <c r="NGF16" s="136"/>
      <c r="NGG16" s="136"/>
      <c r="NGH16" s="136"/>
      <c r="NGI16" s="136"/>
      <c r="NGJ16" s="136"/>
      <c r="NGK16" s="136"/>
      <c r="NGL16" s="136"/>
      <c r="NGM16" s="136"/>
      <c r="NGN16" s="136"/>
      <c r="NGO16" s="136"/>
      <c r="NGP16" s="136"/>
      <c r="NGQ16" s="136"/>
      <c r="NGR16" s="136"/>
      <c r="NGS16" s="136"/>
      <c r="NGT16" s="136"/>
      <c r="NGU16" s="136"/>
      <c r="NGV16" s="136"/>
      <c r="NGW16" s="136"/>
      <c r="NGX16" s="136"/>
      <c r="NGY16" s="136"/>
      <c r="NGZ16" s="136"/>
      <c r="NHA16" s="136"/>
      <c r="NHB16" s="136"/>
      <c r="NHC16" s="136"/>
      <c r="NHD16" s="136"/>
      <c r="NHE16" s="136"/>
      <c r="NHF16" s="136"/>
      <c r="NHG16" s="136"/>
      <c r="NHH16" s="136"/>
      <c r="NHI16" s="136"/>
      <c r="NHJ16" s="136"/>
      <c r="NHK16" s="136"/>
      <c r="NHL16" s="136"/>
      <c r="NHM16" s="136"/>
      <c r="NHN16" s="136"/>
      <c r="NHO16" s="136"/>
      <c r="NHP16" s="136"/>
      <c r="NHQ16" s="136"/>
      <c r="NHR16" s="136"/>
      <c r="NHS16" s="136"/>
      <c r="NHT16" s="136"/>
      <c r="NHU16" s="136"/>
      <c r="NHV16" s="136"/>
      <c r="NHW16" s="136"/>
      <c r="NHX16" s="136"/>
      <c r="NHY16" s="136"/>
      <c r="NHZ16" s="136"/>
      <c r="NIA16" s="136"/>
      <c r="NIB16" s="136"/>
      <c r="NIC16" s="136"/>
      <c r="NID16" s="136"/>
      <c r="NIE16" s="136"/>
      <c r="NIF16" s="136"/>
      <c r="NIG16" s="136"/>
      <c r="NIH16" s="136"/>
      <c r="NII16" s="136"/>
      <c r="NIJ16" s="136"/>
      <c r="NIK16" s="136"/>
      <c r="NIL16" s="136"/>
      <c r="NIM16" s="136"/>
      <c r="NIN16" s="136"/>
      <c r="NIO16" s="136"/>
      <c r="NIP16" s="136"/>
      <c r="NIQ16" s="136"/>
      <c r="NIR16" s="136"/>
      <c r="NIS16" s="136"/>
      <c r="NIT16" s="136"/>
      <c r="NIU16" s="136"/>
      <c r="NIV16" s="136"/>
      <c r="NIW16" s="136"/>
      <c r="NIX16" s="136"/>
      <c r="NIY16" s="136"/>
      <c r="NIZ16" s="136"/>
      <c r="NJA16" s="136"/>
      <c r="NJB16" s="136"/>
      <c r="NJC16" s="136"/>
      <c r="NJD16" s="136"/>
      <c r="NJE16" s="136"/>
      <c r="NJF16" s="136"/>
      <c r="NJG16" s="136"/>
      <c r="NJH16" s="136"/>
      <c r="NJI16" s="136"/>
      <c r="NJJ16" s="136"/>
      <c r="NJK16" s="136"/>
      <c r="NJL16" s="136"/>
      <c r="NJM16" s="136"/>
      <c r="NJN16" s="136"/>
      <c r="NJO16" s="136"/>
      <c r="NJP16" s="136"/>
      <c r="NJQ16" s="136"/>
      <c r="NJR16" s="136"/>
      <c r="NJS16" s="136"/>
      <c r="NJT16" s="136"/>
      <c r="NJU16" s="136"/>
      <c r="NJV16" s="136"/>
      <c r="NJW16" s="136"/>
      <c r="NJX16" s="136"/>
      <c r="NJY16" s="136"/>
      <c r="NJZ16" s="136"/>
      <c r="NKA16" s="136"/>
      <c r="NKB16" s="136"/>
      <c r="NKC16" s="136"/>
      <c r="NKD16" s="136"/>
      <c r="NKE16" s="136"/>
      <c r="NKF16" s="136"/>
      <c r="NKG16" s="136"/>
      <c r="NKH16" s="136"/>
      <c r="NKI16" s="136"/>
      <c r="NKJ16" s="136"/>
      <c r="NKK16" s="136"/>
      <c r="NKL16" s="136"/>
      <c r="NKM16" s="136"/>
      <c r="NKN16" s="136"/>
      <c r="NKO16" s="136"/>
      <c r="NKP16" s="136"/>
      <c r="NKQ16" s="136"/>
      <c r="NKR16" s="136"/>
      <c r="NKS16" s="136"/>
      <c r="NKT16" s="136"/>
      <c r="NKU16" s="136"/>
      <c r="NKV16" s="136"/>
      <c r="NKW16" s="136"/>
      <c r="NKX16" s="136"/>
      <c r="NKY16" s="136"/>
      <c r="NKZ16" s="136"/>
      <c r="NLA16" s="136"/>
      <c r="NLB16" s="136"/>
      <c r="NLC16" s="136"/>
      <c r="NLD16" s="136"/>
      <c r="NLE16" s="136"/>
      <c r="NLF16" s="136"/>
      <c r="NLG16" s="136"/>
      <c r="NLH16" s="136"/>
      <c r="NLI16" s="136"/>
      <c r="NLJ16" s="136"/>
      <c r="NLK16" s="136"/>
      <c r="NLL16" s="136"/>
      <c r="NLM16" s="136"/>
      <c r="NLN16" s="136"/>
      <c r="NLO16" s="136"/>
      <c r="NLP16" s="136"/>
      <c r="NLQ16" s="136"/>
      <c r="NLR16" s="136"/>
      <c r="NLS16" s="136"/>
      <c r="NLT16" s="136"/>
      <c r="NLU16" s="136"/>
      <c r="NLV16" s="136"/>
      <c r="NLW16" s="136"/>
      <c r="NLX16" s="136"/>
      <c r="NLY16" s="136"/>
      <c r="NLZ16" s="136"/>
      <c r="NMA16" s="136"/>
      <c r="NMB16" s="136"/>
      <c r="NMC16" s="136"/>
      <c r="NMD16" s="136"/>
      <c r="NME16" s="136"/>
      <c r="NMF16" s="136"/>
      <c r="NMG16" s="136"/>
      <c r="NMH16" s="136"/>
      <c r="NMI16" s="136"/>
      <c r="NMJ16" s="136"/>
      <c r="NMK16" s="136"/>
      <c r="NML16" s="136"/>
      <c r="NMM16" s="136"/>
      <c r="NMN16" s="136"/>
      <c r="NMO16" s="136"/>
      <c r="NMP16" s="136"/>
      <c r="NMQ16" s="136"/>
      <c r="NMR16" s="136"/>
      <c r="NMS16" s="136"/>
      <c r="NMT16" s="136"/>
      <c r="NMU16" s="136"/>
      <c r="NMV16" s="136"/>
      <c r="NMW16" s="136"/>
      <c r="NMX16" s="136"/>
      <c r="NMY16" s="136"/>
      <c r="NMZ16" s="136"/>
      <c r="NNA16" s="136"/>
      <c r="NNB16" s="136"/>
      <c r="NNC16" s="136"/>
      <c r="NND16" s="136"/>
      <c r="NNE16" s="136"/>
      <c r="NNF16" s="136"/>
      <c r="NNG16" s="136"/>
      <c r="NNH16" s="136"/>
      <c r="NNI16" s="136"/>
      <c r="NNJ16" s="136"/>
      <c r="NNK16" s="136"/>
      <c r="NNL16" s="136"/>
      <c r="NNM16" s="136"/>
      <c r="NNN16" s="136"/>
      <c r="NNO16" s="136"/>
      <c r="NNP16" s="136"/>
      <c r="NNQ16" s="136"/>
      <c r="NNR16" s="136"/>
      <c r="NNS16" s="136"/>
      <c r="NNT16" s="136"/>
      <c r="NNU16" s="136"/>
      <c r="NNV16" s="136"/>
      <c r="NNW16" s="136"/>
      <c r="NNX16" s="136"/>
      <c r="NNY16" s="136"/>
      <c r="NNZ16" s="136"/>
      <c r="NOA16" s="136"/>
      <c r="NOB16" s="136"/>
      <c r="NOC16" s="136"/>
      <c r="NOD16" s="136"/>
      <c r="NOE16" s="136"/>
      <c r="NOF16" s="136"/>
      <c r="NOG16" s="136"/>
      <c r="NOH16" s="136"/>
      <c r="NOI16" s="136"/>
      <c r="NOJ16" s="136"/>
      <c r="NOK16" s="136"/>
      <c r="NOL16" s="136"/>
      <c r="NOM16" s="136"/>
      <c r="NON16" s="136"/>
      <c r="NOO16" s="136"/>
      <c r="NOP16" s="136"/>
      <c r="NOQ16" s="136"/>
      <c r="NOR16" s="136"/>
      <c r="NOS16" s="136"/>
      <c r="NOT16" s="136"/>
      <c r="NOU16" s="136"/>
      <c r="NOV16" s="136"/>
      <c r="NOW16" s="136"/>
      <c r="NOX16" s="136"/>
      <c r="NOY16" s="136"/>
      <c r="NOZ16" s="136"/>
      <c r="NPA16" s="136"/>
      <c r="NPB16" s="136"/>
      <c r="NPC16" s="136"/>
      <c r="NPD16" s="136"/>
      <c r="NPE16" s="136"/>
      <c r="NPF16" s="136"/>
      <c r="NPG16" s="136"/>
      <c r="NPH16" s="136"/>
      <c r="NPI16" s="136"/>
      <c r="NPJ16" s="136"/>
      <c r="NPK16" s="136"/>
      <c r="NPL16" s="136"/>
      <c r="NPM16" s="136"/>
      <c r="NPN16" s="136"/>
      <c r="NPO16" s="136"/>
      <c r="NPP16" s="136"/>
      <c r="NPQ16" s="136"/>
      <c r="NPR16" s="136"/>
      <c r="NPS16" s="136"/>
      <c r="NPT16" s="136"/>
      <c r="NPU16" s="136"/>
      <c r="NPV16" s="136"/>
      <c r="NPW16" s="136"/>
      <c r="NPX16" s="136"/>
      <c r="NPY16" s="136"/>
      <c r="NPZ16" s="136"/>
      <c r="NQA16" s="136"/>
      <c r="NQB16" s="136"/>
      <c r="NQC16" s="136"/>
      <c r="NQD16" s="136"/>
      <c r="NQE16" s="136"/>
      <c r="NQF16" s="136"/>
      <c r="NQG16" s="136"/>
      <c r="NQH16" s="136"/>
      <c r="NQI16" s="136"/>
      <c r="NQJ16" s="136"/>
      <c r="NQK16" s="136"/>
      <c r="NQL16" s="136"/>
      <c r="NQM16" s="136"/>
      <c r="NQN16" s="136"/>
      <c r="NQO16" s="136"/>
      <c r="NQP16" s="136"/>
      <c r="NQQ16" s="136"/>
      <c r="NQR16" s="136"/>
      <c r="NQS16" s="136"/>
      <c r="NQT16" s="136"/>
      <c r="NQU16" s="136"/>
      <c r="NQV16" s="136"/>
      <c r="NQW16" s="136"/>
      <c r="NQX16" s="136"/>
      <c r="NQY16" s="136"/>
      <c r="NQZ16" s="136"/>
      <c r="NRA16" s="136"/>
      <c r="NRB16" s="136"/>
      <c r="NRC16" s="136"/>
      <c r="NRD16" s="136"/>
      <c r="NRE16" s="136"/>
      <c r="NRF16" s="136"/>
      <c r="NRG16" s="136"/>
      <c r="NRH16" s="136"/>
      <c r="NRI16" s="136"/>
      <c r="NRJ16" s="136"/>
      <c r="NRK16" s="136"/>
      <c r="NRL16" s="136"/>
      <c r="NRM16" s="136"/>
      <c r="NRN16" s="136"/>
      <c r="NRO16" s="136"/>
      <c r="NRP16" s="136"/>
      <c r="NRQ16" s="136"/>
      <c r="NRR16" s="136"/>
      <c r="NRS16" s="136"/>
      <c r="NRT16" s="136"/>
      <c r="NRU16" s="136"/>
      <c r="NRV16" s="136"/>
      <c r="NRW16" s="136"/>
      <c r="NRX16" s="136"/>
      <c r="NRY16" s="136"/>
      <c r="NRZ16" s="136"/>
      <c r="NSA16" s="136"/>
      <c r="NSB16" s="136"/>
      <c r="NSC16" s="136"/>
      <c r="NSD16" s="136"/>
      <c r="NSE16" s="136"/>
      <c r="NSF16" s="136"/>
      <c r="NSG16" s="136"/>
      <c r="NSH16" s="136"/>
      <c r="NSI16" s="136"/>
      <c r="NSJ16" s="136"/>
      <c r="NSK16" s="136"/>
      <c r="NSL16" s="136"/>
      <c r="NSM16" s="136"/>
      <c r="NSN16" s="136"/>
      <c r="NSO16" s="136"/>
      <c r="NSP16" s="136"/>
      <c r="NSQ16" s="136"/>
      <c r="NSR16" s="136"/>
      <c r="NSS16" s="136"/>
      <c r="NST16" s="136"/>
      <c r="NSU16" s="136"/>
      <c r="NSV16" s="136"/>
      <c r="NSW16" s="136"/>
      <c r="NSX16" s="136"/>
      <c r="NSY16" s="136"/>
      <c r="NSZ16" s="136"/>
      <c r="NTA16" s="136"/>
      <c r="NTB16" s="136"/>
      <c r="NTC16" s="136"/>
      <c r="NTD16" s="136"/>
      <c r="NTE16" s="136"/>
      <c r="NTF16" s="136"/>
      <c r="NTG16" s="136"/>
      <c r="NTH16" s="136"/>
      <c r="NTI16" s="136"/>
      <c r="NTJ16" s="136"/>
      <c r="NTK16" s="136"/>
      <c r="NTL16" s="136"/>
      <c r="NTM16" s="136"/>
      <c r="NTN16" s="136"/>
      <c r="NTO16" s="136"/>
      <c r="NTP16" s="136"/>
      <c r="NTQ16" s="136"/>
      <c r="NTR16" s="136"/>
      <c r="NTS16" s="136"/>
      <c r="NTT16" s="136"/>
      <c r="NTU16" s="136"/>
      <c r="NTV16" s="136"/>
      <c r="NTW16" s="136"/>
      <c r="NTX16" s="136"/>
      <c r="NTY16" s="136"/>
      <c r="NTZ16" s="136"/>
      <c r="NUA16" s="136"/>
      <c r="NUB16" s="136"/>
      <c r="NUC16" s="136"/>
      <c r="NUD16" s="136"/>
      <c r="NUE16" s="136"/>
      <c r="NUF16" s="136"/>
      <c r="NUG16" s="136"/>
      <c r="NUH16" s="136"/>
      <c r="NUI16" s="136"/>
      <c r="NUJ16" s="136"/>
      <c r="NUK16" s="136"/>
      <c r="NUL16" s="136"/>
      <c r="NUM16" s="136"/>
      <c r="NUN16" s="136"/>
      <c r="NUO16" s="136"/>
      <c r="NUP16" s="136"/>
      <c r="NUQ16" s="136"/>
      <c r="NUR16" s="136"/>
      <c r="NUS16" s="136"/>
      <c r="NUT16" s="136"/>
      <c r="NUU16" s="136"/>
      <c r="NUV16" s="136"/>
      <c r="NUW16" s="136"/>
      <c r="NUX16" s="136"/>
      <c r="NUY16" s="136"/>
      <c r="NUZ16" s="136"/>
      <c r="NVA16" s="136"/>
      <c r="NVB16" s="136"/>
      <c r="NVC16" s="136"/>
      <c r="NVD16" s="136"/>
      <c r="NVE16" s="136"/>
      <c r="NVF16" s="136"/>
      <c r="NVG16" s="136"/>
      <c r="NVH16" s="136"/>
      <c r="NVI16" s="136"/>
      <c r="NVJ16" s="136"/>
      <c r="NVK16" s="136"/>
      <c r="NVL16" s="136"/>
      <c r="NVM16" s="136"/>
      <c r="NVN16" s="136"/>
      <c r="NVO16" s="136"/>
      <c r="NVP16" s="136"/>
      <c r="NVQ16" s="136"/>
      <c r="NVR16" s="136"/>
      <c r="NVS16" s="136"/>
      <c r="NVT16" s="136"/>
      <c r="NVU16" s="136"/>
      <c r="NVV16" s="136"/>
      <c r="NVW16" s="136"/>
      <c r="NVX16" s="136"/>
      <c r="NVY16" s="136"/>
      <c r="NVZ16" s="136"/>
      <c r="NWA16" s="136"/>
      <c r="NWB16" s="136"/>
      <c r="NWC16" s="136"/>
      <c r="NWD16" s="136"/>
      <c r="NWE16" s="136"/>
      <c r="NWF16" s="136"/>
      <c r="NWG16" s="136"/>
      <c r="NWH16" s="136"/>
      <c r="NWI16" s="136"/>
      <c r="NWJ16" s="136"/>
      <c r="NWK16" s="136"/>
      <c r="NWL16" s="136"/>
      <c r="NWM16" s="136"/>
      <c r="NWN16" s="136"/>
      <c r="NWO16" s="136"/>
      <c r="NWP16" s="136"/>
      <c r="NWQ16" s="136"/>
      <c r="NWR16" s="136"/>
      <c r="NWS16" s="136"/>
      <c r="NWT16" s="136"/>
      <c r="NWU16" s="136"/>
      <c r="NWV16" s="136"/>
      <c r="NWW16" s="136"/>
      <c r="NWX16" s="136"/>
      <c r="NWY16" s="136"/>
      <c r="NWZ16" s="136"/>
      <c r="NXA16" s="136"/>
      <c r="NXB16" s="136"/>
      <c r="NXC16" s="136"/>
      <c r="NXD16" s="136"/>
      <c r="NXE16" s="136"/>
      <c r="NXF16" s="136"/>
      <c r="NXG16" s="136"/>
      <c r="NXH16" s="136"/>
      <c r="NXI16" s="136"/>
      <c r="NXJ16" s="136"/>
      <c r="NXK16" s="136"/>
      <c r="NXL16" s="136"/>
      <c r="NXM16" s="136"/>
      <c r="NXN16" s="136"/>
      <c r="NXO16" s="136"/>
      <c r="NXP16" s="136"/>
      <c r="NXQ16" s="136"/>
      <c r="NXR16" s="136"/>
      <c r="NXS16" s="136"/>
      <c r="NXT16" s="136"/>
      <c r="NXU16" s="136"/>
      <c r="NXV16" s="136"/>
      <c r="NXW16" s="136"/>
      <c r="NXX16" s="136"/>
      <c r="NXY16" s="136"/>
      <c r="NXZ16" s="136"/>
      <c r="NYA16" s="136"/>
      <c r="NYB16" s="136"/>
      <c r="NYC16" s="136"/>
      <c r="NYD16" s="136"/>
      <c r="NYE16" s="136"/>
      <c r="NYF16" s="136"/>
      <c r="NYG16" s="136"/>
      <c r="NYH16" s="136"/>
      <c r="NYI16" s="136"/>
      <c r="NYJ16" s="136"/>
      <c r="NYK16" s="136"/>
      <c r="NYL16" s="136"/>
      <c r="NYM16" s="136"/>
      <c r="NYN16" s="136"/>
      <c r="NYO16" s="136"/>
      <c r="NYP16" s="136"/>
      <c r="NYQ16" s="136"/>
      <c r="NYR16" s="136"/>
      <c r="NYS16" s="136"/>
      <c r="NYT16" s="136"/>
      <c r="NYU16" s="136"/>
      <c r="NYV16" s="136"/>
      <c r="NYW16" s="136"/>
      <c r="NYX16" s="136"/>
      <c r="NYY16" s="136"/>
      <c r="NYZ16" s="136"/>
      <c r="NZA16" s="136"/>
      <c r="NZB16" s="136"/>
      <c r="NZC16" s="136"/>
      <c r="NZD16" s="136"/>
      <c r="NZE16" s="136"/>
      <c r="NZF16" s="136"/>
      <c r="NZG16" s="136"/>
      <c r="NZH16" s="136"/>
      <c r="NZI16" s="136"/>
      <c r="NZJ16" s="136"/>
      <c r="NZK16" s="136"/>
      <c r="NZL16" s="136"/>
      <c r="NZM16" s="136"/>
      <c r="NZN16" s="136"/>
      <c r="NZO16" s="136"/>
      <c r="NZP16" s="136"/>
      <c r="NZQ16" s="136"/>
      <c r="NZR16" s="136"/>
      <c r="NZS16" s="136"/>
      <c r="NZT16" s="136"/>
      <c r="NZU16" s="136"/>
      <c r="NZV16" s="136"/>
      <c r="NZW16" s="136"/>
      <c r="NZX16" s="136"/>
      <c r="NZY16" s="136"/>
      <c r="NZZ16" s="136"/>
      <c r="OAA16" s="136"/>
      <c r="OAB16" s="136"/>
      <c r="OAC16" s="136"/>
      <c r="OAD16" s="136"/>
      <c r="OAE16" s="136"/>
      <c r="OAF16" s="136"/>
      <c r="OAG16" s="136"/>
      <c r="OAH16" s="136"/>
      <c r="OAI16" s="136"/>
      <c r="OAJ16" s="136"/>
      <c r="OAK16" s="136"/>
      <c r="OAL16" s="136"/>
      <c r="OAM16" s="136"/>
      <c r="OAN16" s="136"/>
      <c r="OAO16" s="136"/>
      <c r="OAP16" s="136"/>
      <c r="OAQ16" s="136"/>
      <c r="OAR16" s="136"/>
      <c r="OAS16" s="136"/>
      <c r="OAT16" s="136"/>
      <c r="OAU16" s="136"/>
      <c r="OAV16" s="136"/>
      <c r="OAW16" s="136"/>
      <c r="OAX16" s="136"/>
      <c r="OAY16" s="136"/>
      <c r="OAZ16" s="136"/>
      <c r="OBA16" s="136"/>
      <c r="OBB16" s="136"/>
      <c r="OBC16" s="136"/>
      <c r="OBD16" s="136"/>
      <c r="OBE16" s="136"/>
      <c r="OBF16" s="136"/>
      <c r="OBG16" s="136"/>
      <c r="OBH16" s="136"/>
      <c r="OBI16" s="136"/>
      <c r="OBJ16" s="136"/>
      <c r="OBK16" s="136"/>
      <c r="OBL16" s="136"/>
      <c r="OBM16" s="136"/>
      <c r="OBN16" s="136"/>
      <c r="OBO16" s="136"/>
      <c r="OBP16" s="136"/>
      <c r="OBQ16" s="136"/>
      <c r="OBR16" s="136"/>
      <c r="OBS16" s="136"/>
      <c r="OBT16" s="136"/>
      <c r="OBU16" s="136"/>
      <c r="OBV16" s="136"/>
      <c r="OBW16" s="136"/>
      <c r="OBX16" s="136"/>
      <c r="OBY16" s="136"/>
      <c r="OBZ16" s="136"/>
      <c r="OCA16" s="136"/>
      <c r="OCB16" s="136"/>
      <c r="OCC16" s="136"/>
      <c r="OCD16" s="136"/>
      <c r="OCE16" s="136"/>
      <c r="OCF16" s="136"/>
      <c r="OCG16" s="136"/>
      <c r="OCH16" s="136"/>
      <c r="OCI16" s="136"/>
      <c r="OCJ16" s="136"/>
      <c r="OCK16" s="136"/>
      <c r="OCL16" s="136"/>
      <c r="OCM16" s="136"/>
      <c r="OCN16" s="136"/>
      <c r="OCO16" s="136"/>
      <c r="OCP16" s="136"/>
      <c r="OCQ16" s="136"/>
      <c r="OCR16" s="136"/>
      <c r="OCS16" s="136"/>
      <c r="OCT16" s="136"/>
      <c r="OCU16" s="136"/>
      <c r="OCV16" s="136"/>
      <c r="OCW16" s="136"/>
      <c r="OCX16" s="136"/>
      <c r="OCY16" s="136"/>
      <c r="OCZ16" s="136"/>
      <c r="ODA16" s="136"/>
      <c r="ODB16" s="136"/>
      <c r="ODC16" s="136"/>
      <c r="ODD16" s="136"/>
      <c r="ODE16" s="136"/>
      <c r="ODF16" s="136"/>
      <c r="ODG16" s="136"/>
      <c r="ODH16" s="136"/>
      <c r="ODI16" s="136"/>
      <c r="ODJ16" s="136"/>
      <c r="ODK16" s="136"/>
      <c r="ODL16" s="136"/>
      <c r="ODM16" s="136"/>
      <c r="ODN16" s="136"/>
      <c r="ODO16" s="136"/>
      <c r="ODP16" s="136"/>
      <c r="ODQ16" s="136"/>
      <c r="ODR16" s="136"/>
      <c r="ODS16" s="136"/>
      <c r="ODT16" s="136"/>
      <c r="ODU16" s="136"/>
      <c r="ODV16" s="136"/>
      <c r="ODW16" s="136"/>
      <c r="ODX16" s="136"/>
      <c r="ODY16" s="136"/>
      <c r="ODZ16" s="136"/>
      <c r="OEA16" s="136"/>
      <c r="OEB16" s="136"/>
      <c r="OEC16" s="136"/>
      <c r="OED16" s="136"/>
      <c r="OEE16" s="136"/>
      <c r="OEF16" s="136"/>
      <c r="OEG16" s="136"/>
      <c r="OEH16" s="136"/>
      <c r="OEI16" s="136"/>
      <c r="OEJ16" s="136"/>
      <c r="OEK16" s="136"/>
      <c r="OEL16" s="136"/>
      <c r="OEM16" s="136"/>
      <c r="OEN16" s="136"/>
      <c r="OEO16" s="136"/>
      <c r="OEP16" s="136"/>
      <c r="OEQ16" s="136"/>
      <c r="OER16" s="136"/>
      <c r="OES16" s="136"/>
      <c r="OET16" s="136"/>
      <c r="OEU16" s="136"/>
      <c r="OEV16" s="136"/>
      <c r="OEW16" s="136"/>
      <c r="OEX16" s="136"/>
      <c r="OEY16" s="136"/>
      <c r="OEZ16" s="136"/>
      <c r="OFA16" s="136"/>
      <c r="OFB16" s="136"/>
      <c r="OFC16" s="136"/>
      <c r="OFD16" s="136"/>
      <c r="OFE16" s="136"/>
      <c r="OFF16" s="136"/>
      <c r="OFG16" s="136"/>
      <c r="OFH16" s="136"/>
      <c r="OFI16" s="136"/>
      <c r="OFJ16" s="136"/>
      <c r="OFK16" s="136"/>
      <c r="OFL16" s="136"/>
      <c r="OFM16" s="136"/>
      <c r="OFN16" s="136"/>
      <c r="OFO16" s="136"/>
      <c r="OFP16" s="136"/>
      <c r="OFQ16" s="136"/>
      <c r="OFR16" s="136"/>
      <c r="OFS16" s="136"/>
      <c r="OFT16" s="136"/>
      <c r="OFU16" s="136"/>
      <c r="OFV16" s="136"/>
      <c r="OFW16" s="136"/>
      <c r="OFX16" s="136"/>
      <c r="OFY16" s="136"/>
      <c r="OFZ16" s="136"/>
      <c r="OGA16" s="136"/>
      <c r="OGB16" s="136"/>
      <c r="OGC16" s="136"/>
      <c r="OGD16" s="136"/>
      <c r="OGE16" s="136"/>
      <c r="OGF16" s="136"/>
      <c r="OGG16" s="136"/>
      <c r="OGH16" s="136"/>
      <c r="OGI16" s="136"/>
      <c r="OGJ16" s="136"/>
      <c r="OGK16" s="136"/>
      <c r="OGL16" s="136"/>
      <c r="OGM16" s="136"/>
      <c r="OGN16" s="136"/>
      <c r="OGO16" s="136"/>
      <c r="OGP16" s="136"/>
      <c r="OGQ16" s="136"/>
      <c r="OGR16" s="136"/>
      <c r="OGS16" s="136"/>
      <c r="OGT16" s="136"/>
      <c r="OGU16" s="136"/>
      <c r="OGV16" s="136"/>
      <c r="OGW16" s="136"/>
      <c r="OGX16" s="136"/>
      <c r="OGY16" s="136"/>
      <c r="OGZ16" s="136"/>
      <c r="OHA16" s="136"/>
      <c r="OHB16" s="136"/>
      <c r="OHC16" s="136"/>
      <c r="OHD16" s="136"/>
      <c r="OHE16" s="136"/>
      <c r="OHF16" s="136"/>
      <c r="OHG16" s="136"/>
      <c r="OHH16" s="136"/>
      <c r="OHI16" s="136"/>
      <c r="OHJ16" s="136"/>
      <c r="OHK16" s="136"/>
      <c r="OHL16" s="136"/>
      <c r="OHM16" s="136"/>
      <c r="OHN16" s="136"/>
      <c r="OHO16" s="136"/>
      <c r="OHP16" s="136"/>
      <c r="OHQ16" s="136"/>
      <c r="OHR16" s="136"/>
      <c r="OHS16" s="136"/>
      <c r="OHT16" s="136"/>
      <c r="OHU16" s="136"/>
      <c r="OHV16" s="136"/>
      <c r="OHW16" s="136"/>
      <c r="OHX16" s="136"/>
      <c r="OHY16" s="136"/>
      <c r="OHZ16" s="136"/>
      <c r="OIA16" s="136"/>
      <c r="OIB16" s="136"/>
      <c r="OIC16" s="136"/>
      <c r="OID16" s="136"/>
      <c r="OIE16" s="136"/>
      <c r="OIF16" s="136"/>
      <c r="OIG16" s="136"/>
      <c r="OIH16" s="136"/>
      <c r="OII16" s="136"/>
      <c r="OIJ16" s="136"/>
      <c r="OIK16" s="136"/>
      <c r="OIL16" s="136"/>
      <c r="OIM16" s="136"/>
      <c r="OIN16" s="136"/>
      <c r="OIO16" s="136"/>
      <c r="OIP16" s="136"/>
      <c r="OIQ16" s="136"/>
      <c r="OIR16" s="136"/>
      <c r="OIS16" s="136"/>
      <c r="OIT16" s="136"/>
      <c r="OIU16" s="136"/>
      <c r="OIV16" s="136"/>
      <c r="OIW16" s="136"/>
      <c r="OIX16" s="136"/>
      <c r="OIY16" s="136"/>
      <c r="OIZ16" s="136"/>
      <c r="OJA16" s="136"/>
      <c r="OJB16" s="136"/>
      <c r="OJC16" s="136"/>
      <c r="OJD16" s="136"/>
      <c r="OJE16" s="136"/>
      <c r="OJF16" s="136"/>
      <c r="OJG16" s="136"/>
      <c r="OJH16" s="136"/>
      <c r="OJI16" s="136"/>
      <c r="OJJ16" s="136"/>
      <c r="OJK16" s="136"/>
      <c r="OJL16" s="136"/>
      <c r="OJM16" s="136"/>
      <c r="OJN16" s="136"/>
      <c r="OJO16" s="136"/>
      <c r="OJP16" s="136"/>
      <c r="OJQ16" s="136"/>
      <c r="OJR16" s="136"/>
      <c r="OJS16" s="136"/>
      <c r="OJT16" s="136"/>
      <c r="OJU16" s="136"/>
      <c r="OJV16" s="136"/>
      <c r="OJW16" s="136"/>
      <c r="OJX16" s="136"/>
      <c r="OJY16" s="136"/>
      <c r="OJZ16" s="136"/>
      <c r="OKA16" s="136"/>
      <c r="OKB16" s="136"/>
      <c r="OKC16" s="136"/>
      <c r="OKD16" s="136"/>
      <c r="OKE16" s="136"/>
      <c r="OKF16" s="136"/>
      <c r="OKG16" s="136"/>
      <c r="OKH16" s="136"/>
      <c r="OKI16" s="136"/>
      <c r="OKJ16" s="136"/>
      <c r="OKK16" s="136"/>
      <c r="OKL16" s="136"/>
      <c r="OKM16" s="136"/>
      <c r="OKN16" s="136"/>
      <c r="OKO16" s="136"/>
      <c r="OKP16" s="136"/>
      <c r="OKQ16" s="136"/>
      <c r="OKR16" s="136"/>
      <c r="OKS16" s="136"/>
      <c r="OKT16" s="136"/>
      <c r="OKU16" s="136"/>
      <c r="OKV16" s="136"/>
      <c r="OKW16" s="136"/>
      <c r="OKX16" s="136"/>
      <c r="OKY16" s="136"/>
      <c r="OKZ16" s="136"/>
      <c r="OLA16" s="136"/>
      <c r="OLB16" s="136"/>
      <c r="OLC16" s="136"/>
      <c r="OLD16" s="136"/>
      <c r="OLE16" s="136"/>
      <c r="OLF16" s="136"/>
      <c r="OLG16" s="136"/>
      <c r="OLH16" s="136"/>
      <c r="OLI16" s="136"/>
      <c r="OLJ16" s="136"/>
      <c r="OLK16" s="136"/>
      <c r="OLL16" s="136"/>
      <c r="OLM16" s="136"/>
      <c r="OLN16" s="136"/>
      <c r="OLO16" s="136"/>
      <c r="OLP16" s="136"/>
      <c r="OLQ16" s="136"/>
      <c r="OLR16" s="136"/>
      <c r="OLS16" s="136"/>
      <c r="OLT16" s="136"/>
      <c r="OLU16" s="136"/>
      <c r="OLV16" s="136"/>
      <c r="OLW16" s="136"/>
      <c r="OLX16" s="136"/>
      <c r="OLY16" s="136"/>
      <c r="OLZ16" s="136"/>
      <c r="OMA16" s="136"/>
      <c r="OMB16" s="136"/>
      <c r="OMC16" s="136"/>
      <c r="OMD16" s="136"/>
      <c r="OME16" s="136"/>
      <c r="OMF16" s="136"/>
      <c r="OMG16" s="136"/>
      <c r="OMH16" s="136"/>
      <c r="OMI16" s="136"/>
      <c r="OMJ16" s="136"/>
      <c r="OMK16" s="136"/>
      <c r="OML16" s="136"/>
      <c r="OMM16" s="136"/>
      <c r="OMN16" s="136"/>
      <c r="OMO16" s="136"/>
      <c r="OMP16" s="136"/>
      <c r="OMQ16" s="136"/>
      <c r="OMR16" s="136"/>
      <c r="OMS16" s="136"/>
      <c r="OMT16" s="136"/>
      <c r="OMU16" s="136"/>
      <c r="OMV16" s="136"/>
      <c r="OMW16" s="136"/>
      <c r="OMX16" s="136"/>
      <c r="OMY16" s="136"/>
      <c r="OMZ16" s="136"/>
      <c r="ONA16" s="136"/>
      <c r="ONB16" s="136"/>
      <c r="ONC16" s="136"/>
      <c r="OND16" s="136"/>
      <c r="ONE16" s="136"/>
      <c r="ONF16" s="136"/>
      <c r="ONG16" s="136"/>
      <c r="ONH16" s="136"/>
      <c r="ONI16" s="136"/>
      <c r="ONJ16" s="136"/>
      <c r="ONK16" s="136"/>
      <c r="ONL16" s="136"/>
      <c r="ONM16" s="136"/>
      <c r="ONN16" s="136"/>
      <c r="ONO16" s="136"/>
      <c r="ONP16" s="136"/>
      <c r="ONQ16" s="136"/>
      <c r="ONR16" s="136"/>
      <c r="ONS16" s="136"/>
      <c r="ONT16" s="136"/>
      <c r="ONU16" s="136"/>
      <c r="ONV16" s="136"/>
      <c r="ONW16" s="136"/>
      <c r="ONX16" s="136"/>
      <c r="ONY16" s="136"/>
      <c r="ONZ16" s="136"/>
      <c r="OOA16" s="136"/>
      <c r="OOB16" s="136"/>
      <c r="OOC16" s="136"/>
      <c r="OOD16" s="136"/>
      <c r="OOE16" s="136"/>
      <c r="OOF16" s="136"/>
      <c r="OOG16" s="136"/>
      <c r="OOH16" s="136"/>
      <c r="OOI16" s="136"/>
      <c r="OOJ16" s="136"/>
      <c r="OOK16" s="136"/>
      <c r="OOL16" s="136"/>
      <c r="OOM16" s="136"/>
      <c r="OON16" s="136"/>
      <c r="OOO16" s="136"/>
      <c r="OOP16" s="136"/>
      <c r="OOQ16" s="136"/>
      <c r="OOR16" s="136"/>
      <c r="OOS16" s="136"/>
      <c r="OOT16" s="136"/>
      <c r="OOU16" s="136"/>
      <c r="OOV16" s="136"/>
      <c r="OOW16" s="136"/>
      <c r="OOX16" s="136"/>
      <c r="OOY16" s="136"/>
      <c r="OOZ16" s="136"/>
      <c r="OPA16" s="136"/>
      <c r="OPB16" s="136"/>
      <c r="OPC16" s="136"/>
      <c r="OPD16" s="136"/>
      <c r="OPE16" s="136"/>
      <c r="OPF16" s="136"/>
      <c r="OPG16" s="136"/>
      <c r="OPH16" s="136"/>
      <c r="OPI16" s="136"/>
      <c r="OPJ16" s="136"/>
      <c r="OPK16" s="136"/>
      <c r="OPL16" s="136"/>
      <c r="OPM16" s="136"/>
      <c r="OPN16" s="136"/>
      <c r="OPO16" s="136"/>
      <c r="OPP16" s="136"/>
      <c r="OPQ16" s="136"/>
      <c r="OPR16" s="136"/>
      <c r="OPS16" s="136"/>
      <c r="OPT16" s="136"/>
      <c r="OPU16" s="136"/>
      <c r="OPV16" s="136"/>
      <c r="OPW16" s="136"/>
      <c r="OPX16" s="136"/>
      <c r="OPY16" s="136"/>
      <c r="OPZ16" s="136"/>
      <c r="OQA16" s="136"/>
      <c r="OQB16" s="136"/>
      <c r="OQC16" s="136"/>
      <c r="OQD16" s="136"/>
      <c r="OQE16" s="136"/>
      <c r="OQF16" s="136"/>
      <c r="OQG16" s="136"/>
      <c r="OQH16" s="136"/>
      <c r="OQI16" s="136"/>
      <c r="OQJ16" s="136"/>
      <c r="OQK16" s="136"/>
      <c r="OQL16" s="136"/>
      <c r="OQM16" s="136"/>
      <c r="OQN16" s="136"/>
      <c r="OQO16" s="136"/>
      <c r="OQP16" s="136"/>
      <c r="OQQ16" s="136"/>
      <c r="OQR16" s="136"/>
      <c r="OQS16" s="136"/>
      <c r="OQT16" s="136"/>
      <c r="OQU16" s="136"/>
      <c r="OQV16" s="136"/>
      <c r="OQW16" s="136"/>
      <c r="OQX16" s="136"/>
      <c r="OQY16" s="136"/>
      <c r="OQZ16" s="136"/>
      <c r="ORA16" s="136"/>
      <c r="ORB16" s="136"/>
      <c r="ORC16" s="136"/>
      <c r="ORD16" s="136"/>
      <c r="ORE16" s="136"/>
      <c r="ORF16" s="136"/>
      <c r="ORG16" s="136"/>
      <c r="ORH16" s="136"/>
      <c r="ORI16" s="136"/>
      <c r="ORJ16" s="136"/>
      <c r="ORK16" s="136"/>
      <c r="ORL16" s="136"/>
      <c r="ORM16" s="136"/>
      <c r="ORN16" s="136"/>
      <c r="ORO16" s="136"/>
      <c r="ORP16" s="136"/>
      <c r="ORQ16" s="136"/>
      <c r="ORR16" s="136"/>
      <c r="ORS16" s="136"/>
      <c r="ORT16" s="136"/>
      <c r="ORU16" s="136"/>
      <c r="ORV16" s="136"/>
      <c r="ORW16" s="136"/>
      <c r="ORX16" s="136"/>
      <c r="ORY16" s="136"/>
      <c r="ORZ16" s="136"/>
      <c r="OSA16" s="136"/>
      <c r="OSB16" s="136"/>
      <c r="OSC16" s="136"/>
      <c r="OSD16" s="136"/>
      <c r="OSE16" s="136"/>
      <c r="OSF16" s="136"/>
      <c r="OSG16" s="136"/>
      <c r="OSH16" s="136"/>
      <c r="OSI16" s="136"/>
      <c r="OSJ16" s="136"/>
      <c r="OSK16" s="136"/>
      <c r="OSL16" s="136"/>
      <c r="OSM16" s="136"/>
      <c r="OSN16" s="136"/>
      <c r="OSO16" s="136"/>
      <c r="OSP16" s="136"/>
      <c r="OSQ16" s="136"/>
      <c r="OSR16" s="136"/>
      <c r="OSS16" s="136"/>
      <c r="OST16" s="136"/>
      <c r="OSU16" s="136"/>
      <c r="OSV16" s="136"/>
      <c r="OSW16" s="136"/>
      <c r="OSX16" s="136"/>
      <c r="OSY16" s="136"/>
      <c r="OSZ16" s="136"/>
      <c r="OTA16" s="136"/>
      <c r="OTB16" s="136"/>
      <c r="OTC16" s="136"/>
      <c r="OTD16" s="136"/>
      <c r="OTE16" s="136"/>
      <c r="OTF16" s="136"/>
      <c r="OTG16" s="136"/>
      <c r="OTH16" s="136"/>
      <c r="OTI16" s="136"/>
      <c r="OTJ16" s="136"/>
      <c r="OTK16" s="136"/>
      <c r="OTL16" s="136"/>
      <c r="OTM16" s="136"/>
      <c r="OTN16" s="136"/>
      <c r="OTO16" s="136"/>
      <c r="OTP16" s="136"/>
      <c r="OTQ16" s="136"/>
      <c r="OTR16" s="136"/>
      <c r="OTS16" s="136"/>
      <c r="OTT16" s="136"/>
      <c r="OTU16" s="136"/>
      <c r="OTV16" s="136"/>
      <c r="OTW16" s="136"/>
      <c r="OTX16" s="136"/>
      <c r="OTY16" s="136"/>
      <c r="OTZ16" s="136"/>
      <c r="OUA16" s="136"/>
      <c r="OUB16" s="136"/>
      <c r="OUC16" s="136"/>
      <c r="OUD16" s="136"/>
      <c r="OUE16" s="136"/>
      <c r="OUF16" s="136"/>
      <c r="OUG16" s="136"/>
      <c r="OUH16" s="136"/>
      <c r="OUI16" s="136"/>
      <c r="OUJ16" s="136"/>
      <c r="OUK16" s="136"/>
      <c r="OUL16" s="136"/>
      <c r="OUM16" s="136"/>
      <c r="OUN16" s="136"/>
      <c r="OUO16" s="136"/>
      <c r="OUP16" s="136"/>
      <c r="OUQ16" s="136"/>
      <c r="OUR16" s="136"/>
      <c r="OUS16" s="136"/>
      <c r="OUT16" s="136"/>
      <c r="OUU16" s="136"/>
      <c r="OUV16" s="136"/>
      <c r="OUW16" s="136"/>
      <c r="OUX16" s="136"/>
      <c r="OUY16" s="136"/>
      <c r="OUZ16" s="136"/>
      <c r="OVA16" s="136"/>
      <c r="OVB16" s="136"/>
      <c r="OVC16" s="136"/>
      <c r="OVD16" s="136"/>
      <c r="OVE16" s="136"/>
      <c r="OVF16" s="136"/>
      <c r="OVG16" s="136"/>
      <c r="OVH16" s="136"/>
      <c r="OVI16" s="136"/>
      <c r="OVJ16" s="136"/>
      <c r="OVK16" s="136"/>
      <c r="OVL16" s="136"/>
      <c r="OVM16" s="136"/>
      <c r="OVN16" s="136"/>
      <c r="OVO16" s="136"/>
      <c r="OVP16" s="136"/>
      <c r="OVQ16" s="136"/>
      <c r="OVR16" s="136"/>
      <c r="OVS16" s="136"/>
      <c r="OVT16" s="136"/>
      <c r="OVU16" s="136"/>
      <c r="OVV16" s="136"/>
      <c r="OVW16" s="136"/>
      <c r="OVX16" s="136"/>
      <c r="OVY16" s="136"/>
      <c r="OVZ16" s="136"/>
      <c r="OWA16" s="136"/>
      <c r="OWB16" s="136"/>
      <c r="OWC16" s="136"/>
      <c r="OWD16" s="136"/>
      <c r="OWE16" s="136"/>
      <c r="OWF16" s="136"/>
      <c r="OWG16" s="136"/>
      <c r="OWH16" s="136"/>
      <c r="OWI16" s="136"/>
      <c r="OWJ16" s="136"/>
      <c r="OWK16" s="136"/>
      <c r="OWL16" s="136"/>
      <c r="OWM16" s="136"/>
      <c r="OWN16" s="136"/>
      <c r="OWO16" s="136"/>
      <c r="OWP16" s="136"/>
      <c r="OWQ16" s="136"/>
      <c r="OWR16" s="136"/>
      <c r="OWS16" s="136"/>
      <c r="OWT16" s="136"/>
      <c r="OWU16" s="136"/>
      <c r="OWV16" s="136"/>
      <c r="OWW16" s="136"/>
      <c r="OWX16" s="136"/>
      <c r="OWY16" s="136"/>
      <c r="OWZ16" s="136"/>
      <c r="OXA16" s="136"/>
      <c r="OXB16" s="136"/>
      <c r="OXC16" s="136"/>
      <c r="OXD16" s="136"/>
      <c r="OXE16" s="136"/>
      <c r="OXF16" s="136"/>
      <c r="OXG16" s="136"/>
      <c r="OXH16" s="136"/>
      <c r="OXI16" s="136"/>
      <c r="OXJ16" s="136"/>
      <c r="OXK16" s="136"/>
      <c r="OXL16" s="136"/>
      <c r="OXM16" s="136"/>
      <c r="OXN16" s="136"/>
      <c r="OXO16" s="136"/>
      <c r="OXP16" s="136"/>
      <c r="OXQ16" s="136"/>
      <c r="OXR16" s="136"/>
      <c r="OXS16" s="136"/>
      <c r="OXT16" s="136"/>
      <c r="OXU16" s="136"/>
      <c r="OXV16" s="136"/>
      <c r="OXW16" s="136"/>
      <c r="OXX16" s="136"/>
      <c r="OXY16" s="136"/>
      <c r="OXZ16" s="136"/>
      <c r="OYA16" s="136"/>
      <c r="OYB16" s="136"/>
      <c r="OYC16" s="136"/>
      <c r="OYD16" s="136"/>
      <c r="OYE16" s="136"/>
      <c r="OYF16" s="136"/>
      <c r="OYG16" s="136"/>
      <c r="OYH16" s="136"/>
      <c r="OYI16" s="136"/>
      <c r="OYJ16" s="136"/>
      <c r="OYK16" s="136"/>
      <c r="OYL16" s="136"/>
      <c r="OYM16" s="136"/>
      <c r="OYN16" s="136"/>
      <c r="OYO16" s="136"/>
      <c r="OYP16" s="136"/>
      <c r="OYQ16" s="136"/>
      <c r="OYR16" s="136"/>
      <c r="OYS16" s="136"/>
      <c r="OYT16" s="136"/>
      <c r="OYU16" s="136"/>
      <c r="OYV16" s="136"/>
      <c r="OYW16" s="136"/>
      <c r="OYX16" s="136"/>
      <c r="OYY16" s="136"/>
      <c r="OYZ16" s="136"/>
      <c r="OZA16" s="136"/>
      <c r="OZB16" s="136"/>
      <c r="OZC16" s="136"/>
      <c r="OZD16" s="136"/>
      <c r="OZE16" s="136"/>
      <c r="OZF16" s="136"/>
      <c r="OZG16" s="136"/>
      <c r="OZH16" s="136"/>
      <c r="OZI16" s="136"/>
      <c r="OZJ16" s="136"/>
      <c r="OZK16" s="136"/>
      <c r="OZL16" s="136"/>
      <c r="OZM16" s="136"/>
      <c r="OZN16" s="136"/>
      <c r="OZO16" s="136"/>
      <c r="OZP16" s="136"/>
      <c r="OZQ16" s="136"/>
      <c r="OZR16" s="136"/>
      <c r="OZS16" s="136"/>
      <c r="OZT16" s="136"/>
      <c r="OZU16" s="136"/>
      <c r="OZV16" s="136"/>
      <c r="OZW16" s="136"/>
      <c r="OZX16" s="136"/>
      <c r="OZY16" s="136"/>
      <c r="OZZ16" s="136"/>
      <c r="PAA16" s="136"/>
      <c r="PAB16" s="136"/>
      <c r="PAC16" s="136"/>
      <c r="PAD16" s="136"/>
      <c r="PAE16" s="136"/>
      <c r="PAF16" s="136"/>
      <c r="PAG16" s="136"/>
      <c r="PAH16" s="136"/>
      <c r="PAI16" s="136"/>
      <c r="PAJ16" s="136"/>
      <c r="PAK16" s="136"/>
      <c r="PAL16" s="136"/>
      <c r="PAM16" s="136"/>
      <c r="PAN16" s="136"/>
      <c r="PAO16" s="136"/>
      <c r="PAP16" s="136"/>
      <c r="PAQ16" s="136"/>
      <c r="PAR16" s="136"/>
      <c r="PAS16" s="136"/>
      <c r="PAT16" s="136"/>
      <c r="PAU16" s="136"/>
      <c r="PAV16" s="136"/>
      <c r="PAW16" s="136"/>
      <c r="PAX16" s="136"/>
      <c r="PAY16" s="136"/>
      <c r="PAZ16" s="136"/>
      <c r="PBA16" s="136"/>
      <c r="PBB16" s="136"/>
      <c r="PBC16" s="136"/>
      <c r="PBD16" s="136"/>
      <c r="PBE16" s="136"/>
      <c r="PBF16" s="136"/>
      <c r="PBG16" s="136"/>
      <c r="PBH16" s="136"/>
      <c r="PBI16" s="136"/>
      <c r="PBJ16" s="136"/>
      <c r="PBK16" s="136"/>
      <c r="PBL16" s="136"/>
      <c r="PBM16" s="136"/>
      <c r="PBN16" s="136"/>
      <c r="PBO16" s="136"/>
      <c r="PBP16" s="136"/>
      <c r="PBQ16" s="136"/>
      <c r="PBR16" s="136"/>
      <c r="PBS16" s="136"/>
      <c r="PBT16" s="136"/>
      <c r="PBU16" s="136"/>
      <c r="PBV16" s="136"/>
      <c r="PBW16" s="136"/>
      <c r="PBX16" s="136"/>
      <c r="PBY16" s="136"/>
      <c r="PBZ16" s="136"/>
      <c r="PCA16" s="136"/>
      <c r="PCB16" s="136"/>
      <c r="PCC16" s="136"/>
      <c r="PCD16" s="136"/>
      <c r="PCE16" s="136"/>
      <c r="PCF16" s="136"/>
      <c r="PCG16" s="136"/>
      <c r="PCH16" s="136"/>
      <c r="PCI16" s="136"/>
      <c r="PCJ16" s="136"/>
      <c r="PCK16" s="136"/>
      <c r="PCL16" s="136"/>
      <c r="PCM16" s="136"/>
      <c r="PCN16" s="136"/>
      <c r="PCO16" s="136"/>
      <c r="PCP16" s="136"/>
      <c r="PCQ16" s="136"/>
      <c r="PCR16" s="136"/>
      <c r="PCS16" s="136"/>
      <c r="PCT16" s="136"/>
      <c r="PCU16" s="136"/>
      <c r="PCV16" s="136"/>
      <c r="PCW16" s="136"/>
      <c r="PCX16" s="136"/>
      <c r="PCY16" s="136"/>
      <c r="PCZ16" s="136"/>
      <c r="PDA16" s="136"/>
      <c r="PDB16" s="136"/>
      <c r="PDC16" s="136"/>
      <c r="PDD16" s="136"/>
      <c r="PDE16" s="136"/>
      <c r="PDF16" s="136"/>
      <c r="PDG16" s="136"/>
      <c r="PDH16" s="136"/>
      <c r="PDI16" s="136"/>
      <c r="PDJ16" s="136"/>
      <c r="PDK16" s="136"/>
      <c r="PDL16" s="136"/>
      <c r="PDM16" s="136"/>
      <c r="PDN16" s="136"/>
      <c r="PDO16" s="136"/>
      <c r="PDP16" s="136"/>
      <c r="PDQ16" s="136"/>
      <c r="PDR16" s="136"/>
      <c r="PDS16" s="136"/>
      <c r="PDT16" s="136"/>
      <c r="PDU16" s="136"/>
      <c r="PDV16" s="136"/>
      <c r="PDW16" s="136"/>
      <c r="PDX16" s="136"/>
      <c r="PDY16" s="136"/>
      <c r="PDZ16" s="136"/>
      <c r="PEA16" s="136"/>
      <c r="PEB16" s="136"/>
      <c r="PEC16" s="136"/>
      <c r="PED16" s="136"/>
      <c r="PEE16" s="136"/>
      <c r="PEF16" s="136"/>
      <c r="PEG16" s="136"/>
      <c r="PEH16" s="136"/>
      <c r="PEI16" s="136"/>
      <c r="PEJ16" s="136"/>
      <c r="PEK16" s="136"/>
      <c r="PEL16" s="136"/>
      <c r="PEM16" s="136"/>
      <c r="PEN16" s="136"/>
      <c r="PEO16" s="136"/>
      <c r="PEP16" s="136"/>
      <c r="PEQ16" s="136"/>
      <c r="PER16" s="136"/>
      <c r="PES16" s="136"/>
      <c r="PET16" s="136"/>
      <c r="PEU16" s="136"/>
      <c r="PEV16" s="136"/>
      <c r="PEW16" s="136"/>
      <c r="PEX16" s="136"/>
      <c r="PEY16" s="136"/>
      <c r="PEZ16" s="136"/>
      <c r="PFA16" s="136"/>
      <c r="PFB16" s="136"/>
      <c r="PFC16" s="136"/>
      <c r="PFD16" s="136"/>
      <c r="PFE16" s="136"/>
      <c r="PFF16" s="136"/>
      <c r="PFG16" s="136"/>
      <c r="PFH16" s="136"/>
      <c r="PFI16" s="136"/>
      <c r="PFJ16" s="136"/>
      <c r="PFK16" s="136"/>
      <c r="PFL16" s="136"/>
      <c r="PFM16" s="136"/>
      <c r="PFN16" s="136"/>
      <c r="PFO16" s="136"/>
      <c r="PFP16" s="136"/>
      <c r="PFQ16" s="136"/>
      <c r="PFR16" s="136"/>
      <c r="PFS16" s="136"/>
      <c r="PFT16" s="136"/>
      <c r="PFU16" s="136"/>
      <c r="PFV16" s="136"/>
      <c r="PFW16" s="136"/>
      <c r="PFX16" s="136"/>
      <c r="PFY16" s="136"/>
      <c r="PFZ16" s="136"/>
      <c r="PGA16" s="136"/>
      <c r="PGB16" s="136"/>
      <c r="PGC16" s="136"/>
      <c r="PGD16" s="136"/>
      <c r="PGE16" s="136"/>
      <c r="PGF16" s="136"/>
      <c r="PGG16" s="136"/>
      <c r="PGH16" s="136"/>
      <c r="PGI16" s="136"/>
      <c r="PGJ16" s="136"/>
      <c r="PGK16" s="136"/>
      <c r="PGL16" s="136"/>
      <c r="PGM16" s="136"/>
      <c r="PGN16" s="136"/>
      <c r="PGO16" s="136"/>
      <c r="PGP16" s="136"/>
      <c r="PGQ16" s="136"/>
      <c r="PGR16" s="136"/>
      <c r="PGS16" s="136"/>
      <c r="PGT16" s="136"/>
      <c r="PGU16" s="136"/>
      <c r="PGV16" s="136"/>
      <c r="PGW16" s="136"/>
      <c r="PGX16" s="136"/>
      <c r="PGY16" s="136"/>
      <c r="PGZ16" s="136"/>
      <c r="PHA16" s="136"/>
      <c r="PHB16" s="136"/>
      <c r="PHC16" s="136"/>
      <c r="PHD16" s="136"/>
      <c r="PHE16" s="136"/>
      <c r="PHF16" s="136"/>
      <c r="PHG16" s="136"/>
      <c r="PHH16" s="136"/>
      <c r="PHI16" s="136"/>
      <c r="PHJ16" s="136"/>
      <c r="PHK16" s="136"/>
      <c r="PHL16" s="136"/>
      <c r="PHM16" s="136"/>
      <c r="PHN16" s="136"/>
      <c r="PHO16" s="136"/>
      <c r="PHP16" s="136"/>
      <c r="PHQ16" s="136"/>
      <c r="PHR16" s="136"/>
      <c r="PHS16" s="136"/>
      <c r="PHT16" s="136"/>
      <c r="PHU16" s="136"/>
      <c r="PHV16" s="136"/>
      <c r="PHW16" s="136"/>
      <c r="PHX16" s="136"/>
      <c r="PHY16" s="136"/>
      <c r="PHZ16" s="136"/>
      <c r="PIA16" s="136"/>
      <c r="PIB16" s="136"/>
      <c r="PIC16" s="136"/>
      <c r="PID16" s="136"/>
      <c r="PIE16" s="136"/>
      <c r="PIF16" s="136"/>
      <c r="PIG16" s="136"/>
      <c r="PIH16" s="136"/>
      <c r="PII16" s="136"/>
      <c r="PIJ16" s="136"/>
      <c r="PIK16" s="136"/>
      <c r="PIL16" s="136"/>
      <c r="PIM16" s="136"/>
      <c r="PIN16" s="136"/>
      <c r="PIO16" s="136"/>
      <c r="PIP16" s="136"/>
      <c r="PIQ16" s="136"/>
      <c r="PIR16" s="136"/>
      <c r="PIS16" s="136"/>
      <c r="PIT16" s="136"/>
      <c r="PIU16" s="136"/>
      <c r="PIV16" s="136"/>
      <c r="PIW16" s="136"/>
      <c r="PIX16" s="136"/>
      <c r="PIY16" s="136"/>
      <c r="PIZ16" s="136"/>
      <c r="PJA16" s="136"/>
      <c r="PJB16" s="136"/>
      <c r="PJC16" s="136"/>
      <c r="PJD16" s="136"/>
      <c r="PJE16" s="136"/>
      <c r="PJF16" s="136"/>
      <c r="PJG16" s="136"/>
      <c r="PJH16" s="136"/>
      <c r="PJI16" s="136"/>
      <c r="PJJ16" s="136"/>
      <c r="PJK16" s="136"/>
      <c r="PJL16" s="136"/>
      <c r="PJM16" s="136"/>
      <c r="PJN16" s="136"/>
      <c r="PJO16" s="136"/>
      <c r="PJP16" s="136"/>
      <c r="PJQ16" s="136"/>
      <c r="PJR16" s="136"/>
      <c r="PJS16" s="136"/>
      <c r="PJT16" s="136"/>
      <c r="PJU16" s="136"/>
      <c r="PJV16" s="136"/>
      <c r="PJW16" s="136"/>
      <c r="PJX16" s="136"/>
      <c r="PJY16" s="136"/>
      <c r="PJZ16" s="136"/>
      <c r="PKA16" s="136"/>
      <c r="PKB16" s="136"/>
      <c r="PKC16" s="136"/>
      <c r="PKD16" s="136"/>
      <c r="PKE16" s="136"/>
      <c r="PKF16" s="136"/>
      <c r="PKG16" s="136"/>
      <c r="PKH16" s="136"/>
      <c r="PKI16" s="136"/>
      <c r="PKJ16" s="136"/>
      <c r="PKK16" s="136"/>
      <c r="PKL16" s="136"/>
      <c r="PKM16" s="136"/>
      <c r="PKN16" s="136"/>
      <c r="PKO16" s="136"/>
      <c r="PKP16" s="136"/>
      <c r="PKQ16" s="136"/>
      <c r="PKR16" s="136"/>
      <c r="PKS16" s="136"/>
      <c r="PKT16" s="136"/>
      <c r="PKU16" s="136"/>
      <c r="PKV16" s="136"/>
      <c r="PKW16" s="136"/>
      <c r="PKX16" s="136"/>
      <c r="PKY16" s="136"/>
      <c r="PKZ16" s="136"/>
      <c r="PLA16" s="136"/>
      <c r="PLB16" s="136"/>
      <c r="PLC16" s="136"/>
      <c r="PLD16" s="136"/>
      <c r="PLE16" s="136"/>
      <c r="PLF16" s="136"/>
      <c r="PLG16" s="136"/>
      <c r="PLH16" s="136"/>
      <c r="PLI16" s="136"/>
      <c r="PLJ16" s="136"/>
      <c r="PLK16" s="136"/>
      <c r="PLL16" s="136"/>
      <c r="PLM16" s="136"/>
      <c r="PLN16" s="136"/>
      <c r="PLO16" s="136"/>
      <c r="PLP16" s="136"/>
      <c r="PLQ16" s="136"/>
      <c r="PLR16" s="136"/>
      <c r="PLS16" s="136"/>
      <c r="PLT16" s="136"/>
      <c r="PLU16" s="136"/>
      <c r="PLV16" s="136"/>
      <c r="PLW16" s="136"/>
      <c r="PLX16" s="136"/>
      <c r="PLY16" s="136"/>
      <c r="PLZ16" s="136"/>
      <c r="PMA16" s="136"/>
      <c r="PMB16" s="136"/>
      <c r="PMC16" s="136"/>
      <c r="PMD16" s="136"/>
      <c r="PME16" s="136"/>
      <c r="PMF16" s="136"/>
      <c r="PMG16" s="136"/>
      <c r="PMH16" s="136"/>
      <c r="PMI16" s="136"/>
      <c r="PMJ16" s="136"/>
      <c r="PMK16" s="136"/>
      <c r="PML16" s="136"/>
      <c r="PMM16" s="136"/>
      <c r="PMN16" s="136"/>
      <c r="PMO16" s="136"/>
      <c r="PMP16" s="136"/>
      <c r="PMQ16" s="136"/>
      <c r="PMR16" s="136"/>
      <c r="PMS16" s="136"/>
      <c r="PMT16" s="136"/>
      <c r="PMU16" s="136"/>
      <c r="PMV16" s="136"/>
      <c r="PMW16" s="136"/>
      <c r="PMX16" s="136"/>
      <c r="PMY16" s="136"/>
      <c r="PMZ16" s="136"/>
      <c r="PNA16" s="136"/>
      <c r="PNB16" s="136"/>
      <c r="PNC16" s="136"/>
      <c r="PND16" s="136"/>
      <c r="PNE16" s="136"/>
      <c r="PNF16" s="136"/>
      <c r="PNG16" s="136"/>
      <c r="PNH16" s="136"/>
      <c r="PNI16" s="136"/>
      <c r="PNJ16" s="136"/>
      <c r="PNK16" s="136"/>
      <c r="PNL16" s="136"/>
      <c r="PNM16" s="136"/>
      <c r="PNN16" s="136"/>
      <c r="PNO16" s="136"/>
      <c r="PNP16" s="136"/>
      <c r="PNQ16" s="136"/>
      <c r="PNR16" s="136"/>
      <c r="PNS16" s="136"/>
      <c r="PNT16" s="136"/>
      <c r="PNU16" s="136"/>
      <c r="PNV16" s="136"/>
      <c r="PNW16" s="136"/>
      <c r="PNX16" s="136"/>
      <c r="PNY16" s="136"/>
      <c r="PNZ16" s="136"/>
      <c r="POA16" s="136"/>
      <c r="POB16" s="136"/>
      <c r="POC16" s="136"/>
      <c r="POD16" s="136"/>
      <c r="POE16" s="136"/>
      <c r="POF16" s="136"/>
      <c r="POG16" s="136"/>
      <c r="POH16" s="136"/>
      <c r="POI16" s="136"/>
      <c r="POJ16" s="136"/>
      <c r="POK16" s="136"/>
      <c r="POL16" s="136"/>
      <c r="POM16" s="136"/>
      <c r="PON16" s="136"/>
      <c r="POO16" s="136"/>
      <c r="POP16" s="136"/>
      <c r="POQ16" s="136"/>
      <c r="POR16" s="136"/>
      <c r="POS16" s="136"/>
      <c r="POT16" s="136"/>
      <c r="POU16" s="136"/>
      <c r="POV16" s="136"/>
      <c r="POW16" s="136"/>
      <c r="POX16" s="136"/>
      <c r="POY16" s="136"/>
      <c r="POZ16" s="136"/>
      <c r="PPA16" s="136"/>
      <c r="PPB16" s="136"/>
      <c r="PPC16" s="136"/>
      <c r="PPD16" s="136"/>
      <c r="PPE16" s="136"/>
      <c r="PPF16" s="136"/>
      <c r="PPG16" s="136"/>
      <c r="PPH16" s="136"/>
      <c r="PPI16" s="136"/>
      <c r="PPJ16" s="136"/>
      <c r="PPK16" s="136"/>
      <c r="PPL16" s="136"/>
      <c r="PPM16" s="136"/>
      <c r="PPN16" s="136"/>
      <c r="PPO16" s="136"/>
      <c r="PPP16" s="136"/>
      <c r="PPQ16" s="136"/>
      <c r="PPR16" s="136"/>
      <c r="PPS16" s="136"/>
      <c r="PPT16" s="136"/>
      <c r="PPU16" s="136"/>
      <c r="PPV16" s="136"/>
      <c r="PPW16" s="136"/>
      <c r="PPX16" s="136"/>
      <c r="PPY16" s="136"/>
      <c r="PPZ16" s="136"/>
      <c r="PQA16" s="136"/>
      <c r="PQB16" s="136"/>
      <c r="PQC16" s="136"/>
      <c r="PQD16" s="136"/>
      <c r="PQE16" s="136"/>
      <c r="PQF16" s="136"/>
      <c r="PQG16" s="136"/>
      <c r="PQH16" s="136"/>
      <c r="PQI16" s="136"/>
      <c r="PQJ16" s="136"/>
      <c r="PQK16" s="136"/>
      <c r="PQL16" s="136"/>
      <c r="PQM16" s="136"/>
      <c r="PQN16" s="136"/>
      <c r="PQO16" s="136"/>
      <c r="PQP16" s="136"/>
      <c r="PQQ16" s="136"/>
      <c r="PQR16" s="136"/>
      <c r="PQS16" s="136"/>
      <c r="PQT16" s="136"/>
      <c r="PQU16" s="136"/>
      <c r="PQV16" s="136"/>
      <c r="PQW16" s="136"/>
      <c r="PQX16" s="136"/>
      <c r="PQY16" s="136"/>
      <c r="PQZ16" s="136"/>
      <c r="PRA16" s="136"/>
      <c r="PRB16" s="136"/>
      <c r="PRC16" s="136"/>
      <c r="PRD16" s="136"/>
      <c r="PRE16" s="136"/>
      <c r="PRF16" s="136"/>
      <c r="PRG16" s="136"/>
      <c r="PRH16" s="136"/>
      <c r="PRI16" s="136"/>
      <c r="PRJ16" s="136"/>
      <c r="PRK16" s="136"/>
      <c r="PRL16" s="136"/>
      <c r="PRM16" s="136"/>
      <c r="PRN16" s="136"/>
      <c r="PRO16" s="136"/>
      <c r="PRP16" s="136"/>
      <c r="PRQ16" s="136"/>
      <c r="PRR16" s="136"/>
      <c r="PRS16" s="136"/>
      <c r="PRT16" s="136"/>
      <c r="PRU16" s="136"/>
      <c r="PRV16" s="136"/>
      <c r="PRW16" s="136"/>
      <c r="PRX16" s="136"/>
      <c r="PRY16" s="136"/>
      <c r="PRZ16" s="136"/>
      <c r="PSA16" s="136"/>
      <c r="PSB16" s="136"/>
      <c r="PSC16" s="136"/>
      <c r="PSD16" s="136"/>
      <c r="PSE16" s="136"/>
      <c r="PSF16" s="136"/>
      <c r="PSG16" s="136"/>
      <c r="PSH16" s="136"/>
      <c r="PSI16" s="136"/>
      <c r="PSJ16" s="136"/>
      <c r="PSK16" s="136"/>
      <c r="PSL16" s="136"/>
      <c r="PSM16" s="136"/>
      <c r="PSN16" s="136"/>
      <c r="PSO16" s="136"/>
      <c r="PSP16" s="136"/>
      <c r="PSQ16" s="136"/>
      <c r="PSR16" s="136"/>
      <c r="PSS16" s="136"/>
      <c r="PST16" s="136"/>
      <c r="PSU16" s="136"/>
      <c r="PSV16" s="136"/>
      <c r="PSW16" s="136"/>
      <c r="PSX16" s="136"/>
      <c r="PSY16" s="136"/>
      <c r="PSZ16" s="136"/>
      <c r="PTA16" s="136"/>
      <c r="PTB16" s="136"/>
      <c r="PTC16" s="136"/>
      <c r="PTD16" s="136"/>
      <c r="PTE16" s="136"/>
      <c r="PTF16" s="136"/>
      <c r="PTG16" s="136"/>
      <c r="PTH16" s="136"/>
      <c r="PTI16" s="136"/>
      <c r="PTJ16" s="136"/>
      <c r="PTK16" s="136"/>
      <c r="PTL16" s="136"/>
      <c r="PTM16" s="136"/>
      <c r="PTN16" s="136"/>
      <c r="PTO16" s="136"/>
      <c r="PTP16" s="136"/>
      <c r="PTQ16" s="136"/>
      <c r="PTR16" s="136"/>
      <c r="PTS16" s="136"/>
      <c r="PTT16" s="136"/>
      <c r="PTU16" s="136"/>
      <c r="PTV16" s="136"/>
      <c r="PTW16" s="136"/>
      <c r="PTX16" s="136"/>
      <c r="PTY16" s="136"/>
      <c r="PTZ16" s="136"/>
      <c r="PUA16" s="136"/>
      <c r="PUB16" s="136"/>
      <c r="PUC16" s="136"/>
      <c r="PUD16" s="136"/>
      <c r="PUE16" s="136"/>
      <c r="PUF16" s="136"/>
      <c r="PUG16" s="136"/>
      <c r="PUH16" s="136"/>
      <c r="PUI16" s="136"/>
      <c r="PUJ16" s="136"/>
      <c r="PUK16" s="136"/>
      <c r="PUL16" s="136"/>
      <c r="PUM16" s="136"/>
      <c r="PUN16" s="136"/>
      <c r="PUO16" s="136"/>
      <c r="PUP16" s="136"/>
      <c r="PUQ16" s="136"/>
      <c r="PUR16" s="136"/>
      <c r="PUS16" s="136"/>
      <c r="PUT16" s="136"/>
      <c r="PUU16" s="136"/>
      <c r="PUV16" s="136"/>
      <c r="PUW16" s="136"/>
      <c r="PUX16" s="136"/>
      <c r="PUY16" s="136"/>
      <c r="PUZ16" s="136"/>
      <c r="PVA16" s="136"/>
      <c r="PVB16" s="136"/>
      <c r="PVC16" s="136"/>
      <c r="PVD16" s="136"/>
      <c r="PVE16" s="136"/>
      <c r="PVF16" s="136"/>
      <c r="PVG16" s="136"/>
      <c r="PVH16" s="136"/>
      <c r="PVI16" s="136"/>
      <c r="PVJ16" s="136"/>
      <c r="PVK16" s="136"/>
      <c r="PVL16" s="136"/>
      <c r="PVM16" s="136"/>
      <c r="PVN16" s="136"/>
      <c r="PVO16" s="136"/>
      <c r="PVP16" s="136"/>
      <c r="PVQ16" s="136"/>
      <c r="PVR16" s="136"/>
      <c r="PVS16" s="136"/>
      <c r="PVT16" s="136"/>
      <c r="PVU16" s="136"/>
      <c r="PVV16" s="136"/>
      <c r="PVW16" s="136"/>
      <c r="PVX16" s="136"/>
      <c r="PVY16" s="136"/>
      <c r="PVZ16" s="136"/>
      <c r="PWA16" s="136"/>
      <c r="PWB16" s="136"/>
      <c r="PWC16" s="136"/>
      <c r="PWD16" s="136"/>
      <c r="PWE16" s="136"/>
      <c r="PWF16" s="136"/>
      <c r="PWG16" s="136"/>
      <c r="PWH16" s="136"/>
      <c r="PWI16" s="136"/>
      <c r="PWJ16" s="136"/>
      <c r="PWK16" s="136"/>
      <c r="PWL16" s="136"/>
      <c r="PWM16" s="136"/>
      <c r="PWN16" s="136"/>
      <c r="PWO16" s="136"/>
      <c r="PWP16" s="136"/>
      <c r="PWQ16" s="136"/>
      <c r="PWR16" s="136"/>
      <c r="PWS16" s="136"/>
      <c r="PWT16" s="136"/>
      <c r="PWU16" s="136"/>
      <c r="PWV16" s="136"/>
      <c r="PWW16" s="136"/>
      <c r="PWX16" s="136"/>
      <c r="PWY16" s="136"/>
      <c r="PWZ16" s="136"/>
      <c r="PXA16" s="136"/>
      <c r="PXB16" s="136"/>
      <c r="PXC16" s="136"/>
      <c r="PXD16" s="136"/>
      <c r="PXE16" s="136"/>
      <c r="PXF16" s="136"/>
      <c r="PXG16" s="136"/>
      <c r="PXH16" s="136"/>
      <c r="PXI16" s="136"/>
      <c r="PXJ16" s="136"/>
      <c r="PXK16" s="136"/>
      <c r="PXL16" s="136"/>
      <c r="PXM16" s="136"/>
      <c r="PXN16" s="136"/>
      <c r="PXO16" s="136"/>
      <c r="PXP16" s="136"/>
      <c r="PXQ16" s="136"/>
      <c r="PXR16" s="136"/>
      <c r="PXS16" s="136"/>
      <c r="PXT16" s="136"/>
      <c r="PXU16" s="136"/>
      <c r="PXV16" s="136"/>
      <c r="PXW16" s="136"/>
      <c r="PXX16" s="136"/>
      <c r="PXY16" s="136"/>
      <c r="PXZ16" s="136"/>
      <c r="PYA16" s="136"/>
      <c r="PYB16" s="136"/>
      <c r="PYC16" s="136"/>
      <c r="PYD16" s="136"/>
      <c r="PYE16" s="136"/>
      <c r="PYF16" s="136"/>
      <c r="PYG16" s="136"/>
      <c r="PYH16" s="136"/>
      <c r="PYI16" s="136"/>
      <c r="PYJ16" s="136"/>
      <c r="PYK16" s="136"/>
      <c r="PYL16" s="136"/>
      <c r="PYM16" s="136"/>
      <c r="PYN16" s="136"/>
      <c r="PYO16" s="136"/>
      <c r="PYP16" s="136"/>
      <c r="PYQ16" s="136"/>
      <c r="PYR16" s="136"/>
      <c r="PYS16" s="136"/>
      <c r="PYT16" s="136"/>
      <c r="PYU16" s="136"/>
      <c r="PYV16" s="136"/>
      <c r="PYW16" s="136"/>
      <c r="PYX16" s="136"/>
      <c r="PYY16" s="136"/>
      <c r="PYZ16" s="136"/>
      <c r="PZA16" s="136"/>
      <c r="PZB16" s="136"/>
      <c r="PZC16" s="136"/>
      <c r="PZD16" s="136"/>
      <c r="PZE16" s="136"/>
      <c r="PZF16" s="136"/>
      <c r="PZG16" s="136"/>
      <c r="PZH16" s="136"/>
      <c r="PZI16" s="136"/>
      <c r="PZJ16" s="136"/>
      <c r="PZK16" s="136"/>
      <c r="PZL16" s="136"/>
      <c r="PZM16" s="136"/>
      <c r="PZN16" s="136"/>
      <c r="PZO16" s="136"/>
      <c r="PZP16" s="136"/>
      <c r="PZQ16" s="136"/>
      <c r="PZR16" s="136"/>
      <c r="PZS16" s="136"/>
      <c r="PZT16" s="136"/>
      <c r="PZU16" s="136"/>
      <c r="PZV16" s="136"/>
      <c r="PZW16" s="136"/>
      <c r="PZX16" s="136"/>
      <c r="PZY16" s="136"/>
      <c r="PZZ16" s="136"/>
      <c r="QAA16" s="136"/>
      <c r="QAB16" s="136"/>
      <c r="QAC16" s="136"/>
      <c r="QAD16" s="136"/>
      <c r="QAE16" s="136"/>
      <c r="QAF16" s="136"/>
      <c r="QAG16" s="136"/>
      <c r="QAH16" s="136"/>
      <c r="QAI16" s="136"/>
      <c r="QAJ16" s="136"/>
      <c r="QAK16" s="136"/>
      <c r="QAL16" s="136"/>
      <c r="QAM16" s="136"/>
      <c r="QAN16" s="136"/>
      <c r="QAO16" s="136"/>
      <c r="QAP16" s="136"/>
      <c r="QAQ16" s="136"/>
      <c r="QAR16" s="136"/>
      <c r="QAS16" s="136"/>
      <c r="QAT16" s="136"/>
      <c r="QAU16" s="136"/>
      <c r="QAV16" s="136"/>
      <c r="QAW16" s="136"/>
      <c r="QAX16" s="136"/>
      <c r="QAY16" s="136"/>
      <c r="QAZ16" s="136"/>
      <c r="QBA16" s="136"/>
      <c r="QBB16" s="136"/>
      <c r="QBC16" s="136"/>
      <c r="QBD16" s="136"/>
      <c r="QBE16" s="136"/>
      <c r="QBF16" s="136"/>
      <c r="QBG16" s="136"/>
      <c r="QBH16" s="136"/>
      <c r="QBI16" s="136"/>
      <c r="QBJ16" s="136"/>
      <c r="QBK16" s="136"/>
      <c r="QBL16" s="136"/>
      <c r="QBM16" s="136"/>
      <c r="QBN16" s="136"/>
      <c r="QBO16" s="136"/>
      <c r="QBP16" s="136"/>
      <c r="QBQ16" s="136"/>
      <c r="QBR16" s="136"/>
      <c r="QBS16" s="136"/>
      <c r="QBT16" s="136"/>
      <c r="QBU16" s="136"/>
      <c r="QBV16" s="136"/>
      <c r="QBW16" s="136"/>
      <c r="QBX16" s="136"/>
      <c r="QBY16" s="136"/>
      <c r="QBZ16" s="136"/>
      <c r="QCA16" s="136"/>
      <c r="QCB16" s="136"/>
      <c r="QCC16" s="136"/>
      <c r="QCD16" s="136"/>
      <c r="QCE16" s="136"/>
      <c r="QCF16" s="136"/>
      <c r="QCG16" s="136"/>
      <c r="QCH16" s="136"/>
      <c r="QCI16" s="136"/>
      <c r="QCJ16" s="136"/>
      <c r="QCK16" s="136"/>
      <c r="QCL16" s="136"/>
      <c r="QCM16" s="136"/>
      <c r="QCN16" s="136"/>
      <c r="QCO16" s="136"/>
      <c r="QCP16" s="136"/>
      <c r="QCQ16" s="136"/>
      <c r="QCR16" s="136"/>
      <c r="QCS16" s="136"/>
      <c r="QCT16" s="136"/>
      <c r="QCU16" s="136"/>
      <c r="QCV16" s="136"/>
      <c r="QCW16" s="136"/>
      <c r="QCX16" s="136"/>
      <c r="QCY16" s="136"/>
      <c r="QCZ16" s="136"/>
      <c r="QDA16" s="136"/>
      <c r="QDB16" s="136"/>
      <c r="QDC16" s="136"/>
      <c r="QDD16" s="136"/>
      <c r="QDE16" s="136"/>
      <c r="QDF16" s="136"/>
      <c r="QDG16" s="136"/>
      <c r="QDH16" s="136"/>
      <c r="QDI16" s="136"/>
      <c r="QDJ16" s="136"/>
      <c r="QDK16" s="136"/>
      <c r="QDL16" s="136"/>
      <c r="QDM16" s="136"/>
      <c r="QDN16" s="136"/>
      <c r="QDO16" s="136"/>
      <c r="QDP16" s="136"/>
      <c r="QDQ16" s="136"/>
      <c r="QDR16" s="136"/>
      <c r="QDS16" s="136"/>
      <c r="QDT16" s="136"/>
      <c r="QDU16" s="136"/>
      <c r="QDV16" s="136"/>
      <c r="QDW16" s="136"/>
      <c r="QDX16" s="136"/>
      <c r="QDY16" s="136"/>
      <c r="QDZ16" s="136"/>
      <c r="QEA16" s="136"/>
      <c r="QEB16" s="136"/>
      <c r="QEC16" s="136"/>
      <c r="QED16" s="136"/>
      <c r="QEE16" s="136"/>
      <c r="QEF16" s="136"/>
      <c r="QEG16" s="136"/>
      <c r="QEH16" s="136"/>
      <c r="QEI16" s="136"/>
      <c r="QEJ16" s="136"/>
      <c r="QEK16" s="136"/>
      <c r="QEL16" s="136"/>
      <c r="QEM16" s="136"/>
      <c r="QEN16" s="136"/>
      <c r="QEO16" s="136"/>
      <c r="QEP16" s="136"/>
      <c r="QEQ16" s="136"/>
      <c r="QER16" s="136"/>
      <c r="QES16" s="136"/>
      <c r="QET16" s="136"/>
      <c r="QEU16" s="136"/>
      <c r="QEV16" s="136"/>
      <c r="QEW16" s="136"/>
      <c r="QEX16" s="136"/>
      <c r="QEY16" s="136"/>
      <c r="QEZ16" s="136"/>
      <c r="QFA16" s="136"/>
      <c r="QFB16" s="136"/>
      <c r="QFC16" s="136"/>
      <c r="QFD16" s="136"/>
      <c r="QFE16" s="136"/>
      <c r="QFF16" s="136"/>
      <c r="QFG16" s="136"/>
      <c r="QFH16" s="136"/>
      <c r="QFI16" s="136"/>
      <c r="QFJ16" s="136"/>
      <c r="QFK16" s="136"/>
      <c r="QFL16" s="136"/>
      <c r="QFM16" s="136"/>
      <c r="QFN16" s="136"/>
      <c r="QFO16" s="136"/>
      <c r="QFP16" s="136"/>
      <c r="QFQ16" s="136"/>
      <c r="QFR16" s="136"/>
      <c r="QFS16" s="136"/>
      <c r="QFT16" s="136"/>
      <c r="QFU16" s="136"/>
      <c r="QFV16" s="136"/>
      <c r="QFW16" s="136"/>
      <c r="QFX16" s="136"/>
      <c r="QFY16" s="136"/>
      <c r="QFZ16" s="136"/>
      <c r="QGA16" s="136"/>
      <c r="QGB16" s="136"/>
      <c r="QGC16" s="136"/>
      <c r="QGD16" s="136"/>
      <c r="QGE16" s="136"/>
      <c r="QGF16" s="136"/>
      <c r="QGG16" s="136"/>
      <c r="QGH16" s="136"/>
      <c r="QGI16" s="136"/>
      <c r="QGJ16" s="136"/>
      <c r="QGK16" s="136"/>
      <c r="QGL16" s="136"/>
      <c r="QGM16" s="136"/>
      <c r="QGN16" s="136"/>
      <c r="QGO16" s="136"/>
      <c r="QGP16" s="136"/>
      <c r="QGQ16" s="136"/>
      <c r="QGR16" s="136"/>
      <c r="QGS16" s="136"/>
      <c r="QGT16" s="136"/>
      <c r="QGU16" s="136"/>
      <c r="QGV16" s="136"/>
      <c r="QGW16" s="136"/>
      <c r="QGX16" s="136"/>
      <c r="QGY16" s="136"/>
      <c r="QGZ16" s="136"/>
      <c r="QHA16" s="136"/>
      <c r="QHB16" s="136"/>
      <c r="QHC16" s="136"/>
      <c r="QHD16" s="136"/>
      <c r="QHE16" s="136"/>
      <c r="QHF16" s="136"/>
      <c r="QHG16" s="136"/>
      <c r="QHH16" s="136"/>
      <c r="QHI16" s="136"/>
      <c r="QHJ16" s="136"/>
      <c r="QHK16" s="136"/>
      <c r="QHL16" s="136"/>
      <c r="QHM16" s="136"/>
      <c r="QHN16" s="136"/>
      <c r="QHO16" s="136"/>
      <c r="QHP16" s="136"/>
      <c r="QHQ16" s="136"/>
      <c r="QHR16" s="136"/>
      <c r="QHS16" s="136"/>
      <c r="QHT16" s="136"/>
      <c r="QHU16" s="136"/>
      <c r="QHV16" s="136"/>
      <c r="QHW16" s="136"/>
      <c r="QHX16" s="136"/>
      <c r="QHY16" s="136"/>
      <c r="QHZ16" s="136"/>
      <c r="QIA16" s="136"/>
      <c r="QIB16" s="136"/>
      <c r="QIC16" s="136"/>
      <c r="QID16" s="136"/>
      <c r="QIE16" s="136"/>
      <c r="QIF16" s="136"/>
      <c r="QIG16" s="136"/>
      <c r="QIH16" s="136"/>
      <c r="QII16" s="136"/>
      <c r="QIJ16" s="136"/>
      <c r="QIK16" s="136"/>
      <c r="QIL16" s="136"/>
      <c r="QIM16" s="136"/>
      <c r="QIN16" s="136"/>
      <c r="QIO16" s="136"/>
      <c r="QIP16" s="136"/>
      <c r="QIQ16" s="136"/>
      <c r="QIR16" s="136"/>
      <c r="QIS16" s="136"/>
      <c r="QIT16" s="136"/>
      <c r="QIU16" s="136"/>
      <c r="QIV16" s="136"/>
      <c r="QIW16" s="136"/>
      <c r="QIX16" s="136"/>
      <c r="QIY16" s="136"/>
      <c r="QIZ16" s="136"/>
      <c r="QJA16" s="136"/>
      <c r="QJB16" s="136"/>
      <c r="QJC16" s="136"/>
      <c r="QJD16" s="136"/>
      <c r="QJE16" s="136"/>
      <c r="QJF16" s="136"/>
      <c r="QJG16" s="136"/>
      <c r="QJH16" s="136"/>
      <c r="QJI16" s="136"/>
      <c r="QJJ16" s="136"/>
      <c r="QJK16" s="136"/>
      <c r="QJL16" s="136"/>
      <c r="QJM16" s="136"/>
      <c r="QJN16" s="136"/>
      <c r="QJO16" s="136"/>
      <c r="QJP16" s="136"/>
      <c r="QJQ16" s="136"/>
      <c r="QJR16" s="136"/>
      <c r="QJS16" s="136"/>
      <c r="QJT16" s="136"/>
      <c r="QJU16" s="136"/>
      <c r="QJV16" s="136"/>
      <c r="QJW16" s="136"/>
      <c r="QJX16" s="136"/>
      <c r="QJY16" s="136"/>
      <c r="QJZ16" s="136"/>
      <c r="QKA16" s="136"/>
      <c r="QKB16" s="136"/>
      <c r="QKC16" s="136"/>
      <c r="QKD16" s="136"/>
      <c r="QKE16" s="136"/>
      <c r="QKF16" s="136"/>
      <c r="QKG16" s="136"/>
      <c r="QKH16" s="136"/>
      <c r="QKI16" s="136"/>
      <c r="QKJ16" s="136"/>
      <c r="QKK16" s="136"/>
      <c r="QKL16" s="136"/>
      <c r="QKM16" s="136"/>
      <c r="QKN16" s="136"/>
      <c r="QKO16" s="136"/>
      <c r="QKP16" s="136"/>
      <c r="QKQ16" s="136"/>
      <c r="QKR16" s="136"/>
      <c r="QKS16" s="136"/>
      <c r="QKT16" s="136"/>
      <c r="QKU16" s="136"/>
      <c r="QKV16" s="136"/>
      <c r="QKW16" s="136"/>
      <c r="QKX16" s="136"/>
      <c r="QKY16" s="136"/>
      <c r="QKZ16" s="136"/>
      <c r="QLA16" s="136"/>
      <c r="QLB16" s="136"/>
      <c r="QLC16" s="136"/>
      <c r="QLD16" s="136"/>
      <c r="QLE16" s="136"/>
      <c r="QLF16" s="136"/>
      <c r="QLG16" s="136"/>
      <c r="QLH16" s="136"/>
      <c r="QLI16" s="136"/>
      <c r="QLJ16" s="136"/>
      <c r="QLK16" s="136"/>
      <c r="QLL16" s="136"/>
      <c r="QLM16" s="136"/>
      <c r="QLN16" s="136"/>
      <c r="QLO16" s="136"/>
      <c r="QLP16" s="136"/>
      <c r="QLQ16" s="136"/>
      <c r="QLR16" s="136"/>
      <c r="QLS16" s="136"/>
      <c r="QLT16" s="136"/>
      <c r="QLU16" s="136"/>
      <c r="QLV16" s="136"/>
      <c r="QLW16" s="136"/>
      <c r="QLX16" s="136"/>
      <c r="QLY16" s="136"/>
      <c r="QLZ16" s="136"/>
      <c r="QMA16" s="136"/>
      <c r="QMB16" s="136"/>
      <c r="QMC16" s="136"/>
      <c r="QMD16" s="136"/>
      <c r="QME16" s="136"/>
      <c r="QMF16" s="136"/>
      <c r="QMG16" s="136"/>
      <c r="QMH16" s="136"/>
      <c r="QMI16" s="136"/>
      <c r="QMJ16" s="136"/>
      <c r="QMK16" s="136"/>
      <c r="QML16" s="136"/>
      <c r="QMM16" s="136"/>
      <c r="QMN16" s="136"/>
      <c r="QMO16" s="136"/>
      <c r="QMP16" s="136"/>
      <c r="QMQ16" s="136"/>
      <c r="QMR16" s="136"/>
      <c r="QMS16" s="136"/>
      <c r="QMT16" s="136"/>
      <c r="QMU16" s="136"/>
      <c r="QMV16" s="136"/>
      <c r="QMW16" s="136"/>
      <c r="QMX16" s="136"/>
      <c r="QMY16" s="136"/>
      <c r="QMZ16" s="136"/>
      <c r="QNA16" s="136"/>
      <c r="QNB16" s="136"/>
      <c r="QNC16" s="136"/>
      <c r="QND16" s="136"/>
      <c r="QNE16" s="136"/>
      <c r="QNF16" s="136"/>
      <c r="QNG16" s="136"/>
      <c r="QNH16" s="136"/>
      <c r="QNI16" s="136"/>
      <c r="QNJ16" s="136"/>
      <c r="QNK16" s="136"/>
      <c r="QNL16" s="136"/>
      <c r="QNM16" s="136"/>
      <c r="QNN16" s="136"/>
      <c r="QNO16" s="136"/>
      <c r="QNP16" s="136"/>
      <c r="QNQ16" s="136"/>
      <c r="QNR16" s="136"/>
      <c r="QNS16" s="136"/>
      <c r="QNT16" s="136"/>
      <c r="QNU16" s="136"/>
      <c r="QNV16" s="136"/>
      <c r="QNW16" s="136"/>
      <c r="QNX16" s="136"/>
      <c r="QNY16" s="136"/>
      <c r="QNZ16" s="136"/>
      <c r="QOA16" s="136"/>
      <c r="QOB16" s="136"/>
      <c r="QOC16" s="136"/>
      <c r="QOD16" s="136"/>
      <c r="QOE16" s="136"/>
      <c r="QOF16" s="136"/>
      <c r="QOG16" s="136"/>
      <c r="QOH16" s="136"/>
      <c r="QOI16" s="136"/>
      <c r="QOJ16" s="136"/>
      <c r="QOK16" s="136"/>
      <c r="QOL16" s="136"/>
      <c r="QOM16" s="136"/>
      <c r="QON16" s="136"/>
      <c r="QOO16" s="136"/>
      <c r="QOP16" s="136"/>
      <c r="QOQ16" s="136"/>
      <c r="QOR16" s="136"/>
      <c r="QOS16" s="136"/>
      <c r="QOT16" s="136"/>
      <c r="QOU16" s="136"/>
      <c r="QOV16" s="136"/>
      <c r="QOW16" s="136"/>
      <c r="QOX16" s="136"/>
      <c r="QOY16" s="136"/>
      <c r="QOZ16" s="136"/>
      <c r="QPA16" s="136"/>
      <c r="QPB16" s="136"/>
      <c r="QPC16" s="136"/>
      <c r="QPD16" s="136"/>
      <c r="QPE16" s="136"/>
      <c r="QPF16" s="136"/>
      <c r="QPG16" s="136"/>
      <c r="QPH16" s="136"/>
      <c r="QPI16" s="136"/>
      <c r="QPJ16" s="136"/>
      <c r="QPK16" s="136"/>
      <c r="QPL16" s="136"/>
      <c r="QPM16" s="136"/>
      <c r="QPN16" s="136"/>
      <c r="QPO16" s="136"/>
      <c r="QPP16" s="136"/>
      <c r="QPQ16" s="136"/>
      <c r="QPR16" s="136"/>
      <c r="QPS16" s="136"/>
      <c r="QPT16" s="136"/>
      <c r="QPU16" s="136"/>
      <c r="QPV16" s="136"/>
      <c r="QPW16" s="136"/>
      <c r="QPX16" s="136"/>
      <c r="QPY16" s="136"/>
      <c r="QPZ16" s="136"/>
      <c r="QQA16" s="136"/>
      <c r="QQB16" s="136"/>
      <c r="QQC16" s="136"/>
      <c r="QQD16" s="136"/>
      <c r="QQE16" s="136"/>
      <c r="QQF16" s="136"/>
      <c r="QQG16" s="136"/>
      <c r="QQH16" s="136"/>
      <c r="QQI16" s="136"/>
      <c r="QQJ16" s="136"/>
      <c r="QQK16" s="136"/>
      <c r="QQL16" s="136"/>
      <c r="QQM16" s="136"/>
      <c r="QQN16" s="136"/>
      <c r="QQO16" s="136"/>
      <c r="QQP16" s="136"/>
      <c r="QQQ16" s="136"/>
      <c r="QQR16" s="136"/>
      <c r="QQS16" s="136"/>
      <c r="QQT16" s="136"/>
      <c r="QQU16" s="136"/>
      <c r="QQV16" s="136"/>
      <c r="QQW16" s="136"/>
      <c r="QQX16" s="136"/>
      <c r="QQY16" s="136"/>
      <c r="QQZ16" s="136"/>
      <c r="QRA16" s="136"/>
      <c r="QRB16" s="136"/>
      <c r="QRC16" s="136"/>
      <c r="QRD16" s="136"/>
      <c r="QRE16" s="136"/>
      <c r="QRF16" s="136"/>
      <c r="QRG16" s="136"/>
      <c r="QRH16" s="136"/>
      <c r="QRI16" s="136"/>
      <c r="QRJ16" s="136"/>
      <c r="QRK16" s="136"/>
      <c r="QRL16" s="136"/>
      <c r="QRM16" s="136"/>
      <c r="QRN16" s="136"/>
      <c r="QRO16" s="136"/>
      <c r="QRP16" s="136"/>
      <c r="QRQ16" s="136"/>
      <c r="QRR16" s="136"/>
      <c r="QRS16" s="136"/>
      <c r="QRT16" s="136"/>
      <c r="QRU16" s="136"/>
      <c r="QRV16" s="136"/>
      <c r="QRW16" s="136"/>
      <c r="QRX16" s="136"/>
      <c r="QRY16" s="136"/>
      <c r="QRZ16" s="136"/>
      <c r="QSA16" s="136"/>
      <c r="QSB16" s="136"/>
      <c r="QSC16" s="136"/>
      <c r="QSD16" s="136"/>
      <c r="QSE16" s="136"/>
      <c r="QSF16" s="136"/>
      <c r="QSG16" s="136"/>
      <c r="QSH16" s="136"/>
      <c r="QSI16" s="136"/>
      <c r="QSJ16" s="136"/>
      <c r="QSK16" s="136"/>
      <c r="QSL16" s="136"/>
      <c r="QSM16" s="136"/>
      <c r="QSN16" s="136"/>
      <c r="QSO16" s="136"/>
      <c r="QSP16" s="136"/>
      <c r="QSQ16" s="136"/>
      <c r="QSR16" s="136"/>
      <c r="QSS16" s="136"/>
      <c r="QST16" s="136"/>
      <c r="QSU16" s="136"/>
      <c r="QSV16" s="136"/>
      <c r="QSW16" s="136"/>
      <c r="QSX16" s="136"/>
      <c r="QSY16" s="136"/>
      <c r="QSZ16" s="136"/>
      <c r="QTA16" s="136"/>
      <c r="QTB16" s="136"/>
      <c r="QTC16" s="136"/>
      <c r="QTD16" s="136"/>
      <c r="QTE16" s="136"/>
      <c r="QTF16" s="136"/>
      <c r="QTG16" s="136"/>
      <c r="QTH16" s="136"/>
      <c r="QTI16" s="136"/>
      <c r="QTJ16" s="136"/>
      <c r="QTK16" s="136"/>
      <c r="QTL16" s="136"/>
      <c r="QTM16" s="136"/>
      <c r="QTN16" s="136"/>
      <c r="QTO16" s="136"/>
      <c r="QTP16" s="136"/>
      <c r="QTQ16" s="136"/>
      <c r="QTR16" s="136"/>
      <c r="QTS16" s="136"/>
      <c r="QTT16" s="136"/>
      <c r="QTU16" s="136"/>
      <c r="QTV16" s="136"/>
      <c r="QTW16" s="136"/>
      <c r="QTX16" s="136"/>
      <c r="QTY16" s="136"/>
      <c r="QTZ16" s="136"/>
      <c r="QUA16" s="136"/>
      <c r="QUB16" s="136"/>
      <c r="QUC16" s="136"/>
      <c r="QUD16" s="136"/>
      <c r="QUE16" s="136"/>
      <c r="QUF16" s="136"/>
      <c r="QUG16" s="136"/>
      <c r="QUH16" s="136"/>
      <c r="QUI16" s="136"/>
      <c r="QUJ16" s="136"/>
      <c r="QUK16" s="136"/>
      <c r="QUL16" s="136"/>
      <c r="QUM16" s="136"/>
      <c r="QUN16" s="136"/>
      <c r="QUO16" s="136"/>
      <c r="QUP16" s="136"/>
      <c r="QUQ16" s="136"/>
      <c r="QUR16" s="136"/>
      <c r="QUS16" s="136"/>
      <c r="QUT16" s="136"/>
      <c r="QUU16" s="136"/>
      <c r="QUV16" s="136"/>
      <c r="QUW16" s="136"/>
      <c r="QUX16" s="136"/>
      <c r="QUY16" s="136"/>
      <c r="QUZ16" s="136"/>
      <c r="QVA16" s="136"/>
      <c r="QVB16" s="136"/>
      <c r="QVC16" s="136"/>
      <c r="QVD16" s="136"/>
      <c r="QVE16" s="136"/>
      <c r="QVF16" s="136"/>
      <c r="QVG16" s="136"/>
      <c r="QVH16" s="136"/>
      <c r="QVI16" s="136"/>
      <c r="QVJ16" s="136"/>
      <c r="QVK16" s="136"/>
      <c r="QVL16" s="136"/>
      <c r="QVM16" s="136"/>
      <c r="QVN16" s="136"/>
      <c r="QVO16" s="136"/>
      <c r="QVP16" s="136"/>
      <c r="QVQ16" s="136"/>
      <c r="QVR16" s="136"/>
      <c r="QVS16" s="136"/>
      <c r="QVT16" s="136"/>
      <c r="QVU16" s="136"/>
      <c r="QVV16" s="136"/>
      <c r="QVW16" s="136"/>
      <c r="QVX16" s="136"/>
      <c r="QVY16" s="136"/>
      <c r="QVZ16" s="136"/>
      <c r="QWA16" s="136"/>
      <c r="QWB16" s="136"/>
      <c r="QWC16" s="136"/>
      <c r="QWD16" s="136"/>
      <c r="QWE16" s="136"/>
      <c r="QWF16" s="136"/>
      <c r="QWG16" s="136"/>
      <c r="QWH16" s="136"/>
      <c r="QWI16" s="136"/>
      <c r="QWJ16" s="136"/>
      <c r="QWK16" s="136"/>
      <c r="QWL16" s="136"/>
      <c r="QWM16" s="136"/>
      <c r="QWN16" s="136"/>
      <c r="QWO16" s="136"/>
      <c r="QWP16" s="136"/>
      <c r="QWQ16" s="136"/>
      <c r="QWR16" s="136"/>
      <c r="QWS16" s="136"/>
      <c r="QWT16" s="136"/>
      <c r="QWU16" s="136"/>
      <c r="QWV16" s="136"/>
      <c r="QWW16" s="136"/>
      <c r="QWX16" s="136"/>
      <c r="QWY16" s="136"/>
      <c r="QWZ16" s="136"/>
      <c r="QXA16" s="136"/>
      <c r="QXB16" s="136"/>
      <c r="QXC16" s="136"/>
      <c r="QXD16" s="136"/>
      <c r="QXE16" s="136"/>
      <c r="QXF16" s="136"/>
      <c r="QXG16" s="136"/>
      <c r="QXH16" s="136"/>
      <c r="QXI16" s="136"/>
      <c r="QXJ16" s="136"/>
      <c r="QXK16" s="136"/>
      <c r="QXL16" s="136"/>
      <c r="QXM16" s="136"/>
      <c r="QXN16" s="136"/>
      <c r="QXO16" s="136"/>
      <c r="QXP16" s="136"/>
      <c r="QXQ16" s="136"/>
      <c r="QXR16" s="136"/>
      <c r="QXS16" s="136"/>
      <c r="QXT16" s="136"/>
      <c r="QXU16" s="136"/>
      <c r="QXV16" s="136"/>
      <c r="QXW16" s="136"/>
      <c r="QXX16" s="136"/>
      <c r="QXY16" s="136"/>
      <c r="QXZ16" s="136"/>
      <c r="QYA16" s="136"/>
      <c r="QYB16" s="136"/>
      <c r="QYC16" s="136"/>
      <c r="QYD16" s="136"/>
      <c r="QYE16" s="136"/>
      <c r="QYF16" s="136"/>
      <c r="QYG16" s="136"/>
      <c r="QYH16" s="136"/>
      <c r="QYI16" s="136"/>
      <c r="QYJ16" s="136"/>
      <c r="QYK16" s="136"/>
      <c r="QYL16" s="136"/>
      <c r="QYM16" s="136"/>
      <c r="QYN16" s="136"/>
      <c r="QYO16" s="136"/>
      <c r="QYP16" s="136"/>
      <c r="QYQ16" s="136"/>
      <c r="QYR16" s="136"/>
      <c r="QYS16" s="136"/>
      <c r="QYT16" s="136"/>
      <c r="QYU16" s="136"/>
      <c r="QYV16" s="136"/>
      <c r="QYW16" s="136"/>
      <c r="QYX16" s="136"/>
      <c r="QYY16" s="136"/>
      <c r="QYZ16" s="136"/>
      <c r="QZA16" s="136"/>
      <c r="QZB16" s="136"/>
      <c r="QZC16" s="136"/>
      <c r="QZD16" s="136"/>
      <c r="QZE16" s="136"/>
      <c r="QZF16" s="136"/>
      <c r="QZG16" s="136"/>
      <c r="QZH16" s="136"/>
      <c r="QZI16" s="136"/>
      <c r="QZJ16" s="136"/>
      <c r="QZK16" s="136"/>
      <c r="QZL16" s="136"/>
      <c r="QZM16" s="136"/>
      <c r="QZN16" s="136"/>
      <c r="QZO16" s="136"/>
      <c r="QZP16" s="136"/>
      <c r="QZQ16" s="136"/>
      <c r="QZR16" s="136"/>
      <c r="QZS16" s="136"/>
      <c r="QZT16" s="136"/>
      <c r="QZU16" s="136"/>
      <c r="QZV16" s="136"/>
      <c r="QZW16" s="136"/>
      <c r="QZX16" s="136"/>
      <c r="QZY16" s="136"/>
      <c r="QZZ16" s="136"/>
      <c r="RAA16" s="136"/>
      <c r="RAB16" s="136"/>
      <c r="RAC16" s="136"/>
      <c r="RAD16" s="136"/>
      <c r="RAE16" s="136"/>
      <c r="RAF16" s="136"/>
      <c r="RAG16" s="136"/>
      <c r="RAH16" s="136"/>
      <c r="RAI16" s="136"/>
      <c r="RAJ16" s="136"/>
      <c r="RAK16" s="136"/>
      <c r="RAL16" s="136"/>
      <c r="RAM16" s="136"/>
      <c r="RAN16" s="136"/>
      <c r="RAO16" s="136"/>
      <c r="RAP16" s="136"/>
      <c r="RAQ16" s="136"/>
      <c r="RAR16" s="136"/>
      <c r="RAS16" s="136"/>
      <c r="RAT16" s="136"/>
      <c r="RAU16" s="136"/>
      <c r="RAV16" s="136"/>
      <c r="RAW16" s="136"/>
      <c r="RAX16" s="136"/>
      <c r="RAY16" s="136"/>
      <c r="RAZ16" s="136"/>
      <c r="RBA16" s="136"/>
      <c r="RBB16" s="136"/>
      <c r="RBC16" s="136"/>
      <c r="RBD16" s="136"/>
      <c r="RBE16" s="136"/>
      <c r="RBF16" s="136"/>
      <c r="RBG16" s="136"/>
      <c r="RBH16" s="136"/>
      <c r="RBI16" s="136"/>
      <c r="RBJ16" s="136"/>
      <c r="RBK16" s="136"/>
      <c r="RBL16" s="136"/>
      <c r="RBM16" s="136"/>
      <c r="RBN16" s="136"/>
      <c r="RBO16" s="136"/>
      <c r="RBP16" s="136"/>
      <c r="RBQ16" s="136"/>
      <c r="RBR16" s="136"/>
      <c r="RBS16" s="136"/>
      <c r="RBT16" s="136"/>
      <c r="RBU16" s="136"/>
      <c r="RBV16" s="136"/>
      <c r="RBW16" s="136"/>
      <c r="RBX16" s="136"/>
      <c r="RBY16" s="136"/>
      <c r="RBZ16" s="136"/>
      <c r="RCA16" s="136"/>
      <c r="RCB16" s="136"/>
      <c r="RCC16" s="136"/>
      <c r="RCD16" s="136"/>
      <c r="RCE16" s="136"/>
      <c r="RCF16" s="136"/>
      <c r="RCG16" s="136"/>
      <c r="RCH16" s="136"/>
      <c r="RCI16" s="136"/>
      <c r="RCJ16" s="136"/>
      <c r="RCK16" s="136"/>
      <c r="RCL16" s="136"/>
      <c r="RCM16" s="136"/>
      <c r="RCN16" s="136"/>
      <c r="RCO16" s="136"/>
      <c r="RCP16" s="136"/>
      <c r="RCQ16" s="136"/>
      <c r="RCR16" s="136"/>
      <c r="RCS16" s="136"/>
      <c r="RCT16" s="136"/>
      <c r="RCU16" s="136"/>
      <c r="RCV16" s="136"/>
      <c r="RCW16" s="136"/>
      <c r="RCX16" s="136"/>
      <c r="RCY16" s="136"/>
      <c r="RCZ16" s="136"/>
      <c r="RDA16" s="136"/>
      <c r="RDB16" s="136"/>
      <c r="RDC16" s="136"/>
      <c r="RDD16" s="136"/>
      <c r="RDE16" s="136"/>
      <c r="RDF16" s="136"/>
      <c r="RDG16" s="136"/>
      <c r="RDH16" s="136"/>
      <c r="RDI16" s="136"/>
      <c r="RDJ16" s="136"/>
      <c r="RDK16" s="136"/>
      <c r="RDL16" s="136"/>
      <c r="RDM16" s="136"/>
      <c r="RDN16" s="136"/>
      <c r="RDO16" s="136"/>
      <c r="RDP16" s="136"/>
      <c r="RDQ16" s="136"/>
      <c r="RDR16" s="136"/>
      <c r="RDS16" s="136"/>
      <c r="RDT16" s="136"/>
      <c r="RDU16" s="136"/>
      <c r="RDV16" s="136"/>
      <c r="RDW16" s="136"/>
      <c r="RDX16" s="136"/>
      <c r="RDY16" s="136"/>
      <c r="RDZ16" s="136"/>
      <c r="REA16" s="136"/>
      <c r="REB16" s="136"/>
      <c r="REC16" s="136"/>
      <c r="RED16" s="136"/>
      <c r="REE16" s="136"/>
      <c r="REF16" s="136"/>
      <c r="REG16" s="136"/>
      <c r="REH16" s="136"/>
      <c r="REI16" s="136"/>
      <c r="REJ16" s="136"/>
      <c r="REK16" s="136"/>
      <c r="REL16" s="136"/>
      <c r="REM16" s="136"/>
      <c r="REN16" s="136"/>
      <c r="REO16" s="136"/>
      <c r="REP16" s="136"/>
      <c r="REQ16" s="136"/>
      <c r="RER16" s="136"/>
      <c r="RES16" s="136"/>
      <c r="RET16" s="136"/>
      <c r="REU16" s="136"/>
      <c r="REV16" s="136"/>
      <c r="REW16" s="136"/>
      <c r="REX16" s="136"/>
      <c r="REY16" s="136"/>
      <c r="REZ16" s="136"/>
      <c r="RFA16" s="136"/>
      <c r="RFB16" s="136"/>
      <c r="RFC16" s="136"/>
      <c r="RFD16" s="136"/>
      <c r="RFE16" s="136"/>
      <c r="RFF16" s="136"/>
      <c r="RFG16" s="136"/>
      <c r="RFH16" s="136"/>
      <c r="RFI16" s="136"/>
      <c r="RFJ16" s="136"/>
      <c r="RFK16" s="136"/>
      <c r="RFL16" s="136"/>
      <c r="RFM16" s="136"/>
      <c r="RFN16" s="136"/>
      <c r="RFO16" s="136"/>
      <c r="RFP16" s="136"/>
      <c r="RFQ16" s="136"/>
      <c r="RFR16" s="136"/>
      <c r="RFS16" s="136"/>
      <c r="RFT16" s="136"/>
      <c r="RFU16" s="136"/>
      <c r="RFV16" s="136"/>
      <c r="RFW16" s="136"/>
      <c r="RFX16" s="136"/>
      <c r="RFY16" s="136"/>
      <c r="RFZ16" s="136"/>
      <c r="RGA16" s="136"/>
      <c r="RGB16" s="136"/>
      <c r="RGC16" s="136"/>
      <c r="RGD16" s="136"/>
      <c r="RGE16" s="136"/>
      <c r="RGF16" s="136"/>
      <c r="RGG16" s="136"/>
      <c r="RGH16" s="136"/>
      <c r="RGI16" s="136"/>
      <c r="RGJ16" s="136"/>
      <c r="RGK16" s="136"/>
      <c r="RGL16" s="136"/>
      <c r="RGM16" s="136"/>
      <c r="RGN16" s="136"/>
      <c r="RGO16" s="136"/>
      <c r="RGP16" s="136"/>
      <c r="RGQ16" s="136"/>
      <c r="RGR16" s="136"/>
      <c r="RGS16" s="136"/>
      <c r="RGT16" s="136"/>
      <c r="RGU16" s="136"/>
      <c r="RGV16" s="136"/>
      <c r="RGW16" s="136"/>
      <c r="RGX16" s="136"/>
      <c r="RGY16" s="136"/>
      <c r="RGZ16" s="136"/>
      <c r="RHA16" s="136"/>
      <c r="RHB16" s="136"/>
      <c r="RHC16" s="136"/>
      <c r="RHD16" s="136"/>
      <c r="RHE16" s="136"/>
      <c r="RHF16" s="136"/>
      <c r="RHG16" s="136"/>
      <c r="RHH16" s="136"/>
      <c r="RHI16" s="136"/>
      <c r="RHJ16" s="136"/>
      <c r="RHK16" s="136"/>
      <c r="RHL16" s="136"/>
      <c r="RHM16" s="136"/>
      <c r="RHN16" s="136"/>
      <c r="RHO16" s="136"/>
      <c r="RHP16" s="136"/>
      <c r="RHQ16" s="136"/>
      <c r="RHR16" s="136"/>
      <c r="RHS16" s="136"/>
      <c r="RHT16" s="136"/>
      <c r="RHU16" s="136"/>
      <c r="RHV16" s="136"/>
      <c r="RHW16" s="136"/>
      <c r="RHX16" s="136"/>
      <c r="RHY16" s="136"/>
      <c r="RHZ16" s="136"/>
      <c r="RIA16" s="136"/>
      <c r="RIB16" s="136"/>
      <c r="RIC16" s="136"/>
      <c r="RID16" s="136"/>
      <c r="RIE16" s="136"/>
      <c r="RIF16" s="136"/>
      <c r="RIG16" s="136"/>
      <c r="RIH16" s="136"/>
      <c r="RII16" s="136"/>
      <c r="RIJ16" s="136"/>
      <c r="RIK16" s="136"/>
      <c r="RIL16" s="136"/>
      <c r="RIM16" s="136"/>
      <c r="RIN16" s="136"/>
      <c r="RIO16" s="136"/>
      <c r="RIP16" s="136"/>
      <c r="RIQ16" s="136"/>
      <c r="RIR16" s="136"/>
      <c r="RIS16" s="136"/>
      <c r="RIT16" s="136"/>
      <c r="RIU16" s="136"/>
      <c r="RIV16" s="136"/>
      <c r="RIW16" s="136"/>
      <c r="RIX16" s="136"/>
      <c r="RIY16" s="136"/>
      <c r="RIZ16" s="136"/>
      <c r="RJA16" s="136"/>
      <c r="RJB16" s="136"/>
      <c r="RJC16" s="136"/>
      <c r="RJD16" s="136"/>
      <c r="RJE16" s="136"/>
      <c r="RJF16" s="136"/>
      <c r="RJG16" s="136"/>
      <c r="RJH16" s="136"/>
      <c r="RJI16" s="136"/>
      <c r="RJJ16" s="136"/>
      <c r="RJK16" s="136"/>
      <c r="RJL16" s="136"/>
      <c r="RJM16" s="136"/>
      <c r="RJN16" s="136"/>
      <c r="RJO16" s="136"/>
      <c r="RJP16" s="136"/>
      <c r="RJQ16" s="136"/>
      <c r="RJR16" s="136"/>
      <c r="RJS16" s="136"/>
      <c r="RJT16" s="136"/>
      <c r="RJU16" s="136"/>
      <c r="RJV16" s="136"/>
      <c r="RJW16" s="136"/>
      <c r="RJX16" s="136"/>
      <c r="RJY16" s="136"/>
      <c r="RJZ16" s="136"/>
      <c r="RKA16" s="136"/>
      <c r="RKB16" s="136"/>
      <c r="RKC16" s="136"/>
      <c r="RKD16" s="136"/>
      <c r="RKE16" s="136"/>
      <c r="RKF16" s="136"/>
      <c r="RKG16" s="136"/>
      <c r="RKH16" s="136"/>
      <c r="RKI16" s="136"/>
      <c r="RKJ16" s="136"/>
      <c r="RKK16" s="136"/>
      <c r="RKL16" s="136"/>
      <c r="RKM16" s="136"/>
      <c r="RKN16" s="136"/>
      <c r="RKO16" s="136"/>
      <c r="RKP16" s="136"/>
      <c r="RKQ16" s="136"/>
      <c r="RKR16" s="136"/>
      <c r="RKS16" s="136"/>
      <c r="RKT16" s="136"/>
      <c r="RKU16" s="136"/>
      <c r="RKV16" s="136"/>
      <c r="RKW16" s="136"/>
      <c r="RKX16" s="136"/>
      <c r="RKY16" s="136"/>
      <c r="RKZ16" s="136"/>
      <c r="RLA16" s="136"/>
      <c r="RLB16" s="136"/>
      <c r="RLC16" s="136"/>
      <c r="RLD16" s="136"/>
      <c r="RLE16" s="136"/>
      <c r="RLF16" s="136"/>
      <c r="RLG16" s="136"/>
      <c r="RLH16" s="136"/>
      <c r="RLI16" s="136"/>
      <c r="RLJ16" s="136"/>
      <c r="RLK16" s="136"/>
      <c r="RLL16" s="136"/>
      <c r="RLM16" s="136"/>
      <c r="RLN16" s="136"/>
      <c r="RLO16" s="136"/>
      <c r="RLP16" s="136"/>
      <c r="RLQ16" s="136"/>
      <c r="RLR16" s="136"/>
      <c r="RLS16" s="136"/>
      <c r="RLT16" s="136"/>
      <c r="RLU16" s="136"/>
      <c r="RLV16" s="136"/>
      <c r="RLW16" s="136"/>
      <c r="RLX16" s="136"/>
      <c r="RLY16" s="136"/>
      <c r="RLZ16" s="136"/>
      <c r="RMA16" s="136"/>
      <c r="RMB16" s="136"/>
      <c r="RMC16" s="136"/>
      <c r="RMD16" s="136"/>
      <c r="RME16" s="136"/>
      <c r="RMF16" s="136"/>
      <c r="RMG16" s="136"/>
      <c r="RMH16" s="136"/>
      <c r="RMI16" s="136"/>
      <c r="RMJ16" s="136"/>
      <c r="RMK16" s="136"/>
      <c r="RML16" s="136"/>
      <c r="RMM16" s="136"/>
      <c r="RMN16" s="136"/>
      <c r="RMO16" s="136"/>
      <c r="RMP16" s="136"/>
      <c r="RMQ16" s="136"/>
      <c r="RMR16" s="136"/>
      <c r="RMS16" s="136"/>
      <c r="RMT16" s="136"/>
      <c r="RMU16" s="136"/>
      <c r="RMV16" s="136"/>
      <c r="RMW16" s="136"/>
      <c r="RMX16" s="136"/>
      <c r="RMY16" s="136"/>
      <c r="RMZ16" s="136"/>
      <c r="RNA16" s="136"/>
      <c r="RNB16" s="136"/>
      <c r="RNC16" s="136"/>
      <c r="RND16" s="136"/>
      <c r="RNE16" s="136"/>
      <c r="RNF16" s="136"/>
      <c r="RNG16" s="136"/>
      <c r="RNH16" s="136"/>
      <c r="RNI16" s="136"/>
      <c r="RNJ16" s="136"/>
      <c r="RNK16" s="136"/>
      <c r="RNL16" s="136"/>
      <c r="RNM16" s="136"/>
      <c r="RNN16" s="136"/>
      <c r="RNO16" s="136"/>
      <c r="RNP16" s="136"/>
      <c r="RNQ16" s="136"/>
      <c r="RNR16" s="136"/>
      <c r="RNS16" s="136"/>
      <c r="RNT16" s="136"/>
      <c r="RNU16" s="136"/>
      <c r="RNV16" s="136"/>
      <c r="RNW16" s="136"/>
      <c r="RNX16" s="136"/>
      <c r="RNY16" s="136"/>
      <c r="RNZ16" s="136"/>
      <c r="ROA16" s="136"/>
      <c r="ROB16" s="136"/>
      <c r="ROC16" s="136"/>
      <c r="ROD16" s="136"/>
      <c r="ROE16" s="136"/>
      <c r="ROF16" s="136"/>
      <c r="ROG16" s="136"/>
      <c r="ROH16" s="136"/>
      <c r="ROI16" s="136"/>
      <c r="ROJ16" s="136"/>
      <c r="ROK16" s="136"/>
      <c r="ROL16" s="136"/>
      <c r="ROM16" s="136"/>
      <c r="RON16" s="136"/>
      <c r="ROO16" s="136"/>
      <c r="ROP16" s="136"/>
      <c r="ROQ16" s="136"/>
      <c r="ROR16" s="136"/>
      <c r="ROS16" s="136"/>
      <c r="ROT16" s="136"/>
      <c r="ROU16" s="136"/>
      <c r="ROV16" s="136"/>
      <c r="ROW16" s="136"/>
      <c r="ROX16" s="136"/>
      <c r="ROY16" s="136"/>
      <c r="ROZ16" s="136"/>
      <c r="RPA16" s="136"/>
      <c r="RPB16" s="136"/>
      <c r="RPC16" s="136"/>
      <c r="RPD16" s="136"/>
      <c r="RPE16" s="136"/>
      <c r="RPF16" s="136"/>
      <c r="RPG16" s="136"/>
      <c r="RPH16" s="136"/>
      <c r="RPI16" s="136"/>
      <c r="RPJ16" s="136"/>
      <c r="RPK16" s="136"/>
      <c r="RPL16" s="136"/>
      <c r="RPM16" s="136"/>
      <c r="RPN16" s="136"/>
      <c r="RPO16" s="136"/>
      <c r="RPP16" s="136"/>
      <c r="RPQ16" s="136"/>
      <c r="RPR16" s="136"/>
      <c r="RPS16" s="136"/>
      <c r="RPT16" s="136"/>
      <c r="RPU16" s="136"/>
      <c r="RPV16" s="136"/>
      <c r="RPW16" s="136"/>
      <c r="RPX16" s="136"/>
      <c r="RPY16" s="136"/>
      <c r="RPZ16" s="136"/>
      <c r="RQA16" s="136"/>
      <c r="RQB16" s="136"/>
      <c r="RQC16" s="136"/>
      <c r="RQD16" s="136"/>
      <c r="RQE16" s="136"/>
      <c r="RQF16" s="136"/>
      <c r="RQG16" s="136"/>
      <c r="RQH16" s="136"/>
      <c r="RQI16" s="136"/>
      <c r="RQJ16" s="136"/>
      <c r="RQK16" s="136"/>
      <c r="RQL16" s="136"/>
      <c r="RQM16" s="136"/>
      <c r="RQN16" s="136"/>
      <c r="RQO16" s="136"/>
      <c r="RQP16" s="136"/>
      <c r="RQQ16" s="136"/>
      <c r="RQR16" s="136"/>
      <c r="RQS16" s="136"/>
      <c r="RQT16" s="136"/>
      <c r="RQU16" s="136"/>
      <c r="RQV16" s="136"/>
      <c r="RQW16" s="136"/>
      <c r="RQX16" s="136"/>
      <c r="RQY16" s="136"/>
      <c r="RQZ16" s="136"/>
      <c r="RRA16" s="136"/>
      <c r="RRB16" s="136"/>
      <c r="RRC16" s="136"/>
      <c r="RRD16" s="136"/>
      <c r="RRE16" s="136"/>
      <c r="RRF16" s="136"/>
      <c r="RRG16" s="136"/>
      <c r="RRH16" s="136"/>
      <c r="RRI16" s="136"/>
      <c r="RRJ16" s="136"/>
      <c r="RRK16" s="136"/>
      <c r="RRL16" s="136"/>
      <c r="RRM16" s="136"/>
      <c r="RRN16" s="136"/>
      <c r="RRO16" s="136"/>
      <c r="RRP16" s="136"/>
      <c r="RRQ16" s="136"/>
      <c r="RRR16" s="136"/>
      <c r="RRS16" s="136"/>
      <c r="RRT16" s="136"/>
      <c r="RRU16" s="136"/>
      <c r="RRV16" s="136"/>
      <c r="RRW16" s="136"/>
      <c r="RRX16" s="136"/>
      <c r="RRY16" s="136"/>
      <c r="RRZ16" s="136"/>
      <c r="RSA16" s="136"/>
      <c r="RSB16" s="136"/>
      <c r="RSC16" s="136"/>
      <c r="RSD16" s="136"/>
      <c r="RSE16" s="136"/>
      <c r="RSF16" s="136"/>
      <c r="RSG16" s="136"/>
      <c r="RSH16" s="136"/>
      <c r="RSI16" s="136"/>
      <c r="RSJ16" s="136"/>
      <c r="RSK16" s="136"/>
      <c r="RSL16" s="136"/>
      <c r="RSM16" s="136"/>
      <c r="RSN16" s="136"/>
      <c r="RSO16" s="136"/>
      <c r="RSP16" s="136"/>
      <c r="RSQ16" s="136"/>
      <c r="RSR16" s="136"/>
      <c r="RSS16" s="136"/>
      <c r="RST16" s="136"/>
      <c r="RSU16" s="136"/>
      <c r="RSV16" s="136"/>
      <c r="RSW16" s="136"/>
      <c r="RSX16" s="136"/>
      <c r="RSY16" s="136"/>
      <c r="RSZ16" s="136"/>
      <c r="RTA16" s="136"/>
      <c r="RTB16" s="136"/>
      <c r="RTC16" s="136"/>
      <c r="RTD16" s="136"/>
      <c r="RTE16" s="136"/>
      <c r="RTF16" s="136"/>
      <c r="RTG16" s="136"/>
      <c r="RTH16" s="136"/>
      <c r="RTI16" s="136"/>
      <c r="RTJ16" s="136"/>
      <c r="RTK16" s="136"/>
      <c r="RTL16" s="136"/>
      <c r="RTM16" s="136"/>
      <c r="RTN16" s="136"/>
      <c r="RTO16" s="136"/>
      <c r="RTP16" s="136"/>
      <c r="RTQ16" s="136"/>
      <c r="RTR16" s="136"/>
      <c r="RTS16" s="136"/>
      <c r="RTT16" s="136"/>
      <c r="RTU16" s="136"/>
      <c r="RTV16" s="136"/>
      <c r="RTW16" s="136"/>
      <c r="RTX16" s="136"/>
      <c r="RTY16" s="136"/>
      <c r="RTZ16" s="136"/>
      <c r="RUA16" s="136"/>
      <c r="RUB16" s="136"/>
      <c r="RUC16" s="136"/>
      <c r="RUD16" s="136"/>
      <c r="RUE16" s="136"/>
      <c r="RUF16" s="136"/>
      <c r="RUG16" s="136"/>
      <c r="RUH16" s="136"/>
      <c r="RUI16" s="136"/>
      <c r="RUJ16" s="136"/>
      <c r="RUK16" s="136"/>
      <c r="RUL16" s="136"/>
      <c r="RUM16" s="136"/>
      <c r="RUN16" s="136"/>
      <c r="RUO16" s="136"/>
      <c r="RUP16" s="136"/>
      <c r="RUQ16" s="136"/>
      <c r="RUR16" s="136"/>
      <c r="RUS16" s="136"/>
      <c r="RUT16" s="136"/>
      <c r="RUU16" s="136"/>
      <c r="RUV16" s="136"/>
      <c r="RUW16" s="136"/>
      <c r="RUX16" s="136"/>
      <c r="RUY16" s="136"/>
      <c r="RUZ16" s="136"/>
      <c r="RVA16" s="136"/>
      <c r="RVB16" s="136"/>
      <c r="RVC16" s="136"/>
      <c r="RVD16" s="136"/>
      <c r="RVE16" s="136"/>
      <c r="RVF16" s="136"/>
      <c r="RVG16" s="136"/>
      <c r="RVH16" s="136"/>
      <c r="RVI16" s="136"/>
      <c r="RVJ16" s="136"/>
      <c r="RVK16" s="136"/>
      <c r="RVL16" s="136"/>
      <c r="RVM16" s="136"/>
      <c r="RVN16" s="136"/>
      <c r="RVO16" s="136"/>
      <c r="RVP16" s="136"/>
      <c r="RVQ16" s="136"/>
      <c r="RVR16" s="136"/>
      <c r="RVS16" s="136"/>
      <c r="RVT16" s="136"/>
      <c r="RVU16" s="136"/>
      <c r="RVV16" s="136"/>
      <c r="RVW16" s="136"/>
      <c r="RVX16" s="136"/>
      <c r="RVY16" s="136"/>
      <c r="RVZ16" s="136"/>
      <c r="RWA16" s="136"/>
      <c r="RWB16" s="136"/>
      <c r="RWC16" s="136"/>
      <c r="RWD16" s="136"/>
      <c r="RWE16" s="136"/>
      <c r="RWF16" s="136"/>
      <c r="RWG16" s="136"/>
      <c r="RWH16" s="136"/>
      <c r="RWI16" s="136"/>
      <c r="RWJ16" s="136"/>
      <c r="RWK16" s="136"/>
      <c r="RWL16" s="136"/>
      <c r="RWM16" s="136"/>
      <c r="RWN16" s="136"/>
      <c r="RWO16" s="136"/>
      <c r="RWP16" s="136"/>
      <c r="RWQ16" s="136"/>
      <c r="RWR16" s="136"/>
      <c r="RWS16" s="136"/>
      <c r="RWT16" s="136"/>
      <c r="RWU16" s="136"/>
      <c r="RWV16" s="136"/>
      <c r="RWW16" s="136"/>
      <c r="RWX16" s="136"/>
      <c r="RWY16" s="136"/>
      <c r="RWZ16" s="136"/>
      <c r="RXA16" s="136"/>
      <c r="RXB16" s="136"/>
      <c r="RXC16" s="136"/>
      <c r="RXD16" s="136"/>
      <c r="RXE16" s="136"/>
      <c r="RXF16" s="136"/>
      <c r="RXG16" s="136"/>
      <c r="RXH16" s="136"/>
      <c r="RXI16" s="136"/>
      <c r="RXJ16" s="136"/>
      <c r="RXK16" s="136"/>
      <c r="RXL16" s="136"/>
      <c r="RXM16" s="136"/>
      <c r="RXN16" s="136"/>
      <c r="RXO16" s="136"/>
      <c r="RXP16" s="136"/>
      <c r="RXQ16" s="136"/>
      <c r="RXR16" s="136"/>
      <c r="RXS16" s="136"/>
      <c r="RXT16" s="136"/>
      <c r="RXU16" s="136"/>
      <c r="RXV16" s="136"/>
      <c r="RXW16" s="136"/>
      <c r="RXX16" s="136"/>
      <c r="RXY16" s="136"/>
      <c r="RXZ16" s="136"/>
      <c r="RYA16" s="136"/>
      <c r="RYB16" s="136"/>
      <c r="RYC16" s="136"/>
      <c r="RYD16" s="136"/>
      <c r="RYE16" s="136"/>
      <c r="RYF16" s="136"/>
      <c r="RYG16" s="136"/>
      <c r="RYH16" s="136"/>
      <c r="RYI16" s="136"/>
      <c r="RYJ16" s="136"/>
      <c r="RYK16" s="136"/>
      <c r="RYL16" s="136"/>
      <c r="RYM16" s="136"/>
      <c r="RYN16" s="136"/>
      <c r="RYO16" s="136"/>
      <c r="RYP16" s="136"/>
      <c r="RYQ16" s="136"/>
      <c r="RYR16" s="136"/>
      <c r="RYS16" s="136"/>
      <c r="RYT16" s="136"/>
      <c r="RYU16" s="136"/>
      <c r="RYV16" s="136"/>
      <c r="RYW16" s="136"/>
      <c r="RYX16" s="136"/>
      <c r="RYY16" s="136"/>
      <c r="RYZ16" s="136"/>
      <c r="RZA16" s="136"/>
      <c r="RZB16" s="136"/>
      <c r="RZC16" s="136"/>
      <c r="RZD16" s="136"/>
      <c r="RZE16" s="136"/>
      <c r="RZF16" s="136"/>
      <c r="RZG16" s="136"/>
      <c r="RZH16" s="136"/>
      <c r="RZI16" s="136"/>
      <c r="RZJ16" s="136"/>
      <c r="RZK16" s="136"/>
      <c r="RZL16" s="136"/>
      <c r="RZM16" s="136"/>
      <c r="RZN16" s="136"/>
      <c r="RZO16" s="136"/>
      <c r="RZP16" s="136"/>
      <c r="RZQ16" s="136"/>
      <c r="RZR16" s="136"/>
      <c r="RZS16" s="136"/>
      <c r="RZT16" s="136"/>
      <c r="RZU16" s="136"/>
      <c r="RZV16" s="136"/>
      <c r="RZW16" s="136"/>
      <c r="RZX16" s="136"/>
      <c r="RZY16" s="136"/>
      <c r="RZZ16" s="136"/>
      <c r="SAA16" s="136"/>
      <c r="SAB16" s="136"/>
      <c r="SAC16" s="136"/>
      <c r="SAD16" s="136"/>
      <c r="SAE16" s="136"/>
      <c r="SAF16" s="136"/>
      <c r="SAG16" s="136"/>
      <c r="SAH16" s="136"/>
      <c r="SAI16" s="136"/>
      <c r="SAJ16" s="136"/>
      <c r="SAK16" s="136"/>
      <c r="SAL16" s="136"/>
      <c r="SAM16" s="136"/>
      <c r="SAN16" s="136"/>
      <c r="SAO16" s="136"/>
      <c r="SAP16" s="136"/>
      <c r="SAQ16" s="136"/>
      <c r="SAR16" s="136"/>
      <c r="SAS16" s="136"/>
      <c r="SAT16" s="136"/>
      <c r="SAU16" s="136"/>
      <c r="SAV16" s="136"/>
      <c r="SAW16" s="136"/>
      <c r="SAX16" s="136"/>
      <c r="SAY16" s="136"/>
      <c r="SAZ16" s="136"/>
      <c r="SBA16" s="136"/>
      <c r="SBB16" s="136"/>
      <c r="SBC16" s="136"/>
      <c r="SBD16" s="136"/>
      <c r="SBE16" s="136"/>
      <c r="SBF16" s="136"/>
      <c r="SBG16" s="136"/>
      <c r="SBH16" s="136"/>
      <c r="SBI16" s="136"/>
      <c r="SBJ16" s="136"/>
      <c r="SBK16" s="136"/>
      <c r="SBL16" s="136"/>
      <c r="SBM16" s="136"/>
      <c r="SBN16" s="136"/>
      <c r="SBO16" s="136"/>
      <c r="SBP16" s="136"/>
      <c r="SBQ16" s="136"/>
      <c r="SBR16" s="136"/>
      <c r="SBS16" s="136"/>
      <c r="SBT16" s="136"/>
      <c r="SBU16" s="136"/>
      <c r="SBV16" s="136"/>
      <c r="SBW16" s="136"/>
      <c r="SBX16" s="136"/>
      <c r="SBY16" s="136"/>
      <c r="SBZ16" s="136"/>
      <c r="SCA16" s="136"/>
      <c r="SCB16" s="136"/>
      <c r="SCC16" s="136"/>
      <c r="SCD16" s="136"/>
      <c r="SCE16" s="136"/>
      <c r="SCF16" s="136"/>
      <c r="SCG16" s="136"/>
      <c r="SCH16" s="136"/>
      <c r="SCI16" s="136"/>
      <c r="SCJ16" s="136"/>
      <c r="SCK16" s="136"/>
      <c r="SCL16" s="136"/>
      <c r="SCM16" s="136"/>
      <c r="SCN16" s="136"/>
      <c r="SCO16" s="136"/>
      <c r="SCP16" s="136"/>
      <c r="SCQ16" s="136"/>
      <c r="SCR16" s="136"/>
      <c r="SCS16" s="136"/>
      <c r="SCT16" s="136"/>
      <c r="SCU16" s="136"/>
      <c r="SCV16" s="136"/>
      <c r="SCW16" s="136"/>
      <c r="SCX16" s="136"/>
      <c r="SCY16" s="136"/>
      <c r="SCZ16" s="136"/>
      <c r="SDA16" s="136"/>
      <c r="SDB16" s="136"/>
      <c r="SDC16" s="136"/>
      <c r="SDD16" s="136"/>
      <c r="SDE16" s="136"/>
      <c r="SDF16" s="136"/>
      <c r="SDG16" s="136"/>
      <c r="SDH16" s="136"/>
      <c r="SDI16" s="136"/>
      <c r="SDJ16" s="136"/>
      <c r="SDK16" s="136"/>
      <c r="SDL16" s="136"/>
      <c r="SDM16" s="136"/>
      <c r="SDN16" s="136"/>
      <c r="SDO16" s="136"/>
      <c r="SDP16" s="136"/>
      <c r="SDQ16" s="136"/>
      <c r="SDR16" s="136"/>
      <c r="SDS16" s="136"/>
      <c r="SDT16" s="136"/>
      <c r="SDU16" s="136"/>
      <c r="SDV16" s="136"/>
      <c r="SDW16" s="136"/>
      <c r="SDX16" s="136"/>
      <c r="SDY16" s="136"/>
      <c r="SDZ16" s="136"/>
      <c r="SEA16" s="136"/>
      <c r="SEB16" s="136"/>
      <c r="SEC16" s="136"/>
      <c r="SED16" s="136"/>
      <c r="SEE16" s="136"/>
      <c r="SEF16" s="136"/>
      <c r="SEG16" s="136"/>
      <c r="SEH16" s="136"/>
      <c r="SEI16" s="136"/>
      <c r="SEJ16" s="136"/>
      <c r="SEK16" s="136"/>
      <c r="SEL16" s="136"/>
      <c r="SEM16" s="136"/>
      <c r="SEN16" s="136"/>
      <c r="SEO16" s="136"/>
      <c r="SEP16" s="136"/>
      <c r="SEQ16" s="136"/>
      <c r="SER16" s="136"/>
      <c r="SES16" s="136"/>
      <c r="SET16" s="136"/>
      <c r="SEU16" s="136"/>
      <c r="SEV16" s="136"/>
      <c r="SEW16" s="136"/>
      <c r="SEX16" s="136"/>
      <c r="SEY16" s="136"/>
      <c r="SEZ16" s="136"/>
      <c r="SFA16" s="136"/>
      <c r="SFB16" s="136"/>
      <c r="SFC16" s="136"/>
      <c r="SFD16" s="136"/>
      <c r="SFE16" s="136"/>
      <c r="SFF16" s="136"/>
      <c r="SFG16" s="136"/>
      <c r="SFH16" s="136"/>
      <c r="SFI16" s="136"/>
      <c r="SFJ16" s="136"/>
      <c r="SFK16" s="136"/>
      <c r="SFL16" s="136"/>
      <c r="SFM16" s="136"/>
      <c r="SFN16" s="136"/>
      <c r="SFO16" s="136"/>
      <c r="SFP16" s="136"/>
      <c r="SFQ16" s="136"/>
      <c r="SFR16" s="136"/>
      <c r="SFS16" s="136"/>
      <c r="SFT16" s="136"/>
      <c r="SFU16" s="136"/>
      <c r="SFV16" s="136"/>
      <c r="SFW16" s="136"/>
      <c r="SFX16" s="136"/>
      <c r="SFY16" s="136"/>
      <c r="SFZ16" s="136"/>
      <c r="SGA16" s="136"/>
      <c r="SGB16" s="136"/>
      <c r="SGC16" s="136"/>
      <c r="SGD16" s="136"/>
      <c r="SGE16" s="136"/>
      <c r="SGF16" s="136"/>
      <c r="SGG16" s="136"/>
      <c r="SGH16" s="136"/>
      <c r="SGI16" s="136"/>
      <c r="SGJ16" s="136"/>
      <c r="SGK16" s="136"/>
      <c r="SGL16" s="136"/>
      <c r="SGM16" s="136"/>
      <c r="SGN16" s="136"/>
      <c r="SGO16" s="136"/>
      <c r="SGP16" s="136"/>
      <c r="SGQ16" s="136"/>
      <c r="SGR16" s="136"/>
      <c r="SGS16" s="136"/>
      <c r="SGT16" s="136"/>
      <c r="SGU16" s="136"/>
      <c r="SGV16" s="136"/>
      <c r="SGW16" s="136"/>
      <c r="SGX16" s="136"/>
      <c r="SGY16" s="136"/>
      <c r="SGZ16" s="136"/>
      <c r="SHA16" s="136"/>
      <c r="SHB16" s="136"/>
      <c r="SHC16" s="136"/>
      <c r="SHD16" s="136"/>
      <c r="SHE16" s="136"/>
      <c r="SHF16" s="136"/>
      <c r="SHG16" s="136"/>
      <c r="SHH16" s="136"/>
      <c r="SHI16" s="136"/>
      <c r="SHJ16" s="136"/>
      <c r="SHK16" s="136"/>
      <c r="SHL16" s="136"/>
      <c r="SHM16" s="136"/>
      <c r="SHN16" s="136"/>
      <c r="SHO16" s="136"/>
      <c r="SHP16" s="136"/>
      <c r="SHQ16" s="136"/>
      <c r="SHR16" s="136"/>
      <c r="SHS16" s="136"/>
      <c r="SHT16" s="136"/>
      <c r="SHU16" s="136"/>
      <c r="SHV16" s="136"/>
      <c r="SHW16" s="136"/>
      <c r="SHX16" s="136"/>
      <c r="SHY16" s="136"/>
      <c r="SHZ16" s="136"/>
      <c r="SIA16" s="136"/>
      <c r="SIB16" s="136"/>
      <c r="SIC16" s="136"/>
      <c r="SID16" s="136"/>
      <c r="SIE16" s="136"/>
      <c r="SIF16" s="136"/>
      <c r="SIG16" s="136"/>
      <c r="SIH16" s="136"/>
      <c r="SII16" s="136"/>
      <c r="SIJ16" s="136"/>
      <c r="SIK16" s="136"/>
      <c r="SIL16" s="136"/>
      <c r="SIM16" s="136"/>
      <c r="SIN16" s="136"/>
      <c r="SIO16" s="136"/>
      <c r="SIP16" s="136"/>
      <c r="SIQ16" s="136"/>
      <c r="SIR16" s="136"/>
      <c r="SIS16" s="136"/>
      <c r="SIT16" s="136"/>
      <c r="SIU16" s="136"/>
      <c r="SIV16" s="136"/>
      <c r="SIW16" s="136"/>
      <c r="SIX16" s="136"/>
      <c r="SIY16" s="136"/>
      <c r="SIZ16" s="136"/>
      <c r="SJA16" s="136"/>
      <c r="SJB16" s="136"/>
      <c r="SJC16" s="136"/>
      <c r="SJD16" s="136"/>
      <c r="SJE16" s="136"/>
      <c r="SJF16" s="136"/>
      <c r="SJG16" s="136"/>
      <c r="SJH16" s="136"/>
      <c r="SJI16" s="136"/>
      <c r="SJJ16" s="136"/>
      <c r="SJK16" s="136"/>
      <c r="SJL16" s="136"/>
      <c r="SJM16" s="136"/>
      <c r="SJN16" s="136"/>
      <c r="SJO16" s="136"/>
      <c r="SJP16" s="136"/>
      <c r="SJQ16" s="136"/>
      <c r="SJR16" s="136"/>
      <c r="SJS16" s="136"/>
      <c r="SJT16" s="136"/>
      <c r="SJU16" s="136"/>
      <c r="SJV16" s="136"/>
      <c r="SJW16" s="136"/>
      <c r="SJX16" s="136"/>
      <c r="SJY16" s="136"/>
      <c r="SJZ16" s="136"/>
      <c r="SKA16" s="136"/>
      <c r="SKB16" s="136"/>
      <c r="SKC16" s="136"/>
      <c r="SKD16" s="136"/>
      <c r="SKE16" s="136"/>
      <c r="SKF16" s="136"/>
      <c r="SKG16" s="136"/>
      <c r="SKH16" s="136"/>
      <c r="SKI16" s="136"/>
      <c r="SKJ16" s="136"/>
      <c r="SKK16" s="136"/>
      <c r="SKL16" s="136"/>
      <c r="SKM16" s="136"/>
      <c r="SKN16" s="136"/>
      <c r="SKO16" s="136"/>
      <c r="SKP16" s="136"/>
      <c r="SKQ16" s="136"/>
      <c r="SKR16" s="136"/>
      <c r="SKS16" s="136"/>
      <c r="SKT16" s="136"/>
      <c r="SKU16" s="136"/>
      <c r="SKV16" s="136"/>
      <c r="SKW16" s="136"/>
      <c r="SKX16" s="136"/>
      <c r="SKY16" s="136"/>
      <c r="SKZ16" s="136"/>
      <c r="SLA16" s="136"/>
      <c r="SLB16" s="136"/>
      <c r="SLC16" s="136"/>
      <c r="SLD16" s="136"/>
      <c r="SLE16" s="136"/>
      <c r="SLF16" s="136"/>
      <c r="SLG16" s="136"/>
      <c r="SLH16" s="136"/>
      <c r="SLI16" s="136"/>
      <c r="SLJ16" s="136"/>
      <c r="SLK16" s="136"/>
      <c r="SLL16" s="136"/>
      <c r="SLM16" s="136"/>
      <c r="SLN16" s="136"/>
      <c r="SLO16" s="136"/>
      <c r="SLP16" s="136"/>
      <c r="SLQ16" s="136"/>
      <c r="SLR16" s="136"/>
      <c r="SLS16" s="136"/>
      <c r="SLT16" s="136"/>
      <c r="SLU16" s="136"/>
      <c r="SLV16" s="136"/>
      <c r="SLW16" s="136"/>
      <c r="SLX16" s="136"/>
      <c r="SLY16" s="136"/>
      <c r="SLZ16" s="136"/>
      <c r="SMA16" s="136"/>
      <c r="SMB16" s="136"/>
      <c r="SMC16" s="136"/>
      <c r="SMD16" s="136"/>
      <c r="SME16" s="136"/>
      <c r="SMF16" s="136"/>
      <c r="SMG16" s="136"/>
      <c r="SMH16" s="136"/>
      <c r="SMI16" s="136"/>
      <c r="SMJ16" s="136"/>
      <c r="SMK16" s="136"/>
      <c r="SML16" s="136"/>
      <c r="SMM16" s="136"/>
      <c r="SMN16" s="136"/>
      <c r="SMO16" s="136"/>
      <c r="SMP16" s="136"/>
      <c r="SMQ16" s="136"/>
      <c r="SMR16" s="136"/>
      <c r="SMS16" s="136"/>
      <c r="SMT16" s="136"/>
      <c r="SMU16" s="136"/>
      <c r="SMV16" s="136"/>
      <c r="SMW16" s="136"/>
      <c r="SMX16" s="136"/>
      <c r="SMY16" s="136"/>
      <c r="SMZ16" s="136"/>
      <c r="SNA16" s="136"/>
      <c r="SNB16" s="136"/>
      <c r="SNC16" s="136"/>
      <c r="SND16" s="136"/>
      <c r="SNE16" s="136"/>
      <c r="SNF16" s="136"/>
      <c r="SNG16" s="136"/>
      <c r="SNH16" s="136"/>
      <c r="SNI16" s="136"/>
      <c r="SNJ16" s="136"/>
      <c r="SNK16" s="136"/>
      <c r="SNL16" s="136"/>
      <c r="SNM16" s="136"/>
      <c r="SNN16" s="136"/>
      <c r="SNO16" s="136"/>
      <c r="SNP16" s="136"/>
      <c r="SNQ16" s="136"/>
      <c r="SNR16" s="136"/>
      <c r="SNS16" s="136"/>
      <c r="SNT16" s="136"/>
      <c r="SNU16" s="136"/>
      <c r="SNV16" s="136"/>
      <c r="SNW16" s="136"/>
      <c r="SNX16" s="136"/>
      <c r="SNY16" s="136"/>
      <c r="SNZ16" s="136"/>
      <c r="SOA16" s="136"/>
      <c r="SOB16" s="136"/>
      <c r="SOC16" s="136"/>
      <c r="SOD16" s="136"/>
      <c r="SOE16" s="136"/>
      <c r="SOF16" s="136"/>
      <c r="SOG16" s="136"/>
      <c r="SOH16" s="136"/>
      <c r="SOI16" s="136"/>
      <c r="SOJ16" s="136"/>
      <c r="SOK16" s="136"/>
      <c r="SOL16" s="136"/>
      <c r="SOM16" s="136"/>
      <c r="SON16" s="136"/>
      <c r="SOO16" s="136"/>
      <c r="SOP16" s="136"/>
      <c r="SOQ16" s="136"/>
      <c r="SOR16" s="136"/>
      <c r="SOS16" s="136"/>
      <c r="SOT16" s="136"/>
      <c r="SOU16" s="136"/>
      <c r="SOV16" s="136"/>
      <c r="SOW16" s="136"/>
      <c r="SOX16" s="136"/>
      <c r="SOY16" s="136"/>
      <c r="SOZ16" s="136"/>
      <c r="SPA16" s="136"/>
      <c r="SPB16" s="136"/>
      <c r="SPC16" s="136"/>
      <c r="SPD16" s="136"/>
      <c r="SPE16" s="136"/>
      <c r="SPF16" s="136"/>
      <c r="SPG16" s="136"/>
      <c r="SPH16" s="136"/>
      <c r="SPI16" s="136"/>
      <c r="SPJ16" s="136"/>
      <c r="SPK16" s="136"/>
      <c r="SPL16" s="136"/>
      <c r="SPM16" s="136"/>
      <c r="SPN16" s="136"/>
      <c r="SPO16" s="136"/>
      <c r="SPP16" s="136"/>
      <c r="SPQ16" s="136"/>
      <c r="SPR16" s="136"/>
      <c r="SPS16" s="136"/>
      <c r="SPT16" s="136"/>
      <c r="SPU16" s="136"/>
      <c r="SPV16" s="136"/>
      <c r="SPW16" s="136"/>
      <c r="SPX16" s="136"/>
      <c r="SPY16" s="136"/>
      <c r="SPZ16" s="136"/>
      <c r="SQA16" s="136"/>
      <c r="SQB16" s="136"/>
      <c r="SQC16" s="136"/>
      <c r="SQD16" s="136"/>
      <c r="SQE16" s="136"/>
      <c r="SQF16" s="136"/>
      <c r="SQG16" s="136"/>
      <c r="SQH16" s="136"/>
      <c r="SQI16" s="136"/>
      <c r="SQJ16" s="136"/>
      <c r="SQK16" s="136"/>
      <c r="SQL16" s="136"/>
      <c r="SQM16" s="136"/>
      <c r="SQN16" s="136"/>
      <c r="SQO16" s="136"/>
      <c r="SQP16" s="136"/>
      <c r="SQQ16" s="136"/>
      <c r="SQR16" s="136"/>
      <c r="SQS16" s="136"/>
      <c r="SQT16" s="136"/>
      <c r="SQU16" s="136"/>
      <c r="SQV16" s="136"/>
      <c r="SQW16" s="136"/>
      <c r="SQX16" s="136"/>
      <c r="SQY16" s="136"/>
      <c r="SQZ16" s="136"/>
      <c r="SRA16" s="136"/>
      <c r="SRB16" s="136"/>
      <c r="SRC16" s="136"/>
      <c r="SRD16" s="136"/>
      <c r="SRE16" s="136"/>
      <c r="SRF16" s="136"/>
      <c r="SRG16" s="136"/>
      <c r="SRH16" s="136"/>
      <c r="SRI16" s="136"/>
      <c r="SRJ16" s="136"/>
      <c r="SRK16" s="136"/>
      <c r="SRL16" s="136"/>
      <c r="SRM16" s="136"/>
      <c r="SRN16" s="136"/>
      <c r="SRO16" s="136"/>
      <c r="SRP16" s="136"/>
      <c r="SRQ16" s="136"/>
      <c r="SRR16" s="136"/>
      <c r="SRS16" s="136"/>
      <c r="SRT16" s="136"/>
      <c r="SRU16" s="136"/>
      <c r="SRV16" s="136"/>
      <c r="SRW16" s="136"/>
      <c r="SRX16" s="136"/>
      <c r="SRY16" s="136"/>
      <c r="SRZ16" s="136"/>
      <c r="SSA16" s="136"/>
      <c r="SSB16" s="136"/>
      <c r="SSC16" s="136"/>
      <c r="SSD16" s="136"/>
      <c r="SSE16" s="136"/>
      <c r="SSF16" s="136"/>
      <c r="SSG16" s="136"/>
      <c r="SSH16" s="136"/>
      <c r="SSI16" s="136"/>
      <c r="SSJ16" s="136"/>
      <c r="SSK16" s="136"/>
      <c r="SSL16" s="136"/>
      <c r="SSM16" s="136"/>
      <c r="SSN16" s="136"/>
      <c r="SSO16" s="136"/>
      <c r="SSP16" s="136"/>
      <c r="SSQ16" s="136"/>
      <c r="SSR16" s="136"/>
      <c r="SSS16" s="136"/>
      <c r="SST16" s="136"/>
      <c r="SSU16" s="136"/>
      <c r="SSV16" s="136"/>
      <c r="SSW16" s="136"/>
      <c r="SSX16" s="136"/>
      <c r="SSY16" s="136"/>
      <c r="SSZ16" s="136"/>
      <c r="STA16" s="136"/>
      <c r="STB16" s="136"/>
      <c r="STC16" s="136"/>
      <c r="STD16" s="136"/>
      <c r="STE16" s="136"/>
      <c r="STF16" s="136"/>
      <c r="STG16" s="136"/>
      <c r="STH16" s="136"/>
      <c r="STI16" s="136"/>
      <c r="STJ16" s="136"/>
      <c r="STK16" s="136"/>
      <c r="STL16" s="136"/>
      <c r="STM16" s="136"/>
      <c r="STN16" s="136"/>
      <c r="STO16" s="136"/>
      <c r="STP16" s="136"/>
      <c r="STQ16" s="136"/>
      <c r="STR16" s="136"/>
      <c r="STS16" s="136"/>
      <c r="STT16" s="136"/>
      <c r="STU16" s="136"/>
      <c r="STV16" s="136"/>
      <c r="STW16" s="136"/>
      <c r="STX16" s="136"/>
      <c r="STY16" s="136"/>
      <c r="STZ16" s="136"/>
      <c r="SUA16" s="136"/>
      <c r="SUB16" s="136"/>
      <c r="SUC16" s="136"/>
      <c r="SUD16" s="136"/>
      <c r="SUE16" s="136"/>
      <c r="SUF16" s="136"/>
      <c r="SUG16" s="136"/>
      <c r="SUH16" s="136"/>
      <c r="SUI16" s="136"/>
      <c r="SUJ16" s="136"/>
      <c r="SUK16" s="136"/>
      <c r="SUL16" s="136"/>
      <c r="SUM16" s="136"/>
      <c r="SUN16" s="136"/>
      <c r="SUO16" s="136"/>
      <c r="SUP16" s="136"/>
      <c r="SUQ16" s="136"/>
      <c r="SUR16" s="136"/>
      <c r="SUS16" s="136"/>
      <c r="SUT16" s="136"/>
      <c r="SUU16" s="136"/>
      <c r="SUV16" s="136"/>
      <c r="SUW16" s="136"/>
      <c r="SUX16" s="136"/>
      <c r="SUY16" s="136"/>
      <c r="SUZ16" s="136"/>
      <c r="SVA16" s="136"/>
      <c r="SVB16" s="136"/>
      <c r="SVC16" s="136"/>
      <c r="SVD16" s="136"/>
      <c r="SVE16" s="136"/>
      <c r="SVF16" s="136"/>
      <c r="SVG16" s="136"/>
      <c r="SVH16" s="136"/>
      <c r="SVI16" s="136"/>
      <c r="SVJ16" s="136"/>
      <c r="SVK16" s="136"/>
      <c r="SVL16" s="136"/>
      <c r="SVM16" s="136"/>
      <c r="SVN16" s="136"/>
      <c r="SVO16" s="136"/>
      <c r="SVP16" s="136"/>
      <c r="SVQ16" s="136"/>
      <c r="SVR16" s="136"/>
      <c r="SVS16" s="136"/>
      <c r="SVT16" s="136"/>
      <c r="SVU16" s="136"/>
      <c r="SVV16" s="136"/>
      <c r="SVW16" s="136"/>
      <c r="SVX16" s="136"/>
      <c r="SVY16" s="136"/>
      <c r="SVZ16" s="136"/>
      <c r="SWA16" s="136"/>
      <c r="SWB16" s="136"/>
      <c r="SWC16" s="136"/>
      <c r="SWD16" s="136"/>
      <c r="SWE16" s="136"/>
      <c r="SWF16" s="136"/>
      <c r="SWG16" s="136"/>
      <c r="SWH16" s="136"/>
      <c r="SWI16" s="136"/>
      <c r="SWJ16" s="136"/>
      <c r="SWK16" s="136"/>
      <c r="SWL16" s="136"/>
      <c r="SWM16" s="136"/>
      <c r="SWN16" s="136"/>
      <c r="SWO16" s="136"/>
      <c r="SWP16" s="136"/>
      <c r="SWQ16" s="136"/>
      <c r="SWR16" s="136"/>
      <c r="SWS16" s="136"/>
      <c r="SWT16" s="136"/>
      <c r="SWU16" s="136"/>
      <c r="SWV16" s="136"/>
      <c r="SWW16" s="136"/>
      <c r="SWX16" s="136"/>
      <c r="SWY16" s="136"/>
      <c r="SWZ16" s="136"/>
      <c r="SXA16" s="136"/>
      <c r="SXB16" s="136"/>
      <c r="SXC16" s="136"/>
      <c r="SXD16" s="136"/>
      <c r="SXE16" s="136"/>
      <c r="SXF16" s="136"/>
      <c r="SXG16" s="136"/>
      <c r="SXH16" s="136"/>
      <c r="SXI16" s="136"/>
      <c r="SXJ16" s="136"/>
      <c r="SXK16" s="136"/>
      <c r="SXL16" s="136"/>
      <c r="SXM16" s="136"/>
      <c r="SXN16" s="136"/>
      <c r="SXO16" s="136"/>
      <c r="SXP16" s="136"/>
      <c r="SXQ16" s="136"/>
      <c r="SXR16" s="136"/>
      <c r="SXS16" s="136"/>
      <c r="SXT16" s="136"/>
      <c r="SXU16" s="136"/>
      <c r="SXV16" s="136"/>
      <c r="SXW16" s="136"/>
      <c r="SXX16" s="136"/>
      <c r="SXY16" s="136"/>
      <c r="SXZ16" s="136"/>
      <c r="SYA16" s="136"/>
      <c r="SYB16" s="136"/>
      <c r="SYC16" s="136"/>
      <c r="SYD16" s="136"/>
      <c r="SYE16" s="136"/>
      <c r="SYF16" s="136"/>
      <c r="SYG16" s="136"/>
      <c r="SYH16" s="136"/>
      <c r="SYI16" s="136"/>
      <c r="SYJ16" s="136"/>
      <c r="SYK16" s="136"/>
      <c r="SYL16" s="136"/>
      <c r="SYM16" s="136"/>
      <c r="SYN16" s="136"/>
      <c r="SYO16" s="136"/>
      <c r="SYP16" s="136"/>
      <c r="SYQ16" s="136"/>
      <c r="SYR16" s="136"/>
      <c r="SYS16" s="136"/>
      <c r="SYT16" s="136"/>
      <c r="SYU16" s="136"/>
      <c r="SYV16" s="136"/>
      <c r="SYW16" s="136"/>
      <c r="SYX16" s="136"/>
      <c r="SYY16" s="136"/>
      <c r="SYZ16" s="136"/>
      <c r="SZA16" s="136"/>
      <c r="SZB16" s="136"/>
      <c r="SZC16" s="136"/>
      <c r="SZD16" s="136"/>
      <c r="SZE16" s="136"/>
      <c r="SZF16" s="136"/>
      <c r="SZG16" s="136"/>
      <c r="SZH16" s="136"/>
      <c r="SZI16" s="136"/>
      <c r="SZJ16" s="136"/>
      <c r="SZK16" s="136"/>
      <c r="SZL16" s="136"/>
      <c r="SZM16" s="136"/>
      <c r="SZN16" s="136"/>
      <c r="SZO16" s="136"/>
      <c r="SZP16" s="136"/>
      <c r="SZQ16" s="136"/>
      <c r="SZR16" s="136"/>
      <c r="SZS16" s="136"/>
      <c r="SZT16" s="136"/>
      <c r="SZU16" s="136"/>
      <c r="SZV16" s="136"/>
      <c r="SZW16" s="136"/>
      <c r="SZX16" s="136"/>
      <c r="SZY16" s="136"/>
      <c r="SZZ16" s="136"/>
      <c r="TAA16" s="136"/>
      <c r="TAB16" s="136"/>
      <c r="TAC16" s="136"/>
      <c r="TAD16" s="136"/>
      <c r="TAE16" s="136"/>
      <c r="TAF16" s="136"/>
      <c r="TAG16" s="136"/>
      <c r="TAH16" s="136"/>
      <c r="TAI16" s="136"/>
      <c r="TAJ16" s="136"/>
      <c r="TAK16" s="136"/>
      <c r="TAL16" s="136"/>
      <c r="TAM16" s="136"/>
      <c r="TAN16" s="136"/>
      <c r="TAO16" s="136"/>
      <c r="TAP16" s="136"/>
      <c r="TAQ16" s="136"/>
      <c r="TAR16" s="136"/>
      <c r="TAS16" s="136"/>
      <c r="TAT16" s="136"/>
      <c r="TAU16" s="136"/>
      <c r="TAV16" s="136"/>
      <c r="TAW16" s="136"/>
      <c r="TAX16" s="136"/>
      <c r="TAY16" s="136"/>
      <c r="TAZ16" s="136"/>
      <c r="TBA16" s="136"/>
      <c r="TBB16" s="136"/>
      <c r="TBC16" s="136"/>
      <c r="TBD16" s="136"/>
      <c r="TBE16" s="136"/>
      <c r="TBF16" s="136"/>
      <c r="TBG16" s="136"/>
      <c r="TBH16" s="136"/>
      <c r="TBI16" s="136"/>
      <c r="TBJ16" s="136"/>
      <c r="TBK16" s="136"/>
      <c r="TBL16" s="136"/>
      <c r="TBM16" s="136"/>
      <c r="TBN16" s="136"/>
      <c r="TBO16" s="136"/>
      <c r="TBP16" s="136"/>
      <c r="TBQ16" s="136"/>
      <c r="TBR16" s="136"/>
      <c r="TBS16" s="136"/>
      <c r="TBT16" s="136"/>
      <c r="TBU16" s="136"/>
      <c r="TBV16" s="136"/>
      <c r="TBW16" s="136"/>
      <c r="TBX16" s="136"/>
      <c r="TBY16" s="136"/>
      <c r="TBZ16" s="136"/>
      <c r="TCA16" s="136"/>
      <c r="TCB16" s="136"/>
      <c r="TCC16" s="136"/>
      <c r="TCD16" s="136"/>
      <c r="TCE16" s="136"/>
      <c r="TCF16" s="136"/>
      <c r="TCG16" s="136"/>
      <c r="TCH16" s="136"/>
      <c r="TCI16" s="136"/>
      <c r="TCJ16" s="136"/>
      <c r="TCK16" s="136"/>
      <c r="TCL16" s="136"/>
      <c r="TCM16" s="136"/>
      <c r="TCN16" s="136"/>
      <c r="TCO16" s="136"/>
      <c r="TCP16" s="136"/>
      <c r="TCQ16" s="136"/>
      <c r="TCR16" s="136"/>
      <c r="TCS16" s="136"/>
      <c r="TCT16" s="136"/>
      <c r="TCU16" s="136"/>
      <c r="TCV16" s="136"/>
      <c r="TCW16" s="136"/>
      <c r="TCX16" s="136"/>
      <c r="TCY16" s="136"/>
      <c r="TCZ16" s="136"/>
      <c r="TDA16" s="136"/>
      <c r="TDB16" s="136"/>
      <c r="TDC16" s="136"/>
      <c r="TDD16" s="136"/>
      <c r="TDE16" s="136"/>
      <c r="TDF16" s="136"/>
      <c r="TDG16" s="136"/>
      <c r="TDH16" s="136"/>
      <c r="TDI16" s="136"/>
      <c r="TDJ16" s="136"/>
      <c r="TDK16" s="136"/>
      <c r="TDL16" s="136"/>
      <c r="TDM16" s="136"/>
      <c r="TDN16" s="136"/>
      <c r="TDO16" s="136"/>
      <c r="TDP16" s="136"/>
      <c r="TDQ16" s="136"/>
      <c r="TDR16" s="136"/>
      <c r="TDS16" s="136"/>
      <c r="TDT16" s="136"/>
      <c r="TDU16" s="136"/>
      <c r="TDV16" s="136"/>
      <c r="TDW16" s="136"/>
      <c r="TDX16" s="136"/>
      <c r="TDY16" s="136"/>
      <c r="TDZ16" s="136"/>
      <c r="TEA16" s="136"/>
      <c r="TEB16" s="136"/>
      <c r="TEC16" s="136"/>
      <c r="TED16" s="136"/>
      <c r="TEE16" s="136"/>
      <c r="TEF16" s="136"/>
      <c r="TEG16" s="136"/>
      <c r="TEH16" s="136"/>
      <c r="TEI16" s="136"/>
      <c r="TEJ16" s="136"/>
      <c r="TEK16" s="136"/>
      <c r="TEL16" s="136"/>
      <c r="TEM16" s="136"/>
      <c r="TEN16" s="136"/>
      <c r="TEO16" s="136"/>
      <c r="TEP16" s="136"/>
      <c r="TEQ16" s="136"/>
      <c r="TER16" s="136"/>
      <c r="TES16" s="136"/>
      <c r="TET16" s="136"/>
      <c r="TEU16" s="136"/>
      <c r="TEV16" s="136"/>
      <c r="TEW16" s="136"/>
      <c r="TEX16" s="136"/>
      <c r="TEY16" s="136"/>
      <c r="TEZ16" s="136"/>
      <c r="TFA16" s="136"/>
      <c r="TFB16" s="136"/>
      <c r="TFC16" s="136"/>
      <c r="TFD16" s="136"/>
      <c r="TFE16" s="136"/>
      <c r="TFF16" s="136"/>
      <c r="TFG16" s="136"/>
      <c r="TFH16" s="136"/>
      <c r="TFI16" s="136"/>
      <c r="TFJ16" s="136"/>
      <c r="TFK16" s="136"/>
      <c r="TFL16" s="136"/>
      <c r="TFM16" s="136"/>
      <c r="TFN16" s="136"/>
      <c r="TFO16" s="136"/>
      <c r="TFP16" s="136"/>
      <c r="TFQ16" s="136"/>
      <c r="TFR16" s="136"/>
      <c r="TFS16" s="136"/>
      <c r="TFT16" s="136"/>
      <c r="TFU16" s="136"/>
      <c r="TFV16" s="136"/>
      <c r="TFW16" s="136"/>
      <c r="TFX16" s="136"/>
      <c r="TFY16" s="136"/>
      <c r="TFZ16" s="136"/>
      <c r="TGA16" s="136"/>
      <c r="TGB16" s="136"/>
      <c r="TGC16" s="136"/>
      <c r="TGD16" s="136"/>
      <c r="TGE16" s="136"/>
      <c r="TGF16" s="136"/>
      <c r="TGG16" s="136"/>
      <c r="TGH16" s="136"/>
      <c r="TGI16" s="136"/>
      <c r="TGJ16" s="136"/>
      <c r="TGK16" s="136"/>
      <c r="TGL16" s="136"/>
      <c r="TGM16" s="136"/>
      <c r="TGN16" s="136"/>
      <c r="TGO16" s="136"/>
      <c r="TGP16" s="136"/>
      <c r="TGQ16" s="136"/>
      <c r="TGR16" s="136"/>
      <c r="TGS16" s="136"/>
      <c r="TGT16" s="136"/>
      <c r="TGU16" s="136"/>
      <c r="TGV16" s="136"/>
      <c r="TGW16" s="136"/>
      <c r="TGX16" s="136"/>
      <c r="TGY16" s="136"/>
      <c r="TGZ16" s="136"/>
      <c r="THA16" s="136"/>
      <c r="THB16" s="136"/>
      <c r="THC16" s="136"/>
      <c r="THD16" s="136"/>
      <c r="THE16" s="136"/>
      <c r="THF16" s="136"/>
      <c r="THG16" s="136"/>
      <c r="THH16" s="136"/>
      <c r="THI16" s="136"/>
      <c r="THJ16" s="136"/>
      <c r="THK16" s="136"/>
      <c r="THL16" s="136"/>
      <c r="THM16" s="136"/>
      <c r="THN16" s="136"/>
      <c r="THO16" s="136"/>
      <c r="THP16" s="136"/>
      <c r="THQ16" s="136"/>
      <c r="THR16" s="136"/>
      <c r="THS16" s="136"/>
      <c r="THT16" s="136"/>
      <c r="THU16" s="136"/>
      <c r="THV16" s="136"/>
      <c r="THW16" s="136"/>
      <c r="THX16" s="136"/>
      <c r="THY16" s="136"/>
      <c r="THZ16" s="136"/>
      <c r="TIA16" s="136"/>
      <c r="TIB16" s="136"/>
      <c r="TIC16" s="136"/>
      <c r="TID16" s="136"/>
      <c r="TIE16" s="136"/>
      <c r="TIF16" s="136"/>
      <c r="TIG16" s="136"/>
      <c r="TIH16" s="136"/>
      <c r="TII16" s="136"/>
      <c r="TIJ16" s="136"/>
      <c r="TIK16" s="136"/>
      <c r="TIL16" s="136"/>
      <c r="TIM16" s="136"/>
      <c r="TIN16" s="136"/>
      <c r="TIO16" s="136"/>
      <c r="TIP16" s="136"/>
      <c r="TIQ16" s="136"/>
      <c r="TIR16" s="136"/>
      <c r="TIS16" s="136"/>
      <c r="TIT16" s="136"/>
      <c r="TIU16" s="136"/>
      <c r="TIV16" s="136"/>
      <c r="TIW16" s="136"/>
      <c r="TIX16" s="136"/>
      <c r="TIY16" s="136"/>
      <c r="TIZ16" s="136"/>
      <c r="TJA16" s="136"/>
      <c r="TJB16" s="136"/>
      <c r="TJC16" s="136"/>
      <c r="TJD16" s="136"/>
      <c r="TJE16" s="136"/>
      <c r="TJF16" s="136"/>
      <c r="TJG16" s="136"/>
      <c r="TJH16" s="136"/>
      <c r="TJI16" s="136"/>
      <c r="TJJ16" s="136"/>
      <c r="TJK16" s="136"/>
      <c r="TJL16" s="136"/>
      <c r="TJM16" s="136"/>
      <c r="TJN16" s="136"/>
      <c r="TJO16" s="136"/>
      <c r="TJP16" s="136"/>
      <c r="TJQ16" s="136"/>
      <c r="TJR16" s="136"/>
      <c r="TJS16" s="136"/>
      <c r="TJT16" s="136"/>
      <c r="TJU16" s="136"/>
      <c r="TJV16" s="136"/>
      <c r="TJW16" s="136"/>
      <c r="TJX16" s="136"/>
      <c r="TJY16" s="136"/>
      <c r="TJZ16" s="136"/>
      <c r="TKA16" s="136"/>
      <c r="TKB16" s="136"/>
      <c r="TKC16" s="136"/>
      <c r="TKD16" s="136"/>
      <c r="TKE16" s="136"/>
      <c r="TKF16" s="136"/>
      <c r="TKG16" s="136"/>
      <c r="TKH16" s="136"/>
      <c r="TKI16" s="136"/>
      <c r="TKJ16" s="136"/>
      <c r="TKK16" s="136"/>
      <c r="TKL16" s="136"/>
      <c r="TKM16" s="136"/>
      <c r="TKN16" s="136"/>
      <c r="TKO16" s="136"/>
      <c r="TKP16" s="136"/>
      <c r="TKQ16" s="136"/>
      <c r="TKR16" s="136"/>
      <c r="TKS16" s="136"/>
      <c r="TKT16" s="136"/>
      <c r="TKU16" s="136"/>
      <c r="TKV16" s="136"/>
      <c r="TKW16" s="136"/>
      <c r="TKX16" s="136"/>
      <c r="TKY16" s="136"/>
      <c r="TKZ16" s="136"/>
      <c r="TLA16" s="136"/>
      <c r="TLB16" s="136"/>
      <c r="TLC16" s="136"/>
      <c r="TLD16" s="136"/>
      <c r="TLE16" s="136"/>
      <c r="TLF16" s="136"/>
      <c r="TLG16" s="136"/>
      <c r="TLH16" s="136"/>
      <c r="TLI16" s="136"/>
      <c r="TLJ16" s="136"/>
      <c r="TLK16" s="136"/>
      <c r="TLL16" s="136"/>
      <c r="TLM16" s="136"/>
      <c r="TLN16" s="136"/>
      <c r="TLO16" s="136"/>
      <c r="TLP16" s="136"/>
      <c r="TLQ16" s="136"/>
      <c r="TLR16" s="136"/>
      <c r="TLS16" s="136"/>
      <c r="TLT16" s="136"/>
      <c r="TLU16" s="136"/>
      <c r="TLV16" s="136"/>
      <c r="TLW16" s="136"/>
      <c r="TLX16" s="136"/>
      <c r="TLY16" s="136"/>
      <c r="TLZ16" s="136"/>
      <c r="TMA16" s="136"/>
      <c r="TMB16" s="136"/>
      <c r="TMC16" s="136"/>
      <c r="TMD16" s="136"/>
      <c r="TME16" s="136"/>
      <c r="TMF16" s="136"/>
      <c r="TMG16" s="136"/>
      <c r="TMH16" s="136"/>
      <c r="TMI16" s="136"/>
      <c r="TMJ16" s="136"/>
      <c r="TMK16" s="136"/>
      <c r="TML16" s="136"/>
      <c r="TMM16" s="136"/>
      <c r="TMN16" s="136"/>
      <c r="TMO16" s="136"/>
      <c r="TMP16" s="136"/>
      <c r="TMQ16" s="136"/>
      <c r="TMR16" s="136"/>
      <c r="TMS16" s="136"/>
      <c r="TMT16" s="136"/>
      <c r="TMU16" s="136"/>
      <c r="TMV16" s="136"/>
      <c r="TMW16" s="136"/>
      <c r="TMX16" s="136"/>
      <c r="TMY16" s="136"/>
      <c r="TMZ16" s="136"/>
      <c r="TNA16" s="136"/>
      <c r="TNB16" s="136"/>
      <c r="TNC16" s="136"/>
      <c r="TND16" s="136"/>
      <c r="TNE16" s="136"/>
      <c r="TNF16" s="136"/>
      <c r="TNG16" s="136"/>
      <c r="TNH16" s="136"/>
      <c r="TNI16" s="136"/>
      <c r="TNJ16" s="136"/>
      <c r="TNK16" s="136"/>
      <c r="TNL16" s="136"/>
      <c r="TNM16" s="136"/>
      <c r="TNN16" s="136"/>
      <c r="TNO16" s="136"/>
      <c r="TNP16" s="136"/>
      <c r="TNQ16" s="136"/>
      <c r="TNR16" s="136"/>
      <c r="TNS16" s="136"/>
      <c r="TNT16" s="136"/>
      <c r="TNU16" s="136"/>
      <c r="TNV16" s="136"/>
      <c r="TNW16" s="136"/>
      <c r="TNX16" s="136"/>
      <c r="TNY16" s="136"/>
      <c r="TNZ16" s="136"/>
      <c r="TOA16" s="136"/>
      <c r="TOB16" s="136"/>
      <c r="TOC16" s="136"/>
      <c r="TOD16" s="136"/>
      <c r="TOE16" s="136"/>
      <c r="TOF16" s="136"/>
      <c r="TOG16" s="136"/>
      <c r="TOH16" s="136"/>
      <c r="TOI16" s="136"/>
      <c r="TOJ16" s="136"/>
      <c r="TOK16" s="136"/>
      <c r="TOL16" s="136"/>
      <c r="TOM16" s="136"/>
      <c r="TON16" s="136"/>
      <c r="TOO16" s="136"/>
      <c r="TOP16" s="136"/>
      <c r="TOQ16" s="136"/>
      <c r="TOR16" s="136"/>
      <c r="TOS16" s="136"/>
      <c r="TOT16" s="136"/>
      <c r="TOU16" s="136"/>
      <c r="TOV16" s="136"/>
      <c r="TOW16" s="136"/>
      <c r="TOX16" s="136"/>
      <c r="TOY16" s="136"/>
      <c r="TOZ16" s="136"/>
      <c r="TPA16" s="136"/>
      <c r="TPB16" s="136"/>
      <c r="TPC16" s="136"/>
      <c r="TPD16" s="136"/>
      <c r="TPE16" s="136"/>
      <c r="TPF16" s="136"/>
      <c r="TPG16" s="136"/>
      <c r="TPH16" s="136"/>
      <c r="TPI16" s="136"/>
      <c r="TPJ16" s="136"/>
      <c r="TPK16" s="136"/>
      <c r="TPL16" s="136"/>
      <c r="TPM16" s="136"/>
      <c r="TPN16" s="136"/>
      <c r="TPO16" s="136"/>
      <c r="TPP16" s="136"/>
      <c r="TPQ16" s="136"/>
      <c r="TPR16" s="136"/>
      <c r="TPS16" s="136"/>
      <c r="TPT16" s="136"/>
      <c r="TPU16" s="136"/>
      <c r="TPV16" s="136"/>
      <c r="TPW16" s="136"/>
      <c r="TPX16" s="136"/>
      <c r="TPY16" s="136"/>
      <c r="TPZ16" s="136"/>
      <c r="TQA16" s="136"/>
      <c r="TQB16" s="136"/>
      <c r="TQC16" s="136"/>
      <c r="TQD16" s="136"/>
      <c r="TQE16" s="136"/>
      <c r="TQF16" s="136"/>
      <c r="TQG16" s="136"/>
      <c r="TQH16" s="136"/>
      <c r="TQI16" s="136"/>
      <c r="TQJ16" s="136"/>
      <c r="TQK16" s="136"/>
      <c r="TQL16" s="136"/>
      <c r="TQM16" s="136"/>
      <c r="TQN16" s="136"/>
      <c r="TQO16" s="136"/>
      <c r="TQP16" s="136"/>
      <c r="TQQ16" s="136"/>
      <c r="TQR16" s="136"/>
      <c r="TQS16" s="136"/>
      <c r="TQT16" s="136"/>
      <c r="TQU16" s="136"/>
      <c r="TQV16" s="136"/>
      <c r="TQW16" s="136"/>
      <c r="TQX16" s="136"/>
      <c r="TQY16" s="136"/>
      <c r="TQZ16" s="136"/>
      <c r="TRA16" s="136"/>
      <c r="TRB16" s="136"/>
      <c r="TRC16" s="136"/>
      <c r="TRD16" s="136"/>
      <c r="TRE16" s="136"/>
      <c r="TRF16" s="136"/>
      <c r="TRG16" s="136"/>
      <c r="TRH16" s="136"/>
      <c r="TRI16" s="136"/>
      <c r="TRJ16" s="136"/>
      <c r="TRK16" s="136"/>
      <c r="TRL16" s="136"/>
      <c r="TRM16" s="136"/>
      <c r="TRN16" s="136"/>
      <c r="TRO16" s="136"/>
      <c r="TRP16" s="136"/>
      <c r="TRQ16" s="136"/>
      <c r="TRR16" s="136"/>
      <c r="TRS16" s="136"/>
      <c r="TRT16" s="136"/>
      <c r="TRU16" s="136"/>
      <c r="TRV16" s="136"/>
      <c r="TRW16" s="136"/>
      <c r="TRX16" s="136"/>
      <c r="TRY16" s="136"/>
      <c r="TRZ16" s="136"/>
      <c r="TSA16" s="136"/>
      <c r="TSB16" s="136"/>
      <c r="TSC16" s="136"/>
      <c r="TSD16" s="136"/>
      <c r="TSE16" s="136"/>
      <c r="TSF16" s="136"/>
      <c r="TSG16" s="136"/>
      <c r="TSH16" s="136"/>
      <c r="TSI16" s="136"/>
      <c r="TSJ16" s="136"/>
      <c r="TSK16" s="136"/>
      <c r="TSL16" s="136"/>
      <c r="TSM16" s="136"/>
      <c r="TSN16" s="136"/>
      <c r="TSO16" s="136"/>
      <c r="TSP16" s="136"/>
      <c r="TSQ16" s="136"/>
      <c r="TSR16" s="136"/>
      <c r="TSS16" s="136"/>
      <c r="TST16" s="136"/>
      <c r="TSU16" s="136"/>
      <c r="TSV16" s="136"/>
      <c r="TSW16" s="136"/>
      <c r="TSX16" s="136"/>
      <c r="TSY16" s="136"/>
      <c r="TSZ16" s="136"/>
      <c r="TTA16" s="136"/>
      <c r="TTB16" s="136"/>
      <c r="TTC16" s="136"/>
      <c r="TTD16" s="136"/>
      <c r="TTE16" s="136"/>
      <c r="TTF16" s="136"/>
      <c r="TTG16" s="136"/>
      <c r="TTH16" s="136"/>
      <c r="TTI16" s="136"/>
      <c r="TTJ16" s="136"/>
      <c r="TTK16" s="136"/>
      <c r="TTL16" s="136"/>
      <c r="TTM16" s="136"/>
      <c r="TTN16" s="136"/>
      <c r="TTO16" s="136"/>
      <c r="TTP16" s="136"/>
      <c r="TTQ16" s="136"/>
      <c r="TTR16" s="136"/>
      <c r="TTS16" s="136"/>
      <c r="TTT16" s="136"/>
      <c r="TTU16" s="136"/>
      <c r="TTV16" s="136"/>
      <c r="TTW16" s="136"/>
      <c r="TTX16" s="136"/>
      <c r="TTY16" s="136"/>
      <c r="TTZ16" s="136"/>
      <c r="TUA16" s="136"/>
      <c r="TUB16" s="136"/>
      <c r="TUC16" s="136"/>
      <c r="TUD16" s="136"/>
      <c r="TUE16" s="136"/>
      <c r="TUF16" s="136"/>
      <c r="TUG16" s="136"/>
      <c r="TUH16" s="136"/>
      <c r="TUI16" s="136"/>
      <c r="TUJ16" s="136"/>
      <c r="TUK16" s="136"/>
      <c r="TUL16" s="136"/>
      <c r="TUM16" s="136"/>
      <c r="TUN16" s="136"/>
      <c r="TUO16" s="136"/>
      <c r="TUP16" s="136"/>
      <c r="TUQ16" s="136"/>
      <c r="TUR16" s="136"/>
      <c r="TUS16" s="136"/>
      <c r="TUT16" s="136"/>
      <c r="TUU16" s="136"/>
      <c r="TUV16" s="136"/>
      <c r="TUW16" s="136"/>
      <c r="TUX16" s="136"/>
      <c r="TUY16" s="136"/>
      <c r="TUZ16" s="136"/>
      <c r="TVA16" s="136"/>
      <c r="TVB16" s="136"/>
      <c r="TVC16" s="136"/>
      <c r="TVD16" s="136"/>
      <c r="TVE16" s="136"/>
      <c r="TVF16" s="136"/>
      <c r="TVG16" s="136"/>
      <c r="TVH16" s="136"/>
      <c r="TVI16" s="136"/>
      <c r="TVJ16" s="136"/>
      <c r="TVK16" s="136"/>
      <c r="TVL16" s="136"/>
      <c r="TVM16" s="136"/>
      <c r="TVN16" s="136"/>
      <c r="TVO16" s="136"/>
      <c r="TVP16" s="136"/>
      <c r="TVQ16" s="136"/>
      <c r="TVR16" s="136"/>
      <c r="TVS16" s="136"/>
      <c r="TVT16" s="136"/>
      <c r="TVU16" s="136"/>
      <c r="TVV16" s="136"/>
      <c r="TVW16" s="136"/>
      <c r="TVX16" s="136"/>
      <c r="TVY16" s="136"/>
      <c r="TVZ16" s="136"/>
      <c r="TWA16" s="136"/>
      <c r="TWB16" s="136"/>
      <c r="TWC16" s="136"/>
      <c r="TWD16" s="136"/>
      <c r="TWE16" s="136"/>
      <c r="TWF16" s="136"/>
      <c r="TWG16" s="136"/>
      <c r="TWH16" s="136"/>
      <c r="TWI16" s="136"/>
      <c r="TWJ16" s="136"/>
      <c r="TWK16" s="136"/>
      <c r="TWL16" s="136"/>
      <c r="TWM16" s="136"/>
      <c r="TWN16" s="136"/>
      <c r="TWO16" s="136"/>
      <c r="TWP16" s="136"/>
      <c r="TWQ16" s="136"/>
      <c r="TWR16" s="136"/>
      <c r="TWS16" s="136"/>
      <c r="TWT16" s="136"/>
      <c r="TWU16" s="136"/>
      <c r="TWV16" s="136"/>
      <c r="TWW16" s="136"/>
      <c r="TWX16" s="136"/>
      <c r="TWY16" s="136"/>
      <c r="TWZ16" s="136"/>
      <c r="TXA16" s="136"/>
      <c r="TXB16" s="136"/>
      <c r="TXC16" s="136"/>
      <c r="TXD16" s="136"/>
      <c r="TXE16" s="136"/>
      <c r="TXF16" s="136"/>
      <c r="TXG16" s="136"/>
      <c r="TXH16" s="136"/>
      <c r="TXI16" s="136"/>
      <c r="TXJ16" s="136"/>
      <c r="TXK16" s="136"/>
      <c r="TXL16" s="136"/>
      <c r="TXM16" s="136"/>
      <c r="TXN16" s="136"/>
      <c r="TXO16" s="136"/>
      <c r="TXP16" s="136"/>
      <c r="TXQ16" s="136"/>
      <c r="TXR16" s="136"/>
      <c r="TXS16" s="136"/>
      <c r="TXT16" s="136"/>
      <c r="TXU16" s="136"/>
      <c r="TXV16" s="136"/>
      <c r="TXW16" s="136"/>
      <c r="TXX16" s="136"/>
      <c r="TXY16" s="136"/>
      <c r="TXZ16" s="136"/>
      <c r="TYA16" s="136"/>
      <c r="TYB16" s="136"/>
      <c r="TYC16" s="136"/>
      <c r="TYD16" s="136"/>
      <c r="TYE16" s="136"/>
      <c r="TYF16" s="136"/>
      <c r="TYG16" s="136"/>
      <c r="TYH16" s="136"/>
      <c r="TYI16" s="136"/>
      <c r="TYJ16" s="136"/>
      <c r="TYK16" s="136"/>
      <c r="TYL16" s="136"/>
      <c r="TYM16" s="136"/>
      <c r="TYN16" s="136"/>
      <c r="TYO16" s="136"/>
      <c r="TYP16" s="136"/>
      <c r="TYQ16" s="136"/>
      <c r="TYR16" s="136"/>
      <c r="TYS16" s="136"/>
      <c r="TYT16" s="136"/>
      <c r="TYU16" s="136"/>
      <c r="TYV16" s="136"/>
      <c r="TYW16" s="136"/>
      <c r="TYX16" s="136"/>
      <c r="TYY16" s="136"/>
      <c r="TYZ16" s="136"/>
      <c r="TZA16" s="136"/>
      <c r="TZB16" s="136"/>
      <c r="TZC16" s="136"/>
      <c r="TZD16" s="136"/>
      <c r="TZE16" s="136"/>
      <c r="TZF16" s="136"/>
      <c r="TZG16" s="136"/>
      <c r="TZH16" s="136"/>
      <c r="TZI16" s="136"/>
      <c r="TZJ16" s="136"/>
      <c r="TZK16" s="136"/>
      <c r="TZL16" s="136"/>
      <c r="TZM16" s="136"/>
      <c r="TZN16" s="136"/>
      <c r="TZO16" s="136"/>
      <c r="TZP16" s="136"/>
      <c r="TZQ16" s="136"/>
      <c r="TZR16" s="136"/>
      <c r="TZS16" s="136"/>
      <c r="TZT16" s="136"/>
      <c r="TZU16" s="136"/>
      <c r="TZV16" s="136"/>
      <c r="TZW16" s="136"/>
      <c r="TZX16" s="136"/>
      <c r="TZY16" s="136"/>
      <c r="TZZ16" s="136"/>
      <c r="UAA16" s="136"/>
      <c r="UAB16" s="136"/>
      <c r="UAC16" s="136"/>
      <c r="UAD16" s="136"/>
      <c r="UAE16" s="136"/>
      <c r="UAF16" s="136"/>
      <c r="UAG16" s="136"/>
      <c r="UAH16" s="136"/>
      <c r="UAI16" s="136"/>
      <c r="UAJ16" s="136"/>
      <c r="UAK16" s="136"/>
      <c r="UAL16" s="136"/>
      <c r="UAM16" s="136"/>
      <c r="UAN16" s="136"/>
      <c r="UAO16" s="136"/>
      <c r="UAP16" s="136"/>
      <c r="UAQ16" s="136"/>
      <c r="UAR16" s="136"/>
      <c r="UAS16" s="136"/>
      <c r="UAT16" s="136"/>
      <c r="UAU16" s="136"/>
      <c r="UAV16" s="136"/>
      <c r="UAW16" s="136"/>
      <c r="UAX16" s="136"/>
      <c r="UAY16" s="136"/>
      <c r="UAZ16" s="136"/>
      <c r="UBA16" s="136"/>
      <c r="UBB16" s="136"/>
      <c r="UBC16" s="136"/>
      <c r="UBD16" s="136"/>
      <c r="UBE16" s="136"/>
      <c r="UBF16" s="136"/>
      <c r="UBG16" s="136"/>
      <c r="UBH16" s="136"/>
      <c r="UBI16" s="136"/>
      <c r="UBJ16" s="136"/>
      <c r="UBK16" s="136"/>
      <c r="UBL16" s="136"/>
      <c r="UBM16" s="136"/>
      <c r="UBN16" s="136"/>
      <c r="UBO16" s="136"/>
      <c r="UBP16" s="136"/>
      <c r="UBQ16" s="136"/>
      <c r="UBR16" s="136"/>
      <c r="UBS16" s="136"/>
      <c r="UBT16" s="136"/>
      <c r="UBU16" s="136"/>
      <c r="UBV16" s="136"/>
      <c r="UBW16" s="136"/>
      <c r="UBX16" s="136"/>
      <c r="UBY16" s="136"/>
      <c r="UBZ16" s="136"/>
      <c r="UCA16" s="136"/>
      <c r="UCB16" s="136"/>
      <c r="UCC16" s="136"/>
      <c r="UCD16" s="136"/>
      <c r="UCE16" s="136"/>
      <c r="UCF16" s="136"/>
      <c r="UCG16" s="136"/>
      <c r="UCH16" s="136"/>
      <c r="UCI16" s="136"/>
      <c r="UCJ16" s="136"/>
      <c r="UCK16" s="136"/>
      <c r="UCL16" s="136"/>
      <c r="UCM16" s="136"/>
      <c r="UCN16" s="136"/>
      <c r="UCO16" s="136"/>
      <c r="UCP16" s="136"/>
      <c r="UCQ16" s="136"/>
      <c r="UCR16" s="136"/>
      <c r="UCS16" s="136"/>
      <c r="UCT16" s="136"/>
      <c r="UCU16" s="136"/>
      <c r="UCV16" s="136"/>
      <c r="UCW16" s="136"/>
      <c r="UCX16" s="136"/>
      <c r="UCY16" s="136"/>
      <c r="UCZ16" s="136"/>
      <c r="UDA16" s="136"/>
      <c r="UDB16" s="136"/>
      <c r="UDC16" s="136"/>
      <c r="UDD16" s="136"/>
      <c r="UDE16" s="136"/>
      <c r="UDF16" s="136"/>
      <c r="UDG16" s="136"/>
      <c r="UDH16" s="136"/>
      <c r="UDI16" s="136"/>
      <c r="UDJ16" s="136"/>
      <c r="UDK16" s="136"/>
      <c r="UDL16" s="136"/>
      <c r="UDM16" s="136"/>
      <c r="UDN16" s="136"/>
      <c r="UDO16" s="136"/>
      <c r="UDP16" s="136"/>
      <c r="UDQ16" s="136"/>
      <c r="UDR16" s="136"/>
      <c r="UDS16" s="136"/>
      <c r="UDT16" s="136"/>
      <c r="UDU16" s="136"/>
      <c r="UDV16" s="136"/>
      <c r="UDW16" s="136"/>
      <c r="UDX16" s="136"/>
      <c r="UDY16" s="136"/>
      <c r="UDZ16" s="136"/>
      <c r="UEA16" s="136"/>
      <c r="UEB16" s="136"/>
      <c r="UEC16" s="136"/>
      <c r="UED16" s="136"/>
      <c r="UEE16" s="136"/>
      <c r="UEF16" s="136"/>
      <c r="UEG16" s="136"/>
      <c r="UEH16" s="136"/>
      <c r="UEI16" s="136"/>
      <c r="UEJ16" s="136"/>
      <c r="UEK16" s="136"/>
      <c r="UEL16" s="136"/>
      <c r="UEM16" s="136"/>
      <c r="UEN16" s="136"/>
      <c r="UEO16" s="136"/>
      <c r="UEP16" s="136"/>
      <c r="UEQ16" s="136"/>
      <c r="UER16" s="136"/>
      <c r="UES16" s="136"/>
      <c r="UET16" s="136"/>
      <c r="UEU16" s="136"/>
      <c r="UEV16" s="136"/>
      <c r="UEW16" s="136"/>
      <c r="UEX16" s="136"/>
      <c r="UEY16" s="136"/>
      <c r="UEZ16" s="136"/>
      <c r="UFA16" s="136"/>
      <c r="UFB16" s="136"/>
      <c r="UFC16" s="136"/>
      <c r="UFD16" s="136"/>
      <c r="UFE16" s="136"/>
      <c r="UFF16" s="136"/>
      <c r="UFG16" s="136"/>
      <c r="UFH16" s="136"/>
      <c r="UFI16" s="136"/>
      <c r="UFJ16" s="136"/>
      <c r="UFK16" s="136"/>
      <c r="UFL16" s="136"/>
      <c r="UFM16" s="136"/>
      <c r="UFN16" s="136"/>
      <c r="UFO16" s="136"/>
      <c r="UFP16" s="136"/>
      <c r="UFQ16" s="136"/>
      <c r="UFR16" s="136"/>
      <c r="UFS16" s="136"/>
      <c r="UFT16" s="136"/>
      <c r="UFU16" s="136"/>
      <c r="UFV16" s="136"/>
      <c r="UFW16" s="136"/>
      <c r="UFX16" s="136"/>
      <c r="UFY16" s="136"/>
      <c r="UFZ16" s="136"/>
      <c r="UGA16" s="136"/>
      <c r="UGB16" s="136"/>
      <c r="UGC16" s="136"/>
      <c r="UGD16" s="136"/>
      <c r="UGE16" s="136"/>
      <c r="UGF16" s="136"/>
      <c r="UGG16" s="136"/>
      <c r="UGH16" s="136"/>
      <c r="UGI16" s="136"/>
      <c r="UGJ16" s="136"/>
      <c r="UGK16" s="136"/>
      <c r="UGL16" s="136"/>
      <c r="UGM16" s="136"/>
      <c r="UGN16" s="136"/>
      <c r="UGO16" s="136"/>
      <c r="UGP16" s="136"/>
      <c r="UGQ16" s="136"/>
      <c r="UGR16" s="136"/>
      <c r="UGS16" s="136"/>
      <c r="UGT16" s="136"/>
      <c r="UGU16" s="136"/>
      <c r="UGV16" s="136"/>
      <c r="UGW16" s="136"/>
      <c r="UGX16" s="136"/>
      <c r="UGY16" s="136"/>
      <c r="UGZ16" s="136"/>
      <c r="UHA16" s="136"/>
      <c r="UHB16" s="136"/>
      <c r="UHC16" s="136"/>
      <c r="UHD16" s="136"/>
      <c r="UHE16" s="136"/>
      <c r="UHF16" s="136"/>
      <c r="UHG16" s="136"/>
      <c r="UHH16" s="136"/>
      <c r="UHI16" s="136"/>
      <c r="UHJ16" s="136"/>
      <c r="UHK16" s="136"/>
      <c r="UHL16" s="136"/>
      <c r="UHM16" s="136"/>
      <c r="UHN16" s="136"/>
      <c r="UHO16" s="136"/>
      <c r="UHP16" s="136"/>
      <c r="UHQ16" s="136"/>
      <c r="UHR16" s="136"/>
      <c r="UHS16" s="136"/>
      <c r="UHT16" s="136"/>
      <c r="UHU16" s="136"/>
      <c r="UHV16" s="136"/>
      <c r="UHW16" s="136"/>
      <c r="UHX16" s="136"/>
      <c r="UHY16" s="136"/>
      <c r="UHZ16" s="136"/>
      <c r="UIA16" s="136"/>
      <c r="UIB16" s="136"/>
      <c r="UIC16" s="136"/>
      <c r="UID16" s="136"/>
      <c r="UIE16" s="136"/>
      <c r="UIF16" s="136"/>
      <c r="UIG16" s="136"/>
      <c r="UIH16" s="136"/>
      <c r="UII16" s="136"/>
      <c r="UIJ16" s="136"/>
      <c r="UIK16" s="136"/>
      <c r="UIL16" s="136"/>
      <c r="UIM16" s="136"/>
      <c r="UIN16" s="136"/>
      <c r="UIO16" s="136"/>
      <c r="UIP16" s="136"/>
      <c r="UIQ16" s="136"/>
      <c r="UIR16" s="136"/>
      <c r="UIS16" s="136"/>
      <c r="UIT16" s="136"/>
      <c r="UIU16" s="136"/>
      <c r="UIV16" s="136"/>
      <c r="UIW16" s="136"/>
      <c r="UIX16" s="136"/>
      <c r="UIY16" s="136"/>
      <c r="UIZ16" s="136"/>
      <c r="UJA16" s="136"/>
      <c r="UJB16" s="136"/>
      <c r="UJC16" s="136"/>
      <c r="UJD16" s="136"/>
      <c r="UJE16" s="136"/>
      <c r="UJF16" s="136"/>
      <c r="UJG16" s="136"/>
      <c r="UJH16" s="136"/>
      <c r="UJI16" s="136"/>
      <c r="UJJ16" s="136"/>
      <c r="UJK16" s="136"/>
      <c r="UJL16" s="136"/>
      <c r="UJM16" s="136"/>
      <c r="UJN16" s="136"/>
      <c r="UJO16" s="136"/>
      <c r="UJP16" s="136"/>
      <c r="UJQ16" s="136"/>
      <c r="UJR16" s="136"/>
      <c r="UJS16" s="136"/>
      <c r="UJT16" s="136"/>
      <c r="UJU16" s="136"/>
      <c r="UJV16" s="136"/>
      <c r="UJW16" s="136"/>
      <c r="UJX16" s="136"/>
      <c r="UJY16" s="136"/>
      <c r="UJZ16" s="136"/>
      <c r="UKA16" s="136"/>
      <c r="UKB16" s="136"/>
      <c r="UKC16" s="136"/>
      <c r="UKD16" s="136"/>
      <c r="UKE16" s="136"/>
      <c r="UKF16" s="136"/>
      <c r="UKG16" s="136"/>
      <c r="UKH16" s="136"/>
      <c r="UKI16" s="136"/>
      <c r="UKJ16" s="136"/>
      <c r="UKK16" s="136"/>
      <c r="UKL16" s="136"/>
      <c r="UKM16" s="136"/>
      <c r="UKN16" s="136"/>
      <c r="UKO16" s="136"/>
      <c r="UKP16" s="136"/>
      <c r="UKQ16" s="136"/>
      <c r="UKR16" s="136"/>
      <c r="UKS16" s="136"/>
      <c r="UKT16" s="136"/>
      <c r="UKU16" s="136"/>
      <c r="UKV16" s="136"/>
      <c r="UKW16" s="136"/>
      <c r="UKX16" s="136"/>
      <c r="UKY16" s="136"/>
      <c r="UKZ16" s="136"/>
      <c r="ULA16" s="136"/>
      <c r="ULB16" s="136"/>
      <c r="ULC16" s="136"/>
      <c r="ULD16" s="136"/>
      <c r="ULE16" s="136"/>
      <c r="ULF16" s="136"/>
      <c r="ULG16" s="136"/>
      <c r="ULH16" s="136"/>
      <c r="ULI16" s="136"/>
      <c r="ULJ16" s="136"/>
      <c r="ULK16" s="136"/>
      <c r="ULL16" s="136"/>
      <c r="ULM16" s="136"/>
      <c r="ULN16" s="136"/>
      <c r="ULO16" s="136"/>
      <c r="ULP16" s="136"/>
      <c r="ULQ16" s="136"/>
      <c r="ULR16" s="136"/>
      <c r="ULS16" s="136"/>
      <c r="ULT16" s="136"/>
      <c r="ULU16" s="136"/>
      <c r="ULV16" s="136"/>
      <c r="ULW16" s="136"/>
      <c r="ULX16" s="136"/>
      <c r="ULY16" s="136"/>
      <c r="ULZ16" s="136"/>
      <c r="UMA16" s="136"/>
      <c r="UMB16" s="136"/>
      <c r="UMC16" s="136"/>
      <c r="UMD16" s="136"/>
      <c r="UME16" s="136"/>
      <c r="UMF16" s="136"/>
      <c r="UMG16" s="136"/>
      <c r="UMH16" s="136"/>
      <c r="UMI16" s="136"/>
      <c r="UMJ16" s="136"/>
      <c r="UMK16" s="136"/>
      <c r="UML16" s="136"/>
      <c r="UMM16" s="136"/>
      <c r="UMN16" s="136"/>
      <c r="UMO16" s="136"/>
      <c r="UMP16" s="136"/>
      <c r="UMQ16" s="136"/>
      <c r="UMR16" s="136"/>
      <c r="UMS16" s="136"/>
      <c r="UMT16" s="136"/>
      <c r="UMU16" s="136"/>
      <c r="UMV16" s="136"/>
      <c r="UMW16" s="136"/>
      <c r="UMX16" s="136"/>
      <c r="UMY16" s="136"/>
      <c r="UMZ16" s="136"/>
      <c r="UNA16" s="136"/>
      <c r="UNB16" s="136"/>
      <c r="UNC16" s="136"/>
      <c r="UND16" s="136"/>
      <c r="UNE16" s="136"/>
      <c r="UNF16" s="136"/>
      <c r="UNG16" s="136"/>
      <c r="UNH16" s="136"/>
      <c r="UNI16" s="136"/>
      <c r="UNJ16" s="136"/>
      <c r="UNK16" s="136"/>
      <c r="UNL16" s="136"/>
      <c r="UNM16" s="136"/>
      <c r="UNN16" s="136"/>
      <c r="UNO16" s="136"/>
      <c r="UNP16" s="136"/>
      <c r="UNQ16" s="136"/>
      <c r="UNR16" s="136"/>
      <c r="UNS16" s="136"/>
      <c r="UNT16" s="136"/>
      <c r="UNU16" s="136"/>
      <c r="UNV16" s="136"/>
      <c r="UNW16" s="136"/>
      <c r="UNX16" s="136"/>
      <c r="UNY16" s="136"/>
      <c r="UNZ16" s="136"/>
      <c r="UOA16" s="136"/>
      <c r="UOB16" s="136"/>
      <c r="UOC16" s="136"/>
      <c r="UOD16" s="136"/>
      <c r="UOE16" s="136"/>
      <c r="UOF16" s="136"/>
      <c r="UOG16" s="136"/>
      <c r="UOH16" s="136"/>
      <c r="UOI16" s="136"/>
      <c r="UOJ16" s="136"/>
      <c r="UOK16" s="136"/>
      <c r="UOL16" s="136"/>
      <c r="UOM16" s="136"/>
      <c r="UON16" s="136"/>
      <c r="UOO16" s="136"/>
      <c r="UOP16" s="136"/>
      <c r="UOQ16" s="136"/>
      <c r="UOR16" s="136"/>
      <c r="UOS16" s="136"/>
      <c r="UOT16" s="136"/>
      <c r="UOU16" s="136"/>
      <c r="UOV16" s="136"/>
      <c r="UOW16" s="136"/>
      <c r="UOX16" s="136"/>
      <c r="UOY16" s="136"/>
      <c r="UOZ16" s="136"/>
      <c r="UPA16" s="136"/>
      <c r="UPB16" s="136"/>
      <c r="UPC16" s="136"/>
      <c r="UPD16" s="136"/>
      <c r="UPE16" s="136"/>
      <c r="UPF16" s="136"/>
      <c r="UPG16" s="136"/>
      <c r="UPH16" s="136"/>
      <c r="UPI16" s="136"/>
      <c r="UPJ16" s="136"/>
      <c r="UPK16" s="136"/>
      <c r="UPL16" s="136"/>
      <c r="UPM16" s="136"/>
      <c r="UPN16" s="136"/>
      <c r="UPO16" s="136"/>
      <c r="UPP16" s="136"/>
      <c r="UPQ16" s="136"/>
      <c r="UPR16" s="136"/>
      <c r="UPS16" s="136"/>
      <c r="UPT16" s="136"/>
      <c r="UPU16" s="136"/>
      <c r="UPV16" s="136"/>
      <c r="UPW16" s="136"/>
      <c r="UPX16" s="136"/>
      <c r="UPY16" s="136"/>
      <c r="UPZ16" s="136"/>
      <c r="UQA16" s="136"/>
      <c r="UQB16" s="136"/>
      <c r="UQC16" s="136"/>
      <c r="UQD16" s="136"/>
      <c r="UQE16" s="136"/>
      <c r="UQF16" s="136"/>
      <c r="UQG16" s="136"/>
      <c r="UQH16" s="136"/>
      <c r="UQI16" s="136"/>
      <c r="UQJ16" s="136"/>
      <c r="UQK16" s="136"/>
      <c r="UQL16" s="136"/>
      <c r="UQM16" s="136"/>
      <c r="UQN16" s="136"/>
      <c r="UQO16" s="136"/>
      <c r="UQP16" s="136"/>
      <c r="UQQ16" s="136"/>
      <c r="UQR16" s="136"/>
      <c r="UQS16" s="136"/>
      <c r="UQT16" s="136"/>
      <c r="UQU16" s="136"/>
      <c r="UQV16" s="136"/>
      <c r="UQW16" s="136"/>
      <c r="UQX16" s="136"/>
      <c r="UQY16" s="136"/>
      <c r="UQZ16" s="136"/>
      <c r="URA16" s="136"/>
      <c r="URB16" s="136"/>
      <c r="URC16" s="136"/>
      <c r="URD16" s="136"/>
      <c r="URE16" s="136"/>
      <c r="URF16" s="136"/>
      <c r="URG16" s="136"/>
      <c r="URH16" s="136"/>
      <c r="URI16" s="136"/>
      <c r="URJ16" s="136"/>
      <c r="URK16" s="136"/>
      <c r="URL16" s="136"/>
      <c r="URM16" s="136"/>
      <c r="URN16" s="136"/>
      <c r="URO16" s="136"/>
      <c r="URP16" s="136"/>
      <c r="URQ16" s="136"/>
      <c r="URR16" s="136"/>
      <c r="URS16" s="136"/>
      <c r="URT16" s="136"/>
      <c r="URU16" s="136"/>
      <c r="URV16" s="136"/>
      <c r="URW16" s="136"/>
      <c r="URX16" s="136"/>
      <c r="URY16" s="136"/>
      <c r="URZ16" s="136"/>
      <c r="USA16" s="136"/>
      <c r="USB16" s="136"/>
      <c r="USC16" s="136"/>
      <c r="USD16" s="136"/>
      <c r="USE16" s="136"/>
      <c r="USF16" s="136"/>
      <c r="USG16" s="136"/>
      <c r="USH16" s="136"/>
      <c r="USI16" s="136"/>
      <c r="USJ16" s="136"/>
      <c r="USK16" s="136"/>
      <c r="USL16" s="136"/>
      <c r="USM16" s="136"/>
      <c r="USN16" s="136"/>
      <c r="USO16" s="136"/>
      <c r="USP16" s="136"/>
      <c r="USQ16" s="136"/>
      <c r="USR16" s="136"/>
      <c r="USS16" s="136"/>
      <c r="UST16" s="136"/>
      <c r="USU16" s="136"/>
      <c r="USV16" s="136"/>
      <c r="USW16" s="136"/>
      <c r="USX16" s="136"/>
      <c r="USY16" s="136"/>
      <c r="USZ16" s="136"/>
      <c r="UTA16" s="136"/>
      <c r="UTB16" s="136"/>
      <c r="UTC16" s="136"/>
      <c r="UTD16" s="136"/>
      <c r="UTE16" s="136"/>
      <c r="UTF16" s="136"/>
      <c r="UTG16" s="136"/>
      <c r="UTH16" s="136"/>
      <c r="UTI16" s="136"/>
      <c r="UTJ16" s="136"/>
      <c r="UTK16" s="136"/>
      <c r="UTL16" s="136"/>
      <c r="UTM16" s="136"/>
      <c r="UTN16" s="136"/>
      <c r="UTO16" s="136"/>
      <c r="UTP16" s="136"/>
      <c r="UTQ16" s="136"/>
      <c r="UTR16" s="136"/>
      <c r="UTS16" s="136"/>
      <c r="UTT16" s="136"/>
      <c r="UTU16" s="136"/>
      <c r="UTV16" s="136"/>
      <c r="UTW16" s="136"/>
      <c r="UTX16" s="136"/>
      <c r="UTY16" s="136"/>
      <c r="UTZ16" s="136"/>
      <c r="UUA16" s="136"/>
      <c r="UUB16" s="136"/>
      <c r="UUC16" s="136"/>
      <c r="UUD16" s="136"/>
      <c r="UUE16" s="136"/>
      <c r="UUF16" s="136"/>
      <c r="UUG16" s="136"/>
      <c r="UUH16" s="136"/>
      <c r="UUI16" s="136"/>
      <c r="UUJ16" s="136"/>
      <c r="UUK16" s="136"/>
      <c r="UUL16" s="136"/>
      <c r="UUM16" s="136"/>
      <c r="UUN16" s="136"/>
      <c r="UUO16" s="136"/>
      <c r="UUP16" s="136"/>
      <c r="UUQ16" s="136"/>
      <c r="UUR16" s="136"/>
      <c r="UUS16" s="136"/>
      <c r="UUT16" s="136"/>
      <c r="UUU16" s="136"/>
      <c r="UUV16" s="136"/>
      <c r="UUW16" s="136"/>
      <c r="UUX16" s="136"/>
      <c r="UUY16" s="136"/>
      <c r="UUZ16" s="136"/>
      <c r="UVA16" s="136"/>
      <c r="UVB16" s="136"/>
      <c r="UVC16" s="136"/>
      <c r="UVD16" s="136"/>
      <c r="UVE16" s="136"/>
      <c r="UVF16" s="136"/>
      <c r="UVG16" s="136"/>
      <c r="UVH16" s="136"/>
      <c r="UVI16" s="136"/>
      <c r="UVJ16" s="136"/>
      <c r="UVK16" s="136"/>
      <c r="UVL16" s="136"/>
      <c r="UVM16" s="136"/>
      <c r="UVN16" s="136"/>
      <c r="UVO16" s="136"/>
      <c r="UVP16" s="136"/>
      <c r="UVQ16" s="136"/>
      <c r="UVR16" s="136"/>
      <c r="UVS16" s="136"/>
      <c r="UVT16" s="136"/>
      <c r="UVU16" s="136"/>
      <c r="UVV16" s="136"/>
      <c r="UVW16" s="136"/>
      <c r="UVX16" s="136"/>
      <c r="UVY16" s="136"/>
      <c r="UVZ16" s="136"/>
      <c r="UWA16" s="136"/>
      <c r="UWB16" s="136"/>
      <c r="UWC16" s="136"/>
      <c r="UWD16" s="136"/>
      <c r="UWE16" s="136"/>
      <c r="UWF16" s="136"/>
      <c r="UWG16" s="136"/>
      <c r="UWH16" s="136"/>
      <c r="UWI16" s="136"/>
      <c r="UWJ16" s="136"/>
      <c r="UWK16" s="136"/>
      <c r="UWL16" s="136"/>
      <c r="UWM16" s="136"/>
      <c r="UWN16" s="136"/>
      <c r="UWO16" s="136"/>
      <c r="UWP16" s="136"/>
      <c r="UWQ16" s="136"/>
      <c r="UWR16" s="136"/>
      <c r="UWS16" s="136"/>
      <c r="UWT16" s="136"/>
      <c r="UWU16" s="136"/>
      <c r="UWV16" s="136"/>
      <c r="UWW16" s="136"/>
      <c r="UWX16" s="136"/>
      <c r="UWY16" s="136"/>
      <c r="UWZ16" s="136"/>
      <c r="UXA16" s="136"/>
      <c r="UXB16" s="136"/>
      <c r="UXC16" s="136"/>
      <c r="UXD16" s="136"/>
      <c r="UXE16" s="136"/>
      <c r="UXF16" s="136"/>
      <c r="UXG16" s="136"/>
      <c r="UXH16" s="136"/>
      <c r="UXI16" s="136"/>
      <c r="UXJ16" s="136"/>
      <c r="UXK16" s="136"/>
      <c r="UXL16" s="136"/>
      <c r="UXM16" s="136"/>
      <c r="UXN16" s="136"/>
      <c r="UXO16" s="136"/>
      <c r="UXP16" s="136"/>
      <c r="UXQ16" s="136"/>
      <c r="UXR16" s="136"/>
      <c r="UXS16" s="136"/>
      <c r="UXT16" s="136"/>
      <c r="UXU16" s="136"/>
      <c r="UXV16" s="136"/>
      <c r="UXW16" s="136"/>
      <c r="UXX16" s="136"/>
      <c r="UXY16" s="136"/>
      <c r="UXZ16" s="136"/>
      <c r="UYA16" s="136"/>
      <c r="UYB16" s="136"/>
      <c r="UYC16" s="136"/>
      <c r="UYD16" s="136"/>
      <c r="UYE16" s="136"/>
      <c r="UYF16" s="136"/>
      <c r="UYG16" s="136"/>
      <c r="UYH16" s="136"/>
      <c r="UYI16" s="136"/>
      <c r="UYJ16" s="136"/>
      <c r="UYK16" s="136"/>
      <c r="UYL16" s="136"/>
      <c r="UYM16" s="136"/>
      <c r="UYN16" s="136"/>
      <c r="UYO16" s="136"/>
      <c r="UYP16" s="136"/>
      <c r="UYQ16" s="136"/>
      <c r="UYR16" s="136"/>
      <c r="UYS16" s="136"/>
      <c r="UYT16" s="136"/>
      <c r="UYU16" s="136"/>
      <c r="UYV16" s="136"/>
      <c r="UYW16" s="136"/>
      <c r="UYX16" s="136"/>
      <c r="UYY16" s="136"/>
      <c r="UYZ16" s="136"/>
      <c r="UZA16" s="136"/>
      <c r="UZB16" s="136"/>
      <c r="UZC16" s="136"/>
      <c r="UZD16" s="136"/>
      <c r="UZE16" s="136"/>
      <c r="UZF16" s="136"/>
      <c r="UZG16" s="136"/>
      <c r="UZH16" s="136"/>
      <c r="UZI16" s="136"/>
      <c r="UZJ16" s="136"/>
      <c r="UZK16" s="136"/>
      <c r="UZL16" s="136"/>
      <c r="UZM16" s="136"/>
      <c r="UZN16" s="136"/>
      <c r="UZO16" s="136"/>
      <c r="UZP16" s="136"/>
      <c r="UZQ16" s="136"/>
      <c r="UZR16" s="136"/>
      <c r="UZS16" s="136"/>
      <c r="UZT16" s="136"/>
      <c r="UZU16" s="136"/>
      <c r="UZV16" s="136"/>
      <c r="UZW16" s="136"/>
      <c r="UZX16" s="136"/>
      <c r="UZY16" s="136"/>
      <c r="UZZ16" s="136"/>
      <c r="VAA16" s="136"/>
      <c r="VAB16" s="136"/>
      <c r="VAC16" s="136"/>
      <c r="VAD16" s="136"/>
      <c r="VAE16" s="136"/>
      <c r="VAF16" s="136"/>
      <c r="VAG16" s="136"/>
      <c r="VAH16" s="136"/>
      <c r="VAI16" s="136"/>
      <c r="VAJ16" s="136"/>
      <c r="VAK16" s="136"/>
      <c r="VAL16" s="136"/>
      <c r="VAM16" s="136"/>
      <c r="VAN16" s="136"/>
      <c r="VAO16" s="136"/>
      <c r="VAP16" s="136"/>
      <c r="VAQ16" s="136"/>
      <c r="VAR16" s="136"/>
      <c r="VAS16" s="136"/>
      <c r="VAT16" s="136"/>
      <c r="VAU16" s="136"/>
      <c r="VAV16" s="136"/>
      <c r="VAW16" s="136"/>
      <c r="VAX16" s="136"/>
      <c r="VAY16" s="136"/>
      <c r="VAZ16" s="136"/>
      <c r="VBA16" s="136"/>
      <c r="VBB16" s="136"/>
      <c r="VBC16" s="136"/>
      <c r="VBD16" s="136"/>
      <c r="VBE16" s="136"/>
      <c r="VBF16" s="136"/>
      <c r="VBG16" s="136"/>
      <c r="VBH16" s="136"/>
      <c r="VBI16" s="136"/>
      <c r="VBJ16" s="136"/>
      <c r="VBK16" s="136"/>
      <c r="VBL16" s="136"/>
      <c r="VBM16" s="136"/>
      <c r="VBN16" s="136"/>
      <c r="VBO16" s="136"/>
      <c r="VBP16" s="136"/>
      <c r="VBQ16" s="136"/>
      <c r="VBR16" s="136"/>
      <c r="VBS16" s="136"/>
      <c r="VBT16" s="136"/>
      <c r="VBU16" s="136"/>
      <c r="VBV16" s="136"/>
      <c r="VBW16" s="136"/>
      <c r="VBX16" s="136"/>
      <c r="VBY16" s="136"/>
      <c r="VBZ16" s="136"/>
      <c r="VCA16" s="136"/>
      <c r="VCB16" s="136"/>
      <c r="VCC16" s="136"/>
      <c r="VCD16" s="136"/>
      <c r="VCE16" s="136"/>
      <c r="VCF16" s="136"/>
      <c r="VCG16" s="136"/>
      <c r="VCH16" s="136"/>
      <c r="VCI16" s="136"/>
      <c r="VCJ16" s="136"/>
      <c r="VCK16" s="136"/>
      <c r="VCL16" s="136"/>
      <c r="VCM16" s="136"/>
      <c r="VCN16" s="136"/>
      <c r="VCO16" s="136"/>
      <c r="VCP16" s="136"/>
      <c r="VCQ16" s="136"/>
      <c r="VCR16" s="136"/>
      <c r="VCS16" s="136"/>
      <c r="VCT16" s="136"/>
      <c r="VCU16" s="136"/>
      <c r="VCV16" s="136"/>
      <c r="VCW16" s="136"/>
      <c r="VCX16" s="136"/>
      <c r="VCY16" s="136"/>
      <c r="VCZ16" s="136"/>
      <c r="VDA16" s="136"/>
      <c r="VDB16" s="136"/>
      <c r="VDC16" s="136"/>
      <c r="VDD16" s="136"/>
      <c r="VDE16" s="136"/>
      <c r="VDF16" s="136"/>
      <c r="VDG16" s="136"/>
      <c r="VDH16" s="136"/>
      <c r="VDI16" s="136"/>
      <c r="VDJ16" s="136"/>
      <c r="VDK16" s="136"/>
      <c r="VDL16" s="136"/>
      <c r="VDM16" s="136"/>
      <c r="VDN16" s="136"/>
      <c r="VDO16" s="136"/>
      <c r="VDP16" s="136"/>
      <c r="VDQ16" s="136"/>
      <c r="VDR16" s="136"/>
      <c r="VDS16" s="136"/>
      <c r="VDT16" s="136"/>
      <c r="VDU16" s="136"/>
      <c r="VDV16" s="136"/>
      <c r="VDW16" s="136"/>
      <c r="VDX16" s="136"/>
      <c r="VDY16" s="136"/>
      <c r="VDZ16" s="136"/>
      <c r="VEA16" s="136"/>
      <c r="VEB16" s="136"/>
      <c r="VEC16" s="136"/>
      <c r="VED16" s="136"/>
      <c r="VEE16" s="136"/>
      <c r="VEF16" s="136"/>
      <c r="VEG16" s="136"/>
      <c r="VEH16" s="136"/>
      <c r="VEI16" s="136"/>
      <c r="VEJ16" s="136"/>
      <c r="VEK16" s="136"/>
      <c r="VEL16" s="136"/>
      <c r="VEM16" s="136"/>
      <c r="VEN16" s="136"/>
      <c r="VEO16" s="136"/>
      <c r="VEP16" s="136"/>
      <c r="VEQ16" s="136"/>
      <c r="VER16" s="136"/>
      <c r="VES16" s="136"/>
      <c r="VET16" s="136"/>
      <c r="VEU16" s="136"/>
      <c r="VEV16" s="136"/>
      <c r="VEW16" s="136"/>
      <c r="VEX16" s="136"/>
      <c r="VEY16" s="136"/>
      <c r="VEZ16" s="136"/>
      <c r="VFA16" s="136"/>
      <c r="VFB16" s="136"/>
      <c r="VFC16" s="136"/>
      <c r="VFD16" s="136"/>
      <c r="VFE16" s="136"/>
      <c r="VFF16" s="136"/>
      <c r="VFG16" s="136"/>
      <c r="VFH16" s="136"/>
      <c r="VFI16" s="136"/>
      <c r="VFJ16" s="136"/>
      <c r="VFK16" s="136"/>
      <c r="VFL16" s="136"/>
      <c r="VFM16" s="136"/>
      <c r="VFN16" s="136"/>
      <c r="VFO16" s="136"/>
      <c r="VFP16" s="136"/>
      <c r="VFQ16" s="136"/>
      <c r="VFR16" s="136"/>
      <c r="VFS16" s="136"/>
      <c r="VFT16" s="136"/>
      <c r="VFU16" s="136"/>
      <c r="VFV16" s="136"/>
      <c r="VFW16" s="136"/>
      <c r="VFX16" s="136"/>
      <c r="VFY16" s="136"/>
      <c r="VFZ16" s="136"/>
      <c r="VGA16" s="136"/>
      <c r="VGB16" s="136"/>
      <c r="VGC16" s="136"/>
      <c r="VGD16" s="136"/>
      <c r="VGE16" s="136"/>
      <c r="VGF16" s="136"/>
      <c r="VGG16" s="136"/>
      <c r="VGH16" s="136"/>
      <c r="VGI16" s="136"/>
      <c r="VGJ16" s="136"/>
      <c r="VGK16" s="136"/>
      <c r="VGL16" s="136"/>
      <c r="VGM16" s="136"/>
      <c r="VGN16" s="136"/>
      <c r="VGO16" s="136"/>
      <c r="VGP16" s="136"/>
      <c r="VGQ16" s="136"/>
      <c r="VGR16" s="136"/>
      <c r="VGS16" s="136"/>
      <c r="VGT16" s="136"/>
      <c r="VGU16" s="136"/>
      <c r="VGV16" s="136"/>
      <c r="VGW16" s="136"/>
      <c r="VGX16" s="136"/>
      <c r="VGY16" s="136"/>
      <c r="VGZ16" s="136"/>
      <c r="VHA16" s="136"/>
      <c r="VHB16" s="136"/>
      <c r="VHC16" s="136"/>
      <c r="VHD16" s="136"/>
      <c r="VHE16" s="136"/>
      <c r="VHF16" s="136"/>
      <c r="VHG16" s="136"/>
      <c r="VHH16" s="136"/>
      <c r="VHI16" s="136"/>
      <c r="VHJ16" s="136"/>
      <c r="VHK16" s="136"/>
      <c r="VHL16" s="136"/>
      <c r="VHM16" s="136"/>
      <c r="VHN16" s="136"/>
      <c r="VHO16" s="136"/>
      <c r="VHP16" s="136"/>
      <c r="VHQ16" s="136"/>
      <c r="VHR16" s="136"/>
      <c r="VHS16" s="136"/>
      <c r="VHT16" s="136"/>
      <c r="VHU16" s="136"/>
      <c r="VHV16" s="136"/>
      <c r="VHW16" s="136"/>
      <c r="VHX16" s="136"/>
      <c r="VHY16" s="136"/>
      <c r="VHZ16" s="136"/>
      <c r="VIA16" s="136"/>
      <c r="VIB16" s="136"/>
      <c r="VIC16" s="136"/>
      <c r="VID16" s="136"/>
      <c r="VIE16" s="136"/>
      <c r="VIF16" s="136"/>
      <c r="VIG16" s="136"/>
      <c r="VIH16" s="136"/>
      <c r="VII16" s="136"/>
      <c r="VIJ16" s="136"/>
      <c r="VIK16" s="136"/>
      <c r="VIL16" s="136"/>
      <c r="VIM16" s="136"/>
      <c r="VIN16" s="136"/>
      <c r="VIO16" s="136"/>
      <c r="VIP16" s="136"/>
      <c r="VIQ16" s="136"/>
      <c r="VIR16" s="136"/>
      <c r="VIS16" s="136"/>
      <c r="VIT16" s="136"/>
      <c r="VIU16" s="136"/>
      <c r="VIV16" s="136"/>
      <c r="VIW16" s="136"/>
      <c r="VIX16" s="136"/>
      <c r="VIY16" s="136"/>
      <c r="VIZ16" s="136"/>
      <c r="VJA16" s="136"/>
      <c r="VJB16" s="136"/>
      <c r="VJC16" s="136"/>
      <c r="VJD16" s="136"/>
      <c r="VJE16" s="136"/>
      <c r="VJF16" s="136"/>
      <c r="VJG16" s="136"/>
      <c r="VJH16" s="136"/>
      <c r="VJI16" s="136"/>
      <c r="VJJ16" s="136"/>
      <c r="VJK16" s="136"/>
      <c r="VJL16" s="136"/>
      <c r="VJM16" s="136"/>
      <c r="VJN16" s="136"/>
      <c r="VJO16" s="136"/>
      <c r="VJP16" s="136"/>
      <c r="VJQ16" s="136"/>
      <c r="VJR16" s="136"/>
      <c r="VJS16" s="136"/>
      <c r="VJT16" s="136"/>
      <c r="VJU16" s="136"/>
      <c r="VJV16" s="136"/>
      <c r="VJW16" s="136"/>
      <c r="VJX16" s="136"/>
      <c r="VJY16" s="136"/>
      <c r="VJZ16" s="136"/>
      <c r="VKA16" s="136"/>
      <c r="VKB16" s="136"/>
      <c r="VKC16" s="136"/>
      <c r="VKD16" s="136"/>
      <c r="VKE16" s="136"/>
      <c r="VKF16" s="136"/>
      <c r="VKG16" s="136"/>
      <c r="VKH16" s="136"/>
      <c r="VKI16" s="136"/>
      <c r="VKJ16" s="136"/>
      <c r="VKK16" s="136"/>
      <c r="VKL16" s="136"/>
      <c r="VKM16" s="136"/>
      <c r="VKN16" s="136"/>
      <c r="VKO16" s="136"/>
      <c r="VKP16" s="136"/>
      <c r="VKQ16" s="136"/>
      <c r="VKR16" s="136"/>
      <c r="VKS16" s="136"/>
      <c r="VKT16" s="136"/>
      <c r="VKU16" s="136"/>
      <c r="VKV16" s="136"/>
      <c r="VKW16" s="136"/>
      <c r="VKX16" s="136"/>
      <c r="VKY16" s="136"/>
      <c r="VKZ16" s="136"/>
      <c r="VLA16" s="136"/>
      <c r="VLB16" s="136"/>
      <c r="VLC16" s="136"/>
      <c r="VLD16" s="136"/>
      <c r="VLE16" s="136"/>
      <c r="VLF16" s="136"/>
      <c r="VLG16" s="136"/>
      <c r="VLH16" s="136"/>
      <c r="VLI16" s="136"/>
      <c r="VLJ16" s="136"/>
      <c r="VLK16" s="136"/>
      <c r="VLL16" s="136"/>
      <c r="VLM16" s="136"/>
      <c r="VLN16" s="136"/>
      <c r="VLO16" s="136"/>
      <c r="VLP16" s="136"/>
      <c r="VLQ16" s="136"/>
      <c r="VLR16" s="136"/>
      <c r="VLS16" s="136"/>
      <c r="VLT16" s="136"/>
      <c r="VLU16" s="136"/>
      <c r="VLV16" s="136"/>
      <c r="VLW16" s="136"/>
      <c r="VLX16" s="136"/>
      <c r="VLY16" s="136"/>
      <c r="VLZ16" s="136"/>
      <c r="VMA16" s="136"/>
      <c r="VMB16" s="136"/>
      <c r="VMC16" s="136"/>
      <c r="VMD16" s="136"/>
      <c r="VME16" s="136"/>
      <c r="VMF16" s="136"/>
      <c r="VMG16" s="136"/>
      <c r="VMH16" s="136"/>
      <c r="VMI16" s="136"/>
      <c r="VMJ16" s="136"/>
      <c r="VMK16" s="136"/>
      <c r="VML16" s="136"/>
      <c r="VMM16" s="136"/>
      <c r="VMN16" s="136"/>
      <c r="VMO16" s="136"/>
      <c r="VMP16" s="136"/>
      <c r="VMQ16" s="136"/>
      <c r="VMR16" s="136"/>
      <c r="VMS16" s="136"/>
      <c r="VMT16" s="136"/>
      <c r="VMU16" s="136"/>
      <c r="VMV16" s="136"/>
      <c r="VMW16" s="136"/>
      <c r="VMX16" s="136"/>
      <c r="VMY16" s="136"/>
      <c r="VMZ16" s="136"/>
      <c r="VNA16" s="136"/>
      <c r="VNB16" s="136"/>
      <c r="VNC16" s="136"/>
      <c r="VND16" s="136"/>
      <c r="VNE16" s="136"/>
      <c r="VNF16" s="136"/>
      <c r="VNG16" s="136"/>
      <c r="VNH16" s="136"/>
      <c r="VNI16" s="136"/>
      <c r="VNJ16" s="136"/>
      <c r="VNK16" s="136"/>
      <c r="VNL16" s="136"/>
      <c r="VNM16" s="136"/>
      <c r="VNN16" s="136"/>
      <c r="VNO16" s="136"/>
      <c r="VNP16" s="136"/>
      <c r="VNQ16" s="136"/>
      <c r="VNR16" s="136"/>
      <c r="VNS16" s="136"/>
      <c r="VNT16" s="136"/>
      <c r="VNU16" s="136"/>
      <c r="VNV16" s="136"/>
      <c r="VNW16" s="136"/>
      <c r="VNX16" s="136"/>
      <c r="VNY16" s="136"/>
      <c r="VNZ16" s="136"/>
      <c r="VOA16" s="136"/>
      <c r="VOB16" s="136"/>
      <c r="VOC16" s="136"/>
      <c r="VOD16" s="136"/>
      <c r="VOE16" s="136"/>
      <c r="VOF16" s="136"/>
      <c r="VOG16" s="136"/>
      <c r="VOH16" s="136"/>
      <c r="VOI16" s="136"/>
      <c r="VOJ16" s="136"/>
      <c r="VOK16" s="136"/>
      <c r="VOL16" s="136"/>
      <c r="VOM16" s="136"/>
      <c r="VON16" s="136"/>
      <c r="VOO16" s="136"/>
      <c r="VOP16" s="136"/>
      <c r="VOQ16" s="136"/>
      <c r="VOR16" s="136"/>
      <c r="VOS16" s="136"/>
      <c r="VOT16" s="136"/>
      <c r="VOU16" s="136"/>
      <c r="VOV16" s="136"/>
      <c r="VOW16" s="136"/>
      <c r="VOX16" s="136"/>
      <c r="VOY16" s="136"/>
      <c r="VOZ16" s="136"/>
      <c r="VPA16" s="136"/>
      <c r="VPB16" s="136"/>
      <c r="VPC16" s="136"/>
      <c r="VPD16" s="136"/>
      <c r="VPE16" s="136"/>
      <c r="VPF16" s="136"/>
      <c r="VPG16" s="136"/>
      <c r="VPH16" s="136"/>
      <c r="VPI16" s="136"/>
      <c r="VPJ16" s="136"/>
      <c r="VPK16" s="136"/>
      <c r="VPL16" s="136"/>
      <c r="VPM16" s="136"/>
      <c r="VPN16" s="136"/>
      <c r="VPO16" s="136"/>
      <c r="VPP16" s="136"/>
      <c r="VPQ16" s="136"/>
      <c r="VPR16" s="136"/>
      <c r="VPS16" s="136"/>
      <c r="VPT16" s="136"/>
      <c r="VPU16" s="136"/>
      <c r="VPV16" s="136"/>
      <c r="VPW16" s="136"/>
      <c r="VPX16" s="136"/>
      <c r="VPY16" s="136"/>
      <c r="VPZ16" s="136"/>
      <c r="VQA16" s="136"/>
      <c r="VQB16" s="136"/>
      <c r="VQC16" s="136"/>
      <c r="VQD16" s="136"/>
      <c r="VQE16" s="136"/>
      <c r="VQF16" s="136"/>
      <c r="VQG16" s="136"/>
      <c r="VQH16" s="136"/>
      <c r="VQI16" s="136"/>
      <c r="VQJ16" s="136"/>
      <c r="VQK16" s="136"/>
      <c r="VQL16" s="136"/>
      <c r="VQM16" s="136"/>
      <c r="VQN16" s="136"/>
      <c r="VQO16" s="136"/>
      <c r="VQP16" s="136"/>
      <c r="VQQ16" s="136"/>
      <c r="VQR16" s="136"/>
      <c r="VQS16" s="136"/>
      <c r="VQT16" s="136"/>
      <c r="VQU16" s="136"/>
      <c r="VQV16" s="136"/>
      <c r="VQW16" s="136"/>
      <c r="VQX16" s="136"/>
      <c r="VQY16" s="136"/>
      <c r="VQZ16" s="136"/>
      <c r="VRA16" s="136"/>
      <c r="VRB16" s="136"/>
      <c r="VRC16" s="136"/>
      <c r="VRD16" s="136"/>
      <c r="VRE16" s="136"/>
      <c r="VRF16" s="136"/>
      <c r="VRG16" s="136"/>
      <c r="VRH16" s="136"/>
      <c r="VRI16" s="136"/>
      <c r="VRJ16" s="136"/>
      <c r="VRK16" s="136"/>
      <c r="VRL16" s="136"/>
      <c r="VRM16" s="136"/>
      <c r="VRN16" s="136"/>
      <c r="VRO16" s="136"/>
      <c r="VRP16" s="136"/>
      <c r="VRQ16" s="136"/>
      <c r="VRR16" s="136"/>
      <c r="VRS16" s="136"/>
      <c r="VRT16" s="136"/>
      <c r="VRU16" s="136"/>
      <c r="VRV16" s="136"/>
      <c r="VRW16" s="136"/>
      <c r="VRX16" s="136"/>
      <c r="VRY16" s="136"/>
      <c r="VRZ16" s="136"/>
      <c r="VSA16" s="136"/>
      <c r="VSB16" s="136"/>
      <c r="VSC16" s="136"/>
      <c r="VSD16" s="136"/>
      <c r="VSE16" s="136"/>
      <c r="VSF16" s="136"/>
      <c r="VSG16" s="136"/>
      <c r="VSH16" s="136"/>
      <c r="VSI16" s="136"/>
      <c r="VSJ16" s="136"/>
      <c r="VSK16" s="136"/>
      <c r="VSL16" s="136"/>
      <c r="VSM16" s="136"/>
      <c r="VSN16" s="136"/>
      <c r="VSO16" s="136"/>
      <c r="VSP16" s="136"/>
      <c r="VSQ16" s="136"/>
      <c r="VSR16" s="136"/>
      <c r="VSS16" s="136"/>
      <c r="VST16" s="136"/>
      <c r="VSU16" s="136"/>
      <c r="VSV16" s="136"/>
      <c r="VSW16" s="136"/>
      <c r="VSX16" s="136"/>
      <c r="VSY16" s="136"/>
      <c r="VSZ16" s="136"/>
      <c r="VTA16" s="136"/>
      <c r="VTB16" s="136"/>
      <c r="VTC16" s="136"/>
      <c r="VTD16" s="136"/>
      <c r="VTE16" s="136"/>
      <c r="VTF16" s="136"/>
      <c r="VTG16" s="136"/>
      <c r="VTH16" s="136"/>
      <c r="VTI16" s="136"/>
      <c r="VTJ16" s="136"/>
      <c r="VTK16" s="136"/>
      <c r="VTL16" s="136"/>
      <c r="VTM16" s="136"/>
      <c r="VTN16" s="136"/>
      <c r="VTO16" s="136"/>
      <c r="VTP16" s="136"/>
      <c r="VTQ16" s="136"/>
      <c r="VTR16" s="136"/>
      <c r="VTS16" s="136"/>
      <c r="VTT16" s="136"/>
      <c r="VTU16" s="136"/>
      <c r="VTV16" s="136"/>
      <c r="VTW16" s="136"/>
      <c r="VTX16" s="136"/>
      <c r="VTY16" s="136"/>
      <c r="VTZ16" s="136"/>
      <c r="VUA16" s="136"/>
      <c r="VUB16" s="136"/>
      <c r="VUC16" s="136"/>
      <c r="VUD16" s="136"/>
      <c r="VUE16" s="136"/>
      <c r="VUF16" s="136"/>
      <c r="VUG16" s="136"/>
      <c r="VUH16" s="136"/>
      <c r="VUI16" s="136"/>
      <c r="VUJ16" s="136"/>
      <c r="VUK16" s="136"/>
      <c r="VUL16" s="136"/>
      <c r="VUM16" s="136"/>
      <c r="VUN16" s="136"/>
      <c r="VUO16" s="136"/>
      <c r="VUP16" s="136"/>
      <c r="VUQ16" s="136"/>
      <c r="VUR16" s="136"/>
      <c r="VUS16" s="136"/>
      <c r="VUT16" s="136"/>
      <c r="VUU16" s="136"/>
      <c r="VUV16" s="136"/>
      <c r="VUW16" s="136"/>
      <c r="VUX16" s="136"/>
      <c r="VUY16" s="136"/>
      <c r="VUZ16" s="136"/>
      <c r="VVA16" s="136"/>
      <c r="VVB16" s="136"/>
      <c r="VVC16" s="136"/>
      <c r="VVD16" s="136"/>
      <c r="VVE16" s="136"/>
      <c r="VVF16" s="136"/>
      <c r="VVG16" s="136"/>
      <c r="VVH16" s="136"/>
      <c r="VVI16" s="136"/>
      <c r="VVJ16" s="136"/>
      <c r="VVK16" s="136"/>
      <c r="VVL16" s="136"/>
      <c r="VVM16" s="136"/>
      <c r="VVN16" s="136"/>
      <c r="VVO16" s="136"/>
      <c r="VVP16" s="136"/>
      <c r="VVQ16" s="136"/>
      <c r="VVR16" s="136"/>
      <c r="VVS16" s="136"/>
      <c r="VVT16" s="136"/>
      <c r="VVU16" s="136"/>
      <c r="VVV16" s="136"/>
      <c r="VVW16" s="136"/>
      <c r="VVX16" s="136"/>
      <c r="VVY16" s="136"/>
      <c r="VVZ16" s="136"/>
      <c r="VWA16" s="136"/>
      <c r="VWB16" s="136"/>
      <c r="VWC16" s="136"/>
      <c r="VWD16" s="136"/>
      <c r="VWE16" s="136"/>
      <c r="VWF16" s="136"/>
      <c r="VWG16" s="136"/>
      <c r="VWH16" s="136"/>
      <c r="VWI16" s="136"/>
      <c r="VWJ16" s="136"/>
      <c r="VWK16" s="136"/>
      <c r="VWL16" s="136"/>
      <c r="VWM16" s="136"/>
      <c r="VWN16" s="136"/>
      <c r="VWO16" s="136"/>
      <c r="VWP16" s="136"/>
      <c r="VWQ16" s="136"/>
      <c r="VWR16" s="136"/>
      <c r="VWS16" s="136"/>
      <c r="VWT16" s="136"/>
      <c r="VWU16" s="136"/>
      <c r="VWV16" s="136"/>
      <c r="VWW16" s="136"/>
      <c r="VWX16" s="136"/>
      <c r="VWY16" s="136"/>
      <c r="VWZ16" s="136"/>
      <c r="VXA16" s="136"/>
      <c r="VXB16" s="136"/>
      <c r="VXC16" s="136"/>
      <c r="VXD16" s="136"/>
      <c r="VXE16" s="136"/>
      <c r="VXF16" s="136"/>
      <c r="VXG16" s="136"/>
      <c r="VXH16" s="136"/>
      <c r="VXI16" s="136"/>
      <c r="VXJ16" s="136"/>
      <c r="VXK16" s="136"/>
      <c r="VXL16" s="136"/>
      <c r="VXM16" s="136"/>
      <c r="VXN16" s="136"/>
      <c r="VXO16" s="136"/>
      <c r="VXP16" s="136"/>
      <c r="VXQ16" s="136"/>
      <c r="VXR16" s="136"/>
      <c r="VXS16" s="136"/>
      <c r="VXT16" s="136"/>
      <c r="VXU16" s="136"/>
      <c r="VXV16" s="136"/>
      <c r="VXW16" s="136"/>
      <c r="VXX16" s="136"/>
      <c r="VXY16" s="136"/>
      <c r="VXZ16" s="136"/>
      <c r="VYA16" s="136"/>
      <c r="VYB16" s="136"/>
      <c r="VYC16" s="136"/>
      <c r="VYD16" s="136"/>
      <c r="VYE16" s="136"/>
      <c r="VYF16" s="136"/>
      <c r="VYG16" s="136"/>
      <c r="VYH16" s="136"/>
      <c r="VYI16" s="136"/>
      <c r="VYJ16" s="136"/>
      <c r="VYK16" s="136"/>
      <c r="VYL16" s="136"/>
      <c r="VYM16" s="136"/>
      <c r="VYN16" s="136"/>
      <c r="VYO16" s="136"/>
      <c r="VYP16" s="136"/>
      <c r="VYQ16" s="136"/>
      <c r="VYR16" s="136"/>
      <c r="VYS16" s="136"/>
      <c r="VYT16" s="136"/>
      <c r="VYU16" s="136"/>
      <c r="VYV16" s="136"/>
      <c r="VYW16" s="136"/>
      <c r="VYX16" s="136"/>
      <c r="VYY16" s="136"/>
      <c r="VYZ16" s="136"/>
      <c r="VZA16" s="136"/>
      <c r="VZB16" s="136"/>
      <c r="VZC16" s="136"/>
      <c r="VZD16" s="136"/>
      <c r="VZE16" s="136"/>
      <c r="VZF16" s="136"/>
      <c r="VZG16" s="136"/>
      <c r="VZH16" s="136"/>
      <c r="VZI16" s="136"/>
      <c r="VZJ16" s="136"/>
      <c r="VZK16" s="136"/>
      <c r="VZL16" s="136"/>
      <c r="VZM16" s="136"/>
      <c r="VZN16" s="136"/>
      <c r="VZO16" s="136"/>
      <c r="VZP16" s="136"/>
      <c r="VZQ16" s="136"/>
      <c r="VZR16" s="136"/>
      <c r="VZS16" s="136"/>
      <c r="VZT16" s="136"/>
      <c r="VZU16" s="136"/>
      <c r="VZV16" s="136"/>
      <c r="VZW16" s="136"/>
      <c r="VZX16" s="136"/>
      <c r="VZY16" s="136"/>
      <c r="VZZ16" s="136"/>
      <c r="WAA16" s="136"/>
      <c r="WAB16" s="136"/>
      <c r="WAC16" s="136"/>
      <c r="WAD16" s="136"/>
      <c r="WAE16" s="136"/>
      <c r="WAF16" s="136"/>
      <c r="WAG16" s="136"/>
      <c r="WAH16" s="136"/>
      <c r="WAI16" s="136"/>
      <c r="WAJ16" s="136"/>
      <c r="WAK16" s="136"/>
      <c r="WAL16" s="136"/>
      <c r="WAM16" s="136"/>
      <c r="WAN16" s="136"/>
      <c r="WAO16" s="136"/>
      <c r="WAP16" s="136"/>
      <c r="WAQ16" s="136"/>
      <c r="WAR16" s="136"/>
      <c r="WAS16" s="136"/>
      <c r="WAT16" s="136"/>
      <c r="WAU16" s="136"/>
      <c r="WAV16" s="136"/>
      <c r="WAW16" s="136"/>
      <c r="WAX16" s="136"/>
      <c r="WAY16" s="136"/>
      <c r="WAZ16" s="136"/>
      <c r="WBA16" s="136"/>
      <c r="WBB16" s="136"/>
      <c r="WBC16" s="136"/>
      <c r="WBD16" s="136"/>
      <c r="WBE16" s="136"/>
      <c r="WBF16" s="136"/>
      <c r="WBG16" s="136"/>
      <c r="WBH16" s="136"/>
      <c r="WBI16" s="136"/>
      <c r="WBJ16" s="136"/>
      <c r="WBK16" s="136"/>
      <c r="WBL16" s="136"/>
      <c r="WBM16" s="136"/>
      <c r="WBN16" s="136"/>
      <c r="WBO16" s="136"/>
      <c r="WBP16" s="136"/>
      <c r="WBQ16" s="136"/>
      <c r="WBR16" s="136"/>
      <c r="WBS16" s="136"/>
      <c r="WBT16" s="136"/>
      <c r="WBU16" s="136"/>
      <c r="WBV16" s="136"/>
      <c r="WBW16" s="136"/>
      <c r="WBX16" s="136"/>
      <c r="WBY16" s="136"/>
      <c r="WBZ16" s="136"/>
      <c r="WCA16" s="136"/>
      <c r="WCB16" s="136"/>
      <c r="WCC16" s="136"/>
      <c r="WCD16" s="136"/>
      <c r="WCE16" s="136"/>
      <c r="WCF16" s="136"/>
      <c r="WCG16" s="136"/>
      <c r="WCH16" s="136"/>
      <c r="WCI16" s="136"/>
      <c r="WCJ16" s="136"/>
      <c r="WCK16" s="136"/>
      <c r="WCL16" s="136"/>
      <c r="WCM16" s="136"/>
      <c r="WCN16" s="136"/>
      <c r="WCO16" s="136"/>
      <c r="WCP16" s="136"/>
      <c r="WCQ16" s="136"/>
      <c r="WCR16" s="136"/>
      <c r="WCS16" s="136"/>
      <c r="WCT16" s="136"/>
      <c r="WCU16" s="136"/>
      <c r="WCV16" s="136"/>
      <c r="WCW16" s="136"/>
      <c r="WCX16" s="136"/>
      <c r="WCY16" s="136"/>
      <c r="WCZ16" s="136"/>
      <c r="WDA16" s="136"/>
      <c r="WDB16" s="136"/>
      <c r="WDC16" s="136"/>
      <c r="WDD16" s="136"/>
      <c r="WDE16" s="136"/>
      <c r="WDF16" s="136"/>
      <c r="WDG16" s="136"/>
      <c r="WDH16" s="136"/>
      <c r="WDI16" s="136"/>
      <c r="WDJ16" s="136"/>
      <c r="WDK16" s="136"/>
      <c r="WDL16" s="136"/>
      <c r="WDM16" s="136"/>
      <c r="WDN16" s="136"/>
      <c r="WDO16" s="136"/>
      <c r="WDP16" s="136"/>
      <c r="WDQ16" s="136"/>
      <c r="WDR16" s="136"/>
      <c r="WDS16" s="136"/>
      <c r="WDT16" s="136"/>
      <c r="WDU16" s="136"/>
      <c r="WDV16" s="136"/>
      <c r="WDW16" s="136"/>
      <c r="WDX16" s="136"/>
      <c r="WDY16" s="136"/>
      <c r="WDZ16" s="136"/>
      <c r="WEA16" s="136"/>
      <c r="WEB16" s="136"/>
      <c r="WEC16" s="136"/>
      <c r="WED16" s="136"/>
      <c r="WEE16" s="136"/>
      <c r="WEF16" s="136"/>
      <c r="WEG16" s="136"/>
      <c r="WEH16" s="136"/>
      <c r="WEI16" s="136"/>
      <c r="WEJ16" s="136"/>
      <c r="WEK16" s="136"/>
      <c r="WEL16" s="136"/>
      <c r="WEM16" s="136"/>
      <c r="WEN16" s="136"/>
      <c r="WEO16" s="136"/>
      <c r="WEP16" s="136"/>
      <c r="WEQ16" s="136"/>
      <c r="WER16" s="136"/>
      <c r="WES16" s="136"/>
      <c r="WET16" s="136"/>
      <c r="WEU16" s="136"/>
      <c r="WEV16" s="136"/>
      <c r="WEW16" s="136"/>
      <c r="WEX16" s="136"/>
      <c r="WEY16" s="136"/>
      <c r="WEZ16" s="136"/>
      <c r="WFA16" s="136"/>
      <c r="WFB16" s="136"/>
      <c r="WFC16" s="136"/>
      <c r="WFD16" s="136"/>
      <c r="WFE16" s="136"/>
      <c r="WFF16" s="136"/>
      <c r="WFG16" s="136"/>
      <c r="WFH16" s="136"/>
      <c r="WFI16" s="136"/>
      <c r="WFJ16" s="136"/>
      <c r="WFK16" s="136"/>
      <c r="WFL16" s="136"/>
      <c r="WFM16" s="136"/>
      <c r="WFN16" s="136"/>
      <c r="WFO16" s="136"/>
      <c r="WFP16" s="136"/>
      <c r="WFQ16" s="136"/>
      <c r="WFR16" s="136"/>
      <c r="WFS16" s="136"/>
      <c r="WFT16" s="136"/>
      <c r="WFU16" s="136"/>
      <c r="WFV16" s="136"/>
      <c r="WFW16" s="136"/>
      <c r="WFX16" s="136"/>
      <c r="WFY16" s="136"/>
      <c r="WFZ16" s="136"/>
      <c r="WGA16" s="136"/>
      <c r="WGB16" s="136"/>
      <c r="WGC16" s="136"/>
      <c r="WGD16" s="136"/>
      <c r="WGE16" s="136"/>
      <c r="WGF16" s="136"/>
      <c r="WGG16" s="136"/>
      <c r="WGH16" s="136"/>
      <c r="WGI16" s="136"/>
      <c r="WGJ16" s="136"/>
      <c r="WGK16" s="136"/>
      <c r="WGL16" s="136"/>
      <c r="WGM16" s="136"/>
      <c r="WGN16" s="136"/>
      <c r="WGO16" s="136"/>
      <c r="WGP16" s="136"/>
      <c r="WGQ16" s="136"/>
      <c r="WGR16" s="136"/>
      <c r="WGS16" s="136"/>
      <c r="WGT16" s="136"/>
      <c r="WGU16" s="136"/>
      <c r="WGV16" s="136"/>
      <c r="WGW16" s="136"/>
      <c r="WGX16" s="136"/>
      <c r="WGY16" s="136"/>
      <c r="WGZ16" s="136"/>
      <c r="WHA16" s="136"/>
      <c r="WHB16" s="136"/>
      <c r="WHC16" s="136"/>
      <c r="WHD16" s="136"/>
      <c r="WHE16" s="136"/>
      <c r="WHF16" s="136"/>
      <c r="WHG16" s="136"/>
      <c r="WHH16" s="136"/>
      <c r="WHI16" s="136"/>
      <c r="WHJ16" s="136"/>
      <c r="WHK16" s="136"/>
      <c r="WHL16" s="136"/>
      <c r="WHM16" s="136"/>
      <c r="WHN16" s="136"/>
      <c r="WHO16" s="136"/>
      <c r="WHP16" s="136"/>
      <c r="WHQ16" s="136"/>
      <c r="WHR16" s="136"/>
      <c r="WHS16" s="136"/>
      <c r="WHT16" s="136"/>
      <c r="WHU16" s="136"/>
      <c r="WHV16" s="136"/>
      <c r="WHW16" s="136"/>
      <c r="WHX16" s="136"/>
      <c r="WHY16" s="136"/>
      <c r="WHZ16" s="136"/>
      <c r="WIA16" s="136"/>
      <c r="WIB16" s="136"/>
      <c r="WIC16" s="136"/>
      <c r="WID16" s="136"/>
      <c r="WIE16" s="136"/>
      <c r="WIF16" s="136"/>
      <c r="WIG16" s="136"/>
      <c r="WIH16" s="136"/>
      <c r="WII16" s="136"/>
      <c r="WIJ16" s="136"/>
      <c r="WIK16" s="136"/>
      <c r="WIL16" s="136"/>
      <c r="WIM16" s="136"/>
      <c r="WIN16" s="136"/>
      <c r="WIO16" s="136"/>
      <c r="WIP16" s="136"/>
      <c r="WIQ16" s="136"/>
      <c r="WIR16" s="136"/>
      <c r="WIS16" s="136"/>
      <c r="WIT16" s="136"/>
      <c r="WIU16" s="136"/>
      <c r="WIV16" s="136"/>
      <c r="WIW16" s="136"/>
      <c r="WIX16" s="136"/>
      <c r="WIY16" s="136"/>
      <c r="WIZ16" s="136"/>
      <c r="WJA16" s="136"/>
      <c r="WJB16" s="136"/>
      <c r="WJC16" s="136"/>
      <c r="WJD16" s="136"/>
      <c r="WJE16" s="136"/>
      <c r="WJF16" s="136"/>
      <c r="WJG16" s="136"/>
      <c r="WJH16" s="136"/>
      <c r="WJI16" s="136"/>
      <c r="WJJ16" s="136"/>
      <c r="WJK16" s="136"/>
      <c r="WJL16" s="136"/>
      <c r="WJM16" s="136"/>
      <c r="WJN16" s="136"/>
      <c r="WJO16" s="136"/>
      <c r="WJP16" s="136"/>
      <c r="WJQ16" s="136"/>
      <c r="WJR16" s="136"/>
      <c r="WJS16" s="136"/>
      <c r="WJT16" s="136"/>
      <c r="WJU16" s="136"/>
      <c r="WJV16" s="136"/>
      <c r="WJW16" s="136"/>
      <c r="WJX16" s="136"/>
      <c r="WJY16" s="136"/>
      <c r="WJZ16" s="136"/>
      <c r="WKA16" s="136"/>
      <c r="WKB16" s="136"/>
      <c r="WKC16" s="136"/>
      <c r="WKD16" s="136"/>
      <c r="WKE16" s="136"/>
      <c r="WKF16" s="136"/>
      <c r="WKG16" s="136"/>
      <c r="WKH16" s="136"/>
      <c r="WKI16" s="136"/>
      <c r="WKJ16" s="136"/>
      <c r="WKK16" s="136"/>
      <c r="WKL16" s="136"/>
      <c r="WKM16" s="136"/>
      <c r="WKN16" s="136"/>
      <c r="WKO16" s="136"/>
      <c r="WKP16" s="136"/>
      <c r="WKQ16" s="136"/>
      <c r="WKR16" s="136"/>
      <c r="WKS16" s="136"/>
      <c r="WKT16" s="136"/>
      <c r="WKU16" s="136"/>
      <c r="WKV16" s="136"/>
      <c r="WKW16" s="136"/>
      <c r="WKX16" s="136"/>
      <c r="WKY16" s="136"/>
      <c r="WKZ16" s="136"/>
      <c r="WLA16" s="136"/>
      <c r="WLB16" s="136"/>
      <c r="WLC16" s="136"/>
      <c r="WLD16" s="136"/>
      <c r="WLE16" s="136"/>
      <c r="WLF16" s="136"/>
      <c r="WLG16" s="136"/>
      <c r="WLH16" s="136"/>
      <c r="WLI16" s="136"/>
      <c r="WLJ16" s="136"/>
      <c r="WLK16" s="136"/>
      <c r="WLL16" s="136"/>
      <c r="WLM16" s="136"/>
      <c r="WLN16" s="136"/>
      <c r="WLO16" s="136"/>
      <c r="WLP16" s="136"/>
      <c r="WLQ16" s="136"/>
      <c r="WLR16" s="136"/>
      <c r="WLS16" s="136"/>
      <c r="WLT16" s="136"/>
      <c r="WLU16" s="136"/>
      <c r="WLV16" s="136"/>
      <c r="WLW16" s="136"/>
      <c r="WLX16" s="136"/>
      <c r="WLY16" s="136"/>
      <c r="WLZ16" s="136"/>
      <c r="WMA16" s="136"/>
      <c r="WMB16" s="136"/>
      <c r="WMC16" s="136"/>
      <c r="WMD16" s="136"/>
      <c r="WME16" s="136"/>
      <c r="WMF16" s="136"/>
      <c r="WMG16" s="136"/>
      <c r="WMH16" s="136"/>
      <c r="WMI16" s="136"/>
      <c r="WMJ16" s="136"/>
      <c r="WMK16" s="136"/>
      <c r="WML16" s="136"/>
      <c r="WMM16" s="136"/>
      <c r="WMN16" s="136"/>
      <c r="WMO16" s="136"/>
      <c r="WMP16" s="136"/>
      <c r="WMQ16" s="136"/>
      <c r="WMR16" s="136"/>
      <c r="WMS16" s="136"/>
      <c r="WMT16" s="136"/>
      <c r="WMU16" s="136"/>
      <c r="WMV16" s="136"/>
      <c r="WMW16" s="136"/>
      <c r="WMX16" s="136"/>
      <c r="WMY16" s="136"/>
      <c r="WMZ16" s="136"/>
      <c r="WNA16" s="136"/>
      <c r="WNB16" s="136"/>
      <c r="WNC16" s="136"/>
      <c r="WND16" s="136"/>
      <c r="WNE16" s="136"/>
      <c r="WNF16" s="136"/>
      <c r="WNG16" s="136"/>
      <c r="WNH16" s="136"/>
      <c r="WNI16" s="136"/>
      <c r="WNJ16" s="136"/>
      <c r="WNK16" s="136"/>
      <c r="WNL16" s="136"/>
      <c r="WNM16" s="136"/>
      <c r="WNN16" s="136"/>
      <c r="WNO16" s="136"/>
      <c r="WNP16" s="136"/>
      <c r="WNQ16" s="136"/>
      <c r="WNR16" s="136"/>
      <c r="WNS16" s="136"/>
      <c r="WNT16" s="136"/>
      <c r="WNU16" s="136"/>
      <c r="WNV16" s="136"/>
      <c r="WNW16" s="136"/>
      <c r="WNX16" s="136"/>
      <c r="WNY16" s="136"/>
      <c r="WNZ16" s="136"/>
      <c r="WOA16" s="136"/>
      <c r="WOB16" s="136"/>
      <c r="WOC16" s="136"/>
      <c r="WOD16" s="136"/>
      <c r="WOE16" s="136"/>
      <c r="WOF16" s="136"/>
      <c r="WOG16" s="136"/>
      <c r="WOH16" s="136"/>
      <c r="WOI16" s="136"/>
      <c r="WOJ16" s="136"/>
      <c r="WOK16" s="136"/>
      <c r="WOL16" s="136"/>
      <c r="WOM16" s="136"/>
      <c r="WON16" s="136"/>
      <c r="WOO16" s="136"/>
      <c r="WOP16" s="136"/>
      <c r="WOQ16" s="136"/>
      <c r="WOR16" s="136"/>
      <c r="WOS16" s="136"/>
      <c r="WOT16" s="136"/>
      <c r="WOU16" s="136"/>
      <c r="WOV16" s="136"/>
      <c r="WOW16" s="136"/>
      <c r="WOX16" s="136"/>
      <c r="WOY16" s="136"/>
      <c r="WOZ16" s="136"/>
      <c r="WPA16" s="136"/>
      <c r="WPB16" s="136"/>
      <c r="WPC16" s="136"/>
      <c r="WPD16" s="136"/>
      <c r="WPE16" s="136"/>
      <c r="WPF16" s="136"/>
      <c r="WPG16" s="136"/>
      <c r="WPH16" s="136"/>
      <c r="WPI16" s="136"/>
      <c r="WPJ16" s="136"/>
      <c r="WPK16" s="136"/>
      <c r="WPL16" s="136"/>
      <c r="WPM16" s="136"/>
      <c r="WPN16" s="136"/>
      <c r="WPO16" s="136"/>
      <c r="WPP16" s="136"/>
      <c r="WPQ16" s="136"/>
      <c r="WPR16" s="136"/>
      <c r="WPS16" s="136"/>
      <c r="WPT16" s="136"/>
      <c r="WPU16" s="136"/>
      <c r="WPV16" s="136"/>
      <c r="WPW16" s="136"/>
      <c r="WPX16" s="136"/>
      <c r="WPY16" s="136"/>
      <c r="WPZ16" s="136"/>
      <c r="WQA16" s="136"/>
      <c r="WQB16" s="136"/>
      <c r="WQC16" s="136"/>
      <c r="WQD16" s="136"/>
      <c r="WQE16" s="136"/>
      <c r="WQF16" s="136"/>
      <c r="WQG16" s="136"/>
      <c r="WQH16" s="136"/>
      <c r="WQI16" s="136"/>
      <c r="WQJ16" s="136"/>
      <c r="WQK16" s="136"/>
      <c r="WQL16" s="136"/>
      <c r="WQM16" s="136"/>
      <c r="WQN16" s="136"/>
      <c r="WQO16" s="136"/>
      <c r="WQP16" s="136"/>
      <c r="WQQ16" s="136"/>
      <c r="WQR16" s="136"/>
      <c r="WQS16" s="136"/>
      <c r="WQT16" s="136"/>
      <c r="WQU16" s="136"/>
      <c r="WQV16" s="136"/>
      <c r="WQW16" s="136"/>
      <c r="WQX16" s="136"/>
      <c r="WQY16" s="136"/>
      <c r="WQZ16" s="136"/>
      <c r="WRA16" s="136"/>
      <c r="WRB16" s="136"/>
      <c r="WRC16" s="136"/>
      <c r="WRD16" s="136"/>
      <c r="WRE16" s="136"/>
      <c r="WRF16" s="136"/>
      <c r="WRG16" s="136"/>
      <c r="WRH16" s="136"/>
      <c r="WRI16" s="136"/>
      <c r="WRJ16" s="136"/>
      <c r="WRK16" s="136"/>
      <c r="WRL16" s="136"/>
      <c r="WRM16" s="136"/>
      <c r="WRN16" s="136"/>
      <c r="WRO16" s="136"/>
      <c r="WRP16" s="136"/>
      <c r="WRQ16" s="136"/>
      <c r="WRR16" s="136"/>
      <c r="WRS16" s="136"/>
      <c r="WRT16" s="136"/>
      <c r="WRU16" s="136"/>
      <c r="WRV16" s="136"/>
      <c r="WRW16" s="136"/>
      <c r="WRX16" s="136"/>
      <c r="WRY16" s="136"/>
      <c r="WRZ16" s="136"/>
      <c r="WSA16" s="136"/>
      <c r="WSB16" s="136"/>
      <c r="WSC16" s="136"/>
      <c r="WSD16" s="136"/>
      <c r="WSE16" s="136"/>
      <c r="WSF16" s="136"/>
      <c r="WSG16" s="136"/>
      <c r="WSH16" s="136"/>
      <c r="WSI16" s="136"/>
      <c r="WSJ16" s="136"/>
      <c r="WSK16" s="136"/>
      <c r="WSL16" s="136"/>
      <c r="WSM16" s="136"/>
      <c r="WSN16" s="136"/>
      <c r="WSO16" s="136"/>
      <c r="WSP16" s="136"/>
      <c r="WSQ16" s="136"/>
      <c r="WSR16" s="136"/>
      <c r="WSS16" s="136"/>
      <c r="WST16" s="136"/>
      <c r="WSU16" s="136"/>
      <c r="WSV16" s="136"/>
      <c r="WSW16" s="136"/>
      <c r="WSX16" s="136"/>
      <c r="WSY16" s="136"/>
      <c r="WSZ16" s="136"/>
      <c r="WTA16" s="136"/>
      <c r="WTB16" s="136"/>
      <c r="WTC16" s="136"/>
      <c r="WTD16" s="136"/>
      <c r="WTE16" s="136"/>
      <c r="WTF16" s="136"/>
      <c r="WTG16" s="136"/>
      <c r="WTH16" s="136"/>
      <c r="WTI16" s="136"/>
      <c r="WTJ16" s="136"/>
      <c r="WTK16" s="136"/>
      <c r="WTL16" s="136"/>
      <c r="WTM16" s="136"/>
      <c r="WTN16" s="136"/>
      <c r="WTO16" s="136"/>
      <c r="WTP16" s="136"/>
      <c r="WTQ16" s="136"/>
      <c r="WTR16" s="136"/>
      <c r="WTS16" s="136"/>
      <c r="WTT16" s="136"/>
      <c r="WTU16" s="136"/>
      <c r="WTV16" s="136"/>
      <c r="WTW16" s="136"/>
      <c r="WTX16" s="136"/>
      <c r="WTY16" s="136"/>
      <c r="WTZ16" s="136"/>
      <c r="WUA16" s="136"/>
      <c r="WUB16" s="136"/>
      <c r="WUC16" s="136"/>
      <c r="WUD16" s="136"/>
      <c r="WUE16" s="136"/>
      <c r="WUF16" s="136"/>
      <c r="WUG16" s="136"/>
      <c r="WUH16" s="136"/>
      <c r="WUI16" s="136"/>
      <c r="WUJ16" s="136"/>
      <c r="WUK16" s="136"/>
      <c r="WUL16" s="136"/>
      <c r="WUM16" s="136"/>
      <c r="WUN16" s="136"/>
      <c r="WUO16" s="136"/>
      <c r="WUP16" s="136"/>
      <c r="WUQ16" s="136"/>
      <c r="WUR16" s="136"/>
      <c r="WUS16" s="136"/>
      <c r="WUT16" s="136"/>
      <c r="WUU16" s="136"/>
      <c r="WUV16" s="136"/>
      <c r="WUW16" s="136"/>
      <c r="WUX16" s="136"/>
      <c r="WUY16" s="136"/>
      <c r="WUZ16" s="136"/>
      <c r="WVA16" s="136"/>
      <c r="WVB16" s="136"/>
      <c r="WVC16" s="136"/>
      <c r="WVD16" s="136"/>
      <c r="WVE16" s="136"/>
      <c r="WVF16" s="136"/>
      <c r="WVG16" s="136"/>
      <c r="WVH16" s="136"/>
      <c r="WVI16" s="136"/>
      <c r="WVJ16" s="136"/>
      <c r="WVK16" s="136"/>
      <c r="WVL16" s="136"/>
      <c r="WVM16" s="136"/>
      <c r="WVN16" s="136"/>
      <c r="WVO16" s="136"/>
      <c r="WVP16" s="136"/>
      <c r="WVQ16" s="136"/>
      <c r="WVR16" s="136"/>
      <c r="WVS16" s="136"/>
      <c r="WVT16" s="136"/>
      <c r="WVU16" s="136"/>
      <c r="WVV16" s="136"/>
      <c r="WVW16" s="136"/>
      <c r="WVX16" s="136"/>
      <c r="WVY16" s="136"/>
      <c r="WVZ16" s="136"/>
      <c r="WWA16" s="136"/>
      <c r="WWB16" s="136"/>
      <c r="WWC16" s="136"/>
      <c r="WWD16" s="136"/>
      <c r="WWE16" s="136"/>
      <c r="WWF16" s="136"/>
      <c r="WWG16" s="136"/>
      <c r="WWH16" s="136"/>
      <c r="WWI16" s="136"/>
      <c r="WWJ16" s="136"/>
      <c r="WWK16" s="136"/>
      <c r="WWL16" s="136"/>
      <c r="WWM16" s="136"/>
      <c r="WWN16" s="136"/>
      <c r="WWO16" s="136"/>
      <c r="WWP16" s="136"/>
      <c r="WWQ16" s="136"/>
      <c r="WWR16" s="136"/>
      <c r="WWS16" s="136"/>
      <c r="WWT16" s="136"/>
      <c r="WWU16" s="136"/>
      <c r="WWV16" s="136"/>
      <c r="WWW16" s="136"/>
      <c r="WWX16" s="136"/>
      <c r="WWY16" s="136"/>
      <c r="WWZ16" s="136"/>
      <c r="WXA16" s="136"/>
      <c r="WXB16" s="136"/>
      <c r="WXC16" s="136"/>
      <c r="WXD16" s="136"/>
      <c r="WXE16" s="136"/>
      <c r="WXF16" s="136"/>
      <c r="WXG16" s="136"/>
      <c r="WXH16" s="136"/>
      <c r="WXI16" s="136"/>
      <c r="WXJ16" s="136"/>
      <c r="WXK16" s="136"/>
      <c r="WXL16" s="136"/>
      <c r="WXM16" s="136"/>
      <c r="WXN16" s="136"/>
      <c r="WXO16" s="136"/>
      <c r="WXP16" s="136"/>
      <c r="WXQ16" s="136"/>
      <c r="WXR16" s="136"/>
      <c r="WXS16" s="136"/>
      <c r="WXT16" s="136"/>
      <c r="WXU16" s="136"/>
      <c r="WXV16" s="136"/>
      <c r="WXW16" s="136"/>
      <c r="WXX16" s="136"/>
      <c r="WXY16" s="136"/>
      <c r="WXZ16" s="136"/>
      <c r="WYA16" s="136"/>
      <c r="WYB16" s="136"/>
      <c r="WYC16" s="136"/>
      <c r="WYD16" s="136"/>
      <c r="WYE16" s="136"/>
      <c r="WYF16" s="136"/>
      <c r="WYG16" s="136"/>
      <c r="WYH16" s="136"/>
      <c r="WYI16" s="136"/>
      <c r="WYJ16" s="136"/>
      <c r="WYK16" s="136"/>
      <c r="WYL16" s="136"/>
      <c r="WYM16" s="136"/>
      <c r="WYN16" s="136"/>
      <c r="WYO16" s="136"/>
      <c r="WYP16" s="136"/>
      <c r="WYQ16" s="136"/>
      <c r="WYR16" s="136"/>
      <c r="WYS16" s="136"/>
      <c r="WYT16" s="136"/>
      <c r="WYU16" s="136"/>
      <c r="WYV16" s="136"/>
      <c r="WYW16" s="136"/>
      <c r="WYX16" s="136"/>
      <c r="WYY16" s="136"/>
      <c r="WYZ16" s="136"/>
      <c r="WZA16" s="136"/>
      <c r="WZB16" s="136"/>
      <c r="WZC16" s="136"/>
      <c r="WZD16" s="136"/>
      <c r="WZE16" s="136"/>
      <c r="WZF16" s="136"/>
      <c r="WZG16" s="136"/>
      <c r="WZH16" s="136"/>
      <c r="WZI16" s="136"/>
      <c r="WZJ16" s="136"/>
      <c r="WZK16" s="136"/>
      <c r="WZL16" s="136"/>
      <c r="WZM16" s="136"/>
      <c r="WZN16" s="136"/>
      <c r="WZO16" s="136"/>
      <c r="WZP16" s="136"/>
      <c r="WZQ16" s="136"/>
      <c r="WZR16" s="136"/>
      <c r="WZS16" s="136"/>
      <c r="WZT16" s="136"/>
      <c r="WZU16" s="136"/>
      <c r="WZV16" s="136"/>
      <c r="WZW16" s="136"/>
      <c r="WZX16" s="136"/>
      <c r="WZY16" s="136"/>
      <c r="WZZ16" s="136"/>
      <c r="XAA16" s="136"/>
      <c r="XAB16" s="136"/>
      <c r="XAC16" s="136"/>
      <c r="XAD16" s="136"/>
      <c r="XAE16" s="136"/>
      <c r="XAF16" s="136"/>
      <c r="XAG16" s="136"/>
      <c r="XAH16" s="136"/>
      <c r="XAI16" s="136"/>
      <c r="XAJ16" s="136"/>
      <c r="XAK16" s="136"/>
      <c r="XAL16" s="136"/>
      <c r="XAM16" s="136"/>
      <c r="XAN16" s="136"/>
      <c r="XAO16" s="136"/>
      <c r="XAP16" s="136"/>
      <c r="XAQ16" s="136"/>
      <c r="XAR16" s="136"/>
      <c r="XAS16" s="136"/>
      <c r="XAT16" s="136"/>
      <c r="XAU16" s="136"/>
      <c r="XAV16" s="136"/>
      <c r="XAW16" s="136"/>
      <c r="XAX16" s="136"/>
      <c r="XAY16" s="136"/>
      <c r="XAZ16" s="136"/>
      <c r="XBA16" s="136"/>
      <c r="XBB16" s="136"/>
      <c r="XBC16" s="136"/>
      <c r="XBD16" s="136"/>
      <c r="XBE16" s="136"/>
      <c r="XBF16" s="136"/>
      <c r="XBG16" s="136"/>
      <c r="XBH16" s="136"/>
      <c r="XBI16" s="136"/>
      <c r="XBJ16" s="136"/>
      <c r="XBK16" s="136"/>
      <c r="XBL16" s="136"/>
      <c r="XBM16" s="136"/>
      <c r="XBN16" s="136"/>
      <c r="XBO16" s="136"/>
      <c r="XBP16" s="136"/>
      <c r="XBQ16" s="136"/>
      <c r="XBR16" s="136"/>
      <c r="XBS16" s="136"/>
      <c r="XBT16" s="136"/>
      <c r="XBU16" s="136"/>
      <c r="XBV16" s="136"/>
      <c r="XBW16" s="136"/>
      <c r="XBX16" s="136"/>
      <c r="XBY16" s="136"/>
      <c r="XBZ16" s="136"/>
      <c r="XCA16" s="136"/>
      <c r="XCB16" s="136"/>
      <c r="XCC16" s="136"/>
      <c r="XCD16" s="136"/>
      <c r="XCE16" s="136"/>
      <c r="XCF16" s="136"/>
      <c r="XCG16" s="136"/>
      <c r="XCH16" s="136"/>
      <c r="XCI16" s="136"/>
      <c r="XCJ16" s="136"/>
      <c r="XCK16" s="136"/>
      <c r="XCL16" s="136"/>
      <c r="XCM16" s="136"/>
      <c r="XCN16" s="136"/>
      <c r="XCO16" s="136"/>
      <c r="XCP16" s="136"/>
      <c r="XCQ16" s="136"/>
      <c r="XCR16" s="136"/>
      <c r="XCS16" s="136"/>
      <c r="XCT16" s="136"/>
      <c r="XCU16" s="136"/>
      <c r="XCV16" s="136"/>
      <c r="XCW16" s="136"/>
      <c r="XCX16" s="136"/>
      <c r="XCY16" s="136"/>
      <c r="XCZ16" s="136"/>
      <c r="XDA16" s="136"/>
      <c r="XDB16" s="136"/>
      <c r="XDC16" s="136"/>
      <c r="XDD16" s="136"/>
      <c r="XDE16" s="136"/>
      <c r="XDF16" s="136"/>
      <c r="XDG16" s="136"/>
      <c r="XDH16" s="136"/>
      <c r="XDI16" s="136"/>
      <c r="XDJ16" s="136"/>
      <c r="XDK16" s="136"/>
      <c r="XDL16" s="136"/>
      <c r="XDM16" s="136"/>
      <c r="XDN16" s="136"/>
      <c r="XDO16" s="136"/>
      <c r="XDP16" s="136"/>
      <c r="XDQ16" s="136"/>
      <c r="XDR16" s="136"/>
      <c r="XDS16" s="136"/>
      <c r="XDT16" s="136"/>
      <c r="XDU16" s="136"/>
      <c r="XDV16" s="136"/>
      <c r="XDW16" s="136"/>
      <c r="XDX16" s="136"/>
      <c r="XDY16" s="136"/>
      <c r="XDZ16" s="136"/>
      <c r="XEA16" s="136"/>
      <c r="XEB16" s="136"/>
      <c r="XEC16" s="136"/>
      <c r="XED16" s="136"/>
      <c r="XEE16" s="136"/>
      <c r="XEF16" s="136"/>
      <c r="XEG16" s="136"/>
      <c r="XEH16" s="136"/>
      <c r="XEI16" s="136"/>
      <c r="XEJ16" s="136"/>
      <c r="XEK16" s="136"/>
      <c r="XEL16" s="136"/>
      <c r="XEM16" s="136"/>
      <c r="XEN16" s="136"/>
      <c r="XEO16" s="136"/>
      <c r="XEP16" s="136"/>
      <c r="XEQ16" s="136"/>
      <c r="XER16" s="136"/>
      <c r="XES16" s="136"/>
      <c r="XET16" s="136"/>
      <c r="XEU16" s="136"/>
      <c r="XEV16" s="136"/>
      <c r="XEW16" s="136"/>
      <c r="XEX16" s="136"/>
      <c r="XEY16" s="136"/>
      <c r="XEZ16" s="136"/>
      <c r="XFA16" s="136"/>
      <c r="XFB16" s="136"/>
      <c r="XFC16" s="136"/>
      <c r="XFD16" s="136"/>
    </row>
    <row r="17" s="111" customFormat="1" spans="1:16384">
      <c r="A17" s="136"/>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c r="ALQ17" s="136"/>
      <c r="ALR17" s="136"/>
      <c r="ALS17" s="136"/>
      <c r="ALT17" s="136"/>
      <c r="ALU17" s="136"/>
      <c r="ALV17" s="136"/>
      <c r="ALW17" s="136"/>
      <c r="ALX17" s="136"/>
      <c r="ALY17" s="136"/>
      <c r="ALZ17" s="136"/>
      <c r="AMA17" s="136"/>
      <c r="AMB17" s="136"/>
      <c r="AMC17" s="136"/>
      <c r="AMD17" s="136"/>
      <c r="AME17" s="136"/>
      <c r="AMF17" s="136"/>
      <c r="AMG17" s="136"/>
      <c r="AMH17" s="136"/>
      <c r="AMI17" s="136"/>
      <c r="AMJ17" s="136"/>
      <c r="AMK17" s="136"/>
      <c r="AML17" s="136"/>
      <c r="AMM17" s="136"/>
      <c r="AMN17" s="136"/>
      <c r="AMO17" s="136"/>
      <c r="AMP17" s="136"/>
      <c r="AMQ17" s="136"/>
      <c r="AMR17" s="136"/>
      <c r="AMS17" s="136"/>
      <c r="AMT17" s="136"/>
      <c r="AMU17" s="136"/>
      <c r="AMV17" s="136"/>
      <c r="AMW17" s="136"/>
      <c r="AMX17" s="136"/>
      <c r="AMY17" s="136"/>
      <c r="AMZ17" s="136"/>
      <c r="ANA17" s="136"/>
      <c r="ANB17" s="136"/>
      <c r="ANC17" s="136"/>
      <c r="AND17" s="136"/>
      <c r="ANE17" s="136"/>
      <c r="ANF17" s="136"/>
      <c r="ANG17" s="136"/>
      <c r="ANH17" s="136"/>
      <c r="ANI17" s="136"/>
      <c r="ANJ17" s="136"/>
      <c r="ANK17" s="136"/>
      <c r="ANL17" s="136"/>
      <c r="ANM17" s="136"/>
      <c r="ANN17" s="136"/>
      <c r="ANO17" s="136"/>
      <c r="ANP17" s="136"/>
      <c r="ANQ17" s="136"/>
      <c r="ANR17" s="136"/>
      <c r="ANS17" s="136"/>
      <c r="ANT17" s="136"/>
      <c r="ANU17" s="136"/>
      <c r="ANV17" s="136"/>
      <c r="ANW17" s="136"/>
      <c r="ANX17" s="136"/>
      <c r="ANY17" s="136"/>
      <c r="ANZ17" s="136"/>
      <c r="AOA17" s="136"/>
      <c r="AOB17" s="136"/>
      <c r="AOC17" s="136"/>
      <c r="AOD17" s="136"/>
      <c r="AOE17" s="136"/>
      <c r="AOF17" s="136"/>
      <c r="AOG17" s="136"/>
      <c r="AOH17" s="136"/>
      <c r="AOI17" s="136"/>
      <c r="AOJ17" s="136"/>
      <c r="AOK17" s="136"/>
      <c r="AOL17" s="136"/>
      <c r="AOM17" s="136"/>
      <c r="AON17" s="136"/>
      <c r="AOO17" s="136"/>
      <c r="AOP17" s="136"/>
      <c r="AOQ17" s="136"/>
      <c r="AOR17" s="136"/>
      <c r="AOS17" s="136"/>
      <c r="AOT17" s="136"/>
      <c r="AOU17" s="136"/>
      <c r="AOV17" s="136"/>
      <c r="AOW17" s="136"/>
      <c r="AOX17" s="136"/>
      <c r="AOY17" s="136"/>
      <c r="AOZ17" s="136"/>
      <c r="APA17" s="136"/>
      <c r="APB17" s="136"/>
      <c r="APC17" s="136"/>
      <c r="APD17" s="136"/>
      <c r="APE17" s="136"/>
      <c r="APF17" s="136"/>
      <c r="APG17" s="136"/>
      <c r="APH17" s="136"/>
      <c r="API17" s="136"/>
      <c r="APJ17" s="136"/>
      <c r="APK17" s="136"/>
      <c r="APL17" s="136"/>
      <c r="APM17" s="136"/>
      <c r="APN17" s="136"/>
      <c r="APO17" s="136"/>
      <c r="APP17" s="136"/>
      <c r="APQ17" s="136"/>
      <c r="APR17" s="136"/>
      <c r="APS17" s="136"/>
      <c r="APT17" s="136"/>
      <c r="APU17" s="136"/>
      <c r="APV17" s="136"/>
      <c r="APW17" s="136"/>
      <c r="APX17" s="136"/>
      <c r="APY17" s="136"/>
      <c r="APZ17" s="136"/>
      <c r="AQA17" s="136"/>
      <c r="AQB17" s="136"/>
      <c r="AQC17" s="136"/>
      <c r="AQD17" s="136"/>
      <c r="AQE17" s="136"/>
      <c r="AQF17" s="136"/>
      <c r="AQG17" s="136"/>
      <c r="AQH17" s="136"/>
      <c r="AQI17" s="136"/>
      <c r="AQJ17" s="136"/>
      <c r="AQK17" s="136"/>
      <c r="AQL17" s="136"/>
      <c r="AQM17" s="136"/>
      <c r="AQN17" s="136"/>
      <c r="AQO17" s="136"/>
      <c r="AQP17" s="136"/>
      <c r="AQQ17" s="136"/>
      <c r="AQR17" s="136"/>
      <c r="AQS17" s="136"/>
      <c r="AQT17" s="136"/>
      <c r="AQU17" s="136"/>
      <c r="AQV17" s="136"/>
      <c r="AQW17" s="136"/>
      <c r="AQX17" s="136"/>
      <c r="AQY17" s="136"/>
      <c r="AQZ17" s="136"/>
      <c r="ARA17" s="136"/>
      <c r="ARB17" s="136"/>
      <c r="ARC17" s="136"/>
      <c r="ARD17" s="136"/>
      <c r="ARE17" s="136"/>
      <c r="ARF17" s="136"/>
      <c r="ARG17" s="136"/>
      <c r="ARH17" s="136"/>
      <c r="ARI17" s="136"/>
      <c r="ARJ17" s="136"/>
      <c r="ARK17" s="136"/>
      <c r="ARL17" s="136"/>
      <c r="ARM17" s="136"/>
      <c r="ARN17" s="136"/>
      <c r="ARO17" s="136"/>
      <c r="ARP17" s="136"/>
      <c r="ARQ17" s="136"/>
      <c r="ARR17" s="136"/>
      <c r="ARS17" s="136"/>
      <c r="ART17" s="136"/>
      <c r="ARU17" s="136"/>
      <c r="ARV17" s="136"/>
      <c r="ARW17" s="136"/>
      <c r="ARX17" s="136"/>
      <c r="ARY17" s="136"/>
      <c r="ARZ17" s="136"/>
      <c r="ASA17" s="136"/>
      <c r="ASB17" s="136"/>
      <c r="ASC17" s="136"/>
      <c r="ASD17" s="136"/>
      <c r="ASE17" s="136"/>
      <c r="ASF17" s="136"/>
      <c r="ASG17" s="136"/>
      <c r="ASH17" s="136"/>
      <c r="ASI17" s="136"/>
      <c r="ASJ17" s="136"/>
      <c r="ASK17" s="136"/>
      <c r="ASL17" s="136"/>
      <c r="ASM17" s="136"/>
      <c r="ASN17" s="136"/>
      <c r="ASO17" s="136"/>
      <c r="ASP17" s="136"/>
      <c r="ASQ17" s="136"/>
      <c r="ASR17" s="136"/>
      <c r="ASS17" s="136"/>
      <c r="AST17" s="136"/>
      <c r="ASU17" s="136"/>
      <c r="ASV17" s="136"/>
      <c r="ASW17" s="136"/>
      <c r="ASX17" s="136"/>
      <c r="ASY17" s="136"/>
      <c r="ASZ17" s="136"/>
      <c r="ATA17" s="136"/>
      <c r="ATB17" s="136"/>
      <c r="ATC17" s="136"/>
      <c r="ATD17" s="136"/>
      <c r="ATE17" s="136"/>
      <c r="ATF17" s="136"/>
      <c r="ATG17" s="136"/>
      <c r="ATH17" s="136"/>
      <c r="ATI17" s="136"/>
      <c r="ATJ17" s="136"/>
      <c r="ATK17" s="136"/>
      <c r="ATL17" s="136"/>
      <c r="ATM17" s="136"/>
      <c r="ATN17" s="136"/>
      <c r="ATO17" s="136"/>
      <c r="ATP17" s="136"/>
      <c r="ATQ17" s="136"/>
      <c r="ATR17" s="136"/>
      <c r="ATS17" s="136"/>
      <c r="ATT17" s="136"/>
      <c r="ATU17" s="136"/>
      <c r="ATV17" s="136"/>
      <c r="ATW17" s="136"/>
      <c r="ATX17" s="136"/>
      <c r="ATY17" s="136"/>
      <c r="ATZ17" s="136"/>
      <c r="AUA17" s="136"/>
      <c r="AUB17" s="136"/>
      <c r="AUC17" s="136"/>
      <c r="AUD17" s="136"/>
      <c r="AUE17" s="136"/>
      <c r="AUF17" s="136"/>
      <c r="AUG17" s="136"/>
      <c r="AUH17" s="136"/>
      <c r="AUI17" s="136"/>
      <c r="AUJ17" s="136"/>
      <c r="AUK17" s="136"/>
      <c r="AUL17" s="136"/>
      <c r="AUM17" s="136"/>
      <c r="AUN17" s="136"/>
      <c r="AUO17" s="136"/>
      <c r="AUP17" s="136"/>
      <c r="AUQ17" s="136"/>
      <c r="AUR17" s="136"/>
      <c r="AUS17" s="136"/>
      <c r="AUT17" s="136"/>
      <c r="AUU17" s="136"/>
      <c r="AUV17" s="136"/>
      <c r="AUW17" s="136"/>
      <c r="AUX17" s="136"/>
      <c r="AUY17" s="136"/>
      <c r="AUZ17" s="136"/>
      <c r="AVA17" s="136"/>
      <c r="AVB17" s="136"/>
      <c r="AVC17" s="136"/>
      <c r="AVD17" s="136"/>
      <c r="AVE17" s="136"/>
      <c r="AVF17" s="136"/>
      <c r="AVG17" s="136"/>
      <c r="AVH17" s="136"/>
      <c r="AVI17" s="136"/>
      <c r="AVJ17" s="136"/>
      <c r="AVK17" s="136"/>
      <c r="AVL17" s="136"/>
      <c r="AVM17" s="136"/>
      <c r="AVN17" s="136"/>
      <c r="AVO17" s="136"/>
      <c r="AVP17" s="136"/>
      <c r="AVQ17" s="136"/>
      <c r="AVR17" s="136"/>
      <c r="AVS17" s="136"/>
      <c r="AVT17" s="136"/>
      <c r="AVU17" s="136"/>
      <c r="AVV17" s="136"/>
      <c r="AVW17" s="136"/>
      <c r="AVX17" s="136"/>
      <c r="AVY17" s="136"/>
      <c r="AVZ17" s="136"/>
      <c r="AWA17" s="136"/>
      <c r="AWB17" s="136"/>
      <c r="AWC17" s="136"/>
      <c r="AWD17" s="136"/>
      <c r="AWE17" s="136"/>
      <c r="AWF17" s="136"/>
      <c r="AWG17" s="136"/>
      <c r="AWH17" s="136"/>
      <c r="AWI17" s="136"/>
      <c r="AWJ17" s="136"/>
      <c r="AWK17" s="136"/>
      <c r="AWL17" s="136"/>
      <c r="AWM17" s="136"/>
      <c r="AWN17" s="136"/>
      <c r="AWO17" s="136"/>
      <c r="AWP17" s="136"/>
      <c r="AWQ17" s="136"/>
      <c r="AWR17" s="136"/>
      <c r="AWS17" s="136"/>
      <c r="AWT17" s="136"/>
      <c r="AWU17" s="136"/>
      <c r="AWV17" s="136"/>
      <c r="AWW17" s="136"/>
      <c r="AWX17" s="136"/>
      <c r="AWY17" s="136"/>
      <c r="AWZ17" s="136"/>
      <c r="AXA17" s="136"/>
      <c r="AXB17" s="136"/>
      <c r="AXC17" s="136"/>
      <c r="AXD17" s="136"/>
      <c r="AXE17" s="136"/>
      <c r="AXF17" s="136"/>
      <c r="AXG17" s="136"/>
      <c r="AXH17" s="136"/>
      <c r="AXI17" s="136"/>
      <c r="AXJ17" s="136"/>
      <c r="AXK17" s="136"/>
      <c r="AXL17" s="136"/>
      <c r="AXM17" s="136"/>
      <c r="AXN17" s="136"/>
      <c r="AXO17" s="136"/>
      <c r="AXP17" s="136"/>
      <c r="AXQ17" s="136"/>
      <c r="AXR17" s="136"/>
      <c r="AXS17" s="136"/>
      <c r="AXT17" s="136"/>
      <c r="AXU17" s="136"/>
      <c r="AXV17" s="136"/>
      <c r="AXW17" s="136"/>
      <c r="AXX17" s="136"/>
      <c r="AXY17" s="136"/>
      <c r="AXZ17" s="136"/>
      <c r="AYA17" s="136"/>
      <c r="AYB17" s="136"/>
      <c r="AYC17" s="136"/>
      <c r="AYD17" s="136"/>
      <c r="AYE17" s="136"/>
      <c r="AYF17" s="136"/>
      <c r="AYG17" s="136"/>
      <c r="AYH17" s="136"/>
      <c r="AYI17" s="136"/>
      <c r="AYJ17" s="136"/>
      <c r="AYK17" s="136"/>
      <c r="AYL17" s="136"/>
      <c r="AYM17" s="136"/>
      <c r="AYN17" s="136"/>
      <c r="AYO17" s="136"/>
      <c r="AYP17" s="136"/>
      <c r="AYQ17" s="136"/>
      <c r="AYR17" s="136"/>
      <c r="AYS17" s="136"/>
      <c r="AYT17" s="136"/>
      <c r="AYU17" s="136"/>
      <c r="AYV17" s="136"/>
      <c r="AYW17" s="136"/>
      <c r="AYX17" s="136"/>
      <c r="AYY17" s="136"/>
      <c r="AYZ17" s="136"/>
      <c r="AZA17" s="136"/>
      <c r="AZB17" s="136"/>
      <c r="AZC17" s="136"/>
      <c r="AZD17" s="136"/>
      <c r="AZE17" s="136"/>
      <c r="AZF17" s="136"/>
      <c r="AZG17" s="136"/>
      <c r="AZH17" s="136"/>
      <c r="AZI17" s="136"/>
      <c r="AZJ17" s="136"/>
      <c r="AZK17" s="136"/>
      <c r="AZL17" s="136"/>
      <c r="AZM17" s="136"/>
      <c r="AZN17" s="136"/>
      <c r="AZO17" s="136"/>
      <c r="AZP17" s="136"/>
      <c r="AZQ17" s="136"/>
      <c r="AZR17" s="136"/>
      <c r="AZS17" s="136"/>
      <c r="AZT17" s="136"/>
      <c r="AZU17" s="136"/>
      <c r="AZV17" s="136"/>
      <c r="AZW17" s="136"/>
      <c r="AZX17" s="136"/>
      <c r="AZY17" s="136"/>
      <c r="AZZ17" s="136"/>
      <c r="BAA17" s="136"/>
      <c r="BAB17" s="136"/>
      <c r="BAC17" s="136"/>
      <c r="BAD17" s="136"/>
      <c r="BAE17" s="136"/>
      <c r="BAF17" s="136"/>
      <c r="BAG17" s="136"/>
      <c r="BAH17" s="136"/>
      <c r="BAI17" s="136"/>
      <c r="BAJ17" s="136"/>
      <c r="BAK17" s="136"/>
      <c r="BAL17" s="136"/>
      <c r="BAM17" s="136"/>
      <c r="BAN17" s="136"/>
      <c r="BAO17" s="136"/>
      <c r="BAP17" s="136"/>
      <c r="BAQ17" s="136"/>
      <c r="BAR17" s="136"/>
      <c r="BAS17" s="136"/>
      <c r="BAT17" s="136"/>
      <c r="BAU17" s="136"/>
      <c r="BAV17" s="136"/>
      <c r="BAW17" s="136"/>
      <c r="BAX17" s="136"/>
      <c r="BAY17" s="136"/>
      <c r="BAZ17" s="136"/>
      <c r="BBA17" s="136"/>
      <c r="BBB17" s="136"/>
      <c r="BBC17" s="136"/>
      <c r="BBD17" s="136"/>
      <c r="BBE17" s="136"/>
      <c r="BBF17" s="136"/>
      <c r="BBG17" s="136"/>
      <c r="BBH17" s="136"/>
      <c r="BBI17" s="136"/>
      <c r="BBJ17" s="136"/>
      <c r="BBK17" s="136"/>
      <c r="BBL17" s="136"/>
      <c r="BBM17" s="136"/>
      <c r="BBN17" s="136"/>
      <c r="BBO17" s="136"/>
      <c r="BBP17" s="136"/>
      <c r="BBQ17" s="136"/>
      <c r="BBR17" s="136"/>
      <c r="BBS17" s="136"/>
      <c r="BBT17" s="136"/>
      <c r="BBU17" s="136"/>
      <c r="BBV17" s="136"/>
      <c r="BBW17" s="136"/>
      <c r="BBX17" s="136"/>
      <c r="BBY17" s="136"/>
      <c r="BBZ17" s="136"/>
      <c r="BCA17" s="136"/>
      <c r="BCB17" s="136"/>
      <c r="BCC17" s="136"/>
      <c r="BCD17" s="136"/>
      <c r="BCE17" s="136"/>
      <c r="BCF17" s="136"/>
      <c r="BCG17" s="136"/>
      <c r="BCH17" s="136"/>
      <c r="BCI17" s="136"/>
      <c r="BCJ17" s="136"/>
      <c r="BCK17" s="136"/>
      <c r="BCL17" s="136"/>
      <c r="BCM17" s="136"/>
      <c r="BCN17" s="136"/>
      <c r="BCO17" s="136"/>
      <c r="BCP17" s="136"/>
      <c r="BCQ17" s="136"/>
      <c r="BCR17" s="136"/>
      <c r="BCS17" s="136"/>
      <c r="BCT17" s="136"/>
      <c r="BCU17" s="136"/>
      <c r="BCV17" s="136"/>
      <c r="BCW17" s="136"/>
      <c r="BCX17" s="136"/>
      <c r="BCY17" s="136"/>
      <c r="BCZ17" s="136"/>
      <c r="BDA17" s="136"/>
      <c r="BDB17" s="136"/>
      <c r="BDC17" s="136"/>
      <c r="BDD17" s="136"/>
      <c r="BDE17" s="136"/>
      <c r="BDF17" s="136"/>
      <c r="BDG17" s="136"/>
      <c r="BDH17" s="136"/>
      <c r="BDI17" s="136"/>
      <c r="BDJ17" s="136"/>
      <c r="BDK17" s="136"/>
      <c r="BDL17" s="136"/>
      <c r="BDM17" s="136"/>
      <c r="BDN17" s="136"/>
      <c r="BDO17" s="136"/>
      <c r="BDP17" s="136"/>
      <c r="BDQ17" s="136"/>
      <c r="BDR17" s="136"/>
      <c r="BDS17" s="136"/>
      <c r="BDT17" s="136"/>
      <c r="BDU17" s="136"/>
      <c r="BDV17" s="136"/>
      <c r="BDW17" s="136"/>
      <c r="BDX17" s="136"/>
      <c r="BDY17" s="136"/>
      <c r="BDZ17" s="136"/>
      <c r="BEA17" s="136"/>
      <c r="BEB17" s="136"/>
      <c r="BEC17" s="136"/>
      <c r="BED17" s="136"/>
      <c r="BEE17" s="136"/>
      <c r="BEF17" s="136"/>
      <c r="BEG17" s="136"/>
      <c r="BEH17" s="136"/>
      <c r="BEI17" s="136"/>
      <c r="BEJ17" s="136"/>
      <c r="BEK17" s="136"/>
      <c r="BEL17" s="136"/>
      <c r="BEM17" s="136"/>
      <c r="BEN17" s="136"/>
      <c r="BEO17" s="136"/>
      <c r="BEP17" s="136"/>
      <c r="BEQ17" s="136"/>
      <c r="BER17" s="136"/>
      <c r="BES17" s="136"/>
      <c r="BET17" s="136"/>
      <c r="BEU17" s="136"/>
      <c r="BEV17" s="136"/>
      <c r="BEW17" s="136"/>
      <c r="BEX17" s="136"/>
      <c r="BEY17" s="136"/>
      <c r="BEZ17" s="136"/>
      <c r="BFA17" s="136"/>
      <c r="BFB17" s="136"/>
      <c r="BFC17" s="136"/>
      <c r="BFD17" s="136"/>
      <c r="BFE17" s="136"/>
      <c r="BFF17" s="136"/>
      <c r="BFG17" s="136"/>
      <c r="BFH17" s="136"/>
      <c r="BFI17" s="136"/>
      <c r="BFJ17" s="136"/>
      <c r="BFK17" s="136"/>
      <c r="BFL17" s="136"/>
      <c r="BFM17" s="136"/>
      <c r="BFN17" s="136"/>
      <c r="BFO17" s="136"/>
      <c r="BFP17" s="136"/>
      <c r="BFQ17" s="136"/>
      <c r="BFR17" s="136"/>
      <c r="BFS17" s="136"/>
      <c r="BFT17" s="136"/>
      <c r="BFU17" s="136"/>
      <c r="BFV17" s="136"/>
      <c r="BFW17" s="136"/>
      <c r="BFX17" s="136"/>
      <c r="BFY17" s="136"/>
      <c r="BFZ17" s="136"/>
      <c r="BGA17" s="136"/>
      <c r="BGB17" s="136"/>
      <c r="BGC17" s="136"/>
      <c r="BGD17" s="136"/>
      <c r="BGE17" s="136"/>
      <c r="BGF17" s="136"/>
      <c r="BGG17" s="136"/>
      <c r="BGH17" s="136"/>
      <c r="BGI17" s="136"/>
      <c r="BGJ17" s="136"/>
      <c r="BGK17" s="136"/>
      <c r="BGL17" s="136"/>
      <c r="BGM17" s="136"/>
      <c r="BGN17" s="136"/>
      <c r="BGO17" s="136"/>
      <c r="BGP17" s="136"/>
      <c r="BGQ17" s="136"/>
      <c r="BGR17" s="136"/>
      <c r="BGS17" s="136"/>
      <c r="BGT17" s="136"/>
      <c r="BGU17" s="136"/>
      <c r="BGV17" s="136"/>
      <c r="BGW17" s="136"/>
      <c r="BGX17" s="136"/>
      <c r="BGY17" s="136"/>
      <c r="BGZ17" s="136"/>
      <c r="BHA17" s="136"/>
      <c r="BHB17" s="136"/>
      <c r="BHC17" s="136"/>
      <c r="BHD17" s="136"/>
      <c r="BHE17" s="136"/>
      <c r="BHF17" s="136"/>
      <c r="BHG17" s="136"/>
      <c r="BHH17" s="136"/>
      <c r="BHI17" s="136"/>
      <c r="BHJ17" s="136"/>
      <c r="BHK17" s="136"/>
      <c r="BHL17" s="136"/>
      <c r="BHM17" s="136"/>
      <c r="BHN17" s="136"/>
      <c r="BHO17" s="136"/>
      <c r="BHP17" s="136"/>
      <c r="BHQ17" s="136"/>
      <c r="BHR17" s="136"/>
      <c r="BHS17" s="136"/>
      <c r="BHT17" s="136"/>
      <c r="BHU17" s="136"/>
      <c r="BHV17" s="136"/>
      <c r="BHW17" s="136"/>
      <c r="BHX17" s="136"/>
      <c r="BHY17" s="136"/>
      <c r="BHZ17" s="136"/>
      <c r="BIA17" s="136"/>
      <c r="BIB17" s="136"/>
      <c r="BIC17" s="136"/>
      <c r="BID17" s="136"/>
      <c r="BIE17" s="136"/>
      <c r="BIF17" s="136"/>
      <c r="BIG17" s="136"/>
      <c r="BIH17" s="136"/>
      <c r="BII17" s="136"/>
      <c r="BIJ17" s="136"/>
      <c r="BIK17" s="136"/>
      <c r="BIL17" s="136"/>
      <c r="BIM17" s="136"/>
      <c r="BIN17" s="136"/>
      <c r="BIO17" s="136"/>
      <c r="BIP17" s="136"/>
      <c r="BIQ17" s="136"/>
      <c r="BIR17" s="136"/>
      <c r="BIS17" s="136"/>
      <c r="BIT17" s="136"/>
      <c r="BIU17" s="136"/>
      <c r="BIV17" s="136"/>
      <c r="BIW17" s="136"/>
      <c r="BIX17" s="136"/>
      <c r="BIY17" s="136"/>
      <c r="BIZ17" s="136"/>
      <c r="BJA17" s="136"/>
      <c r="BJB17" s="136"/>
      <c r="BJC17" s="136"/>
      <c r="BJD17" s="136"/>
      <c r="BJE17" s="136"/>
      <c r="BJF17" s="136"/>
      <c r="BJG17" s="136"/>
      <c r="BJH17" s="136"/>
      <c r="BJI17" s="136"/>
      <c r="BJJ17" s="136"/>
      <c r="BJK17" s="136"/>
      <c r="BJL17" s="136"/>
      <c r="BJM17" s="136"/>
      <c r="BJN17" s="136"/>
      <c r="BJO17" s="136"/>
      <c r="BJP17" s="136"/>
      <c r="BJQ17" s="136"/>
      <c r="BJR17" s="136"/>
      <c r="BJS17" s="136"/>
      <c r="BJT17" s="136"/>
      <c r="BJU17" s="136"/>
      <c r="BJV17" s="136"/>
      <c r="BJW17" s="136"/>
      <c r="BJX17" s="136"/>
      <c r="BJY17" s="136"/>
      <c r="BJZ17" s="136"/>
      <c r="BKA17" s="136"/>
      <c r="BKB17" s="136"/>
      <c r="BKC17" s="136"/>
      <c r="BKD17" s="136"/>
      <c r="BKE17" s="136"/>
      <c r="BKF17" s="136"/>
      <c r="BKG17" s="136"/>
      <c r="BKH17" s="136"/>
      <c r="BKI17" s="136"/>
      <c r="BKJ17" s="136"/>
      <c r="BKK17" s="136"/>
      <c r="BKL17" s="136"/>
      <c r="BKM17" s="136"/>
      <c r="BKN17" s="136"/>
      <c r="BKO17" s="136"/>
      <c r="BKP17" s="136"/>
      <c r="BKQ17" s="136"/>
      <c r="BKR17" s="136"/>
      <c r="BKS17" s="136"/>
      <c r="BKT17" s="136"/>
      <c r="BKU17" s="136"/>
      <c r="BKV17" s="136"/>
      <c r="BKW17" s="136"/>
      <c r="BKX17" s="136"/>
      <c r="BKY17" s="136"/>
      <c r="BKZ17" s="136"/>
      <c r="BLA17" s="136"/>
      <c r="BLB17" s="136"/>
      <c r="BLC17" s="136"/>
      <c r="BLD17" s="136"/>
      <c r="BLE17" s="136"/>
      <c r="BLF17" s="136"/>
      <c r="BLG17" s="136"/>
      <c r="BLH17" s="136"/>
      <c r="BLI17" s="136"/>
      <c r="BLJ17" s="136"/>
      <c r="BLK17" s="136"/>
      <c r="BLL17" s="136"/>
      <c r="BLM17" s="136"/>
      <c r="BLN17" s="136"/>
      <c r="BLO17" s="136"/>
      <c r="BLP17" s="136"/>
      <c r="BLQ17" s="136"/>
      <c r="BLR17" s="136"/>
      <c r="BLS17" s="136"/>
      <c r="BLT17" s="136"/>
      <c r="BLU17" s="136"/>
      <c r="BLV17" s="136"/>
      <c r="BLW17" s="136"/>
      <c r="BLX17" s="136"/>
      <c r="BLY17" s="136"/>
      <c r="BLZ17" s="136"/>
      <c r="BMA17" s="136"/>
      <c r="BMB17" s="136"/>
      <c r="BMC17" s="136"/>
      <c r="BMD17" s="136"/>
      <c r="BME17" s="136"/>
      <c r="BMF17" s="136"/>
      <c r="BMG17" s="136"/>
      <c r="BMH17" s="136"/>
      <c r="BMI17" s="136"/>
      <c r="BMJ17" s="136"/>
      <c r="BMK17" s="136"/>
      <c r="BML17" s="136"/>
      <c r="BMM17" s="136"/>
      <c r="BMN17" s="136"/>
      <c r="BMO17" s="136"/>
      <c r="BMP17" s="136"/>
      <c r="BMQ17" s="136"/>
      <c r="BMR17" s="136"/>
      <c r="BMS17" s="136"/>
      <c r="BMT17" s="136"/>
      <c r="BMU17" s="136"/>
      <c r="BMV17" s="136"/>
      <c r="BMW17" s="136"/>
      <c r="BMX17" s="136"/>
      <c r="BMY17" s="136"/>
      <c r="BMZ17" s="136"/>
      <c r="BNA17" s="136"/>
      <c r="BNB17" s="136"/>
      <c r="BNC17" s="136"/>
      <c r="BND17" s="136"/>
      <c r="BNE17" s="136"/>
      <c r="BNF17" s="136"/>
      <c r="BNG17" s="136"/>
      <c r="BNH17" s="136"/>
      <c r="BNI17" s="136"/>
      <c r="BNJ17" s="136"/>
      <c r="BNK17" s="136"/>
      <c r="BNL17" s="136"/>
      <c r="BNM17" s="136"/>
      <c r="BNN17" s="136"/>
      <c r="BNO17" s="136"/>
      <c r="BNP17" s="136"/>
      <c r="BNQ17" s="136"/>
      <c r="BNR17" s="136"/>
      <c r="BNS17" s="136"/>
      <c r="BNT17" s="136"/>
      <c r="BNU17" s="136"/>
      <c r="BNV17" s="136"/>
      <c r="BNW17" s="136"/>
      <c r="BNX17" s="136"/>
      <c r="BNY17" s="136"/>
      <c r="BNZ17" s="136"/>
      <c r="BOA17" s="136"/>
      <c r="BOB17" s="136"/>
      <c r="BOC17" s="136"/>
      <c r="BOD17" s="136"/>
      <c r="BOE17" s="136"/>
      <c r="BOF17" s="136"/>
      <c r="BOG17" s="136"/>
      <c r="BOH17" s="136"/>
      <c r="BOI17" s="136"/>
      <c r="BOJ17" s="136"/>
      <c r="BOK17" s="136"/>
      <c r="BOL17" s="136"/>
      <c r="BOM17" s="136"/>
      <c r="BON17" s="136"/>
      <c r="BOO17" s="136"/>
      <c r="BOP17" s="136"/>
      <c r="BOQ17" s="136"/>
      <c r="BOR17" s="136"/>
      <c r="BOS17" s="136"/>
      <c r="BOT17" s="136"/>
      <c r="BOU17" s="136"/>
      <c r="BOV17" s="136"/>
      <c r="BOW17" s="136"/>
      <c r="BOX17" s="136"/>
      <c r="BOY17" s="136"/>
      <c r="BOZ17" s="136"/>
      <c r="BPA17" s="136"/>
      <c r="BPB17" s="136"/>
      <c r="BPC17" s="136"/>
      <c r="BPD17" s="136"/>
      <c r="BPE17" s="136"/>
      <c r="BPF17" s="136"/>
      <c r="BPG17" s="136"/>
      <c r="BPH17" s="136"/>
      <c r="BPI17" s="136"/>
      <c r="BPJ17" s="136"/>
      <c r="BPK17" s="136"/>
      <c r="BPL17" s="136"/>
      <c r="BPM17" s="136"/>
      <c r="BPN17" s="136"/>
      <c r="BPO17" s="136"/>
      <c r="BPP17" s="136"/>
      <c r="BPQ17" s="136"/>
      <c r="BPR17" s="136"/>
      <c r="BPS17" s="136"/>
      <c r="BPT17" s="136"/>
      <c r="BPU17" s="136"/>
      <c r="BPV17" s="136"/>
      <c r="BPW17" s="136"/>
      <c r="BPX17" s="136"/>
      <c r="BPY17" s="136"/>
      <c r="BPZ17" s="136"/>
      <c r="BQA17" s="136"/>
      <c r="BQB17" s="136"/>
      <c r="BQC17" s="136"/>
      <c r="BQD17" s="136"/>
      <c r="BQE17" s="136"/>
      <c r="BQF17" s="136"/>
      <c r="BQG17" s="136"/>
      <c r="BQH17" s="136"/>
      <c r="BQI17" s="136"/>
      <c r="BQJ17" s="136"/>
      <c r="BQK17" s="136"/>
      <c r="BQL17" s="136"/>
      <c r="BQM17" s="136"/>
      <c r="BQN17" s="136"/>
      <c r="BQO17" s="136"/>
      <c r="BQP17" s="136"/>
      <c r="BQQ17" s="136"/>
      <c r="BQR17" s="136"/>
      <c r="BQS17" s="136"/>
      <c r="BQT17" s="136"/>
      <c r="BQU17" s="136"/>
      <c r="BQV17" s="136"/>
      <c r="BQW17" s="136"/>
      <c r="BQX17" s="136"/>
      <c r="BQY17" s="136"/>
      <c r="BQZ17" s="136"/>
      <c r="BRA17" s="136"/>
      <c r="BRB17" s="136"/>
      <c r="BRC17" s="136"/>
      <c r="BRD17" s="136"/>
      <c r="BRE17" s="136"/>
      <c r="BRF17" s="136"/>
      <c r="BRG17" s="136"/>
      <c r="BRH17" s="136"/>
      <c r="BRI17" s="136"/>
      <c r="BRJ17" s="136"/>
      <c r="BRK17" s="136"/>
      <c r="BRL17" s="136"/>
      <c r="BRM17" s="136"/>
      <c r="BRN17" s="136"/>
      <c r="BRO17" s="136"/>
      <c r="BRP17" s="136"/>
      <c r="BRQ17" s="136"/>
      <c r="BRR17" s="136"/>
      <c r="BRS17" s="136"/>
      <c r="BRT17" s="136"/>
      <c r="BRU17" s="136"/>
      <c r="BRV17" s="136"/>
      <c r="BRW17" s="136"/>
      <c r="BRX17" s="136"/>
      <c r="BRY17" s="136"/>
      <c r="BRZ17" s="136"/>
      <c r="BSA17" s="136"/>
      <c r="BSB17" s="136"/>
      <c r="BSC17" s="136"/>
      <c r="BSD17" s="136"/>
      <c r="BSE17" s="136"/>
      <c r="BSF17" s="136"/>
      <c r="BSG17" s="136"/>
      <c r="BSH17" s="136"/>
      <c r="BSI17" s="136"/>
      <c r="BSJ17" s="136"/>
      <c r="BSK17" s="136"/>
      <c r="BSL17" s="136"/>
      <c r="BSM17" s="136"/>
      <c r="BSN17" s="136"/>
      <c r="BSO17" s="136"/>
      <c r="BSP17" s="136"/>
      <c r="BSQ17" s="136"/>
      <c r="BSR17" s="136"/>
      <c r="BSS17" s="136"/>
      <c r="BST17" s="136"/>
      <c r="BSU17" s="136"/>
      <c r="BSV17" s="136"/>
      <c r="BSW17" s="136"/>
      <c r="BSX17" s="136"/>
      <c r="BSY17" s="136"/>
      <c r="BSZ17" s="136"/>
      <c r="BTA17" s="136"/>
      <c r="BTB17" s="136"/>
      <c r="BTC17" s="136"/>
      <c r="BTD17" s="136"/>
      <c r="BTE17" s="136"/>
      <c r="BTF17" s="136"/>
      <c r="BTG17" s="136"/>
      <c r="BTH17" s="136"/>
      <c r="BTI17" s="136"/>
      <c r="BTJ17" s="136"/>
      <c r="BTK17" s="136"/>
      <c r="BTL17" s="136"/>
      <c r="BTM17" s="136"/>
      <c r="BTN17" s="136"/>
      <c r="BTO17" s="136"/>
      <c r="BTP17" s="136"/>
      <c r="BTQ17" s="136"/>
      <c r="BTR17" s="136"/>
      <c r="BTS17" s="136"/>
      <c r="BTT17" s="136"/>
      <c r="BTU17" s="136"/>
      <c r="BTV17" s="136"/>
      <c r="BTW17" s="136"/>
      <c r="BTX17" s="136"/>
      <c r="BTY17" s="136"/>
      <c r="BTZ17" s="136"/>
      <c r="BUA17" s="136"/>
      <c r="BUB17" s="136"/>
      <c r="BUC17" s="136"/>
      <c r="BUD17" s="136"/>
      <c r="BUE17" s="136"/>
      <c r="BUF17" s="136"/>
      <c r="BUG17" s="136"/>
      <c r="BUH17" s="136"/>
      <c r="BUI17" s="136"/>
      <c r="BUJ17" s="136"/>
      <c r="BUK17" s="136"/>
      <c r="BUL17" s="136"/>
      <c r="BUM17" s="136"/>
      <c r="BUN17" s="136"/>
      <c r="BUO17" s="136"/>
      <c r="BUP17" s="136"/>
      <c r="BUQ17" s="136"/>
      <c r="BUR17" s="136"/>
      <c r="BUS17" s="136"/>
      <c r="BUT17" s="136"/>
      <c r="BUU17" s="136"/>
      <c r="BUV17" s="136"/>
      <c r="BUW17" s="136"/>
      <c r="BUX17" s="136"/>
      <c r="BUY17" s="136"/>
      <c r="BUZ17" s="136"/>
      <c r="BVA17" s="136"/>
      <c r="BVB17" s="136"/>
      <c r="BVC17" s="136"/>
      <c r="BVD17" s="136"/>
      <c r="BVE17" s="136"/>
      <c r="BVF17" s="136"/>
      <c r="BVG17" s="136"/>
      <c r="BVH17" s="136"/>
      <c r="BVI17" s="136"/>
      <c r="BVJ17" s="136"/>
      <c r="BVK17" s="136"/>
      <c r="BVL17" s="136"/>
      <c r="BVM17" s="136"/>
      <c r="BVN17" s="136"/>
      <c r="BVO17" s="136"/>
      <c r="BVP17" s="136"/>
      <c r="BVQ17" s="136"/>
      <c r="BVR17" s="136"/>
      <c r="BVS17" s="136"/>
      <c r="BVT17" s="136"/>
      <c r="BVU17" s="136"/>
      <c r="BVV17" s="136"/>
      <c r="BVW17" s="136"/>
      <c r="BVX17" s="136"/>
      <c r="BVY17" s="136"/>
      <c r="BVZ17" s="136"/>
      <c r="BWA17" s="136"/>
      <c r="BWB17" s="136"/>
      <c r="BWC17" s="136"/>
      <c r="BWD17" s="136"/>
      <c r="BWE17" s="136"/>
      <c r="BWF17" s="136"/>
      <c r="BWG17" s="136"/>
      <c r="BWH17" s="136"/>
      <c r="BWI17" s="136"/>
      <c r="BWJ17" s="136"/>
      <c r="BWK17" s="136"/>
      <c r="BWL17" s="136"/>
      <c r="BWM17" s="136"/>
      <c r="BWN17" s="136"/>
      <c r="BWO17" s="136"/>
      <c r="BWP17" s="136"/>
      <c r="BWQ17" s="136"/>
      <c r="BWR17" s="136"/>
      <c r="BWS17" s="136"/>
      <c r="BWT17" s="136"/>
      <c r="BWU17" s="136"/>
      <c r="BWV17" s="136"/>
      <c r="BWW17" s="136"/>
      <c r="BWX17" s="136"/>
      <c r="BWY17" s="136"/>
      <c r="BWZ17" s="136"/>
      <c r="BXA17" s="136"/>
      <c r="BXB17" s="136"/>
      <c r="BXC17" s="136"/>
      <c r="BXD17" s="136"/>
      <c r="BXE17" s="136"/>
      <c r="BXF17" s="136"/>
      <c r="BXG17" s="136"/>
      <c r="BXH17" s="136"/>
      <c r="BXI17" s="136"/>
      <c r="BXJ17" s="136"/>
      <c r="BXK17" s="136"/>
      <c r="BXL17" s="136"/>
      <c r="BXM17" s="136"/>
      <c r="BXN17" s="136"/>
      <c r="BXO17" s="136"/>
      <c r="BXP17" s="136"/>
      <c r="BXQ17" s="136"/>
      <c r="BXR17" s="136"/>
      <c r="BXS17" s="136"/>
      <c r="BXT17" s="136"/>
      <c r="BXU17" s="136"/>
      <c r="BXV17" s="136"/>
      <c r="BXW17" s="136"/>
      <c r="BXX17" s="136"/>
      <c r="BXY17" s="136"/>
      <c r="BXZ17" s="136"/>
      <c r="BYA17" s="136"/>
      <c r="BYB17" s="136"/>
      <c r="BYC17" s="136"/>
      <c r="BYD17" s="136"/>
      <c r="BYE17" s="136"/>
      <c r="BYF17" s="136"/>
      <c r="BYG17" s="136"/>
      <c r="BYH17" s="136"/>
      <c r="BYI17" s="136"/>
      <c r="BYJ17" s="136"/>
      <c r="BYK17" s="136"/>
      <c r="BYL17" s="136"/>
      <c r="BYM17" s="136"/>
      <c r="BYN17" s="136"/>
      <c r="BYO17" s="136"/>
      <c r="BYP17" s="136"/>
      <c r="BYQ17" s="136"/>
      <c r="BYR17" s="136"/>
      <c r="BYS17" s="136"/>
      <c r="BYT17" s="136"/>
      <c r="BYU17" s="136"/>
      <c r="BYV17" s="136"/>
      <c r="BYW17" s="136"/>
      <c r="BYX17" s="136"/>
      <c r="BYY17" s="136"/>
      <c r="BYZ17" s="136"/>
      <c r="BZA17" s="136"/>
      <c r="BZB17" s="136"/>
      <c r="BZC17" s="136"/>
      <c r="BZD17" s="136"/>
      <c r="BZE17" s="136"/>
      <c r="BZF17" s="136"/>
      <c r="BZG17" s="136"/>
      <c r="BZH17" s="136"/>
      <c r="BZI17" s="136"/>
      <c r="BZJ17" s="136"/>
      <c r="BZK17" s="136"/>
      <c r="BZL17" s="136"/>
      <c r="BZM17" s="136"/>
      <c r="BZN17" s="136"/>
      <c r="BZO17" s="136"/>
      <c r="BZP17" s="136"/>
      <c r="BZQ17" s="136"/>
      <c r="BZR17" s="136"/>
      <c r="BZS17" s="136"/>
      <c r="BZT17" s="136"/>
      <c r="BZU17" s="136"/>
      <c r="BZV17" s="136"/>
      <c r="BZW17" s="136"/>
      <c r="BZX17" s="136"/>
      <c r="BZY17" s="136"/>
      <c r="BZZ17" s="136"/>
      <c r="CAA17" s="136"/>
      <c r="CAB17" s="136"/>
      <c r="CAC17" s="136"/>
      <c r="CAD17" s="136"/>
      <c r="CAE17" s="136"/>
      <c r="CAF17" s="136"/>
      <c r="CAG17" s="136"/>
      <c r="CAH17" s="136"/>
      <c r="CAI17" s="136"/>
      <c r="CAJ17" s="136"/>
      <c r="CAK17" s="136"/>
      <c r="CAL17" s="136"/>
      <c r="CAM17" s="136"/>
      <c r="CAN17" s="136"/>
      <c r="CAO17" s="136"/>
      <c r="CAP17" s="136"/>
      <c r="CAQ17" s="136"/>
      <c r="CAR17" s="136"/>
      <c r="CAS17" s="136"/>
      <c r="CAT17" s="136"/>
      <c r="CAU17" s="136"/>
      <c r="CAV17" s="136"/>
      <c r="CAW17" s="136"/>
      <c r="CAX17" s="136"/>
      <c r="CAY17" s="136"/>
      <c r="CAZ17" s="136"/>
      <c r="CBA17" s="136"/>
      <c r="CBB17" s="136"/>
      <c r="CBC17" s="136"/>
      <c r="CBD17" s="136"/>
      <c r="CBE17" s="136"/>
      <c r="CBF17" s="136"/>
      <c r="CBG17" s="136"/>
      <c r="CBH17" s="136"/>
      <c r="CBI17" s="136"/>
      <c r="CBJ17" s="136"/>
      <c r="CBK17" s="136"/>
      <c r="CBL17" s="136"/>
      <c r="CBM17" s="136"/>
      <c r="CBN17" s="136"/>
      <c r="CBO17" s="136"/>
      <c r="CBP17" s="136"/>
      <c r="CBQ17" s="136"/>
      <c r="CBR17" s="136"/>
      <c r="CBS17" s="136"/>
      <c r="CBT17" s="136"/>
      <c r="CBU17" s="136"/>
      <c r="CBV17" s="136"/>
      <c r="CBW17" s="136"/>
      <c r="CBX17" s="136"/>
      <c r="CBY17" s="136"/>
      <c r="CBZ17" s="136"/>
      <c r="CCA17" s="136"/>
      <c r="CCB17" s="136"/>
      <c r="CCC17" s="136"/>
      <c r="CCD17" s="136"/>
      <c r="CCE17" s="136"/>
      <c r="CCF17" s="136"/>
      <c r="CCG17" s="136"/>
      <c r="CCH17" s="136"/>
      <c r="CCI17" s="136"/>
      <c r="CCJ17" s="136"/>
      <c r="CCK17" s="136"/>
      <c r="CCL17" s="136"/>
      <c r="CCM17" s="136"/>
      <c r="CCN17" s="136"/>
      <c r="CCO17" s="136"/>
      <c r="CCP17" s="136"/>
      <c r="CCQ17" s="136"/>
      <c r="CCR17" s="136"/>
      <c r="CCS17" s="136"/>
      <c r="CCT17" s="136"/>
      <c r="CCU17" s="136"/>
      <c r="CCV17" s="136"/>
      <c r="CCW17" s="136"/>
      <c r="CCX17" s="136"/>
      <c r="CCY17" s="136"/>
      <c r="CCZ17" s="136"/>
      <c r="CDA17" s="136"/>
      <c r="CDB17" s="136"/>
      <c r="CDC17" s="136"/>
      <c r="CDD17" s="136"/>
      <c r="CDE17" s="136"/>
      <c r="CDF17" s="136"/>
      <c r="CDG17" s="136"/>
      <c r="CDH17" s="136"/>
      <c r="CDI17" s="136"/>
      <c r="CDJ17" s="136"/>
      <c r="CDK17" s="136"/>
      <c r="CDL17" s="136"/>
      <c r="CDM17" s="136"/>
      <c r="CDN17" s="136"/>
      <c r="CDO17" s="136"/>
      <c r="CDP17" s="136"/>
      <c r="CDQ17" s="136"/>
      <c r="CDR17" s="136"/>
      <c r="CDS17" s="136"/>
      <c r="CDT17" s="136"/>
      <c r="CDU17" s="136"/>
      <c r="CDV17" s="136"/>
      <c r="CDW17" s="136"/>
      <c r="CDX17" s="136"/>
      <c r="CDY17" s="136"/>
      <c r="CDZ17" s="136"/>
      <c r="CEA17" s="136"/>
      <c r="CEB17" s="136"/>
      <c r="CEC17" s="136"/>
      <c r="CED17" s="136"/>
      <c r="CEE17" s="136"/>
      <c r="CEF17" s="136"/>
      <c r="CEG17" s="136"/>
      <c r="CEH17" s="136"/>
      <c r="CEI17" s="136"/>
      <c r="CEJ17" s="136"/>
      <c r="CEK17" s="136"/>
      <c r="CEL17" s="136"/>
      <c r="CEM17" s="136"/>
      <c r="CEN17" s="136"/>
      <c r="CEO17" s="136"/>
      <c r="CEP17" s="136"/>
      <c r="CEQ17" s="136"/>
      <c r="CER17" s="136"/>
      <c r="CES17" s="136"/>
      <c r="CET17" s="136"/>
      <c r="CEU17" s="136"/>
      <c r="CEV17" s="136"/>
      <c r="CEW17" s="136"/>
      <c r="CEX17" s="136"/>
      <c r="CEY17" s="136"/>
      <c r="CEZ17" s="136"/>
      <c r="CFA17" s="136"/>
      <c r="CFB17" s="136"/>
      <c r="CFC17" s="136"/>
      <c r="CFD17" s="136"/>
      <c r="CFE17" s="136"/>
      <c r="CFF17" s="136"/>
      <c r="CFG17" s="136"/>
      <c r="CFH17" s="136"/>
      <c r="CFI17" s="136"/>
      <c r="CFJ17" s="136"/>
      <c r="CFK17" s="136"/>
      <c r="CFL17" s="136"/>
      <c r="CFM17" s="136"/>
      <c r="CFN17" s="136"/>
      <c r="CFO17" s="136"/>
      <c r="CFP17" s="136"/>
      <c r="CFQ17" s="136"/>
      <c r="CFR17" s="136"/>
      <c r="CFS17" s="136"/>
      <c r="CFT17" s="136"/>
      <c r="CFU17" s="136"/>
      <c r="CFV17" s="136"/>
      <c r="CFW17" s="136"/>
      <c r="CFX17" s="136"/>
      <c r="CFY17" s="136"/>
      <c r="CFZ17" s="136"/>
      <c r="CGA17" s="136"/>
      <c r="CGB17" s="136"/>
      <c r="CGC17" s="136"/>
      <c r="CGD17" s="136"/>
      <c r="CGE17" s="136"/>
      <c r="CGF17" s="136"/>
      <c r="CGG17" s="136"/>
      <c r="CGH17" s="136"/>
      <c r="CGI17" s="136"/>
      <c r="CGJ17" s="136"/>
      <c r="CGK17" s="136"/>
      <c r="CGL17" s="136"/>
      <c r="CGM17" s="136"/>
      <c r="CGN17" s="136"/>
      <c r="CGO17" s="136"/>
      <c r="CGP17" s="136"/>
      <c r="CGQ17" s="136"/>
      <c r="CGR17" s="136"/>
      <c r="CGS17" s="136"/>
      <c r="CGT17" s="136"/>
      <c r="CGU17" s="136"/>
      <c r="CGV17" s="136"/>
      <c r="CGW17" s="136"/>
      <c r="CGX17" s="136"/>
      <c r="CGY17" s="136"/>
      <c r="CGZ17" s="136"/>
      <c r="CHA17" s="136"/>
      <c r="CHB17" s="136"/>
      <c r="CHC17" s="136"/>
      <c r="CHD17" s="136"/>
      <c r="CHE17" s="136"/>
      <c r="CHF17" s="136"/>
      <c r="CHG17" s="136"/>
      <c r="CHH17" s="136"/>
      <c r="CHI17" s="136"/>
      <c r="CHJ17" s="136"/>
      <c r="CHK17" s="136"/>
      <c r="CHL17" s="136"/>
      <c r="CHM17" s="136"/>
      <c r="CHN17" s="136"/>
      <c r="CHO17" s="136"/>
      <c r="CHP17" s="136"/>
      <c r="CHQ17" s="136"/>
      <c r="CHR17" s="136"/>
      <c r="CHS17" s="136"/>
      <c r="CHT17" s="136"/>
      <c r="CHU17" s="136"/>
      <c r="CHV17" s="136"/>
      <c r="CHW17" s="136"/>
      <c r="CHX17" s="136"/>
      <c r="CHY17" s="136"/>
      <c r="CHZ17" s="136"/>
      <c r="CIA17" s="136"/>
      <c r="CIB17" s="136"/>
      <c r="CIC17" s="136"/>
      <c r="CID17" s="136"/>
      <c r="CIE17" s="136"/>
      <c r="CIF17" s="136"/>
      <c r="CIG17" s="136"/>
      <c r="CIH17" s="136"/>
      <c r="CII17" s="136"/>
      <c r="CIJ17" s="136"/>
      <c r="CIK17" s="136"/>
      <c r="CIL17" s="136"/>
      <c r="CIM17" s="136"/>
      <c r="CIN17" s="136"/>
      <c r="CIO17" s="136"/>
      <c r="CIP17" s="136"/>
      <c r="CIQ17" s="136"/>
      <c r="CIR17" s="136"/>
      <c r="CIS17" s="136"/>
      <c r="CIT17" s="136"/>
      <c r="CIU17" s="136"/>
      <c r="CIV17" s="136"/>
      <c r="CIW17" s="136"/>
      <c r="CIX17" s="136"/>
      <c r="CIY17" s="136"/>
      <c r="CIZ17" s="136"/>
      <c r="CJA17" s="136"/>
      <c r="CJB17" s="136"/>
      <c r="CJC17" s="136"/>
      <c r="CJD17" s="136"/>
      <c r="CJE17" s="136"/>
      <c r="CJF17" s="136"/>
      <c r="CJG17" s="136"/>
      <c r="CJH17" s="136"/>
      <c r="CJI17" s="136"/>
      <c r="CJJ17" s="136"/>
      <c r="CJK17" s="136"/>
      <c r="CJL17" s="136"/>
      <c r="CJM17" s="136"/>
      <c r="CJN17" s="136"/>
      <c r="CJO17" s="136"/>
      <c r="CJP17" s="136"/>
      <c r="CJQ17" s="136"/>
      <c r="CJR17" s="136"/>
      <c r="CJS17" s="136"/>
      <c r="CJT17" s="136"/>
      <c r="CJU17" s="136"/>
      <c r="CJV17" s="136"/>
      <c r="CJW17" s="136"/>
      <c r="CJX17" s="136"/>
      <c r="CJY17" s="136"/>
      <c r="CJZ17" s="136"/>
      <c r="CKA17" s="136"/>
      <c r="CKB17" s="136"/>
      <c r="CKC17" s="136"/>
      <c r="CKD17" s="136"/>
      <c r="CKE17" s="136"/>
      <c r="CKF17" s="136"/>
      <c r="CKG17" s="136"/>
      <c r="CKH17" s="136"/>
      <c r="CKI17" s="136"/>
      <c r="CKJ17" s="136"/>
      <c r="CKK17" s="136"/>
      <c r="CKL17" s="136"/>
      <c r="CKM17" s="136"/>
      <c r="CKN17" s="136"/>
      <c r="CKO17" s="136"/>
      <c r="CKP17" s="136"/>
      <c r="CKQ17" s="136"/>
      <c r="CKR17" s="136"/>
      <c r="CKS17" s="136"/>
      <c r="CKT17" s="136"/>
      <c r="CKU17" s="136"/>
      <c r="CKV17" s="136"/>
      <c r="CKW17" s="136"/>
      <c r="CKX17" s="136"/>
      <c r="CKY17" s="136"/>
      <c r="CKZ17" s="136"/>
      <c r="CLA17" s="136"/>
      <c r="CLB17" s="136"/>
      <c r="CLC17" s="136"/>
      <c r="CLD17" s="136"/>
      <c r="CLE17" s="136"/>
      <c r="CLF17" s="136"/>
      <c r="CLG17" s="136"/>
      <c r="CLH17" s="136"/>
      <c r="CLI17" s="136"/>
      <c r="CLJ17" s="136"/>
      <c r="CLK17" s="136"/>
      <c r="CLL17" s="136"/>
      <c r="CLM17" s="136"/>
      <c r="CLN17" s="136"/>
      <c r="CLO17" s="136"/>
      <c r="CLP17" s="136"/>
      <c r="CLQ17" s="136"/>
      <c r="CLR17" s="136"/>
      <c r="CLS17" s="136"/>
      <c r="CLT17" s="136"/>
      <c r="CLU17" s="136"/>
      <c r="CLV17" s="136"/>
      <c r="CLW17" s="136"/>
      <c r="CLX17" s="136"/>
      <c r="CLY17" s="136"/>
      <c r="CLZ17" s="136"/>
      <c r="CMA17" s="136"/>
      <c r="CMB17" s="136"/>
      <c r="CMC17" s="136"/>
      <c r="CMD17" s="136"/>
      <c r="CME17" s="136"/>
      <c r="CMF17" s="136"/>
      <c r="CMG17" s="136"/>
      <c r="CMH17" s="136"/>
      <c r="CMI17" s="136"/>
      <c r="CMJ17" s="136"/>
      <c r="CMK17" s="136"/>
      <c r="CML17" s="136"/>
      <c r="CMM17" s="136"/>
      <c r="CMN17" s="136"/>
      <c r="CMO17" s="136"/>
      <c r="CMP17" s="136"/>
      <c r="CMQ17" s="136"/>
      <c r="CMR17" s="136"/>
      <c r="CMS17" s="136"/>
      <c r="CMT17" s="136"/>
      <c r="CMU17" s="136"/>
      <c r="CMV17" s="136"/>
      <c r="CMW17" s="136"/>
      <c r="CMX17" s="136"/>
      <c r="CMY17" s="136"/>
      <c r="CMZ17" s="136"/>
      <c r="CNA17" s="136"/>
      <c r="CNB17" s="136"/>
      <c r="CNC17" s="136"/>
      <c r="CND17" s="136"/>
      <c r="CNE17" s="136"/>
      <c r="CNF17" s="136"/>
      <c r="CNG17" s="136"/>
      <c r="CNH17" s="136"/>
      <c r="CNI17" s="136"/>
      <c r="CNJ17" s="136"/>
      <c r="CNK17" s="136"/>
      <c r="CNL17" s="136"/>
      <c r="CNM17" s="136"/>
      <c r="CNN17" s="136"/>
      <c r="CNO17" s="136"/>
      <c r="CNP17" s="136"/>
      <c r="CNQ17" s="136"/>
      <c r="CNR17" s="136"/>
      <c r="CNS17" s="136"/>
      <c r="CNT17" s="136"/>
      <c r="CNU17" s="136"/>
      <c r="CNV17" s="136"/>
      <c r="CNW17" s="136"/>
      <c r="CNX17" s="136"/>
      <c r="CNY17" s="136"/>
      <c r="CNZ17" s="136"/>
      <c r="COA17" s="136"/>
      <c r="COB17" s="136"/>
      <c r="COC17" s="136"/>
      <c r="COD17" s="136"/>
      <c r="COE17" s="136"/>
      <c r="COF17" s="136"/>
      <c r="COG17" s="136"/>
      <c r="COH17" s="136"/>
      <c r="COI17" s="136"/>
      <c r="COJ17" s="136"/>
      <c r="COK17" s="136"/>
      <c r="COL17" s="136"/>
      <c r="COM17" s="136"/>
      <c r="CON17" s="136"/>
      <c r="COO17" s="136"/>
      <c r="COP17" s="136"/>
      <c r="COQ17" s="136"/>
      <c r="COR17" s="136"/>
      <c r="COS17" s="136"/>
      <c r="COT17" s="136"/>
      <c r="COU17" s="136"/>
      <c r="COV17" s="136"/>
      <c r="COW17" s="136"/>
      <c r="COX17" s="136"/>
      <c r="COY17" s="136"/>
      <c r="COZ17" s="136"/>
      <c r="CPA17" s="136"/>
      <c r="CPB17" s="136"/>
      <c r="CPC17" s="136"/>
      <c r="CPD17" s="136"/>
      <c r="CPE17" s="136"/>
      <c r="CPF17" s="136"/>
      <c r="CPG17" s="136"/>
      <c r="CPH17" s="136"/>
      <c r="CPI17" s="136"/>
      <c r="CPJ17" s="136"/>
      <c r="CPK17" s="136"/>
      <c r="CPL17" s="136"/>
      <c r="CPM17" s="136"/>
      <c r="CPN17" s="136"/>
      <c r="CPO17" s="136"/>
      <c r="CPP17" s="136"/>
      <c r="CPQ17" s="136"/>
      <c r="CPR17" s="136"/>
      <c r="CPS17" s="136"/>
      <c r="CPT17" s="136"/>
      <c r="CPU17" s="136"/>
      <c r="CPV17" s="136"/>
      <c r="CPW17" s="136"/>
      <c r="CPX17" s="136"/>
      <c r="CPY17" s="136"/>
      <c r="CPZ17" s="136"/>
      <c r="CQA17" s="136"/>
      <c r="CQB17" s="136"/>
      <c r="CQC17" s="136"/>
      <c r="CQD17" s="136"/>
      <c r="CQE17" s="136"/>
      <c r="CQF17" s="136"/>
      <c r="CQG17" s="136"/>
      <c r="CQH17" s="136"/>
      <c r="CQI17" s="136"/>
      <c r="CQJ17" s="136"/>
      <c r="CQK17" s="136"/>
      <c r="CQL17" s="136"/>
      <c r="CQM17" s="136"/>
      <c r="CQN17" s="136"/>
      <c r="CQO17" s="136"/>
      <c r="CQP17" s="136"/>
      <c r="CQQ17" s="136"/>
      <c r="CQR17" s="136"/>
      <c r="CQS17" s="136"/>
      <c r="CQT17" s="136"/>
      <c r="CQU17" s="136"/>
      <c r="CQV17" s="136"/>
      <c r="CQW17" s="136"/>
      <c r="CQX17" s="136"/>
      <c r="CQY17" s="136"/>
      <c r="CQZ17" s="136"/>
      <c r="CRA17" s="136"/>
      <c r="CRB17" s="136"/>
      <c r="CRC17" s="136"/>
      <c r="CRD17" s="136"/>
      <c r="CRE17" s="136"/>
      <c r="CRF17" s="136"/>
      <c r="CRG17" s="136"/>
      <c r="CRH17" s="136"/>
      <c r="CRI17" s="136"/>
      <c r="CRJ17" s="136"/>
      <c r="CRK17" s="136"/>
      <c r="CRL17" s="136"/>
      <c r="CRM17" s="136"/>
      <c r="CRN17" s="136"/>
      <c r="CRO17" s="136"/>
      <c r="CRP17" s="136"/>
      <c r="CRQ17" s="136"/>
      <c r="CRR17" s="136"/>
      <c r="CRS17" s="136"/>
      <c r="CRT17" s="136"/>
      <c r="CRU17" s="136"/>
      <c r="CRV17" s="136"/>
      <c r="CRW17" s="136"/>
      <c r="CRX17" s="136"/>
      <c r="CRY17" s="136"/>
      <c r="CRZ17" s="136"/>
      <c r="CSA17" s="136"/>
      <c r="CSB17" s="136"/>
      <c r="CSC17" s="136"/>
      <c r="CSD17" s="136"/>
      <c r="CSE17" s="136"/>
      <c r="CSF17" s="136"/>
      <c r="CSG17" s="136"/>
      <c r="CSH17" s="136"/>
      <c r="CSI17" s="136"/>
      <c r="CSJ17" s="136"/>
      <c r="CSK17" s="136"/>
      <c r="CSL17" s="136"/>
      <c r="CSM17" s="136"/>
      <c r="CSN17" s="136"/>
      <c r="CSO17" s="136"/>
      <c r="CSP17" s="136"/>
      <c r="CSQ17" s="136"/>
      <c r="CSR17" s="136"/>
      <c r="CSS17" s="136"/>
      <c r="CST17" s="136"/>
      <c r="CSU17" s="136"/>
      <c r="CSV17" s="136"/>
      <c r="CSW17" s="136"/>
      <c r="CSX17" s="136"/>
      <c r="CSY17" s="136"/>
      <c r="CSZ17" s="136"/>
      <c r="CTA17" s="136"/>
      <c r="CTB17" s="136"/>
      <c r="CTC17" s="136"/>
      <c r="CTD17" s="136"/>
      <c r="CTE17" s="136"/>
      <c r="CTF17" s="136"/>
      <c r="CTG17" s="136"/>
      <c r="CTH17" s="136"/>
      <c r="CTI17" s="136"/>
      <c r="CTJ17" s="136"/>
      <c r="CTK17" s="136"/>
      <c r="CTL17" s="136"/>
      <c r="CTM17" s="136"/>
      <c r="CTN17" s="136"/>
      <c r="CTO17" s="136"/>
      <c r="CTP17" s="136"/>
      <c r="CTQ17" s="136"/>
      <c r="CTR17" s="136"/>
      <c r="CTS17" s="136"/>
      <c r="CTT17" s="136"/>
      <c r="CTU17" s="136"/>
      <c r="CTV17" s="136"/>
      <c r="CTW17" s="136"/>
      <c r="CTX17" s="136"/>
      <c r="CTY17" s="136"/>
      <c r="CTZ17" s="136"/>
      <c r="CUA17" s="136"/>
      <c r="CUB17" s="136"/>
      <c r="CUC17" s="136"/>
      <c r="CUD17" s="136"/>
      <c r="CUE17" s="136"/>
      <c r="CUF17" s="136"/>
      <c r="CUG17" s="136"/>
      <c r="CUH17" s="136"/>
      <c r="CUI17" s="136"/>
      <c r="CUJ17" s="136"/>
      <c r="CUK17" s="136"/>
      <c r="CUL17" s="136"/>
      <c r="CUM17" s="136"/>
      <c r="CUN17" s="136"/>
      <c r="CUO17" s="136"/>
      <c r="CUP17" s="136"/>
      <c r="CUQ17" s="136"/>
      <c r="CUR17" s="136"/>
      <c r="CUS17" s="136"/>
      <c r="CUT17" s="136"/>
      <c r="CUU17" s="136"/>
      <c r="CUV17" s="136"/>
      <c r="CUW17" s="136"/>
      <c r="CUX17" s="136"/>
      <c r="CUY17" s="136"/>
      <c r="CUZ17" s="136"/>
      <c r="CVA17" s="136"/>
      <c r="CVB17" s="136"/>
      <c r="CVC17" s="136"/>
      <c r="CVD17" s="136"/>
      <c r="CVE17" s="136"/>
      <c r="CVF17" s="136"/>
      <c r="CVG17" s="136"/>
      <c r="CVH17" s="136"/>
      <c r="CVI17" s="136"/>
      <c r="CVJ17" s="136"/>
      <c r="CVK17" s="136"/>
      <c r="CVL17" s="136"/>
      <c r="CVM17" s="136"/>
      <c r="CVN17" s="136"/>
      <c r="CVO17" s="136"/>
      <c r="CVP17" s="136"/>
      <c r="CVQ17" s="136"/>
      <c r="CVR17" s="136"/>
      <c r="CVS17" s="136"/>
      <c r="CVT17" s="136"/>
      <c r="CVU17" s="136"/>
      <c r="CVV17" s="136"/>
      <c r="CVW17" s="136"/>
      <c r="CVX17" s="136"/>
      <c r="CVY17" s="136"/>
      <c r="CVZ17" s="136"/>
      <c r="CWA17" s="136"/>
      <c r="CWB17" s="136"/>
      <c r="CWC17" s="136"/>
      <c r="CWD17" s="136"/>
      <c r="CWE17" s="136"/>
      <c r="CWF17" s="136"/>
      <c r="CWG17" s="136"/>
      <c r="CWH17" s="136"/>
      <c r="CWI17" s="136"/>
      <c r="CWJ17" s="136"/>
      <c r="CWK17" s="136"/>
      <c r="CWL17" s="136"/>
      <c r="CWM17" s="136"/>
      <c r="CWN17" s="136"/>
      <c r="CWO17" s="136"/>
      <c r="CWP17" s="136"/>
      <c r="CWQ17" s="136"/>
      <c r="CWR17" s="136"/>
      <c r="CWS17" s="136"/>
      <c r="CWT17" s="136"/>
      <c r="CWU17" s="136"/>
      <c r="CWV17" s="136"/>
      <c r="CWW17" s="136"/>
      <c r="CWX17" s="136"/>
      <c r="CWY17" s="136"/>
      <c r="CWZ17" s="136"/>
      <c r="CXA17" s="136"/>
      <c r="CXB17" s="136"/>
      <c r="CXC17" s="136"/>
      <c r="CXD17" s="136"/>
      <c r="CXE17" s="136"/>
      <c r="CXF17" s="136"/>
      <c r="CXG17" s="136"/>
      <c r="CXH17" s="136"/>
      <c r="CXI17" s="136"/>
      <c r="CXJ17" s="136"/>
      <c r="CXK17" s="136"/>
      <c r="CXL17" s="136"/>
      <c r="CXM17" s="136"/>
      <c r="CXN17" s="136"/>
      <c r="CXO17" s="136"/>
      <c r="CXP17" s="136"/>
      <c r="CXQ17" s="136"/>
      <c r="CXR17" s="136"/>
      <c r="CXS17" s="136"/>
      <c r="CXT17" s="136"/>
      <c r="CXU17" s="136"/>
      <c r="CXV17" s="136"/>
      <c r="CXW17" s="136"/>
      <c r="CXX17" s="136"/>
      <c r="CXY17" s="136"/>
      <c r="CXZ17" s="136"/>
      <c r="CYA17" s="136"/>
      <c r="CYB17" s="136"/>
      <c r="CYC17" s="136"/>
      <c r="CYD17" s="136"/>
      <c r="CYE17" s="136"/>
      <c r="CYF17" s="136"/>
      <c r="CYG17" s="136"/>
      <c r="CYH17" s="136"/>
      <c r="CYI17" s="136"/>
      <c r="CYJ17" s="136"/>
      <c r="CYK17" s="136"/>
      <c r="CYL17" s="136"/>
      <c r="CYM17" s="136"/>
      <c r="CYN17" s="136"/>
      <c r="CYO17" s="136"/>
      <c r="CYP17" s="136"/>
      <c r="CYQ17" s="136"/>
      <c r="CYR17" s="136"/>
      <c r="CYS17" s="136"/>
      <c r="CYT17" s="136"/>
      <c r="CYU17" s="136"/>
      <c r="CYV17" s="136"/>
      <c r="CYW17" s="136"/>
      <c r="CYX17" s="136"/>
      <c r="CYY17" s="136"/>
      <c r="CYZ17" s="136"/>
      <c r="CZA17" s="136"/>
      <c r="CZB17" s="136"/>
      <c r="CZC17" s="136"/>
      <c r="CZD17" s="136"/>
      <c r="CZE17" s="136"/>
      <c r="CZF17" s="136"/>
      <c r="CZG17" s="136"/>
      <c r="CZH17" s="136"/>
      <c r="CZI17" s="136"/>
      <c r="CZJ17" s="136"/>
      <c r="CZK17" s="136"/>
      <c r="CZL17" s="136"/>
      <c r="CZM17" s="136"/>
      <c r="CZN17" s="136"/>
      <c r="CZO17" s="136"/>
      <c r="CZP17" s="136"/>
      <c r="CZQ17" s="136"/>
      <c r="CZR17" s="136"/>
      <c r="CZS17" s="136"/>
      <c r="CZT17" s="136"/>
      <c r="CZU17" s="136"/>
      <c r="CZV17" s="136"/>
      <c r="CZW17" s="136"/>
      <c r="CZX17" s="136"/>
      <c r="CZY17" s="136"/>
      <c r="CZZ17" s="136"/>
      <c r="DAA17" s="136"/>
      <c r="DAB17" s="136"/>
      <c r="DAC17" s="136"/>
      <c r="DAD17" s="136"/>
      <c r="DAE17" s="136"/>
      <c r="DAF17" s="136"/>
      <c r="DAG17" s="136"/>
      <c r="DAH17" s="136"/>
      <c r="DAI17" s="136"/>
      <c r="DAJ17" s="136"/>
      <c r="DAK17" s="136"/>
      <c r="DAL17" s="136"/>
      <c r="DAM17" s="136"/>
      <c r="DAN17" s="136"/>
      <c r="DAO17" s="136"/>
      <c r="DAP17" s="136"/>
      <c r="DAQ17" s="136"/>
      <c r="DAR17" s="136"/>
      <c r="DAS17" s="136"/>
      <c r="DAT17" s="136"/>
      <c r="DAU17" s="136"/>
      <c r="DAV17" s="136"/>
      <c r="DAW17" s="136"/>
      <c r="DAX17" s="136"/>
      <c r="DAY17" s="136"/>
      <c r="DAZ17" s="136"/>
      <c r="DBA17" s="136"/>
      <c r="DBB17" s="136"/>
      <c r="DBC17" s="136"/>
      <c r="DBD17" s="136"/>
      <c r="DBE17" s="136"/>
      <c r="DBF17" s="136"/>
      <c r="DBG17" s="136"/>
      <c r="DBH17" s="136"/>
      <c r="DBI17" s="136"/>
      <c r="DBJ17" s="136"/>
      <c r="DBK17" s="136"/>
      <c r="DBL17" s="136"/>
      <c r="DBM17" s="136"/>
      <c r="DBN17" s="136"/>
      <c r="DBO17" s="136"/>
      <c r="DBP17" s="136"/>
      <c r="DBQ17" s="136"/>
      <c r="DBR17" s="136"/>
      <c r="DBS17" s="136"/>
      <c r="DBT17" s="136"/>
      <c r="DBU17" s="136"/>
      <c r="DBV17" s="136"/>
      <c r="DBW17" s="136"/>
      <c r="DBX17" s="136"/>
      <c r="DBY17" s="136"/>
      <c r="DBZ17" s="136"/>
      <c r="DCA17" s="136"/>
      <c r="DCB17" s="136"/>
      <c r="DCC17" s="136"/>
      <c r="DCD17" s="136"/>
      <c r="DCE17" s="136"/>
      <c r="DCF17" s="136"/>
      <c r="DCG17" s="136"/>
      <c r="DCH17" s="136"/>
      <c r="DCI17" s="136"/>
      <c r="DCJ17" s="136"/>
      <c r="DCK17" s="136"/>
      <c r="DCL17" s="136"/>
      <c r="DCM17" s="136"/>
      <c r="DCN17" s="136"/>
      <c r="DCO17" s="136"/>
      <c r="DCP17" s="136"/>
      <c r="DCQ17" s="136"/>
      <c r="DCR17" s="136"/>
      <c r="DCS17" s="136"/>
      <c r="DCT17" s="136"/>
      <c r="DCU17" s="136"/>
      <c r="DCV17" s="136"/>
      <c r="DCW17" s="136"/>
      <c r="DCX17" s="136"/>
      <c r="DCY17" s="136"/>
      <c r="DCZ17" s="136"/>
      <c r="DDA17" s="136"/>
      <c r="DDB17" s="136"/>
      <c r="DDC17" s="136"/>
      <c r="DDD17" s="136"/>
      <c r="DDE17" s="136"/>
      <c r="DDF17" s="136"/>
      <c r="DDG17" s="136"/>
      <c r="DDH17" s="136"/>
      <c r="DDI17" s="136"/>
      <c r="DDJ17" s="136"/>
      <c r="DDK17" s="136"/>
      <c r="DDL17" s="136"/>
      <c r="DDM17" s="136"/>
      <c r="DDN17" s="136"/>
      <c r="DDO17" s="136"/>
      <c r="DDP17" s="136"/>
      <c r="DDQ17" s="136"/>
      <c r="DDR17" s="136"/>
      <c r="DDS17" s="136"/>
      <c r="DDT17" s="136"/>
      <c r="DDU17" s="136"/>
      <c r="DDV17" s="136"/>
      <c r="DDW17" s="136"/>
      <c r="DDX17" s="136"/>
      <c r="DDY17" s="136"/>
      <c r="DDZ17" s="136"/>
      <c r="DEA17" s="136"/>
      <c r="DEB17" s="136"/>
      <c r="DEC17" s="136"/>
      <c r="DED17" s="136"/>
      <c r="DEE17" s="136"/>
      <c r="DEF17" s="136"/>
      <c r="DEG17" s="136"/>
      <c r="DEH17" s="136"/>
      <c r="DEI17" s="136"/>
      <c r="DEJ17" s="136"/>
      <c r="DEK17" s="136"/>
      <c r="DEL17" s="136"/>
      <c r="DEM17" s="136"/>
      <c r="DEN17" s="136"/>
      <c r="DEO17" s="136"/>
      <c r="DEP17" s="136"/>
      <c r="DEQ17" s="136"/>
      <c r="DER17" s="136"/>
      <c r="DES17" s="136"/>
      <c r="DET17" s="136"/>
      <c r="DEU17" s="136"/>
      <c r="DEV17" s="136"/>
      <c r="DEW17" s="136"/>
      <c r="DEX17" s="136"/>
      <c r="DEY17" s="136"/>
      <c r="DEZ17" s="136"/>
      <c r="DFA17" s="136"/>
      <c r="DFB17" s="136"/>
      <c r="DFC17" s="136"/>
      <c r="DFD17" s="136"/>
      <c r="DFE17" s="136"/>
      <c r="DFF17" s="136"/>
      <c r="DFG17" s="136"/>
      <c r="DFH17" s="136"/>
      <c r="DFI17" s="136"/>
      <c r="DFJ17" s="136"/>
      <c r="DFK17" s="136"/>
      <c r="DFL17" s="136"/>
      <c r="DFM17" s="136"/>
      <c r="DFN17" s="136"/>
      <c r="DFO17" s="136"/>
      <c r="DFP17" s="136"/>
      <c r="DFQ17" s="136"/>
      <c r="DFR17" s="136"/>
      <c r="DFS17" s="136"/>
      <c r="DFT17" s="136"/>
      <c r="DFU17" s="136"/>
      <c r="DFV17" s="136"/>
      <c r="DFW17" s="136"/>
      <c r="DFX17" s="136"/>
      <c r="DFY17" s="136"/>
      <c r="DFZ17" s="136"/>
      <c r="DGA17" s="136"/>
      <c r="DGB17" s="136"/>
      <c r="DGC17" s="136"/>
      <c r="DGD17" s="136"/>
      <c r="DGE17" s="136"/>
      <c r="DGF17" s="136"/>
      <c r="DGG17" s="136"/>
      <c r="DGH17" s="136"/>
      <c r="DGI17" s="136"/>
      <c r="DGJ17" s="136"/>
      <c r="DGK17" s="136"/>
      <c r="DGL17" s="136"/>
      <c r="DGM17" s="136"/>
      <c r="DGN17" s="136"/>
      <c r="DGO17" s="136"/>
      <c r="DGP17" s="136"/>
      <c r="DGQ17" s="136"/>
      <c r="DGR17" s="136"/>
      <c r="DGS17" s="136"/>
      <c r="DGT17" s="136"/>
      <c r="DGU17" s="136"/>
      <c r="DGV17" s="136"/>
      <c r="DGW17" s="136"/>
      <c r="DGX17" s="136"/>
      <c r="DGY17" s="136"/>
      <c r="DGZ17" s="136"/>
      <c r="DHA17" s="136"/>
      <c r="DHB17" s="136"/>
      <c r="DHC17" s="136"/>
      <c r="DHD17" s="136"/>
      <c r="DHE17" s="136"/>
      <c r="DHF17" s="136"/>
      <c r="DHG17" s="136"/>
      <c r="DHH17" s="136"/>
      <c r="DHI17" s="136"/>
      <c r="DHJ17" s="136"/>
      <c r="DHK17" s="136"/>
      <c r="DHL17" s="136"/>
      <c r="DHM17" s="136"/>
      <c r="DHN17" s="136"/>
      <c r="DHO17" s="136"/>
      <c r="DHP17" s="136"/>
      <c r="DHQ17" s="136"/>
      <c r="DHR17" s="136"/>
      <c r="DHS17" s="136"/>
      <c r="DHT17" s="136"/>
      <c r="DHU17" s="136"/>
      <c r="DHV17" s="136"/>
      <c r="DHW17" s="136"/>
      <c r="DHX17" s="136"/>
      <c r="DHY17" s="136"/>
      <c r="DHZ17" s="136"/>
      <c r="DIA17" s="136"/>
      <c r="DIB17" s="136"/>
      <c r="DIC17" s="136"/>
      <c r="DID17" s="136"/>
      <c r="DIE17" s="136"/>
      <c r="DIF17" s="136"/>
      <c r="DIG17" s="136"/>
      <c r="DIH17" s="136"/>
      <c r="DII17" s="136"/>
      <c r="DIJ17" s="136"/>
      <c r="DIK17" s="136"/>
      <c r="DIL17" s="136"/>
      <c r="DIM17" s="136"/>
      <c r="DIN17" s="136"/>
      <c r="DIO17" s="136"/>
      <c r="DIP17" s="136"/>
      <c r="DIQ17" s="136"/>
      <c r="DIR17" s="136"/>
      <c r="DIS17" s="136"/>
      <c r="DIT17" s="136"/>
      <c r="DIU17" s="136"/>
      <c r="DIV17" s="136"/>
      <c r="DIW17" s="136"/>
      <c r="DIX17" s="136"/>
      <c r="DIY17" s="136"/>
      <c r="DIZ17" s="136"/>
      <c r="DJA17" s="136"/>
      <c r="DJB17" s="136"/>
      <c r="DJC17" s="136"/>
      <c r="DJD17" s="136"/>
      <c r="DJE17" s="136"/>
      <c r="DJF17" s="136"/>
      <c r="DJG17" s="136"/>
      <c r="DJH17" s="136"/>
      <c r="DJI17" s="136"/>
      <c r="DJJ17" s="136"/>
      <c r="DJK17" s="136"/>
      <c r="DJL17" s="136"/>
      <c r="DJM17" s="136"/>
      <c r="DJN17" s="136"/>
      <c r="DJO17" s="136"/>
      <c r="DJP17" s="136"/>
      <c r="DJQ17" s="136"/>
      <c r="DJR17" s="136"/>
      <c r="DJS17" s="136"/>
      <c r="DJT17" s="136"/>
      <c r="DJU17" s="136"/>
      <c r="DJV17" s="136"/>
      <c r="DJW17" s="136"/>
      <c r="DJX17" s="136"/>
      <c r="DJY17" s="136"/>
      <c r="DJZ17" s="136"/>
      <c r="DKA17" s="136"/>
      <c r="DKB17" s="136"/>
      <c r="DKC17" s="136"/>
      <c r="DKD17" s="136"/>
      <c r="DKE17" s="136"/>
      <c r="DKF17" s="136"/>
      <c r="DKG17" s="136"/>
      <c r="DKH17" s="136"/>
      <c r="DKI17" s="136"/>
      <c r="DKJ17" s="136"/>
      <c r="DKK17" s="136"/>
      <c r="DKL17" s="136"/>
      <c r="DKM17" s="136"/>
      <c r="DKN17" s="136"/>
      <c r="DKO17" s="136"/>
      <c r="DKP17" s="136"/>
      <c r="DKQ17" s="136"/>
      <c r="DKR17" s="136"/>
      <c r="DKS17" s="136"/>
      <c r="DKT17" s="136"/>
      <c r="DKU17" s="136"/>
      <c r="DKV17" s="136"/>
      <c r="DKW17" s="136"/>
      <c r="DKX17" s="136"/>
      <c r="DKY17" s="136"/>
      <c r="DKZ17" s="136"/>
      <c r="DLA17" s="136"/>
      <c r="DLB17" s="136"/>
      <c r="DLC17" s="136"/>
      <c r="DLD17" s="136"/>
      <c r="DLE17" s="136"/>
      <c r="DLF17" s="136"/>
      <c r="DLG17" s="136"/>
      <c r="DLH17" s="136"/>
      <c r="DLI17" s="136"/>
      <c r="DLJ17" s="136"/>
      <c r="DLK17" s="136"/>
      <c r="DLL17" s="136"/>
      <c r="DLM17" s="136"/>
      <c r="DLN17" s="136"/>
      <c r="DLO17" s="136"/>
      <c r="DLP17" s="136"/>
      <c r="DLQ17" s="136"/>
      <c r="DLR17" s="136"/>
      <c r="DLS17" s="136"/>
      <c r="DLT17" s="136"/>
      <c r="DLU17" s="136"/>
      <c r="DLV17" s="136"/>
      <c r="DLW17" s="136"/>
      <c r="DLX17" s="136"/>
      <c r="DLY17" s="136"/>
      <c r="DLZ17" s="136"/>
      <c r="DMA17" s="136"/>
      <c r="DMB17" s="136"/>
      <c r="DMC17" s="136"/>
      <c r="DMD17" s="136"/>
      <c r="DME17" s="136"/>
      <c r="DMF17" s="136"/>
      <c r="DMG17" s="136"/>
      <c r="DMH17" s="136"/>
      <c r="DMI17" s="136"/>
      <c r="DMJ17" s="136"/>
      <c r="DMK17" s="136"/>
      <c r="DML17" s="136"/>
      <c r="DMM17" s="136"/>
      <c r="DMN17" s="136"/>
      <c r="DMO17" s="136"/>
      <c r="DMP17" s="136"/>
      <c r="DMQ17" s="136"/>
      <c r="DMR17" s="136"/>
      <c r="DMS17" s="136"/>
      <c r="DMT17" s="136"/>
      <c r="DMU17" s="136"/>
      <c r="DMV17" s="136"/>
      <c r="DMW17" s="136"/>
      <c r="DMX17" s="136"/>
      <c r="DMY17" s="136"/>
      <c r="DMZ17" s="136"/>
      <c r="DNA17" s="136"/>
      <c r="DNB17" s="136"/>
      <c r="DNC17" s="136"/>
      <c r="DND17" s="136"/>
      <c r="DNE17" s="136"/>
      <c r="DNF17" s="136"/>
      <c r="DNG17" s="136"/>
      <c r="DNH17" s="136"/>
      <c r="DNI17" s="136"/>
      <c r="DNJ17" s="136"/>
      <c r="DNK17" s="136"/>
      <c r="DNL17" s="136"/>
      <c r="DNM17" s="136"/>
      <c r="DNN17" s="136"/>
      <c r="DNO17" s="136"/>
      <c r="DNP17" s="136"/>
      <c r="DNQ17" s="136"/>
      <c r="DNR17" s="136"/>
      <c r="DNS17" s="136"/>
      <c r="DNT17" s="136"/>
      <c r="DNU17" s="136"/>
      <c r="DNV17" s="136"/>
      <c r="DNW17" s="136"/>
      <c r="DNX17" s="136"/>
      <c r="DNY17" s="136"/>
      <c r="DNZ17" s="136"/>
      <c r="DOA17" s="136"/>
      <c r="DOB17" s="136"/>
      <c r="DOC17" s="136"/>
      <c r="DOD17" s="136"/>
      <c r="DOE17" s="136"/>
      <c r="DOF17" s="136"/>
      <c r="DOG17" s="136"/>
      <c r="DOH17" s="136"/>
      <c r="DOI17" s="136"/>
      <c r="DOJ17" s="136"/>
      <c r="DOK17" s="136"/>
      <c r="DOL17" s="136"/>
      <c r="DOM17" s="136"/>
      <c r="DON17" s="136"/>
      <c r="DOO17" s="136"/>
      <c r="DOP17" s="136"/>
      <c r="DOQ17" s="136"/>
      <c r="DOR17" s="136"/>
      <c r="DOS17" s="136"/>
      <c r="DOT17" s="136"/>
      <c r="DOU17" s="136"/>
      <c r="DOV17" s="136"/>
      <c r="DOW17" s="136"/>
      <c r="DOX17" s="136"/>
      <c r="DOY17" s="136"/>
      <c r="DOZ17" s="136"/>
      <c r="DPA17" s="136"/>
      <c r="DPB17" s="136"/>
      <c r="DPC17" s="136"/>
      <c r="DPD17" s="136"/>
      <c r="DPE17" s="136"/>
      <c r="DPF17" s="136"/>
      <c r="DPG17" s="136"/>
      <c r="DPH17" s="136"/>
      <c r="DPI17" s="136"/>
      <c r="DPJ17" s="136"/>
      <c r="DPK17" s="136"/>
      <c r="DPL17" s="136"/>
      <c r="DPM17" s="136"/>
      <c r="DPN17" s="136"/>
      <c r="DPO17" s="136"/>
      <c r="DPP17" s="136"/>
      <c r="DPQ17" s="136"/>
      <c r="DPR17" s="136"/>
      <c r="DPS17" s="136"/>
      <c r="DPT17" s="136"/>
      <c r="DPU17" s="136"/>
      <c r="DPV17" s="136"/>
      <c r="DPW17" s="136"/>
      <c r="DPX17" s="136"/>
      <c r="DPY17" s="136"/>
      <c r="DPZ17" s="136"/>
      <c r="DQA17" s="136"/>
      <c r="DQB17" s="136"/>
      <c r="DQC17" s="136"/>
      <c r="DQD17" s="136"/>
      <c r="DQE17" s="136"/>
      <c r="DQF17" s="136"/>
      <c r="DQG17" s="136"/>
      <c r="DQH17" s="136"/>
      <c r="DQI17" s="136"/>
      <c r="DQJ17" s="136"/>
      <c r="DQK17" s="136"/>
      <c r="DQL17" s="136"/>
      <c r="DQM17" s="136"/>
      <c r="DQN17" s="136"/>
      <c r="DQO17" s="136"/>
      <c r="DQP17" s="136"/>
      <c r="DQQ17" s="136"/>
      <c r="DQR17" s="136"/>
      <c r="DQS17" s="136"/>
      <c r="DQT17" s="136"/>
      <c r="DQU17" s="136"/>
      <c r="DQV17" s="136"/>
      <c r="DQW17" s="136"/>
      <c r="DQX17" s="136"/>
      <c r="DQY17" s="136"/>
      <c r="DQZ17" s="136"/>
      <c r="DRA17" s="136"/>
      <c r="DRB17" s="136"/>
      <c r="DRC17" s="136"/>
      <c r="DRD17" s="136"/>
      <c r="DRE17" s="136"/>
      <c r="DRF17" s="136"/>
      <c r="DRG17" s="136"/>
      <c r="DRH17" s="136"/>
      <c r="DRI17" s="136"/>
      <c r="DRJ17" s="136"/>
      <c r="DRK17" s="136"/>
      <c r="DRL17" s="136"/>
      <c r="DRM17" s="136"/>
      <c r="DRN17" s="136"/>
      <c r="DRO17" s="136"/>
      <c r="DRP17" s="136"/>
      <c r="DRQ17" s="136"/>
      <c r="DRR17" s="136"/>
      <c r="DRS17" s="136"/>
      <c r="DRT17" s="136"/>
      <c r="DRU17" s="136"/>
      <c r="DRV17" s="136"/>
      <c r="DRW17" s="136"/>
      <c r="DRX17" s="136"/>
      <c r="DRY17" s="136"/>
      <c r="DRZ17" s="136"/>
      <c r="DSA17" s="136"/>
      <c r="DSB17" s="136"/>
      <c r="DSC17" s="136"/>
      <c r="DSD17" s="136"/>
      <c r="DSE17" s="136"/>
      <c r="DSF17" s="136"/>
      <c r="DSG17" s="136"/>
      <c r="DSH17" s="136"/>
      <c r="DSI17" s="136"/>
      <c r="DSJ17" s="136"/>
      <c r="DSK17" s="136"/>
      <c r="DSL17" s="136"/>
      <c r="DSM17" s="136"/>
      <c r="DSN17" s="136"/>
      <c r="DSO17" s="136"/>
      <c r="DSP17" s="136"/>
      <c r="DSQ17" s="136"/>
      <c r="DSR17" s="136"/>
      <c r="DSS17" s="136"/>
      <c r="DST17" s="136"/>
      <c r="DSU17" s="136"/>
      <c r="DSV17" s="136"/>
      <c r="DSW17" s="136"/>
      <c r="DSX17" s="136"/>
      <c r="DSY17" s="136"/>
      <c r="DSZ17" s="136"/>
      <c r="DTA17" s="136"/>
      <c r="DTB17" s="136"/>
      <c r="DTC17" s="136"/>
      <c r="DTD17" s="136"/>
      <c r="DTE17" s="136"/>
      <c r="DTF17" s="136"/>
      <c r="DTG17" s="136"/>
      <c r="DTH17" s="136"/>
      <c r="DTI17" s="136"/>
      <c r="DTJ17" s="136"/>
      <c r="DTK17" s="136"/>
      <c r="DTL17" s="136"/>
      <c r="DTM17" s="136"/>
      <c r="DTN17" s="136"/>
      <c r="DTO17" s="136"/>
      <c r="DTP17" s="136"/>
      <c r="DTQ17" s="136"/>
      <c r="DTR17" s="136"/>
      <c r="DTS17" s="136"/>
      <c r="DTT17" s="136"/>
      <c r="DTU17" s="136"/>
      <c r="DTV17" s="136"/>
      <c r="DTW17" s="136"/>
      <c r="DTX17" s="136"/>
      <c r="DTY17" s="136"/>
      <c r="DTZ17" s="136"/>
      <c r="DUA17" s="136"/>
      <c r="DUB17" s="136"/>
      <c r="DUC17" s="136"/>
      <c r="DUD17" s="136"/>
      <c r="DUE17" s="136"/>
      <c r="DUF17" s="136"/>
      <c r="DUG17" s="136"/>
      <c r="DUH17" s="136"/>
      <c r="DUI17" s="136"/>
      <c r="DUJ17" s="136"/>
      <c r="DUK17" s="136"/>
      <c r="DUL17" s="136"/>
      <c r="DUM17" s="136"/>
      <c r="DUN17" s="136"/>
      <c r="DUO17" s="136"/>
      <c r="DUP17" s="136"/>
      <c r="DUQ17" s="136"/>
      <c r="DUR17" s="136"/>
      <c r="DUS17" s="136"/>
      <c r="DUT17" s="136"/>
      <c r="DUU17" s="136"/>
      <c r="DUV17" s="136"/>
      <c r="DUW17" s="136"/>
      <c r="DUX17" s="136"/>
      <c r="DUY17" s="136"/>
      <c r="DUZ17" s="136"/>
      <c r="DVA17" s="136"/>
      <c r="DVB17" s="136"/>
      <c r="DVC17" s="136"/>
      <c r="DVD17" s="136"/>
      <c r="DVE17" s="136"/>
      <c r="DVF17" s="136"/>
      <c r="DVG17" s="136"/>
      <c r="DVH17" s="136"/>
      <c r="DVI17" s="136"/>
      <c r="DVJ17" s="136"/>
      <c r="DVK17" s="136"/>
      <c r="DVL17" s="136"/>
      <c r="DVM17" s="136"/>
      <c r="DVN17" s="136"/>
      <c r="DVO17" s="136"/>
      <c r="DVP17" s="136"/>
      <c r="DVQ17" s="136"/>
      <c r="DVR17" s="136"/>
      <c r="DVS17" s="136"/>
      <c r="DVT17" s="136"/>
      <c r="DVU17" s="136"/>
      <c r="DVV17" s="136"/>
      <c r="DVW17" s="136"/>
      <c r="DVX17" s="136"/>
      <c r="DVY17" s="136"/>
      <c r="DVZ17" s="136"/>
      <c r="DWA17" s="136"/>
      <c r="DWB17" s="136"/>
      <c r="DWC17" s="136"/>
      <c r="DWD17" s="136"/>
      <c r="DWE17" s="136"/>
      <c r="DWF17" s="136"/>
      <c r="DWG17" s="136"/>
      <c r="DWH17" s="136"/>
      <c r="DWI17" s="136"/>
      <c r="DWJ17" s="136"/>
      <c r="DWK17" s="136"/>
      <c r="DWL17" s="136"/>
      <c r="DWM17" s="136"/>
      <c r="DWN17" s="136"/>
      <c r="DWO17" s="136"/>
      <c r="DWP17" s="136"/>
      <c r="DWQ17" s="136"/>
      <c r="DWR17" s="136"/>
      <c r="DWS17" s="136"/>
      <c r="DWT17" s="136"/>
      <c r="DWU17" s="136"/>
      <c r="DWV17" s="136"/>
      <c r="DWW17" s="136"/>
      <c r="DWX17" s="136"/>
      <c r="DWY17" s="136"/>
      <c r="DWZ17" s="136"/>
      <c r="DXA17" s="136"/>
      <c r="DXB17" s="136"/>
      <c r="DXC17" s="136"/>
      <c r="DXD17" s="136"/>
      <c r="DXE17" s="136"/>
      <c r="DXF17" s="136"/>
      <c r="DXG17" s="136"/>
      <c r="DXH17" s="136"/>
      <c r="DXI17" s="136"/>
      <c r="DXJ17" s="136"/>
      <c r="DXK17" s="136"/>
      <c r="DXL17" s="136"/>
      <c r="DXM17" s="136"/>
      <c r="DXN17" s="136"/>
      <c r="DXO17" s="136"/>
      <c r="DXP17" s="136"/>
      <c r="DXQ17" s="136"/>
      <c r="DXR17" s="136"/>
      <c r="DXS17" s="136"/>
      <c r="DXT17" s="136"/>
      <c r="DXU17" s="136"/>
      <c r="DXV17" s="136"/>
      <c r="DXW17" s="136"/>
      <c r="DXX17" s="136"/>
      <c r="DXY17" s="136"/>
      <c r="DXZ17" s="136"/>
      <c r="DYA17" s="136"/>
      <c r="DYB17" s="136"/>
      <c r="DYC17" s="136"/>
      <c r="DYD17" s="136"/>
      <c r="DYE17" s="136"/>
      <c r="DYF17" s="136"/>
      <c r="DYG17" s="136"/>
      <c r="DYH17" s="136"/>
      <c r="DYI17" s="136"/>
      <c r="DYJ17" s="136"/>
      <c r="DYK17" s="136"/>
      <c r="DYL17" s="136"/>
      <c r="DYM17" s="136"/>
      <c r="DYN17" s="136"/>
      <c r="DYO17" s="136"/>
      <c r="DYP17" s="136"/>
      <c r="DYQ17" s="136"/>
      <c r="DYR17" s="136"/>
      <c r="DYS17" s="136"/>
      <c r="DYT17" s="136"/>
      <c r="DYU17" s="136"/>
      <c r="DYV17" s="136"/>
      <c r="DYW17" s="136"/>
      <c r="DYX17" s="136"/>
      <c r="DYY17" s="136"/>
      <c r="DYZ17" s="136"/>
      <c r="DZA17" s="136"/>
      <c r="DZB17" s="136"/>
      <c r="DZC17" s="136"/>
      <c r="DZD17" s="136"/>
      <c r="DZE17" s="136"/>
      <c r="DZF17" s="136"/>
      <c r="DZG17" s="136"/>
      <c r="DZH17" s="136"/>
      <c r="DZI17" s="136"/>
      <c r="DZJ17" s="136"/>
      <c r="DZK17" s="136"/>
      <c r="DZL17" s="136"/>
      <c r="DZM17" s="136"/>
      <c r="DZN17" s="136"/>
      <c r="DZO17" s="136"/>
      <c r="DZP17" s="136"/>
      <c r="DZQ17" s="136"/>
      <c r="DZR17" s="136"/>
      <c r="DZS17" s="136"/>
      <c r="DZT17" s="136"/>
      <c r="DZU17" s="136"/>
      <c r="DZV17" s="136"/>
      <c r="DZW17" s="136"/>
      <c r="DZX17" s="136"/>
      <c r="DZY17" s="136"/>
      <c r="DZZ17" s="136"/>
      <c r="EAA17" s="136"/>
      <c r="EAB17" s="136"/>
      <c r="EAC17" s="136"/>
      <c r="EAD17" s="136"/>
      <c r="EAE17" s="136"/>
      <c r="EAF17" s="136"/>
      <c r="EAG17" s="136"/>
      <c r="EAH17" s="136"/>
      <c r="EAI17" s="136"/>
      <c r="EAJ17" s="136"/>
      <c r="EAK17" s="136"/>
      <c r="EAL17" s="136"/>
      <c r="EAM17" s="136"/>
      <c r="EAN17" s="136"/>
      <c r="EAO17" s="136"/>
      <c r="EAP17" s="136"/>
      <c r="EAQ17" s="136"/>
      <c r="EAR17" s="136"/>
      <c r="EAS17" s="136"/>
      <c r="EAT17" s="136"/>
      <c r="EAU17" s="136"/>
      <c r="EAV17" s="136"/>
      <c r="EAW17" s="136"/>
      <c r="EAX17" s="136"/>
      <c r="EAY17" s="136"/>
      <c r="EAZ17" s="136"/>
      <c r="EBA17" s="136"/>
      <c r="EBB17" s="136"/>
      <c r="EBC17" s="136"/>
      <c r="EBD17" s="136"/>
      <c r="EBE17" s="136"/>
      <c r="EBF17" s="136"/>
      <c r="EBG17" s="136"/>
      <c r="EBH17" s="136"/>
      <c r="EBI17" s="136"/>
      <c r="EBJ17" s="136"/>
      <c r="EBK17" s="136"/>
      <c r="EBL17" s="136"/>
      <c r="EBM17" s="136"/>
      <c r="EBN17" s="136"/>
      <c r="EBO17" s="136"/>
      <c r="EBP17" s="136"/>
      <c r="EBQ17" s="136"/>
      <c r="EBR17" s="136"/>
      <c r="EBS17" s="136"/>
      <c r="EBT17" s="136"/>
      <c r="EBU17" s="136"/>
      <c r="EBV17" s="136"/>
      <c r="EBW17" s="136"/>
      <c r="EBX17" s="136"/>
      <c r="EBY17" s="136"/>
      <c r="EBZ17" s="136"/>
      <c r="ECA17" s="136"/>
      <c r="ECB17" s="136"/>
      <c r="ECC17" s="136"/>
      <c r="ECD17" s="136"/>
      <c r="ECE17" s="136"/>
      <c r="ECF17" s="136"/>
      <c r="ECG17" s="136"/>
      <c r="ECH17" s="136"/>
      <c r="ECI17" s="136"/>
      <c r="ECJ17" s="136"/>
      <c r="ECK17" s="136"/>
      <c r="ECL17" s="136"/>
      <c r="ECM17" s="136"/>
      <c r="ECN17" s="136"/>
      <c r="ECO17" s="136"/>
      <c r="ECP17" s="136"/>
      <c r="ECQ17" s="136"/>
      <c r="ECR17" s="136"/>
      <c r="ECS17" s="136"/>
      <c r="ECT17" s="136"/>
      <c r="ECU17" s="136"/>
      <c r="ECV17" s="136"/>
      <c r="ECW17" s="136"/>
      <c r="ECX17" s="136"/>
      <c r="ECY17" s="136"/>
      <c r="ECZ17" s="136"/>
      <c r="EDA17" s="136"/>
      <c r="EDB17" s="136"/>
      <c r="EDC17" s="136"/>
      <c r="EDD17" s="136"/>
      <c r="EDE17" s="136"/>
      <c r="EDF17" s="136"/>
      <c r="EDG17" s="136"/>
      <c r="EDH17" s="136"/>
      <c r="EDI17" s="136"/>
      <c r="EDJ17" s="136"/>
      <c r="EDK17" s="136"/>
      <c r="EDL17" s="136"/>
      <c r="EDM17" s="136"/>
      <c r="EDN17" s="136"/>
      <c r="EDO17" s="136"/>
      <c r="EDP17" s="136"/>
      <c r="EDQ17" s="136"/>
      <c r="EDR17" s="136"/>
      <c r="EDS17" s="136"/>
      <c r="EDT17" s="136"/>
      <c r="EDU17" s="136"/>
      <c r="EDV17" s="136"/>
      <c r="EDW17" s="136"/>
      <c r="EDX17" s="136"/>
      <c r="EDY17" s="136"/>
      <c r="EDZ17" s="136"/>
      <c r="EEA17" s="136"/>
      <c r="EEB17" s="136"/>
      <c r="EEC17" s="136"/>
      <c r="EED17" s="136"/>
      <c r="EEE17" s="136"/>
      <c r="EEF17" s="136"/>
      <c r="EEG17" s="136"/>
      <c r="EEH17" s="136"/>
      <c r="EEI17" s="136"/>
      <c r="EEJ17" s="136"/>
      <c r="EEK17" s="136"/>
      <c r="EEL17" s="136"/>
      <c r="EEM17" s="136"/>
      <c r="EEN17" s="136"/>
      <c r="EEO17" s="136"/>
      <c r="EEP17" s="136"/>
      <c r="EEQ17" s="136"/>
      <c r="EER17" s="136"/>
      <c r="EES17" s="136"/>
      <c r="EET17" s="136"/>
      <c r="EEU17" s="136"/>
      <c r="EEV17" s="136"/>
      <c r="EEW17" s="136"/>
      <c r="EEX17" s="136"/>
      <c r="EEY17" s="136"/>
      <c r="EEZ17" s="136"/>
      <c r="EFA17" s="136"/>
      <c r="EFB17" s="136"/>
      <c r="EFC17" s="136"/>
      <c r="EFD17" s="136"/>
      <c r="EFE17" s="136"/>
      <c r="EFF17" s="136"/>
      <c r="EFG17" s="136"/>
      <c r="EFH17" s="136"/>
      <c r="EFI17" s="136"/>
      <c r="EFJ17" s="136"/>
      <c r="EFK17" s="136"/>
      <c r="EFL17" s="136"/>
      <c r="EFM17" s="136"/>
      <c r="EFN17" s="136"/>
      <c r="EFO17" s="136"/>
      <c r="EFP17" s="136"/>
      <c r="EFQ17" s="136"/>
      <c r="EFR17" s="136"/>
      <c r="EFS17" s="136"/>
      <c r="EFT17" s="136"/>
      <c r="EFU17" s="136"/>
      <c r="EFV17" s="136"/>
      <c r="EFW17" s="136"/>
      <c r="EFX17" s="136"/>
      <c r="EFY17" s="136"/>
      <c r="EFZ17" s="136"/>
      <c r="EGA17" s="136"/>
      <c r="EGB17" s="136"/>
      <c r="EGC17" s="136"/>
      <c r="EGD17" s="136"/>
      <c r="EGE17" s="136"/>
      <c r="EGF17" s="136"/>
      <c r="EGG17" s="136"/>
      <c r="EGH17" s="136"/>
      <c r="EGI17" s="136"/>
      <c r="EGJ17" s="136"/>
      <c r="EGK17" s="136"/>
      <c r="EGL17" s="136"/>
      <c r="EGM17" s="136"/>
      <c r="EGN17" s="136"/>
      <c r="EGO17" s="136"/>
      <c r="EGP17" s="136"/>
      <c r="EGQ17" s="136"/>
      <c r="EGR17" s="136"/>
      <c r="EGS17" s="136"/>
      <c r="EGT17" s="136"/>
      <c r="EGU17" s="136"/>
      <c r="EGV17" s="136"/>
      <c r="EGW17" s="136"/>
      <c r="EGX17" s="136"/>
      <c r="EGY17" s="136"/>
      <c r="EGZ17" s="136"/>
      <c r="EHA17" s="136"/>
      <c r="EHB17" s="136"/>
      <c r="EHC17" s="136"/>
      <c r="EHD17" s="136"/>
      <c r="EHE17" s="136"/>
      <c r="EHF17" s="136"/>
      <c r="EHG17" s="136"/>
      <c r="EHH17" s="136"/>
      <c r="EHI17" s="136"/>
      <c r="EHJ17" s="136"/>
      <c r="EHK17" s="136"/>
      <c r="EHL17" s="136"/>
      <c r="EHM17" s="136"/>
      <c r="EHN17" s="136"/>
      <c r="EHO17" s="136"/>
      <c r="EHP17" s="136"/>
      <c r="EHQ17" s="136"/>
      <c r="EHR17" s="136"/>
      <c r="EHS17" s="136"/>
      <c r="EHT17" s="136"/>
      <c r="EHU17" s="136"/>
      <c r="EHV17" s="136"/>
      <c r="EHW17" s="136"/>
      <c r="EHX17" s="136"/>
      <c r="EHY17" s="136"/>
      <c r="EHZ17" s="136"/>
      <c r="EIA17" s="136"/>
      <c r="EIB17" s="136"/>
      <c r="EIC17" s="136"/>
      <c r="EID17" s="136"/>
      <c r="EIE17" s="136"/>
      <c r="EIF17" s="136"/>
      <c r="EIG17" s="136"/>
      <c r="EIH17" s="136"/>
      <c r="EII17" s="136"/>
      <c r="EIJ17" s="136"/>
      <c r="EIK17" s="136"/>
      <c r="EIL17" s="136"/>
      <c r="EIM17" s="136"/>
      <c r="EIN17" s="136"/>
      <c r="EIO17" s="136"/>
      <c r="EIP17" s="136"/>
      <c r="EIQ17" s="136"/>
      <c r="EIR17" s="136"/>
      <c r="EIS17" s="136"/>
      <c r="EIT17" s="136"/>
      <c r="EIU17" s="136"/>
      <c r="EIV17" s="136"/>
      <c r="EIW17" s="136"/>
      <c r="EIX17" s="136"/>
      <c r="EIY17" s="136"/>
      <c r="EIZ17" s="136"/>
      <c r="EJA17" s="136"/>
      <c r="EJB17" s="136"/>
      <c r="EJC17" s="136"/>
      <c r="EJD17" s="136"/>
      <c r="EJE17" s="136"/>
      <c r="EJF17" s="136"/>
      <c r="EJG17" s="136"/>
      <c r="EJH17" s="136"/>
      <c r="EJI17" s="136"/>
      <c r="EJJ17" s="136"/>
      <c r="EJK17" s="136"/>
      <c r="EJL17" s="136"/>
      <c r="EJM17" s="136"/>
      <c r="EJN17" s="136"/>
      <c r="EJO17" s="136"/>
      <c r="EJP17" s="136"/>
      <c r="EJQ17" s="136"/>
      <c r="EJR17" s="136"/>
      <c r="EJS17" s="136"/>
      <c r="EJT17" s="136"/>
      <c r="EJU17" s="136"/>
      <c r="EJV17" s="136"/>
      <c r="EJW17" s="136"/>
      <c r="EJX17" s="136"/>
      <c r="EJY17" s="136"/>
      <c r="EJZ17" s="136"/>
      <c r="EKA17" s="136"/>
      <c r="EKB17" s="136"/>
      <c r="EKC17" s="136"/>
      <c r="EKD17" s="136"/>
      <c r="EKE17" s="136"/>
      <c r="EKF17" s="136"/>
      <c r="EKG17" s="136"/>
      <c r="EKH17" s="136"/>
      <c r="EKI17" s="136"/>
      <c r="EKJ17" s="136"/>
      <c r="EKK17" s="136"/>
      <c r="EKL17" s="136"/>
      <c r="EKM17" s="136"/>
      <c r="EKN17" s="136"/>
      <c r="EKO17" s="136"/>
      <c r="EKP17" s="136"/>
      <c r="EKQ17" s="136"/>
      <c r="EKR17" s="136"/>
      <c r="EKS17" s="136"/>
      <c r="EKT17" s="136"/>
      <c r="EKU17" s="136"/>
      <c r="EKV17" s="136"/>
      <c r="EKW17" s="136"/>
      <c r="EKX17" s="136"/>
      <c r="EKY17" s="136"/>
      <c r="EKZ17" s="136"/>
      <c r="ELA17" s="136"/>
      <c r="ELB17" s="136"/>
      <c r="ELC17" s="136"/>
      <c r="ELD17" s="136"/>
      <c r="ELE17" s="136"/>
      <c r="ELF17" s="136"/>
      <c r="ELG17" s="136"/>
      <c r="ELH17" s="136"/>
      <c r="ELI17" s="136"/>
      <c r="ELJ17" s="136"/>
      <c r="ELK17" s="136"/>
      <c r="ELL17" s="136"/>
      <c r="ELM17" s="136"/>
      <c r="ELN17" s="136"/>
      <c r="ELO17" s="136"/>
      <c r="ELP17" s="136"/>
      <c r="ELQ17" s="136"/>
      <c r="ELR17" s="136"/>
      <c r="ELS17" s="136"/>
      <c r="ELT17" s="136"/>
      <c r="ELU17" s="136"/>
      <c r="ELV17" s="136"/>
      <c r="ELW17" s="136"/>
      <c r="ELX17" s="136"/>
      <c r="ELY17" s="136"/>
      <c r="ELZ17" s="136"/>
      <c r="EMA17" s="136"/>
      <c r="EMB17" s="136"/>
      <c r="EMC17" s="136"/>
      <c r="EMD17" s="136"/>
      <c r="EME17" s="136"/>
      <c r="EMF17" s="136"/>
      <c r="EMG17" s="136"/>
      <c r="EMH17" s="136"/>
      <c r="EMI17" s="136"/>
      <c r="EMJ17" s="136"/>
      <c r="EMK17" s="136"/>
      <c r="EML17" s="136"/>
      <c r="EMM17" s="136"/>
      <c r="EMN17" s="136"/>
      <c r="EMO17" s="136"/>
      <c r="EMP17" s="136"/>
      <c r="EMQ17" s="136"/>
      <c r="EMR17" s="136"/>
      <c r="EMS17" s="136"/>
      <c r="EMT17" s="136"/>
      <c r="EMU17" s="136"/>
      <c r="EMV17" s="136"/>
      <c r="EMW17" s="136"/>
      <c r="EMX17" s="136"/>
      <c r="EMY17" s="136"/>
      <c r="EMZ17" s="136"/>
      <c r="ENA17" s="136"/>
      <c r="ENB17" s="136"/>
      <c r="ENC17" s="136"/>
      <c r="END17" s="136"/>
      <c r="ENE17" s="136"/>
      <c r="ENF17" s="136"/>
      <c r="ENG17" s="136"/>
      <c r="ENH17" s="136"/>
      <c r="ENI17" s="136"/>
      <c r="ENJ17" s="136"/>
      <c r="ENK17" s="136"/>
      <c r="ENL17" s="136"/>
      <c r="ENM17" s="136"/>
      <c r="ENN17" s="136"/>
      <c r="ENO17" s="136"/>
      <c r="ENP17" s="136"/>
      <c r="ENQ17" s="136"/>
      <c r="ENR17" s="136"/>
      <c r="ENS17" s="136"/>
      <c r="ENT17" s="136"/>
      <c r="ENU17" s="136"/>
      <c r="ENV17" s="136"/>
      <c r="ENW17" s="136"/>
      <c r="ENX17" s="136"/>
      <c r="ENY17" s="136"/>
      <c r="ENZ17" s="136"/>
      <c r="EOA17" s="136"/>
      <c r="EOB17" s="136"/>
      <c r="EOC17" s="136"/>
      <c r="EOD17" s="136"/>
      <c r="EOE17" s="136"/>
      <c r="EOF17" s="136"/>
      <c r="EOG17" s="136"/>
      <c r="EOH17" s="136"/>
      <c r="EOI17" s="136"/>
      <c r="EOJ17" s="136"/>
      <c r="EOK17" s="136"/>
      <c r="EOL17" s="136"/>
      <c r="EOM17" s="136"/>
      <c r="EON17" s="136"/>
      <c r="EOO17" s="136"/>
      <c r="EOP17" s="136"/>
      <c r="EOQ17" s="136"/>
      <c r="EOR17" s="136"/>
      <c r="EOS17" s="136"/>
      <c r="EOT17" s="136"/>
      <c r="EOU17" s="136"/>
      <c r="EOV17" s="136"/>
      <c r="EOW17" s="136"/>
      <c r="EOX17" s="136"/>
      <c r="EOY17" s="136"/>
      <c r="EOZ17" s="136"/>
      <c r="EPA17" s="136"/>
      <c r="EPB17" s="136"/>
      <c r="EPC17" s="136"/>
      <c r="EPD17" s="136"/>
      <c r="EPE17" s="136"/>
      <c r="EPF17" s="136"/>
      <c r="EPG17" s="136"/>
      <c r="EPH17" s="136"/>
      <c r="EPI17" s="136"/>
      <c r="EPJ17" s="136"/>
      <c r="EPK17" s="136"/>
      <c r="EPL17" s="136"/>
      <c r="EPM17" s="136"/>
      <c r="EPN17" s="136"/>
      <c r="EPO17" s="136"/>
      <c r="EPP17" s="136"/>
      <c r="EPQ17" s="136"/>
      <c r="EPR17" s="136"/>
      <c r="EPS17" s="136"/>
      <c r="EPT17" s="136"/>
      <c r="EPU17" s="136"/>
      <c r="EPV17" s="136"/>
      <c r="EPW17" s="136"/>
      <c r="EPX17" s="136"/>
      <c r="EPY17" s="136"/>
      <c r="EPZ17" s="136"/>
      <c r="EQA17" s="136"/>
      <c r="EQB17" s="136"/>
      <c r="EQC17" s="136"/>
      <c r="EQD17" s="136"/>
      <c r="EQE17" s="136"/>
      <c r="EQF17" s="136"/>
      <c r="EQG17" s="136"/>
      <c r="EQH17" s="136"/>
      <c r="EQI17" s="136"/>
      <c r="EQJ17" s="136"/>
      <c r="EQK17" s="136"/>
      <c r="EQL17" s="136"/>
      <c r="EQM17" s="136"/>
      <c r="EQN17" s="136"/>
      <c r="EQO17" s="136"/>
      <c r="EQP17" s="136"/>
      <c r="EQQ17" s="136"/>
      <c r="EQR17" s="136"/>
      <c r="EQS17" s="136"/>
      <c r="EQT17" s="136"/>
      <c r="EQU17" s="136"/>
      <c r="EQV17" s="136"/>
      <c r="EQW17" s="136"/>
      <c r="EQX17" s="136"/>
      <c r="EQY17" s="136"/>
      <c r="EQZ17" s="136"/>
      <c r="ERA17" s="136"/>
      <c r="ERB17" s="136"/>
      <c r="ERC17" s="136"/>
      <c r="ERD17" s="136"/>
      <c r="ERE17" s="136"/>
      <c r="ERF17" s="136"/>
      <c r="ERG17" s="136"/>
      <c r="ERH17" s="136"/>
      <c r="ERI17" s="136"/>
      <c r="ERJ17" s="136"/>
      <c r="ERK17" s="136"/>
      <c r="ERL17" s="136"/>
      <c r="ERM17" s="136"/>
      <c r="ERN17" s="136"/>
      <c r="ERO17" s="136"/>
      <c r="ERP17" s="136"/>
      <c r="ERQ17" s="136"/>
      <c r="ERR17" s="136"/>
      <c r="ERS17" s="136"/>
      <c r="ERT17" s="136"/>
      <c r="ERU17" s="136"/>
      <c r="ERV17" s="136"/>
      <c r="ERW17" s="136"/>
      <c r="ERX17" s="136"/>
      <c r="ERY17" s="136"/>
      <c r="ERZ17" s="136"/>
      <c r="ESA17" s="136"/>
      <c r="ESB17" s="136"/>
      <c r="ESC17" s="136"/>
      <c r="ESD17" s="136"/>
      <c r="ESE17" s="136"/>
      <c r="ESF17" s="136"/>
      <c r="ESG17" s="136"/>
      <c r="ESH17" s="136"/>
      <c r="ESI17" s="136"/>
      <c r="ESJ17" s="136"/>
      <c r="ESK17" s="136"/>
      <c r="ESL17" s="136"/>
      <c r="ESM17" s="136"/>
      <c r="ESN17" s="136"/>
      <c r="ESO17" s="136"/>
      <c r="ESP17" s="136"/>
      <c r="ESQ17" s="136"/>
      <c r="ESR17" s="136"/>
      <c r="ESS17" s="136"/>
      <c r="EST17" s="136"/>
      <c r="ESU17" s="136"/>
      <c r="ESV17" s="136"/>
      <c r="ESW17" s="136"/>
      <c r="ESX17" s="136"/>
      <c r="ESY17" s="136"/>
      <c r="ESZ17" s="136"/>
      <c r="ETA17" s="136"/>
      <c r="ETB17" s="136"/>
      <c r="ETC17" s="136"/>
      <c r="ETD17" s="136"/>
      <c r="ETE17" s="136"/>
      <c r="ETF17" s="136"/>
      <c r="ETG17" s="136"/>
      <c r="ETH17" s="136"/>
      <c r="ETI17" s="136"/>
      <c r="ETJ17" s="136"/>
      <c r="ETK17" s="136"/>
      <c r="ETL17" s="136"/>
      <c r="ETM17" s="136"/>
      <c r="ETN17" s="136"/>
      <c r="ETO17" s="136"/>
      <c r="ETP17" s="136"/>
      <c r="ETQ17" s="136"/>
      <c r="ETR17" s="136"/>
      <c r="ETS17" s="136"/>
      <c r="ETT17" s="136"/>
      <c r="ETU17" s="136"/>
      <c r="ETV17" s="136"/>
      <c r="ETW17" s="136"/>
      <c r="ETX17" s="136"/>
      <c r="ETY17" s="136"/>
      <c r="ETZ17" s="136"/>
      <c r="EUA17" s="136"/>
      <c r="EUB17" s="136"/>
      <c r="EUC17" s="136"/>
      <c r="EUD17" s="136"/>
      <c r="EUE17" s="136"/>
      <c r="EUF17" s="136"/>
      <c r="EUG17" s="136"/>
      <c r="EUH17" s="136"/>
      <c r="EUI17" s="136"/>
      <c r="EUJ17" s="136"/>
      <c r="EUK17" s="136"/>
      <c r="EUL17" s="136"/>
      <c r="EUM17" s="136"/>
      <c r="EUN17" s="136"/>
      <c r="EUO17" s="136"/>
      <c r="EUP17" s="136"/>
      <c r="EUQ17" s="136"/>
      <c r="EUR17" s="136"/>
      <c r="EUS17" s="136"/>
      <c r="EUT17" s="136"/>
      <c r="EUU17" s="136"/>
      <c r="EUV17" s="136"/>
      <c r="EUW17" s="136"/>
      <c r="EUX17" s="136"/>
      <c r="EUY17" s="136"/>
      <c r="EUZ17" s="136"/>
      <c r="EVA17" s="136"/>
      <c r="EVB17" s="136"/>
      <c r="EVC17" s="136"/>
      <c r="EVD17" s="136"/>
      <c r="EVE17" s="136"/>
      <c r="EVF17" s="136"/>
      <c r="EVG17" s="136"/>
      <c r="EVH17" s="136"/>
      <c r="EVI17" s="136"/>
      <c r="EVJ17" s="136"/>
      <c r="EVK17" s="136"/>
      <c r="EVL17" s="136"/>
      <c r="EVM17" s="136"/>
      <c r="EVN17" s="136"/>
      <c r="EVO17" s="136"/>
      <c r="EVP17" s="136"/>
      <c r="EVQ17" s="136"/>
      <c r="EVR17" s="136"/>
      <c r="EVS17" s="136"/>
      <c r="EVT17" s="136"/>
      <c r="EVU17" s="136"/>
      <c r="EVV17" s="136"/>
      <c r="EVW17" s="136"/>
      <c r="EVX17" s="136"/>
      <c r="EVY17" s="136"/>
      <c r="EVZ17" s="136"/>
      <c r="EWA17" s="136"/>
      <c r="EWB17" s="136"/>
      <c r="EWC17" s="136"/>
      <c r="EWD17" s="136"/>
      <c r="EWE17" s="136"/>
      <c r="EWF17" s="136"/>
      <c r="EWG17" s="136"/>
      <c r="EWH17" s="136"/>
      <c r="EWI17" s="136"/>
      <c r="EWJ17" s="136"/>
      <c r="EWK17" s="136"/>
      <c r="EWL17" s="136"/>
      <c r="EWM17" s="136"/>
      <c r="EWN17" s="136"/>
      <c r="EWO17" s="136"/>
      <c r="EWP17" s="136"/>
      <c r="EWQ17" s="136"/>
      <c r="EWR17" s="136"/>
      <c r="EWS17" s="136"/>
      <c r="EWT17" s="136"/>
      <c r="EWU17" s="136"/>
      <c r="EWV17" s="136"/>
      <c r="EWW17" s="136"/>
      <c r="EWX17" s="136"/>
      <c r="EWY17" s="136"/>
      <c r="EWZ17" s="136"/>
      <c r="EXA17" s="136"/>
      <c r="EXB17" s="136"/>
      <c r="EXC17" s="136"/>
      <c r="EXD17" s="136"/>
      <c r="EXE17" s="136"/>
      <c r="EXF17" s="136"/>
      <c r="EXG17" s="136"/>
      <c r="EXH17" s="136"/>
      <c r="EXI17" s="136"/>
      <c r="EXJ17" s="136"/>
      <c r="EXK17" s="136"/>
      <c r="EXL17" s="136"/>
      <c r="EXM17" s="136"/>
      <c r="EXN17" s="136"/>
      <c r="EXO17" s="136"/>
      <c r="EXP17" s="136"/>
      <c r="EXQ17" s="136"/>
      <c r="EXR17" s="136"/>
      <c r="EXS17" s="136"/>
      <c r="EXT17" s="136"/>
      <c r="EXU17" s="136"/>
      <c r="EXV17" s="136"/>
      <c r="EXW17" s="136"/>
      <c r="EXX17" s="136"/>
      <c r="EXY17" s="136"/>
      <c r="EXZ17" s="136"/>
      <c r="EYA17" s="136"/>
      <c r="EYB17" s="136"/>
      <c r="EYC17" s="136"/>
      <c r="EYD17" s="136"/>
      <c r="EYE17" s="136"/>
      <c r="EYF17" s="136"/>
      <c r="EYG17" s="136"/>
      <c r="EYH17" s="136"/>
      <c r="EYI17" s="136"/>
      <c r="EYJ17" s="136"/>
      <c r="EYK17" s="136"/>
      <c r="EYL17" s="136"/>
      <c r="EYM17" s="136"/>
      <c r="EYN17" s="136"/>
      <c r="EYO17" s="136"/>
      <c r="EYP17" s="136"/>
      <c r="EYQ17" s="136"/>
      <c r="EYR17" s="136"/>
      <c r="EYS17" s="136"/>
      <c r="EYT17" s="136"/>
      <c r="EYU17" s="136"/>
      <c r="EYV17" s="136"/>
      <c r="EYW17" s="136"/>
      <c r="EYX17" s="136"/>
      <c r="EYY17" s="136"/>
      <c r="EYZ17" s="136"/>
      <c r="EZA17" s="136"/>
      <c r="EZB17" s="136"/>
      <c r="EZC17" s="136"/>
      <c r="EZD17" s="136"/>
      <c r="EZE17" s="136"/>
      <c r="EZF17" s="136"/>
      <c r="EZG17" s="136"/>
      <c r="EZH17" s="136"/>
      <c r="EZI17" s="136"/>
      <c r="EZJ17" s="136"/>
      <c r="EZK17" s="136"/>
      <c r="EZL17" s="136"/>
      <c r="EZM17" s="136"/>
      <c r="EZN17" s="136"/>
      <c r="EZO17" s="136"/>
      <c r="EZP17" s="136"/>
      <c r="EZQ17" s="136"/>
      <c r="EZR17" s="136"/>
      <c r="EZS17" s="136"/>
      <c r="EZT17" s="136"/>
      <c r="EZU17" s="136"/>
      <c r="EZV17" s="136"/>
      <c r="EZW17" s="136"/>
      <c r="EZX17" s="136"/>
      <c r="EZY17" s="136"/>
      <c r="EZZ17" s="136"/>
      <c r="FAA17" s="136"/>
      <c r="FAB17" s="136"/>
      <c r="FAC17" s="136"/>
      <c r="FAD17" s="136"/>
      <c r="FAE17" s="136"/>
      <c r="FAF17" s="136"/>
      <c r="FAG17" s="136"/>
      <c r="FAH17" s="136"/>
      <c r="FAI17" s="136"/>
      <c r="FAJ17" s="136"/>
      <c r="FAK17" s="136"/>
      <c r="FAL17" s="136"/>
      <c r="FAM17" s="136"/>
      <c r="FAN17" s="136"/>
      <c r="FAO17" s="136"/>
      <c r="FAP17" s="136"/>
      <c r="FAQ17" s="136"/>
      <c r="FAR17" s="136"/>
      <c r="FAS17" s="136"/>
      <c r="FAT17" s="136"/>
      <c r="FAU17" s="136"/>
      <c r="FAV17" s="136"/>
      <c r="FAW17" s="136"/>
      <c r="FAX17" s="136"/>
      <c r="FAY17" s="136"/>
      <c r="FAZ17" s="136"/>
      <c r="FBA17" s="136"/>
      <c r="FBB17" s="136"/>
      <c r="FBC17" s="136"/>
      <c r="FBD17" s="136"/>
      <c r="FBE17" s="136"/>
      <c r="FBF17" s="136"/>
      <c r="FBG17" s="136"/>
      <c r="FBH17" s="136"/>
      <c r="FBI17" s="136"/>
      <c r="FBJ17" s="136"/>
      <c r="FBK17" s="136"/>
      <c r="FBL17" s="136"/>
      <c r="FBM17" s="136"/>
      <c r="FBN17" s="136"/>
      <c r="FBO17" s="136"/>
      <c r="FBP17" s="136"/>
      <c r="FBQ17" s="136"/>
      <c r="FBR17" s="136"/>
      <c r="FBS17" s="136"/>
      <c r="FBT17" s="136"/>
      <c r="FBU17" s="136"/>
      <c r="FBV17" s="136"/>
      <c r="FBW17" s="136"/>
      <c r="FBX17" s="136"/>
      <c r="FBY17" s="136"/>
      <c r="FBZ17" s="136"/>
      <c r="FCA17" s="136"/>
      <c r="FCB17" s="136"/>
      <c r="FCC17" s="136"/>
      <c r="FCD17" s="136"/>
      <c r="FCE17" s="136"/>
      <c r="FCF17" s="136"/>
      <c r="FCG17" s="136"/>
      <c r="FCH17" s="136"/>
      <c r="FCI17" s="136"/>
      <c r="FCJ17" s="136"/>
      <c r="FCK17" s="136"/>
      <c r="FCL17" s="136"/>
      <c r="FCM17" s="136"/>
      <c r="FCN17" s="136"/>
      <c r="FCO17" s="136"/>
      <c r="FCP17" s="136"/>
      <c r="FCQ17" s="136"/>
      <c r="FCR17" s="136"/>
      <c r="FCS17" s="136"/>
      <c r="FCT17" s="136"/>
      <c r="FCU17" s="136"/>
      <c r="FCV17" s="136"/>
      <c r="FCW17" s="136"/>
      <c r="FCX17" s="136"/>
      <c r="FCY17" s="136"/>
      <c r="FCZ17" s="136"/>
      <c r="FDA17" s="136"/>
      <c r="FDB17" s="136"/>
      <c r="FDC17" s="136"/>
      <c r="FDD17" s="136"/>
      <c r="FDE17" s="136"/>
      <c r="FDF17" s="136"/>
      <c r="FDG17" s="136"/>
      <c r="FDH17" s="136"/>
      <c r="FDI17" s="136"/>
      <c r="FDJ17" s="136"/>
      <c r="FDK17" s="136"/>
      <c r="FDL17" s="136"/>
      <c r="FDM17" s="136"/>
      <c r="FDN17" s="136"/>
      <c r="FDO17" s="136"/>
      <c r="FDP17" s="136"/>
      <c r="FDQ17" s="136"/>
      <c r="FDR17" s="136"/>
      <c r="FDS17" s="136"/>
      <c r="FDT17" s="136"/>
      <c r="FDU17" s="136"/>
      <c r="FDV17" s="136"/>
      <c r="FDW17" s="136"/>
      <c r="FDX17" s="136"/>
      <c r="FDY17" s="136"/>
      <c r="FDZ17" s="136"/>
      <c r="FEA17" s="136"/>
      <c r="FEB17" s="136"/>
      <c r="FEC17" s="136"/>
      <c r="FED17" s="136"/>
      <c r="FEE17" s="136"/>
      <c r="FEF17" s="136"/>
      <c r="FEG17" s="136"/>
      <c r="FEH17" s="136"/>
      <c r="FEI17" s="136"/>
      <c r="FEJ17" s="136"/>
      <c r="FEK17" s="136"/>
      <c r="FEL17" s="136"/>
      <c r="FEM17" s="136"/>
      <c r="FEN17" s="136"/>
      <c r="FEO17" s="136"/>
      <c r="FEP17" s="136"/>
      <c r="FEQ17" s="136"/>
      <c r="FER17" s="136"/>
      <c r="FES17" s="136"/>
      <c r="FET17" s="136"/>
      <c r="FEU17" s="136"/>
      <c r="FEV17" s="136"/>
      <c r="FEW17" s="136"/>
      <c r="FEX17" s="136"/>
      <c r="FEY17" s="136"/>
      <c r="FEZ17" s="136"/>
      <c r="FFA17" s="136"/>
      <c r="FFB17" s="136"/>
      <c r="FFC17" s="136"/>
      <c r="FFD17" s="136"/>
      <c r="FFE17" s="136"/>
      <c r="FFF17" s="136"/>
      <c r="FFG17" s="136"/>
      <c r="FFH17" s="136"/>
      <c r="FFI17" s="136"/>
      <c r="FFJ17" s="136"/>
      <c r="FFK17" s="136"/>
      <c r="FFL17" s="136"/>
      <c r="FFM17" s="136"/>
      <c r="FFN17" s="136"/>
      <c r="FFO17" s="136"/>
      <c r="FFP17" s="136"/>
      <c r="FFQ17" s="136"/>
      <c r="FFR17" s="136"/>
      <c r="FFS17" s="136"/>
      <c r="FFT17" s="136"/>
      <c r="FFU17" s="136"/>
      <c r="FFV17" s="136"/>
      <c r="FFW17" s="136"/>
      <c r="FFX17" s="136"/>
      <c r="FFY17" s="136"/>
      <c r="FFZ17" s="136"/>
      <c r="FGA17" s="136"/>
      <c r="FGB17" s="136"/>
      <c r="FGC17" s="136"/>
      <c r="FGD17" s="136"/>
      <c r="FGE17" s="136"/>
      <c r="FGF17" s="136"/>
      <c r="FGG17" s="136"/>
      <c r="FGH17" s="136"/>
      <c r="FGI17" s="136"/>
      <c r="FGJ17" s="136"/>
      <c r="FGK17" s="136"/>
      <c r="FGL17" s="136"/>
      <c r="FGM17" s="136"/>
      <c r="FGN17" s="136"/>
      <c r="FGO17" s="136"/>
      <c r="FGP17" s="136"/>
      <c r="FGQ17" s="136"/>
      <c r="FGR17" s="136"/>
      <c r="FGS17" s="136"/>
      <c r="FGT17" s="136"/>
      <c r="FGU17" s="136"/>
      <c r="FGV17" s="136"/>
      <c r="FGW17" s="136"/>
      <c r="FGX17" s="136"/>
      <c r="FGY17" s="136"/>
      <c r="FGZ17" s="136"/>
      <c r="FHA17" s="136"/>
      <c r="FHB17" s="136"/>
      <c r="FHC17" s="136"/>
      <c r="FHD17" s="136"/>
      <c r="FHE17" s="136"/>
      <c r="FHF17" s="136"/>
      <c r="FHG17" s="136"/>
      <c r="FHH17" s="136"/>
      <c r="FHI17" s="136"/>
      <c r="FHJ17" s="136"/>
      <c r="FHK17" s="136"/>
      <c r="FHL17" s="136"/>
      <c r="FHM17" s="136"/>
      <c r="FHN17" s="136"/>
      <c r="FHO17" s="136"/>
      <c r="FHP17" s="136"/>
      <c r="FHQ17" s="136"/>
      <c r="FHR17" s="136"/>
      <c r="FHS17" s="136"/>
      <c r="FHT17" s="136"/>
      <c r="FHU17" s="136"/>
      <c r="FHV17" s="136"/>
      <c r="FHW17" s="136"/>
      <c r="FHX17" s="136"/>
      <c r="FHY17" s="136"/>
      <c r="FHZ17" s="136"/>
      <c r="FIA17" s="136"/>
      <c r="FIB17" s="136"/>
      <c r="FIC17" s="136"/>
      <c r="FID17" s="136"/>
      <c r="FIE17" s="136"/>
      <c r="FIF17" s="136"/>
      <c r="FIG17" s="136"/>
      <c r="FIH17" s="136"/>
      <c r="FII17" s="136"/>
      <c r="FIJ17" s="136"/>
      <c r="FIK17" s="136"/>
      <c r="FIL17" s="136"/>
      <c r="FIM17" s="136"/>
      <c r="FIN17" s="136"/>
      <c r="FIO17" s="136"/>
      <c r="FIP17" s="136"/>
      <c r="FIQ17" s="136"/>
      <c r="FIR17" s="136"/>
      <c r="FIS17" s="136"/>
      <c r="FIT17" s="136"/>
      <c r="FIU17" s="136"/>
      <c r="FIV17" s="136"/>
      <c r="FIW17" s="136"/>
      <c r="FIX17" s="136"/>
      <c r="FIY17" s="136"/>
      <c r="FIZ17" s="136"/>
      <c r="FJA17" s="136"/>
      <c r="FJB17" s="136"/>
      <c r="FJC17" s="136"/>
      <c r="FJD17" s="136"/>
      <c r="FJE17" s="136"/>
      <c r="FJF17" s="136"/>
      <c r="FJG17" s="136"/>
      <c r="FJH17" s="136"/>
      <c r="FJI17" s="136"/>
      <c r="FJJ17" s="136"/>
      <c r="FJK17" s="136"/>
      <c r="FJL17" s="136"/>
      <c r="FJM17" s="136"/>
      <c r="FJN17" s="136"/>
      <c r="FJO17" s="136"/>
      <c r="FJP17" s="136"/>
      <c r="FJQ17" s="136"/>
      <c r="FJR17" s="136"/>
      <c r="FJS17" s="136"/>
      <c r="FJT17" s="136"/>
      <c r="FJU17" s="136"/>
      <c r="FJV17" s="136"/>
      <c r="FJW17" s="136"/>
      <c r="FJX17" s="136"/>
      <c r="FJY17" s="136"/>
      <c r="FJZ17" s="136"/>
      <c r="FKA17" s="136"/>
      <c r="FKB17" s="136"/>
      <c r="FKC17" s="136"/>
      <c r="FKD17" s="136"/>
      <c r="FKE17" s="136"/>
      <c r="FKF17" s="136"/>
      <c r="FKG17" s="136"/>
      <c r="FKH17" s="136"/>
      <c r="FKI17" s="136"/>
      <c r="FKJ17" s="136"/>
      <c r="FKK17" s="136"/>
      <c r="FKL17" s="136"/>
      <c r="FKM17" s="136"/>
      <c r="FKN17" s="136"/>
      <c r="FKO17" s="136"/>
      <c r="FKP17" s="136"/>
      <c r="FKQ17" s="136"/>
      <c r="FKR17" s="136"/>
      <c r="FKS17" s="136"/>
      <c r="FKT17" s="136"/>
      <c r="FKU17" s="136"/>
      <c r="FKV17" s="136"/>
      <c r="FKW17" s="136"/>
      <c r="FKX17" s="136"/>
      <c r="FKY17" s="136"/>
      <c r="FKZ17" s="136"/>
      <c r="FLA17" s="136"/>
      <c r="FLB17" s="136"/>
      <c r="FLC17" s="136"/>
      <c r="FLD17" s="136"/>
      <c r="FLE17" s="136"/>
      <c r="FLF17" s="136"/>
      <c r="FLG17" s="136"/>
      <c r="FLH17" s="136"/>
      <c r="FLI17" s="136"/>
      <c r="FLJ17" s="136"/>
      <c r="FLK17" s="136"/>
      <c r="FLL17" s="136"/>
      <c r="FLM17" s="136"/>
      <c r="FLN17" s="136"/>
      <c r="FLO17" s="136"/>
      <c r="FLP17" s="136"/>
      <c r="FLQ17" s="136"/>
      <c r="FLR17" s="136"/>
      <c r="FLS17" s="136"/>
      <c r="FLT17" s="136"/>
      <c r="FLU17" s="136"/>
      <c r="FLV17" s="136"/>
      <c r="FLW17" s="136"/>
      <c r="FLX17" s="136"/>
      <c r="FLY17" s="136"/>
      <c r="FLZ17" s="136"/>
      <c r="FMA17" s="136"/>
      <c r="FMB17" s="136"/>
      <c r="FMC17" s="136"/>
      <c r="FMD17" s="136"/>
      <c r="FME17" s="136"/>
      <c r="FMF17" s="136"/>
      <c r="FMG17" s="136"/>
      <c r="FMH17" s="136"/>
      <c r="FMI17" s="136"/>
      <c r="FMJ17" s="136"/>
      <c r="FMK17" s="136"/>
      <c r="FML17" s="136"/>
      <c r="FMM17" s="136"/>
      <c r="FMN17" s="136"/>
      <c r="FMO17" s="136"/>
      <c r="FMP17" s="136"/>
      <c r="FMQ17" s="136"/>
      <c r="FMR17" s="136"/>
      <c r="FMS17" s="136"/>
      <c r="FMT17" s="136"/>
      <c r="FMU17" s="136"/>
      <c r="FMV17" s="136"/>
      <c r="FMW17" s="136"/>
      <c r="FMX17" s="136"/>
      <c r="FMY17" s="136"/>
      <c r="FMZ17" s="136"/>
      <c r="FNA17" s="136"/>
      <c r="FNB17" s="136"/>
      <c r="FNC17" s="136"/>
      <c r="FND17" s="136"/>
      <c r="FNE17" s="136"/>
      <c r="FNF17" s="136"/>
      <c r="FNG17" s="136"/>
      <c r="FNH17" s="136"/>
      <c r="FNI17" s="136"/>
      <c r="FNJ17" s="136"/>
      <c r="FNK17" s="136"/>
      <c r="FNL17" s="136"/>
      <c r="FNM17" s="136"/>
      <c r="FNN17" s="136"/>
      <c r="FNO17" s="136"/>
      <c r="FNP17" s="136"/>
      <c r="FNQ17" s="136"/>
      <c r="FNR17" s="136"/>
      <c r="FNS17" s="136"/>
      <c r="FNT17" s="136"/>
      <c r="FNU17" s="136"/>
      <c r="FNV17" s="136"/>
      <c r="FNW17" s="136"/>
      <c r="FNX17" s="136"/>
      <c r="FNY17" s="136"/>
      <c r="FNZ17" s="136"/>
      <c r="FOA17" s="136"/>
      <c r="FOB17" s="136"/>
      <c r="FOC17" s="136"/>
      <c r="FOD17" s="136"/>
      <c r="FOE17" s="136"/>
      <c r="FOF17" s="136"/>
      <c r="FOG17" s="136"/>
      <c r="FOH17" s="136"/>
      <c r="FOI17" s="136"/>
      <c r="FOJ17" s="136"/>
      <c r="FOK17" s="136"/>
      <c r="FOL17" s="136"/>
      <c r="FOM17" s="136"/>
      <c r="FON17" s="136"/>
      <c r="FOO17" s="136"/>
      <c r="FOP17" s="136"/>
      <c r="FOQ17" s="136"/>
      <c r="FOR17" s="136"/>
      <c r="FOS17" s="136"/>
      <c r="FOT17" s="136"/>
      <c r="FOU17" s="136"/>
      <c r="FOV17" s="136"/>
      <c r="FOW17" s="136"/>
      <c r="FOX17" s="136"/>
      <c r="FOY17" s="136"/>
      <c r="FOZ17" s="136"/>
      <c r="FPA17" s="136"/>
      <c r="FPB17" s="136"/>
      <c r="FPC17" s="136"/>
      <c r="FPD17" s="136"/>
      <c r="FPE17" s="136"/>
      <c r="FPF17" s="136"/>
      <c r="FPG17" s="136"/>
      <c r="FPH17" s="136"/>
      <c r="FPI17" s="136"/>
      <c r="FPJ17" s="136"/>
      <c r="FPK17" s="136"/>
      <c r="FPL17" s="136"/>
      <c r="FPM17" s="136"/>
      <c r="FPN17" s="136"/>
      <c r="FPO17" s="136"/>
      <c r="FPP17" s="136"/>
      <c r="FPQ17" s="136"/>
      <c r="FPR17" s="136"/>
      <c r="FPS17" s="136"/>
      <c r="FPT17" s="136"/>
      <c r="FPU17" s="136"/>
      <c r="FPV17" s="136"/>
      <c r="FPW17" s="136"/>
      <c r="FPX17" s="136"/>
      <c r="FPY17" s="136"/>
      <c r="FPZ17" s="136"/>
      <c r="FQA17" s="136"/>
      <c r="FQB17" s="136"/>
      <c r="FQC17" s="136"/>
      <c r="FQD17" s="136"/>
      <c r="FQE17" s="136"/>
      <c r="FQF17" s="136"/>
      <c r="FQG17" s="136"/>
      <c r="FQH17" s="136"/>
      <c r="FQI17" s="136"/>
      <c r="FQJ17" s="136"/>
      <c r="FQK17" s="136"/>
      <c r="FQL17" s="136"/>
      <c r="FQM17" s="136"/>
      <c r="FQN17" s="136"/>
      <c r="FQO17" s="136"/>
      <c r="FQP17" s="136"/>
      <c r="FQQ17" s="136"/>
      <c r="FQR17" s="136"/>
      <c r="FQS17" s="136"/>
      <c r="FQT17" s="136"/>
      <c r="FQU17" s="136"/>
      <c r="FQV17" s="136"/>
      <c r="FQW17" s="136"/>
      <c r="FQX17" s="136"/>
      <c r="FQY17" s="136"/>
      <c r="FQZ17" s="136"/>
      <c r="FRA17" s="136"/>
      <c r="FRB17" s="136"/>
      <c r="FRC17" s="136"/>
      <c r="FRD17" s="136"/>
      <c r="FRE17" s="136"/>
      <c r="FRF17" s="136"/>
      <c r="FRG17" s="136"/>
      <c r="FRH17" s="136"/>
      <c r="FRI17" s="136"/>
      <c r="FRJ17" s="136"/>
      <c r="FRK17" s="136"/>
      <c r="FRL17" s="136"/>
      <c r="FRM17" s="136"/>
      <c r="FRN17" s="136"/>
      <c r="FRO17" s="136"/>
      <c r="FRP17" s="136"/>
      <c r="FRQ17" s="136"/>
      <c r="FRR17" s="136"/>
      <c r="FRS17" s="136"/>
      <c r="FRT17" s="136"/>
      <c r="FRU17" s="136"/>
      <c r="FRV17" s="136"/>
      <c r="FRW17" s="136"/>
      <c r="FRX17" s="136"/>
      <c r="FRY17" s="136"/>
      <c r="FRZ17" s="136"/>
      <c r="FSA17" s="136"/>
      <c r="FSB17" s="136"/>
      <c r="FSC17" s="136"/>
      <c r="FSD17" s="136"/>
      <c r="FSE17" s="136"/>
      <c r="FSF17" s="136"/>
      <c r="FSG17" s="136"/>
      <c r="FSH17" s="136"/>
      <c r="FSI17" s="136"/>
      <c r="FSJ17" s="136"/>
      <c r="FSK17" s="136"/>
      <c r="FSL17" s="136"/>
      <c r="FSM17" s="136"/>
      <c r="FSN17" s="136"/>
      <c r="FSO17" s="136"/>
      <c r="FSP17" s="136"/>
      <c r="FSQ17" s="136"/>
      <c r="FSR17" s="136"/>
      <c r="FSS17" s="136"/>
      <c r="FST17" s="136"/>
      <c r="FSU17" s="136"/>
      <c r="FSV17" s="136"/>
      <c r="FSW17" s="136"/>
      <c r="FSX17" s="136"/>
      <c r="FSY17" s="136"/>
      <c r="FSZ17" s="136"/>
      <c r="FTA17" s="136"/>
      <c r="FTB17" s="136"/>
      <c r="FTC17" s="136"/>
      <c r="FTD17" s="136"/>
      <c r="FTE17" s="136"/>
      <c r="FTF17" s="136"/>
      <c r="FTG17" s="136"/>
      <c r="FTH17" s="136"/>
      <c r="FTI17" s="136"/>
      <c r="FTJ17" s="136"/>
      <c r="FTK17" s="136"/>
      <c r="FTL17" s="136"/>
      <c r="FTM17" s="136"/>
      <c r="FTN17" s="136"/>
      <c r="FTO17" s="136"/>
      <c r="FTP17" s="136"/>
      <c r="FTQ17" s="136"/>
      <c r="FTR17" s="136"/>
      <c r="FTS17" s="136"/>
      <c r="FTT17" s="136"/>
      <c r="FTU17" s="136"/>
      <c r="FTV17" s="136"/>
      <c r="FTW17" s="136"/>
      <c r="FTX17" s="136"/>
      <c r="FTY17" s="136"/>
      <c r="FTZ17" s="136"/>
      <c r="FUA17" s="136"/>
      <c r="FUB17" s="136"/>
      <c r="FUC17" s="136"/>
      <c r="FUD17" s="136"/>
      <c r="FUE17" s="136"/>
      <c r="FUF17" s="136"/>
      <c r="FUG17" s="136"/>
      <c r="FUH17" s="136"/>
      <c r="FUI17" s="136"/>
      <c r="FUJ17" s="136"/>
      <c r="FUK17" s="136"/>
      <c r="FUL17" s="136"/>
      <c r="FUM17" s="136"/>
      <c r="FUN17" s="136"/>
      <c r="FUO17" s="136"/>
      <c r="FUP17" s="136"/>
      <c r="FUQ17" s="136"/>
      <c r="FUR17" s="136"/>
      <c r="FUS17" s="136"/>
      <c r="FUT17" s="136"/>
      <c r="FUU17" s="136"/>
      <c r="FUV17" s="136"/>
      <c r="FUW17" s="136"/>
      <c r="FUX17" s="136"/>
      <c r="FUY17" s="136"/>
      <c r="FUZ17" s="136"/>
      <c r="FVA17" s="136"/>
      <c r="FVB17" s="136"/>
      <c r="FVC17" s="136"/>
      <c r="FVD17" s="136"/>
      <c r="FVE17" s="136"/>
      <c r="FVF17" s="136"/>
      <c r="FVG17" s="136"/>
      <c r="FVH17" s="136"/>
      <c r="FVI17" s="136"/>
      <c r="FVJ17" s="136"/>
      <c r="FVK17" s="136"/>
      <c r="FVL17" s="136"/>
      <c r="FVM17" s="136"/>
      <c r="FVN17" s="136"/>
      <c r="FVO17" s="136"/>
      <c r="FVP17" s="136"/>
      <c r="FVQ17" s="136"/>
      <c r="FVR17" s="136"/>
      <c r="FVS17" s="136"/>
      <c r="FVT17" s="136"/>
      <c r="FVU17" s="136"/>
      <c r="FVV17" s="136"/>
      <c r="FVW17" s="136"/>
      <c r="FVX17" s="136"/>
      <c r="FVY17" s="136"/>
      <c r="FVZ17" s="136"/>
      <c r="FWA17" s="136"/>
      <c r="FWB17" s="136"/>
      <c r="FWC17" s="136"/>
      <c r="FWD17" s="136"/>
      <c r="FWE17" s="136"/>
      <c r="FWF17" s="136"/>
      <c r="FWG17" s="136"/>
      <c r="FWH17" s="136"/>
      <c r="FWI17" s="136"/>
      <c r="FWJ17" s="136"/>
      <c r="FWK17" s="136"/>
      <c r="FWL17" s="136"/>
      <c r="FWM17" s="136"/>
      <c r="FWN17" s="136"/>
      <c r="FWO17" s="136"/>
      <c r="FWP17" s="136"/>
      <c r="FWQ17" s="136"/>
      <c r="FWR17" s="136"/>
      <c r="FWS17" s="136"/>
      <c r="FWT17" s="136"/>
      <c r="FWU17" s="136"/>
      <c r="FWV17" s="136"/>
      <c r="FWW17" s="136"/>
      <c r="FWX17" s="136"/>
      <c r="FWY17" s="136"/>
      <c r="FWZ17" s="136"/>
      <c r="FXA17" s="136"/>
      <c r="FXB17" s="136"/>
      <c r="FXC17" s="136"/>
      <c r="FXD17" s="136"/>
      <c r="FXE17" s="136"/>
      <c r="FXF17" s="136"/>
      <c r="FXG17" s="136"/>
      <c r="FXH17" s="136"/>
      <c r="FXI17" s="136"/>
      <c r="FXJ17" s="136"/>
      <c r="FXK17" s="136"/>
      <c r="FXL17" s="136"/>
      <c r="FXM17" s="136"/>
      <c r="FXN17" s="136"/>
      <c r="FXO17" s="136"/>
      <c r="FXP17" s="136"/>
      <c r="FXQ17" s="136"/>
      <c r="FXR17" s="136"/>
      <c r="FXS17" s="136"/>
      <c r="FXT17" s="136"/>
      <c r="FXU17" s="136"/>
      <c r="FXV17" s="136"/>
      <c r="FXW17" s="136"/>
      <c r="FXX17" s="136"/>
      <c r="FXY17" s="136"/>
      <c r="FXZ17" s="136"/>
      <c r="FYA17" s="136"/>
      <c r="FYB17" s="136"/>
      <c r="FYC17" s="136"/>
      <c r="FYD17" s="136"/>
      <c r="FYE17" s="136"/>
      <c r="FYF17" s="136"/>
      <c r="FYG17" s="136"/>
      <c r="FYH17" s="136"/>
      <c r="FYI17" s="136"/>
      <c r="FYJ17" s="136"/>
      <c r="FYK17" s="136"/>
      <c r="FYL17" s="136"/>
      <c r="FYM17" s="136"/>
      <c r="FYN17" s="136"/>
      <c r="FYO17" s="136"/>
      <c r="FYP17" s="136"/>
      <c r="FYQ17" s="136"/>
      <c r="FYR17" s="136"/>
      <c r="FYS17" s="136"/>
      <c r="FYT17" s="136"/>
      <c r="FYU17" s="136"/>
      <c r="FYV17" s="136"/>
      <c r="FYW17" s="136"/>
      <c r="FYX17" s="136"/>
      <c r="FYY17" s="136"/>
      <c r="FYZ17" s="136"/>
      <c r="FZA17" s="136"/>
      <c r="FZB17" s="136"/>
      <c r="FZC17" s="136"/>
      <c r="FZD17" s="136"/>
      <c r="FZE17" s="136"/>
      <c r="FZF17" s="136"/>
      <c r="FZG17" s="136"/>
      <c r="FZH17" s="136"/>
      <c r="FZI17" s="136"/>
      <c r="FZJ17" s="136"/>
      <c r="FZK17" s="136"/>
      <c r="FZL17" s="136"/>
      <c r="FZM17" s="136"/>
      <c r="FZN17" s="136"/>
      <c r="FZO17" s="136"/>
      <c r="FZP17" s="136"/>
      <c r="FZQ17" s="136"/>
      <c r="FZR17" s="136"/>
      <c r="FZS17" s="136"/>
      <c r="FZT17" s="136"/>
      <c r="FZU17" s="136"/>
      <c r="FZV17" s="136"/>
      <c r="FZW17" s="136"/>
      <c r="FZX17" s="136"/>
      <c r="FZY17" s="136"/>
      <c r="FZZ17" s="136"/>
      <c r="GAA17" s="136"/>
      <c r="GAB17" s="136"/>
      <c r="GAC17" s="136"/>
      <c r="GAD17" s="136"/>
      <c r="GAE17" s="136"/>
      <c r="GAF17" s="136"/>
      <c r="GAG17" s="136"/>
      <c r="GAH17" s="136"/>
      <c r="GAI17" s="136"/>
      <c r="GAJ17" s="136"/>
      <c r="GAK17" s="136"/>
      <c r="GAL17" s="136"/>
      <c r="GAM17" s="136"/>
      <c r="GAN17" s="136"/>
      <c r="GAO17" s="136"/>
      <c r="GAP17" s="136"/>
      <c r="GAQ17" s="136"/>
      <c r="GAR17" s="136"/>
      <c r="GAS17" s="136"/>
      <c r="GAT17" s="136"/>
      <c r="GAU17" s="136"/>
      <c r="GAV17" s="136"/>
      <c r="GAW17" s="136"/>
      <c r="GAX17" s="136"/>
      <c r="GAY17" s="136"/>
      <c r="GAZ17" s="136"/>
      <c r="GBA17" s="136"/>
      <c r="GBB17" s="136"/>
      <c r="GBC17" s="136"/>
      <c r="GBD17" s="136"/>
      <c r="GBE17" s="136"/>
      <c r="GBF17" s="136"/>
      <c r="GBG17" s="136"/>
      <c r="GBH17" s="136"/>
      <c r="GBI17" s="136"/>
      <c r="GBJ17" s="136"/>
      <c r="GBK17" s="136"/>
      <c r="GBL17" s="136"/>
      <c r="GBM17" s="136"/>
      <c r="GBN17" s="136"/>
      <c r="GBO17" s="136"/>
      <c r="GBP17" s="136"/>
      <c r="GBQ17" s="136"/>
      <c r="GBR17" s="136"/>
      <c r="GBS17" s="136"/>
      <c r="GBT17" s="136"/>
      <c r="GBU17" s="136"/>
      <c r="GBV17" s="136"/>
      <c r="GBW17" s="136"/>
      <c r="GBX17" s="136"/>
      <c r="GBY17" s="136"/>
      <c r="GBZ17" s="136"/>
      <c r="GCA17" s="136"/>
      <c r="GCB17" s="136"/>
      <c r="GCC17" s="136"/>
      <c r="GCD17" s="136"/>
      <c r="GCE17" s="136"/>
      <c r="GCF17" s="136"/>
      <c r="GCG17" s="136"/>
      <c r="GCH17" s="136"/>
      <c r="GCI17" s="136"/>
      <c r="GCJ17" s="136"/>
      <c r="GCK17" s="136"/>
      <c r="GCL17" s="136"/>
      <c r="GCM17" s="136"/>
      <c r="GCN17" s="136"/>
      <c r="GCO17" s="136"/>
      <c r="GCP17" s="136"/>
      <c r="GCQ17" s="136"/>
      <c r="GCR17" s="136"/>
      <c r="GCS17" s="136"/>
      <c r="GCT17" s="136"/>
      <c r="GCU17" s="136"/>
      <c r="GCV17" s="136"/>
      <c r="GCW17" s="136"/>
      <c r="GCX17" s="136"/>
      <c r="GCY17" s="136"/>
      <c r="GCZ17" s="136"/>
      <c r="GDA17" s="136"/>
      <c r="GDB17" s="136"/>
      <c r="GDC17" s="136"/>
      <c r="GDD17" s="136"/>
      <c r="GDE17" s="136"/>
      <c r="GDF17" s="136"/>
      <c r="GDG17" s="136"/>
      <c r="GDH17" s="136"/>
      <c r="GDI17" s="136"/>
      <c r="GDJ17" s="136"/>
      <c r="GDK17" s="136"/>
      <c r="GDL17" s="136"/>
      <c r="GDM17" s="136"/>
      <c r="GDN17" s="136"/>
      <c r="GDO17" s="136"/>
      <c r="GDP17" s="136"/>
      <c r="GDQ17" s="136"/>
      <c r="GDR17" s="136"/>
      <c r="GDS17" s="136"/>
      <c r="GDT17" s="136"/>
      <c r="GDU17" s="136"/>
      <c r="GDV17" s="136"/>
      <c r="GDW17" s="136"/>
      <c r="GDX17" s="136"/>
      <c r="GDY17" s="136"/>
      <c r="GDZ17" s="136"/>
      <c r="GEA17" s="136"/>
      <c r="GEB17" s="136"/>
      <c r="GEC17" s="136"/>
      <c r="GED17" s="136"/>
      <c r="GEE17" s="136"/>
      <c r="GEF17" s="136"/>
      <c r="GEG17" s="136"/>
      <c r="GEH17" s="136"/>
      <c r="GEI17" s="136"/>
      <c r="GEJ17" s="136"/>
      <c r="GEK17" s="136"/>
      <c r="GEL17" s="136"/>
      <c r="GEM17" s="136"/>
      <c r="GEN17" s="136"/>
      <c r="GEO17" s="136"/>
      <c r="GEP17" s="136"/>
      <c r="GEQ17" s="136"/>
      <c r="GER17" s="136"/>
      <c r="GES17" s="136"/>
      <c r="GET17" s="136"/>
      <c r="GEU17" s="136"/>
      <c r="GEV17" s="136"/>
      <c r="GEW17" s="136"/>
      <c r="GEX17" s="136"/>
      <c r="GEY17" s="136"/>
      <c r="GEZ17" s="136"/>
      <c r="GFA17" s="136"/>
      <c r="GFB17" s="136"/>
      <c r="GFC17" s="136"/>
      <c r="GFD17" s="136"/>
      <c r="GFE17" s="136"/>
      <c r="GFF17" s="136"/>
      <c r="GFG17" s="136"/>
      <c r="GFH17" s="136"/>
      <c r="GFI17" s="136"/>
      <c r="GFJ17" s="136"/>
      <c r="GFK17" s="136"/>
      <c r="GFL17" s="136"/>
      <c r="GFM17" s="136"/>
      <c r="GFN17" s="136"/>
      <c r="GFO17" s="136"/>
      <c r="GFP17" s="136"/>
      <c r="GFQ17" s="136"/>
      <c r="GFR17" s="136"/>
      <c r="GFS17" s="136"/>
      <c r="GFT17" s="136"/>
      <c r="GFU17" s="136"/>
      <c r="GFV17" s="136"/>
      <c r="GFW17" s="136"/>
      <c r="GFX17" s="136"/>
      <c r="GFY17" s="136"/>
      <c r="GFZ17" s="136"/>
      <c r="GGA17" s="136"/>
      <c r="GGB17" s="136"/>
      <c r="GGC17" s="136"/>
      <c r="GGD17" s="136"/>
      <c r="GGE17" s="136"/>
      <c r="GGF17" s="136"/>
      <c r="GGG17" s="136"/>
      <c r="GGH17" s="136"/>
      <c r="GGI17" s="136"/>
      <c r="GGJ17" s="136"/>
      <c r="GGK17" s="136"/>
      <c r="GGL17" s="136"/>
      <c r="GGM17" s="136"/>
      <c r="GGN17" s="136"/>
      <c r="GGO17" s="136"/>
      <c r="GGP17" s="136"/>
      <c r="GGQ17" s="136"/>
      <c r="GGR17" s="136"/>
      <c r="GGS17" s="136"/>
      <c r="GGT17" s="136"/>
      <c r="GGU17" s="136"/>
      <c r="GGV17" s="136"/>
      <c r="GGW17" s="136"/>
      <c r="GGX17" s="136"/>
      <c r="GGY17" s="136"/>
      <c r="GGZ17" s="136"/>
      <c r="GHA17" s="136"/>
      <c r="GHB17" s="136"/>
      <c r="GHC17" s="136"/>
      <c r="GHD17" s="136"/>
      <c r="GHE17" s="136"/>
      <c r="GHF17" s="136"/>
      <c r="GHG17" s="136"/>
      <c r="GHH17" s="136"/>
      <c r="GHI17" s="136"/>
      <c r="GHJ17" s="136"/>
      <c r="GHK17" s="136"/>
      <c r="GHL17" s="136"/>
      <c r="GHM17" s="136"/>
      <c r="GHN17" s="136"/>
      <c r="GHO17" s="136"/>
      <c r="GHP17" s="136"/>
      <c r="GHQ17" s="136"/>
      <c r="GHR17" s="136"/>
      <c r="GHS17" s="136"/>
      <c r="GHT17" s="136"/>
      <c r="GHU17" s="136"/>
      <c r="GHV17" s="136"/>
      <c r="GHW17" s="136"/>
      <c r="GHX17" s="136"/>
      <c r="GHY17" s="136"/>
      <c r="GHZ17" s="136"/>
      <c r="GIA17" s="136"/>
      <c r="GIB17" s="136"/>
      <c r="GIC17" s="136"/>
      <c r="GID17" s="136"/>
      <c r="GIE17" s="136"/>
      <c r="GIF17" s="136"/>
      <c r="GIG17" s="136"/>
      <c r="GIH17" s="136"/>
      <c r="GII17" s="136"/>
      <c r="GIJ17" s="136"/>
      <c r="GIK17" s="136"/>
      <c r="GIL17" s="136"/>
      <c r="GIM17" s="136"/>
      <c r="GIN17" s="136"/>
      <c r="GIO17" s="136"/>
      <c r="GIP17" s="136"/>
      <c r="GIQ17" s="136"/>
      <c r="GIR17" s="136"/>
      <c r="GIS17" s="136"/>
      <c r="GIT17" s="136"/>
      <c r="GIU17" s="136"/>
      <c r="GIV17" s="136"/>
      <c r="GIW17" s="136"/>
      <c r="GIX17" s="136"/>
      <c r="GIY17" s="136"/>
      <c r="GIZ17" s="136"/>
      <c r="GJA17" s="136"/>
      <c r="GJB17" s="136"/>
      <c r="GJC17" s="136"/>
      <c r="GJD17" s="136"/>
      <c r="GJE17" s="136"/>
      <c r="GJF17" s="136"/>
      <c r="GJG17" s="136"/>
      <c r="GJH17" s="136"/>
      <c r="GJI17" s="136"/>
      <c r="GJJ17" s="136"/>
      <c r="GJK17" s="136"/>
      <c r="GJL17" s="136"/>
      <c r="GJM17" s="136"/>
      <c r="GJN17" s="136"/>
      <c r="GJO17" s="136"/>
      <c r="GJP17" s="136"/>
      <c r="GJQ17" s="136"/>
      <c r="GJR17" s="136"/>
      <c r="GJS17" s="136"/>
      <c r="GJT17" s="136"/>
      <c r="GJU17" s="136"/>
      <c r="GJV17" s="136"/>
      <c r="GJW17" s="136"/>
      <c r="GJX17" s="136"/>
      <c r="GJY17" s="136"/>
      <c r="GJZ17" s="136"/>
      <c r="GKA17" s="136"/>
      <c r="GKB17" s="136"/>
      <c r="GKC17" s="136"/>
      <c r="GKD17" s="136"/>
      <c r="GKE17" s="136"/>
      <c r="GKF17" s="136"/>
      <c r="GKG17" s="136"/>
      <c r="GKH17" s="136"/>
      <c r="GKI17" s="136"/>
      <c r="GKJ17" s="136"/>
      <c r="GKK17" s="136"/>
      <c r="GKL17" s="136"/>
      <c r="GKM17" s="136"/>
      <c r="GKN17" s="136"/>
      <c r="GKO17" s="136"/>
      <c r="GKP17" s="136"/>
      <c r="GKQ17" s="136"/>
      <c r="GKR17" s="136"/>
      <c r="GKS17" s="136"/>
      <c r="GKT17" s="136"/>
      <c r="GKU17" s="136"/>
      <c r="GKV17" s="136"/>
      <c r="GKW17" s="136"/>
      <c r="GKX17" s="136"/>
      <c r="GKY17" s="136"/>
      <c r="GKZ17" s="136"/>
      <c r="GLA17" s="136"/>
      <c r="GLB17" s="136"/>
      <c r="GLC17" s="136"/>
      <c r="GLD17" s="136"/>
      <c r="GLE17" s="136"/>
      <c r="GLF17" s="136"/>
      <c r="GLG17" s="136"/>
      <c r="GLH17" s="136"/>
      <c r="GLI17" s="136"/>
      <c r="GLJ17" s="136"/>
      <c r="GLK17" s="136"/>
      <c r="GLL17" s="136"/>
      <c r="GLM17" s="136"/>
      <c r="GLN17" s="136"/>
      <c r="GLO17" s="136"/>
      <c r="GLP17" s="136"/>
      <c r="GLQ17" s="136"/>
      <c r="GLR17" s="136"/>
      <c r="GLS17" s="136"/>
      <c r="GLT17" s="136"/>
      <c r="GLU17" s="136"/>
      <c r="GLV17" s="136"/>
      <c r="GLW17" s="136"/>
      <c r="GLX17" s="136"/>
      <c r="GLY17" s="136"/>
      <c r="GLZ17" s="136"/>
      <c r="GMA17" s="136"/>
      <c r="GMB17" s="136"/>
      <c r="GMC17" s="136"/>
      <c r="GMD17" s="136"/>
      <c r="GME17" s="136"/>
      <c r="GMF17" s="136"/>
      <c r="GMG17" s="136"/>
      <c r="GMH17" s="136"/>
      <c r="GMI17" s="136"/>
      <c r="GMJ17" s="136"/>
      <c r="GMK17" s="136"/>
      <c r="GML17" s="136"/>
      <c r="GMM17" s="136"/>
      <c r="GMN17" s="136"/>
      <c r="GMO17" s="136"/>
      <c r="GMP17" s="136"/>
      <c r="GMQ17" s="136"/>
      <c r="GMR17" s="136"/>
      <c r="GMS17" s="136"/>
      <c r="GMT17" s="136"/>
      <c r="GMU17" s="136"/>
      <c r="GMV17" s="136"/>
      <c r="GMW17" s="136"/>
      <c r="GMX17" s="136"/>
      <c r="GMY17" s="136"/>
      <c r="GMZ17" s="136"/>
      <c r="GNA17" s="136"/>
      <c r="GNB17" s="136"/>
      <c r="GNC17" s="136"/>
      <c r="GND17" s="136"/>
      <c r="GNE17" s="136"/>
      <c r="GNF17" s="136"/>
      <c r="GNG17" s="136"/>
      <c r="GNH17" s="136"/>
      <c r="GNI17" s="136"/>
      <c r="GNJ17" s="136"/>
      <c r="GNK17" s="136"/>
      <c r="GNL17" s="136"/>
      <c r="GNM17" s="136"/>
      <c r="GNN17" s="136"/>
      <c r="GNO17" s="136"/>
      <c r="GNP17" s="136"/>
      <c r="GNQ17" s="136"/>
      <c r="GNR17" s="136"/>
      <c r="GNS17" s="136"/>
      <c r="GNT17" s="136"/>
      <c r="GNU17" s="136"/>
      <c r="GNV17" s="136"/>
      <c r="GNW17" s="136"/>
      <c r="GNX17" s="136"/>
      <c r="GNY17" s="136"/>
      <c r="GNZ17" s="136"/>
      <c r="GOA17" s="136"/>
      <c r="GOB17" s="136"/>
      <c r="GOC17" s="136"/>
      <c r="GOD17" s="136"/>
      <c r="GOE17" s="136"/>
      <c r="GOF17" s="136"/>
      <c r="GOG17" s="136"/>
      <c r="GOH17" s="136"/>
      <c r="GOI17" s="136"/>
      <c r="GOJ17" s="136"/>
      <c r="GOK17" s="136"/>
      <c r="GOL17" s="136"/>
      <c r="GOM17" s="136"/>
      <c r="GON17" s="136"/>
      <c r="GOO17" s="136"/>
      <c r="GOP17" s="136"/>
      <c r="GOQ17" s="136"/>
      <c r="GOR17" s="136"/>
      <c r="GOS17" s="136"/>
      <c r="GOT17" s="136"/>
      <c r="GOU17" s="136"/>
      <c r="GOV17" s="136"/>
      <c r="GOW17" s="136"/>
      <c r="GOX17" s="136"/>
      <c r="GOY17" s="136"/>
      <c r="GOZ17" s="136"/>
      <c r="GPA17" s="136"/>
      <c r="GPB17" s="136"/>
      <c r="GPC17" s="136"/>
      <c r="GPD17" s="136"/>
      <c r="GPE17" s="136"/>
      <c r="GPF17" s="136"/>
      <c r="GPG17" s="136"/>
      <c r="GPH17" s="136"/>
      <c r="GPI17" s="136"/>
      <c r="GPJ17" s="136"/>
      <c r="GPK17" s="136"/>
      <c r="GPL17" s="136"/>
      <c r="GPM17" s="136"/>
      <c r="GPN17" s="136"/>
      <c r="GPO17" s="136"/>
      <c r="GPP17" s="136"/>
      <c r="GPQ17" s="136"/>
      <c r="GPR17" s="136"/>
      <c r="GPS17" s="136"/>
      <c r="GPT17" s="136"/>
      <c r="GPU17" s="136"/>
      <c r="GPV17" s="136"/>
      <c r="GPW17" s="136"/>
      <c r="GPX17" s="136"/>
      <c r="GPY17" s="136"/>
      <c r="GPZ17" s="136"/>
      <c r="GQA17" s="136"/>
      <c r="GQB17" s="136"/>
      <c r="GQC17" s="136"/>
      <c r="GQD17" s="136"/>
      <c r="GQE17" s="136"/>
      <c r="GQF17" s="136"/>
      <c r="GQG17" s="136"/>
      <c r="GQH17" s="136"/>
      <c r="GQI17" s="136"/>
      <c r="GQJ17" s="136"/>
      <c r="GQK17" s="136"/>
      <c r="GQL17" s="136"/>
      <c r="GQM17" s="136"/>
      <c r="GQN17" s="136"/>
      <c r="GQO17" s="136"/>
      <c r="GQP17" s="136"/>
      <c r="GQQ17" s="136"/>
      <c r="GQR17" s="136"/>
      <c r="GQS17" s="136"/>
      <c r="GQT17" s="136"/>
      <c r="GQU17" s="136"/>
      <c r="GQV17" s="136"/>
      <c r="GQW17" s="136"/>
      <c r="GQX17" s="136"/>
      <c r="GQY17" s="136"/>
      <c r="GQZ17" s="136"/>
      <c r="GRA17" s="136"/>
      <c r="GRB17" s="136"/>
      <c r="GRC17" s="136"/>
      <c r="GRD17" s="136"/>
      <c r="GRE17" s="136"/>
      <c r="GRF17" s="136"/>
      <c r="GRG17" s="136"/>
      <c r="GRH17" s="136"/>
      <c r="GRI17" s="136"/>
      <c r="GRJ17" s="136"/>
      <c r="GRK17" s="136"/>
      <c r="GRL17" s="136"/>
      <c r="GRM17" s="136"/>
      <c r="GRN17" s="136"/>
      <c r="GRO17" s="136"/>
      <c r="GRP17" s="136"/>
      <c r="GRQ17" s="136"/>
      <c r="GRR17" s="136"/>
      <c r="GRS17" s="136"/>
      <c r="GRT17" s="136"/>
      <c r="GRU17" s="136"/>
      <c r="GRV17" s="136"/>
      <c r="GRW17" s="136"/>
      <c r="GRX17" s="136"/>
      <c r="GRY17" s="136"/>
      <c r="GRZ17" s="136"/>
      <c r="GSA17" s="136"/>
      <c r="GSB17" s="136"/>
      <c r="GSC17" s="136"/>
      <c r="GSD17" s="136"/>
      <c r="GSE17" s="136"/>
      <c r="GSF17" s="136"/>
      <c r="GSG17" s="136"/>
      <c r="GSH17" s="136"/>
      <c r="GSI17" s="136"/>
      <c r="GSJ17" s="136"/>
      <c r="GSK17" s="136"/>
      <c r="GSL17" s="136"/>
      <c r="GSM17" s="136"/>
      <c r="GSN17" s="136"/>
      <c r="GSO17" s="136"/>
      <c r="GSP17" s="136"/>
      <c r="GSQ17" s="136"/>
      <c r="GSR17" s="136"/>
      <c r="GSS17" s="136"/>
      <c r="GST17" s="136"/>
      <c r="GSU17" s="136"/>
      <c r="GSV17" s="136"/>
      <c r="GSW17" s="136"/>
      <c r="GSX17" s="136"/>
      <c r="GSY17" s="136"/>
      <c r="GSZ17" s="136"/>
      <c r="GTA17" s="136"/>
      <c r="GTB17" s="136"/>
      <c r="GTC17" s="136"/>
      <c r="GTD17" s="136"/>
      <c r="GTE17" s="136"/>
      <c r="GTF17" s="136"/>
      <c r="GTG17" s="136"/>
      <c r="GTH17" s="136"/>
      <c r="GTI17" s="136"/>
      <c r="GTJ17" s="136"/>
      <c r="GTK17" s="136"/>
      <c r="GTL17" s="136"/>
      <c r="GTM17" s="136"/>
      <c r="GTN17" s="136"/>
      <c r="GTO17" s="136"/>
      <c r="GTP17" s="136"/>
      <c r="GTQ17" s="136"/>
      <c r="GTR17" s="136"/>
      <c r="GTS17" s="136"/>
      <c r="GTT17" s="136"/>
      <c r="GTU17" s="136"/>
      <c r="GTV17" s="136"/>
      <c r="GTW17" s="136"/>
      <c r="GTX17" s="136"/>
      <c r="GTY17" s="136"/>
      <c r="GTZ17" s="136"/>
      <c r="GUA17" s="136"/>
      <c r="GUB17" s="136"/>
      <c r="GUC17" s="136"/>
      <c r="GUD17" s="136"/>
      <c r="GUE17" s="136"/>
      <c r="GUF17" s="136"/>
      <c r="GUG17" s="136"/>
      <c r="GUH17" s="136"/>
      <c r="GUI17" s="136"/>
      <c r="GUJ17" s="136"/>
      <c r="GUK17" s="136"/>
      <c r="GUL17" s="136"/>
      <c r="GUM17" s="136"/>
      <c r="GUN17" s="136"/>
      <c r="GUO17" s="136"/>
      <c r="GUP17" s="136"/>
      <c r="GUQ17" s="136"/>
      <c r="GUR17" s="136"/>
      <c r="GUS17" s="136"/>
      <c r="GUT17" s="136"/>
      <c r="GUU17" s="136"/>
      <c r="GUV17" s="136"/>
      <c r="GUW17" s="136"/>
      <c r="GUX17" s="136"/>
      <c r="GUY17" s="136"/>
      <c r="GUZ17" s="136"/>
      <c r="GVA17" s="136"/>
      <c r="GVB17" s="136"/>
      <c r="GVC17" s="136"/>
      <c r="GVD17" s="136"/>
      <c r="GVE17" s="136"/>
      <c r="GVF17" s="136"/>
      <c r="GVG17" s="136"/>
      <c r="GVH17" s="136"/>
      <c r="GVI17" s="136"/>
      <c r="GVJ17" s="136"/>
      <c r="GVK17" s="136"/>
      <c r="GVL17" s="136"/>
      <c r="GVM17" s="136"/>
      <c r="GVN17" s="136"/>
      <c r="GVO17" s="136"/>
      <c r="GVP17" s="136"/>
      <c r="GVQ17" s="136"/>
      <c r="GVR17" s="136"/>
      <c r="GVS17" s="136"/>
      <c r="GVT17" s="136"/>
      <c r="GVU17" s="136"/>
      <c r="GVV17" s="136"/>
      <c r="GVW17" s="136"/>
      <c r="GVX17" s="136"/>
      <c r="GVY17" s="136"/>
      <c r="GVZ17" s="136"/>
      <c r="GWA17" s="136"/>
      <c r="GWB17" s="136"/>
      <c r="GWC17" s="136"/>
      <c r="GWD17" s="136"/>
      <c r="GWE17" s="136"/>
      <c r="GWF17" s="136"/>
      <c r="GWG17" s="136"/>
      <c r="GWH17" s="136"/>
      <c r="GWI17" s="136"/>
      <c r="GWJ17" s="136"/>
      <c r="GWK17" s="136"/>
      <c r="GWL17" s="136"/>
      <c r="GWM17" s="136"/>
      <c r="GWN17" s="136"/>
      <c r="GWO17" s="136"/>
      <c r="GWP17" s="136"/>
      <c r="GWQ17" s="136"/>
      <c r="GWR17" s="136"/>
      <c r="GWS17" s="136"/>
      <c r="GWT17" s="136"/>
      <c r="GWU17" s="136"/>
      <c r="GWV17" s="136"/>
      <c r="GWW17" s="136"/>
      <c r="GWX17" s="136"/>
      <c r="GWY17" s="136"/>
      <c r="GWZ17" s="136"/>
      <c r="GXA17" s="136"/>
      <c r="GXB17" s="136"/>
      <c r="GXC17" s="136"/>
      <c r="GXD17" s="136"/>
      <c r="GXE17" s="136"/>
      <c r="GXF17" s="136"/>
      <c r="GXG17" s="136"/>
      <c r="GXH17" s="136"/>
      <c r="GXI17" s="136"/>
      <c r="GXJ17" s="136"/>
      <c r="GXK17" s="136"/>
      <c r="GXL17" s="136"/>
      <c r="GXM17" s="136"/>
      <c r="GXN17" s="136"/>
      <c r="GXO17" s="136"/>
      <c r="GXP17" s="136"/>
      <c r="GXQ17" s="136"/>
      <c r="GXR17" s="136"/>
      <c r="GXS17" s="136"/>
      <c r="GXT17" s="136"/>
      <c r="GXU17" s="136"/>
      <c r="GXV17" s="136"/>
      <c r="GXW17" s="136"/>
      <c r="GXX17" s="136"/>
      <c r="GXY17" s="136"/>
      <c r="GXZ17" s="136"/>
      <c r="GYA17" s="136"/>
      <c r="GYB17" s="136"/>
      <c r="GYC17" s="136"/>
      <c r="GYD17" s="136"/>
      <c r="GYE17" s="136"/>
      <c r="GYF17" s="136"/>
      <c r="GYG17" s="136"/>
      <c r="GYH17" s="136"/>
      <c r="GYI17" s="136"/>
      <c r="GYJ17" s="136"/>
      <c r="GYK17" s="136"/>
      <c r="GYL17" s="136"/>
      <c r="GYM17" s="136"/>
      <c r="GYN17" s="136"/>
      <c r="GYO17" s="136"/>
      <c r="GYP17" s="136"/>
      <c r="GYQ17" s="136"/>
      <c r="GYR17" s="136"/>
      <c r="GYS17" s="136"/>
      <c r="GYT17" s="136"/>
      <c r="GYU17" s="136"/>
      <c r="GYV17" s="136"/>
      <c r="GYW17" s="136"/>
      <c r="GYX17" s="136"/>
      <c r="GYY17" s="136"/>
      <c r="GYZ17" s="136"/>
      <c r="GZA17" s="136"/>
      <c r="GZB17" s="136"/>
      <c r="GZC17" s="136"/>
      <c r="GZD17" s="136"/>
      <c r="GZE17" s="136"/>
      <c r="GZF17" s="136"/>
      <c r="GZG17" s="136"/>
      <c r="GZH17" s="136"/>
      <c r="GZI17" s="136"/>
      <c r="GZJ17" s="136"/>
      <c r="GZK17" s="136"/>
      <c r="GZL17" s="136"/>
      <c r="GZM17" s="136"/>
      <c r="GZN17" s="136"/>
      <c r="GZO17" s="136"/>
      <c r="GZP17" s="136"/>
      <c r="GZQ17" s="136"/>
      <c r="GZR17" s="136"/>
      <c r="GZS17" s="136"/>
      <c r="GZT17" s="136"/>
      <c r="GZU17" s="136"/>
      <c r="GZV17" s="136"/>
      <c r="GZW17" s="136"/>
      <c r="GZX17" s="136"/>
      <c r="GZY17" s="136"/>
      <c r="GZZ17" s="136"/>
      <c r="HAA17" s="136"/>
      <c r="HAB17" s="136"/>
      <c r="HAC17" s="136"/>
      <c r="HAD17" s="136"/>
      <c r="HAE17" s="136"/>
      <c r="HAF17" s="136"/>
      <c r="HAG17" s="136"/>
      <c r="HAH17" s="136"/>
      <c r="HAI17" s="136"/>
      <c r="HAJ17" s="136"/>
      <c r="HAK17" s="136"/>
      <c r="HAL17" s="136"/>
      <c r="HAM17" s="136"/>
      <c r="HAN17" s="136"/>
      <c r="HAO17" s="136"/>
      <c r="HAP17" s="136"/>
      <c r="HAQ17" s="136"/>
      <c r="HAR17" s="136"/>
      <c r="HAS17" s="136"/>
      <c r="HAT17" s="136"/>
      <c r="HAU17" s="136"/>
      <c r="HAV17" s="136"/>
      <c r="HAW17" s="136"/>
      <c r="HAX17" s="136"/>
      <c r="HAY17" s="136"/>
      <c r="HAZ17" s="136"/>
      <c r="HBA17" s="136"/>
      <c r="HBB17" s="136"/>
      <c r="HBC17" s="136"/>
      <c r="HBD17" s="136"/>
      <c r="HBE17" s="136"/>
      <c r="HBF17" s="136"/>
      <c r="HBG17" s="136"/>
      <c r="HBH17" s="136"/>
      <c r="HBI17" s="136"/>
      <c r="HBJ17" s="136"/>
      <c r="HBK17" s="136"/>
      <c r="HBL17" s="136"/>
      <c r="HBM17" s="136"/>
      <c r="HBN17" s="136"/>
      <c r="HBO17" s="136"/>
      <c r="HBP17" s="136"/>
      <c r="HBQ17" s="136"/>
      <c r="HBR17" s="136"/>
      <c r="HBS17" s="136"/>
      <c r="HBT17" s="136"/>
      <c r="HBU17" s="136"/>
      <c r="HBV17" s="136"/>
      <c r="HBW17" s="136"/>
      <c r="HBX17" s="136"/>
      <c r="HBY17" s="136"/>
      <c r="HBZ17" s="136"/>
      <c r="HCA17" s="136"/>
      <c r="HCB17" s="136"/>
      <c r="HCC17" s="136"/>
      <c r="HCD17" s="136"/>
      <c r="HCE17" s="136"/>
      <c r="HCF17" s="136"/>
      <c r="HCG17" s="136"/>
      <c r="HCH17" s="136"/>
      <c r="HCI17" s="136"/>
      <c r="HCJ17" s="136"/>
      <c r="HCK17" s="136"/>
      <c r="HCL17" s="136"/>
      <c r="HCM17" s="136"/>
      <c r="HCN17" s="136"/>
      <c r="HCO17" s="136"/>
      <c r="HCP17" s="136"/>
      <c r="HCQ17" s="136"/>
      <c r="HCR17" s="136"/>
      <c r="HCS17" s="136"/>
      <c r="HCT17" s="136"/>
      <c r="HCU17" s="136"/>
      <c r="HCV17" s="136"/>
      <c r="HCW17" s="136"/>
      <c r="HCX17" s="136"/>
      <c r="HCY17" s="136"/>
      <c r="HCZ17" s="136"/>
      <c r="HDA17" s="136"/>
      <c r="HDB17" s="136"/>
      <c r="HDC17" s="136"/>
      <c r="HDD17" s="136"/>
      <c r="HDE17" s="136"/>
      <c r="HDF17" s="136"/>
      <c r="HDG17" s="136"/>
      <c r="HDH17" s="136"/>
      <c r="HDI17" s="136"/>
      <c r="HDJ17" s="136"/>
      <c r="HDK17" s="136"/>
      <c r="HDL17" s="136"/>
      <c r="HDM17" s="136"/>
      <c r="HDN17" s="136"/>
      <c r="HDO17" s="136"/>
      <c r="HDP17" s="136"/>
      <c r="HDQ17" s="136"/>
      <c r="HDR17" s="136"/>
      <c r="HDS17" s="136"/>
      <c r="HDT17" s="136"/>
      <c r="HDU17" s="136"/>
      <c r="HDV17" s="136"/>
      <c r="HDW17" s="136"/>
      <c r="HDX17" s="136"/>
      <c r="HDY17" s="136"/>
      <c r="HDZ17" s="136"/>
      <c r="HEA17" s="136"/>
      <c r="HEB17" s="136"/>
      <c r="HEC17" s="136"/>
      <c r="HED17" s="136"/>
      <c r="HEE17" s="136"/>
      <c r="HEF17" s="136"/>
      <c r="HEG17" s="136"/>
      <c r="HEH17" s="136"/>
      <c r="HEI17" s="136"/>
      <c r="HEJ17" s="136"/>
      <c r="HEK17" s="136"/>
      <c r="HEL17" s="136"/>
      <c r="HEM17" s="136"/>
      <c r="HEN17" s="136"/>
      <c r="HEO17" s="136"/>
      <c r="HEP17" s="136"/>
      <c r="HEQ17" s="136"/>
      <c r="HER17" s="136"/>
      <c r="HES17" s="136"/>
      <c r="HET17" s="136"/>
      <c r="HEU17" s="136"/>
      <c r="HEV17" s="136"/>
      <c r="HEW17" s="136"/>
      <c r="HEX17" s="136"/>
      <c r="HEY17" s="136"/>
      <c r="HEZ17" s="136"/>
      <c r="HFA17" s="136"/>
      <c r="HFB17" s="136"/>
      <c r="HFC17" s="136"/>
      <c r="HFD17" s="136"/>
      <c r="HFE17" s="136"/>
      <c r="HFF17" s="136"/>
      <c r="HFG17" s="136"/>
      <c r="HFH17" s="136"/>
      <c r="HFI17" s="136"/>
      <c r="HFJ17" s="136"/>
      <c r="HFK17" s="136"/>
      <c r="HFL17" s="136"/>
      <c r="HFM17" s="136"/>
      <c r="HFN17" s="136"/>
      <c r="HFO17" s="136"/>
      <c r="HFP17" s="136"/>
      <c r="HFQ17" s="136"/>
      <c r="HFR17" s="136"/>
      <c r="HFS17" s="136"/>
      <c r="HFT17" s="136"/>
      <c r="HFU17" s="136"/>
      <c r="HFV17" s="136"/>
      <c r="HFW17" s="136"/>
      <c r="HFX17" s="136"/>
      <c r="HFY17" s="136"/>
      <c r="HFZ17" s="136"/>
      <c r="HGA17" s="136"/>
      <c r="HGB17" s="136"/>
      <c r="HGC17" s="136"/>
      <c r="HGD17" s="136"/>
      <c r="HGE17" s="136"/>
      <c r="HGF17" s="136"/>
      <c r="HGG17" s="136"/>
      <c r="HGH17" s="136"/>
      <c r="HGI17" s="136"/>
      <c r="HGJ17" s="136"/>
      <c r="HGK17" s="136"/>
      <c r="HGL17" s="136"/>
      <c r="HGM17" s="136"/>
      <c r="HGN17" s="136"/>
      <c r="HGO17" s="136"/>
      <c r="HGP17" s="136"/>
      <c r="HGQ17" s="136"/>
      <c r="HGR17" s="136"/>
      <c r="HGS17" s="136"/>
      <c r="HGT17" s="136"/>
      <c r="HGU17" s="136"/>
      <c r="HGV17" s="136"/>
      <c r="HGW17" s="136"/>
      <c r="HGX17" s="136"/>
      <c r="HGY17" s="136"/>
      <c r="HGZ17" s="136"/>
      <c r="HHA17" s="136"/>
      <c r="HHB17" s="136"/>
      <c r="HHC17" s="136"/>
      <c r="HHD17" s="136"/>
      <c r="HHE17" s="136"/>
      <c r="HHF17" s="136"/>
      <c r="HHG17" s="136"/>
      <c r="HHH17" s="136"/>
      <c r="HHI17" s="136"/>
      <c r="HHJ17" s="136"/>
      <c r="HHK17" s="136"/>
      <c r="HHL17" s="136"/>
      <c r="HHM17" s="136"/>
      <c r="HHN17" s="136"/>
      <c r="HHO17" s="136"/>
      <c r="HHP17" s="136"/>
      <c r="HHQ17" s="136"/>
      <c r="HHR17" s="136"/>
      <c r="HHS17" s="136"/>
      <c r="HHT17" s="136"/>
      <c r="HHU17" s="136"/>
      <c r="HHV17" s="136"/>
      <c r="HHW17" s="136"/>
      <c r="HHX17" s="136"/>
      <c r="HHY17" s="136"/>
      <c r="HHZ17" s="136"/>
      <c r="HIA17" s="136"/>
      <c r="HIB17" s="136"/>
      <c r="HIC17" s="136"/>
      <c r="HID17" s="136"/>
      <c r="HIE17" s="136"/>
      <c r="HIF17" s="136"/>
      <c r="HIG17" s="136"/>
      <c r="HIH17" s="136"/>
      <c r="HII17" s="136"/>
      <c r="HIJ17" s="136"/>
      <c r="HIK17" s="136"/>
      <c r="HIL17" s="136"/>
      <c r="HIM17" s="136"/>
      <c r="HIN17" s="136"/>
      <c r="HIO17" s="136"/>
      <c r="HIP17" s="136"/>
      <c r="HIQ17" s="136"/>
      <c r="HIR17" s="136"/>
      <c r="HIS17" s="136"/>
      <c r="HIT17" s="136"/>
      <c r="HIU17" s="136"/>
      <c r="HIV17" s="136"/>
      <c r="HIW17" s="136"/>
      <c r="HIX17" s="136"/>
      <c r="HIY17" s="136"/>
      <c r="HIZ17" s="136"/>
      <c r="HJA17" s="136"/>
      <c r="HJB17" s="136"/>
      <c r="HJC17" s="136"/>
      <c r="HJD17" s="136"/>
      <c r="HJE17" s="136"/>
      <c r="HJF17" s="136"/>
      <c r="HJG17" s="136"/>
      <c r="HJH17" s="136"/>
      <c r="HJI17" s="136"/>
      <c r="HJJ17" s="136"/>
      <c r="HJK17" s="136"/>
      <c r="HJL17" s="136"/>
      <c r="HJM17" s="136"/>
      <c r="HJN17" s="136"/>
      <c r="HJO17" s="136"/>
      <c r="HJP17" s="136"/>
      <c r="HJQ17" s="136"/>
      <c r="HJR17" s="136"/>
      <c r="HJS17" s="136"/>
      <c r="HJT17" s="136"/>
      <c r="HJU17" s="136"/>
      <c r="HJV17" s="136"/>
      <c r="HJW17" s="136"/>
      <c r="HJX17" s="136"/>
      <c r="HJY17" s="136"/>
      <c r="HJZ17" s="136"/>
      <c r="HKA17" s="136"/>
      <c r="HKB17" s="136"/>
      <c r="HKC17" s="136"/>
      <c r="HKD17" s="136"/>
      <c r="HKE17" s="136"/>
      <c r="HKF17" s="136"/>
      <c r="HKG17" s="136"/>
      <c r="HKH17" s="136"/>
      <c r="HKI17" s="136"/>
      <c r="HKJ17" s="136"/>
      <c r="HKK17" s="136"/>
      <c r="HKL17" s="136"/>
      <c r="HKM17" s="136"/>
      <c r="HKN17" s="136"/>
      <c r="HKO17" s="136"/>
      <c r="HKP17" s="136"/>
      <c r="HKQ17" s="136"/>
      <c r="HKR17" s="136"/>
      <c r="HKS17" s="136"/>
      <c r="HKT17" s="136"/>
      <c r="HKU17" s="136"/>
      <c r="HKV17" s="136"/>
      <c r="HKW17" s="136"/>
      <c r="HKX17" s="136"/>
      <c r="HKY17" s="136"/>
      <c r="HKZ17" s="136"/>
      <c r="HLA17" s="136"/>
      <c r="HLB17" s="136"/>
      <c r="HLC17" s="136"/>
      <c r="HLD17" s="136"/>
      <c r="HLE17" s="136"/>
      <c r="HLF17" s="136"/>
      <c r="HLG17" s="136"/>
      <c r="HLH17" s="136"/>
      <c r="HLI17" s="136"/>
      <c r="HLJ17" s="136"/>
      <c r="HLK17" s="136"/>
      <c r="HLL17" s="136"/>
      <c r="HLM17" s="136"/>
      <c r="HLN17" s="136"/>
      <c r="HLO17" s="136"/>
      <c r="HLP17" s="136"/>
      <c r="HLQ17" s="136"/>
      <c r="HLR17" s="136"/>
      <c r="HLS17" s="136"/>
      <c r="HLT17" s="136"/>
      <c r="HLU17" s="136"/>
      <c r="HLV17" s="136"/>
      <c r="HLW17" s="136"/>
      <c r="HLX17" s="136"/>
      <c r="HLY17" s="136"/>
      <c r="HLZ17" s="136"/>
      <c r="HMA17" s="136"/>
      <c r="HMB17" s="136"/>
      <c r="HMC17" s="136"/>
      <c r="HMD17" s="136"/>
      <c r="HME17" s="136"/>
      <c r="HMF17" s="136"/>
      <c r="HMG17" s="136"/>
      <c r="HMH17" s="136"/>
      <c r="HMI17" s="136"/>
      <c r="HMJ17" s="136"/>
      <c r="HMK17" s="136"/>
      <c r="HML17" s="136"/>
      <c r="HMM17" s="136"/>
      <c r="HMN17" s="136"/>
      <c r="HMO17" s="136"/>
      <c r="HMP17" s="136"/>
      <c r="HMQ17" s="136"/>
      <c r="HMR17" s="136"/>
      <c r="HMS17" s="136"/>
      <c r="HMT17" s="136"/>
      <c r="HMU17" s="136"/>
      <c r="HMV17" s="136"/>
      <c r="HMW17" s="136"/>
      <c r="HMX17" s="136"/>
      <c r="HMY17" s="136"/>
      <c r="HMZ17" s="136"/>
      <c r="HNA17" s="136"/>
      <c r="HNB17" s="136"/>
      <c r="HNC17" s="136"/>
      <c r="HND17" s="136"/>
      <c r="HNE17" s="136"/>
      <c r="HNF17" s="136"/>
      <c r="HNG17" s="136"/>
      <c r="HNH17" s="136"/>
      <c r="HNI17" s="136"/>
      <c r="HNJ17" s="136"/>
      <c r="HNK17" s="136"/>
      <c r="HNL17" s="136"/>
      <c r="HNM17" s="136"/>
      <c r="HNN17" s="136"/>
      <c r="HNO17" s="136"/>
      <c r="HNP17" s="136"/>
      <c r="HNQ17" s="136"/>
      <c r="HNR17" s="136"/>
      <c r="HNS17" s="136"/>
      <c r="HNT17" s="136"/>
      <c r="HNU17" s="136"/>
      <c r="HNV17" s="136"/>
      <c r="HNW17" s="136"/>
      <c r="HNX17" s="136"/>
      <c r="HNY17" s="136"/>
      <c r="HNZ17" s="136"/>
      <c r="HOA17" s="136"/>
      <c r="HOB17" s="136"/>
      <c r="HOC17" s="136"/>
      <c r="HOD17" s="136"/>
      <c r="HOE17" s="136"/>
      <c r="HOF17" s="136"/>
      <c r="HOG17" s="136"/>
      <c r="HOH17" s="136"/>
      <c r="HOI17" s="136"/>
      <c r="HOJ17" s="136"/>
      <c r="HOK17" s="136"/>
      <c r="HOL17" s="136"/>
      <c r="HOM17" s="136"/>
      <c r="HON17" s="136"/>
      <c r="HOO17" s="136"/>
      <c r="HOP17" s="136"/>
      <c r="HOQ17" s="136"/>
      <c r="HOR17" s="136"/>
      <c r="HOS17" s="136"/>
      <c r="HOT17" s="136"/>
      <c r="HOU17" s="136"/>
      <c r="HOV17" s="136"/>
      <c r="HOW17" s="136"/>
      <c r="HOX17" s="136"/>
      <c r="HOY17" s="136"/>
      <c r="HOZ17" s="136"/>
      <c r="HPA17" s="136"/>
      <c r="HPB17" s="136"/>
      <c r="HPC17" s="136"/>
      <c r="HPD17" s="136"/>
      <c r="HPE17" s="136"/>
      <c r="HPF17" s="136"/>
      <c r="HPG17" s="136"/>
      <c r="HPH17" s="136"/>
      <c r="HPI17" s="136"/>
      <c r="HPJ17" s="136"/>
      <c r="HPK17" s="136"/>
      <c r="HPL17" s="136"/>
      <c r="HPM17" s="136"/>
      <c r="HPN17" s="136"/>
      <c r="HPO17" s="136"/>
      <c r="HPP17" s="136"/>
      <c r="HPQ17" s="136"/>
      <c r="HPR17" s="136"/>
      <c r="HPS17" s="136"/>
      <c r="HPT17" s="136"/>
      <c r="HPU17" s="136"/>
      <c r="HPV17" s="136"/>
      <c r="HPW17" s="136"/>
      <c r="HPX17" s="136"/>
      <c r="HPY17" s="136"/>
      <c r="HPZ17" s="136"/>
      <c r="HQA17" s="136"/>
      <c r="HQB17" s="136"/>
      <c r="HQC17" s="136"/>
      <c r="HQD17" s="136"/>
      <c r="HQE17" s="136"/>
      <c r="HQF17" s="136"/>
      <c r="HQG17" s="136"/>
      <c r="HQH17" s="136"/>
      <c r="HQI17" s="136"/>
      <c r="HQJ17" s="136"/>
      <c r="HQK17" s="136"/>
      <c r="HQL17" s="136"/>
      <c r="HQM17" s="136"/>
      <c r="HQN17" s="136"/>
      <c r="HQO17" s="136"/>
      <c r="HQP17" s="136"/>
      <c r="HQQ17" s="136"/>
      <c r="HQR17" s="136"/>
      <c r="HQS17" s="136"/>
      <c r="HQT17" s="136"/>
      <c r="HQU17" s="136"/>
      <c r="HQV17" s="136"/>
      <c r="HQW17" s="136"/>
      <c r="HQX17" s="136"/>
      <c r="HQY17" s="136"/>
      <c r="HQZ17" s="136"/>
      <c r="HRA17" s="136"/>
      <c r="HRB17" s="136"/>
      <c r="HRC17" s="136"/>
      <c r="HRD17" s="136"/>
      <c r="HRE17" s="136"/>
      <c r="HRF17" s="136"/>
      <c r="HRG17" s="136"/>
      <c r="HRH17" s="136"/>
      <c r="HRI17" s="136"/>
      <c r="HRJ17" s="136"/>
      <c r="HRK17" s="136"/>
      <c r="HRL17" s="136"/>
      <c r="HRM17" s="136"/>
      <c r="HRN17" s="136"/>
      <c r="HRO17" s="136"/>
      <c r="HRP17" s="136"/>
      <c r="HRQ17" s="136"/>
      <c r="HRR17" s="136"/>
      <c r="HRS17" s="136"/>
      <c r="HRT17" s="136"/>
      <c r="HRU17" s="136"/>
      <c r="HRV17" s="136"/>
      <c r="HRW17" s="136"/>
      <c r="HRX17" s="136"/>
      <c r="HRY17" s="136"/>
      <c r="HRZ17" s="136"/>
      <c r="HSA17" s="136"/>
      <c r="HSB17" s="136"/>
      <c r="HSC17" s="136"/>
      <c r="HSD17" s="136"/>
      <c r="HSE17" s="136"/>
      <c r="HSF17" s="136"/>
      <c r="HSG17" s="136"/>
      <c r="HSH17" s="136"/>
      <c r="HSI17" s="136"/>
      <c r="HSJ17" s="136"/>
      <c r="HSK17" s="136"/>
      <c r="HSL17" s="136"/>
      <c r="HSM17" s="136"/>
      <c r="HSN17" s="136"/>
      <c r="HSO17" s="136"/>
      <c r="HSP17" s="136"/>
      <c r="HSQ17" s="136"/>
      <c r="HSR17" s="136"/>
      <c r="HSS17" s="136"/>
      <c r="HST17" s="136"/>
      <c r="HSU17" s="136"/>
      <c r="HSV17" s="136"/>
      <c r="HSW17" s="136"/>
      <c r="HSX17" s="136"/>
      <c r="HSY17" s="136"/>
      <c r="HSZ17" s="136"/>
      <c r="HTA17" s="136"/>
      <c r="HTB17" s="136"/>
      <c r="HTC17" s="136"/>
      <c r="HTD17" s="136"/>
      <c r="HTE17" s="136"/>
      <c r="HTF17" s="136"/>
      <c r="HTG17" s="136"/>
      <c r="HTH17" s="136"/>
      <c r="HTI17" s="136"/>
      <c r="HTJ17" s="136"/>
      <c r="HTK17" s="136"/>
      <c r="HTL17" s="136"/>
      <c r="HTM17" s="136"/>
      <c r="HTN17" s="136"/>
      <c r="HTO17" s="136"/>
      <c r="HTP17" s="136"/>
      <c r="HTQ17" s="136"/>
      <c r="HTR17" s="136"/>
      <c r="HTS17" s="136"/>
      <c r="HTT17" s="136"/>
      <c r="HTU17" s="136"/>
      <c r="HTV17" s="136"/>
      <c r="HTW17" s="136"/>
      <c r="HTX17" s="136"/>
      <c r="HTY17" s="136"/>
      <c r="HTZ17" s="136"/>
      <c r="HUA17" s="136"/>
      <c r="HUB17" s="136"/>
      <c r="HUC17" s="136"/>
      <c r="HUD17" s="136"/>
      <c r="HUE17" s="136"/>
      <c r="HUF17" s="136"/>
      <c r="HUG17" s="136"/>
      <c r="HUH17" s="136"/>
      <c r="HUI17" s="136"/>
      <c r="HUJ17" s="136"/>
      <c r="HUK17" s="136"/>
      <c r="HUL17" s="136"/>
      <c r="HUM17" s="136"/>
      <c r="HUN17" s="136"/>
      <c r="HUO17" s="136"/>
      <c r="HUP17" s="136"/>
      <c r="HUQ17" s="136"/>
      <c r="HUR17" s="136"/>
      <c r="HUS17" s="136"/>
      <c r="HUT17" s="136"/>
      <c r="HUU17" s="136"/>
      <c r="HUV17" s="136"/>
      <c r="HUW17" s="136"/>
      <c r="HUX17" s="136"/>
      <c r="HUY17" s="136"/>
      <c r="HUZ17" s="136"/>
      <c r="HVA17" s="136"/>
      <c r="HVB17" s="136"/>
      <c r="HVC17" s="136"/>
      <c r="HVD17" s="136"/>
      <c r="HVE17" s="136"/>
      <c r="HVF17" s="136"/>
      <c r="HVG17" s="136"/>
      <c r="HVH17" s="136"/>
      <c r="HVI17" s="136"/>
      <c r="HVJ17" s="136"/>
      <c r="HVK17" s="136"/>
      <c r="HVL17" s="136"/>
      <c r="HVM17" s="136"/>
      <c r="HVN17" s="136"/>
      <c r="HVO17" s="136"/>
      <c r="HVP17" s="136"/>
      <c r="HVQ17" s="136"/>
      <c r="HVR17" s="136"/>
      <c r="HVS17" s="136"/>
      <c r="HVT17" s="136"/>
      <c r="HVU17" s="136"/>
      <c r="HVV17" s="136"/>
      <c r="HVW17" s="136"/>
      <c r="HVX17" s="136"/>
      <c r="HVY17" s="136"/>
      <c r="HVZ17" s="136"/>
      <c r="HWA17" s="136"/>
      <c r="HWB17" s="136"/>
      <c r="HWC17" s="136"/>
      <c r="HWD17" s="136"/>
      <c r="HWE17" s="136"/>
      <c r="HWF17" s="136"/>
      <c r="HWG17" s="136"/>
      <c r="HWH17" s="136"/>
      <c r="HWI17" s="136"/>
      <c r="HWJ17" s="136"/>
      <c r="HWK17" s="136"/>
      <c r="HWL17" s="136"/>
      <c r="HWM17" s="136"/>
      <c r="HWN17" s="136"/>
      <c r="HWO17" s="136"/>
      <c r="HWP17" s="136"/>
      <c r="HWQ17" s="136"/>
      <c r="HWR17" s="136"/>
      <c r="HWS17" s="136"/>
      <c r="HWT17" s="136"/>
      <c r="HWU17" s="136"/>
      <c r="HWV17" s="136"/>
      <c r="HWW17" s="136"/>
      <c r="HWX17" s="136"/>
      <c r="HWY17" s="136"/>
      <c r="HWZ17" s="136"/>
      <c r="HXA17" s="136"/>
      <c r="HXB17" s="136"/>
      <c r="HXC17" s="136"/>
      <c r="HXD17" s="136"/>
      <c r="HXE17" s="136"/>
      <c r="HXF17" s="136"/>
      <c r="HXG17" s="136"/>
      <c r="HXH17" s="136"/>
      <c r="HXI17" s="136"/>
      <c r="HXJ17" s="136"/>
      <c r="HXK17" s="136"/>
      <c r="HXL17" s="136"/>
      <c r="HXM17" s="136"/>
      <c r="HXN17" s="136"/>
      <c r="HXO17" s="136"/>
      <c r="HXP17" s="136"/>
      <c r="HXQ17" s="136"/>
      <c r="HXR17" s="136"/>
      <c r="HXS17" s="136"/>
      <c r="HXT17" s="136"/>
      <c r="HXU17" s="136"/>
      <c r="HXV17" s="136"/>
      <c r="HXW17" s="136"/>
      <c r="HXX17" s="136"/>
      <c r="HXY17" s="136"/>
      <c r="HXZ17" s="136"/>
      <c r="HYA17" s="136"/>
      <c r="HYB17" s="136"/>
      <c r="HYC17" s="136"/>
      <c r="HYD17" s="136"/>
      <c r="HYE17" s="136"/>
      <c r="HYF17" s="136"/>
      <c r="HYG17" s="136"/>
      <c r="HYH17" s="136"/>
      <c r="HYI17" s="136"/>
      <c r="HYJ17" s="136"/>
      <c r="HYK17" s="136"/>
      <c r="HYL17" s="136"/>
      <c r="HYM17" s="136"/>
      <c r="HYN17" s="136"/>
      <c r="HYO17" s="136"/>
      <c r="HYP17" s="136"/>
      <c r="HYQ17" s="136"/>
      <c r="HYR17" s="136"/>
      <c r="HYS17" s="136"/>
      <c r="HYT17" s="136"/>
      <c r="HYU17" s="136"/>
      <c r="HYV17" s="136"/>
      <c r="HYW17" s="136"/>
      <c r="HYX17" s="136"/>
      <c r="HYY17" s="136"/>
      <c r="HYZ17" s="136"/>
      <c r="HZA17" s="136"/>
      <c r="HZB17" s="136"/>
      <c r="HZC17" s="136"/>
      <c r="HZD17" s="136"/>
      <c r="HZE17" s="136"/>
      <c r="HZF17" s="136"/>
      <c r="HZG17" s="136"/>
      <c r="HZH17" s="136"/>
      <c r="HZI17" s="136"/>
      <c r="HZJ17" s="136"/>
      <c r="HZK17" s="136"/>
      <c r="HZL17" s="136"/>
      <c r="HZM17" s="136"/>
      <c r="HZN17" s="136"/>
      <c r="HZO17" s="136"/>
      <c r="HZP17" s="136"/>
      <c r="HZQ17" s="136"/>
      <c r="HZR17" s="136"/>
      <c r="HZS17" s="136"/>
      <c r="HZT17" s="136"/>
      <c r="HZU17" s="136"/>
      <c r="HZV17" s="136"/>
      <c r="HZW17" s="136"/>
      <c r="HZX17" s="136"/>
      <c r="HZY17" s="136"/>
      <c r="HZZ17" s="136"/>
      <c r="IAA17" s="136"/>
      <c r="IAB17" s="136"/>
      <c r="IAC17" s="136"/>
      <c r="IAD17" s="136"/>
      <c r="IAE17" s="136"/>
      <c r="IAF17" s="136"/>
      <c r="IAG17" s="136"/>
      <c r="IAH17" s="136"/>
      <c r="IAI17" s="136"/>
      <c r="IAJ17" s="136"/>
      <c r="IAK17" s="136"/>
      <c r="IAL17" s="136"/>
      <c r="IAM17" s="136"/>
      <c r="IAN17" s="136"/>
      <c r="IAO17" s="136"/>
      <c r="IAP17" s="136"/>
      <c r="IAQ17" s="136"/>
      <c r="IAR17" s="136"/>
      <c r="IAS17" s="136"/>
      <c r="IAT17" s="136"/>
      <c r="IAU17" s="136"/>
      <c r="IAV17" s="136"/>
      <c r="IAW17" s="136"/>
      <c r="IAX17" s="136"/>
      <c r="IAY17" s="136"/>
      <c r="IAZ17" s="136"/>
      <c r="IBA17" s="136"/>
      <c r="IBB17" s="136"/>
      <c r="IBC17" s="136"/>
      <c r="IBD17" s="136"/>
      <c r="IBE17" s="136"/>
      <c r="IBF17" s="136"/>
      <c r="IBG17" s="136"/>
      <c r="IBH17" s="136"/>
      <c r="IBI17" s="136"/>
      <c r="IBJ17" s="136"/>
      <c r="IBK17" s="136"/>
      <c r="IBL17" s="136"/>
      <c r="IBM17" s="136"/>
      <c r="IBN17" s="136"/>
      <c r="IBO17" s="136"/>
      <c r="IBP17" s="136"/>
      <c r="IBQ17" s="136"/>
      <c r="IBR17" s="136"/>
      <c r="IBS17" s="136"/>
      <c r="IBT17" s="136"/>
      <c r="IBU17" s="136"/>
      <c r="IBV17" s="136"/>
      <c r="IBW17" s="136"/>
      <c r="IBX17" s="136"/>
      <c r="IBY17" s="136"/>
      <c r="IBZ17" s="136"/>
      <c r="ICA17" s="136"/>
      <c r="ICB17" s="136"/>
      <c r="ICC17" s="136"/>
      <c r="ICD17" s="136"/>
      <c r="ICE17" s="136"/>
      <c r="ICF17" s="136"/>
      <c r="ICG17" s="136"/>
      <c r="ICH17" s="136"/>
      <c r="ICI17" s="136"/>
      <c r="ICJ17" s="136"/>
      <c r="ICK17" s="136"/>
      <c r="ICL17" s="136"/>
      <c r="ICM17" s="136"/>
      <c r="ICN17" s="136"/>
      <c r="ICO17" s="136"/>
      <c r="ICP17" s="136"/>
      <c r="ICQ17" s="136"/>
      <c r="ICR17" s="136"/>
      <c r="ICS17" s="136"/>
      <c r="ICT17" s="136"/>
      <c r="ICU17" s="136"/>
      <c r="ICV17" s="136"/>
      <c r="ICW17" s="136"/>
      <c r="ICX17" s="136"/>
      <c r="ICY17" s="136"/>
      <c r="ICZ17" s="136"/>
      <c r="IDA17" s="136"/>
      <c r="IDB17" s="136"/>
      <c r="IDC17" s="136"/>
      <c r="IDD17" s="136"/>
      <c r="IDE17" s="136"/>
      <c r="IDF17" s="136"/>
      <c r="IDG17" s="136"/>
      <c r="IDH17" s="136"/>
      <c r="IDI17" s="136"/>
      <c r="IDJ17" s="136"/>
      <c r="IDK17" s="136"/>
      <c r="IDL17" s="136"/>
      <c r="IDM17" s="136"/>
      <c r="IDN17" s="136"/>
      <c r="IDO17" s="136"/>
      <c r="IDP17" s="136"/>
      <c r="IDQ17" s="136"/>
      <c r="IDR17" s="136"/>
      <c r="IDS17" s="136"/>
      <c r="IDT17" s="136"/>
      <c r="IDU17" s="136"/>
      <c r="IDV17" s="136"/>
      <c r="IDW17" s="136"/>
      <c r="IDX17" s="136"/>
      <c r="IDY17" s="136"/>
      <c r="IDZ17" s="136"/>
      <c r="IEA17" s="136"/>
      <c r="IEB17" s="136"/>
      <c r="IEC17" s="136"/>
      <c r="IED17" s="136"/>
      <c r="IEE17" s="136"/>
      <c r="IEF17" s="136"/>
      <c r="IEG17" s="136"/>
      <c r="IEH17" s="136"/>
      <c r="IEI17" s="136"/>
      <c r="IEJ17" s="136"/>
      <c r="IEK17" s="136"/>
      <c r="IEL17" s="136"/>
      <c r="IEM17" s="136"/>
      <c r="IEN17" s="136"/>
      <c r="IEO17" s="136"/>
      <c r="IEP17" s="136"/>
      <c r="IEQ17" s="136"/>
      <c r="IER17" s="136"/>
      <c r="IES17" s="136"/>
      <c r="IET17" s="136"/>
      <c r="IEU17" s="136"/>
      <c r="IEV17" s="136"/>
      <c r="IEW17" s="136"/>
      <c r="IEX17" s="136"/>
      <c r="IEY17" s="136"/>
      <c r="IEZ17" s="136"/>
      <c r="IFA17" s="136"/>
      <c r="IFB17" s="136"/>
      <c r="IFC17" s="136"/>
      <c r="IFD17" s="136"/>
      <c r="IFE17" s="136"/>
      <c r="IFF17" s="136"/>
      <c r="IFG17" s="136"/>
      <c r="IFH17" s="136"/>
      <c r="IFI17" s="136"/>
      <c r="IFJ17" s="136"/>
      <c r="IFK17" s="136"/>
      <c r="IFL17" s="136"/>
      <c r="IFM17" s="136"/>
      <c r="IFN17" s="136"/>
      <c r="IFO17" s="136"/>
      <c r="IFP17" s="136"/>
      <c r="IFQ17" s="136"/>
      <c r="IFR17" s="136"/>
      <c r="IFS17" s="136"/>
      <c r="IFT17" s="136"/>
      <c r="IFU17" s="136"/>
      <c r="IFV17" s="136"/>
      <c r="IFW17" s="136"/>
      <c r="IFX17" s="136"/>
      <c r="IFY17" s="136"/>
      <c r="IFZ17" s="136"/>
      <c r="IGA17" s="136"/>
      <c r="IGB17" s="136"/>
      <c r="IGC17" s="136"/>
      <c r="IGD17" s="136"/>
      <c r="IGE17" s="136"/>
      <c r="IGF17" s="136"/>
      <c r="IGG17" s="136"/>
      <c r="IGH17" s="136"/>
      <c r="IGI17" s="136"/>
      <c r="IGJ17" s="136"/>
      <c r="IGK17" s="136"/>
      <c r="IGL17" s="136"/>
      <c r="IGM17" s="136"/>
      <c r="IGN17" s="136"/>
      <c r="IGO17" s="136"/>
      <c r="IGP17" s="136"/>
      <c r="IGQ17" s="136"/>
      <c r="IGR17" s="136"/>
      <c r="IGS17" s="136"/>
      <c r="IGT17" s="136"/>
      <c r="IGU17" s="136"/>
      <c r="IGV17" s="136"/>
      <c r="IGW17" s="136"/>
      <c r="IGX17" s="136"/>
      <c r="IGY17" s="136"/>
      <c r="IGZ17" s="136"/>
      <c r="IHA17" s="136"/>
      <c r="IHB17" s="136"/>
      <c r="IHC17" s="136"/>
      <c r="IHD17" s="136"/>
      <c r="IHE17" s="136"/>
      <c r="IHF17" s="136"/>
      <c r="IHG17" s="136"/>
      <c r="IHH17" s="136"/>
      <c r="IHI17" s="136"/>
      <c r="IHJ17" s="136"/>
      <c r="IHK17" s="136"/>
      <c r="IHL17" s="136"/>
      <c r="IHM17" s="136"/>
      <c r="IHN17" s="136"/>
      <c r="IHO17" s="136"/>
      <c r="IHP17" s="136"/>
      <c r="IHQ17" s="136"/>
      <c r="IHR17" s="136"/>
      <c r="IHS17" s="136"/>
      <c r="IHT17" s="136"/>
      <c r="IHU17" s="136"/>
      <c r="IHV17" s="136"/>
      <c r="IHW17" s="136"/>
      <c r="IHX17" s="136"/>
      <c r="IHY17" s="136"/>
      <c r="IHZ17" s="136"/>
      <c r="IIA17" s="136"/>
      <c r="IIB17" s="136"/>
      <c r="IIC17" s="136"/>
      <c r="IID17" s="136"/>
      <c r="IIE17" s="136"/>
      <c r="IIF17" s="136"/>
      <c r="IIG17" s="136"/>
      <c r="IIH17" s="136"/>
      <c r="III17" s="136"/>
      <c r="IIJ17" s="136"/>
      <c r="IIK17" s="136"/>
      <c r="IIL17" s="136"/>
      <c r="IIM17" s="136"/>
      <c r="IIN17" s="136"/>
      <c r="IIO17" s="136"/>
      <c r="IIP17" s="136"/>
      <c r="IIQ17" s="136"/>
      <c r="IIR17" s="136"/>
      <c r="IIS17" s="136"/>
      <c r="IIT17" s="136"/>
      <c r="IIU17" s="136"/>
      <c r="IIV17" s="136"/>
      <c r="IIW17" s="136"/>
      <c r="IIX17" s="136"/>
      <c r="IIY17" s="136"/>
      <c r="IIZ17" s="136"/>
      <c r="IJA17" s="136"/>
      <c r="IJB17" s="136"/>
      <c r="IJC17" s="136"/>
      <c r="IJD17" s="136"/>
      <c r="IJE17" s="136"/>
      <c r="IJF17" s="136"/>
      <c r="IJG17" s="136"/>
      <c r="IJH17" s="136"/>
      <c r="IJI17" s="136"/>
      <c r="IJJ17" s="136"/>
      <c r="IJK17" s="136"/>
      <c r="IJL17" s="136"/>
      <c r="IJM17" s="136"/>
      <c r="IJN17" s="136"/>
      <c r="IJO17" s="136"/>
      <c r="IJP17" s="136"/>
      <c r="IJQ17" s="136"/>
      <c r="IJR17" s="136"/>
      <c r="IJS17" s="136"/>
      <c r="IJT17" s="136"/>
      <c r="IJU17" s="136"/>
      <c r="IJV17" s="136"/>
      <c r="IJW17" s="136"/>
      <c r="IJX17" s="136"/>
      <c r="IJY17" s="136"/>
      <c r="IJZ17" s="136"/>
      <c r="IKA17" s="136"/>
      <c r="IKB17" s="136"/>
      <c r="IKC17" s="136"/>
      <c r="IKD17" s="136"/>
      <c r="IKE17" s="136"/>
      <c r="IKF17" s="136"/>
      <c r="IKG17" s="136"/>
      <c r="IKH17" s="136"/>
      <c r="IKI17" s="136"/>
      <c r="IKJ17" s="136"/>
      <c r="IKK17" s="136"/>
      <c r="IKL17" s="136"/>
      <c r="IKM17" s="136"/>
      <c r="IKN17" s="136"/>
      <c r="IKO17" s="136"/>
      <c r="IKP17" s="136"/>
      <c r="IKQ17" s="136"/>
      <c r="IKR17" s="136"/>
      <c r="IKS17" s="136"/>
      <c r="IKT17" s="136"/>
      <c r="IKU17" s="136"/>
      <c r="IKV17" s="136"/>
      <c r="IKW17" s="136"/>
      <c r="IKX17" s="136"/>
      <c r="IKY17" s="136"/>
      <c r="IKZ17" s="136"/>
      <c r="ILA17" s="136"/>
      <c r="ILB17" s="136"/>
      <c r="ILC17" s="136"/>
      <c r="ILD17" s="136"/>
      <c r="ILE17" s="136"/>
      <c r="ILF17" s="136"/>
      <c r="ILG17" s="136"/>
      <c r="ILH17" s="136"/>
      <c r="ILI17" s="136"/>
      <c r="ILJ17" s="136"/>
      <c r="ILK17" s="136"/>
      <c r="ILL17" s="136"/>
      <c r="ILM17" s="136"/>
      <c r="ILN17" s="136"/>
      <c r="ILO17" s="136"/>
      <c r="ILP17" s="136"/>
      <c r="ILQ17" s="136"/>
      <c r="ILR17" s="136"/>
      <c r="ILS17" s="136"/>
      <c r="ILT17" s="136"/>
      <c r="ILU17" s="136"/>
      <c r="ILV17" s="136"/>
      <c r="ILW17" s="136"/>
      <c r="ILX17" s="136"/>
      <c r="ILY17" s="136"/>
      <c r="ILZ17" s="136"/>
      <c r="IMA17" s="136"/>
      <c r="IMB17" s="136"/>
      <c r="IMC17" s="136"/>
      <c r="IMD17" s="136"/>
      <c r="IME17" s="136"/>
      <c r="IMF17" s="136"/>
      <c r="IMG17" s="136"/>
      <c r="IMH17" s="136"/>
      <c r="IMI17" s="136"/>
      <c r="IMJ17" s="136"/>
      <c r="IMK17" s="136"/>
      <c r="IML17" s="136"/>
      <c r="IMM17" s="136"/>
      <c r="IMN17" s="136"/>
      <c r="IMO17" s="136"/>
      <c r="IMP17" s="136"/>
      <c r="IMQ17" s="136"/>
      <c r="IMR17" s="136"/>
      <c r="IMS17" s="136"/>
      <c r="IMT17" s="136"/>
      <c r="IMU17" s="136"/>
      <c r="IMV17" s="136"/>
      <c r="IMW17" s="136"/>
      <c r="IMX17" s="136"/>
      <c r="IMY17" s="136"/>
      <c r="IMZ17" s="136"/>
      <c r="INA17" s="136"/>
      <c r="INB17" s="136"/>
      <c r="INC17" s="136"/>
      <c r="IND17" s="136"/>
      <c r="INE17" s="136"/>
      <c r="INF17" s="136"/>
      <c r="ING17" s="136"/>
      <c r="INH17" s="136"/>
      <c r="INI17" s="136"/>
      <c r="INJ17" s="136"/>
      <c r="INK17" s="136"/>
      <c r="INL17" s="136"/>
      <c r="INM17" s="136"/>
      <c r="INN17" s="136"/>
      <c r="INO17" s="136"/>
      <c r="INP17" s="136"/>
      <c r="INQ17" s="136"/>
      <c r="INR17" s="136"/>
      <c r="INS17" s="136"/>
      <c r="INT17" s="136"/>
      <c r="INU17" s="136"/>
      <c r="INV17" s="136"/>
      <c r="INW17" s="136"/>
      <c r="INX17" s="136"/>
      <c r="INY17" s="136"/>
      <c r="INZ17" s="136"/>
      <c r="IOA17" s="136"/>
      <c r="IOB17" s="136"/>
      <c r="IOC17" s="136"/>
      <c r="IOD17" s="136"/>
      <c r="IOE17" s="136"/>
      <c r="IOF17" s="136"/>
      <c r="IOG17" s="136"/>
      <c r="IOH17" s="136"/>
      <c r="IOI17" s="136"/>
      <c r="IOJ17" s="136"/>
      <c r="IOK17" s="136"/>
      <c r="IOL17" s="136"/>
      <c r="IOM17" s="136"/>
      <c r="ION17" s="136"/>
      <c r="IOO17" s="136"/>
      <c r="IOP17" s="136"/>
      <c r="IOQ17" s="136"/>
      <c r="IOR17" s="136"/>
      <c r="IOS17" s="136"/>
      <c r="IOT17" s="136"/>
      <c r="IOU17" s="136"/>
      <c r="IOV17" s="136"/>
      <c r="IOW17" s="136"/>
      <c r="IOX17" s="136"/>
      <c r="IOY17" s="136"/>
      <c r="IOZ17" s="136"/>
      <c r="IPA17" s="136"/>
      <c r="IPB17" s="136"/>
      <c r="IPC17" s="136"/>
      <c r="IPD17" s="136"/>
      <c r="IPE17" s="136"/>
      <c r="IPF17" s="136"/>
      <c r="IPG17" s="136"/>
      <c r="IPH17" s="136"/>
      <c r="IPI17" s="136"/>
      <c r="IPJ17" s="136"/>
      <c r="IPK17" s="136"/>
      <c r="IPL17" s="136"/>
      <c r="IPM17" s="136"/>
      <c r="IPN17" s="136"/>
      <c r="IPO17" s="136"/>
      <c r="IPP17" s="136"/>
      <c r="IPQ17" s="136"/>
      <c r="IPR17" s="136"/>
      <c r="IPS17" s="136"/>
      <c r="IPT17" s="136"/>
      <c r="IPU17" s="136"/>
      <c r="IPV17" s="136"/>
      <c r="IPW17" s="136"/>
      <c r="IPX17" s="136"/>
      <c r="IPY17" s="136"/>
      <c r="IPZ17" s="136"/>
      <c r="IQA17" s="136"/>
      <c r="IQB17" s="136"/>
      <c r="IQC17" s="136"/>
      <c r="IQD17" s="136"/>
      <c r="IQE17" s="136"/>
      <c r="IQF17" s="136"/>
      <c r="IQG17" s="136"/>
      <c r="IQH17" s="136"/>
      <c r="IQI17" s="136"/>
      <c r="IQJ17" s="136"/>
      <c r="IQK17" s="136"/>
      <c r="IQL17" s="136"/>
      <c r="IQM17" s="136"/>
      <c r="IQN17" s="136"/>
      <c r="IQO17" s="136"/>
      <c r="IQP17" s="136"/>
      <c r="IQQ17" s="136"/>
      <c r="IQR17" s="136"/>
      <c r="IQS17" s="136"/>
      <c r="IQT17" s="136"/>
      <c r="IQU17" s="136"/>
      <c r="IQV17" s="136"/>
      <c r="IQW17" s="136"/>
      <c r="IQX17" s="136"/>
      <c r="IQY17" s="136"/>
      <c r="IQZ17" s="136"/>
      <c r="IRA17" s="136"/>
      <c r="IRB17" s="136"/>
      <c r="IRC17" s="136"/>
      <c r="IRD17" s="136"/>
      <c r="IRE17" s="136"/>
      <c r="IRF17" s="136"/>
      <c r="IRG17" s="136"/>
      <c r="IRH17" s="136"/>
      <c r="IRI17" s="136"/>
      <c r="IRJ17" s="136"/>
      <c r="IRK17" s="136"/>
      <c r="IRL17" s="136"/>
      <c r="IRM17" s="136"/>
      <c r="IRN17" s="136"/>
      <c r="IRO17" s="136"/>
      <c r="IRP17" s="136"/>
      <c r="IRQ17" s="136"/>
      <c r="IRR17" s="136"/>
      <c r="IRS17" s="136"/>
      <c r="IRT17" s="136"/>
      <c r="IRU17" s="136"/>
      <c r="IRV17" s="136"/>
      <c r="IRW17" s="136"/>
      <c r="IRX17" s="136"/>
      <c r="IRY17" s="136"/>
      <c r="IRZ17" s="136"/>
      <c r="ISA17" s="136"/>
      <c r="ISB17" s="136"/>
      <c r="ISC17" s="136"/>
      <c r="ISD17" s="136"/>
      <c r="ISE17" s="136"/>
      <c r="ISF17" s="136"/>
      <c r="ISG17" s="136"/>
      <c r="ISH17" s="136"/>
      <c r="ISI17" s="136"/>
      <c r="ISJ17" s="136"/>
      <c r="ISK17" s="136"/>
      <c r="ISL17" s="136"/>
      <c r="ISM17" s="136"/>
      <c r="ISN17" s="136"/>
      <c r="ISO17" s="136"/>
      <c r="ISP17" s="136"/>
      <c r="ISQ17" s="136"/>
      <c r="ISR17" s="136"/>
      <c r="ISS17" s="136"/>
      <c r="IST17" s="136"/>
      <c r="ISU17" s="136"/>
      <c r="ISV17" s="136"/>
      <c r="ISW17" s="136"/>
      <c r="ISX17" s="136"/>
      <c r="ISY17" s="136"/>
      <c r="ISZ17" s="136"/>
      <c r="ITA17" s="136"/>
      <c r="ITB17" s="136"/>
      <c r="ITC17" s="136"/>
      <c r="ITD17" s="136"/>
      <c r="ITE17" s="136"/>
      <c r="ITF17" s="136"/>
      <c r="ITG17" s="136"/>
      <c r="ITH17" s="136"/>
      <c r="ITI17" s="136"/>
      <c r="ITJ17" s="136"/>
      <c r="ITK17" s="136"/>
      <c r="ITL17" s="136"/>
      <c r="ITM17" s="136"/>
      <c r="ITN17" s="136"/>
      <c r="ITO17" s="136"/>
      <c r="ITP17" s="136"/>
      <c r="ITQ17" s="136"/>
      <c r="ITR17" s="136"/>
      <c r="ITS17" s="136"/>
      <c r="ITT17" s="136"/>
      <c r="ITU17" s="136"/>
      <c r="ITV17" s="136"/>
      <c r="ITW17" s="136"/>
      <c r="ITX17" s="136"/>
      <c r="ITY17" s="136"/>
      <c r="ITZ17" s="136"/>
      <c r="IUA17" s="136"/>
      <c r="IUB17" s="136"/>
      <c r="IUC17" s="136"/>
      <c r="IUD17" s="136"/>
      <c r="IUE17" s="136"/>
      <c r="IUF17" s="136"/>
      <c r="IUG17" s="136"/>
      <c r="IUH17" s="136"/>
      <c r="IUI17" s="136"/>
      <c r="IUJ17" s="136"/>
      <c r="IUK17" s="136"/>
      <c r="IUL17" s="136"/>
      <c r="IUM17" s="136"/>
      <c r="IUN17" s="136"/>
      <c r="IUO17" s="136"/>
      <c r="IUP17" s="136"/>
      <c r="IUQ17" s="136"/>
      <c r="IUR17" s="136"/>
      <c r="IUS17" s="136"/>
      <c r="IUT17" s="136"/>
      <c r="IUU17" s="136"/>
      <c r="IUV17" s="136"/>
      <c r="IUW17" s="136"/>
      <c r="IUX17" s="136"/>
      <c r="IUY17" s="136"/>
      <c r="IUZ17" s="136"/>
      <c r="IVA17" s="136"/>
      <c r="IVB17" s="136"/>
      <c r="IVC17" s="136"/>
      <c r="IVD17" s="136"/>
      <c r="IVE17" s="136"/>
      <c r="IVF17" s="136"/>
      <c r="IVG17" s="136"/>
      <c r="IVH17" s="136"/>
      <c r="IVI17" s="136"/>
      <c r="IVJ17" s="136"/>
      <c r="IVK17" s="136"/>
      <c r="IVL17" s="136"/>
      <c r="IVM17" s="136"/>
      <c r="IVN17" s="136"/>
      <c r="IVO17" s="136"/>
      <c r="IVP17" s="136"/>
      <c r="IVQ17" s="136"/>
      <c r="IVR17" s="136"/>
      <c r="IVS17" s="136"/>
      <c r="IVT17" s="136"/>
      <c r="IVU17" s="136"/>
      <c r="IVV17" s="136"/>
      <c r="IVW17" s="136"/>
      <c r="IVX17" s="136"/>
      <c r="IVY17" s="136"/>
      <c r="IVZ17" s="136"/>
      <c r="IWA17" s="136"/>
      <c r="IWB17" s="136"/>
      <c r="IWC17" s="136"/>
      <c r="IWD17" s="136"/>
      <c r="IWE17" s="136"/>
      <c r="IWF17" s="136"/>
      <c r="IWG17" s="136"/>
      <c r="IWH17" s="136"/>
      <c r="IWI17" s="136"/>
      <c r="IWJ17" s="136"/>
      <c r="IWK17" s="136"/>
      <c r="IWL17" s="136"/>
      <c r="IWM17" s="136"/>
      <c r="IWN17" s="136"/>
      <c r="IWO17" s="136"/>
      <c r="IWP17" s="136"/>
      <c r="IWQ17" s="136"/>
      <c r="IWR17" s="136"/>
      <c r="IWS17" s="136"/>
      <c r="IWT17" s="136"/>
      <c r="IWU17" s="136"/>
      <c r="IWV17" s="136"/>
      <c r="IWW17" s="136"/>
      <c r="IWX17" s="136"/>
      <c r="IWY17" s="136"/>
      <c r="IWZ17" s="136"/>
      <c r="IXA17" s="136"/>
      <c r="IXB17" s="136"/>
      <c r="IXC17" s="136"/>
      <c r="IXD17" s="136"/>
      <c r="IXE17" s="136"/>
      <c r="IXF17" s="136"/>
      <c r="IXG17" s="136"/>
      <c r="IXH17" s="136"/>
      <c r="IXI17" s="136"/>
      <c r="IXJ17" s="136"/>
      <c r="IXK17" s="136"/>
      <c r="IXL17" s="136"/>
      <c r="IXM17" s="136"/>
      <c r="IXN17" s="136"/>
      <c r="IXO17" s="136"/>
      <c r="IXP17" s="136"/>
      <c r="IXQ17" s="136"/>
      <c r="IXR17" s="136"/>
      <c r="IXS17" s="136"/>
      <c r="IXT17" s="136"/>
      <c r="IXU17" s="136"/>
      <c r="IXV17" s="136"/>
      <c r="IXW17" s="136"/>
      <c r="IXX17" s="136"/>
      <c r="IXY17" s="136"/>
      <c r="IXZ17" s="136"/>
      <c r="IYA17" s="136"/>
      <c r="IYB17" s="136"/>
      <c r="IYC17" s="136"/>
      <c r="IYD17" s="136"/>
      <c r="IYE17" s="136"/>
      <c r="IYF17" s="136"/>
      <c r="IYG17" s="136"/>
      <c r="IYH17" s="136"/>
      <c r="IYI17" s="136"/>
      <c r="IYJ17" s="136"/>
      <c r="IYK17" s="136"/>
      <c r="IYL17" s="136"/>
      <c r="IYM17" s="136"/>
      <c r="IYN17" s="136"/>
      <c r="IYO17" s="136"/>
      <c r="IYP17" s="136"/>
      <c r="IYQ17" s="136"/>
      <c r="IYR17" s="136"/>
      <c r="IYS17" s="136"/>
      <c r="IYT17" s="136"/>
      <c r="IYU17" s="136"/>
      <c r="IYV17" s="136"/>
      <c r="IYW17" s="136"/>
      <c r="IYX17" s="136"/>
      <c r="IYY17" s="136"/>
      <c r="IYZ17" s="136"/>
      <c r="IZA17" s="136"/>
      <c r="IZB17" s="136"/>
      <c r="IZC17" s="136"/>
      <c r="IZD17" s="136"/>
      <c r="IZE17" s="136"/>
      <c r="IZF17" s="136"/>
      <c r="IZG17" s="136"/>
      <c r="IZH17" s="136"/>
      <c r="IZI17" s="136"/>
      <c r="IZJ17" s="136"/>
      <c r="IZK17" s="136"/>
      <c r="IZL17" s="136"/>
      <c r="IZM17" s="136"/>
      <c r="IZN17" s="136"/>
      <c r="IZO17" s="136"/>
      <c r="IZP17" s="136"/>
      <c r="IZQ17" s="136"/>
      <c r="IZR17" s="136"/>
      <c r="IZS17" s="136"/>
      <c r="IZT17" s="136"/>
      <c r="IZU17" s="136"/>
      <c r="IZV17" s="136"/>
      <c r="IZW17" s="136"/>
      <c r="IZX17" s="136"/>
      <c r="IZY17" s="136"/>
      <c r="IZZ17" s="136"/>
      <c r="JAA17" s="136"/>
      <c r="JAB17" s="136"/>
      <c r="JAC17" s="136"/>
      <c r="JAD17" s="136"/>
      <c r="JAE17" s="136"/>
      <c r="JAF17" s="136"/>
      <c r="JAG17" s="136"/>
      <c r="JAH17" s="136"/>
      <c r="JAI17" s="136"/>
      <c r="JAJ17" s="136"/>
      <c r="JAK17" s="136"/>
      <c r="JAL17" s="136"/>
      <c r="JAM17" s="136"/>
      <c r="JAN17" s="136"/>
      <c r="JAO17" s="136"/>
      <c r="JAP17" s="136"/>
      <c r="JAQ17" s="136"/>
      <c r="JAR17" s="136"/>
      <c r="JAS17" s="136"/>
      <c r="JAT17" s="136"/>
      <c r="JAU17" s="136"/>
      <c r="JAV17" s="136"/>
      <c r="JAW17" s="136"/>
      <c r="JAX17" s="136"/>
      <c r="JAY17" s="136"/>
      <c r="JAZ17" s="136"/>
      <c r="JBA17" s="136"/>
      <c r="JBB17" s="136"/>
      <c r="JBC17" s="136"/>
      <c r="JBD17" s="136"/>
      <c r="JBE17" s="136"/>
      <c r="JBF17" s="136"/>
      <c r="JBG17" s="136"/>
      <c r="JBH17" s="136"/>
      <c r="JBI17" s="136"/>
      <c r="JBJ17" s="136"/>
      <c r="JBK17" s="136"/>
      <c r="JBL17" s="136"/>
      <c r="JBM17" s="136"/>
      <c r="JBN17" s="136"/>
      <c r="JBO17" s="136"/>
      <c r="JBP17" s="136"/>
      <c r="JBQ17" s="136"/>
      <c r="JBR17" s="136"/>
      <c r="JBS17" s="136"/>
      <c r="JBT17" s="136"/>
      <c r="JBU17" s="136"/>
      <c r="JBV17" s="136"/>
      <c r="JBW17" s="136"/>
      <c r="JBX17" s="136"/>
      <c r="JBY17" s="136"/>
      <c r="JBZ17" s="136"/>
      <c r="JCA17" s="136"/>
      <c r="JCB17" s="136"/>
      <c r="JCC17" s="136"/>
      <c r="JCD17" s="136"/>
      <c r="JCE17" s="136"/>
      <c r="JCF17" s="136"/>
      <c r="JCG17" s="136"/>
      <c r="JCH17" s="136"/>
      <c r="JCI17" s="136"/>
      <c r="JCJ17" s="136"/>
      <c r="JCK17" s="136"/>
      <c r="JCL17" s="136"/>
      <c r="JCM17" s="136"/>
      <c r="JCN17" s="136"/>
      <c r="JCO17" s="136"/>
      <c r="JCP17" s="136"/>
      <c r="JCQ17" s="136"/>
      <c r="JCR17" s="136"/>
      <c r="JCS17" s="136"/>
      <c r="JCT17" s="136"/>
      <c r="JCU17" s="136"/>
      <c r="JCV17" s="136"/>
      <c r="JCW17" s="136"/>
      <c r="JCX17" s="136"/>
      <c r="JCY17" s="136"/>
      <c r="JCZ17" s="136"/>
      <c r="JDA17" s="136"/>
      <c r="JDB17" s="136"/>
      <c r="JDC17" s="136"/>
      <c r="JDD17" s="136"/>
      <c r="JDE17" s="136"/>
      <c r="JDF17" s="136"/>
      <c r="JDG17" s="136"/>
      <c r="JDH17" s="136"/>
      <c r="JDI17" s="136"/>
      <c r="JDJ17" s="136"/>
      <c r="JDK17" s="136"/>
      <c r="JDL17" s="136"/>
      <c r="JDM17" s="136"/>
      <c r="JDN17" s="136"/>
      <c r="JDO17" s="136"/>
      <c r="JDP17" s="136"/>
      <c r="JDQ17" s="136"/>
      <c r="JDR17" s="136"/>
      <c r="JDS17" s="136"/>
      <c r="JDT17" s="136"/>
      <c r="JDU17" s="136"/>
      <c r="JDV17" s="136"/>
      <c r="JDW17" s="136"/>
      <c r="JDX17" s="136"/>
      <c r="JDY17" s="136"/>
      <c r="JDZ17" s="136"/>
      <c r="JEA17" s="136"/>
      <c r="JEB17" s="136"/>
      <c r="JEC17" s="136"/>
      <c r="JED17" s="136"/>
      <c r="JEE17" s="136"/>
      <c r="JEF17" s="136"/>
      <c r="JEG17" s="136"/>
      <c r="JEH17" s="136"/>
      <c r="JEI17" s="136"/>
      <c r="JEJ17" s="136"/>
      <c r="JEK17" s="136"/>
      <c r="JEL17" s="136"/>
      <c r="JEM17" s="136"/>
      <c r="JEN17" s="136"/>
      <c r="JEO17" s="136"/>
      <c r="JEP17" s="136"/>
      <c r="JEQ17" s="136"/>
      <c r="JER17" s="136"/>
      <c r="JES17" s="136"/>
      <c r="JET17" s="136"/>
      <c r="JEU17" s="136"/>
      <c r="JEV17" s="136"/>
      <c r="JEW17" s="136"/>
      <c r="JEX17" s="136"/>
      <c r="JEY17" s="136"/>
      <c r="JEZ17" s="136"/>
      <c r="JFA17" s="136"/>
      <c r="JFB17" s="136"/>
      <c r="JFC17" s="136"/>
      <c r="JFD17" s="136"/>
      <c r="JFE17" s="136"/>
      <c r="JFF17" s="136"/>
      <c r="JFG17" s="136"/>
      <c r="JFH17" s="136"/>
      <c r="JFI17" s="136"/>
      <c r="JFJ17" s="136"/>
      <c r="JFK17" s="136"/>
      <c r="JFL17" s="136"/>
      <c r="JFM17" s="136"/>
      <c r="JFN17" s="136"/>
      <c r="JFO17" s="136"/>
      <c r="JFP17" s="136"/>
      <c r="JFQ17" s="136"/>
      <c r="JFR17" s="136"/>
      <c r="JFS17" s="136"/>
      <c r="JFT17" s="136"/>
      <c r="JFU17" s="136"/>
      <c r="JFV17" s="136"/>
      <c r="JFW17" s="136"/>
      <c r="JFX17" s="136"/>
      <c r="JFY17" s="136"/>
      <c r="JFZ17" s="136"/>
      <c r="JGA17" s="136"/>
      <c r="JGB17" s="136"/>
      <c r="JGC17" s="136"/>
      <c r="JGD17" s="136"/>
      <c r="JGE17" s="136"/>
      <c r="JGF17" s="136"/>
      <c r="JGG17" s="136"/>
      <c r="JGH17" s="136"/>
      <c r="JGI17" s="136"/>
      <c r="JGJ17" s="136"/>
      <c r="JGK17" s="136"/>
      <c r="JGL17" s="136"/>
      <c r="JGM17" s="136"/>
      <c r="JGN17" s="136"/>
      <c r="JGO17" s="136"/>
      <c r="JGP17" s="136"/>
      <c r="JGQ17" s="136"/>
      <c r="JGR17" s="136"/>
      <c r="JGS17" s="136"/>
      <c r="JGT17" s="136"/>
      <c r="JGU17" s="136"/>
      <c r="JGV17" s="136"/>
      <c r="JGW17" s="136"/>
      <c r="JGX17" s="136"/>
      <c r="JGY17" s="136"/>
      <c r="JGZ17" s="136"/>
      <c r="JHA17" s="136"/>
      <c r="JHB17" s="136"/>
      <c r="JHC17" s="136"/>
      <c r="JHD17" s="136"/>
      <c r="JHE17" s="136"/>
      <c r="JHF17" s="136"/>
      <c r="JHG17" s="136"/>
      <c r="JHH17" s="136"/>
      <c r="JHI17" s="136"/>
      <c r="JHJ17" s="136"/>
      <c r="JHK17" s="136"/>
      <c r="JHL17" s="136"/>
      <c r="JHM17" s="136"/>
      <c r="JHN17" s="136"/>
      <c r="JHO17" s="136"/>
      <c r="JHP17" s="136"/>
      <c r="JHQ17" s="136"/>
      <c r="JHR17" s="136"/>
      <c r="JHS17" s="136"/>
      <c r="JHT17" s="136"/>
      <c r="JHU17" s="136"/>
      <c r="JHV17" s="136"/>
      <c r="JHW17" s="136"/>
      <c r="JHX17" s="136"/>
      <c r="JHY17" s="136"/>
      <c r="JHZ17" s="136"/>
      <c r="JIA17" s="136"/>
      <c r="JIB17" s="136"/>
      <c r="JIC17" s="136"/>
      <c r="JID17" s="136"/>
      <c r="JIE17" s="136"/>
      <c r="JIF17" s="136"/>
      <c r="JIG17" s="136"/>
      <c r="JIH17" s="136"/>
      <c r="JII17" s="136"/>
      <c r="JIJ17" s="136"/>
      <c r="JIK17" s="136"/>
      <c r="JIL17" s="136"/>
      <c r="JIM17" s="136"/>
      <c r="JIN17" s="136"/>
      <c r="JIO17" s="136"/>
      <c r="JIP17" s="136"/>
      <c r="JIQ17" s="136"/>
      <c r="JIR17" s="136"/>
      <c r="JIS17" s="136"/>
      <c r="JIT17" s="136"/>
      <c r="JIU17" s="136"/>
      <c r="JIV17" s="136"/>
      <c r="JIW17" s="136"/>
      <c r="JIX17" s="136"/>
      <c r="JIY17" s="136"/>
      <c r="JIZ17" s="136"/>
      <c r="JJA17" s="136"/>
      <c r="JJB17" s="136"/>
      <c r="JJC17" s="136"/>
      <c r="JJD17" s="136"/>
      <c r="JJE17" s="136"/>
      <c r="JJF17" s="136"/>
      <c r="JJG17" s="136"/>
      <c r="JJH17" s="136"/>
      <c r="JJI17" s="136"/>
      <c r="JJJ17" s="136"/>
      <c r="JJK17" s="136"/>
      <c r="JJL17" s="136"/>
      <c r="JJM17" s="136"/>
      <c r="JJN17" s="136"/>
      <c r="JJO17" s="136"/>
      <c r="JJP17" s="136"/>
      <c r="JJQ17" s="136"/>
      <c r="JJR17" s="136"/>
      <c r="JJS17" s="136"/>
      <c r="JJT17" s="136"/>
      <c r="JJU17" s="136"/>
      <c r="JJV17" s="136"/>
      <c r="JJW17" s="136"/>
      <c r="JJX17" s="136"/>
      <c r="JJY17" s="136"/>
      <c r="JJZ17" s="136"/>
      <c r="JKA17" s="136"/>
      <c r="JKB17" s="136"/>
      <c r="JKC17" s="136"/>
      <c r="JKD17" s="136"/>
      <c r="JKE17" s="136"/>
      <c r="JKF17" s="136"/>
      <c r="JKG17" s="136"/>
      <c r="JKH17" s="136"/>
      <c r="JKI17" s="136"/>
      <c r="JKJ17" s="136"/>
      <c r="JKK17" s="136"/>
      <c r="JKL17" s="136"/>
      <c r="JKM17" s="136"/>
      <c r="JKN17" s="136"/>
      <c r="JKO17" s="136"/>
      <c r="JKP17" s="136"/>
      <c r="JKQ17" s="136"/>
      <c r="JKR17" s="136"/>
      <c r="JKS17" s="136"/>
      <c r="JKT17" s="136"/>
      <c r="JKU17" s="136"/>
      <c r="JKV17" s="136"/>
      <c r="JKW17" s="136"/>
      <c r="JKX17" s="136"/>
      <c r="JKY17" s="136"/>
      <c r="JKZ17" s="136"/>
      <c r="JLA17" s="136"/>
      <c r="JLB17" s="136"/>
      <c r="JLC17" s="136"/>
      <c r="JLD17" s="136"/>
      <c r="JLE17" s="136"/>
      <c r="JLF17" s="136"/>
      <c r="JLG17" s="136"/>
      <c r="JLH17" s="136"/>
      <c r="JLI17" s="136"/>
      <c r="JLJ17" s="136"/>
      <c r="JLK17" s="136"/>
      <c r="JLL17" s="136"/>
      <c r="JLM17" s="136"/>
      <c r="JLN17" s="136"/>
      <c r="JLO17" s="136"/>
      <c r="JLP17" s="136"/>
      <c r="JLQ17" s="136"/>
      <c r="JLR17" s="136"/>
      <c r="JLS17" s="136"/>
      <c r="JLT17" s="136"/>
      <c r="JLU17" s="136"/>
      <c r="JLV17" s="136"/>
      <c r="JLW17" s="136"/>
      <c r="JLX17" s="136"/>
      <c r="JLY17" s="136"/>
      <c r="JLZ17" s="136"/>
      <c r="JMA17" s="136"/>
      <c r="JMB17" s="136"/>
      <c r="JMC17" s="136"/>
      <c r="JMD17" s="136"/>
      <c r="JME17" s="136"/>
      <c r="JMF17" s="136"/>
      <c r="JMG17" s="136"/>
      <c r="JMH17" s="136"/>
      <c r="JMI17" s="136"/>
      <c r="JMJ17" s="136"/>
      <c r="JMK17" s="136"/>
      <c r="JML17" s="136"/>
      <c r="JMM17" s="136"/>
      <c r="JMN17" s="136"/>
      <c r="JMO17" s="136"/>
      <c r="JMP17" s="136"/>
      <c r="JMQ17" s="136"/>
      <c r="JMR17" s="136"/>
      <c r="JMS17" s="136"/>
      <c r="JMT17" s="136"/>
      <c r="JMU17" s="136"/>
      <c r="JMV17" s="136"/>
      <c r="JMW17" s="136"/>
      <c r="JMX17" s="136"/>
      <c r="JMY17" s="136"/>
      <c r="JMZ17" s="136"/>
      <c r="JNA17" s="136"/>
      <c r="JNB17" s="136"/>
      <c r="JNC17" s="136"/>
      <c r="JND17" s="136"/>
      <c r="JNE17" s="136"/>
      <c r="JNF17" s="136"/>
      <c r="JNG17" s="136"/>
      <c r="JNH17" s="136"/>
      <c r="JNI17" s="136"/>
      <c r="JNJ17" s="136"/>
      <c r="JNK17" s="136"/>
      <c r="JNL17" s="136"/>
      <c r="JNM17" s="136"/>
      <c r="JNN17" s="136"/>
      <c r="JNO17" s="136"/>
      <c r="JNP17" s="136"/>
      <c r="JNQ17" s="136"/>
      <c r="JNR17" s="136"/>
      <c r="JNS17" s="136"/>
      <c r="JNT17" s="136"/>
      <c r="JNU17" s="136"/>
      <c r="JNV17" s="136"/>
      <c r="JNW17" s="136"/>
      <c r="JNX17" s="136"/>
      <c r="JNY17" s="136"/>
      <c r="JNZ17" s="136"/>
      <c r="JOA17" s="136"/>
      <c r="JOB17" s="136"/>
      <c r="JOC17" s="136"/>
      <c r="JOD17" s="136"/>
      <c r="JOE17" s="136"/>
      <c r="JOF17" s="136"/>
      <c r="JOG17" s="136"/>
      <c r="JOH17" s="136"/>
      <c r="JOI17" s="136"/>
      <c r="JOJ17" s="136"/>
      <c r="JOK17" s="136"/>
      <c r="JOL17" s="136"/>
      <c r="JOM17" s="136"/>
      <c r="JON17" s="136"/>
      <c r="JOO17" s="136"/>
      <c r="JOP17" s="136"/>
      <c r="JOQ17" s="136"/>
      <c r="JOR17" s="136"/>
      <c r="JOS17" s="136"/>
      <c r="JOT17" s="136"/>
      <c r="JOU17" s="136"/>
      <c r="JOV17" s="136"/>
      <c r="JOW17" s="136"/>
      <c r="JOX17" s="136"/>
      <c r="JOY17" s="136"/>
      <c r="JOZ17" s="136"/>
      <c r="JPA17" s="136"/>
      <c r="JPB17" s="136"/>
      <c r="JPC17" s="136"/>
      <c r="JPD17" s="136"/>
      <c r="JPE17" s="136"/>
      <c r="JPF17" s="136"/>
      <c r="JPG17" s="136"/>
      <c r="JPH17" s="136"/>
      <c r="JPI17" s="136"/>
      <c r="JPJ17" s="136"/>
      <c r="JPK17" s="136"/>
      <c r="JPL17" s="136"/>
      <c r="JPM17" s="136"/>
      <c r="JPN17" s="136"/>
      <c r="JPO17" s="136"/>
      <c r="JPP17" s="136"/>
      <c r="JPQ17" s="136"/>
      <c r="JPR17" s="136"/>
      <c r="JPS17" s="136"/>
      <c r="JPT17" s="136"/>
      <c r="JPU17" s="136"/>
      <c r="JPV17" s="136"/>
      <c r="JPW17" s="136"/>
      <c r="JPX17" s="136"/>
      <c r="JPY17" s="136"/>
      <c r="JPZ17" s="136"/>
      <c r="JQA17" s="136"/>
      <c r="JQB17" s="136"/>
      <c r="JQC17" s="136"/>
      <c r="JQD17" s="136"/>
      <c r="JQE17" s="136"/>
      <c r="JQF17" s="136"/>
      <c r="JQG17" s="136"/>
      <c r="JQH17" s="136"/>
      <c r="JQI17" s="136"/>
      <c r="JQJ17" s="136"/>
      <c r="JQK17" s="136"/>
      <c r="JQL17" s="136"/>
      <c r="JQM17" s="136"/>
      <c r="JQN17" s="136"/>
      <c r="JQO17" s="136"/>
      <c r="JQP17" s="136"/>
      <c r="JQQ17" s="136"/>
      <c r="JQR17" s="136"/>
      <c r="JQS17" s="136"/>
      <c r="JQT17" s="136"/>
      <c r="JQU17" s="136"/>
      <c r="JQV17" s="136"/>
      <c r="JQW17" s="136"/>
      <c r="JQX17" s="136"/>
      <c r="JQY17" s="136"/>
      <c r="JQZ17" s="136"/>
      <c r="JRA17" s="136"/>
      <c r="JRB17" s="136"/>
      <c r="JRC17" s="136"/>
      <c r="JRD17" s="136"/>
      <c r="JRE17" s="136"/>
      <c r="JRF17" s="136"/>
      <c r="JRG17" s="136"/>
      <c r="JRH17" s="136"/>
      <c r="JRI17" s="136"/>
      <c r="JRJ17" s="136"/>
      <c r="JRK17" s="136"/>
      <c r="JRL17" s="136"/>
      <c r="JRM17" s="136"/>
      <c r="JRN17" s="136"/>
      <c r="JRO17" s="136"/>
      <c r="JRP17" s="136"/>
      <c r="JRQ17" s="136"/>
      <c r="JRR17" s="136"/>
      <c r="JRS17" s="136"/>
      <c r="JRT17" s="136"/>
      <c r="JRU17" s="136"/>
      <c r="JRV17" s="136"/>
      <c r="JRW17" s="136"/>
      <c r="JRX17" s="136"/>
      <c r="JRY17" s="136"/>
      <c r="JRZ17" s="136"/>
      <c r="JSA17" s="136"/>
      <c r="JSB17" s="136"/>
      <c r="JSC17" s="136"/>
      <c r="JSD17" s="136"/>
      <c r="JSE17" s="136"/>
      <c r="JSF17" s="136"/>
      <c r="JSG17" s="136"/>
      <c r="JSH17" s="136"/>
      <c r="JSI17" s="136"/>
      <c r="JSJ17" s="136"/>
      <c r="JSK17" s="136"/>
      <c r="JSL17" s="136"/>
      <c r="JSM17" s="136"/>
      <c r="JSN17" s="136"/>
      <c r="JSO17" s="136"/>
      <c r="JSP17" s="136"/>
      <c r="JSQ17" s="136"/>
      <c r="JSR17" s="136"/>
      <c r="JSS17" s="136"/>
      <c r="JST17" s="136"/>
      <c r="JSU17" s="136"/>
      <c r="JSV17" s="136"/>
      <c r="JSW17" s="136"/>
      <c r="JSX17" s="136"/>
      <c r="JSY17" s="136"/>
      <c r="JSZ17" s="136"/>
      <c r="JTA17" s="136"/>
      <c r="JTB17" s="136"/>
      <c r="JTC17" s="136"/>
      <c r="JTD17" s="136"/>
      <c r="JTE17" s="136"/>
      <c r="JTF17" s="136"/>
      <c r="JTG17" s="136"/>
      <c r="JTH17" s="136"/>
      <c r="JTI17" s="136"/>
      <c r="JTJ17" s="136"/>
      <c r="JTK17" s="136"/>
      <c r="JTL17" s="136"/>
      <c r="JTM17" s="136"/>
      <c r="JTN17" s="136"/>
      <c r="JTO17" s="136"/>
      <c r="JTP17" s="136"/>
      <c r="JTQ17" s="136"/>
      <c r="JTR17" s="136"/>
      <c r="JTS17" s="136"/>
      <c r="JTT17" s="136"/>
      <c r="JTU17" s="136"/>
      <c r="JTV17" s="136"/>
      <c r="JTW17" s="136"/>
      <c r="JTX17" s="136"/>
      <c r="JTY17" s="136"/>
      <c r="JTZ17" s="136"/>
      <c r="JUA17" s="136"/>
      <c r="JUB17" s="136"/>
      <c r="JUC17" s="136"/>
      <c r="JUD17" s="136"/>
      <c r="JUE17" s="136"/>
      <c r="JUF17" s="136"/>
      <c r="JUG17" s="136"/>
      <c r="JUH17" s="136"/>
      <c r="JUI17" s="136"/>
      <c r="JUJ17" s="136"/>
      <c r="JUK17" s="136"/>
      <c r="JUL17" s="136"/>
      <c r="JUM17" s="136"/>
      <c r="JUN17" s="136"/>
      <c r="JUO17" s="136"/>
      <c r="JUP17" s="136"/>
      <c r="JUQ17" s="136"/>
      <c r="JUR17" s="136"/>
      <c r="JUS17" s="136"/>
      <c r="JUT17" s="136"/>
      <c r="JUU17" s="136"/>
      <c r="JUV17" s="136"/>
      <c r="JUW17" s="136"/>
      <c r="JUX17" s="136"/>
      <c r="JUY17" s="136"/>
      <c r="JUZ17" s="136"/>
      <c r="JVA17" s="136"/>
      <c r="JVB17" s="136"/>
      <c r="JVC17" s="136"/>
      <c r="JVD17" s="136"/>
      <c r="JVE17" s="136"/>
      <c r="JVF17" s="136"/>
      <c r="JVG17" s="136"/>
      <c r="JVH17" s="136"/>
      <c r="JVI17" s="136"/>
      <c r="JVJ17" s="136"/>
      <c r="JVK17" s="136"/>
      <c r="JVL17" s="136"/>
      <c r="JVM17" s="136"/>
      <c r="JVN17" s="136"/>
      <c r="JVO17" s="136"/>
      <c r="JVP17" s="136"/>
      <c r="JVQ17" s="136"/>
      <c r="JVR17" s="136"/>
      <c r="JVS17" s="136"/>
      <c r="JVT17" s="136"/>
      <c r="JVU17" s="136"/>
      <c r="JVV17" s="136"/>
      <c r="JVW17" s="136"/>
      <c r="JVX17" s="136"/>
      <c r="JVY17" s="136"/>
      <c r="JVZ17" s="136"/>
      <c r="JWA17" s="136"/>
      <c r="JWB17" s="136"/>
      <c r="JWC17" s="136"/>
      <c r="JWD17" s="136"/>
      <c r="JWE17" s="136"/>
      <c r="JWF17" s="136"/>
      <c r="JWG17" s="136"/>
      <c r="JWH17" s="136"/>
      <c r="JWI17" s="136"/>
      <c r="JWJ17" s="136"/>
      <c r="JWK17" s="136"/>
      <c r="JWL17" s="136"/>
      <c r="JWM17" s="136"/>
      <c r="JWN17" s="136"/>
      <c r="JWO17" s="136"/>
      <c r="JWP17" s="136"/>
      <c r="JWQ17" s="136"/>
      <c r="JWR17" s="136"/>
      <c r="JWS17" s="136"/>
      <c r="JWT17" s="136"/>
      <c r="JWU17" s="136"/>
      <c r="JWV17" s="136"/>
      <c r="JWW17" s="136"/>
      <c r="JWX17" s="136"/>
      <c r="JWY17" s="136"/>
      <c r="JWZ17" s="136"/>
      <c r="JXA17" s="136"/>
      <c r="JXB17" s="136"/>
      <c r="JXC17" s="136"/>
      <c r="JXD17" s="136"/>
      <c r="JXE17" s="136"/>
      <c r="JXF17" s="136"/>
      <c r="JXG17" s="136"/>
      <c r="JXH17" s="136"/>
      <c r="JXI17" s="136"/>
      <c r="JXJ17" s="136"/>
      <c r="JXK17" s="136"/>
      <c r="JXL17" s="136"/>
      <c r="JXM17" s="136"/>
      <c r="JXN17" s="136"/>
      <c r="JXO17" s="136"/>
      <c r="JXP17" s="136"/>
      <c r="JXQ17" s="136"/>
      <c r="JXR17" s="136"/>
      <c r="JXS17" s="136"/>
      <c r="JXT17" s="136"/>
      <c r="JXU17" s="136"/>
      <c r="JXV17" s="136"/>
      <c r="JXW17" s="136"/>
      <c r="JXX17" s="136"/>
      <c r="JXY17" s="136"/>
      <c r="JXZ17" s="136"/>
      <c r="JYA17" s="136"/>
      <c r="JYB17" s="136"/>
      <c r="JYC17" s="136"/>
      <c r="JYD17" s="136"/>
      <c r="JYE17" s="136"/>
      <c r="JYF17" s="136"/>
      <c r="JYG17" s="136"/>
      <c r="JYH17" s="136"/>
      <c r="JYI17" s="136"/>
      <c r="JYJ17" s="136"/>
      <c r="JYK17" s="136"/>
      <c r="JYL17" s="136"/>
      <c r="JYM17" s="136"/>
      <c r="JYN17" s="136"/>
      <c r="JYO17" s="136"/>
      <c r="JYP17" s="136"/>
      <c r="JYQ17" s="136"/>
      <c r="JYR17" s="136"/>
      <c r="JYS17" s="136"/>
      <c r="JYT17" s="136"/>
      <c r="JYU17" s="136"/>
      <c r="JYV17" s="136"/>
      <c r="JYW17" s="136"/>
      <c r="JYX17" s="136"/>
      <c r="JYY17" s="136"/>
      <c r="JYZ17" s="136"/>
      <c r="JZA17" s="136"/>
      <c r="JZB17" s="136"/>
      <c r="JZC17" s="136"/>
      <c r="JZD17" s="136"/>
      <c r="JZE17" s="136"/>
      <c r="JZF17" s="136"/>
      <c r="JZG17" s="136"/>
      <c r="JZH17" s="136"/>
      <c r="JZI17" s="136"/>
      <c r="JZJ17" s="136"/>
      <c r="JZK17" s="136"/>
      <c r="JZL17" s="136"/>
      <c r="JZM17" s="136"/>
      <c r="JZN17" s="136"/>
      <c r="JZO17" s="136"/>
      <c r="JZP17" s="136"/>
      <c r="JZQ17" s="136"/>
      <c r="JZR17" s="136"/>
      <c r="JZS17" s="136"/>
      <c r="JZT17" s="136"/>
      <c r="JZU17" s="136"/>
      <c r="JZV17" s="136"/>
      <c r="JZW17" s="136"/>
      <c r="JZX17" s="136"/>
      <c r="JZY17" s="136"/>
      <c r="JZZ17" s="136"/>
      <c r="KAA17" s="136"/>
      <c r="KAB17" s="136"/>
      <c r="KAC17" s="136"/>
      <c r="KAD17" s="136"/>
      <c r="KAE17" s="136"/>
      <c r="KAF17" s="136"/>
      <c r="KAG17" s="136"/>
      <c r="KAH17" s="136"/>
      <c r="KAI17" s="136"/>
      <c r="KAJ17" s="136"/>
      <c r="KAK17" s="136"/>
      <c r="KAL17" s="136"/>
      <c r="KAM17" s="136"/>
      <c r="KAN17" s="136"/>
      <c r="KAO17" s="136"/>
      <c r="KAP17" s="136"/>
      <c r="KAQ17" s="136"/>
      <c r="KAR17" s="136"/>
      <c r="KAS17" s="136"/>
      <c r="KAT17" s="136"/>
      <c r="KAU17" s="136"/>
      <c r="KAV17" s="136"/>
      <c r="KAW17" s="136"/>
      <c r="KAX17" s="136"/>
      <c r="KAY17" s="136"/>
      <c r="KAZ17" s="136"/>
      <c r="KBA17" s="136"/>
      <c r="KBB17" s="136"/>
      <c r="KBC17" s="136"/>
      <c r="KBD17" s="136"/>
      <c r="KBE17" s="136"/>
      <c r="KBF17" s="136"/>
      <c r="KBG17" s="136"/>
      <c r="KBH17" s="136"/>
      <c r="KBI17" s="136"/>
      <c r="KBJ17" s="136"/>
      <c r="KBK17" s="136"/>
      <c r="KBL17" s="136"/>
      <c r="KBM17" s="136"/>
      <c r="KBN17" s="136"/>
      <c r="KBO17" s="136"/>
      <c r="KBP17" s="136"/>
      <c r="KBQ17" s="136"/>
      <c r="KBR17" s="136"/>
      <c r="KBS17" s="136"/>
      <c r="KBT17" s="136"/>
      <c r="KBU17" s="136"/>
      <c r="KBV17" s="136"/>
      <c r="KBW17" s="136"/>
      <c r="KBX17" s="136"/>
      <c r="KBY17" s="136"/>
      <c r="KBZ17" s="136"/>
      <c r="KCA17" s="136"/>
      <c r="KCB17" s="136"/>
      <c r="KCC17" s="136"/>
      <c r="KCD17" s="136"/>
      <c r="KCE17" s="136"/>
      <c r="KCF17" s="136"/>
      <c r="KCG17" s="136"/>
      <c r="KCH17" s="136"/>
      <c r="KCI17" s="136"/>
      <c r="KCJ17" s="136"/>
      <c r="KCK17" s="136"/>
      <c r="KCL17" s="136"/>
      <c r="KCM17" s="136"/>
      <c r="KCN17" s="136"/>
      <c r="KCO17" s="136"/>
      <c r="KCP17" s="136"/>
      <c r="KCQ17" s="136"/>
      <c r="KCR17" s="136"/>
      <c r="KCS17" s="136"/>
      <c r="KCT17" s="136"/>
      <c r="KCU17" s="136"/>
      <c r="KCV17" s="136"/>
      <c r="KCW17" s="136"/>
      <c r="KCX17" s="136"/>
      <c r="KCY17" s="136"/>
      <c r="KCZ17" s="136"/>
      <c r="KDA17" s="136"/>
      <c r="KDB17" s="136"/>
      <c r="KDC17" s="136"/>
      <c r="KDD17" s="136"/>
      <c r="KDE17" s="136"/>
      <c r="KDF17" s="136"/>
      <c r="KDG17" s="136"/>
      <c r="KDH17" s="136"/>
      <c r="KDI17" s="136"/>
      <c r="KDJ17" s="136"/>
      <c r="KDK17" s="136"/>
      <c r="KDL17" s="136"/>
      <c r="KDM17" s="136"/>
      <c r="KDN17" s="136"/>
      <c r="KDO17" s="136"/>
      <c r="KDP17" s="136"/>
      <c r="KDQ17" s="136"/>
      <c r="KDR17" s="136"/>
      <c r="KDS17" s="136"/>
      <c r="KDT17" s="136"/>
      <c r="KDU17" s="136"/>
      <c r="KDV17" s="136"/>
      <c r="KDW17" s="136"/>
      <c r="KDX17" s="136"/>
      <c r="KDY17" s="136"/>
      <c r="KDZ17" s="136"/>
      <c r="KEA17" s="136"/>
      <c r="KEB17" s="136"/>
      <c r="KEC17" s="136"/>
      <c r="KED17" s="136"/>
      <c r="KEE17" s="136"/>
      <c r="KEF17" s="136"/>
      <c r="KEG17" s="136"/>
      <c r="KEH17" s="136"/>
      <c r="KEI17" s="136"/>
      <c r="KEJ17" s="136"/>
      <c r="KEK17" s="136"/>
      <c r="KEL17" s="136"/>
      <c r="KEM17" s="136"/>
      <c r="KEN17" s="136"/>
      <c r="KEO17" s="136"/>
      <c r="KEP17" s="136"/>
      <c r="KEQ17" s="136"/>
      <c r="KER17" s="136"/>
      <c r="KES17" s="136"/>
      <c r="KET17" s="136"/>
      <c r="KEU17" s="136"/>
      <c r="KEV17" s="136"/>
      <c r="KEW17" s="136"/>
      <c r="KEX17" s="136"/>
      <c r="KEY17" s="136"/>
      <c r="KEZ17" s="136"/>
      <c r="KFA17" s="136"/>
      <c r="KFB17" s="136"/>
      <c r="KFC17" s="136"/>
      <c r="KFD17" s="136"/>
      <c r="KFE17" s="136"/>
      <c r="KFF17" s="136"/>
      <c r="KFG17" s="136"/>
      <c r="KFH17" s="136"/>
      <c r="KFI17" s="136"/>
      <c r="KFJ17" s="136"/>
      <c r="KFK17" s="136"/>
      <c r="KFL17" s="136"/>
      <c r="KFM17" s="136"/>
      <c r="KFN17" s="136"/>
      <c r="KFO17" s="136"/>
      <c r="KFP17" s="136"/>
      <c r="KFQ17" s="136"/>
      <c r="KFR17" s="136"/>
      <c r="KFS17" s="136"/>
      <c r="KFT17" s="136"/>
      <c r="KFU17" s="136"/>
      <c r="KFV17" s="136"/>
      <c r="KFW17" s="136"/>
      <c r="KFX17" s="136"/>
      <c r="KFY17" s="136"/>
      <c r="KFZ17" s="136"/>
      <c r="KGA17" s="136"/>
      <c r="KGB17" s="136"/>
      <c r="KGC17" s="136"/>
      <c r="KGD17" s="136"/>
      <c r="KGE17" s="136"/>
      <c r="KGF17" s="136"/>
      <c r="KGG17" s="136"/>
      <c r="KGH17" s="136"/>
      <c r="KGI17" s="136"/>
      <c r="KGJ17" s="136"/>
      <c r="KGK17" s="136"/>
      <c r="KGL17" s="136"/>
      <c r="KGM17" s="136"/>
      <c r="KGN17" s="136"/>
      <c r="KGO17" s="136"/>
      <c r="KGP17" s="136"/>
      <c r="KGQ17" s="136"/>
      <c r="KGR17" s="136"/>
      <c r="KGS17" s="136"/>
      <c r="KGT17" s="136"/>
      <c r="KGU17" s="136"/>
      <c r="KGV17" s="136"/>
      <c r="KGW17" s="136"/>
      <c r="KGX17" s="136"/>
      <c r="KGY17" s="136"/>
      <c r="KGZ17" s="136"/>
      <c r="KHA17" s="136"/>
      <c r="KHB17" s="136"/>
      <c r="KHC17" s="136"/>
      <c r="KHD17" s="136"/>
      <c r="KHE17" s="136"/>
      <c r="KHF17" s="136"/>
      <c r="KHG17" s="136"/>
      <c r="KHH17" s="136"/>
      <c r="KHI17" s="136"/>
      <c r="KHJ17" s="136"/>
      <c r="KHK17" s="136"/>
      <c r="KHL17" s="136"/>
      <c r="KHM17" s="136"/>
      <c r="KHN17" s="136"/>
      <c r="KHO17" s="136"/>
      <c r="KHP17" s="136"/>
      <c r="KHQ17" s="136"/>
      <c r="KHR17" s="136"/>
      <c r="KHS17" s="136"/>
      <c r="KHT17" s="136"/>
      <c r="KHU17" s="136"/>
      <c r="KHV17" s="136"/>
      <c r="KHW17" s="136"/>
      <c r="KHX17" s="136"/>
      <c r="KHY17" s="136"/>
      <c r="KHZ17" s="136"/>
      <c r="KIA17" s="136"/>
      <c r="KIB17" s="136"/>
      <c r="KIC17" s="136"/>
      <c r="KID17" s="136"/>
      <c r="KIE17" s="136"/>
      <c r="KIF17" s="136"/>
      <c r="KIG17" s="136"/>
      <c r="KIH17" s="136"/>
      <c r="KII17" s="136"/>
      <c r="KIJ17" s="136"/>
      <c r="KIK17" s="136"/>
      <c r="KIL17" s="136"/>
      <c r="KIM17" s="136"/>
      <c r="KIN17" s="136"/>
      <c r="KIO17" s="136"/>
      <c r="KIP17" s="136"/>
      <c r="KIQ17" s="136"/>
      <c r="KIR17" s="136"/>
      <c r="KIS17" s="136"/>
      <c r="KIT17" s="136"/>
      <c r="KIU17" s="136"/>
      <c r="KIV17" s="136"/>
      <c r="KIW17" s="136"/>
      <c r="KIX17" s="136"/>
      <c r="KIY17" s="136"/>
      <c r="KIZ17" s="136"/>
      <c r="KJA17" s="136"/>
      <c r="KJB17" s="136"/>
      <c r="KJC17" s="136"/>
      <c r="KJD17" s="136"/>
      <c r="KJE17" s="136"/>
      <c r="KJF17" s="136"/>
      <c r="KJG17" s="136"/>
      <c r="KJH17" s="136"/>
      <c r="KJI17" s="136"/>
      <c r="KJJ17" s="136"/>
      <c r="KJK17" s="136"/>
      <c r="KJL17" s="136"/>
      <c r="KJM17" s="136"/>
      <c r="KJN17" s="136"/>
      <c r="KJO17" s="136"/>
      <c r="KJP17" s="136"/>
      <c r="KJQ17" s="136"/>
      <c r="KJR17" s="136"/>
      <c r="KJS17" s="136"/>
      <c r="KJT17" s="136"/>
      <c r="KJU17" s="136"/>
      <c r="KJV17" s="136"/>
      <c r="KJW17" s="136"/>
      <c r="KJX17" s="136"/>
      <c r="KJY17" s="136"/>
      <c r="KJZ17" s="136"/>
      <c r="KKA17" s="136"/>
      <c r="KKB17" s="136"/>
      <c r="KKC17" s="136"/>
      <c r="KKD17" s="136"/>
      <c r="KKE17" s="136"/>
      <c r="KKF17" s="136"/>
      <c r="KKG17" s="136"/>
      <c r="KKH17" s="136"/>
      <c r="KKI17" s="136"/>
      <c r="KKJ17" s="136"/>
      <c r="KKK17" s="136"/>
      <c r="KKL17" s="136"/>
      <c r="KKM17" s="136"/>
      <c r="KKN17" s="136"/>
      <c r="KKO17" s="136"/>
      <c r="KKP17" s="136"/>
      <c r="KKQ17" s="136"/>
      <c r="KKR17" s="136"/>
      <c r="KKS17" s="136"/>
      <c r="KKT17" s="136"/>
      <c r="KKU17" s="136"/>
      <c r="KKV17" s="136"/>
      <c r="KKW17" s="136"/>
      <c r="KKX17" s="136"/>
      <c r="KKY17" s="136"/>
      <c r="KKZ17" s="136"/>
      <c r="KLA17" s="136"/>
      <c r="KLB17" s="136"/>
      <c r="KLC17" s="136"/>
      <c r="KLD17" s="136"/>
      <c r="KLE17" s="136"/>
      <c r="KLF17" s="136"/>
      <c r="KLG17" s="136"/>
      <c r="KLH17" s="136"/>
      <c r="KLI17" s="136"/>
      <c r="KLJ17" s="136"/>
      <c r="KLK17" s="136"/>
      <c r="KLL17" s="136"/>
      <c r="KLM17" s="136"/>
      <c r="KLN17" s="136"/>
      <c r="KLO17" s="136"/>
      <c r="KLP17" s="136"/>
      <c r="KLQ17" s="136"/>
      <c r="KLR17" s="136"/>
      <c r="KLS17" s="136"/>
      <c r="KLT17" s="136"/>
      <c r="KLU17" s="136"/>
      <c r="KLV17" s="136"/>
      <c r="KLW17" s="136"/>
      <c r="KLX17" s="136"/>
      <c r="KLY17" s="136"/>
      <c r="KLZ17" s="136"/>
      <c r="KMA17" s="136"/>
      <c r="KMB17" s="136"/>
      <c r="KMC17" s="136"/>
      <c r="KMD17" s="136"/>
      <c r="KME17" s="136"/>
      <c r="KMF17" s="136"/>
      <c r="KMG17" s="136"/>
      <c r="KMH17" s="136"/>
      <c r="KMI17" s="136"/>
      <c r="KMJ17" s="136"/>
      <c r="KMK17" s="136"/>
      <c r="KML17" s="136"/>
      <c r="KMM17" s="136"/>
      <c r="KMN17" s="136"/>
      <c r="KMO17" s="136"/>
      <c r="KMP17" s="136"/>
      <c r="KMQ17" s="136"/>
      <c r="KMR17" s="136"/>
      <c r="KMS17" s="136"/>
      <c r="KMT17" s="136"/>
      <c r="KMU17" s="136"/>
      <c r="KMV17" s="136"/>
      <c r="KMW17" s="136"/>
      <c r="KMX17" s="136"/>
      <c r="KMY17" s="136"/>
      <c r="KMZ17" s="136"/>
      <c r="KNA17" s="136"/>
      <c r="KNB17" s="136"/>
      <c r="KNC17" s="136"/>
      <c r="KND17" s="136"/>
      <c r="KNE17" s="136"/>
      <c r="KNF17" s="136"/>
      <c r="KNG17" s="136"/>
      <c r="KNH17" s="136"/>
      <c r="KNI17" s="136"/>
      <c r="KNJ17" s="136"/>
      <c r="KNK17" s="136"/>
      <c r="KNL17" s="136"/>
      <c r="KNM17" s="136"/>
      <c r="KNN17" s="136"/>
      <c r="KNO17" s="136"/>
      <c r="KNP17" s="136"/>
      <c r="KNQ17" s="136"/>
      <c r="KNR17" s="136"/>
      <c r="KNS17" s="136"/>
      <c r="KNT17" s="136"/>
      <c r="KNU17" s="136"/>
      <c r="KNV17" s="136"/>
      <c r="KNW17" s="136"/>
      <c r="KNX17" s="136"/>
      <c r="KNY17" s="136"/>
      <c r="KNZ17" s="136"/>
      <c r="KOA17" s="136"/>
      <c r="KOB17" s="136"/>
      <c r="KOC17" s="136"/>
      <c r="KOD17" s="136"/>
      <c r="KOE17" s="136"/>
      <c r="KOF17" s="136"/>
      <c r="KOG17" s="136"/>
      <c r="KOH17" s="136"/>
      <c r="KOI17" s="136"/>
      <c r="KOJ17" s="136"/>
      <c r="KOK17" s="136"/>
      <c r="KOL17" s="136"/>
      <c r="KOM17" s="136"/>
      <c r="KON17" s="136"/>
      <c r="KOO17" s="136"/>
      <c r="KOP17" s="136"/>
      <c r="KOQ17" s="136"/>
      <c r="KOR17" s="136"/>
      <c r="KOS17" s="136"/>
      <c r="KOT17" s="136"/>
      <c r="KOU17" s="136"/>
      <c r="KOV17" s="136"/>
      <c r="KOW17" s="136"/>
      <c r="KOX17" s="136"/>
      <c r="KOY17" s="136"/>
      <c r="KOZ17" s="136"/>
      <c r="KPA17" s="136"/>
      <c r="KPB17" s="136"/>
      <c r="KPC17" s="136"/>
      <c r="KPD17" s="136"/>
      <c r="KPE17" s="136"/>
      <c r="KPF17" s="136"/>
      <c r="KPG17" s="136"/>
      <c r="KPH17" s="136"/>
      <c r="KPI17" s="136"/>
      <c r="KPJ17" s="136"/>
      <c r="KPK17" s="136"/>
      <c r="KPL17" s="136"/>
      <c r="KPM17" s="136"/>
      <c r="KPN17" s="136"/>
      <c r="KPO17" s="136"/>
      <c r="KPP17" s="136"/>
      <c r="KPQ17" s="136"/>
      <c r="KPR17" s="136"/>
      <c r="KPS17" s="136"/>
      <c r="KPT17" s="136"/>
      <c r="KPU17" s="136"/>
      <c r="KPV17" s="136"/>
      <c r="KPW17" s="136"/>
      <c r="KPX17" s="136"/>
      <c r="KPY17" s="136"/>
      <c r="KPZ17" s="136"/>
      <c r="KQA17" s="136"/>
      <c r="KQB17" s="136"/>
      <c r="KQC17" s="136"/>
      <c r="KQD17" s="136"/>
      <c r="KQE17" s="136"/>
      <c r="KQF17" s="136"/>
      <c r="KQG17" s="136"/>
      <c r="KQH17" s="136"/>
      <c r="KQI17" s="136"/>
      <c r="KQJ17" s="136"/>
      <c r="KQK17" s="136"/>
      <c r="KQL17" s="136"/>
      <c r="KQM17" s="136"/>
      <c r="KQN17" s="136"/>
      <c r="KQO17" s="136"/>
      <c r="KQP17" s="136"/>
      <c r="KQQ17" s="136"/>
      <c r="KQR17" s="136"/>
      <c r="KQS17" s="136"/>
      <c r="KQT17" s="136"/>
      <c r="KQU17" s="136"/>
      <c r="KQV17" s="136"/>
      <c r="KQW17" s="136"/>
      <c r="KQX17" s="136"/>
      <c r="KQY17" s="136"/>
      <c r="KQZ17" s="136"/>
      <c r="KRA17" s="136"/>
      <c r="KRB17" s="136"/>
      <c r="KRC17" s="136"/>
      <c r="KRD17" s="136"/>
      <c r="KRE17" s="136"/>
      <c r="KRF17" s="136"/>
      <c r="KRG17" s="136"/>
      <c r="KRH17" s="136"/>
      <c r="KRI17" s="136"/>
      <c r="KRJ17" s="136"/>
      <c r="KRK17" s="136"/>
      <c r="KRL17" s="136"/>
      <c r="KRM17" s="136"/>
      <c r="KRN17" s="136"/>
      <c r="KRO17" s="136"/>
      <c r="KRP17" s="136"/>
      <c r="KRQ17" s="136"/>
      <c r="KRR17" s="136"/>
      <c r="KRS17" s="136"/>
      <c r="KRT17" s="136"/>
      <c r="KRU17" s="136"/>
      <c r="KRV17" s="136"/>
      <c r="KRW17" s="136"/>
      <c r="KRX17" s="136"/>
      <c r="KRY17" s="136"/>
      <c r="KRZ17" s="136"/>
      <c r="KSA17" s="136"/>
      <c r="KSB17" s="136"/>
      <c r="KSC17" s="136"/>
      <c r="KSD17" s="136"/>
      <c r="KSE17" s="136"/>
      <c r="KSF17" s="136"/>
      <c r="KSG17" s="136"/>
      <c r="KSH17" s="136"/>
      <c r="KSI17" s="136"/>
      <c r="KSJ17" s="136"/>
      <c r="KSK17" s="136"/>
      <c r="KSL17" s="136"/>
      <c r="KSM17" s="136"/>
      <c r="KSN17" s="136"/>
      <c r="KSO17" s="136"/>
      <c r="KSP17" s="136"/>
      <c r="KSQ17" s="136"/>
      <c r="KSR17" s="136"/>
      <c r="KSS17" s="136"/>
      <c r="KST17" s="136"/>
      <c r="KSU17" s="136"/>
      <c r="KSV17" s="136"/>
      <c r="KSW17" s="136"/>
      <c r="KSX17" s="136"/>
      <c r="KSY17" s="136"/>
      <c r="KSZ17" s="136"/>
      <c r="KTA17" s="136"/>
      <c r="KTB17" s="136"/>
      <c r="KTC17" s="136"/>
      <c r="KTD17" s="136"/>
      <c r="KTE17" s="136"/>
      <c r="KTF17" s="136"/>
      <c r="KTG17" s="136"/>
      <c r="KTH17" s="136"/>
      <c r="KTI17" s="136"/>
      <c r="KTJ17" s="136"/>
      <c r="KTK17" s="136"/>
      <c r="KTL17" s="136"/>
      <c r="KTM17" s="136"/>
      <c r="KTN17" s="136"/>
      <c r="KTO17" s="136"/>
      <c r="KTP17" s="136"/>
      <c r="KTQ17" s="136"/>
      <c r="KTR17" s="136"/>
      <c r="KTS17" s="136"/>
      <c r="KTT17" s="136"/>
      <c r="KTU17" s="136"/>
      <c r="KTV17" s="136"/>
      <c r="KTW17" s="136"/>
      <c r="KTX17" s="136"/>
      <c r="KTY17" s="136"/>
      <c r="KTZ17" s="136"/>
      <c r="KUA17" s="136"/>
      <c r="KUB17" s="136"/>
      <c r="KUC17" s="136"/>
      <c r="KUD17" s="136"/>
      <c r="KUE17" s="136"/>
      <c r="KUF17" s="136"/>
      <c r="KUG17" s="136"/>
      <c r="KUH17" s="136"/>
      <c r="KUI17" s="136"/>
      <c r="KUJ17" s="136"/>
      <c r="KUK17" s="136"/>
      <c r="KUL17" s="136"/>
      <c r="KUM17" s="136"/>
      <c r="KUN17" s="136"/>
      <c r="KUO17" s="136"/>
      <c r="KUP17" s="136"/>
      <c r="KUQ17" s="136"/>
      <c r="KUR17" s="136"/>
      <c r="KUS17" s="136"/>
      <c r="KUT17" s="136"/>
      <c r="KUU17" s="136"/>
      <c r="KUV17" s="136"/>
      <c r="KUW17" s="136"/>
      <c r="KUX17" s="136"/>
      <c r="KUY17" s="136"/>
      <c r="KUZ17" s="136"/>
      <c r="KVA17" s="136"/>
      <c r="KVB17" s="136"/>
      <c r="KVC17" s="136"/>
      <c r="KVD17" s="136"/>
      <c r="KVE17" s="136"/>
      <c r="KVF17" s="136"/>
      <c r="KVG17" s="136"/>
      <c r="KVH17" s="136"/>
      <c r="KVI17" s="136"/>
      <c r="KVJ17" s="136"/>
      <c r="KVK17" s="136"/>
      <c r="KVL17" s="136"/>
      <c r="KVM17" s="136"/>
      <c r="KVN17" s="136"/>
      <c r="KVO17" s="136"/>
      <c r="KVP17" s="136"/>
      <c r="KVQ17" s="136"/>
      <c r="KVR17" s="136"/>
      <c r="KVS17" s="136"/>
      <c r="KVT17" s="136"/>
      <c r="KVU17" s="136"/>
      <c r="KVV17" s="136"/>
      <c r="KVW17" s="136"/>
      <c r="KVX17" s="136"/>
      <c r="KVY17" s="136"/>
      <c r="KVZ17" s="136"/>
      <c r="KWA17" s="136"/>
      <c r="KWB17" s="136"/>
      <c r="KWC17" s="136"/>
      <c r="KWD17" s="136"/>
      <c r="KWE17" s="136"/>
      <c r="KWF17" s="136"/>
      <c r="KWG17" s="136"/>
      <c r="KWH17" s="136"/>
      <c r="KWI17" s="136"/>
      <c r="KWJ17" s="136"/>
      <c r="KWK17" s="136"/>
      <c r="KWL17" s="136"/>
      <c r="KWM17" s="136"/>
      <c r="KWN17" s="136"/>
      <c r="KWO17" s="136"/>
      <c r="KWP17" s="136"/>
      <c r="KWQ17" s="136"/>
      <c r="KWR17" s="136"/>
      <c r="KWS17" s="136"/>
      <c r="KWT17" s="136"/>
      <c r="KWU17" s="136"/>
      <c r="KWV17" s="136"/>
      <c r="KWW17" s="136"/>
      <c r="KWX17" s="136"/>
      <c r="KWY17" s="136"/>
      <c r="KWZ17" s="136"/>
      <c r="KXA17" s="136"/>
      <c r="KXB17" s="136"/>
      <c r="KXC17" s="136"/>
      <c r="KXD17" s="136"/>
      <c r="KXE17" s="136"/>
      <c r="KXF17" s="136"/>
      <c r="KXG17" s="136"/>
      <c r="KXH17" s="136"/>
      <c r="KXI17" s="136"/>
      <c r="KXJ17" s="136"/>
      <c r="KXK17" s="136"/>
      <c r="KXL17" s="136"/>
      <c r="KXM17" s="136"/>
      <c r="KXN17" s="136"/>
      <c r="KXO17" s="136"/>
      <c r="KXP17" s="136"/>
      <c r="KXQ17" s="136"/>
      <c r="KXR17" s="136"/>
      <c r="KXS17" s="136"/>
      <c r="KXT17" s="136"/>
      <c r="KXU17" s="136"/>
      <c r="KXV17" s="136"/>
      <c r="KXW17" s="136"/>
      <c r="KXX17" s="136"/>
      <c r="KXY17" s="136"/>
      <c r="KXZ17" s="136"/>
      <c r="KYA17" s="136"/>
      <c r="KYB17" s="136"/>
      <c r="KYC17" s="136"/>
      <c r="KYD17" s="136"/>
      <c r="KYE17" s="136"/>
      <c r="KYF17" s="136"/>
      <c r="KYG17" s="136"/>
      <c r="KYH17" s="136"/>
      <c r="KYI17" s="136"/>
      <c r="KYJ17" s="136"/>
      <c r="KYK17" s="136"/>
      <c r="KYL17" s="136"/>
      <c r="KYM17" s="136"/>
      <c r="KYN17" s="136"/>
      <c r="KYO17" s="136"/>
      <c r="KYP17" s="136"/>
      <c r="KYQ17" s="136"/>
      <c r="KYR17" s="136"/>
      <c r="KYS17" s="136"/>
      <c r="KYT17" s="136"/>
      <c r="KYU17" s="136"/>
      <c r="KYV17" s="136"/>
      <c r="KYW17" s="136"/>
      <c r="KYX17" s="136"/>
      <c r="KYY17" s="136"/>
      <c r="KYZ17" s="136"/>
      <c r="KZA17" s="136"/>
      <c r="KZB17" s="136"/>
      <c r="KZC17" s="136"/>
      <c r="KZD17" s="136"/>
      <c r="KZE17" s="136"/>
      <c r="KZF17" s="136"/>
      <c r="KZG17" s="136"/>
      <c r="KZH17" s="136"/>
      <c r="KZI17" s="136"/>
      <c r="KZJ17" s="136"/>
      <c r="KZK17" s="136"/>
      <c r="KZL17" s="136"/>
      <c r="KZM17" s="136"/>
      <c r="KZN17" s="136"/>
      <c r="KZO17" s="136"/>
      <c r="KZP17" s="136"/>
      <c r="KZQ17" s="136"/>
      <c r="KZR17" s="136"/>
      <c r="KZS17" s="136"/>
      <c r="KZT17" s="136"/>
      <c r="KZU17" s="136"/>
      <c r="KZV17" s="136"/>
      <c r="KZW17" s="136"/>
      <c r="KZX17" s="136"/>
      <c r="KZY17" s="136"/>
      <c r="KZZ17" s="136"/>
      <c r="LAA17" s="136"/>
      <c r="LAB17" s="136"/>
      <c r="LAC17" s="136"/>
      <c r="LAD17" s="136"/>
      <c r="LAE17" s="136"/>
      <c r="LAF17" s="136"/>
      <c r="LAG17" s="136"/>
      <c r="LAH17" s="136"/>
      <c r="LAI17" s="136"/>
      <c r="LAJ17" s="136"/>
      <c r="LAK17" s="136"/>
      <c r="LAL17" s="136"/>
      <c r="LAM17" s="136"/>
      <c r="LAN17" s="136"/>
      <c r="LAO17" s="136"/>
      <c r="LAP17" s="136"/>
      <c r="LAQ17" s="136"/>
      <c r="LAR17" s="136"/>
      <c r="LAS17" s="136"/>
      <c r="LAT17" s="136"/>
      <c r="LAU17" s="136"/>
      <c r="LAV17" s="136"/>
      <c r="LAW17" s="136"/>
      <c r="LAX17" s="136"/>
      <c r="LAY17" s="136"/>
      <c r="LAZ17" s="136"/>
      <c r="LBA17" s="136"/>
      <c r="LBB17" s="136"/>
      <c r="LBC17" s="136"/>
      <c r="LBD17" s="136"/>
      <c r="LBE17" s="136"/>
      <c r="LBF17" s="136"/>
      <c r="LBG17" s="136"/>
      <c r="LBH17" s="136"/>
      <c r="LBI17" s="136"/>
      <c r="LBJ17" s="136"/>
      <c r="LBK17" s="136"/>
      <c r="LBL17" s="136"/>
      <c r="LBM17" s="136"/>
      <c r="LBN17" s="136"/>
      <c r="LBO17" s="136"/>
      <c r="LBP17" s="136"/>
      <c r="LBQ17" s="136"/>
      <c r="LBR17" s="136"/>
      <c r="LBS17" s="136"/>
      <c r="LBT17" s="136"/>
      <c r="LBU17" s="136"/>
      <c r="LBV17" s="136"/>
      <c r="LBW17" s="136"/>
      <c r="LBX17" s="136"/>
      <c r="LBY17" s="136"/>
      <c r="LBZ17" s="136"/>
      <c r="LCA17" s="136"/>
      <c r="LCB17" s="136"/>
      <c r="LCC17" s="136"/>
      <c r="LCD17" s="136"/>
      <c r="LCE17" s="136"/>
      <c r="LCF17" s="136"/>
      <c r="LCG17" s="136"/>
      <c r="LCH17" s="136"/>
      <c r="LCI17" s="136"/>
      <c r="LCJ17" s="136"/>
      <c r="LCK17" s="136"/>
      <c r="LCL17" s="136"/>
      <c r="LCM17" s="136"/>
      <c r="LCN17" s="136"/>
      <c r="LCO17" s="136"/>
      <c r="LCP17" s="136"/>
      <c r="LCQ17" s="136"/>
      <c r="LCR17" s="136"/>
      <c r="LCS17" s="136"/>
      <c r="LCT17" s="136"/>
      <c r="LCU17" s="136"/>
      <c r="LCV17" s="136"/>
      <c r="LCW17" s="136"/>
      <c r="LCX17" s="136"/>
      <c r="LCY17" s="136"/>
      <c r="LCZ17" s="136"/>
      <c r="LDA17" s="136"/>
      <c r="LDB17" s="136"/>
      <c r="LDC17" s="136"/>
      <c r="LDD17" s="136"/>
      <c r="LDE17" s="136"/>
      <c r="LDF17" s="136"/>
      <c r="LDG17" s="136"/>
      <c r="LDH17" s="136"/>
      <c r="LDI17" s="136"/>
      <c r="LDJ17" s="136"/>
      <c r="LDK17" s="136"/>
      <c r="LDL17" s="136"/>
      <c r="LDM17" s="136"/>
      <c r="LDN17" s="136"/>
      <c r="LDO17" s="136"/>
      <c r="LDP17" s="136"/>
      <c r="LDQ17" s="136"/>
      <c r="LDR17" s="136"/>
      <c r="LDS17" s="136"/>
      <c r="LDT17" s="136"/>
      <c r="LDU17" s="136"/>
      <c r="LDV17" s="136"/>
      <c r="LDW17" s="136"/>
      <c r="LDX17" s="136"/>
      <c r="LDY17" s="136"/>
      <c r="LDZ17" s="136"/>
      <c r="LEA17" s="136"/>
      <c r="LEB17" s="136"/>
      <c r="LEC17" s="136"/>
      <c r="LED17" s="136"/>
      <c r="LEE17" s="136"/>
      <c r="LEF17" s="136"/>
      <c r="LEG17" s="136"/>
      <c r="LEH17" s="136"/>
      <c r="LEI17" s="136"/>
      <c r="LEJ17" s="136"/>
      <c r="LEK17" s="136"/>
      <c r="LEL17" s="136"/>
      <c r="LEM17" s="136"/>
      <c r="LEN17" s="136"/>
      <c r="LEO17" s="136"/>
      <c r="LEP17" s="136"/>
      <c r="LEQ17" s="136"/>
      <c r="LER17" s="136"/>
      <c r="LES17" s="136"/>
      <c r="LET17" s="136"/>
      <c r="LEU17" s="136"/>
      <c r="LEV17" s="136"/>
      <c r="LEW17" s="136"/>
      <c r="LEX17" s="136"/>
      <c r="LEY17" s="136"/>
      <c r="LEZ17" s="136"/>
      <c r="LFA17" s="136"/>
      <c r="LFB17" s="136"/>
      <c r="LFC17" s="136"/>
      <c r="LFD17" s="136"/>
      <c r="LFE17" s="136"/>
      <c r="LFF17" s="136"/>
      <c r="LFG17" s="136"/>
      <c r="LFH17" s="136"/>
      <c r="LFI17" s="136"/>
      <c r="LFJ17" s="136"/>
      <c r="LFK17" s="136"/>
      <c r="LFL17" s="136"/>
      <c r="LFM17" s="136"/>
      <c r="LFN17" s="136"/>
      <c r="LFO17" s="136"/>
      <c r="LFP17" s="136"/>
      <c r="LFQ17" s="136"/>
      <c r="LFR17" s="136"/>
      <c r="LFS17" s="136"/>
      <c r="LFT17" s="136"/>
      <c r="LFU17" s="136"/>
      <c r="LFV17" s="136"/>
      <c r="LFW17" s="136"/>
      <c r="LFX17" s="136"/>
      <c r="LFY17" s="136"/>
      <c r="LFZ17" s="136"/>
      <c r="LGA17" s="136"/>
      <c r="LGB17" s="136"/>
      <c r="LGC17" s="136"/>
      <c r="LGD17" s="136"/>
      <c r="LGE17" s="136"/>
      <c r="LGF17" s="136"/>
      <c r="LGG17" s="136"/>
      <c r="LGH17" s="136"/>
      <c r="LGI17" s="136"/>
      <c r="LGJ17" s="136"/>
      <c r="LGK17" s="136"/>
      <c r="LGL17" s="136"/>
      <c r="LGM17" s="136"/>
      <c r="LGN17" s="136"/>
      <c r="LGO17" s="136"/>
      <c r="LGP17" s="136"/>
      <c r="LGQ17" s="136"/>
      <c r="LGR17" s="136"/>
      <c r="LGS17" s="136"/>
      <c r="LGT17" s="136"/>
      <c r="LGU17" s="136"/>
      <c r="LGV17" s="136"/>
      <c r="LGW17" s="136"/>
      <c r="LGX17" s="136"/>
      <c r="LGY17" s="136"/>
      <c r="LGZ17" s="136"/>
      <c r="LHA17" s="136"/>
      <c r="LHB17" s="136"/>
      <c r="LHC17" s="136"/>
      <c r="LHD17" s="136"/>
      <c r="LHE17" s="136"/>
      <c r="LHF17" s="136"/>
      <c r="LHG17" s="136"/>
      <c r="LHH17" s="136"/>
      <c r="LHI17" s="136"/>
      <c r="LHJ17" s="136"/>
      <c r="LHK17" s="136"/>
      <c r="LHL17" s="136"/>
      <c r="LHM17" s="136"/>
      <c r="LHN17" s="136"/>
      <c r="LHO17" s="136"/>
      <c r="LHP17" s="136"/>
      <c r="LHQ17" s="136"/>
      <c r="LHR17" s="136"/>
      <c r="LHS17" s="136"/>
      <c r="LHT17" s="136"/>
      <c r="LHU17" s="136"/>
      <c r="LHV17" s="136"/>
      <c r="LHW17" s="136"/>
      <c r="LHX17" s="136"/>
      <c r="LHY17" s="136"/>
      <c r="LHZ17" s="136"/>
      <c r="LIA17" s="136"/>
      <c r="LIB17" s="136"/>
      <c r="LIC17" s="136"/>
      <c r="LID17" s="136"/>
      <c r="LIE17" s="136"/>
      <c r="LIF17" s="136"/>
      <c r="LIG17" s="136"/>
      <c r="LIH17" s="136"/>
      <c r="LII17" s="136"/>
      <c r="LIJ17" s="136"/>
      <c r="LIK17" s="136"/>
      <c r="LIL17" s="136"/>
      <c r="LIM17" s="136"/>
      <c r="LIN17" s="136"/>
      <c r="LIO17" s="136"/>
      <c r="LIP17" s="136"/>
      <c r="LIQ17" s="136"/>
      <c r="LIR17" s="136"/>
      <c r="LIS17" s="136"/>
      <c r="LIT17" s="136"/>
      <c r="LIU17" s="136"/>
      <c r="LIV17" s="136"/>
      <c r="LIW17" s="136"/>
      <c r="LIX17" s="136"/>
      <c r="LIY17" s="136"/>
      <c r="LIZ17" s="136"/>
      <c r="LJA17" s="136"/>
      <c r="LJB17" s="136"/>
      <c r="LJC17" s="136"/>
      <c r="LJD17" s="136"/>
      <c r="LJE17" s="136"/>
      <c r="LJF17" s="136"/>
      <c r="LJG17" s="136"/>
      <c r="LJH17" s="136"/>
      <c r="LJI17" s="136"/>
      <c r="LJJ17" s="136"/>
      <c r="LJK17" s="136"/>
      <c r="LJL17" s="136"/>
      <c r="LJM17" s="136"/>
      <c r="LJN17" s="136"/>
      <c r="LJO17" s="136"/>
      <c r="LJP17" s="136"/>
      <c r="LJQ17" s="136"/>
      <c r="LJR17" s="136"/>
      <c r="LJS17" s="136"/>
      <c r="LJT17" s="136"/>
      <c r="LJU17" s="136"/>
      <c r="LJV17" s="136"/>
      <c r="LJW17" s="136"/>
      <c r="LJX17" s="136"/>
      <c r="LJY17" s="136"/>
      <c r="LJZ17" s="136"/>
      <c r="LKA17" s="136"/>
      <c r="LKB17" s="136"/>
      <c r="LKC17" s="136"/>
      <c r="LKD17" s="136"/>
      <c r="LKE17" s="136"/>
      <c r="LKF17" s="136"/>
      <c r="LKG17" s="136"/>
      <c r="LKH17" s="136"/>
      <c r="LKI17" s="136"/>
      <c r="LKJ17" s="136"/>
      <c r="LKK17" s="136"/>
      <c r="LKL17" s="136"/>
      <c r="LKM17" s="136"/>
      <c r="LKN17" s="136"/>
      <c r="LKO17" s="136"/>
      <c r="LKP17" s="136"/>
      <c r="LKQ17" s="136"/>
      <c r="LKR17" s="136"/>
      <c r="LKS17" s="136"/>
      <c r="LKT17" s="136"/>
      <c r="LKU17" s="136"/>
      <c r="LKV17" s="136"/>
      <c r="LKW17" s="136"/>
      <c r="LKX17" s="136"/>
      <c r="LKY17" s="136"/>
      <c r="LKZ17" s="136"/>
      <c r="LLA17" s="136"/>
      <c r="LLB17" s="136"/>
      <c r="LLC17" s="136"/>
      <c r="LLD17" s="136"/>
      <c r="LLE17" s="136"/>
      <c r="LLF17" s="136"/>
      <c r="LLG17" s="136"/>
      <c r="LLH17" s="136"/>
      <c r="LLI17" s="136"/>
      <c r="LLJ17" s="136"/>
      <c r="LLK17" s="136"/>
      <c r="LLL17" s="136"/>
      <c r="LLM17" s="136"/>
      <c r="LLN17" s="136"/>
      <c r="LLO17" s="136"/>
      <c r="LLP17" s="136"/>
      <c r="LLQ17" s="136"/>
      <c r="LLR17" s="136"/>
      <c r="LLS17" s="136"/>
      <c r="LLT17" s="136"/>
      <c r="LLU17" s="136"/>
      <c r="LLV17" s="136"/>
      <c r="LLW17" s="136"/>
      <c r="LLX17" s="136"/>
      <c r="LLY17" s="136"/>
      <c r="LLZ17" s="136"/>
      <c r="LMA17" s="136"/>
      <c r="LMB17" s="136"/>
      <c r="LMC17" s="136"/>
      <c r="LMD17" s="136"/>
      <c r="LME17" s="136"/>
      <c r="LMF17" s="136"/>
      <c r="LMG17" s="136"/>
      <c r="LMH17" s="136"/>
      <c r="LMI17" s="136"/>
      <c r="LMJ17" s="136"/>
      <c r="LMK17" s="136"/>
      <c r="LML17" s="136"/>
      <c r="LMM17" s="136"/>
      <c r="LMN17" s="136"/>
      <c r="LMO17" s="136"/>
      <c r="LMP17" s="136"/>
      <c r="LMQ17" s="136"/>
      <c r="LMR17" s="136"/>
      <c r="LMS17" s="136"/>
      <c r="LMT17" s="136"/>
      <c r="LMU17" s="136"/>
      <c r="LMV17" s="136"/>
      <c r="LMW17" s="136"/>
      <c r="LMX17" s="136"/>
      <c r="LMY17" s="136"/>
      <c r="LMZ17" s="136"/>
      <c r="LNA17" s="136"/>
      <c r="LNB17" s="136"/>
      <c r="LNC17" s="136"/>
      <c r="LND17" s="136"/>
      <c r="LNE17" s="136"/>
      <c r="LNF17" s="136"/>
      <c r="LNG17" s="136"/>
      <c r="LNH17" s="136"/>
      <c r="LNI17" s="136"/>
      <c r="LNJ17" s="136"/>
      <c r="LNK17" s="136"/>
      <c r="LNL17" s="136"/>
      <c r="LNM17" s="136"/>
      <c r="LNN17" s="136"/>
      <c r="LNO17" s="136"/>
      <c r="LNP17" s="136"/>
      <c r="LNQ17" s="136"/>
      <c r="LNR17" s="136"/>
      <c r="LNS17" s="136"/>
      <c r="LNT17" s="136"/>
      <c r="LNU17" s="136"/>
      <c r="LNV17" s="136"/>
      <c r="LNW17" s="136"/>
      <c r="LNX17" s="136"/>
      <c r="LNY17" s="136"/>
      <c r="LNZ17" s="136"/>
      <c r="LOA17" s="136"/>
      <c r="LOB17" s="136"/>
      <c r="LOC17" s="136"/>
      <c r="LOD17" s="136"/>
      <c r="LOE17" s="136"/>
      <c r="LOF17" s="136"/>
      <c r="LOG17" s="136"/>
      <c r="LOH17" s="136"/>
      <c r="LOI17" s="136"/>
      <c r="LOJ17" s="136"/>
      <c r="LOK17" s="136"/>
      <c r="LOL17" s="136"/>
      <c r="LOM17" s="136"/>
      <c r="LON17" s="136"/>
      <c r="LOO17" s="136"/>
      <c r="LOP17" s="136"/>
      <c r="LOQ17" s="136"/>
      <c r="LOR17" s="136"/>
      <c r="LOS17" s="136"/>
      <c r="LOT17" s="136"/>
      <c r="LOU17" s="136"/>
      <c r="LOV17" s="136"/>
      <c r="LOW17" s="136"/>
      <c r="LOX17" s="136"/>
      <c r="LOY17" s="136"/>
      <c r="LOZ17" s="136"/>
      <c r="LPA17" s="136"/>
      <c r="LPB17" s="136"/>
      <c r="LPC17" s="136"/>
      <c r="LPD17" s="136"/>
      <c r="LPE17" s="136"/>
      <c r="LPF17" s="136"/>
      <c r="LPG17" s="136"/>
      <c r="LPH17" s="136"/>
      <c r="LPI17" s="136"/>
      <c r="LPJ17" s="136"/>
      <c r="LPK17" s="136"/>
      <c r="LPL17" s="136"/>
      <c r="LPM17" s="136"/>
      <c r="LPN17" s="136"/>
      <c r="LPO17" s="136"/>
      <c r="LPP17" s="136"/>
      <c r="LPQ17" s="136"/>
      <c r="LPR17" s="136"/>
      <c r="LPS17" s="136"/>
      <c r="LPT17" s="136"/>
      <c r="LPU17" s="136"/>
      <c r="LPV17" s="136"/>
      <c r="LPW17" s="136"/>
      <c r="LPX17" s="136"/>
      <c r="LPY17" s="136"/>
      <c r="LPZ17" s="136"/>
      <c r="LQA17" s="136"/>
      <c r="LQB17" s="136"/>
      <c r="LQC17" s="136"/>
      <c r="LQD17" s="136"/>
      <c r="LQE17" s="136"/>
      <c r="LQF17" s="136"/>
      <c r="LQG17" s="136"/>
      <c r="LQH17" s="136"/>
      <c r="LQI17" s="136"/>
      <c r="LQJ17" s="136"/>
      <c r="LQK17" s="136"/>
      <c r="LQL17" s="136"/>
      <c r="LQM17" s="136"/>
      <c r="LQN17" s="136"/>
      <c r="LQO17" s="136"/>
      <c r="LQP17" s="136"/>
      <c r="LQQ17" s="136"/>
      <c r="LQR17" s="136"/>
      <c r="LQS17" s="136"/>
      <c r="LQT17" s="136"/>
      <c r="LQU17" s="136"/>
      <c r="LQV17" s="136"/>
      <c r="LQW17" s="136"/>
      <c r="LQX17" s="136"/>
      <c r="LQY17" s="136"/>
      <c r="LQZ17" s="136"/>
      <c r="LRA17" s="136"/>
      <c r="LRB17" s="136"/>
      <c r="LRC17" s="136"/>
      <c r="LRD17" s="136"/>
      <c r="LRE17" s="136"/>
      <c r="LRF17" s="136"/>
      <c r="LRG17" s="136"/>
      <c r="LRH17" s="136"/>
      <c r="LRI17" s="136"/>
      <c r="LRJ17" s="136"/>
      <c r="LRK17" s="136"/>
      <c r="LRL17" s="136"/>
      <c r="LRM17" s="136"/>
      <c r="LRN17" s="136"/>
      <c r="LRO17" s="136"/>
      <c r="LRP17" s="136"/>
      <c r="LRQ17" s="136"/>
      <c r="LRR17" s="136"/>
      <c r="LRS17" s="136"/>
      <c r="LRT17" s="136"/>
      <c r="LRU17" s="136"/>
      <c r="LRV17" s="136"/>
      <c r="LRW17" s="136"/>
      <c r="LRX17" s="136"/>
      <c r="LRY17" s="136"/>
      <c r="LRZ17" s="136"/>
      <c r="LSA17" s="136"/>
      <c r="LSB17" s="136"/>
      <c r="LSC17" s="136"/>
      <c r="LSD17" s="136"/>
      <c r="LSE17" s="136"/>
      <c r="LSF17" s="136"/>
      <c r="LSG17" s="136"/>
      <c r="LSH17" s="136"/>
      <c r="LSI17" s="136"/>
      <c r="LSJ17" s="136"/>
      <c r="LSK17" s="136"/>
      <c r="LSL17" s="136"/>
      <c r="LSM17" s="136"/>
      <c r="LSN17" s="136"/>
      <c r="LSO17" s="136"/>
      <c r="LSP17" s="136"/>
      <c r="LSQ17" s="136"/>
      <c r="LSR17" s="136"/>
      <c r="LSS17" s="136"/>
      <c r="LST17" s="136"/>
      <c r="LSU17" s="136"/>
      <c r="LSV17" s="136"/>
      <c r="LSW17" s="136"/>
      <c r="LSX17" s="136"/>
      <c r="LSY17" s="136"/>
      <c r="LSZ17" s="136"/>
      <c r="LTA17" s="136"/>
      <c r="LTB17" s="136"/>
      <c r="LTC17" s="136"/>
      <c r="LTD17" s="136"/>
      <c r="LTE17" s="136"/>
      <c r="LTF17" s="136"/>
      <c r="LTG17" s="136"/>
      <c r="LTH17" s="136"/>
      <c r="LTI17" s="136"/>
      <c r="LTJ17" s="136"/>
      <c r="LTK17" s="136"/>
      <c r="LTL17" s="136"/>
      <c r="LTM17" s="136"/>
      <c r="LTN17" s="136"/>
      <c r="LTO17" s="136"/>
      <c r="LTP17" s="136"/>
      <c r="LTQ17" s="136"/>
      <c r="LTR17" s="136"/>
      <c r="LTS17" s="136"/>
      <c r="LTT17" s="136"/>
      <c r="LTU17" s="136"/>
      <c r="LTV17" s="136"/>
      <c r="LTW17" s="136"/>
      <c r="LTX17" s="136"/>
      <c r="LTY17" s="136"/>
      <c r="LTZ17" s="136"/>
      <c r="LUA17" s="136"/>
      <c r="LUB17" s="136"/>
      <c r="LUC17" s="136"/>
      <c r="LUD17" s="136"/>
      <c r="LUE17" s="136"/>
      <c r="LUF17" s="136"/>
      <c r="LUG17" s="136"/>
      <c r="LUH17" s="136"/>
      <c r="LUI17" s="136"/>
      <c r="LUJ17" s="136"/>
      <c r="LUK17" s="136"/>
      <c r="LUL17" s="136"/>
      <c r="LUM17" s="136"/>
      <c r="LUN17" s="136"/>
      <c r="LUO17" s="136"/>
      <c r="LUP17" s="136"/>
      <c r="LUQ17" s="136"/>
      <c r="LUR17" s="136"/>
      <c r="LUS17" s="136"/>
      <c r="LUT17" s="136"/>
      <c r="LUU17" s="136"/>
      <c r="LUV17" s="136"/>
      <c r="LUW17" s="136"/>
      <c r="LUX17" s="136"/>
      <c r="LUY17" s="136"/>
      <c r="LUZ17" s="136"/>
      <c r="LVA17" s="136"/>
      <c r="LVB17" s="136"/>
      <c r="LVC17" s="136"/>
      <c r="LVD17" s="136"/>
      <c r="LVE17" s="136"/>
      <c r="LVF17" s="136"/>
      <c r="LVG17" s="136"/>
      <c r="LVH17" s="136"/>
      <c r="LVI17" s="136"/>
      <c r="LVJ17" s="136"/>
      <c r="LVK17" s="136"/>
      <c r="LVL17" s="136"/>
      <c r="LVM17" s="136"/>
      <c r="LVN17" s="136"/>
      <c r="LVO17" s="136"/>
      <c r="LVP17" s="136"/>
      <c r="LVQ17" s="136"/>
      <c r="LVR17" s="136"/>
      <c r="LVS17" s="136"/>
      <c r="LVT17" s="136"/>
      <c r="LVU17" s="136"/>
      <c r="LVV17" s="136"/>
      <c r="LVW17" s="136"/>
      <c r="LVX17" s="136"/>
      <c r="LVY17" s="136"/>
      <c r="LVZ17" s="136"/>
      <c r="LWA17" s="136"/>
      <c r="LWB17" s="136"/>
      <c r="LWC17" s="136"/>
      <c r="LWD17" s="136"/>
      <c r="LWE17" s="136"/>
      <c r="LWF17" s="136"/>
      <c r="LWG17" s="136"/>
      <c r="LWH17" s="136"/>
      <c r="LWI17" s="136"/>
      <c r="LWJ17" s="136"/>
      <c r="LWK17" s="136"/>
      <c r="LWL17" s="136"/>
      <c r="LWM17" s="136"/>
      <c r="LWN17" s="136"/>
      <c r="LWO17" s="136"/>
      <c r="LWP17" s="136"/>
      <c r="LWQ17" s="136"/>
      <c r="LWR17" s="136"/>
      <c r="LWS17" s="136"/>
      <c r="LWT17" s="136"/>
      <c r="LWU17" s="136"/>
      <c r="LWV17" s="136"/>
      <c r="LWW17" s="136"/>
      <c r="LWX17" s="136"/>
      <c r="LWY17" s="136"/>
      <c r="LWZ17" s="136"/>
      <c r="LXA17" s="136"/>
      <c r="LXB17" s="136"/>
      <c r="LXC17" s="136"/>
      <c r="LXD17" s="136"/>
      <c r="LXE17" s="136"/>
      <c r="LXF17" s="136"/>
      <c r="LXG17" s="136"/>
      <c r="LXH17" s="136"/>
      <c r="LXI17" s="136"/>
      <c r="LXJ17" s="136"/>
      <c r="LXK17" s="136"/>
      <c r="LXL17" s="136"/>
      <c r="LXM17" s="136"/>
      <c r="LXN17" s="136"/>
      <c r="LXO17" s="136"/>
      <c r="LXP17" s="136"/>
      <c r="LXQ17" s="136"/>
      <c r="LXR17" s="136"/>
      <c r="LXS17" s="136"/>
      <c r="LXT17" s="136"/>
      <c r="LXU17" s="136"/>
      <c r="LXV17" s="136"/>
      <c r="LXW17" s="136"/>
      <c r="LXX17" s="136"/>
      <c r="LXY17" s="136"/>
      <c r="LXZ17" s="136"/>
      <c r="LYA17" s="136"/>
      <c r="LYB17" s="136"/>
      <c r="LYC17" s="136"/>
      <c r="LYD17" s="136"/>
      <c r="LYE17" s="136"/>
      <c r="LYF17" s="136"/>
      <c r="LYG17" s="136"/>
      <c r="LYH17" s="136"/>
      <c r="LYI17" s="136"/>
      <c r="LYJ17" s="136"/>
      <c r="LYK17" s="136"/>
      <c r="LYL17" s="136"/>
      <c r="LYM17" s="136"/>
      <c r="LYN17" s="136"/>
      <c r="LYO17" s="136"/>
      <c r="LYP17" s="136"/>
      <c r="LYQ17" s="136"/>
      <c r="LYR17" s="136"/>
      <c r="LYS17" s="136"/>
      <c r="LYT17" s="136"/>
      <c r="LYU17" s="136"/>
      <c r="LYV17" s="136"/>
      <c r="LYW17" s="136"/>
      <c r="LYX17" s="136"/>
      <c r="LYY17" s="136"/>
      <c r="LYZ17" s="136"/>
      <c r="LZA17" s="136"/>
      <c r="LZB17" s="136"/>
      <c r="LZC17" s="136"/>
      <c r="LZD17" s="136"/>
      <c r="LZE17" s="136"/>
      <c r="LZF17" s="136"/>
      <c r="LZG17" s="136"/>
      <c r="LZH17" s="136"/>
      <c r="LZI17" s="136"/>
      <c r="LZJ17" s="136"/>
      <c r="LZK17" s="136"/>
      <c r="LZL17" s="136"/>
      <c r="LZM17" s="136"/>
      <c r="LZN17" s="136"/>
      <c r="LZO17" s="136"/>
      <c r="LZP17" s="136"/>
      <c r="LZQ17" s="136"/>
      <c r="LZR17" s="136"/>
      <c r="LZS17" s="136"/>
      <c r="LZT17" s="136"/>
      <c r="LZU17" s="136"/>
      <c r="LZV17" s="136"/>
      <c r="LZW17" s="136"/>
      <c r="LZX17" s="136"/>
      <c r="LZY17" s="136"/>
      <c r="LZZ17" s="136"/>
      <c r="MAA17" s="136"/>
      <c r="MAB17" s="136"/>
      <c r="MAC17" s="136"/>
      <c r="MAD17" s="136"/>
      <c r="MAE17" s="136"/>
      <c r="MAF17" s="136"/>
      <c r="MAG17" s="136"/>
      <c r="MAH17" s="136"/>
      <c r="MAI17" s="136"/>
      <c r="MAJ17" s="136"/>
      <c r="MAK17" s="136"/>
      <c r="MAL17" s="136"/>
      <c r="MAM17" s="136"/>
      <c r="MAN17" s="136"/>
      <c r="MAO17" s="136"/>
      <c r="MAP17" s="136"/>
      <c r="MAQ17" s="136"/>
      <c r="MAR17" s="136"/>
      <c r="MAS17" s="136"/>
      <c r="MAT17" s="136"/>
      <c r="MAU17" s="136"/>
      <c r="MAV17" s="136"/>
      <c r="MAW17" s="136"/>
      <c r="MAX17" s="136"/>
      <c r="MAY17" s="136"/>
      <c r="MAZ17" s="136"/>
      <c r="MBA17" s="136"/>
      <c r="MBB17" s="136"/>
      <c r="MBC17" s="136"/>
      <c r="MBD17" s="136"/>
      <c r="MBE17" s="136"/>
      <c r="MBF17" s="136"/>
      <c r="MBG17" s="136"/>
      <c r="MBH17" s="136"/>
      <c r="MBI17" s="136"/>
      <c r="MBJ17" s="136"/>
      <c r="MBK17" s="136"/>
      <c r="MBL17" s="136"/>
      <c r="MBM17" s="136"/>
      <c r="MBN17" s="136"/>
      <c r="MBO17" s="136"/>
      <c r="MBP17" s="136"/>
      <c r="MBQ17" s="136"/>
      <c r="MBR17" s="136"/>
      <c r="MBS17" s="136"/>
      <c r="MBT17" s="136"/>
      <c r="MBU17" s="136"/>
      <c r="MBV17" s="136"/>
      <c r="MBW17" s="136"/>
      <c r="MBX17" s="136"/>
      <c r="MBY17" s="136"/>
      <c r="MBZ17" s="136"/>
      <c r="MCA17" s="136"/>
      <c r="MCB17" s="136"/>
      <c r="MCC17" s="136"/>
      <c r="MCD17" s="136"/>
      <c r="MCE17" s="136"/>
      <c r="MCF17" s="136"/>
      <c r="MCG17" s="136"/>
      <c r="MCH17" s="136"/>
      <c r="MCI17" s="136"/>
      <c r="MCJ17" s="136"/>
      <c r="MCK17" s="136"/>
      <c r="MCL17" s="136"/>
      <c r="MCM17" s="136"/>
      <c r="MCN17" s="136"/>
      <c r="MCO17" s="136"/>
      <c r="MCP17" s="136"/>
      <c r="MCQ17" s="136"/>
      <c r="MCR17" s="136"/>
      <c r="MCS17" s="136"/>
      <c r="MCT17" s="136"/>
      <c r="MCU17" s="136"/>
      <c r="MCV17" s="136"/>
      <c r="MCW17" s="136"/>
      <c r="MCX17" s="136"/>
      <c r="MCY17" s="136"/>
      <c r="MCZ17" s="136"/>
      <c r="MDA17" s="136"/>
      <c r="MDB17" s="136"/>
      <c r="MDC17" s="136"/>
      <c r="MDD17" s="136"/>
      <c r="MDE17" s="136"/>
      <c r="MDF17" s="136"/>
      <c r="MDG17" s="136"/>
      <c r="MDH17" s="136"/>
      <c r="MDI17" s="136"/>
      <c r="MDJ17" s="136"/>
      <c r="MDK17" s="136"/>
      <c r="MDL17" s="136"/>
      <c r="MDM17" s="136"/>
      <c r="MDN17" s="136"/>
      <c r="MDO17" s="136"/>
      <c r="MDP17" s="136"/>
      <c r="MDQ17" s="136"/>
      <c r="MDR17" s="136"/>
      <c r="MDS17" s="136"/>
      <c r="MDT17" s="136"/>
      <c r="MDU17" s="136"/>
      <c r="MDV17" s="136"/>
      <c r="MDW17" s="136"/>
      <c r="MDX17" s="136"/>
      <c r="MDY17" s="136"/>
      <c r="MDZ17" s="136"/>
      <c r="MEA17" s="136"/>
      <c r="MEB17" s="136"/>
      <c r="MEC17" s="136"/>
      <c r="MED17" s="136"/>
      <c r="MEE17" s="136"/>
      <c r="MEF17" s="136"/>
      <c r="MEG17" s="136"/>
      <c r="MEH17" s="136"/>
      <c r="MEI17" s="136"/>
      <c r="MEJ17" s="136"/>
      <c r="MEK17" s="136"/>
      <c r="MEL17" s="136"/>
      <c r="MEM17" s="136"/>
      <c r="MEN17" s="136"/>
      <c r="MEO17" s="136"/>
      <c r="MEP17" s="136"/>
      <c r="MEQ17" s="136"/>
      <c r="MER17" s="136"/>
      <c r="MES17" s="136"/>
      <c r="MET17" s="136"/>
      <c r="MEU17" s="136"/>
      <c r="MEV17" s="136"/>
      <c r="MEW17" s="136"/>
      <c r="MEX17" s="136"/>
      <c r="MEY17" s="136"/>
      <c r="MEZ17" s="136"/>
      <c r="MFA17" s="136"/>
      <c r="MFB17" s="136"/>
      <c r="MFC17" s="136"/>
      <c r="MFD17" s="136"/>
      <c r="MFE17" s="136"/>
      <c r="MFF17" s="136"/>
      <c r="MFG17" s="136"/>
      <c r="MFH17" s="136"/>
      <c r="MFI17" s="136"/>
      <c r="MFJ17" s="136"/>
      <c r="MFK17" s="136"/>
      <c r="MFL17" s="136"/>
      <c r="MFM17" s="136"/>
      <c r="MFN17" s="136"/>
      <c r="MFO17" s="136"/>
      <c r="MFP17" s="136"/>
      <c r="MFQ17" s="136"/>
      <c r="MFR17" s="136"/>
      <c r="MFS17" s="136"/>
      <c r="MFT17" s="136"/>
      <c r="MFU17" s="136"/>
      <c r="MFV17" s="136"/>
      <c r="MFW17" s="136"/>
      <c r="MFX17" s="136"/>
      <c r="MFY17" s="136"/>
      <c r="MFZ17" s="136"/>
      <c r="MGA17" s="136"/>
      <c r="MGB17" s="136"/>
      <c r="MGC17" s="136"/>
      <c r="MGD17" s="136"/>
      <c r="MGE17" s="136"/>
      <c r="MGF17" s="136"/>
      <c r="MGG17" s="136"/>
      <c r="MGH17" s="136"/>
      <c r="MGI17" s="136"/>
      <c r="MGJ17" s="136"/>
      <c r="MGK17" s="136"/>
      <c r="MGL17" s="136"/>
      <c r="MGM17" s="136"/>
      <c r="MGN17" s="136"/>
      <c r="MGO17" s="136"/>
      <c r="MGP17" s="136"/>
      <c r="MGQ17" s="136"/>
      <c r="MGR17" s="136"/>
      <c r="MGS17" s="136"/>
      <c r="MGT17" s="136"/>
      <c r="MGU17" s="136"/>
      <c r="MGV17" s="136"/>
      <c r="MGW17" s="136"/>
      <c r="MGX17" s="136"/>
      <c r="MGY17" s="136"/>
      <c r="MGZ17" s="136"/>
      <c r="MHA17" s="136"/>
      <c r="MHB17" s="136"/>
      <c r="MHC17" s="136"/>
      <c r="MHD17" s="136"/>
      <c r="MHE17" s="136"/>
      <c r="MHF17" s="136"/>
      <c r="MHG17" s="136"/>
      <c r="MHH17" s="136"/>
      <c r="MHI17" s="136"/>
      <c r="MHJ17" s="136"/>
      <c r="MHK17" s="136"/>
      <c r="MHL17" s="136"/>
      <c r="MHM17" s="136"/>
      <c r="MHN17" s="136"/>
      <c r="MHO17" s="136"/>
      <c r="MHP17" s="136"/>
      <c r="MHQ17" s="136"/>
      <c r="MHR17" s="136"/>
      <c r="MHS17" s="136"/>
      <c r="MHT17" s="136"/>
      <c r="MHU17" s="136"/>
      <c r="MHV17" s="136"/>
      <c r="MHW17" s="136"/>
      <c r="MHX17" s="136"/>
      <c r="MHY17" s="136"/>
      <c r="MHZ17" s="136"/>
      <c r="MIA17" s="136"/>
      <c r="MIB17" s="136"/>
      <c r="MIC17" s="136"/>
      <c r="MID17" s="136"/>
      <c r="MIE17" s="136"/>
      <c r="MIF17" s="136"/>
      <c r="MIG17" s="136"/>
      <c r="MIH17" s="136"/>
      <c r="MII17" s="136"/>
      <c r="MIJ17" s="136"/>
      <c r="MIK17" s="136"/>
      <c r="MIL17" s="136"/>
      <c r="MIM17" s="136"/>
      <c r="MIN17" s="136"/>
      <c r="MIO17" s="136"/>
      <c r="MIP17" s="136"/>
      <c r="MIQ17" s="136"/>
      <c r="MIR17" s="136"/>
      <c r="MIS17" s="136"/>
      <c r="MIT17" s="136"/>
      <c r="MIU17" s="136"/>
      <c r="MIV17" s="136"/>
      <c r="MIW17" s="136"/>
      <c r="MIX17" s="136"/>
      <c r="MIY17" s="136"/>
      <c r="MIZ17" s="136"/>
      <c r="MJA17" s="136"/>
      <c r="MJB17" s="136"/>
      <c r="MJC17" s="136"/>
      <c r="MJD17" s="136"/>
      <c r="MJE17" s="136"/>
      <c r="MJF17" s="136"/>
      <c r="MJG17" s="136"/>
      <c r="MJH17" s="136"/>
      <c r="MJI17" s="136"/>
      <c r="MJJ17" s="136"/>
      <c r="MJK17" s="136"/>
      <c r="MJL17" s="136"/>
      <c r="MJM17" s="136"/>
      <c r="MJN17" s="136"/>
      <c r="MJO17" s="136"/>
      <c r="MJP17" s="136"/>
      <c r="MJQ17" s="136"/>
      <c r="MJR17" s="136"/>
      <c r="MJS17" s="136"/>
      <c r="MJT17" s="136"/>
      <c r="MJU17" s="136"/>
      <c r="MJV17" s="136"/>
      <c r="MJW17" s="136"/>
      <c r="MJX17" s="136"/>
      <c r="MJY17" s="136"/>
      <c r="MJZ17" s="136"/>
      <c r="MKA17" s="136"/>
      <c r="MKB17" s="136"/>
      <c r="MKC17" s="136"/>
      <c r="MKD17" s="136"/>
      <c r="MKE17" s="136"/>
      <c r="MKF17" s="136"/>
      <c r="MKG17" s="136"/>
      <c r="MKH17" s="136"/>
      <c r="MKI17" s="136"/>
      <c r="MKJ17" s="136"/>
      <c r="MKK17" s="136"/>
      <c r="MKL17" s="136"/>
      <c r="MKM17" s="136"/>
      <c r="MKN17" s="136"/>
      <c r="MKO17" s="136"/>
      <c r="MKP17" s="136"/>
      <c r="MKQ17" s="136"/>
      <c r="MKR17" s="136"/>
      <c r="MKS17" s="136"/>
      <c r="MKT17" s="136"/>
      <c r="MKU17" s="136"/>
      <c r="MKV17" s="136"/>
      <c r="MKW17" s="136"/>
      <c r="MKX17" s="136"/>
      <c r="MKY17" s="136"/>
      <c r="MKZ17" s="136"/>
      <c r="MLA17" s="136"/>
      <c r="MLB17" s="136"/>
      <c r="MLC17" s="136"/>
      <c r="MLD17" s="136"/>
      <c r="MLE17" s="136"/>
      <c r="MLF17" s="136"/>
      <c r="MLG17" s="136"/>
      <c r="MLH17" s="136"/>
      <c r="MLI17" s="136"/>
      <c r="MLJ17" s="136"/>
      <c r="MLK17" s="136"/>
      <c r="MLL17" s="136"/>
      <c r="MLM17" s="136"/>
      <c r="MLN17" s="136"/>
      <c r="MLO17" s="136"/>
      <c r="MLP17" s="136"/>
      <c r="MLQ17" s="136"/>
      <c r="MLR17" s="136"/>
      <c r="MLS17" s="136"/>
      <c r="MLT17" s="136"/>
      <c r="MLU17" s="136"/>
      <c r="MLV17" s="136"/>
      <c r="MLW17" s="136"/>
      <c r="MLX17" s="136"/>
      <c r="MLY17" s="136"/>
      <c r="MLZ17" s="136"/>
      <c r="MMA17" s="136"/>
      <c r="MMB17" s="136"/>
      <c r="MMC17" s="136"/>
      <c r="MMD17" s="136"/>
      <c r="MME17" s="136"/>
      <c r="MMF17" s="136"/>
      <c r="MMG17" s="136"/>
      <c r="MMH17" s="136"/>
      <c r="MMI17" s="136"/>
      <c r="MMJ17" s="136"/>
      <c r="MMK17" s="136"/>
      <c r="MML17" s="136"/>
      <c r="MMM17" s="136"/>
      <c r="MMN17" s="136"/>
      <c r="MMO17" s="136"/>
      <c r="MMP17" s="136"/>
      <c r="MMQ17" s="136"/>
      <c r="MMR17" s="136"/>
      <c r="MMS17" s="136"/>
      <c r="MMT17" s="136"/>
      <c r="MMU17" s="136"/>
      <c r="MMV17" s="136"/>
      <c r="MMW17" s="136"/>
      <c r="MMX17" s="136"/>
      <c r="MMY17" s="136"/>
      <c r="MMZ17" s="136"/>
      <c r="MNA17" s="136"/>
      <c r="MNB17" s="136"/>
      <c r="MNC17" s="136"/>
      <c r="MND17" s="136"/>
      <c r="MNE17" s="136"/>
      <c r="MNF17" s="136"/>
      <c r="MNG17" s="136"/>
      <c r="MNH17" s="136"/>
      <c r="MNI17" s="136"/>
      <c r="MNJ17" s="136"/>
      <c r="MNK17" s="136"/>
      <c r="MNL17" s="136"/>
      <c r="MNM17" s="136"/>
      <c r="MNN17" s="136"/>
      <c r="MNO17" s="136"/>
      <c r="MNP17" s="136"/>
      <c r="MNQ17" s="136"/>
      <c r="MNR17" s="136"/>
      <c r="MNS17" s="136"/>
      <c r="MNT17" s="136"/>
      <c r="MNU17" s="136"/>
      <c r="MNV17" s="136"/>
      <c r="MNW17" s="136"/>
      <c r="MNX17" s="136"/>
      <c r="MNY17" s="136"/>
      <c r="MNZ17" s="136"/>
      <c r="MOA17" s="136"/>
      <c r="MOB17" s="136"/>
      <c r="MOC17" s="136"/>
      <c r="MOD17" s="136"/>
      <c r="MOE17" s="136"/>
      <c r="MOF17" s="136"/>
      <c r="MOG17" s="136"/>
      <c r="MOH17" s="136"/>
      <c r="MOI17" s="136"/>
      <c r="MOJ17" s="136"/>
      <c r="MOK17" s="136"/>
      <c r="MOL17" s="136"/>
      <c r="MOM17" s="136"/>
      <c r="MON17" s="136"/>
      <c r="MOO17" s="136"/>
      <c r="MOP17" s="136"/>
      <c r="MOQ17" s="136"/>
      <c r="MOR17" s="136"/>
      <c r="MOS17" s="136"/>
      <c r="MOT17" s="136"/>
      <c r="MOU17" s="136"/>
      <c r="MOV17" s="136"/>
      <c r="MOW17" s="136"/>
      <c r="MOX17" s="136"/>
      <c r="MOY17" s="136"/>
      <c r="MOZ17" s="136"/>
      <c r="MPA17" s="136"/>
      <c r="MPB17" s="136"/>
      <c r="MPC17" s="136"/>
      <c r="MPD17" s="136"/>
      <c r="MPE17" s="136"/>
      <c r="MPF17" s="136"/>
      <c r="MPG17" s="136"/>
      <c r="MPH17" s="136"/>
      <c r="MPI17" s="136"/>
      <c r="MPJ17" s="136"/>
      <c r="MPK17" s="136"/>
      <c r="MPL17" s="136"/>
      <c r="MPM17" s="136"/>
      <c r="MPN17" s="136"/>
      <c r="MPO17" s="136"/>
      <c r="MPP17" s="136"/>
      <c r="MPQ17" s="136"/>
      <c r="MPR17" s="136"/>
      <c r="MPS17" s="136"/>
      <c r="MPT17" s="136"/>
      <c r="MPU17" s="136"/>
      <c r="MPV17" s="136"/>
      <c r="MPW17" s="136"/>
      <c r="MPX17" s="136"/>
      <c r="MPY17" s="136"/>
      <c r="MPZ17" s="136"/>
      <c r="MQA17" s="136"/>
      <c r="MQB17" s="136"/>
      <c r="MQC17" s="136"/>
      <c r="MQD17" s="136"/>
      <c r="MQE17" s="136"/>
      <c r="MQF17" s="136"/>
      <c r="MQG17" s="136"/>
      <c r="MQH17" s="136"/>
      <c r="MQI17" s="136"/>
      <c r="MQJ17" s="136"/>
      <c r="MQK17" s="136"/>
      <c r="MQL17" s="136"/>
      <c r="MQM17" s="136"/>
      <c r="MQN17" s="136"/>
      <c r="MQO17" s="136"/>
      <c r="MQP17" s="136"/>
      <c r="MQQ17" s="136"/>
      <c r="MQR17" s="136"/>
      <c r="MQS17" s="136"/>
      <c r="MQT17" s="136"/>
      <c r="MQU17" s="136"/>
      <c r="MQV17" s="136"/>
      <c r="MQW17" s="136"/>
      <c r="MQX17" s="136"/>
      <c r="MQY17" s="136"/>
      <c r="MQZ17" s="136"/>
      <c r="MRA17" s="136"/>
      <c r="MRB17" s="136"/>
      <c r="MRC17" s="136"/>
      <c r="MRD17" s="136"/>
      <c r="MRE17" s="136"/>
      <c r="MRF17" s="136"/>
      <c r="MRG17" s="136"/>
      <c r="MRH17" s="136"/>
      <c r="MRI17" s="136"/>
      <c r="MRJ17" s="136"/>
      <c r="MRK17" s="136"/>
      <c r="MRL17" s="136"/>
      <c r="MRM17" s="136"/>
      <c r="MRN17" s="136"/>
      <c r="MRO17" s="136"/>
      <c r="MRP17" s="136"/>
      <c r="MRQ17" s="136"/>
      <c r="MRR17" s="136"/>
      <c r="MRS17" s="136"/>
      <c r="MRT17" s="136"/>
      <c r="MRU17" s="136"/>
      <c r="MRV17" s="136"/>
      <c r="MRW17" s="136"/>
      <c r="MRX17" s="136"/>
      <c r="MRY17" s="136"/>
      <c r="MRZ17" s="136"/>
      <c r="MSA17" s="136"/>
      <c r="MSB17" s="136"/>
      <c r="MSC17" s="136"/>
      <c r="MSD17" s="136"/>
      <c r="MSE17" s="136"/>
      <c r="MSF17" s="136"/>
      <c r="MSG17" s="136"/>
      <c r="MSH17" s="136"/>
      <c r="MSI17" s="136"/>
      <c r="MSJ17" s="136"/>
      <c r="MSK17" s="136"/>
      <c r="MSL17" s="136"/>
      <c r="MSM17" s="136"/>
      <c r="MSN17" s="136"/>
      <c r="MSO17" s="136"/>
      <c r="MSP17" s="136"/>
      <c r="MSQ17" s="136"/>
      <c r="MSR17" s="136"/>
      <c r="MSS17" s="136"/>
      <c r="MST17" s="136"/>
      <c r="MSU17" s="136"/>
      <c r="MSV17" s="136"/>
      <c r="MSW17" s="136"/>
      <c r="MSX17" s="136"/>
      <c r="MSY17" s="136"/>
      <c r="MSZ17" s="136"/>
      <c r="MTA17" s="136"/>
      <c r="MTB17" s="136"/>
      <c r="MTC17" s="136"/>
      <c r="MTD17" s="136"/>
      <c r="MTE17" s="136"/>
      <c r="MTF17" s="136"/>
      <c r="MTG17" s="136"/>
      <c r="MTH17" s="136"/>
      <c r="MTI17" s="136"/>
      <c r="MTJ17" s="136"/>
      <c r="MTK17" s="136"/>
      <c r="MTL17" s="136"/>
      <c r="MTM17" s="136"/>
      <c r="MTN17" s="136"/>
      <c r="MTO17" s="136"/>
      <c r="MTP17" s="136"/>
      <c r="MTQ17" s="136"/>
      <c r="MTR17" s="136"/>
      <c r="MTS17" s="136"/>
      <c r="MTT17" s="136"/>
      <c r="MTU17" s="136"/>
      <c r="MTV17" s="136"/>
      <c r="MTW17" s="136"/>
      <c r="MTX17" s="136"/>
      <c r="MTY17" s="136"/>
      <c r="MTZ17" s="136"/>
      <c r="MUA17" s="136"/>
      <c r="MUB17" s="136"/>
      <c r="MUC17" s="136"/>
      <c r="MUD17" s="136"/>
      <c r="MUE17" s="136"/>
      <c r="MUF17" s="136"/>
      <c r="MUG17" s="136"/>
      <c r="MUH17" s="136"/>
      <c r="MUI17" s="136"/>
      <c r="MUJ17" s="136"/>
      <c r="MUK17" s="136"/>
      <c r="MUL17" s="136"/>
      <c r="MUM17" s="136"/>
      <c r="MUN17" s="136"/>
      <c r="MUO17" s="136"/>
      <c r="MUP17" s="136"/>
      <c r="MUQ17" s="136"/>
      <c r="MUR17" s="136"/>
      <c r="MUS17" s="136"/>
      <c r="MUT17" s="136"/>
      <c r="MUU17" s="136"/>
      <c r="MUV17" s="136"/>
      <c r="MUW17" s="136"/>
      <c r="MUX17" s="136"/>
      <c r="MUY17" s="136"/>
      <c r="MUZ17" s="136"/>
      <c r="MVA17" s="136"/>
      <c r="MVB17" s="136"/>
      <c r="MVC17" s="136"/>
      <c r="MVD17" s="136"/>
      <c r="MVE17" s="136"/>
      <c r="MVF17" s="136"/>
      <c r="MVG17" s="136"/>
      <c r="MVH17" s="136"/>
      <c r="MVI17" s="136"/>
      <c r="MVJ17" s="136"/>
      <c r="MVK17" s="136"/>
      <c r="MVL17" s="136"/>
      <c r="MVM17" s="136"/>
      <c r="MVN17" s="136"/>
      <c r="MVO17" s="136"/>
      <c r="MVP17" s="136"/>
      <c r="MVQ17" s="136"/>
      <c r="MVR17" s="136"/>
      <c r="MVS17" s="136"/>
      <c r="MVT17" s="136"/>
      <c r="MVU17" s="136"/>
      <c r="MVV17" s="136"/>
      <c r="MVW17" s="136"/>
      <c r="MVX17" s="136"/>
      <c r="MVY17" s="136"/>
      <c r="MVZ17" s="136"/>
      <c r="MWA17" s="136"/>
      <c r="MWB17" s="136"/>
      <c r="MWC17" s="136"/>
      <c r="MWD17" s="136"/>
      <c r="MWE17" s="136"/>
      <c r="MWF17" s="136"/>
      <c r="MWG17" s="136"/>
      <c r="MWH17" s="136"/>
      <c r="MWI17" s="136"/>
      <c r="MWJ17" s="136"/>
      <c r="MWK17" s="136"/>
      <c r="MWL17" s="136"/>
      <c r="MWM17" s="136"/>
      <c r="MWN17" s="136"/>
      <c r="MWO17" s="136"/>
      <c r="MWP17" s="136"/>
      <c r="MWQ17" s="136"/>
      <c r="MWR17" s="136"/>
      <c r="MWS17" s="136"/>
      <c r="MWT17" s="136"/>
      <c r="MWU17" s="136"/>
      <c r="MWV17" s="136"/>
      <c r="MWW17" s="136"/>
      <c r="MWX17" s="136"/>
      <c r="MWY17" s="136"/>
      <c r="MWZ17" s="136"/>
      <c r="MXA17" s="136"/>
      <c r="MXB17" s="136"/>
      <c r="MXC17" s="136"/>
      <c r="MXD17" s="136"/>
      <c r="MXE17" s="136"/>
      <c r="MXF17" s="136"/>
      <c r="MXG17" s="136"/>
      <c r="MXH17" s="136"/>
      <c r="MXI17" s="136"/>
      <c r="MXJ17" s="136"/>
      <c r="MXK17" s="136"/>
      <c r="MXL17" s="136"/>
      <c r="MXM17" s="136"/>
      <c r="MXN17" s="136"/>
      <c r="MXO17" s="136"/>
      <c r="MXP17" s="136"/>
      <c r="MXQ17" s="136"/>
      <c r="MXR17" s="136"/>
      <c r="MXS17" s="136"/>
      <c r="MXT17" s="136"/>
      <c r="MXU17" s="136"/>
      <c r="MXV17" s="136"/>
      <c r="MXW17" s="136"/>
      <c r="MXX17" s="136"/>
      <c r="MXY17" s="136"/>
      <c r="MXZ17" s="136"/>
      <c r="MYA17" s="136"/>
      <c r="MYB17" s="136"/>
      <c r="MYC17" s="136"/>
      <c r="MYD17" s="136"/>
      <c r="MYE17" s="136"/>
      <c r="MYF17" s="136"/>
      <c r="MYG17" s="136"/>
      <c r="MYH17" s="136"/>
      <c r="MYI17" s="136"/>
      <c r="MYJ17" s="136"/>
      <c r="MYK17" s="136"/>
      <c r="MYL17" s="136"/>
      <c r="MYM17" s="136"/>
      <c r="MYN17" s="136"/>
      <c r="MYO17" s="136"/>
      <c r="MYP17" s="136"/>
      <c r="MYQ17" s="136"/>
      <c r="MYR17" s="136"/>
      <c r="MYS17" s="136"/>
      <c r="MYT17" s="136"/>
      <c r="MYU17" s="136"/>
      <c r="MYV17" s="136"/>
      <c r="MYW17" s="136"/>
      <c r="MYX17" s="136"/>
      <c r="MYY17" s="136"/>
      <c r="MYZ17" s="136"/>
      <c r="MZA17" s="136"/>
      <c r="MZB17" s="136"/>
      <c r="MZC17" s="136"/>
      <c r="MZD17" s="136"/>
      <c r="MZE17" s="136"/>
      <c r="MZF17" s="136"/>
      <c r="MZG17" s="136"/>
      <c r="MZH17" s="136"/>
      <c r="MZI17" s="136"/>
      <c r="MZJ17" s="136"/>
      <c r="MZK17" s="136"/>
      <c r="MZL17" s="136"/>
      <c r="MZM17" s="136"/>
      <c r="MZN17" s="136"/>
      <c r="MZO17" s="136"/>
      <c r="MZP17" s="136"/>
      <c r="MZQ17" s="136"/>
      <c r="MZR17" s="136"/>
      <c r="MZS17" s="136"/>
      <c r="MZT17" s="136"/>
      <c r="MZU17" s="136"/>
      <c r="MZV17" s="136"/>
      <c r="MZW17" s="136"/>
      <c r="MZX17" s="136"/>
      <c r="MZY17" s="136"/>
      <c r="MZZ17" s="136"/>
      <c r="NAA17" s="136"/>
      <c r="NAB17" s="136"/>
      <c r="NAC17" s="136"/>
      <c r="NAD17" s="136"/>
      <c r="NAE17" s="136"/>
      <c r="NAF17" s="136"/>
      <c r="NAG17" s="136"/>
      <c r="NAH17" s="136"/>
      <c r="NAI17" s="136"/>
      <c r="NAJ17" s="136"/>
      <c r="NAK17" s="136"/>
      <c r="NAL17" s="136"/>
      <c r="NAM17" s="136"/>
      <c r="NAN17" s="136"/>
      <c r="NAO17" s="136"/>
      <c r="NAP17" s="136"/>
      <c r="NAQ17" s="136"/>
      <c r="NAR17" s="136"/>
      <c r="NAS17" s="136"/>
      <c r="NAT17" s="136"/>
      <c r="NAU17" s="136"/>
      <c r="NAV17" s="136"/>
      <c r="NAW17" s="136"/>
      <c r="NAX17" s="136"/>
      <c r="NAY17" s="136"/>
      <c r="NAZ17" s="136"/>
      <c r="NBA17" s="136"/>
      <c r="NBB17" s="136"/>
      <c r="NBC17" s="136"/>
      <c r="NBD17" s="136"/>
      <c r="NBE17" s="136"/>
      <c r="NBF17" s="136"/>
      <c r="NBG17" s="136"/>
      <c r="NBH17" s="136"/>
      <c r="NBI17" s="136"/>
      <c r="NBJ17" s="136"/>
      <c r="NBK17" s="136"/>
      <c r="NBL17" s="136"/>
      <c r="NBM17" s="136"/>
      <c r="NBN17" s="136"/>
      <c r="NBO17" s="136"/>
      <c r="NBP17" s="136"/>
      <c r="NBQ17" s="136"/>
      <c r="NBR17" s="136"/>
      <c r="NBS17" s="136"/>
      <c r="NBT17" s="136"/>
      <c r="NBU17" s="136"/>
      <c r="NBV17" s="136"/>
      <c r="NBW17" s="136"/>
      <c r="NBX17" s="136"/>
      <c r="NBY17" s="136"/>
      <c r="NBZ17" s="136"/>
      <c r="NCA17" s="136"/>
      <c r="NCB17" s="136"/>
      <c r="NCC17" s="136"/>
      <c r="NCD17" s="136"/>
      <c r="NCE17" s="136"/>
      <c r="NCF17" s="136"/>
      <c r="NCG17" s="136"/>
      <c r="NCH17" s="136"/>
      <c r="NCI17" s="136"/>
      <c r="NCJ17" s="136"/>
      <c r="NCK17" s="136"/>
      <c r="NCL17" s="136"/>
      <c r="NCM17" s="136"/>
      <c r="NCN17" s="136"/>
      <c r="NCO17" s="136"/>
      <c r="NCP17" s="136"/>
      <c r="NCQ17" s="136"/>
      <c r="NCR17" s="136"/>
      <c r="NCS17" s="136"/>
      <c r="NCT17" s="136"/>
      <c r="NCU17" s="136"/>
      <c r="NCV17" s="136"/>
      <c r="NCW17" s="136"/>
      <c r="NCX17" s="136"/>
      <c r="NCY17" s="136"/>
      <c r="NCZ17" s="136"/>
      <c r="NDA17" s="136"/>
      <c r="NDB17" s="136"/>
      <c r="NDC17" s="136"/>
      <c r="NDD17" s="136"/>
      <c r="NDE17" s="136"/>
      <c r="NDF17" s="136"/>
      <c r="NDG17" s="136"/>
      <c r="NDH17" s="136"/>
      <c r="NDI17" s="136"/>
      <c r="NDJ17" s="136"/>
      <c r="NDK17" s="136"/>
      <c r="NDL17" s="136"/>
      <c r="NDM17" s="136"/>
      <c r="NDN17" s="136"/>
      <c r="NDO17" s="136"/>
      <c r="NDP17" s="136"/>
      <c r="NDQ17" s="136"/>
      <c r="NDR17" s="136"/>
      <c r="NDS17" s="136"/>
      <c r="NDT17" s="136"/>
      <c r="NDU17" s="136"/>
      <c r="NDV17" s="136"/>
      <c r="NDW17" s="136"/>
      <c r="NDX17" s="136"/>
      <c r="NDY17" s="136"/>
      <c r="NDZ17" s="136"/>
      <c r="NEA17" s="136"/>
      <c r="NEB17" s="136"/>
      <c r="NEC17" s="136"/>
      <c r="NED17" s="136"/>
      <c r="NEE17" s="136"/>
      <c r="NEF17" s="136"/>
      <c r="NEG17" s="136"/>
      <c r="NEH17" s="136"/>
      <c r="NEI17" s="136"/>
      <c r="NEJ17" s="136"/>
      <c r="NEK17" s="136"/>
      <c r="NEL17" s="136"/>
      <c r="NEM17" s="136"/>
      <c r="NEN17" s="136"/>
      <c r="NEO17" s="136"/>
      <c r="NEP17" s="136"/>
      <c r="NEQ17" s="136"/>
      <c r="NER17" s="136"/>
      <c r="NES17" s="136"/>
      <c r="NET17" s="136"/>
      <c r="NEU17" s="136"/>
      <c r="NEV17" s="136"/>
      <c r="NEW17" s="136"/>
      <c r="NEX17" s="136"/>
      <c r="NEY17" s="136"/>
      <c r="NEZ17" s="136"/>
      <c r="NFA17" s="136"/>
      <c r="NFB17" s="136"/>
      <c r="NFC17" s="136"/>
      <c r="NFD17" s="136"/>
      <c r="NFE17" s="136"/>
      <c r="NFF17" s="136"/>
      <c r="NFG17" s="136"/>
      <c r="NFH17" s="136"/>
      <c r="NFI17" s="136"/>
      <c r="NFJ17" s="136"/>
      <c r="NFK17" s="136"/>
      <c r="NFL17" s="136"/>
      <c r="NFM17" s="136"/>
      <c r="NFN17" s="136"/>
      <c r="NFO17" s="136"/>
      <c r="NFP17" s="136"/>
      <c r="NFQ17" s="136"/>
      <c r="NFR17" s="136"/>
      <c r="NFS17" s="136"/>
      <c r="NFT17" s="136"/>
      <c r="NFU17" s="136"/>
      <c r="NFV17" s="136"/>
      <c r="NFW17" s="136"/>
      <c r="NFX17" s="136"/>
      <c r="NFY17" s="136"/>
      <c r="NFZ17" s="136"/>
      <c r="NGA17" s="136"/>
      <c r="NGB17" s="136"/>
      <c r="NGC17" s="136"/>
      <c r="NGD17" s="136"/>
      <c r="NGE17" s="136"/>
      <c r="NGF17" s="136"/>
      <c r="NGG17" s="136"/>
      <c r="NGH17" s="136"/>
      <c r="NGI17" s="136"/>
      <c r="NGJ17" s="136"/>
      <c r="NGK17" s="136"/>
      <c r="NGL17" s="136"/>
      <c r="NGM17" s="136"/>
      <c r="NGN17" s="136"/>
      <c r="NGO17" s="136"/>
      <c r="NGP17" s="136"/>
      <c r="NGQ17" s="136"/>
      <c r="NGR17" s="136"/>
      <c r="NGS17" s="136"/>
      <c r="NGT17" s="136"/>
      <c r="NGU17" s="136"/>
      <c r="NGV17" s="136"/>
      <c r="NGW17" s="136"/>
      <c r="NGX17" s="136"/>
      <c r="NGY17" s="136"/>
      <c r="NGZ17" s="136"/>
      <c r="NHA17" s="136"/>
      <c r="NHB17" s="136"/>
      <c r="NHC17" s="136"/>
      <c r="NHD17" s="136"/>
      <c r="NHE17" s="136"/>
      <c r="NHF17" s="136"/>
      <c r="NHG17" s="136"/>
      <c r="NHH17" s="136"/>
      <c r="NHI17" s="136"/>
      <c r="NHJ17" s="136"/>
      <c r="NHK17" s="136"/>
      <c r="NHL17" s="136"/>
      <c r="NHM17" s="136"/>
      <c r="NHN17" s="136"/>
      <c r="NHO17" s="136"/>
      <c r="NHP17" s="136"/>
      <c r="NHQ17" s="136"/>
      <c r="NHR17" s="136"/>
      <c r="NHS17" s="136"/>
      <c r="NHT17" s="136"/>
      <c r="NHU17" s="136"/>
      <c r="NHV17" s="136"/>
      <c r="NHW17" s="136"/>
      <c r="NHX17" s="136"/>
      <c r="NHY17" s="136"/>
      <c r="NHZ17" s="136"/>
      <c r="NIA17" s="136"/>
      <c r="NIB17" s="136"/>
      <c r="NIC17" s="136"/>
      <c r="NID17" s="136"/>
      <c r="NIE17" s="136"/>
      <c r="NIF17" s="136"/>
      <c r="NIG17" s="136"/>
      <c r="NIH17" s="136"/>
      <c r="NII17" s="136"/>
      <c r="NIJ17" s="136"/>
      <c r="NIK17" s="136"/>
      <c r="NIL17" s="136"/>
      <c r="NIM17" s="136"/>
      <c r="NIN17" s="136"/>
      <c r="NIO17" s="136"/>
      <c r="NIP17" s="136"/>
      <c r="NIQ17" s="136"/>
      <c r="NIR17" s="136"/>
      <c r="NIS17" s="136"/>
      <c r="NIT17" s="136"/>
      <c r="NIU17" s="136"/>
      <c r="NIV17" s="136"/>
      <c r="NIW17" s="136"/>
      <c r="NIX17" s="136"/>
      <c r="NIY17" s="136"/>
      <c r="NIZ17" s="136"/>
      <c r="NJA17" s="136"/>
      <c r="NJB17" s="136"/>
      <c r="NJC17" s="136"/>
      <c r="NJD17" s="136"/>
      <c r="NJE17" s="136"/>
      <c r="NJF17" s="136"/>
      <c r="NJG17" s="136"/>
      <c r="NJH17" s="136"/>
      <c r="NJI17" s="136"/>
      <c r="NJJ17" s="136"/>
      <c r="NJK17" s="136"/>
      <c r="NJL17" s="136"/>
      <c r="NJM17" s="136"/>
      <c r="NJN17" s="136"/>
      <c r="NJO17" s="136"/>
      <c r="NJP17" s="136"/>
      <c r="NJQ17" s="136"/>
      <c r="NJR17" s="136"/>
      <c r="NJS17" s="136"/>
      <c r="NJT17" s="136"/>
      <c r="NJU17" s="136"/>
      <c r="NJV17" s="136"/>
      <c r="NJW17" s="136"/>
      <c r="NJX17" s="136"/>
      <c r="NJY17" s="136"/>
      <c r="NJZ17" s="136"/>
      <c r="NKA17" s="136"/>
      <c r="NKB17" s="136"/>
      <c r="NKC17" s="136"/>
      <c r="NKD17" s="136"/>
      <c r="NKE17" s="136"/>
      <c r="NKF17" s="136"/>
      <c r="NKG17" s="136"/>
      <c r="NKH17" s="136"/>
      <c r="NKI17" s="136"/>
      <c r="NKJ17" s="136"/>
      <c r="NKK17" s="136"/>
      <c r="NKL17" s="136"/>
      <c r="NKM17" s="136"/>
      <c r="NKN17" s="136"/>
      <c r="NKO17" s="136"/>
      <c r="NKP17" s="136"/>
      <c r="NKQ17" s="136"/>
      <c r="NKR17" s="136"/>
      <c r="NKS17" s="136"/>
      <c r="NKT17" s="136"/>
      <c r="NKU17" s="136"/>
      <c r="NKV17" s="136"/>
      <c r="NKW17" s="136"/>
      <c r="NKX17" s="136"/>
      <c r="NKY17" s="136"/>
      <c r="NKZ17" s="136"/>
      <c r="NLA17" s="136"/>
      <c r="NLB17" s="136"/>
      <c r="NLC17" s="136"/>
      <c r="NLD17" s="136"/>
      <c r="NLE17" s="136"/>
      <c r="NLF17" s="136"/>
      <c r="NLG17" s="136"/>
      <c r="NLH17" s="136"/>
      <c r="NLI17" s="136"/>
      <c r="NLJ17" s="136"/>
      <c r="NLK17" s="136"/>
      <c r="NLL17" s="136"/>
      <c r="NLM17" s="136"/>
      <c r="NLN17" s="136"/>
      <c r="NLO17" s="136"/>
      <c r="NLP17" s="136"/>
      <c r="NLQ17" s="136"/>
      <c r="NLR17" s="136"/>
      <c r="NLS17" s="136"/>
      <c r="NLT17" s="136"/>
      <c r="NLU17" s="136"/>
      <c r="NLV17" s="136"/>
      <c r="NLW17" s="136"/>
      <c r="NLX17" s="136"/>
      <c r="NLY17" s="136"/>
      <c r="NLZ17" s="136"/>
      <c r="NMA17" s="136"/>
      <c r="NMB17" s="136"/>
      <c r="NMC17" s="136"/>
      <c r="NMD17" s="136"/>
      <c r="NME17" s="136"/>
      <c r="NMF17" s="136"/>
      <c r="NMG17" s="136"/>
      <c r="NMH17" s="136"/>
      <c r="NMI17" s="136"/>
      <c r="NMJ17" s="136"/>
      <c r="NMK17" s="136"/>
      <c r="NML17" s="136"/>
      <c r="NMM17" s="136"/>
      <c r="NMN17" s="136"/>
      <c r="NMO17" s="136"/>
      <c r="NMP17" s="136"/>
      <c r="NMQ17" s="136"/>
      <c r="NMR17" s="136"/>
      <c r="NMS17" s="136"/>
      <c r="NMT17" s="136"/>
      <c r="NMU17" s="136"/>
      <c r="NMV17" s="136"/>
      <c r="NMW17" s="136"/>
      <c r="NMX17" s="136"/>
      <c r="NMY17" s="136"/>
      <c r="NMZ17" s="136"/>
      <c r="NNA17" s="136"/>
      <c r="NNB17" s="136"/>
      <c r="NNC17" s="136"/>
      <c r="NND17" s="136"/>
      <c r="NNE17" s="136"/>
      <c r="NNF17" s="136"/>
      <c r="NNG17" s="136"/>
      <c r="NNH17" s="136"/>
      <c r="NNI17" s="136"/>
      <c r="NNJ17" s="136"/>
      <c r="NNK17" s="136"/>
      <c r="NNL17" s="136"/>
      <c r="NNM17" s="136"/>
      <c r="NNN17" s="136"/>
      <c r="NNO17" s="136"/>
      <c r="NNP17" s="136"/>
      <c r="NNQ17" s="136"/>
      <c r="NNR17" s="136"/>
      <c r="NNS17" s="136"/>
      <c r="NNT17" s="136"/>
      <c r="NNU17" s="136"/>
      <c r="NNV17" s="136"/>
      <c r="NNW17" s="136"/>
      <c r="NNX17" s="136"/>
      <c r="NNY17" s="136"/>
      <c r="NNZ17" s="136"/>
      <c r="NOA17" s="136"/>
      <c r="NOB17" s="136"/>
      <c r="NOC17" s="136"/>
      <c r="NOD17" s="136"/>
      <c r="NOE17" s="136"/>
      <c r="NOF17" s="136"/>
      <c r="NOG17" s="136"/>
      <c r="NOH17" s="136"/>
      <c r="NOI17" s="136"/>
      <c r="NOJ17" s="136"/>
      <c r="NOK17" s="136"/>
      <c r="NOL17" s="136"/>
      <c r="NOM17" s="136"/>
      <c r="NON17" s="136"/>
      <c r="NOO17" s="136"/>
      <c r="NOP17" s="136"/>
      <c r="NOQ17" s="136"/>
      <c r="NOR17" s="136"/>
      <c r="NOS17" s="136"/>
      <c r="NOT17" s="136"/>
      <c r="NOU17" s="136"/>
      <c r="NOV17" s="136"/>
      <c r="NOW17" s="136"/>
      <c r="NOX17" s="136"/>
      <c r="NOY17" s="136"/>
      <c r="NOZ17" s="136"/>
      <c r="NPA17" s="136"/>
      <c r="NPB17" s="136"/>
      <c r="NPC17" s="136"/>
      <c r="NPD17" s="136"/>
      <c r="NPE17" s="136"/>
      <c r="NPF17" s="136"/>
      <c r="NPG17" s="136"/>
      <c r="NPH17" s="136"/>
      <c r="NPI17" s="136"/>
      <c r="NPJ17" s="136"/>
      <c r="NPK17" s="136"/>
      <c r="NPL17" s="136"/>
      <c r="NPM17" s="136"/>
      <c r="NPN17" s="136"/>
      <c r="NPO17" s="136"/>
      <c r="NPP17" s="136"/>
      <c r="NPQ17" s="136"/>
      <c r="NPR17" s="136"/>
      <c r="NPS17" s="136"/>
      <c r="NPT17" s="136"/>
      <c r="NPU17" s="136"/>
      <c r="NPV17" s="136"/>
      <c r="NPW17" s="136"/>
      <c r="NPX17" s="136"/>
      <c r="NPY17" s="136"/>
      <c r="NPZ17" s="136"/>
      <c r="NQA17" s="136"/>
      <c r="NQB17" s="136"/>
      <c r="NQC17" s="136"/>
      <c r="NQD17" s="136"/>
      <c r="NQE17" s="136"/>
      <c r="NQF17" s="136"/>
      <c r="NQG17" s="136"/>
      <c r="NQH17" s="136"/>
      <c r="NQI17" s="136"/>
      <c r="NQJ17" s="136"/>
      <c r="NQK17" s="136"/>
      <c r="NQL17" s="136"/>
      <c r="NQM17" s="136"/>
      <c r="NQN17" s="136"/>
      <c r="NQO17" s="136"/>
      <c r="NQP17" s="136"/>
      <c r="NQQ17" s="136"/>
      <c r="NQR17" s="136"/>
      <c r="NQS17" s="136"/>
      <c r="NQT17" s="136"/>
      <c r="NQU17" s="136"/>
      <c r="NQV17" s="136"/>
      <c r="NQW17" s="136"/>
      <c r="NQX17" s="136"/>
      <c r="NQY17" s="136"/>
      <c r="NQZ17" s="136"/>
      <c r="NRA17" s="136"/>
      <c r="NRB17" s="136"/>
      <c r="NRC17" s="136"/>
      <c r="NRD17" s="136"/>
      <c r="NRE17" s="136"/>
      <c r="NRF17" s="136"/>
      <c r="NRG17" s="136"/>
      <c r="NRH17" s="136"/>
      <c r="NRI17" s="136"/>
      <c r="NRJ17" s="136"/>
      <c r="NRK17" s="136"/>
      <c r="NRL17" s="136"/>
      <c r="NRM17" s="136"/>
      <c r="NRN17" s="136"/>
      <c r="NRO17" s="136"/>
      <c r="NRP17" s="136"/>
      <c r="NRQ17" s="136"/>
      <c r="NRR17" s="136"/>
      <c r="NRS17" s="136"/>
      <c r="NRT17" s="136"/>
      <c r="NRU17" s="136"/>
      <c r="NRV17" s="136"/>
      <c r="NRW17" s="136"/>
      <c r="NRX17" s="136"/>
      <c r="NRY17" s="136"/>
      <c r="NRZ17" s="136"/>
      <c r="NSA17" s="136"/>
      <c r="NSB17" s="136"/>
      <c r="NSC17" s="136"/>
      <c r="NSD17" s="136"/>
      <c r="NSE17" s="136"/>
      <c r="NSF17" s="136"/>
      <c r="NSG17" s="136"/>
      <c r="NSH17" s="136"/>
      <c r="NSI17" s="136"/>
      <c r="NSJ17" s="136"/>
      <c r="NSK17" s="136"/>
      <c r="NSL17" s="136"/>
      <c r="NSM17" s="136"/>
      <c r="NSN17" s="136"/>
      <c r="NSO17" s="136"/>
      <c r="NSP17" s="136"/>
      <c r="NSQ17" s="136"/>
      <c r="NSR17" s="136"/>
      <c r="NSS17" s="136"/>
      <c r="NST17" s="136"/>
      <c r="NSU17" s="136"/>
      <c r="NSV17" s="136"/>
      <c r="NSW17" s="136"/>
      <c r="NSX17" s="136"/>
      <c r="NSY17" s="136"/>
      <c r="NSZ17" s="136"/>
      <c r="NTA17" s="136"/>
      <c r="NTB17" s="136"/>
      <c r="NTC17" s="136"/>
      <c r="NTD17" s="136"/>
      <c r="NTE17" s="136"/>
      <c r="NTF17" s="136"/>
      <c r="NTG17" s="136"/>
      <c r="NTH17" s="136"/>
      <c r="NTI17" s="136"/>
      <c r="NTJ17" s="136"/>
      <c r="NTK17" s="136"/>
      <c r="NTL17" s="136"/>
      <c r="NTM17" s="136"/>
      <c r="NTN17" s="136"/>
      <c r="NTO17" s="136"/>
      <c r="NTP17" s="136"/>
      <c r="NTQ17" s="136"/>
      <c r="NTR17" s="136"/>
      <c r="NTS17" s="136"/>
      <c r="NTT17" s="136"/>
      <c r="NTU17" s="136"/>
      <c r="NTV17" s="136"/>
      <c r="NTW17" s="136"/>
      <c r="NTX17" s="136"/>
      <c r="NTY17" s="136"/>
      <c r="NTZ17" s="136"/>
      <c r="NUA17" s="136"/>
      <c r="NUB17" s="136"/>
      <c r="NUC17" s="136"/>
      <c r="NUD17" s="136"/>
      <c r="NUE17" s="136"/>
      <c r="NUF17" s="136"/>
      <c r="NUG17" s="136"/>
      <c r="NUH17" s="136"/>
      <c r="NUI17" s="136"/>
      <c r="NUJ17" s="136"/>
      <c r="NUK17" s="136"/>
      <c r="NUL17" s="136"/>
      <c r="NUM17" s="136"/>
      <c r="NUN17" s="136"/>
      <c r="NUO17" s="136"/>
      <c r="NUP17" s="136"/>
      <c r="NUQ17" s="136"/>
      <c r="NUR17" s="136"/>
      <c r="NUS17" s="136"/>
      <c r="NUT17" s="136"/>
      <c r="NUU17" s="136"/>
      <c r="NUV17" s="136"/>
      <c r="NUW17" s="136"/>
      <c r="NUX17" s="136"/>
      <c r="NUY17" s="136"/>
      <c r="NUZ17" s="136"/>
      <c r="NVA17" s="136"/>
      <c r="NVB17" s="136"/>
      <c r="NVC17" s="136"/>
      <c r="NVD17" s="136"/>
      <c r="NVE17" s="136"/>
      <c r="NVF17" s="136"/>
      <c r="NVG17" s="136"/>
      <c r="NVH17" s="136"/>
      <c r="NVI17" s="136"/>
      <c r="NVJ17" s="136"/>
      <c r="NVK17" s="136"/>
      <c r="NVL17" s="136"/>
      <c r="NVM17" s="136"/>
      <c r="NVN17" s="136"/>
      <c r="NVO17" s="136"/>
      <c r="NVP17" s="136"/>
      <c r="NVQ17" s="136"/>
      <c r="NVR17" s="136"/>
      <c r="NVS17" s="136"/>
      <c r="NVT17" s="136"/>
      <c r="NVU17" s="136"/>
      <c r="NVV17" s="136"/>
      <c r="NVW17" s="136"/>
      <c r="NVX17" s="136"/>
      <c r="NVY17" s="136"/>
      <c r="NVZ17" s="136"/>
      <c r="NWA17" s="136"/>
      <c r="NWB17" s="136"/>
      <c r="NWC17" s="136"/>
      <c r="NWD17" s="136"/>
      <c r="NWE17" s="136"/>
      <c r="NWF17" s="136"/>
      <c r="NWG17" s="136"/>
      <c r="NWH17" s="136"/>
      <c r="NWI17" s="136"/>
      <c r="NWJ17" s="136"/>
      <c r="NWK17" s="136"/>
      <c r="NWL17" s="136"/>
      <c r="NWM17" s="136"/>
      <c r="NWN17" s="136"/>
      <c r="NWO17" s="136"/>
      <c r="NWP17" s="136"/>
      <c r="NWQ17" s="136"/>
      <c r="NWR17" s="136"/>
      <c r="NWS17" s="136"/>
      <c r="NWT17" s="136"/>
      <c r="NWU17" s="136"/>
      <c r="NWV17" s="136"/>
      <c r="NWW17" s="136"/>
      <c r="NWX17" s="136"/>
      <c r="NWY17" s="136"/>
      <c r="NWZ17" s="136"/>
      <c r="NXA17" s="136"/>
      <c r="NXB17" s="136"/>
      <c r="NXC17" s="136"/>
      <c r="NXD17" s="136"/>
      <c r="NXE17" s="136"/>
      <c r="NXF17" s="136"/>
      <c r="NXG17" s="136"/>
      <c r="NXH17" s="136"/>
      <c r="NXI17" s="136"/>
      <c r="NXJ17" s="136"/>
      <c r="NXK17" s="136"/>
      <c r="NXL17" s="136"/>
      <c r="NXM17" s="136"/>
      <c r="NXN17" s="136"/>
      <c r="NXO17" s="136"/>
      <c r="NXP17" s="136"/>
      <c r="NXQ17" s="136"/>
      <c r="NXR17" s="136"/>
      <c r="NXS17" s="136"/>
      <c r="NXT17" s="136"/>
      <c r="NXU17" s="136"/>
      <c r="NXV17" s="136"/>
      <c r="NXW17" s="136"/>
      <c r="NXX17" s="136"/>
      <c r="NXY17" s="136"/>
      <c r="NXZ17" s="136"/>
      <c r="NYA17" s="136"/>
      <c r="NYB17" s="136"/>
      <c r="NYC17" s="136"/>
      <c r="NYD17" s="136"/>
      <c r="NYE17" s="136"/>
      <c r="NYF17" s="136"/>
      <c r="NYG17" s="136"/>
      <c r="NYH17" s="136"/>
      <c r="NYI17" s="136"/>
      <c r="NYJ17" s="136"/>
      <c r="NYK17" s="136"/>
      <c r="NYL17" s="136"/>
      <c r="NYM17" s="136"/>
      <c r="NYN17" s="136"/>
      <c r="NYO17" s="136"/>
      <c r="NYP17" s="136"/>
      <c r="NYQ17" s="136"/>
      <c r="NYR17" s="136"/>
      <c r="NYS17" s="136"/>
      <c r="NYT17" s="136"/>
      <c r="NYU17" s="136"/>
      <c r="NYV17" s="136"/>
      <c r="NYW17" s="136"/>
      <c r="NYX17" s="136"/>
      <c r="NYY17" s="136"/>
      <c r="NYZ17" s="136"/>
      <c r="NZA17" s="136"/>
      <c r="NZB17" s="136"/>
      <c r="NZC17" s="136"/>
      <c r="NZD17" s="136"/>
      <c r="NZE17" s="136"/>
      <c r="NZF17" s="136"/>
      <c r="NZG17" s="136"/>
      <c r="NZH17" s="136"/>
      <c r="NZI17" s="136"/>
      <c r="NZJ17" s="136"/>
      <c r="NZK17" s="136"/>
      <c r="NZL17" s="136"/>
      <c r="NZM17" s="136"/>
      <c r="NZN17" s="136"/>
      <c r="NZO17" s="136"/>
      <c r="NZP17" s="136"/>
      <c r="NZQ17" s="136"/>
      <c r="NZR17" s="136"/>
      <c r="NZS17" s="136"/>
      <c r="NZT17" s="136"/>
      <c r="NZU17" s="136"/>
      <c r="NZV17" s="136"/>
      <c r="NZW17" s="136"/>
      <c r="NZX17" s="136"/>
      <c r="NZY17" s="136"/>
      <c r="NZZ17" s="136"/>
      <c r="OAA17" s="136"/>
      <c r="OAB17" s="136"/>
      <c r="OAC17" s="136"/>
      <c r="OAD17" s="136"/>
      <c r="OAE17" s="136"/>
      <c r="OAF17" s="136"/>
      <c r="OAG17" s="136"/>
      <c r="OAH17" s="136"/>
      <c r="OAI17" s="136"/>
      <c r="OAJ17" s="136"/>
      <c r="OAK17" s="136"/>
      <c r="OAL17" s="136"/>
      <c r="OAM17" s="136"/>
      <c r="OAN17" s="136"/>
      <c r="OAO17" s="136"/>
      <c r="OAP17" s="136"/>
      <c r="OAQ17" s="136"/>
      <c r="OAR17" s="136"/>
      <c r="OAS17" s="136"/>
      <c r="OAT17" s="136"/>
      <c r="OAU17" s="136"/>
      <c r="OAV17" s="136"/>
      <c r="OAW17" s="136"/>
      <c r="OAX17" s="136"/>
      <c r="OAY17" s="136"/>
      <c r="OAZ17" s="136"/>
      <c r="OBA17" s="136"/>
      <c r="OBB17" s="136"/>
      <c r="OBC17" s="136"/>
      <c r="OBD17" s="136"/>
      <c r="OBE17" s="136"/>
      <c r="OBF17" s="136"/>
      <c r="OBG17" s="136"/>
      <c r="OBH17" s="136"/>
      <c r="OBI17" s="136"/>
      <c r="OBJ17" s="136"/>
      <c r="OBK17" s="136"/>
      <c r="OBL17" s="136"/>
      <c r="OBM17" s="136"/>
      <c r="OBN17" s="136"/>
      <c r="OBO17" s="136"/>
      <c r="OBP17" s="136"/>
      <c r="OBQ17" s="136"/>
      <c r="OBR17" s="136"/>
      <c r="OBS17" s="136"/>
      <c r="OBT17" s="136"/>
      <c r="OBU17" s="136"/>
      <c r="OBV17" s="136"/>
      <c r="OBW17" s="136"/>
      <c r="OBX17" s="136"/>
      <c r="OBY17" s="136"/>
      <c r="OBZ17" s="136"/>
      <c r="OCA17" s="136"/>
      <c r="OCB17" s="136"/>
      <c r="OCC17" s="136"/>
      <c r="OCD17" s="136"/>
      <c r="OCE17" s="136"/>
      <c r="OCF17" s="136"/>
      <c r="OCG17" s="136"/>
      <c r="OCH17" s="136"/>
      <c r="OCI17" s="136"/>
      <c r="OCJ17" s="136"/>
      <c r="OCK17" s="136"/>
      <c r="OCL17" s="136"/>
      <c r="OCM17" s="136"/>
      <c r="OCN17" s="136"/>
      <c r="OCO17" s="136"/>
      <c r="OCP17" s="136"/>
      <c r="OCQ17" s="136"/>
      <c r="OCR17" s="136"/>
      <c r="OCS17" s="136"/>
      <c r="OCT17" s="136"/>
      <c r="OCU17" s="136"/>
      <c r="OCV17" s="136"/>
      <c r="OCW17" s="136"/>
      <c r="OCX17" s="136"/>
      <c r="OCY17" s="136"/>
      <c r="OCZ17" s="136"/>
      <c r="ODA17" s="136"/>
      <c r="ODB17" s="136"/>
      <c r="ODC17" s="136"/>
      <c r="ODD17" s="136"/>
      <c r="ODE17" s="136"/>
      <c r="ODF17" s="136"/>
      <c r="ODG17" s="136"/>
      <c r="ODH17" s="136"/>
      <c r="ODI17" s="136"/>
      <c r="ODJ17" s="136"/>
      <c r="ODK17" s="136"/>
      <c r="ODL17" s="136"/>
      <c r="ODM17" s="136"/>
      <c r="ODN17" s="136"/>
      <c r="ODO17" s="136"/>
      <c r="ODP17" s="136"/>
      <c r="ODQ17" s="136"/>
      <c r="ODR17" s="136"/>
      <c r="ODS17" s="136"/>
      <c r="ODT17" s="136"/>
      <c r="ODU17" s="136"/>
      <c r="ODV17" s="136"/>
      <c r="ODW17" s="136"/>
      <c r="ODX17" s="136"/>
      <c r="ODY17" s="136"/>
      <c r="ODZ17" s="136"/>
      <c r="OEA17" s="136"/>
      <c r="OEB17" s="136"/>
      <c r="OEC17" s="136"/>
      <c r="OED17" s="136"/>
      <c r="OEE17" s="136"/>
      <c r="OEF17" s="136"/>
      <c r="OEG17" s="136"/>
      <c r="OEH17" s="136"/>
      <c r="OEI17" s="136"/>
      <c r="OEJ17" s="136"/>
      <c r="OEK17" s="136"/>
      <c r="OEL17" s="136"/>
      <c r="OEM17" s="136"/>
      <c r="OEN17" s="136"/>
      <c r="OEO17" s="136"/>
      <c r="OEP17" s="136"/>
      <c r="OEQ17" s="136"/>
      <c r="OER17" s="136"/>
      <c r="OES17" s="136"/>
      <c r="OET17" s="136"/>
      <c r="OEU17" s="136"/>
      <c r="OEV17" s="136"/>
      <c r="OEW17" s="136"/>
      <c r="OEX17" s="136"/>
      <c r="OEY17" s="136"/>
      <c r="OEZ17" s="136"/>
      <c r="OFA17" s="136"/>
      <c r="OFB17" s="136"/>
      <c r="OFC17" s="136"/>
      <c r="OFD17" s="136"/>
      <c r="OFE17" s="136"/>
      <c r="OFF17" s="136"/>
      <c r="OFG17" s="136"/>
      <c r="OFH17" s="136"/>
      <c r="OFI17" s="136"/>
      <c r="OFJ17" s="136"/>
      <c r="OFK17" s="136"/>
      <c r="OFL17" s="136"/>
      <c r="OFM17" s="136"/>
      <c r="OFN17" s="136"/>
      <c r="OFO17" s="136"/>
      <c r="OFP17" s="136"/>
      <c r="OFQ17" s="136"/>
      <c r="OFR17" s="136"/>
      <c r="OFS17" s="136"/>
      <c r="OFT17" s="136"/>
      <c r="OFU17" s="136"/>
      <c r="OFV17" s="136"/>
      <c r="OFW17" s="136"/>
      <c r="OFX17" s="136"/>
      <c r="OFY17" s="136"/>
      <c r="OFZ17" s="136"/>
      <c r="OGA17" s="136"/>
      <c r="OGB17" s="136"/>
      <c r="OGC17" s="136"/>
      <c r="OGD17" s="136"/>
      <c r="OGE17" s="136"/>
      <c r="OGF17" s="136"/>
      <c r="OGG17" s="136"/>
      <c r="OGH17" s="136"/>
      <c r="OGI17" s="136"/>
      <c r="OGJ17" s="136"/>
      <c r="OGK17" s="136"/>
      <c r="OGL17" s="136"/>
      <c r="OGM17" s="136"/>
      <c r="OGN17" s="136"/>
      <c r="OGO17" s="136"/>
      <c r="OGP17" s="136"/>
      <c r="OGQ17" s="136"/>
      <c r="OGR17" s="136"/>
      <c r="OGS17" s="136"/>
      <c r="OGT17" s="136"/>
      <c r="OGU17" s="136"/>
      <c r="OGV17" s="136"/>
      <c r="OGW17" s="136"/>
      <c r="OGX17" s="136"/>
      <c r="OGY17" s="136"/>
      <c r="OGZ17" s="136"/>
      <c r="OHA17" s="136"/>
      <c r="OHB17" s="136"/>
      <c r="OHC17" s="136"/>
      <c r="OHD17" s="136"/>
      <c r="OHE17" s="136"/>
      <c r="OHF17" s="136"/>
      <c r="OHG17" s="136"/>
      <c r="OHH17" s="136"/>
      <c r="OHI17" s="136"/>
      <c r="OHJ17" s="136"/>
      <c r="OHK17" s="136"/>
      <c r="OHL17" s="136"/>
      <c r="OHM17" s="136"/>
      <c r="OHN17" s="136"/>
      <c r="OHO17" s="136"/>
      <c r="OHP17" s="136"/>
      <c r="OHQ17" s="136"/>
      <c r="OHR17" s="136"/>
      <c r="OHS17" s="136"/>
      <c r="OHT17" s="136"/>
      <c r="OHU17" s="136"/>
      <c r="OHV17" s="136"/>
      <c r="OHW17" s="136"/>
      <c r="OHX17" s="136"/>
      <c r="OHY17" s="136"/>
      <c r="OHZ17" s="136"/>
      <c r="OIA17" s="136"/>
      <c r="OIB17" s="136"/>
      <c r="OIC17" s="136"/>
      <c r="OID17" s="136"/>
      <c r="OIE17" s="136"/>
      <c r="OIF17" s="136"/>
      <c r="OIG17" s="136"/>
      <c r="OIH17" s="136"/>
      <c r="OII17" s="136"/>
      <c r="OIJ17" s="136"/>
      <c r="OIK17" s="136"/>
      <c r="OIL17" s="136"/>
      <c r="OIM17" s="136"/>
      <c r="OIN17" s="136"/>
      <c r="OIO17" s="136"/>
      <c r="OIP17" s="136"/>
      <c r="OIQ17" s="136"/>
      <c r="OIR17" s="136"/>
      <c r="OIS17" s="136"/>
      <c r="OIT17" s="136"/>
      <c r="OIU17" s="136"/>
      <c r="OIV17" s="136"/>
      <c r="OIW17" s="136"/>
      <c r="OIX17" s="136"/>
      <c r="OIY17" s="136"/>
      <c r="OIZ17" s="136"/>
      <c r="OJA17" s="136"/>
      <c r="OJB17" s="136"/>
      <c r="OJC17" s="136"/>
      <c r="OJD17" s="136"/>
      <c r="OJE17" s="136"/>
      <c r="OJF17" s="136"/>
      <c r="OJG17" s="136"/>
      <c r="OJH17" s="136"/>
      <c r="OJI17" s="136"/>
      <c r="OJJ17" s="136"/>
      <c r="OJK17" s="136"/>
      <c r="OJL17" s="136"/>
      <c r="OJM17" s="136"/>
      <c r="OJN17" s="136"/>
      <c r="OJO17" s="136"/>
      <c r="OJP17" s="136"/>
      <c r="OJQ17" s="136"/>
      <c r="OJR17" s="136"/>
      <c r="OJS17" s="136"/>
      <c r="OJT17" s="136"/>
      <c r="OJU17" s="136"/>
      <c r="OJV17" s="136"/>
      <c r="OJW17" s="136"/>
      <c r="OJX17" s="136"/>
      <c r="OJY17" s="136"/>
      <c r="OJZ17" s="136"/>
      <c r="OKA17" s="136"/>
      <c r="OKB17" s="136"/>
      <c r="OKC17" s="136"/>
      <c r="OKD17" s="136"/>
      <c r="OKE17" s="136"/>
      <c r="OKF17" s="136"/>
      <c r="OKG17" s="136"/>
      <c r="OKH17" s="136"/>
      <c r="OKI17" s="136"/>
      <c r="OKJ17" s="136"/>
      <c r="OKK17" s="136"/>
      <c r="OKL17" s="136"/>
      <c r="OKM17" s="136"/>
      <c r="OKN17" s="136"/>
      <c r="OKO17" s="136"/>
      <c r="OKP17" s="136"/>
      <c r="OKQ17" s="136"/>
      <c r="OKR17" s="136"/>
      <c r="OKS17" s="136"/>
      <c r="OKT17" s="136"/>
      <c r="OKU17" s="136"/>
      <c r="OKV17" s="136"/>
      <c r="OKW17" s="136"/>
      <c r="OKX17" s="136"/>
      <c r="OKY17" s="136"/>
      <c r="OKZ17" s="136"/>
      <c r="OLA17" s="136"/>
      <c r="OLB17" s="136"/>
      <c r="OLC17" s="136"/>
      <c r="OLD17" s="136"/>
      <c r="OLE17" s="136"/>
      <c r="OLF17" s="136"/>
      <c r="OLG17" s="136"/>
      <c r="OLH17" s="136"/>
      <c r="OLI17" s="136"/>
      <c r="OLJ17" s="136"/>
      <c r="OLK17" s="136"/>
      <c r="OLL17" s="136"/>
      <c r="OLM17" s="136"/>
      <c r="OLN17" s="136"/>
      <c r="OLO17" s="136"/>
      <c r="OLP17" s="136"/>
      <c r="OLQ17" s="136"/>
      <c r="OLR17" s="136"/>
      <c r="OLS17" s="136"/>
      <c r="OLT17" s="136"/>
      <c r="OLU17" s="136"/>
      <c r="OLV17" s="136"/>
      <c r="OLW17" s="136"/>
      <c r="OLX17" s="136"/>
      <c r="OLY17" s="136"/>
      <c r="OLZ17" s="136"/>
      <c r="OMA17" s="136"/>
      <c r="OMB17" s="136"/>
      <c r="OMC17" s="136"/>
      <c r="OMD17" s="136"/>
      <c r="OME17" s="136"/>
      <c r="OMF17" s="136"/>
      <c r="OMG17" s="136"/>
      <c r="OMH17" s="136"/>
      <c r="OMI17" s="136"/>
      <c r="OMJ17" s="136"/>
      <c r="OMK17" s="136"/>
      <c r="OML17" s="136"/>
      <c r="OMM17" s="136"/>
      <c r="OMN17" s="136"/>
      <c r="OMO17" s="136"/>
      <c r="OMP17" s="136"/>
      <c r="OMQ17" s="136"/>
      <c r="OMR17" s="136"/>
      <c r="OMS17" s="136"/>
      <c r="OMT17" s="136"/>
      <c r="OMU17" s="136"/>
      <c r="OMV17" s="136"/>
      <c r="OMW17" s="136"/>
      <c r="OMX17" s="136"/>
      <c r="OMY17" s="136"/>
      <c r="OMZ17" s="136"/>
      <c r="ONA17" s="136"/>
      <c r="ONB17" s="136"/>
      <c r="ONC17" s="136"/>
      <c r="OND17" s="136"/>
      <c r="ONE17" s="136"/>
      <c r="ONF17" s="136"/>
      <c r="ONG17" s="136"/>
      <c r="ONH17" s="136"/>
      <c r="ONI17" s="136"/>
      <c r="ONJ17" s="136"/>
      <c r="ONK17" s="136"/>
      <c r="ONL17" s="136"/>
      <c r="ONM17" s="136"/>
      <c r="ONN17" s="136"/>
      <c r="ONO17" s="136"/>
      <c r="ONP17" s="136"/>
      <c r="ONQ17" s="136"/>
      <c r="ONR17" s="136"/>
      <c r="ONS17" s="136"/>
      <c r="ONT17" s="136"/>
      <c r="ONU17" s="136"/>
      <c r="ONV17" s="136"/>
      <c r="ONW17" s="136"/>
      <c r="ONX17" s="136"/>
      <c r="ONY17" s="136"/>
      <c r="ONZ17" s="136"/>
      <c r="OOA17" s="136"/>
      <c r="OOB17" s="136"/>
      <c r="OOC17" s="136"/>
      <c r="OOD17" s="136"/>
      <c r="OOE17" s="136"/>
      <c r="OOF17" s="136"/>
      <c r="OOG17" s="136"/>
      <c r="OOH17" s="136"/>
      <c r="OOI17" s="136"/>
      <c r="OOJ17" s="136"/>
      <c r="OOK17" s="136"/>
      <c r="OOL17" s="136"/>
      <c r="OOM17" s="136"/>
      <c r="OON17" s="136"/>
      <c r="OOO17" s="136"/>
      <c r="OOP17" s="136"/>
      <c r="OOQ17" s="136"/>
      <c r="OOR17" s="136"/>
      <c r="OOS17" s="136"/>
      <c r="OOT17" s="136"/>
      <c r="OOU17" s="136"/>
      <c r="OOV17" s="136"/>
      <c r="OOW17" s="136"/>
      <c r="OOX17" s="136"/>
      <c r="OOY17" s="136"/>
      <c r="OOZ17" s="136"/>
      <c r="OPA17" s="136"/>
      <c r="OPB17" s="136"/>
      <c r="OPC17" s="136"/>
      <c r="OPD17" s="136"/>
      <c r="OPE17" s="136"/>
      <c r="OPF17" s="136"/>
      <c r="OPG17" s="136"/>
      <c r="OPH17" s="136"/>
      <c r="OPI17" s="136"/>
      <c r="OPJ17" s="136"/>
      <c r="OPK17" s="136"/>
      <c r="OPL17" s="136"/>
      <c r="OPM17" s="136"/>
      <c r="OPN17" s="136"/>
      <c r="OPO17" s="136"/>
      <c r="OPP17" s="136"/>
      <c r="OPQ17" s="136"/>
      <c r="OPR17" s="136"/>
      <c r="OPS17" s="136"/>
      <c r="OPT17" s="136"/>
      <c r="OPU17" s="136"/>
      <c r="OPV17" s="136"/>
      <c r="OPW17" s="136"/>
      <c r="OPX17" s="136"/>
      <c r="OPY17" s="136"/>
      <c r="OPZ17" s="136"/>
      <c r="OQA17" s="136"/>
      <c r="OQB17" s="136"/>
      <c r="OQC17" s="136"/>
      <c r="OQD17" s="136"/>
      <c r="OQE17" s="136"/>
      <c r="OQF17" s="136"/>
      <c r="OQG17" s="136"/>
      <c r="OQH17" s="136"/>
      <c r="OQI17" s="136"/>
      <c r="OQJ17" s="136"/>
      <c r="OQK17" s="136"/>
      <c r="OQL17" s="136"/>
      <c r="OQM17" s="136"/>
      <c r="OQN17" s="136"/>
      <c r="OQO17" s="136"/>
      <c r="OQP17" s="136"/>
      <c r="OQQ17" s="136"/>
      <c r="OQR17" s="136"/>
      <c r="OQS17" s="136"/>
      <c r="OQT17" s="136"/>
      <c r="OQU17" s="136"/>
      <c r="OQV17" s="136"/>
      <c r="OQW17" s="136"/>
      <c r="OQX17" s="136"/>
      <c r="OQY17" s="136"/>
      <c r="OQZ17" s="136"/>
      <c r="ORA17" s="136"/>
      <c r="ORB17" s="136"/>
      <c r="ORC17" s="136"/>
      <c r="ORD17" s="136"/>
      <c r="ORE17" s="136"/>
      <c r="ORF17" s="136"/>
      <c r="ORG17" s="136"/>
      <c r="ORH17" s="136"/>
      <c r="ORI17" s="136"/>
      <c r="ORJ17" s="136"/>
      <c r="ORK17" s="136"/>
      <c r="ORL17" s="136"/>
      <c r="ORM17" s="136"/>
      <c r="ORN17" s="136"/>
      <c r="ORO17" s="136"/>
      <c r="ORP17" s="136"/>
      <c r="ORQ17" s="136"/>
      <c r="ORR17" s="136"/>
      <c r="ORS17" s="136"/>
      <c r="ORT17" s="136"/>
      <c r="ORU17" s="136"/>
      <c r="ORV17" s="136"/>
      <c r="ORW17" s="136"/>
      <c r="ORX17" s="136"/>
      <c r="ORY17" s="136"/>
      <c r="ORZ17" s="136"/>
      <c r="OSA17" s="136"/>
      <c r="OSB17" s="136"/>
      <c r="OSC17" s="136"/>
      <c r="OSD17" s="136"/>
      <c r="OSE17" s="136"/>
      <c r="OSF17" s="136"/>
      <c r="OSG17" s="136"/>
      <c r="OSH17" s="136"/>
      <c r="OSI17" s="136"/>
      <c r="OSJ17" s="136"/>
      <c r="OSK17" s="136"/>
      <c r="OSL17" s="136"/>
      <c r="OSM17" s="136"/>
      <c r="OSN17" s="136"/>
      <c r="OSO17" s="136"/>
      <c r="OSP17" s="136"/>
      <c r="OSQ17" s="136"/>
      <c r="OSR17" s="136"/>
      <c r="OSS17" s="136"/>
      <c r="OST17" s="136"/>
      <c r="OSU17" s="136"/>
      <c r="OSV17" s="136"/>
      <c r="OSW17" s="136"/>
      <c r="OSX17" s="136"/>
      <c r="OSY17" s="136"/>
      <c r="OSZ17" s="136"/>
      <c r="OTA17" s="136"/>
      <c r="OTB17" s="136"/>
      <c r="OTC17" s="136"/>
      <c r="OTD17" s="136"/>
      <c r="OTE17" s="136"/>
      <c r="OTF17" s="136"/>
      <c r="OTG17" s="136"/>
      <c r="OTH17" s="136"/>
      <c r="OTI17" s="136"/>
      <c r="OTJ17" s="136"/>
      <c r="OTK17" s="136"/>
      <c r="OTL17" s="136"/>
      <c r="OTM17" s="136"/>
      <c r="OTN17" s="136"/>
      <c r="OTO17" s="136"/>
      <c r="OTP17" s="136"/>
      <c r="OTQ17" s="136"/>
      <c r="OTR17" s="136"/>
      <c r="OTS17" s="136"/>
      <c r="OTT17" s="136"/>
      <c r="OTU17" s="136"/>
      <c r="OTV17" s="136"/>
      <c r="OTW17" s="136"/>
      <c r="OTX17" s="136"/>
      <c r="OTY17" s="136"/>
      <c r="OTZ17" s="136"/>
      <c r="OUA17" s="136"/>
      <c r="OUB17" s="136"/>
      <c r="OUC17" s="136"/>
      <c r="OUD17" s="136"/>
      <c r="OUE17" s="136"/>
      <c r="OUF17" s="136"/>
      <c r="OUG17" s="136"/>
      <c r="OUH17" s="136"/>
      <c r="OUI17" s="136"/>
      <c r="OUJ17" s="136"/>
      <c r="OUK17" s="136"/>
      <c r="OUL17" s="136"/>
      <c r="OUM17" s="136"/>
      <c r="OUN17" s="136"/>
      <c r="OUO17" s="136"/>
      <c r="OUP17" s="136"/>
      <c r="OUQ17" s="136"/>
      <c r="OUR17" s="136"/>
      <c r="OUS17" s="136"/>
      <c r="OUT17" s="136"/>
      <c r="OUU17" s="136"/>
      <c r="OUV17" s="136"/>
      <c r="OUW17" s="136"/>
      <c r="OUX17" s="136"/>
      <c r="OUY17" s="136"/>
      <c r="OUZ17" s="136"/>
      <c r="OVA17" s="136"/>
      <c r="OVB17" s="136"/>
      <c r="OVC17" s="136"/>
      <c r="OVD17" s="136"/>
      <c r="OVE17" s="136"/>
      <c r="OVF17" s="136"/>
      <c r="OVG17" s="136"/>
      <c r="OVH17" s="136"/>
      <c r="OVI17" s="136"/>
      <c r="OVJ17" s="136"/>
      <c r="OVK17" s="136"/>
      <c r="OVL17" s="136"/>
      <c r="OVM17" s="136"/>
      <c r="OVN17" s="136"/>
      <c r="OVO17" s="136"/>
      <c r="OVP17" s="136"/>
      <c r="OVQ17" s="136"/>
      <c r="OVR17" s="136"/>
      <c r="OVS17" s="136"/>
      <c r="OVT17" s="136"/>
      <c r="OVU17" s="136"/>
      <c r="OVV17" s="136"/>
      <c r="OVW17" s="136"/>
      <c r="OVX17" s="136"/>
      <c r="OVY17" s="136"/>
      <c r="OVZ17" s="136"/>
      <c r="OWA17" s="136"/>
      <c r="OWB17" s="136"/>
      <c r="OWC17" s="136"/>
      <c r="OWD17" s="136"/>
      <c r="OWE17" s="136"/>
      <c r="OWF17" s="136"/>
      <c r="OWG17" s="136"/>
      <c r="OWH17" s="136"/>
      <c r="OWI17" s="136"/>
      <c r="OWJ17" s="136"/>
      <c r="OWK17" s="136"/>
      <c r="OWL17" s="136"/>
      <c r="OWM17" s="136"/>
      <c r="OWN17" s="136"/>
      <c r="OWO17" s="136"/>
      <c r="OWP17" s="136"/>
      <c r="OWQ17" s="136"/>
      <c r="OWR17" s="136"/>
      <c r="OWS17" s="136"/>
      <c r="OWT17" s="136"/>
      <c r="OWU17" s="136"/>
      <c r="OWV17" s="136"/>
      <c r="OWW17" s="136"/>
      <c r="OWX17" s="136"/>
      <c r="OWY17" s="136"/>
      <c r="OWZ17" s="136"/>
      <c r="OXA17" s="136"/>
      <c r="OXB17" s="136"/>
      <c r="OXC17" s="136"/>
      <c r="OXD17" s="136"/>
      <c r="OXE17" s="136"/>
      <c r="OXF17" s="136"/>
      <c r="OXG17" s="136"/>
      <c r="OXH17" s="136"/>
      <c r="OXI17" s="136"/>
      <c r="OXJ17" s="136"/>
      <c r="OXK17" s="136"/>
      <c r="OXL17" s="136"/>
      <c r="OXM17" s="136"/>
      <c r="OXN17" s="136"/>
      <c r="OXO17" s="136"/>
      <c r="OXP17" s="136"/>
      <c r="OXQ17" s="136"/>
      <c r="OXR17" s="136"/>
      <c r="OXS17" s="136"/>
      <c r="OXT17" s="136"/>
      <c r="OXU17" s="136"/>
      <c r="OXV17" s="136"/>
      <c r="OXW17" s="136"/>
      <c r="OXX17" s="136"/>
      <c r="OXY17" s="136"/>
      <c r="OXZ17" s="136"/>
      <c r="OYA17" s="136"/>
      <c r="OYB17" s="136"/>
      <c r="OYC17" s="136"/>
      <c r="OYD17" s="136"/>
      <c r="OYE17" s="136"/>
      <c r="OYF17" s="136"/>
      <c r="OYG17" s="136"/>
      <c r="OYH17" s="136"/>
      <c r="OYI17" s="136"/>
      <c r="OYJ17" s="136"/>
      <c r="OYK17" s="136"/>
      <c r="OYL17" s="136"/>
      <c r="OYM17" s="136"/>
      <c r="OYN17" s="136"/>
      <c r="OYO17" s="136"/>
      <c r="OYP17" s="136"/>
      <c r="OYQ17" s="136"/>
      <c r="OYR17" s="136"/>
      <c r="OYS17" s="136"/>
      <c r="OYT17" s="136"/>
      <c r="OYU17" s="136"/>
      <c r="OYV17" s="136"/>
      <c r="OYW17" s="136"/>
      <c r="OYX17" s="136"/>
      <c r="OYY17" s="136"/>
      <c r="OYZ17" s="136"/>
      <c r="OZA17" s="136"/>
      <c r="OZB17" s="136"/>
      <c r="OZC17" s="136"/>
      <c r="OZD17" s="136"/>
      <c r="OZE17" s="136"/>
      <c r="OZF17" s="136"/>
      <c r="OZG17" s="136"/>
      <c r="OZH17" s="136"/>
      <c r="OZI17" s="136"/>
      <c r="OZJ17" s="136"/>
      <c r="OZK17" s="136"/>
      <c r="OZL17" s="136"/>
      <c r="OZM17" s="136"/>
      <c r="OZN17" s="136"/>
      <c r="OZO17" s="136"/>
      <c r="OZP17" s="136"/>
      <c r="OZQ17" s="136"/>
      <c r="OZR17" s="136"/>
      <c r="OZS17" s="136"/>
      <c r="OZT17" s="136"/>
      <c r="OZU17" s="136"/>
      <c r="OZV17" s="136"/>
      <c r="OZW17" s="136"/>
      <c r="OZX17" s="136"/>
      <c r="OZY17" s="136"/>
      <c r="OZZ17" s="136"/>
      <c r="PAA17" s="136"/>
      <c r="PAB17" s="136"/>
      <c r="PAC17" s="136"/>
      <c r="PAD17" s="136"/>
      <c r="PAE17" s="136"/>
      <c r="PAF17" s="136"/>
      <c r="PAG17" s="136"/>
      <c r="PAH17" s="136"/>
      <c r="PAI17" s="136"/>
      <c r="PAJ17" s="136"/>
      <c r="PAK17" s="136"/>
      <c r="PAL17" s="136"/>
      <c r="PAM17" s="136"/>
      <c r="PAN17" s="136"/>
      <c r="PAO17" s="136"/>
      <c r="PAP17" s="136"/>
      <c r="PAQ17" s="136"/>
      <c r="PAR17" s="136"/>
      <c r="PAS17" s="136"/>
      <c r="PAT17" s="136"/>
      <c r="PAU17" s="136"/>
      <c r="PAV17" s="136"/>
      <c r="PAW17" s="136"/>
      <c r="PAX17" s="136"/>
      <c r="PAY17" s="136"/>
      <c r="PAZ17" s="136"/>
      <c r="PBA17" s="136"/>
      <c r="PBB17" s="136"/>
      <c r="PBC17" s="136"/>
      <c r="PBD17" s="136"/>
      <c r="PBE17" s="136"/>
      <c r="PBF17" s="136"/>
      <c r="PBG17" s="136"/>
      <c r="PBH17" s="136"/>
      <c r="PBI17" s="136"/>
      <c r="PBJ17" s="136"/>
      <c r="PBK17" s="136"/>
      <c r="PBL17" s="136"/>
      <c r="PBM17" s="136"/>
      <c r="PBN17" s="136"/>
      <c r="PBO17" s="136"/>
      <c r="PBP17" s="136"/>
      <c r="PBQ17" s="136"/>
      <c r="PBR17" s="136"/>
      <c r="PBS17" s="136"/>
      <c r="PBT17" s="136"/>
      <c r="PBU17" s="136"/>
      <c r="PBV17" s="136"/>
      <c r="PBW17" s="136"/>
      <c r="PBX17" s="136"/>
      <c r="PBY17" s="136"/>
      <c r="PBZ17" s="136"/>
      <c r="PCA17" s="136"/>
      <c r="PCB17" s="136"/>
      <c r="PCC17" s="136"/>
      <c r="PCD17" s="136"/>
      <c r="PCE17" s="136"/>
      <c r="PCF17" s="136"/>
      <c r="PCG17" s="136"/>
      <c r="PCH17" s="136"/>
      <c r="PCI17" s="136"/>
      <c r="PCJ17" s="136"/>
      <c r="PCK17" s="136"/>
      <c r="PCL17" s="136"/>
      <c r="PCM17" s="136"/>
      <c r="PCN17" s="136"/>
      <c r="PCO17" s="136"/>
      <c r="PCP17" s="136"/>
      <c r="PCQ17" s="136"/>
      <c r="PCR17" s="136"/>
      <c r="PCS17" s="136"/>
      <c r="PCT17" s="136"/>
      <c r="PCU17" s="136"/>
      <c r="PCV17" s="136"/>
      <c r="PCW17" s="136"/>
      <c r="PCX17" s="136"/>
      <c r="PCY17" s="136"/>
      <c r="PCZ17" s="136"/>
      <c r="PDA17" s="136"/>
      <c r="PDB17" s="136"/>
      <c r="PDC17" s="136"/>
      <c r="PDD17" s="136"/>
      <c r="PDE17" s="136"/>
      <c r="PDF17" s="136"/>
      <c r="PDG17" s="136"/>
      <c r="PDH17" s="136"/>
      <c r="PDI17" s="136"/>
      <c r="PDJ17" s="136"/>
      <c r="PDK17" s="136"/>
      <c r="PDL17" s="136"/>
      <c r="PDM17" s="136"/>
      <c r="PDN17" s="136"/>
      <c r="PDO17" s="136"/>
      <c r="PDP17" s="136"/>
      <c r="PDQ17" s="136"/>
      <c r="PDR17" s="136"/>
      <c r="PDS17" s="136"/>
      <c r="PDT17" s="136"/>
      <c r="PDU17" s="136"/>
      <c r="PDV17" s="136"/>
      <c r="PDW17" s="136"/>
      <c r="PDX17" s="136"/>
      <c r="PDY17" s="136"/>
      <c r="PDZ17" s="136"/>
      <c r="PEA17" s="136"/>
      <c r="PEB17" s="136"/>
      <c r="PEC17" s="136"/>
      <c r="PED17" s="136"/>
      <c r="PEE17" s="136"/>
      <c r="PEF17" s="136"/>
      <c r="PEG17" s="136"/>
      <c r="PEH17" s="136"/>
      <c r="PEI17" s="136"/>
      <c r="PEJ17" s="136"/>
      <c r="PEK17" s="136"/>
      <c r="PEL17" s="136"/>
      <c r="PEM17" s="136"/>
      <c r="PEN17" s="136"/>
      <c r="PEO17" s="136"/>
      <c r="PEP17" s="136"/>
      <c r="PEQ17" s="136"/>
      <c r="PER17" s="136"/>
      <c r="PES17" s="136"/>
      <c r="PET17" s="136"/>
      <c r="PEU17" s="136"/>
      <c r="PEV17" s="136"/>
      <c r="PEW17" s="136"/>
      <c r="PEX17" s="136"/>
      <c r="PEY17" s="136"/>
      <c r="PEZ17" s="136"/>
      <c r="PFA17" s="136"/>
      <c r="PFB17" s="136"/>
      <c r="PFC17" s="136"/>
      <c r="PFD17" s="136"/>
      <c r="PFE17" s="136"/>
      <c r="PFF17" s="136"/>
      <c r="PFG17" s="136"/>
      <c r="PFH17" s="136"/>
      <c r="PFI17" s="136"/>
      <c r="PFJ17" s="136"/>
      <c r="PFK17" s="136"/>
      <c r="PFL17" s="136"/>
      <c r="PFM17" s="136"/>
      <c r="PFN17" s="136"/>
      <c r="PFO17" s="136"/>
      <c r="PFP17" s="136"/>
      <c r="PFQ17" s="136"/>
      <c r="PFR17" s="136"/>
      <c r="PFS17" s="136"/>
      <c r="PFT17" s="136"/>
      <c r="PFU17" s="136"/>
      <c r="PFV17" s="136"/>
      <c r="PFW17" s="136"/>
      <c r="PFX17" s="136"/>
      <c r="PFY17" s="136"/>
      <c r="PFZ17" s="136"/>
      <c r="PGA17" s="136"/>
      <c r="PGB17" s="136"/>
      <c r="PGC17" s="136"/>
      <c r="PGD17" s="136"/>
      <c r="PGE17" s="136"/>
      <c r="PGF17" s="136"/>
      <c r="PGG17" s="136"/>
      <c r="PGH17" s="136"/>
      <c r="PGI17" s="136"/>
      <c r="PGJ17" s="136"/>
      <c r="PGK17" s="136"/>
      <c r="PGL17" s="136"/>
      <c r="PGM17" s="136"/>
      <c r="PGN17" s="136"/>
      <c r="PGO17" s="136"/>
      <c r="PGP17" s="136"/>
      <c r="PGQ17" s="136"/>
      <c r="PGR17" s="136"/>
      <c r="PGS17" s="136"/>
      <c r="PGT17" s="136"/>
      <c r="PGU17" s="136"/>
      <c r="PGV17" s="136"/>
      <c r="PGW17" s="136"/>
      <c r="PGX17" s="136"/>
      <c r="PGY17" s="136"/>
      <c r="PGZ17" s="136"/>
      <c r="PHA17" s="136"/>
      <c r="PHB17" s="136"/>
      <c r="PHC17" s="136"/>
      <c r="PHD17" s="136"/>
      <c r="PHE17" s="136"/>
      <c r="PHF17" s="136"/>
      <c r="PHG17" s="136"/>
      <c r="PHH17" s="136"/>
      <c r="PHI17" s="136"/>
      <c r="PHJ17" s="136"/>
      <c r="PHK17" s="136"/>
      <c r="PHL17" s="136"/>
      <c r="PHM17" s="136"/>
      <c r="PHN17" s="136"/>
      <c r="PHO17" s="136"/>
      <c r="PHP17" s="136"/>
      <c r="PHQ17" s="136"/>
      <c r="PHR17" s="136"/>
      <c r="PHS17" s="136"/>
      <c r="PHT17" s="136"/>
      <c r="PHU17" s="136"/>
      <c r="PHV17" s="136"/>
      <c r="PHW17" s="136"/>
      <c r="PHX17" s="136"/>
      <c r="PHY17" s="136"/>
      <c r="PHZ17" s="136"/>
      <c r="PIA17" s="136"/>
      <c r="PIB17" s="136"/>
      <c r="PIC17" s="136"/>
      <c r="PID17" s="136"/>
      <c r="PIE17" s="136"/>
      <c r="PIF17" s="136"/>
      <c r="PIG17" s="136"/>
      <c r="PIH17" s="136"/>
      <c r="PII17" s="136"/>
      <c r="PIJ17" s="136"/>
      <c r="PIK17" s="136"/>
      <c r="PIL17" s="136"/>
      <c r="PIM17" s="136"/>
      <c r="PIN17" s="136"/>
      <c r="PIO17" s="136"/>
      <c r="PIP17" s="136"/>
      <c r="PIQ17" s="136"/>
      <c r="PIR17" s="136"/>
      <c r="PIS17" s="136"/>
      <c r="PIT17" s="136"/>
      <c r="PIU17" s="136"/>
      <c r="PIV17" s="136"/>
      <c r="PIW17" s="136"/>
      <c r="PIX17" s="136"/>
      <c r="PIY17" s="136"/>
      <c r="PIZ17" s="136"/>
      <c r="PJA17" s="136"/>
      <c r="PJB17" s="136"/>
      <c r="PJC17" s="136"/>
      <c r="PJD17" s="136"/>
      <c r="PJE17" s="136"/>
      <c r="PJF17" s="136"/>
      <c r="PJG17" s="136"/>
      <c r="PJH17" s="136"/>
      <c r="PJI17" s="136"/>
      <c r="PJJ17" s="136"/>
      <c r="PJK17" s="136"/>
      <c r="PJL17" s="136"/>
      <c r="PJM17" s="136"/>
      <c r="PJN17" s="136"/>
      <c r="PJO17" s="136"/>
      <c r="PJP17" s="136"/>
      <c r="PJQ17" s="136"/>
      <c r="PJR17" s="136"/>
      <c r="PJS17" s="136"/>
      <c r="PJT17" s="136"/>
      <c r="PJU17" s="136"/>
      <c r="PJV17" s="136"/>
      <c r="PJW17" s="136"/>
      <c r="PJX17" s="136"/>
      <c r="PJY17" s="136"/>
      <c r="PJZ17" s="136"/>
      <c r="PKA17" s="136"/>
      <c r="PKB17" s="136"/>
      <c r="PKC17" s="136"/>
      <c r="PKD17" s="136"/>
      <c r="PKE17" s="136"/>
      <c r="PKF17" s="136"/>
      <c r="PKG17" s="136"/>
      <c r="PKH17" s="136"/>
      <c r="PKI17" s="136"/>
      <c r="PKJ17" s="136"/>
      <c r="PKK17" s="136"/>
      <c r="PKL17" s="136"/>
      <c r="PKM17" s="136"/>
      <c r="PKN17" s="136"/>
      <c r="PKO17" s="136"/>
      <c r="PKP17" s="136"/>
      <c r="PKQ17" s="136"/>
      <c r="PKR17" s="136"/>
      <c r="PKS17" s="136"/>
      <c r="PKT17" s="136"/>
      <c r="PKU17" s="136"/>
      <c r="PKV17" s="136"/>
      <c r="PKW17" s="136"/>
      <c r="PKX17" s="136"/>
      <c r="PKY17" s="136"/>
      <c r="PKZ17" s="136"/>
      <c r="PLA17" s="136"/>
      <c r="PLB17" s="136"/>
      <c r="PLC17" s="136"/>
      <c r="PLD17" s="136"/>
      <c r="PLE17" s="136"/>
      <c r="PLF17" s="136"/>
      <c r="PLG17" s="136"/>
      <c r="PLH17" s="136"/>
      <c r="PLI17" s="136"/>
      <c r="PLJ17" s="136"/>
      <c r="PLK17" s="136"/>
      <c r="PLL17" s="136"/>
      <c r="PLM17" s="136"/>
      <c r="PLN17" s="136"/>
      <c r="PLO17" s="136"/>
      <c r="PLP17" s="136"/>
      <c r="PLQ17" s="136"/>
      <c r="PLR17" s="136"/>
      <c r="PLS17" s="136"/>
      <c r="PLT17" s="136"/>
      <c r="PLU17" s="136"/>
      <c r="PLV17" s="136"/>
      <c r="PLW17" s="136"/>
      <c r="PLX17" s="136"/>
      <c r="PLY17" s="136"/>
      <c r="PLZ17" s="136"/>
      <c r="PMA17" s="136"/>
      <c r="PMB17" s="136"/>
      <c r="PMC17" s="136"/>
      <c r="PMD17" s="136"/>
      <c r="PME17" s="136"/>
      <c r="PMF17" s="136"/>
      <c r="PMG17" s="136"/>
      <c r="PMH17" s="136"/>
      <c r="PMI17" s="136"/>
      <c r="PMJ17" s="136"/>
      <c r="PMK17" s="136"/>
      <c r="PML17" s="136"/>
      <c r="PMM17" s="136"/>
      <c r="PMN17" s="136"/>
      <c r="PMO17" s="136"/>
      <c r="PMP17" s="136"/>
      <c r="PMQ17" s="136"/>
      <c r="PMR17" s="136"/>
      <c r="PMS17" s="136"/>
      <c r="PMT17" s="136"/>
      <c r="PMU17" s="136"/>
      <c r="PMV17" s="136"/>
      <c r="PMW17" s="136"/>
      <c r="PMX17" s="136"/>
      <c r="PMY17" s="136"/>
      <c r="PMZ17" s="136"/>
      <c r="PNA17" s="136"/>
      <c r="PNB17" s="136"/>
      <c r="PNC17" s="136"/>
      <c r="PND17" s="136"/>
      <c r="PNE17" s="136"/>
      <c r="PNF17" s="136"/>
      <c r="PNG17" s="136"/>
      <c r="PNH17" s="136"/>
      <c r="PNI17" s="136"/>
      <c r="PNJ17" s="136"/>
      <c r="PNK17" s="136"/>
      <c r="PNL17" s="136"/>
      <c r="PNM17" s="136"/>
      <c r="PNN17" s="136"/>
      <c r="PNO17" s="136"/>
      <c r="PNP17" s="136"/>
      <c r="PNQ17" s="136"/>
      <c r="PNR17" s="136"/>
      <c r="PNS17" s="136"/>
      <c r="PNT17" s="136"/>
      <c r="PNU17" s="136"/>
      <c r="PNV17" s="136"/>
      <c r="PNW17" s="136"/>
      <c r="PNX17" s="136"/>
      <c r="PNY17" s="136"/>
      <c r="PNZ17" s="136"/>
      <c r="POA17" s="136"/>
      <c r="POB17" s="136"/>
      <c r="POC17" s="136"/>
      <c r="POD17" s="136"/>
      <c r="POE17" s="136"/>
      <c r="POF17" s="136"/>
      <c r="POG17" s="136"/>
      <c r="POH17" s="136"/>
      <c r="POI17" s="136"/>
      <c r="POJ17" s="136"/>
      <c r="POK17" s="136"/>
      <c r="POL17" s="136"/>
      <c r="POM17" s="136"/>
      <c r="PON17" s="136"/>
      <c r="POO17" s="136"/>
      <c r="POP17" s="136"/>
      <c r="POQ17" s="136"/>
      <c r="POR17" s="136"/>
      <c r="POS17" s="136"/>
      <c r="POT17" s="136"/>
      <c r="POU17" s="136"/>
      <c r="POV17" s="136"/>
      <c r="POW17" s="136"/>
      <c r="POX17" s="136"/>
      <c r="POY17" s="136"/>
      <c r="POZ17" s="136"/>
      <c r="PPA17" s="136"/>
      <c r="PPB17" s="136"/>
      <c r="PPC17" s="136"/>
      <c r="PPD17" s="136"/>
      <c r="PPE17" s="136"/>
      <c r="PPF17" s="136"/>
      <c r="PPG17" s="136"/>
      <c r="PPH17" s="136"/>
      <c r="PPI17" s="136"/>
      <c r="PPJ17" s="136"/>
      <c r="PPK17" s="136"/>
      <c r="PPL17" s="136"/>
      <c r="PPM17" s="136"/>
      <c r="PPN17" s="136"/>
      <c r="PPO17" s="136"/>
      <c r="PPP17" s="136"/>
      <c r="PPQ17" s="136"/>
      <c r="PPR17" s="136"/>
      <c r="PPS17" s="136"/>
      <c r="PPT17" s="136"/>
      <c r="PPU17" s="136"/>
      <c r="PPV17" s="136"/>
      <c r="PPW17" s="136"/>
      <c r="PPX17" s="136"/>
      <c r="PPY17" s="136"/>
      <c r="PPZ17" s="136"/>
      <c r="PQA17" s="136"/>
      <c r="PQB17" s="136"/>
      <c r="PQC17" s="136"/>
      <c r="PQD17" s="136"/>
      <c r="PQE17" s="136"/>
      <c r="PQF17" s="136"/>
      <c r="PQG17" s="136"/>
      <c r="PQH17" s="136"/>
      <c r="PQI17" s="136"/>
      <c r="PQJ17" s="136"/>
      <c r="PQK17" s="136"/>
      <c r="PQL17" s="136"/>
      <c r="PQM17" s="136"/>
      <c r="PQN17" s="136"/>
      <c r="PQO17" s="136"/>
      <c r="PQP17" s="136"/>
      <c r="PQQ17" s="136"/>
      <c r="PQR17" s="136"/>
      <c r="PQS17" s="136"/>
      <c r="PQT17" s="136"/>
      <c r="PQU17" s="136"/>
      <c r="PQV17" s="136"/>
      <c r="PQW17" s="136"/>
      <c r="PQX17" s="136"/>
      <c r="PQY17" s="136"/>
      <c r="PQZ17" s="136"/>
      <c r="PRA17" s="136"/>
      <c r="PRB17" s="136"/>
      <c r="PRC17" s="136"/>
      <c r="PRD17" s="136"/>
      <c r="PRE17" s="136"/>
      <c r="PRF17" s="136"/>
      <c r="PRG17" s="136"/>
      <c r="PRH17" s="136"/>
      <c r="PRI17" s="136"/>
      <c r="PRJ17" s="136"/>
      <c r="PRK17" s="136"/>
      <c r="PRL17" s="136"/>
      <c r="PRM17" s="136"/>
      <c r="PRN17" s="136"/>
      <c r="PRO17" s="136"/>
      <c r="PRP17" s="136"/>
      <c r="PRQ17" s="136"/>
      <c r="PRR17" s="136"/>
      <c r="PRS17" s="136"/>
      <c r="PRT17" s="136"/>
      <c r="PRU17" s="136"/>
      <c r="PRV17" s="136"/>
      <c r="PRW17" s="136"/>
      <c r="PRX17" s="136"/>
      <c r="PRY17" s="136"/>
      <c r="PRZ17" s="136"/>
      <c r="PSA17" s="136"/>
      <c r="PSB17" s="136"/>
      <c r="PSC17" s="136"/>
      <c r="PSD17" s="136"/>
      <c r="PSE17" s="136"/>
      <c r="PSF17" s="136"/>
      <c r="PSG17" s="136"/>
      <c r="PSH17" s="136"/>
      <c r="PSI17" s="136"/>
      <c r="PSJ17" s="136"/>
      <c r="PSK17" s="136"/>
      <c r="PSL17" s="136"/>
      <c r="PSM17" s="136"/>
      <c r="PSN17" s="136"/>
      <c r="PSO17" s="136"/>
      <c r="PSP17" s="136"/>
      <c r="PSQ17" s="136"/>
      <c r="PSR17" s="136"/>
      <c r="PSS17" s="136"/>
      <c r="PST17" s="136"/>
      <c r="PSU17" s="136"/>
      <c r="PSV17" s="136"/>
      <c r="PSW17" s="136"/>
      <c r="PSX17" s="136"/>
      <c r="PSY17" s="136"/>
      <c r="PSZ17" s="136"/>
      <c r="PTA17" s="136"/>
      <c r="PTB17" s="136"/>
      <c r="PTC17" s="136"/>
      <c r="PTD17" s="136"/>
      <c r="PTE17" s="136"/>
      <c r="PTF17" s="136"/>
      <c r="PTG17" s="136"/>
      <c r="PTH17" s="136"/>
      <c r="PTI17" s="136"/>
      <c r="PTJ17" s="136"/>
      <c r="PTK17" s="136"/>
      <c r="PTL17" s="136"/>
      <c r="PTM17" s="136"/>
      <c r="PTN17" s="136"/>
      <c r="PTO17" s="136"/>
      <c r="PTP17" s="136"/>
      <c r="PTQ17" s="136"/>
      <c r="PTR17" s="136"/>
      <c r="PTS17" s="136"/>
      <c r="PTT17" s="136"/>
      <c r="PTU17" s="136"/>
      <c r="PTV17" s="136"/>
      <c r="PTW17" s="136"/>
      <c r="PTX17" s="136"/>
      <c r="PTY17" s="136"/>
      <c r="PTZ17" s="136"/>
      <c r="PUA17" s="136"/>
      <c r="PUB17" s="136"/>
      <c r="PUC17" s="136"/>
      <c r="PUD17" s="136"/>
      <c r="PUE17" s="136"/>
      <c r="PUF17" s="136"/>
      <c r="PUG17" s="136"/>
      <c r="PUH17" s="136"/>
      <c r="PUI17" s="136"/>
      <c r="PUJ17" s="136"/>
      <c r="PUK17" s="136"/>
      <c r="PUL17" s="136"/>
      <c r="PUM17" s="136"/>
      <c r="PUN17" s="136"/>
      <c r="PUO17" s="136"/>
      <c r="PUP17" s="136"/>
      <c r="PUQ17" s="136"/>
      <c r="PUR17" s="136"/>
      <c r="PUS17" s="136"/>
      <c r="PUT17" s="136"/>
      <c r="PUU17" s="136"/>
      <c r="PUV17" s="136"/>
      <c r="PUW17" s="136"/>
      <c r="PUX17" s="136"/>
      <c r="PUY17" s="136"/>
      <c r="PUZ17" s="136"/>
      <c r="PVA17" s="136"/>
      <c r="PVB17" s="136"/>
      <c r="PVC17" s="136"/>
      <c r="PVD17" s="136"/>
      <c r="PVE17" s="136"/>
      <c r="PVF17" s="136"/>
      <c r="PVG17" s="136"/>
      <c r="PVH17" s="136"/>
      <c r="PVI17" s="136"/>
      <c r="PVJ17" s="136"/>
      <c r="PVK17" s="136"/>
      <c r="PVL17" s="136"/>
      <c r="PVM17" s="136"/>
      <c r="PVN17" s="136"/>
      <c r="PVO17" s="136"/>
      <c r="PVP17" s="136"/>
      <c r="PVQ17" s="136"/>
      <c r="PVR17" s="136"/>
      <c r="PVS17" s="136"/>
      <c r="PVT17" s="136"/>
      <c r="PVU17" s="136"/>
      <c r="PVV17" s="136"/>
      <c r="PVW17" s="136"/>
      <c r="PVX17" s="136"/>
      <c r="PVY17" s="136"/>
      <c r="PVZ17" s="136"/>
      <c r="PWA17" s="136"/>
      <c r="PWB17" s="136"/>
      <c r="PWC17" s="136"/>
      <c r="PWD17" s="136"/>
      <c r="PWE17" s="136"/>
      <c r="PWF17" s="136"/>
      <c r="PWG17" s="136"/>
      <c r="PWH17" s="136"/>
      <c r="PWI17" s="136"/>
      <c r="PWJ17" s="136"/>
      <c r="PWK17" s="136"/>
      <c r="PWL17" s="136"/>
      <c r="PWM17" s="136"/>
      <c r="PWN17" s="136"/>
      <c r="PWO17" s="136"/>
      <c r="PWP17" s="136"/>
      <c r="PWQ17" s="136"/>
      <c r="PWR17" s="136"/>
      <c r="PWS17" s="136"/>
      <c r="PWT17" s="136"/>
      <c r="PWU17" s="136"/>
      <c r="PWV17" s="136"/>
      <c r="PWW17" s="136"/>
      <c r="PWX17" s="136"/>
      <c r="PWY17" s="136"/>
      <c r="PWZ17" s="136"/>
      <c r="PXA17" s="136"/>
      <c r="PXB17" s="136"/>
      <c r="PXC17" s="136"/>
      <c r="PXD17" s="136"/>
      <c r="PXE17" s="136"/>
      <c r="PXF17" s="136"/>
      <c r="PXG17" s="136"/>
      <c r="PXH17" s="136"/>
      <c r="PXI17" s="136"/>
      <c r="PXJ17" s="136"/>
      <c r="PXK17" s="136"/>
      <c r="PXL17" s="136"/>
      <c r="PXM17" s="136"/>
      <c r="PXN17" s="136"/>
      <c r="PXO17" s="136"/>
      <c r="PXP17" s="136"/>
      <c r="PXQ17" s="136"/>
      <c r="PXR17" s="136"/>
      <c r="PXS17" s="136"/>
      <c r="PXT17" s="136"/>
      <c r="PXU17" s="136"/>
      <c r="PXV17" s="136"/>
      <c r="PXW17" s="136"/>
      <c r="PXX17" s="136"/>
      <c r="PXY17" s="136"/>
      <c r="PXZ17" s="136"/>
      <c r="PYA17" s="136"/>
      <c r="PYB17" s="136"/>
      <c r="PYC17" s="136"/>
      <c r="PYD17" s="136"/>
      <c r="PYE17" s="136"/>
      <c r="PYF17" s="136"/>
      <c r="PYG17" s="136"/>
      <c r="PYH17" s="136"/>
      <c r="PYI17" s="136"/>
      <c r="PYJ17" s="136"/>
      <c r="PYK17" s="136"/>
      <c r="PYL17" s="136"/>
      <c r="PYM17" s="136"/>
      <c r="PYN17" s="136"/>
      <c r="PYO17" s="136"/>
      <c r="PYP17" s="136"/>
      <c r="PYQ17" s="136"/>
      <c r="PYR17" s="136"/>
      <c r="PYS17" s="136"/>
      <c r="PYT17" s="136"/>
      <c r="PYU17" s="136"/>
      <c r="PYV17" s="136"/>
      <c r="PYW17" s="136"/>
      <c r="PYX17" s="136"/>
      <c r="PYY17" s="136"/>
      <c r="PYZ17" s="136"/>
      <c r="PZA17" s="136"/>
      <c r="PZB17" s="136"/>
      <c r="PZC17" s="136"/>
      <c r="PZD17" s="136"/>
      <c r="PZE17" s="136"/>
      <c r="PZF17" s="136"/>
      <c r="PZG17" s="136"/>
      <c r="PZH17" s="136"/>
      <c r="PZI17" s="136"/>
      <c r="PZJ17" s="136"/>
      <c r="PZK17" s="136"/>
      <c r="PZL17" s="136"/>
      <c r="PZM17" s="136"/>
      <c r="PZN17" s="136"/>
      <c r="PZO17" s="136"/>
      <c r="PZP17" s="136"/>
      <c r="PZQ17" s="136"/>
      <c r="PZR17" s="136"/>
      <c r="PZS17" s="136"/>
      <c r="PZT17" s="136"/>
      <c r="PZU17" s="136"/>
      <c r="PZV17" s="136"/>
      <c r="PZW17" s="136"/>
      <c r="PZX17" s="136"/>
      <c r="PZY17" s="136"/>
      <c r="PZZ17" s="136"/>
      <c r="QAA17" s="136"/>
      <c r="QAB17" s="136"/>
      <c r="QAC17" s="136"/>
      <c r="QAD17" s="136"/>
      <c r="QAE17" s="136"/>
      <c r="QAF17" s="136"/>
      <c r="QAG17" s="136"/>
      <c r="QAH17" s="136"/>
      <c r="QAI17" s="136"/>
      <c r="QAJ17" s="136"/>
      <c r="QAK17" s="136"/>
      <c r="QAL17" s="136"/>
      <c r="QAM17" s="136"/>
      <c r="QAN17" s="136"/>
      <c r="QAO17" s="136"/>
      <c r="QAP17" s="136"/>
      <c r="QAQ17" s="136"/>
      <c r="QAR17" s="136"/>
      <c r="QAS17" s="136"/>
      <c r="QAT17" s="136"/>
      <c r="QAU17" s="136"/>
      <c r="QAV17" s="136"/>
      <c r="QAW17" s="136"/>
      <c r="QAX17" s="136"/>
      <c r="QAY17" s="136"/>
      <c r="QAZ17" s="136"/>
      <c r="QBA17" s="136"/>
      <c r="QBB17" s="136"/>
      <c r="QBC17" s="136"/>
      <c r="QBD17" s="136"/>
      <c r="QBE17" s="136"/>
      <c r="QBF17" s="136"/>
      <c r="QBG17" s="136"/>
      <c r="QBH17" s="136"/>
      <c r="QBI17" s="136"/>
      <c r="QBJ17" s="136"/>
      <c r="QBK17" s="136"/>
      <c r="QBL17" s="136"/>
      <c r="QBM17" s="136"/>
      <c r="QBN17" s="136"/>
      <c r="QBO17" s="136"/>
      <c r="QBP17" s="136"/>
      <c r="QBQ17" s="136"/>
      <c r="QBR17" s="136"/>
      <c r="QBS17" s="136"/>
      <c r="QBT17" s="136"/>
      <c r="QBU17" s="136"/>
      <c r="QBV17" s="136"/>
      <c r="QBW17" s="136"/>
      <c r="QBX17" s="136"/>
      <c r="QBY17" s="136"/>
      <c r="QBZ17" s="136"/>
      <c r="QCA17" s="136"/>
      <c r="QCB17" s="136"/>
      <c r="QCC17" s="136"/>
      <c r="QCD17" s="136"/>
      <c r="QCE17" s="136"/>
      <c r="QCF17" s="136"/>
      <c r="QCG17" s="136"/>
      <c r="QCH17" s="136"/>
      <c r="QCI17" s="136"/>
      <c r="QCJ17" s="136"/>
      <c r="QCK17" s="136"/>
      <c r="QCL17" s="136"/>
      <c r="QCM17" s="136"/>
      <c r="QCN17" s="136"/>
      <c r="QCO17" s="136"/>
      <c r="QCP17" s="136"/>
      <c r="QCQ17" s="136"/>
      <c r="QCR17" s="136"/>
      <c r="QCS17" s="136"/>
      <c r="QCT17" s="136"/>
      <c r="QCU17" s="136"/>
      <c r="QCV17" s="136"/>
      <c r="QCW17" s="136"/>
      <c r="QCX17" s="136"/>
      <c r="QCY17" s="136"/>
      <c r="QCZ17" s="136"/>
      <c r="QDA17" s="136"/>
      <c r="QDB17" s="136"/>
      <c r="QDC17" s="136"/>
      <c r="QDD17" s="136"/>
      <c r="QDE17" s="136"/>
      <c r="QDF17" s="136"/>
      <c r="QDG17" s="136"/>
      <c r="QDH17" s="136"/>
      <c r="QDI17" s="136"/>
      <c r="QDJ17" s="136"/>
      <c r="QDK17" s="136"/>
      <c r="QDL17" s="136"/>
      <c r="QDM17" s="136"/>
      <c r="QDN17" s="136"/>
      <c r="QDO17" s="136"/>
      <c r="QDP17" s="136"/>
      <c r="QDQ17" s="136"/>
      <c r="QDR17" s="136"/>
      <c r="QDS17" s="136"/>
      <c r="QDT17" s="136"/>
      <c r="QDU17" s="136"/>
      <c r="QDV17" s="136"/>
      <c r="QDW17" s="136"/>
      <c r="QDX17" s="136"/>
      <c r="QDY17" s="136"/>
      <c r="QDZ17" s="136"/>
      <c r="QEA17" s="136"/>
      <c r="QEB17" s="136"/>
      <c r="QEC17" s="136"/>
      <c r="QED17" s="136"/>
      <c r="QEE17" s="136"/>
      <c r="QEF17" s="136"/>
      <c r="QEG17" s="136"/>
      <c r="QEH17" s="136"/>
      <c r="QEI17" s="136"/>
      <c r="QEJ17" s="136"/>
      <c r="QEK17" s="136"/>
      <c r="QEL17" s="136"/>
      <c r="QEM17" s="136"/>
      <c r="QEN17" s="136"/>
      <c r="QEO17" s="136"/>
      <c r="QEP17" s="136"/>
      <c r="QEQ17" s="136"/>
      <c r="QER17" s="136"/>
      <c r="QES17" s="136"/>
      <c r="QET17" s="136"/>
      <c r="QEU17" s="136"/>
      <c r="QEV17" s="136"/>
      <c r="QEW17" s="136"/>
      <c r="QEX17" s="136"/>
      <c r="QEY17" s="136"/>
      <c r="QEZ17" s="136"/>
      <c r="QFA17" s="136"/>
      <c r="QFB17" s="136"/>
      <c r="QFC17" s="136"/>
      <c r="QFD17" s="136"/>
      <c r="QFE17" s="136"/>
      <c r="QFF17" s="136"/>
      <c r="QFG17" s="136"/>
      <c r="QFH17" s="136"/>
      <c r="QFI17" s="136"/>
      <c r="QFJ17" s="136"/>
      <c r="QFK17" s="136"/>
      <c r="QFL17" s="136"/>
      <c r="QFM17" s="136"/>
      <c r="QFN17" s="136"/>
      <c r="QFO17" s="136"/>
      <c r="QFP17" s="136"/>
      <c r="QFQ17" s="136"/>
      <c r="QFR17" s="136"/>
      <c r="QFS17" s="136"/>
      <c r="QFT17" s="136"/>
      <c r="QFU17" s="136"/>
      <c r="QFV17" s="136"/>
      <c r="QFW17" s="136"/>
      <c r="QFX17" s="136"/>
      <c r="QFY17" s="136"/>
      <c r="QFZ17" s="136"/>
      <c r="QGA17" s="136"/>
      <c r="QGB17" s="136"/>
      <c r="QGC17" s="136"/>
      <c r="QGD17" s="136"/>
      <c r="QGE17" s="136"/>
      <c r="QGF17" s="136"/>
      <c r="QGG17" s="136"/>
      <c r="QGH17" s="136"/>
      <c r="QGI17" s="136"/>
      <c r="QGJ17" s="136"/>
      <c r="QGK17" s="136"/>
      <c r="QGL17" s="136"/>
      <c r="QGM17" s="136"/>
      <c r="QGN17" s="136"/>
      <c r="QGO17" s="136"/>
      <c r="QGP17" s="136"/>
      <c r="QGQ17" s="136"/>
      <c r="QGR17" s="136"/>
      <c r="QGS17" s="136"/>
      <c r="QGT17" s="136"/>
      <c r="QGU17" s="136"/>
      <c r="QGV17" s="136"/>
      <c r="QGW17" s="136"/>
      <c r="QGX17" s="136"/>
      <c r="QGY17" s="136"/>
      <c r="QGZ17" s="136"/>
      <c r="QHA17" s="136"/>
      <c r="QHB17" s="136"/>
      <c r="QHC17" s="136"/>
      <c r="QHD17" s="136"/>
      <c r="QHE17" s="136"/>
      <c r="QHF17" s="136"/>
      <c r="QHG17" s="136"/>
      <c r="QHH17" s="136"/>
      <c r="QHI17" s="136"/>
      <c r="QHJ17" s="136"/>
      <c r="QHK17" s="136"/>
      <c r="QHL17" s="136"/>
      <c r="QHM17" s="136"/>
      <c r="QHN17" s="136"/>
      <c r="QHO17" s="136"/>
      <c r="QHP17" s="136"/>
      <c r="QHQ17" s="136"/>
      <c r="QHR17" s="136"/>
      <c r="QHS17" s="136"/>
      <c r="QHT17" s="136"/>
      <c r="QHU17" s="136"/>
      <c r="QHV17" s="136"/>
      <c r="QHW17" s="136"/>
      <c r="QHX17" s="136"/>
      <c r="QHY17" s="136"/>
      <c r="QHZ17" s="136"/>
      <c r="QIA17" s="136"/>
      <c r="QIB17" s="136"/>
      <c r="QIC17" s="136"/>
      <c r="QID17" s="136"/>
      <c r="QIE17" s="136"/>
      <c r="QIF17" s="136"/>
      <c r="QIG17" s="136"/>
      <c r="QIH17" s="136"/>
      <c r="QII17" s="136"/>
      <c r="QIJ17" s="136"/>
      <c r="QIK17" s="136"/>
      <c r="QIL17" s="136"/>
      <c r="QIM17" s="136"/>
      <c r="QIN17" s="136"/>
      <c r="QIO17" s="136"/>
      <c r="QIP17" s="136"/>
      <c r="QIQ17" s="136"/>
      <c r="QIR17" s="136"/>
      <c r="QIS17" s="136"/>
      <c r="QIT17" s="136"/>
      <c r="QIU17" s="136"/>
      <c r="QIV17" s="136"/>
      <c r="QIW17" s="136"/>
      <c r="QIX17" s="136"/>
      <c r="QIY17" s="136"/>
      <c r="QIZ17" s="136"/>
      <c r="QJA17" s="136"/>
      <c r="QJB17" s="136"/>
      <c r="QJC17" s="136"/>
      <c r="QJD17" s="136"/>
      <c r="QJE17" s="136"/>
      <c r="QJF17" s="136"/>
      <c r="QJG17" s="136"/>
      <c r="QJH17" s="136"/>
      <c r="QJI17" s="136"/>
      <c r="QJJ17" s="136"/>
      <c r="QJK17" s="136"/>
      <c r="QJL17" s="136"/>
      <c r="QJM17" s="136"/>
      <c r="QJN17" s="136"/>
      <c r="QJO17" s="136"/>
      <c r="QJP17" s="136"/>
      <c r="QJQ17" s="136"/>
      <c r="QJR17" s="136"/>
      <c r="QJS17" s="136"/>
      <c r="QJT17" s="136"/>
      <c r="QJU17" s="136"/>
      <c r="QJV17" s="136"/>
      <c r="QJW17" s="136"/>
      <c r="QJX17" s="136"/>
      <c r="QJY17" s="136"/>
      <c r="QJZ17" s="136"/>
      <c r="QKA17" s="136"/>
      <c r="QKB17" s="136"/>
      <c r="QKC17" s="136"/>
      <c r="QKD17" s="136"/>
      <c r="QKE17" s="136"/>
      <c r="QKF17" s="136"/>
      <c r="QKG17" s="136"/>
      <c r="QKH17" s="136"/>
      <c r="QKI17" s="136"/>
      <c r="QKJ17" s="136"/>
      <c r="QKK17" s="136"/>
      <c r="QKL17" s="136"/>
      <c r="QKM17" s="136"/>
      <c r="QKN17" s="136"/>
      <c r="QKO17" s="136"/>
      <c r="QKP17" s="136"/>
      <c r="QKQ17" s="136"/>
      <c r="QKR17" s="136"/>
      <c r="QKS17" s="136"/>
      <c r="QKT17" s="136"/>
      <c r="QKU17" s="136"/>
      <c r="QKV17" s="136"/>
      <c r="QKW17" s="136"/>
      <c r="QKX17" s="136"/>
      <c r="QKY17" s="136"/>
      <c r="QKZ17" s="136"/>
      <c r="QLA17" s="136"/>
      <c r="QLB17" s="136"/>
      <c r="QLC17" s="136"/>
      <c r="QLD17" s="136"/>
      <c r="QLE17" s="136"/>
      <c r="QLF17" s="136"/>
      <c r="QLG17" s="136"/>
      <c r="QLH17" s="136"/>
      <c r="QLI17" s="136"/>
      <c r="QLJ17" s="136"/>
      <c r="QLK17" s="136"/>
      <c r="QLL17" s="136"/>
      <c r="QLM17" s="136"/>
      <c r="QLN17" s="136"/>
      <c r="QLO17" s="136"/>
      <c r="QLP17" s="136"/>
      <c r="QLQ17" s="136"/>
      <c r="QLR17" s="136"/>
      <c r="QLS17" s="136"/>
      <c r="QLT17" s="136"/>
      <c r="QLU17" s="136"/>
      <c r="QLV17" s="136"/>
      <c r="QLW17" s="136"/>
      <c r="QLX17" s="136"/>
      <c r="QLY17" s="136"/>
      <c r="QLZ17" s="136"/>
      <c r="QMA17" s="136"/>
      <c r="QMB17" s="136"/>
      <c r="QMC17" s="136"/>
      <c r="QMD17" s="136"/>
      <c r="QME17" s="136"/>
      <c r="QMF17" s="136"/>
      <c r="QMG17" s="136"/>
      <c r="QMH17" s="136"/>
      <c r="QMI17" s="136"/>
      <c r="QMJ17" s="136"/>
      <c r="QMK17" s="136"/>
      <c r="QML17" s="136"/>
      <c r="QMM17" s="136"/>
      <c r="QMN17" s="136"/>
      <c r="QMO17" s="136"/>
      <c r="QMP17" s="136"/>
      <c r="QMQ17" s="136"/>
      <c r="QMR17" s="136"/>
      <c r="QMS17" s="136"/>
      <c r="QMT17" s="136"/>
      <c r="QMU17" s="136"/>
      <c r="QMV17" s="136"/>
      <c r="QMW17" s="136"/>
      <c r="QMX17" s="136"/>
      <c r="QMY17" s="136"/>
      <c r="QMZ17" s="136"/>
      <c r="QNA17" s="136"/>
      <c r="QNB17" s="136"/>
      <c r="QNC17" s="136"/>
      <c r="QND17" s="136"/>
      <c r="QNE17" s="136"/>
      <c r="QNF17" s="136"/>
      <c r="QNG17" s="136"/>
      <c r="QNH17" s="136"/>
      <c r="QNI17" s="136"/>
      <c r="QNJ17" s="136"/>
      <c r="QNK17" s="136"/>
      <c r="QNL17" s="136"/>
      <c r="QNM17" s="136"/>
      <c r="QNN17" s="136"/>
      <c r="QNO17" s="136"/>
      <c r="QNP17" s="136"/>
      <c r="QNQ17" s="136"/>
      <c r="QNR17" s="136"/>
      <c r="QNS17" s="136"/>
      <c r="QNT17" s="136"/>
      <c r="QNU17" s="136"/>
      <c r="QNV17" s="136"/>
      <c r="QNW17" s="136"/>
      <c r="QNX17" s="136"/>
      <c r="QNY17" s="136"/>
      <c r="QNZ17" s="136"/>
      <c r="QOA17" s="136"/>
      <c r="QOB17" s="136"/>
      <c r="QOC17" s="136"/>
      <c r="QOD17" s="136"/>
      <c r="QOE17" s="136"/>
      <c r="QOF17" s="136"/>
      <c r="QOG17" s="136"/>
      <c r="QOH17" s="136"/>
      <c r="QOI17" s="136"/>
      <c r="QOJ17" s="136"/>
      <c r="QOK17" s="136"/>
      <c r="QOL17" s="136"/>
      <c r="QOM17" s="136"/>
      <c r="QON17" s="136"/>
      <c r="QOO17" s="136"/>
      <c r="QOP17" s="136"/>
      <c r="QOQ17" s="136"/>
      <c r="QOR17" s="136"/>
      <c r="QOS17" s="136"/>
      <c r="QOT17" s="136"/>
      <c r="QOU17" s="136"/>
      <c r="QOV17" s="136"/>
      <c r="QOW17" s="136"/>
      <c r="QOX17" s="136"/>
      <c r="QOY17" s="136"/>
      <c r="QOZ17" s="136"/>
      <c r="QPA17" s="136"/>
      <c r="QPB17" s="136"/>
      <c r="QPC17" s="136"/>
      <c r="QPD17" s="136"/>
      <c r="QPE17" s="136"/>
      <c r="QPF17" s="136"/>
      <c r="QPG17" s="136"/>
      <c r="QPH17" s="136"/>
      <c r="QPI17" s="136"/>
      <c r="QPJ17" s="136"/>
      <c r="QPK17" s="136"/>
      <c r="QPL17" s="136"/>
      <c r="QPM17" s="136"/>
      <c r="QPN17" s="136"/>
      <c r="QPO17" s="136"/>
      <c r="QPP17" s="136"/>
      <c r="QPQ17" s="136"/>
      <c r="QPR17" s="136"/>
      <c r="QPS17" s="136"/>
      <c r="QPT17" s="136"/>
      <c r="QPU17" s="136"/>
      <c r="QPV17" s="136"/>
      <c r="QPW17" s="136"/>
      <c r="QPX17" s="136"/>
      <c r="QPY17" s="136"/>
      <c r="QPZ17" s="136"/>
      <c r="QQA17" s="136"/>
      <c r="QQB17" s="136"/>
      <c r="QQC17" s="136"/>
      <c r="QQD17" s="136"/>
      <c r="QQE17" s="136"/>
      <c r="QQF17" s="136"/>
      <c r="QQG17" s="136"/>
      <c r="QQH17" s="136"/>
      <c r="QQI17" s="136"/>
      <c r="QQJ17" s="136"/>
      <c r="QQK17" s="136"/>
      <c r="QQL17" s="136"/>
      <c r="QQM17" s="136"/>
      <c r="QQN17" s="136"/>
      <c r="QQO17" s="136"/>
      <c r="QQP17" s="136"/>
      <c r="QQQ17" s="136"/>
      <c r="QQR17" s="136"/>
      <c r="QQS17" s="136"/>
      <c r="QQT17" s="136"/>
      <c r="QQU17" s="136"/>
      <c r="QQV17" s="136"/>
      <c r="QQW17" s="136"/>
      <c r="QQX17" s="136"/>
      <c r="QQY17" s="136"/>
      <c r="QQZ17" s="136"/>
      <c r="QRA17" s="136"/>
      <c r="QRB17" s="136"/>
      <c r="QRC17" s="136"/>
      <c r="QRD17" s="136"/>
      <c r="QRE17" s="136"/>
      <c r="QRF17" s="136"/>
      <c r="QRG17" s="136"/>
      <c r="QRH17" s="136"/>
      <c r="QRI17" s="136"/>
      <c r="QRJ17" s="136"/>
      <c r="QRK17" s="136"/>
      <c r="QRL17" s="136"/>
      <c r="QRM17" s="136"/>
      <c r="QRN17" s="136"/>
      <c r="QRO17" s="136"/>
      <c r="QRP17" s="136"/>
      <c r="QRQ17" s="136"/>
      <c r="QRR17" s="136"/>
      <c r="QRS17" s="136"/>
      <c r="QRT17" s="136"/>
      <c r="QRU17" s="136"/>
      <c r="QRV17" s="136"/>
      <c r="QRW17" s="136"/>
      <c r="QRX17" s="136"/>
      <c r="QRY17" s="136"/>
      <c r="QRZ17" s="136"/>
      <c r="QSA17" s="136"/>
      <c r="QSB17" s="136"/>
      <c r="QSC17" s="136"/>
      <c r="QSD17" s="136"/>
      <c r="QSE17" s="136"/>
      <c r="QSF17" s="136"/>
      <c r="QSG17" s="136"/>
      <c r="QSH17" s="136"/>
      <c r="QSI17" s="136"/>
      <c r="QSJ17" s="136"/>
      <c r="QSK17" s="136"/>
      <c r="QSL17" s="136"/>
      <c r="QSM17" s="136"/>
      <c r="QSN17" s="136"/>
      <c r="QSO17" s="136"/>
      <c r="QSP17" s="136"/>
      <c r="QSQ17" s="136"/>
      <c r="QSR17" s="136"/>
      <c r="QSS17" s="136"/>
      <c r="QST17" s="136"/>
      <c r="QSU17" s="136"/>
      <c r="QSV17" s="136"/>
      <c r="QSW17" s="136"/>
      <c r="QSX17" s="136"/>
      <c r="QSY17" s="136"/>
      <c r="QSZ17" s="136"/>
      <c r="QTA17" s="136"/>
      <c r="QTB17" s="136"/>
      <c r="QTC17" s="136"/>
      <c r="QTD17" s="136"/>
      <c r="QTE17" s="136"/>
      <c r="QTF17" s="136"/>
      <c r="QTG17" s="136"/>
      <c r="QTH17" s="136"/>
      <c r="QTI17" s="136"/>
      <c r="QTJ17" s="136"/>
      <c r="QTK17" s="136"/>
      <c r="QTL17" s="136"/>
      <c r="QTM17" s="136"/>
      <c r="QTN17" s="136"/>
      <c r="QTO17" s="136"/>
      <c r="QTP17" s="136"/>
      <c r="QTQ17" s="136"/>
      <c r="QTR17" s="136"/>
      <c r="QTS17" s="136"/>
      <c r="QTT17" s="136"/>
      <c r="QTU17" s="136"/>
      <c r="QTV17" s="136"/>
      <c r="QTW17" s="136"/>
      <c r="QTX17" s="136"/>
      <c r="QTY17" s="136"/>
      <c r="QTZ17" s="136"/>
      <c r="QUA17" s="136"/>
      <c r="QUB17" s="136"/>
      <c r="QUC17" s="136"/>
      <c r="QUD17" s="136"/>
      <c r="QUE17" s="136"/>
      <c r="QUF17" s="136"/>
      <c r="QUG17" s="136"/>
      <c r="QUH17" s="136"/>
      <c r="QUI17" s="136"/>
      <c r="QUJ17" s="136"/>
      <c r="QUK17" s="136"/>
      <c r="QUL17" s="136"/>
      <c r="QUM17" s="136"/>
      <c r="QUN17" s="136"/>
      <c r="QUO17" s="136"/>
      <c r="QUP17" s="136"/>
      <c r="QUQ17" s="136"/>
      <c r="QUR17" s="136"/>
      <c r="QUS17" s="136"/>
      <c r="QUT17" s="136"/>
      <c r="QUU17" s="136"/>
      <c r="QUV17" s="136"/>
      <c r="QUW17" s="136"/>
      <c r="QUX17" s="136"/>
      <c r="QUY17" s="136"/>
      <c r="QUZ17" s="136"/>
      <c r="QVA17" s="136"/>
      <c r="QVB17" s="136"/>
      <c r="QVC17" s="136"/>
      <c r="QVD17" s="136"/>
      <c r="QVE17" s="136"/>
      <c r="QVF17" s="136"/>
      <c r="QVG17" s="136"/>
      <c r="QVH17" s="136"/>
      <c r="QVI17" s="136"/>
      <c r="QVJ17" s="136"/>
      <c r="QVK17" s="136"/>
      <c r="QVL17" s="136"/>
      <c r="QVM17" s="136"/>
      <c r="QVN17" s="136"/>
      <c r="QVO17" s="136"/>
      <c r="QVP17" s="136"/>
      <c r="QVQ17" s="136"/>
      <c r="QVR17" s="136"/>
      <c r="QVS17" s="136"/>
      <c r="QVT17" s="136"/>
      <c r="QVU17" s="136"/>
      <c r="QVV17" s="136"/>
      <c r="QVW17" s="136"/>
      <c r="QVX17" s="136"/>
      <c r="QVY17" s="136"/>
      <c r="QVZ17" s="136"/>
      <c r="QWA17" s="136"/>
      <c r="QWB17" s="136"/>
      <c r="QWC17" s="136"/>
      <c r="QWD17" s="136"/>
      <c r="QWE17" s="136"/>
      <c r="QWF17" s="136"/>
      <c r="QWG17" s="136"/>
      <c r="QWH17" s="136"/>
      <c r="QWI17" s="136"/>
      <c r="QWJ17" s="136"/>
      <c r="QWK17" s="136"/>
      <c r="QWL17" s="136"/>
      <c r="QWM17" s="136"/>
      <c r="QWN17" s="136"/>
      <c r="QWO17" s="136"/>
      <c r="QWP17" s="136"/>
      <c r="QWQ17" s="136"/>
      <c r="QWR17" s="136"/>
      <c r="QWS17" s="136"/>
      <c r="QWT17" s="136"/>
      <c r="QWU17" s="136"/>
      <c r="QWV17" s="136"/>
      <c r="QWW17" s="136"/>
      <c r="QWX17" s="136"/>
      <c r="QWY17" s="136"/>
      <c r="QWZ17" s="136"/>
      <c r="QXA17" s="136"/>
      <c r="QXB17" s="136"/>
      <c r="QXC17" s="136"/>
      <c r="QXD17" s="136"/>
      <c r="QXE17" s="136"/>
      <c r="QXF17" s="136"/>
      <c r="QXG17" s="136"/>
      <c r="QXH17" s="136"/>
      <c r="QXI17" s="136"/>
      <c r="QXJ17" s="136"/>
      <c r="QXK17" s="136"/>
      <c r="QXL17" s="136"/>
      <c r="QXM17" s="136"/>
      <c r="QXN17" s="136"/>
      <c r="QXO17" s="136"/>
      <c r="QXP17" s="136"/>
      <c r="QXQ17" s="136"/>
      <c r="QXR17" s="136"/>
      <c r="QXS17" s="136"/>
      <c r="QXT17" s="136"/>
      <c r="QXU17" s="136"/>
      <c r="QXV17" s="136"/>
      <c r="QXW17" s="136"/>
      <c r="QXX17" s="136"/>
      <c r="QXY17" s="136"/>
      <c r="QXZ17" s="136"/>
      <c r="QYA17" s="136"/>
      <c r="QYB17" s="136"/>
      <c r="QYC17" s="136"/>
      <c r="QYD17" s="136"/>
      <c r="QYE17" s="136"/>
      <c r="QYF17" s="136"/>
      <c r="QYG17" s="136"/>
      <c r="QYH17" s="136"/>
      <c r="QYI17" s="136"/>
      <c r="QYJ17" s="136"/>
      <c r="QYK17" s="136"/>
      <c r="QYL17" s="136"/>
      <c r="QYM17" s="136"/>
      <c r="QYN17" s="136"/>
      <c r="QYO17" s="136"/>
      <c r="QYP17" s="136"/>
      <c r="QYQ17" s="136"/>
      <c r="QYR17" s="136"/>
      <c r="QYS17" s="136"/>
      <c r="QYT17" s="136"/>
      <c r="QYU17" s="136"/>
      <c r="QYV17" s="136"/>
      <c r="QYW17" s="136"/>
      <c r="QYX17" s="136"/>
      <c r="QYY17" s="136"/>
      <c r="QYZ17" s="136"/>
      <c r="QZA17" s="136"/>
      <c r="QZB17" s="136"/>
      <c r="QZC17" s="136"/>
      <c r="QZD17" s="136"/>
      <c r="QZE17" s="136"/>
      <c r="QZF17" s="136"/>
      <c r="QZG17" s="136"/>
      <c r="QZH17" s="136"/>
      <c r="QZI17" s="136"/>
      <c r="QZJ17" s="136"/>
      <c r="QZK17" s="136"/>
      <c r="QZL17" s="136"/>
      <c r="QZM17" s="136"/>
      <c r="QZN17" s="136"/>
      <c r="QZO17" s="136"/>
      <c r="QZP17" s="136"/>
      <c r="QZQ17" s="136"/>
      <c r="QZR17" s="136"/>
      <c r="QZS17" s="136"/>
      <c r="QZT17" s="136"/>
      <c r="QZU17" s="136"/>
      <c r="QZV17" s="136"/>
      <c r="QZW17" s="136"/>
      <c r="QZX17" s="136"/>
      <c r="QZY17" s="136"/>
      <c r="QZZ17" s="136"/>
      <c r="RAA17" s="136"/>
      <c r="RAB17" s="136"/>
      <c r="RAC17" s="136"/>
      <c r="RAD17" s="136"/>
      <c r="RAE17" s="136"/>
      <c r="RAF17" s="136"/>
      <c r="RAG17" s="136"/>
      <c r="RAH17" s="136"/>
      <c r="RAI17" s="136"/>
      <c r="RAJ17" s="136"/>
      <c r="RAK17" s="136"/>
      <c r="RAL17" s="136"/>
      <c r="RAM17" s="136"/>
      <c r="RAN17" s="136"/>
      <c r="RAO17" s="136"/>
      <c r="RAP17" s="136"/>
      <c r="RAQ17" s="136"/>
      <c r="RAR17" s="136"/>
      <c r="RAS17" s="136"/>
      <c r="RAT17" s="136"/>
      <c r="RAU17" s="136"/>
      <c r="RAV17" s="136"/>
      <c r="RAW17" s="136"/>
      <c r="RAX17" s="136"/>
      <c r="RAY17" s="136"/>
      <c r="RAZ17" s="136"/>
      <c r="RBA17" s="136"/>
      <c r="RBB17" s="136"/>
      <c r="RBC17" s="136"/>
      <c r="RBD17" s="136"/>
      <c r="RBE17" s="136"/>
      <c r="RBF17" s="136"/>
      <c r="RBG17" s="136"/>
      <c r="RBH17" s="136"/>
      <c r="RBI17" s="136"/>
      <c r="RBJ17" s="136"/>
      <c r="RBK17" s="136"/>
      <c r="RBL17" s="136"/>
      <c r="RBM17" s="136"/>
      <c r="RBN17" s="136"/>
      <c r="RBO17" s="136"/>
      <c r="RBP17" s="136"/>
      <c r="RBQ17" s="136"/>
      <c r="RBR17" s="136"/>
      <c r="RBS17" s="136"/>
      <c r="RBT17" s="136"/>
      <c r="RBU17" s="136"/>
      <c r="RBV17" s="136"/>
      <c r="RBW17" s="136"/>
      <c r="RBX17" s="136"/>
      <c r="RBY17" s="136"/>
      <c r="RBZ17" s="136"/>
      <c r="RCA17" s="136"/>
      <c r="RCB17" s="136"/>
      <c r="RCC17" s="136"/>
      <c r="RCD17" s="136"/>
      <c r="RCE17" s="136"/>
      <c r="RCF17" s="136"/>
      <c r="RCG17" s="136"/>
      <c r="RCH17" s="136"/>
      <c r="RCI17" s="136"/>
      <c r="RCJ17" s="136"/>
      <c r="RCK17" s="136"/>
      <c r="RCL17" s="136"/>
      <c r="RCM17" s="136"/>
      <c r="RCN17" s="136"/>
      <c r="RCO17" s="136"/>
      <c r="RCP17" s="136"/>
      <c r="RCQ17" s="136"/>
      <c r="RCR17" s="136"/>
      <c r="RCS17" s="136"/>
      <c r="RCT17" s="136"/>
      <c r="RCU17" s="136"/>
      <c r="RCV17" s="136"/>
      <c r="RCW17" s="136"/>
      <c r="RCX17" s="136"/>
      <c r="RCY17" s="136"/>
      <c r="RCZ17" s="136"/>
      <c r="RDA17" s="136"/>
      <c r="RDB17" s="136"/>
      <c r="RDC17" s="136"/>
      <c r="RDD17" s="136"/>
      <c r="RDE17" s="136"/>
      <c r="RDF17" s="136"/>
      <c r="RDG17" s="136"/>
      <c r="RDH17" s="136"/>
      <c r="RDI17" s="136"/>
      <c r="RDJ17" s="136"/>
      <c r="RDK17" s="136"/>
      <c r="RDL17" s="136"/>
      <c r="RDM17" s="136"/>
      <c r="RDN17" s="136"/>
      <c r="RDO17" s="136"/>
      <c r="RDP17" s="136"/>
      <c r="RDQ17" s="136"/>
      <c r="RDR17" s="136"/>
      <c r="RDS17" s="136"/>
      <c r="RDT17" s="136"/>
      <c r="RDU17" s="136"/>
      <c r="RDV17" s="136"/>
      <c r="RDW17" s="136"/>
      <c r="RDX17" s="136"/>
      <c r="RDY17" s="136"/>
      <c r="RDZ17" s="136"/>
      <c r="REA17" s="136"/>
      <c r="REB17" s="136"/>
      <c r="REC17" s="136"/>
      <c r="RED17" s="136"/>
      <c r="REE17" s="136"/>
      <c r="REF17" s="136"/>
      <c r="REG17" s="136"/>
      <c r="REH17" s="136"/>
      <c r="REI17" s="136"/>
      <c r="REJ17" s="136"/>
      <c r="REK17" s="136"/>
      <c r="REL17" s="136"/>
      <c r="REM17" s="136"/>
      <c r="REN17" s="136"/>
      <c r="REO17" s="136"/>
      <c r="REP17" s="136"/>
      <c r="REQ17" s="136"/>
      <c r="RER17" s="136"/>
      <c r="RES17" s="136"/>
      <c r="RET17" s="136"/>
      <c r="REU17" s="136"/>
      <c r="REV17" s="136"/>
      <c r="REW17" s="136"/>
      <c r="REX17" s="136"/>
      <c r="REY17" s="136"/>
      <c r="REZ17" s="136"/>
      <c r="RFA17" s="136"/>
      <c r="RFB17" s="136"/>
      <c r="RFC17" s="136"/>
      <c r="RFD17" s="136"/>
      <c r="RFE17" s="136"/>
      <c r="RFF17" s="136"/>
      <c r="RFG17" s="136"/>
      <c r="RFH17" s="136"/>
      <c r="RFI17" s="136"/>
      <c r="RFJ17" s="136"/>
      <c r="RFK17" s="136"/>
      <c r="RFL17" s="136"/>
      <c r="RFM17" s="136"/>
      <c r="RFN17" s="136"/>
      <c r="RFO17" s="136"/>
      <c r="RFP17" s="136"/>
      <c r="RFQ17" s="136"/>
      <c r="RFR17" s="136"/>
      <c r="RFS17" s="136"/>
      <c r="RFT17" s="136"/>
      <c r="RFU17" s="136"/>
      <c r="RFV17" s="136"/>
      <c r="RFW17" s="136"/>
      <c r="RFX17" s="136"/>
      <c r="RFY17" s="136"/>
      <c r="RFZ17" s="136"/>
      <c r="RGA17" s="136"/>
      <c r="RGB17" s="136"/>
      <c r="RGC17" s="136"/>
      <c r="RGD17" s="136"/>
      <c r="RGE17" s="136"/>
      <c r="RGF17" s="136"/>
      <c r="RGG17" s="136"/>
      <c r="RGH17" s="136"/>
      <c r="RGI17" s="136"/>
      <c r="RGJ17" s="136"/>
      <c r="RGK17" s="136"/>
      <c r="RGL17" s="136"/>
      <c r="RGM17" s="136"/>
      <c r="RGN17" s="136"/>
      <c r="RGO17" s="136"/>
      <c r="RGP17" s="136"/>
      <c r="RGQ17" s="136"/>
      <c r="RGR17" s="136"/>
      <c r="RGS17" s="136"/>
      <c r="RGT17" s="136"/>
      <c r="RGU17" s="136"/>
      <c r="RGV17" s="136"/>
      <c r="RGW17" s="136"/>
      <c r="RGX17" s="136"/>
      <c r="RGY17" s="136"/>
      <c r="RGZ17" s="136"/>
      <c r="RHA17" s="136"/>
      <c r="RHB17" s="136"/>
      <c r="RHC17" s="136"/>
      <c r="RHD17" s="136"/>
      <c r="RHE17" s="136"/>
      <c r="RHF17" s="136"/>
      <c r="RHG17" s="136"/>
      <c r="RHH17" s="136"/>
      <c r="RHI17" s="136"/>
      <c r="RHJ17" s="136"/>
      <c r="RHK17" s="136"/>
      <c r="RHL17" s="136"/>
      <c r="RHM17" s="136"/>
      <c r="RHN17" s="136"/>
      <c r="RHO17" s="136"/>
      <c r="RHP17" s="136"/>
      <c r="RHQ17" s="136"/>
      <c r="RHR17" s="136"/>
      <c r="RHS17" s="136"/>
      <c r="RHT17" s="136"/>
      <c r="RHU17" s="136"/>
      <c r="RHV17" s="136"/>
      <c r="RHW17" s="136"/>
      <c r="RHX17" s="136"/>
      <c r="RHY17" s="136"/>
      <c r="RHZ17" s="136"/>
      <c r="RIA17" s="136"/>
      <c r="RIB17" s="136"/>
      <c r="RIC17" s="136"/>
      <c r="RID17" s="136"/>
      <c r="RIE17" s="136"/>
      <c r="RIF17" s="136"/>
      <c r="RIG17" s="136"/>
      <c r="RIH17" s="136"/>
      <c r="RII17" s="136"/>
      <c r="RIJ17" s="136"/>
      <c r="RIK17" s="136"/>
      <c r="RIL17" s="136"/>
      <c r="RIM17" s="136"/>
      <c r="RIN17" s="136"/>
      <c r="RIO17" s="136"/>
      <c r="RIP17" s="136"/>
      <c r="RIQ17" s="136"/>
      <c r="RIR17" s="136"/>
      <c r="RIS17" s="136"/>
      <c r="RIT17" s="136"/>
      <c r="RIU17" s="136"/>
      <c r="RIV17" s="136"/>
      <c r="RIW17" s="136"/>
      <c r="RIX17" s="136"/>
      <c r="RIY17" s="136"/>
      <c r="RIZ17" s="136"/>
      <c r="RJA17" s="136"/>
      <c r="RJB17" s="136"/>
      <c r="RJC17" s="136"/>
      <c r="RJD17" s="136"/>
      <c r="RJE17" s="136"/>
      <c r="RJF17" s="136"/>
      <c r="RJG17" s="136"/>
      <c r="RJH17" s="136"/>
      <c r="RJI17" s="136"/>
      <c r="RJJ17" s="136"/>
      <c r="RJK17" s="136"/>
      <c r="RJL17" s="136"/>
      <c r="RJM17" s="136"/>
      <c r="RJN17" s="136"/>
      <c r="RJO17" s="136"/>
      <c r="RJP17" s="136"/>
      <c r="RJQ17" s="136"/>
      <c r="RJR17" s="136"/>
      <c r="RJS17" s="136"/>
      <c r="RJT17" s="136"/>
      <c r="RJU17" s="136"/>
      <c r="RJV17" s="136"/>
      <c r="RJW17" s="136"/>
      <c r="RJX17" s="136"/>
      <c r="RJY17" s="136"/>
      <c r="RJZ17" s="136"/>
      <c r="RKA17" s="136"/>
      <c r="RKB17" s="136"/>
      <c r="RKC17" s="136"/>
      <c r="RKD17" s="136"/>
      <c r="RKE17" s="136"/>
      <c r="RKF17" s="136"/>
      <c r="RKG17" s="136"/>
      <c r="RKH17" s="136"/>
      <c r="RKI17" s="136"/>
      <c r="RKJ17" s="136"/>
      <c r="RKK17" s="136"/>
      <c r="RKL17" s="136"/>
      <c r="RKM17" s="136"/>
      <c r="RKN17" s="136"/>
      <c r="RKO17" s="136"/>
      <c r="RKP17" s="136"/>
      <c r="RKQ17" s="136"/>
      <c r="RKR17" s="136"/>
      <c r="RKS17" s="136"/>
      <c r="RKT17" s="136"/>
      <c r="RKU17" s="136"/>
      <c r="RKV17" s="136"/>
      <c r="RKW17" s="136"/>
      <c r="RKX17" s="136"/>
      <c r="RKY17" s="136"/>
      <c r="RKZ17" s="136"/>
      <c r="RLA17" s="136"/>
      <c r="RLB17" s="136"/>
      <c r="RLC17" s="136"/>
      <c r="RLD17" s="136"/>
      <c r="RLE17" s="136"/>
      <c r="RLF17" s="136"/>
      <c r="RLG17" s="136"/>
      <c r="RLH17" s="136"/>
      <c r="RLI17" s="136"/>
      <c r="RLJ17" s="136"/>
      <c r="RLK17" s="136"/>
      <c r="RLL17" s="136"/>
      <c r="RLM17" s="136"/>
      <c r="RLN17" s="136"/>
      <c r="RLO17" s="136"/>
      <c r="RLP17" s="136"/>
      <c r="RLQ17" s="136"/>
      <c r="RLR17" s="136"/>
      <c r="RLS17" s="136"/>
      <c r="RLT17" s="136"/>
      <c r="RLU17" s="136"/>
      <c r="RLV17" s="136"/>
      <c r="RLW17" s="136"/>
      <c r="RLX17" s="136"/>
      <c r="RLY17" s="136"/>
      <c r="RLZ17" s="136"/>
      <c r="RMA17" s="136"/>
      <c r="RMB17" s="136"/>
      <c r="RMC17" s="136"/>
      <c r="RMD17" s="136"/>
      <c r="RME17" s="136"/>
      <c r="RMF17" s="136"/>
      <c r="RMG17" s="136"/>
      <c r="RMH17" s="136"/>
      <c r="RMI17" s="136"/>
      <c r="RMJ17" s="136"/>
      <c r="RMK17" s="136"/>
      <c r="RML17" s="136"/>
      <c r="RMM17" s="136"/>
      <c r="RMN17" s="136"/>
      <c r="RMO17" s="136"/>
      <c r="RMP17" s="136"/>
      <c r="RMQ17" s="136"/>
      <c r="RMR17" s="136"/>
      <c r="RMS17" s="136"/>
      <c r="RMT17" s="136"/>
      <c r="RMU17" s="136"/>
      <c r="RMV17" s="136"/>
      <c r="RMW17" s="136"/>
      <c r="RMX17" s="136"/>
      <c r="RMY17" s="136"/>
      <c r="RMZ17" s="136"/>
      <c r="RNA17" s="136"/>
      <c r="RNB17" s="136"/>
      <c r="RNC17" s="136"/>
      <c r="RND17" s="136"/>
      <c r="RNE17" s="136"/>
      <c r="RNF17" s="136"/>
      <c r="RNG17" s="136"/>
      <c r="RNH17" s="136"/>
      <c r="RNI17" s="136"/>
      <c r="RNJ17" s="136"/>
      <c r="RNK17" s="136"/>
      <c r="RNL17" s="136"/>
      <c r="RNM17" s="136"/>
      <c r="RNN17" s="136"/>
      <c r="RNO17" s="136"/>
      <c r="RNP17" s="136"/>
      <c r="RNQ17" s="136"/>
      <c r="RNR17" s="136"/>
      <c r="RNS17" s="136"/>
      <c r="RNT17" s="136"/>
      <c r="RNU17" s="136"/>
      <c r="RNV17" s="136"/>
      <c r="RNW17" s="136"/>
      <c r="RNX17" s="136"/>
      <c r="RNY17" s="136"/>
      <c r="RNZ17" s="136"/>
      <c r="ROA17" s="136"/>
      <c r="ROB17" s="136"/>
      <c r="ROC17" s="136"/>
      <c r="ROD17" s="136"/>
      <c r="ROE17" s="136"/>
      <c r="ROF17" s="136"/>
      <c r="ROG17" s="136"/>
      <c r="ROH17" s="136"/>
      <c r="ROI17" s="136"/>
      <c r="ROJ17" s="136"/>
      <c r="ROK17" s="136"/>
      <c r="ROL17" s="136"/>
      <c r="ROM17" s="136"/>
      <c r="RON17" s="136"/>
      <c r="ROO17" s="136"/>
      <c r="ROP17" s="136"/>
      <c r="ROQ17" s="136"/>
      <c r="ROR17" s="136"/>
      <c r="ROS17" s="136"/>
      <c r="ROT17" s="136"/>
      <c r="ROU17" s="136"/>
      <c r="ROV17" s="136"/>
      <c r="ROW17" s="136"/>
      <c r="ROX17" s="136"/>
      <c r="ROY17" s="136"/>
      <c r="ROZ17" s="136"/>
      <c r="RPA17" s="136"/>
      <c r="RPB17" s="136"/>
      <c r="RPC17" s="136"/>
      <c r="RPD17" s="136"/>
      <c r="RPE17" s="136"/>
      <c r="RPF17" s="136"/>
      <c r="RPG17" s="136"/>
      <c r="RPH17" s="136"/>
      <c r="RPI17" s="136"/>
      <c r="RPJ17" s="136"/>
      <c r="RPK17" s="136"/>
      <c r="RPL17" s="136"/>
      <c r="RPM17" s="136"/>
      <c r="RPN17" s="136"/>
      <c r="RPO17" s="136"/>
      <c r="RPP17" s="136"/>
      <c r="RPQ17" s="136"/>
      <c r="RPR17" s="136"/>
      <c r="RPS17" s="136"/>
      <c r="RPT17" s="136"/>
      <c r="RPU17" s="136"/>
      <c r="RPV17" s="136"/>
      <c r="RPW17" s="136"/>
      <c r="RPX17" s="136"/>
      <c r="RPY17" s="136"/>
      <c r="RPZ17" s="136"/>
      <c r="RQA17" s="136"/>
      <c r="RQB17" s="136"/>
      <c r="RQC17" s="136"/>
      <c r="RQD17" s="136"/>
      <c r="RQE17" s="136"/>
      <c r="RQF17" s="136"/>
      <c r="RQG17" s="136"/>
      <c r="RQH17" s="136"/>
      <c r="RQI17" s="136"/>
      <c r="RQJ17" s="136"/>
      <c r="RQK17" s="136"/>
      <c r="RQL17" s="136"/>
      <c r="RQM17" s="136"/>
      <c r="RQN17" s="136"/>
      <c r="RQO17" s="136"/>
      <c r="RQP17" s="136"/>
      <c r="RQQ17" s="136"/>
      <c r="RQR17" s="136"/>
      <c r="RQS17" s="136"/>
      <c r="RQT17" s="136"/>
      <c r="RQU17" s="136"/>
      <c r="RQV17" s="136"/>
      <c r="RQW17" s="136"/>
      <c r="RQX17" s="136"/>
      <c r="RQY17" s="136"/>
      <c r="RQZ17" s="136"/>
      <c r="RRA17" s="136"/>
      <c r="RRB17" s="136"/>
      <c r="RRC17" s="136"/>
      <c r="RRD17" s="136"/>
      <c r="RRE17" s="136"/>
      <c r="RRF17" s="136"/>
      <c r="RRG17" s="136"/>
      <c r="RRH17" s="136"/>
      <c r="RRI17" s="136"/>
      <c r="RRJ17" s="136"/>
      <c r="RRK17" s="136"/>
      <c r="RRL17" s="136"/>
      <c r="RRM17" s="136"/>
      <c r="RRN17" s="136"/>
      <c r="RRO17" s="136"/>
      <c r="RRP17" s="136"/>
      <c r="RRQ17" s="136"/>
      <c r="RRR17" s="136"/>
      <c r="RRS17" s="136"/>
      <c r="RRT17" s="136"/>
      <c r="RRU17" s="136"/>
      <c r="RRV17" s="136"/>
      <c r="RRW17" s="136"/>
      <c r="RRX17" s="136"/>
      <c r="RRY17" s="136"/>
      <c r="RRZ17" s="136"/>
      <c r="RSA17" s="136"/>
      <c r="RSB17" s="136"/>
      <c r="RSC17" s="136"/>
      <c r="RSD17" s="136"/>
      <c r="RSE17" s="136"/>
      <c r="RSF17" s="136"/>
      <c r="RSG17" s="136"/>
      <c r="RSH17" s="136"/>
      <c r="RSI17" s="136"/>
      <c r="RSJ17" s="136"/>
      <c r="RSK17" s="136"/>
      <c r="RSL17" s="136"/>
      <c r="RSM17" s="136"/>
      <c r="RSN17" s="136"/>
      <c r="RSO17" s="136"/>
      <c r="RSP17" s="136"/>
      <c r="RSQ17" s="136"/>
      <c r="RSR17" s="136"/>
      <c r="RSS17" s="136"/>
      <c r="RST17" s="136"/>
      <c r="RSU17" s="136"/>
      <c r="RSV17" s="136"/>
      <c r="RSW17" s="136"/>
      <c r="RSX17" s="136"/>
      <c r="RSY17" s="136"/>
      <c r="RSZ17" s="136"/>
      <c r="RTA17" s="136"/>
      <c r="RTB17" s="136"/>
      <c r="RTC17" s="136"/>
      <c r="RTD17" s="136"/>
      <c r="RTE17" s="136"/>
      <c r="RTF17" s="136"/>
      <c r="RTG17" s="136"/>
      <c r="RTH17" s="136"/>
      <c r="RTI17" s="136"/>
      <c r="RTJ17" s="136"/>
      <c r="RTK17" s="136"/>
      <c r="RTL17" s="136"/>
      <c r="RTM17" s="136"/>
      <c r="RTN17" s="136"/>
      <c r="RTO17" s="136"/>
      <c r="RTP17" s="136"/>
      <c r="RTQ17" s="136"/>
      <c r="RTR17" s="136"/>
      <c r="RTS17" s="136"/>
      <c r="RTT17" s="136"/>
      <c r="RTU17" s="136"/>
      <c r="RTV17" s="136"/>
      <c r="RTW17" s="136"/>
      <c r="RTX17" s="136"/>
      <c r="RTY17" s="136"/>
      <c r="RTZ17" s="136"/>
      <c r="RUA17" s="136"/>
      <c r="RUB17" s="136"/>
      <c r="RUC17" s="136"/>
      <c r="RUD17" s="136"/>
      <c r="RUE17" s="136"/>
      <c r="RUF17" s="136"/>
      <c r="RUG17" s="136"/>
      <c r="RUH17" s="136"/>
      <c r="RUI17" s="136"/>
      <c r="RUJ17" s="136"/>
      <c r="RUK17" s="136"/>
      <c r="RUL17" s="136"/>
      <c r="RUM17" s="136"/>
      <c r="RUN17" s="136"/>
      <c r="RUO17" s="136"/>
      <c r="RUP17" s="136"/>
      <c r="RUQ17" s="136"/>
      <c r="RUR17" s="136"/>
      <c r="RUS17" s="136"/>
      <c r="RUT17" s="136"/>
      <c r="RUU17" s="136"/>
      <c r="RUV17" s="136"/>
      <c r="RUW17" s="136"/>
      <c r="RUX17" s="136"/>
      <c r="RUY17" s="136"/>
      <c r="RUZ17" s="136"/>
      <c r="RVA17" s="136"/>
      <c r="RVB17" s="136"/>
      <c r="RVC17" s="136"/>
      <c r="RVD17" s="136"/>
      <c r="RVE17" s="136"/>
      <c r="RVF17" s="136"/>
      <c r="RVG17" s="136"/>
      <c r="RVH17" s="136"/>
      <c r="RVI17" s="136"/>
      <c r="RVJ17" s="136"/>
      <c r="RVK17" s="136"/>
      <c r="RVL17" s="136"/>
      <c r="RVM17" s="136"/>
      <c r="RVN17" s="136"/>
      <c r="RVO17" s="136"/>
      <c r="RVP17" s="136"/>
      <c r="RVQ17" s="136"/>
      <c r="RVR17" s="136"/>
      <c r="RVS17" s="136"/>
      <c r="RVT17" s="136"/>
      <c r="RVU17" s="136"/>
      <c r="RVV17" s="136"/>
      <c r="RVW17" s="136"/>
      <c r="RVX17" s="136"/>
      <c r="RVY17" s="136"/>
      <c r="RVZ17" s="136"/>
      <c r="RWA17" s="136"/>
      <c r="RWB17" s="136"/>
      <c r="RWC17" s="136"/>
      <c r="RWD17" s="136"/>
      <c r="RWE17" s="136"/>
      <c r="RWF17" s="136"/>
      <c r="RWG17" s="136"/>
      <c r="RWH17" s="136"/>
      <c r="RWI17" s="136"/>
      <c r="RWJ17" s="136"/>
      <c r="RWK17" s="136"/>
      <c r="RWL17" s="136"/>
      <c r="RWM17" s="136"/>
      <c r="RWN17" s="136"/>
      <c r="RWO17" s="136"/>
      <c r="RWP17" s="136"/>
      <c r="RWQ17" s="136"/>
      <c r="RWR17" s="136"/>
      <c r="RWS17" s="136"/>
      <c r="RWT17" s="136"/>
      <c r="RWU17" s="136"/>
      <c r="RWV17" s="136"/>
      <c r="RWW17" s="136"/>
      <c r="RWX17" s="136"/>
      <c r="RWY17" s="136"/>
      <c r="RWZ17" s="136"/>
      <c r="RXA17" s="136"/>
      <c r="RXB17" s="136"/>
      <c r="RXC17" s="136"/>
      <c r="RXD17" s="136"/>
      <c r="RXE17" s="136"/>
      <c r="RXF17" s="136"/>
      <c r="RXG17" s="136"/>
      <c r="RXH17" s="136"/>
      <c r="RXI17" s="136"/>
      <c r="RXJ17" s="136"/>
      <c r="RXK17" s="136"/>
      <c r="RXL17" s="136"/>
      <c r="RXM17" s="136"/>
      <c r="RXN17" s="136"/>
      <c r="RXO17" s="136"/>
      <c r="RXP17" s="136"/>
      <c r="RXQ17" s="136"/>
      <c r="RXR17" s="136"/>
      <c r="RXS17" s="136"/>
      <c r="RXT17" s="136"/>
      <c r="RXU17" s="136"/>
      <c r="RXV17" s="136"/>
      <c r="RXW17" s="136"/>
      <c r="RXX17" s="136"/>
      <c r="RXY17" s="136"/>
      <c r="RXZ17" s="136"/>
      <c r="RYA17" s="136"/>
      <c r="RYB17" s="136"/>
      <c r="RYC17" s="136"/>
      <c r="RYD17" s="136"/>
      <c r="RYE17" s="136"/>
      <c r="RYF17" s="136"/>
      <c r="RYG17" s="136"/>
      <c r="RYH17" s="136"/>
      <c r="RYI17" s="136"/>
      <c r="RYJ17" s="136"/>
      <c r="RYK17" s="136"/>
      <c r="RYL17" s="136"/>
      <c r="RYM17" s="136"/>
      <c r="RYN17" s="136"/>
      <c r="RYO17" s="136"/>
      <c r="RYP17" s="136"/>
      <c r="RYQ17" s="136"/>
      <c r="RYR17" s="136"/>
      <c r="RYS17" s="136"/>
      <c r="RYT17" s="136"/>
      <c r="RYU17" s="136"/>
      <c r="RYV17" s="136"/>
      <c r="RYW17" s="136"/>
      <c r="RYX17" s="136"/>
      <c r="RYY17" s="136"/>
      <c r="RYZ17" s="136"/>
      <c r="RZA17" s="136"/>
      <c r="RZB17" s="136"/>
      <c r="RZC17" s="136"/>
      <c r="RZD17" s="136"/>
      <c r="RZE17" s="136"/>
      <c r="RZF17" s="136"/>
      <c r="RZG17" s="136"/>
      <c r="RZH17" s="136"/>
      <c r="RZI17" s="136"/>
      <c r="RZJ17" s="136"/>
      <c r="RZK17" s="136"/>
      <c r="RZL17" s="136"/>
      <c r="RZM17" s="136"/>
      <c r="RZN17" s="136"/>
      <c r="RZO17" s="136"/>
      <c r="RZP17" s="136"/>
      <c r="RZQ17" s="136"/>
      <c r="RZR17" s="136"/>
      <c r="RZS17" s="136"/>
      <c r="RZT17" s="136"/>
      <c r="RZU17" s="136"/>
      <c r="RZV17" s="136"/>
      <c r="RZW17" s="136"/>
      <c r="RZX17" s="136"/>
      <c r="RZY17" s="136"/>
      <c r="RZZ17" s="136"/>
      <c r="SAA17" s="136"/>
      <c r="SAB17" s="136"/>
      <c r="SAC17" s="136"/>
      <c r="SAD17" s="136"/>
      <c r="SAE17" s="136"/>
      <c r="SAF17" s="136"/>
      <c r="SAG17" s="136"/>
      <c r="SAH17" s="136"/>
      <c r="SAI17" s="136"/>
      <c r="SAJ17" s="136"/>
      <c r="SAK17" s="136"/>
      <c r="SAL17" s="136"/>
      <c r="SAM17" s="136"/>
      <c r="SAN17" s="136"/>
      <c r="SAO17" s="136"/>
      <c r="SAP17" s="136"/>
      <c r="SAQ17" s="136"/>
      <c r="SAR17" s="136"/>
      <c r="SAS17" s="136"/>
      <c r="SAT17" s="136"/>
      <c r="SAU17" s="136"/>
      <c r="SAV17" s="136"/>
      <c r="SAW17" s="136"/>
      <c r="SAX17" s="136"/>
      <c r="SAY17" s="136"/>
      <c r="SAZ17" s="136"/>
      <c r="SBA17" s="136"/>
      <c r="SBB17" s="136"/>
      <c r="SBC17" s="136"/>
      <c r="SBD17" s="136"/>
      <c r="SBE17" s="136"/>
      <c r="SBF17" s="136"/>
      <c r="SBG17" s="136"/>
      <c r="SBH17" s="136"/>
      <c r="SBI17" s="136"/>
      <c r="SBJ17" s="136"/>
      <c r="SBK17" s="136"/>
      <c r="SBL17" s="136"/>
      <c r="SBM17" s="136"/>
      <c r="SBN17" s="136"/>
      <c r="SBO17" s="136"/>
      <c r="SBP17" s="136"/>
      <c r="SBQ17" s="136"/>
      <c r="SBR17" s="136"/>
      <c r="SBS17" s="136"/>
      <c r="SBT17" s="136"/>
      <c r="SBU17" s="136"/>
      <c r="SBV17" s="136"/>
      <c r="SBW17" s="136"/>
      <c r="SBX17" s="136"/>
      <c r="SBY17" s="136"/>
      <c r="SBZ17" s="136"/>
      <c r="SCA17" s="136"/>
      <c r="SCB17" s="136"/>
      <c r="SCC17" s="136"/>
      <c r="SCD17" s="136"/>
      <c r="SCE17" s="136"/>
      <c r="SCF17" s="136"/>
      <c r="SCG17" s="136"/>
      <c r="SCH17" s="136"/>
      <c r="SCI17" s="136"/>
      <c r="SCJ17" s="136"/>
      <c r="SCK17" s="136"/>
      <c r="SCL17" s="136"/>
      <c r="SCM17" s="136"/>
      <c r="SCN17" s="136"/>
      <c r="SCO17" s="136"/>
      <c r="SCP17" s="136"/>
      <c r="SCQ17" s="136"/>
      <c r="SCR17" s="136"/>
      <c r="SCS17" s="136"/>
      <c r="SCT17" s="136"/>
      <c r="SCU17" s="136"/>
      <c r="SCV17" s="136"/>
      <c r="SCW17" s="136"/>
      <c r="SCX17" s="136"/>
      <c r="SCY17" s="136"/>
      <c r="SCZ17" s="136"/>
      <c r="SDA17" s="136"/>
      <c r="SDB17" s="136"/>
      <c r="SDC17" s="136"/>
      <c r="SDD17" s="136"/>
      <c r="SDE17" s="136"/>
      <c r="SDF17" s="136"/>
      <c r="SDG17" s="136"/>
      <c r="SDH17" s="136"/>
      <c r="SDI17" s="136"/>
      <c r="SDJ17" s="136"/>
      <c r="SDK17" s="136"/>
      <c r="SDL17" s="136"/>
      <c r="SDM17" s="136"/>
      <c r="SDN17" s="136"/>
      <c r="SDO17" s="136"/>
      <c r="SDP17" s="136"/>
      <c r="SDQ17" s="136"/>
      <c r="SDR17" s="136"/>
      <c r="SDS17" s="136"/>
      <c r="SDT17" s="136"/>
      <c r="SDU17" s="136"/>
      <c r="SDV17" s="136"/>
      <c r="SDW17" s="136"/>
      <c r="SDX17" s="136"/>
      <c r="SDY17" s="136"/>
      <c r="SDZ17" s="136"/>
      <c r="SEA17" s="136"/>
      <c r="SEB17" s="136"/>
      <c r="SEC17" s="136"/>
      <c r="SED17" s="136"/>
      <c r="SEE17" s="136"/>
      <c r="SEF17" s="136"/>
      <c r="SEG17" s="136"/>
      <c r="SEH17" s="136"/>
      <c r="SEI17" s="136"/>
      <c r="SEJ17" s="136"/>
      <c r="SEK17" s="136"/>
      <c r="SEL17" s="136"/>
      <c r="SEM17" s="136"/>
      <c r="SEN17" s="136"/>
      <c r="SEO17" s="136"/>
      <c r="SEP17" s="136"/>
      <c r="SEQ17" s="136"/>
      <c r="SER17" s="136"/>
      <c r="SES17" s="136"/>
      <c r="SET17" s="136"/>
      <c r="SEU17" s="136"/>
      <c r="SEV17" s="136"/>
      <c r="SEW17" s="136"/>
      <c r="SEX17" s="136"/>
      <c r="SEY17" s="136"/>
      <c r="SEZ17" s="136"/>
      <c r="SFA17" s="136"/>
      <c r="SFB17" s="136"/>
      <c r="SFC17" s="136"/>
      <c r="SFD17" s="136"/>
      <c r="SFE17" s="136"/>
      <c r="SFF17" s="136"/>
      <c r="SFG17" s="136"/>
      <c r="SFH17" s="136"/>
      <c r="SFI17" s="136"/>
      <c r="SFJ17" s="136"/>
      <c r="SFK17" s="136"/>
      <c r="SFL17" s="136"/>
      <c r="SFM17" s="136"/>
      <c r="SFN17" s="136"/>
      <c r="SFO17" s="136"/>
      <c r="SFP17" s="136"/>
      <c r="SFQ17" s="136"/>
      <c r="SFR17" s="136"/>
      <c r="SFS17" s="136"/>
      <c r="SFT17" s="136"/>
      <c r="SFU17" s="136"/>
      <c r="SFV17" s="136"/>
      <c r="SFW17" s="136"/>
      <c r="SFX17" s="136"/>
      <c r="SFY17" s="136"/>
      <c r="SFZ17" s="136"/>
      <c r="SGA17" s="136"/>
      <c r="SGB17" s="136"/>
      <c r="SGC17" s="136"/>
      <c r="SGD17" s="136"/>
      <c r="SGE17" s="136"/>
      <c r="SGF17" s="136"/>
      <c r="SGG17" s="136"/>
      <c r="SGH17" s="136"/>
      <c r="SGI17" s="136"/>
      <c r="SGJ17" s="136"/>
      <c r="SGK17" s="136"/>
      <c r="SGL17" s="136"/>
      <c r="SGM17" s="136"/>
      <c r="SGN17" s="136"/>
      <c r="SGO17" s="136"/>
      <c r="SGP17" s="136"/>
      <c r="SGQ17" s="136"/>
      <c r="SGR17" s="136"/>
      <c r="SGS17" s="136"/>
      <c r="SGT17" s="136"/>
      <c r="SGU17" s="136"/>
      <c r="SGV17" s="136"/>
      <c r="SGW17" s="136"/>
      <c r="SGX17" s="136"/>
      <c r="SGY17" s="136"/>
      <c r="SGZ17" s="136"/>
      <c r="SHA17" s="136"/>
      <c r="SHB17" s="136"/>
      <c r="SHC17" s="136"/>
      <c r="SHD17" s="136"/>
      <c r="SHE17" s="136"/>
      <c r="SHF17" s="136"/>
      <c r="SHG17" s="136"/>
      <c r="SHH17" s="136"/>
      <c r="SHI17" s="136"/>
      <c r="SHJ17" s="136"/>
      <c r="SHK17" s="136"/>
      <c r="SHL17" s="136"/>
      <c r="SHM17" s="136"/>
      <c r="SHN17" s="136"/>
      <c r="SHO17" s="136"/>
      <c r="SHP17" s="136"/>
      <c r="SHQ17" s="136"/>
      <c r="SHR17" s="136"/>
      <c r="SHS17" s="136"/>
      <c r="SHT17" s="136"/>
      <c r="SHU17" s="136"/>
      <c r="SHV17" s="136"/>
      <c r="SHW17" s="136"/>
      <c r="SHX17" s="136"/>
      <c r="SHY17" s="136"/>
      <c r="SHZ17" s="136"/>
      <c r="SIA17" s="136"/>
      <c r="SIB17" s="136"/>
      <c r="SIC17" s="136"/>
      <c r="SID17" s="136"/>
      <c r="SIE17" s="136"/>
      <c r="SIF17" s="136"/>
      <c r="SIG17" s="136"/>
      <c r="SIH17" s="136"/>
      <c r="SII17" s="136"/>
      <c r="SIJ17" s="136"/>
      <c r="SIK17" s="136"/>
      <c r="SIL17" s="136"/>
      <c r="SIM17" s="136"/>
      <c r="SIN17" s="136"/>
      <c r="SIO17" s="136"/>
      <c r="SIP17" s="136"/>
      <c r="SIQ17" s="136"/>
      <c r="SIR17" s="136"/>
      <c r="SIS17" s="136"/>
      <c r="SIT17" s="136"/>
      <c r="SIU17" s="136"/>
      <c r="SIV17" s="136"/>
      <c r="SIW17" s="136"/>
      <c r="SIX17" s="136"/>
      <c r="SIY17" s="136"/>
      <c r="SIZ17" s="136"/>
      <c r="SJA17" s="136"/>
      <c r="SJB17" s="136"/>
      <c r="SJC17" s="136"/>
      <c r="SJD17" s="136"/>
      <c r="SJE17" s="136"/>
      <c r="SJF17" s="136"/>
      <c r="SJG17" s="136"/>
      <c r="SJH17" s="136"/>
      <c r="SJI17" s="136"/>
      <c r="SJJ17" s="136"/>
      <c r="SJK17" s="136"/>
      <c r="SJL17" s="136"/>
      <c r="SJM17" s="136"/>
      <c r="SJN17" s="136"/>
      <c r="SJO17" s="136"/>
      <c r="SJP17" s="136"/>
      <c r="SJQ17" s="136"/>
      <c r="SJR17" s="136"/>
      <c r="SJS17" s="136"/>
      <c r="SJT17" s="136"/>
      <c r="SJU17" s="136"/>
      <c r="SJV17" s="136"/>
      <c r="SJW17" s="136"/>
      <c r="SJX17" s="136"/>
      <c r="SJY17" s="136"/>
      <c r="SJZ17" s="136"/>
      <c r="SKA17" s="136"/>
      <c r="SKB17" s="136"/>
      <c r="SKC17" s="136"/>
      <c r="SKD17" s="136"/>
      <c r="SKE17" s="136"/>
      <c r="SKF17" s="136"/>
      <c r="SKG17" s="136"/>
      <c r="SKH17" s="136"/>
      <c r="SKI17" s="136"/>
      <c r="SKJ17" s="136"/>
      <c r="SKK17" s="136"/>
      <c r="SKL17" s="136"/>
      <c r="SKM17" s="136"/>
      <c r="SKN17" s="136"/>
      <c r="SKO17" s="136"/>
      <c r="SKP17" s="136"/>
      <c r="SKQ17" s="136"/>
      <c r="SKR17" s="136"/>
      <c r="SKS17" s="136"/>
      <c r="SKT17" s="136"/>
      <c r="SKU17" s="136"/>
      <c r="SKV17" s="136"/>
      <c r="SKW17" s="136"/>
      <c r="SKX17" s="136"/>
      <c r="SKY17" s="136"/>
      <c r="SKZ17" s="136"/>
      <c r="SLA17" s="136"/>
      <c r="SLB17" s="136"/>
      <c r="SLC17" s="136"/>
      <c r="SLD17" s="136"/>
      <c r="SLE17" s="136"/>
      <c r="SLF17" s="136"/>
      <c r="SLG17" s="136"/>
      <c r="SLH17" s="136"/>
      <c r="SLI17" s="136"/>
      <c r="SLJ17" s="136"/>
      <c r="SLK17" s="136"/>
      <c r="SLL17" s="136"/>
      <c r="SLM17" s="136"/>
      <c r="SLN17" s="136"/>
      <c r="SLO17" s="136"/>
      <c r="SLP17" s="136"/>
      <c r="SLQ17" s="136"/>
      <c r="SLR17" s="136"/>
      <c r="SLS17" s="136"/>
      <c r="SLT17" s="136"/>
      <c r="SLU17" s="136"/>
      <c r="SLV17" s="136"/>
      <c r="SLW17" s="136"/>
      <c r="SLX17" s="136"/>
      <c r="SLY17" s="136"/>
      <c r="SLZ17" s="136"/>
      <c r="SMA17" s="136"/>
      <c r="SMB17" s="136"/>
      <c r="SMC17" s="136"/>
      <c r="SMD17" s="136"/>
      <c r="SME17" s="136"/>
      <c r="SMF17" s="136"/>
      <c r="SMG17" s="136"/>
      <c r="SMH17" s="136"/>
      <c r="SMI17" s="136"/>
      <c r="SMJ17" s="136"/>
      <c r="SMK17" s="136"/>
      <c r="SML17" s="136"/>
      <c r="SMM17" s="136"/>
      <c r="SMN17" s="136"/>
      <c r="SMO17" s="136"/>
      <c r="SMP17" s="136"/>
      <c r="SMQ17" s="136"/>
      <c r="SMR17" s="136"/>
      <c r="SMS17" s="136"/>
      <c r="SMT17" s="136"/>
      <c r="SMU17" s="136"/>
      <c r="SMV17" s="136"/>
      <c r="SMW17" s="136"/>
      <c r="SMX17" s="136"/>
      <c r="SMY17" s="136"/>
      <c r="SMZ17" s="136"/>
      <c r="SNA17" s="136"/>
      <c r="SNB17" s="136"/>
      <c r="SNC17" s="136"/>
      <c r="SND17" s="136"/>
      <c r="SNE17" s="136"/>
      <c r="SNF17" s="136"/>
      <c r="SNG17" s="136"/>
      <c r="SNH17" s="136"/>
      <c r="SNI17" s="136"/>
      <c r="SNJ17" s="136"/>
      <c r="SNK17" s="136"/>
      <c r="SNL17" s="136"/>
      <c r="SNM17" s="136"/>
      <c r="SNN17" s="136"/>
      <c r="SNO17" s="136"/>
      <c r="SNP17" s="136"/>
      <c r="SNQ17" s="136"/>
      <c r="SNR17" s="136"/>
      <c r="SNS17" s="136"/>
      <c r="SNT17" s="136"/>
      <c r="SNU17" s="136"/>
      <c r="SNV17" s="136"/>
      <c r="SNW17" s="136"/>
      <c r="SNX17" s="136"/>
      <c r="SNY17" s="136"/>
      <c r="SNZ17" s="136"/>
      <c r="SOA17" s="136"/>
      <c r="SOB17" s="136"/>
      <c r="SOC17" s="136"/>
      <c r="SOD17" s="136"/>
      <c r="SOE17" s="136"/>
      <c r="SOF17" s="136"/>
      <c r="SOG17" s="136"/>
      <c r="SOH17" s="136"/>
      <c r="SOI17" s="136"/>
      <c r="SOJ17" s="136"/>
      <c r="SOK17" s="136"/>
      <c r="SOL17" s="136"/>
      <c r="SOM17" s="136"/>
      <c r="SON17" s="136"/>
      <c r="SOO17" s="136"/>
      <c r="SOP17" s="136"/>
      <c r="SOQ17" s="136"/>
      <c r="SOR17" s="136"/>
      <c r="SOS17" s="136"/>
      <c r="SOT17" s="136"/>
      <c r="SOU17" s="136"/>
      <c r="SOV17" s="136"/>
      <c r="SOW17" s="136"/>
      <c r="SOX17" s="136"/>
      <c r="SOY17" s="136"/>
      <c r="SOZ17" s="136"/>
      <c r="SPA17" s="136"/>
      <c r="SPB17" s="136"/>
      <c r="SPC17" s="136"/>
      <c r="SPD17" s="136"/>
      <c r="SPE17" s="136"/>
      <c r="SPF17" s="136"/>
      <c r="SPG17" s="136"/>
      <c r="SPH17" s="136"/>
      <c r="SPI17" s="136"/>
      <c r="SPJ17" s="136"/>
      <c r="SPK17" s="136"/>
      <c r="SPL17" s="136"/>
      <c r="SPM17" s="136"/>
      <c r="SPN17" s="136"/>
      <c r="SPO17" s="136"/>
      <c r="SPP17" s="136"/>
      <c r="SPQ17" s="136"/>
      <c r="SPR17" s="136"/>
      <c r="SPS17" s="136"/>
      <c r="SPT17" s="136"/>
      <c r="SPU17" s="136"/>
      <c r="SPV17" s="136"/>
      <c r="SPW17" s="136"/>
      <c r="SPX17" s="136"/>
      <c r="SPY17" s="136"/>
      <c r="SPZ17" s="136"/>
      <c r="SQA17" s="136"/>
      <c r="SQB17" s="136"/>
      <c r="SQC17" s="136"/>
      <c r="SQD17" s="136"/>
      <c r="SQE17" s="136"/>
      <c r="SQF17" s="136"/>
      <c r="SQG17" s="136"/>
      <c r="SQH17" s="136"/>
      <c r="SQI17" s="136"/>
      <c r="SQJ17" s="136"/>
      <c r="SQK17" s="136"/>
      <c r="SQL17" s="136"/>
      <c r="SQM17" s="136"/>
      <c r="SQN17" s="136"/>
      <c r="SQO17" s="136"/>
      <c r="SQP17" s="136"/>
      <c r="SQQ17" s="136"/>
      <c r="SQR17" s="136"/>
      <c r="SQS17" s="136"/>
      <c r="SQT17" s="136"/>
      <c r="SQU17" s="136"/>
      <c r="SQV17" s="136"/>
      <c r="SQW17" s="136"/>
      <c r="SQX17" s="136"/>
      <c r="SQY17" s="136"/>
      <c r="SQZ17" s="136"/>
      <c r="SRA17" s="136"/>
      <c r="SRB17" s="136"/>
      <c r="SRC17" s="136"/>
      <c r="SRD17" s="136"/>
      <c r="SRE17" s="136"/>
      <c r="SRF17" s="136"/>
      <c r="SRG17" s="136"/>
      <c r="SRH17" s="136"/>
      <c r="SRI17" s="136"/>
      <c r="SRJ17" s="136"/>
      <c r="SRK17" s="136"/>
      <c r="SRL17" s="136"/>
      <c r="SRM17" s="136"/>
      <c r="SRN17" s="136"/>
      <c r="SRO17" s="136"/>
      <c r="SRP17" s="136"/>
      <c r="SRQ17" s="136"/>
      <c r="SRR17" s="136"/>
      <c r="SRS17" s="136"/>
      <c r="SRT17" s="136"/>
      <c r="SRU17" s="136"/>
      <c r="SRV17" s="136"/>
      <c r="SRW17" s="136"/>
      <c r="SRX17" s="136"/>
      <c r="SRY17" s="136"/>
      <c r="SRZ17" s="136"/>
      <c r="SSA17" s="136"/>
      <c r="SSB17" s="136"/>
      <c r="SSC17" s="136"/>
      <c r="SSD17" s="136"/>
      <c r="SSE17" s="136"/>
      <c r="SSF17" s="136"/>
      <c r="SSG17" s="136"/>
      <c r="SSH17" s="136"/>
      <c r="SSI17" s="136"/>
      <c r="SSJ17" s="136"/>
      <c r="SSK17" s="136"/>
      <c r="SSL17" s="136"/>
      <c r="SSM17" s="136"/>
      <c r="SSN17" s="136"/>
      <c r="SSO17" s="136"/>
      <c r="SSP17" s="136"/>
      <c r="SSQ17" s="136"/>
      <c r="SSR17" s="136"/>
      <c r="SSS17" s="136"/>
      <c r="SST17" s="136"/>
      <c r="SSU17" s="136"/>
      <c r="SSV17" s="136"/>
      <c r="SSW17" s="136"/>
      <c r="SSX17" s="136"/>
      <c r="SSY17" s="136"/>
      <c r="SSZ17" s="136"/>
      <c r="STA17" s="136"/>
      <c r="STB17" s="136"/>
      <c r="STC17" s="136"/>
      <c r="STD17" s="136"/>
      <c r="STE17" s="136"/>
      <c r="STF17" s="136"/>
      <c r="STG17" s="136"/>
      <c r="STH17" s="136"/>
      <c r="STI17" s="136"/>
      <c r="STJ17" s="136"/>
      <c r="STK17" s="136"/>
      <c r="STL17" s="136"/>
      <c r="STM17" s="136"/>
      <c r="STN17" s="136"/>
      <c r="STO17" s="136"/>
      <c r="STP17" s="136"/>
      <c r="STQ17" s="136"/>
      <c r="STR17" s="136"/>
      <c r="STS17" s="136"/>
      <c r="STT17" s="136"/>
      <c r="STU17" s="136"/>
      <c r="STV17" s="136"/>
      <c r="STW17" s="136"/>
      <c r="STX17" s="136"/>
      <c r="STY17" s="136"/>
      <c r="STZ17" s="136"/>
      <c r="SUA17" s="136"/>
      <c r="SUB17" s="136"/>
      <c r="SUC17" s="136"/>
      <c r="SUD17" s="136"/>
      <c r="SUE17" s="136"/>
      <c r="SUF17" s="136"/>
      <c r="SUG17" s="136"/>
      <c r="SUH17" s="136"/>
      <c r="SUI17" s="136"/>
      <c r="SUJ17" s="136"/>
      <c r="SUK17" s="136"/>
      <c r="SUL17" s="136"/>
      <c r="SUM17" s="136"/>
      <c r="SUN17" s="136"/>
      <c r="SUO17" s="136"/>
      <c r="SUP17" s="136"/>
      <c r="SUQ17" s="136"/>
      <c r="SUR17" s="136"/>
      <c r="SUS17" s="136"/>
      <c r="SUT17" s="136"/>
      <c r="SUU17" s="136"/>
      <c r="SUV17" s="136"/>
      <c r="SUW17" s="136"/>
      <c r="SUX17" s="136"/>
      <c r="SUY17" s="136"/>
      <c r="SUZ17" s="136"/>
      <c r="SVA17" s="136"/>
      <c r="SVB17" s="136"/>
      <c r="SVC17" s="136"/>
      <c r="SVD17" s="136"/>
      <c r="SVE17" s="136"/>
      <c r="SVF17" s="136"/>
      <c r="SVG17" s="136"/>
      <c r="SVH17" s="136"/>
      <c r="SVI17" s="136"/>
      <c r="SVJ17" s="136"/>
      <c r="SVK17" s="136"/>
      <c r="SVL17" s="136"/>
      <c r="SVM17" s="136"/>
      <c r="SVN17" s="136"/>
      <c r="SVO17" s="136"/>
      <c r="SVP17" s="136"/>
      <c r="SVQ17" s="136"/>
      <c r="SVR17" s="136"/>
      <c r="SVS17" s="136"/>
      <c r="SVT17" s="136"/>
      <c r="SVU17" s="136"/>
      <c r="SVV17" s="136"/>
      <c r="SVW17" s="136"/>
      <c r="SVX17" s="136"/>
      <c r="SVY17" s="136"/>
      <c r="SVZ17" s="136"/>
      <c r="SWA17" s="136"/>
      <c r="SWB17" s="136"/>
      <c r="SWC17" s="136"/>
      <c r="SWD17" s="136"/>
      <c r="SWE17" s="136"/>
      <c r="SWF17" s="136"/>
      <c r="SWG17" s="136"/>
      <c r="SWH17" s="136"/>
      <c r="SWI17" s="136"/>
      <c r="SWJ17" s="136"/>
      <c r="SWK17" s="136"/>
      <c r="SWL17" s="136"/>
      <c r="SWM17" s="136"/>
      <c r="SWN17" s="136"/>
      <c r="SWO17" s="136"/>
      <c r="SWP17" s="136"/>
      <c r="SWQ17" s="136"/>
      <c r="SWR17" s="136"/>
      <c r="SWS17" s="136"/>
      <c r="SWT17" s="136"/>
      <c r="SWU17" s="136"/>
      <c r="SWV17" s="136"/>
      <c r="SWW17" s="136"/>
      <c r="SWX17" s="136"/>
      <c r="SWY17" s="136"/>
      <c r="SWZ17" s="136"/>
      <c r="SXA17" s="136"/>
      <c r="SXB17" s="136"/>
      <c r="SXC17" s="136"/>
      <c r="SXD17" s="136"/>
      <c r="SXE17" s="136"/>
      <c r="SXF17" s="136"/>
      <c r="SXG17" s="136"/>
      <c r="SXH17" s="136"/>
      <c r="SXI17" s="136"/>
      <c r="SXJ17" s="136"/>
      <c r="SXK17" s="136"/>
      <c r="SXL17" s="136"/>
      <c r="SXM17" s="136"/>
      <c r="SXN17" s="136"/>
      <c r="SXO17" s="136"/>
      <c r="SXP17" s="136"/>
      <c r="SXQ17" s="136"/>
      <c r="SXR17" s="136"/>
      <c r="SXS17" s="136"/>
      <c r="SXT17" s="136"/>
      <c r="SXU17" s="136"/>
      <c r="SXV17" s="136"/>
      <c r="SXW17" s="136"/>
      <c r="SXX17" s="136"/>
      <c r="SXY17" s="136"/>
      <c r="SXZ17" s="136"/>
      <c r="SYA17" s="136"/>
      <c r="SYB17" s="136"/>
      <c r="SYC17" s="136"/>
      <c r="SYD17" s="136"/>
      <c r="SYE17" s="136"/>
      <c r="SYF17" s="136"/>
      <c r="SYG17" s="136"/>
      <c r="SYH17" s="136"/>
      <c r="SYI17" s="136"/>
      <c r="SYJ17" s="136"/>
      <c r="SYK17" s="136"/>
      <c r="SYL17" s="136"/>
      <c r="SYM17" s="136"/>
      <c r="SYN17" s="136"/>
      <c r="SYO17" s="136"/>
      <c r="SYP17" s="136"/>
      <c r="SYQ17" s="136"/>
      <c r="SYR17" s="136"/>
      <c r="SYS17" s="136"/>
      <c r="SYT17" s="136"/>
      <c r="SYU17" s="136"/>
      <c r="SYV17" s="136"/>
      <c r="SYW17" s="136"/>
      <c r="SYX17" s="136"/>
      <c r="SYY17" s="136"/>
      <c r="SYZ17" s="136"/>
      <c r="SZA17" s="136"/>
      <c r="SZB17" s="136"/>
      <c r="SZC17" s="136"/>
      <c r="SZD17" s="136"/>
      <c r="SZE17" s="136"/>
      <c r="SZF17" s="136"/>
      <c r="SZG17" s="136"/>
      <c r="SZH17" s="136"/>
      <c r="SZI17" s="136"/>
      <c r="SZJ17" s="136"/>
      <c r="SZK17" s="136"/>
      <c r="SZL17" s="136"/>
      <c r="SZM17" s="136"/>
      <c r="SZN17" s="136"/>
      <c r="SZO17" s="136"/>
      <c r="SZP17" s="136"/>
      <c r="SZQ17" s="136"/>
      <c r="SZR17" s="136"/>
      <c r="SZS17" s="136"/>
      <c r="SZT17" s="136"/>
      <c r="SZU17" s="136"/>
      <c r="SZV17" s="136"/>
      <c r="SZW17" s="136"/>
      <c r="SZX17" s="136"/>
      <c r="SZY17" s="136"/>
      <c r="SZZ17" s="136"/>
      <c r="TAA17" s="136"/>
      <c r="TAB17" s="136"/>
      <c r="TAC17" s="136"/>
      <c r="TAD17" s="136"/>
      <c r="TAE17" s="136"/>
      <c r="TAF17" s="136"/>
      <c r="TAG17" s="136"/>
      <c r="TAH17" s="136"/>
      <c r="TAI17" s="136"/>
      <c r="TAJ17" s="136"/>
      <c r="TAK17" s="136"/>
      <c r="TAL17" s="136"/>
      <c r="TAM17" s="136"/>
      <c r="TAN17" s="136"/>
      <c r="TAO17" s="136"/>
      <c r="TAP17" s="136"/>
      <c r="TAQ17" s="136"/>
      <c r="TAR17" s="136"/>
      <c r="TAS17" s="136"/>
      <c r="TAT17" s="136"/>
      <c r="TAU17" s="136"/>
      <c r="TAV17" s="136"/>
      <c r="TAW17" s="136"/>
      <c r="TAX17" s="136"/>
      <c r="TAY17" s="136"/>
      <c r="TAZ17" s="136"/>
      <c r="TBA17" s="136"/>
      <c r="TBB17" s="136"/>
      <c r="TBC17" s="136"/>
      <c r="TBD17" s="136"/>
      <c r="TBE17" s="136"/>
      <c r="TBF17" s="136"/>
      <c r="TBG17" s="136"/>
      <c r="TBH17" s="136"/>
      <c r="TBI17" s="136"/>
      <c r="TBJ17" s="136"/>
      <c r="TBK17" s="136"/>
      <c r="TBL17" s="136"/>
      <c r="TBM17" s="136"/>
      <c r="TBN17" s="136"/>
      <c r="TBO17" s="136"/>
      <c r="TBP17" s="136"/>
      <c r="TBQ17" s="136"/>
      <c r="TBR17" s="136"/>
      <c r="TBS17" s="136"/>
      <c r="TBT17" s="136"/>
      <c r="TBU17" s="136"/>
      <c r="TBV17" s="136"/>
      <c r="TBW17" s="136"/>
      <c r="TBX17" s="136"/>
      <c r="TBY17" s="136"/>
      <c r="TBZ17" s="136"/>
      <c r="TCA17" s="136"/>
      <c r="TCB17" s="136"/>
      <c r="TCC17" s="136"/>
      <c r="TCD17" s="136"/>
      <c r="TCE17" s="136"/>
      <c r="TCF17" s="136"/>
      <c r="TCG17" s="136"/>
      <c r="TCH17" s="136"/>
      <c r="TCI17" s="136"/>
      <c r="TCJ17" s="136"/>
      <c r="TCK17" s="136"/>
      <c r="TCL17" s="136"/>
      <c r="TCM17" s="136"/>
      <c r="TCN17" s="136"/>
      <c r="TCO17" s="136"/>
      <c r="TCP17" s="136"/>
      <c r="TCQ17" s="136"/>
      <c r="TCR17" s="136"/>
      <c r="TCS17" s="136"/>
      <c r="TCT17" s="136"/>
      <c r="TCU17" s="136"/>
      <c r="TCV17" s="136"/>
      <c r="TCW17" s="136"/>
      <c r="TCX17" s="136"/>
      <c r="TCY17" s="136"/>
      <c r="TCZ17" s="136"/>
      <c r="TDA17" s="136"/>
      <c r="TDB17" s="136"/>
      <c r="TDC17" s="136"/>
      <c r="TDD17" s="136"/>
      <c r="TDE17" s="136"/>
      <c r="TDF17" s="136"/>
      <c r="TDG17" s="136"/>
      <c r="TDH17" s="136"/>
      <c r="TDI17" s="136"/>
      <c r="TDJ17" s="136"/>
      <c r="TDK17" s="136"/>
      <c r="TDL17" s="136"/>
      <c r="TDM17" s="136"/>
      <c r="TDN17" s="136"/>
      <c r="TDO17" s="136"/>
      <c r="TDP17" s="136"/>
      <c r="TDQ17" s="136"/>
      <c r="TDR17" s="136"/>
      <c r="TDS17" s="136"/>
      <c r="TDT17" s="136"/>
      <c r="TDU17" s="136"/>
      <c r="TDV17" s="136"/>
      <c r="TDW17" s="136"/>
      <c r="TDX17" s="136"/>
      <c r="TDY17" s="136"/>
      <c r="TDZ17" s="136"/>
      <c r="TEA17" s="136"/>
      <c r="TEB17" s="136"/>
      <c r="TEC17" s="136"/>
      <c r="TED17" s="136"/>
      <c r="TEE17" s="136"/>
      <c r="TEF17" s="136"/>
      <c r="TEG17" s="136"/>
      <c r="TEH17" s="136"/>
      <c r="TEI17" s="136"/>
      <c r="TEJ17" s="136"/>
      <c r="TEK17" s="136"/>
      <c r="TEL17" s="136"/>
      <c r="TEM17" s="136"/>
      <c r="TEN17" s="136"/>
      <c r="TEO17" s="136"/>
      <c r="TEP17" s="136"/>
      <c r="TEQ17" s="136"/>
      <c r="TER17" s="136"/>
      <c r="TES17" s="136"/>
      <c r="TET17" s="136"/>
      <c r="TEU17" s="136"/>
      <c r="TEV17" s="136"/>
      <c r="TEW17" s="136"/>
      <c r="TEX17" s="136"/>
      <c r="TEY17" s="136"/>
      <c r="TEZ17" s="136"/>
      <c r="TFA17" s="136"/>
      <c r="TFB17" s="136"/>
      <c r="TFC17" s="136"/>
      <c r="TFD17" s="136"/>
      <c r="TFE17" s="136"/>
      <c r="TFF17" s="136"/>
      <c r="TFG17" s="136"/>
      <c r="TFH17" s="136"/>
      <c r="TFI17" s="136"/>
      <c r="TFJ17" s="136"/>
      <c r="TFK17" s="136"/>
      <c r="TFL17" s="136"/>
      <c r="TFM17" s="136"/>
      <c r="TFN17" s="136"/>
      <c r="TFO17" s="136"/>
      <c r="TFP17" s="136"/>
      <c r="TFQ17" s="136"/>
      <c r="TFR17" s="136"/>
      <c r="TFS17" s="136"/>
      <c r="TFT17" s="136"/>
      <c r="TFU17" s="136"/>
      <c r="TFV17" s="136"/>
      <c r="TFW17" s="136"/>
      <c r="TFX17" s="136"/>
      <c r="TFY17" s="136"/>
      <c r="TFZ17" s="136"/>
      <c r="TGA17" s="136"/>
      <c r="TGB17" s="136"/>
      <c r="TGC17" s="136"/>
      <c r="TGD17" s="136"/>
      <c r="TGE17" s="136"/>
      <c r="TGF17" s="136"/>
      <c r="TGG17" s="136"/>
      <c r="TGH17" s="136"/>
      <c r="TGI17" s="136"/>
      <c r="TGJ17" s="136"/>
      <c r="TGK17" s="136"/>
      <c r="TGL17" s="136"/>
      <c r="TGM17" s="136"/>
      <c r="TGN17" s="136"/>
      <c r="TGO17" s="136"/>
      <c r="TGP17" s="136"/>
      <c r="TGQ17" s="136"/>
      <c r="TGR17" s="136"/>
      <c r="TGS17" s="136"/>
      <c r="TGT17" s="136"/>
      <c r="TGU17" s="136"/>
      <c r="TGV17" s="136"/>
      <c r="TGW17" s="136"/>
      <c r="TGX17" s="136"/>
      <c r="TGY17" s="136"/>
      <c r="TGZ17" s="136"/>
      <c r="THA17" s="136"/>
      <c r="THB17" s="136"/>
      <c r="THC17" s="136"/>
      <c r="THD17" s="136"/>
      <c r="THE17" s="136"/>
      <c r="THF17" s="136"/>
      <c r="THG17" s="136"/>
      <c r="THH17" s="136"/>
      <c r="THI17" s="136"/>
      <c r="THJ17" s="136"/>
      <c r="THK17" s="136"/>
      <c r="THL17" s="136"/>
      <c r="THM17" s="136"/>
      <c r="THN17" s="136"/>
      <c r="THO17" s="136"/>
      <c r="THP17" s="136"/>
      <c r="THQ17" s="136"/>
      <c r="THR17" s="136"/>
      <c r="THS17" s="136"/>
      <c r="THT17" s="136"/>
      <c r="THU17" s="136"/>
      <c r="THV17" s="136"/>
      <c r="THW17" s="136"/>
      <c r="THX17" s="136"/>
      <c r="THY17" s="136"/>
      <c r="THZ17" s="136"/>
      <c r="TIA17" s="136"/>
      <c r="TIB17" s="136"/>
      <c r="TIC17" s="136"/>
      <c r="TID17" s="136"/>
      <c r="TIE17" s="136"/>
      <c r="TIF17" s="136"/>
      <c r="TIG17" s="136"/>
      <c r="TIH17" s="136"/>
      <c r="TII17" s="136"/>
      <c r="TIJ17" s="136"/>
      <c r="TIK17" s="136"/>
      <c r="TIL17" s="136"/>
      <c r="TIM17" s="136"/>
      <c r="TIN17" s="136"/>
      <c r="TIO17" s="136"/>
      <c r="TIP17" s="136"/>
      <c r="TIQ17" s="136"/>
      <c r="TIR17" s="136"/>
      <c r="TIS17" s="136"/>
      <c r="TIT17" s="136"/>
      <c r="TIU17" s="136"/>
      <c r="TIV17" s="136"/>
      <c r="TIW17" s="136"/>
      <c r="TIX17" s="136"/>
      <c r="TIY17" s="136"/>
      <c r="TIZ17" s="136"/>
      <c r="TJA17" s="136"/>
      <c r="TJB17" s="136"/>
      <c r="TJC17" s="136"/>
      <c r="TJD17" s="136"/>
      <c r="TJE17" s="136"/>
      <c r="TJF17" s="136"/>
      <c r="TJG17" s="136"/>
      <c r="TJH17" s="136"/>
      <c r="TJI17" s="136"/>
      <c r="TJJ17" s="136"/>
      <c r="TJK17" s="136"/>
      <c r="TJL17" s="136"/>
      <c r="TJM17" s="136"/>
      <c r="TJN17" s="136"/>
      <c r="TJO17" s="136"/>
      <c r="TJP17" s="136"/>
      <c r="TJQ17" s="136"/>
      <c r="TJR17" s="136"/>
      <c r="TJS17" s="136"/>
      <c r="TJT17" s="136"/>
      <c r="TJU17" s="136"/>
      <c r="TJV17" s="136"/>
      <c r="TJW17" s="136"/>
      <c r="TJX17" s="136"/>
      <c r="TJY17" s="136"/>
      <c r="TJZ17" s="136"/>
      <c r="TKA17" s="136"/>
      <c r="TKB17" s="136"/>
      <c r="TKC17" s="136"/>
      <c r="TKD17" s="136"/>
      <c r="TKE17" s="136"/>
      <c r="TKF17" s="136"/>
      <c r="TKG17" s="136"/>
      <c r="TKH17" s="136"/>
      <c r="TKI17" s="136"/>
      <c r="TKJ17" s="136"/>
      <c r="TKK17" s="136"/>
      <c r="TKL17" s="136"/>
      <c r="TKM17" s="136"/>
      <c r="TKN17" s="136"/>
      <c r="TKO17" s="136"/>
      <c r="TKP17" s="136"/>
      <c r="TKQ17" s="136"/>
      <c r="TKR17" s="136"/>
      <c r="TKS17" s="136"/>
      <c r="TKT17" s="136"/>
      <c r="TKU17" s="136"/>
      <c r="TKV17" s="136"/>
      <c r="TKW17" s="136"/>
      <c r="TKX17" s="136"/>
      <c r="TKY17" s="136"/>
      <c r="TKZ17" s="136"/>
      <c r="TLA17" s="136"/>
      <c r="TLB17" s="136"/>
      <c r="TLC17" s="136"/>
      <c r="TLD17" s="136"/>
      <c r="TLE17" s="136"/>
      <c r="TLF17" s="136"/>
      <c r="TLG17" s="136"/>
      <c r="TLH17" s="136"/>
      <c r="TLI17" s="136"/>
      <c r="TLJ17" s="136"/>
      <c r="TLK17" s="136"/>
      <c r="TLL17" s="136"/>
      <c r="TLM17" s="136"/>
      <c r="TLN17" s="136"/>
      <c r="TLO17" s="136"/>
      <c r="TLP17" s="136"/>
      <c r="TLQ17" s="136"/>
      <c r="TLR17" s="136"/>
      <c r="TLS17" s="136"/>
      <c r="TLT17" s="136"/>
      <c r="TLU17" s="136"/>
      <c r="TLV17" s="136"/>
      <c r="TLW17" s="136"/>
      <c r="TLX17" s="136"/>
      <c r="TLY17" s="136"/>
      <c r="TLZ17" s="136"/>
      <c r="TMA17" s="136"/>
      <c r="TMB17" s="136"/>
      <c r="TMC17" s="136"/>
      <c r="TMD17" s="136"/>
      <c r="TME17" s="136"/>
      <c r="TMF17" s="136"/>
      <c r="TMG17" s="136"/>
      <c r="TMH17" s="136"/>
      <c r="TMI17" s="136"/>
      <c r="TMJ17" s="136"/>
      <c r="TMK17" s="136"/>
      <c r="TML17" s="136"/>
      <c r="TMM17" s="136"/>
      <c r="TMN17" s="136"/>
      <c r="TMO17" s="136"/>
      <c r="TMP17" s="136"/>
      <c r="TMQ17" s="136"/>
      <c r="TMR17" s="136"/>
      <c r="TMS17" s="136"/>
      <c r="TMT17" s="136"/>
      <c r="TMU17" s="136"/>
      <c r="TMV17" s="136"/>
      <c r="TMW17" s="136"/>
      <c r="TMX17" s="136"/>
      <c r="TMY17" s="136"/>
      <c r="TMZ17" s="136"/>
      <c r="TNA17" s="136"/>
      <c r="TNB17" s="136"/>
      <c r="TNC17" s="136"/>
      <c r="TND17" s="136"/>
      <c r="TNE17" s="136"/>
      <c r="TNF17" s="136"/>
      <c r="TNG17" s="136"/>
      <c r="TNH17" s="136"/>
      <c r="TNI17" s="136"/>
      <c r="TNJ17" s="136"/>
      <c r="TNK17" s="136"/>
      <c r="TNL17" s="136"/>
      <c r="TNM17" s="136"/>
      <c r="TNN17" s="136"/>
      <c r="TNO17" s="136"/>
      <c r="TNP17" s="136"/>
      <c r="TNQ17" s="136"/>
      <c r="TNR17" s="136"/>
      <c r="TNS17" s="136"/>
      <c r="TNT17" s="136"/>
      <c r="TNU17" s="136"/>
      <c r="TNV17" s="136"/>
      <c r="TNW17" s="136"/>
      <c r="TNX17" s="136"/>
      <c r="TNY17" s="136"/>
      <c r="TNZ17" s="136"/>
      <c r="TOA17" s="136"/>
      <c r="TOB17" s="136"/>
      <c r="TOC17" s="136"/>
      <c r="TOD17" s="136"/>
      <c r="TOE17" s="136"/>
      <c r="TOF17" s="136"/>
      <c r="TOG17" s="136"/>
      <c r="TOH17" s="136"/>
      <c r="TOI17" s="136"/>
      <c r="TOJ17" s="136"/>
      <c r="TOK17" s="136"/>
      <c r="TOL17" s="136"/>
      <c r="TOM17" s="136"/>
      <c r="TON17" s="136"/>
      <c r="TOO17" s="136"/>
      <c r="TOP17" s="136"/>
      <c r="TOQ17" s="136"/>
      <c r="TOR17" s="136"/>
      <c r="TOS17" s="136"/>
      <c r="TOT17" s="136"/>
      <c r="TOU17" s="136"/>
      <c r="TOV17" s="136"/>
      <c r="TOW17" s="136"/>
      <c r="TOX17" s="136"/>
      <c r="TOY17" s="136"/>
      <c r="TOZ17" s="136"/>
      <c r="TPA17" s="136"/>
      <c r="TPB17" s="136"/>
      <c r="TPC17" s="136"/>
      <c r="TPD17" s="136"/>
      <c r="TPE17" s="136"/>
      <c r="TPF17" s="136"/>
      <c r="TPG17" s="136"/>
      <c r="TPH17" s="136"/>
      <c r="TPI17" s="136"/>
      <c r="TPJ17" s="136"/>
      <c r="TPK17" s="136"/>
      <c r="TPL17" s="136"/>
      <c r="TPM17" s="136"/>
      <c r="TPN17" s="136"/>
      <c r="TPO17" s="136"/>
      <c r="TPP17" s="136"/>
      <c r="TPQ17" s="136"/>
      <c r="TPR17" s="136"/>
      <c r="TPS17" s="136"/>
      <c r="TPT17" s="136"/>
      <c r="TPU17" s="136"/>
      <c r="TPV17" s="136"/>
      <c r="TPW17" s="136"/>
      <c r="TPX17" s="136"/>
      <c r="TPY17" s="136"/>
      <c r="TPZ17" s="136"/>
      <c r="TQA17" s="136"/>
      <c r="TQB17" s="136"/>
      <c r="TQC17" s="136"/>
      <c r="TQD17" s="136"/>
      <c r="TQE17" s="136"/>
      <c r="TQF17" s="136"/>
      <c r="TQG17" s="136"/>
      <c r="TQH17" s="136"/>
      <c r="TQI17" s="136"/>
      <c r="TQJ17" s="136"/>
      <c r="TQK17" s="136"/>
      <c r="TQL17" s="136"/>
      <c r="TQM17" s="136"/>
      <c r="TQN17" s="136"/>
      <c r="TQO17" s="136"/>
      <c r="TQP17" s="136"/>
      <c r="TQQ17" s="136"/>
      <c r="TQR17" s="136"/>
      <c r="TQS17" s="136"/>
      <c r="TQT17" s="136"/>
      <c r="TQU17" s="136"/>
      <c r="TQV17" s="136"/>
      <c r="TQW17" s="136"/>
      <c r="TQX17" s="136"/>
      <c r="TQY17" s="136"/>
      <c r="TQZ17" s="136"/>
      <c r="TRA17" s="136"/>
      <c r="TRB17" s="136"/>
      <c r="TRC17" s="136"/>
      <c r="TRD17" s="136"/>
      <c r="TRE17" s="136"/>
      <c r="TRF17" s="136"/>
      <c r="TRG17" s="136"/>
      <c r="TRH17" s="136"/>
      <c r="TRI17" s="136"/>
      <c r="TRJ17" s="136"/>
      <c r="TRK17" s="136"/>
      <c r="TRL17" s="136"/>
      <c r="TRM17" s="136"/>
      <c r="TRN17" s="136"/>
      <c r="TRO17" s="136"/>
      <c r="TRP17" s="136"/>
      <c r="TRQ17" s="136"/>
      <c r="TRR17" s="136"/>
      <c r="TRS17" s="136"/>
      <c r="TRT17" s="136"/>
      <c r="TRU17" s="136"/>
      <c r="TRV17" s="136"/>
      <c r="TRW17" s="136"/>
      <c r="TRX17" s="136"/>
      <c r="TRY17" s="136"/>
      <c r="TRZ17" s="136"/>
      <c r="TSA17" s="136"/>
      <c r="TSB17" s="136"/>
      <c r="TSC17" s="136"/>
      <c r="TSD17" s="136"/>
      <c r="TSE17" s="136"/>
      <c r="TSF17" s="136"/>
      <c r="TSG17" s="136"/>
      <c r="TSH17" s="136"/>
      <c r="TSI17" s="136"/>
      <c r="TSJ17" s="136"/>
      <c r="TSK17" s="136"/>
      <c r="TSL17" s="136"/>
      <c r="TSM17" s="136"/>
      <c r="TSN17" s="136"/>
      <c r="TSO17" s="136"/>
      <c r="TSP17" s="136"/>
      <c r="TSQ17" s="136"/>
      <c r="TSR17" s="136"/>
      <c r="TSS17" s="136"/>
      <c r="TST17" s="136"/>
      <c r="TSU17" s="136"/>
      <c r="TSV17" s="136"/>
      <c r="TSW17" s="136"/>
      <c r="TSX17" s="136"/>
      <c r="TSY17" s="136"/>
      <c r="TSZ17" s="136"/>
      <c r="TTA17" s="136"/>
      <c r="TTB17" s="136"/>
      <c r="TTC17" s="136"/>
      <c r="TTD17" s="136"/>
      <c r="TTE17" s="136"/>
      <c r="TTF17" s="136"/>
      <c r="TTG17" s="136"/>
      <c r="TTH17" s="136"/>
      <c r="TTI17" s="136"/>
      <c r="TTJ17" s="136"/>
      <c r="TTK17" s="136"/>
      <c r="TTL17" s="136"/>
      <c r="TTM17" s="136"/>
      <c r="TTN17" s="136"/>
      <c r="TTO17" s="136"/>
      <c r="TTP17" s="136"/>
      <c r="TTQ17" s="136"/>
      <c r="TTR17" s="136"/>
      <c r="TTS17" s="136"/>
      <c r="TTT17" s="136"/>
      <c r="TTU17" s="136"/>
      <c r="TTV17" s="136"/>
      <c r="TTW17" s="136"/>
      <c r="TTX17" s="136"/>
      <c r="TTY17" s="136"/>
      <c r="TTZ17" s="136"/>
      <c r="TUA17" s="136"/>
      <c r="TUB17" s="136"/>
      <c r="TUC17" s="136"/>
      <c r="TUD17" s="136"/>
      <c r="TUE17" s="136"/>
      <c r="TUF17" s="136"/>
      <c r="TUG17" s="136"/>
      <c r="TUH17" s="136"/>
      <c r="TUI17" s="136"/>
      <c r="TUJ17" s="136"/>
      <c r="TUK17" s="136"/>
      <c r="TUL17" s="136"/>
      <c r="TUM17" s="136"/>
      <c r="TUN17" s="136"/>
      <c r="TUO17" s="136"/>
      <c r="TUP17" s="136"/>
      <c r="TUQ17" s="136"/>
      <c r="TUR17" s="136"/>
      <c r="TUS17" s="136"/>
      <c r="TUT17" s="136"/>
      <c r="TUU17" s="136"/>
      <c r="TUV17" s="136"/>
      <c r="TUW17" s="136"/>
      <c r="TUX17" s="136"/>
      <c r="TUY17" s="136"/>
      <c r="TUZ17" s="136"/>
      <c r="TVA17" s="136"/>
      <c r="TVB17" s="136"/>
      <c r="TVC17" s="136"/>
      <c r="TVD17" s="136"/>
      <c r="TVE17" s="136"/>
      <c r="TVF17" s="136"/>
      <c r="TVG17" s="136"/>
      <c r="TVH17" s="136"/>
      <c r="TVI17" s="136"/>
      <c r="TVJ17" s="136"/>
      <c r="TVK17" s="136"/>
      <c r="TVL17" s="136"/>
      <c r="TVM17" s="136"/>
      <c r="TVN17" s="136"/>
      <c r="TVO17" s="136"/>
      <c r="TVP17" s="136"/>
      <c r="TVQ17" s="136"/>
      <c r="TVR17" s="136"/>
      <c r="TVS17" s="136"/>
      <c r="TVT17" s="136"/>
      <c r="TVU17" s="136"/>
      <c r="TVV17" s="136"/>
      <c r="TVW17" s="136"/>
      <c r="TVX17" s="136"/>
      <c r="TVY17" s="136"/>
      <c r="TVZ17" s="136"/>
      <c r="TWA17" s="136"/>
      <c r="TWB17" s="136"/>
      <c r="TWC17" s="136"/>
      <c r="TWD17" s="136"/>
      <c r="TWE17" s="136"/>
      <c r="TWF17" s="136"/>
      <c r="TWG17" s="136"/>
      <c r="TWH17" s="136"/>
      <c r="TWI17" s="136"/>
      <c r="TWJ17" s="136"/>
      <c r="TWK17" s="136"/>
      <c r="TWL17" s="136"/>
      <c r="TWM17" s="136"/>
      <c r="TWN17" s="136"/>
      <c r="TWO17" s="136"/>
      <c r="TWP17" s="136"/>
      <c r="TWQ17" s="136"/>
      <c r="TWR17" s="136"/>
      <c r="TWS17" s="136"/>
      <c r="TWT17" s="136"/>
      <c r="TWU17" s="136"/>
      <c r="TWV17" s="136"/>
      <c r="TWW17" s="136"/>
      <c r="TWX17" s="136"/>
      <c r="TWY17" s="136"/>
      <c r="TWZ17" s="136"/>
      <c r="TXA17" s="136"/>
      <c r="TXB17" s="136"/>
      <c r="TXC17" s="136"/>
      <c r="TXD17" s="136"/>
      <c r="TXE17" s="136"/>
      <c r="TXF17" s="136"/>
      <c r="TXG17" s="136"/>
      <c r="TXH17" s="136"/>
      <c r="TXI17" s="136"/>
      <c r="TXJ17" s="136"/>
      <c r="TXK17" s="136"/>
      <c r="TXL17" s="136"/>
      <c r="TXM17" s="136"/>
      <c r="TXN17" s="136"/>
      <c r="TXO17" s="136"/>
      <c r="TXP17" s="136"/>
      <c r="TXQ17" s="136"/>
      <c r="TXR17" s="136"/>
      <c r="TXS17" s="136"/>
      <c r="TXT17" s="136"/>
      <c r="TXU17" s="136"/>
      <c r="TXV17" s="136"/>
      <c r="TXW17" s="136"/>
      <c r="TXX17" s="136"/>
      <c r="TXY17" s="136"/>
      <c r="TXZ17" s="136"/>
      <c r="TYA17" s="136"/>
      <c r="TYB17" s="136"/>
      <c r="TYC17" s="136"/>
      <c r="TYD17" s="136"/>
      <c r="TYE17" s="136"/>
      <c r="TYF17" s="136"/>
      <c r="TYG17" s="136"/>
      <c r="TYH17" s="136"/>
      <c r="TYI17" s="136"/>
      <c r="TYJ17" s="136"/>
      <c r="TYK17" s="136"/>
      <c r="TYL17" s="136"/>
      <c r="TYM17" s="136"/>
      <c r="TYN17" s="136"/>
      <c r="TYO17" s="136"/>
      <c r="TYP17" s="136"/>
      <c r="TYQ17" s="136"/>
      <c r="TYR17" s="136"/>
      <c r="TYS17" s="136"/>
      <c r="TYT17" s="136"/>
      <c r="TYU17" s="136"/>
      <c r="TYV17" s="136"/>
      <c r="TYW17" s="136"/>
      <c r="TYX17" s="136"/>
      <c r="TYY17" s="136"/>
      <c r="TYZ17" s="136"/>
      <c r="TZA17" s="136"/>
      <c r="TZB17" s="136"/>
      <c r="TZC17" s="136"/>
      <c r="TZD17" s="136"/>
      <c r="TZE17" s="136"/>
      <c r="TZF17" s="136"/>
      <c r="TZG17" s="136"/>
      <c r="TZH17" s="136"/>
      <c r="TZI17" s="136"/>
      <c r="TZJ17" s="136"/>
      <c r="TZK17" s="136"/>
      <c r="TZL17" s="136"/>
      <c r="TZM17" s="136"/>
      <c r="TZN17" s="136"/>
      <c r="TZO17" s="136"/>
      <c r="TZP17" s="136"/>
      <c r="TZQ17" s="136"/>
      <c r="TZR17" s="136"/>
      <c r="TZS17" s="136"/>
      <c r="TZT17" s="136"/>
      <c r="TZU17" s="136"/>
      <c r="TZV17" s="136"/>
      <c r="TZW17" s="136"/>
      <c r="TZX17" s="136"/>
      <c r="TZY17" s="136"/>
      <c r="TZZ17" s="136"/>
      <c r="UAA17" s="136"/>
      <c r="UAB17" s="136"/>
      <c r="UAC17" s="136"/>
      <c r="UAD17" s="136"/>
      <c r="UAE17" s="136"/>
      <c r="UAF17" s="136"/>
      <c r="UAG17" s="136"/>
      <c r="UAH17" s="136"/>
      <c r="UAI17" s="136"/>
      <c r="UAJ17" s="136"/>
      <c r="UAK17" s="136"/>
      <c r="UAL17" s="136"/>
      <c r="UAM17" s="136"/>
      <c r="UAN17" s="136"/>
      <c r="UAO17" s="136"/>
      <c r="UAP17" s="136"/>
      <c r="UAQ17" s="136"/>
      <c r="UAR17" s="136"/>
      <c r="UAS17" s="136"/>
      <c r="UAT17" s="136"/>
      <c r="UAU17" s="136"/>
      <c r="UAV17" s="136"/>
      <c r="UAW17" s="136"/>
      <c r="UAX17" s="136"/>
      <c r="UAY17" s="136"/>
      <c r="UAZ17" s="136"/>
      <c r="UBA17" s="136"/>
      <c r="UBB17" s="136"/>
      <c r="UBC17" s="136"/>
      <c r="UBD17" s="136"/>
      <c r="UBE17" s="136"/>
      <c r="UBF17" s="136"/>
      <c r="UBG17" s="136"/>
      <c r="UBH17" s="136"/>
      <c r="UBI17" s="136"/>
      <c r="UBJ17" s="136"/>
      <c r="UBK17" s="136"/>
      <c r="UBL17" s="136"/>
      <c r="UBM17" s="136"/>
      <c r="UBN17" s="136"/>
      <c r="UBO17" s="136"/>
      <c r="UBP17" s="136"/>
      <c r="UBQ17" s="136"/>
      <c r="UBR17" s="136"/>
      <c r="UBS17" s="136"/>
      <c r="UBT17" s="136"/>
      <c r="UBU17" s="136"/>
      <c r="UBV17" s="136"/>
      <c r="UBW17" s="136"/>
      <c r="UBX17" s="136"/>
      <c r="UBY17" s="136"/>
      <c r="UBZ17" s="136"/>
      <c r="UCA17" s="136"/>
      <c r="UCB17" s="136"/>
      <c r="UCC17" s="136"/>
      <c r="UCD17" s="136"/>
      <c r="UCE17" s="136"/>
      <c r="UCF17" s="136"/>
      <c r="UCG17" s="136"/>
      <c r="UCH17" s="136"/>
      <c r="UCI17" s="136"/>
      <c r="UCJ17" s="136"/>
      <c r="UCK17" s="136"/>
      <c r="UCL17" s="136"/>
      <c r="UCM17" s="136"/>
      <c r="UCN17" s="136"/>
      <c r="UCO17" s="136"/>
      <c r="UCP17" s="136"/>
      <c r="UCQ17" s="136"/>
      <c r="UCR17" s="136"/>
      <c r="UCS17" s="136"/>
      <c r="UCT17" s="136"/>
      <c r="UCU17" s="136"/>
      <c r="UCV17" s="136"/>
      <c r="UCW17" s="136"/>
      <c r="UCX17" s="136"/>
      <c r="UCY17" s="136"/>
      <c r="UCZ17" s="136"/>
      <c r="UDA17" s="136"/>
      <c r="UDB17" s="136"/>
      <c r="UDC17" s="136"/>
      <c r="UDD17" s="136"/>
      <c r="UDE17" s="136"/>
      <c r="UDF17" s="136"/>
      <c r="UDG17" s="136"/>
      <c r="UDH17" s="136"/>
      <c r="UDI17" s="136"/>
      <c r="UDJ17" s="136"/>
      <c r="UDK17" s="136"/>
      <c r="UDL17" s="136"/>
      <c r="UDM17" s="136"/>
      <c r="UDN17" s="136"/>
      <c r="UDO17" s="136"/>
      <c r="UDP17" s="136"/>
      <c r="UDQ17" s="136"/>
      <c r="UDR17" s="136"/>
      <c r="UDS17" s="136"/>
      <c r="UDT17" s="136"/>
      <c r="UDU17" s="136"/>
      <c r="UDV17" s="136"/>
      <c r="UDW17" s="136"/>
      <c r="UDX17" s="136"/>
      <c r="UDY17" s="136"/>
      <c r="UDZ17" s="136"/>
      <c r="UEA17" s="136"/>
      <c r="UEB17" s="136"/>
      <c r="UEC17" s="136"/>
      <c r="UED17" s="136"/>
      <c r="UEE17" s="136"/>
      <c r="UEF17" s="136"/>
      <c r="UEG17" s="136"/>
      <c r="UEH17" s="136"/>
      <c r="UEI17" s="136"/>
      <c r="UEJ17" s="136"/>
      <c r="UEK17" s="136"/>
      <c r="UEL17" s="136"/>
      <c r="UEM17" s="136"/>
      <c r="UEN17" s="136"/>
      <c r="UEO17" s="136"/>
      <c r="UEP17" s="136"/>
      <c r="UEQ17" s="136"/>
      <c r="UER17" s="136"/>
      <c r="UES17" s="136"/>
      <c r="UET17" s="136"/>
      <c r="UEU17" s="136"/>
      <c r="UEV17" s="136"/>
      <c r="UEW17" s="136"/>
      <c r="UEX17" s="136"/>
      <c r="UEY17" s="136"/>
      <c r="UEZ17" s="136"/>
      <c r="UFA17" s="136"/>
      <c r="UFB17" s="136"/>
      <c r="UFC17" s="136"/>
      <c r="UFD17" s="136"/>
      <c r="UFE17" s="136"/>
      <c r="UFF17" s="136"/>
      <c r="UFG17" s="136"/>
      <c r="UFH17" s="136"/>
      <c r="UFI17" s="136"/>
      <c r="UFJ17" s="136"/>
      <c r="UFK17" s="136"/>
      <c r="UFL17" s="136"/>
      <c r="UFM17" s="136"/>
      <c r="UFN17" s="136"/>
      <c r="UFO17" s="136"/>
      <c r="UFP17" s="136"/>
      <c r="UFQ17" s="136"/>
      <c r="UFR17" s="136"/>
      <c r="UFS17" s="136"/>
      <c r="UFT17" s="136"/>
      <c r="UFU17" s="136"/>
      <c r="UFV17" s="136"/>
      <c r="UFW17" s="136"/>
      <c r="UFX17" s="136"/>
      <c r="UFY17" s="136"/>
      <c r="UFZ17" s="136"/>
      <c r="UGA17" s="136"/>
      <c r="UGB17" s="136"/>
      <c r="UGC17" s="136"/>
      <c r="UGD17" s="136"/>
      <c r="UGE17" s="136"/>
      <c r="UGF17" s="136"/>
      <c r="UGG17" s="136"/>
      <c r="UGH17" s="136"/>
      <c r="UGI17" s="136"/>
      <c r="UGJ17" s="136"/>
      <c r="UGK17" s="136"/>
      <c r="UGL17" s="136"/>
      <c r="UGM17" s="136"/>
      <c r="UGN17" s="136"/>
      <c r="UGO17" s="136"/>
      <c r="UGP17" s="136"/>
      <c r="UGQ17" s="136"/>
      <c r="UGR17" s="136"/>
      <c r="UGS17" s="136"/>
      <c r="UGT17" s="136"/>
      <c r="UGU17" s="136"/>
      <c r="UGV17" s="136"/>
      <c r="UGW17" s="136"/>
      <c r="UGX17" s="136"/>
      <c r="UGY17" s="136"/>
      <c r="UGZ17" s="136"/>
      <c r="UHA17" s="136"/>
      <c r="UHB17" s="136"/>
      <c r="UHC17" s="136"/>
      <c r="UHD17" s="136"/>
      <c r="UHE17" s="136"/>
      <c r="UHF17" s="136"/>
      <c r="UHG17" s="136"/>
      <c r="UHH17" s="136"/>
      <c r="UHI17" s="136"/>
      <c r="UHJ17" s="136"/>
      <c r="UHK17" s="136"/>
      <c r="UHL17" s="136"/>
      <c r="UHM17" s="136"/>
      <c r="UHN17" s="136"/>
      <c r="UHO17" s="136"/>
      <c r="UHP17" s="136"/>
      <c r="UHQ17" s="136"/>
      <c r="UHR17" s="136"/>
      <c r="UHS17" s="136"/>
      <c r="UHT17" s="136"/>
      <c r="UHU17" s="136"/>
      <c r="UHV17" s="136"/>
      <c r="UHW17" s="136"/>
      <c r="UHX17" s="136"/>
      <c r="UHY17" s="136"/>
      <c r="UHZ17" s="136"/>
      <c r="UIA17" s="136"/>
      <c r="UIB17" s="136"/>
      <c r="UIC17" s="136"/>
      <c r="UID17" s="136"/>
      <c r="UIE17" s="136"/>
      <c r="UIF17" s="136"/>
      <c r="UIG17" s="136"/>
      <c r="UIH17" s="136"/>
      <c r="UII17" s="136"/>
      <c r="UIJ17" s="136"/>
      <c r="UIK17" s="136"/>
      <c r="UIL17" s="136"/>
      <c r="UIM17" s="136"/>
      <c r="UIN17" s="136"/>
      <c r="UIO17" s="136"/>
      <c r="UIP17" s="136"/>
      <c r="UIQ17" s="136"/>
      <c r="UIR17" s="136"/>
      <c r="UIS17" s="136"/>
      <c r="UIT17" s="136"/>
      <c r="UIU17" s="136"/>
      <c r="UIV17" s="136"/>
      <c r="UIW17" s="136"/>
      <c r="UIX17" s="136"/>
      <c r="UIY17" s="136"/>
      <c r="UIZ17" s="136"/>
      <c r="UJA17" s="136"/>
      <c r="UJB17" s="136"/>
      <c r="UJC17" s="136"/>
      <c r="UJD17" s="136"/>
      <c r="UJE17" s="136"/>
      <c r="UJF17" s="136"/>
      <c r="UJG17" s="136"/>
      <c r="UJH17" s="136"/>
      <c r="UJI17" s="136"/>
      <c r="UJJ17" s="136"/>
      <c r="UJK17" s="136"/>
      <c r="UJL17" s="136"/>
      <c r="UJM17" s="136"/>
      <c r="UJN17" s="136"/>
      <c r="UJO17" s="136"/>
      <c r="UJP17" s="136"/>
      <c r="UJQ17" s="136"/>
      <c r="UJR17" s="136"/>
      <c r="UJS17" s="136"/>
      <c r="UJT17" s="136"/>
      <c r="UJU17" s="136"/>
      <c r="UJV17" s="136"/>
      <c r="UJW17" s="136"/>
      <c r="UJX17" s="136"/>
      <c r="UJY17" s="136"/>
      <c r="UJZ17" s="136"/>
      <c r="UKA17" s="136"/>
      <c r="UKB17" s="136"/>
      <c r="UKC17" s="136"/>
      <c r="UKD17" s="136"/>
      <c r="UKE17" s="136"/>
      <c r="UKF17" s="136"/>
      <c r="UKG17" s="136"/>
      <c r="UKH17" s="136"/>
      <c r="UKI17" s="136"/>
      <c r="UKJ17" s="136"/>
      <c r="UKK17" s="136"/>
      <c r="UKL17" s="136"/>
      <c r="UKM17" s="136"/>
      <c r="UKN17" s="136"/>
      <c r="UKO17" s="136"/>
      <c r="UKP17" s="136"/>
      <c r="UKQ17" s="136"/>
      <c r="UKR17" s="136"/>
      <c r="UKS17" s="136"/>
      <c r="UKT17" s="136"/>
      <c r="UKU17" s="136"/>
      <c r="UKV17" s="136"/>
      <c r="UKW17" s="136"/>
      <c r="UKX17" s="136"/>
      <c r="UKY17" s="136"/>
      <c r="UKZ17" s="136"/>
      <c r="ULA17" s="136"/>
      <c r="ULB17" s="136"/>
      <c r="ULC17" s="136"/>
      <c r="ULD17" s="136"/>
      <c r="ULE17" s="136"/>
      <c r="ULF17" s="136"/>
      <c r="ULG17" s="136"/>
      <c r="ULH17" s="136"/>
      <c r="ULI17" s="136"/>
      <c r="ULJ17" s="136"/>
      <c r="ULK17" s="136"/>
      <c r="ULL17" s="136"/>
      <c r="ULM17" s="136"/>
      <c r="ULN17" s="136"/>
      <c r="ULO17" s="136"/>
      <c r="ULP17" s="136"/>
      <c r="ULQ17" s="136"/>
      <c r="ULR17" s="136"/>
      <c r="ULS17" s="136"/>
      <c r="ULT17" s="136"/>
      <c r="ULU17" s="136"/>
      <c r="ULV17" s="136"/>
      <c r="ULW17" s="136"/>
      <c r="ULX17" s="136"/>
      <c r="ULY17" s="136"/>
      <c r="ULZ17" s="136"/>
      <c r="UMA17" s="136"/>
      <c r="UMB17" s="136"/>
      <c r="UMC17" s="136"/>
      <c r="UMD17" s="136"/>
      <c r="UME17" s="136"/>
      <c r="UMF17" s="136"/>
      <c r="UMG17" s="136"/>
      <c r="UMH17" s="136"/>
      <c r="UMI17" s="136"/>
      <c r="UMJ17" s="136"/>
      <c r="UMK17" s="136"/>
      <c r="UML17" s="136"/>
      <c r="UMM17" s="136"/>
      <c r="UMN17" s="136"/>
      <c r="UMO17" s="136"/>
      <c r="UMP17" s="136"/>
      <c r="UMQ17" s="136"/>
      <c r="UMR17" s="136"/>
      <c r="UMS17" s="136"/>
      <c r="UMT17" s="136"/>
      <c r="UMU17" s="136"/>
      <c r="UMV17" s="136"/>
      <c r="UMW17" s="136"/>
      <c r="UMX17" s="136"/>
      <c r="UMY17" s="136"/>
      <c r="UMZ17" s="136"/>
      <c r="UNA17" s="136"/>
      <c r="UNB17" s="136"/>
      <c r="UNC17" s="136"/>
      <c r="UND17" s="136"/>
      <c r="UNE17" s="136"/>
      <c r="UNF17" s="136"/>
      <c r="UNG17" s="136"/>
      <c r="UNH17" s="136"/>
      <c r="UNI17" s="136"/>
      <c r="UNJ17" s="136"/>
      <c r="UNK17" s="136"/>
      <c r="UNL17" s="136"/>
      <c r="UNM17" s="136"/>
      <c r="UNN17" s="136"/>
      <c r="UNO17" s="136"/>
      <c r="UNP17" s="136"/>
      <c r="UNQ17" s="136"/>
      <c r="UNR17" s="136"/>
      <c r="UNS17" s="136"/>
      <c r="UNT17" s="136"/>
      <c r="UNU17" s="136"/>
      <c r="UNV17" s="136"/>
      <c r="UNW17" s="136"/>
      <c r="UNX17" s="136"/>
      <c r="UNY17" s="136"/>
      <c r="UNZ17" s="136"/>
      <c r="UOA17" s="136"/>
      <c r="UOB17" s="136"/>
      <c r="UOC17" s="136"/>
      <c r="UOD17" s="136"/>
      <c r="UOE17" s="136"/>
      <c r="UOF17" s="136"/>
      <c r="UOG17" s="136"/>
      <c r="UOH17" s="136"/>
      <c r="UOI17" s="136"/>
      <c r="UOJ17" s="136"/>
      <c r="UOK17" s="136"/>
      <c r="UOL17" s="136"/>
      <c r="UOM17" s="136"/>
      <c r="UON17" s="136"/>
      <c r="UOO17" s="136"/>
      <c r="UOP17" s="136"/>
      <c r="UOQ17" s="136"/>
      <c r="UOR17" s="136"/>
      <c r="UOS17" s="136"/>
      <c r="UOT17" s="136"/>
      <c r="UOU17" s="136"/>
      <c r="UOV17" s="136"/>
      <c r="UOW17" s="136"/>
      <c r="UOX17" s="136"/>
      <c r="UOY17" s="136"/>
      <c r="UOZ17" s="136"/>
      <c r="UPA17" s="136"/>
      <c r="UPB17" s="136"/>
      <c r="UPC17" s="136"/>
      <c r="UPD17" s="136"/>
      <c r="UPE17" s="136"/>
      <c r="UPF17" s="136"/>
      <c r="UPG17" s="136"/>
      <c r="UPH17" s="136"/>
      <c r="UPI17" s="136"/>
      <c r="UPJ17" s="136"/>
      <c r="UPK17" s="136"/>
      <c r="UPL17" s="136"/>
      <c r="UPM17" s="136"/>
      <c r="UPN17" s="136"/>
      <c r="UPO17" s="136"/>
      <c r="UPP17" s="136"/>
      <c r="UPQ17" s="136"/>
      <c r="UPR17" s="136"/>
      <c r="UPS17" s="136"/>
      <c r="UPT17" s="136"/>
      <c r="UPU17" s="136"/>
      <c r="UPV17" s="136"/>
      <c r="UPW17" s="136"/>
      <c r="UPX17" s="136"/>
      <c r="UPY17" s="136"/>
      <c r="UPZ17" s="136"/>
      <c r="UQA17" s="136"/>
      <c r="UQB17" s="136"/>
      <c r="UQC17" s="136"/>
      <c r="UQD17" s="136"/>
      <c r="UQE17" s="136"/>
      <c r="UQF17" s="136"/>
      <c r="UQG17" s="136"/>
      <c r="UQH17" s="136"/>
      <c r="UQI17" s="136"/>
      <c r="UQJ17" s="136"/>
      <c r="UQK17" s="136"/>
      <c r="UQL17" s="136"/>
      <c r="UQM17" s="136"/>
      <c r="UQN17" s="136"/>
      <c r="UQO17" s="136"/>
      <c r="UQP17" s="136"/>
      <c r="UQQ17" s="136"/>
      <c r="UQR17" s="136"/>
      <c r="UQS17" s="136"/>
      <c r="UQT17" s="136"/>
      <c r="UQU17" s="136"/>
      <c r="UQV17" s="136"/>
      <c r="UQW17" s="136"/>
      <c r="UQX17" s="136"/>
      <c r="UQY17" s="136"/>
      <c r="UQZ17" s="136"/>
      <c r="URA17" s="136"/>
      <c r="URB17" s="136"/>
      <c r="URC17" s="136"/>
      <c r="URD17" s="136"/>
      <c r="URE17" s="136"/>
      <c r="URF17" s="136"/>
      <c r="URG17" s="136"/>
      <c r="URH17" s="136"/>
      <c r="URI17" s="136"/>
      <c r="URJ17" s="136"/>
      <c r="URK17" s="136"/>
      <c r="URL17" s="136"/>
      <c r="URM17" s="136"/>
      <c r="URN17" s="136"/>
      <c r="URO17" s="136"/>
      <c r="URP17" s="136"/>
      <c r="URQ17" s="136"/>
      <c r="URR17" s="136"/>
      <c r="URS17" s="136"/>
      <c r="URT17" s="136"/>
      <c r="URU17" s="136"/>
      <c r="URV17" s="136"/>
      <c r="URW17" s="136"/>
      <c r="URX17" s="136"/>
      <c r="URY17" s="136"/>
      <c r="URZ17" s="136"/>
      <c r="USA17" s="136"/>
      <c r="USB17" s="136"/>
      <c r="USC17" s="136"/>
      <c r="USD17" s="136"/>
      <c r="USE17" s="136"/>
      <c r="USF17" s="136"/>
      <c r="USG17" s="136"/>
      <c r="USH17" s="136"/>
      <c r="USI17" s="136"/>
      <c r="USJ17" s="136"/>
      <c r="USK17" s="136"/>
      <c r="USL17" s="136"/>
      <c r="USM17" s="136"/>
      <c r="USN17" s="136"/>
      <c r="USO17" s="136"/>
      <c r="USP17" s="136"/>
      <c r="USQ17" s="136"/>
      <c r="USR17" s="136"/>
      <c r="USS17" s="136"/>
      <c r="UST17" s="136"/>
      <c r="USU17" s="136"/>
      <c r="USV17" s="136"/>
      <c r="USW17" s="136"/>
      <c r="USX17" s="136"/>
      <c r="USY17" s="136"/>
      <c r="USZ17" s="136"/>
      <c r="UTA17" s="136"/>
      <c r="UTB17" s="136"/>
      <c r="UTC17" s="136"/>
      <c r="UTD17" s="136"/>
      <c r="UTE17" s="136"/>
      <c r="UTF17" s="136"/>
      <c r="UTG17" s="136"/>
      <c r="UTH17" s="136"/>
      <c r="UTI17" s="136"/>
      <c r="UTJ17" s="136"/>
      <c r="UTK17" s="136"/>
      <c r="UTL17" s="136"/>
      <c r="UTM17" s="136"/>
      <c r="UTN17" s="136"/>
      <c r="UTO17" s="136"/>
      <c r="UTP17" s="136"/>
      <c r="UTQ17" s="136"/>
      <c r="UTR17" s="136"/>
      <c r="UTS17" s="136"/>
      <c r="UTT17" s="136"/>
      <c r="UTU17" s="136"/>
      <c r="UTV17" s="136"/>
      <c r="UTW17" s="136"/>
      <c r="UTX17" s="136"/>
      <c r="UTY17" s="136"/>
      <c r="UTZ17" s="136"/>
      <c r="UUA17" s="136"/>
      <c r="UUB17" s="136"/>
      <c r="UUC17" s="136"/>
      <c r="UUD17" s="136"/>
      <c r="UUE17" s="136"/>
      <c r="UUF17" s="136"/>
      <c r="UUG17" s="136"/>
      <c r="UUH17" s="136"/>
      <c r="UUI17" s="136"/>
      <c r="UUJ17" s="136"/>
      <c r="UUK17" s="136"/>
      <c r="UUL17" s="136"/>
      <c r="UUM17" s="136"/>
      <c r="UUN17" s="136"/>
      <c r="UUO17" s="136"/>
      <c r="UUP17" s="136"/>
      <c r="UUQ17" s="136"/>
      <c r="UUR17" s="136"/>
      <c r="UUS17" s="136"/>
      <c r="UUT17" s="136"/>
      <c r="UUU17" s="136"/>
      <c r="UUV17" s="136"/>
      <c r="UUW17" s="136"/>
      <c r="UUX17" s="136"/>
      <c r="UUY17" s="136"/>
      <c r="UUZ17" s="136"/>
      <c r="UVA17" s="136"/>
      <c r="UVB17" s="136"/>
      <c r="UVC17" s="136"/>
      <c r="UVD17" s="136"/>
      <c r="UVE17" s="136"/>
      <c r="UVF17" s="136"/>
      <c r="UVG17" s="136"/>
      <c r="UVH17" s="136"/>
      <c r="UVI17" s="136"/>
      <c r="UVJ17" s="136"/>
      <c r="UVK17" s="136"/>
      <c r="UVL17" s="136"/>
      <c r="UVM17" s="136"/>
      <c r="UVN17" s="136"/>
      <c r="UVO17" s="136"/>
      <c r="UVP17" s="136"/>
      <c r="UVQ17" s="136"/>
      <c r="UVR17" s="136"/>
      <c r="UVS17" s="136"/>
      <c r="UVT17" s="136"/>
      <c r="UVU17" s="136"/>
      <c r="UVV17" s="136"/>
      <c r="UVW17" s="136"/>
      <c r="UVX17" s="136"/>
      <c r="UVY17" s="136"/>
      <c r="UVZ17" s="136"/>
      <c r="UWA17" s="136"/>
      <c r="UWB17" s="136"/>
      <c r="UWC17" s="136"/>
      <c r="UWD17" s="136"/>
      <c r="UWE17" s="136"/>
      <c r="UWF17" s="136"/>
      <c r="UWG17" s="136"/>
      <c r="UWH17" s="136"/>
      <c r="UWI17" s="136"/>
      <c r="UWJ17" s="136"/>
      <c r="UWK17" s="136"/>
      <c r="UWL17" s="136"/>
      <c r="UWM17" s="136"/>
      <c r="UWN17" s="136"/>
      <c r="UWO17" s="136"/>
      <c r="UWP17" s="136"/>
      <c r="UWQ17" s="136"/>
      <c r="UWR17" s="136"/>
      <c r="UWS17" s="136"/>
      <c r="UWT17" s="136"/>
      <c r="UWU17" s="136"/>
      <c r="UWV17" s="136"/>
      <c r="UWW17" s="136"/>
      <c r="UWX17" s="136"/>
      <c r="UWY17" s="136"/>
      <c r="UWZ17" s="136"/>
      <c r="UXA17" s="136"/>
      <c r="UXB17" s="136"/>
      <c r="UXC17" s="136"/>
      <c r="UXD17" s="136"/>
      <c r="UXE17" s="136"/>
      <c r="UXF17" s="136"/>
      <c r="UXG17" s="136"/>
      <c r="UXH17" s="136"/>
      <c r="UXI17" s="136"/>
      <c r="UXJ17" s="136"/>
      <c r="UXK17" s="136"/>
      <c r="UXL17" s="136"/>
      <c r="UXM17" s="136"/>
      <c r="UXN17" s="136"/>
      <c r="UXO17" s="136"/>
      <c r="UXP17" s="136"/>
      <c r="UXQ17" s="136"/>
      <c r="UXR17" s="136"/>
      <c r="UXS17" s="136"/>
      <c r="UXT17" s="136"/>
      <c r="UXU17" s="136"/>
      <c r="UXV17" s="136"/>
      <c r="UXW17" s="136"/>
      <c r="UXX17" s="136"/>
      <c r="UXY17" s="136"/>
      <c r="UXZ17" s="136"/>
      <c r="UYA17" s="136"/>
      <c r="UYB17" s="136"/>
      <c r="UYC17" s="136"/>
      <c r="UYD17" s="136"/>
      <c r="UYE17" s="136"/>
      <c r="UYF17" s="136"/>
      <c r="UYG17" s="136"/>
      <c r="UYH17" s="136"/>
      <c r="UYI17" s="136"/>
      <c r="UYJ17" s="136"/>
      <c r="UYK17" s="136"/>
      <c r="UYL17" s="136"/>
      <c r="UYM17" s="136"/>
      <c r="UYN17" s="136"/>
      <c r="UYO17" s="136"/>
      <c r="UYP17" s="136"/>
      <c r="UYQ17" s="136"/>
      <c r="UYR17" s="136"/>
      <c r="UYS17" s="136"/>
      <c r="UYT17" s="136"/>
      <c r="UYU17" s="136"/>
      <c r="UYV17" s="136"/>
      <c r="UYW17" s="136"/>
      <c r="UYX17" s="136"/>
      <c r="UYY17" s="136"/>
      <c r="UYZ17" s="136"/>
      <c r="UZA17" s="136"/>
      <c r="UZB17" s="136"/>
      <c r="UZC17" s="136"/>
      <c r="UZD17" s="136"/>
      <c r="UZE17" s="136"/>
      <c r="UZF17" s="136"/>
      <c r="UZG17" s="136"/>
      <c r="UZH17" s="136"/>
      <c r="UZI17" s="136"/>
      <c r="UZJ17" s="136"/>
      <c r="UZK17" s="136"/>
      <c r="UZL17" s="136"/>
      <c r="UZM17" s="136"/>
      <c r="UZN17" s="136"/>
      <c r="UZO17" s="136"/>
      <c r="UZP17" s="136"/>
      <c r="UZQ17" s="136"/>
      <c r="UZR17" s="136"/>
      <c r="UZS17" s="136"/>
      <c r="UZT17" s="136"/>
      <c r="UZU17" s="136"/>
      <c r="UZV17" s="136"/>
      <c r="UZW17" s="136"/>
      <c r="UZX17" s="136"/>
      <c r="UZY17" s="136"/>
      <c r="UZZ17" s="136"/>
      <c r="VAA17" s="136"/>
      <c r="VAB17" s="136"/>
      <c r="VAC17" s="136"/>
      <c r="VAD17" s="136"/>
      <c r="VAE17" s="136"/>
      <c r="VAF17" s="136"/>
      <c r="VAG17" s="136"/>
      <c r="VAH17" s="136"/>
      <c r="VAI17" s="136"/>
      <c r="VAJ17" s="136"/>
      <c r="VAK17" s="136"/>
      <c r="VAL17" s="136"/>
      <c r="VAM17" s="136"/>
      <c r="VAN17" s="136"/>
      <c r="VAO17" s="136"/>
      <c r="VAP17" s="136"/>
      <c r="VAQ17" s="136"/>
      <c r="VAR17" s="136"/>
      <c r="VAS17" s="136"/>
      <c r="VAT17" s="136"/>
      <c r="VAU17" s="136"/>
      <c r="VAV17" s="136"/>
      <c r="VAW17" s="136"/>
      <c r="VAX17" s="136"/>
      <c r="VAY17" s="136"/>
      <c r="VAZ17" s="136"/>
      <c r="VBA17" s="136"/>
      <c r="VBB17" s="136"/>
      <c r="VBC17" s="136"/>
      <c r="VBD17" s="136"/>
      <c r="VBE17" s="136"/>
      <c r="VBF17" s="136"/>
      <c r="VBG17" s="136"/>
      <c r="VBH17" s="136"/>
      <c r="VBI17" s="136"/>
      <c r="VBJ17" s="136"/>
      <c r="VBK17" s="136"/>
      <c r="VBL17" s="136"/>
      <c r="VBM17" s="136"/>
      <c r="VBN17" s="136"/>
      <c r="VBO17" s="136"/>
      <c r="VBP17" s="136"/>
      <c r="VBQ17" s="136"/>
      <c r="VBR17" s="136"/>
      <c r="VBS17" s="136"/>
      <c r="VBT17" s="136"/>
      <c r="VBU17" s="136"/>
      <c r="VBV17" s="136"/>
      <c r="VBW17" s="136"/>
      <c r="VBX17" s="136"/>
      <c r="VBY17" s="136"/>
      <c r="VBZ17" s="136"/>
      <c r="VCA17" s="136"/>
      <c r="VCB17" s="136"/>
      <c r="VCC17" s="136"/>
      <c r="VCD17" s="136"/>
      <c r="VCE17" s="136"/>
      <c r="VCF17" s="136"/>
      <c r="VCG17" s="136"/>
      <c r="VCH17" s="136"/>
      <c r="VCI17" s="136"/>
      <c r="VCJ17" s="136"/>
      <c r="VCK17" s="136"/>
      <c r="VCL17" s="136"/>
      <c r="VCM17" s="136"/>
      <c r="VCN17" s="136"/>
      <c r="VCO17" s="136"/>
      <c r="VCP17" s="136"/>
      <c r="VCQ17" s="136"/>
      <c r="VCR17" s="136"/>
      <c r="VCS17" s="136"/>
      <c r="VCT17" s="136"/>
      <c r="VCU17" s="136"/>
      <c r="VCV17" s="136"/>
      <c r="VCW17" s="136"/>
      <c r="VCX17" s="136"/>
      <c r="VCY17" s="136"/>
      <c r="VCZ17" s="136"/>
      <c r="VDA17" s="136"/>
      <c r="VDB17" s="136"/>
      <c r="VDC17" s="136"/>
      <c r="VDD17" s="136"/>
      <c r="VDE17" s="136"/>
      <c r="VDF17" s="136"/>
      <c r="VDG17" s="136"/>
      <c r="VDH17" s="136"/>
      <c r="VDI17" s="136"/>
      <c r="VDJ17" s="136"/>
      <c r="VDK17" s="136"/>
      <c r="VDL17" s="136"/>
      <c r="VDM17" s="136"/>
      <c r="VDN17" s="136"/>
      <c r="VDO17" s="136"/>
      <c r="VDP17" s="136"/>
      <c r="VDQ17" s="136"/>
      <c r="VDR17" s="136"/>
      <c r="VDS17" s="136"/>
      <c r="VDT17" s="136"/>
      <c r="VDU17" s="136"/>
      <c r="VDV17" s="136"/>
      <c r="VDW17" s="136"/>
      <c r="VDX17" s="136"/>
      <c r="VDY17" s="136"/>
      <c r="VDZ17" s="136"/>
      <c r="VEA17" s="136"/>
      <c r="VEB17" s="136"/>
      <c r="VEC17" s="136"/>
      <c r="VED17" s="136"/>
      <c r="VEE17" s="136"/>
      <c r="VEF17" s="136"/>
      <c r="VEG17" s="136"/>
      <c r="VEH17" s="136"/>
      <c r="VEI17" s="136"/>
      <c r="VEJ17" s="136"/>
      <c r="VEK17" s="136"/>
      <c r="VEL17" s="136"/>
      <c r="VEM17" s="136"/>
      <c r="VEN17" s="136"/>
      <c r="VEO17" s="136"/>
      <c r="VEP17" s="136"/>
      <c r="VEQ17" s="136"/>
      <c r="VER17" s="136"/>
      <c r="VES17" s="136"/>
      <c r="VET17" s="136"/>
      <c r="VEU17" s="136"/>
      <c r="VEV17" s="136"/>
      <c r="VEW17" s="136"/>
      <c r="VEX17" s="136"/>
      <c r="VEY17" s="136"/>
      <c r="VEZ17" s="136"/>
      <c r="VFA17" s="136"/>
      <c r="VFB17" s="136"/>
      <c r="VFC17" s="136"/>
      <c r="VFD17" s="136"/>
      <c r="VFE17" s="136"/>
      <c r="VFF17" s="136"/>
      <c r="VFG17" s="136"/>
      <c r="VFH17" s="136"/>
      <c r="VFI17" s="136"/>
      <c r="VFJ17" s="136"/>
      <c r="VFK17" s="136"/>
      <c r="VFL17" s="136"/>
      <c r="VFM17" s="136"/>
      <c r="VFN17" s="136"/>
      <c r="VFO17" s="136"/>
      <c r="VFP17" s="136"/>
      <c r="VFQ17" s="136"/>
      <c r="VFR17" s="136"/>
      <c r="VFS17" s="136"/>
      <c r="VFT17" s="136"/>
      <c r="VFU17" s="136"/>
      <c r="VFV17" s="136"/>
      <c r="VFW17" s="136"/>
      <c r="VFX17" s="136"/>
      <c r="VFY17" s="136"/>
      <c r="VFZ17" s="136"/>
      <c r="VGA17" s="136"/>
      <c r="VGB17" s="136"/>
      <c r="VGC17" s="136"/>
      <c r="VGD17" s="136"/>
      <c r="VGE17" s="136"/>
      <c r="VGF17" s="136"/>
      <c r="VGG17" s="136"/>
      <c r="VGH17" s="136"/>
      <c r="VGI17" s="136"/>
      <c r="VGJ17" s="136"/>
      <c r="VGK17" s="136"/>
      <c r="VGL17" s="136"/>
      <c r="VGM17" s="136"/>
      <c r="VGN17" s="136"/>
      <c r="VGO17" s="136"/>
      <c r="VGP17" s="136"/>
      <c r="VGQ17" s="136"/>
      <c r="VGR17" s="136"/>
      <c r="VGS17" s="136"/>
      <c r="VGT17" s="136"/>
      <c r="VGU17" s="136"/>
      <c r="VGV17" s="136"/>
      <c r="VGW17" s="136"/>
      <c r="VGX17" s="136"/>
      <c r="VGY17" s="136"/>
      <c r="VGZ17" s="136"/>
      <c r="VHA17" s="136"/>
      <c r="VHB17" s="136"/>
      <c r="VHC17" s="136"/>
      <c r="VHD17" s="136"/>
      <c r="VHE17" s="136"/>
      <c r="VHF17" s="136"/>
      <c r="VHG17" s="136"/>
      <c r="VHH17" s="136"/>
      <c r="VHI17" s="136"/>
      <c r="VHJ17" s="136"/>
      <c r="VHK17" s="136"/>
      <c r="VHL17" s="136"/>
      <c r="VHM17" s="136"/>
      <c r="VHN17" s="136"/>
      <c r="VHO17" s="136"/>
      <c r="VHP17" s="136"/>
      <c r="VHQ17" s="136"/>
      <c r="VHR17" s="136"/>
      <c r="VHS17" s="136"/>
      <c r="VHT17" s="136"/>
      <c r="VHU17" s="136"/>
      <c r="VHV17" s="136"/>
      <c r="VHW17" s="136"/>
      <c r="VHX17" s="136"/>
      <c r="VHY17" s="136"/>
      <c r="VHZ17" s="136"/>
      <c r="VIA17" s="136"/>
      <c r="VIB17" s="136"/>
      <c r="VIC17" s="136"/>
      <c r="VID17" s="136"/>
      <c r="VIE17" s="136"/>
      <c r="VIF17" s="136"/>
      <c r="VIG17" s="136"/>
      <c r="VIH17" s="136"/>
      <c r="VII17" s="136"/>
      <c r="VIJ17" s="136"/>
      <c r="VIK17" s="136"/>
      <c r="VIL17" s="136"/>
      <c r="VIM17" s="136"/>
      <c r="VIN17" s="136"/>
      <c r="VIO17" s="136"/>
      <c r="VIP17" s="136"/>
      <c r="VIQ17" s="136"/>
      <c r="VIR17" s="136"/>
      <c r="VIS17" s="136"/>
      <c r="VIT17" s="136"/>
      <c r="VIU17" s="136"/>
      <c r="VIV17" s="136"/>
      <c r="VIW17" s="136"/>
      <c r="VIX17" s="136"/>
      <c r="VIY17" s="136"/>
      <c r="VIZ17" s="136"/>
      <c r="VJA17" s="136"/>
      <c r="VJB17" s="136"/>
      <c r="VJC17" s="136"/>
      <c r="VJD17" s="136"/>
      <c r="VJE17" s="136"/>
      <c r="VJF17" s="136"/>
      <c r="VJG17" s="136"/>
      <c r="VJH17" s="136"/>
      <c r="VJI17" s="136"/>
      <c r="VJJ17" s="136"/>
      <c r="VJK17" s="136"/>
      <c r="VJL17" s="136"/>
      <c r="VJM17" s="136"/>
      <c r="VJN17" s="136"/>
      <c r="VJO17" s="136"/>
      <c r="VJP17" s="136"/>
      <c r="VJQ17" s="136"/>
      <c r="VJR17" s="136"/>
      <c r="VJS17" s="136"/>
      <c r="VJT17" s="136"/>
      <c r="VJU17" s="136"/>
      <c r="VJV17" s="136"/>
      <c r="VJW17" s="136"/>
      <c r="VJX17" s="136"/>
      <c r="VJY17" s="136"/>
      <c r="VJZ17" s="136"/>
      <c r="VKA17" s="136"/>
      <c r="VKB17" s="136"/>
      <c r="VKC17" s="136"/>
      <c r="VKD17" s="136"/>
      <c r="VKE17" s="136"/>
      <c r="VKF17" s="136"/>
      <c r="VKG17" s="136"/>
      <c r="VKH17" s="136"/>
      <c r="VKI17" s="136"/>
      <c r="VKJ17" s="136"/>
      <c r="VKK17" s="136"/>
      <c r="VKL17" s="136"/>
      <c r="VKM17" s="136"/>
      <c r="VKN17" s="136"/>
      <c r="VKO17" s="136"/>
      <c r="VKP17" s="136"/>
      <c r="VKQ17" s="136"/>
      <c r="VKR17" s="136"/>
      <c r="VKS17" s="136"/>
      <c r="VKT17" s="136"/>
      <c r="VKU17" s="136"/>
      <c r="VKV17" s="136"/>
      <c r="VKW17" s="136"/>
      <c r="VKX17" s="136"/>
      <c r="VKY17" s="136"/>
      <c r="VKZ17" s="136"/>
      <c r="VLA17" s="136"/>
      <c r="VLB17" s="136"/>
      <c r="VLC17" s="136"/>
      <c r="VLD17" s="136"/>
      <c r="VLE17" s="136"/>
      <c r="VLF17" s="136"/>
      <c r="VLG17" s="136"/>
      <c r="VLH17" s="136"/>
      <c r="VLI17" s="136"/>
      <c r="VLJ17" s="136"/>
      <c r="VLK17" s="136"/>
      <c r="VLL17" s="136"/>
      <c r="VLM17" s="136"/>
      <c r="VLN17" s="136"/>
      <c r="VLO17" s="136"/>
      <c r="VLP17" s="136"/>
      <c r="VLQ17" s="136"/>
      <c r="VLR17" s="136"/>
      <c r="VLS17" s="136"/>
      <c r="VLT17" s="136"/>
      <c r="VLU17" s="136"/>
      <c r="VLV17" s="136"/>
      <c r="VLW17" s="136"/>
      <c r="VLX17" s="136"/>
      <c r="VLY17" s="136"/>
      <c r="VLZ17" s="136"/>
      <c r="VMA17" s="136"/>
      <c r="VMB17" s="136"/>
      <c r="VMC17" s="136"/>
      <c r="VMD17" s="136"/>
      <c r="VME17" s="136"/>
      <c r="VMF17" s="136"/>
      <c r="VMG17" s="136"/>
      <c r="VMH17" s="136"/>
      <c r="VMI17" s="136"/>
      <c r="VMJ17" s="136"/>
      <c r="VMK17" s="136"/>
      <c r="VML17" s="136"/>
      <c r="VMM17" s="136"/>
      <c r="VMN17" s="136"/>
      <c r="VMO17" s="136"/>
      <c r="VMP17" s="136"/>
      <c r="VMQ17" s="136"/>
      <c r="VMR17" s="136"/>
      <c r="VMS17" s="136"/>
      <c r="VMT17" s="136"/>
      <c r="VMU17" s="136"/>
      <c r="VMV17" s="136"/>
      <c r="VMW17" s="136"/>
      <c r="VMX17" s="136"/>
      <c r="VMY17" s="136"/>
      <c r="VMZ17" s="136"/>
      <c r="VNA17" s="136"/>
      <c r="VNB17" s="136"/>
      <c r="VNC17" s="136"/>
      <c r="VND17" s="136"/>
      <c r="VNE17" s="136"/>
      <c r="VNF17" s="136"/>
      <c r="VNG17" s="136"/>
      <c r="VNH17" s="136"/>
      <c r="VNI17" s="136"/>
      <c r="VNJ17" s="136"/>
      <c r="VNK17" s="136"/>
      <c r="VNL17" s="136"/>
      <c r="VNM17" s="136"/>
      <c r="VNN17" s="136"/>
      <c r="VNO17" s="136"/>
      <c r="VNP17" s="136"/>
      <c r="VNQ17" s="136"/>
      <c r="VNR17" s="136"/>
      <c r="VNS17" s="136"/>
      <c r="VNT17" s="136"/>
      <c r="VNU17" s="136"/>
      <c r="VNV17" s="136"/>
      <c r="VNW17" s="136"/>
      <c r="VNX17" s="136"/>
      <c r="VNY17" s="136"/>
      <c r="VNZ17" s="136"/>
      <c r="VOA17" s="136"/>
      <c r="VOB17" s="136"/>
      <c r="VOC17" s="136"/>
      <c r="VOD17" s="136"/>
      <c r="VOE17" s="136"/>
      <c r="VOF17" s="136"/>
      <c r="VOG17" s="136"/>
      <c r="VOH17" s="136"/>
      <c r="VOI17" s="136"/>
      <c r="VOJ17" s="136"/>
      <c r="VOK17" s="136"/>
      <c r="VOL17" s="136"/>
      <c r="VOM17" s="136"/>
      <c r="VON17" s="136"/>
      <c r="VOO17" s="136"/>
      <c r="VOP17" s="136"/>
      <c r="VOQ17" s="136"/>
      <c r="VOR17" s="136"/>
      <c r="VOS17" s="136"/>
      <c r="VOT17" s="136"/>
      <c r="VOU17" s="136"/>
      <c r="VOV17" s="136"/>
      <c r="VOW17" s="136"/>
      <c r="VOX17" s="136"/>
      <c r="VOY17" s="136"/>
      <c r="VOZ17" s="136"/>
      <c r="VPA17" s="136"/>
      <c r="VPB17" s="136"/>
      <c r="VPC17" s="136"/>
      <c r="VPD17" s="136"/>
      <c r="VPE17" s="136"/>
      <c r="VPF17" s="136"/>
      <c r="VPG17" s="136"/>
      <c r="VPH17" s="136"/>
      <c r="VPI17" s="136"/>
      <c r="VPJ17" s="136"/>
      <c r="VPK17" s="136"/>
      <c r="VPL17" s="136"/>
      <c r="VPM17" s="136"/>
      <c r="VPN17" s="136"/>
      <c r="VPO17" s="136"/>
      <c r="VPP17" s="136"/>
      <c r="VPQ17" s="136"/>
      <c r="VPR17" s="136"/>
      <c r="VPS17" s="136"/>
      <c r="VPT17" s="136"/>
      <c r="VPU17" s="136"/>
      <c r="VPV17" s="136"/>
      <c r="VPW17" s="136"/>
      <c r="VPX17" s="136"/>
      <c r="VPY17" s="136"/>
      <c r="VPZ17" s="136"/>
      <c r="VQA17" s="136"/>
      <c r="VQB17" s="136"/>
      <c r="VQC17" s="136"/>
      <c r="VQD17" s="136"/>
      <c r="VQE17" s="136"/>
      <c r="VQF17" s="136"/>
      <c r="VQG17" s="136"/>
      <c r="VQH17" s="136"/>
      <c r="VQI17" s="136"/>
      <c r="VQJ17" s="136"/>
      <c r="VQK17" s="136"/>
      <c r="VQL17" s="136"/>
      <c r="VQM17" s="136"/>
      <c r="VQN17" s="136"/>
      <c r="VQO17" s="136"/>
      <c r="VQP17" s="136"/>
      <c r="VQQ17" s="136"/>
      <c r="VQR17" s="136"/>
      <c r="VQS17" s="136"/>
      <c r="VQT17" s="136"/>
      <c r="VQU17" s="136"/>
      <c r="VQV17" s="136"/>
      <c r="VQW17" s="136"/>
      <c r="VQX17" s="136"/>
      <c r="VQY17" s="136"/>
      <c r="VQZ17" s="136"/>
      <c r="VRA17" s="136"/>
      <c r="VRB17" s="136"/>
      <c r="VRC17" s="136"/>
      <c r="VRD17" s="136"/>
      <c r="VRE17" s="136"/>
      <c r="VRF17" s="136"/>
      <c r="VRG17" s="136"/>
      <c r="VRH17" s="136"/>
      <c r="VRI17" s="136"/>
      <c r="VRJ17" s="136"/>
      <c r="VRK17" s="136"/>
      <c r="VRL17" s="136"/>
      <c r="VRM17" s="136"/>
      <c r="VRN17" s="136"/>
      <c r="VRO17" s="136"/>
      <c r="VRP17" s="136"/>
      <c r="VRQ17" s="136"/>
      <c r="VRR17" s="136"/>
      <c r="VRS17" s="136"/>
      <c r="VRT17" s="136"/>
      <c r="VRU17" s="136"/>
      <c r="VRV17" s="136"/>
      <c r="VRW17" s="136"/>
      <c r="VRX17" s="136"/>
      <c r="VRY17" s="136"/>
      <c r="VRZ17" s="136"/>
      <c r="VSA17" s="136"/>
      <c r="VSB17" s="136"/>
      <c r="VSC17" s="136"/>
      <c r="VSD17" s="136"/>
      <c r="VSE17" s="136"/>
      <c r="VSF17" s="136"/>
      <c r="VSG17" s="136"/>
      <c r="VSH17" s="136"/>
      <c r="VSI17" s="136"/>
      <c r="VSJ17" s="136"/>
      <c r="VSK17" s="136"/>
      <c r="VSL17" s="136"/>
      <c r="VSM17" s="136"/>
      <c r="VSN17" s="136"/>
      <c r="VSO17" s="136"/>
      <c r="VSP17" s="136"/>
      <c r="VSQ17" s="136"/>
      <c r="VSR17" s="136"/>
      <c r="VSS17" s="136"/>
      <c r="VST17" s="136"/>
      <c r="VSU17" s="136"/>
      <c r="VSV17" s="136"/>
      <c r="VSW17" s="136"/>
      <c r="VSX17" s="136"/>
      <c r="VSY17" s="136"/>
      <c r="VSZ17" s="136"/>
      <c r="VTA17" s="136"/>
      <c r="VTB17" s="136"/>
      <c r="VTC17" s="136"/>
      <c r="VTD17" s="136"/>
      <c r="VTE17" s="136"/>
      <c r="VTF17" s="136"/>
      <c r="VTG17" s="136"/>
      <c r="VTH17" s="136"/>
      <c r="VTI17" s="136"/>
      <c r="VTJ17" s="136"/>
      <c r="VTK17" s="136"/>
      <c r="VTL17" s="136"/>
      <c r="VTM17" s="136"/>
      <c r="VTN17" s="136"/>
      <c r="VTO17" s="136"/>
      <c r="VTP17" s="136"/>
      <c r="VTQ17" s="136"/>
      <c r="VTR17" s="136"/>
      <c r="VTS17" s="136"/>
      <c r="VTT17" s="136"/>
      <c r="VTU17" s="136"/>
      <c r="VTV17" s="136"/>
      <c r="VTW17" s="136"/>
      <c r="VTX17" s="136"/>
      <c r="VTY17" s="136"/>
      <c r="VTZ17" s="136"/>
      <c r="VUA17" s="136"/>
      <c r="VUB17" s="136"/>
      <c r="VUC17" s="136"/>
      <c r="VUD17" s="136"/>
      <c r="VUE17" s="136"/>
      <c r="VUF17" s="136"/>
      <c r="VUG17" s="136"/>
      <c r="VUH17" s="136"/>
      <c r="VUI17" s="136"/>
      <c r="VUJ17" s="136"/>
      <c r="VUK17" s="136"/>
      <c r="VUL17" s="136"/>
      <c r="VUM17" s="136"/>
      <c r="VUN17" s="136"/>
      <c r="VUO17" s="136"/>
      <c r="VUP17" s="136"/>
      <c r="VUQ17" s="136"/>
      <c r="VUR17" s="136"/>
      <c r="VUS17" s="136"/>
      <c r="VUT17" s="136"/>
      <c r="VUU17" s="136"/>
      <c r="VUV17" s="136"/>
      <c r="VUW17" s="136"/>
      <c r="VUX17" s="136"/>
      <c r="VUY17" s="136"/>
      <c r="VUZ17" s="136"/>
      <c r="VVA17" s="136"/>
      <c r="VVB17" s="136"/>
      <c r="VVC17" s="136"/>
      <c r="VVD17" s="136"/>
      <c r="VVE17" s="136"/>
      <c r="VVF17" s="136"/>
      <c r="VVG17" s="136"/>
      <c r="VVH17" s="136"/>
      <c r="VVI17" s="136"/>
      <c r="VVJ17" s="136"/>
      <c r="VVK17" s="136"/>
      <c r="VVL17" s="136"/>
      <c r="VVM17" s="136"/>
      <c r="VVN17" s="136"/>
      <c r="VVO17" s="136"/>
      <c r="VVP17" s="136"/>
      <c r="VVQ17" s="136"/>
      <c r="VVR17" s="136"/>
      <c r="VVS17" s="136"/>
      <c r="VVT17" s="136"/>
      <c r="VVU17" s="136"/>
      <c r="VVV17" s="136"/>
      <c r="VVW17" s="136"/>
      <c r="VVX17" s="136"/>
      <c r="VVY17" s="136"/>
      <c r="VVZ17" s="136"/>
      <c r="VWA17" s="136"/>
      <c r="VWB17" s="136"/>
      <c r="VWC17" s="136"/>
      <c r="VWD17" s="136"/>
      <c r="VWE17" s="136"/>
      <c r="VWF17" s="136"/>
      <c r="VWG17" s="136"/>
      <c r="VWH17" s="136"/>
      <c r="VWI17" s="136"/>
      <c r="VWJ17" s="136"/>
      <c r="VWK17" s="136"/>
      <c r="VWL17" s="136"/>
      <c r="VWM17" s="136"/>
      <c r="VWN17" s="136"/>
      <c r="VWO17" s="136"/>
      <c r="VWP17" s="136"/>
      <c r="VWQ17" s="136"/>
      <c r="VWR17" s="136"/>
      <c r="VWS17" s="136"/>
      <c r="VWT17" s="136"/>
      <c r="VWU17" s="136"/>
      <c r="VWV17" s="136"/>
      <c r="VWW17" s="136"/>
      <c r="VWX17" s="136"/>
      <c r="VWY17" s="136"/>
      <c r="VWZ17" s="136"/>
      <c r="VXA17" s="136"/>
      <c r="VXB17" s="136"/>
      <c r="VXC17" s="136"/>
      <c r="VXD17" s="136"/>
      <c r="VXE17" s="136"/>
      <c r="VXF17" s="136"/>
      <c r="VXG17" s="136"/>
      <c r="VXH17" s="136"/>
      <c r="VXI17" s="136"/>
      <c r="VXJ17" s="136"/>
      <c r="VXK17" s="136"/>
      <c r="VXL17" s="136"/>
      <c r="VXM17" s="136"/>
      <c r="VXN17" s="136"/>
      <c r="VXO17" s="136"/>
      <c r="VXP17" s="136"/>
      <c r="VXQ17" s="136"/>
      <c r="VXR17" s="136"/>
      <c r="VXS17" s="136"/>
      <c r="VXT17" s="136"/>
      <c r="VXU17" s="136"/>
      <c r="VXV17" s="136"/>
      <c r="VXW17" s="136"/>
      <c r="VXX17" s="136"/>
      <c r="VXY17" s="136"/>
      <c r="VXZ17" s="136"/>
      <c r="VYA17" s="136"/>
      <c r="VYB17" s="136"/>
      <c r="VYC17" s="136"/>
      <c r="VYD17" s="136"/>
      <c r="VYE17" s="136"/>
      <c r="VYF17" s="136"/>
      <c r="VYG17" s="136"/>
      <c r="VYH17" s="136"/>
      <c r="VYI17" s="136"/>
      <c r="VYJ17" s="136"/>
      <c r="VYK17" s="136"/>
      <c r="VYL17" s="136"/>
      <c r="VYM17" s="136"/>
      <c r="VYN17" s="136"/>
      <c r="VYO17" s="136"/>
      <c r="VYP17" s="136"/>
      <c r="VYQ17" s="136"/>
      <c r="VYR17" s="136"/>
      <c r="VYS17" s="136"/>
      <c r="VYT17" s="136"/>
      <c r="VYU17" s="136"/>
      <c r="VYV17" s="136"/>
      <c r="VYW17" s="136"/>
      <c r="VYX17" s="136"/>
      <c r="VYY17" s="136"/>
      <c r="VYZ17" s="136"/>
      <c r="VZA17" s="136"/>
      <c r="VZB17" s="136"/>
      <c r="VZC17" s="136"/>
      <c r="VZD17" s="136"/>
      <c r="VZE17" s="136"/>
      <c r="VZF17" s="136"/>
      <c r="VZG17" s="136"/>
      <c r="VZH17" s="136"/>
      <c r="VZI17" s="136"/>
      <c r="VZJ17" s="136"/>
      <c r="VZK17" s="136"/>
      <c r="VZL17" s="136"/>
      <c r="VZM17" s="136"/>
      <c r="VZN17" s="136"/>
      <c r="VZO17" s="136"/>
      <c r="VZP17" s="136"/>
      <c r="VZQ17" s="136"/>
      <c r="VZR17" s="136"/>
      <c r="VZS17" s="136"/>
      <c r="VZT17" s="136"/>
      <c r="VZU17" s="136"/>
      <c r="VZV17" s="136"/>
      <c r="VZW17" s="136"/>
      <c r="VZX17" s="136"/>
      <c r="VZY17" s="136"/>
      <c r="VZZ17" s="136"/>
      <c r="WAA17" s="136"/>
      <c r="WAB17" s="136"/>
      <c r="WAC17" s="136"/>
      <c r="WAD17" s="136"/>
      <c r="WAE17" s="136"/>
      <c r="WAF17" s="136"/>
      <c r="WAG17" s="136"/>
      <c r="WAH17" s="136"/>
      <c r="WAI17" s="136"/>
      <c r="WAJ17" s="136"/>
      <c r="WAK17" s="136"/>
      <c r="WAL17" s="136"/>
      <c r="WAM17" s="136"/>
      <c r="WAN17" s="136"/>
      <c r="WAO17" s="136"/>
      <c r="WAP17" s="136"/>
      <c r="WAQ17" s="136"/>
      <c r="WAR17" s="136"/>
      <c r="WAS17" s="136"/>
      <c r="WAT17" s="136"/>
      <c r="WAU17" s="136"/>
      <c r="WAV17" s="136"/>
      <c r="WAW17" s="136"/>
      <c r="WAX17" s="136"/>
      <c r="WAY17" s="136"/>
      <c r="WAZ17" s="136"/>
      <c r="WBA17" s="136"/>
      <c r="WBB17" s="136"/>
      <c r="WBC17" s="136"/>
      <c r="WBD17" s="136"/>
      <c r="WBE17" s="136"/>
      <c r="WBF17" s="136"/>
      <c r="WBG17" s="136"/>
      <c r="WBH17" s="136"/>
      <c r="WBI17" s="136"/>
      <c r="WBJ17" s="136"/>
      <c r="WBK17" s="136"/>
      <c r="WBL17" s="136"/>
      <c r="WBM17" s="136"/>
      <c r="WBN17" s="136"/>
      <c r="WBO17" s="136"/>
      <c r="WBP17" s="136"/>
      <c r="WBQ17" s="136"/>
      <c r="WBR17" s="136"/>
      <c r="WBS17" s="136"/>
      <c r="WBT17" s="136"/>
      <c r="WBU17" s="136"/>
      <c r="WBV17" s="136"/>
      <c r="WBW17" s="136"/>
      <c r="WBX17" s="136"/>
      <c r="WBY17" s="136"/>
      <c r="WBZ17" s="136"/>
      <c r="WCA17" s="136"/>
      <c r="WCB17" s="136"/>
      <c r="WCC17" s="136"/>
      <c r="WCD17" s="136"/>
      <c r="WCE17" s="136"/>
      <c r="WCF17" s="136"/>
      <c r="WCG17" s="136"/>
      <c r="WCH17" s="136"/>
      <c r="WCI17" s="136"/>
      <c r="WCJ17" s="136"/>
      <c r="WCK17" s="136"/>
      <c r="WCL17" s="136"/>
      <c r="WCM17" s="136"/>
      <c r="WCN17" s="136"/>
      <c r="WCO17" s="136"/>
      <c r="WCP17" s="136"/>
      <c r="WCQ17" s="136"/>
      <c r="WCR17" s="136"/>
      <c r="WCS17" s="136"/>
      <c r="WCT17" s="136"/>
      <c r="WCU17" s="136"/>
      <c r="WCV17" s="136"/>
      <c r="WCW17" s="136"/>
      <c r="WCX17" s="136"/>
      <c r="WCY17" s="136"/>
      <c r="WCZ17" s="136"/>
      <c r="WDA17" s="136"/>
      <c r="WDB17" s="136"/>
      <c r="WDC17" s="136"/>
      <c r="WDD17" s="136"/>
      <c r="WDE17" s="136"/>
      <c r="WDF17" s="136"/>
      <c r="WDG17" s="136"/>
      <c r="WDH17" s="136"/>
      <c r="WDI17" s="136"/>
      <c r="WDJ17" s="136"/>
      <c r="WDK17" s="136"/>
      <c r="WDL17" s="136"/>
      <c r="WDM17" s="136"/>
      <c r="WDN17" s="136"/>
      <c r="WDO17" s="136"/>
      <c r="WDP17" s="136"/>
      <c r="WDQ17" s="136"/>
      <c r="WDR17" s="136"/>
      <c r="WDS17" s="136"/>
      <c r="WDT17" s="136"/>
      <c r="WDU17" s="136"/>
      <c r="WDV17" s="136"/>
      <c r="WDW17" s="136"/>
      <c r="WDX17" s="136"/>
      <c r="WDY17" s="136"/>
      <c r="WDZ17" s="136"/>
      <c r="WEA17" s="136"/>
      <c r="WEB17" s="136"/>
      <c r="WEC17" s="136"/>
      <c r="WED17" s="136"/>
      <c r="WEE17" s="136"/>
      <c r="WEF17" s="136"/>
      <c r="WEG17" s="136"/>
      <c r="WEH17" s="136"/>
      <c r="WEI17" s="136"/>
      <c r="WEJ17" s="136"/>
      <c r="WEK17" s="136"/>
      <c r="WEL17" s="136"/>
      <c r="WEM17" s="136"/>
      <c r="WEN17" s="136"/>
      <c r="WEO17" s="136"/>
      <c r="WEP17" s="136"/>
      <c r="WEQ17" s="136"/>
      <c r="WER17" s="136"/>
      <c r="WES17" s="136"/>
      <c r="WET17" s="136"/>
      <c r="WEU17" s="136"/>
      <c r="WEV17" s="136"/>
      <c r="WEW17" s="136"/>
      <c r="WEX17" s="136"/>
      <c r="WEY17" s="136"/>
      <c r="WEZ17" s="136"/>
      <c r="WFA17" s="136"/>
      <c r="WFB17" s="136"/>
      <c r="WFC17" s="136"/>
      <c r="WFD17" s="136"/>
      <c r="WFE17" s="136"/>
      <c r="WFF17" s="136"/>
      <c r="WFG17" s="136"/>
      <c r="WFH17" s="136"/>
      <c r="WFI17" s="136"/>
      <c r="WFJ17" s="136"/>
      <c r="WFK17" s="136"/>
      <c r="WFL17" s="136"/>
      <c r="WFM17" s="136"/>
      <c r="WFN17" s="136"/>
      <c r="WFO17" s="136"/>
      <c r="WFP17" s="136"/>
      <c r="WFQ17" s="136"/>
      <c r="WFR17" s="136"/>
      <c r="WFS17" s="136"/>
      <c r="WFT17" s="136"/>
      <c r="WFU17" s="136"/>
      <c r="WFV17" s="136"/>
      <c r="WFW17" s="136"/>
      <c r="WFX17" s="136"/>
      <c r="WFY17" s="136"/>
      <c r="WFZ17" s="136"/>
      <c r="WGA17" s="136"/>
      <c r="WGB17" s="136"/>
      <c r="WGC17" s="136"/>
      <c r="WGD17" s="136"/>
      <c r="WGE17" s="136"/>
      <c r="WGF17" s="136"/>
      <c r="WGG17" s="136"/>
      <c r="WGH17" s="136"/>
      <c r="WGI17" s="136"/>
      <c r="WGJ17" s="136"/>
      <c r="WGK17" s="136"/>
      <c r="WGL17" s="136"/>
      <c r="WGM17" s="136"/>
      <c r="WGN17" s="136"/>
      <c r="WGO17" s="136"/>
      <c r="WGP17" s="136"/>
      <c r="WGQ17" s="136"/>
      <c r="WGR17" s="136"/>
      <c r="WGS17" s="136"/>
      <c r="WGT17" s="136"/>
      <c r="WGU17" s="136"/>
      <c r="WGV17" s="136"/>
      <c r="WGW17" s="136"/>
      <c r="WGX17" s="136"/>
      <c r="WGY17" s="136"/>
      <c r="WGZ17" s="136"/>
      <c r="WHA17" s="136"/>
      <c r="WHB17" s="136"/>
      <c r="WHC17" s="136"/>
      <c r="WHD17" s="136"/>
      <c r="WHE17" s="136"/>
      <c r="WHF17" s="136"/>
      <c r="WHG17" s="136"/>
      <c r="WHH17" s="136"/>
      <c r="WHI17" s="136"/>
      <c r="WHJ17" s="136"/>
      <c r="WHK17" s="136"/>
      <c r="WHL17" s="136"/>
      <c r="WHM17" s="136"/>
      <c r="WHN17" s="136"/>
      <c r="WHO17" s="136"/>
      <c r="WHP17" s="136"/>
      <c r="WHQ17" s="136"/>
      <c r="WHR17" s="136"/>
      <c r="WHS17" s="136"/>
      <c r="WHT17" s="136"/>
      <c r="WHU17" s="136"/>
      <c r="WHV17" s="136"/>
      <c r="WHW17" s="136"/>
      <c r="WHX17" s="136"/>
      <c r="WHY17" s="136"/>
      <c r="WHZ17" s="136"/>
      <c r="WIA17" s="136"/>
      <c r="WIB17" s="136"/>
      <c r="WIC17" s="136"/>
      <c r="WID17" s="136"/>
      <c r="WIE17" s="136"/>
      <c r="WIF17" s="136"/>
      <c r="WIG17" s="136"/>
      <c r="WIH17" s="136"/>
      <c r="WII17" s="136"/>
      <c r="WIJ17" s="136"/>
      <c r="WIK17" s="136"/>
      <c r="WIL17" s="136"/>
      <c r="WIM17" s="136"/>
      <c r="WIN17" s="136"/>
      <c r="WIO17" s="136"/>
      <c r="WIP17" s="136"/>
      <c r="WIQ17" s="136"/>
      <c r="WIR17" s="136"/>
      <c r="WIS17" s="136"/>
      <c r="WIT17" s="136"/>
      <c r="WIU17" s="136"/>
      <c r="WIV17" s="136"/>
      <c r="WIW17" s="136"/>
      <c r="WIX17" s="136"/>
      <c r="WIY17" s="136"/>
      <c r="WIZ17" s="136"/>
      <c r="WJA17" s="136"/>
      <c r="WJB17" s="136"/>
      <c r="WJC17" s="136"/>
      <c r="WJD17" s="136"/>
      <c r="WJE17" s="136"/>
      <c r="WJF17" s="136"/>
      <c r="WJG17" s="136"/>
      <c r="WJH17" s="136"/>
      <c r="WJI17" s="136"/>
      <c r="WJJ17" s="136"/>
      <c r="WJK17" s="136"/>
      <c r="WJL17" s="136"/>
      <c r="WJM17" s="136"/>
      <c r="WJN17" s="136"/>
      <c r="WJO17" s="136"/>
      <c r="WJP17" s="136"/>
      <c r="WJQ17" s="136"/>
      <c r="WJR17" s="136"/>
      <c r="WJS17" s="136"/>
      <c r="WJT17" s="136"/>
      <c r="WJU17" s="136"/>
      <c r="WJV17" s="136"/>
      <c r="WJW17" s="136"/>
      <c r="WJX17" s="136"/>
      <c r="WJY17" s="136"/>
      <c r="WJZ17" s="136"/>
      <c r="WKA17" s="136"/>
      <c r="WKB17" s="136"/>
      <c r="WKC17" s="136"/>
      <c r="WKD17" s="136"/>
      <c r="WKE17" s="136"/>
      <c r="WKF17" s="136"/>
      <c r="WKG17" s="136"/>
      <c r="WKH17" s="136"/>
      <c r="WKI17" s="136"/>
      <c r="WKJ17" s="136"/>
      <c r="WKK17" s="136"/>
      <c r="WKL17" s="136"/>
      <c r="WKM17" s="136"/>
      <c r="WKN17" s="136"/>
      <c r="WKO17" s="136"/>
      <c r="WKP17" s="136"/>
      <c r="WKQ17" s="136"/>
      <c r="WKR17" s="136"/>
      <c r="WKS17" s="136"/>
      <c r="WKT17" s="136"/>
      <c r="WKU17" s="136"/>
      <c r="WKV17" s="136"/>
      <c r="WKW17" s="136"/>
      <c r="WKX17" s="136"/>
      <c r="WKY17" s="136"/>
      <c r="WKZ17" s="136"/>
      <c r="WLA17" s="136"/>
      <c r="WLB17" s="136"/>
      <c r="WLC17" s="136"/>
      <c r="WLD17" s="136"/>
      <c r="WLE17" s="136"/>
      <c r="WLF17" s="136"/>
      <c r="WLG17" s="136"/>
      <c r="WLH17" s="136"/>
      <c r="WLI17" s="136"/>
      <c r="WLJ17" s="136"/>
      <c r="WLK17" s="136"/>
      <c r="WLL17" s="136"/>
      <c r="WLM17" s="136"/>
      <c r="WLN17" s="136"/>
      <c r="WLO17" s="136"/>
      <c r="WLP17" s="136"/>
      <c r="WLQ17" s="136"/>
      <c r="WLR17" s="136"/>
      <c r="WLS17" s="136"/>
      <c r="WLT17" s="136"/>
      <c r="WLU17" s="136"/>
      <c r="WLV17" s="136"/>
      <c r="WLW17" s="136"/>
      <c r="WLX17" s="136"/>
      <c r="WLY17" s="136"/>
      <c r="WLZ17" s="136"/>
      <c r="WMA17" s="136"/>
      <c r="WMB17" s="136"/>
      <c r="WMC17" s="136"/>
      <c r="WMD17" s="136"/>
      <c r="WME17" s="136"/>
      <c r="WMF17" s="136"/>
      <c r="WMG17" s="136"/>
      <c r="WMH17" s="136"/>
      <c r="WMI17" s="136"/>
      <c r="WMJ17" s="136"/>
      <c r="WMK17" s="136"/>
      <c r="WML17" s="136"/>
      <c r="WMM17" s="136"/>
      <c r="WMN17" s="136"/>
      <c r="WMO17" s="136"/>
      <c r="WMP17" s="136"/>
      <c r="WMQ17" s="136"/>
      <c r="WMR17" s="136"/>
      <c r="WMS17" s="136"/>
      <c r="WMT17" s="136"/>
      <c r="WMU17" s="136"/>
      <c r="WMV17" s="136"/>
      <c r="WMW17" s="136"/>
      <c r="WMX17" s="136"/>
      <c r="WMY17" s="136"/>
      <c r="WMZ17" s="136"/>
      <c r="WNA17" s="136"/>
      <c r="WNB17" s="136"/>
      <c r="WNC17" s="136"/>
      <c r="WND17" s="136"/>
      <c r="WNE17" s="136"/>
      <c r="WNF17" s="136"/>
      <c r="WNG17" s="136"/>
      <c r="WNH17" s="136"/>
      <c r="WNI17" s="136"/>
      <c r="WNJ17" s="136"/>
      <c r="WNK17" s="136"/>
      <c r="WNL17" s="136"/>
      <c r="WNM17" s="136"/>
      <c r="WNN17" s="136"/>
      <c r="WNO17" s="136"/>
      <c r="WNP17" s="136"/>
      <c r="WNQ17" s="136"/>
      <c r="WNR17" s="136"/>
      <c r="WNS17" s="136"/>
      <c r="WNT17" s="136"/>
      <c r="WNU17" s="136"/>
      <c r="WNV17" s="136"/>
      <c r="WNW17" s="136"/>
      <c r="WNX17" s="136"/>
      <c r="WNY17" s="136"/>
      <c r="WNZ17" s="136"/>
      <c r="WOA17" s="136"/>
      <c r="WOB17" s="136"/>
      <c r="WOC17" s="136"/>
      <c r="WOD17" s="136"/>
      <c r="WOE17" s="136"/>
      <c r="WOF17" s="136"/>
      <c r="WOG17" s="136"/>
      <c r="WOH17" s="136"/>
      <c r="WOI17" s="136"/>
      <c r="WOJ17" s="136"/>
      <c r="WOK17" s="136"/>
      <c r="WOL17" s="136"/>
      <c r="WOM17" s="136"/>
      <c r="WON17" s="136"/>
      <c r="WOO17" s="136"/>
      <c r="WOP17" s="136"/>
      <c r="WOQ17" s="136"/>
      <c r="WOR17" s="136"/>
      <c r="WOS17" s="136"/>
      <c r="WOT17" s="136"/>
      <c r="WOU17" s="136"/>
      <c r="WOV17" s="136"/>
      <c r="WOW17" s="136"/>
      <c r="WOX17" s="136"/>
      <c r="WOY17" s="136"/>
      <c r="WOZ17" s="136"/>
      <c r="WPA17" s="136"/>
      <c r="WPB17" s="136"/>
      <c r="WPC17" s="136"/>
      <c r="WPD17" s="136"/>
      <c r="WPE17" s="136"/>
      <c r="WPF17" s="136"/>
      <c r="WPG17" s="136"/>
      <c r="WPH17" s="136"/>
      <c r="WPI17" s="136"/>
      <c r="WPJ17" s="136"/>
      <c r="WPK17" s="136"/>
      <c r="WPL17" s="136"/>
      <c r="WPM17" s="136"/>
      <c r="WPN17" s="136"/>
      <c r="WPO17" s="136"/>
      <c r="WPP17" s="136"/>
      <c r="WPQ17" s="136"/>
      <c r="WPR17" s="136"/>
      <c r="WPS17" s="136"/>
      <c r="WPT17" s="136"/>
      <c r="WPU17" s="136"/>
      <c r="WPV17" s="136"/>
      <c r="WPW17" s="136"/>
      <c r="WPX17" s="136"/>
      <c r="WPY17" s="136"/>
      <c r="WPZ17" s="136"/>
      <c r="WQA17" s="136"/>
      <c r="WQB17" s="136"/>
      <c r="WQC17" s="136"/>
      <c r="WQD17" s="136"/>
      <c r="WQE17" s="136"/>
      <c r="WQF17" s="136"/>
      <c r="WQG17" s="136"/>
      <c r="WQH17" s="136"/>
      <c r="WQI17" s="136"/>
      <c r="WQJ17" s="136"/>
      <c r="WQK17" s="136"/>
      <c r="WQL17" s="136"/>
      <c r="WQM17" s="136"/>
      <c r="WQN17" s="136"/>
      <c r="WQO17" s="136"/>
      <c r="WQP17" s="136"/>
      <c r="WQQ17" s="136"/>
      <c r="WQR17" s="136"/>
      <c r="WQS17" s="136"/>
      <c r="WQT17" s="136"/>
      <c r="WQU17" s="136"/>
      <c r="WQV17" s="136"/>
      <c r="WQW17" s="136"/>
      <c r="WQX17" s="136"/>
      <c r="WQY17" s="136"/>
      <c r="WQZ17" s="136"/>
      <c r="WRA17" s="136"/>
      <c r="WRB17" s="136"/>
      <c r="WRC17" s="136"/>
      <c r="WRD17" s="136"/>
      <c r="WRE17" s="136"/>
      <c r="WRF17" s="136"/>
      <c r="WRG17" s="136"/>
      <c r="WRH17" s="136"/>
      <c r="WRI17" s="136"/>
      <c r="WRJ17" s="136"/>
      <c r="WRK17" s="136"/>
      <c r="WRL17" s="136"/>
      <c r="WRM17" s="136"/>
      <c r="WRN17" s="136"/>
      <c r="WRO17" s="136"/>
      <c r="WRP17" s="136"/>
      <c r="WRQ17" s="136"/>
      <c r="WRR17" s="136"/>
      <c r="WRS17" s="136"/>
      <c r="WRT17" s="136"/>
      <c r="WRU17" s="136"/>
      <c r="WRV17" s="136"/>
      <c r="WRW17" s="136"/>
      <c r="WRX17" s="136"/>
      <c r="WRY17" s="136"/>
      <c r="WRZ17" s="136"/>
      <c r="WSA17" s="136"/>
      <c r="WSB17" s="136"/>
      <c r="WSC17" s="136"/>
      <c r="WSD17" s="136"/>
      <c r="WSE17" s="136"/>
      <c r="WSF17" s="136"/>
      <c r="WSG17" s="136"/>
      <c r="WSH17" s="136"/>
      <c r="WSI17" s="136"/>
      <c r="WSJ17" s="136"/>
      <c r="WSK17" s="136"/>
      <c r="WSL17" s="136"/>
      <c r="WSM17" s="136"/>
      <c r="WSN17" s="136"/>
      <c r="WSO17" s="136"/>
      <c r="WSP17" s="136"/>
      <c r="WSQ17" s="136"/>
      <c r="WSR17" s="136"/>
      <c r="WSS17" s="136"/>
      <c r="WST17" s="136"/>
      <c r="WSU17" s="136"/>
      <c r="WSV17" s="136"/>
      <c r="WSW17" s="136"/>
      <c r="WSX17" s="136"/>
      <c r="WSY17" s="136"/>
      <c r="WSZ17" s="136"/>
      <c r="WTA17" s="136"/>
      <c r="WTB17" s="136"/>
      <c r="WTC17" s="136"/>
      <c r="WTD17" s="136"/>
      <c r="WTE17" s="136"/>
      <c r="WTF17" s="136"/>
      <c r="WTG17" s="136"/>
      <c r="WTH17" s="136"/>
      <c r="WTI17" s="136"/>
      <c r="WTJ17" s="136"/>
      <c r="WTK17" s="136"/>
      <c r="WTL17" s="136"/>
      <c r="WTM17" s="136"/>
      <c r="WTN17" s="136"/>
      <c r="WTO17" s="136"/>
      <c r="WTP17" s="136"/>
      <c r="WTQ17" s="136"/>
      <c r="WTR17" s="136"/>
      <c r="WTS17" s="136"/>
      <c r="WTT17" s="136"/>
      <c r="WTU17" s="136"/>
      <c r="WTV17" s="136"/>
      <c r="WTW17" s="136"/>
      <c r="WTX17" s="136"/>
      <c r="WTY17" s="136"/>
      <c r="WTZ17" s="136"/>
      <c r="WUA17" s="136"/>
      <c r="WUB17" s="136"/>
      <c r="WUC17" s="136"/>
      <c r="WUD17" s="136"/>
      <c r="WUE17" s="136"/>
      <c r="WUF17" s="136"/>
      <c r="WUG17" s="136"/>
      <c r="WUH17" s="136"/>
      <c r="WUI17" s="136"/>
      <c r="WUJ17" s="136"/>
      <c r="WUK17" s="136"/>
      <c r="WUL17" s="136"/>
      <c r="WUM17" s="136"/>
      <c r="WUN17" s="136"/>
      <c r="WUO17" s="136"/>
      <c r="WUP17" s="136"/>
      <c r="WUQ17" s="136"/>
      <c r="WUR17" s="136"/>
      <c r="WUS17" s="136"/>
      <c r="WUT17" s="136"/>
      <c r="WUU17" s="136"/>
      <c r="WUV17" s="136"/>
      <c r="WUW17" s="136"/>
      <c r="WUX17" s="136"/>
      <c r="WUY17" s="136"/>
      <c r="WUZ17" s="136"/>
      <c r="WVA17" s="136"/>
      <c r="WVB17" s="136"/>
      <c r="WVC17" s="136"/>
      <c r="WVD17" s="136"/>
      <c r="WVE17" s="136"/>
      <c r="WVF17" s="136"/>
      <c r="WVG17" s="136"/>
      <c r="WVH17" s="136"/>
      <c r="WVI17" s="136"/>
      <c r="WVJ17" s="136"/>
      <c r="WVK17" s="136"/>
      <c r="WVL17" s="136"/>
      <c r="WVM17" s="136"/>
      <c r="WVN17" s="136"/>
      <c r="WVO17" s="136"/>
      <c r="WVP17" s="136"/>
      <c r="WVQ17" s="136"/>
      <c r="WVR17" s="136"/>
      <c r="WVS17" s="136"/>
      <c r="WVT17" s="136"/>
      <c r="WVU17" s="136"/>
      <c r="WVV17" s="136"/>
      <c r="WVW17" s="136"/>
      <c r="WVX17" s="136"/>
      <c r="WVY17" s="136"/>
      <c r="WVZ17" s="136"/>
      <c r="WWA17" s="136"/>
      <c r="WWB17" s="136"/>
      <c r="WWC17" s="136"/>
      <c r="WWD17" s="136"/>
      <c r="WWE17" s="136"/>
      <c r="WWF17" s="136"/>
      <c r="WWG17" s="136"/>
      <c r="WWH17" s="136"/>
      <c r="WWI17" s="136"/>
      <c r="WWJ17" s="136"/>
      <c r="WWK17" s="136"/>
      <c r="WWL17" s="136"/>
      <c r="WWM17" s="136"/>
      <c r="WWN17" s="136"/>
      <c r="WWO17" s="136"/>
      <c r="WWP17" s="136"/>
      <c r="WWQ17" s="136"/>
      <c r="WWR17" s="136"/>
      <c r="WWS17" s="136"/>
      <c r="WWT17" s="136"/>
      <c r="WWU17" s="136"/>
      <c r="WWV17" s="136"/>
      <c r="WWW17" s="136"/>
      <c r="WWX17" s="136"/>
      <c r="WWY17" s="136"/>
      <c r="WWZ17" s="136"/>
      <c r="WXA17" s="136"/>
      <c r="WXB17" s="136"/>
      <c r="WXC17" s="136"/>
      <c r="WXD17" s="136"/>
      <c r="WXE17" s="136"/>
      <c r="WXF17" s="136"/>
      <c r="WXG17" s="136"/>
      <c r="WXH17" s="136"/>
      <c r="WXI17" s="136"/>
      <c r="WXJ17" s="136"/>
      <c r="WXK17" s="136"/>
      <c r="WXL17" s="136"/>
      <c r="WXM17" s="136"/>
      <c r="WXN17" s="136"/>
      <c r="WXO17" s="136"/>
      <c r="WXP17" s="136"/>
      <c r="WXQ17" s="136"/>
      <c r="WXR17" s="136"/>
      <c r="WXS17" s="136"/>
      <c r="WXT17" s="136"/>
      <c r="WXU17" s="136"/>
      <c r="WXV17" s="136"/>
      <c r="WXW17" s="136"/>
      <c r="WXX17" s="136"/>
      <c r="WXY17" s="136"/>
      <c r="WXZ17" s="136"/>
      <c r="WYA17" s="136"/>
      <c r="WYB17" s="136"/>
      <c r="WYC17" s="136"/>
      <c r="WYD17" s="136"/>
      <c r="WYE17" s="136"/>
      <c r="WYF17" s="136"/>
      <c r="WYG17" s="136"/>
      <c r="WYH17" s="136"/>
      <c r="WYI17" s="136"/>
      <c r="WYJ17" s="136"/>
      <c r="WYK17" s="136"/>
      <c r="WYL17" s="136"/>
      <c r="WYM17" s="136"/>
      <c r="WYN17" s="136"/>
      <c r="WYO17" s="136"/>
      <c r="WYP17" s="136"/>
      <c r="WYQ17" s="136"/>
      <c r="WYR17" s="136"/>
      <c r="WYS17" s="136"/>
      <c r="WYT17" s="136"/>
      <c r="WYU17" s="136"/>
      <c r="WYV17" s="136"/>
      <c r="WYW17" s="136"/>
      <c r="WYX17" s="136"/>
      <c r="WYY17" s="136"/>
      <c r="WYZ17" s="136"/>
      <c r="WZA17" s="136"/>
      <c r="WZB17" s="136"/>
      <c r="WZC17" s="136"/>
      <c r="WZD17" s="136"/>
      <c r="WZE17" s="136"/>
      <c r="WZF17" s="136"/>
      <c r="WZG17" s="136"/>
      <c r="WZH17" s="136"/>
      <c r="WZI17" s="136"/>
      <c r="WZJ17" s="136"/>
      <c r="WZK17" s="136"/>
      <c r="WZL17" s="136"/>
      <c r="WZM17" s="136"/>
      <c r="WZN17" s="136"/>
      <c r="WZO17" s="136"/>
      <c r="WZP17" s="136"/>
      <c r="WZQ17" s="136"/>
      <c r="WZR17" s="136"/>
      <c r="WZS17" s="136"/>
      <c r="WZT17" s="136"/>
      <c r="WZU17" s="136"/>
      <c r="WZV17" s="136"/>
      <c r="WZW17" s="136"/>
      <c r="WZX17" s="136"/>
      <c r="WZY17" s="136"/>
      <c r="WZZ17" s="136"/>
      <c r="XAA17" s="136"/>
      <c r="XAB17" s="136"/>
      <c r="XAC17" s="136"/>
      <c r="XAD17" s="136"/>
      <c r="XAE17" s="136"/>
      <c r="XAF17" s="136"/>
      <c r="XAG17" s="136"/>
      <c r="XAH17" s="136"/>
      <c r="XAI17" s="136"/>
      <c r="XAJ17" s="136"/>
      <c r="XAK17" s="136"/>
      <c r="XAL17" s="136"/>
      <c r="XAM17" s="136"/>
      <c r="XAN17" s="136"/>
      <c r="XAO17" s="136"/>
      <c r="XAP17" s="136"/>
      <c r="XAQ17" s="136"/>
      <c r="XAR17" s="136"/>
      <c r="XAS17" s="136"/>
      <c r="XAT17" s="136"/>
      <c r="XAU17" s="136"/>
      <c r="XAV17" s="136"/>
      <c r="XAW17" s="136"/>
      <c r="XAX17" s="136"/>
      <c r="XAY17" s="136"/>
      <c r="XAZ17" s="136"/>
      <c r="XBA17" s="136"/>
      <c r="XBB17" s="136"/>
      <c r="XBC17" s="136"/>
      <c r="XBD17" s="136"/>
      <c r="XBE17" s="136"/>
      <c r="XBF17" s="136"/>
      <c r="XBG17" s="136"/>
      <c r="XBH17" s="136"/>
      <c r="XBI17" s="136"/>
      <c r="XBJ17" s="136"/>
      <c r="XBK17" s="136"/>
      <c r="XBL17" s="136"/>
      <c r="XBM17" s="136"/>
      <c r="XBN17" s="136"/>
      <c r="XBO17" s="136"/>
      <c r="XBP17" s="136"/>
      <c r="XBQ17" s="136"/>
      <c r="XBR17" s="136"/>
      <c r="XBS17" s="136"/>
      <c r="XBT17" s="136"/>
      <c r="XBU17" s="136"/>
      <c r="XBV17" s="136"/>
      <c r="XBW17" s="136"/>
      <c r="XBX17" s="136"/>
      <c r="XBY17" s="136"/>
      <c r="XBZ17" s="136"/>
      <c r="XCA17" s="136"/>
      <c r="XCB17" s="136"/>
      <c r="XCC17" s="136"/>
      <c r="XCD17" s="136"/>
      <c r="XCE17" s="136"/>
      <c r="XCF17" s="136"/>
      <c r="XCG17" s="136"/>
      <c r="XCH17" s="136"/>
      <c r="XCI17" s="136"/>
      <c r="XCJ17" s="136"/>
      <c r="XCK17" s="136"/>
      <c r="XCL17" s="136"/>
      <c r="XCM17" s="136"/>
      <c r="XCN17" s="136"/>
      <c r="XCO17" s="136"/>
      <c r="XCP17" s="136"/>
      <c r="XCQ17" s="136"/>
      <c r="XCR17" s="136"/>
      <c r="XCS17" s="136"/>
      <c r="XCT17" s="136"/>
      <c r="XCU17" s="136"/>
      <c r="XCV17" s="136"/>
      <c r="XCW17" s="136"/>
      <c r="XCX17" s="136"/>
      <c r="XCY17" s="136"/>
      <c r="XCZ17" s="136"/>
      <c r="XDA17" s="136"/>
      <c r="XDB17" s="136"/>
      <c r="XDC17" s="136"/>
      <c r="XDD17" s="136"/>
      <c r="XDE17" s="136"/>
      <c r="XDF17" s="136"/>
      <c r="XDG17" s="136"/>
      <c r="XDH17" s="136"/>
      <c r="XDI17" s="136"/>
      <c r="XDJ17" s="136"/>
      <c r="XDK17" s="136"/>
      <c r="XDL17" s="136"/>
      <c r="XDM17" s="136"/>
      <c r="XDN17" s="136"/>
      <c r="XDO17" s="136"/>
      <c r="XDP17" s="136"/>
      <c r="XDQ17" s="136"/>
      <c r="XDR17" s="136"/>
      <c r="XDS17" s="136"/>
      <c r="XDT17" s="136"/>
      <c r="XDU17" s="136"/>
      <c r="XDV17" s="136"/>
      <c r="XDW17" s="136"/>
      <c r="XDX17" s="136"/>
      <c r="XDY17" s="136"/>
      <c r="XDZ17" s="136"/>
      <c r="XEA17" s="136"/>
      <c r="XEB17" s="136"/>
      <c r="XEC17" s="136"/>
      <c r="XED17" s="136"/>
      <c r="XEE17" s="136"/>
      <c r="XEF17" s="136"/>
      <c r="XEG17" s="136"/>
      <c r="XEH17" s="136"/>
      <c r="XEI17" s="136"/>
      <c r="XEJ17" s="136"/>
      <c r="XEK17" s="136"/>
      <c r="XEL17" s="136"/>
      <c r="XEM17" s="136"/>
      <c r="XEN17" s="136"/>
      <c r="XEO17" s="136"/>
      <c r="XEP17" s="136"/>
      <c r="XEQ17" s="136"/>
      <c r="XER17" s="136"/>
      <c r="XES17" s="136"/>
      <c r="XET17" s="136"/>
      <c r="XEU17" s="136"/>
      <c r="XEV17" s="136"/>
      <c r="XEW17" s="136"/>
      <c r="XEX17" s="136"/>
      <c r="XEY17" s="136"/>
      <c r="XEZ17" s="136"/>
      <c r="XFA17" s="136"/>
      <c r="XFB17" s="136"/>
      <c r="XFC17" s="136"/>
      <c r="XFD17" s="136"/>
    </row>
    <row r="18" s="111" customFormat="1" spans="1:16384">
      <c r="A18" s="136"/>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c r="WTP18" s="136"/>
      <c r="WTQ18" s="136"/>
      <c r="WTR18" s="136"/>
      <c r="WTS18" s="136"/>
      <c r="WTT18" s="136"/>
      <c r="WTU18" s="136"/>
      <c r="WTV18" s="136"/>
      <c r="WTW18" s="136"/>
      <c r="WTX18" s="136"/>
      <c r="WTY18" s="136"/>
      <c r="WTZ18" s="136"/>
      <c r="WUA18" s="136"/>
      <c r="WUB18" s="136"/>
      <c r="WUC18" s="136"/>
      <c r="WUD18" s="136"/>
      <c r="WUE18" s="136"/>
      <c r="WUF18" s="136"/>
      <c r="WUG18" s="136"/>
      <c r="WUH18" s="136"/>
      <c r="WUI18" s="136"/>
      <c r="WUJ18" s="136"/>
      <c r="WUK18" s="136"/>
      <c r="WUL18" s="136"/>
      <c r="WUM18" s="136"/>
      <c r="WUN18" s="136"/>
      <c r="WUO18" s="136"/>
      <c r="WUP18" s="136"/>
      <c r="WUQ18" s="136"/>
      <c r="WUR18" s="136"/>
      <c r="WUS18" s="136"/>
      <c r="WUT18" s="136"/>
      <c r="WUU18" s="136"/>
      <c r="WUV18" s="136"/>
      <c r="WUW18" s="136"/>
      <c r="WUX18" s="136"/>
      <c r="WUY18" s="136"/>
      <c r="WUZ18" s="136"/>
      <c r="WVA18" s="136"/>
      <c r="WVB18" s="136"/>
      <c r="WVC18" s="136"/>
      <c r="WVD18" s="136"/>
      <c r="WVE18" s="136"/>
      <c r="WVF18" s="136"/>
      <c r="WVG18" s="136"/>
      <c r="WVH18" s="136"/>
      <c r="WVI18" s="136"/>
      <c r="WVJ18" s="136"/>
      <c r="WVK18" s="136"/>
      <c r="WVL18" s="136"/>
      <c r="WVM18" s="136"/>
      <c r="WVN18" s="136"/>
      <c r="WVO18" s="136"/>
      <c r="WVP18" s="136"/>
      <c r="WVQ18" s="136"/>
      <c r="WVR18" s="136"/>
      <c r="WVS18" s="136"/>
      <c r="WVT18" s="136"/>
      <c r="WVU18" s="136"/>
      <c r="WVV18" s="136"/>
      <c r="WVW18" s="136"/>
      <c r="WVX18" s="136"/>
      <c r="WVY18" s="136"/>
      <c r="WVZ18" s="136"/>
      <c r="WWA18" s="136"/>
      <c r="WWB18" s="136"/>
      <c r="WWC18" s="136"/>
      <c r="WWD18" s="136"/>
      <c r="WWE18" s="136"/>
      <c r="WWF18" s="136"/>
      <c r="WWG18" s="136"/>
      <c r="WWH18" s="136"/>
      <c r="WWI18" s="136"/>
      <c r="WWJ18" s="136"/>
      <c r="WWK18" s="136"/>
      <c r="WWL18" s="136"/>
      <c r="WWM18" s="136"/>
      <c r="WWN18" s="136"/>
      <c r="WWO18" s="136"/>
      <c r="WWP18" s="136"/>
      <c r="WWQ18" s="136"/>
      <c r="WWR18" s="136"/>
      <c r="WWS18" s="136"/>
      <c r="WWT18" s="136"/>
      <c r="WWU18" s="136"/>
      <c r="WWV18" s="136"/>
      <c r="WWW18" s="136"/>
      <c r="WWX18" s="136"/>
      <c r="WWY18" s="136"/>
      <c r="WWZ18" s="136"/>
      <c r="WXA18" s="136"/>
      <c r="WXB18" s="136"/>
      <c r="WXC18" s="136"/>
      <c r="WXD18" s="136"/>
      <c r="WXE18" s="136"/>
      <c r="WXF18" s="136"/>
      <c r="WXG18" s="136"/>
      <c r="WXH18" s="136"/>
      <c r="WXI18" s="136"/>
      <c r="WXJ18" s="136"/>
      <c r="WXK18" s="136"/>
      <c r="WXL18" s="136"/>
      <c r="WXM18" s="136"/>
      <c r="WXN18" s="136"/>
      <c r="WXO18" s="136"/>
      <c r="WXP18" s="136"/>
      <c r="WXQ18" s="136"/>
      <c r="WXR18" s="136"/>
      <c r="WXS18" s="136"/>
      <c r="WXT18" s="136"/>
      <c r="WXU18" s="136"/>
      <c r="WXV18" s="136"/>
      <c r="WXW18" s="136"/>
      <c r="WXX18" s="136"/>
      <c r="WXY18" s="136"/>
      <c r="WXZ18" s="136"/>
      <c r="WYA18" s="136"/>
      <c r="WYB18" s="136"/>
      <c r="WYC18" s="136"/>
      <c r="WYD18" s="136"/>
      <c r="WYE18" s="136"/>
      <c r="WYF18" s="136"/>
      <c r="WYG18" s="136"/>
      <c r="WYH18" s="136"/>
      <c r="WYI18" s="136"/>
      <c r="WYJ18" s="136"/>
      <c r="WYK18" s="136"/>
      <c r="WYL18" s="136"/>
      <c r="WYM18" s="136"/>
      <c r="WYN18" s="136"/>
      <c r="WYO18" s="136"/>
      <c r="WYP18" s="136"/>
      <c r="WYQ18" s="136"/>
      <c r="WYR18" s="136"/>
      <c r="WYS18" s="136"/>
      <c r="WYT18" s="136"/>
      <c r="WYU18" s="136"/>
      <c r="WYV18" s="136"/>
      <c r="WYW18" s="136"/>
      <c r="WYX18" s="136"/>
      <c r="WYY18" s="136"/>
      <c r="WYZ18" s="136"/>
      <c r="WZA18" s="136"/>
      <c r="WZB18" s="136"/>
      <c r="WZC18" s="136"/>
      <c r="WZD18" s="136"/>
      <c r="WZE18" s="136"/>
      <c r="WZF18" s="136"/>
      <c r="WZG18" s="136"/>
      <c r="WZH18" s="136"/>
      <c r="WZI18" s="136"/>
      <c r="WZJ18" s="136"/>
      <c r="WZK18" s="136"/>
      <c r="WZL18" s="136"/>
      <c r="WZM18" s="136"/>
      <c r="WZN18" s="136"/>
      <c r="WZO18" s="136"/>
      <c r="WZP18" s="136"/>
      <c r="WZQ18" s="136"/>
      <c r="WZR18" s="136"/>
      <c r="WZS18" s="136"/>
      <c r="WZT18" s="136"/>
      <c r="WZU18" s="136"/>
      <c r="WZV18" s="136"/>
      <c r="WZW18" s="136"/>
      <c r="WZX18" s="136"/>
      <c r="WZY18" s="136"/>
      <c r="WZZ18" s="136"/>
      <c r="XAA18" s="136"/>
      <c r="XAB18" s="136"/>
      <c r="XAC18" s="136"/>
      <c r="XAD18" s="136"/>
      <c r="XAE18" s="136"/>
      <c r="XAF18" s="136"/>
      <c r="XAG18" s="136"/>
      <c r="XAH18" s="136"/>
      <c r="XAI18" s="136"/>
      <c r="XAJ18" s="136"/>
      <c r="XAK18" s="136"/>
      <c r="XAL18" s="136"/>
      <c r="XAM18" s="136"/>
      <c r="XAN18" s="136"/>
      <c r="XAO18" s="136"/>
      <c r="XAP18" s="136"/>
      <c r="XAQ18" s="136"/>
      <c r="XAR18" s="136"/>
      <c r="XAS18" s="136"/>
      <c r="XAT18" s="136"/>
      <c r="XAU18" s="136"/>
      <c r="XAV18" s="136"/>
      <c r="XAW18" s="136"/>
      <c r="XAX18" s="136"/>
      <c r="XAY18" s="136"/>
      <c r="XAZ18" s="136"/>
      <c r="XBA18" s="136"/>
      <c r="XBB18" s="136"/>
      <c r="XBC18" s="136"/>
      <c r="XBD18" s="136"/>
      <c r="XBE18" s="136"/>
      <c r="XBF18" s="136"/>
      <c r="XBG18" s="136"/>
      <c r="XBH18" s="136"/>
      <c r="XBI18" s="136"/>
      <c r="XBJ18" s="136"/>
      <c r="XBK18" s="136"/>
      <c r="XBL18" s="136"/>
      <c r="XBM18" s="136"/>
      <c r="XBN18" s="136"/>
      <c r="XBO18" s="136"/>
      <c r="XBP18" s="136"/>
      <c r="XBQ18" s="136"/>
      <c r="XBR18" s="136"/>
      <c r="XBS18" s="136"/>
      <c r="XBT18" s="136"/>
      <c r="XBU18" s="136"/>
      <c r="XBV18" s="136"/>
      <c r="XBW18" s="136"/>
      <c r="XBX18" s="136"/>
      <c r="XBY18" s="136"/>
      <c r="XBZ18" s="136"/>
      <c r="XCA18" s="136"/>
      <c r="XCB18" s="136"/>
      <c r="XCC18" s="136"/>
      <c r="XCD18" s="136"/>
      <c r="XCE18" s="136"/>
      <c r="XCF18" s="136"/>
      <c r="XCG18" s="136"/>
      <c r="XCH18" s="136"/>
      <c r="XCI18" s="136"/>
      <c r="XCJ18" s="136"/>
      <c r="XCK18" s="136"/>
      <c r="XCL18" s="136"/>
      <c r="XCM18" s="136"/>
      <c r="XCN18" s="136"/>
      <c r="XCO18" s="136"/>
      <c r="XCP18" s="136"/>
      <c r="XCQ18" s="136"/>
      <c r="XCR18" s="136"/>
      <c r="XCS18" s="136"/>
      <c r="XCT18" s="136"/>
      <c r="XCU18" s="136"/>
      <c r="XCV18" s="136"/>
      <c r="XCW18" s="136"/>
      <c r="XCX18" s="136"/>
      <c r="XCY18" s="136"/>
      <c r="XCZ18" s="136"/>
      <c r="XDA18" s="136"/>
      <c r="XDB18" s="136"/>
      <c r="XDC18" s="136"/>
      <c r="XDD18" s="136"/>
      <c r="XDE18" s="136"/>
      <c r="XDF18" s="136"/>
      <c r="XDG18" s="136"/>
      <c r="XDH18" s="136"/>
      <c r="XDI18" s="136"/>
      <c r="XDJ18" s="136"/>
      <c r="XDK18" s="136"/>
      <c r="XDL18" s="136"/>
      <c r="XDM18" s="136"/>
      <c r="XDN18" s="136"/>
      <c r="XDO18" s="136"/>
      <c r="XDP18" s="136"/>
      <c r="XDQ18" s="136"/>
      <c r="XDR18" s="136"/>
      <c r="XDS18" s="136"/>
      <c r="XDT18" s="136"/>
      <c r="XDU18" s="136"/>
      <c r="XDV18" s="136"/>
      <c r="XDW18" s="136"/>
      <c r="XDX18" s="136"/>
      <c r="XDY18" s="136"/>
      <c r="XDZ18" s="136"/>
      <c r="XEA18" s="136"/>
      <c r="XEB18" s="136"/>
      <c r="XEC18" s="136"/>
      <c r="XED18" s="136"/>
      <c r="XEE18" s="136"/>
      <c r="XEF18" s="136"/>
      <c r="XEG18" s="136"/>
      <c r="XEH18" s="136"/>
      <c r="XEI18" s="136"/>
      <c r="XEJ18" s="136"/>
      <c r="XEK18" s="136"/>
      <c r="XEL18" s="136"/>
      <c r="XEM18" s="136"/>
      <c r="XEN18" s="136"/>
      <c r="XEO18" s="136"/>
      <c r="XEP18" s="136"/>
      <c r="XEQ18" s="136"/>
      <c r="XER18" s="136"/>
      <c r="XES18" s="136"/>
      <c r="XET18" s="136"/>
      <c r="XEU18" s="136"/>
      <c r="XEV18" s="136"/>
      <c r="XEW18" s="136"/>
      <c r="XEX18" s="136"/>
      <c r="XEY18" s="136"/>
      <c r="XEZ18" s="136"/>
      <c r="XFA18" s="136"/>
      <c r="XFB18" s="136"/>
      <c r="XFC18" s="136"/>
      <c r="XFD18" s="136"/>
    </row>
    <row r="19" s="111" customFormat="1" spans="1:16384">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c r="KA19" s="136"/>
      <c r="KB19" s="136"/>
      <c r="KC19" s="136"/>
      <c r="KD19" s="136"/>
      <c r="KE19" s="136"/>
      <c r="KF19" s="136"/>
      <c r="KG19" s="136"/>
      <c r="KH19" s="136"/>
      <c r="KI19" s="136"/>
      <c r="KJ19" s="136"/>
      <c r="KK19" s="136"/>
      <c r="KL19" s="136"/>
      <c r="KM19" s="136"/>
      <c r="KN19" s="136"/>
      <c r="KO19" s="136"/>
      <c r="KP19" s="136"/>
      <c r="KQ19" s="136"/>
      <c r="KR19" s="136"/>
      <c r="KS19" s="136"/>
      <c r="KT19" s="136"/>
      <c r="KU19" s="136"/>
      <c r="KV19" s="136"/>
      <c r="KW19" s="136"/>
      <c r="KX19" s="136"/>
      <c r="KY19" s="136"/>
      <c r="KZ19" s="136"/>
      <c r="LA19" s="136"/>
      <c r="LB19" s="136"/>
      <c r="LC19" s="136"/>
      <c r="LD19" s="136"/>
      <c r="LE19" s="136"/>
      <c r="LF19" s="136"/>
      <c r="LG19" s="136"/>
      <c r="LH19" s="136"/>
      <c r="LI19" s="136"/>
      <c r="LJ19" s="136"/>
      <c r="LK19" s="136"/>
      <c r="LL19" s="136"/>
      <c r="LM19" s="136"/>
      <c r="LN19" s="136"/>
      <c r="LO19" s="136"/>
      <c r="LP19" s="136"/>
      <c r="LQ19" s="136"/>
      <c r="LR19" s="136"/>
      <c r="LS19" s="136"/>
      <c r="LT19" s="136"/>
      <c r="LU19" s="136"/>
      <c r="LV19" s="136"/>
      <c r="LW19" s="136"/>
      <c r="LX19" s="136"/>
      <c r="LY19" s="136"/>
      <c r="LZ19" s="136"/>
      <c r="MA19" s="136"/>
      <c r="MB19" s="136"/>
      <c r="MC19" s="136"/>
      <c r="MD19" s="136"/>
      <c r="ME19" s="136"/>
      <c r="MF19" s="136"/>
      <c r="MG19" s="136"/>
      <c r="MH19" s="136"/>
      <c r="MI19" s="136"/>
      <c r="MJ19" s="136"/>
      <c r="MK19" s="136"/>
      <c r="ML19" s="136"/>
      <c r="MM19" s="136"/>
      <c r="MN19" s="136"/>
      <c r="MO19" s="136"/>
      <c r="MP19" s="136"/>
      <c r="MQ19" s="136"/>
      <c r="MR19" s="136"/>
      <c r="MS19" s="136"/>
      <c r="MT19" s="136"/>
      <c r="MU19" s="136"/>
      <c r="MV19" s="136"/>
      <c r="MW19" s="136"/>
      <c r="MX19" s="136"/>
      <c r="MY19" s="136"/>
      <c r="MZ19" s="136"/>
      <c r="NA19" s="136"/>
      <c r="NB19" s="136"/>
      <c r="NC19" s="136"/>
      <c r="ND19" s="136"/>
      <c r="NE19" s="136"/>
      <c r="NF19" s="136"/>
      <c r="NG19" s="136"/>
      <c r="NH19" s="136"/>
      <c r="NI19" s="136"/>
      <c r="NJ19" s="136"/>
      <c r="NK19" s="136"/>
      <c r="NL19" s="136"/>
      <c r="NM19" s="136"/>
      <c r="NN19" s="136"/>
      <c r="NO19" s="136"/>
      <c r="NP19" s="136"/>
      <c r="NQ19" s="136"/>
      <c r="NR19" s="136"/>
      <c r="NS19" s="136"/>
      <c r="NT19" s="136"/>
      <c r="NU19" s="136"/>
      <c r="NV19" s="136"/>
      <c r="NW19" s="136"/>
      <c r="NX19" s="136"/>
      <c r="NY19" s="136"/>
      <c r="NZ19" s="136"/>
      <c r="OA19" s="136"/>
      <c r="OB19" s="136"/>
      <c r="OC19" s="136"/>
      <c r="OD19" s="136"/>
      <c r="OE19" s="136"/>
      <c r="OF19" s="136"/>
      <c r="OG19" s="136"/>
      <c r="OH19" s="136"/>
      <c r="OI19" s="136"/>
      <c r="OJ19" s="136"/>
      <c r="OK19" s="136"/>
      <c r="OL19" s="136"/>
      <c r="OM19" s="136"/>
      <c r="ON19" s="136"/>
      <c r="OO19" s="136"/>
      <c r="OP19" s="136"/>
      <c r="OQ19" s="136"/>
      <c r="OR19" s="136"/>
      <c r="OS19" s="136"/>
      <c r="OT19" s="136"/>
      <c r="OU19" s="136"/>
      <c r="OV19" s="136"/>
      <c r="OW19" s="136"/>
      <c r="OX19" s="136"/>
      <c r="OY19" s="136"/>
      <c r="OZ19" s="136"/>
      <c r="PA19" s="136"/>
      <c r="PB19" s="136"/>
      <c r="PC19" s="136"/>
      <c r="PD19" s="136"/>
      <c r="PE19" s="136"/>
      <c r="PF19" s="136"/>
      <c r="PG19" s="136"/>
      <c r="PH19" s="136"/>
      <c r="PI19" s="136"/>
      <c r="PJ19" s="136"/>
      <c r="PK19" s="136"/>
      <c r="PL19" s="136"/>
      <c r="PM19" s="136"/>
      <c r="PN19" s="136"/>
      <c r="PO19" s="136"/>
      <c r="PP19" s="136"/>
      <c r="PQ19" s="136"/>
      <c r="PR19" s="136"/>
      <c r="PS19" s="136"/>
      <c r="PT19" s="136"/>
      <c r="PU19" s="136"/>
      <c r="PV19" s="136"/>
      <c r="PW19" s="136"/>
      <c r="PX19" s="136"/>
      <c r="PY19" s="136"/>
      <c r="PZ19" s="136"/>
      <c r="QA19" s="136"/>
      <c r="QB19" s="136"/>
      <c r="QC19" s="136"/>
      <c r="QD19" s="136"/>
      <c r="QE19" s="136"/>
      <c r="QF19" s="136"/>
      <c r="QG19" s="136"/>
      <c r="QH19" s="136"/>
      <c r="QI19" s="136"/>
      <c r="QJ19" s="136"/>
      <c r="QK19" s="136"/>
      <c r="QL19" s="136"/>
      <c r="QM19" s="136"/>
      <c r="QN19" s="136"/>
      <c r="QO19" s="136"/>
      <c r="QP19" s="136"/>
      <c r="QQ19" s="136"/>
      <c r="QR19" s="136"/>
      <c r="QS19" s="136"/>
      <c r="QT19" s="136"/>
      <c r="QU19" s="136"/>
      <c r="QV19" s="136"/>
      <c r="QW19" s="136"/>
      <c r="QX19" s="136"/>
      <c r="QY19" s="136"/>
      <c r="QZ19" s="136"/>
      <c r="RA19" s="136"/>
      <c r="RB19" s="136"/>
      <c r="RC19" s="136"/>
      <c r="RD19" s="136"/>
      <c r="RE19" s="136"/>
      <c r="RF19" s="136"/>
      <c r="RG19" s="136"/>
      <c r="RH19" s="136"/>
      <c r="RI19" s="136"/>
      <c r="RJ19" s="136"/>
      <c r="RK19" s="136"/>
      <c r="RL19" s="136"/>
      <c r="RM19" s="136"/>
      <c r="RN19" s="136"/>
      <c r="RO19" s="136"/>
      <c r="RP19" s="136"/>
      <c r="RQ19" s="136"/>
      <c r="RR19" s="136"/>
      <c r="RS19" s="136"/>
      <c r="RT19" s="136"/>
      <c r="RU19" s="136"/>
      <c r="RV19" s="136"/>
      <c r="RW19" s="136"/>
      <c r="RX19" s="136"/>
      <c r="RY19" s="136"/>
      <c r="RZ19" s="136"/>
      <c r="SA19" s="136"/>
      <c r="SB19" s="136"/>
      <c r="SC19" s="136"/>
      <c r="SD19" s="136"/>
      <c r="SE19" s="136"/>
      <c r="SF19" s="136"/>
      <c r="SG19" s="136"/>
      <c r="SH19" s="136"/>
      <c r="SI19" s="136"/>
      <c r="SJ19" s="136"/>
      <c r="SK19" s="136"/>
      <c r="SL19" s="136"/>
      <c r="SM19" s="136"/>
      <c r="SN19" s="136"/>
      <c r="SO19" s="136"/>
      <c r="SP19" s="136"/>
      <c r="SQ19" s="136"/>
      <c r="SR19" s="136"/>
      <c r="SS19" s="136"/>
      <c r="ST19" s="136"/>
      <c r="SU19" s="136"/>
      <c r="SV19" s="136"/>
      <c r="SW19" s="136"/>
      <c r="SX19" s="136"/>
      <c r="SY19" s="136"/>
      <c r="SZ19" s="136"/>
      <c r="TA19" s="136"/>
      <c r="TB19" s="136"/>
      <c r="TC19" s="136"/>
      <c r="TD19" s="136"/>
      <c r="TE19" s="136"/>
      <c r="TF19" s="136"/>
      <c r="TG19" s="136"/>
      <c r="TH19" s="136"/>
      <c r="TI19" s="136"/>
      <c r="TJ19" s="136"/>
      <c r="TK19" s="136"/>
      <c r="TL19" s="136"/>
      <c r="TM19" s="136"/>
      <c r="TN19" s="136"/>
      <c r="TO19" s="136"/>
      <c r="TP19" s="136"/>
      <c r="TQ19" s="136"/>
      <c r="TR19" s="136"/>
      <c r="TS19" s="136"/>
      <c r="TT19" s="136"/>
      <c r="TU19" s="136"/>
      <c r="TV19" s="136"/>
      <c r="TW19" s="136"/>
      <c r="TX19" s="136"/>
      <c r="TY19" s="136"/>
      <c r="TZ19" s="136"/>
      <c r="UA19" s="136"/>
      <c r="UB19" s="136"/>
      <c r="UC19" s="136"/>
      <c r="UD19" s="136"/>
      <c r="UE19" s="136"/>
      <c r="UF19" s="136"/>
      <c r="UG19" s="136"/>
      <c r="UH19" s="136"/>
      <c r="UI19" s="136"/>
      <c r="UJ19" s="136"/>
      <c r="UK19" s="136"/>
      <c r="UL19" s="136"/>
      <c r="UM19" s="136"/>
      <c r="UN19" s="136"/>
      <c r="UO19" s="136"/>
      <c r="UP19" s="136"/>
      <c r="UQ19" s="136"/>
      <c r="UR19" s="136"/>
      <c r="US19" s="136"/>
      <c r="UT19" s="136"/>
      <c r="UU19" s="136"/>
      <c r="UV19" s="136"/>
      <c r="UW19" s="136"/>
      <c r="UX19" s="136"/>
      <c r="UY19" s="136"/>
      <c r="UZ19" s="136"/>
      <c r="VA19" s="136"/>
      <c r="VB19" s="136"/>
      <c r="VC19" s="136"/>
      <c r="VD19" s="136"/>
      <c r="VE19" s="136"/>
      <c r="VF19" s="136"/>
      <c r="VG19" s="136"/>
      <c r="VH19" s="136"/>
      <c r="VI19" s="136"/>
      <c r="VJ19" s="136"/>
      <c r="VK19" s="136"/>
      <c r="VL19" s="136"/>
      <c r="VM19" s="136"/>
      <c r="VN19" s="136"/>
      <c r="VO19" s="136"/>
      <c r="VP19" s="136"/>
      <c r="VQ19" s="136"/>
      <c r="VR19" s="136"/>
      <c r="VS19" s="136"/>
      <c r="VT19" s="136"/>
      <c r="VU19" s="136"/>
      <c r="VV19" s="136"/>
      <c r="VW19" s="136"/>
      <c r="VX19" s="136"/>
      <c r="VY19" s="136"/>
      <c r="VZ19" s="136"/>
      <c r="WA19" s="136"/>
      <c r="WB19" s="136"/>
      <c r="WC19" s="136"/>
      <c r="WD19" s="136"/>
      <c r="WE19" s="136"/>
      <c r="WF19" s="136"/>
      <c r="WG19" s="136"/>
      <c r="WH19" s="136"/>
      <c r="WI19" s="136"/>
      <c r="WJ19" s="136"/>
      <c r="WK19" s="136"/>
      <c r="WL19" s="136"/>
      <c r="WM19" s="136"/>
      <c r="WN19" s="136"/>
      <c r="WO19" s="136"/>
      <c r="WP19" s="136"/>
      <c r="WQ19" s="136"/>
      <c r="WR19" s="136"/>
      <c r="WS19" s="136"/>
      <c r="WT19" s="136"/>
      <c r="WU19" s="136"/>
      <c r="WV19" s="136"/>
      <c r="WW19" s="136"/>
      <c r="WX19" s="136"/>
      <c r="WY19" s="136"/>
      <c r="WZ19" s="136"/>
      <c r="XA19" s="136"/>
      <c r="XB19" s="136"/>
      <c r="XC19" s="136"/>
      <c r="XD19" s="136"/>
      <c r="XE19" s="136"/>
      <c r="XF19" s="136"/>
      <c r="XG19" s="136"/>
      <c r="XH19" s="136"/>
      <c r="XI19" s="136"/>
      <c r="XJ19" s="136"/>
      <c r="XK19" s="136"/>
      <c r="XL19" s="136"/>
      <c r="XM19" s="136"/>
      <c r="XN19" s="136"/>
      <c r="XO19" s="136"/>
      <c r="XP19" s="136"/>
      <c r="XQ19" s="136"/>
      <c r="XR19" s="136"/>
      <c r="XS19" s="136"/>
      <c r="XT19" s="136"/>
      <c r="XU19" s="136"/>
      <c r="XV19" s="136"/>
      <c r="XW19" s="136"/>
      <c r="XX19" s="136"/>
      <c r="XY19" s="136"/>
      <c r="XZ19" s="136"/>
      <c r="YA19" s="136"/>
      <c r="YB19" s="136"/>
      <c r="YC19" s="136"/>
      <c r="YD19" s="136"/>
      <c r="YE19" s="136"/>
      <c r="YF19" s="136"/>
      <c r="YG19" s="136"/>
      <c r="YH19" s="136"/>
      <c r="YI19" s="136"/>
      <c r="YJ19" s="136"/>
      <c r="YK19" s="136"/>
      <c r="YL19" s="136"/>
      <c r="YM19" s="136"/>
      <c r="YN19" s="136"/>
      <c r="YO19" s="136"/>
      <c r="YP19" s="136"/>
      <c r="YQ19" s="136"/>
      <c r="YR19" s="136"/>
      <c r="YS19" s="136"/>
      <c r="YT19" s="136"/>
      <c r="YU19" s="136"/>
      <c r="YV19" s="136"/>
      <c r="YW19" s="136"/>
      <c r="YX19" s="136"/>
      <c r="YY19" s="136"/>
      <c r="YZ19" s="136"/>
      <c r="ZA19" s="136"/>
      <c r="ZB19" s="136"/>
      <c r="ZC19" s="136"/>
      <c r="ZD19" s="136"/>
      <c r="ZE19" s="136"/>
      <c r="ZF19" s="136"/>
      <c r="ZG19" s="136"/>
      <c r="ZH19" s="136"/>
      <c r="ZI19" s="136"/>
      <c r="ZJ19" s="136"/>
      <c r="ZK19" s="136"/>
      <c r="ZL19" s="136"/>
      <c r="ZM19" s="136"/>
      <c r="ZN19" s="136"/>
      <c r="ZO19" s="136"/>
      <c r="ZP19" s="136"/>
      <c r="ZQ19" s="136"/>
      <c r="ZR19" s="136"/>
      <c r="ZS19" s="136"/>
      <c r="ZT19" s="136"/>
      <c r="ZU19" s="136"/>
      <c r="ZV19" s="136"/>
      <c r="ZW19" s="136"/>
      <c r="ZX19" s="136"/>
      <c r="ZY19" s="136"/>
      <c r="ZZ19" s="136"/>
      <c r="AAA19" s="136"/>
      <c r="AAB19" s="136"/>
      <c r="AAC19" s="136"/>
      <c r="AAD19" s="136"/>
      <c r="AAE19" s="136"/>
      <c r="AAF19" s="136"/>
      <c r="AAG19" s="136"/>
      <c r="AAH19" s="136"/>
      <c r="AAI19" s="136"/>
      <c r="AAJ19" s="136"/>
      <c r="AAK19" s="136"/>
      <c r="AAL19" s="136"/>
      <c r="AAM19" s="136"/>
      <c r="AAN19" s="136"/>
      <c r="AAO19" s="136"/>
      <c r="AAP19" s="136"/>
      <c r="AAQ19" s="136"/>
      <c r="AAR19" s="136"/>
      <c r="AAS19" s="136"/>
      <c r="AAT19" s="136"/>
      <c r="AAU19" s="136"/>
      <c r="AAV19" s="136"/>
      <c r="AAW19" s="136"/>
      <c r="AAX19" s="136"/>
      <c r="AAY19" s="136"/>
      <c r="AAZ19" s="136"/>
      <c r="ABA19" s="136"/>
      <c r="ABB19" s="136"/>
      <c r="ABC19" s="136"/>
      <c r="ABD19" s="136"/>
      <c r="ABE19" s="136"/>
      <c r="ABF19" s="136"/>
      <c r="ABG19" s="136"/>
      <c r="ABH19" s="136"/>
      <c r="ABI19" s="136"/>
      <c r="ABJ19" s="136"/>
      <c r="ABK19" s="136"/>
      <c r="ABL19" s="136"/>
      <c r="ABM19" s="136"/>
      <c r="ABN19" s="136"/>
      <c r="ABO19" s="136"/>
      <c r="ABP19" s="136"/>
      <c r="ABQ19" s="136"/>
      <c r="ABR19" s="136"/>
      <c r="ABS19" s="136"/>
      <c r="ABT19" s="136"/>
      <c r="ABU19" s="136"/>
      <c r="ABV19" s="136"/>
      <c r="ABW19" s="136"/>
      <c r="ABX19" s="136"/>
      <c r="ABY19" s="136"/>
      <c r="ABZ19" s="136"/>
      <c r="ACA19" s="136"/>
      <c r="ACB19" s="136"/>
      <c r="ACC19" s="136"/>
      <c r="ACD19" s="136"/>
      <c r="ACE19" s="136"/>
      <c r="ACF19" s="136"/>
      <c r="ACG19" s="136"/>
      <c r="ACH19" s="136"/>
      <c r="ACI19" s="136"/>
      <c r="ACJ19" s="136"/>
      <c r="ACK19" s="136"/>
      <c r="ACL19" s="136"/>
      <c r="ACM19" s="136"/>
      <c r="ACN19" s="136"/>
      <c r="ACO19" s="136"/>
      <c r="ACP19" s="136"/>
      <c r="ACQ19" s="136"/>
      <c r="ACR19" s="136"/>
      <c r="ACS19" s="136"/>
      <c r="ACT19" s="136"/>
      <c r="ACU19" s="136"/>
      <c r="ACV19" s="136"/>
      <c r="ACW19" s="136"/>
      <c r="ACX19" s="136"/>
      <c r="ACY19" s="136"/>
      <c r="ACZ19" s="136"/>
      <c r="ADA19" s="136"/>
      <c r="ADB19" s="136"/>
      <c r="ADC19" s="136"/>
      <c r="ADD19" s="136"/>
      <c r="ADE19" s="136"/>
      <c r="ADF19" s="136"/>
      <c r="ADG19" s="136"/>
      <c r="ADH19" s="136"/>
      <c r="ADI19" s="136"/>
      <c r="ADJ19" s="136"/>
      <c r="ADK19" s="136"/>
      <c r="ADL19" s="136"/>
      <c r="ADM19" s="136"/>
      <c r="ADN19" s="136"/>
      <c r="ADO19" s="136"/>
      <c r="ADP19" s="136"/>
      <c r="ADQ19" s="136"/>
      <c r="ADR19" s="136"/>
      <c r="ADS19" s="136"/>
      <c r="ADT19" s="136"/>
      <c r="ADU19" s="136"/>
      <c r="ADV19" s="136"/>
      <c r="ADW19" s="136"/>
      <c r="ADX19" s="136"/>
      <c r="ADY19" s="136"/>
      <c r="ADZ19" s="136"/>
      <c r="AEA19" s="136"/>
      <c r="AEB19" s="136"/>
      <c r="AEC19" s="136"/>
      <c r="AED19" s="136"/>
      <c r="AEE19" s="136"/>
      <c r="AEF19" s="136"/>
      <c r="AEG19" s="136"/>
      <c r="AEH19" s="136"/>
      <c r="AEI19" s="136"/>
      <c r="AEJ19" s="136"/>
      <c r="AEK19" s="136"/>
      <c r="AEL19" s="136"/>
      <c r="AEM19" s="136"/>
      <c r="AEN19" s="136"/>
      <c r="AEO19" s="136"/>
      <c r="AEP19" s="136"/>
      <c r="AEQ19" s="136"/>
      <c r="AER19" s="136"/>
      <c r="AES19" s="136"/>
      <c r="AET19" s="136"/>
      <c r="AEU19" s="136"/>
      <c r="AEV19" s="136"/>
      <c r="AEW19" s="136"/>
      <c r="AEX19" s="136"/>
      <c r="AEY19" s="136"/>
      <c r="AEZ19" s="136"/>
      <c r="AFA19" s="136"/>
      <c r="AFB19" s="136"/>
      <c r="AFC19" s="136"/>
      <c r="AFD19" s="136"/>
      <c r="AFE19" s="136"/>
      <c r="AFF19" s="136"/>
      <c r="AFG19" s="136"/>
      <c r="AFH19" s="136"/>
      <c r="AFI19" s="136"/>
      <c r="AFJ19" s="136"/>
      <c r="AFK19" s="136"/>
      <c r="AFL19" s="136"/>
      <c r="AFM19" s="136"/>
      <c r="AFN19" s="136"/>
      <c r="AFO19" s="136"/>
      <c r="AFP19" s="136"/>
      <c r="AFQ19" s="136"/>
      <c r="AFR19" s="136"/>
      <c r="AFS19" s="136"/>
      <c r="AFT19" s="136"/>
      <c r="AFU19" s="136"/>
      <c r="AFV19" s="136"/>
      <c r="AFW19" s="136"/>
      <c r="AFX19" s="136"/>
      <c r="AFY19" s="136"/>
      <c r="AFZ19" s="136"/>
      <c r="AGA19" s="136"/>
      <c r="AGB19" s="136"/>
      <c r="AGC19" s="136"/>
      <c r="AGD19" s="136"/>
      <c r="AGE19" s="136"/>
      <c r="AGF19" s="136"/>
      <c r="AGG19" s="136"/>
      <c r="AGH19" s="136"/>
      <c r="AGI19" s="136"/>
      <c r="AGJ19" s="136"/>
      <c r="AGK19" s="136"/>
      <c r="AGL19" s="136"/>
      <c r="AGM19" s="136"/>
      <c r="AGN19" s="136"/>
      <c r="AGO19" s="136"/>
      <c r="AGP19" s="136"/>
      <c r="AGQ19" s="136"/>
      <c r="AGR19" s="136"/>
      <c r="AGS19" s="136"/>
      <c r="AGT19" s="136"/>
      <c r="AGU19" s="136"/>
      <c r="AGV19" s="136"/>
      <c r="AGW19" s="136"/>
      <c r="AGX19" s="136"/>
      <c r="AGY19" s="136"/>
      <c r="AGZ19" s="136"/>
      <c r="AHA19" s="136"/>
      <c r="AHB19" s="136"/>
      <c r="AHC19" s="136"/>
      <c r="AHD19" s="136"/>
      <c r="AHE19" s="136"/>
      <c r="AHF19" s="136"/>
      <c r="AHG19" s="136"/>
      <c r="AHH19" s="136"/>
      <c r="AHI19" s="136"/>
      <c r="AHJ19" s="136"/>
      <c r="AHK19" s="136"/>
      <c r="AHL19" s="136"/>
      <c r="AHM19" s="136"/>
      <c r="AHN19" s="136"/>
      <c r="AHO19" s="136"/>
      <c r="AHP19" s="136"/>
      <c r="AHQ19" s="136"/>
      <c r="AHR19" s="136"/>
      <c r="AHS19" s="136"/>
      <c r="AHT19" s="136"/>
      <c r="AHU19" s="136"/>
      <c r="AHV19" s="136"/>
      <c r="AHW19" s="136"/>
      <c r="AHX19" s="136"/>
      <c r="AHY19" s="136"/>
      <c r="AHZ19" s="136"/>
      <c r="AIA19" s="136"/>
      <c r="AIB19" s="136"/>
      <c r="AIC19" s="136"/>
      <c r="AID19" s="136"/>
      <c r="AIE19" s="136"/>
      <c r="AIF19" s="136"/>
      <c r="AIG19" s="136"/>
      <c r="AIH19" s="136"/>
      <c r="AII19" s="136"/>
      <c r="AIJ19" s="136"/>
      <c r="AIK19" s="136"/>
      <c r="AIL19" s="136"/>
      <c r="AIM19" s="136"/>
      <c r="AIN19" s="136"/>
      <c r="AIO19" s="136"/>
      <c r="AIP19" s="136"/>
      <c r="AIQ19" s="136"/>
      <c r="AIR19" s="136"/>
      <c r="AIS19" s="136"/>
      <c r="AIT19" s="136"/>
      <c r="AIU19" s="136"/>
      <c r="AIV19" s="136"/>
      <c r="AIW19" s="136"/>
      <c r="AIX19" s="136"/>
      <c r="AIY19" s="136"/>
      <c r="AIZ19" s="136"/>
      <c r="AJA19" s="136"/>
      <c r="AJB19" s="136"/>
      <c r="AJC19" s="136"/>
      <c r="AJD19" s="136"/>
      <c r="AJE19" s="136"/>
      <c r="AJF19" s="136"/>
      <c r="AJG19" s="136"/>
      <c r="AJH19" s="136"/>
      <c r="AJI19" s="136"/>
      <c r="AJJ19" s="136"/>
      <c r="AJK19" s="136"/>
      <c r="AJL19" s="136"/>
      <c r="AJM19" s="136"/>
      <c r="AJN19" s="136"/>
      <c r="AJO19" s="136"/>
      <c r="AJP19" s="136"/>
      <c r="AJQ19" s="136"/>
      <c r="AJR19" s="136"/>
      <c r="AJS19" s="136"/>
      <c r="AJT19" s="136"/>
      <c r="AJU19" s="136"/>
      <c r="AJV19" s="136"/>
      <c r="AJW19" s="136"/>
      <c r="AJX19" s="136"/>
      <c r="AJY19" s="136"/>
      <c r="AJZ19" s="136"/>
      <c r="AKA19" s="136"/>
      <c r="AKB19" s="136"/>
      <c r="AKC19" s="136"/>
      <c r="AKD19" s="136"/>
      <c r="AKE19" s="136"/>
      <c r="AKF19" s="136"/>
      <c r="AKG19" s="136"/>
      <c r="AKH19" s="136"/>
      <c r="AKI19" s="136"/>
      <c r="AKJ19" s="136"/>
      <c r="AKK19" s="136"/>
      <c r="AKL19" s="136"/>
      <c r="AKM19" s="136"/>
      <c r="AKN19" s="136"/>
      <c r="AKO19" s="136"/>
      <c r="AKP19" s="136"/>
      <c r="AKQ19" s="136"/>
      <c r="AKR19" s="136"/>
      <c r="AKS19" s="136"/>
      <c r="AKT19" s="136"/>
      <c r="AKU19" s="136"/>
      <c r="AKV19" s="136"/>
      <c r="AKW19" s="136"/>
      <c r="AKX19" s="136"/>
      <c r="AKY19" s="136"/>
      <c r="AKZ19" s="136"/>
      <c r="ALA19" s="136"/>
      <c r="ALB19" s="136"/>
      <c r="ALC19" s="136"/>
      <c r="ALD19" s="136"/>
      <c r="ALE19" s="136"/>
      <c r="ALF19" s="136"/>
      <c r="ALG19" s="136"/>
      <c r="ALH19" s="136"/>
      <c r="ALI19" s="136"/>
      <c r="ALJ19" s="136"/>
      <c r="ALK19" s="136"/>
      <c r="ALL19" s="136"/>
      <c r="ALM19" s="136"/>
      <c r="ALN19" s="136"/>
      <c r="ALO19" s="136"/>
      <c r="ALP19" s="136"/>
      <c r="ALQ19" s="136"/>
      <c r="ALR19" s="136"/>
      <c r="ALS19" s="136"/>
      <c r="ALT19" s="136"/>
      <c r="ALU19" s="136"/>
      <c r="ALV19" s="136"/>
      <c r="ALW19" s="136"/>
      <c r="ALX19" s="136"/>
      <c r="ALY19" s="136"/>
      <c r="ALZ19" s="136"/>
      <c r="AMA19" s="136"/>
      <c r="AMB19" s="136"/>
      <c r="AMC19" s="136"/>
      <c r="AMD19" s="136"/>
      <c r="AME19" s="136"/>
      <c r="AMF19" s="136"/>
      <c r="AMG19" s="136"/>
      <c r="AMH19" s="136"/>
      <c r="AMI19" s="136"/>
      <c r="AMJ19" s="136"/>
      <c r="AMK19" s="136"/>
      <c r="AML19" s="136"/>
      <c r="AMM19" s="136"/>
      <c r="AMN19" s="136"/>
      <c r="AMO19" s="136"/>
      <c r="AMP19" s="136"/>
      <c r="AMQ19" s="136"/>
      <c r="AMR19" s="136"/>
      <c r="AMS19" s="136"/>
      <c r="AMT19" s="136"/>
      <c r="AMU19" s="136"/>
      <c r="AMV19" s="136"/>
      <c r="AMW19" s="136"/>
      <c r="AMX19" s="136"/>
      <c r="AMY19" s="136"/>
      <c r="AMZ19" s="136"/>
      <c r="ANA19" s="136"/>
      <c r="ANB19" s="136"/>
      <c r="ANC19" s="136"/>
      <c r="AND19" s="136"/>
      <c r="ANE19" s="136"/>
      <c r="ANF19" s="136"/>
      <c r="ANG19" s="136"/>
      <c r="ANH19" s="136"/>
      <c r="ANI19" s="136"/>
      <c r="ANJ19" s="136"/>
      <c r="ANK19" s="136"/>
      <c r="ANL19" s="136"/>
      <c r="ANM19" s="136"/>
      <c r="ANN19" s="136"/>
      <c r="ANO19" s="136"/>
      <c r="ANP19" s="136"/>
      <c r="ANQ19" s="136"/>
      <c r="ANR19" s="136"/>
      <c r="ANS19" s="136"/>
      <c r="ANT19" s="136"/>
      <c r="ANU19" s="136"/>
      <c r="ANV19" s="136"/>
      <c r="ANW19" s="136"/>
      <c r="ANX19" s="136"/>
      <c r="ANY19" s="136"/>
      <c r="ANZ19" s="136"/>
      <c r="AOA19" s="136"/>
      <c r="AOB19" s="136"/>
      <c r="AOC19" s="136"/>
      <c r="AOD19" s="136"/>
      <c r="AOE19" s="136"/>
      <c r="AOF19" s="136"/>
      <c r="AOG19" s="136"/>
      <c r="AOH19" s="136"/>
      <c r="AOI19" s="136"/>
      <c r="AOJ19" s="136"/>
      <c r="AOK19" s="136"/>
      <c r="AOL19" s="136"/>
      <c r="AOM19" s="136"/>
      <c r="AON19" s="136"/>
      <c r="AOO19" s="136"/>
      <c r="AOP19" s="136"/>
      <c r="AOQ19" s="136"/>
      <c r="AOR19" s="136"/>
      <c r="AOS19" s="136"/>
      <c r="AOT19" s="136"/>
      <c r="AOU19" s="136"/>
      <c r="AOV19" s="136"/>
      <c r="AOW19" s="136"/>
      <c r="AOX19" s="136"/>
      <c r="AOY19" s="136"/>
      <c r="AOZ19" s="136"/>
      <c r="APA19" s="136"/>
      <c r="APB19" s="136"/>
      <c r="APC19" s="136"/>
      <c r="APD19" s="136"/>
      <c r="APE19" s="136"/>
      <c r="APF19" s="136"/>
      <c r="APG19" s="136"/>
      <c r="APH19" s="136"/>
      <c r="API19" s="136"/>
      <c r="APJ19" s="136"/>
      <c r="APK19" s="136"/>
      <c r="APL19" s="136"/>
      <c r="APM19" s="136"/>
      <c r="APN19" s="136"/>
      <c r="APO19" s="136"/>
      <c r="APP19" s="136"/>
      <c r="APQ19" s="136"/>
      <c r="APR19" s="136"/>
      <c r="APS19" s="136"/>
      <c r="APT19" s="136"/>
      <c r="APU19" s="136"/>
      <c r="APV19" s="136"/>
      <c r="APW19" s="136"/>
      <c r="APX19" s="136"/>
      <c r="APY19" s="136"/>
      <c r="APZ19" s="136"/>
      <c r="AQA19" s="136"/>
      <c r="AQB19" s="136"/>
      <c r="AQC19" s="136"/>
      <c r="AQD19" s="136"/>
      <c r="AQE19" s="136"/>
      <c r="AQF19" s="136"/>
      <c r="AQG19" s="136"/>
      <c r="AQH19" s="136"/>
      <c r="AQI19" s="136"/>
      <c r="AQJ19" s="136"/>
      <c r="AQK19" s="136"/>
      <c r="AQL19" s="136"/>
      <c r="AQM19" s="136"/>
      <c r="AQN19" s="136"/>
      <c r="AQO19" s="136"/>
      <c r="AQP19" s="136"/>
      <c r="AQQ19" s="136"/>
      <c r="AQR19" s="136"/>
      <c r="AQS19" s="136"/>
      <c r="AQT19" s="136"/>
      <c r="AQU19" s="136"/>
      <c r="AQV19" s="136"/>
      <c r="AQW19" s="136"/>
      <c r="AQX19" s="136"/>
      <c r="AQY19" s="136"/>
      <c r="AQZ19" s="136"/>
      <c r="ARA19" s="136"/>
      <c r="ARB19" s="136"/>
      <c r="ARC19" s="136"/>
      <c r="ARD19" s="136"/>
      <c r="ARE19" s="136"/>
      <c r="ARF19" s="136"/>
      <c r="ARG19" s="136"/>
      <c r="ARH19" s="136"/>
      <c r="ARI19" s="136"/>
      <c r="ARJ19" s="136"/>
      <c r="ARK19" s="136"/>
      <c r="ARL19" s="136"/>
      <c r="ARM19" s="136"/>
      <c r="ARN19" s="136"/>
      <c r="ARO19" s="136"/>
      <c r="ARP19" s="136"/>
      <c r="ARQ19" s="136"/>
      <c r="ARR19" s="136"/>
      <c r="ARS19" s="136"/>
      <c r="ART19" s="136"/>
      <c r="ARU19" s="136"/>
      <c r="ARV19" s="136"/>
      <c r="ARW19" s="136"/>
      <c r="ARX19" s="136"/>
      <c r="ARY19" s="136"/>
      <c r="ARZ19" s="136"/>
      <c r="ASA19" s="136"/>
      <c r="ASB19" s="136"/>
      <c r="ASC19" s="136"/>
      <c r="ASD19" s="136"/>
      <c r="ASE19" s="136"/>
      <c r="ASF19" s="136"/>
      <c r="ASG19" s="136"/>
      <c r="ASH19" s="136"/>
      <c r="ASI19" s="136"/>
      <c r="ASJ19" s="136"/>
      <c r="ASK19" s="136"/>
      <c r="ASL19" s="136"/>
      <c r="ASM19" s="136"/>
      <c r="ASN19" s="136"/>
      <c r="ASO19" s="136"/>
      <c r="ASP19" s="136"/>
      <c r="ASQ19" s="136"/>
      <c r="ASR19" s="136"/>
      <c r="ASS19" s="136"/>
      <c r="AST19" s="136"/>
      <c r="ASU19" s="136"/>
      <c r="ASV19" s="136"/>
      <c r="ASW19" s="136"/>
      <c r="ASX19" s="136"/>
      <c r="ASY19" s="136"/>
      <c r="ASZ19" s="136"/>
      <c r="ATA19" s="136"/>
      <c r="ATB19" s="136"/>
      <c r="ATC19" s="136"/>
      <c r="ATD19" s="136"/>
      <c r="ATE19" s="136"/>
      <c r="ATF19" s="136"/>
      <c r="ATG19" s="136"/>
      <c r="ATH19" s="136"/>
      <c r="ATI19" s="136"/>
      <c r="ATJ19" s="136"/>
      <c r="ATK19" s="136"/>
      <c r="ATL19" s="136"/>
      <c r="ATM19" s="136"/>
      <c r="ATN19" s="136"/>
      <c r="ATO19" s="136"/>
      <c r="ATP19" s="136"/>
      <c r="ATQ19" s="136"/>
      <c r="ATR19" s="136"/>
      <c r="ATS19" s="136"/>
      <c r="ATT19" s="136"/>
      <c r="ATU19" s="136"/>
      <c r="ATV19" s="136"/>
      <c r="ATW19" s="136"/>
      <c r="ATX19" s="136"/>
      <c r="ATY19" s="136"/>
      <c r="ATZ19" s="136"/>
      <c r="AUA19" s="136"/>
      <c r="AUB19" s="136"/>
      <c r="AUC19" s="136"/>
      <c r="AUD19" s="136"/>
      <c r="AUE19" s="136"/>
      <c r="AUF19" s="136"/>
      <c r="AUG19" s="136"/>
      <c r="AUH19" s="136"/>
      <c r="AUI19" s="136"/>
      <c r="AUJ19" s="136"/>
      <c r="AUK19" s="136"/>
      <c r="AUL19" s="136"/>
      <c r="AUM19" s="136"/>
      <c r="AUN19" s="136"/>
      <c r="AUO19" s="136"/>
      <c r="AUP19" s="136"/>
      <c r="AUQ19" s="136"/>
      <c r="AUR19" s="136"/>
      <c r="AUS19" s="136"/>
      <c r="AUT19" s="136"/>
      <c r="AUU19" s="136"/>
      <c r="AUV19" s="136"/>
      <c r="AUW19" s="136"/>
      <c r="AUX19" s="136"/>
      <c r="AUY19" s="136"/>
      <c r="AUZ19" s="136"/>
      <c r="AVA19" s="136"/>
      <c r="AVB19" s="136"/>
      <c r="AVC19" s="136"/>
      <c r="AVD19" s="136"/>
      <c r="AVE19" s="136"/>
      <c r="AVF19" s="136"/>
      <c r="AVG19" s="136"/>
      <c r="AVH19" s="136"/>
      <c r="AVI19" s="136"/>
      <c r="AVJ19" s="136"/>
      <c r="AVK19" s="136"/>
      <c r="AVL19" s="136"/>
      <c r="AVM19" s="136"/>
      <c r="AVN19" s="136"/>
      <c r="AVO19" s="136"/>
      <c r="AVP19" s="136"/>
      <c r="AVQ19" s="136"/>
      <c r="AVR19" s="136"/>
      <c r="AVS19" s="136"/>
      <c r="AVT19" s="136"/>
      <c r="AVU19" s="136"/>
      <c r="AVV19" s="136"/>
      <c r="AVW19" s="136"/>
      <c r="AVX19" s="136"/>
      <c r="AVY19" s="136"/>
      <c r="AVZ19" s="136"/>
      <c r="AWA19" s="136"/>
      <c r="AWB19" s="136"/>
      <c r="AWC19" s="136"/>
      <c r="AWD19" s="136"/>
      <c r="AWE19" s="136"/>
      <c r="AWF19" s="136"/>
      <c r="AWG19" s="136"/>
      <c r="AWH19" s="136"/>
      <c r="AWI19" s="136"/>
      <c r="AWJ19" s="136"/>
      <c r="AWK19" s="136"/>
      <c r="AWL19" s="136"/>
      <c r="AWM19" s="136"/>
      <c r="AWN19" s="136"/>
      <c r="AWO19" s="136"/>
      <c r="AWP19" s="136"/>
      <c r="AWQ19" s="136"/>
      <c r="AWR19" s="136"/>
      <c r="AWS19" s="136"/>
      <c r="AWT19" s="136"/>
      <c r="AWU19" s="136"/>
      <c r="AWV19" s="136"/>
      <c r="AWW19" s="136"/>
      <c r="AWX19" s="136"/>
      <c r="AWY19" s="136"/>
      <c r="AWZ19" s="136"/>
      <c r="AXA19" s="136"/>
      <c r="AXB19" s="136"/>
      <c r="AXC19" s="136"/>
      <c r="AXD19" s="136"/>
      <c r="AXE19" s="136"/>
      <c r="AXF19" s="136"/>
      <c r="AXG19" s="136"/>
      <c r="AXH19" s="136"/>
      <c r="AXI19" s="136"/>
      <c r="AXJ19" s="136"/>
      <c r="AXK19" s="136"/>
      <c r="AXL19" s="136"/>
      <c r="AXM19" s="136"/>
      <c r="AXN19" s="136"/>
      <c r="AXO19" s="136"/>
      <c r="AXP19" s="136"/>
      <c r="AXQ19" s="136"/>
      <c r="AXR19" s="136"/>
      <c r="AXS19" s="136"/>
      <c r="AXT19" s="136"/>
      <c r="AXU19" s="136"/>
      <c r="AXV19" s="136"/>
      <c r="AXW19" s="136"/>
      <c r="AXX19" s="136"/>
      <c r="AXY19" s="136"/>
      <c r="AXZ19" s="136"/>
      <c r="AYA19" s="136"/>
      <c r="AYB19" s="136"/>
      <c r="AYC19" s="136"/>
      <c r="AYD19" s="136"/>
      <c r="AYE19" s="136"/>
      <c r="AYF19" s="136"/>
      <c r="AYG19" s="136"/>
      <c r="AYH19" s="136"/>
      <c r="AYI19" s="136"/>
      <c r="AYJ19" s="136"/>
      <c r="AYK19" s="136"/>
      <c r="AYL19" s="136"/>
      <c r="AYM19" s="136"/>
      <c r="AYN19" s="136"/>
      <c r="AYO19" s="136"/>
      <c r="AYP19" s="136"/>
      <c r="AYQ19" s="136"/>
      <c r="AYR19" s="136"/>
      <c r="AYS19" s="136"/>
      <c r="AYT19" s="136"/>
      <c r="AYU19" s="136"/>
      <c r="AYV19" s="136"/>
      <c r="AYW19" s="136"/>
      <c r="AYX19" s="136"/>
      <c r="AYY19" s="136"/>
      <c r="AYZ19" s="136"/>
      <c r="AZA19" s="136"/>
      <c r="AZB19" s="136"/>
      <c r="AZC19" s="136"/>
      <c r="AZD19" s="136"/>
      <c r="AZE19" s="136"/>
      <c r="AZF19" s="136"/>
      <c r="AZG19" s="136"/>
      <c r="AZH19" s="136"/>
      <c r="AZI19" s="136"/>
      <c r="AZJ19" s="136"/>
      <c r="AZK19" s="136"/>
      <c r="AZL19" s="136"/>
      <c r="AZM19" s="136"/>
      <c r="AZN19" s="136"/>
      <c r="AZO19" s="136"/>
      <c r="AZP19" s="136"/>
      <c r="AZQ19" s="136"/>
      <c r="AZR19" s="136"/>
      <c r="AZS19" s="136"/>
      <c r="AZT19" s="136"/>
      <c r="AZU19" s="136"/>
      <c r="AZV19" s="136"/>
      <c r="AZW19" s="136"/>
      <c r="AZX19" s="136"/>
      <c r="AZY19" s="136"/>
      <c r="AZZ19" s="136"/>
      <c r="BAA19" s="136"/>
      <c r="BAB19" s="136"/>
      <c r="BAC19" s="136"/>
      <c r="BAD19" s="136"/>
      <c r="BAE19" s="136"/>
      <c r="BAF19" s="136"/>
      <c r="BAG19" s="136"/>
      <c r="BAH19" s="136"/>
      <c r="BAI19" s="136"/>
      <c r="BAJ19" s="136"/>
      <c r="BAK19" s="136"/>
      <c r="BAL19" s="136"/>
      <c r="BAM19" s="136"/>
      <c r="BAN19" s="136"/>
      <c r="BAO19" s="136"/>
      <c r="BAP19" s="136"/>
      <c r="BAQ19" s="136"/>
      <c r="BAR19" s="136"/>
      <c r="BAS19" s="136"/>
      <c r="BAT19" s="136"/>
      <c r="BAU19" s="136"/>
      <c r="BAV19" s="136"/>
      <c r="BAW19" s="136"/>
      <c r="BAX19" s="136"/>
      <c r="BAY19" s="136"/>
      <c r="BAZ19" s="136"/>
      <c r="BBA19" s="136"/>
      <c r="BBB19" s="136"/>
      <c r="BBC19" s="136"/>
      <c r="BBD19" s="136"/>
      <c r="BBE19" s="136"/>
      <c r="BBF19" s="136"/>
      <c r="BBG19" s="136"/>
      <c r="BBH19" s="136"/>
      <c r="BBI19" s="136"/>
      <c r="BBJ19" s="136"/>
      <c r="BBK19" s="136"/>
      <c r="BBL19" s="136"/>
      <c r="BBM19" s="136"/>
      <c r="BBN19" s="136"/>
      <c r="BBO19" s="136"/>
      <c r="BBP19" s="136"/>
      <c r="BBQ19" s="136"/>
      <c r="BBR19" s="136"/>
      <c r="BBS19" s="136"/>
      <c r="BBT19" s="136"/>
      <c r="BBU19" s="136"/>
      <c r="BBV19" s="136"/>
      <c r="BBW19" s="136"/>
      <c r="BBX19" s="136"/>
      <c r="BBY19" s="136"/>
      <c r="BBZ19" s="136"/>
      <c r="BCA19" s="136"/>
      <c r="BCB19" s="136"/>
      <c r="BCC19" s="136"/>
      <c r="BCD19" s="136"/>
      <c r="BCE19" s="136"/>
      <c r="BCF19" s="136"/>
      <c r="BCG19" s="136"/>
      <c r="BCH19" s="136"/>
      <c r="BCI19" s="136"/>
      <c r="BCJ19" s="136"/>
      <c r="BCK19" s="136"/>
      <c r="BCL19" s="136"/>
      <c r="BCM19" s="136"/>
      <c r="BCN19" s="136"/>
      <c r="BCO19" s="136"/>
      <c r="BCP19" s="136"/>
      <c r="BCQ19" s="136"/>
      <c r="BCR19" s="136"/>
      <c r="BCS19" s="136"/>
      <c r="BCT19" s="136"/>
      <c r="BCU19" s="136"/>
      <c r="BCV19" s="136"/>
      <c r="BCW19" s="136"/>
      <c r="BCX19" s="136"/>
      <c r="BCY19" s="136"/>
      <c r="BCZ19" s="136"/>
      <c r="BDA19" s="136"/>
      <c r="BDB19" s="136"/>
      <c r="BDC19" s="136"/>
      <c r="BDD19" s="136"/>
      <c r="BDE19" s="136"/>
      <c r="BDF19" s="136"/>
      <c r="BDG19" s="136"/>
      <c r="BDH19" s="136"/>
      <c r="BDI19" s="136"/>
      <c r="BDJ19" s="136"/>
      <c r="BDK19" s="136"/>
      <c r="BDL19" s="136"/>
      <c r="BDM19" s="136"/>
      <c r="BDN19" s="136"/>
      <c r="BDO19" s="136"/>
      <c r="BDP19" s="136"/>
      <c r="BDQ19" s="136"/>
      <c r="BDR19" s="136"/>
      <c r="BDS19" s="136"/>
      <c r="BDT19" s="136"/>
      <c r="BDU19" s="136"/>
      <c r="BDV19" s="136"/>
      <c r="BDW19" s="136"/>
      <c r="BDX19" s="136"/>
      <c r="BDY19" s="136"/>
      <c r="BDZ19" s="136"/>
      <c r="BEA19" s="136"/>
      <c r="BEB19" s="136"/>
      <c r="BEC19" s="136"/>
      <c r="BED19" s="136"/>
      <c r="BEE19" s="136"/>
      <c r="BEF19" s="136"/>
      <c r="BEG19" s="136"/>
      <c r="BEH19" s="136"/>
      <c r="BEI19" s="136"/>
      <c r="BEJ19" s="136"/>
      <c r="BEK19" s="136"/>
      <c r="BEL19" s="136"/>
      <c r="BEM19" s="136"/>
      <c r="BEN19" s="136"/>
      <c r="BEO19" s="136"/>
      <c r="BEP19" s="136"/>
      <c r="BEQ19" s="136"/>
      <c r="BER19" s="136"/>
      <c r="BES19" s="136"/>
      <c r="BET19" s="136"/>
      <c r="BEU19" s="136"/>
      <c r="BEV19" s="136"/>
      <c r="BEW19" s="136"/>
      <c r="BEX19" s="136"/>
      <c r="BEY19" s="136"/>
      <c r="BEZ19" s="136"/>
      <c r="BFA19" s="136"/>
      <c r="BFB19" s="136"/>
      <c r="BFC19" s="136"/>
      <c r="BFD19" s="136"/>
      <c r="BFE19" s="136"/>
      <c r="BFF19" s="136"/>
      <c r="BFG19" s="136"/>
      <c r="BFH19" s="136"/>
      <c r="BFI19" s="136"/>
      <c r="BFJ19" s="136"/>
      <c r="BFK19" s="136"/>
      <c r="BFL19" s="136"/>
      <c r="BFM19" s="136"/>
      <c r="BFN19" s="136"/>
      <c r="BFO19" s="136"/>
      <c r="BFP19" s="136"/>
      <c r="BFQ19" s="136"/>
      <c r="BFR19" s="136"/>
      <c r="BFS19" s="136"/>
      <c r="BFT19" s="136"/>
      <c r="BFU19" s="136"/>
      <c r="BFV19" s="136"/>
      <c r="BFW19" s="136"/>
      <c r="BFX19" s="136"/>
      <c r="BFY19" s="136"/>
      <c r="BFZ19" s="136"/>
      <c r="BGA19" s="136"/>
      <c r="BGB19" s="136"/>
      <c r="BGC19" s="136"/>
      <c r="BGD19" s="136"/>
      <c r="BGE19" s="136"/>
      <c r="BGF19" s="136"/>
      <c r="BGG19" s="136"/>
      <c r="BGH19" s="136"/>
      <c r="BGI19" s="136"/>
      <c r="BGJ19" s="136"/>
      <c r="BGK19" s="136"/>
      <c r="BGL19" s="136"/>
      <c r="BGM19" s="136"/>
      <c r="BGN19" s="136"/>
      <c r="BGO19" s="136"/>
      <c r="BGP19" s="136"/>
      <c r="BGQ19" s="136"/>
      <c r="BGR19" s="136"/>
      <c r="BGS19" s="136"/>
      <c r="BGT19" s="136"/>
      <c r="BGU19" s="136"/>
      <c r="BGV19" s="136"/>
      <c r="BGW19" s="136"/>
      <c r="BGX19" s="136"/>
      <c r="BGY19" s="136"/>
      <c r="BGZ19" s="136"/>
      <c r="BHA19" s="136"/>
      <c r="BHB19" s="136"/>
      <c r="BHC19" s="136"/>
      <c r="BHD19" s="136"/>
      <c r="BHE19" s="136"/>
      <c r="BHF19" s="136"/>
      <c r="BHG19" s="136"/>
      <c r="BHH19" s="136"/>
      <c r="BHI19" s="136"/>
      <c r="BHJ19" s="136"/>
      <c r="BHK19" s="136"/>
      <c r="BHL19" s="136"/>
      <c r="BHM19" s="136"/>
      <c r="BHN19" s="136"/>
      <c r="BHO19" s="136"/>
      <c r="BHP19" s="136"/>
      <c r="BHQ19" s="136"/>
      <c r="BHR19" s="136"/>
      <c r="BHS19" s="136"/>
      <c r="BHT19" s="136"/>
      <c r="BHU19" s="136"/>
      <c r="BHV19" s="136"/>
      <c r="BHW19" s="136"/>
      <c r="BHX19" s="136"/>
      <c r="BHY19" s="136"/>
      <c r="BHZ19" s="136"/>
      <c r="BIA19" s="136"/>
      <c r="BIB19" s="136"/>
      <c r="BIC19" s="136"/>
      <c r="BID19" s="136"/>
      <c r="BIE19" s="136"/>
      <c r="BIF19" s="136"/>
      <c r="BIG19" s="136"/>
      <c r="BIH19" s="136"/>
      <c r="BII19" s="136"/>
      <c r="BIJ19" s="136"/>
      <c r="BIK19" s="136"/>
      <c r="BIL19" s="136"/>
      <c r="BIM19" s="136"/>
      <c r="BIN19" s="136"/>
      <c r="BIO19" s="136"/>
      <c r="BIP19" s="136"/>
      <c r="BIQ19" s="136"/>
      <c r="BIR19" s="136"/>
      <c r="BIS19" s="136"/>
      <c r="BIT19" s="136"/>
      <c r="BIU19" s="136"/>
      <c r="BIV19" s="136"/>
      <c r="BIW19" s="136"/>
      <c r="BIX19" s="136"/>
      <c r="BIY19" s="136"/>
      <c r="BIZ19" s="136"/>
      <c r="BJA19" s="136"/>
      <c r="BJB19" s="136"/>
      <c r="BJC19" s="136"/>
      <c r="BJD19" s="136"/>
      <c r="BJE19" s="136"/>
      <c r="BJF19" s="136"/>
      <c r="BJG19" s="136"/>
      <c r="BJH19" s="136"/>
      <c r="BJI19" s="136"/>
      <c r="BJJ19" s="136"/>
      <c r="BJK19" s="136"/>
      <c r="BJL19" s="136"/>
      <c r="BJM19" s="136"/>
      <c r="BJN19" s="136"/>
      <c r="BJO19" s="136"/>
      <c r="BJP19" s="136"/>
      <c r="BJQ19" s="136"/>
      <c r="BJR19" s="136"/>
      <c r="BJS19" s="136"/>
      <c r="BJT19" s="136"/>
      <c r="BJU19" s="136"/>
      <c r="BJV19" s="136"/>
      <c r="BJW19" s="136"/>
      <c r="BJX19" s="136"/>
      <c r="BJY19" s="136"/>
      <c r="BJZ19" s="136"/>
      <c r="BKA19" s="136"/>
      <c r="BKB19" s="136"/>
      <c r="BKC19" s="136"/>
      <c r="BKD19" s="136"/>
      <c r="BKE19" s="136"/>
      <c r="BKF19" s="136"/>
      <c r="BKG19" s="136"/>
      <c r="BKH19" s="136"/>
      <c r="BKI19" s="136"/>
      <c r="BKJ19" s="136"/>
      <c r="BKK19" s="136"/>
      <c r="BKL19" s="136"/>
      <c r="BKM19" s="136"/>
      <c r="BKN19" s="136"/>
      <c r="BKO19" s="136"/>
      <c r="BKP19" s="136"/>
      <c r="BKQ19" s="136"/>
      <c r="BKR19" s="136"/>
      <c r="BKS19" s="136"/>
      <c r="BKT19" s="136"/>
      <c r="BKU19" s="136"/>
      <c r="BKV19" s="136"/>
      <c r="BKW19" s="136"/>
      <c r="BKX19" s="136"/>
      <c r="BKY19" s="136"/>
      <c r="BKZ19" s="136"/>
      <c r="BLA19" s="136"/>
      <c r="BLB19" s="136"/>
      <c r="BLC19" s="136"/>
      <c r="BLD19" s="136"/>
      <c r="BLE19" s="136"/>
      <c r="BLF19" s="136"/>
      <c r="BLG19" s="136"/>
      <c r="BLH19" s="136"/>
      <c r="BLI19" s="136"/>
      <c r="BLJ19" s="136"/>
      <c r="BLK19" s="136"/>
      <c r="BLL19" s="136"/>
      <c r="BLM19" s="136"/>
      <c r="BLN19" s="136"/>
      <c r="BLO19" s="136"/>
      <c r="BLP19" s="136"/>
      <c r="BLQ19" s="136"/>
      <c r="BLR19" s="136"/>
      <c r="BLS19" s="136"/>
      <c r="BLT19" s="136"/>
      <c r="BLU19" s="136"/>
      <c r="BLV19" s="136"/>
      <c r="BLW19" s="136"/>
      <c r="BLX19" s="136"/>
      <c r="BLY19" s="136"/>
      <c r="BLZ19" s="136"/>
      <c r="BMA19" s="136"/>
      <c r="BMB19" s="136"/>
      <c r="BMC19" s="136"/>
      <c r="BMD19" s="136"/>
      <c r="BME19" s="136"/>
      <c r="BMF19" s="136"/>
      <c r="BMG19" s="136"/>
      <c r="BMH19" s="136"/>
      <c r="BMI19" s="136"/>
      <c r="BMJ19" s="136"/>
      <c r="BMK19" s="136"/>
      <c r="BML19" s="136"/>
      <c r="BMM19" s="136"/>
      <c r="BMN19" s="136"/>
      <c r="BMO19" s="136"/>
      <c r="BMP19" s="136"/>
      <c r="BMQ19" s="136"/>
      <c r="BMR19" s="136"/>
      <c r="BMS19" s="136"/>
      <c r="BMT19" s="136"/>
      <c r="BMU19" s="136"/>
      <c r="BMV19" s="136"/>
      <c r="BMW19" s="136"/>
      <c r="BMX19" s="136"/>
      <c r="BMY19" s="136"/>
      <c r="BMZ19" s="136"/>
      <c r="BNA19" s="136"/>
      <c r="BNB19" s="136"/>
      <c r="BNC19" s="136"/>
      <c r="BND19" s="136"/>
      <c r="BNE19" s="136"/>
      <c r="BNF19" s="136"/>
      <c r="BNG19" s="136"/>
      <c r="BNH19" s="136"/>
      <c r="BNI19" s="136"/>
      <c r="BNJ19" s="136"/>
      <c r="BNK19" s="136"/>
      <c r="BNL19" s="136"/>
      <c r="BNM19" s="136"/>
      <c r="BNN19" s="136"/>
      <c r="BNO19" s="136"/>
      <c r="BNP19" s="136"/>
      <c r="BNQ19" s="136"/>
      <c r="BNR19" s="136"/>
      <c r="BNS19" s="136"/>
      <c r="BNT19" s="136"/>
      <c r="BNU19" s="136"/>
      <c r="BNV19" s="136"/>
      <c r="BNW19" s="136"/>
      <c r="BNX19" s="136"/>
      <c r="BNY19" s="136"/>
      <c r="BNZ19" s="136"/>
      <c r="BOA19" s="136"/>
      <c r="BOB19" s="136"/>
      <c r="BOC19" s="136"/>
      <c r="BOD19" s="136"/>
      <c r="BOE19" s="136"/>
      <c r="BOF19" s="136"/>
      <c r="BOG19" s="136"/>
      <c r="BOH19" s="136"/>
      <c r="BOI19" s="136"/>
      <c r="BOJ19" s="136"/>
      <c r="BOK19" s="136"/>
      <c r="BOL19" s="136"/>
      <c r="BOM19" s="136"/>
      <c r="BON19" s="136"/>
      <c r="BOO19" s="136"/>
      <c r="BOP19" s="136"/>
      <c r="BOQ19" s="136"/>
      <c r="BOR19" s="136"/>
      <c r="BOS19" s="136"/>
      <c r="BOT19" s="136"/>
      <c r="BOU19" s="136"/>
      <c r="BOV19" s="136"/>
      <c r="BOW19" s="136"/>
      <c r="BOX19" s="136"/>
      <c r="BOY19" s="136"/>
      <c r="BOZ19" s="136"/>
      <c r="BPA19" s="136"/>
      <c r="BPB19" s="136"/>
      <c r="BPC19" s="136"/>
      <c r="BPD19" s="136"/>
      <c r="BPE19" s="136"/>
      <c r="BPF19" s="136"/>
      <c r="BPG19" s="136"/>
      <c r="BPH19" s="136"/>
      <c r="BPI19" s="136"/>
      <c r="BPJ19" s="136"/>
      <c r="BPK19" s="136"/>
      <c r="BPL19" s="136"/>
      <c r="BPM19" s="136"/>
      <c r="BPN19" s="136"/>
      <c r="BPO19" s="136"/>
      <c r="BPP19" s="136"/>
      <c r="BPQ19" s="136"/>
      <c r="BPR19" s="136"/>
      <c r="BPS19" s="136"/>
      <c r="BPT19" s="136"/>
      <c r="BPU19" s="136"/>
      <c r="BPV19" s="136"/>
      <c r="BPW19" s="136"/>
      <c r="BPX19" s="136"/>
      <c r="BPY19" s="136"/>
      <c r="BPZ19" s="136"/>
      <c r="BQA19" s="136"/>
      <c r="BQB19" s="136"/>
      <c r="BQC19" s="136"/>
      <c r="BQD19" s="136"/>
      <c r="BQE19" s="136"/>
      <c r="BQF19" s="136"/>
      <c r="BQG19" s="136"/>
      <c r="BQH19" s="136"/>
      <c r="BQI19" s="136"/>
      <c r="BQJ19" s="136"/>
      <c r="BQK19" s="136"/>
      <c r="BQL19" s="136"/>
      <c r="BQM19" s="136"/>
      <c r="BQN19" s="136"/>
      <c r="BQO19" s="136"/>
      <c r="BQP19" s="136"/>
      <c r="BQQ19" s="136"/>
      <c r="BQR19" s="136"/>
      <c r="BQS19" s="136"/>
      <c r="BQT19" s="136"/>
      <c r="BQU19" s="136"/>
      <c r="BQV19" s="136"/>
      <c r="BQW19" s="136"/>
      <c r="BQX19" s="136"/>
      <c r="BQY19" s="136"/>
      <c r="BQZ19" s="136"/>
      <c r="BRA19" s="136"/>
      <c r="BRB19" s="136"/>
      <c r="BRC19" s="136"/>
      <c r="BRD19" s="136"/>
      <c r="BRE19" s="136"/>
      <c r="BRF19" s="136"/>
      <c r="BRG19" s="136"/>
      <c r="BRH19" s="136"/>
      <c r="BRI19" s="136"/>
      <c r="BRJ19" s="136"/>
      <c r="BRK19" s="136"/>
      <c r="BRL19" s="136"/>
      <c r="BRM19" s="136"/>
      <c r="BRN19" s="136"/>
      <c r="BRO19" s="136"/>
      <c r="BRP19" s="136"/>
      <c r="BRQ19" s="136"/>
      <c r="BRR19" s="136"/>
      <c r="BRS19" s="136"/>
      <c r="BRT19" s="136"/>
      <c r="BRU19" s="136"/>
      <c r="BRV19" s="136"/>
      <c r="BRW19" s="136"/>
      <c r="BRX19" s="136"/>
      <c r="BRY19" s="136"/>
      <c r="BRZ19" s="136"/>
      <c r="BSA19" s="136"/>
      <c r="BSB19" s="136"/>
      <c r="BSC19" s="136"/>
      <c r="BSD19" s="136"/>
      <c r="BSE19" s="136"/>
      <c r="BSF19" s="136"/>
      <c r="BSG19" s="136"/>
      <c r="BSH19" s="136"/>
      <c r="BSI19" s="136"/>
      <c r="BSJ19" s="136"/>
      <c r="BSK19" s="136"/>
      <c r="BSL19" s="136"/>
      <c r="BSM19" s="136"/>
      <c r="BSN19" s="136"/>
      <c r="BSO19" s="136"/>
      <c r="BSP19" s="136"/>
      <c r="BSQ19" s="136"/>
      <c r="BSR19" s="136"/>
      <c r="BSS19" s="136"/>
      <c r="BST19" s="136"/>
      <c r="BSU19" s="136"/>
      <c r="BSV19" s="136"/>
      <c r="BSW19" s="136"/>
      <c r="BSX19" s="136"/>
      <c r="BSY19" s="136"/>
      <c r="BSZ19" s="136"/>
      <c r="BTA19" s="136"/>
      <c r="BTB19" s="136"/>
      <c r="BTC19" s="136"/>
      <c r="BTD19" s="136"/>
      <c r="BTE19" s="136"/>
      <c r="BTF19" s="136"/>
      <c r="BTG19" s="136"/>
      <c r="BTH19" s="136"/>
      <c r="BTI19" s="136"/>
      <c r="BTJ19" s="136"/>
      <c r="BTK19" s="136"/>
      <c r="BTL19" s="136"/>
      <c r="BTM19" s="136"/>
      <c r="BTN19" s="136"/>
      <c r="BTO19" s="136"/>
      <c r="BTP19" s="136"/>
      <c r="BTQ19" s="136"/>
      <c r="BTR19" s="136"/>
      <c r="BTS19" s="136"/>
      <c r="BTT19" s="136"/>
      <c r="BTU19" s="136"/>
      <c r="BTV19" s="136"/>
      <c r="BTW19" s="136"/>
      <c r="BTX19" s="136"/>
      <c r="BTY19" s="136"/>
      <c r="BTZ19" s="136"/>
      <c r="BUA19" s="136"/>
      <c r="BUB19" s="136"/>
      <c r="BUC19" s="136"/>
      <c r="BUD19" s="136"/>
      <c r="BUE19" s="136"/>
      <c r="BUF19" s="136"/>
      <c r="BUG19" s="136"/>
      <c r="BUH19" s="136"/>
      <c r="BUI19" s="136"/>
      <c r="BUJ19" s="136"/>
      <c r="BUK19" s="136"/>
      <c r="BUL19" s="136"/>
      <c r="BUM19" s="136"/>
      <c r="BUN19" s="136"/>
      <c r="BUO19" s="136"/>
      <c r="BUP19" s="136"/>
      <c r="BUQ19" s="136"/>
      <c r="BUR19" s="136"/>
      <c r="BUS19" s="136"/>
      <c r="BUT19" s="136"/>
      <c r="BUU19" s="136"/>
      <c r="BUV19" s="136"/>
      <c r="BUW19" s="136"/>
      <c r="BUX19" s="136"/>
      <c r="BUY19" s="136"/>
      <c r="BUZ19" s="136"/>
      <c r="BVA19" s="136"/>
      <c r="BVB19" s="136"/>
      <c r="BVC19" s="136"/>
      <c r="BVD19" s="136"/>
      <c r="BVE19" s="136"/>
      <c r="BVF19" s="136"/>
      <c r="BVG19" s="136"/>
      <c r="BVH19" s="136"/>
      <c r="BVI19" s="136"/>
      <c r="BVJ19" s="136"/>
      <c r="BVK19" s="136"/>
      <c r="BVL19" s="136"/>
      <c r="BVM19" s="136"/>
      <c r="BVN19" s="136"/>
      <c r="BVO19" s="136"/>
      <c r="BVP19" s="136"/>
      <c r="BVQ19" s="136"/>
      <c r="BVR19" s="136"/>
      <c r="BVS19" s="136"/>
      <c r="BVT19" s="136"/>
      <c r="BVU19" s="136"/>
      <c r="BVV19" s="136"/>
      <c r="BVW19" s="136"/>
      <c r="BVX19" s="136"/>
      <c r="BVY19" s="136"/>
      <c r="BVZ19" s="136"/>
      <c r="BWA19" s="136"/>
      <c r="BWB19" s="136"/>
      <c r="BWC19" s="136"/>
      <c r="BWD19" s="136"/>
      <c r="BWE19" s="136"/>
      <c r="BWF19" s="136"/>
      <c r="BWG19" s="136"/>
      <c r="BWH19" s="136"/>
      <c r="BWI19" s="136"/>
      <c r="BWJ19" s="136"/>
      <c r="BWK19" s="136"/>
      <c r="BWL19" s="136"/>
      <c r="BWM19" s="136"/>
      <c r="BWN19" s="136"/>
      <c r="BWO19" s="136"/>
      <c r="BWP19" s="136"/>
      <c r="BWQ19" s="136"/>
      <c r="BWR19" s="136"/>
      <c r="BWS19" s="136"/>
      <c r="BWT19" s="136"/>
      <c r="BWU19" s="136"/>
      <c r="BWV19" s="136"/>
      <c r="BWW19" s="136"/>
      <c r="BWX19" s="136"/>
      <c r="BWY19" s="136"/>
      <c r="BWZ19" s="136"/>
      <c r="BXA19" s="136"/>
      <c r="BXB19" s="136"/>
      <c r="BXC19" s="136"/>
      <c r="BXD19" s="136"/>
      <c r="BXE19" s="136"/>
      <c r="BXF19" s="136"/>
      <c r="BXG19" s="136"/>
      <c r="BXH19" s="136"/>
      <c r="BXI19" s="136"/>
      <c r="BXJ19" s="136"/>
      <c r="BXK19" s="136"/>
      <c r="BXL19" s="136"/>
      <c r="BXM19" s="136"/>
      <c r="BXN19" s="136"/>
      <c r="BXO19" s="136"/>
      <c r="BXP19" s="136"/>
      <c r="BXQ19" s="136"/>
      <c r="BXR19" s="136"/>
      <c r="BXS19" s="136"/>
      <c r="BXT19" s="136"/>
      <c r="BXU19" s="136"/>
      <c r="BXV19" s="136"/>
      <c r="BXW19" s="136"/>
      <c r="BXX19" s="136"/>
      <c r="BXY19" s="136"/>
      <c r="BXZ19" s="136"/>
      <c r="BYA19" s="136"/>
      <c r="BYB19" s="136"/>
      <c r="BYC19" s="136"/>
      <c r="BYD19" s="136"/>
      <c r="BYE19" s="136"/>
      <c r="BYF19" s="136"/>
      <c r="BYG19" s="136"/>
      <c r="BYH19" s="136"/>
      <c r="BYI19" s="136"/>
      <c r="BYJ19" s="136"/>
      <c r="BYK19" s="136"/>
      <c r="BYL19" s="136"/>
      <c r="BYM19" s="136"/>
      <c r="BYN19" s="136"/>
      <c r="BYO19" s="136"/>
      <c r="BYP19" s="136"/>
      <c r="BYQ19" s="136"/>
      <c r="BYR19" s="136"/>
      <c r="BYS19" s="136"/>
      <c r="BYT19" s="136"/>
      <c r="BYU19" s="136"/>
      <c r="BYV19" s="136"/>
      <c r="BYW19" s="136"/>
      <c r="BYX19" s="136"/>
      <c r="BYY19" s="136"/>
      <c r="BYZ19" s="136"/>
      <c r="BZA19" s="136"/>
      <c r="BZB19" s="136"/>
      <c r="BZC19" s="136"/>
      <c r="BZD19" s="136"/>
      <c r="BZE19" s="136"/>
      <c r="BZF19" s="136"/>
      <c r="BZG19" s="136"/>
      <c r="BZH19" s="136"/>
      <c r="BZI19" s="136"/>
      <c r="BZJ19" s="136"/>
      <c r="BZK19" s="136"/>
      <c r="BZL19" s="136"/>
      <c r="BZM19" s="136"/>
      <c r="BZN19" s="136"/>
      <c r="BZO19" s="136"/>
      <c r="BZP19" s="136"/>
      <c r="BZQ19" s="136"/>
      <c r="BZR19" s="136"/>
      <c r="BZS19" s="136"/>
      <c r="BZT19" s="136"/>
      <c r="BZU19" s="136"/>
      <c r="BZV19" s="136"/>
      <c r="BZW19" s="136"/>
      <c r="BZX19" s="136"/>
      <c r="BZY19" s="136"/>
      <c r="BZZ19" s="136"/>
      <c r="CAA19" s="136"/>
      <c r="CAB19" s="136"/>
      <c r="CAC19" s="136"/>
      <c r="CAD19" s="136"/>
      <c r="CAE19" s="136"/>
      <c r="CAF19" s="136"/>
      <c r="CAG19" s="136"/>
      <c r="CAH19" s="136"/>
      <c r="CAI19" s="136"/>
      <c r="CAJ19" s="136"/>
      <c r="CAK19" s="136"/>
      <c r="CAL19" s="136"/>
      <c r="CAM19" s="136"/>
      <c r="CAN19" s="136"/>
      <c r="CAO19" s="136"/>
      <c r="CAP19" s="136"/>
      <c r="CAQ19" s="136"/>
      <c r="CAR19" s="136"/>
      <c r="CAS19" s="136"/>
      <c r="CAT19" s="136"/>
      <c r="CAU19" s="136"/>
      <c r="CAV19" s="136"/>
      <c r="CAW19" s="136"/>
      <c r="CAX19" s="136"/>
      <c r="CAY19" s="136"/>
      <c r="CAZ19" s="136"/>
      <c r="CBA19" s="136"/>
      <c r="CBB19" s="136"/>
      <c r="CBC19" s="136"/>
      <c r="CBD19" s="136"/>
      <c r="CBE19" s="136"/>
      <c r="CBF19" s="136"/>
      <c r="CBG19" s="136"/>
      <c r="CBH19" s="136"/>
      <c r="CBI19" s="136"/>
      <c r="CBJ19" s="136"/>
      <c r="CBK19" s="136"/>
      <c r="CBL19" s="136"/>
      <c r="CBM19" s="136"/>
      <c r="CBN19" s="136"/>
      <c r="CBO19" s="136"/>
      <c r="CBP19" s="136"/>
      <c r="CBQ19" s="136"/>
      <c r="CBR19" s="136"/>
      <c r="CBS19" s="136"/>
      <c r="CBT19" s="136"/>
      <c r="CBU19" s="136"/>
      <c r="CBV19" s="136"/>
      <c r="CBW19" s="136"/>
      <c r="CBX19" s="136"/>
      <c r="CBY19" s="136"/>
      <c r="CBZ19" s="136"/>
      <c r="CCA19" s="136"/>
      <c r="CCB19" s="136"/>
      <c r="CCC19" s="136"/>
      <c r="CCD19" s="136"/>
      <c r="CCE19" s="136"/>
      <c r="CCF19" s="136"/>
      <c r="CCG19" s="136"/>
      <c r="CCH19" s="136"/>
      <c r="CCI19" s="136"/>
      <c r="CCJ19" s="136"/>
      <c r="CCK19" s="136"/>
      <c r="CCL19" s="136"/>
      <c r="CCM19" s="136"/>
      <c r="CCN19" s="136"/>
      <c r="CCO19" s="136"/>
      <c r="CCP19" s="136"/>
      <c r="CCQ19" s="136"/>
      <c r="CCR19" s="136"/>
      <c r="CCS19" s="136"/>
      <c r="CCT19" s="136"/>
      <c r="CCU19" s="136"/>
      <c r="CCV19" s="136"/>
      <c r="CCW19" s="136"/>
      <c r="CCX19" s="136"/>
      <c r="CCY19" s="136"/>
      <c r="CCZ19" s="136"/>
      <c r="CDA19" s="136"/>
      <c r="CDB19" s="136"/>
      <c r="CDC19" s="136"/>
      <c r="CDD19" s="136"/>
      <c r="CDE19" s="136"/>
      <c r="CDF19" s="136"/>
      <c r="CDG19" s="136"/>
      <c r="CDH19" s="136"/>
      <c r="CDI19" s="136"/>
      <c r="CDJ19" s="136"/>
      <c r="CDK19" s="136"/>
      <c r="CDL19" s="136"/>
      <c r="CDM19" s="136"/>
      <c r="CDN19" s="136"/>
      <c r="CDO19" s="136"/>
      <c r="CDP19" s="136"/>
      <c r="CDQ19" s="136"/>
      <c r="CDR19" s="136"/>
      <c r="CDS19" s="136"/>
      <c r="CDT19" s="136"/>
      <c r="CDU19" s="136"/>
      <c r="CDV19" s="136"/>
      <c r="CDW19" s="136"/>
      <c r="CDX19" s="136"/>
      <c r="CDY19" s="136"/>
      <c r="CDZ19" s="136"/>
      <c r="CEA19" s="136"/>
      <c r="CEB19" s="136"/>
      <c r="CEC19" s="136"/>
      <c r="CED19" s="136"/>
      <c r="CEE19" s="136"/>
      <c r="CEF19" s="136"/>
      <c r="CEG19" s="136"/>
      <c r="CEH19" s="136"/>
      <c r="CEI19" s="136"/>
      <c r="CEJ19" s="136"/>
      <c r="CEK19" s="136"/>
      <c r="CEL19" s="136"/>
      <c r="CEM19" s="136"/>
      <c r="CEN19" s="136"/>
      <c r="CEO19" s="136"/>
      <c r="CEP19" s="136"/>
      <c r="CEQ19" s="136"/>
      <c r="CER19" s="136"/>
      <c r="CES19" s="136"/>
      <c r="CET19" s="136"/>
      <c r="CEU19" s="136"/>
      <c r="CEV19" s="136"/>
      <c r="CEW19" s="136"/>
      <c r="CEX19" s="136"/>
      <c r="CEY19" s="136"/>
      <c r="CEZ19" s="136"/>
      <c r="CFA19" s="136"/>
      <c r="CFB19" s="136"/>
      <c r="CFC19" s="136"/>
      <c r="CFD19" s="136"/>
      <c r="CFE19" s="136"/>
      <c r="CFF19" s="136"/>
      <c r="CFG19" s="136"/>
      <c r="CFH19" s="136"/>
      <c r="CFI19" s="136"/>
      <c r="CFJ19" s="136"/>
      <c r="CFK19" s="136"/>
      <c r="CFL19" s="136"/>
      <c r="CFM19" s="136"/>
      <c r="CFN19" s="136"/>
      <c r="CFO19" s="136"/>
      <c r="CFP19" s="136"/>
      <c r="CFQ19" s="136"/>
      <c r="CFR19" s="136"/>
      <c r="CFS19" s="136"/>
      <c r="CFT19" s="136"/>
      <c r="CFU19" s="136"/>
      <c r="CFV19" s="136"/>
      <c r="CFW19" s="136"/>
      <c r="CFX19" s="136"/>
      <c r="CFY19" s="136"/>
      <c r="CFZ19" s="136"/>
      <c r="CGA19" s="136"/>
      <c r="CGB19" s="136"/>
      <c r="CGC19" s="136"/>
      <c r="CGD19" s="136"/>
      <c r="CGE19" s="136"/>
      <c r="CGF19" s="136"/>
      <c r="CGG19" s="136"/>
      <c r="CGH19" s="136"/>
      <c r="CGI19" s="136"/>
      <c r="CGJ19" s="136"/>
      <c r="CGK19" s="136"/>
      <c r="CGL19" s="136"/>
      <c r="CGM19" s="136"/>
      <c r="CGN19" s="136"/>
      <c r="CGO19" s="136"/>
      <c r="CGP19" s="136"/>
      <c r="CGQ19" s="136"/>
      <c r="CGR19" s="136"/>
      <c r="CGS19" s="136"/>
      <c r="CGT19" s="136"/>
      <c r="CGU19" s="136"/>
      <c r="CGV19" s="136"/>
      <c r="CGW19" s="136"/>
      <c r="CGX19" s="136"/>
      <c r="CGY19" s="136"/>
      <c r="CGZ19" s="136"/>
      <c r="CHA19" s="136"/>
      <c r="CHB19" s="136"/>
      <c r="CHC19" s="136"/>
      <c r="CHD19" s="136"/>
      <c r="CHE19" s="136"/>
      <c r="CHF19" s="136"/>
      <c r="CHG19" s="136"/>
      <c r="CHH19" s="136"/>
      <c r="CHI19" s="136"/>
      <c r="CHJ19" s="136"/>
      <c r="CHK19" s="136"/>
      <c r="CHL19" s="136"/>
      <c r="CHM19" s="136"/>
      <c r="CHN19" s="136"/>
      <c r="CHO19" s="136"/>
      <c r="CHP19" s="136"/>
      <c r="CHQ19" s="136"/>
      <c r="CHR19" s="136"/>
      <c r="CHS19" s="136"/>
      <c r="CHT19" s="136"/>
      <c r="CHU19" s="136"/>
      <c r="CHV19" s="136"/>
      <c r="CHW19" s="136"/>
      <c r="CHX19" s="136"/>
      <c r="CHY19" s="136"/>
      <c r="CHZ19" s="136"/>
      <c r="CIA19" s="136"/>
      <c r="CIB19" s="136"/>
      <c r="CIC19" s="136"/>
      <c r="CID19" s="136"/>
      <c r="CIE19" s="136"/>
      <c r="CIF19" s="136"/>
      <c r="CIG19" s="136"/>
      <c r="CIH19" s="136"/>
      <c r="CII19" s="136"/>
      <c r="CIJ19" s="136"/>
      <c r="CIK19" s="136"/>
      <c r="CIL19" s="136"/>
      <c r="CIM19" s="136"/>
      <c r="CIN19" s="136"/>
      <c r="CIO19" s="136"/>
      <c r="CIP19" s="136"/>
      <c r="CIQ19" s="136"/>
      <c r="CIR19" s="136"/>
      <c r="CIS19" s="136"/>
      <c r="CIT19" s="136"/>
      <c r="CIU19" s="136"/>
      <c r="CIV19" s="136"/>
      <c r="CIW19" s="136"/>
      <c r="CIX19" s="136"/>
      <c r="CIY19" s="136"/>
      <c r="CIZ19" s="136"/>
      <c r="CJA19" s="136"/>
      <c r="CJB19" s="136"/>
      <c r="CJC19" s="136"/>
      <c r="CJD19" s="136"/>
      <c r="CJE19" s="136"/>
      <c r="CJF19" s="136"/>
      <c r="CJG19" s="136"/>
      <c r="CJH19" s="136"/>
      <c r="CJI19" s="136"/>
      <c r="CJJ19" s="136"/>
      <c r="CJK19" s="136"/>
      <c r="CJL19" s="136"/>
      <c r="CJM19" s="136"/>
      <c r="CJN19" s="136"/>
      <c r="CJO19" s="136"/>
      <c r="CJP19" s="136"/>
      <c r="CJQ19" s="136"/>
      <c r="CJR19" s="136"/>
      <c r="CJS19" s="136"/>
      <c r="CJT19" s="136"/>
      <c r="CJU19" s="136"/>
      <c r="CJV19" s="136"/>
      <c r="CJW19" s="136"/>
      <c r="CJX19" s="136"/>
      <c r="CJY19" s="136"/>
      <c r="CJZ19" s="136"/>
      <c r="CKA19" s="136"/>
      <c r="CKB19" s="136"/>
      <c r="CKC19" s="136"/>
      <c r="CKD19" s="136"/>
      <c r="CKE19" s="136"/>
      <c r="CKF19" s="136"/>
      <c r="CKG19" s="136"/>
      <c r="CKH19" s="136"/>
      <c r="CKI19" s="136"/>
      <c r="CKJ19" s="136"/>
      <c r="CKK19" s="136"/>
      <c r="CKL19" s="136"/>
      <c r="CKM19" s="136"/>
      <c r="CKN19" s="136"/>
      <c r="CKO19" s="136"/>
      <c r="CKP19" s="136"/>
      <c r="CKQ19" s="136"/>
      <c r="CKR19" s="136"/>
      <c r="CKS19" s="136"/>
      <c r="CKT19" s="136"/>
      <c r="CKU19" s="136"/>
      <c r="CKV19" s="136"/>
      <c r="CKW19" s="136"/>
      <c r="CKX19" s="136"/>
      <c r="CKY19" s="136"/>
      <c r="CKZ19" s="136"/>
      <c r="CLA19" s="136"/>
      <c r="CLB19" s="136"/>
      <c r="CLC19" s="136"/>
      <c r="CLD19" s="136"/>
      <c r="CLE19" s="136"/>
      <c r="CLF19" s="136"/>
      <c r="CLG19" s="136"/>
      <c r="CLH19" s="136"/>
      <c r="CLI19" s="136"/>
      <c r="CLJ19" s="136"/>
      <c r="CLK19" s="136"/>
      <c r="CLL19" s="136"/>
      <c r="CLM19" s="136"/>
      <c r="CLN19" s="136"/>
      <c r="CLO19" s="136"/>
      <c r="CLP19" s="136"/>
      <c r="CLQ19" s="136"/>
      <c r="CLR19" s="136"/>
      <c r="CLS19" s="136"/>
      <c r="CLT19" s="136"/>
      <c r="CLU19" s="136"/>
      <c r="CLV19" s="136"/>
      <c r="CLW19" s="136"/>
      <c r="CLX19" s="136"/>
      <c r="CLY19" s="136"/>
      <c r="CLZ19" s="136"/>
      <c r="CMA19" s="136"/>
      <c r="CMB19" s="136"/>
      <c r="CMC19" s="136"/>
      <c r="CMD19" s="136"/>
      <c r="CME19" s="136"/>
      <c r="CMF19" s="136"/>
      <c r="CMG19" s="136"/>
      <c r="CMH19" s="136"/>
      <c r="CMI19" s="136"/>
      <c r="CMJ19" s="136"/>
      <c r="CMK19" s="136"/>
      <c r="CML19" s="136"/>
      <c r="CMM19" s="136"/>
      <c r="CMN19" s="136"/>
      <c r="CMO19" s="136"/>
      <c r="CMP19" s="136"/>
      <c r="CMQ19" s="136"/>
      <c r="CMR19" s="136"/>
      <c r="CMS19" s="136"/>
      <c r="CMT19" s="136"/>
      <c r="CMU19" s="136"/>
      <c r="CMV19" s="136"/>
      <c r="CMW19" s="136"/>
      <c r="CMX19" s="136"/>
      <c r="CMY19" s="136"/>
      <c r="CMZ19" s="136"/>
      <c r="CNA19" s="136"/>
      <c r="CNB19" s="136"/>
      <c r="CNC19" s="136"/>
      <c r="CND19" s="136"/>
      <c r="CNE19" s="136"/>
      <c r="CNF19" s="136"/>
      <c r="CNG19" s="136"/>
      <c r="CNH19" s="136"/>
      <c r="CNI19" s="136"/>
      <c r="CNJ19" s="136"/>
      <c r="CNK19" s="136"/>
      <c r="CNL19" s="136"/>
      <c r="CNM19" s="136"/>
      <c r="CNN19" s="136"/>
      <c r="CNO19" s="136"/>
      <c r="CNP19" s="136"/>
      <c r="CNQ19" s="136"/>
      <c r="CNR19" s="136"/>
      <c r="CNS19" s="136"/>
      <c r="CNT19" s="136"/>
      <c r="CNU19" s="136"/>
      <c r="CNV19" s="136"/>
      <c r="CNW19" s="136"/>
      <c r="CNX19" s="136"/>
      <c r="CNY19" s="136"/>
      <c r="CNZ19" s="136"/>
      <c r="COA19" s="136"/>
      <c r="COB19" s="136"/>
      <c r="COC19" s="136"/>
      <c r="COD19" s="136"/>
      <c r="COE19" s="136"/>
      <c r="COF19" s="136"/>
      <c r="COG19" s="136"/>
      <c r="COH19" s="136"/>
      <c r="COI19" s="136"/>
      <c r="COJ19" s="136"/>
      <c r="COK19" s="136"/>
      <c r="COL19" s="136"/>
      <c r="COM19" s="136"/>
      <c r="CON19" s="136"/>
      <c r="COO19" s="136"/>
      <c r="COP19" s="136"/>
      <c r="COQ19" s="136"/>
      <c r="COR19" s="136"/>
      <c r="COS19" s="136"/>
      <c r="COT19" s="136"/>
      <c r="COU19" s="136"/>
      <c r="COV19" s="136"/>
      <c r="COW19" s="136"/>
      <c r="COX19" s="136"/>
      <c r="COY19" s="136"/>
      <c r="COZ19" s="136"/>
      <c r="CPA19" s="136"/>
      <c r="CPB19" s="136"/>
      <c r="CPC19" s="136"/>
      <c r="CPD19" s="136"/>
      <c r="CPE19" s="136"/>
      <c r="CPF19" s="136"/>
      <c r="CPG19" s="136"/>
      <c r="CPH19" s="136"/>
      <c r="CPI19" s="136"/>
      <c r="CPJ19" s="136"/>
      <c r="CPK19" s="136"/>
      <c r="CPL19" s="136"/>
      <c r="CPM19" s="136"/>
      <c r="CPN19" s="136"/>
      <c r="CPO19" s="136"/>
      <c r="CPP19" s="136"/>
      <c r="CPQ19" s="136"/>
      <c r="CPR19" s="136"/>
      <c r="CPS19" s="136"/>
      <c r="CPT19" s="136"/>
      <c r="CPU19" s="136"/>
      <c r="CPV19" s="136"/>
      <c r="CPW19" s="136"/>
      <c r="CPX19" s="136"/>
      <c r="CPY19" s="136"/>
      <c r="CPZ19" s="136"/>
      <c r="CQA19" s="136"/>
      <c r="CQB19" s="136"/>
      <c r="CQC19" s="136"/>
      <c r="CQD19" s="136"/>
      <c r="CQE19" s="136"/>
      <c r="CQF19" s="136"/>
      <c r="CQG19" s="136"/>
      <c r="CQH19" s="136"/>
      <c r="CQI19" s="136"/>
      <c r="CQJ19" s="136"/>
      <c r="CQK19" s="136"/>
      <c r="CQL19" s="136"/>
      <c r="CQM19" s="136"/>
      <c r="CQN19" s="136"/>
      <c r="CQO19" s="136"/>
      <c r="CQP19" s="136"/>
      <c r="CQQ19" s="136"/>
      <c r="CQR19" s="136"/>
      <c r="CQS19" s="136"/>
      <c r="CQT19" s="136"/>
      <c r="CQU19" s="136"/>
      <c r="CQV19" s="136"/>
      <c r="CQW19" s="136"/>
      <c r="CQX19" s="136"/>
      <c r="CQY19" s="136"/>
      <c r="CQZ19" s="136"/>
      <c r="CRA19" s="136"/>
      <c r="CRB19" s="136"/>
      <c r="CRC19" s="136"/>
      <c r="CRD19" s="136"/>
      <c r="CRE19" s="136"/>
      <c r="CRF19" s="136"/>
      <c r="CRG19" s="136"/>
      <c r="CRH19" s="136"/>
      <c r="CRI19" s="136"/>
      <c r="CRJ19" s="136"/>
      <c r="CRK19" s="136"/>
      <c r="CRL19" s="136"/>
      <c r="CRM19" s="136"/>
      <c r="CRN19" s="136"/>
      <c r="CRO19" s="136"/>
      <c r="CRP19" s="136"/>
      <c r="CRQ19" s="136"/>
      <c r="CRR19" s="136"/>
      <c r="CRS19" s="136"/>
      <c r="CRT19" s="136"/>
      <c r="CRU19" s="136"/>
      <c r="CRV19" s="136"/>
      <c r="CRW19" s="136"/>
      <c r="CRX19" s="136"/>
      <c r="CRY19" s="136"/>
      <c r="CRZ19" s="136"/>
      <c r="CSA19" s="136"/>
      <c r="CSB19" s="136"/>
      <c r="CSC19" s="136"/>
      <c r="CSD19" s="136"/>
      <c r="CSE19" s="136"/>
      <c r="CSF19" s="136"/>
      <c r="CSG19" s="136"/>
      <c r="CSH19" s="136"/>
      <c r="CSI19" s="136"/>
      <c r="CSJ19" s="136"/>
      <c r="CSK19" s="136"/>
      <c r="CSL19" s="136"/>
      <c r="CSM19" s="136"/>
      <c r="CSN19" s="136"/>
      <c r="CSO19" s="136"/>
      <c r="CSP19" s="136"/>
      <c r="CSQ19" s="136"/>
      <c r="CSR19" s="136"/>
      <c r="CSS19" s="136"/>
      <c r="CST19" s="136"/>
      <c r="CSU19" s="136"/>
      <c r="CSV19" s="136"/>
      <c r="CSW19" s="136"/>
      <c r="CSX19" s="136"/>
      <c r="CSY19" s="136"/>
      <c r="CSZ19" s="136"/>
      <c r="CTA19" s="136"/>
      <c r="CTB19" s="136"/>
      <c r="CTC19" s="136"/>
      <c r="CTD19" s="136"/>
      <c r="CTE19" s="136"/>
      <c r="CTF19" s="136"/>
      <c r="CTG19" s="136"/>
      <c r="CTH19" s="136"/>
      <c r="CTI19" s="136"/>
      <c r="CTJ19" s="136"/>
      <c r="CTK19" s="136"/>
      <c r="CTL19" s="136"/>
      <c r="CTM19" s="136"/>
      <c r="CTN19" s="136"/>
      <c r="CTO19" s="136"/>
      <c r="CTP19" s="136"/>
      <c r="CTQ19" s="136"/>
      <c r="CTR19" s="136"/>
      <c r="CTS19" s="136"/>
      <c r="CTT19" s="136"/>
      <c r="CTU19" s="136"/>
      <c r="CTV19" s="136"/>
      <c r="CTW19" s="136"/>
      <c r="CTX19" s="136"/>
      <c r="CTY19" s="136"/>
      <c r="CTZ19" s="136"/>
      <c r="CUA19" s="136"/>
      <c r="CUB19" s="136"/>
      <c r="CUC19" s="136"/>
      <c r="CUD19" s="136"/>
      <c r="CUE19" s="136"/>
      <c r="CUF19" s="136"/>
      <c r="CUG19" s="136"/>
      <c r="CUH19" s="136"/>
      <c r="CUI19" s="136"/>
      <c r="CUJ19" s="136"/>
      <c r="CUK19" s="136"/>
      <c r="CUL19" s="136"/>
      <c r="CUM19" s="136"/>
      <c r="CUN19" s="136"/>
      <c r="CUO19" s="136"/>
      <c r="CUP19" s="136"/>
      <c r="CUQ19" s="136"/>
      <c r="CUR19" s="136"/>
      <c r="CUS19" s="136"/>
      <c r="CUT19" s="136"/>
      <c r="CUU19" s="136"/>
      <c r="CUV19" s="136"/>
      <c r="CUW19" s="136"/>
      <c r="CUX19" s="136"/>
      <c r="CUY19" s="136"/>
      <c r="CUZ19" s="136"/>
      <c r="CVA19" s="136"/>
      <c r="CVB19" s="136"/>
      <c r="CVC19" s="136"/>
      <c r="CVD19" s="136"/>
      <c r="CVE19" s="136"/>
      <c r="CVF19" s="136"/>
      <c r="CVG19" s="136"/>
      <c r="CVH19" s="136"/>
      <c r="CVI19" s="136"/>
      <c r="CVJ19" s="136"/>
      <c r="CVK19" s="136"/>
      <c r="CVL19" s="136"/>
      <c r="CVM19" s="136"/>
      <c r="CVN19" s="136"/>
      <c r="CVO19" s="136"/>
      <c r="CVP19" s="136"/>
      <c r="CVQ19" s="136"/>
      <c r="CVR19" s="136"/>
      <c r="CVS19" s="136"/>
      <c r="CVT19" s="136"/>
      <c r="CVU19" s="136"/>
      <c r="CVV19" s="136"/>
      <c r="CVW19" s="136"/>
      <c r="CVX19" s="136"/>
      <c r="CVY19" s="136"/>
      <c r="CVZ19" s="136"/>
      <c r="CWA19" s="136"/>
      <c r="CWB19" s="136"/>
      <c r="CWC19" s="136"/>
      <c r="CWD19" s="136"/>
      <c r="CWE19" s="136"/>
      <c r="CWF19" s="136"/>
      <c r="CWG19" s="136"/>
      <c r="CWH19" s="136"/>
      <c r="CWI19" s="136"/>
      <c r="CWJ19" s="136"/>
      <c r="CWK19" s="136"/>
      <c r="CWL19" s="136"/>
      <c r="CWM19" s="136"/>
      <c r="CWN19" s="136"/>
      <c r="CWO19" s="136"/>
      <c r="CWP19" s="136"/>
      <c r="CWQ19" s="136"/>
      <c r="CWR19" s="136"/>
      <c r="CWS19" s="136"/>
      <c r="CWT19" s="136"/>
      <c r="CWU19" s="136"/>
      <c r="CWV19" s="136"/>
      <c r="CWW19" s="136"/>
      <c r="CWX19" s="136"/>
      <c r="CWY19" s="136"/>
      <c r="CWZ19" s="136"/>
      <c r="CXA19" s="136"/>
      <c r="CXB19" s="136"/>
      <c r="CXC19" s="136"/>
      <c r="CXD19" s="136"/>
      <c r="CXE19" s="136"/>
      <c r="CXF19" s="136"/>
      <c r="CXG19" s="136"/>
      <c r="CXH19" s="136"/>
      <c r="CXI19" s="136"/>
      <c r="CXJ19" s="136"/>
      <c r="CXK19" s="136"/>
      <c r="CXL19" s="136"/>
      <c r="CXM19" s="136"/>
      <c r="CXN19" s="136"/>
      <c r="CXO19" s="136"/>
      <c r="CXP19" s="136"/>
      <c r="CXQ19" s="136"/>
      <c r="CXR19" s="136"/>
      <c r="CXS19" s="136"/>
      <c r="CXT19" s="136"/>
      <c r="CXU19" s="136"/>
      <c r="CXV19" s="136"/>
      <c r="CXW19" s="136"/>
      <c r="CXX19" s="136"/>
      <c r="CXY19" s="136"/>
      <c r="CXZ19" s="136"/>
      <c r="CYA19" s="136"/>
      <c r="CYB19" s="136"/>
      <c r="CYC19" s="136"/>
      <c r="CYD19" s="136"/>
      <c r="CYE19" s="136"/>
      <c r="CYF19" s="136"/>
      <c r="CYG19" s="136"/>
      <c r="CYH19" s="136"/>
      <c r="CYI19" s="136"/>
      <c r="CYJ19" s="136"/>
      <c r="CYK19" s="136"/>
      <c r="CYL19" s="136"/>
      <c r="CYM19" s="136"/>
      <c r="CYN19" s="136"/>
      <c r="CYO19" s="136"/>
      <c r="CYP19" s="136"/>
      <c r="CYQ19" s="136"/>
      <c r="CYR19" s="136"/>
      <c r="CYS19" s="136"/>
      <c r="CYT19" s="136"/>
      <c r="CYU19" s="136"/>
      <c r="CYV19" s="136"/>
      <c r="CYW19" s="136"/>
      <c r="CYX19" s="136"/>
      <c r="CYY19" s="136"/>
      <c r="CYZ19" s="136"/>
      <c r="CZA19" s="136"/>
      <c r="CZB19" s="136"/>
      <c r="CZC19" s="136"/>
      <c r="CZD19" s="136"/>
      <c r="CZE19" s="136"/>
      <c r="CZF19" s="136"/>
      <c r="CZG19" s="136"/>
      <c r="CZH19" s="136"/>
      <c r="CZI19" s="136"/>
      <c r="CZJ19" s="136"/>
      <c r="CZK19" s="136"/>
      <c r="CZL19" s="136"/>
      <c r="CZM19" s="136"/>
      <c r="CZN19" s="136"/>
      <c r="CZO19" s="136"/>
      <c r="CZP19" s="136"/>
      <c r="CZQ19" s="136"/>
      <c r="CZR19" s="136"/>
      <c r="CZS19" s="136"/>
      <c r="CZT19" s="136"/>
      <c r="CZU19" s="136"/>
      <c r="CZV19" s="136"/>
      <c r="CZW19" s="136"/>
      <c r="CZX19" s="136"/>
      <c r="CZY19" s="136"/>
      <c r="CZZ19" s="136"/>
      <c r="DAA19" s="136"/>
      <c r="DAB19" s="136"/>
      <c r="DAC19" s="136"/>
      <c r="DAD19" s="136"/>
      <c r="DAE19" s="136"/>
      <c r="DAF19" s="136"/>
      <c r="DAG19" s="136"/>
      <c r="DAH19" s="136"/>
      <c r="DAI19" s="136"/>
      <c r="DAJ19" s="136"/>
      <c r="DAK19" s="136"/>
      <c r="DAL19" s="136"/>
      <c r="DAM19" s="136"/>
      <c r="DAN19" s="136"/>
      <c r="DAO19" s="136"/>
      <c r="DAP19" s="136"/>
      <c r="DAQ19" s="136"/>
      <c r="DAR19" s="136"/>
      <c r="DAS19" s="136"/>
      <c r="DAT19" s="136"/>
      <c r="DAU19" s="136"/>
      <c r="DAV19" s="136"/>
      <c r="DAW19" s="136"/>
      <c r="DAX19" s="136"/>
      <c r="DAY19" s="136"/>
      <c r="DAZ19" s="136"/>
      <c r="DBA19" s="136"/>
      <c r="DBB19" s="136"/>
      <c r="DBC19" s="136"/>
      <c r="DBD19" s="136"/>
      <c r="DBE19" s="136"/>
      <c r="DBF19" s="136"/>
      <c r="DBG19" s="136"/>
      <c r="DBH19" s="136"/>
      <c r="DBI19" s="136"/>
      <c r="DBJ19" s="136"/>
      <c r="DBK19" s="136"/>
      <c r="DBL19" s="136"/>
      <c r="DBM19" s="136"/>
      <c r="DBN19" s="136"/>
      <c r="DBO19" s="136"/>
      <c r="DBP19" s="136"/>
      <c r="DBQ19" s="136"/>
      <c r="DBR19" s="136"/>
      <c r="DBS19" s="136"/>
      <c r="DBT19" s="136"/>
      <c r="DBU19" s="136"/>
      <c r="DBV19" s="136"/>
      <c r="DBW19" s="136"/>
      <c r="DBX19" s="136"/>
      <c r="DBY19" s="136"/>
      <c r="DBZ19" s="136"/>
      <c r="DCA19" s="136"/>
      <c r="DCB19" s="136"/>
      <c r="DCC19" s="136"/>
      <c r="DCD19" s="136"/>
      <c r="DCE19" s="136"/>
      <c r="DCF19" s="136"/>
      <c r="DCG19" s="136"/>
      <c r="DCH19" s="136"/>
      <c r="DCI19" s="136"/>
      <c r="DCJ19" s="136"/>
      <c r="DCK19" s="136"/>
      <c r="DCL19" s="136"/>
      <c r="DCM19" s="136"/>
      <c r="DCN19" s="136"/>
      <c r="DCO19" s="136"/>
      <c r="DCP19" s="136"/>
      <c r="DCQ19" s="136"/>
      <c r="DCR19" s="136"/>
      <c r="DCS19" s="136"/>
      <c r="DCT19" s="136"/>
      <c r="DCU19" s="136"/>
      <c r="DCV19" s="136"/>
      <c r="DCW19" s="136"/>
      <c r="DCX19" s="136"/>
      <c r="DCY19" s="136"/>
      <c r="DCZ19" s="136"/>
      <c r="DDA19" s="136"/>
      <c r="DDB19" s="136"/>
      <c r="DDC19" s="136"/>
      <c r="DDD19" s="136"/>
      <c r="DDE19" s="136"/>
      <c r="DDF19" s="136"/>
      <c r="DDG19" s="136"/>
      <c r="DDH19" s="136"/>
      <c r="DDI19" s="136"/>
      <c r="DDJ19" s="136"/>
      <c r="DDK19" s="136"/>
      <c r="DDL19" s="136"/>
      <c r="DDM19" s="136"/>
      <c r="DDN19" s="136"/>
      <c r="DDO19" s="136"/>
      <c r="DDP19" s="136"/>
      <c r="DDQ19" s="136"/>
      <c r="DDR19" s="136"/>
      <c r="DDS19" s="136"/>
      <c r="DDT19" s="136"/>
      <c r="DDU19" s="136"/>
      <c r="DDV19" s="136"/>
      <c r="DDW19" s="136"/>
      <c r="DDX19" s="136"/>
      <c r="DDY19" s="136"/>
      <c r="DDZ19" s="136"/>
      <c r="DEA19" s="136"/>
      <c r="DEB19" s="136"/>
      <c r="DEC19" s="136"/>
      <c r="DED19" s="136"/>
      <c r="DEE19" s="136"/>
      <c r="DEF19" s="136"/>
      <c r="DEG19" s="136"/>
      <c r="DEH19" s="136"/>
      <c r="DEI19" s="136"/>
      <c r="DEJ19" s="136"/>
      <c r="DEK19" s="136"/>
      <c r="DEL19" s="136"/>
      <c r="DEM19" s="136"/>
      <c r="DEN19" s="136"/>
      <c r="DEO19" s="136"/>
      <c r="DEP19" s="136"/>
      <c r="DEQ19" s="136"/>
      <c r="DER19" s="136"/>
      <c r="DES19" s="136"/>
      <c r="DET19" s="136"/>
      <c r="DEU19" s="136"/>
      <c r="DEV19" s="136"/>
      <c r="DEW19" s="136"/>
      <c r="DEX19" s="136"/>
      <c r="DEY19" s="136"/>
      <c r="DEZ19" s="136"/>
      <c r="DFA19" s="136"/>
      <c r="DFB19" s="136"/>
      <c r="DFC19" s="136"/>
      <c r="DFD19" s="136"/>
      <c r="DFE19" s="136"/>
      <c r="DFF19" s="136"/>
      <c r="DFG19" s="136"/>
      <c r="DFH19" s="136"/>
      <c r="DFI19" s="136"/>
      <c r="DFJ19" s="136"/>
      <c r="DFK19" s="136"/>
      <c r="DFL19" s="136"/>
      <c r="DFM19" s="136"/>
      <c r="DFN19" s="136"/>
      <c r="DFO19" s="136"/>
      <c r="DFP19" s="136"/>
      <c r="DFQ19" s="136"/>
      <c r="DFR19" s="136"/>
      <c r="DFS19" s="136"/>
      <c r="DFT19" s="136"/>
      <c r="DFU19" s="136"/>
      <c r="DFV19" s="136"/>
      <c r="DFW19" s="136"/>
      <c r="DFX19" s="136"/>
      <c r="DFY19" s="136"/>
      <c r="DFZ19" s="136"/>
      <c r="DGA19" s="136"/>
      <c r="DGB19" s="136"/>
      <c r="DGC19" s="136"/>
      <c r="DGD19" s="136"/>
      <c r="DGE19" s="136"/>
      <c r="DGF19" s="136"/>
      <c r="DGG19" s="136"/>
      <c r="DGH19" s="136"/>
      <c r="DGI19" s="136"/>
      <c r="DGJ19" s="136"/>
      <c r="DGK19" s="136"/>
      <c r="DGL19" s="136"/>
      <c r="DGM19" s="136"/>
      <c r="DGN19" s="136"/>
      <c r="DGO19" s="136"/>
      <c r="DGP19" s="136"/>
      <c r="DGQ19" s="136"/>
      <c r="DGR19" s="136"/>
      <c r="DGS19" s="136"/>
      <c r="DGT19" s="136"/>
      <c r="DGU19" s="136"/>
      <c r="DGV19" s="136"/>
      <c r="DGW19" s="136"/>
      <c r="DGX19" s="136"/>
      <c r="DGY19" s="136"/>
      <c r="DGZ19" s="136"/>
      <c r="DHA19" s="136"/>
      <c r="DHB19" s="136"/>
      <c r="DHC19" s="136"/>
      <c r="DHD19" s="136"/>
      <c r="DHE19" s="136"/>
      <c r="DHF19" s="136"/>
      <c r="DHG19" s="136"/>
      <c r="DHH19" s="136"/>
      <c r="DHI19" s="136"/>
      <c r="DHJ19" s="136"/>
      <c r="DHK19" s="136"/>
      <c r="DHL19" s="136"/>
      <c r="DHM19" s="136"/>
      <c r="DHN19" s="136"/>
      <c r="DHO19" s="136"/>
      <c r="DHP19" s="136"/>
      <c r="DHQ19" s="136"/>
      <c r="DHR19" s="136"/>
      <c r="DHS19" s="136"/>
      <c r="DHT19" s="136"/>
      <c r="DHU19" s="136"/>
      <c r="DHV19" s="136"/>
      <c r="DHW19" s="136"/>
      <c r="DHX19" s="136"/>
      <c r="DHY19" s="136"/>
      <c r="DHZ19" s="136"/>
      <c r="DIA19" s="136"/>
      <c r="DIB19" s="136"/>
      <c r="DIC19" s="136"/>
      <c r="DID19" s="136"/>
      <c r="DIE19" s="136"/>
      <c r="DIF19" s="136"/>
      <c r="DIG19" s="136"/>
      <c r="DIH19" s="136"/>
      <c r="DII19" s="136"/>
      <c r="DIJ19" s="136"/>
      <c r="DIK19" s="136"/>
      <c r="DIL19" s="136"/>
      <c r="DIM19" s="136"/>
      <c r="DIN19" s="136"/>
      <c r="DIO19" s="136"/>
      <c r="DIP19" s="136"/>
      <c r="DIQ19" s="136"/>
      <c r="DIR19" s="136"/>
      <c r="DIS19" s="136"/>
      <c r="DIT19" s="136"/>
      <c r="DIU19" s="136"/>
      <c r="DIV19" s="136"/>
      <c r="DIW19" s="136"/>
      <c r="DIX19" s="136"/>
      <c r="DIY19" s="136"/>
      <c r="DIZ19" s="136"/>
      <c r="DJA19" s="136"/>
      <c r="DJB19" s="136"/>
      <c r="DJC19" s="136"/>
      <c r="DJD19" s="136"/>
      <c r="DJE19" s="136"/>
      <c r="DJF19" s="136"/>
      <c r="DJG19" s="136"/>
      <c r="DJH19" s="136"/>
      <c r="DJI19" s="136"/>
      <c r="DJJ19" s="136"/>
      <c r="DJK19" s="136"/>
      <c r="DJL19" s="136"/>
      <c r="DJM19" s="136"/>
      <c r="DJN19" s="136"/>
      <c r="DJO19" s="136"/>
      <c r="DJP19" s="136"/>
      <c r="DJQ19" s="136"/>
      <c r="DJR19" s="136"/>
      <c r="DJS19" s="136"/>
      <c r="DJT19" s="136"/>
      <c r="DJU19" s="136"/>
      <c r="DJV19" s="136"/>
      <c r="DJW19" s="136"/>
      <c r="DJX19" s="136"/>
      <c r="DJY19" s="136"/>
      <c r="DJZ19" s="136"/>
      <c r="DKA19" s="136"/>
      <c r="DKB19" s="136"/>
      <c r="DKC19" s="136"/>
      <c r="DKD19" s="136"/>
      <c r="DKE19" s="136"/>
      <c r="DKF19" s="136"/>
      <c r="DKG19" s="136"/>
      <c r="DKH19" s="136"/>
      <c r="DKI19" s="136"/>
      <c r="DKJ19" s="136"/>
      <c r="DKK19" s="136"/>
      <c r="DKL19" s="136"/>
      <c r="DKM19" s="136"/>
      <c r="DKN19" s="136"/>
      <c r="DKO19" s="136"/>
      <c r="DKP19" s="136"/>
      <c r="DKQ19" s="136"/>
      <c r="DKR19" s="136"/>
      <c r="DKS19" s="136"/>
      <c r="DKT19" s="136"/>
      <c r="DKU19" s="136"/>
      <c r="DKV19" s="136"/>
      <c r="DKW19" s="136"/>
      <c r="DKX19" s="136"/>
      <c r="DKY19" s="136"/>
      <c r="DKZ19" s="136"/>
      <c r="DLA19" s="136"/>
      <c r="DLB19" s="136"/>
      <c r="DLC19" s="136"/>
      <c r="DLD19" s="136"/>
      <c r="DLE19" s="136"/>
      <c r="DLF19" s="136"/>
      <c r="DLG19" s="136"/>
      <c r="DLH19" s="136"/>
      <c r="DLI19" s="136"/>
      <c r="DLJ19" s="136"/>
      <c r="DLK19" s="136"/>
      <c r="DLL19" s="136"/>
      <c r="DLM19" s="136"/>
      <c r="DLN19" s="136"/>
      <c r="DLO19" s="136"/>
      <c r="DLP19" s="136"/>
      <c r="DLQ19" s="136"/>
      <c r="DLR19" s="136"/>
      <c r="DLS19" s="136"/>
      <c r="DLT19" s="136"/>
      <c r="DLU19" s="136"/>
      <c r="DLV19" s="136"/>
      <c r="DLW19" s="136"/>
      <c r="DLX19" s="136"/>
      <c r="DLY19" s="136"/>
      <c r="DLZ19" s="136"/>
      <c r="DMA19" s="136"/>
      <c r="DMB19" s="136"/>
      <c r="DMC19" s="136"/>
      <c r="DMD19" s="136"/>
      <c r="DME19" s="136"/>
      <c r="DMF19" s="136"/>
      <c r="DMG19" s="136"/>
      <c r="DMH19" s="136"/>
      <c r="DMI19" s="136"/>
      <c r="DMJ19" s="136"/>
      <c r="DMK19" s="136"/>
      <c r="DML19" s="136"/>
      <c r="DMM19" s="136"/>
      <c r="DMN19" s="136"/>
      <c r="DMO19" s="136"/>
      <c r="DMP19" s="136"/>
      <c r="DMQ19" s="136"/>
      <c r="DMR19" s="136"/>
      <c r="DMS19" s="136"/>
      <c r="DMT19" s="136"/>
      <c r="DMU19" s="136"/>
      <c r="DMV19" s="136"/>
      <c r="DMW19" s="136"/>
      <c r="DMX19" s="136"/>
      <c r="DMY19" s="136"/>
      <c r="DMZ19" s="136"/>
      <c r="DNA19" s="136"/>
      <c r="DNB19" s="136"/>
      <c r="DNC19" s="136"/>
      <c r="DND19" s="136"/>
      <c r="DNE19" s="136"/>
      <c r="DNF19" s="136"/>
      <c r="DNG19" s="136"/>
      <c r="DNH19" s="136"/>
      <c r="DNI19" s="136"/>
      <c r="DNJ19" s="136"/>
      <c r="DNK19" s="136"/>
      <c r="DNL19" s="136"/>
      <c r="DNM19" s="136"/>
      <c r="DNN19" s="136"/>
      <c r="DNO19" s="136"/>
      <c r="DNP19" s="136"/>
      <c r="DNQ19" s="136"/>
      <c r="DNR19" s="136"/>
      <c r="DNS19" s="136"/>
      <c r="DNT19" s="136"/>
      <c r="DNU19" s="136"/>
      <c r="DNV19" s="136"/>
      <c r="DNW19" s="136"/>
      <c r="DNX19" s="136"/>
      <c r="DNY19" s="136"/>
      <c r="DNZ19" s="136"/>
      <c r="DOA19" s="136"/>
      <c r="DOB19" s="136"/>
      <c r="DOC19" s="136"/>
      <c r="DOD19" s="136"/>
      <c r="DOE19" s="136"/>
      <c r="DOF19" s="136"/>
      <c r="DOG19" s="136"/>
      <c r="DOH19" s="136"/>
      <c r="DOI19" s="136"/>
      <c r="DOJ19" s="136"/>
      <c r="DOK19" s="136"/>
      <c r="DOL19" s="136"/>
      <c r="DOM19" s="136"/>
      <c r="DON19" s="136"/>
      <c r="DOO19" s="136"/>
      <c r="DOP19" s="136"/>
      <c r="DOQ19" s="136"/>
      <c r="DOR19" s="136"/>
      <c r="DOS19" s="136"/>
      <c r="DOT19" s="136"/>
      <c r="DOU19" s="136"/>
      <c r="DOV19" s="136"/>
      <c r="DOW19" s="136"/>
      <c r="DOX19" s="136"/>
      <c r="DOY19" s="136"/>
      <c r="DOZ19" s="136"/>
      <c r="DPA19" s="136"/>
      <c r="DPB19" s="136"/>
      <c r="DPC19" s="136"/>
      <c r="DPD19" s="136"/>
      <c r="DPE19" s="136"/>
      <c r="DPF19" s="136"/>
      <c r="DPG19" s="136"/>
      <c r="DPH19" s="136"/>
      <c r="DPI19" s="136"/>
      <c r="DPJ19" s="136"/>
      <c r="DPK19" s="136"/>
      <c r="DPL19" s="136"/>
      <c r="DPM19" s="136"/>
      <c r="DPN19" s="136"/>
      <c r="DPO19" s="136"/>
      <c r="DPP19" s="136"/>
      <c r="DPQ19" s="136"/>
      <c r="DPR19" s="136"/>
      <c r="DPS19" s="136"/>
      <c r="DPT19" s="136"/>
      <c r="DPU19" s="136"/>
      <c r="DPV19" s="136"/>
      <c r="DPW19" s="136"/>
      <c r="DPX19" s="136"/>
      <c r="DPY19" s="136"/>
      <c r="DPZ19" s="136"/>
      <c r="DQA19" s="136"/>
      <c r="DQB19" s="136"/>
      <c r="DQC19" s="136"/>
      <c r="DQD19" s="136"/>
      <c r="DQE19" s="136"/>
      <c r="DQF19" s="136"/>
      <c r="DQG19" s="136"/>
      <c r="DQH19" s="136"/>
      <c r="DQI19" s="136"/>
      <c r="DQJ19" s="136"/>
      <c r="DQK19" s="136"/>
      <c r="DQL19" s="136"/>
      <c r="DQM19" s="136"/>
      <c r="DQN19" s="136"/>
      <c r="DQO19" s="136"/>
      <c r="DQP19" s="136"/>
      <c r="DQQ19" s="136"/>
      <c r="DQR19" s="136"/>
      <c r="DQS19" s="136"/>
      <c r="DQT19" s="136"/>
      <c r="DQU19" s="136"/>
      <c r="DQV19" s="136"/>
      <c r="DQW19" s="136"/>
      <c r="DQX19" s="136"/>
      <c r="DQY19" s="136"/>
      <c r="DQZ19" s="136"/>
      <c r="DRA19" s="136"/>
      <c r="DRB19" s="136"/>
      <c r="DRC19" s="136"/>
      <c r="DRD19" s="136"/>
      <c r="DRE19" s="136"/>
      <c r="DRF19" s="136"/>
      <c r="DRG19" s="136"/>
      <c r="DRH19" s="136"/>
      <c r="DRI19" s="136"/>
      <c r="DRJ19" s="136"/>
      <c r="DRK19" s="136"/>
      <c r="DRL19" s="136"/>
      <c r="DRM19" s="136"/>
      <c r="DRN19" s="136"/>
      <c r="DRO19" s="136"/>
      <c r="DRP19" s="136"/>
      <c r="DRQ19" s="136"/>
      <c r="DRR19" s="136"/>
      <c r="DRS19" s="136"/>
      <c r="DRT19" s="136"/>
      <c r="DRU19" s="136"/>
      <c r="DRV19" s="136"/>
      <c r="DRW19" s="136"/>
      <c r="DRX19" s="136"/>
      <c r="DRY19" s="136"/>
      <c r="DRZ19" s="136"/>
      <c r="DSA19" s="136"/>
      <c r="DSB19" s="136"/>
      <c r="DSC19" s="136"/>
      <c r="DSD19" s="136"/>
      <c r="DSE19" s="136"/>
      <c r="DSF19" s="136"/>
      <c r="DSG19" s="136"/>
      <c r="DSH19" s="136"/>
      <c r="DSI19" s="136"/>
      <c r="DSJ19" s="136"/>
      <c r="DSK19" s="136"/>
      <c r="DSL19" s="136"/>
      <c r="DSM19" s="136"/>
      <c r="DSN19" s="136"/>
      <c r="DSO19" s="136"/>
      <c r="DSP19" s="136"/>
      <c r="DSQ19" s="136"/>
      <c r="DSR19" s="136"/>
      <c r="DSS19" s="136"/>
      <c r="DST19" s="136"/>
      <c r="DSU19" s="136"/>
      <c r="DSV19" s="136"/>
      <c r="DSW19" s="136"/>
      <c r="DSX19" s="136"/>
      <c r="DSY19" s="136"/>
      <c r="DSZ19" s="136"/>
      <c r="DTA19" s="136"/>
      <c r="DTB19" s="136"/>
      <c r="DTC19" s="136"/>
      <c r="DTD19" s="136"/>
      <c r="DTE19" s="136"/>
      <c r="DTF19" s="136"/>
      <c r="DTG19" s="136"/>
      <c r="DTH19" s="136"/>
      <c r="DTI19" s="136"/>
      <c r="DTJ19" s="136"/>
      <c r="DTK19" s="136"/>
      <c r="DTL19" s="136"/>
      <c r="DTM19" s="136"/>
      <c r="DTN19" s="136"/>
      <c r="DTO19" s="136"/>
      <c r="DTP19" s="136"/>
      <c r="DTQ19" s="136"/>
      <c r="DTR19" s="136"/>
      <c r="DTS19" s="136"/>
      <c r="DTT19" s="136"/>
      <c r="DTU19" s="136"/>
      <c r="DTV19" s="136"/>
      <c r="DTW19" s="136"/>
      <c r="DTX19" s="136"/>
      <c r="DTY19" s="136"/>
      <c r="DTZ19" s="136"/>
      <c r="DUA19" s="136"/>
      <c r="DUB19" s="136"/>
      <c r="DUC19" s="136"/>
      <c r="DUD19" s="136"/>
      <c r="DUE19" s="136"/>
      <c r="DUF19" s="136"/>
      <c r="DUG19" s="136"/>
      <c r="DUH19" s="136"/>
      <c r="DUI19" s="136"/>
      <c r="DUJ19" s="136"/>
      <c r="DUK19" s="136"/>
      <c r="DUL19" s="136"/>
      <c r="DUM19" s="136"/>
      <c r="DUN19" s="136"/>
      <c r="DUO19" s="136"/>
      <c r="DUP19" s="136"/>
      <c r="DUQ19" s="136"/>
      <c r="DUR19" s="136"/>
      <c r="DUS19" s="136"/>
      <c r="DUT19" s="136"/>
      <c r="DUU19" s="136"/>
      <c r="DUV19" s="136"/>
      <c r="DUW19" s="136"/>
      <c r="DUX19" s="136"/>
      <c r="DUY19" s="136"/>
      <c r="DUZ19" s="136"/>
      <c r="DVA19" s="136"/>
      <c r="DVB19" s="136"/>
      <c r="DVC19" s="136"/>
      <c r="DVD19" s="136"/>
      <c r="DVE19" s="136"/>
      <c r="DVF19" s="136"/>
      <c r="DVG19" s="136"/>
      <c r="DVH19" s="136"/>
      <c r="DVI19" s="136"/>
      <c r="DVJ19" s="136"/>
      <c r="DVK19" s="136"/>
      <c r="DVL19" s="136"/>
      <c r="DVM19" s="136"/>
      <c r="DVN19" s="136"/>
      <c r="DVO19" s="136"/>
      <c r="DVP19" s="136"/>
      <c r="DVQ19" s="136"/>
      <c r="DVR19" s="136"/>
      <c r="DVS19" s="136"/>
      <c r="DVT19" s="136"/>
      <c r="DVU19" s="136"/>
      <c r="DVV19" s="136"/>
      <c r="DVW19" s="136"/>
      <c r="DVX19" s="136"/>
      <c r="DVY19" s="136"/>
      <c r="DVZ19" s="136"/>
      <c r="DWA19" s="136"/>
      <c r="DWB19" s="136"/>
      <c r="DWC19" s="136"/>
      <c r="DWD19" s="136"/>
      <c r="DWE19" s="136"/>
      <c r="DWF19" s="136"/>
      <c r="DWG19" s="136"/>
      <c r="DWH19" s="136"/>
      <c r="DWI19" s="136"/>
      <c r="DWJ19" s="136"/>
      <c r="DWK19" s="136"/>
      <c r="DWL19" s="136"/>
      <c r="DWM19" s="136"/>
      <c r="DWN19" s="136"/>
      <c r="DWO19" s="136"/>
      <c r="DWP19" s="136"/>
      <c r="DWQ19" s="136"/>
      <c r="DWR19" s="136"/>
      <c r="DWS19" s="136"/>
      <c r="DWT19" s="136"/>
      <c r="DWU19" s="136"/>
      <c r="DWV19" s="136"/>
      <c r="DWW19" s="136"/>
      <c r="DWX19" s="136"/>
      <c r="DWY19" s="136"/>
      <c r="DWZ19" s="136"/>
      <c r="DXA19" s="136"/>
      <c r="DXB19" s="136"/>
      <c r="DXC19" s="136"/>
      <c r="DXD19" s="136"/>
      <c r="DXE19" s="136"/>
      <c r="DXF19" s="136"/>
      <c r="DXG19" s="136"/>
      <c r="DXH19" s="136"/>
      <c r="DXI19" s="136"/>
      <c r="DXJ19" s="136"/>
      <c r="DXK19" s="136"/>
      <c r="DXL19" s="136"/>
      <c r="DXM19" s="136"/>
      <c r="DXN19" s="136"/>
      <c r="DXO19" s="136"/>
      <c r="DXP19" s="136"/>
      <c r="DXQ19" s="136"/>
      <c r="DXR19" s="136"/>
      <c r="DXS19" s="136"/>
      <c r="DXT19" s="136"/>
      <c r="DXU19" s="136"/>
      <c r="DXV19" s="136"/>
      <c r="DXW19" s="136"/>
      <c r="DXX19" s="136"/>
      <c r="DXY19" s="136"/>
      <c r="DXZ19" s="136"/>
      <c r="DYA19" s="136"/>
      <c r="DYB19" s="136"/>
      <c r="DYC19" s="136"/>
      <c r="DYD19" s="136"/>
      <c r="DYE19" s="136"/>
      <c r="DYF19" s="136"/>
      <c r="DYG19" s="136"/>
      <c r="DYH19" s="136"/>
      <c r="DYI19" s="136"/>
      <c r="DYJ19" s="136"/>
      <c r="DYK19" s="136"/>
      <c r="DYL19" s="136"/>
      <c r="DYM19" s="136"/>
      <c r="DYN19" s="136"/>
      <c r="DYO19" s="136"/>
      <c r="DYP19" s="136"/>
      <c r="DYQ19" s="136"/>
      <c r="DYR19" s="136"/>
      <c r="DYS19" s="136"/>
      <c r="DYT19" s="136"/>
      <c r="DYU19" s="136"/>
      <c r="DYV19" s="136"/>
      <c r="DYW19" s="136"/>
      <c r="DYX19" s="136"/>
      <c r="DYY19" s="136"/>
      <c r="DYZ19" s="136"/>
      <c r="DZA19" s="136"/>
      <c r="DZB19" s="136"/>
      <c r="DZC19" s="136"/>
      <c r="DZD19" s="136"/>
      <c r="DZE19" s="136"/>
      <c r="DZF19" s="136"/>
      <c r="DZG19" s="136"/>
      <c r="DZH19" s="136"/>
      <c r="DZI19" s="136"/>
      <c r="DZJ19" s="136"/>
      <c r="DZK19" s="136"/>
      <c r="DZL19" s="136"/>
      <c r="DZM19" s="136"/>
      <c r="DZN19" s="136"/>
      <c r="DZO19" s="136"/>
      <c r="DZP19" s="136"/>
      <c r="DZQ19" s="136"/>
      <c r="DZR19" s="136"/>
      <c r="DZS19" s="136"/>
      <c r="DZT19" s="136"/>
      <c r="DZU19" s="136"/>
      <c r="DZV19" s="136"/>
      <c r="DZW19" s="136"/>
      <c r="DZX19" s="136"/>
      <c r="DZY19" s="136"/>
      <c r="DZZ19" s="136"/>
      <c r="EAA19" s="136"/>
      <c r="EAB19" s="136"/>
      <c r="EAC19" s="136"/>
      <c r="EAD19" s="136"/>
      <c r="EAE19" s="136"/>
      <c r="EAF19" s="136"/>
      <c r="EAG19" s="136"/>
      <c r="EAH19" s="136"/>
      <c r="EAI19" s="136"/>
      <c r="EAJ19" s="136"/>
      <c r="EAK19" s="136"/>
      <c r="EAL19" s="136"/>
      <c r="EAM19" s="136"/>
      <c r="EAN19" s="136"/>
      <c r="EAO19" s="136"/>
      <c r="EAP19" s="136"/>
      <c r="EAQ19" s="136"/>
      <c r="EAR19" s="136"/>
      <c r="EAS19" s="136"/>
      <c r="EAT19" s="136"/>
      <c r="EAU19" s="136"/>
      <c r="EAV19" s="136"/>
      <c r="EAW19" s="136"/>
      <c r="EAX19" s="136"/>
      <c r="EAY19" s="136"/>
      <c r="EAZ19" s="136"/>
      <c r="EBA19" s="136"/>
      <c r="EBB19" s="136"/>
      <c r="EBC19" s="136"/>
      <c r="EBD19" s="136"/>
      <c r="EBE19" s="136"/>
      <c r="EBF19" s="136"/>
      <c r="EBG19" s="136"/>
      <c r="EBH19" s="136"/>
      <c r="EBI19" s="136"/>
      <c r="EBJ19" s="136"/>
      <c r="EBK19" s="136"/>
      <c r="EBL19" s="136"/>
      <c r="EBM19" s="136"/>
      <c r="EBN19" s="136"/>
      <c r="EBO19" s="136"/>
      <c r="EBP19" s="136"/>
      <c r="EBQ19" s="136"/>
      <c r="EBR19" s="136"/>
      <c r="EBS19" s="136"/>
      <c r="EBT19" s="136"/>
      <c r="EBU19" s="136"/>
      <c r="EBV19" s="136"/>
      <c r="EBW19" s="136"/>
      <c r="EBX19" s="136"/>
      <c r="EBY19" s="136"/>
      <c r="EBZ19" s="136"/>
      <c r="ECA19" s="136"/>
      <c r="ECB19" s="136"/>
      <c r="ECC19" s="136"/>
      <c r="ECD19" s="136"/>
      <c r="ECE19" s="136"/>
      <c r="ECF19" s="136"/>
      <c r="ECG19" s="136"/>
      <c r="ECH19" s="136"/>
      <c r="ECI19" s="136"/>
      <c r="ECJ19" s="136"/>
      <c r="ECK19" s="136"/>
      <c r="ECL19" s="136"/>
      <c r="ECM19" s="136"/>
      <c r="ECN19" s="136"/>
      <c r="ECO19" s="136"/>
      <c r="ECP19" s="136"/>
      <c r="ECQ19" s="136"/>
      <c r="ECR19" s="136"/>
      <c r="ECS19" s="136"/>
      <c r="ECT19" s="136"/>
      <c r="ECU19" s="136"/>
      <c r="ECV19" s="136"/>
      <c r="ECW19" s="136"/>
      <c r="ECX19" s="136"/>
      <c r="ECY19" s="136"/>
      <c r="ECZ19" s="136"/>
      <c r="EDA19" s="136"/>
      <c r="EDB19" s="136"/>
      <c r="EDC19" s="136"/>
      <c r="EDD19" s="136"/>
      <c r="EDE19" s="136"/>
      <c r="EDF19" s="136"/>
      <c r="EDG19" s="136"/>
      <c r="EDH19" s="136"/>
      <c r="EDI19" s="136"/>
      <c r="EDJ19" s="136"/>
      <c r="EDK19" s="136"/>
      <c r="EDL19" s="136"/>
      <c r="EDM19" s="136"/>
      <c r="EDN19" s="136"/>
      <c r="EDO19" s="136"/>
      <c r="EDP19" s="136"/>
      <c r="EDQ19" s="136"/>
      <c r="EDR19" s="136"/>
      <c r="EDS19" s="136"/>
      <c r="EDT19" s="136"/>
      <c r="EDU19" s="136"/>
      <c r="EDV19" s="136"/>
      <c r="EDW19" s="136"/>
      <c r="EDX19" s="136"/>
      <c r="EDY19" s="136"/>
      <c r="EDZ19" s="136"/>
      <c r="EEA19" s="136"/>
      <c r="EEB19" s="136"/>
      <c r="EEC19" s="136"/>
      <c r="EED19" s="136"/>
      <c r="EEE19" s="136"/>
      <c r="EEF19" s="136"/>
      <c r="EEG19" s="136"/>
      <c r="EEH19" s="136"/>
      <c r="EEI19" s="136"/>
      <c r="EEJ19" s="136"/>
      <c r="EEK19" s="136"/>
      <c r="EEL19" s="136"/>
      <c r="EEM19" s="136"/>
      <c r="EEN19" s="136"/>
      <c r="EEO19" s="136"/>
      <c r="EEP19" s="136"/>
      <c r="EEQ19" s="136"/>
      <c r="EER19" s="136"/>
      <c r="EES19" s="136"/>
      <c r="EET19" s="136"/>
      <c r="EEU19" s="136"/>
      <c r="EEV19" s="136"/>
      <c r="EEW19" s="136"/>
      <c r="EEX19" s="136"/>
      <c r="EEY19" s="136"/>
      <c r="EEZ19" s="136"/>
      <c r="EFA19" s="136"/>
      <c r="EFB19" s="136"/>
      <c r="EFC19" s="136"/>
      <c r="EFD19" s="136"/>
      <c r="EFE19" s="136"/>
      <c r="EFF19" s="136"/>
      <c r="EFG19" s="136"/>
      <c r="EFH19" s="136"/>
      <c r="EFI19" s="136"/>
      <c r="EFJ19" s="136"/>
      <c r="EFK19" s="136"/>
      <c r="EFL19" s="136"/>
      <c r="EFM19" s="136"/>
      <c r="EFN19" s="136"/>
      <c r="EFO19" s="136"/>
      <c r="EFP19" s="136"/>
      <c r="EFQ19" s="136"/>
      <c r="EFR19" s="136"/>
      <c r="EFS19" s="136"/>
      <c r="EFT19" s="136"/>
      <c r="EFU19" s="136"/>
      <c r="EFV19" s="136"/>
      <c r="EFW19" s="136"/>
      <c r="EFX19" s="136"/>
      <c r="EFY19" s="136"/>
      <c r="EFZ19" s="136"/>
      <c r="EGA19" s="136"/>
      <c r="EGB19" s="136"/>
      <c r="EGC19" s="136"/>
      <c r="EGD19" s="136"/>
      <c r="EGE19" s="136"/>
      <c r="EGF19" s="136"/>
      <c r="EGG19" s="136"/>
      <c r="EGH19" s="136"/>
      <c r="EGI19" s="136"/>
      <c r="EGJ19" s="136"/>
      <c r="EGK19" s="136"/>
      <c r="EGL19" s="136"/>
      <c r="EGM19" s="136"/>
      <c r="EGN19" s="136"/>
      <c r="EGO19" s="136"/>
      <c r="EGP19" s="136"/>
      <c r="EGQ19" s="136"/>
      <c r="EGR19" s="136"/>
      <c r="EGS19" s="136"/>
      <c r="EGT19" s="136"/>
      <c r="EGU19" s="136"/>
      <c r="EGV19" s="136"/>
      <c r="EGW19" s="136"/>
      <c r="EGX19" s="136"/>
      <c r="EGY19" s="136"/>
      <c r="EGZ19" s="136"/>
      <c r="EHA19" s="136"/>
      <c r="EHB19" s="136"/>
      <c r="EHC19" s="136"/>
      <c r="EHD19" s="136"/>
      <c r="EHE19" s="136"/>
      <c r="EHF19" s="136"/>
      <c r="EHG19" s="136"/>
      <c r="EHH19" s="136"/>
      <c r="EHI19" s="136"/>
      <c r="EHJ19" s="136"/>
      <c r="EHK19" s="136"/>
      <c r="EHL19" s="136"/>
      <c r="EHM19" s="136"/>
      <c r="EHN19" s="136"/>
      <c r="EHO19" s="136"/>
      <c r="EHP19" s="136"/>
      <c r="EHQ19" s="136"/>
      <c r="EHR19" s="136"/>
      <c r="EHS19" s="136"/>
      <c r="EHT19" s="136"/>
      <c r="EHU19" s="136"/>
      <c r="EHV19" s="136"/>
      <c r="EHW19" s="136"/>
      <c r="EHX19" s="136"/>
      <c r="EHY19" s="136"/>
      <c r="EHZ19" s="136"/>
      <c r="EIA19" s="136"/>
      <c r="EIB19" s="136"/>
      <c r="EIC19" s="136"/>
      <c r="EID19" s="136"/>
      <c r="EIE19" s="136"/>
      <c r="EIF19" s="136"/>
      <c r="EIG19" s="136"/>
      <c r="EIH19" s="136"/>
      <c r="EII19" s="136"/>
      <c r="EIJ19" s="136"/>
      <c r="EIK19" s="136"/>
      <c r="EIL19" s="136"/>
      <c r="EIM19" s="136"/>
      <c r="EIN19" s="136"/>
      <c r="EIO19" s="136"/>
      <c r="EIP19" s="136"/>
      <c r="EIQ19" s="136"/>
      <c r="EIR19" s="136"/>
      <c r="EIS19" s="136"/>
      <c r="EIT19" s="136"/>
      <c r="EIU19" s="136"/>
      <c r="EIV19" s="136"/>
      <c r="EIW19" s="136"/>
      <c r="EIX19" s="136"/>
      <c r="EIY19" s="136"/>
      <c r="EIZ19" s="136"/>
      <c r="EJA19" s="136"/>
      <c r="EJB19" s="136"/>
      <c r="EJC19" s="136"/>
      <c r="EJD19" s="136"/>
      <c r="EJE19" s="136"/>
      <c r="EJF19" s="136"/>
      <c r="EJG19" s="136"/>
      <c r="EJH19" s="136"/>
      <c r="EJI19" s="136"/>
      <c r="EJJ19" s="136"/>
      <c r="EJK19" s="136"/>
      <c r="EJL19" s="136"/>
      <c r="EJM19" s="136"/>
      <c r="EJN19" s="136"/>
      <c r="EJO19" s="136"/>
      <c r="EJP19" s="136"/>
      <c r="EJQ19" s="136"/>
      <c r="EJR19" s="136"/>
      <c r="EJS19" s="136"/>
      <c r="EJT19" s="136"/>
      <c r="EJU19" s="136"/>
      <c r="EJV19" s="136"/>
      <c r="EJW19" s="136"/>
      <c r="EJX19" s="136"/>
      <c r="EJY19" s="136"/>
      <c r="EJZ19" s="136"/>
      <c r="EKA19" s="136"/>
      <c r="EKB19" s="136"/>
      <c r="EKC19" s="136"/>
      <c r="EKD19" s="136"/>
      <c r="EKE19" s="136"/>
      <c r="EKF19" s="136"/>
      <c r="EKG19" s="136"/>
      <c r="EKH19" s="136"/>
      <c r="EKI19" s="136"/>
      <c r="EKJ19" s="136"/>
      <c r="EKK19" s="136"/>
      <c r="EKL19" s="136"/>
      <c r="EKM19" s="136"/>
      <c r="EKN19" s="136"/>
      <c r="EKO19" s="136"/>
      <c r="EKP19" s="136"/>
      <c r="EKQ19" s="136"/>
      <c r="EKR19" s="136"/>
      <c r="EKS19" s="136"/>
      <c r="EKT19" s="136"/>
      <c r="EKU19" s="136"/>
      <c r="EKV19" s="136"/>
      <c r="EKW19" s="136"/>
      <c r="EKX19" s="136"/>
      <c r="EKY19" s="136"/>
      <c r="EKZ19" s="136"/>
      <c r="ELA19" s="136"/>
      <c r="ELB19" s="136"/>
      <c r="ELC19" s="136"/>
      <c r="ELD19" s="136"/>
      <c r="ELE19" s="136"/>
      <c r="ELF19" s="136"/>
      <c r="ELG19" s="136"/>
      <c r="ELH19" s="136"/>
      <c r="ELI19" s="136"/>
      <c r="ELJ19" s="136"/>
      <c r="ELK19" s="136"/>
      <c r="ELL19" s="136"/>
      <c r="ELM19" s="136"/>
      <c r="ELN19" s="136"/>
      <c r="ELO19" s="136"/>
      <c r="ELP19" s="136"/>
      <c r="ELQ19" s="136"/>
      <c r="ELR19" s="136"/>
      <c r="ELS19" s="136"/>
      <c r="ELT19" s="136"/>
      <c r="ELU19" s="136"/>
      <c r="ELV19" s="136"/>
      <c r="ELW19" s="136"/>
      <c r="ELX19" s="136"/>
      <c r="ELY19" s="136"/>
      <c r="ELZ19" s="136"/>
      <c r="EMA19" s="136"/>
      <c r="EMB19" s="136"/>
      <c r="EMC19" s="136"/>
      <c r="EMD19" s="136"/>
      <c r="EME19" s="136"/>
      <c r="EMF19" s="136"/>
      <c r="EMG19" s="136"/>
      <c r="EMH19" s="136"/>
      <c r="EMI19" s="136"/>
      <c r="EMJ19" s="136"/>
      <c r="EMK19" s="136"/>
      <c r="EML19" s="136"/>
      <c r="EMM19" s="136"/>
      <c r="EMN19" s="136"/>
      <c r="EMO19" s="136"/>
      <c r="EMP19" s="136"/>
      <c r="EMQ19" s="136"/>
      <c r="EMR19" s="136"/>
      <c r="EMS19" s="136"/>
      <c r="EMT19" s="136"/>
      <c r="EMU19" s="136"/>
      <c r="EMV19" s="136"/>
      <c r="EMW19" s="136"/>
      <c r="EMX19" s="136"/>
      <c r="EMY19" s="136"/>
      <c r="EMZ19" s="136"/>
      <c r="ENA19" s="136"/>
      <c r="ENB19" s="136"/>
      <c r="ENC19" s="136"/>
      <c r="END19" s="136"/>
      <c r="ENE19" s="136"/>
      <c r="ENF19" s="136"/>
      <c r="ENG19" s="136"/>
      <c r="ENH19" s="136"/>
      <c r="ENI19" s="136"/>
      <c r="ENJ19" s="136"/>
      <c r="ENK19" s="136"/>
      <c r="ENL19" s="136"/>
      <c r="ENM19" s="136"/>
      <c r="ENN19" s="136"/>
      <c r="ENO19" s="136"/>
      <c r="ENP19" s="136"/>
      <c r="ENQ19" s="136"/>
      <c r="ENR19" s="136"/>
      <c r="ENS19" s="136"/>
      <c r="ENT19" s="136"/>
      <c r="ENU19" s="136"/>
      <c r="ENV19" s="136"/>
      <c r="ENW19" s="136"/>
      <c r="ENX19" s="136"/>
      <c r="ENY19" s="136"/>
      <c r="ENZ19" s="136"/>
      <c r="EOA19" s="136"/>
      <c r="EOB19" s="136"/>
      <c r="EOC19" s="136"/>
      <c r="EOD19" s="136"/>
      <c r="EOE19" s="136"/>
      <c r="EOF19" s="136"/>
      <c r="EOG19" s="136"/>
      <c r="EOH19" s="136"/>
      <c r="EOI19" s="136"/>
      <c r="EOJ19" s="136"/>
      <c r="EOK19" s="136"/>
      <c r="EOL19" s="136"/>
      <c r="EOM19" s="136"/>
      <c r="EON19" s="136"/>
      <c r="EOO19" s="136"/>
      <c r="EOP19" s="136"/>
      <c r="EOQ19" s="136"/>
      <c r="EOR19" s="136"/>
      <c r="EOS19" s="136"/>
      <c r="EOT19" s="136"/>
      <c r="EOU19" s="136"/>
      <c r="EOV19" s="136"/>
      <c r="EOW19" s="136"/>
      <c r="EOX19" s="136"/>
      <c r="EOY19" s="136"/>
      <c r="EOZ19" s="136"/>
      <c r="EPA19" s="136"/>
      <c r="EPB19" s="136"/>
      <c r="EPC19" s="136"/>
      <c r="EPD19" s="136"/>
      <c r="EPE19" s="136"/>
      <c r="EPF19" s="136"/>
      <c r="EPG19" s="136"/>
      <c r="EPH19" s="136"/>
      <c r="EPI19" s="136"/>
      <c r="EPJ19" s="136"/>
      <c r="EPK19" s="136"/>
      <c r="EPL19" s="136"/>
      <c r="EPM19" s="136"/>
      <c r="EPN19" s="136"/>
      <c r="EPO19" s="136"/>
      <c r="EPP19" s="136"/>
      <c r="EPQ19" s="136"/>
      <c r="EPR19" s="136"/>
      <c r="EPS19" s="136"/>
      <c r="EPT19" s="136"/>
      <c r="EPU19" s="136"/>
      <c r="EPV19" s="136"/>
      <c r="EPW19" s="136"/>
      <c r="EPX19" s="136"/>
      <c r="EPY19" s="136"/>
      <c r="EPZ19" s="136"/>
      <c r="EQA19" s="136"/>
      <c r="EQB19" s="136"/>
      <c r="EQC19" s="136"/>
      <c r="EQD19" s="136"/>
      <c r="EQE19" s="136"/>
      <c r="EQF19" s="136"/>
      <c r="EQG19" s="136"/>
      <c r="EQH19" s="136"/>
      <c r="EQI19" s="136"/>
      <c r="EQJ19" s="136"/>
      <c r="EQK19" s="136"/>
      <c r="EQL19" s="136"/>
      <c r="EQM19" s="136"/>
      <c r="EQN19" s="136"/>
      <c r="EQO19" s="136"/>
      <c r="EQP19" s="136"/>
      <c r="EQQ19" s="136"/>
      <c r="EQR19" s="136"/>
      <c r="EQS19" s="136"/>
      <c r="EQT19" s="136"/>
      <c r="EQU19" s="136"/>
      <c r="EQV19" s="136"/>
      <c r="EQW19" s="136"/>
      <c r="EQX19" s="136"/>
      <c r="EQY19" s="136"/>
      <c r="EQZ19" s="136"/>
      <c r="ERA19" s="136"/>
      <c r="ERB19" s="136"/>
      <c r="ERC19" s="136"/>
      <c r="ERD19" s="136"/>
      <c r="ERE19" s="136"/>
      <c r="ERF19" s="136"/>
      <c r="ERG19" s="136"/>
      <c r="ERH19" s="136"/>
      <c r="ERI19" s="136"/>
      <c r="ERJ19" s="136"/>
      <c r="ERK19" s="136"/>
      <c r="ERL19" s="136"/>
      <c r="ERM19" s="136"/>
      <c r="ERN19" s="136"/>
      <c r="ERO19" s="136"/>
      <c r="ERP19" s="136"/>
      <c r="ERQ19" s="136"/>
      <c r="ERR19" s="136"/>
      <c r="ERS19" s="136"/>
      <c r="ERT19" s="136"/>
      <c r="ERU19" s="136"/>
      <c r="ERV19" s="136"/>
      <c r="ERW19" s="136"/>
      <c r="ERX19" s="136"/>
      <c r="ERY19" s="136"/>
      <c r="ERZ19" s="136"/>
      <c r="ESA19" s="136"/>
      <c r="ESB19" s="136"/>
      <c r="ESC19" s="136"/>
      <c r="ESD19" s="136"/>
      <c r="ESE19" s="136"/>
      <c r="ESF19" s="136"/>
      <c r="ESG19" s="136"/>
      <c r="ESH19" s="136"/>
      <c r="ESI19" s="136"/>
      <c r="ESJ19" s="136"/>
      <c r="ESK19" s="136"/>
      <c r="ESL19" s="136"/>
      <c r="ESM19" s="136"/>
      <c r="ESN19" s="136"/>
      <c r="ESO19" s="136"/>
      <c r="ESP19" s="136"/>
      <c r="ESQ19" s="136"/>
      <c r="ESR19" s="136"/>
      <c r="ESS19" s="136"/>
      <c r="EST19" s="136"/>
      <c r="ESU19" s="136"/>
      <c r="ESV19" s="136"/>
      <c r="ESW19" s="136"/>
      <c r="ESX19" s="136"/>
      <c r="ESY19" s="136"/>
      <c r="ESZ19" s="136"/>
      <c r="ETA19" s="136"/>
      <c r="ETB19" s="136"/>
      <c r="ETC19" s="136"/>
      <c r="ETD19" s="136"/>
      <c r="ETE19" s="136"/>
      <c r="ETF19" s="136"/>
      <c r="ETG19" s="136"/>
      <c r="ETH19" s="136"/>
      <c r="ETI19" s="136"/>
      <c r="ETJ19" s="136"/>
      <c r="ETK19" s="136"/>
      <c r="ETL19" s="136"/>
      <c r="ETM19" s="136"/>
      <c r="ETN19" s="136"/>
      <c r="ETO19" s="136"/>
      <c r="ETP19" s="136"/>
      <c r="ETQ19" s="136"/>
      <c r="ETR19" s="136"/>
      <c r="ETS19" s="136"/>
      <c r="ETT19" s="136"/>
      <c r="ETU19" s="136"/>
      <c r="ETV19" s="136"/>
      <c r="ETW19" s="136"/>
      <c r="ETX19" s="136"/>
      <c r="ETY19" s="136"/>
      <c r="ETZ19" s="136"/>
      <c r="EUA19" s="136"/>
      <c r="EUB19" s="136"/>
      <c r="EUC19" s="136"/>
      <c r="EUD19" s="136"/>
      <c r="EUE19" s="136"/>
      <c r="EUF19" s="136"/>
      <c r="EUG19" s="136"/>
      <c r="EUH19" s="136"/>
      <c r="EUI19" s="136"/>
      <c r="EUJ19" s="136"/>
      <c r="EUK19" s="136"/>
      <c r="EUL19" s="136"/>
      <c r="EUM19" s="136"/>
      <c r="EUN19" s="136"/>
      <c r="EUO19" s="136"/>
      <c r="EUP19" s="136"/>
      <c r="EUQ19" s="136"/>
      <c r="EUR19" s="136"/>
      <c r="EUS19" s="136"/>
      <c r="EUT19" s="136"/>
      <c r="EUU19" s="136"/>
      <c r="EUV19" s="136"/>
      <c r="EUW19" s="136"/>
      <c r="EUX19" s="136"/>
      <c r="EUY19" s="136"/>
      <c r="EUZ19" s="136"/>
      <c r="EVA19" s="136"/>
      <c r="EVB19" s="136"/>
      <c r="EVC19" s="136"/>
      <c r="EVD19" s="136"/>
      <c r="EVE19" s="136"/>
      <c r="EVF19" s="136"/>
      <c r="EVG19" s="136"/>
      <c r="EVH19" s="136"/>
      <c r="EVI19" s="136"/>
      <c r="EVJ19" s="136"/>
      <c r="EVK19" s="136"/>
      <c r="EVL19" s="136"/>
      <c r="EVM19" s="136"/>
      <c r="EVN19" s="136"/>
      <c r="EVO19" s="136"/>
      <c r="EVP19" s="136"/>
      <c r="EVQ19" s="136"/>
      <c r="EVR19" s="136"/>
      <c r="EVS19" s="136"/>
      <c r="EVT19" s="136"/>
      <c r="EVU19" s="136"/>
      <c r="EVV19" s="136"/>
      <c r="EVW19" s="136"/>
      <c r="EVX19" s="136"/>
      <c r="EVY19" s="136"/>
      <c r="EVZ19" s="136"/>
      <c r="EWA19" s="136"/>
      <c r="EWB19" s="136"/>
      <c r="EWC19" s="136"/>
      <c r="EWD19" s="136"/>
      <c r="EWE19" s="136"/>
      <c r="EWF19" s="136"/>
      <c r="EWG19" s="136"/>
      <c r="EWH19" s="136"/>
      <c r="EWI19" s="136"/>
      <c r="EWJ19" s="136"/>
      <c r="EWK19" s="136"/>
      <c r="EWL19" s="136"/>
      <c r="EWM19" s="136"/>
      <c r="EWN19" s="136"/>
      <c r="EWO19" s="136"/>
      <c r="EWP19" s="136"/>
      <c r="EWQ19" s="136"/>
      <c r="EWR19" s="136"/>
      <c r="EWS19" s="136"/>
      <c r="EWT19" s="136"/>
      <c r="EWU19" s="136"/>
      <c r="EWV19" s="136"/>
      <c r="EWW19" s="136"/>
      <c r="EWX19" s="136"/>
      <c r="EWY19" s="136"/>
      <c r="EWZ19" s="136"/>
      <c r="EXA19" s="136"/>
      <c r="EXB19" s="136"/>
      <c r="EXC19" s="136"/>
      <c r="EXD19" s="136"/>
      <c r="EXE19" s="136"/>
      <c r="EXF19" s="136"/>
      <c r="EXG19" s="136"/>
      <c r="EXH19" s="136"/>
      <c r="EXI19" s="136"/>
      <c r="EXJ19" s="136"/>
      <c r="EXK19" s="136"/>
      <c r="EXL19" s="136"/>
      <c r="EXM19" s="136"/>
      <c r="EXN19" s="136"/>
      <c r="EXO19" s="136"/>
      <c r="EXP19" s="136"/>
      <c r="EXQ19" s="136"/>
      <c r="EXR19" s="136"/>
      <c r="EXS19" s="136"/>
      <c r="EXT19" s="136"/>
      <c r="EXU19" s="136"/>
      <c r="EXV19" s="136"/>
      <c r="EXW19" s="136"/>
      <c r="EXX19" s="136"/>
      <c r="EXY19" s="136"/>
      <c r="EXZ19" s="136"/>
      <c r="EYA19" s="136"/>
      <c r="EYB19" s="136"/>
      <c r="EYC19" s="136"/>
      <c r="EYD19" s="136"/>
      <c r="EYE19" s="136"/>
      <c r="EYF19" s="136"/>
      <c r="EYG19" s="136"/>
      <c r="EYH19" s="136"/>
      <c r="EYI19" s="136"/>
      <c r="EYJ19" s="136"/>
      <c r="EYK19" s="136"/>
      <c r="EYL19" s="136"/>
      <c r="EYM19" s="136"/>
      <c r="EYN19" s="136"/>
      <c r="EYO19" s="136"/>
      <c r="EYP19" s="136"/>
      <c r="EYQ19" s="136"/>
      <c r="EYR19" s="136"/>
      <c r="EYS19" s="136"/>
      <c r="EYT19" s="136"/>
      <c r="EYU19" s="136"/>
      <c r="EYV19" s="136"/>
      <c r="EYW19" s="136"/>
      <c r="EYX19" s="136"/>
      <c r="EYY19" s="136"/>
      <c r="EYZ19" s="136"/>
      <c r="EZA19" s="136"/>
      <c r="EZB19" s="136"/>
      <c r="EZC19" s="136"/>
      <c r="EZD19" s="136"/>
      <c r="EZE19" s="136"/>
      <c r="EZF19" s="136"/>
      <c r="EZG19" s="136"/>
      <c r="EZH19" s="136"/>
      <c r="EZI19" s="136"/>
      <c r="EZJ19" s="136"/>
      <c r="EZK19" s="136"/>
      <c r="EZL19" s="136"/>
      <c r="EZM19" s="136"/>
      <c r="EZN19" s="136"/>
      <c r="EZO19" s="136"/>
      <c r="EZP19" s="136"/>
      <c r="EZQ19" s="136"/>
      <c r="EZR19" s="136"/>
      <c r="EZS19" s="136"/>
      <c r="EZT19" s="136"/>
      <c r="EZU19" s="136"/>
      <c r="EZV19" s="136"/>
      <c r="EZW19" s="136"/>
      <c r="EZX19" s="136"/>
      <c r="EZY19" s="136"/>
      <c r="EZZ19" s="136"/>
      <c r="FAA19" s="136"/>
      <c r="FAB19" s="136"/>
      <c r="FAC19" s="136"/>
      <c r="FAD19" s="136"/>
      <c r="FAE19" s="136"/>
      <c r="FAF19" s="136"/>
      <c r="FAG19" s="136"/>
      <c r="FAH19" s="136"/>
      <c r="FAI19" s="136"/>
      <c r="FAJ19" s="136"/>
      <c r="FAK19" s="136"/>
      <c r="FAL19" s="136"/>
      <c r="FAM19" s="136"/>
      <c r="FAN19" s="136"/>
      <c r="FAO19" s="136"/>
      <c r="FAP19" s="136"/>
      <c r="FAQ19" s="136"/>
      <c r="FAR19" s="136"/>
      <c r="FAS19" s="136"/>
      <c r="FAT19" s="136"/>
      <c r="FAU19" s="136"/>
      <c r="FAV19" s="136"/>
      <c r="FAW19" s="136"/>
      <c r="FAX19" s="136"/>
      <c r="FAY19" s="136"/>
      <c r="FAZ19" s="136"/>
      <c r="FBA19" s="136"/>
      <c r="FBB19" s="136"/>
      <c r="FBC19" s="136"/>
      <c r="FBD19" s="136"/>
      <c r="FBE19" s="136"/>
      <c r="FBF19" s="136"/>
      <c r="FBG19" s="136"/>
      <c r="FBH19" s="136"/>
      <c r="FBI19" s="136"/>
      <c r="FBJ19" s="136"/>
      <c r="FBK19" s="136"/>
      <c r="FBL19" s="136"/>
      <c r="FBM19" s="136"/>
      <c r="FBN19" s="136"/>
      <c r="FBO19" s="136"/>
      <c r="FBP19" s="136"/>
      <c r="FBQ19" s="136"/>
      <c r="FBR19" s="136"/>
      <c r="FBS19" s="136"/>
      <c r="FBT19" s="136"/>
      <c r="FBU19" s="136"/>
      <c r="FBV19" s="136"/>
      <c r="FBW19" s="136"/>
      <c r="FBX19" s="136"/>
      <c r="FBY19" s="136"/>
      <c r="FBZ19" s="136"/>
      <c r="FCA19" s="136"/>
      <c r="FCB19" s="136"/>
      <c r="FCC19" s="136"/>
      <c r="FCD19" s="136"/>
      <c r="FCE19" s="136"/>
      <c r="FCF19" s="136"/>
      <c r="FCG19" s="136"/>
      <c r="FCH19" s="136"/>
      <c r="FCI19" s="136"/>
      <c r="FCJ19" s="136"/>
      <c r="FCK19" s="136"/>
      <c r="FCL19" s="136"/>
      <c r="FCM19" s="136"/>
      <c r="FCN19" s="136"/>
      <c r="FCO19" s="136"/>
      <c r="FCP19" s="136"/>
      <c r="FCQ19" s="136"/>
      <c r="FCR19" s="136"/>
      <c r="FCS19" s="136"/>
      <c r="FCT19" s="136"/>
      <c r="FCU19" s="136"/>
      <c r="FCV19" s="136"/>
      <c r="FCW19" s="136"/>
      <c r="FCX19" s="136"/>
      <c r="FCY19" s="136"/>
      <c r="FCZ19" s="136"/>
      <c r="FDA19" s="136"/>
      <c r="FDB19" s="136"/>
      <c r="FDC19" s="136"/>
      <c r="FDD19" s="136"/>
      <c r="FDE19" s="136"/>
      <c r="FDF19" s="136"/>
      <c r="FDG19" s="136"/>
      <c r="FDH19" s="136"/>
      <c r="FDI19" s="136"/>
      <c r="FDJ19" s="136"/>
      <c r="FDK19" s="136"/>
      <c r="FDL19" s="136"/>
      <c r="FDM19" s="136"/>
      <c r="FDN19" s="136"/>
      <c r="FDO19" s="136"/>
      <c r="FDP19" s="136"/>
      <c r="FDQ19" s="136"/>
      <c r="FDR19" s="136"/>
      <c r="FDS19" s="136"/>
      <c r="FDT19" s="136"/>
      <c r="FDU19" s="136"/>
      <c r="FDV19" s="136"/>
      <c r="FDW19" s="136"/>
      <c r="FDX19" s="136"/>
      <c r="FDY19" s="136"/>
      <c r="FDZ19" s="136"/>
      <c r="FEA19" s="136"/>
      <c r="FEB19" s="136"/>
      <c r="FEC19" s="136"/>
      <c r="FED19" s="136"/>
      <c r="FEE19" s="136"/>
      <c r="FEF19" s="136"/>
      <c r="FEG19" s="136"/>
      <c r="FEH19" s="136"/>
      <c r="FEI19" s="136"/>
      <c r="FEJ19" s="136"/>
      <c r="FEK19" s="136"/>
      <c r="FEL19" s="136"/>
      <c r="FEM19" s="136"/>
      <c r="FEN19" s="136"/>
      <c r="FEO19" s="136"/>
      <c r="FEP19" s="136"/>
      <c r="FEQ19" s="136"/>
      <c r="FER19" s="136"/>
      <c r="FES19" s="136"/>
      <c r="FET19" s="136"/>
      <c r="FEU19" s="136"/>
      <c r="FEV19" s="136"/>
      <c r="FEW19" s="136"/>
      <c r="FEX19" s="136"/>
      <c r="FEY19" s="136"/>
      <c r="FEZ19" s="136"/>
      <c r="FFA19" s="136"/>
      <c r="FFB19" s="136"/>
      <c r="FFC19" s="136"/>
      <c r="FFD19" s="136"/>
      <c r="FFE19" s="136"/>
      <c r="FFF19" s="136"/>
      <c r="FFG19" s="136"/>
      <c r="FFH19" s="136"/>
      <c r="FFI19" s="136"/>
      <c r="FFJ19" s="136"/>
      <c r="FFK19" s="136"/>
      <c r="FFL19" s="136"/>
      <c r="FFM19" s="136"/>
      <c r="FFN19" s="136"/>
      <c r="FFO19" s="136"/>
      <c r="FFP19" s="136"/>
      <c r="FFQ19" s="136"/>
      <c r="FFR19" s="136"/>
      <c r="FFS19" s="136"/>
      <c r="FFT19" s="136"/>
      <c r="FFU19" s="136"/>
      <c r="FFV19" s="136"/>
      <c r="FFW19" s="136"/>
      <c r="FFX19" s="136"/>
      <c r="FFY19" s="136"/>
      <c r="FFZ19" s="136"/>
      <c r="FGA19" s="136"/>
      <c r="FGB19" s="136"/>
      <c r="FGC19" s="136"/>
      <c r="FGD19" s="136"/>
      <c r="FGE19" s="136"/>
      <c r="FGF19" s="136"/>
      <c r="FGG19" s="136"/>
      <c r="FGH19" s="136"/>
      <c r="FGI19" s="136"/>
      <c r="FGJ19" s="136"/>
      <c r="FGK19" s="136"/>
      <c r="FGL19" s="136"/>
      <c r="FGM19" s="136"/>
      <c r="FGN19" s="136"/>
      <c r="FGO19" s="136"/>
      <c r="FGP19" s="136"/>
      <c r="FGQ19" s="136"/>
      <c r="FGR19" s="136"/>
      <c r="FGS19" s="136"/>
      <c r="FGT19" s="136"/>
      <c r="FGU19" s="136"/>
      <c r="FGV19" s="136"/>
      <c r="FGW19" s="136"/>
      <c r="FGX19" s="136"/>
      <c r="FGY19" s="136"/>
      <c r="FGZ19" s="136"/>
      <c r="FHA19" s="136"/>
      <c r="FHB19" s="136"/>
      <c r="FHC19" s="136"/>
      <c r="FHD19" s="136"/>
      <c r="FHE19" s="136"/>
      <c r="FHF19" s="136"/>
      <c r="FHG19" s="136"/>
      <c r="FHH19" s="136"/>
      <c r="FHI19" s="136"/>
      <c r="FHJ19" s="136"/>
      <c r="FHK19" s="136"/>
      <c r="FHL19" s="136"/>
      <c r="FHM19" s="136"/>
      <c r="FHN19" s="136"/>
      <c r="FHO19" s="136"/>
      <c r="FHP19" s="136"/>
      <c r="FHQ19" s="136"/>
      <c r="FHR19" s="136"/>
      <c r="FHS19" s="136"/>
      <c r="FHT19" s="136"/>
      <c r="FHU19" s="136"/>
      <c r="FHV19" s="136"/>
      <c r="FHW19" s="136"/>
      <c r="FHX19" s="136"/>
      <c r="FHY19" s="136"/>
      <c r="FHZ19" s="136"/>
      <c r="FIA19" s="136"/>
      <c r="FIB19" s="136"/>
      <c r="FIC19" s="136"/>
      <c r="FID19" s="136"/>
      <c r="FIE19" s="136"/>
      <c r="FIF19" s="136"/>
      <c r="FIG19" s="136"/>
      <c r="FIH19" s="136"/>
      <c r="FII19" s="136"/>
      <c r="FIJ19" s="136"/>
      <c r="FIK19" s="136"/>
      <c r="FIL19" s="136"/>
      <c r="FIM19" s="136"/>
      <c r="FIN19" s="136"/>
      <c r="FIO19" s="136"/>
      <c r="FIP19" s="136"/>
      <c r="FIQ19" s="136"/>
      <c r="FIR19" s="136"/>
      <c r="FIS19" s="136"/>
      <c r="FIT19" s="136"/>
      <c r="FIU19" s="136"/>
      <c r="FIV19" s="136"/>
      <c r="FIW19" s="136"/>
      <c r="FIX19" s="136"/>
      <c r="FIY19" s="136"/>
      <c r="FIZ19" s="136"/>
      <c r="FJA19" s="136"/>
      <c r="FJB19" s="136"/>
      <c r="FJC19" s="136"/>
      <c r="FJD19" s="136"/>
      <c r="FJE19" s="136"/>
      <c r="FJF19" s="136"/>
      <c r="FJG19" s="136"/>
      <c r="FJH19" s="136"/>
      <c r="FJI19" s="136"/>
      <c r="FJJ19" s="136"/>
      <c r="FJK19" s="136"/>
      <c r="FJL19" s="136"/>
      <c r="FJM19" s="136"/>
      <c r="FJN19" s="136"/>
      <c r="FJO19" s="136"/>
      <c r="FJP19" s="136"/>
      <c r="FJQ19" s="136"/>
      <c r="FJR19" s="136"/>
      <c r="FJS19" s="136"/>
      <c r="FJT19" s="136"/>
      <c r="FJU19" s="136"/>
      <c r="FJV19" s="136"/>
      <c r="FJW19" s="136"/>
      <c r="FJX19" s="136"/>
      <c r="FJY19" s="136"/>
      <c r="FJZ19" s="136"/>
      <c r="FKA19" s="136"/>
      <c r="FKB19" s="136"/>
      <c r="FKC19" s="136"/>
      <c r="FKD19" s="136"/>
      <c r="FKE19" s="136"/>
      <c r="FKF19" s="136"/>
      <c r="FKG19" s="136"/>
      <c r="FKH19" s="136"/>
      <c r="FKI19" s="136"/>
      <c r="FKJ19" s="136"/>
      <c r="FKK19" s="136"/>
      <c r="FKL19" s="136"/>
      <c r="FKM19" s="136"/>
      <c r="FKN19" s="136"/>
      <c r="FKO19" s="136"/>
      <c r="FKP19" s="136"/>
      <c r="FKQ19" s="136"/>
      <c r="FKR19" s="136"/>
      <c r="FKS19" s="136"/>
      <c r="FKT19" s="136"/>
      <c r="FKU19" s="136"/>
      <c r="FKV19" s="136"/>
      <c r="FKW19" s="136"/>
      <c r="FKX19" s="136"/>
      <c r="FKY19" s="136"/>
      <c r="FKZ19" s="136"/>
      <c r="FLA19" s="136"/>
      <c r="FLB19" s="136"/>
      <c r="FLC19" s="136"/>
      <c r="FLD19" s="136"/>
      <c r="FLE19" s="136"/>
      <c r="FLF19" s="136"/>
      <c r="FLG19" s="136"/>
      <c r="FLH19" s="136"/>
      <c r="FLI19" s="136"/>
      <c r="FLJ19" s="136"/>
      <c r="FLK19" s="136"/>
      <c r="FLL19" s="136"/>
      <c r="FLM19" s="136"/>
      <c r="FLN19" s="136"/>
      <c r="FLO19" s="136"/>
      <c r="FLP19" s="136"/>
      <c r="FLQ19" s="136"/>
      <c r="FLR19" s="136"/>
      <c r="FLS19" s="136"/>
      <c r="FLT19" s="136"/>
      <c r="FLU19" s="136"/>
      <c r="FLV19" s="136"/>
      <c r="FLW19" s="136"/>
      <c r="FLX19" s="136"/>
      <c r="FLY19" s="136"/>
      <c r="FLZ19" s="136"/>
      <c r="FMA19" s="136"/>
      <c r="FMB19" s="136"/>
      <c r="FMC19" s="136"/>
      <c r="FMD19" s="136"/>
      <c r="FME19" s="136"/>
      <c r="FMF19" s="136"/>
      <c r="FMG19" s="136"/>
      <c r="FMH19" s="136"/>
      <c r="FMI19" s="136"/>
      <c r="FMJ19" s="136"/>
      <c r="FMK19" s="136"/>
      <c r="FML19" s="136"/>
      <c r="FMM19" s="136"/>
      <c r="FMN19" s="136"/>
      <c r="FMO19" s="136"/>
      <c r="FMP19" s="136"/>
      <c r="FMQ19" s="136"/>
      <c r="FMR19" s="136"/>
      <c r="FMS19" s="136"/>
      <c r="FMT19" s="136"/>
      <c r="FMU19" s="136"/>
      <c r="FMV19" s="136"/>
      <c r="FMW19" s="136"/>
      <c r="FMX19" s="136"/>
      <c r="FMY19" s="136"/>
      <c r="FMZ19" s="136"/>
      <c r="FNA19" s="136"/>
      <c r="FNB19" s="136"/>
      <c r="FNC19" s="136"/>
      <c r="FND19" s="136"/>
      <c r="FNE19" s="136"/>
      <c r="FNF19" s="136"/>
      <c r="FNG19" s="136"/>
      <c r="FNH19" s="136"/>
      <c r="FNI19" s="136"/>
      <c r="FNJ19" s="136"/>
      <c r="FNK19" s="136"/>
      <c r="FNL19" s="136"/>
      <c r="FNM19" s="136"/>
      <c r="FNN19" s="136"/>
      <c r="FNO19" s="136"/>
      <c r="FNP19" s="136"/>
      <c r="FNQ19" s="136"/>
      <c r="FNR19" s="136"/>
      <c r="FNS19" s="136"/>
      <c r="FNT19" s="136"/>
      <c r="FNU19" s="136"/>
      <c r="FNV19" s="136"/>
      <c r="FNW19" s="136"/>
      <c r="FNX19" s="136"/>
      <c r="FNY19" s="136"/>
      <c r="FNZ19" s="136"/>
      <c r="FOA19" s="136"/>
      <c r="FOB19" s="136"/>
      <c r="FOC19" s="136"/>
      <c r="FOD19" s="136"/>
      <c r="FOE19" s="136"/>
      <c r="FOF19" s="136"/>
      <c r="FOG19" s="136"/>
      <c r="FOH19" s="136"/>
      <c r="FOI19" s="136"/>
      <c r="FOJ19" s="136"/>
      <c r="FOK19" s="136"/>
      <c r="FOL19" s="136"/>
      <c r="FOM19" s="136"/>
      <c r="FON19" s="136"/>
      <c r="FOO19" s="136"/>
      <c r="FOP19" s="136"/>
      <c r="FOQ19" s="136"/>
      <c r="FOR19" s="136"/>
      <c r="FOS19" s="136"/>
      <c r="FOT19" s="136"/>
      <c r="FOU19" s="136"/>
      <c r="FOV19" s="136"/>
      <c r="FOW19" s="136"/>
      <c r="FOX19" s="136"/>
      <c r="FOY19" s="136"/>
      <c r="FOZ19" s="136"/>
      <c r="FPA19" s="136"/>
      <c r="FPB19" s="136"/>
      <c r="FPC19" s="136"/>
      <c r="FPD19" s="136"/>
      <c r="FPE19" s="136"/>
      <c r="FPF19" s="136"/>
      <c r="FPG19" s="136"/>
      <c r="FPH19" s="136"/>
      <c r="FPI19" s="136"/>
      <c r="FPJ19" s="136"/>
      <c r="FPK19" s="136"/>
      <c r="FPL19" s="136"/>
      <c r="FPM19" s="136"/>
      <c r="FPN19" s="136"/>
      <c r="FPO19" s="136"/>
      <c r="FPP19" s="136"/>
      <c r="FPQ19" s="136"/>
      <c r="FPR19" s="136"/>
      <c r="FPS19" s="136"/>
      <c r="FPT19" s="136"/>
      <c r="FPU19" s="136"/>
      <c r="FPV19" s="136"/>
      <c r="FPW19" s="136"/>
      <c r="FPX19" s="136"/>
      <c r="FPY19" s="136"/>
      <c r="FPZ19" s="136"/>
      <c r="FQA19" s="136"/>
      <c r="FQB19" s="136"/>
      <c r="FQC19" s="136"/>
      <c r="FQD19" s="136"/>
      <c r="FQE19" s="136"/>
      <c r="FQF19" s="136"/>
      <c r="FQG19" s="136"/>
      <c r="FQH19" s="136"/>
      <c r="FQI19" s="136"/>
      <c r="FQJ19" s="136"/>
      <c r="FQK19" s="136"/>
      <c r="FQL19" s="136"/>
      <c r="FQM19" s="136"/>
      <c r="FQN19" s="136"/>
      <c r="FQO19" s="136"/>
      <c r="FQP19" s="136"/>
      <c r="FQQ19" s="136"/>
      <c r="FQR19" s="136"/>
      <c r="FQS19" s="136"/>
      <c r="FQT19" s="136"/>
      <c r="FQU19" s="136"/>
      <c r="FQV19" s="136"/>
      <c r="FQW19" s="136"/>
      <c r="FQX19" s="136"/>
      <c r="FQY19" s="136"/>
      <c r="FQZ19" s="136"/>
      <c r="FRA19" s="136"/>
      <c r="FRB19" s="136"/>
      <c r="FRC19" s="136"/>
      <c r="FRD19" s="136"/>
      <c r="FRE19" s="136"/>
      <c r="FRF19" s="136"/>
      <c r="FRG19" s="136"/>
      <c r="FRH19" s="136"/>
      <c r="FRI19" s="136"/>
      <c r="FRJ19" s="136"/>
      <c r="FRK19" s="136"/>
      <c r="FRL19" s="136"/>
      <c r="FRM19" s="136"/>
      <c r="FRN19" s="136"/>
      <c r="FRO19" s="136"/>
      <c r="FRP19" s="136"/>
      <c r="FRQ19" s="136"/>
      <c r="FRR19" s="136"/>
      <c r="FRS19" s="136"/>
      <c r="FRT19" s="136"/>
      <c r="FRU19" s="136"/>
      <c r="FRV19" s="136"/>
      <c r="FRW19" s="136"/>
      <c r="FRX19" s="136"/>
      <c r="FRY19" s="136"/>
      <c r="FRZ19" s="136"/>
      <c r="FSA19" s="136"/>
      <c r="FSB19" s="136"/>
      <c r="FSC19" s="136"/>
      <c r="FSD19" s="136"/>
      <c r="FSE19" s="136"/>
      <c r="FSF19" s="136"/>
      <c r="FSG19" s="136"/>
      <c r="FSH19" s="136"/>
      <c r="FSI19" s="136"/>
      <c r="FSJ19" s="136"/>
      <c r="FSK19" s="136"/>
      <c r="FSL19" s="136"/>
      <c r="FSM19" s="136"/>
      <c r="FSN19" s="136"/>
      <c r="FSO19" s="136"/>
      <c r="FSP19" s="136"/>
      <c r="FSQ19" s="136"/>
      <c r="FSR19" s="136"/>
      <c r="FSS19" s="136"/>
      <c r="FST19" s="136"/>
      <c r="FSU19" s="136"/>
      <c r="FSV19" s="136"/>
      <c r="FSW19" s="136"/>
      <c r="FSX19" s="136"/>
      <c r="FSY19" s="136"/>
      <c r="FSZ19" s="136"/>
      <c r="FTA19" s="136"/>
      <c r="FTB19" s="136"/>
      <c r="FTC19" s="136"/>
      <c r="FTD19" s="136"/>
      <c r="FTE19" s="136"/>
      <c r="FTF19" s="136"/>
      <c r="FTG19" s="136"/>
      <c r="FTH19" s="136"/>
      <c r="FTI19" s="136"/>
      <c r="FTJ19" s="136"/>
      <c r="FTK19" s="136"/>
      <c r="FTL19" s="136"/>
      <c r="FTM19" s="136"/>
      <c r="FTN19" s="136"/>
      <c r="FTO19" s="136"/>
      <c r="FTP19" s="136"/>
      <c r="FTQ19" s="136"/>
      <c r="FTR19" s="136"/>
      <c r="FTS19" s="136"/>
      <c r="FTT19" s="136"/>
      <c r="FTU19" s="136"/>
      <c r="FTV19" s="136"/>
      <c r="FTW19" s="136"/>
      <c r="FTX19" s="136"/>
      <c r="FTY19" s="136"/>
      <c r="FTZ19" s="136"/>
      <c r="FUA19" s="136"/>
      <c r="FUB19" s="136"/>
      <c r="FUC19" s="136"/>
      <c r="FUD19" s="136"/>
      <c r="FUE19" s="136"/>
      <c r="FUF19" s="136"/>
      <c r="FUG19" s="136"/>
      <c r="FUH19" s="136"/>
      <c r="FUI19" s="136"/>
      <c r="FUJ19" s="136"/>
      <c r="FUK19" s="136"/>
      <c r="FUL19" s="136"/>
      <c r="FUM19" s="136"/>
      <c r="FUN19" s="136"/>
      <c r="FUO19" s="136"/>
      <c r="FUP19" s="136"/>
      <c r="FUQ19" s="136"/>
      <c r="FUR19" s="136"/>
      <c r="FUS19" s="136"/>
      <c r="FUT19" s="136"/>
      <c r="FUU19" s="136"/>
      <c r="FUV19" s="136"/>
      <c r="FUW19" s="136"/>
      <c r="FUX19" s="136"/>
      <c r="FUY19" s="136"/>
      <c r="FUZ19" s="136"/>
      <c r="FVA19" s="136"/>
      <c r="FVB19" s="136"/>
      <c r="FVC19" s="136"/>
      <c r="FVD19" s="136"/>
      <c r="FVE19" s="136"/>
      <c r="FVF19" s="136"/>
      <c r="FVG19" s="136"/>
      <c r="FVH19" s="136"/>
      <c r="FVI19" s="136"/>
      <c r="FVJ19" s="136"/>
      <c r="FVK19" s="136"/>
      <c r="FVL19" s="136"/>
      <c r="FVM19" s="136"/>
      <c r="FVN19" s="136"/>
      <c r="FVO19" s="136"/>
      <c r="FVP19" s="136"/>
      <c r="FVQ19" s="136"/>
      <c r="FVR19" s="136"/>
      <c r="FVS19" s="136"/>
      <c r="FVT19" s="136"/>
      <c r="FVU19" s="136"/>
      <c r="FVV19" s="136"/>
      <c r="FVW19" s="136"/>
      <c r="FVX19" s="136"/>
      <c r="FVY19" s="136"/>
      <c r="FVZ19" s="136"/>
      <c r="FWA19" s="136"/>
      <c r="FWB19" s="136"/>
      <c r="FWC19" s="136"/>
      <c r="FWD19" s="136"/>
      <c r="FWE19" s="136"/>
      <c r="FWF19" s="136"/>
      <c r="FWG19" s="136"/>
      <c r="FWH19" s="136"/>
      <c r="FWI19" s="136"/>
      <c r="FWJ19" s="136"/>
      <c r="FWK19" s="136"/>
      <c r="FWL19" s="136"/>
      <c r="FWM19" s="136"/>
      <c r="FWN19" s="136"/>
      <c r="FWO19" s="136"/>
      <c r="FWP19" s="136"/>
      <c r="FWQ19" s="136"/>
      <c r="FWR19" s="136"/>
      <c r="FWS19" s="136"/>
      <c r="FWT19" s="136"/>
      <c r="FWU19" s="136"/>
      <c r="FWV19" s="136"/>
      <c r="FWW19" s="136"/>
      <c r="FWX19" s="136"/>
      <c r="FWY19" s="136"/>
      <c r="FWZ19" s="136"/>
      <c r="FXA19" s="136"/>
      <c r="FXB19" s="136"/>
      <c r="FXC19" s="136"/>
      <c r="FXD19" s="136"/>
      <c r="FXE19" s="136"/>
      <c r="FXF19" s="136"/>
      <c r="FXG19" s="136"/>
      <c r="FXH19" s="136"/>
      <c r="FXI19" s="136"/>
      <c r="FXJ19" s="136"/>
      <c r="FXK19" s="136"/>
      <c r="FXL19" s="136"/>
      <c r="FXM19" s="136"/>
      <c r="FXN19" s="136"/>
      <c r="FXO19" s="136"/>
      <c r="FXP19" s="136"/>
      <c r="FXQ19" s="136"/>
      <c r="FXR19" s="136"/>
      <c r="FXS19" s="136"/>
      <c r="FXT19" s="136"/>
      <c r="FXU19" s="136"/>
      <c r="FXV19" s="136"/>
      <c r="FXW19" s="136"/>
      <c r="FXX19" s="136"/>
      <c r="FXY19" s="136"/>
      <c r="FXZ19" s="136"/>
      <c r="FYA19" s="136"/>
      <c r="FYB19" s="136"/>
      <c r="FYC19" s="136"/>
      <c r="FYD19" s="136"/>
      <c r="FYE19" s="136"/>
      <c r="FYF19" s="136"/>
      <c r="FYG19" s="136"/>
      <c r="FYH19" s="136"/>
      <c r="FYI19" s="136"/>
      <c r="FYJ19" s="136"/>
      <c r="FYK19" s="136"/>
      <c r="FYL19" s="136"/>
      <c r="FYM19" s="136"/>
      <c r="FYN19" s="136"/>
      <c r="FYO19" s="136"/>
      <c r="FYP19" s="136"/>
      <c r="FYQ19" s="136"/>
      <c r="FYR19" s="136"/>
      <c r="FYS19" s="136"/>
      <c r="FYT19" s="136"/>
      <c r="FYU19" s="136"/>
      <c r="FYV19" s="136"/>
      <c r="FYW19" s="136"/>
      <c r="FYX19" s="136"/>
      <c r="FYY19" s="136"/>
      <c r="FYZ19" s="136"/>
      <c r="FZA19" s="136"/>
      <c r="FZB19" s="136"/>
      <c r="FZC19" s="136"/>
      <c r="FZD19" s="136"/>
      <c r="FZE19" s="136"/>
      <c r="FZF19" s="136"/>
      <c r="FZG19" s="136"/>
      <c r="FZH19" s="136"/>
      <c r="FZI19" s="136"/>
      <c r="FZJ19" s="136"/>
      <c r="FZK19" s="136"/>
      <c r="FZL19" s="136"/>
      <c r="FZM19" s="136"/>
      <c r="FZN19" s="136"/>
      <c r="FZO19" s="136"/>
      <c r="FZP19" s="136"/>
      <c r="FZQ19" s="136"/>
      <c r="FZR19" s="136"/>
      <c r="FZS19" s="136"/>
      <c r="FZT19" s="136"/>
      <c r="FZU19" s="136"/>
      <c r="FZV19" s="136"/>
      <c r="FZW19" s="136"/>
      <c r="FZX19" s="136"/>
      <c r="FZY19" s="136"/>
      <c r="FZZ19" s="136"/>
      <c r="GAA19" s="136"/>
      <c r="GAB19" s="136"/>
      <c r="GAC19" s="136"/>
      <c r="GAD19" s="136"/>
      <c r="GAE19" s="136"/>
      <c r="GAF19" s="136"/>
      <c r="GAG19" s="136"/>
      <c r="GAH19" s="136"/>
      <c r="GAI19" s="136"/>
      <c r="GAJ19" s="136"/>
      <c r="GAK19" s="136"/>
      <c r="GAL19" s="136"/>
      <c r="GAM19" s="136"/>
      <c r="GAN19" s="136"/>
      <c r="GAO19" s="136"/>
      <c r="GAP19" s="136"/>
      <c r="GAQ19" s="136"/>
      <c r="GAR19" s="136"/>
      <c r="GAS19" s="136"/>
      <c r="GAT19" s="136"/>
      <c r="GAU19" s="136"/>
      <c r="GAV19" s="136"/>
      <c r="GAW19" s="136"/>
      <c r="GAX19" s="136"/>
      <c r="GAY19" s="136"/>
      <c r="GAZ19" s="136"/>
      <c r="GBA19" s="136"/>
      <c r="GBB19" s="136"/>
      <c r="GBC19" s="136"/>
      <c r="GBD19" s="136"/>
      <c r="GBE19" s="136"/>
      <c r="GBF19" s="136"/>
      <c r="GBG19" s="136"/>
      <c r="GBH19" s="136"/>
      <c r="GBI19" s="136"/>
      <c r="GBJ19" s="136"/>
      <c r="GBK19" s="136"/>
      <c r="GBL19" s="136"/>
      <c r="GBM19" s="136"/>
      <c r="GBN19" s="136"/>
      <c r="GBO19" s="136"/>
      <c r="GBP19" s="136"/>
      <c r="GBQ19" s="136"/>
      <c r="GBR19" s="136"/>
      <c r="GBS19" s="136"/>
      <c r="GBT19" s="136"/>
      <c r="GBU19" s="136"/>
      <c r="GBV19" s="136"/>
      <c r="GBW19" s="136"/>
      <c r="GBX19" s="136"/>
      <c r="GBY19" s="136"/>
      <c r="GBZ19" s="136"/>
      <c r="GCA19" s="136"/>
      <c r="GCB19" s="136"/>
      <c r="GCC19" s="136"/>
      <c r="GCD19" s="136"/>
      <c r="GCE19" s="136"/>
      <c r="GCF19" s="136"/>
      <c r="GCG19" s="136"/>
      <c r="GCH19" s="136"/>
      <c r="GCI19" s="136"/>
      <c r="GCJ19" s="136"/>
      <c r="GCK19" s="136"/>
      <c r="GCL19" s="136"/>
      <c r="GCM19" s="136"/>
      <c r="GCN19" s="136"/>
      <c r="GCO19" s="136"/>
      <c r="GCP19" s="136"/>
      <c r="GCQ19" s="136"/>
      <c r="GCR19" s="136"/>
      <c r="GCS19" s="136"/>
      <c r="GCT19" s="136"/>
      <c r="GCU19" s="136"/>
      <c r="GCV19" s="136"/>
      <c r="GCW19" s="136"/>
      <c r="GCX19" s="136"/>
      <c r="GCY19" s="136"/>
      <c r="GCZ19" s="136"/>
      <c r="GDA19" s="136"/>
      <c r="GDB19" s="136"/>
      <c r="GDC19" s="136"/>
      <c r="GDD19" s="136"/>
      <c r="GDE19" s="136"/>
      <c r="GDF19" s="136"/>
      <c r="GDG19" s="136"/>
      <c r="GDH19" s="136"/>
      <c r="GDI19" s="136"/>
      <c r="GDJ19" s="136"/>
      <c r="GDK19" s="136"/>
      <c r="GDL19" s="136"/>
      <c r="GDM19" s="136"/>
      <c r="GDN19" s="136"/>
      <c r="GDO19" s="136"/>
      <c r="GDP19" s="136"/>
      <c r="GDQ19" s="136"/>
      <c r="GDR19" s="136"/>
      <c r="GDS19" s="136"/>
      <c r="GDT19" s="136"/>
      <c r="GDU19" s="136"/>
      <c r="GDV19" s="136"/>
      <c r="GDW19" s="136"/>
      <c r="GDX19" s="136"/>
      <c r="GDY19" s="136"/>
      <c r="GDZ19" s="136"/>
      <c r="GEA19" s="136"/>
      <c r="GEB19" s="136"/>
      <c r="GEC19" s="136"/>
      <c r="GED19" s="136"/>
      <c r="GEE19" s="136"/>
      <c r="GEF19" s="136"/>
      <c r="GEG19" s="136"/>
      <c r="GEH19" s="136"/>
      <c r="GEI19" s="136"/>
      <c r="GEJ19" s="136"/>
      <c r="GEK19" s="136"/>
      <c r="GEL19" s="136"/>
      <c r="GEM19" s="136"/>
      <c r="GEN19" s="136"/>
      <c r="GEO19" s="136"/>
      <c r="GEP19" s="136"/>
      <c r="GEQ19" s="136"/>
      <c r="GER19" s="136"/>
      <c r="GES19" s="136"/>
      <c r="GET19" s="136"/>
      <c r="GEU19" s="136"/>
      <c r="GEV19" s="136"/>
      <c r="GEW19" s="136"/>
      <c r="GEX19" s="136"/>
      <c r="GEY19" s="136"/>
      <c r="GEZ19" s="136"/>
      <c r="GFA19" s="136"/>
      <c r="GFB19" s="136"/>
      <c r="GFC19" s="136"/>
      <c r="GFD19" s="136"/>
      <c r="GFE19" s="136"/>
      <c r="GFF19" s="136"/>
      <c r="GFG19" s="136"/>
      <c r="GFH19" s="136"/>
      <c r="GFI19" s="136"/>
      <c r="GFJ19" s="136"/>
      <c r="GFK19" s="136"/>
      <c r="GFL19" s="136"/>
      <c r="GFM19" s="136"/>
      <c r="GFN19" s="136"/>
      <c r="GFO19" s="136"/>
      <c r="GFP19" s="136"/>
      <c r="GFQ19" s="136"/>
      <c r="GFR19" s="136"/>
      <c r="GFS19" s="136"/>
      <c r="GFT19" s="136"/>
      <c r="GFU19" s="136"/>
      <c r="GFV19" s="136"/>
      <c r="GFW19" s="136"/>
      <c r="GFX19" s="136"/>
      <c r="GFY19" s="136"/>
      <c r="GFZ19" s="136"/>
      <c r="GGA19" s="136"/>
      <c r="GGB19" s="136"/>
      <c r="GGC19" s="136"/>
      <c r="GGD19" s="136"/>
      <c r="GGE19" s="136"/>
      <c r="GGF19" s="136"/>
      <c r="GGG19" s="136"/>
      <c r="GGH19" s="136"/>
      <c r="GGI19" s="136"/>
      <c r="GGJ19" s="136"/>
      <c r="GGK19" s="136"/>
      <c r="GGL19" s="136"/>
      <c r="GGM19" s="136"/>
      <c r="GGN19" s="136"/>
      <c r="GGO19" s="136"/>
      <c r="GGP19" s="136"/>
      <c r="GGQ19" s="136"/>
      <c r="GGR19" s="136"/>
      <c r="GGS19" s="136"/>
      <c r="GGT19" s="136"/>
      <c r="GGU19" s="136"/>
      <c r="GGV19" s="136"/>
      <c r="GGW19" s="136"/>
      <c r="GGX19" s="136"/>
      <c r="GGY19" s="136"/>
      <c r="GGZ19" s="136"/>
      <c r="GHA19" s="136"/>
      <c r="GHB19" s="136"/>
      <c r="GHC19" s="136"/>
      <c r="GHD19" s="136"/>
      <c r="GHE19" s="136"/>
      <c r="GHF19" s="136"/>
      <c r="GHG19" s="136"/>
      <c r="GHH19" s="136"/>
      <c r="GHI19" s="136"/>
      <c r="GHJ19" s="136"/>
      <c r="GHK19" s="136"/>
      <c r="GHL19" s="136"/>
      <c r="GHM19" s="136"/>
      <c r="GHN19" s="136"/>
      <c r="GHO19" s="136"/>
      <c r="GHP19" s="136"/>
      <c r="GHQ19" s="136"/>
      <c r="GHR19" s="136"/>
      <c r="GHS19" s="136"/>
      <c r="GHT19" s="136"/>
      <c r="GHU19" s="136"/>
      <c r="GHV19" s="136"/>
      <c r="GHW19" s="136"/>
      <c r="GHX19" s="136"/>
      <c r="GHY19" s="136"/>
      <c r="GHZ19" s="136"/>
      <c r="GIA19" s="136"/>
      <c r="GIB19" s="136"/>
      <c r="GIC19" s="136"/>
      <c r="GID19" s="136"/>
      <c r="GIE19" s="136"/>
      <c r="GIF19" s="136"/>
      <c r="GIG19" s="136"/>
      <c r="GIH19" s="136"/>
      <c r="GII19" s="136"/>
      <c r="GIJ19" s="136"/>
      <c r="GIK19" s="136"/>
      <c r="GIL19" s="136"/>
      <c r="GIM19" s="136"/>
      <c r="GIN19" s="136"/>
      <c r="GIO19" s="136"/>
      <c r="GIP19" s="136"/>
      <c r="GIQ19" s="136"/>
      <c r="GIR19" s="136"/>
      <c r="GIS19" s="136"/>
      <c r="GIT19" s="136"/>
      <c r="GIU19" s="136"/>
      <c r="GIV19" s="136"/>
      <c r="GIW19" s="136"/>
      <c r="GIX19" s="136"/>
      <c r="GIY19" s="136"/>
      <c r="GIZ19" s="136"/>
      <c r="GJA19" s="136"/>
      <c r="GJB19" s="136"/>
      <c r="GJC19" s="136"/>
      <c r="GJD19" s="136"/>
      <c r="GJE19" s="136"/>
      <c r="GJF19" s="136"/>
      <c r="GJG19" s="136"/>
      <c r="GJH19" s="136"/>
      <c r="GJI19" s="136"/>
      <c r="GJJ19" s="136"/>
      <c r="GJK19" s="136"/>
      <c r="GJL19" s="136"/>
      <c r="GJM19" s="136"/>
      <c r="GJN19" s="136"/>
      <c r="GJO19" s="136"/>
      <c r="GJP19" s="136"/>
      <c r="GJQ19" s="136"/>
      <c r="GJR19" s="136"/>
      <c r="GJS19" s="136"/>
      <c r="GJT19" s="136"/>
      <c r="GJU19" s="136"/>
      <c r="GJV19" s="136"/>
      <c r="GJW19" s="136"/>
      <c r="GJX19" s="136"/>
      <c r="GJY19" s="136"/>
      <c r="GJZ19" s="136"/>
      <c r="GKA19" s="136"/>
      <c r="GKB19" s="136"/>
      <c r="GKC19" s="136"/>
      <c r="GKD19" s="136"/>
      <c r="GKE19" s="136"/>
      <c r="GKF19" s="136"/>
      <c r="GKG19" s="136"/>
      <c r="GKH19" s="136"/>
      <c r="GKI19" s="136"/>
      <c r="GKJ19" s="136"/>
      <c r="GKK19" s="136"/>
      <c r="GKL19" s="136"/>
      <c r="GKM19" s="136"/>
      <c r="GKN19" s="136"/>
      <c r="GKO19" s="136"/>
      <c r="GKP19" s="136"/>
      <c r="GKQ19" s="136"/>
      <c r="GKR19" s="136"/>
      <c r="GKS19" s="136"/>
      <c r="GKT19" s="136"/>
      <c r="GKU19" s="136"/>
      <c r="GKV19" s="136"/>
      <c r="GKW19" s="136"/>
      <c r="GKX19" s="136"/>
      <c r="GKY19" s="136"/>
      <c r="GKZ19" s="136"/>
      <c r="GLA19" s="136"/>
      <c r="GLB19" s="136"/>
      <c r="GLC19" s="136"/>
      <c r="GLD19" s="136"/>
      <c r="GLE19" s="136"/>
      <c r="GLF19" s="136"/>
      <c r="GLG19" s="136"/>
      <c r="GLH19" s="136"/>
      <c r="GLI19" s="136"/>
      <c r="GLJ19" s="136"/>
      <c r="GLK19" s="136"/>
      <c r="GLL19" s="136"/>
      <c r="GLM19" s="136"/>
      <c r="GLN19" s="136"/>
      <c r="GLO19" s="136"/>
      <c r="GLP19" s="136"/>
      <c r="GLQ19" s="136"/>
      <c r="GLR19" s="136"/>
      <c r="GLS19" s="136"/>
      <c r="GLT19" s="136"/>
      <c r="GLU19" s="136"/>
      <c r="GLV19" s="136"/>
      <c r="GLW19" s="136"/>
      <c r="GLX19" s="136"/>
      <c r="GLY19" s="136"/>
      <c r="GLZ19" s="136"/>
      <c r="GMA19" s="136"/>
      <c r="GMB19" s="136"/>
      <c r="GMC19" s="136"/>
      <c r="GMD19" s="136"/>
      <c r="GME19" s="136"/>
      <c r="GMF19" s="136"/>
      <c r="GMG19" s="136"/>
      <c r="GMH19" s="136"/>
      <c r="GMI19" s="136"/>
      <c r="GMJ19" s="136"/>
      <c r="GMK19" s="136"/>
      <c r="GML19" s="136"/>
      <c r="GMM19" s="136"/>
      <c r="GMN19" s="136"/>
      <c r="GMO19" s="136"/>
      <c r="GMP19" s="136"/>
      <c r="GMQ19" s="136"/>
      <c r="GMR19" s="136"/>
      <c r="GMS19" s="136"/>
      <c r="GMT19" s="136"/>
      <c r="GMU19" s="136"/>
      <c r="GMV19" s="136"/>
      <c r="GMW19" s="136"/>
      <c r="GMX19" s="136"/>
      <c r="GMY19" s="136"/>
      <c r="GMZ19" s="136"/>
      <c r="GNA19" s="136"/>
      <c r="GNB19" s="136"/>
      <c r="GNC19" s="136"/>
      <c r="GND19" s="136"/>
      <c r="GNE19" s="136"/>
      <c r="GNF19" s="136"/>
      <c r="GNG19" s="136"/>
      <c r="GNH19" s="136"/>
      <c r="GNI19" s="136"/>
      <c r="GNJ19" s="136"/>
      <c r="GNK19" s="136"/>
      <c r="GNL19" s="136"/>
      <c r="GNM19" s="136"/>
      <c r="GNN19" s="136"/>
      <c r="GNO19" s="136"/>
      <c r="GNP19" s="136"/>
      <c r="GNQ19" s="136"/>
      <c r="GNR19" s="136"/>
      <c r="GNS19" s="136"/>
      <c r="GNT19" s="136"/>
      <c r="GNU19" s="136"/>
      <c r="GNV19" s="136"/>
      <c r="GNW19" s="136"/>
      <c r="GNX19" s="136"/>
      <c r="GNY19" s="136"/>
      <c r="GNZ19" s="136"/>
      <c r="GOA19" s="136"/>
      <c r="GOB19" s="136"/>
      <c r="GOC19" s="136"/>
      <c r="GOD19" s="136"/>
      <c r="GOE19" s="136"/>
      <c r="GOF19" s="136"/>
      <c r="GOG19" s="136"/>
      <c r="GOH19" s="136"/>
      <c r="GOI19" s="136"/>
      <c r="GOJ19" s="136"/>
      <c r="GOK19" s="136"/>
      <c r="GOL19" s="136"/>
      <c r="GOM19" s="136"/>
      <c r="GON19" s="136"/>
      <c r="GOO19" s="136"/>
      <c r="GOP19" s="136"/>
      <c r="GOQ19" s="136"/>
      <c r="GOR19" s="136"/>
      <c r="GOS19" s="136"/>
      <c r="GOT19" s="136"/>
      <c r="GOU19" s="136"/>
      <c r="GOV19" s="136"/>
      <c r="GOW19" s="136"/>
      <c r="GOX19" s="136"/>
      <c r="GOY19" s="136"/>
      <c r="GOZ19" s="136"/>
      <c r="GPA19" s="136"/>
      <c r="GPB19" s="136"/>
      <c r="GPC19" s="136"/>
      <c r="GPD19" s="136"/>
      <c r="GPE19" s="136"/>
      <c r="GPF19" s="136"/>
      <c r="GPG19" s="136"/>
      <c r="GPH19" s="136"/>
      <c r="GPI19" s="136"/>
      <c r="GPJ19" s="136"/>
      <c r="GPK19" s="136"/>
      <c r="GPL19" s="136"/>
      <c r="GPM19" s="136"/>
      <c r="GPN19" s="136"/>
      <c r="GPO19" s="136"/>
      <c r="GPP19" s="136"/>
      <c r="GPQ19" s="136"/>
      <c r="GPR19" s="136"/>
      <c r="GPS19" s="136"/>
      <c r="GPT19" s="136"/>
      <c r="GPU19" s="136"/>
      <c r="GPV19" s="136"/>
      <c r="GPW19" s="136"/>
      <c r="GPX19" s="136"/>
      <c r="GPY19" s="136"/>
      <c r="GPZ19" s="136"/>
      <c r="GQA19" s="136"/>
      <c r="GQB19" s="136"/>
      <c r="GQC19" s="136"/>
      <c r="GQD19" s="136"/>
      <c r="GQE19" s="136"/>
      <c r="GQF19" s="136"/>
      <c r="GQG19" s="136"/>
      <c r="GQH19" s="136"/>
      <c r="GQI19" s="136"/>
      <c r="GQJ19" s="136"/>
      <c r="GQK19" s="136"/>
      <c r="GQL19" s="136"/>
      <c r="GQM19" s="136"/>
      <c r="GQN19" s="136"/>
      <c r="GQO19" s="136"/>
      <c r="GQP19" s="136"/>
      <c r="GQQ19" s="136"/>
      <c r="GQR19" s="136"/>
      <c r="GQS19" s="136"/>
      <c r="GQT19" s="136"/>
      <c r="GQU19" s="136"/>
      <c r="GQV19" s="136"/>
      <c r="GQW19" s="136"/>
      <c r="GQX19" s="136"/>
      <c r="GQY19" s="136"/>
      <c r="GQZ19" s="136"/>
      <c r="GRA19" s="136"/>
      <c r="GRB19" s="136"/>
      <c r="GRC19" s="136"/>
      <c r="GRD19" s="136"/>
      <c r="GRE19" s="136"/>
      <c r="GRF19" s="136"/>
      <c r="GRG19" s="136"/>
      <c r="GRH19" s="136"/>
      <c r="GRI19" s="136"/>
      <c r="GRJ19" s="136"/>
      <c r="GRK19" s="136"/>
      <c r="GRL19" s="136"/>
      <c r="GRM19" s="136"/>
      <c r="GRN19" s="136"/>
      <c r="GRO19" s="136"/>
      <c r="GRP19" s="136"/>
      <c r="GRQ19" s="136"/>
      <c r="GRR19" s="136"/>
      <c r="GRS19" s="136"/>
      <c r="GRT19" s="136"/>
      <c r="GRU19" s="136"/>
      <c r="GRV19" s="136"/>
      <c r="GRW19" s="136"/>
      <c r="GRX19" s="136"/>
      <c r="GRY19" s="136"/>
      <c r="GRZ19" s="136"/>
      <c r="GSA19" s="136"/>
      <c r="GSB19" s="136"/>
      <c r="GSC19" s="136"/>
      <c r="GSD19" s="136"/>
      <c r="GSE19" s="136"/>
      <c r="GSF19" s="136"/>
      <c r="GSG19" s="136"/>
      <c r="GSH19" s="136"/>
      <c r="GSI19" s="136"/>
      <c r="GSJ19" s="136"/>
      <c r="GSK19" s="136"/>
      <c r="GSL19" s="136"/>
      <c r="GSM19" s="136"/>
      <c r="GSN19" s="136"/>
      <c r="GSO19" s="136"/>
      <c r="GSP19" s="136"/>
      <c r="GSQ19" s="136"/>
      <c r="GSR19" s="136"/>
      <c r="GSS19" s="136"/>
      <c r="GST19" s="136"/>
      <c r="GSU19" s="136"/>
      <c r="GSV19" s="136"/>
      <c r="GSW19" s="136"/>
      <c r="GSX19" s="136"/>
      <c r="GSY19" s="136"/>
      <c r="GSZ19" s="136"/>
      <c r="GTA19" s="136"/>
      <c r="GTB19" s="136"/>
      <c r="GTC19" s="136"/>
      <c r="GTD19" s="136"/>
      <c r="GTE19" s="136"/>
      <c r="GTF19" s="136"/>
      <c r="GTG19" s="136"/>
      <c r="GTH19" s="136"/>
      <c r="GTI19" s="136"/>
      <c r="GTJ19" s="136"/>
      <c r="GTK19" s="136"/>
      <c r="GTL19" s="136"/>
      <c r="GTM19" s="136"/>
      <c r="GTN19" s="136"/>
      <c r="GTO19" s="136"/>
      <c r="GTP19" s="136"/>
      <c r="GTQ19" s="136"/>
      <c r="GTR19" s="136"/>
      <c r="GTS19" s="136"/>
      <c r="GTT19" s="136"/>
      <c r="GTU19" s="136"/>
      <c r="GTV19" s="136"/>
      <c r="GTW19" s="136"/>
      <c r="GTX19" s="136"/>
      <c r="GTY19" s="136"/>
      <c r="GTZ19" s="136"/>
      <c r="GUA19" s="136"/>
      <c r="GUB19" s="136"/>
      <c r="GUC19" s="136"/>
      <c r="GUD19" s="136"/>
      <c r="GUE19" s="136"/>
      <c r="GUF19" s="136"/>
      <c r="GUG19" s="136"/>
      <c r="GUH19" s="136"/>
      <c r="GUI19" s="136"/>
      <c r="GUJ19" s="136"/>
      <c r="GUK19" s="136"/>
      <c r="GUL19" s="136"/>
      <c r="GUM19" s="136"/>
      <c r="GUN19" s="136"/>
      <c r="GUO19" s="136"/>
      <c r="GUP19" s="136"/>
      <c r="GUQ19" s="136"/>
      <c r="GUR19" s="136"/>
      <c r="GUS19" s="136"/>
      <c r="GUT19" s="136"/>
      <c r="GUU19" s="136"/>
      <c r="GUV19" s="136"/>
      <c r="GUW19" s="136"/>
      <c r="GUX19" s="136"/>
      <c r="GUY19" s="136"/>
      <c r="GUZ19" s="136"/>
      <c r="GVA19" s="136"/>
      <c r="GVB19" s="136"/>
      <c r="GVC19" s="136"/>
      <c r="GVD19" s="136"/>
      <c r="GVE19" s="136"/>
      <c r="GVF19" s="136"/>
      <c r="GVG19" s="136"/>
      <c r="GVH19" s="136"/>
      <c r="GVI19" s="136"/>
      <c r="GVJ19" s="136"/>
      <c r="GVK19" s="136"/>
      <c r="GVL19" s="136"/>
      <c r="GVM19" s="136"/>
      <c r="GVN19" s="136"/>
      <c r="GVO19" s="136"/>
      <c r="GVP19" s="136"/>
      <c r="GVQ19" s="136"/>
      <c r="GVR19" s="136"/>
      <c r="GVS19" s="136"/>
      <c r="GVT19" s="136"/>
      <c r="GVU19" s="136"/>
      <c r="GVV19" s="136"/>
      <c r="GVW19" s="136"/>
      <c r="GVX19" s="136"/>
      <c r="GVY19" s="136"/>
      <c r="GVZ19" s="136"/>
      <c r="GWA19" s="136"/>
      <c r="GWB19" s="136"/>
      <c r="GWC19" s="136"/>
      <c r="GWD19" s="136"/>
      <c r="GWE19" s="136"/>
      <c r="GWF19" s="136"/>
      <c r="GWG19" s="136"/>
      <c r="GWH19" s="136"/>
      <c r="GWI19" s="136"/>
      <c r="GWJ19" s="136"/>
      <c r="GWK19" s="136"/>
      <c r="GWL19" s="136"/>
      <c r="GWM19" s="136"/>
      <c r="GWN19" s="136"/>
      <c r="GWO19" s="136"/>
      <c r="GWP19" s="136"/>
      <c r="GWQ19" s="136"/>
      <c r="GWR19" s="136"/>
      <c r="GWS19" s="136"/>
      <c r="GWT19" s="136"/>
      <c r="GWU19" s="136"/>
      <c r="GWV19" s="136"/>
      <c r="GWW19" s="136"/>
      <c r="GWX19" s="136"/>
      <c r="GWY19" s="136"/>
      <c r="GWZ19" s="136"/>
      <c r="GXA19" s="136"/>
      <c r="GXB19" s="136"/>
      <c r="GXC19" s="136"/>
      <c r="GXD19" s="136"/>
      <c r="GXE19" s="136"/>
      <c r="GXF19" s="136"/>
      <c r="GXG19" s="136"/>
      <c r="GXH19" s="136"/>
      <c r="GXI19" s="136"/>
      <c r="GXJ19" s="136"/>
      <c r="GXK19" s="136"/>
      <c r="GXL19" s="136"/>
      <c r="GXM19" s="136"/>
      <c r="GXN19" s="136"/>
      <c r="GXO19" s="136"/>
      <c r="GXP19" s="136"/>
      <c r="GXQ19" s="136"/>
      <c r="GXR19" s="136"/>
      <c r="GXS19" s="136"/>
      <c r="GXT19" s="136"/>
      <c r="GXU19" s="136"/>
      <c r="GXV19" s="136"/>
      <c r="GXW19" s="136"/>
      <c r="GXX19" s="136"/>
      <c r="GXY19" s="136"/>
      <c r="GXZ19" s="136"/>
      <c r="GYA19" s="136"/>
      <c r="GYB19" s="136"/>
      <c r="GYC19" s="136"/>
      <c r="GYD19" s="136"/>
      <c r="GYE19" s="136"/>
      <c r="GYF19" s="136"/>
      <c r="GYG19" s="136"/>
      <c r="GYH19" s="136"/>
      <c r="GYI19" s="136"/>
      <c r="GYJ19" s="136"/>
      <c r="GYK19" s="136"/>
      <c r="GYL19" s="136"/>
      <c r="GYM19" s="136"/>
      <c r="GYN19" s="136"/>
      <c r="GYO19" s="136"/>
      <c r="GYP19" s="136"/>
      <c r="GYQ19" s="136"/>
      <c r="GYR19" s="136"/>
      <c r="GYS19" s="136"/>
      <c r="GYT19" s="136"/>
      <c r="GYU19" s="136"/>
      <c r="GYV19" s="136"/>
      <c r="GYW19" s="136"/>
      <c r="GYX19" s="136"/>
      <c r="GYY19" s="136"/>
      <c r="GYZ19" s="136"/>
      <c r="GZA19" s="136"/>
      <c r="GZB19" s="136"/>
      <c r="GZC19" s="136"/>
      <c r="GZD19" s="136"/>
      <c r="GZE19" s="136"/>
      <c r="GZF19" s="136"/>
      <c r="GZG19" s="136"/>
      <c r="GZH19" s="136"/>
      <c r="GZI19" s="136"/>
      <c r="GZJ19" s="136"/>
      <c r="GZK19" s="136"/>
      <c r="GZL19" s="136"/>
      <c r="GZM19" s="136"/>
      <c r="GZN19" s="136"/>
      <c r="GZO19" s="136"/>
      <c r="GZP19" s="136"/>
      <c r="GZQ19" s="136"/>
      <c r="GZR19" s="136"/>
      <c r="GZS19" s="136"/>
      <c r="GZT19" s="136"/>
      <c r="GZU19" s="136"/>
      <c r="GZV19" s="136"/>
      <c r="GZW19" s="136"/>
      <c r="GZX19" s="136"/>
      <c r="GZY19" s="136"/>
      <c r="GZZ19" s="136"/>
      <c r="HAA19" s="136"/>
      <c r="HAB19" s="136"/>
      <c r="HAC19" s="136"/>
      <c r="HAD19" s="136"/>
      <c r="HAE19" s="136"/>
      <c r="HAF19" s="136"/>
      <c r="HAG19" s="136"/>
      <c r="HAH19" s="136"/>
      <c r="HAI19" s="136"/>
      <c r="HAJ19" s="136"/>
      <c r="HAK19" s="136"/>
      <c r="HAL19" s="136"/>
      <c r="HAM19" s="136"/>
      <c r="HAN19" s="136"/>
      <c r="HAO19" s="136"/>
      <c r="HAP19" s="136"/>
      <c r="HAQ19" s="136"/>
      <c r="HAR19" s="136"/>
      <c r="HAS19" s="136"/>
      <c r="HAT19" s="136"/>
      <c r="HAU19" s="136"/>
      <c r="HAV19" s="136"/>
      <c r="HAW19" s="136"/>
      <c r="HAX19" s="136"/>
      <c r="HAY19" s="136"/>
      <c r="HAZ19" s="136"/>
      <c r="HBA19" s="136"/>
      <c r="HBB19" s="136"/>
      <c r="HBC19" s="136"/>
      <c r="HBD19" s="136"/>
      <c r="HBE19" s="136"/>
      <c r="HBF19" s="136"/>
      <c r="HBG19" s="136"/>
      <c r="HBH19" s="136"/>
      <c r="HBI19" s="136"/>
      <c r="HBJ19" s="136"/>
      <c r="HBK19" s="136"/>
      <c r="HBL19" s="136"/>
      <c r="HBM19" s="136"/>
      <c r="HBN19" s="136"/>
      <c r="HBO19" s="136"/>
      <c r="HBP19" s="136"/>
      <c r="HBQ19" s="136"/>
      <c r="HBR19" s="136"/>
      <c r="HBS19" s="136"/>
      <c r="HBT19" s="136"/>
      <c r="HBU19" s="136"/>
      <c r="HBV19" s="136"/>
      <c r="HBW19" s="136"/>
      <c r="HBX19" s="136"/>
      <c r="HBY19" s="136"/>
      <c r="HBZ19" s="136"/>
      <c r="HCA19" s="136"/>
      <c r="HCB19" s="136"/>
      <c r="HCC19" s="136"/>
      <c r="HCD19" s="136"/>
      <c r="HCE19" s="136"/>
      <c r="HCF19" s="136"/>
      <c r="HCG19" s="136"/>
      <c r="HCH19" s="136"/>
      <c r="HCI19" s="136"/>
      <c r="HCJ19" s="136"/>
      <c r="HCK19" s="136"/>
      <c r="HCL19" s="136"/>
      <c r="HCM19" s="136"/>
      <c r="HCN19" s="136"/>
      <c r="HCO19" s="136"/>
      <c r="HCP19" s="136"/>
      <c r="HCQ19" s="136"/>
      <c r="HCR19" s="136"/>
      <c r="HCS19" s="136"/>
      <c r="HCT19" s="136"/>
      <c r="HCU19" s="136"/>
      <c r="HCV19" s="136"/>
      <c r="HCW19" s="136"/>
      <c r="HCX19" s="136"/>
      <c r="HCY19" s="136"/>
      <c r="HCZ19" s="136"/>
      <c r="HDA19" s="136"/>
      <c r="HDB19" s="136"/>
      <c r="HDC19" s="136"/>
      <c r="HDD19" s="136"/>
      <c r="HDE19" s="136"/>
      <c r="HDF19" s="136"/>
      <c r="HDG19" s="136"/>
      <c r="HDH19" s="136"/>
      <c r="HDI19" s="136"/>
      <c r="HDJ19" s="136"/>
      <c r="HDK19" s="136"/>
      <c r="HDL19" s="136"/>
      <c r="HDM19" s="136"/>
      <c r="HDN19" s="136"/>
      <c r="HDO19" s="136"/>
      <c r="HDP19" s="136"/>
      <c r="HDQ19" s="136"/>
      <c r="HDR19" s="136"/>
      <c r="HDS19" s="136"/>
      <c r="HDT19" s="136"/>
      <c r="HDU19" s="136"/>
      <c r="HDV19" s="136"/>
      <c r="HDW19" s="136"/>
      <c r="HDX19" s="136"/>
      <c r="HDY19" s="136"/>
      <c r="HDZ19" s="136"/>
      <c r="HEA19" s="136"/>
      <c r="HEB19" s="136"/>
      <c r="HEC19" s="136"/>
      <c r="HED19" s="136"/>
      <c r="HEE19" s="136"/>
      <c r="HEF19" s="136"/>
      <c r="HEG19" s="136"/>
      <c r="HEH19" s="136"/>
      <c r="HEI19" s="136"/>
      <c r="HEJ19" s="136"/>
      <c r="HEK19" s="136"/>
      <c r="HEL19" s="136"/>
      <c r="HEM19" s="136"/>
      <c r="HEN19" s="136"/>
      <c r="HEO19" s="136"/>
      <c r="HEP19" s="136"/>
      <c r="HEQ19" s="136"/>
      <c r="HER19" s="136"/>
      <c r="HES19" s="136"/>
      <c r="HET19" s="136"/>
      <c r="HEU19" s="136"/>
      <c r="HEV19" s="136"/>
      <c r="HEW19" s="136"/>
      <c r="HEX19" s="136"/>
      <c r="HEY19" s="136"/>
      <c r="HEZ19" s="136"/>
      <c r="HFA19" s="136"/>
      <c r="HFB19" s="136"/>
      <c r="HFC19" s="136"/>
      <c r="HFD19" s="136"/>
      <c r="HFE19" s="136"/>
      <c r="HFF19" s="136"/>
      <c r="HFG19" s="136"/>
      <c r="HFH19" s="136"/>
      <c r="HFI19" s="136"/>
      <c r="HFJ19" s="136"/>
      <c r="HFK19" s="136"/>
      <c r="HFL19" s="136"/>
      <c r="HFM19" s="136"/>
      <c r="HFN19" s="136"/>
      <c r="HFO19" s="136"/>
      <c r="HFP19" s="136"/>
      <c r="HFQ19" s="136"/>
      <c r="HFR19" s="136"/>
      <c r="HFS19" s="136"/>
      <c r="HFT19" s="136"/>
      <c r="HFU19" s="136"/>
      <c r="HFV19" s="136"/>
      <c r="HFW19" s="136"/>
      <c r="HFX19" s="136"/>
      <c r="HFY19" s="136"/>
      <c r="HFZ19" s="136"/>
      <c r="HGA19" s="136"/>
      <c r="HGB19" s="136"/>
      <c r="HGC19" s="136"/>
      <c r="HGD19" s="136"/>
      <c r="HGE19" s="136"/>
      <c r="HGF19" s="136"/>
      <c r="HGG19" s="136"/>
      <c r="HGH19" s="136"/>
      <c r="HGI19" s="136"/>
      <c r="HGJ19" s="136"/>
      <c r="HGK19" s="136"/>
      <c r="HGL19" s="136"/>
      <c r="HGM19" s="136"/>
      <c r="HGN19" s="136"/>
      <c r="HGO19" s="136"/>
      <c r="HGP19" s="136"/>
      <c r="HGQ19" s="136"/>
      <c r="HGR19" s="136"/>
      <c r="HGS19" s="136"/>
      <c r="HGT19" s="136"/>
      <c r="HGU19" s="136"/>
      <c r="HGV19" s="136"/>
      <c r="HGW19" s="136"/>
      <c r="HGX19" s="136"/>
      <c r="HGY19" s="136"/>
      <c r="HGZ19" s="136"/>
      <c r="HHA19" s="136"/>
      <c r="HHB19" s="136"/>
      <c r="HHC19" s="136"/>
      <c r="HHD19" s="136"/>
      <c r="HHE19" s="136"/>
      <c r="HHF19" s="136"/>
      <c r="HHG19" s="136"/>
      <c r="HHH19" s="136"/>
      <c r="HHI19" s="136"/>
      <c r="HHJ19" s="136"/>
      <c r="HHK19" s="136"/>
      <c r="HHL19" s="136"/>
      <c r="HHM19" s="136"/>
      <c r="HHN19" s="136"/>
      <c r="HHO19" s="136"/>
      <c r="HHP19" s="136"/>
      <c r="HHQ19" s="136"/>
      <c r="HHR19" s="136"/>
      <c r="HHS19" s="136"/>
      <c r="HHT19" s="136"/>
      <c r="HHU19" s="136"/>
      <c r="HHV19" s="136"/>
      <c r="HHW19" s="136"/>
      <c r="HHX19" s="136"/>
      <c r="HHY19" s="136"/>
      <c r="HHZ19" s="136"/>
      <c r="HIA19" s="136"/>
      <c r="HIB19" s="136"/>
      <c r="HIC19" s="136"/>
      <c r="HID19" s="136"/>
      <c r="HIE19" s="136"/>
      <c r="HIF19" s="136"/>
      <c r="HIG19" s="136"/>
      <c r="HIH19" s="136"/>
      <c r="HII19" s="136"/>
      <c r="HIJ19" s="136"/>
      <c r="HIK19" s="136"/>
      <c r="HIL19" s="136"/>
      <c r="HIM19" s="136"/>
      <c r="HIN19" s="136"/>
      <c r="HIO19" s="136"/>
      <c r="HIP19" s="136"/>
      <c r="HIQ19" s="136"/>
      <c r="HIR19" s="136"/>
      <c r="HIS19" s="136"/>
      <c r="HIT19" s="136"/>
      <c r="HIU19" s="136"/>
      <c r="HIV19" s="136"/>
      <c r="HIW19" s="136"/>
      <c r="HIX19" s="136"/>
      <c r="HIY19" s="136"/>
      <c r="HIZ19" s="136"/>
      <c r="HJA19" s="136"/>
      <c r="HJB19" s="136"/>
      <c r="HJC19" s="136"/>
      <c r="HJD19" s="136"/>
      <c r="HJE19" s="136"/>
      <c r="HJF19" s="136"/>
      <c r="HJG19" s="136"/>
      <c r="HJH19" s="136"/>
      <c r="HJI19" s="136"/>
      <c r="HJJ19" s="136"/>
      <c r="HJK19" s="136"/>
      <c r="HJL19" s="136"/>
      <c r="HJM19" s="136"/>
      <c r="HJN19" s="136"/>
      <c r="HJO19" s="136"/>
      <c r="HJP19" s="136"/>
      <c r="HJQ19" s="136"/>
      <c r="HJR19" s="136"/>
      <c r="HJS19" s="136"/>
      <c r="HJT19" s="136"/>
      <c r="HJU19" s="136"/>
      <c r="HJV19" s="136"/>
      <c r="HJW19" s="136"/>
      <c r="HJX19" s="136"/>
      <c r="HJY19" s="136"/>
      <c r="HJZ19" s="136"/>
      <c r="HKA19" s="136"/>
      <c r="HKB19" s="136"/>
      <c r="HKC19" s="136"/>
      <c r="HKD19" s="136"/>
      <c r="HKE19" s="136"/>
      <c r="HKF19" s="136"/>
      <c r="HKG19" s="136"/>
      <c r="HKH19" s="136"/>
      <c r="HKI19" s="136"/>
      <c r="HKJ19" s="136"/>
      <c r="HKK19" s="136"/>
      <c r="HKL19" s="136"/>
      <c r="HKM19" s="136"/>
      <c r="HKN19" s="136"/>
      <c r="HKO19" s="136"/>
      <c r="HKP19" s="136"/>
      <c r="HKQ19" s="136"/>
      <c r="HKR19" s="136"/>
      <c r="HKS19" s="136"/>
      <c r="HKT19" s="136"/>
      <c r="HKU19" s="136"/>
      <c r="HKV19" s="136"/>
      <c r="HKW19" s="136"/>
      <c r="HKX19" s="136"/>
      <c r="HKY19" s="136"/>
      <c r="HKZ19" s="136"/>
      <c r="HLA19" s="136"/>
      <c r="HLB19" s="136"/>
      <c r="HLC19" s="136"/>
      <c r="HLD19" s="136"/>
      <c r="HLE19" s="136"/>
      <c r="HLF19" s="136"/>
      <c r="HLG19" s="136"/>
      <c r="HLH19" s="136"/>
      <c r="HLI19" s="136"/>
      <c r="HLJ19" s="136"/>
      <c r="HLK19" s="136"/>
      <c r="HLL19" s="136"/>
      <c r="HLM19" s="136"/>
      <c r="HLN19" s="136"/>
      <c r="HLO19" s="136"/>
      <c r="HLP19" s="136"/>
      <c r="HLQ19" s="136"/>
      <c r="HLR19" s="136"/>
      <c r="HLS19" s="136"/>
      <c r="HLT19" s="136"/>
      <c r="HLU19" s="136"/>
      <c r="HLV19" s="136"/>
      <c r="HLW19" s="136"/>
      <c r="HLX19" s="136"/>
      <c r="HLY19" s="136"/>
      <c r="HLZ19" s="136"/>
      <c r="HMA19" s="136"/>
      <c r="HMB19" s="136"/>
      <c r="HMC19" s="136"/>
      <c r="HMD19" s="136"/>
      <c r="HME19" s="136"/>
      <c r="HMF19" s="136"/>
      <c r="HMG19" s="136"/>
      <c r="HMH19" s="136"/>
      <c r="HMI19" s="136"/>
      <c r="HMJ19" s="136"/>
      <c r="HMK19" s="136"/>
      <c r="HML19" s="136"/>
      <c r="HMM19" s="136"/>
      <c r="HMN19" s="136"/>
      <c r="HMO19" s="136"/>
      <c r="HMP19" s="136"/>
      <c r="HMQ19" s="136"/>
      <c r="HMR19" s="136"/>
      <c r="HMS19" s="136"/>
      <c r="HMT19" s="136"/>
      <c r="HMU19" s="136"/>
      <c r="HMV19" s="136"/>
      <c r="HMW19" s="136"/>
      <c r="HMX19" s="136"/>
      <c r="HMY19" s="136"/>
      <c r="HMZ19" s="136"/>
      <c r="HNA19" s="136"/>
      <c r="HNB19" s="136"/>
      <c r="HNC19" s="136"/>
      <c r="HND19" s="136"/>
      <c r="HNE19" s="136"/>
      <c r="HNF19" s="136"/>
      <c r="HNG19" s="136"/>
      <c r="HNH19" s="136"/>
      <c r="HNI19" s="136"/>
      <c r="HNJ19" s="136"/>
      <c r="HNK19" s="136"/>
      <c r="HNL19" s="136"/>
      <c r="HNM19" s="136"/>
      <c r="HNN19" s="136"/>
      <c r="HNO19" s="136"/>
      <c r="HNP19" s="136"/>
      <c r="HNQ19" s="136"/>
      <c r="HNR19" s="136"/>
      <c r="HNS19" s="136"/>
      <c r="HNT19" s="136"/>
      <c r="HNU19" s="136"/>
      <c r="HNV19" s="136"/>
      <c r="HNW19" s="136"/>
      <c r="HNX19" s="136"/>
      <c r="HNY19" s="136"/>
      <c r="HNZ19" s="136"/>
      <c r="HOA19" s="136"/>
      <c r="HOB19" s="136"/>
      <c r="HOC19" s="136"/>
      <c r="HOD19" s="136"/>
      <c r="HOE19" s="136"/>
      <c r="HOF19" s="136"/>
      <c r="HOG19" s="136"/>
      <c r="HOH19" s="136"/>
      <c r="HOI19" s="136"/>
      <c r="HOJ19" s="136"/>
      <c r="HOK19" s="136"/>
      <c r="HOL19" s="136"/>
      <c r="HOM19" s="136"/>
      <c r="HON19" s="136"/>
      <c r="HOO19" s="136"/>
      <c r="HOP19" s="136"/>
      <c r="HOQ19" s="136"/>
      <c r="HOR19" s="136"/>
      <c r="HOS19" s="136"/>
      <c r="HOT19" s="136"/>
      <c r="HOU19" s="136"/>
      <c r="HOV19" s="136"/>
      <c r="HOW19" s="136"/>
      <c r="HOX19" s="136"/>
      <c r="HOY19" s="136"/>
      <c r="HOZ19" s="136"/>
      <c r="HPA19" s="136"/>
      <c r="HPB19" s="136"/>
      <c r="HPC19" s="136"/>
      <c r="HPD19" s="136"/>
      <c r="HPE19" s="136"/>
      <c r="HPF19" s="136"/>
      <c r="HPG19" s="136"/>
      <c r="HPH19" s="136"/>
      <c r="HPI19" s="136"/>
      <c r="HPJ19" s="136"/>
      <c r="HPK19" s="136"/>
      <c r="HPL19" s="136"/>
      <c r="HPM19" s="136"/>
      <c r="HPN19" s="136"/>
      <c r="HPO19" s="136"/>
      <c r="HPP19" s="136"/>
      <c r="HPQ19" s="136"/>
      <c r="HPR19" s="136"/>
      <c r="HPS19" s="136"/>
      <c r="HPT19" s="136"/>
      <c r="HPU19" s="136"/>
      <c r="HPV19" s="136"/>
      <c r="HPW19" s="136"/>
      <c r="HPX19" s="136"/>
      <c r="HPY19" s="136"/>
      <c r="HPZ19" s="136"/>
      <c r="HQA19" s="136"/>
      <c r="HQB19" s="136"/>
      <c r="HQC19" s="136"/>
      <c r="HQD19" s="136"/>
      <c r="HQE19" s="136"/>
      <c r="HQF19" s="136"/>
      <c r="HQG19" s="136"/>
      <c r="HQH19" s="136"/>
      <c r="HQI19" s="136"/>
      <c r="HQJ19" s="136"/>
      <c r="HQK19" s="136"/>
      <c r="HQL19" s="136"/>
      <c r="HQM19" s="136"/>
      <c r="HQN19" s="136"/>
      <c r="HQO19" s="136"/>
      <c r="HQP19" s="136"/>
      <c r="HQQ19" s="136"/>
      <c r="HQR19" s="136"/>
      <c r="HQS19" s="136"/>
      <c r="HQT19" s="136"/>
      <c r="HQU19" s="136"/>
      <c r="HQV19" s="136"/>
      <c r="HQW19" s="136"/>
      <c r="HQX19" s="136"/>
      <c r="HQY19" s="136"/>
      <c r="HQZ19" s="136"/>
      <c r="HRA19" s="136"/>
      <c r="HRB19" s="136"/>
      <c r="HRC19" s="136"/>
      <c r="HRD19" s="136"/>
      <c r="HRE19" s="136"/>
      <c r="HRF19" s="136"/>
      <c r="HRG19" s="136"/>
      <c r="HRH19" s="136"/>
      <c r="HRI19" s="136"/>
      <c r="HRJ19" s="136"/>
      <c r="HRK19" s="136"/>
      <c r="HRL19" s="136"/>
      <c r="HRM19" s="136"/>
      <c r="HRN19" s="136"/>
      <c r="HRO19" s="136"/>
      <c r="HRP19" s="136"/>
      <c r="HRQ19" s="136"/>
      <c r="HRR19" s="136"/>
      <c r="HRS19" s="136"/>
      <c r="HRT19" s="136"/>
      <c r="HRU19" s="136"/>
      <c r="HRV19" s="136"/>
      <c r="HRW19" s="136"/>
      <c r="HRX19" s="136"/>
      <c r="HRY19" s="136"/>
      <c r="HRZ19" s="136"/>
      <c r="HSA19" s="136"/>
      <c r="HSB19" s="136"/>
      <c r="HSC19" s="136"/>
      <c r="HSD19" s="136"/>
      <c r="HSE19" s="136"/>
      <c r="HSF19" s="136"/>
      <c r="HSG19" s="136"/>
      <c r="HSH19" s="136"/>
      <c r="HSI19" s="136"/>
      <c r="HSJ19" s="136"/>
      <c r="HSK19" s="136"/>
      <c r="HSL19" s="136"/>
      <c r="HSM19" s="136"/>
      <c r="HSN19" s="136"/>
      <c r="HSO19" s="136"/>
      <c r="HSP19" s="136"/>
      <c r="HSQ19" s="136"/>
      <c r="HSR19" s="136"/>
      <c r="HSS19" s="136"/>
      <c r="HST19" s="136"/>
      <c r="HSU19" s="136"/>
      <c r="HSV19" s="136"/>
      <c r="HSW19" s="136"/>
      <c r="HSX19" s="136"/>
      <c r="HSY19" s="136"/>
      <c r="HSZ19" s="136"/>
      <c r="HTA19" s="136"/>
      <c r="HTB19" s="136"/>
      <c r="HTC19" s="136"/>
      <c r="HTD19" s="136"/>
      <c r="HTE19" s="136"/>
      <c r="HTF19" s="136"/>
      <c r="HTG19" s="136"/>
      <c r="HTH19" s="136"/>
      <c r="HTI19" s="136"/>
      <c r="HTJ19" s="136"/>
      <c r="HTK19" s="136"/>
      <c r="HTL19" s="136"/>
      <c r="HTM19" s="136"/>
      <c r="HTN19" s="136"/>
      <c r="HTO19" s="136"/>
      <c r="HTP19" s="136"/>
      <c r="HTQ19" s="136"/>
      <c r="HTR19" s="136"/>
      <c r="HTS19" s="136"/>
      <c r="HTT19" s="136"/>
      <c r="HTU19" s="136"/>
      <c r="HTV19" s="136"/>
      <c r="HTW19" s="136"/>
      <c r="HTX19" s="136"/>
      <c r="HTY19" s="136"/>
      <c r="HTZ19" s="136"/>
      <c r="HUA19" s="136"/>
      <c r="HUB19" s="136"/>
      <c r="HUC19" s="136"/>
      <c r="HUD19" s="136"/>
      <c r="HUE19" s="136"/>
      <c r="HUF19" s="136"/>
      <c r="HUG19" s="136"/>
      <c r="HUH19" s="136"/>
      <c r="HUI19" s="136"/>
      <c r="HUJ19" s="136"/>
      <c r="HUK19" s="136"/>
      <c r="HUL19" s="136"/>
      <c r="HUM19" s="136"/>
      <c r="HUN19" s="136"/>
      <c r="HUO19" s="136"/>
      <c r="HUP19" s="136"/>
      <c r="HUQ19" s="136"/>
      <c r="HUR19" s="136"/>
      <c r="HUS19" s="136"/>
      <c r="HUT19" s="136"/>
      <c r="HUU19" s="136"/>
      <c r="HUV19" s="136"/>
      <c r="HUW19" s="136"/>
      <c r="HUX19" s="136"/>
      <c r="HUY19" s="136"/>
      <c r="HUZ19" s="136"/>
      <c r="HVA19" s="136"/>
      <c r="HVB19" s="136"/>
      <c r="HVC19" s="136"/>
      <c r="HVD19" s="136"/>
      <c r="HVE19" s="136"/>
      <c r="HVF19" s="136"/>
      <c r="HVG19" s="136"/>
      <c r="HVH19" s="136"/>
      <c r="HVI19" s="136"/>
      <c r="HVJ19" s="136"/>
      <c r="HVK19" s="136"/>
      <c r="HVL19" s="136"/>
      <c r="HVM19" s="136"/>
      <c r="HVN19" s="136"/>
      <c r="HVO19" s="136"/>
      <c r="HVP19" s="136"/>
      <c r="HVQ19" s="136"/>
      <c r="HVR19" s="136"/>
      <c r="HVS19" s="136"/>
      <c r="HVT19" s="136"/>
      <c r="HVU19" s="136"/>
      <c r="HVV19" s="136"/>
      <c r="HVW19" s="136"/>
      <c r="HVX19" s="136"/>
      <c r="HVY19" s="136"/>
      <c r="HVZ19" s="136"/>
      <c r="HWA19" s="136"/>
      <c r="HWB19" s="136"/>
      <c r="HWC19" s="136"/>
      <c r="HWD19" s="136"/>
      <c r="HWE19" s="136"/>
      <c r="HWF19" s="136"/>
      <c r="HWG19" s="136"/>
      <c r="HWH19" s="136"/>
      <c r="HWI19" s="136"/>
      <c r="HWJ19" s="136"/>
      <c r="HWK19" s="136"/>
      <c r="HWL19" s="136"/>
      <c r="HWM19" s="136"/>
      <c r="HWN19" s="136"/>
      <c r="HWO19" s="136"/>
      <c r="HWP19" s="136"/>
      <c r="HWQ19" s="136"/>
      <c r="HWR19" s="136"/>
      <c r="HWS19" s="136"/>
      <c r="HWT19" s="136"/>
      <c r="HWU19" s="136"/>
      <c r="HWV19" s="136"/>
      <c r="HWW19" s="136"/>
      <c r="HWX19" s="136"/>
      <c r="HWY19" s="136"/>
      <c r="HWZ19" s="136"/>
      <c r="HXA19" s="136"/>
      <c r="HXB19" s="136"/>
      <c r="HXC19" s="136"/>
      <c r="HXD19" s="136"/>
      <c r="HXE19" s="136"/>
      <c r="HXF19" s="136"/>
      <c r="HXG19" s="136"/>
      <c r="HXH19" s="136"/>
      <c r="HXI19" s="136"/>
      <c r="HXJ19" s="136"/>
      <c r="HXK19" s="136"/>
      <c r="HXL19" s="136"/>
      <c r="HXM19" s="136"/>
      <c r="HXN19" s="136"/>
      <c r="HXO19" s="136"/>
      <c r="HXP19" s="136"/>
      <c r="HXQ19" s="136"/>
      <c r="HXR19" s="136"/>
      <c r="HXS19" s="136"/>
      <c r="HXT19" s="136"/>
      <c r="HXU19" s="136"/>
      <c r="HXV19" s="136"/>
      <c r="HXW19" s="136"/>
      <c r="HXX19" s="136"/>
      <c r="HXY19" s="136"/>
      <c r="HXZ19" s="136"/>
      <c r="HYA19" s="136"/>
      <c r="HYB19" s="136"/>
      <c r="HYC19" s="136"/>
      <c r="HYD19" s="136"/>
      <c r="HYE19" s="136"/>
      <c r="HYF19" s="136"/>
      <c r="HYG19" s="136"/>
      <c r="HYH19" s="136"/>
      <c r="HYI19" s="136"/>
      <c r="HYJ19" s="136"/>
      <c r="HYK19" s="136"/>
      <c r="HYL19" s="136"/>
      <c r="HYM19" s="136"/>
      <c r="HYN19" s="136"/>
      <c r="HYO19" s="136"/>
      <c r="HYP19" s="136"/>
      <c r="HYQ19" s="136"/>
      <c r="HYR19" s="136"/>
      <c r="HYS19" s="136"/>
      <c r="HYT19" s="136"/>
      <c r="HYU19" s="136"/>
      <c r="HYV19" s="136"/>
      <c r="HYW19" s="136"/>
      <c r="HYX19" s="136"/>
      <c r="HYY19" s="136"/>
      <c r="HYZ19" s="136"/>
      <c r="HZA19" s="136"/>
      <c r="HZB19" s="136"/>
      <c r="HZC19" s="136"/>
      <c r="HZD19" s="136"/>
      <c r="HZE19" s="136"/>
      <c r="HZF19" s="136"/>
      <c r="HZG19" s="136"/>
      <c r="HZH19" s="136"/>
      <c r="HZI19" s="136"/>
      <c r="HZJ19" s="136"/>
      <c r="HZK19" s="136"/>
      <c r="HZL19" s="136"/>
      <c r="HZM19" s="136"/>
      <c r="HZN19" s="136"/>
      <c r="HZO19" s="136"/>
      <c r="HZP19" s="136"/>
      <c r="HZQ19" s="136"/>
      <c r="HZR19" s="136"/>
      <c r="HZS19" s="136"/>
      <c r="HZT19" s="136"/>
      <c r="HZU19" s="136"/>
      <c r="HZV19" s="136"/>
      <c r="HZW19" s="136"/>
      <c r="HZX19" s="136"/>
      <c r="HZY19" s="136"/>
      <c r="HZZ19" s="136"/>
      <c r="IAA19" s="136"/>
      <c r="IAB19" s="136"/>
      <c r="IAC19" s="136"/>
      <c r="IAD19" s="136"/>
      <c r="IAE19" s="136"/>
      <c r="IAF19" s="136"/>
      <c r="IAG19" s="136"/>
      <c r="IAH19" s="136"/>
      <c r="IAI19" s="136"/>
      <c r="IAJ19" s="136"/>
      <c r="IAK19" s="136"/>
      <c r="IAL19" s="136"/>
      <c r="IAM19" s="136"/>
      <c r="IAN19" s="136"/>
      <c r="IAO19" s="136"/>
      <c r="IAP19" s="136"/>
      <c r="IAQ19" s="136"/>
      <c r="IAR19" s="136"/>
      <c r="IAS19" s="136"/>
      <c r="IAT19" s="136"/>
      <c r="IAU19" s="136"/>
      <c r="IAV19" s="136"/>
      <c r="IAW19" s="136"/>
      <c r="IAX19" s="136"/>
      <c r="IAY19" s="136"/>
      <c r="IAZ19" s="136"/>
      <c r="IBA19" s="136"/>
      <c r="IBB19" s="136"/>
      <c r="IBC19" s="136"/>
      <c r="IBD19" s="136"/>
      <c r="IBE19" s="136"/>
      <c r="IBF19" s="136"/>
      <c r="IBG19" s="136"/>
      <c r="IBH19" s="136"/>
      <c r="IBI19" s="136"/>
      <c r="IBJ19" s="136"/>
      <c r="IBK19" s="136"/>
      <c r="IBL19" s="136"/>
      <c r="IBM19" s="136"/>
      <c r="IBN19" s="136"/>
      <c r="IBO19" s="136"/>
      <c r="IBP19" s="136"/>
      <c r="IBQ19" s="136"/>
      <c r="IBR19" s="136"/>
      <c r="IBS19" s="136"/>
      <c r="IBT19" s="136"/>
      <c r="IBU19" s="136"/>
      <c r="IBV19" s="136"/>
      <c r="IBW19" s="136"/>
      <c r="IBX19" s="136"/>
      <c r="IBY19" s="136"/>
      <c r="IBZ19" s="136"/>
      <c r="ICA19" s="136"/>
      <c r="ICB19" s="136"/>
      <c r="ICC19" s="136"/>
      <c r="ICD19" s="136"/>
      <c r="ICE19" s="136"/>
      <c r="ICF19" s="136"/>
      <c r="ICG19" s="136"/>
      <c r="ICH19" s="136"/>
      <c r="ICI19" s="136"/>
      <c r="ICJ19" s="136"/>
      <c r="ICK19" s="136"/>
      <c r="ICL19" s="136"/>
      <c r="ICM19" s="136"/>
      <c r="ICN19" s="136"/>
      <c r="ICO19" s="136"/>
      <c r="ICP19" s="136"/>
      <c r="ICQ19" s="136"/>
      <c r="ICR19" s="136"/>
      <c r="ICS19" s="136"/>
      <c r="ICT19" s="136"/>
      <c r="ICU19" s="136"/>
      <c r="ICV19" s="136"/>
      <c r="ICW19" s="136"/>
      <c r="ICX19" s="136"/>
      <c r="ICY19" s="136"/>
      <c r="ICZ19" s="136"/>
      <c r="IDA19" s="136"/>
      <c r="IDB19" s="136"/>
      <c r="IDC19" s="136"/>
      <c r="IDD19" s="136"/>
      <c r="IDE19" s="136"/>
      <c r="IDF19" s="136"/>
      <c r="IDG19" s="136"/>
      <c r="IDH19" s="136"/>
      <c r="IDI19" s="136"/>
      <c r="IDJ19" s="136"/>
      <c r="IDK19" s="136"/>
      <c r="IDL19" s="136"/>
      <c r="IDM19" s="136"/>
      <c r="IDN19" s="136"/>
      <c r="IDO19" s="136"/>
      <c r="IDP19" s="136"/>
      <c r="IDQ19" s="136"/>
      <c r="IDR19" s="136"/>
      <c r="IDS19" s="136"/>
      <c r="IDT19" s="136"/>
      <c r="IDU19" s="136"/>
      <c r="IDV19" s="136"/>
      <c r="IDW19" s="136"/>
      <c r="IDX19" s="136"/>
      <c r="IDY19" s="136"/>
      <c r="IDZ19" s="136"/>
      <c r="IEA19" s="136"/>
      <c r="IEB19" s="136"/>
      <c r="IEC19" s="136"/>
      <c r="IED19" s="136"/>
      <c r="IEE19" s="136"/>
      <c r="IEF19" s="136"/>
      <c r="IEG19" s="136"/>
      <c r="IEH19" s="136"/>
      <c r="IEI19" s="136"/>
      <c r="IEJ19" s="136"/>
      <c r="IEK19" s="136"/>
      <c r="IEL19" s="136"/>
      <c r="IEM19" s="136"/>
      <c r="IEN19" s="136"/>
      <c r="IEO19" s="136"/>
      <c r="IEP19" s="136"/>
      <c r="IEQ19" s="136"/>
      <c r="IER19" s="136"/>
      <c r="IES19" s="136"/>
      <c r="IET19" s="136"/>
      <c r="IEU19" s="136"/>
      <c r="IEV19" s="136"/>
      <c r="IEW19" s="136"/>
      <c r="IEX19" s="136"/>
      <c r="IEY19" s="136"/>
      <c r="IEZ19" s="136"/>
      <c r="IFA19" s="136"/>
      <c r="IFB19" s="136"/>
      <c r="IFC19" s="136"/>
      <c r="IFD19" s="136"/>
      <c r="IFE19" s="136"/>
      <c r="IFF19" s="136"/>
      <c r="IFG19" s="136"/>
      <c r="IFH19" s="136"/>
      <c r="IFI19" s="136"/>
      <c r="IFJ19" s="136"/>
      <c r="IFK19" s="136"/>
      <c r="IFL19" s="136"/>
      <c r="IFM19" s="136"/>
      <c r="IFN19" s="136"/>
      <c r="IFO19" s="136"/>
      <c r="IFP19" s="136"/>
      <c r="IFQ19" s="136"/>
      <c r="IFR19" s="136"/>
      <c r="IFS19" s="136"/>
      <c r="IFT19" s="136"/>
      <c r="IFU19" s="136"/>
      <c r="IFV19" s="136"/>
      <c r="IFW19" s="136"/>
      <c r="IFX19" s="136"/>
      <c r="IFY19" s="136"/>
      <c r="IFZ19" s="136"/>
      <c r="IGA19" s="136"/>
      <c r="IGB19" s="136"/>
      <c r="IGC19" s="136"/>
      <c r="IGD19" s="136"/>
      <c r="IGE19" s="136"/>
      <c r="IGF19" s="136"/>
      <c r="IGG19" s="136"/>
      <c r="IGH19" s="136"/>
      <c r="IGI19" s="136"/>
      <c r="IGJ19" s="136"/>
      <c r="IGK19" s="136"/>
      <c r="IGL19" s="136"/>
      <c r="IGM19" s="136"/>
      <c r="IGN19" s="136"/>
      <c r="IGO19" s="136"/>
      <c r="IGP19" s="136"/>
      <c r="IGQ19" s="136"/>
      <c r="IGR19" s="136"/>
      <c r="IGS19" s="136"/>
      <c r="IGT19" s="136"/>
      <c r="IGU19" s="136"/>
      <c r="IGV19" s="136"/>
      <c r="IGW19" s="136"/>
      <c r="IGX19" s="136"/>
      <c r="IGY19" s="136"/>
      <c r="IGZ19" s="136"/>
      <c r="IHA19" s="136"/>
      <c r="IHB19" s="136"/>
      <c r="IHC19" s="136"/>
      <c r="IHD19" s="136"/>
      <c r="IHE19" s="136"/>
      <c r="IHF19" s="136"/>
      <c r="IHG19" s="136"/>
      <c r="IHH19" s="136"/>
      <c r="IHI19" s="136"/>
      <c r="IHJ19" s="136"/>
      <c r="IHK19" s="136"/>
      <c r="IHL19" s="136"/>
      <c r="IHM19" s="136"/>
      <c r="IHN19" s="136"/>
      <c r="IHO19" s="136"/>
      <c r="IHP19" s="136"/>
      <c r="IHQ19" s="136"/>
      <c r="IHR19" s="136"/>
      <c r="IHS19" s="136"/>
      <c r="IHT19" s="136"/>
      <c r="IHU19" s="136"/>
      <c r="IHV19" s="136"/>
      <c r="IHW19" s="136"/>
      <c r="IHX19" s="136"/>
      <c r="IHY19" s="136"/>
      <c r="IHZ19" s="136"/>
      <c r="IIA19" s="136"/>
      <c r="IIB19" s="136"/>
      <c r="IIC19" s="136"/>
      <c r="IID19" s="136"/>
      <c r="IIE19" s="136"/>
      <c r="IIF19" s="136"/>
      <c r="IIG19" s="136"/>
      <c r="IIH19" s="136"/>
      <c r="III19" s="136"/>
      <c r="IIJ19" s="136"/>
      <c r="IIK19" s="136"/>
      <c r="IIL19" s="136"/>
      <c r="IIM19" s="136"/>
      <c r="IIN19" s="136"/>
      <c r="IIO19" s="136"/>
      <c r="IIP19" s="136"/>
      <c r="IIQ19" s="136"/>
      <c r="IIR19" s="136"/>
      <c r="IIS19" s="136"/>
      <c r="IIT19" s="136"/>
      <c r="IIU19" s="136"/>
      <c r="IIV19" s="136"/>
      <c r="IIW19" s="136"/>
      <c r="IIX19" s="136"/>
      <c r="IIY19" s="136"/>
      <c r="IIZ19" s="136"/>
      <c r="IJA19" s="136"/>
      <c r="IJB19" s="136"/>
      <c r="IJC19" s="136"/>
      <c r="IJD19" s="136"/>
      <c r="IJE19" s="136"/>
      <c r="IJF19" s="136"/>
      <c r="IJG19" s="136"/>
      <c r="IJH19" s="136"/>
      <c r="IJI19" s="136"/>
      <c r="IJJ19" s="136"/>
      <c r="IJK19" s="136"/>
      <c r="IJL19" s="136"/>
      <c r="IJM19" s="136"/>
      <c r="IJN19" s="136"/>
      <c r="IJO19" s="136"/>
      <c r="IJP19" s="136"/>
      <c r="IJQ19" s="136"/>
      <c r="IJR19" s="136"/>
      <c r="IJS19" s="136"/>
      <c r="IJT19" s="136"/>
      <c r="IJU19" s="136"/>
      <c r="IJV19" s="136"/>
      <c r="IJW19" s="136"/>
      <c r="IJX19" s="136"/>
      <c r="IJY19" s="136"/>
      <c r="IJZ19" s="136"/>
      <c r="IKA19" s="136"/>
      <c r="IKB19" s="136"/>
      <c r="IKC19" s="136"/>
      <c r="IKD19" s="136"/>
      <c r="IKE19" s="136"/>
      <c r="IKF19" s="136"/>
      <c r="IKG19" s="136"/>
      <c r="IKH19" s="136"/>
      <c r="IKI19" s="136"/>
      <c r="IKJ19" s="136"/>
      <c r="IKK19" s="136"/>
      <c r="IKL19" s="136"/>
      <c r="IKM19" s="136"/>
      <c r="IKN19" s="136"/>
      <c r="IKO19" s="136"/>
      <c r="IKP19" s="136"/>
      <c r="IKQ19" s="136"/>
      <c r="IKR19" s="136"/>
      <c r="IKS19" s="136"/>
      <c r="IKT19" s="136"/>
      <c r="IKU19" s="136"/>
      <c r="IKV19" s="136"/>
      <c r="IKW19" s="136"/>
      <c r="IKX19" s="136"/>
      <c r="IKY19" s="136"/>
      <c r="IKZ19" s="136"/>
      <c r="ILA19" s="136"/>
      <c r="ILB19" s="136"/>
      <c r="ILC19" s="136"/>
      <c r="ILD19" s="136"/>
      <c r="ILE19" s="136"/>
      <c r="ILF19" s="136"/>
      <c r="ILG19" s="136"/>
      <c r="ILH19" s="136"/>
      <c r="ILI19" s="136"/>
      <c r="ILJ19" s="136"/>
      <c r="ILK19" s="136"/>
      <c r="ILL19" s="136"/>
      <c r="ILM19" s="136"/>
      <c r="ILN19" s="136"/>
      <c r="ILO19" s="136"/>
      <c r="ILP19" s="136"/>
      <c r="ILQ19" s="136"/>
      <c r="ILR19" s="136"/>
      <c r="ILS19" s="136"/>
      <c r="ILT19" s="136"/>
      <c r="ILU19" s="136"/>
      <c r="ILV19" s="136"/>
      <c r="ILW19" s="136"/>
      <c r="ILX19" s="136"/>
      <c r="ILY19" s="136"/>
      <c r="ILZ19" s="136"/>
      <c r="IMA19" s="136"/>
      <c r="IMB19" s="136"/>
      <c r="IMC19" s="136"/>
      <c r="IMD19" s="136"/>
      <c r="IME19" s="136"/>
      <c r="IMF19" s="136"/>
      <c r="IMG19" s="136"/>
      <c r="IMH19" s="136"/>
      <c r="IMI19" s="136"/>
      <c r="IMJ19" s="136"/>
      <c r="IMK19" s="136"/>
      <c r="IML19" s="136"/>
      <c r="IMM19" s="136"/>
      <c r="IMN19" s="136"/>
      <c r="IMO19" s="136"/>
      <c r="IMP19" s="136"/>
      <c r="IMQ19" s="136"/>
      <c r="IMR19" s="136"/>
      <c r="IMS19" s="136"/>
      <c r="IMT19" s="136"/>
      <c r="IMU19" s="136"/>
      <c r="IMV19" s="136"/>
      <c r="IMW19" s="136"/>
      <c r="IMX19" s="136"/>
      <c r="IMY19" s="136"/>
      <c r="IMZ19" s="136"/>
      <c r="INA19" s="136"/>
      <c r="INB19" s="136"/>
      <c r="INC19" s="136"/>
      <c r="IND19" s="136"/>
      <c r="INE19" s="136"/>
      <c r="INF19" s="136"/>
      <c r="ING19" s="136"/>
      <c r="INH19" s="136"/>
      <c r="INI19" s="136"/>
      <c r="INJ19" s="136"/>
      <c r="INK19" s="136"/>
      <c r="INL19" s="136"/>
      <c r="INM19" s="136"/>
      <c r="INN19" s="136"/>
      <c r="INO19" s="136"/>
      <c r="INP19" s="136"/>
      <c r="INQ19" s="136"/>
      <c r="INR19" s="136"/>
      <c r="INS19" s="136"/>
      <c r="INT19" s="136"/>
      <c r="INU19" s="136"/>
      <c r="INV19" s="136"/>
      <c r="INW19" s="136"/>
      <c r="INX19" s="136"/>
      <c r="INY19" s="136"/>
      <c r="INZ19" s="136"/>
      <c r="IOA19" s="136"/>
      <c r="IOB19" s="136"/>
      <c r="IOC19" s="136"/>
      <c r="IOD19" s="136"/>
      <c r="IOE19" s="136"/>
      <c r="IOF19" s="136"/>
      <c r="IOG19" s="136"/>
      <c r="IOH19" s="136"/>
      <c r="IOI19" s="136"/>
      <c r="IOJ19" s="136"/>
      <c r="IOK19" s="136"/>
      <c r="IOL19" s="136"/>
      <c r="IOM19" s="136"/>
      <c r="ION19" s="136"/>
      <c r="IOO19" s="136"/>
      <c r="IOP19" s="136"/>
      <c r="IOQ19" s="136"/>
      <c r="IOR19" s="136"/>
      <c r="IOS19" s="136"/>
      <c r="IOT19" s="136"/>
      <c r="IOU19" s="136"/>
      <c r="IOV19" s="136"/>
      <c r="IOW19" s="136"/>
      <c r="IOX19" s="136"/>
      <c r="IOY19" s="136"/>
      <c r="IOZ19" s="136"/>
      <c r="IPA19" s="136"/>
      <c r="IPB19" s="136"/>
      <c r="IPC19" s="136"/>
      <c r="IPD19" s="136"/>
      <c r="IPE19" s="136"/>
      <c r="IPF19" s="136"/>
      <c r="IPG19" s="136"/>
      <c r="IPH19" s="136"/>
      <c r="IPI19" s="136"/>
      <c r="IPJ19" s="136"/>
      <c r="IPK19" s="136"/>
      <c r="IPL19" s="136"/>
      <c r="IPM19" s="136"/>
      <c r="IPN19" s="136"/>
      <c r="IPO19" s="136"/>
      <c r="IPP19" s="136"/>
      <c r="IPQ19" s="136"/>
      <c r="IPR19" s="136"/>
      <c r="IPS19" s="136"/>
      <c r="IPT19" s="136"/>
      <c r="IPU19" s="136"/>
      <c r="IPV19" s="136"/>
      <c r="IPW19" s="136"/>
      <c r="IPX19" s="136"/>
      <c r="IPY19" s="136"/>
      <c r="IPZ19" s="136"/>
      <c r="IQA19" s="136"/>
      <c r="IQB19" s="136"/>
      <c r="IQC19" s="136"/>
      <c r="IQD19" s="136"/>
      <c r="IQE19" s="136"/>
      <c r="IQF19" s="136"/>
      <c r="IQG19" s="136"/>
      <c r="IQH19" s="136"/>
      <c r="IQI19" s="136"/>
      <c r="IQJ19" s="136"/>
      <c r="IQK19" s="136"/>
      <c r="IQL19" s="136"/>
      <c r="IQM19" s="136"/>
      <c r="IQN19" s="136"/>
      <c r="IQO19" s="136"/>
      <c r="IQP19" s="136"/>
      <c r="IQQ19" s="136"/>
      <c r="IQR19" s="136"/>
      <c r="IQS19" s="136"/>
      <c r="IQT19" s="136"/>
      <c r="IQU19" s="136"/>
      <c r="IQV19" s="136"/>
      <c r="IQW19" s="136"/>
      <c r="IQX19" s="136"/>
      <c r="IQY19" s="136"/>
      <c r="IQZ19" s="136"/>
      <c r="IRA19" s="136"/>
      <c r="IRB19" s="136"/>
      <c r="IRC19" s="136"/>
      <c r="IRD19" s="136"/>
      <c r="IRE19" s="136"/>
      <c r="IRF19" s="136"/>
      <c r="IRG19" s="136"/>
      <c r="IRH19" s="136"/>
      <c r="IRI19" s="136"/>
      <c r="IRJ19" s="136"/>
      <c r="IRK19" s="136"/>
      <c r="IRL19" s="136"/>
      <c r="IRM19" s="136"/>
      <c r="IRN19" s="136"/>
      <c r="IRO19" s="136"/>
      <c r="IRP19" s="136"/>
      <c r="IRQ19" s="136"/>
      <c r="IRR19" s="136"/>
      <c r="IRS19" s="136"/>
      <c r="IRT19" s="136"/>
      <c r="IRU19" s="136"/>
      <c r="IRV19" s="136"/>
      <c r="IRW19" s="136"/>
      <c r="IRX19" s="136"/>
      <c r="IRY19" s="136"/>
      <c r="IRZ19" s="136"/>
      <c r="ISA19" s="136"/>
      <c r="ISB19" s="136"/>
      <c r="ISC19" s="136"/>
      <c r="ISD19" s="136"/>
      <c r="ISE19" s="136"/>
      <c r="ISF19" s="136"/>
      <c r="ISG19" s="136"/>
      <c r="ISH19" s="136"/>
      <c r="ISI19" s="136"/>
      <c r="ISJ19" s="136"/>
      <c r="ISK19" s="136"/>
      <c r="ISL19" s="136"/>
      <c r="ISM19" s="136"/>
      <c r="ISN19" s="136"/>
      <c r="ISO19" s="136"/>
      <c r="ISP19" s="136"/>
      <c r="ISQ19" s="136"/>
      <c r="ISR19" s="136"/>
      <c r="ISS19" s="136"/>
      <c r="IST19" s="136"/>
      <c r="ISU19" s="136"/>
      <c r="ISV19" s="136"/>
      <c r="ISW19" s="136"/>
      <c r="ISX19" s="136"/>
      <c r="ISY19" s="136"/>
      <c r="ISZ19" s="136"/>
      <c r="ITA19" s="136"/>
      <c r="ITB19" s="136"/>
      <c r="ITC19" s="136"/>
      <c r="ITD19" s="136"/>
      <c r="ITE19" s="136"/>
      <c r="ITF19" s="136"/>
      <c r="ITG19" s="136"/>
      <c r="ITH19" s="136"/>
      <c r="ITI19" s="136"/>
      <c r="ITJ19" s="136"/>
      <c r="ITK19" s="136"/>
      <c r="ITL19" s="136"/>
      <c r="ITM19" s="136"/>
      <c r="ITN19" s="136"/>
      <c r="ITO19" s="136"/>
      <c r="ITP19" s="136"/>
      <c r="ITQ19" s="136"/>
      <c r="ITR19" s="136"/>
      <c r="ITS19" s="136"/>
      <c r="ITT19" s="136"/>
      <c r="ITU19" s="136"/>
      <c r="ITV19" s="136"/>
      <c r="ITW19" s="136"/>
      <c r="ITX19" s="136"/>
      <c r="ITY19" s="136"/>
      <c r="ITZ19" s="136"/>
      <c r="IUA19" s="136"/>
      <c r="IUB19" s="136"/>
      <c r="IUC19" s="136"/>
      <c r="IUD19" s="136"/>
      <c r="IUE19" s="136"/>
      <c r="IUF19" s="136"/>
      <c r="IUG19" s="136"/>
      <c r="IUH19" s="136"/>
      <c r="IUI19" s="136"/>
      <c r="IUJ19" s="136"/>
      <c r="IUK19" s="136"/>
      <c r="IUL19" s="136"/>
      <c r="IUM19" s="136"/>
      <c r="IUN19" s="136"/>
      <c r="IUO19" s="136"/>
      <c r="IUP19" s="136"/>
      <c r="IUQ19" s="136"/>
      <c r="IUR19" s="136"/>
      <c r="IUS19" s="136"/>
      <c r="IUT19" s="136"/>
      <c r="IUU19" s="136"/>
      <c r="IUV19" s="136"/>
      <c r="IUW19" s="136"/>
      <c r="IUX19" s="136"/>
      <c r="IUY19" s="136"/>
      <c r="IUZ19" s="136"/>
      <c r="IVA19" s="136"/>
      <c r="IVB19" s="136"/>
      <c r="IVC19" s="136"/>
      <c r="IVD19" s="136"/>
      <c r="IVE19" s="136"/>
      <c r="IVF19" s="136"/>
      <c r="IVG19" s="136"/>
      <c r="IVH19" s="136"/>
      <c r="IVI19" s="136"/>
      <c r="IVJ19" s="136"/>
      <c r="IVK19" s="136"/>
      <c r="IVL19" s="136"/>
      <c r="IVM19" s="136"/>
      <c r="IVN19" s="136"/>
      <c r="IVO19" s="136"/>
      <c r="IVP19" s="136"/>
      <c r="IVQ19" s="136"/>
      <c r="IVR19" s="136"/>
      <c r="IVS19" s="136"/>
      <c r="IVT19" s="136"/>
      <c r="IVU19" s="136"/>
      <c r="IVV19" s="136"/>
      <c r="IVW19" s="136"/>
      <c r="IVX19" s="136"/>
      <c r="IVY19" s="136"/>
      <c r="IVZ19" s="136"/>
      <c r="IWA19" s="136"/>
      <c r="IWB19" s="136"/>
      <c r="IWC19" s="136"/>
      <c r="IWD19" s="136"/>
      <c r="IWE19" s="136"/>
      <c r="IWF19" s="136"/>
      <c r="IWG19" s="136"/>
      <c r="IWH19" s="136"/>
      <c r="IWI19" s="136"/>
      <c r="IWJ19" s="136"/>
      <c r="IWK19" s="136"/>
      <c r="IWL19" s="136"/>
      <c r="IWM19" s="136"/>
      <c r="IWN19" s="136"/>
      <c r="IWO19" s="136"/>
      <c r="IWP19" s="136"/>
      <c r="IWQ19" s="136"/>
      <c r="IWR19" s="136"/>
      <c r="IWS19" s="136"/>
      <c r="IWT19" s="136"/>
      <c r="IWU19" s="136"/>
      <c r="IWV19" s="136"/>
      <c r="IWW19" s="136"/>
      <c r="IWX19" s="136"/>
      <c r="IWY19" s="136"/>
      <c r="IWZ19" s="136"/>
      <c r="IXA19" s="136"/>
      <c r="IXB19" s="136"/>
      <c r="IXC19" s="136"/>
      <c r="IXD19" s="136"/>
      <c r="IXE19" s="136"/>
      <c r="IXF19" s="136"/>
      <c r="IXG19" s="136"/>
      <c r="IXH19" s="136"/>
      <c r="IXI19" s="136"/>
      <c r="IXJ19" s="136"/>
      <c r="IXK19" s="136"/>
      <c r="IXL19" s="136"/>
      <c r="IXM19" s="136"/>
      <c r="IXN19" s="136"/>
      <c r="IXO19" s="136"/>
      <c r="IXP19" s="136"/>
      <c r="IXQ19" s="136"/>
      <c r="IXR19" s="136"/>
      <c r="IXS19" s="136"/>
      <c r="IXT19" s="136"/>
      <c r="IXU19" s="136"/>
      <c r="IXV19" s="136"/>
      <c r="IXW19" s="136"/>
      <c r="IXX19" s="136"/>
      <c r="IXY19" s="136"/>
      <c r="IXZ19" s="136"/>
      <c r="IYA19" s="136"/>
      <c r="IYB19" s="136"/>
      <c r="IYC19" s="136"/>
      <c r="IYD19" s="136"/>
      <c r="IYE19" s="136"/>
      <c r="IYF19" s="136"/>
      <c r="IYG19" s="136"/>
      <c r="IYH19" s="136"/>
      <c r="IYI19" s="136"/>
      <c r="IYJ19" s="136"/>
      <c r="IYK19" s="136"/>
      <c r="IYL19" s="136"/>
      <c r="IYM19" s="136"/>
      <c r="IYN19" s="136"/>
      <c r="IYO19" s="136"/>
      <c r="IYP19" s="136"/>
      <c r="IYQ19" s="136"/>
      <c r="IYR19" s="136"/>
      <c r="IYS19" s="136"/>
      <c r="IYT19" s="136"/>
      <c r="IYU19" s="136"/>
      <c r="IYV19" s="136"/>
      <c r="IYW19" s="136"/>
      <c r="IYX19" s="136"/>
      <c r="IYY19" s="136"/>
      <c r="IYZ19" s="136"/>
      <c r="IZA19" s="136"/>
      <c r="IZB19" s="136"/>
      <c r="IZC19" s="136"/>
      <c r="IZD19" s="136"/>
      <c r="IZE19" s="136"/>
      <c r="IZF19" s="136"/>
      <c r="IZG19" s="136"/>
      <c r="IZH19" s="136"/>
      <c r="IZI19" s="136"/>
      <c r="IZJ19" s="136"/>
      <c r="IZK19" s="136"/>
      <c r="IZL19" s="136"/>
      <c r="IZM19" s="136"/>
      <c r="IZN19" s="136"/>
      <c r="IZO19" s="136"/>
      <c r="IZP19" s="136"/>
      <c r="IZQ19" s="136"/>
      <c r="IZR19" s="136"/>
      <c r="IZS19" s="136"/>
      <c r="IZT19" s="136"/>
      <c r="IZU19" s="136"/>
      <c r="IZV19" s="136"/>
      <c r="IZW19" s="136"/>
      <c r="IZX19" s="136"/>
      <c r="IZY19" s="136"/>
      <c r="IZZ19" s="136"/>
      <c r="JAA19" s="136"/>
      <c r="JAB19" s="136"/>
      <c r="JAC19" s="136"/>
      <c r="JAD19" s="136"/>
      <c r="JAE19" s="136"/>
      <c r="JAF19" s="136"/>
      <c r="JAG19" s="136"/>
      <c r="JAH19" s="136"/>
      <c r="JAI19" s="136"/>
      <c r="JAJ19" s="136"/>
      <c r="JAK19" s="136"/>
      <c r="JAL19" s="136"/>
      <c r="JAM19" s="136"/>
      <c r="JAN19" s="136"/>
      <c r="JAO19" s="136"/>
      <c r="JAP19" s="136"/>
      <c r="JAQ19" s="136"/>
      <c r="JAR19" s="136"/>
      <c r="JAS19" s="136"/>
      <c r="JAT19" s="136"/>
      <c r="JAU19" s="136"/>
      <c r="JAV19" s="136"/>
      <c r="JAW19" s="136"/>
      <c r="JAX19" s="136"/>
      <c r="JAY19" s="136"/>
      <c r="JAZ19" s="136"/>
      <c r="JBA19" s="136"/>
      <c r="JBB19" s="136"/>
      <c r="JBC19" s="136"/>
      <c r="JBD19" s="136"/>
      <c r="JBE19" s="136"/>
      <c r="JBF19" s="136"/>
      <c r="JBG19" s="136"/>
      <c r="JBH19" s="136"/>
      <c r="JBI19" s="136"/>
      <c r="JBJ19" s="136"/>
      <c r="JBK19" s="136"/>
      <c r="JBL19" s="136"/>
      <c r="JBM19" s="136"/>
      <c r="JBN19" s="136"/>
      <c r="JBO19" s="136"/>
      <c r="JBP19" s="136"/>
      <c r="JBQ19" s="136"/>
      <c r="JBR19" s="136"/>
      <c r="JBS19" s="136"/>
      <c r="JBT19" s="136"/>
      <c r="JBU19" s="136"/>
      <c r="JBV19" s="136"/>
      <c r="JBW19" s="136"/>
      <c r="JBX19" s="136"/>
      <c r="JBY19" s="136"/>
      <c r="JBZ19" s="136"/>
      <c r="JCA19" s="136"/>
      <c r="JCB19" s="136"/>
      <c r="JCC19" s="136"/>
      <c r="JCD19" s="136"/>
      <c r="JCE19" s="136"/>
      <c r="JCF19" s="136"/>
      <c r="JCG19" s="136"/>
      <c r="JCH19" s="136"/>
      <c r="JCI19" s="136"/>
      <c r="JCJ19" s="136"/>
      <c r="JCK19" s="136"/>
      <c r="JCL19" s="136"/>
      <c r="JCM19" s="136"/>
      <c r="JCN19" s="136"/>
      <c r="JCO19" s="136"/>
      <c r="JCP19" s="136"/>
      <c r="JCQ19" s="136"/>
      <c r="JCR19" s="136"/>
      <c r="JCS19" s="136"/>
      <c r="JCT19" s="136"/>
      <c r="JCU19" s="136"/>
      <c r="JCV19" s="136"/>
      <c r="JCW19" s="136"/>
      <c r="JCX19" s="136"/>
      <c r="JCY19" s="136"/>
      <c r="JCZ19" s="136"/>
      <c r="JDA19" s="136"/>
      <c r="JDB19" s="136"/>
      <c r="JDC19" s="136"/>
      <c r="JDD19" s="136"/>
      <c r="JDE19" s="136"/>
      <c r="JDF19" s="136"/>
      <c r="JDG19" s="136"/>
      <c r="JDH19" s="136"/>
      <c r="JDI19" s="136"/>
      <c r="JDJ19" s="136"/>
      <c r="JDK19" s="136"/>
      <c r="JDL19" s="136"/>
      <c r="JDM19" s="136"/>
      <c r="JDN19" s="136"/>
      <c r="JDO19" s="136"/>
      <c r="JDP19" s="136"/>
      <c r="JDQ19" s="136"/>
      <c r="JDR19" s="136"/>
      <c r="JDS19" s="136"/>
      <c r="JDT19" s="136"/>
      <c r="JDU19" s="136"/>
      <c r="JDV19" s="136"/>
      <c r="JDW19" s="136"/>
      <c r="JDX19" s="136"/>
      <c r="JDY19" s="136"/>
      <c r="JDZ19" s="136"/>
      <c r="JEA19" s="136"/>
      <c r="JEB19" s="136"/>
      <c r="JEC19" s="136"/>
      <c r="JED19" s="136"/>
      <c r="JEE19" s="136"/>
      <c r="JEF19" s="136"/>
      <c r="JEG19" s="136"/>
      <c r="JEH19" s="136"/>
      <c r="JEI19" s="136"/>
      <c r="JEJ19" s="136"/>
      <c r="JEK19" s="136"/>
      <c r="JEL19" s="136"/>
      <c r="JEM19" s="136"/>
      <c r="JEN19" s="136"/>
      <c r="JEO19" s="136"/>
      <c r="JEP19" s="136"/>
      <c r="JEQ19" s="136"/>
      <c r="JER19" s="136"/>
      <c r="JES19" s="136"/>
      <c r="JET19" s="136"/>
      <c r="JEU19" s="136"/>
      <c r="JEV19" s="136"/>
      <c r="JEW19" s="136"/>
      <c r="JEX19" s="136"/>
      <c r="JEY19" s="136"/>
      <c r="JEZ19" s="136"/>
      <c r="JFA19" s="136"/>
      <c r="JFB19" s="136"/>
      <c r="JFC19" s="136"/>
      <c r="JFD19" s="136"/>
      <c r="JFE19" s="136"/>
      <c r="JFF19" s="136"/>
      <c r="JFG19" s="136"/>
      <c r="JFH19" s="136"/>
      <c r="JFI19" s="136"/>
      <c r="JFJ19" s="136"/>
      <c r="JFK19" s="136"/>
      <c r="JFL19" s="136"/>
      <c r="JFM19" s="136"/>
      <c r="JFN19" s="136"/>
      <c r="JFO19" s="136"/>
      <c r="JFP19" s="136"/>
      <c r="JFQ19" s="136"/>
      <c r="JFR19" s="136"/>
      <c r="JFS19" s="136"/>
      <c r="JFT19" s="136"/>
      <c r="JFU19" s="136"/>
      <c r="JFV19" s="136"/>
      <c r="JFW19" s="136"/>
      <c r="JFX19" s="136"/>
      <c r="JFY19" s="136"/>
      <c r="JFZ19" s="136"/>
      <c r="JGA19" s="136"/>
      <c r="JGB19" s="136"/>
      <c r="JGC19" s="136"/>
      <c r="JGD19" s="136"/>
      <c r="JGE19" s="136"/>
      <c r="JGF19" s="136"/>
      <c r="JGG19" s="136"/>
      <c r="JGH19" s="136"/>
      <c r="JGI19" s="136"/>
      <c r="JGJ19" s="136"/>
      <c r="JGK19" s="136"/>
      <c r="JGL19" s="136"/>
      <c r="JGM19" s="136"/>
      <c r="JGN19" s="136"/>
      <c r="JGO19" s="136"/>
      <c r="JGP19" s="136"/>
      <c r="JGQ19" s="136"/>
      <c r="JGR19" s="136"/>
      <c r="JGS19" s="136"/>
      <c r="JGT19" s="136"/>
      <c r="JGU19" s="136"/>
      <c r="JGV19" s="136"/>
      <c r="JGW19" s="136"/>
      <c r="JGX19" s="136"/>
      <c r="JGY19" s="136"/>
      <c r="JGZ19" s="136"/>
      <c r="JHA19" s="136"/>
      <c r="JHB19" s="136"/>
      <c r="JHC19" s="136"/>
      <c r="JHD19" s="136"/>
      <c r="JHE19" s="136"/>
      <c r="JHF19" s="136"/>
      <c r="JHG19" s="136"/>
      <c r="JHH19" s="136"/>
      <c r="JHI19" s="136"/>
      <c r="JHJ19" s="136"/>
      <c r="JHK19" s="136"/>
      <c r="JHL19" s="136"/>
      <c r="JHM19" s="136"/>
      <c r="JHN19" s="136"/>
      <c r="JHO19" s="136"/>
      <c r="JHP19" s="136"/>
      <c r="JHQ19" s="136"/>
      <c r="JHR19" s="136"/>
      <c r="JHS19" s="136"/>
      <c r="JHT19" s="136"/>
      <c r="JHU19" s="136"/>
      <c r="JHV19" s="136"/>
      <c r="JHW19" s="136"/>
      <c r="JHX19" s="136"/>
      <c r="JHY19" s="136"/>
      <c r="JHZ19" s="136"/>
      <c r="JIA19" s="136"/>
      <c r="JIB19" s="136"/>
      <c r="JIC19" s="136"/>
      <c r="JID19" s="136"/>
      <c r="JIE19" s="136"/>
      <c r="JIF19" s="136"/>
      <c r="JIG19" s="136"/>
      <c r="JIH19" s="136"/>
      <c r="JII19" s="136"/>
      <c r="JIJ19" s="136"/>
      <c r="JIK19" s="136"/>
      <c r="JIL19" s="136"/>
      <c r="JIM19" s="136"/>
      <c r="JIN19" s="136"/>
      <c r="JIO19" s="136"/>
      <c r="JIP19" s="136"/>
      <c r="JIQ19" s="136"/>
      <c r="JIR19" s="136"/>
      <c r="JIS19" s="136"/>
      <c r="JIT19" s="136"/>
      <c r="JIU19" s="136"/>
      <c r="JIV19" s="136"/>
      <c r="JIW19" s="136"/>
      <c r="JIX19" s="136"/>
      <c r="JIY19" s="136"/>
      <c r="JIZ19" s="136"/>
      <c r="JJA19" s="136"/>
      <c r="JJB19" s="136"/>
      <c r="JJC19" s="136"/>
      <c r="JJD19" s="136"/>
      <c r="JJE19" s="136"/>
      <c r="JJF19" s="136"/>
      <c r="JJG19" s="136"/>
      <c r="JJH19" s="136"/>
      <c r="JJI19" s="136"/>
      <c r="JJJ19" s="136"/>
      <c r="JJK19" s="136"/>
      <c r="JJL19" s="136"/>
      <c r="JJM19" s="136"/>
      <c r="JJN19" s="136"/>
      <c r="JJO19" s="136"/>
      <c r="JJP19" s="136"/>
      <c r="JJQ19" s="136"/>
      <c r="JJR19" s="136"/>
      <c r="JJS19" s="136"/>
      <c r="JJT19" s="136"/>
      <c r="JJU19" s="136"/>
      <c r="JJV19" s="136"/>
      <c r="JJW19" s="136"/>
      <c r="JJX19" s="136"/>
      <c r="JJY19" s="136"/>
      <c r="JJZ19" s="136"/>
      <c r="JKA19" s="136"/>
      <c r="JKB19" s="136"/>
      <c r="JKC19" s="136"/>
      <c r="JKD19" s="136"/>
      <c r="JKE19" s="136"/>
      <c r="JKF19" s="136"/>
      <c r="JKG19" s="136"/>
      <c r="JKH19" s="136"/>
      <c r="JKI19" s="136"/>
      <c r="JKJ19" s="136"/>
      <c r="JKK19" s="136"/>
      <c r="JKL19" s="136"/>
      <c r="JKM19" s="136"/>
      <c r="JKN19" s="136"/>
      <c r="JKO19" s="136"/>
      <c r="JKP19" s="136"/>
      <c r="JKQ19" s="136"/>
      <c r="JKR19" s="136"/>
      <c r="JKS19" s="136"/>
      <c r="JKT19" s="136"/>
      <c r="JKU19" s="136"/>
      <c r="JKV19" s="136"/>
      <c r="JKW19" s="136"/>
      <c r="JKX19" s="136"/>
      <c r="JKY19" s="136"/>
      <c r="JKZ19" s="136"/>
      <c r="JLA19" s="136"/>
      <c r="JLB19" s="136"/>
      <c r="JLC19" s="136"/>
      <c r="JLD19" s="136"/>
      <c r="JLE19" s="136"/>
      <c r="JLF19" s="136"/>
      <c r="JLG19" s="136"/>
      <c r="JLH19" s="136"/>
      <c r="JLI19" s="136"/>
      <c r="JLJ19" s="136"/>
      <c r="JLK19" s="136"/>
      <c r="JLL19" s="136"/>
      <c r="JLM19" s="136"/>
      <c r="JLN19" s="136"/>
      <c r="JLO19" s="136"/>
      <c r="JLP19" s="136"/>
      <c r="JLQ19" s="136"/>
      <c r="JLR19" s="136"/>
      <c r="JLS19" s="136"/>
      <c r="JLT19" s="136"/>
      <c r="JLU19" s="136"/>
      <c r="JLV19" s="136"/>
      <c r="JLW19" s="136"/>
      <c r="JLX19" s="136"/>
      <c r="JLY19" s="136"/>
      <c r="JLZ19" s="136"/>
      <c r="JMA19" s="136"/>
      <c r="JMB19" s="136"/>
      <c r="JMC19" s="136"/>
      <c r="JMD19" s="136"/>
      <c r="JME19" s="136"/>
      <c r="JMF19" s="136"/>
      <c r="JMG19" s="136"/>
      <c r="JMH19" s="136"/>
      <c r="JMI19" s="136"/>
      <c r="JMJ19" s="136"/>
      <c r="JMK19" s="136"/>
      <c r="JML19" s="136"/>
      <c r="JMM19" s="136"/>
      <c r="JMN19" s="136"/>
      <c r="JMO19" s="136"/>
      <c r="JMP19" s="136"/>
      <c r="JMQ19" s="136"/>
      <c r="JMR19" s="136"/>
      <c r="JMS19" s="136"/>
      <c r="JMT19" s="136"/>
      <c r="JMU19" s="136"/>
      <c r="JMV19" s="136"/>
      <c r="JMW19" s="136"/>
      <c r="JMX19" s="136"/>
      <c r="JMY19" s="136"/>
      <c r="JMZ19" s="136"/>
      <c r="JNA19" s="136"/>
      <c r="JNB19" s="136"/>
      <c r="JNC19" s="136"/>
      <c r="JND19" s="136"/>
      <c r="JNE19" s="136"/>
      <c r="JNF19" s="136"/>
      <c r="JNG19" s="136"/>
      <c r="JNH19" s="136"/>
      <c r="JNI19" s="136"/>
      <c r="JNJ19" s="136"/>
      <c r="JNK19" s="136"/>
      <c r="JNL19" s="136"/>
      <c r="JNM19" s="136"/>
      <c r="JNN19" s="136"/>
      <c r="JNO19" s="136"/>
      <c r="JNP19" s="136"/>
      <c r="JNQ19" s="136"/>
      <c r="JNR19" s="136"/>
      <c r="JNS19" s="136"/>
      <c r="JNT19" s="136"/>
      <c r="JNU19" s="136"/>
      <c r="JNV19" s="136"/>
      <c r="JNW19" s="136"/>
      <c r="JNX19" s="136"/>
      <c r="JNY19" s="136"/>
      <c r="JNZ19" s="136"/>
      <c r="JOA19" s="136"/>
      <c r="JOB19" s="136"/>
      <c r="JOC19" s="136"/>
      <c r="JOD19" s="136"/>
      <c r="JOE19" s="136"/>
      <c r="JOF19" s="136"/>
      <c r="JOG19" s="136"/>
      <c r="JOH19" s="136"/>
      <c r="JOI19" s="136"/>
      <c r="JOJ19" s="136"/>
      <c r="JOK19" s="136"/>
      <c r="JOL19" s="136"/>
      <c r="JOM19" s="136"/>
      <c r="JON19" s="136"/>
      <c r="JOO19" s="136"/>
      <c r="JOP19" s="136"/>
      <c r="JOQ19" s="136"/>
      <c r="JOR19" s="136"/>
      <c r="JOS19" s="136"/>
      <c r="JOT19" s="136"/>
      <c r="JOU19" s="136"/>
      <c r="JOV19" s="136"/>
      <c r="JOW19" s="136"/>
      <c r="JOX19" s="136"/>
      <c r="JOY19" s="136"/>
      <c r="JOZ19" s="136"/>
      <c r="JPA19" s="136"/>
      <c r="JPB19" s="136"/>
      <c r="JPC19" s="136"/>
      <c r="JPD19" s="136"/>
      <c r="JPE19" s="136"/>
      <c r="JPF19" s="136"/>
      <c r="JPG19" s="136"/>
      <c r="JPH19" s="136"/>
      <c r="JPI19" s="136"/>
      <c r="JPJ19" s="136"/>
      <c r="JPK19" s="136"/>
      <c r="JPL19" s="136"/>
      <c r="JPM19" s="136"/>
      <c r="JPN19" s="136"/>
      <c r="JPO19" s="136"/>
      <c r="JPP19" s="136"/>
      <c r="JPQ19" s="136"/>
      <c r="JPR19" s="136"/>
      <c r="JPS19" s="136"/>
      <c r="JPT19" s="136"/>
      <c r="JPU19" s="136"/>
      <c r="JPV19" s="136"/>
      <c r="JPW19" s="136"/>
      <c r="JPX19" s="136"/>
      <c r="JPY19" s="136"/>
      <c r="JPZ19" s="136"/>
      <c r="JQA19" s="136"/>
      <c r="JQB19" s="136"/>
      <c r="JQC19" s="136"/>
      <c r="JQD19" s="136"/>
      <c r="JQE19" s="136"/>
      <c r="JQF19" s="136"/>
      <c r="JQG19" s="136"/>
      <c r="JQH19" s="136"/>
      <c r="JQI19" s="136"/>
      <c r="JQJ19" s="136"/>
      <c r="JQK19" s="136"/>
      <c r="JQL19" s="136"/>
      <c r="JQM19" s="136"/>
      <c r="JQN19" s="136"/>
      <c r="JQO19" s="136"/>
      <c r="JQP19" s="136"/>
      <c r="JQQ19" s="136"/>
      <c r="JQR19" s="136"/>
      <c r="JQS19" s="136"/>
      <c r="JQT19" s="136"/>
      <c r="JQU19" s="136"/>
      <c r="JQV19" s="136"/>
      <c r="JQW19" s="136"/>
      <c r="JQX19" s="136"/>
      <c r="JQY19" s="136"/>
      <c r="JQZ19" s="136"/>
      <c r="JRA19" s="136"/>
      <c r="JRB19" s="136"/>
      <c r="JRC19" s="136"/>
      <c r="JRD19" s="136"/>
      <c r="JRE19" s="136"/>
      <c r="JRF19" s="136"/>
      <c r="JRG19" s="136"/>
      <c r="JRH19" s="136"/>
      <c r="JRI19" s="136"/>
      <c r="JRJ19" s="136"/>
      <c r="JRK19" s="136"/>
      <c r="JRL19" s="136"/>
      <c r="JRM19" s="136"/>
      <c r="JRN19" s="136"/>
      <c r="JRO19" s="136"/>
      <c r="JRP19" s="136"/>
      <c r="JRQ19" s="136"/>
      <c r="JRR19" s="136"/>
      <c r="JRS19" s="136"/>
      <c r="JRT19" s="136"/>
      <c r="JRU19" s="136"/>
      <c r="JRV19" s="136"/>
      <c r="JRW19" s="136"/>
      <c r="JRX19" s="136"/>
      <c r="JRY19" s="136"/>
      <c r="JRZ19" s="136"/>
      <c r="JSA19" s="136"/>
      <c r="JSB19" s="136"/>
      <c r="JSC19" s="136"/>
      <c r="JSD19" s="136"/>
      <c r="JSE19" s="136"/>
      <c r="JSF19" s="136"/>
      <c r="JSG19" s="136"/>
      <c r="JSH19" s="136"/>
      <c r="JSI19" s="136"/>
      <c r="JSJ19" s="136"/>
      <c r="JSK19" s="136"/>
      <c r="JSL19" s="136"/>
      <c r="JSM19" s="136"/>
      <c r="JSN19" s="136"/>
      <c r="JSO19" s="136"/>
      <c r="JSP19" s="136"/>
      <c r="JSQ19" s="136"/>
      <c r="JSR19" s="136"/>
      <c r="JSS19" s="136"/>
      <c r="JST19" s="136"/>
      <c r="JSU19" s="136"/>
      <c r="JSV19" s="136"/>
      <c r="JSW19" s="136"/>
      <c r="JSX19" s="136"/>
      <c r="JSY19" s="136"/>
      <c r="JSZ19" s="136"/>
      <c r="JTA19" s="136"/>
      <c r="JTB19" s="136"/>
      <c r="JTC19" s="136"/>
      <c r="JTD19" s="136"/>
      <c r="JTE19" s="136"/>
      <c r="JTF19" s="136"/>
      <c r="JTG19" s="136"/>
      <c r="JTH19" s="136"/>
      <c r="JTI19" s="136"/>
      <c r="JTJ19" s="136"/>
      <c r="JTK19" s="136"/>
      <c r="JTL19" s="136"/>
      <c r="JTM19" s="136"/>
      <c r="JTN19" s="136"/>
      <c r="JTO19" s="136"/>
      <c r="JTP19" s="136"/>
      <c r="JTQ19" s="136"/>
      <c r="JTR19" s="136"/>
      <c r="JTS19" s="136"/>
      <c r="JTT19" s="136"/>
      <c r="JTU19" s="136"/>
      <c r="JTV19" s="136"/>
      <c r="JTW19" s="136"/>
      <c r="JTX19" s="136"/>
      <c r="JTY19" s="136"/>
      <c r="JTZ19" s="136"/>
      <c r="JUA19" s="136"/>
      <c r="JUB19" s="136"/>
      <c r="JUC19" s="136"/>
      <c r="JUD19" s="136"/>
      <c r="JUE19" s="136"/>
      <c r="JUF19" s="136"/>
      <c r="JUG19" s="136"/>
      <c r="JUH19" s="136"/>
      <c r="JUI19" s="136"/>
      <c r="JUJ19" s="136"/>
      <c r="JUK19" s="136"/>
      <c r="JUL19" s="136"/>
      <c r="JUM19" s="136"/>
      <c r="JUN19" s="136"/>
      <c r="JUO19" s="136"/>
      <c r="JUP19" s="136"/>
      <c r="JUQ19" s="136"/>
      <c r="JUR19" s="136"/>
      <c r="JUS19" s="136"/>
      <c r="JUT19" s="136"/>
      <c r="JUU19" s="136"/>
      <c r="JUV19" s="136"/>
      <c r="JUW19" s="136"/>
      <c r="JUX19" s="136"/>
      <c r="JUY19" s="136"/>
      <c r="JUZ19" s="136"/>
      <c r="JVA19" s="136"/>
      <c r="JVB19" s="136"/>
      <c r="JVC19" s="136"/>
      <c r="JVD19" s="136"/>
      <c r="JVE19" s="136"/>
      <c r="JVF19" s="136"/>
      <c r="JVG19" s="136"/>
      <c r="JVH19" s="136"/>
      <c r="JVI19" s="136"/>
      <c r="JVJ19" s="136"/>
      <c r="JVK19" s="136"/>
      <c r="JVL19" s="136"/>
      <c r="JVM19" s="136"/>
      <c r="JVN19" s="136"/>
      <c r="JVO19" s="136"/>
      <c r="JVP19" s="136"/>
      <c r="JVQ19" s="136"/>
      <c r="JVR19" s="136"/>
      <c r="JVS19" s="136"/>
      <c r="JVT19" s="136"/>
      <c r="JVU19" s="136"/>
      <c r="JVV19" s="136"/>
      <c r="JVW19" s="136"/>
      <c r="JVX19" s="136"/>
      <c r="JVY19" s="136"/>
      <c r="JVZ19" s="136"/>
      <c r="JWA19" s="136"/>
      <c r="JWB19" s="136"/>
      <c r="JWC19" s="136"/>
      <c r="JWD19" s="136"/>
      <c r="JWE19" s="136"/>
      <c r="JWF19" s="136"/>
      <c r="JWG19" s="136"/>
      <c r="JWH19" s="136"/>
      <c r="JWI19" s="136"/>
      <c r="JWJ19" s="136"/>
      <c r="JWK19" s="136"/>
      <c r="JWL19" s="136"/>
      <c r="JWM19" s="136"/>
      <c r="JWN19" s="136"/>
      <c r="JWO19" s="136"/>
      <c r="JWP19" s="136"/>
      <c r="JWQ19" s="136"/>
      <c r="JWR19" s="136"/>
      <c r="JWS19" s="136"/>
      <c r="JWT19" s="136"/>
      <c r="JWU19" s="136"/>
      <c r="JWV19" s="136"/>
      <c r="JWW19" s="136"/>
      <c r="JWX19" s="136"/>
      <c r="JWY19" s="136"/>
      <c r="JWZ19" s="136"/>
      <c r="JXA19" s="136"/>
      <c r="JXB19" s="136"/>
      <c r="JXC19" s="136"/>
      <c r="JXD19" s="136"/>
      <c r="JXE19" s="136"/>
      <c r="JXF19" s="136"/>
      <c r="JXG19" s="136"/>
      <c r="JXH19" s="136"/>
      <c r="JXI19" s="136"/>
      <c r="JXJ19" s="136"/>
      <c r="JXK19" s="136"/>
      <c r="JXL19" s="136"/>
      <c r="JXM19" s="136"/>
      <c r="JXN19" s="136"/>
      <c r="JXO19" s="136"/>
      <c r="JXP19" s="136"/>
      <c r="JXQ19" s="136"/>
      <c r="JXR19" s="136"/>
      <c r="JXS19" s="136"/>
      <c r="JXT19" s="136"/>
      <c r="JXU19" s="136"/>
      <c r="JXV19" s="136"/>
      <c r="JXW19" s="136"/>
      <c r="JXX19" s="136"/>
      <c r="JXY19" s="136"/>
      <c r="JXZ19" s="136"/>
      <c r="JYA19" s="136"/>
      <c r="JYB19" s="136"/>
      <c r="JYC19" s="136"/>
      <c r="JYD19" s="136"/>
      <c r="JYE19" s="136"/>
      <c r="JYF19" s="136"/>
      <c r="JYG19" s="136"/>
      <c r="JYH19" s="136"/>
      <c r="JYI19" s="136"/>
      <c r="JYJ19" s="136"/>
      <c r="JYK19" s="136"/>
      <c r="JYL19" s="136"/>
      <c r="JYM19" s="136"/>
      <c r="JYN19" s="136"/>
      <c r="JYO19" s="136"/>
      <c r="JYP19" s="136"/>
      <c r="JYQ19" s="136"/>
      <c r="JYR19" s="136"/>
      <c r="JYS19" s="136"/>
      <c r="JYT19" s="136"/>
      <c r="JYU19" s="136"/>
      <c r="JYV19" s="136"/>
      <c r="JYW19" s="136"/>
      <c r="JYX19" s="136"/>
      <c r="JYY19" s="136"/>
      <c r="JYZ19" s="136"/>
      <c r="JZA19" s="136"/>
      <c r="JZB19" s="136"/>
      <c r="JZC19" s="136"/>
      <c r="JZD19" s="136"/>
      <c r="JZE19" s="136"/>
      <c r="JZF19" s="136"/>
      <c r="JZG19" s="136"/>
      <c r="JZH19" s="136"/>
      <c r="JZI19" s="136"/>
      <c r="JZJ19" s="136"/>
      <c r="JZK19" s="136"/>
      <c r="JZL19" s="136"/>
      <c r="JZM19" s="136"/>
      <c r="JZN19" s="136"/>
      <c r="JZO19" s="136"/>
      <c r="JZP19" s="136"/>
      <c r="JZQ19" s="136"/>
      <c r="JZR19" s="136"/>
      <c r="JZS19" s="136"/>
      <c r="JZT19" s="136"/>
      <c r="JZU19" s="136"/>
      <c r="JZV19" s="136"/>
      <c r="JZW19" s="136"/>
      <c r="JZX19" s="136"/>
      <c r="JZY19" s="136"/>
      <c r="JZZ19" s="136"/>
      <c r="KAA19" s="136"/>
      <c r="KAB19" s="136"/>
      <c r="KAC19" s="136"/>
      <c r="KAD19" s="136"/>
      <c r="KAE19" s="136"/>
      <c r="KAF19" s="136"/>
      <c r="KAG19" s="136"/>
      <c r="KAH19" s="136"/>
      <c r="KAI19" s="136"/>
      <c r="KAJ19" s="136"/>
      <c r="KAK19" s="136"/>
      <c r="KAL19" s="136"/>
      <c r="KAM19" s="136"/>
      <c r="KAN19" s="136"/>
      <c r="KAO19" s="136"/>
      <c r="KAP19" s="136"/>
      <c r="KAQ19" s="136"/>
      <c r="KAR19" s="136"/>
      <c r="KAS19" s="136"/>
      <c r="KAT19" s="136"/>
      <c r="KAU19" s="136"/>
      <c r="KAV19" s="136"/>
      <c r="KAW19" s="136"/>
      <c r="KAX19" s="136"/>
      <c r="KAY19" s="136"/>
      <c r="KAZ19" s="136"/>
      <c r="KBA19" s="136"/>
      <c r="KBB19" s="136"/>
      <c r="KBC19" s="136"/>
      <c r="KBD19" s="136"/>
      <c r="KBE19" s="136"/>
      <c r="KBF19" s="136"/>
      <c r="KBG19" s="136"/>
      <c r="KBH19" s="136"/>
      <c r="KBI19" s="136"/>
      <c r="KBJ19" s="136"/>
      <c r="KBK19" s="136"/>
      <c r="KBL19" s="136"/>
      <c r="KBM19" s="136"/>
      <c r="KBN19" s="136"/>
      <c r="KBO19" s="136"/>
      <c r="KBP19" s="136"/>
      <c r="KBQ19" s="136"/>
      <c r="KBR19" s="136"/>
      <c r="KBS19" s="136"/>
      <c r="KBT19" s="136"/>
      <c r="KBU19" s="136"/>
      <c r="KBV19" s="136"/>
      <c r="KBW19" s="136"/>
      <c r="KBX19" s="136"/>
      <c r="KBY19" s="136"/>
      <c r="KBZ19" s="136"/>
      <c r="KCA19" s="136"/>
      <c r="KCB19" s="136"/>
      <c r="KCC19" s="136"/>
      <c r="KCD19" s="136"/>
      <c r="KCE19" s="136"/>
      <c r="KCF19" s="136"/>
      <c r="KCG19" s="136"/>
      <c r="KCH19" s="136"/>
      <c r="KCI19" s="136"/>
      <c r="KCJ19" s="136"/>
      <c r="KCK19" s="136"/>
      <c r="KCL19" s="136"/>
      <c r="KCM19" s="136"/>
      <c r="KCN19" s="136"/>
      <c r="KCO19" s="136"/>
      <c r="KCP19" s="136"/>
      <c r="KCQ19" s="136"/>
      <c r="KCR19" s="136"/>
      <c r="KCS19" s="136"/>
      <c r="KCT19" s="136"/>
      <c r="KCU19" s="136"/>
      <c r="KCV19" s="136"/>
      <c r="KCW19" s="136"/>
      <c r="KCX19" s="136"/>
      <c r="KCY19" s="136"/>
      <c r="KCZ19" s="136"/>
      <c r="KDA19" s="136"/>
      <c r="KDB19" s="136"/>
      <c r="KDC19" s="136"/>
      <c r="KDD19" s="136"/>
      <c r="KDE19" s="136"/>
      <c r="KDF19" s="136"/>
      <c r="KDG19" s="136"/>
      <c r="KDH19" s="136"/>
      <c r="KDI19" s="136"/>
      <c r="KDJ19" s="136"/>
      <c r="KDK19" s="136"/>
      <c r="KDL19" s="136"/>
      <c r="KDM19" s="136"/>
      <c r="KDN19" s="136"/>
      <c r="KDO19" s="136"/>
      <c r="KDP19" s="136"/>
      <c r="KDQ19" s="136"/>
      <c r="KDR19" s="136"/>
      <c r="KDS19" s="136"/>
      <c r="KDT19" s="136"/>
      <c r="KDU19" s="136"/>
      <c r="KDV19" s="136"/>
      <c r="KDW19" s="136"/>
      <c r="KDX19" s="136"/>
      <c r="KDY19" s="136"/>
      <c r="KDZ19" s="136"/>
      <c r="KEA19" s="136"/>
      <c r="KEB19" s="136"/>
      <c r="KEC19" s="136"/>
      <c r="KED19" s="136"/>
      <c r="KEE19" s="136"/>
      <c r="KEF19" s="136"/>
      <c r="KEG19" s="136"/>
      <c r="KEH19" s="136"/>
      <c r="KEI19" s="136"/>
      <c r="KEJ19" s="136"/>
      <c r="KEK19" s="136"/>
      <c r="KEL19" s="136"/>
      <c r="KEM19" s="136"/>
      <c r="KEN19" s="136"/>
      <c r="KEO19" s="136"/>
      <c r="KEP19" s="136"/>
      <c r="KEQ19" s="136"/>
      <c r="KER19" s="136"/>
      <c r="KES19" s="136"/>
      <c r="KET19" s="136"/>
      <c r="KEU19" s="136"/>
      <c r="KEV19" s="136"/>
      <c r="KEW19" s="136"/>
      <c r="KEX19" s="136"/>
      <c r="KEY19" s="136"/>
      <c r="KEZ19" s="136"/>
      <c r="KFA19" s="136"/>
      <c r="KFB19" s="136"/>
      <c r="KFC19" s="136"/>
      <c r="KFD19" s="136"/>
      <c r="KFE19" s="136"/>
      <c r="KFF19" s="136"/>
      <c r="KFG19" s="136"/>
      <c r="KFH19" s="136"/>
      <c r="KFI19" s="136"/>
      <c r="KFJ19" s="136"/>
      <c r="KFK19" s="136"/>
      <c r="KFL19" s="136"/>
      <c r="KFM19" s="136"/>
      <c r="KFN19" s="136"/>
      <c r="KFO19" s="136"/>
      <c r="KFP19" s="136"/>
      <c r="KFQ19" s="136"/>
      <c r="KFR19" s="136"/>
      <c r="KFS19" s="136"/>
      <c r="KFT19" s="136"/>
      <c r="KFU19" s="136"/>
      <c r="KFV19" s="136"/>
      <c r="KFW19" s="136"/>
      <c r="KFX19" s="136"/>
      <c r="KFY19" s="136"/>
      <c r="KFZ19" s="136"/>
      <c r="KGA19" s="136"/>
      <c r="KGB19" s="136"/>
      <c r="KGC19" s="136"/>
      <c r="KGD19" s="136"/>
      <c r="KGE19" s="136"/>
      <c r="KGF19" s="136"/>
      <c r="KGG19" s="136"/>
      <c r="KGH19" s="136"/>
      <c r="KGI19" s="136"/>
      <c r="KGJ19" s="136"/>
      <c r="KGK19" s="136"/>
      <c r="KGL19" s="136"/>
      <c r="KGM19" s="136"/>
      <c r="KGN19" s="136"/>
      <c r="KGO19" s="136"/>
      <c r="KGP19" s="136"/>
      <c r="KGQ19" s="136"/>
      <c r="KGR19" s="136"/>
      <c r="KGS19" s="136"/>
      <c r="KGT19" s="136"/>
      <c r="KGU19" s="136"/>
      <c r="KGV19" s="136"/>
      <c r="KGW19" s="136"/>
      <c r="KGX19" s="136"/>
      <c r="KGY19" s="136"/>
      <c r="KGZ19" s="136"/>
      <c r="KHA19" s="136"/>
      <c r="KHB19" s="136"/>
      <c r="KHC19" s="136"/>
      <c r="KHD19" s="136"/>
      <c r="KHE19" s="136"/>
      <c r="KHF19" s="136"/>
      <c r="KHG19" s="136"/>
      <c r="KHH19" s="136"/>
      <c r="KHI19" s="136"/>
      <c r="KHJ19" s="136"/>
      <c r="KHK19" s="136"/>
      <c r="KHL19" s="136"/>
      <c r="KHM19" s="136"/>
      <c r="KHN19" s="136"/>
      <c r="KHO19" s="136"/>
      <c r="KHP19" s="136"/>
      <c r="KHQ19" s="136"/>
      <c r="KHR19" s="136"/>
      <c r="KHS19" s="136"/>
      <c r="KHT19" s="136"/>
      <c r="KHU19" s="136"/>
      <c r="KHV19" s="136"/>
      <c r="KHW19" s="136"/>
      <c r="KHX19" s="136"/>
      <c r="KHY19" s="136"/>
      <c r="KHZ19" s="136"/>
      <c r="KIA19" s="136"/>
      <c r="KIB19" s="136"/>
      <c r="KIC19" s="136"/>
      <c r="KID19" s="136"/>
      <c r="KIE19" s="136"/>
      <c r="KIF19" s="136"/>
      <c r="KIG19" s="136"/>
      <c r="KIH19" s="136"/>
      <c r="KII19" s="136"/>
      <c r="KIJ19" s="136"/>
      <c r="KIK19" s="136"/>
      <c r="KIL19" s="136"/>
      <c r="KIM19" s="136"/>
      <c r="KIN19" s="136"/>
      <c r="KIO19" s="136"/>
      <c r="KIP19" s="136"/>
      <c r="KIQ19" s="136"/>
      <c r="KIR19" s="136"/>
      <c r="KIS19" s="136"/>
      <c r="KIT19" s="136"/>
      <c r="KIU19" s="136"/>
      <c r="KIV19" s="136"/>
      <c r="KIW19" s="136"/>
      <c r="KIX19" s="136"/>
      <c r="KIY19" s="136"/>
      <c r="KIZ19" s="136"/>
      <c r="KJA19" s="136"/>
      <c r="KJB19" s="136"/>
      <c r="KJC19" s="136"/>
      <c r="KJD19" s="136"/>
      <c r="KJE19" s="136"/>
      <c r="KJF19" s="136"/>
      <c r="KJG19" s="136"/>
      <c r="KJH19" s="136"/>
      <c r="KJI19" s="136"/>
      <c r="KJJ19" s="136"/>
      <c r="KJK19" s="136"/>
      <c r="KJL19" s="136"/>
      <c r="KJM19" s="136"/>
      <c r="KJN19" s="136"/>
      <c r="KJO19" s="136"/>
      <c r="KJP19" s="136"/>
      <c r="KJQ19" s="136"/>
      <c r="KJR19" s="136"/>
      <c r="KJS19" s="136"/>
      <c r="KJT19" s="136"/>
      <c r="KJU19" s="136"/>
      <c r="KJV19" s="136"/>
      <c r="KJW19" s="136"/>
      <c r="KJX19" s="136"/>
      <c r="KJY19" s="136"/>
      <c r="KJZ19" s="136"/>
      <c r="KKA19" s="136"/>
      <c r="KKB19" s="136"/>
      <c r="KKC19" s="136"/>
      <c r="KKD19" s="136"/>
      <c r="KKE19" s="136"/>
      <c r="KKF19" s="136"/>
      <c r="KKG19" s="136"/>
      <c r="KKH19" s="136"/>
      <c r="KKI19" s="136"/>
      <c r="KKJ19" s="136"/>
      <c r="KKK19" s="136"/>
      <c r="KKL19" s="136"/>
      <c r="KKM19" s="136"/>
      <c r="KKN19" s="136"/>
      <c r="KKO19" s="136"/>
      <c r="KKP19" s="136"/>
      <c r="KKQ19" s="136"/>
      <c r="KKR19" s="136"/>
      <c r="KKS19" s="136"/>
      <c r="KKT19" s="136"/>
      <c r="KKU19" s="136"/>
      <c r="KKV19" s="136"/>
      <c r="KKW19" s="136"/>
      <c r="KKX19" s="136"/>
      <c r="KKY19" s="136"/>
      <c r="KKZ19" s="136"/>
      <c r="KLA19" s="136"/>
      <c r="KLB19" s="136"/>
      <c r="KLC19" s="136"/>
      <c r="KLD19" s="136"/>
      <c r="KLE19" s="136"/>
      <c r="KLF19" s="136"/>
      <c r="KLG19" s="136"/>
      <c r="KLH19" s="136"/>
      <c r="KLI19" s="136"/>
      <c r="KLJ19" s="136"/>
      <c r="KLK19" s="136"/>
      <c r="KLL19" s="136"/>
      <c r="KLM19" s="136"/>
      <c r="KLN19" s="136"/>
      <c r="KLO19" s="136"/>
      <c r="KLP19" s="136"/>
      <c r="KLQ19" s="136"/>
      <c r="KLR19" s="136"/>
      <c r="KLS19" s="136"/>
      <c r="KLT19" s="136"/>
      <c r="KLU19" s="136"/>
      <c r="KLV19" s="136"/>
      <c r="KLW19" s="136"/>
      <c r="KLX19" s="136"/>
      <c r="KLY19" s="136"/>
      <c r="KLZ19" s="136"/>
      <c r="KMA19" s="136"/>
      <c r="KMB19" s="136"/>
      <c r="KMC19" s="136"/>
      <c r="KMD19" s="136"/>
      <c r="KME19" s="136"/>
      <c r="KMF19" s="136"/>
      <c r="KMG19" s="136"/>
      <c r="KMH19" s="136"/>
      <c r="KMI19" s="136"/>
      <c r="KMJ19" s="136"/>
      <c r="KMK19" s="136"/>
      <c r="KML19" s="136"/>
      <c r="KMM19" s="136"/>
      <c r="KMN19" s="136"/>
      <c r="KMO19" s="136"/>
      <c r="KMP19" s="136"/>
      <c r="KMQ19" s="136"/>
      <c r="KMR19" s="136"/>
      <c r="KMS19" s="136"/>
      <c r="KMT19" s="136"/>
      <c r="KMU19" s="136"/>
      <c r="KMV19" s="136"/>
      <c r="KMW19" s="136"/>
      <c r="KMX19" s="136"/>
      <c r="KMY19" s="136"/>
      <c r="KMZ19" s="136"/>
      <c r="KNA19" s="136"/>
      <c r="KNB19" s="136"/>
      <c r="KNC19" s="136"/>
      <c r="KND19" s="136"/>
      <c r="KNE19" s="136"/>
      <c r="KNF19" s="136"/>
      <c r="KNG19" s="136"/>
      <c r="KNH19" s="136"/>
      <c r="KNI19" s="136"/>
      <c r="KNJ19" s="136"/>
      <c r="KNK19" s="136"/>
      <c r="KNL19" s="136"/>
      <c r="KNM19" s="136"/>
      <c r="KNN19" s="136"/>
      <c r="KNO19" s="136"/>
      <c r="KNP19" s="136"/>
      <c r="KNQ19" s="136"/>
      <c r="KNR19" s="136"/>
      <c r="KNS19" s="136"/>
      <c r="KNT19" s="136"/>
      <c r="KNU19" s="136"/>
      <c r="KNV19" s="136"/>
      <c r="KNW19" s="136"/>
      <c r="KNX19" s="136"/>
      <c r="KNY19" s="136"/>
      <c r="KNZ19" s="136"/>
      <c r="KOA19" s="136"/>
      <c r="KOB19" s="136"/>
      <c r="KOC19" s="136"/>
      <c r="KOD19" s="136"/>
      <c r="KOE19" s="136"/>
      <c r="KOF19" s="136"/>
      <c r="KOG19" s="136"/>
      <c r="KOH19" s="136"/>
      <c r="KOI19" s="136"/>
      <c r="KOJ19" s="136"/>
      <c r="KOK19" s="136"/>
      <c r="KOL19" s="136"/>
      <c r="KOM19" s="136"/>
      <c r="KON19" s="136"/>
      <c r="KOO19" s="136"/>
      <c r="KOP19" s="136"/>
      <c r="KOQ19" s="136"/>
      <c r="KOR19" s="136"/>
      <c r="KOS19" s="136"/>
      <c r="KOT19" s="136"/>
      <c r="KOU19" s="136"/>
      <c r="KOV19" s="136"/>
      <c r="KOW19" s="136"/>
      <c r="KOX19" s="136"/>
      <c r="KOY19" s="136"/>
      <c r="KOZ19" s="136"/>
      <c r="KPA19" s="136"/>
      <c r="KPB19" s="136"/>
      <c r="KPC19" s="136"/>
      <c r="KPD19" s="136"/>
      <c r="KPE19" s="136"/>
      <c r="KPF19" s="136"/>
      <c r="KPG19" s="136"/>
      <c r="KPH19" s="136"/>
      <c r="KPI19" s="136"/>
      <c r="KPJ19" s="136"/>
      <c r="KPK19" s="136"/>
      <c r="KPL19" s="136"/>
      <c r="KPM19" s="136"/>
      <c r="KPN19" s="136"/>
      <c r="KPO19" s="136"/>
      <c r="KPP19" s="136"/>
      <c r="KPQ19" s="136"/>
      <c r="KPR19" s="136"/>
      <c r="KPS19" s="136"/>
      <c r="KPT19" s="136"/>
      <c r="KPU19" s="136"/>
      <c r="KPV19" s="136"/>
      <c r="KPW19" s="136"/>
      <c r="KPX19" s="136"/>
      <c r="KPY19" s="136"/>
      <c r="KPZ19" s="136"/>
      <c r="KQA19" s="136"/>
      <c r="KQB19" s="136"/>
      <c r="KQC19" s="136"/>
      <c r="KQD19" s="136"/>
      <c r="KQE19" s="136"/>
      <c r="KQF19" s="136"/>
      <c r="KQG19" s="136"/>
      <c r="KQH19" s="136"/>
      <c r="KQI19" s="136"/>
      <c r="KQJ19" s="136"/>
      <c r="KQK19" s="136"/>
      <c r="KQL19" s="136"/>
      <c r="KQM19" s="136"/>
      <c r="KQN19" s="136"/>
      <c r="KQO19" s="136"/>
      <c r="KQP19" s="136"/>
      <c r="KQQ19" s="136"/>
      <c r="KQR19" s="136"/>
      <c r="KQS19" s="136"/>
      <c r="KQT19" s="136"/>
      <c r="KQU19" s="136"/>
      <c r="KQV19" s="136"/>
      <c r="KQW19" s="136"/>
      <c r="KQX19" s="136"/>
      <c r="KQY19" s="136"/>
      <c r="KQZ19" s="136"/>
      <c r="KRA19" s="136"/>
      <c r="KRB19" s="136"/>
      <c r="KRC19" s="136"/>
      <c r="KRD19" s="136"/>
      <c r="KRE19" s="136"/>
      <c r="KRF19" s="136"/>
      <c r="KRG19" s="136"/>
      <c r="KRH19" s="136"/>
      <c r="KRI19" s="136"/>
      <c r="KRJ19" s="136"/>
      <c r="KRK19" s="136"/>
      <c r="KRL19" s="136"/>
      <c r="KRM19" s="136"/>
      <c r="KRN19" s="136"/>
      <c r="KRO19" s="136"/>
      <c r="KRP19" s="136"/>
      <c r="KRQ19" s="136"/>
      <c r="KRR19" s="136"/>
      <c r="KRS19" s="136"/>
      <c r="KRT19" s="136"/>
      <c r="KRU19" s="136"/>
      <c r="KRV19" s="136"/>
      <c r="KRW19" s="136"/>
      <c r="KRX19" s="136"/>
      <c r="KRY19" s="136"/>
      <c r="KRZ19" s="136"/>
      <c r="KSA19" s="136"/>
      <c r="KSB19" s="136"/>
      <c r="KSC19" s="136"/>
      <c r="KSD19" s="136"/>
      <c r="KSE19" s="136"/>
      <c r="KSF19" s="136"/>
      <c r="KSG19" s="136"/>
      <c r="KSH19" s="136"/>
      <c r="KSI19" s="136"/>
      <c r="KSJ19" s="136"/>
      <c r="KSK19" s="136"/>
      <c r="KSL19" s="136"/>
      <c r="KSM19" s="136"/>
      <c r="KSN19" s="136"/>
      <c r="KSO19" s="136"/>
      <c r="KSP19" s="136"/>
      <c r="KSQ19" s="136"/>
      <c r="KSR19" s="136"/>
      <c r="KSS19" s="136"/>
      <c r="KST19" s="136"/>
      <c r="KSU19" s="136"/>
      <c r="KSV19" s="136"/>
      <c r="KSW19" s="136"/>
      <c r="KSX19" s="136"/>
      <c r="KSY19" s="136"/>
      <c r="KSZ19" s="136"/>
      <c r="KTA19" s="136"/>
      <c r="KTB19" s="136"/>
      <c r="KTC19" s="136"/>
      <c r="KTD19" s="136"/>
      <c r="KTE19" s="136"/>
      <c r="KTF19" s="136"/>
      <c r="KTG19" s="136"/>
      <c r="KTH19" s="136"/>
      <c r="KTI19" s="136"/>
      <c r="KTJ19" s="136"/>
      <c r="KTK19" s="136"/>
      <c r="KTL19" s="136"/>
      <c r="KTM19" s="136"/>
      <c r="KTN19" s="136"/>
      <c r="KTO19" s="136"/>
      <c r="KTP19" s="136"/>
      <c r="KTQ19" s="136"/>
      <c r="KTR19" s="136"/>
      <c r="KTS19" s="136"/>
      <c r="KTT19" s="136"/>
      <c r="KTU19" s="136"/>
      <c r="KTV19" s="136"/>
      <c r="KTW19" s="136"/>
      <c r="KTX19" s="136"/>
      <c r="KTY19" s="136"/>
      <c r="KTZ19" s="136"/>
      <c r="KUA19" s="136"/>
      <c r="KUB19" s="136"/>
      <c r="KUC19" s="136"/>
      <c r="KUD19" s="136"/>
      <c r="KUE19" s="136"/>
      <c r="KUF19" s="136"/>
      <c r="KUG19" s="136"/>
      <c r="KUH19" s="136"/>
      <c r="KUI19" s="136"/>
      <c r="KUJ19" s="136"/>
      <c r="KUK19" s="136"/>
      <c r="KUL19" s="136"/>
      <c r="KUM19" s="136"/>
      <c r="KUN19" s="136"/>
      <c r="KUO19" s="136"/>
      <c r="KUP19" s="136"/>
      <c r="KUQ19" s="136"/>
      <c r="KUR19" s="136"/>
      <c r="KUS19" s="136"/>
      <c r="KUT19" s="136"/>
      <c r="KUU19" s="136"/>
      <c r="KUV19" s="136"/>
      <c r="KUW19" s="136"/>
      <c r="KUX19" s="136"/>
      <c r="KUY19" s="136"/>
      <c r="KUZ19" s="136"/>
      <c r="KVA19" s="136"/>
      <c r="KVB19" s="136"/>
      <c r="KVC19" s="136"/>
      <c r="KVD19" s="136"/>
      <c r="KVE19" s="136"/>
      <c r="KVF19" s="136"/>
      <c r="KVG19" s="136"/>
      <c r="KVH19" s="136"/>
      <c r="KVI19" s="136"/>
      <c r="KVJ19" s="136"/>
      <c r="KVK19" s="136"/>
      <c r="KVL19" s="136"/>
      <c r="KVM19" s="136"/>
      <c r="KVN19" s="136"/>
      <c r="KVO19" s="136"/>
      <c r="KVP19" s="136"/>
      <c r="KVQ19" s="136"/>
      <c r="KVR19" s="136"/>
      <c r="KVS19" s="136"/>
      <c r="KVT19" s="136"/>
      <c r="KVU19" s="136"/>
      <c r="KVV19" s="136"/>
      <c r="KVW19" s="136"/>
      <c r="KVX19" s="136"/>
      <c r="KVY19" s="136"/>
      <c r="KVZ19" s="136"/>
      <c r="KWA19" s="136"/>
      <c r="KWB19" s="136"/>
      <c r="KWC19" s="136"/>
      <c r="KWD19" s="136"/>
      <c r="KWE19" s="136"/>
      <c r="KWF19" s="136"/>
      <c r="KWG19" s="136"/>
      <c r="KWH19" s="136"/>
      <c r="KWI19" s="136"/>
      <c r="KWJ19" s="136"/>
      <c r="KWK19" s="136"/>
      <c r="KWL19" s="136"/>
      <c r="KWM19" s="136"/>
      <c r="KWN19" s="136"/>
      <c r="KWO19" s="136"/>
      <c r="KWP19" s="136"/>
      <c r="KWQ19" s="136"/>
      <c r="KWR19" s="136"/>
      <c r="KWS19" s="136"/>
      <c r="KWT19" s="136"/>
      <c r="KWU19" s="136"/>
      <c r="KWV19" s="136"/>
      <c r="KWW19" s="136"/>
      <c r="KWX19" s="136"/>
      <c r="KWY19" s="136"/>
      <c r="KWZ19" s="136"/>
      <c r="KXA19" s="136"/>
      <c r="KXB19" s="136"/>
      <c r="KXC19" s="136"/>
      <c r="KXD19" s="136"/>
      <c r="KXE19" s="136"/>
      <c r="KXF19" s="136"/>
      <c r="KXG19" s="136"/>
      <c r="KXH19" s="136"/>
      <c r="KXI19" s="136"/>
      <c r="KXJ19" s="136"/>
      <c r="KXK19" s="136"/>
      <c r="KXL19" s="136"/>
      <c r="KXM19" s="136"/>
      <c r="KXN19" s="136"/>
      <c r="KXO19" s="136"/>
      <c r="KXP19" s="136"/>
      <c r="KXQ19" s="136"/>
      <c r="KXR19" s="136"/>
      <c r="KXS19" s="136"/>
      <c r="KXT19" s="136"/>
      <c r="KXU19" s="136"/>
      <c r="KXV19" s="136"/>
      <c r="KXW19" s="136"/>
      <c r="KXX19" s="136"/>
      <c r="KXY19" s="136"/>
      <c r="KXZ19" s="136"/>
      <c r="KYA19" s="136"/>
      <c r="KYB19" s="136"/>
      <c r="KYC19" s="136"/>
      <c r="KYD19" s="136"/>
      <c r="KYE19" s="136"/>
      <c r="KYF19" s="136"/>
      <c r="KYG19" s="136"/>
      <c r="KYH19" s="136"/>
      <c r="KYI19" s="136"/>
      <c r="KYJ19" s="136"/>
      <c r="KYK19" s="136"/>
      <c r="KYL19" s="136"/>
      <c r="KYM19" s="136"/>
      <c r="KYN19" s="136"/>
      <c r="KYO19" s="136"/>
      <c r="KYP19" s="136"/>
      <c r="KYQ19" s="136"/>
      <c r="KYR19" s="136"/>
      <c r="KYS19" s="136"/>
      <c r="KYT19" s="136"/>
      <c r="KYU19" s="136"/>
      <c r="KYV19" s="136"/>
      <c r="KYW19" s="136"/>
      <c r="KYX19" s="136"/>
      <c r="KYY19" s="136"/>
      <c r="KYZ19" s="136"/>
      <c r="KZA19" s="136"/>
      <c r="KZB19" s="136"/>
      <c r="KZC19" s="136"/>
      <c r="KZD19" s="136"/>
      <c r="KZE19" s="136"/>
      <c r="KZF19" s="136"/>
      <c r="KZG19" s="136"/>
      <c r="KZH19" s="136"/>
      <c r="KZI19" s="136"/>
      <c r="KZJ19" s="136"/>
      <c r="KZK19" s="136"/>
      <c r="KZL19" s="136"/>
      <c r="KZM19" s="136"/>
      <c r="KZN19" s="136"/>
      <c r="KZO19" s="136"/>
      <c r="KZP19" s="136"/>
      <c r="KZQ19" s="136"/>
      <c r="KZR19" s="136"/>
      <c r="KZS19" s="136"/>
      <c r="KZT19" s="136"/>
      <c r="KZU19" s="136"/>
      <c r="KZV19" s="136"/>
      <c r="KZW19" s="136"/>
      <c r="KZX19" s="136"/>
      <c r="KZY19" s="136"/>
      <c r="KZZ19" s="136"/>
      <c r="LAA19" s="136"/>
      <c r="LAB19" s="136"/>
      <c r="LAC19" s="136"/>
      <c r="LAD19" s="136"/>
      <c r="LAE19" s="136"/>
      <c r="LAF19" s="136"/>
      <c r="LAG19" s="136"/>
      <c r="LAH19" s="136"/>
      <c r="LAI19" s="136"/>
      <c r="LAJ19" s="136"/>
      <c r="LAK19" s="136"/>
      <c r="LAL19" s="136"/>
      <c r="LAM19" s="136"/>
      <c r="LAN19" s="136"/>
      <c r="LAO19" s="136"/>
      <c r="LAP19" s="136"/>
      <c r="LAQ19" s="136"/>
      <c r="LAR19" s="136"/>
      <c r="LAS19" s="136"/>
      <c r="LAT19" s="136"/>
      <c r="LAU19" s="136"/>
      <c r="LAV19" s="136"/>
      <c r="LAW19" s="136"/>
      <c r="LAX19" s="136"/>
      <c r="LAY19" s="136"/>
      <c r="LAZ19" s="136"/>
      <c r="LBA19" s="136"/>
      <c r="LBB19" s="136"/>
      <c r="LBC19" s="136"/>
      <c r="LBD19" s="136"/>
      <c r="LBE19" s="136"/>
      <c r="LBF19" s="136"/>
      <c r="LBG19" s="136"/>
      <c r="LBH19" s="136"/>
      <c r="LBI19" s="136"/>
      <c r="LBJ19" s="136"/>
      <c r="LBK19" s="136"/>
      <c r="LBL19" s="136"/>
      <c r="LBM19" s="136"/>
      <c r="LBN19" s="136"/>
      <c r="LBO19" s="136"/>
      <c r="LBP19" s="136"/>
      <c r="LBQ19" s="136"/>
      <c r="LBR19" s="136"/>
      <c r="LBS19" s="136"/>
      <c r="LBT19" s="136"/>
      <c r="LBU19" s="136"/>
      <c r="LBV19" s="136"/>
      <c r="LBW19" s="136"/>
      <c r="LBX19" s="136"/>
      <c r="LBY19" s="136"/>
      <c r="LBZ19" s="136"/>
      <c r="LCA19" s="136"/>
      <c r="LCB19" s="136"/>
      <c r="LCC19" s="136"/>
      <c r="LCD19" s="136"/>
      <c r="LCE19" s="136"/>
      <c r="LCF19" s="136"/>
      <c r="LCG19" s="136"/>
      <c r="LCH19" s="136"/>
      <c r="LCI19" s="136"/>
      <c r="LCJ19" s="136"/>
      <c r="LCK19" s="136"/>
      <c r="LCL19" s="136"/>
      <c r="LCM19" s="136"/>
      <c r="LCN19" s="136"/>
      <c r="LCO19" s="136"/>
      <c r="LCP19" s="136"/>
      <c r="LCQ19" s="136"/>
      <c r="LCR19" s="136"/>
      <c r="LCS19" s="136"/>
      <c r="LCT19" s="136"/>
      <c r="LCU19" s="136"/>
      <c r="LCV19" s="136"/>
      <c r="LCW19" s="136"/>
      <c r="LCX19" s="136"/>
      <c r="LCY19" s="136"/>
      <c r="LCZ19" s="136"/>
      <c r="LDA19" s="136"/>
      <c r="LDB19" s="136"/>
      <c r="LDC19" s="136"/>
      <c r="LDD19" s="136"/>
      <c r="LDE19" s="136"/>
      <c r="LDF19" s="136"/>
      <c r="LDG19" s="136"/>
      <c r="LDH19" s="136"/>
      <c r="LDI19" s="136"/>
      <c r="LDJ19" s="136"/>
      <c r="LDK19" s="136"/>
      <c r="LDL19" s="136"/>
      <c r="LDM19" s="136"/>
      <c r="LDN19" s="136"/>
      <c r="LDO19" s="136"/>
      <c r="LDP19" s="136"/>
      <c r="LDQ19" s="136"/>
      <c r="LDR19" s="136"/>
      <c r="LDS19" s="136"/>
      <c r="LDT19" s="136"/>
      <c r="LDU19" s="136"/>
      <c r="LDV19" s="136"/>
      <c r="LDW19" s="136"/>
      <c r="LDX19" s="136"/>
      <c r="LDY19" s="136"/>
      <c r="LDZ19" s="136"/>
      <c r="LEA19" s="136"/>
      <c r="LEB19" s="136"/>
      <c r="LEC19" s="136"/>
      <c r="LED19" s="136"/>
      <c r="LEE19" s="136"/>
      <c r="LEF19" s="136"/>
      <c r="LEG19" s="136"/>
      <c r="LEH19" s="136"/>
      <c r="LEI19" s="136"/>
      <c r="LEJ19" s="136"/>
      <c r="LEK19" s="136"/>
      <c r="LEL19" s="136"/>
      <c r="LEM19" s="136"/>
      <c r="LEN19" s="136"/>
      <c r="LEO19" s="136"/>
      <c r="LEP19" s="136"/>
      <c r="LEQ19" s="136"/>
      <c r="LER19" s="136"/>
      <c r="LES19" s="136"/>
      <c r="LET19" s="136"/>
      <c r="LEU19" s="136"/>
      <c r="LEV19" s="136"/>
      <c r="LEW19" s="136"/>
      <c r="LEX19" s="136"/>
      <c r="LEY19" s="136"/>
      <c r="LEZ19" s="136"/>
      <c r="LFA19" s="136"/>
      <c r="LFB19" s="136"/>
      <c r="LFC19" s="136"/>
      <c r="LFD19" s="136"/>
      <c r="LFE19" s="136"/>
      <c r="LFF19" s="136"/>
      <c r="LFG19" s="136"/>
      <c r="LFH19" s="136"/>
      <c r="LFI19" s="136"/>
      <c r="LFJ19" s="136"/>
      <c r="LFK19" s="136"/>
      <c r="LFL19" s="136"/>
      <c r="LFM19" s="136"/>
      <c r="LFN19" s="136"/>
      <c r="LFO19" s="136"/>
      <c r="LFP19" s="136"/>
      <c r="LFQ19" s="136"/>
      <c r="LFR19" s="136"/>
      <c r="LFS19" s="136"/>
      <c r="LFT19" s="136"/>
      <c r="LFU19" s="136"/>
      <c r="LFV19" s="136"/>
      <c r="LFW19" s="136"/>
      <c r="LFX19" s="136"/>
      <c r="LFY19" s="136"/>
      <c r="LFZ19" s="136"/>
      <c r="LGA19" s="136"/>
      <c r="LGB19" s="136"/>
      <c r="LGC19" s="136"/>
      <c r="LGD19" s="136"/>
      <c r="LGE19" s="136"/>
      <c r="LGF19" s="136"/>
      <c r="LGG19" s="136"/>
      <c r="LGH19" s="136"/>
      <c r="LGI19" s="136"/>
      <c r="LGJ19" s="136"/>
      <c r="LGK19" s="136"/>
      <c r="LGL19" s="136"/>
      <c r="LGM19" s="136"/>
      <c r="LGN19" s="136"/>
      <c r="LGO19" s="136"/>
      <c r="LGP19" s="136"/>
      <c r="LGQ19" s="136"/>
      <c r="LGR19" s="136"/>
      <c r="LGS19" s="136"/>
      <c r="LGT19" s="136"/>
      <c r="LGU19" s="136"/>
      <c r="LGV19" s="136"/>
      <c r="LGW19" s="136"/>
      <c r="LGX19" s="136"/>
      <c r="LGY19" s="136"/>
      <c r="LGZ19" s="136"/>
      <c r="LHA19" s="136"/>
      <c r="LHB19" s="136"/>
      <c r="LHC19" s="136"/>
      <c r="LHD19" s="136"/>
      <c r="LHE19" s="136"/>
      <c r="LHF19" s="136"/>
      <c r="LHG19" s="136"/>
      <c r="LHH19" s="136"/>
      <c r="LHI19" s="136"/>
      <c r="LHJ19" s="136"/>
      <c r="LHK19" s="136"/>
      <c r="LHL19" s="136"/>
      <c r="LHM19" s="136"/>
      <c r="LHN19" s="136"/>
      <c r="LHO19" s="136"/>
      <c r="LHP19" s="136"/>
      <c r="LHQ19" s="136"/>
      <c r="LHR19" s="136"/>
      <c r="LHS19" s="136"/>
      <c r="LHT19" s="136"/>
      <c r="LHU19" s="136"/>
      <c r="LHV19" s="136"/>
      <c r="LHW19" s="136"/>
      <c r="LHX19" s="136"/>
      <c r="LHY19" s="136"/>
      <c r="LHZ19" s="136"/>
      <c r="LIA19" s="136"/>
      <c r="LIB19" s="136"/>
      <c r="LIC19" s="136"/>
      <c r="LID19" s="136"/>
      <c r="LIE19" s="136"/>
      <c r="LIF19" s="136"/>
      <c r="LIG19" s="136"/>
      <c r="LIH19" s="136"/>
      <c r="LII19" s="136"/>
      <c r="LIJ19" s="136"/>
      <c r="LIK19" s="136"/>
      <c r="LIL19" s="136"/>
      <c r="LIM19" s="136"/>
      <c r="LIN19" s="136"/>
      <c r="LIO19" s="136"/>
      <c r="LIP19" s="136"/>
      <c r="LIQ19" s="136"/>
      <c r="LIR19" s="136"/>
      <c r="LIS19" s="136"/>
      <c r="LIT19" s="136"/>
      <c r="LIU19" s="136"/>
      <c r="LIV19" s="136"/>
      <c r="LIW19" s="136"/>
      <c r="LIX19" s="136"/>
      <c r="LIY19" s="136"/>
      <c r="LIZ19" s="136"/>
      <c r="LJA19" s="136"/>
      <c r="LJB19" s="136"/>
      <c r="LJC19" s="136"/>
      <c r="LJD19" s="136"/>
      <c r="LJE19" s="136"/>
      <c r="LJF19" s="136"/>
      <c r="LJG19" s="136"/>
      <c r="LJH19" s="136"/>
      <c r="LJI19" s="136"/>
      <c r="LJJ19" s="136"/>
      <c r="LJK19" s="136"/>
      <c r="LJL19" s="136"/>
      <c r="LJM19" s="136"/>
      <c r="LJN19" s="136"/>
      <c r="LJO19" s="136"/>
      <c r="LJP19" s="136"/>
      <c r="LJQ19" s="136"/>
      <c r="LJR19" s="136"/>
      <c r="LJS19" s="136"/>
      <c r="LJT19" s="136"/>
      <c r="LJU19" s="136"/>
      <c r="LJV19" s="136"/>
      <c r="LJW19" s="136"/>
      <c r="LJX19" s="136"/>
      <c r="LJY19" s="136"/>
      <c r="LJZ19" s="136"/>
      <c r="LKA19" s="136"/>
      <c r="LKB19" s="136"/>
      <c r="LKC19" s="136"/>
      <c r="LKD19" s="136"/>
      <c r="LKE19" s="136"/>
      <c r="LKF19" s="136"/>
      <c r="LKG19" s="136"/>
      <c r="LKH19" s="136"/>
      <c r="LKI19" s="136"/>
      <c r="LKJ19" s="136"/>
      <c r="LKK19" s="136"/>
      <c r="LKL19" s="136"/>
      <c r="LKM19" s="136"/>
      <c r="LKN19" s="136"/>
      <c r="LKO19" s="136"/>
      <c r="LKP19" s="136"/>
      <c r="LKQ19" s="136"/>
      <c r="LKR19" s="136"/>
      <c r="LKS19" s="136"/>
      <c r="LKT19" s="136"/>
      <c r="LKU19" s="136"/>
      <c r="LKV19" s="136"/>
      <c r="LKW19" s="136"/>
      <c r="LKX19" s="136"/>
      <c r="LKY19" s="136"/>
      <c r="LKZ19" s="136"/>
      <c r="LLA19" s="136"/>
      <c r="LLB19" s="136"/>
      <c r="LLC19" s="136"/>
      <c r="LLD19" s="136"/>
      <c r="LLE19" s="136"/>
      <c r="LLF19" s="136"/>
      <c r="LLG19" s="136"/>
      <c r="LLH19" s="136"/>
      <c r="LLI19" s="136"/>
      <c r="LLJ19" s="136"/>
      <c r="LLK19" s="136"/>
      <c r="LLL19" s="136"/>
      <c r="LLM19" s="136"/>
      <c r="LLN19" s="136"/>
      <c r="LLO19" s="136"/>
      <c r="LLP19" s="136"/>
      <c r="LLQ19" s="136"/>
      <c r="LLR19" s="136"/>
      <c r="LLS19" s="136"/>
      <c r="LLT19" s="136"/>
      <c r="LLU19" s="136"/>
      <c r="LLV19" s="136"/>
      <c r="LLW19" s="136"/>
      <c r="LLX19" s="136"/>
      <c r="LLY19" s="136"/>
      <c r="LLZ19" s="136"/>
      <c r="LMA19" s="136"/>
      <c r="LMB19" s="136"/>
      <c r="LMC19" s="136"/>
      <c r="LMD19" s="136"/>
      <c r="LME19" s="136"/>
      <c r="LMF19" s="136"/>
      <c r="LMG19" s="136"/>
      <c r="LMH19" s="136"/>
      <c r="LMI19" s="136"/>
      <c r="LMJ19" s="136"/>
      <c r="LMK19" s="136"/>
      <c r="LML19" s="136"/>
      <c r="LMM19" s="136"/>
      <c r="LMN19" s="136"/>
      <c r="LMO19" s="136"/>
      <c r="LMP19" s="136"/>
      <c r="LMQ19" s="136"/>
      <c r="LMR19" s="136"/>
      <c r="LMS19" s="136"/>
      <c r="LMT19" s="136"/>
      <c r="LMU19" s="136"/>
      <c r="LMV19" s="136"/>
      <c r="LMW19" s="136"/>
      <c r="LMX19" s="136"/>
      <c r="LMY19" s="136"/>
      <c r="LMZ19" s="136"/>
      <c r="LNA19" s="136"/>
      <c r="LNB19" s="136"/>
      <c r="LNC19" s="136"/>
      <c r="LND19" s="136"/>
      <c r="LNE19" s="136"/>
      <c r="LNF19" s="136"/>
      <c r="LNG19" s="136"/>
      <c r="LNH19" s="136"/>
      <c r="LNI19" s="136"/>
      <c r="LNJ19" s="136"/>
      <c r="LNK19" s="136"/>
      <c r="LNL19" s="136"/>
      <c r="LNM19" s="136"/>
      <c r="LNN19" s="136"/>
      <c r="LNO19" s="136"/>
      <c r="LNP19" s="136"/>
      <c r="LNQ19" s="136"/>
      <c r="LNR19" s="136"/>
      <c r="LNS19" s="136"/>
      <c r="LNT19" s="136"/>
      <c r="LNU19" s="136"/>
      <c r="LNV19" s="136"/>
      <c r="LNW19" s="136"/>
      <c r="LNX19" s="136"/>
      <c r="LNY19" s="136"/>
      <c r="LNZ19" s="136"/>
      <c r="LOA19" s="136"/>
      <c r="LOB19" s="136"/>
      <c r="LOC19" s="136"/>
      <c r="LOD19" s="136"/>
      <c r="LOE19" s="136"/>
      <c r="LOF19" s="136"/>
      <c r="LOG19" s="136"/>
      <c r="LOH19" s="136"/>
      <c r="LOI19" s="136"/>
      <c r="LOJ19" s="136"/>
      <c r="LOK19" s="136"/>
      <c r="LOL19" s="136"/>
      <c r="LOM19" s="136"/>
      <c r="LON19" s="136"/>
      <c r="LOO19" s="136"/>
      <c r="LOP19" s="136"/>
      <c r="LOQ19" s="136"/>
      <c r="LOR19" s="136"/>
      <c r="LOS19" s="136"/>
      <c r="LOT19" s="136"/>
      <c r="LOU19" s="136"/>
      <c r="LOV19" s="136"/>
      <c r="LOW19" s="136"/>
      <c r="LOX19" s="136"/>
      <c r="LOY19" s="136"/>
      <c r="LOZ19" s="136"/>
      <c r="LPA19" s="136"/>
      <c r="LPB19" s="136"/>
      <c r="LPC19" s="136"/>
      <c r="LPD19" s="136"/>
      <c r="LPE19" s="136"/>
      <c r="LPF19" s="136"/>
      <c r="LPG19" s="136"/>
      <c r="LPH19" s="136"/>
      <c r="LPI19" s="136"/>
      <c r="LPJ19" s="136"/>
      <c r="LPK19" s="136"/>
      <c r="LPL19" s="136"/>
      <c r="LPM19" s="136"/>
      <c r="LPN19" s="136"/>
      <c r="LPO19" s="136"/>
      <c r="LPP19" s="136"/>
      <c r="LPQ19" s="136"/>
      <c r="LPR19" s="136"/>
      <c r="LPS19" s="136"/>
      <c r="LPT19" s="136"/>
      <c r="LPU19" s="136"/>
      <c r="LPV19" s="136"/>
      <c r="LPW19" s="136"/>
      <c r="LPX19" s="136"/>
      <c r="LPY19" s="136"/>
      <c r="LPZ19" s="136"/>
      <c r="LQA19" s="136"/>
      <c r="LQB19" s="136"/>
      <c r="LQC19" s="136"/>
      <c r="LQD19" s="136"/>
      <c r="LQE19" s="136"/>
      <c r="LQF19" s="136"/>
      <c r="LQG19" s="136"/>
      <c r="LQH19" s="136"/>
      <c r="LQI19" s="136"/>
      <c r="LQJ19" s="136"/>
      <c r="LQK19" s="136"/>
      <c r="LQL19" s="136"/>
      <c r="LQM19" s="136"/>
      <c r="LQN19" s="136"/>
      <c r="LQO19" s="136"/>
      <c r="LQP19" s="136"/>
      <c r="LQQ19" s="136"/>
      <c r="LQR19" s="136"/>
      <c r="LQS19" s="136"/>
      <c r="LQT19" s="136"/>
      <c r="LQU19" s="136"/>
      <c r="LQV19" s="136"/>
      <c r="LQW19" s="136"/>
      <c r="LQX19" s="136"/>
      <c r="LQY19" s="136"/>
      <c r="LQZ19" s="136"/>
      <c r="LRA19" s="136"/>
      <c r="LRB19" s="136"/>
      <c r="LRC19" s="136"/>
      <c r="LRD19" s="136"/>
      <c r="LRE19" s="136"/>
      <c r="LRF19" s="136"/>
      <c r="LRG19" s="136"/>
      <c r="LRH19" s="136"/>
      <c r="LRI19" s="136"/>
      <c r="LRJ19" s="136"/>
      <c r="LRK19" s="136"/>
      <c r="LRL19" s="136"/>
      <c r="LRM19" s="136"/>
      <c r="LRN19" s="136"/>
      <c r="LRO19" s="136"/>
      <c r="LRP19" s="136"/>
      <c r="LRQ19" s="136"/>
      <c r="LRR19" s="136"/>
      <c r="LRS19" s="136"/>
      <c r="LRT19" s="136"/>
      <c r="LRU19" s="136"/>
      <c r="LRV19" s="136"/>
      <c r="LRW19" s="136"/>
      <c r="LRX19" s="136"/>
      <c r="LRY19" s="136"/>
      <c r="LRZ19" s="136"/>
      <c r="LSA19" s="136"/>
      <c r="LSB19" s="136"/>
      <c r="LSC19" s="136"/>
      <c r="LSD19" s="136"/>
      <c r="LSE19" s="136"/>
      <c r="LSF19" s="136"/>
      <c r="LSG19" s="136"/>
      <c r="LSH19" s="136"/>
      <c r="LSI19" s="136"/>
      <c r="LSJ19" s="136"/>
      <c r="LSK19" s="136"/>
      <c r="LSL19" s="136"/>
      <c r="LSM19" s="136"/>
      <c r="LSN19" s="136"/>
      <c r="LSO19" s="136"/>
      <c r="LSP19" s="136"/>
      <c r="LSQ19" s="136"/>
      <c r="LSR19" s="136"/>
      <c r="LSS19" s="136"/>
      <c r="LST19" s="136"/>
      <c r="LSU19" s="136"/>
      <c r="LSV19" s="136"/>
      <c r="LSW19" s="136"/>
      <c r="LSX19" s="136"/>
      <c r="LSY19" s="136"/>
      <c r="LSZ19" s="136"/>
      <c r="LTA19" s="136"/>
      <c r="LTB19" s="136"/>
      <c r="LTC19" s="136"/>
      <c r="LTD19" s="136"/>
      <c r="LTE19" s="136"/>
      <c r="LTF19" s="136"/>
      <c r="LTG19" s="136"/>
      <c r="LTH19" s="136"/>
      <c r="LTI19" s="136"/>
      <c r="LTJ19" s="136"/>
      <c r="LTK19" s="136"/>
      <c r="LTL19" s="136"/>
      <c r="LTM19" s="136"/>
      <c r="LTN19" s="136"/>
      <c r="LTO19" s="136"/>
      <c r="LTP19" s="136"/>
      <c r="LTQ19" s="136"/>
      <c r="LTR19" s="136"/>
      <c r="LTS19" s="136"/>
      <c r="LTT19" s="136"/>
      <c r="LTU19" s="136"/>
      <c r="LTV19" s="136"/>
      <c r="LTW19" s="136"/>
      <c r="LTX19" s="136"/>
      <c r="LTY19" s="136"/>
      <c r="LTZ19" s="136"/>
      <c r="LUA19" s="136"/>
      <c r="LUB19" s="136"/>
      <c r="LUC19" s="136"/>
      <c r="LUD19" s="136"/>
      <c r="LUE19" s="136"/>
      <c r="LUF19" s="136"/>
      <c r="LUG19" s="136"/>
      <c r="LUH19" s="136"/>
      <c r="LUI19" s="136"/>
      <c r="LUJ19" s="136"/>
      <c r="LUK19" s="136"/>
      <c r="LUL19" s="136"/>
      <c r="LUM19" s="136"/>
      <c r="LUN19" s="136"/>
      <c r="LUO19" s="136"/>
      <c r="LUP19" s="136"/>
      <c r="LUQ19" s="136"/>
      <c r="LUR19" s="136"/>
      <c r="LUS19" s="136"/>
      <c r="LUT19" s="136"/>
      <c r="LUU19" s="136"/>
      <c r="LUV19" s="136"/>
      <c r="LUW19" s="136"/>
      <c r="LUX19" s="136"/>
      <c r="LUY19" s="136"/>
      <c r="LUZ19" s="136"/>
      <c r="LVA19" s="136"/>
      <c r="LVB19" s="136"/>
      <c r="LVC19" s="136"/>
      <c r="LVD19" s="136"/>
      <c r="LVE19" s="136"/>
      <c r="LVF19" s="136"/>
      <c r="LVG19" s="136"/>
      <c r="LVH19" s="136"/>
      <c r="LVI19" s="136"/>
      <c r="LVJ19" s="136"/>
      <c r="LVK19" s="136"/>
      <c r="LVL19" s="136"/>
      <c r="LVM19" s="136"/>
      <c r="LVN19" s="136"/>
      <c r="LVO19" s="136"/>
      <c r="LVP19" s="136"/>
      <c r="LVQ19" s="136"/>
      <c r="LVR19" s="136"/>
      <c r="LVS19" s="136"/>
      <c r="LVT19" s="136"/>
      <c r="LVU19" s="136"/>
      <c r="LVV19" s="136"/>
      <c r="LVW19" s="136"/>
      <c r="LVX19" s="136"/>
      <c r="LVY19" s="136"/>
      <c r="LVZ19" s="136"/>
      <c r="LWA19" s="136"/>
      <c r="LWB19" s="136"/>
      <c r="LWC19" s="136"/>
      <c r="LWD19" s="136"/>
      <c r="LWE19" s="136"/>
      <c r="LWF19" s="136"/>
      <c r="LWG19" s="136"/>
      <c r="LWH19" s="136"/>
      <c r="LWI19" s="136"/>
      <c r="LWJ19" s="136"/>
      <c r="LWK19" s="136"/>
      <c r="LWL19" s="136"/>
      <c r="LWM19" s="136"/>
      <c r="LWN19" s="136"/>
      <c r="LWO19" s="136"/>
      <c r="LWP19" s="136"/>
      <c r="LWQ19" s="136"/>
      <c r="LWR19" s="136"/>
      <c r="LWS19" s="136"/>
      <c r="LWT19" s="136"/>
      <c r="LWU19" s="136"/>
      <c r="LWV19" s="136"/>
      <c r="LWW19" s="136"/>
      <c r="LWX19" s="136"/>
      <c r="LWY19" s="136"/>
      <c r="LWZ19" s="136"/>
      <c r="LXA19" s="136"/>
      <c r="LXB19" s="136"/>
      <c r="LXC19" s="136"/>
      <c r="LXD19" s="136"/>
      <c r="LXE19" s="136"/>
      <c r="LXF19" s="136"/>
      <c r="LXG19" s="136"/>
      <c r="LXH19" s="136"/>
      <c r="LXI19" s="136"/>
      <c r="LXJ19" s="136"/>
      <c r="LXK19" s="136"/>
      <c r="LXL19" s="136"/>
      <c r="LXM19" s="136"/>
      <c r="LXN19" s="136"/>
      <c r="LXO19" s="136"/>
      <c r="LXP19" s="136"/>
      <c r="LXQ19" s="136"/>
      <c r="LXR19" s="136"/>
      <c r="LXS19" s="136"/>
      <c r="LXT19" s="136"/>
      <c r="LXU19" s="136"/>
      <c r="LXV19" s="136"/>
      <c r="LXW19" s="136"/>
      <c r="LXX19" s="136"/>
      <c r="LXY19" s="136"/>
      <c r="LXZ19" s="136"/>
      <c r="LYA19" s="136"/>
      <c r="LYB19" s="136"/>
      <c r="LYC19" s="136"/>
      <c r="LYD19" s="136"/>
      <c r="LYE19" s="136"/>
      <c r="LYF19" s="136"/>
      <c r="LYG19" s="136"/>
      <c r="LYH19" s="136"/>
      <c r="LYI19" s="136"/>
      <c r="LYJ19" s="136"/>
      <c r="LYK19" s="136"/>
      <c r="LYL19" s="136"/>
      <c r="LYM19" s="136"/>
      <c r="LYN19" s="136"/>
      <c r="LYO19" s="136"/>
      <c r="LYP19" s="136"/>
      <c r="LYQ19" s="136"/>
      <c r="LYR19" s="136"/>
      <c r="LYS19" s="136"/>
      <c r="LYT19" s="136"/>
      <c r="LYU19" s="136"/>
      <c r="LYV19" s="136"/>
      <c r="LYW19" s="136"/>
      <c r="LYX19" s="136"/>
      <c r="LYY19" s="136"/>
      <c r="LYZ19" s="136"/>
      <c r="LZA19" s="136"/>
      <c r="LZB19" s="136"/>
      <c r="LZC19" s="136"/>
      <c r="LZD19" s="136"/>
      <c r="LZE19" s="136"/>
      <c r="LZF19" s="136"/>
      <c r="LZG19" s="136"/>
      <c r="LZH19" s="136"/>
      <c r="LZI19" s="136"/>
      <c r="LZJ19" s="136"/>
      <c r="LZK19" s="136"/>
      <c r="LZL19" s="136"/>
      <c r="LZM19" s="136"/>
      <c r="LZN19" s="136"/>
      <c r="LZO19" s="136"/>
      <c r="LZP19" s="136"/>
      <c r="LZQ19" s="136"/>
      <c r="LZR19" s="136"/>
      <c r="LZS19" s="136"/>
      <c r="LZT19" s="136"/>
      <c r="LZU19" s="136"/>
      <c r="LZV19" s="136"/>
      <c r="LZW19" s="136"/>
      <c r="LZX19" s="136"/>
      <c r="LZY19" s="136"/>
      <c r="LZZ19" s="136"/>
      <c r="MAA19" s="136"/>
      <c r="MAB19" s="136"/>
      <c r="MAC19" s="136"/>
      <c r="MAD19" s="136"/>
      <c r="MAE19" s="136"/>
      <c r="MAF19" s="136"/>
      <c r="MAG19" s="136"/>
      <c r="MAH19" s="136"/>
      <c r="MAI19" s="136"/>
      <c r="MAJ19" s="136"/>
      <c r="MAK19" s="136"/>
      <c r="MAL19" s="136"/>
      <c r="MAM19" s="136"/>
      <c r="MAN19" s="136"/>
      <c r="MAO19" s="136"/>
      <c r="MAP19" s="136"/>
      <c r="MAQ19" s="136"/>
      <c r="MAR19" s="136"/>
      <c r="MAS19" s="136"/>
      <c r="MAT19" s="136"/>
      <c r="MAU19" s="136"/>
      <c r="MAV19" s="136"/>
      <c r="MAW19" s="136"/>
      <c r="MAX19" s="136"/>
      <c r="MAY19" s="136"/>
      <c r="MAZ19" s="136"/>
      <c r="MBA19" s="136"/>
      <c r="MBB19" s="136"/>
      <c r="MBC19" s="136"/>
      <c r="MBD19" s="136"/>
      <c r="MBE19" s="136"/>
      <c r="MBF19" s="136"/>
      <c r="MBG19" s="136"/>
      <c r="MBH19" s="136"/>
      <c r="MBI19" s="136"/>
      <c r="MBJ19" s="136"/>
      <c r="MBK19" s="136"/>
      <c r="MBL19" s="136"/>
      <c r="MBM19" s="136"/>
      <c r="MBN19" s="136"/>
      <c r="MBO19" s="136"/>
      <c r="MBP19" s="136"/>
      <c r="MBQ19" s="136"/>
      <c r="MBR19" s="136"/>
      <c r="MBS19" s="136"/>
      <c r="MBT19" s="136"/>
      <c r="MBU19" s="136"/>
      <c r="MBV19" s="136"/>
      <c r="MBW19" s="136"/>
      <c r="MBX19" s="136"/>
      <c r="MBY19" s="136"/>
      <c r="MBZ19" s="136"/>
      <c r="MCA19" s="136"/>
      <c r="MCB19" s="136"/>
      <c r="MCC19" s="136"/>
      <c r="MCD19" s="136"/>
      <c r="MCE19" s="136"/>
      <c r="MCF19" s="136"/>
      <c r="MCG19" s="136"/>
      <c r="MCH19" s="136"/>
      <c r="MCI19" s="136"/>
      <c r="MCJ19" s="136"/>
      <c r="MCK19" s="136"/>
      <c r="MCL19" s="136"/>
      <c r="MCM19" s="136"/>
      <c r="MCN19" s="136"/>
      <c r="MCO19" s="136"/>
      <c r="MCP19" s="136"/>
      <c r="MCQ19" s="136"/>
      <c r="MCR19" s="136"/>
      <c r="MCS19" s="136"/>
      <c r="MCT19" s="136"/>
      <c r="MCU19" s="136"/>
      <c r="MCV19" s="136"/>
      <c r="MCW19" s="136"/>
      <c r="MCX19" s="136"/>
      <c r="MCY19" s="136"/>
      <c r="MCZ19" s="136"/>
      <c r="MDA19" s="136"/>
      <c r="MDB19" s="136"/>
      <c r="MDC19" s="136"/>
      <c r="MDD19" s="136"/>
      <c r="MDE19" s="136"/>
      <c r="MDF19" s="136"/>
      <c r="MDG19" s="136"/>
      <c r="MDH19" s="136"/>
      <c r="MDI19" s="136"/>
      <c r="MDJ19" s="136"/>
      <c r="MDK19" s="136"/>
      <c r="MDL19" s="136"/>
      <c r="MDM19" s="136"/>
      <c r="MDN19" s="136"/>
      <c r="MDO19" s="136"/>
      <c r="MDP19" s="136"/>
      <c r="MDQ19" s="136"/>
      <c r="MDR19" s="136"/>
      <c r="MDS19" s="136"/>
      <c r="MDT19" s="136"/>
      <c r="MDU19" s="136"/>
      <c r="MDV19" s="136"/>
      <c r="MDW19" s="136"/>
      <c r="MDX19" s="136"/>
      <c r="MDY19" s="136"/>
      <c r="MDZ19" s="136"/>
      <c r="MEA19" s="136"/>
      <c r="MEB19" s="136"/>
      <c r="MEC19" s="136"/>
      <c r="MED19" s="136"/>
      <c r="MEE19" s="136"/>
      <c r="MEF19" s="136"/>
      <c r="MEG19" s="136"/>
      <c r="MEH19" s="136"/>
      <c r="MEI19" s="136"/>
      <c r="MEJ19" s="136"/>
      <c r="MEK19" s="136"/>
      <c r="MEL19" s="136"/>
      <c r="MEM19" s="136"/>
      <c r="MEN19" s="136"/>
      <c r="MEO19" s="136"/>
      <c r="MEP19" s="136"/>
      <c r="MEQ19" s="136"/>
      <c r="MER19" s="136"/>
      <c r="MES19" s="136"/>
      <c r="MET19" s="136"/>
      <c r="MEU19" s="136"/>
      <c r="MEV19" s="136"/>
      <c r="MEW19" s="136"/>
      <c r="MEX19" s="136"/>
      <c r="MEY19" s="136"/>
      <c r="MEZ19" s="136"/>
      <c r="MFA19" s="136"/>
      <c r="MFB19" s="136"/>
      <c r="MFC19" s="136"/>
      <c r="MFD19" s="136"/>
      <c r="MFE19" s="136"/>
      <c r="MFF19" s="136"/>
      <c r="MFG19" s="136"/>
      <c r="MFH19" s="136"/>
      <c r="MFI19" s="136"/>
      <c r="MFJ19" s="136"/>
      <c r="MFK19" s="136"/>
      <c r="MFL19" s="136"/>
      <c r="MFM19" s="136"/>
      <c r="MFN19" s="136"/>
      <c r="MFO19" s="136"/>
      <c r="MFP19" s="136"/>
      <c r="MFQ19" s="136"/>
      <c r="MFR19" s="136"/>
      <c r="MFS19" s="136"/>
      <c r="MFT19" s="136"/>
      <c r="MFU19" s="136"/>
      <c r="MFV19" s="136"/>
      <c r="MFW19" s="136"/>
      <c r="MFX19" s="136"/>
      <c r="MFY19" s="136"/>
      <c r="MFZ19" s="136"/>
      <c r="MGA19" s="136"/>
      <c r="MGB19" s="136"/>
      <c r="MGC19" s="136"/>
      <c r="MGD19" s="136"/>
      <c r="MGE19" s="136"/>
      <c r="MGF19" s="136"/>
      <c r="MGG19" s="136"/>
      <c r="MGH19" s="136"/>
      <c r="MGI19" s="136"/>
      <c r="MGJ19" s="136"/>
      <c r="MGK19" s="136"/>
      <c r="MGL19" s="136"/>
      <c r="MGM19" s="136"/>
      <c r="MGN19" s="136"/>
      <c r="MGO19" s="136"/>
      <c r="MGP19" s="136"/>
      <c r="MGQ19" s="136"/>
      <c r="MGR19" s="136"/>
      <c r="MGS19" s="136"/>
      <c r="MGT19" s="136"/>
      <c r="MGU19" s="136"/>
      <c r="MGV19" s="136"/>
      <c r="MGW19" s="136"/>
      <c r="MGX19" s="136"/>
      <c r="MGY19" s="136"/>
      <c r="MGZ19" s="136"/>
      <c r="MHA19" s="136"/>
      <c r="MHB19" s="136"/>
      <c r="MHC19" s="136"/>
      <c r="MHD19" s="136"/>
      <c r="MHE19" s="136"/>
      <c r="MHF19" s="136"/>
      <c r="MHG19" s="136"/>
      <c r="MHH19" s="136"/>
      <c r="MHI19" s="136"/>
      <c r="MHJ19" s="136"/>
      <c r="MHK19" s="136"/>
      <c r="MHL19" s="136"/>
      <c r="MHM19" s="136"/>
      <c r="MHN19" s="136"/>
      <c r="MHO19" s="136"/>
      <c r="MHP19" s="136"/>
      <c r="MHQ19" s="136"/>
      <c r="MHR19" s="136"/>
      <c r="MHS19" s="136"/>
      <c r="MHT19" s="136"/>
      <c r="MHU19" s="136"/>
      <c r="MHV19" s="136"/>
      <c r="MHW19" s="136"/>
      <c r="MHX19" s="136"/>
      <c r="MHY19" s="136"/>
      <c r="MHZ19" s="136"/>
      <c r="MIA19" s="136"/>
      <c r="MIB19" s="136"/>
      <c r="MIC19" s="136"/>
      <c r="MID19" s="136"/>
      <c r="MIE19" s="136"/>
      <c r="MIF19" s="136"/>
      <c r="MIG19" s="136"/>
      <c r="MIH19" s="136"/>
      <c r="MII19" s="136"/>
      <c r="MIJ19" s="136"/>
      <c r="MIK19" s="136"/>
      <c r="MIL19" s="136"/>
      <c r="MIM19" s="136"/>
      <c r="MIN19" s="136"/>
      <c r="MIO19" s="136"/>
      <c r="MIP19" s="136"/>
      <c r="MIQ19" s="136"/>
      <c r="MIR19" s="136"/>
      <c r="MIS19" s="136"/>
      <c r="MIT19" s="136"/>
      <c r="MIU19" s="136"/>
      <c r="MIV19" s="136"/>
      <c r="MIW19" s="136"/>
      <c r="MIX19" s="136"/>
      <c r="MIY19" s="136"/>
      <c r="MIZ19" s="136"/>
      <c r="MJA19" s="136"/>
      <c r="MJB19" s="136"/>
      <c r="MJC19" s="136"/>
      <c r="MJD19" s="136"/>
      <c r="MJE19" s="136"/>
      <c r="MJF19" s="136"/>
      <c r="MJG19" s="136"/>
      <c r="MJH19" s="136"/>
      <c r="MJI19" s="136"/>
      <c r="MJJ19" s="136"/>
      <c r="MJK19" s="136"/>
      <c r="MJL19" s="136"/>
      <c r="MJM19" s="136"/>
      <c r="MJN19" s="136"/>
      <c r="MJO19" s="136"/>
      <c r="MJP19" s="136"/>
      <c r="MJQ19" s="136"/>
      <c r="MJR19" s="136"/>
      <c r="MJS19" s="136"/>
      <c r="MJT19" s="136"/>
      <c r="MJU19" s="136"/>
      <c r="MJV19" s="136"/>
      <c r="MJW19" s="136"/>
      <c r="MJX19" s="136"/>
      <c r="MJY19" s="136"/>
      <c r="MJZ19" s="136"/>
      <c r="MKA19" s="136"/>
      <c r="MKB19" s="136"/>
      <c r="MKC19" s="136"/>
      <c r="MKD19" s="136"/>
      <c r="MKE19" s="136"/>
      <c r="MKF19" s="136"/>
      <c r="MKG19" s="136"/>
      <c r="MKH19" s="136"/>
      <c r="MKI19" s="136"/>
      <c r="MKJ19" s="136"/>
      <c r="MKK19" s="136"/>
      <c r="MKL19" s="136"/>
      <c r="MKM19" s="136"/>
      <c r="MKN19" s="136"/>
      <c r="MKO19" s="136"/>
      <c r="MKP19" s="136"/>
      <c r="MKQ19" s="136"/>
      <c r="MKR19" s="136"/>
      <c r="MKS19" s="136"/>
      <c r="MKT19" s="136"/>
      <c r="MKU19" s="136"/>
      <c r="MKV19" s="136"/>
      <c r="MKW19" s="136"/>
      <c r="MKX19" s="136"/>
      <c r="MKY19" s="136"/>
      <c r="MKZ19" s="136"/>
      <c r="MLA19" s="136"/>
      <c r="MLB19" s="136"/>
      <c r="MLC19" s="136"/>
      <c r="MLD19" s="136"/>
      <c r="MLE19" s="136"/>
      <c r="MLF19" s="136"/>
      <c r="MLG19" s="136"/>
      <c r="MLH19" s="136"/>
      <c r="MLI19" s="136"/>
      <c r="MLJ19" s="136"/>
      <c r="MLK19" s="136"/>
      <c r="MLL19" s="136"/>
      <c r="MLM19" s="136"/>
      <c r="MLN19" s="136"/>
      <c r="MLO19" s="136"/>
      <c r="MLP19" s="136"/>
      <c r="MLQ19" s="136"/>
      <c r="MLR19" s="136"/>
      <c r="MLS19" s="136"/>
      <c r="MLT19" s="136"/>
      <c r="MLU19" s="136"/>
      <c r="MLV19" s="136"/>
      <c r="MLW19" s="136"/>
      <c r="MLX19" s="136"/>
      <c r="MLY19" s="136"/>
      <c r="MLZ19" s="136"/>
      <c r="MMA19" s="136"/>
      <c r="MMB19" s="136"/>
      <c r="MMC19" s="136"/>
      <c r="MMD19" s="136"/>
      <c r="MME19" s="136"/>
      <c r="MMF19" s="136"/>
      <c r="MMG19" s="136"/>
      <c r="MMH19" s="136"/>
      <c r="MMI19" s="136"/>
      <c r="MMJ19" s="136"/>
      <c r="MMK19" s="136"/>
      <c r="MML19" s="136"/>
      <c r="MMM19" s="136"/>
      <c r="MMN19" s="136"/>
      <c r="MMO19" s="136"/>
      <c r="MMP19" s="136"/>
      <c r="MMQ19" s="136"/>
      <c r="MMR19" s="136"/>
      <c r="MMS19" s="136"/>
      <c r="MMT19" s="136"/>
      <c r="MMU19" s="136"/>
      <c r="MMV19" s="136"/>
      <c r="MMW19" s="136"/>
      <c r="MMX19" s="136"/>
      <c r="MMY19" s="136"/>
      <c r="MMZ19" s="136"/>
      <c r="MNA19" s="136"/>
      <c r="MNB19" s="136"/>
      <c r="MNC19" s="136"/>
      <c r="MND19" s="136"/>
      <c r="MNE19" s="136"/>
      <c r="MNF19" s="136"/>
      <c r="MNG19" s="136"/>
      <c r="MNH19" s="136"/>
      <c r="MNI19" s="136"/>
      <c r="MNJ19" s="136"/>
      <c r="MNK19" s="136"/>
      <c r="MNL19" s="136"/>
      <c r="MNM19" s="136"/>
      <c r="MNN19" s="136"/>
      <c r="MNO19" s="136"/>
      <c r="MNP19" s="136"/>
      <c r="MNQ19" s="136"/>
      <c r="MNR19" s="136"/>
      <c r="MNS19" s="136"/>
      <c r="MNT19" s="136"/>
      <c r="MNU19" s="136"/>
      <c r="MNV19" s="136"/>
      <c r="MNW19" s="136"/>
      <c r="MNX19" s="136"/>
      <c r="MNY19" s="136"/>
      <c r="MNZ19" s="136"/>
      <c r="MOA19" s="136"/>
      <c r="MOB19" s="136"/>
      <c r="MOC19" s="136"/>
      <c r="MOD19" s="136"/>
      <c r="MOE19" s="136"/>
      <c r="MOF19" s="136"/>
      <c r="MOG19" s="136"/>
      <c r="MOH19" s="136"/>
      <c r="MOI19" s="136"/>
      <c r="MOJ19" s="136"/>
      <c r="MOK19" s="136"/>
      <c r="MOL19" s="136"/>
      <c r="MOM19" s="136"/>
      <c r="MON19" s="136"/>
      <c r="MOO19" s="136"/>
      <c r="MOP19" s="136"/>
      <c r="MOQ19" s="136"/>
      <c r="MOR19" s="136"/>
      <c r="MOS19" s="136"/>
      <c r="MOT19" s="136"/>
      <c r="MOU19" s="136"/>
      <c r="MOV19" s="136"/>
      <c r="MOW19" s="136"/>
      <c r="MOX19" s="136"/>
      <c r="MOY19" s="136"/>
      <c r="MOZ19" s="136"/>
      <c r="MPA19" s="136"/>
      <c r="MPB19" s="136"/>
      <c r="MPC19" s="136"/>
      <c r="MPD19" s="136"/>
      <c r="MPE19" s="136"/>
      <c r="MPF19" s="136"/>
      <c r="MPG19" s="136"/>
      <c r="MPH19" s="136"/>
      <c r="MPI19" s="136"/>
      <c r="MPJ19" s="136"/>
      <c r="MPK19" s="136"/>
      <c r="MPL19" s="136"/>
      <c r="MPM19" s="136"/>
      <c r="MPN19" s="136"/>
      <c r="MPO19" s="136"/>
      <c r="MPP19" s="136"/>
      <c r="MPQ19" s="136"/>
      <c r="MPR19" s="136"/>
      <c r="MPS19" s="136"/>
      <c r="MPT19" s="136"/>
      <c r="MPU19" s="136"/>
      <c r="MPV19" s="136"/>
      <c r="MPW19" s="136"/>
      <c r="MPX19" s="136"/>
      <c r="MPY19" s="136"/>
      <c r="MPZ19" s="136"/>
      <c r="MQA19" s="136"/>
      <c r="MQB19" s="136"/>
      <c r="MQC19" s="136"/>
      <c r="MQD19" s="136"/>
      <c r="MQE19" s="136"/>
      <c r="MQF19" s="136"/>
      <c r="MQG19" s="136"/>
      <c r="MQH19" s="136"/>
      <c r="MQI19" s="136"/>
      <c r="MQJ19" s="136"/>
      <c r="MQK19" s="136"/>
      <c r="MQL19" s="136"/>
      <c r="MQM19" s="136"/>
      <c r="MQN19" s="136"/>
      <c r="MQO19" s="136"/>
      <c r="MQP19" s="136"/>
      <c r="MQQ19" s="136"/>
      <c r="MQR19" s="136"/>
      <c r="MQS19" s="136"/>
      <c r="MQT19" s="136"/>
      <c r="MQU19" s="136"/>
      <c r="MQV19" s="136"/>
      <c r="MQW19" s="136"/>
      <c r="MQX19" s="136"/>
      <c r="MQY19" s="136"/>
      <c r="MQZ19" s="136"/>
      <c r="MRA19" s="136"/>
      <c r="MRB19" s="136"/>
      <c r="MRC19" s="136"/>
      <c r="MRD19" s="136"/>
      <c r="MRE19" s="136"/>
      <c r="MRF19" s="136"/>
      <c r="MRG19" s="136"/>
      <c r="MRH19" s="136"/>
      <c r="MRI19" s="136"/>
      <c r="MRJ19" s="136"/>
      <c r="MRK19" s="136"/>
      <c r="MRL19" s="136"/>
      <c r="MRM19" s="136"/>
      <c r="MRN19" s="136"/>
      <c r="MRO19" s="136"/>
      <c r="MRP19" s="136"/>
      <c r="MRQ19" s="136"/>
      <c r="MRR19" s="136"/>
      <c r="MRS19" s="136"/>
      <c r="MRT19" s="136"/>
      <c r="MRU19" s="136"/>
      <c r="MRV19" s="136"/>
      <c r="MRW19" s="136"/>
      <c r="MRX19" s="136"/>
      <c r="MRY19" s="136"/>
      <c r="MRZ19" s="136"/>
      <c r="MSA19" s="136"/>
      <c r="MSB19" s="136"/>
      <c r="MSC19" s="136"/>
      <c r="MSD19" s="136"/>
      <c r="MSE19" s="136"/>
      <c r="MSF19" s="136"/>
      <c r="MSG19" s="136"/>
      <c r="MSH19" s="136"/>
      <c r="MSI19" s="136"/>
      <c r="MSJ19" s="136"/>
      <c r="MSK19" s="136"/>
      <c r="MSL19" s="136"/>
      <c r="MSM19" s="136"/>
      <c r="MSN19" s="136"/>
      <c r="MSO19" s="136"/>
      <c r="MSP19" s="136"/>
      <c r="MSQ19" s="136"/>
      <c r="MSR19" s="136"/>
      <c r="MSS19" s="136"/>
      <c r="MST19" s="136"/>
      <c r="MSU19" s="136"/>
      <c r="MSV19" s="136"/>
      <c r="MSW19" s="136"/>
      <c r="MSX19" s="136"/>
      <c r="MSY19" s="136"/>
      <c r="MSZ19" s="136"/>
      <c r="MTA19" s="136"/>
      <c r="MTB19" s="136"/>
      <c r="MTC19" s="136"/>
      <c r="MTD19" s="136"/>
      <c r="MTE19" s="136"/>
      <c r="MTF19" s="136"/>
      <c r="MTG19" s="136"/>
      <c r="MTH19" s="136"/>
      <c r="MTI19" s="136"/>
      <c r="MTJ19" s="136"/>
      <c r="MTK19" s="136"/>
      <c r="MTL19" s="136"/>
      <c r="MTM19" s="136"/>
      <c r="MTN19" s="136"/>
      <c r="MTO19" s="136"/>
      <c r="MTP19" s="136"/>
      <c r="MTQ19" s="136"/>
      <c r="MTR19" s="136"/>
      <c r="MTS19" s="136"/>
      <c r="MTT19" s="136"/>
      <c r="MTU19" s="136"/>
      <c r="MTV19" s="136"/>
      <c r="MTW19" s="136"/>
      <c r="MTX19" s="136"/>
      <c r="MTY19" s="136"/>
      <c r="MTZ19" s="136"/>
      <c r="MUA19" s="136"/>
      <c r="MUB19" s="136"/>
      <c r="MUC19" s="136"/>
      <c r="MUD19" s="136"/>
      <c r="MUE19" s="136"/>
      <c r="MUF19" s="136"/>
      <c r="MUG19" s="136"/>
      <c r="MUH19" s="136"/>
      <c r="MUI19" s="136"/>
      <c r="MUJ19" s="136"/>
      <c r="MUK19" s="136"/>
      <c r="MUL19" s="136"/>
      <c r="MUM19" s="136"/>
      <c r="MUN19" s="136"/>
      <c r="MUO19" s="136"/>
      <c r="MUP19" s="136"/>
      <c r="MUQ19" s="136"/>
      <c r="MUR19" s="136"/>
      <c r="MUS19" s="136"/>
      <c r="MUT19" s="136"/>
      <c r="MUU19" s="136"/>
      <c r="MUV19" s="136"/>
      <c r="MUW19" s="136"/>
      <c r="MUX19" s="136"/>
      <c r="MUY19" s="136"/>
      <c r="MUZ19" s="136"/>
      <c r="MVA19" s="136"/>
      <c r="MVB19" s="136"/>
      <c r="MVC19" s="136"/>
      <c r="MVD19" s="136"/>
      <c r="MVE19" s="136"/>
      <c r="MVF19" s="136"/>
      <c r="MVG19" s="136"/>
      <c r="MVH19" s="136"/>
      <c r="MVI19" s="136"/>
      <c r="MVJ19" s="136"/>
      <c r="MVK19" s="136"/>
      <c r="MVL19" s="136"/>
      <c r="MVM19" s="136"/>
      <c r="MVN19" s="136"/>
      <c r="MVO19" s="136"/>
      <c r="MVP19" s="136"/>
      <c r="MVQ19" s="136"/>
      <c r="MVR19" s="136"/>
      <c r="MVS19" s="136"/>
      <c r="MVT19" s="136"/>
      <c r="MVU19" s="136"/>
      <c r="MVV19" s="136"/>
      <c r="MVW19" s="136"/>
      <c r="MVX19" s="136"/>
      <c r="MVY19" s="136"/>
      <c r="MVZ19" s="136"/>
      <c r="MWA19" s="136"/>
      <c r="MWB19" s="136"/>
      <c r="MWC19" s="136"/>
      <c r="MWD19" s="136"/>
      <c r="MWE19" s="136"/>
      <c r="MWF19" s="136"/>
      <c r="MWG19" s="136"/>
      <c r="MWH19" s="136"/>
      <c r="MWI19" s="136"/>
      <c r="MWJ19" s="136"/>
      <c r="MWK19" s="136"/>
      <c r="MWL19" s="136"/>
      <c r="MWM19" s="136"/>
      <c r="MWN19" s="136"/>
      <c r="MWO19" s="136"/>
      <c r="MWP19" s="136"/>
      <c r="MWQ19" s="136"/>
      <c r="MWR19" s="136"/>
      <c r="MWS19" s="136"/>
      <c r="MWT19" s="136"/>
      <c r="MWU19" s="136"/>
      <c r="MWV19" s="136"/>
      <c r="MWW19" s="136"/>
      <c r="MWX19" s="136"/>
      <c r="MWY19" s="136"/>
      <c r="MWZ19" s="136"/>
      <c r="MXA19" s="136"/>
      <c r="MXB19" s="136"/>
      <c r="MXC19" s="136"/>
      <c r="MXD19" s="136"/>
      <c r="MXE19" s="136"/>
      <c r="MXF19" s="136"/>
      <c r="MXG19" s="136"/>
      <c r="MXH19" s="136"/>
      <c r="MXI19" s="136"/>
      <c r="MXJ19" s="136"/>
      <c r="MXK19" s="136"/>
      <c r="MXL19" s="136"/>
      <c r="MXM19" s="136"/>
      <c r="MXN19" s="136"/>
      <c r="MXO19" s="136"/>
      <c r="MXP19" s="136"/>
      <c r="MXQ19" s="136"/>
      <c r="MXR19" s="136"/>
      <c r="MXS19" s="136"/>
      <c r="MXT19" s="136"/>
      <c r="MXU19" s="136"/>
      <c r="MXV19" s="136"/>
      <c r="MXW19" s="136"/>
      <c r="MXX19" s="136"/>
      <c r="MXY19" s="136"/>
      <c r="MXZ19" s="136"/>
      <c r="MYA19" s="136"/>
      <c r="MYB19" s="136"/>
      <c r="MYC19" s="136"/>
      <c r="MYD19" s="136"/>
      <c r="MYE19" s="136"/>
      <c r="MYF19" s="136"/>
      <c r="MYG19" s="136"/>
      <c r="MYH19" s="136"/>
      <c r="MYI19" s="136"/>
      <c r="MYJ19" s="136"/>
      <c r="MYK19" s="136"/>
      <c r="MYL19" s="136"/>
      <c r="MYM19" s="136"/>
      <c r="MYN19" s="136"/>
      <c r="MYO19" s="136"/>
      <c r="MYP19" s="136"/>
      <c r="MYQ19" s="136"/>
      <c r="MYR19" s="136"/>
      <c r="MYS19" s="136"/>
      <c r="MYT19" s="136"/>
      <c r="MYU19" s="136"/>
      <c r="MYV19" s="136"/>
      <c r="MYW19" s="136"/>
      <c r="MYX19" s="136"/>
      <c r="MYY19" s="136"/>
      <c r="MYZ19" s="136"/>
      <c r="MZA19" s="136"/>
      <c r="MZB19" s="136"/>
      <c r="MZC19" s="136"/>
      <c r="MZD19" s="136"/>
      <c r="MZE19" s="136"/>
      <c r="MZF19" s="136"/>
      <c r="MZG19" s="136"/>
      <c r="MZH19" s="136"/>
      <c r="MZI19" s="136"/>
      <c r="MZJ19" s="136"/>
      <c r="MZK19" s="136"/>
      <c r="MZL19" s="136"/>
      <c r="MZM19" s="136"/>
      <c r="MZN19" s="136"/>
      <c r="MZO19" s="136"/>
      <c r="MZP19" s="136"/>
      <c r="MZQ19" s="136"/>
      <c r="MZR19" s="136"/>
      <c r="MZS19" s="136"/>
      <c r="MZT19" s="136"/>
      <c r="MZU19" s="136"/>
      <c r="MZV19" s="136"/>
      <c r="MZW19" s="136"/>
      <c r="MZX19" s="136"/>
      <c r="MZY19" s="136"/>
      <c r="MZZ19" s="136"/>
      <c r="NAA19" s="136"/>
      <c r="NAB19" s="136"/>
      <c r="NAC19" s="136"/>
      <c r="NAD19" s="136"/>
      <c r="NAE19" s="136"/>
      <c r="NAF19" s="136"/>
      <c r="NAG19" s="136"/>
      <c r="NAH19" s="136"/>
      <c r="NAI19" s="136"/>
      <c r="NAJ19" s="136"/>
      <c r="NAK19" s="136"/>
      <c r="NAL19" s="136"/>
      <c r="NAM19" s="136"/>
      <c r="NAN19" s="136"/>
      <c r="NAO19" s="136"/>
      <c r="NAP19" s="136"/>
      <c r="NAQ19" s="136"/>
      <c r="NAR19" s="136"/>
      <c r="NAS19" s="136"/>
      <c r="NAT19" s="136"/>
      <c r="NAU19" s="136"/>
      <c r="NAV19" s="136"/>
      <c r="NAW19" s="136"/>
      <c r="NAX19" s="136"/>
      <c r="NAY19" s="136"/>
      <c r="NAZ19" s="136"/>
      <c r="NBA19" s="136"/>
      <c r="NBB19" s="136"/>
      <c r="NBC19" s="136"/>
      <c r="NBD19" s="136"/>
      <c r="NBE19" s="136"/>
      <c r="NBF19" s="136"/>
      <c r="NBG19" s="136"/>
      <c r="NBH19" s="136"/>
      <c r="NBI19" s="136"/>
      <c r="NBJ19" s="136"/>
      <c r="NBK19" s="136"/>
      <c r="NBL19" s="136"/>
      <c r="NBM19" s="136"/>
      <c r="NBN19" s="136"/>
      <c r="NBO19" s="136"/>
      <c r="NBP19" s="136"/>
      <c r="NBQ19" s="136"/>
      <c r="NBR19" s="136"/>
      <c r="NBS19" s="136"/>
      <c r="NBT19" s="136"/>
      <c r="NBU19" s="136"/>
      <c r="NBV19" s="136"/>
      <c r="NBW19" s="136"/>
      <c r="NBX19" s="136"/>
      <c r="NBY19" s="136"/>
      <c r="NBZ19" s="136"/>
      <c r="NCA19" s="136"/>
      <c r="NCB19" s="136"/>
      <c r="NCC19" s="136"/>
      <c r="NCD19" s="136"/>
      <c r="NCE19" s="136"/>
      <c r="NCF19" s="136"/>
      <c r="NCG19" s="136"/>
      <c r="NCH19" s="136"/>
      <c r="NCI19" s="136"/>
      <c r="NCJ19" s="136"/>
      <c r="NCK19" s="136"/>
      <c r="NCL19" s="136"/>
      <c r="NCM19" s="136"/>
      <c r="NCN19" s="136"/>
      <c r="NCO19" s="136"/>
      <c r="NCP19" s="136"/>
      <c r="NCQ19" s="136"/>
      <c r="NCR19" s="136"/>
      <c r="NCS19" s="136"/>
      <c r="NCT19" s="136"/>
      <c r="NCU19" s="136"/>
      <c r="NCV19" s="136"/>
      <c r="NCW19" s="136"/>
      <c r="NCX19" s="136"/>
      <c r="NCY19" s="136"/>
      <c r="NCZ19" s="136"/>
      <c r="NDA19" s="136"/>
      <c r="NDB19" s="136"/>
      <c r="NDC19" s="136"/>
      <c r="NDD19" s="136"/>
      <c r="NDE19" s="136"/>
      <c r="NDF19" s="136"/>
      <c r="NDG19" s="136"/>
      <c r="NDH19" s="136"/>
      <c r="NDI19" s="136"/>
      <c r="NDJ19" s="136"/>
      <c r="NDK19" s="136"/>
      <c r="NDL19" s="136"/>
      <c r="NDM19" s="136"/>
      <c r="NDN19" s="136"/>
      <c r="NDO19" s="136"/>
      <c r="NDP19" s="136"/>
      <c r="NDQ19" s="136"/>
      <c r="NDR19" s="136"/>
      <c r="NDS19" s="136"/>
      <c r="NDT19" s="136"/>
      <c r="NDU19" s="136"/>
      <c r="NDV19" s="136"/>
      <c r="NDW19" s="136"/>
      <c r="NDX19" s="136"/>
      <c r="NDY19" s="136"/>
      <c r="NDZ19" s="136"/>
      <c r="NEA19" s="136"/>
      <c r="NEB19" s="136"/>
      <c r="NEC19" s="136"/>
      <c r="NED19" s="136"/>
      <c r="NEE19" s="136"/>
      <c r="NEF19" s="136"/>
      <c r="NEG19" s="136"/>
      <c r="NEH19" s="136"/>
      <c r="NEI19" s="136"/>
      <c r="NEJ19" s="136"/>
      <c r="NEK19" s="136"/>
      <c r="NEL19" s="136"/>
      <c r="NEM19" s="136"/>
      <c r="NEN19" s="136"/>
      <c r="NEO19" s="136"/>
      <c r="NEP19" s="136"/>
      <c r="NEQ19" s="136"/>
      <c r="NER19" s="136"/>
      <c r="NES19" s="136"/>
      <c r="NET19" s="136"/>
      <c r="NEU19" s="136"/>
      <c r="NEV19" s="136"/>
      <c r="NEW19" s="136"/>
      <c r="NEX19" s="136"/>
      <c r="NEY19" s="136"/>
      <c r="NEZ19" s="136"/>
      <c r="NFA19" s="136"/>
      <c r="NFB19" s="136"/>
      <c r="NFC19" s="136"/>
      <c r="NFD19" s="136"/>
      <c r="NFE19" s="136"/>
      <c r="NFF19" s="136"/>
      <c r="NFG19" s="136"/>
      <c r="NFH19" s="136"/>
      <c r="NFI19" s="136"/>
      <c r="NFJ19" s="136"/>
      <c r="NFK19" s="136"/>
      <c r="NFL19" s="136"/>
      <c r="NFM19" s="136"/>
      <c r="NFN19" s="136"/>
      <c r="NFO19" s="136"/>
      <c r="NFP19" s="136"/>
      <c r="NFQ19" s="136"/>
      <c r="NFR19" s="136"/>
      <c r="NFS19" s="136"/>
      <c r="NFT19" s="136"/>
      <c r="NFU19" s="136"/>
      <c r="NFV19" s="136"/>
      <c r="NFW19" s="136"/>
      <c r="NFX19" s="136"/>
      <c r="NFY19" s="136"/>
      <c r="NFZ19" s="136"/>
      <c r="NGA19" s="136"/>
      <c r="NGB19" s="136"/>
      <c r="NGC19" s="136"/>
      <c r="NGD19" s="136"/>
      <c r="NGE19" s="136"/>
      <c r="NGF19" s="136"/>
      <c r="NGG19" s="136"/>
      <c r="NGH19" s="136"/>
      <c r="NGI19" s="136"/>
      <c r="NGJ19" s="136"/>
      <c r="NGK19" s="136"/>
      <c r="NGL19" s="136"/>
      <c r="NGM19" s="136"/>
      <c r="NGN19" s="136"/>
      <c r="NGO19" s="136"/>
      <c r="NGP19" s="136"/>
      <c r="NGQ19" s="136"/>
      <c r="NGR19" s="136"/>
      <c r="NGS19" s="136"/>
      <c r="NGT19" s="136"/>
      <c r="NGU19" s="136"/>
      <c r="NGV19" s="136"/>
      <c r="NGW19" s="136"/>
      <c r="NGX19" s="136"/>
      <c r="NGY19" s="136"/>
      <c r="NGZ19" s="136"/>
      <c r="NHA19" s="136"/>
      <c r="NHB19" s="136"/>
      <c r="NHC19" s="136"/>
      <c r="NHD19" s="136"/>
      <c r="NHE19" s="136"/>
      <c r="NHF19" s="136"/>
      <c r="NHG19" s="136"/>
      <c r="NHH19" s="136"/>
      <c r="NHI19" s="136"/>
      <c r="NHJ19" s="136"/>
      <c r="NHK19" s="136"/>
      <c r="NHL19" s="136"/>
      <c r="NHM19" s="136"/>
      <c r="NHN19" s="136"/>
      <c r="NHO19" s="136"/>
      <c r="NHP19" s="136"/>
      <c r="NHQ19" s="136"/>
      <c r="NHR19" s="136"/>
      <c r="NHS19" s="136"/>
      <c r="NHT19" s="136"/>
      <c r="NHU19" s="136"/>
      <c r="NHV19" s="136"/>
      <c r="NHW19" s="136"/>
      <c r="NHX19" s="136"/>
      <c r="NHY19" s="136"/>
      <c r="NHZ19" s="136"/>
      <c r="NIA19" s="136"/>
      <c r="NIB19" s="136"/>
      <c r="NIC19" s="136"/>
      <c r="NID19" s="136"/>
      <c r="NIE19" s="136"/>
      <c r="NIF19" s="136"/>
      <c r="NIG19" s="136"/>
      <c r="NIH19" s="136"/>
      <c r="NII19" s="136"/>
      <c r="NIJ19" s="136"/>
      <c r="NIK19" s="136"/>
      <c r="NIL19" s="136"/>
      <c r="NIM19" s="136"/>
      <c r="NIN19" s="136"/>
      <c r="NIO19" s="136"/>
      <c r="NIP19" s="136"/>
      <c r="NIQ19" s="136"/>
      <c r="NIR19" s="136"/>
      <c r="NIS19" s="136"/>
      <c r="NIT19" s="136"/>
      <c r="NIU19" s="136"/>
      <c r="NIV19" s="136"/>
      <c r="NIW19" s="136"/>
      <c r="NIX19" s="136"/>
      <c r="NIY19" s="136"/>
      <c r="NIZ19" s="136"/>
      <c r="NJA19" s="136"/>
      <c r="NJB19" s="136"/>
      <c r="NJC19" s="136"/>
      <c r="NJD19" s="136"/>
      <c r="NJE19" s="136"/>
      <c r="NJF19" s="136"/>
      <c r="NJG19" s="136"/>
      <c r="NJH19" s="136"/>
      <c r="NJI19" s="136"/>
      <c r="NJJ19" s="136"/>
      <c r="NJK19" s="136"/>
      <c r="NJL19" s="136"/>
      <c r="NJM19" s="136"/>
      <c r="NJN19" s="136"/>
      <c r="NJO19" s="136"/>
      <c r="NJP19" s="136"/>
      <c r="NJQ19" s="136"/>
      <c r="NJR19" s="136"/>
      <c r="NJS19" s="136"/>
      <c r="NJT19" s="136"/>
      <c r="NJU19" s="136"/>
      <c r="NJV19" s="136"/>
      <c r="NJW19" s="136"/>
      <c r="NJX19" s="136"/>
      <c r="NJY19" s="136"/>
      <c r="NJZ19" s="136"/>
      <c r="NKA19" s="136"/>
      <c r="NKB19" s="136"/>
      <c r="NKC19" s="136"/>
      <c r="NKD19" s="136"/>
      <c r="NKE19" s="136"/>
      <c r="NKF19" s="136"/>
      <c r="NKG19" s="136"/>
      <c r="NKH19" s="136"/>
      <c r="NKI19" s="136"/>
      <c r="NKJ19" s="136"/>
      <c r="NKK19" s="136"/>
      <c r="NKL19" s="136"/>
      <c r="NKM19" s="136"/>
      <c r="NKN19" s="136"/>
      <c r="NKO19" s="136"/>
      <c r="NKP19" s="136"/>
      <c r="NKQ19" s="136"/>
      <c r="NKR19" s="136"/>
      <c r="NKS19" s="136"/>
      <c r="NKT19" s="136"/>
      <c r="NKU19" s="136"/>
      <c r="NKV19" s="136"/>
      <c r="NKW19" s="136"/>
      <c r="NKX19" s="136"/>
      <c r="NKY19" s="136"/>
      <c r="NKZ19" s="136"/>
      <c r="NLA19" s="136"/>
      <c r="NLB19" s="136"/>
      <c r="NLC19" s="136"/>
      <c r="NLD19" s="136"/>
      <c r="NLE19" s="136"/>
      <c r="NLF19" s="136"/>
      <c r="NLG19" s="136"/>
      <c r="NLH19" s="136"/>
      <c r="NLI19" s="136"/>
      <c r="NLJ19" s="136"/>
      <c r="NLK19" s="136"/>
      <c r="NLL19" s="136"/>
      <c r="NLM19" s="136"/>
      <c r="NLN19" s="136"/>
      <c r="NLO19" s="136"/>
      <c r="NLP19" s="136"/>
      <c r="NLQ19" s="136"/>
      <c r="NLR19" s="136"/>
      <c r="NLS19" s="136"/>
      <c r="NLT19" s="136"/>
      <c r="NLU19" s="136"/>
      <c r="NLV19" s="136"/>
      <c r="NLW19" s="136"/>
      <c r="NLX19" s="136"/>
      <c r="NLY19" s="136"/>
      <c r="NLZ19" s="136"/>
      <c r="NMA19" s="136"/>
      <c r="NMB19" s="136"/>
      <c r="NMC19" s="136"/>
      <c r="NMD19" s="136"/>
      <c r="NME19" s="136"/>
      <c r="NMF19" s="136"/>
      <c r="NMG19" s="136"/>
      <c r="NMH19" s="136"/>
      <c r="NMI19" s="136"/>
      <c r="NMJ19" s="136"/>
      <c r="NMK19" s="136"/>
      <c r="NML19" s="136"/>
      <c r="NMM19" s="136"/>
      <c r="NMN19" s="136"/>
      <c r="NMO19" s="136"/>
      <c r="NMP19" s="136"/>
      <c r="NMQ19" s="136"/>
      <c r="NMR19" s="136"/>
      <c r="NMS19" s="136"/>
      <c r="NMT19" s="136"/>
      <c r="NMU19" s="136"/>
      <c r="NMV19" s="136"/>
      <c r="NMW19" s="136"/>
      <c r="NMX19" s="136"/>
      <c r="NMY19" s="136"/>
      <c r="NMZ19" s="136"/>
      <c r="NNA19" s="136"/>
      <c r="NNB19" s="136"/>
      <c r="NNC19" s="136"/>
      <c r="NND19" s="136"/>
      <c r="NNE19" s="136"/>
      <c r="NNF19" s="136"/>
      <c r="NNG19" s="136"/>
      <c r="NNH19" s="136"/>
      <c r="NNI19" s="136"/>
      <c r="NNJ19" s="136"/>
      <c r="NNK19" s="136"/>
      <c r="NNL19" s="136"/>
      <c r="NNM19" s="136"/>
      <c r="NNN19" s="136"/>
      <c r="NNO19" s="136"/>
      <c r="NNP19" s="136"/>
      <c r="NNQ19" s="136"/>
      <c r="NNR19" s="136"/>
      <c r="NNS19" s="136"/>
      <c r="NNT19" s="136"/>
      <c r="NNU19" s="136"/>
      <c r="NNV19" s="136"/>
      <c r="NNW19" s="136"/>
      <c r="NNX19" s="136"/>
      <c r="NNY19" s="136"/>
      <c r="NNZ19" s="136"/>
      <c r="NOA19" s="136"/>
      <c r="NOB19" s="136"/>
      <c r="NOC19" s="136"/>
      <c r="NOD19" s="136"/>
      <c r="NOE19" s="136"/>
      <c r="NOF19" s="136"/>
      <c r="NOG19" s="136"/>
      <c r="NOH19" s="136"/>
      <c r="NOI19" s="136"/>
      <c r="NOJ19" s="136"/>
      <c r="NOK19" s="136"/>
      <c r="NOL19" s="136"/>
      <c r="NOM19" s="136"/>
      <c r="NON19" s="136"/>
      <c r="NOO19" s="136"/>
      <c r="NOP19" s="136"/>
      <c r="NOQ19" s="136"/>
      <c r="NOR19" s="136"/>
      <c r="NOS19" s="136"/>
      <c r="NOT19" s="136"/>
      <c r="NOU19" s="136"/>
      <c r="NOV19" s="136"/>
      <c r="NOW19" s="136"/>
      <c r="NOX19" s="136"/>
      <c r="NOY19" s="136"/>
      <c r="NOZ19" s="136"/>
      <c r="NPA19" s="136"/>
      <c r="NPB19" s="136"/>
      <c r="NPC19" s="136"/>
      <c r="NPD19" s="136"/>
      <c r="NPE19" s="136"/>
      <c r="NPF19" s="136"/>
      <c r="NPG19" s="136"/>
      <c r="NPH19" s="136"/>
      <c r="NPI19" s="136"/>
      <c r="NPJ19" s="136"/>
      <c r="NPK19" s="136"/>
      <c r="NPL19" s="136"/>
      <c r="NPM19" s="136"/>
      <c r="NPN19" s="136"/>
      <c r="NPO19" s="136"/>
      <c r="NPP19" s="136"/>
      <c r="NPQ19" s="136"/>
      <c r="NPR19" s="136"/>
      <c r="NPS19" s="136"/>
      <c r="NPT19" s="136"/>
      <c r="NPU19" s="136"/>
      <c r="NPV19" s="136"/>
      <c r="NPW19" s="136"/>
      <c r="NPX19" s="136"/>
      <c r="NPY19" s="136"/>
      <c r="NPZ19" s="136"/>
      <c r="NQA19" s="136"/>
      <c r="NQB19" s="136"/>
      <c r="NQC19" s="136"/>
      <c r="NQD19" s="136"/>
      <c r="NQE19" s="136"/>
      <c r="NQF19" s="136"/>
      <c r="NQG19" s="136"/>
      <c r="NQH19" s="136"/>
      <c r="NQI19" s="136"/>
      <c r="NQJ19" s="136"/>
      <c r="NQK19" s="136"/>
      <c r="NQL19" s="136"/>
      <c r="NQM19" s="136"/>
      <c r="NQN19" s="136"/>
      <c r="NQO19" s="136"/>
      <c r="NQP19" s="136"/>
      <c r="NQQ19" s="136"/>
      <c r="NQR19" s="136"/>
      <c r="NQS19" s="136"/>
      <c r="NQT19" s="136"/>
      <c r="NQU19" s="136"/>
      <c r="NQV19" s="136"/>
      <c r="NQW19" s="136"/>
      <c r="NQX19" s="136"/>
      <c r="NQY19" s="136"/>
      <c r="NQZ19" s="136"/>
      <c r="NRA19" s="136"/>
      <c r="NRB19" s="136"/>
      <c r="NRC19" s="136"/>
      <c r="NRD19" s="136"/>
      <c r="NRE19" s="136"/>
      <c r="NRF19" s="136"/>
      <c r="NRG19" s="136"/>
      <c r="NRH19" s="136"/>
      <c r="NRI19" s="136"/>
      <c r="NRJ19" s="136"/>
      <c r="NRK19" s="136"/>
      <c r="NRL19" s="136"/>
      <c r="NRM19" s="136"/>
      <c r="NRN19" s="136"/>
      <c r="NRO19" s="136"/>
      <c r="NRP19" s="136"/>
      <c r="NRQ19" s="136"/>
      <c r="NRR19" s="136"/>
      <c r="NRS19" s="136"/>
      <c r="NRT19" s="136"/>
      <c r="NRU19" s="136"/>
      <c r="NRV19" s="136"/>
      <c r="NRW19" s="136"/>
      <c r="NRX19" s="136"/>
      <c r="NRY19" s="136"/>
      <c r="NRZ19" s="136"/>
      <c r="NSA19" s="136"/>
      <c r="NSB19" s="136"/>
      <c r="NSC19" s="136"/>
      <c r="NSD19" s="136"/>
      <c r="NSE19" s="136"/>
      <c r="NSF19" s="136"/>
      <c r="NSG19" s="136"/>
      <c r="NSH19" s="136"/>
      <c r="NSI19" s="136"/>
      <c r="NSJ19" s="136"/>
      <c r="NSK19" s="136"/>
      <c r="NSL19" s="136"/>
      <c r="NSM19" s="136"/>
      <c r="NSN19" s="136"/>
      <c r="NSO19" s="136"/>
      <c r="NSP19" s="136"/>
      <c r="NSQ19" s="136"/>
      <c r="NSR19" s="136"/>
      <c r="NSS19" s="136"/>
      <c r="NST19" s="136"/>
      <c r="NSU19" s="136"/>
      <c r="NSV19" s="136"/>
      <c r="NSW19" s="136"/>
      <c r="NSX19" s="136"/>
      <c r="NSY19" s="136"/>
      <c r="NSZ19" s="136"/>
      <c r="NTA19" s="136"/>
      <c r="NTB19" s="136"/>
      <c r="NTC19" s="136"/>
      <c r="NTD19" s="136"/>
      <c r="NTE19" s="136"/>
      <c r="NTF19" s="136"/>
      <c r="NTG19" s="136"/>
      <c r="NTH19" s="136"/>
      <c r="NTI19" s="136"/>
      <c r="NTJ19" s="136"/>
      <c r="NTK19" s="136"/>
      <c r="NTL19" s="136"/>
      <c r="NTM19" s="136"/>
      <c r="NTN19" s="136"/>
      <c r="NTO19" s="136"/>
      <c r="NTP19" s="136"/>
      <c r="NTQ19" s="136"/>
      <c r="NTR19" s="136"/>
      <c r="NTS19" s="136"/>
      <c r="NTT19" s="136"/>
      <c r="NTU19" s="136"/>
      <c r="NTV19" s="136"/>
      <c r="NTW19" s="136"/>
      <c r="NTX19" s="136"/>
      <c r="NTY19" s="136"/>
      <c r="NTZ19" s="136"/>
      <c r="NUA19" s="136"/>
      <c r="NUB19" s="136"/>
      <c r="NUC19" s="136"/>
      <c r="NUD19" s="136"/>
      <c r="NUE19" s="136"/>
      <c r="NUF19" s="136"/>
      <c r="NUG19" s="136"/>
      <c r="NUH19" s="136"/>
      <c r="NUI19" s="136"/>
      <c r="NUJ19" s="136"/>
      <c r="NUK19" s="136"/>
      <c r="NUL19" s="136"/>
      <c r="NUM19" s="136"/>
      <c r="NUN19" s="136"/>
      <c r="NUO19" s="136"/>
      <c r="NUP19" s="136"/>
      <c r="NUQ19" s="136"/>
      <c r="NUR19" s="136"/>
      <c r="NUS19" s="136"/>
      <c r="NUT19" s="136"/>
      <c r="NUU19" s="136"/>
      <c r="NUV19" s="136"/>
      <c r="NUW19" s="136"/>
      <c r="NUX19" s="136"/>
      <c r="NUY19" s="136"/>
      <c r="NUZ19" s="136"/>
      <c r="NVA19" s="136"/>
      <c r="NVB19" s="136"/>
      <c r="NVC19" s="136"/>
      <c r="NVD19" s="136"/>
      <c r="NVE19" s="136"/>
      <c r="NVF19" s="136"/>
      <c r="NVG19" s="136"/>
      <c r="NVH19" s="136"/>
      <c r="NVI19" s="136"/>
      <c r="NVJ19" s="136"/>
      <c r="NVK19" s="136"/>
      <c r="NVL19" s="136"/>
      <c r="NVM19" s="136"/>
      <c r="NVN19" s="136"/>
      <c r="NVO19" s="136"/>
      <c r="NVP19" s="136"/>
      <c r="NVQ19" s="136"/>
      <c r="NVR19" s="136"/>
      <c r="NVS19" s="136"/>
      <c r="NVT19" s="136"/>
      <c r="NVU19" s="136"/>
      <c r="NVV19" s="136"/>
      <c r="NVW19" s="136"/>
      <c r="NVX19" s="136"/>
      <c r="NVY19" s="136"/>
      <c r="NVZ19" s="136"/>
      <c r="NWA19" s="136"/>
      <c r="NWB19" s="136"/>
      <c r="NWC19" s="136"/>
      <c r="NWD19" s="136"/>
      <c r="NWE19" s="136"/>
      <c r="NWF19" s="136"/>
      <c r="NWG19" s="136"/>
      <c r="NWH19" s="136"/>
      <c r="NWI19" s="136"/>
      <c r="NWJ19" s="136"/>
      <c r="NWK19" s="136"/>
      <c r="NWL19" s="136"/>
      <c r="NWM19" s="136"/>
      <c r="NWN19" s="136"/>
      <c r="NWO19" s="136"/>
      <c r="NWP19" s="136"/>
      <c r="NWQ19" s="136"/>
      <c r="NWR19" s="136"/>
      <c r="NWS19" s="136"/>
      <c r="NWT19" s="136"/>
      <c r="NWU19" s="136"/>
      <c r="NWV19" s="136"/>
      <c r="NWW19" s="136"/>
      <c r="NWX19" s="136"/>
      <c r="NWY19" s="136"/>
      <c r="NWZ19" s="136"/>
      <c r="NXA19" s="136"/>
      <c r="NXB19" s="136"/>
      <c r="NXC19" s="136"/>
      <c r="NXD19" s="136"/>
      <c r="NXE19" s="136"/>
      <c r="NXF19" s="136"/>
      <c r="NXG19" s="136"/>
      <c r="NXH19" s="136"/>
      <c r="NXI19" s="136"/>
      <c r="NXJ19" s="136"/>
      <c r="NXK19" s="136"/>
      <c r="NXL19" s="136"/>
      <c r="NXM19" s="136"/>
      <c r="NXN19" s="136"/>
      <c r="NXO19" s="136"/>
      <c r="NXP19" s="136"/>
      <c r="NXQ19" s="136"/>
      <c r="NXR19" s="136"/>
      <c r="NXS19" s="136"/>
      <c r="NXT19" s="136"/>
      <c r="NXU19" s="136"/>
      <c r="NXV19" s="136"/>
      <c r="NXW19" s="136"/>
      <c r="NXX19" s="136"/>
      <c r="NXY19" s="136"/>
      <c r="NXZ19" s="136"/>
      <c r="NYA19" s="136"/>
      <c r="NYB19" s="136"/>
      <c r="NYC19" s="136"/>
      <c r="NYD19" s="136"/>
      <c r="NYE19" s="136"/>
      <c r="NYF19" s="136"/>
      <c r="NYG19" s="136"/>
      <c r="NYH19" s="136"/>
      <c r="NYI19" s="136"/>
      <c r="NYJ19" s="136"/>
      <c r="NYK19" s="136"/>
      <c r="NYL19" s="136"/>
      <c r="NYM19" s="136"/>
      <c r="NYN19" s="136"/>
      <c r="NYO19" s="136"/>
      <c r="NYP19" s="136"/>
      <c r="NYQ19" s="136"/>
      <c r="NYR19" s="136"/>
      <c r="NYS19" s="136"/>
      <c r="NYT19" s="136"/>
      <c r="NYU19" s="136"/>
      <c r="NYV19" s="136"/>
      <c r="NYW19" s="136"/>
      <c r="NYX19" s="136"/>
      <c r="NYY19" s="136"/>
      <c r="NYZ19" s="136"/>
      <c r="NZA19" s="136"/>
      <c r="NZB19" s="136"/>
      <c r="NZC19" s="136"/>
      <c r="NZD19" s="136"/>
      <c r="NZE19" s="136"/>
      <c r="NZF19" s="136"/>
      <c r="NZG19" s="136"/>
      <c r="NZH19" s="136"/>
      <c r="NZI19" s="136"/>
      <c r="NZJ19" s="136"/>
      <c r="NZK19" s="136"/>
      <c r="NZL19" s="136"/>
      <c r="NZM19" s="136"/>
      <c r="NZN19" s="136"/>
      <c r="NZO19" s="136"/>
      <c r="NZP19" s="136"/>
      <c r="NZQ19" s="136"/>
      <c r="NZR19" s="136"/>
      <c r="NZS19" s="136"/>
      <c r="NZT19" s="136"/>
      <c r="NZU19" s="136"/>
      <c r="NZV19" s="136"/>
      <c r="NZW19" s="136"/>
      <c r="NZX19" s="136"/>
      <c r="NZY19" s="136"/>
      <c r="NZZ19" s="136"/>
      <c r="OAA19" s="136"/>
      <c r="OAB19" s="136"/>
      <c r="OAC19" s="136"/>
      <c r="OAD19" s="136"/>
      <c r="OAE19" s="136"/>
      <c r="OAF19" s="136"/>
      <c r="OAG19" s="136"/>
      <c r="OAH19" s="136"/>
      <c r="OAI19" s="136"/>
      <c r="OAJ19" s="136"/>
      <c r="OAK19" s="136"/>
      <c r="OAL19" s="136"/>
      <c r="OAM19" s="136"/>
      <c r="OAN19" s="136"/>
      <c r="OAO19" s="136"/>
      <c r="OAP19" s="136"/>
      <c r="OAQ19" s="136"/>
      <c r="OAR19" s="136"/>
      <c r="OAS19" s="136"/>
      <c r="OAT19" s="136"/>
      <c r="OAU19" s="136"/>
      <c r="OAV19" s="136"/>
      <c r="OAW19" s="136"/>
      <c r="OAX19" s="136"/>
      <c r="OAY19" s="136"/>
      <c r="OAZ19" s="136"/>
      <c r="OBA19" s="136"/>
      <c r="OBB19" s="136"/>
      <c r="OBC19" s="136"/>
      <c r="OBD19" s="136"/>
      <c r="OBE19" s="136"/>
      <c r="OBF19" s="136"/>
      <c r="OBG19" s="136"/>
      <c r="OBH19" s="136"/>
      <c r="OBI19" s="136"/>
      <c r="OBJ19" s="136"/>
      <c r="OBK19" s="136"/>
      <c r="OBL19" s="136"/>
      <c r="OBM19" s="136"/>
      <c r="OBN19" s="136"/>
      <c r="OBO19" s="136"/>
      <c r="OBP19" s="136"/>
      <c r="OBQ19" s="136"/>
      <c r="OBR19" s="136"/>
      <c r="OBS19" s="136"/>
      <c r="OBT19" s="136"/>
      <c r="OBU19" s="136"/>
      <c r="OBV19" s="136"/>
      <c r="OBW19" s="136"/>
      <c r="OBX19" s="136"/>
      <c r="OBY19" s="136"/>
      <c r="OBZ19" s="136"/>
      <c r="OCA19" s="136"/>
      <c r="OCB19" s="136"/>
      <c r="OCC19" s="136"/>
      <c r="OCD19" s="136"/>
      <c r="OCE19" s="136"/>
      <c r="OCF19" s="136"/>
      <c r="OCG19" s="136"/>
      <c r="OCH19" s="136"/>
      <c r="OCI19" s="136"/>
      <c r="OCJ19" s="136"/>
      <c r="OCK19" s="136"/>
      <c r="OCL19" s="136"/>
      <c r="OCM19" s="136"/>
      <c r="OCN19" s="136"/>
      <c r="OCO19" s="136"/>
      <c r="OCP19" s="136"/>
      <c r="OCQ19" s="136"/>
      <c r="OCR19" s="136"/>
      <c r="OCS19" s="136"/>
      <c r="OCT19" s="136"/>
      <c r="OCU19" s="136"/>
      <c r="OCV19" s="136"/>
      <c r="OCW19" s="136"/>
      <c r="OCX19" s="136"/>
      <c r="OCY19" s="136"/>
      <c r="OCZ19" s="136"/>
      <c r="ODA19" s="136"/>
      <c r="ODB19" s="136"/>
      <c r="ODC19" s="136"/>
      <c r="ODD19" s="136"/>
      <c r="ODE19" s="136"/>
      <c r="ODF19" s="136"/>
      <c r="ODG19" s="136"/>
      <c r="ODH19" s="136"/>
      <c r="ODI19" s="136"/>
      <c r="ODJ19" s="136"/>
      <c r="ODK19" s="136"/>
      <c r="ODL19" s="136"/>
      <c r="ODM19" s="136"/>
      <c r="ODN19" s="136"/>
      <c r="ODO19" s="136"/>
      <c r="ODP19" s="136"/>
      <c r="ODQ19" s="136"/>
      <c r="ODR19" s="136"/>
      <c r="ODS19" s="136"/>
      <c r="ODT19" s="136"/>
      <c r="ODU19" s="136"/>
      <c r="ODV19" s="136"/>
      <c r="ODW19" s="136"/>
      <c r="ODX19" s="136"/>
      <c r="ODY19" s="136"/>
      <c r="ODZ19" s="136"/>
      <c r="OEA19" s="136"/>
      <c r="OEB19" s="136"/>
      <c r="OEC19" s="136"/>
      <c r="OED19" s="136"/>
      <c r="OEE19" s="136"/>
      <c r="OEF19" s="136"/>
      <c r="OEG19" s="136"/>
      <c r="OEH19" s="136"/>
      <c r="OEI19" s="136"/>
      <c r="OEJ19" s="136"/>
      <c r="OEK19" s="136"/>
      <c r="OEL19" s="136"/>
      <c r="OEM19" s="136"/>
      <c r="OEN19" s="136"/>
      <c r="OEO19" s="136"/>
      <c r="OEP19" s="136"/>
      <c r="OEQ19" s="136"/>
      <c r="OER19" s="136"/>
      <c r="OES19" s="136"/>
      <c r="OET19" s="136"/>
      <c r="OEU19" s="136"/>
      <c r="OEV19" s="136"/>
      <c r="OEW19" s="136"/>
      <c r="OEX19" s="136"/>
      <c r="OEY19" s="136"/>
      <c r="OEZ19" s="136"/>
      <c r="OFA19" s="136"/>
      <c r="OFB19" s="136"/>
      <c r="OFC19" s="136"/>
      <c r="OFD19" s="136"/>
      <c r="OFE19" s="136"/>
      <c r="OFF19" s="136"/>
      <c r="OFG19" s="136"/>
      <c r="OFH19" s="136"/>
      <c r="OFI19" s="136"/>
      <c r="OFJ19" s="136"/>
      <c r="OFK19" s="136"/>
      <c r="OFL19" s="136"/>
      <c r="OFM19" s="136"/>
      <c r="OFN19" s="136"/>
      <c r="OFO19" s="136"/>
      <c r="OFP19" s="136"/>
      <c r="OFQ19" s="136"/>
      <c r="OFR19" s="136"/>
      <c r="OFS19" s="136"/>
      <c r="OFT19" s="136"/>
      <c r="OFU19" s="136"/>
      <c r="OFV19" s="136"/>
      <c r="OFW19" s="136"/>
      <c r="OFX19" s="136"/>
      <c r="OFY19" s="136"/>
      <c r="OFZ19" s="136"/>
      <c r="OGA19" s="136"/>
      <c r="OGB19" s="136"/>
      <c r="OGC19" s="136"/>
      <c r="OGD19" s="136"/>
      <c r="OGE19" s="136"/>
      <c r="OGF19" s="136"/>
      <c r="OGG19" s="136"/>
      <c r="OGH19" s="136"/>
      <c r="OGI19" s="136"/>
      <c r="OGJ19" s="136"/>
      <c r="OGK19" s="136"/>
      <c r="OGL19" s="136"/>
      <c r="OGM19" s="136"/>
      <c r="OGN19" s="136"/>
      <c r="OGO19" s="136"/>
      <c r="OGP19" s="136"/>
      <c r="OGQ19" s="136"/>
      <c r="OGR19" s="136"/>
      <c r="OGS19" s="136"/>
      <c r="OGT19" s="136"/>
      <c r="OGU19" s="136"/>
      <c r="OGV19" s="136"/>
      <c r="OGW19" s="136"/>
      <c r="OGX19" s="136"/>
      <c r="OGY19" s="136"/>
      <c r="OGZ19" s="136"/>
      <c r="OHA19" s="136"/>
      <c r="OHB19" s="136"/>
      <c r="OHC19" s="136"/>
      <c r="OHD19" s="136"/>
      <c r="OHE19" s="136"/>
      <c r="OHF19" s="136"/>
      <c r="OHG19" s="136"/>
      <c r="OHH19" s="136"/>
      <c r="OHI19" s="136"/>
      <c r="OHJ19" s="136"/>
      <c r="OHK19" s="136"/>
      <c r="OHL19" s="136"/>
      <c r="OHM19" s="136"/>
      <c r="OHN19" s="136"/>
      <c r="OHO19" s="136"/>
      <c r="OHP19" s="136"/>
      <c r="OHQ19" s="136"/>
      <c r="OHR19" s="136"/>
      <c r="OHS19" s="136"/>
      <c r="OHT19" s="136"/>
      <c r="OHU19" s="136"/>
      <c r="OHV19" s="136"/>
      <c r="OHW19" s="136"/>
      <c r="OHX19" s="136"/>
      <c r="OHY19" s="136"/>
      <c r="OHZ19" s="136"/>
      <c r="OIA19" s="136"/>
      <c r="OIB19" s="136"/>
      <c r="OIC19" s="136"/>
      <c r="OID19" s="136"/>
      <c r="OIE19" s="136"/>
      <c r="OIF19" s="136"/>
      <c r="OIG19" s="136"/>
      <c r="OIH19" s="136"/>
      <c r="OII19" s="136"/>
      <c r="OIJ19" s="136"/>
      <c r="OIK19" s="136"/>
      <c r="OIL19" s="136"/>
      <c r="OIM19" s="136"/>
      <c r="OIN19" s="136"/>
      <c r="OIO19" s="136"/>
      <c r="OIP19" s="136"/>
      <c r="OIQ19" s="136"/>
      <c r="OIR19" s="136"/>
      <c r="OIS19" s="136"/>
      <c r="OIT19" s="136"/>
      <c r="OIU19" s="136"/>
      <c r="OIV19" s="136"/>
      <c r="OIW19" s="136"/>
      <c r="OIX19" s="136"/>
      <c r="OIY19" s="136"/>
      <c r="OIZ19" s="136"/>
      <c r="OJA19" s="136"/>
      <c r="OJB19" s="136"/>
      <c r="OJC19" s="136"/>
      <c r="OJD19" s="136"/>
      <c r="OJE19" s="136"/>
      <c r="OJF19" s="136"/>
      <c r="OJG19" s="136"/>
      <c r="OJH19" s="136"/>
      <c r="OJI19" s="136"/>
      <c r="OJJ19" s="136"/>
      <c r="OJK19" s="136"/>
      <c r="OJL19" s="136"/>
      <c r="OJM19" s="136"/>
      <c r="OJN19" s="136"/>
      <c r="OJO19" s="136"/>
      <c r="OJP19" s="136"/>
      <c r="OJQ19" s="136"/>
      <c r="OJR19" s="136"/>
      <c r="OJS19" s="136"/>
      <c r="OJT19" s="136"/>
      <c r="OJU19" s="136"/>
      <c r="OJV19" s="136"/>
      <c r="OJW19" s="136"/>
      <c r="OJX19" s="136"/>
      <c r="OJY19" s="136"/>
      <c r="OJZ19" s="136"/>
      <c r="OKA19" s="136"/>
      <c r="OKB19" s="136"/>
      <c r="OKC19" s="136"/>
      <c r="OKD19" s="136"/>
      <c r="OKE19" s="136"/>
      <c r="OKF19" s="136"/>
      <c r="OKG19" s="136"/>
      <c r="OKH19" s="136"/>
      <c r="OKI19" s="136"/>
      <c r="OKJ19" s="136"/>
      <c r="OKK19" s="136"/>
      <c r="OKL19" s="136"/>
      <c r="OKM19" s="136"/>
      <c r="OKN19" s="136"/>
      <c r="OKO19" s="136"/>
      <c r="OKP19" s="136"/>
      <c r="OKQ19" s="136"/>
      <c r="OKR19" s="136"/>
      <c r="OKS19" s="136"/>
      <c r="OKT19" s="136"/>
      <c r="OKU19" s="136"/>
      <c r="OKV19" s="136"/>
      <c r="OKW19" s="136"/>
      <c r="OKX19" s="136"/>
      <c r="OKY19" s="136"/>
      <c r="OKZ19" s="136"/>
      <c r="OLA19" s="136"/>
      <c r="OLB19" s="136"/>
      <c r="OLC19" s="136"/>
      <c r="OLD19" s="136"/>
      <c r="OLE19" s="136"/>
      <c r="OLF19" s="136"/>
      <c r="OLG19" s="136"/>
      <c r="OLH19" s="136"/>
      <c r="OLI19" s="136"/>
      <c r="OLJ19" s="136"/>
      <c r="OLK19" s="136"/>
      <c r="OLL19" s="136"/>
      <c r="OLM19" s="136"/>
      <c r="OLN19" s="136"/>
      <c r="OLO19" s="136"/>
      <c r="OLP19" s="136"/>
      <c r="OLQ19" s="136"/>
      <c r="OLR19" s="136"/>
      <c r="OLS19" s="136"/>
      <c r="OLT19" s="136"/>
      <c r="OLU19" s="136"/>
      <c r="OLV19" s="136"/>
      <c r="OLW19" s="136"/>
      <c r="OLX19" s="136"/>
      <c r="OLY19" s="136"/>
      <c r="OLZ19" s="136"/>
      <c r="OMA19" s="136"/>
      <c r="OMB19" s="136"/>
      <c r="OMC19" s="136"/>
      <c r="OMD19" s="136"/>
      <c r="OME19" s="136"/>
      <c r="OMF19" s="136"/>
      <c r="OMG19" s="136"/>
      <c r="OMH19" s="136"/>
      <c r="OMI19" s="136"/>
      <c r="OMJ19" s="136"/>
      <c r="OMK19" s="136"/>
      <c r="OML19" s="136"/>
      <c r="OMM19" s="136"/>
      <c r="OMN19" s="136"/>
      <c r="OMO19" s="136"/>
      <c r="OMP19" s="136"/>
      <c r="OMQ19" s="136"/>
      <c r="OMR19" s="136"/>
      <c r="OMS19" s="136"/>
      <c r="OMT19" s="136"/>
      <c r="OMU19" s="136"/>
      <c r="OMV19" s="136"/>
      <c r="OMW19" s="136"/>
      <c r="OMX19" s="136"/>
      <c r="OMY19" s="136"/>
      <c r="OMZ19" s="136"/>
      <c r="ONA19" s="136"/>
      <c r="ONB19" s="136"/>
      <c r="ONC19" s="136"/>
      <c r="OND19" s="136"/>
      <c r="ONE19" s="136"/>
      <c r="ONF19" s="136"/>
      <c r="ONG19" s="136"/>
      <c r="ONH19" s="136"/>
      <c r="ONI19" s="136"/>
      <c r="ONJ19" s="136"/>
      <c r="ONK19" s="136"/>
      <c r="ONL19" s="136"/>
      <c r="ONM19" s="136"/>
      <c r="ONN19" s="136"/>
      <c r="ONO19" s="136"/>
      <c r="ONP19" s="136"/>
      <c r="ONQ19" s="136"/>
      <c r="ONR19" s="136"/>
      <c r="ONS19" s="136"/>
      <c r="ONT19" s="136"/>
      <c r="ONU19" s="136"/>
      <c r="ONV19" s="136"/>
      <c r="ONW19" s="136"/>
      <c r="ONX19" s="136"/>
      <c r="ONY19" s="136"/>
      <c r="ONZ19" s="136"/>
      <c r="OOA19" s="136"/>
      <c r="OOB19" s="136"/>
      <c r="OOC19" s="136"/>
      <c r="OOD19" s="136"/>
      <c r="OOE19" s="136"/>
      <c r="OOF19" s="136"/>
      <c r="OOG19" s="136"/>
      <c r="OOH19" s="136"/>
      <c r="OOI19" s="136"/>
      <c r="OOJ19" s="136"/>
      <c r="OOK19" s="136"/>
      <c r="OOL19" s="136"/>
      <c r="OOM19" s="136"/>
      <c r="OON19" s="136"/>
      <c r="OOO19" s="136"/>
      <c r="OOP19" s="136"/>
      <c r="OOQ19" s="136"/>
      <c r="OOR19" s="136"/>
      <c r="OOS19" s="136"/>
      <c r="OOT19" s="136"/>
      <c r="OOU19" s="136"/>
      <c r="OOV19" s="136"/>
      <c r="OOW19" s="136"/>
      <c r="OOX19" s="136"/>
      <c r="OOY19" s="136"/>
      <c r="OOZ19" s="136"/>
      <c r="OPA19" s="136"/>
      <c r="OPB19" s="136"/>
      <c r="OPC19" s="136"/>
      <c r="OPD19" s="136"/>
      <c r="OPE19" s="136"/>
      <c r="OPF19" s="136"/>
      <c r="OPG19" s="136"/>
      <c r="OPH19" s="136"/>
      <c r="OPI19" s="136"/>
      <c r="OPJ19" s="136"/>
      <c r="OPK19" s="136"/>
      <c r="OPL19" s="136"/>
      <c r="OPM19" s="136"/>
      <c r="OPN19" s="136"/>
      <c r="OPO19" s="136"/>
      <c r="OPP19" s="136"/>
      <c r="OPQ19" s="136"/>
      <c r="OPR19" s="136"/>
      <c r="OPS19" s="136"/>
      <c r="OPT19" s="136"/>
      <c r="OPU19" s="136"/>
      <c r="OPV19" s="136"/>
      <c r="OPW19" s="136"/>
      <c r="OPX19" s="136"/>
      <c r="OPY19" s="136"/>
      <c r="OPZ19" s="136"/>
      <c r="OQA19" s="136"/>
      <c r="OQB19" s="136"/>
      <c r="OQC19" s="136"/>
      <c r="OQD19" s="136"/>
      <c r="OQE19" s="136"/>
      <c r="OQF19" s="136"/>
      <c r="OQG19" s="136"/>
      <c r="OQH19" s="136"/>
      <c r="OQI19" s="136"/>
      <c r="OQJ19" s="136"/>
      <c r="OQK19" s="136"/>
      <c r="OQL19" s="136"/>
      <c r="OQM19" s="136"/>
      <c r="OQN19" s="136"/>
      <c r="OQO19" s="136"/>
      <c r="OQP19" s="136"/>
      <c r="OQQ19" s="136"/>
      <c r="OQR19" s="136"/>
      <c r="OQS19" s="136"/>
      <c r="OQT19" s="136"/>
      <c r="OQU19" s="136"/>
      <c r="OQV19" s="136"/>
      <c r="OQW19" s="136"/>
      <c r="OQX19" s="136"/>
      <c r="OQY19" s="136"/>
      <c r="OQZ19" s="136"/>
      <c r="ORA19" s="136"/>
      <c r="ORB19" s="136"/>
      <c r="ORC19" s="136"/>
      <c r="ORD19" s="136"/>
      <c r="ORE19" s="136"/>
      <c r="ORF19" s="136"/>
      <c r="ORG19" s="136"/>
      <c r="ORH19" s="136"/>
      <c r="ORI19" s="136"/>
      <c r="ORJ19" s="136"/>
      <c r="ORK19" s="136"/>
      <c r="ORL19" s="136"/>
      <c r="ORM19" s="136"/>
      <c r="ORN19" s="136"/>
      <c r="ORO19" s="136"/>
      <c r="ORP19" s="136"/>
      <c r="ORQ19" s="136"/>
      <c r="ORR19" s="136"/>
      <c r="ORS19" s="136"/>
      <c r="ORT19" s="136"/>
      <c r="ORU19" s="136"/>
      <c r="ORV19" s="136"/>
      <c r="ORW19" s="136"/>
      <c r="ORX19" s="136"/>
      <c r="ORY19" s="136"/>
      <c r="ORZ19" s="136"/>
      <c r="OSA19" s="136"/>
      <c r="OSB19" s="136"/>
      <c r="OSC19" s="136"/>
      <c r="OSD19" s="136"/>
      <c r="OSE19" s="136"/>
      <c r="OSF19" s="136"/>
      <c r="OSG19" s="136"/>
      <c r="OSH19" s="136"/>
      <c r="OSI19" s="136"/>
      <c r="OSJ19" s="136"/>
      <c r="OSK19" s="136"/>
      <c r="OSL19" s="136"/>
      <c r="OSM19" s="136"/>
      <c r="OSN19" s="136"/>
      <c r="OSO19" s="136"/>
      <c r="OSP19" s="136"/>
      <c r="OSQ19" s="136"/>
      <c r="OSR19" s="136"/>
      <c r="OSS19" s="136"/>
      <c r="OST19" s="136"/>
      <c r="OSU19" s="136"/>
      <c r="OSV19" s="136"/>
      <c r="OSW19" s="136"/>
      <c r="OSX19" s="136"/>
      <c r="OSY19" s="136"/>
      <c r="OSZ19" s="136"/>
      <c r="OTA19" s="136"/>
      <c r="OTB19" s="136"/>
      <c r="OTC19" s="136"/>
      <c r="OTD19" s="136"/>
      <c r="OTE19" s="136"/>
      <c r="OTF19" s="136"/>
      <c r="OTG19" s="136"/>
      <c r="OTH19" s="136"/>
      <c r="OTI19" s="136"/>
      <c r="OTJ19" s="136"/>
      <c r="OTK19" s="136"/>
      <c r="OTL19" s="136"/>
      <c r="OTM19" s="136"/>
      <c r="OTN19" s="136"/>
      <c r="OTO19" s="136"/>
      <c r="OTP19" s="136"/>
      <c r="OTQ19" s="136"/>
      <c r="OTR19" s="136"/>
      <c r="OTS19" s="136"/>
      <c r="OTT19" s="136"/>
      <c r="OTU19" s="136"/>
      <c r="OTV19" s="136"/>
      <c r="OTW19" s="136"/>
      <c r="OTX19" s="136"/>
      <c r="OTY19" s="136"/>
      <c r="OTZ19" s="136"/>
      <c r="OUA19" s="136"/>
      <c r="OUB19" s="136"/>
      <c r="OUC19" s="136"/>
      <c r="OUD19" s="136"/>
      <c r="OUE19" s="136"/>
      <c r="OUF19" s="136"/>
      <c r="OUG19" s="136"/>
      <c r="OUH19" s="136"/>
      <c r="OUI19" s="136"/>
      <c r="OUJ19" s="136"/>
      <c r="OUK19" s="136"/>
      <c r="OUL19" s="136"/>
      <c r="OUM19" s="136"/>
      <c r="OUN19" s="136"/>
      <c r="OUO19" s="136"/>
      <c r="OUP19" s="136"/>
      <c r="OUQ19" s="136"/>
      <c r="OUR19" s="136"/>
      <c r="OUS19" s="136"/>
      <c r="OUT19" s="136"/>
      <c r="OUU19" s="136"/>
      <c r="OUV19" s="136"/>
      <c r="OUW19" s="136"/>
      <c r="OUX19" s="136"/>
      <c r="OUY19" s="136"/>
      <c r="OUZ19" s="136"/>
      <c r="OVA19" s="136"/>
      <c r="OVB19" s="136"/>
      <c r="OVC19" s="136"/>
      <c r="OVD19" s="136"/>
      <c r="OVE19" s="136"/>
      <c r="OVF19" s="136"/>
      <c r="OVG19" s="136"/>
      <c r="OVH19" s="136"/>
      <c r="OVI19" s="136"/>
      <c r="OVJ19" s="136"/>
      <c r="OVK19" s="136"/>
      <c r="OVL19" s="136"/>
      <c r="OVM19" s="136"/>
      <c r="OVN19" s="136"/>
      <c r="OVO19" s="136"/>
      <c r="OVP19" s="136"/>
      <c r="OVQ19" s="136"/>
      <c r="OVR19" s="136"/>
      <c r="OVS19" s="136"/>
      <c r="OVT19" s="136"/>
      <c r="OVU19" s="136"/>
      <c r="OVV19" s="136"/>
      <c r="OVW19" s="136"/>
      <c r="OVX19" s="136"/>
      <c r="OVY19" s="136"/>
      <c r="OVZ19" s="136"/>
      <c r="OWA19" s="136"/>
      <c r="OWB19" s="136"/>
      <c r="OWC19" s="136"/>
      <c r="OWD19" s="136"/>
      <c r="OWE19" s="136"/>
      <c r="OWF19" s="136"/>
      <c r="OWG19" s="136"/>
      <c r="OWH19" s="136"/>
      <c r="OWI19" s="136"/>
      <c r="OWJ19" s="136"/>
      <c r="OWK19" s="136"/>
      <c r="OWL19" s="136"/>
      <c r="OWM19" s="136"/>
      <c r="OWN19" s="136"/>
      <c r="OWO19" s="136"/>
      <c r="OWP19" s="136"/>
      <c r="OWQ19" s="136"/>
      <c r="OWR19" s="136"/>
      <c r="OWS19" s="136"/>
      <c r="OWT19" s="136"/>
      <c r="OWU19" s="136"/>
      <c r="OWV19" s="136"/>
      <c r="OWW19" s="136"/>
      <c r="OWX19" s="136"/>
      <c r="OWY19" s="136"/>
      <c r="OWZ19" s="136"/>
      <c r="OXA19" s="136"/>
      <c r="OXB19" s="136"/>
      <c r="OXC19" s="136"/>
      <c r="OXD19" s="136"/>
      <c r="OXE19" s="136"/>
      <c r="OXF19" s="136"/>
      <c r="OXG19" s="136"/>
      <c r="OXH19" s="136"/>
      <c r="OXI19" s="136"/>
      <c r="OXJ19" s="136"/>
      <c r="OXK19" s="136"/>
      <c r="OXL19" s="136"/>
      <c r="OXM19" s="136"/>
      <c r="OXN19" s="136"/>
      <c r="OXO19" s="136"/>
      <c r="OXP19" s="136"/>
      <c r="OXQ19" s="136"/>
      <c r="OXR19" s="136"/>
      <c r="OXS19" s="136"/>
      <c r="OXT19" s="136"/>
      <c r="OXU19" s="136"/>
      <c r="OXV19" s="136"/>
      <c r="OXW19" s="136"/>
      <c r="OXX19" s="136"/>
      <c r="OXY19" s="136"/>
      <c r="OXZ19" s="136"/>
      <c r="OYA19" s="136"/>
      <c r="OYB19" s="136"/>
      <c r="OYC19" s="136"/>
      <c r="OYD19" s="136"/>
      <c r="OYE19" s="136"/>
      <c r="OYF19" s="136"/>
      <c r="OYG19" s="136"/>
      <c r="OYH19" s="136"/>
      <c r="OYI19" s="136"/>
      <c r="OYJ19" s="136"/>
      <c r="OYK19" s="136"/>
      <c r="OYL19" s="136"/>
      <c r="OYM19" s="136"/>
      <c r="OYN19" s="136"/>
      <c r="OYO19" s="136"/>
      <c r="OYP19" s="136"/>
      <c r="OYQ19" s="136"/>
      <c r="OYR19" s="136"/>
      <c r="OYS19" s="136"/>
      <c r="OYT19" s="136"/>
      <c r="OYU19" s="136"/>
      <c r="OYV19" s="136"/>
      <c r="OYW19" s="136"/>
      <c r="OYX19" s="136"/>
      <c r="OYY19" s="136"/>
      <c r="OYZ19" s="136"/>
      <c r="OZA19" s="136"/>
      <c r="OZB19" s="136"/>
      <c r="OZC19" s="136"/>
      <c r="OZD19" s="136"/>
      <c r="OZE19" s="136"/>
      <c r="OZF19" s="136"/>
      <c r="OZG19" s="136"/>
      <c r="OZH19" s="136"/>
      <c r="OZI19" s="136"/>
      <c r="OZJ19" s="136"/>
      <c r="OZK19" s="136"/>
      <c r="OZL19" s="136"/>
      <c r="OZM19" s="136"/>
      <c r="OZN19" s="136"/>
      <c r="OZO19" s="136"/>
      <c r="OZP19" s="136"/>
      <c r="OZQ19" s="136"/>
      <c r="OZR19" s="136"/>
      <c r="OZS19" s="136"/>
      <c r="OZT19" s="136"/>
      <c r="OZU19" s="136"/>
      <c r="OZV19" s="136"/>
      <c r="OZW19" s="136"/>
      <c r="OZX19" s="136"/>
      <c r="OZY19" s="136"/>
      <c r="OZZ19" s="136"/>
      <c r="PAA19" s="136"/>
      <c r="PAB19" s="136"/>
      <c r="PAC19" s="136"/>
      <c r="PAD19" s="136"/>
      <c r="PAE19" s="136"/>
      <c r="PAF19" s="136"/>
      <c r="PAG19" s="136"/>
      <c r="PAH19" s="136"/>
      <c r="PAI19" s="136"/>
      <c r="PAJ19" s="136"/>
      <c r="PAK19" s="136"/>
      <c r="PAL19" s="136"/>
      <c r="PAM19" s="136"/>
      <c r="PAN19" s="136"/>
      <c r="PAO19" s="136"/>
      <c r="PAP19" s="136"/>
      <c r="PAQ19" s="136"/>
      <c r="PAR19" s="136"/>
      <c r="PAS19" s="136"/>
      <c r="PAT19" s="136"/>
      <c r="PAU19" s="136"/>
      <c r="PAV19" s="136"/>
      <c r="PAW19" s="136"/>
      <c r="PAX19" s="136"/>
      <c r="PAY19" s="136"/>
      <c r="PAZ19" s="136"/>
      <c r="PBA19" s="136"/>
      <c r="PBB19" s="136"/>
      <c r="PBC19" s="136"/>
      <c r="PBD19" s="136"/>
      <c r="PBE19" s="136"/>
      <c r="PBF19" s="136"/>
      <c r="PBG19" s="136"/>
      <c r="PBH19" s="136"/>
      <c r="PBI19" s="136"/>
      <c r="PBJ19" s="136"/>
      <c r="PBK19" s="136"/>
      <c r="PBL19" s="136"/>
      <c r="PBM19" s="136"/>
      <c r="PBN19" s="136"/>
      <c r="PBO19" s="136"/>
      <c r="PBP19" s="136"/>
      <c r="PBQ19" s="136"/>
      <c r="PBR19" s="136"/>
      <c r="PBS19" s="136"/>
      <c r="PBT19" s="136"/>
      <c r="PBU19" s="136"/>
      <c r="PBV19" s="136"/>
      <c r="PBW19" s="136"/>
      <c r="PBX19" s="136"/>
      <c r="PBY19" s="136"/>
      <c r="PBZ19" s="136"/>
      <c r="PCA19" s="136"/>
      <c r="PCB19" s="136"/>
      <c r="PCC19" s="136"/>
      <c r="PCD19" s="136"/>
      <c r="PCE19" s="136"/>
      <c r="PCF19" s="136"/>
      <c r="PCG19" s="136"/>
      <c r="PCH19" s="136"/>
      <c r="PCI19" s="136"/>
      <c r="PCJ19" s="136"/>
      <c r="PCK19" s="136"/>
      <c r="PCL19" s="136"/>
      <c r="PCM19" s="136"/>
      <c r="PCN19" s="136"/>
      <c r="PCO19" s="136"/>
      <c r="PCP19" s="136"/>
      <c r="PCQ19" s="136"/>
      <c r="PCR19" s="136"/>
      <c r="PCS19" s="136"/>
      <c r="PCT19" s="136"/>
      <c r="PCU19" s="136"/>
      <c r="PCV19" s="136"/>
      <c r="PCW19" s="136"/>
      <c r="PCX19" s="136"/>
      <c r="PCY19" s="136"/>
      <c r="PCZ19" s="136"/>
      <c r="PDA19" s="136"/>
      <c r="PDB19" s="136"/>
      <c r="PDC19" s="136"/>
      <c r="PDD19" s="136"/>
      <c r="PDE19" s="136"/>
      <c r="PDF19" s="136"/>
      <c r="PDG19" s="136"/>
      <c r="PDH19" s="136"/>
      <c r="PDI19" s="136"/>
      <c r="PDJ19" s="136"/>
      <c r="PDK19" s="136"/>
      <c r="PDL19" s="136"/>
      <c r="PDM19" s="136"/>
      <c r="PDN19" s="136"/>
      <c r="PDO19" s="136"/>
      <c r="PDP19" s="136"/>
      <c r="PDQ19" s="136"/>
      <c r="PDR19" s="136"/>
      <c r="PDS19" s="136"/>
      <c r="PDT19" s="136"/>
      <c r="PDU19" s="136"/>
      <c r="PDV19" s="136"/>
      <c r="PDW19" s="136"/>
      <c r="PDX19" s="136"/>
      <c r="PDY19" s="136"/>
      <c r="PDZ19" s="136"/>
      <c r="PEA19" s="136"/>
      <c r="PEB19" s="136"/>
      <c r="PEC19" s="136"/>
      <c r="PED19" s="136"/>
      <c r="PEE19" s="136"/>
      <c r="PEF19" s="136"/>
      <c r="PEG19" s="136"/>
      <c r="PEH19" s="136"/>
      <c r="PEI19" s="136"/>
      <c r="PEJ19" s="136"/>
      <c r="PEK19" s="136"/>
      <c r="PEL19" s="136"/>
      <c r="PEM19" s="136"/>
      <c r="PEN19" s="136"/>
      <c r="PEO19" s="136"/>
      <c r="PEP19" s="136"/>
      <c r="PEQ19" s="136"/>
      <c r="PER19" s="136"/>
      <c r="PES19" s="136"/>
      <c r="PET19" s="136"/>
      <c r="PEU19" s="136"/>
      <c r="PEV19" s="136"/>
      <c r="PEW19" s="136"/>
      <c r="PEX19" s="136"/>
      <c r="PEY19" s="136"/>
      <c r="PEZ19" s="136"/>
      <c r="PFA19" s="136"/>
      <c r="PFB19" s="136"/>
      <c r="PFC19" s="136"/>
      <c r="PFD19" s="136"/>
      <c r="PFE19" s="136"/>
      <c r="PFF19" s="136"/>
      <c r="PFG19" s="136"/>
      <c r="PFH19" s="136"/>
      <c r="PFI19" s="136"/>
      <c r="PFJ19" s="136"/>
      <c r="PFK19" s="136"/>
      <c r="PFL19" s="136"/>
      <c r="PFM19" s="136"/>
      <c r="PFN19" s="136"/>
      <c r="PFO19" s="136"/>
      <c r="PFP19" s="136"/>
      <c r="PFQ19" s="136"/>
      <c r="PFR19" s="136"/>
      <c r="PFS19" s="136"/>
      <c r="PFT19" s="136"/>
      <c r="PFU19" s="136"/>
      <c r="PFV19" s="136"/>
      <c r="PFW19" s="136"/>
      <c r="PFX19" s="136"/>
      <c r="PFY19" s="136"/>
      <c r="PFZ19" s="136"/>
      <c r="PGA19" s="136"/>
      <c r="PGB19" s="136"/>
      <c r="PGC19" s="136"/>
      <c r="PGD19" s="136"/>
      <c r="PGE19" s="136"/>
      <c r="PGF19" s="136"/>
      <c r="PGG19" s="136"/>
      <c r="PGH19" s="136"/>
      <c r="PGI19" s="136"/>
      <c r="PGJ19" s="136"/>
      <c r="PGK19" s="136"/>
      <c r="PGL19" s="136"/>
      <c r="PGM19" s="136"/>
      <c r="PGN19" s="136"/>
      <c r="PGO19" s="136"/>
      <c r="PGP19" s="136"/>
      <c r="PGQ19" s="136"/>
      <c r="PGR19" s="136"/>
      <c r="PGS19" s="136"/>
      <c r="PGT19" s="136"/>
      <c r="PGU19" s="136"/>
      <c r="PGV19" s="136"/>
      <c r="PGW19" s="136"/>
      <c r="PGX19" s="136"/>
      <c r="PGY19" s="136"/>
      <c r="PGZ19" s="136"/>
      <c r="PHA19" s="136"/>
      <c r="PHB19" s="136"/>
      <c r="PHC19" s="136"/>
      <c r="PHD19" s="136"/>
      <c r="PHE19" s="136"/>
      <c r="PHF19" s="136"/>
      <c r="PHG19" s="136"/>
      <c r="PHH19" s="136"/>
      <c r="PHI19" s="136"/>
      <c r="PHJ19" s="136"/>
      <c r="PHK19" s="136"/>
      <c r="PHL19" s="136"/>
      <c r="PHM19" s="136"/>
      <c r="PHN19" s="136"/>
      <c r="PHO19" s="136"/>
      <c r="PHP19" s="136"/>
      <c r="PHQ19" s="136"/>
      <c r="PHR19" s="136"/>
      <c r="PHS19" s="136"/>
      <c r="PHT19" s="136"/>
      <c r="PHU19" s="136"/>
      <c r="PHV19" s="136"/>
      <c r="PHW19" s="136"/>
      <c r="PHX19" s="136"/>
      <c r="PHY19" s="136"/>
      <c r="PHZ19" s="136"/>
      <c r="PIA19" s="136"/>
      <c r="PIB19" s="136"/>
      <c r="PIC19" s="136"/>
      <c r="PID19" s="136"/>
      <c r="PIE19" s="136"/>
      <c r="PIF19" s="136"/>
      <c r="PIG19" s="136"/>
      <c r="PIH19" s="136"/>
      <c r="PII19" s="136"/>
      <c r="PIJ19" s="136"/>
      <c r="PIK19" s="136"/>
      <c r="PIL19" s="136"/>
      <c r="PIM19" s="136"/>
      <c r="PIN19" s="136"/>
      <c r="PIO19" s="136"/>
      <c r="PIP19" s="136"/>
      <c r="PIQ19" s="136"/>
      <c r="PIR19" s="136"/>
      <c r="PIS19" s="136"/>
      <c r="PIT19" s="136"/>
      <c r="PIU19" s="136"/>
      <c r="PIV19" s="136"/>
      <c r="PIW19" s="136"/>
      <c r="PIX19" s="136"/>
      <c r="PIY19" s="136"/>
      <c r="PIZ19" s="136"/>
      <c r="PJA19" s="136"/>
      <c r="PJB19" s="136"/>
      <c r="PJC19" s="136"/>
      <c r="PJD19" s="136"/>
      <c r="PJE19" s="136"/>
      <c r="PJF19" s="136"/>
      <c r="PJG19" s="136"/>
      <c r="PJH19" s="136"/>
      <c r="PJI19" s="136"/>
      <c r="PJJ19" s="136"/>
      <c r="PJK19" s="136"/>
      <c r="PJL19" s="136"/>
      <c r="PJM19" s="136"/>
      <c r="PJN19" s="136"/>
      <c r="PJO19" s="136"/>
      <c r="PJP19" s="136"/>
      <c r="PJQ19" s="136"/>
      <c r="PJR19" s="136"/>
      <c r="PJS19" s="136"/>
      <c r="PJT19" s="136"/>
      <c r="PJU19" s="136"/>
      <c r="PJV19" s="136"/>
      <c r="PJW19" s="136"/>
      <c r="PJX19" s="136"/>
      <c r="PJY19" s="136"/>
      <c r="PJZ19" s="136"/>
      <c r="PKA19" s="136"/>
      <c r="PKB19" s="136"/>
      <c r="PKC19" s="136"/>
      <c r="PKD19" s="136"/>
      <c r="PKE19" s="136"/>
      <c r="PKF19" s="136"/>
      <c r="PKG19" s="136"/>
      <c r="PKH19" s="136"/>
      <c r="PKI19" s="136"/>
      <c r="PKJ19" s="136"/>
      <c r="PKK19" s="136"/>
      <c r="PKL19" s="136"/>
      <c r="PKM19" s="136"/>
      <c r="PKN19" s="136"/>
      <c r="PKO19" s="136"/>
      <c r="PKP19" s="136"/>
      <c r="PKQ19" s="136"/>
      <c r="PKR19" s="136"/>
      <c r="PKS19" s="136"/>
      <c r="PKT19" s="136"/>
      <c r="PKU19" s="136"/>
      <c r="PKV19" s="136"/>
      <c r="PKW19" s="136"/>
      <c r="PKX19" s="136"/>
      <c r="PKY19" s="136"/>
      <c r="PKZ19" s="136"/>
      <c r="PLA19" s="136"/>
      <c r="PLB19" s="136"/>
      <c r="PLC19" s="136"/>
      <c r="PLD19" s="136"/>
      <c r="PLE19" s="136"/>
      <c r="PLF19" s="136"/>
      <c r="PLG19" s="136"/>
      <c r="PLH19" s="136"/>
      <c r="PLI19" s="136"/>
      <c r="PLJ19" s="136"/>
      <c r="PLK19" s="136"/>
      <c r="PLL19" s="136"/>
      <c r="PLM19" s="136"/>
      <c r="PLN19" s="136"/>
      <c r="PLO19" s="136"/>
      <c r="PLP19" s="136"/>
      <c r="PLQ19" s="136"/>
      <c r="PLR19" s="136"/>
      <c r="PLS19" s="136"/>
      <c r="PLT19" s="136"/>
      <c r="PLU19" s="136"/>
      <c r="PLV19" s="136"/>
      <c r="PLW19" s="136"/>
      <c r="PLX19" s="136"/>
      <c r="PLY19" s="136"/>
      <c r="PLZ19" s="136"/>
      <c r="PMA19" s="136"/>
      <c r="PMB19" s="136"/>
      <c r="PMC19" s="136"/>
      <c r="PMD19" s="136"/>
      <c r="PME19" s="136"/>
      <c r="PMF19" s="136"/>
      <c r="PMG19" s="136"/>
      <c r="PMH19" s="136"/>
      <c r="PMI19" s="136"/>
      <c r="PMJ19" s="136"/>
      <c r="PMK19" s="136"/>
      <c r="PML19" s="136"/>
      <c r="PMM19" s="136"/>
      <c r="PMN19" s="136"/>
      <c r="PMO19" s="136"/>
      <c r="PMP19" s="136"/>
      <c r="PMQ19" s="136"/>
      <c r="PMR19" s="136"/>
      <c r="PMS19" s="136"/>
      <c r="PMT19" s="136"/>
      <c r="PMU19" s="136"/>
      <c r="PMV19" s="136"/>
      <c r="PMW19" s="136"/>
      <c r="PMX19" s="136"/>
      <c r="PMY19" s="136"/>
      <c r="PMZ19" s="136"/>
      <c r="PNA19" s="136"/>
      <c r="PNB19" s="136"/>
      <c r="PNC19" s="136"/>
      <c r="PND19" s="136"/>
      <c r="PNE19" s="136"/>
      <c r="PNF19" s="136"/>
      <c r="PNG19" s="136"/>
      <c r="PNH19" s="136"/>
      <c r="PNI19" s="136"/>
      <c r="PNJ19" s="136"/>
      <c r="PNK19" s="136"/>
      <c r="PNL19" s="136"/>
      <c r="PNM19" s="136"/>
      <c r="PNN19" s="136"/>
      <c r="PNO19" s="136"/>
      <c r="PNP19" s="136"/>
      <c r="PNQ19" s="136"/>
      <c r="PNR19" s="136"/>
      <c r="PNS19" s="136"/>
      <c r="PNT19" s="136"/>
      <c r="PNU19" s="136"/>
      <c r="PNV19" s="136"/>
      <c r="PNW19" s="136"/>
      <c r="PNX19" s="136"/>
      <c r="PNY19" s="136"/>
      <c r="PNZ19" s="136"/>
      <c r="POA19" s="136"/>
      <c r="POB19" s="136"/>
      <c r="POC19" s="136"/>
      <c r="POD19" s="136"/>
      <c r="POE19" s="136"/>
      <c r="POF19" s="136"/>
      <c r="POG19" s="136"/>
      <c r="POH19" s="136"/>
      <c r="POI19" s="136"/>
      <c r="POJ19" s="136"/>
      <c r="POK19" s="136"/>
      <c r="POL19" s="136"/>
      <c r="POM19" s="136"/>
      <c r="PON19" s="136"/>
      <c r="POO19" s="136"/>
      <c r="POP19" s="136"/>
      <c r="POQ19" s="136"/>
      <c r="POR19" s="136"/>
      <c r="POS19" s="136"/>
      <c r="POT19" s="136"/>
      <c r="POU19" s="136"/>
      <c r="POV19" s="136"/>
      <c r="POW19" s="136"/>
      <c r="POX19" s="136"/>
      <c r="POY19" s="136"/>
      <c r="POZ19" s="136"/>
      <c r="PPA19" s="136"/>
      <c r="PPB19" s="136"/>
      <c r="PPC19" s="136"/>
      <c r="PPD19" s="136"/>
      <c r="PPE19" s="136"/>
      <c r="PPF19" s="136"/>
      <c r="PPG19" s="136"/>
      <c r="PPH19" s="136"/>
      <c r="PPI19" s="136"/>
      <c r="PPJ19" s="136"/>
      <c r="PPK19" s="136"/>
      <c r="PPL19" s="136"/>
      <c r="PPM19" s="136"/>
      <c r="PPN19" s="136"/>
      <c r="PPO19" s="136"/>
      <c r="PPP19" s="136"/>
      <c r="PPQ19" s="136"/>
      <c r="PPR19" s="136"/>
      <c r="PPS19" s="136"/>
      <c r="PPT19" s="136"/>
      <c r="PPU19" s="136"/>
      <c r="PPV19" s="136"/>
      <c r="PPW19" s="136"/>
      <c r="PPX19" s="136"/>
      <c r="PPY19" s="136"/>
      <c r="PPZ19" s="136"/>
      <c r="PQA19" s="136"/>
      <c r="PQB19" s="136"/>
      <c r="PQC19" s="136"/>
      <c r="PQD19" s="136"/>
      <c r="PQE19" s="136"/>
      <c r="PQF19" s="136"/>
      <c r="PQG19" s="136"/>
      <c r="PQH19" s="136"/>
      <c r="PQI19" s="136"/>
      <c r="PQJ19" s="136"/>
      <c r="PQK19" s="136"/>
      <c r="PQL19" s="136"/>
      <c r="PQM19" s="136"/>
      <c r="PQN19" s="136"/>
      <c r="PQO19" s="136"/>
      <c r="PQP19" s="136"/>
      <c r="PQQ19" s="136"/>
      <c r="PQR19" s="136"/>
      <c r="PQS19" s="136"/>
      <c r="PQT19" s="136"/>
      <c r="PQU19" s="136"/>
      <c r="PQV19" s="136"/>
      <c r="PQW19" s="136"/>
      <c r="PQX19" s="136"/>
      <c r="PQY19" s="136"/>
      <c r="PQZ19" s="136"/>
      <c r="PRA19" s="136"/>
      <c r="PRB19" s="136"/>
      <c r="PRC19" s="136"/>
      <c r="PRD19" s="136"/>
      <c r="PRE19" s="136"/>
      <c r="PRF19" s="136"/>
      <c r="PRG19" s="136"/>
      <c r="PRH19" s="136"/>
      <c r="PRI19" s="136"/>
      <c r="PRJ19" s="136"/>
      <c r="PRK19" s="136"/>
      <c r="PRL19" s="136"/>
      <c r="PRM19" s="136"/>
      <c r="PRN19" s="136"/>
      <c r="PRO19" s="136"/>
      <c r="PRP19" s="136"/>
      <c r="PRQ19" s="136"/>
      <c r="PRR19" s="136"/>
      <c r="PRS19" s="136"/>
      <c r="PRT19" s="136"/>
      <c r="PRU19" s="136"/>
      <c r="PRV19" s="136"/>
      <c r="PRW19" s="136"/>
      <c r="PRX19" s="136"/>
      <c r="PRY19" s="136"/>
      <c r="PRZ19" s="136"/>
      <c r="PSA19" s="136"/>
      <c r="PSB19" s="136"/>
      <c r="PSC19" s="136"/>
      <c r="PSD19" s="136"/>
      <c r="PSE19" s="136"/>
      <c r="PSF19" s="136"/>
      <c r="PSG19" s="136"/>
      <c r="PSH19" s="136"/>
      <c r="PSI19" s="136"/>
      <c r="PSJ19" s="136"/>
      <c r="PSK19" s="136"/>
      <c r="PSL19" s="136"/>
      <c r="PSM19" s="136"/>
      <c r="PSN19" s="136"/>
      <c r="PSO19" s="136"/>
      <c r="PSP19" s="136"/>
      <c r="PSQ19" s="136"/>
      <c r="PSR19" s="136"/>
      <c r="PSS19" s="136"/>
      <c r="PST19" s="136"/>
      <c r="PSU19" s="136"/>
      <c r="PSV19" s="136"/>
      <c r="PSW19" s="136"/>
      <c r="PSX19" s="136"/>
      <c r="PSY19" s="136"/>
      <c r="PSZ19" s="136"/>
      <c r="PTA19" s="136"/>
      <c r="PTB19" s="136"/>
      <c r="PTC19" s="136"/>
      <c r="PTD19" s="136"/>
      <c r="PTE19" s="136"/>
      <c r="PTF19" s="136"/>
      <c r="PTG19" s="136"/>
      <c r="PTH19" s="136"/>
      <c r="PTI19" s="136"/>
      <c r="PTJ19" s="136"/>
      <c r="PTK19" s="136"/>
      <c r="PTL19" s="136"/>
      <c r="PTM19" s="136"/>
      <c r="PTN19" s="136"/>
      <c r="PTO19" s="136"/>
      <c r="PTP19" s="136"/>
      <c r="PTQ19" s="136"/>
      <c r="PTR19" s="136"/>
      <c r="PTS19" s="136"/>
      <c r="PTT19" s="136"/>
      <c r="PTU19" s="136"/>
      <c r="PTV19" s="136"/>
      <c r="PTW19" s="136"/>
      <c r="PTX19" s="136"/>
      <c r="PTY19" s="136"/>
      <c r="PTZ19" s="136"/>
      <c r="PUA19" s="136"/>
      <c r="PUB19" s="136"/>
      <c r="PUC19" s="136"/>
      <c r="PUD19" s="136"/>
      <c r="PUE19" s="136"/>
      <c r="PUF19" s="136"/>
      <c r="PUG19" s="136"/>
      <c r="PUH19" s="136"/>
      <c r="PUI19" s="136"/>
      <c r="PUJ19" s="136"/>
      <c r="PUK19" s="136"/>
      <c r="PUL19" s="136"/>
      <c r="PUM19" s="136"/>
      <c r="PUN19" s="136"/>
      <c r="PUO19" s="136"/>
      <c r="PUP19" s="136"/>
      <c r="PUQ19" s="136"/>
      <c r="PUR19" s="136"/>
      <c r="PUS19" s="136"/>
      <c r="PUT19" s="136"/>
      <c r="PUU19" s="136"/>
      <c r="PUV19" s="136"/>
      <c r="PUW19" s="136"/>
      <c r="PUX19" s="136"/>
      <c r="PUY19" s="136"/>
      <c r="PUZ19" s="136"/>
      <c r="PVA19" s="136"/>
      <c r="PVB19" s="136"/>
      <c r="PVC19" s="136"/>
      <c r="PVD19" s="136"/>
      <c r="PVE19" s="136"/>
      <c r="PVF19" s="136"/>
      <c r="PVG19" s="136"/>
      <c r="PVH19" s="136"/>
      <c r="PVI19" s="136"/>
      <c r="PVJ19" s="136"/>
      <c r="PVK19" s="136"/>
      <c r="PVL19" s="136"/>
      <c r="PVM19" s="136"/>
      <c r="PVN19" s="136"/>
      <c r="PVO19" s="136"/>
      <c r="PVP19" s="136"/>
      <c r="PVQ19" s="136"/>
      <c r="PVR19" s="136"/>
      <c r="PVS19" s="136"/>
      <c r="PVT19" s="136"/>
      <c r="PVU19" s="136"/>
      <c r="PVV19" s="136"/>
      <c r="PVW19" s="136"/>
      <c r="PVX19" s="136"/>
      <c r="PVY19" s="136"/>
      <c r="PVZ19" s="136"/>
      <c r="PWA19" s="136"/>
      <c r="PWB19" s="136"/>
      <c r="PWC19" s="136"/>
      <c r="PWD19" s="136"/>
      <c r="PWE19" s="136"/>
      <c r="PWF19" s="136"/>
      <c r="PWG19" s="136"/>
      <c r="PWH19" s="136"/>
      <c r="PWI19" s="136"/>
      <c r="PWJ19" s="136"/>
      <c r="PWK19" s="136"/>
      <c r="PWL19" s="136"/>
      <c r="PWM19" s="136"/>
      <c r="PWN19" s="136"/>
      <c r="PWO19" s="136"/>
      <c r="PWP19" s="136"/>
      <c r="PWQ19" s="136"/>
      <c r="PWR19" s="136"/>
      <c r="PWS19" s="136"/>
      <c r="PWT19" s="136"/>
      <c r="PWU19" s="136"/>
      <c r="PWV19" s="136"/>
      <c r="PWW19" s="136"/>
      <c r="PWX19" s="136"/>
      <c r="PWY19" s="136"/>
      <c r="PWZ19" s="136"/>
      <c r="PXA19" s="136"/>
      <c r="PXB19" s="136"/>
      <c r="PXC19" s="136"/>
      <c r="PXD19" s="136"/>
      <c r="PXE19" s="136"/>
      <c r="PXF19" s="136"/>
      <c r="PXG19" s="136"/>
      <c r="PXH19" s="136"/>
      <c r="PXI19" s="136"/>
      <c r="PXJ19" s="136"/>
      <c r="PXK19" s="136"/>
      <c r="PXL19" s="136"/>
      <c r="PXM19" s="136"/>
      <c r="PXN19" s="136"/>
      <c r="PXO19" s="136"/>
      <c r="PXP19" s="136"/>
      <c r="PXQ19" s="136"/>
      <c r="PXR19" s="136"/>
      <c r="PXS19" s="136"/>
      <c r="PXT19" s="136"/>
      <c r="PXU19" s="136"/>
      <c r="PXV19" s="136"/>
      <c r="PXW19" s="136"/>
      <c r="PXX19" s="136"/>
      <c r="PXY19" s="136"/>
      <c r="PXZ19" s="136"/>
      <c r="PYA19" s="136"/>
      <c r="PYB19" s="136"/>
      <c r="PYC19" s="136"/>
      <c r="PYD19" s="136"/>
      <c r="PYE19" s="136"/>
      <c r="PYF19" s="136"/>
      <c r="PYG19" s="136"/>
      <c r="PYH19" s="136"/>
      <c r="PYI19" s="136"/>
      <c r="PYJ19" s="136"/>
      <c r="PYK19" s="136"/>
      <c r="PYL19" s="136"/>
      <c r="PYM19" s="136"/>
      <c r="PYN19" s="136"/>
      <c r="PYO19" s="136"/>
      <c r="PYP19" s="136"/>
      <c r="PYQ19" s="136"/>
      <c r="PYR19" s="136"/>
      <c r="PYS19" s="136"/>
      <c r="PYT19" s="136"/>
      <c r="PYU19" s="136"/>
      <c r="PYV19" s="136"/>
      <c r="PYW19" s="136"/>
      <c r="PYX19" s="136"/>
      <c r="PYY19" s="136"/>
      <c r="PYZ19" s="136"/>
      <c r="PZA19" s="136"/>
      <c r="PZB19" s="136"/>
      <c r="PZC19" s="136"/>
      <c r="PZD19" s="136"/>
      <c r="PZE19" s="136"/>
      <c r="PZF19" s="136"/>
      <c r="PZG19" s="136"/>
      <c r="PZH19" s="136"/>
      <c r="PZI19" s="136"/>
      <c r="PZJ19" s="136"/>
      <c r="PZK19" s="136"/>
      <c r="PZL19" s="136"/>
      <c r="PZM19" s="136"/>
      <c r="PZN19" s="136"/>
      <c r="PZO19" s="136"/>
      <c r="PZP19" s="136"/>
      <c r="PZQ19" s="136"/>
      <c r="PZR19" s="136"/>
      <c r="PZS19" s="136"/>
      <c r="PZT19" s="136"/>
      <c r="PZU19" s="136"/>
      <c r="PZV19" s="136"/>
      <c r="PZW19" s="136"/>
      <c r="PZX19" s="136"/>
      <c r="PZY19" s="136"/>
      <c r="PZZ19" s="136"/>
      <c r="QAA19" s="136"/>
      <c r="QAB19" s="136"/>
      <c r="QAC19" s="136"/>
      <c r="QAD19" s="136"/>
      <c r="QAE19" s="136"/>
      <c r="QAF19" s="136"/>
      <c r="QAG19" s="136"/>
      <c r="QAH19" s="136"/>
      <c r="QAI19" s="136"/>
      <c r="QAJ19" s="136"/>
      <c r="QAK19" s="136"/>
      <c r="QAL19" s="136"/>
      <c r="QAM19" s="136"/>
      <c r="QAN19" s="136"/>
      <c r="QAO19" s="136"/>
      <c r="QAP19" s="136"/>
      <c r="QAQ19" s="136"/>
      <c r="QAR19" s="136"/>
      <c r="QAS19" s="136"/>
      <c r="QAT19" s="136"/>
      <c r="QAU19" s="136"/>
      <c r="QAV19" s="136"/>
      <c r="QAW19" s="136"/>
      <c r="QAX19" s="136"/>
      <c r="QAY19" s="136"/>
      <c r="QAZ19" s="136"/>
      <c r="QBA19" s="136"/>
      <c r="QBB19" s="136"/>
      <c r="QBC19" s="136"/>
      <c r="QBD19" s="136"/>
      <c r="QBE19" s="136"/>
      <c r="QBF19" s="136"/>
      <c r="QBG19" s="136"/>
      <c r="QBH19" s="136"/>
      <c r="QBI19" s="136"/>
      <c r="QBJ19" s="136"/>
      <c r="QBK19" s="136"/>
      <c r="QBL19" s="136"/>
      <c r="QBM19" s="136"/>
      <c r="QBN19" s="136"/>
      <c r="QBO19" s="136"/>
      <c r="QBP19" s="136"/>
      <c r="QBQ19" s="136"/>
      <c r="QBR19" s="136"/>
      <c r="QBS19" s="136"/>
      <c r="QBT19" s="136"/>
      <c r="QBU19" s="136"/>
      <c r="QBV19" s="136"/>
      <c r="QBW19" s="136"/>
      <c r="QBX19" s="136"/>
      <c r="QBY19" s="136"/>
      <c r="QBZ19" s="136"/>
      <c r="QCA19" s="136"/>
      <c r="QCB19" s="136"/>
      <c r="QCC19" s="136"/>
      <c r="QCD19" s="136"/>
      <c r="QCE19" s="136"/>
      <c r="QCF19" s="136"/>
      <c r="QCG19" s="136"/>
      <c r="QCH19" s="136"/>
      <c r="QCI19" s="136"/>
      <c r="QCJ19" s="136"/>
      <c r="QCK19" s="136"/>
      <c r="QCL19" s="136"/>
      <c r="QCM19" s="136"/>
      <c r="QCN19" s="136"/>
      <c r="QCO19" s="136"/>
      <c r="QCP19" s="136"/>
      <c r="QCQ19" s="136"/>
      <c r="QCR19" s="136"/>
      <c r="QCS19" s="136"/>
      <c r="QCT19" s="136"/>
      <c r="QCU19" s="136"/>
      <c r="QCV19" s="136"/>
      <c r="QCW19" s="136"/>
      <c r="QCX19" s="136"/>
      <c r="QCY19" s="136"/>
      <c r="QCZ19" s="136"/>
      <c r="QDA19" s="136"/>
      <c r="QDB19" s="136"/>
      <c r="QDC19" s="136"/>
      <c r="QDD19" s="136"/>
      <c r="QDE19" s="136"/>
      <c r="QDF19" s="136"/>
      <c r="QDG19" s="136"/>
      <c r="QDH19" s="136"/>
      <c r="QDI19" s="136"/>
      <c r="QDJ19" s="136"/>
      <c r="QDK19" s="136"/>
      <c r="QDL19" s="136"/>
      <c r="QDM19" s="136"/>
      <c r="QDN19" s="136"/>
      <c r="QDO19" s="136"/>
      <c r="QDP19" s="136"/>
      <c r="QDQ19" s="136"/>
      <c r="QDR19" s="136"/>
      <c r="QDS19" s="136"/>
      <c r="QDT19" s="136"/>
      <c r="QDU19" s="136"/>
      <c r="QDV19" s="136"/>
      <c r="QDW19" s="136"/>
      <c r="QDX19" s="136"/>
      <c r="QDY19" s="136"/>
      <c r="QDZ19" s="136"/>
      <c r="QEA19" s="136"/>
      <c r="QEB19" s="136"/>
      <c r="QEC19" s="136"/>
      <c r="QED19" s="136"/>
      <c r="QEE19" s="136"/>
      <c r="QEF19" s="136"/>
      <c r="QEG19" s="136"/>
      <c r="QEH19" s="136"/>
      <c r="QEI19" s="136"/>
      <c r="QEJ19" s="136"/>
      <c r="QEK19" s="136"/>
      <c r="QEL19" s="136"/>
      <c r="QEM19" s="136"/>
      <c r="QEN19" s="136"/>
      <c r="QEO19" s="136"/>
      <c r="QEP19" s="136"/>
      <c r="QEQ19" s="136"/>
      <c r="QER19" s="136"/>
      <c r="QES19" s="136"/>
      <c r="QET19" s="136"/>
      <c r="QEU19" s="136"/>
      <c r="QEV19" s="136"/>
      <c r="QEW19" s="136"/>
      <c r="QEX19" s="136"/>
      <c r="QEY19" s="136"/>
      <c r="QEZ19" s="136"/>
      <c r="QFA19" s="136"/>
      <c r="QFB19" s="136"/>
      <c r="QFC19" s="136"/>
      <c r="QFD19" s="136"/>
      <c r="QFE19" s="136"/>
      <c r="QFF19" s="136"/>
      <c r="QFG19" s="136"/>
      <c r="QFH19" s="136"/>
      <c r="QFI19" s="136"/>
      <c r="QFJ19" s="136"/>
      <c r="QFK19" s="136"/>
      <c r="QFL19" s="136"/>
      <c r="QFM19" s="136"/>
      <c r="QFN19" s="136"/>
      <c r="QFO19" s="136"/>
      <c r="QFP19" s="136"/>
      <c r="QFQ19" s="136"/>
      <c r="QFR19" s="136"/>
      <c r="QFS19" s="136"/>
      <c r="QFT19" s="136"/>
      <c r="QFU19" s="136"/>
      <c r="QFV19" s="136"/>
      <c r="QFW19" s="136"/>
      <c r="QFX19" s="136"/>
      <c r="QFY19" s="136"/>
      <c r="QFZ19" s="136"/>
      <c r="QGA19" s="136"/>
      <c r="QGB19" s="136"/>
      <c r="QGC19" s="136"/>
      <c r="QGD19" s="136"/>
      <c r="QGE19" s="136"/>
      <c r="QGF19" s="136"/>
      <c r="QGG19" s="136"/>
      <c r="QGH19" s="136"/>
      <c r="QGI19" s="136"/>
      <c r="QGJ19" s="136"/>
      <c r="QGK19" s="136"/>
      <c r="QGL19" s="136"/>
      <c r="QGM19" s="136"/>
      <c r="QGN19" s="136"/>
      <c r="QGO19" s="136"/>
      <c r="QGP19" s="136"/>
      <c r="QGQ19" s="136"/>
      <c r="QGR19" s="136"/>
      <c r="QGS19" s="136"/>
      <c r="QGT19" s="136"/>
      <c r="QGU19" s="136"/>
      <c r="QGV19" s="136"/>
      <c r="QGW19" s="136"/>
      <c r="QGX19" s="136"/>
      <c r="QGY19" s="136"/>
      <c r="QGZ19" s="136"/>
      <c r="QHA19" s="136"/>
      <c r="QHB19" s="136"/>
      <c r="QHC19" s="136"/>
      <c r="QHD19" s="136"/>
      <c r="QHE19" s="136"/>
      <c r="QHF19" s="136"/>
      <c r="QHG19" s="136"/>
      <c r="QHH19" s="136"/>
      <c r="QHI19" s="136"/>
      <c r="QHJ19" s="136"/>
      <c r="QHK19" s="136"/>
      <c r="QHL19" s="136"/>
      <c r="QHM19" s="136"/>
      <c r="QHN19" s="136"/>
      <c r="QHO19" s="136"/>
      <c r="QHP19" s="136"/>
      <c r="QHQ19" s="136"/>
      <c r="QHR19" s="136"/>
      <c r="QHS19" s="136"/>
      <c r="QHT19" s="136"/>
      <c r="QHU19" s="136"/>
      <c r="QHV19" s="136"/>
      <c r="QHW19" s="136"/>
      <c r="QHX19" s="136"/>
      <c r="QHY19" s="136"/>
      <c r="QHZ19" s="136"/>
      <c r="QIA19" s="136"/>
      <c r="QIB19" s="136"/>
      <c r="QIC19" s="136"/>
      <c r="QID19" s="136"/>
      <c r="QIE19" s="136"/>
      <c r="QIF19" s="136"/>
      <c r="QIG19" s="136"/>
      <c r="QIH19" s="136"/>
      <c r="QII19" s="136"/>
      <c r="QIJ19" s="136"/>
      <c r="QIK19" s="136"/>
      <c r="QIL19" s="136"/>
      <c r="QIM19" s="136"/>
      <c r="QIN19" s="136"/>
      <c r="QIO19" s="136"/>
      <c r="QIP19" s="136"/>
      <c r="QIQ19" s="136"/>
      <c r="QIR19" s="136"/>
      <c r="QIS19" s="136"/>
      <c r="QIT19" s="136"/>
      <c r="QIU19" s="136"/>
      <c r="QIV19" s="136"/>
      <c r="QIW19" s="136"/>
      <c r="QIX19" s="136"/>
      <c r="QIY19" s="136"/>
      <c r="QIZ19" s="136"/>
      <c r="QJA19" s="136"/>
      <c r="QJB19" s="136"/>
      <c r="QJC19" s="136"/>
      <c r="QJD19" s="136"/>
      <c r="QJE19" s="136"/>
      <c r="QJF19" s="136"/>
      <c r="QJG19" s="136"/>
      <c r="QJH19" s="136"/>
      <c r="QJI19" s="136"/>
      <c r="QJJ19" s="136"/>
      <c r="QJK19" s="136"/>
      <c r="QJL19" s="136"/>
      <c r="QJM19" s="136"/>
      <c r="QJN19" s="136"/>
      <c r="QJO19" s="136"/>
      <c r="QJP19" s="136"/>
      <c r="QJQ19" s="136"/>
      <c r="QJR19" s="136"/>
      <c r="QJS19" s="136"/>
      <c r="QJT19" s="136"/>
      <c r="QJU19" s="136"/>
      <c r="QJV19" s="136"/>
      <c r="QJW19" s="136"/>
      <c r="QJX19" s="136"/>
      <c r="QJY19" s="136"/>
      <c r="QJZ19" s="136"/>
      <c r="QKA19" s="136"/>
      <c r="QKB19" s="136"/>
      <c r="QKC19" s="136"/>
      <c r="QKD19" s="136"/>
      <c r="QKE19" s="136"/>
      <c r="QKF19" s="136"/>
      <c r="QKG19" s="136"/>
      <c r="QKH19" s="136"/>
      <c r="QKI19" s="136"/>
      <c r="QKJ19" s="136"/>
      <c r="QKK19" s="136"/>
      <c r="QKL19" s="136"/>
      <c r="QKM19" s="136"/>
      <c r="QKN19" s="136"/>
      <c r="QKO19" s="136"/>
      <c r="QKP19" s="136"/>
      <c r="QKQ19" s="136"/>
      <c r="QKR19" s="136"/>
      <c r="QKS19" s="136"/>
      <c r="QKT19" s="136"/>
      <c r="QKU19" s="136"/>
      <c r="QKV19" s="136"/>
      <c r="QKW19" s="136"/>
      <c r="QKX19" s="136"/>
      <c r="QKY19" s="136"/>
      <c r="QKZ19" s="136"/>
      <c r="QLA19" s="136"/>
      <c r="QLB19" s="136"/>
      <c r="QLC19" s="136"/>
      <c r="QLD19" s="136"/>
      <c r="QLE19" s="136"/>
      <c r="QLF19" s="136"/>
      <c r="QLG19" s="136"/>
      <c r="QLH19" s="136"/>
      <c r="QLI19" s="136"/>
      <c r="QLJ19" s="136"/>
      <c r="QLK19" s="136"/>
      <c r="QLL19" s="136"/>
      <c r="QLM19" s="136"/>
      <c r="QLN19" s="136"/>
      <c r="QLO19" s="136"/>
      <c r="QLP19" s="136"/>
      <c r="QLQ19" s="136"/>
      <c r="QLR19" s="136"/>
      <c r="QLS19" s="136"/>
      <c r="QLT19" s="136"/>
      <c r="QLU19" s="136"/>
      <c r="QLV19" s="136"/>
      <c r="QLW19" s="136"/>
      <c r="QLX19" s="136"/>
      <c r="QLY19" s="136"/>
      <c r="QLZ19" s="136"/>
      <c r="QMA19" s="136"/>
      <c r="QMB19" s="136"/>
      <c r="QMC19" s="136"/>
      <c r="QMD19" s="136"/>
      <c r="QME19" s="136"/>
      <c r="QMF19" s="136"/>
      <c r="QMG19" s="136"/>
      <c r="QMH19" s="136"/>
      <c r="QMI19" s="136"/>
      <c r="QMJ19" s="136"/>
      <c r="QMK19" s="136"/>
      <c r="QML19" s="136"/>
      <c r="QMM19" s="136"/>
      <c r="QMN19" s="136"/>
      <c r="QMO19" s="136"/>
      <c r="QMP19" s="136"/>
      <c r="QMQ19" s="136"/>
      <c r="QMR19" s="136"/>
      <c r="QMS19" s="136"/>
      <c r="QMT19" s="136"/>
      <c r="QMU19" s="136"/>
      <c r="QMV19" s="136"/>
      <c r="QMW19" s="136"/>
      <c r="QMX19" s="136"/>
      <c r="QMY19" s="136"/>
      <c r="QMZ19" s="136"/>
      <c r="QNA19" s="136"/>
      <c r="QNB19" s="136"/>
      <c r="QNC19" s="136"/>
      <c r="QND19" s="136"/>
      <c r="QNE19" s="136"/>
      <c r="QNF19" s="136"/>
      <c r="QNG19" s="136"/>
      <c r="QNH19" s="136"/>
      <c r="QNI19" s="136"/>
      <c r="QNJ19" s="136"/>
      <c r="QNK19" s="136"/>
      <c r="QNL19" s="136"/>
      <c r="QNM19" s="136"/>
      <c r="QNN19" s="136"/>
      <c r="QNO19" s="136"/>
      <c r="QNP19" s="136"/>
      <c r="QNQ19" s="136"/>
      <c r="QNR19" s="136"/>
      <c r="QNS19" s="136"/>
      <c r="QNT19" s="136"/>
      <c r="QNU19" s="136"/>
      <c r="QNV19" s="136"/>
      <c r="QNW19" s="136"/>
      <c r="QNX19" s="136"/>
      <c r="QNY19" s="136"/>
      <c r="QNZ19" s="136"/>
      <c r="QOA19" s="136"/>
      <c r="QOB19" s="136"/>
      <c r="QOC19" s="136"/>
      <c r="QOD19" s="136"/>
      <c r="QOE19" s="136"/>
      <c r="QOF19" s="136"/>
      <c r="QOG19" s="136"/>
      <c r="QOH19" s="136"/>
      <c r="QOI19" s="136"/>
      <c r="QOJ19" s="136"/>
      <c r="QOK19" s="136"/>
      <c r="QOL19" s="136"/>
      <c r="QOM19" s="136"/>
      <c r="QON19" s="136"/>
      <c r="QOO19" s="136"/>
      <c r="QOP19" s="136"/>
      <c r="QOQ19" s="136"/>
      <c r="QOR19" s="136"/>
      <c r="QOS19" s="136"/>
      <c r="QOT19" s="136"/>
      <c r="QOU19" s="136"/>
      <c r="QOV19" s="136"/>
      <c r="QOW19" s="136"/>
      <c r="QOX19" s="136"/>
      <c r="QOY19" s="136"/>
      <c r="QOZ19" s="136"/>
      <c r="QPA19" s="136"/>
      <c r="QPB19" s="136"/>
      <c r="QPC19" s="136"/>
      <c r="QPD19" s="136"/>
      <c r="QPE19" s="136"/>
      <c r="QPF19" s="136"/>
      <c r="QPG19" s="136"/>
      <c r="QPH19" s="136"/>
      <c r="QPI19" s="136"/>
      <c r="QPJ19" s="136"/>
      <c r="QPK19" s="136"/>
      <c r="QPL19" s="136"/>
      <c r="QPM19" s="136"/>
      <c r="QPN19" s="136"/>
      <c r="QPO19" s="136"/>
      <c r="QPP19" s="136"/>
      <c r="QPQ19" s="136"/>
      <c r="QPR19" s="136"/>
      <c r="QPS19" s="136"/>
      <c r="QPT19" s="136"/>
      <c r="QPU19" s="136"/>
      <c r="QPV19" s="136"/>
      <c r="QPW19" s="136"/>
      <c r="QPX19" s="136"/>
      <c r="QPY19" s="136"/>
      <c r="QPZ19" s="136"/>
      <c r="QQA19" s="136"/>
      <c r="QQB19" s="136"/>
      <c r="QQC19" s="136"/>
      <c r="QQD19" s="136"/>
      <c r="QQE19" s="136"/>
      <c r="QQF19" s="136"/>
      <c r="QQG19" s="136"/>
      <c r="QQH19" s="136"/>
      <c r="QQI19" s="136"/>
      <c r="QQJ19" s="136"/>
      <c r="QQK19" s="136"/>
      <c r="QQL19" s="136"/>
      <c r="QQM19" s="136"/>
      <c r="QQN19" s="136"/>
      <c r="QQO19" s="136"/>
      <c r="QQP19" s="136"/>
      <c r="QQQ19" s="136"/>
      <c r="QQR19" s="136"/>
      <c r="QQS19" s="136"/>
      <c r="QQT19" s="136"/>
      <c r="QQU19" s="136"/>
      <c r="QQV19" s="136"/>
      <c r="QQW19" s="136"/>
      <c r="QQX19" s="136"/>
      <c r="QQY19" s="136"/>
      <c r="QQZ19" s="136"/>
      <c r="QRA19" s="136"/>
      <c r="QRB19" s="136"/>
      <c r="QRC19" s="136"/>
      <c r="QRD19" s="136"/>
      <c r="QRE19" s="136"/>
      <c r="QRF19" s="136"/>
      <c r="QRG19" s="136"/>
      <c r="QRH19" s="136"/>
      <c r="QRI19" s="136"/>
      <c r="QRJ19" s="136"/>
      <c r="QRK19" s="136"/>
      <c r="QRL19" s="136"/>
      <c r="QRM19" s="136"/>
      <c r="QRN19" s="136"/>
      <c r="QRO19" s="136"/>
      <c r="QRP19" s="136"/>
      <c r="QRQ19" s="136"/>
      <c r="QRR19" s="136"/>
      <c r="QRS19" s="136"/>
      <c r="QRT19" s="136"/>
      <c r="QRU19" s="136"/>
      <c r="QRV19" s="136"/>
      <c r="QRW19" s="136"/>
      <c r="QRX19" s="136"/>
      <c r="QRY19" s="136"/>
      <c r="QRZ19" s="136"/>
      <c r="QSA19" s="136"/>
      <c r="QSB19" s="136"/>
      <c r="QSC19" s="136"/>
      <c r="QSD19" s="136"/>
      <c r="QSE19" s="136"/>
      <c r="QSF19" s="136"/>
      <c r="QSG19" s="136"/>
      <c r="QSH19" s="136"/>
      <c r="QSI19" s="136"/>
      <c r="QSJ19" s="136"/>
      <c r="QSK19" s="136"/>
      <c r="QSL19" s="136"/>
      <c r="QSM19" s="136"/>
      <c r="QSN19" s="136"/>
      <c r="QSO19" s="136"/>
      <c r="QSP19" s="136"/>
      <c r="QSQ19" s="136"/>
      <c r="QSR19" s="136"/>
      <c r="QSS19" s="136"/>
      <c r="QST19" s="136"/>
      <c r="QSU19" s="136"/>
      <c r="QSV19" s="136"/>
      <c r="QSW19" s="136"/>
      <c r="QSX19" s="136"/>
      <c r="QSY19" s="136"/>
      <c r="QSZ19" s="136"/>
      <c r="QTA19" s="136"/>
      <c r="QTB19" s="136"/>
      <c r="QTC19" s="136"/>
      <c r="QTD19" s="136"/>
      <c r="QTE19" s="136"/>
      <c r="QTF19" s="136"/>
      <c r="QTG19" s="136"/>
      <c r="QTH19" s="136"/>
      <c r="QTI19" s="136"/>
      <c r="QTJ19" s="136"/>
      <c r="QTK19" s="136"/>
      <c r="QTL19" s="136"/>
      <c r="QTM19" s="136"/>
      <c r="QTN19" s="136"/>
      <c r="QTO19" s="136"/>
      <c r="QTP19" s="136"/>
      <c r="QTQ19" s="136"/>
      <c r="QTR19" s="136"/>
      <c r="QTS19" s="136"/>
      <c r="QTT19" s="136"/>
      <c r="QTU19" s="136"/>
      <c r="QTV19" s="136"/>
      <c r="QTW19" s="136"/>
      <c r="QTX19" s="136"/>
      <c r="QTY19" s="136"/>
      <c r="QTZ19" s="136"/>
      <c r="QUA19" s="136"/>
      <c r="QUB19" s="136"/>
      <c r="QUC19" s="136"/>
      <c r="QUD19" s="136"/>
      <c r="QUE19" s="136"/>
      <c r="QUF19" s="136"/>
      <c r="QUG19" s="136"/>
      <c r="QUH19" s="136"/>
      <c r="QUI19" s="136"/>
      <c r="QUJ19" s="136"/>
      <c r="QUK19" s="136"/>
      <c r="QUL19" s="136"/>
      <c r="QUM19" s="136"/>
      <c r="QUN19" s="136"/>
      <c r="QUO19" s="136"/>
      <c r="QUP19" s="136"/>
      <c r="QUQ19" s="136"/>
      <c r="QUR19" s="136"/>
      <c r="QUS19" s="136"/>
      <c r="QUT19" s="136"/>
      <c r="QUU19" s="136"/>
      <c r="QUV19" s="136"/>
      <c r="QUW19" s="136"/>
      <c r="QUX19" s="136"/>
      <c r="QUY19" s="136"/>
      <c r="QUZ19" s="136"/>
      <c r="QVA19" s="136"/>
      <c r="QVB19" s="136"/>
      <c r="QVC19" s="136"/>
      <c r="QVD19" s="136"/>
      <c r="QVE19" s="136"/>
      <c r="QVF19" s="136"/>
      <c r="QVG19" s="136"/>
      <c r="QVH19" s="136"/>
      <c r="QVI19" s="136"/>
      <c r="QVJ19" s="136"/>
      <c r="QVK19" s="136"/>
      <c r="QVL19" s="136"/>
      <c r="QVM19" s="136"/>
      <c r="QVN19" s="136"/>
      <c r="QVO19" s="136"/>
      <c r="QVP19" s="136"/>
      <c r="QVQ19" s="136"/>
      <c r="QVR19" s="136"/>
      <c r="QVS19" s="136"/>
      <c r="QVT19" s="136"/>
      <c r="QVU19" s="136"/>
      <c r="QVV19" s="136"/>
      <c r="QVW19" s="136"/>
      <c r="QVX19" s="136"/>
      <c r="QVY19" s="136"/>
      <c r="QVZ19" s="136"/>
      <c r="QWA19" s="136"/>
      <c r="QWB19" s="136"/>
      <c r="QWC19" s="136"/>
      <c r="QWD19" s="136"/>
      <c r="QWE19" s="136"/>
      <c r="QWF19" s="136"/>
      <c r="QWG19" s="136"/>
      <c r="QWH19" s="136"/>
      <c r="QWI19" s="136"/>
      <c r="QWJ19" s="136"/>
      <c r="QWK19" s="136"/>
      <c r="QWL19" s="136"/>
      <c r="QWM19" s="136"/>
      <c r="QWN19" s="136"/>
      <c r="QWO19" s="136"/>
      <c r="QWP19" s="136"/>
      <c r="QWQ19" s="136"/>
      <c r="QWR19" s="136"/>
      <c r="QWS19" s="136"/>
      <c r="QWT19" s="136"/>
      <c r="QWU19" s="136"/>
      <c r="QWV19" s="136"/>
      <c r="QWW19" s="136"/>
      <c r="QWX19" s="136"/>
      <c r="QWY19" s="136"/>
      <c r="QWZ19" s="136"/>
      <c r="QXA19" s="136"/>
      <c r="QXB19" s="136"/>
      <c r="QXC19" s="136"/>
      <c r="QXD19" s="136"/>
      <c r="QXE19" s="136"/>
      <c r="QXF19" s="136"/>
      <c r="QXG19" s="136"/>
      <c r="QXH19" s="136"/>
      <c r="QXI19" s="136"/>
      <c r="QXJ19" s="136"/>
      <c r="QXK19" s="136"/>
      <c r="QXL19" s="136"/>
      <c r="QXM19" s="136"/>
      <c r="QXN19" s="136"/>
      <c r="QXO19" s="136"/>
      <c r="QXP19" s="136"/>
      <c r="QXQ19" s="136"/>
      <c r="QXR19" s="136"/>
      <c r="QXS19" s="136"/>
      <c r="QXT19" s="136"/>
      <c r="QXU19" s="136"/>
      <c r="QXV19" s="136"/>
      <c r="QXW19" s="136"/>
      <c r="QXX19" s="136"/>
      <c r="QXY19" s="136"/>
      <c r="QXZ19" s="136"/>
      <c r="QYA19" s="136"/>
      <c r="QYB19" s="136"/>
      <c r="QYC19" s="136"/>
      <c r="QYD19" s="136"/>
      <c r="QYE19" s="136"/>
      <c r="QYF19" s="136"/>
      <c r="QYG19" s="136"/>
      <c r="QYH19" s="136"/>
      <c r="QYI19" s="136"/>
      <c r="QYJ19" s="136"/>
      <c r="QYK19" s="136"/>
      <c r="QYL19" s="136"/>
      <c r="QYM19" s="136"/>
      <c r="QYN19" s="136"/>
      <c r="QYO19" s="136"/>
      <c r="QYP19" s="136"/>
      <c r="QYQ19" s="136"/>
      <c r="QYR19" s="136"/>
      <c r="QYS19" s="136"/>
      <c r="QYT19" s="136"/>
      <c r="QYU19" s="136"/>
      <c r="QYV19" s="136"/>
      <c r="QYW19" s="136"/>
      <c r="QYX19" s="136"/>
      <c r="QYY19" s="136"/>
      <c r="QYZ19" s="136"/>
      <c r="QZA19" s="136"/>
      <c r="QZB19" s="136"/>
      <c r="QZC19" s="136"/>
      <c r="QZD19" s="136"/>
      <c r="QZE19" s="136"/>
      <c r="QZF19" s="136"/>
      <c r="QZG19" s="136"/>
      <c r="QZH19" s="136"/>
      <c r="QZI19" s="136"/>
      <c r="QZJ19" s="136"/>
      <c r="QZK19" s="136"/>
      <c r="QZL19" s="136"/>
      <c r="QZM19" s="136"/>
      <c r="QZN19" s="136"/>
      <c r="QZO19" s="136"/>
      <c r="QZP19" s="136"/>
      <c r="QZQ19" s="136"/>
      <c r="QZR19" s="136"/>
      <c r="QZS19" s="136"/>
      <c r="QZT19" s="136"/>
      <c r="QZU19" s="136"/>
      <c r="QZV19" s="136"/>
      <c r="QZW19" s="136"/>
      <c r="QZX19" s="136"/>
      <c r="QZY19" s="136"/>
      <c r="QZZ19" s="136"/>
      <c r="RAA19" s="136"/>
      <c r="RAB19" s="136"/>
      <c r="RAC19" s="136"/>
      <c r="RAD19" s="136"/>
      <c r="RAE19" s="136"/>
      <c r="RAF19" s="136"/>
      <c r="RAG19" s="136"/>
      <c r="RAH19" s="136"/>
      <c r="RAI19" s="136"/>
      <c r="RAJ19" s="136"/>
      <c r="RAK19" s="136"/>
      <c r="RAL19" s="136"/>
      <c r="RAM19" s="136"/>
      <c r="RAN19" s="136"/>
      <c r="RAO19" s="136"/>
      <c r="RAP19" s="136"/>
      <c r="RAQ19" s="136"/>
      <c r="RAR19" s="136"/>
      <c r="RAS19" s="136"/>
      <c r="RAT19" s="136"/>
      <c r="RAU19" s="136"/>
      <c r="RAV19" s="136"/>
      <c r="RAW19" s="136"/>
      <c r="RAX19" s="136"/>
      <c r="RAY19" s="136"/>
      <c r="RAZ19" s="136"/>
      <c r="RBA19" s="136"/>
      <c r="RBB19" s="136"/>
      <c r="RBC19" s="136"/>
      <c r="RBD19" s="136"/>
      <c r="RBE19" s="136"/>
      <c r="RBF19" s="136"/>
      <c r="RBG19" s="136"/>
      <c r="RBH19" s="136"/>
      <c r="RBI19" s="136"/>
      <c r="RBJ19" s="136"/>
      <c r="RBK19" s="136"/>
      <c r="RBL19" s="136"/>
      <c r="RBM19" s="136"/>
      <c r="RBN19" s="136"/>
      <c r="RBO19" s="136"/>
      <c r="RBP19" s="136"/>
      <c r="RBQ19" s="136"/>
      <c r="RBR19" s="136"/>
      <c r="RBS19" s="136"/>
      <c r="RBT19" s="136"/>
      <c r="RBU19" s="136"/>
      <c r="RBV19" s="136"/>
      <c r="RBW19" s="136"/>
      <c r="RBX19" s="136"/>
      <c r="RBY19" s="136"/>
      <c r="RBZ19" s="136"/>
      <c r="RCA19" s="136"/>
      <c r="RCB19" s="136"/>
      <c r="RCC19" s="136"/>
      <c r="RCD19" s="136"/>
      <c r="RCE19" s="136"/>
      <c r="RCF19" s="136"/>
      <c r="RCG19" s="136"/>
      <c r="RCH19" s="136"/>
      <c r="RCI19" s="136"/>
      <c r="RCJ19" s="136"/>
      <c r="RCK19" s="136"/>
      <c r="RCL19" s="136"/>
      <c r="RCM19" s="136"/>
      <c r="RCN19" s="136"/>
      <c r="RCO19" s="136"/>
      <c r="RCP19" s="136"/>
      <c r="RCQ19" s="136"/>
      <c r="RCR19" s="136"/>
      <c r="RCS19" s="136"/>
      <c r="RCT19" s="136"/>
      <c r="RCU19" s="136"/>
      <c r="RCV19" s="136"/>
      <c r="RCW19" s="136"/>
      <c r="RCX19" s="136"/>
      <c r="RCY19" s="136"/>
      <c r="RCZ19" s="136"/>
      <c r="RDA19" s="136"/>
      <c r="RDB19" s="136"/>
      <c r="RDC19" s="136"/>
      <c r="RDD19" s="136"/>
      <c r="RDE19" s="136"/>
      <c r="RDF19" s="136"/>
      <c r="RDG19" s="136"/>
      <c r="RDH19" s="136"/>
      <c r="RDI19" s="136"/>
      <c r="RDJ19" s="136"/>
      <c r="RDK19" s="136"/>
      <c r="RDL19" s="136"/>
      <c r="RDM19" s="136"/>
      <c r="RDN19" s="136"/>
      <c r="RDO19" s="136"/>
      <c r="RDP19" s="136"/>
      <c r="RDQ19" s="136"/>
      <c r="RDR19" s="136"/>
      <c r="RDS19" s="136"/>
      <c r="RDT19" s="136"/>
      <c r="RDU19" s="136"/>
      <c r="RDV19" s="136"/>
      <c r="RDW19" s="136"/>
      <c r="RDX19" s="136"/>
      <c r="RDY19" s="136"/>
      <c r="RDZ19" s="136"/>
      <c r="REA19" s="136"/>
      <c r="REB19" s="136"/>
      <c r="REC19" s="136"/>
      <c r="RED19" s="136"/>
      <c r="REE19" s="136"/>
      <c r="REF19" s="136"/>
      <c r="REG19" s="136"/>
      <c r="REH19" s="136"/>
      <c r="REI19" s="136"/>
      <c r="REJ19" s="136"/>
      <c r="REK19" s="136"/>
      <c r="REL19" s="136"/>
      <c r="REM19" s="136"/>
      <c r="REN19" s="136"/>
      <c r="REO19" s="136"/>
      <c r="REP19" s="136"/>
      <c r="REQ19" s="136"/>
      <c r="RER19" s="136"/>
      <c r="RES19" s="136"/>
      <c r="RET19" s="136"/>
      <c r="REU19" s="136"/>
      <c r="REV19" s="136"/>
      <c r="REW19" s="136"/>
      <c r="REX19" s="136"/>
      <c r="REY19" s="136"/>
      <c r="REZ19" s="136"/>
      <c r="RFA19" s="136"/>
      <c r="RFB19" s="136"/>
      <c r="RFC19" s="136"/>
      <c r="RFD19" s="136"/>
      <c r="RFE19" s="136"/>
      <c r="RFF19" s="136"/>
      <c r="RFG19" s="136"/>
      <c r="RFH19" s="136"/>
      <c r="RFI19" s="136"/>
      <c r="RFJ19" s="136"/>
      <c r="RFK19" s="136"/>
      <c r="RFL19" s="136"/>
      <c r="RFM19" s="136"/>
      <c r="RFN19" s="136"/>
      <c r="RFO19" s="136"/>
      <c r="RFP19" s="136"/>
      <c r="RFQ19" s="136"/>
      <c r="RFR19" s="136"/>
      <c r="RFS19" s="136"/>
      <c r="RFT19" s="136"/>
      <c r="RFU19" s="136"/>
      <c r="RFV19" s="136"/>
      <c r="RFW19" s="136"/>
      <c r="RFX19" s="136"/>
      <c r="RFY19" s="136"/>
      <c r="RFZ19" s="136"/>
      <c r="RGA19" s="136"/>
      <c r="RGB19" s="136"/>
      <c r="RGC19" s="136"/>
      <c r="RGD19" s="136"/>
      <c r="RGE19" s="136"/>
      <c r="RGF19" s="136"/>
      <c r="RGG19" s="136"/>
      <c r="RGH19" s="136"/>
      <c r="RGI19" s="136"/>
      <c r="RGJ19" s="136"/>
      <c r="RGK19" s="136"/>
      <c r="RGL19" s="136"/>
      <c r="RGM19" s="136"/>
      <c r="RGN19" s="136"/>
      <c r="RGO19" s="136"/>
      <c r="RGP19" s="136"/>
      <c r="RGQ19" s="136"/>
      <c r="RGR19" s="136"/>
      <c r="RGS19" s="136"/>
      <c r="RGT19" s="136"/>
      <c r="RGU19" s="136"/>
      <c r="RGV19" s="136"/>
      <c r="RGW19" s="136"/>
      <c r="RGX19" s="136"/>
      <c r="RGY19" s="136"/>
      <c r="RGZ19" s="136"/>
      <c r="RHA19" s="136"/>
      <c r="RHB19" s="136"/>
      <c r="RHC19" s="136"/>
      <c r="RHD19" s="136"/>
      <c r="RHE19" s="136"/>
      <c r="RHF19" s="136"/>
      <c r="RHG19" s="136"/>
      <c r="RHH19" s="136"/>
      <c r="RHI19" s="136"/>
      <c r="RHJ19" s="136"/>
      <c r="RHK19" s="136"/>
      <c r="RHL19" s="136"/>
      <c r="RHM19" s="136"/>
      <c r="RHN19" s="136"/>
      <c r="RHO19" s="136"/>
      <c r="RHP19" s="136"/>
      <c r="RHQ19" s="136"/>
      <c r="RHR19" s="136"/>
      <c r="RHS19" s="136"/>
      <c r="RHT19" s="136"/>
      <c r="RHU19" s="136"/>
      <c r="RHV19" s="136"/>
      <c r="RHW19" s="136"/>
      <c r="RHX19" s="136"/>
      <c r="RHY19" s="136"/>
      <c r="RHZ19" s="136"/>
      <c r="RIA19" s="136"/>
      <c r="RIB19" s="136"/>
      <c r="RIC19" s="136"/>
      <c r="RID19" s="136"/>
      <c r="RIE19" s="136"/>
      <c r="RIF19" s="136"/>
      <c r="RIG19" s="136"/>
      <c r="RIH19" s="136"/>
      <c r="RII19" s="136"/>
      <c r="RIJ19" s="136"/>
      <c r="RIK19" s="136"/>
      <c r="RIL19" s="136"/>
      <c r="RIM19" s="136"/>
      <c r="RIN19" s="136"/>
      <c r="RIO19" s="136"/>
      <c r="RIP19" s="136"/>
      <c r="RIQ19" s="136"/>
      <c r="RIR19" s="136"/>
      <c r="RIS19" s="136"/>
      <c r="RIT19" s="136"/>
      <c r="RIU19" s="136"/>
      <c r="RIV19" s="136"/>
      <c r="RIW19" s="136"/>
      <c r="RIX19" s="136"/>
      <c r="RIY19" s="136"/>
      <c r="RIZ19" s="136"/>
      <c r="RJA19" s="136"/>
      <c r="RJB19" s="136"/>
      <c r="RJC19" s="136"/>
      <c r="RJD19" s="136"/>
      <c r="RJE19" s="136"/>
      <c r="RJF19" s="136"/>
      <c r="RJG19" s="136"/>
      <c r="RJH19" s="136"/>
      <c r="RJI19" s="136"/>
      <c r="RJJ19" s="136"/>
      <c r="RJK19" s="136"/>
      <c r="RJL19" s="136"/>
      <c r="RJM19" s="136"/>
      <c r="RJN19" s="136"/>
      <c r="RJO19" s="136"/>
      <c r="RJP19" s="136"/>
      <c r="RJQ19" s="136"/>
      <c r="RJR19" s="136"/>
      <c r="RJS19" s="136"/>
      <c r="RJT19" s="136"/>
      <c r="RJU19" s="136"/>
      <c r="RJV19" s="136"/>
      <c r="RJW19" s="136"/>
      <c r="RJX19" s="136"/>
      <c r="RJY19" s="136"/>
      <c r="RJZ19" s="136"/>
      <c r="RKA19" s="136"/>
      <c r="RKB19" s="136"/>
      <c r="RKC19" s="136"/>
      <c r="RKD19" s="136"/>
      <c r="RKE19" s="136"/>
      <c r="RKF19" s="136"/>
      <c r="RKG19" s="136"/>
      <c r="RKH19" s="136"/>
      <c r="RKI19" s="136"/>
      <c r="RKJ19" s="136"/>
      <c r="RKK19" s="136"/>
      <c r="RKL19" s="136"/>
      <c r="RKM19" s="136"/>
      <c r="RKN19" s="136"/>
      <c r="RKO19" s="136"/>
      <c r="RKP19" s="136"/>
      <c r="RKQ19" s="136"/>
      <c r="RKR19" s="136"/>
      <c r="RKS19" s="136"/>
      <c r="RKT19" s="136"/>
      <c r="RKU19" s="136"/>
      <c r="RKV19" s="136"/>
      <c r="RKW19" s="136"/>
      <c r="RKX19" s="136"/>
      <c r="RKY19" s="136"/>
      <c r="RKZ19" s="136"/>
      <c r="RLA19" s="136"/>
      <c r="RLB19" s="136"/>
      <c r="RLC19" s="136"/>
      <c r="RLD19" s="136"/>
      <c r="RLE19" s="136"/>
      <c r="RLF19" s="136"/>
      <c r="RLG19" s="136"/>
      <c r="RLH19" s="136"/>
      <c r="RLI19" s="136"/>
      <c r="RLJ19" s="136"/>
      <c r="RLK19" s="136"/>
      <c r="RLL19" s="136"/>
      <c r="RLM19" s="136"/>
      <c r="RLN19" s="136"/>
      <c r="RLO19" s="136"/>
      <c r="RLP19" s="136"/>
      <c r="RLQ19" s="136"/>
      <c r="RLR19" s="136"/>
      <c r="RLS19" s="136"/>
      <c r="RLT19" s="136"/>
      <c r="RLU19" s="136"/>
      <c r="RLV19" s="136"/>
      <c r="RLW19" s="136"/>
      <c r="RLX19" s="136"/>
      <c r="RLY19" s="136"/>
      <c r="RLZ19" s="136"/>
      <c r="RMA19" s="136"/>
      <c r="RMB19" s="136"/>
      <c r="RMC19" s="136"/>
      <c r="RMD19" s="136"/>
      <c r="RME19" s="136"/>
      <c r="RMF19" s="136"/>
      <c r="RMG19" s="136"/>
      <c r="RMH19" s="136"/>
      <c r="RMI19" s="136"/>
      <c r="RMJ19" s="136"/>
      <c r="RMK19" s="136"/>
      <c r="RML19" s="136"/>
      <c r="RMM19" s="136"/>
      <c r="RMN19" s="136"/>
      <c r="RMO19" s="136"/>
      <c r="RMP19" s="136"/>
      <c r="RMQ19" s="136"/>
      <c r="RMR19" s="136"/>
      <c r="RMS19" s="136"/>
      <c r="RMT19" s="136"/>
      <c r="RMU19" s="136"/>
      <c r="RMV19" s="136"/>
      <c r="RMW19" s="136"/>
      <c r="RMX19" s="136"/>
      <c r="RMY19" s="136"/>
      <c r="RMZ19" s="136"/>
      <c r="RNA19" s="136"/>
      <c r="RNB19" s="136"/>
      <c r="RNC19" s="136"/>
      <c r="RND19" s="136"/>
      <c r="RNE19" s="136"/>
      <c r="RNF19" s="136"/>
      <c r="RNG19" s="136"/>
      <c r="RNH19" s="136"/>
      <c r="RNI19" s="136"/>
      <c r="RNJ19" s="136"/>
      <c r="RNK19" s="136"/>
      <c r="RNL19" s="136"/>
      <c r="RNM19" s="136"/>
      <c r="RNN19" s="136"/>
      <c r="RNO19" s="136"/>
      <c r="RNP19" s="136"/>
      <c r="RNQ19" s="136"/>
      <c r="RNR19" s="136"/>
      <c r="RNS19" s="136"/>
      <c r="RNT19" s="136"/>
      <c r="RNU19" s="136"/>
      <c r="RNV19" s="136"/>
      <c r="RNW19" s="136"/>
      <c r="RNX19" s="136"/>
      <c r="RNY19" s="136"/>
      <c r="RNZ19" s="136"/>
      <c r="ROA19" s="136"/>
      <c r="ROB19" s="136"/>
      <c r="ROC19" s="136"/>
      <c r="ROD19" s="136"/>
      <c r="ROE19" s="136"/>
      <c r="ROF19" s="136"/>
      <c r="ROG19" s="136"/>
      <c r="ROH19" s="136"/>
      <c r="ROI19" s="136"/>
      <c r="ROJ19" s="136"/>
      <c r="ROK19" s="136"/>
      <c r="ROL19" s="136"/>
      <c r="ROM19" s="136"/>
      <c r="RON19" s="136"/>
      <c r="ROO19" s="136"/>
      <c r="ROP19" s="136"/>
      <c r="ROQ19" s="136"/>
      <c r="ROR19" s="136"/>
      <c r="ROS19" s="136"/>
      <c r="ROT19" s="136"/>
      <c r="ROU19" s="136"/>
      <c r="ROV19" s="136"/>
      <c r="ROW19" s="136"/>
      <c r="ROX19" s="136"/>
      <c r="ROY19" s="136"/>
      <c r="ROZ19" s="136"/>
      <c r="RPA19" s="136"/>
      <c r="RPB19" s="136"/>
      <c r="RPC19" s="136"/>
      <c r="RPD19" s="136"/>
      <c r="RPE19" s="136"/>
      <c r="RPF19" s="136"/>
      <c r="RPG19" s="136"/>
      <c r="RPH19" s="136"/>
      <c r="RPI19" s="136"/>
      <c r="RPJ19" s="136"/>
      <c r="RPK19" s="136"/>
      <c r="RPL19" s="136"/>
      <c r="RPM19" s="136"/>
      <c r="RPN19" s="136"/>
      <c r="RPO19" s="136"/>
      <c r="RPP19" s="136"/>
      <c r="RPQ19" s="136"/>
      <c r="RPR19" s="136"/>
      <c r="RPS19" s="136"/>
      <c r="RPT19" s="136"/>
      <c r="RPU19" s="136"/>
      <c r="RPV19" s="136"/>
      <c r="RPW19" s="136"/>
      <c r="RPX19" s="136"/>
      <c r="RPY19" s="136"/>
      <c r="RPZ19" s="136"/>
      <c r="RQA19" s="136"/>
      <c r="RQB19" s="136"/>
      <c r="RQC19" s="136"/>
      <c r="RQD19" s="136"/>
      <c r="RQE19" s="136"/>
      <c r="RQF19" s="136"/>
      <c r="RQG19" s="136"/>
      <c r="RQH19" s="136"/>
      <c r="RQI19" s="136"/>
      <c r="RQJ19" s="136"/>
      <c r="RQK19" s="136"/>
      <c r="RQL19" s="136"/>
      <c r="RQM19" s="136"/>
      <c r="RQN19" s="136"/>
      <c r="RQO19" s="136"/>
      <c r="RQP19" s="136"/>
      <c r="RQQ19" s="136"/>
      <c r="RQR19" s="136"/>
      <c r="RQS19" s="136"/>
      <c r="RQT19" s="136"/>
      <c r="RQU19" s="136"/>
      <c r="RQV19" s="136"/>
      <c r="RQW19" s="136"/>
      <c r="RQX19" s="136"/>
      <c r="RQY19" s="136"/>
      <c r="RQZ19" s="136"/>
      <c r="RRA19" s="136"/>
      <c r="RRB19" s="136"/>
      <c r="RRC19" s="136"/>
      <c r="RRD19" s="136"/>
      <c r="RRE19" s="136"/>
      <c r="RRF19" s="136"/>
      <c r="RRG19" s="136"/>
      <c r="RRH19" s="136"/>
      <c r="RRI19" s="136"/>
      <c r="RRJ19" s="136"/>
      <c r="RRK19" s="136"/>
      <c r="RRL19" s="136"/>
      <c r="RRM19" s="136"/>
      <c r="RRN19" s="136"/>
      <c r="RRO19" s="136"/>
      <c r="RRP19" s="136"/>
      <c r="RRQ19" s="136"/>
      <c r="RRR19" s="136"/>
      <c r="RRS19" s="136"/>
      <c r="RRT19" s="136"/>
      <c r="RRU19" s="136"/>
      <c r="RRV19" s="136"/>
      <c r="RRW19" s="136"/>
      <c r="RRX19" s="136"/>
      <c r="RRY19" s="136"/>
      <c r="RRZ19" s="136"/>
      <c r="RSA19" s="136"/>
      <c r="RSB19" s="136"/>
      <c r="RSC19" s="136"/>
      <c r="RSD19" s="136"/>
      <c r="RSE19" s="136"/>
      <c r="RSF19" s="136"/>
      <c r="RSG19" s="136"/>
      <c r="RSH19" s="136"/>
      <c r="RSI19" s="136"/>
      <c r="RSJ19" s="136"/>
      <c r="RSK19" s="136"/>
      <c r="RSL19" s="136"/>
      <c r="RSM19" s="136"/>
      <c r="RSN19" s="136"/>
      <c r="RSO19" s="136"/>
      <c r="RSP19" s="136"/>
      <c r="RSQ19" s="136"/>
      <c r="RSR19" s="136"/>
      <c r="RSS19" s="136"/>
      <c r="RST19" s="136"/>
      <c r="RSU19" s="136"/>
      <c r="RSV19" s="136"/>
      <c r="RSW19" s="136"/>
      <c r="RSX19" s="136"/>
      <c r="RSY19" s="136"/>
      <c r="RSZ19" s="136"/>
      <c r="RTA19" s="136"/>
      <c r="RTB19" s="136"/>
      <c r="RTC19" s="136"/>
      <c r="RTD19" s="136"/>
      <c r="RTE19" s="136"/>
      <c r="RTF19" s="136"/>
      <c r="RTG19" s="136"/>
      <c r="RTH19" s="136"/>
      <c r="RTI19" s="136"/>
      <c r="RTJ19" s="136"/>
      <c r="RTK19" s="136"/>
      <c r="RTL19" s="136"/>
      <c r="RTM19" s="136"/>
      <c r="RTN19" s="136"/>
      <c r="RTO19" s="136"/>
      <c r="RTP19" s="136"/>
      <c r="RTQ19" s="136"/>
      <c r="RTR19" s="136"/>
      <c r="RTS19" s="136"/>
      <c r="RTT19" s="136"/>
      <c r="RTU19" s="136"/>
      <c r="RTV19" s="136"/>
      <c r="RTW19" s="136"/>
      <c r="RTX19" s="136"/>
      <c r="RTY19" s="136"/>
      <c r="RTZ19" s="136"/>
      <c r="RUA19" s="136"/>
      <c r="RUB19" s="136"/>
      <c r="RUC19" s="136"/>
      <c r="RUD19" s="136"/>
      <c r="RUE19" s="136"/>
      <c r="RUF19" s="136"/>
      <c r="RUG19" s="136"/>
      <c r="RUH19" s="136"/>
      <c r="RUI19" s="136"/>
      <c r="RUJ19" s="136"/>
      <c r="RUK19" s="136"/>
      <c r="RUL19" s="136"/>
      <c r="RUM19" s="136"/>
      <c r="RUN19" s="136"/>
      <c r="RUO19" s="136"/>
      <c r="RUP19" s="136"/>
      <c r="RUQ19" s="136"/>
      <c r="RUR19" s="136"/>
      <c r="RUS19" s="136"/>
      <c r="RUT19" s="136"/>
      <c r="RUU19" s="136"/>
      <c r="RUV19" s="136"/>
      <c r="RUW19" s="136"/>
      <c r="RUX19" s="136"/>
      <c r="RUY19" s="136"/>
      <c r="RUZ19" s="136"/>
      <c r="RVA19" s="136"/>
      <c r="RVB19" s="136"/>
      <c r="RVC19" s="136"/>
      <c r="RVD19" s="136"/>
      <c r="RVE19" s="136"/>
      <c r="RVF19" s="136"/>
      <c r="RVG19" s="136"/>
      <c r="RVH19" s="136"/>
      <c r="RVI19" s="136"/>
      <c r="RVJ19" s="136"/>
      <c r="RVK19" s="136"/>
      <c r="RVL19" s="136"/>
      <c r="RVM19" s="136"/>
      <c r="RVN19" s="136"/>
      <c r="RVO19" s="136"/>
      <c r="RVP19" s="136"/>
      <c r="RVQ19" s="136"/>
      <c r="RVR19" s="136"/>
      <c r="RVS19" s="136"/>
      <c r="RVT19" s="136"/>
      <c r="RVU19" s="136"/>
      <c r="RVV19" s="136"/>
      <c r="RVW19" s="136"/>
      <c r="RVX19" s="136"/>
      <c r="RVY19" s="136"/>
      <c r="RVZ19" s="136"/>
      <c r="RWA19" s="136"/>
      <c r="RWB19" s="136"/>
      <c r="RWC19" s="136"/>
      <c r="RWD19" s="136"/>
      <c r="RWE19" s="136"/>
      <c r="RWF19" s="136"/>
      <c r="RWG19" s="136"/>
      <c r="RWH19" s="136"/>
      <c r="RWI19" s="136"/>
      <c r="RWJ19" s="136"/>
      <c r="RWK19" s="136"/>
      <c r="RWL19" s="136"/>
      <c r="RWM19" s="136"/>
      <c r="RWN19" s="136"/>
      <c r="RWO19" s="136"/>
      <c r="RWP19" s="136"/>
      <c r="RWQ19" s="136"/>
      <c r="RWR19" s="136"/>
      <c r="RWS19" s="136"/>
      <c r="RWT19" s="136"/>
      <c r="RWU19" s="136"/>
      <c r="RWV19" s="136"/>
      <c r="RWW19" s="136"/>
      <c r="RWX19" s="136"/>
      <c r="RWY19" s="136"/>
      <c r="RWZ19" s="136"/>
      <c r="RXA19" s="136"/>
      <c r="RXB19" s="136"/>
      <c r="RXC19" s="136"/>
      <c r="RXD19" s="136"/>
      <c r="RXE19" s="136"/>
      <c r="RXF19" s="136"/>
      <c r="RXG19" s="136"/>
      <c r="RXH19" s="136"/>
      <c r="RXI19" s="136"/>
      <c r="RXJ19" s="136"/>
      <c r="RXK19" s="136"/>
      <c r="RXL19" s="136"/>
      <c r="RXM19" s="136"/>
      <c r="RXN19" s="136"/>
      <c r="RXO19" s="136"/>
      <c r="RXP19" s="136"/>
      <c r="RXQ19" s="136"/>
      <c r="RXR19" s="136"/>
      <c r="RXS19" s="136"/>
      <c r="RXT19" s="136"/>
      <c r="RXU19" s="136"/>
      <c r="RXV19" s="136"/>
      <c r="RXW19" s="136"/>
      <c r="RXX19" s="136"/>
      <c r="RXY19" s="136"/>
      <c r="RXZ19" s="136"/>
      <c r="RYA19" s="136"/>
      <c r="RYB19" s="136"/>
      <c r="RYC19" s="136"/>
      <c r="RYD19" s="136"/>
      <c r="RYE19" s="136"/>
      <c r="RYF19" s="136"/>
      <c r="RYG19" s="136"/>
      <c r="RYH19" s="136"/>
      <c r="RYI19" s="136"/>
      <c r="RYJ19" s="136"/>
      <c r="RYK19" s="136"/>
      <c r="RYL19" s="136"/>
      <c r="RYM19" s="136"/>
      <c r="RYN19" s="136"/>
      <c r="RYO19" s="136"/>
      <c r="RYP19" s="136"/>
      <c r="RYQ19" s="136"/>
      <c r="RYR19" s="136"/>
      <c r="RYS19" s="136"/>
      <c r="RYT19" s="136"/>
      <c r="RYU19" s="136"/>
      <c r="RYV19" s="136"/>
      <c r="RYW19" s="136"/>
      <c r="RYX19" s="136"/>
      <c r="RYY19" s="136"/>
      <c r="RYZ19" s="136"/>
      <c r="RZA19" s="136"/>
      <c r="RZB19" s="136"/>
      <c r="RZC19" s="136"/>
      <c r="RZD19" s="136"/>
      <c r="RZE19" s="136"/>
      <c r="RZF19" s="136"/>
      <c r="RZG19" s="136"/>
      <c r="RZH19" s="136"/>
      <c r="RZI19" s="136"/>
      <c r="RZJ19" s="136"/>
      <c r="RZK19" s="136"/>
      <c r="RZL19" s="136"/>
      <c r="RZM19" s="136"/>
      <c r="RZN19" s="136"/>
      <c r="RZO19" s="136"/>
      <c r="RZP19" s="136"/>
      <c r="RZQ19" s="136"/>
      <c r="RZR19" s="136"/>
      <c r="RZS19" s="136"/>
      <c r="RZT19" s="136"/>
      <c r="RZU19" s="136"/>
      <c r="RZV19" s="136"/>
      <c r="RZW19" s="136"/>
      <c r="RZX19" s="136"/>
      <c r="RZY19" s="136"/>
      <c r="RZZ19" s="136"/>
      <c r="SAA19" s="136"/>
      <c r="SAB19" s="136"/>
      <c r="SAC19" s="136"/>
      <c r="SAD19" s="136"/>
      <c r="SAE19" s="136"/>
      <c r="SAF19" s="136"/>
      <c r="SAG19" s="136"/>
      <c r="SAH19" s="136"/>
      <c r="SAI19" s="136"/>
      <c r="SAJ19" s="136"/>
      <c r="SAK19" s="136"/>
      <c r="SAL19" s="136"/>
      <c r="SAM19" s="136"/>
      <c r="SAN19" s="136"/>
      <c r="SAO19" s="136"/>
      <c r="SAP19" s="136"/>
      <c r="SAQ19" s="136"/>
      <c r="SAR19" s="136"/>
      <c r="SAS19" s="136"/>
      <c r="SAT19" s="136"/>
      <c r="SAU19" s="136"/>
      <c r="SAV19" s="136"/>
      <c r="SAW19" s="136"/>
      <c r="SAX19" s="136"/>
      <c r="SAY19" s="136"/>
      <c r="SAZ19" s="136"/>
      <c r="SBA19" s="136"/>
      <c r="SBB19" s="136"/>
      <c r="SBC19" s="136"/>
      <c r="SBD19" s="136"/>
      <c r="SBE19" s="136"/>
      <c r="SBF19" s="136"/>
      <c r="SBG19" s="136"/>
      <c r="SBH19" s="136"/>
      <c r="SBI19" s="136"/>
      <c r="SBJ19" s="136"/>
      <c r="SBK19" s="136"/>
      <c r="SBL19" s="136"/>
      <c r="SBM19" s="136"/>
      <c r="SBN19" s="136"/>
      <c r="SBO19" s="136"/>
      <c r="SBP19" s="136"/>
      <c r="SBQ19" s="136"/>
      <c r="SBR19" s="136"/>
      <c r="SBS19" s="136"/>
      <c r="SBT19" s="136"/>
      <c r="SBU19" s="136"/>
      <c r="SBV19" s="136"/>
      <c r="SBW19" s="136"/>
      <c r="SBX19" s="136"/>
      <c r="SBY19" s="136"/>
      <c r="SBZ19" s="136"/>
      <c r="SCA19" s="136"/>
      <c r="SCB19" s="136"/>
      <c r="SCC19" s="136"/>
      <c r="SCD19" s="136"/>
      <c r="SCE19" s="136"/>
      <c r="SCF19" s="136"/>
      <c r="SCG19" s="136"/>
      <c r="SCH19" s="136"/>
      <c r="SCI19" s="136"/>
      <c r="SCJ19" s="136"/>
      <c r="SCK19" s="136"/>
      <c r="SCL19" s="136"/>
      <c r="SCM19" s="136"/>
      <c r="SCN19" s="136"/>
      <c r="SCO19" s="136"/>
      <c r="SCP19" s="136"/>
      <c r="SCQ19" s="136"/>
      <c r="SCR19" s="136"/>
      <c r="SCS19" s="136"/>
      <c r="SCT19" s="136"/>
      <c r="SCU19" s="136"/>
      <c r="SCV19" s="136"/>
      <c r="SCW19" s="136"/>
      <c r="SCX19" s="136"/>
      <c r="SCY19" s="136"/>
      <c r="SCZ19" s="136"/>
      <c r="SDA19" s="136"/>
      <c r="SDB19" s="136"/>
      <c r="SDC19" s="136"/>
      <c r="SDD19" s="136"/>
      <c r="SDE19" s="136"/>
      <c r="SDF19" s="136"/>
      <c r="SDG19" s="136"/>
      <c r="SDH19" s="136"/>
      <c r="SDI19" s="136"/>
      <c r="SDJ19" s="136"/>
      <c r="SDK19" s="136"/>
      <c r="SDL19" s="136"/>
      <c r="SDM19" s="136"/>
      <c r="SDN19" s="136"/>
      <c r="SDO19" s="136"/>
      <c r="SDP19" s="136"/>
      <c r="SDQ19" s="136"/>
      <c r="SDR19" s="136"/>
      <c r="SDS19" s="136"/>
      <c r="SDT19" s="136"/>
      <c r="SDU19" s="136"/>
      <c r="SDV19" s="136"/>
      <c r="SDW19" s="136"/>
      <c r="SDX19" s="136"/>
      <c r="SDY19" s="136"/>
      <c r="SDZ19" s="136"/>
      <c r="SEA19" s="136"/>
      <c r="SEB19" s="136"/>
      <c r="SEC19" s="136"/>
      <c r="SED19" s="136"/>
      <c r="SEE19" s="136"/>
      <c r="SEF19" s="136"/>
      <c r="SEG19" s="136"/>
      <c r="SEH19" s="136"/>
      <c r="SEI19" s="136"/>
      <c r="SEJ19" s="136"/>
      <c r="SEK19" s="136"/>
      <c r="SEL19" s="136"/>
      <c r="SEM19" s="136"/>
      <c r="SEN19" s="136"/>
      <c r="SEO19" s="136"/>
      <c r="SEP19" s="136"/>
      <c r="SEQ19" s="136"/>
      <c r="SER19" s="136"/>
      <c r="SES19" s="136"/>
      <c r="SET19" s="136"/>
      <c r="SEU19" s="136"/>
      <c r="SEV19" s="136"/>
      <c r="SEW19" s="136"/>
      <c r="SEX19" s="136"/>
      <c r="SEY19" s="136"/>
      <c r="SEZ19" s="136"/>
      <c r="SFA19" s="136"/>
      <c r="SFB19" s="136"/>
      <c r="SFC19" s="136"/>
      <c r="SFD19" s="136"/>
      <c r="SFE19" s="136"/>
      <c r="SFF19" s="136"/>
      <c r="SFG19" s="136"/>
      <c r="SFH19" s="136"/>
      <c r="SFI19" s="136"/>
      <c r="SFJ19" s="136"/>
      <c r="SFK19" s="136"/>
      <c r="SFL19" s="136"/>
      <c r="SFM19" s="136"/>
      <c r="SFN19" s="136"/>
      <c r="SFO19" s="136"/>
      <c r="SFP19" s="136"/>
      <c r="SFQ19" s="136"/>
      <c r="SFR19" s="136"/>
      <c r="SFS19" s="136"/>
      <c r="SFT19" s="136"/>
      <c r="SFU19" s="136"/>
      <c r="SFV19" s="136"/>
      <c r="SFW19" s="136"/>
      <c r="SFX19" s="136"/>
      <c r="SFY19" s="136"/>
      <c r="SFZ19" s="136"/>
      <c r="SGA19" s="136"/>
      <c r="SGB19" s="136"/>
      <c r="SGC19" s="136"/>
      <c r="SGD19" s="136"/>
      <c r="SGE19" s="136"/>
      <c r="SGF19" s="136"/>
      <c r="SGG19" s="136"/>
      <c r="SGH19" s="136"/>
      <c r="SGI19" s="136"/>
      <c r="SGJ19" s="136"/>
      <c r="SGK19" s="136"/>
      <c r="SGL19" s="136"/>
      <c r="SGM19" s="136"/>
      <c r="SGN19" s="136"/>
      <c r="SGO19" s="136"/>
      <c r="SGP19" s="136"/>
      <c r="SGQ19" s="136"/>
      <c r="SGR19" s="136"/>
      <c r="SGS19" s="136"/>
      <c r="SGT19" s="136"/>
      <c r="SGU19" s="136"/>
      <c r="SGV19" s="136"/>
      <c r="SGW19" s="136"/>
      <c r="SGX19" s="136"/>
      <c r="SGY19" s="136"/>
      <c r="SGZ19" s="136"/>
      <c r="SHA19" s="136"/>
      <c r="SHB19" s="136"/>
      <c r="SHC19" s="136"/>
      <c r="SHD19" s="136"/>
      <c r="SHE19" s="136"/>
      <c r="SHF19" s="136"/>
      <c r="SHG19" s="136"/>
      <c r="SHH19" s="136"/>
      <c r="SHI19" s="136"/>
      <c r="SHJ19" s="136"/>
      <c r="SHK19" s="136"/>
      <c r="SHL19" s="136"/>
      <c r="SHM19" s="136"/>
      <c r="SHN19" s="136"/>
      <c r="SHO19" s="136"/>
      <c r="SHP19" s="136"/>
      <c r="SHQ19" s="136"/>
      <c r="SHR19" s="136"/>
      <c r="SHS19" s="136"/>
      <c r="SHT19" s="136"/>
      <c r="SHU19" s="136"/>
      <c r="SHV19" s="136"/>
      <c r="SHW19" s="136"/>
      <c r="SHX19" s="136"/>
      <c r="SHY19" s="136"/>
      <c r="SHZ19" s="136"/>
      <c r="SIA19" s="136"/>
      <c r="SIB19" s="136"/>
      <c r="SIC19" s="136"/>
      <c r="SID19" s="136"/>
      <c r="SIE19" s="136"/>
      <c r="SIF19" s="136"/>
      <c r="SIG19" s="136"/>
      <c r="SIH19" s="136"/>
      <c r="SII19" s="136"/>
      <c r="SIJ19" s="136"/>
      <c r="SIK19" s="136"/>
      <c r="SIL19" s="136"/>
      <c r="SIM19" s="136"/>
      <c r="SIN19" s="136"/>
      <c r="SIO19" s="136"/>
      <c r="SIP19" s="136"/>
      <c r="SIQ19" s="136"/>
      <c r="SIR19" s="136"/>
      <c r="SIS19" s="136"/>
      <c r="SIT19" s="136"/>
      <c r="SIU19" s="136"/>
      <c r="SIV19" s="136"/>
      <c r="SIW19" s="136"/>
      <c r="SIX19" s="136"/>
      <c r="SIY19" s="136"/>
      <c r="SIZ19" s="136"/>
      <c r="SJA19" s="136"/>
      <c r="SJB19" s="136"/>
      <c r="SJC19" s="136"/>
      <c r="SJD19" s="136"/>
      <c r="SJE19" s="136"/>
      <c r="SJF19" s="136"/>
      <c r="SJG19" s="136"/>
      <c r="SJH19" s="136"/>
      <c r="SJI19" s="136"/>
      <c r="SJJ19" s="136"/>
      <c r="SJK19" s="136"/>
      <c r="SJL19" s="136"/>
      <c r="SJM19" s="136"/>
      <c r="SJN19" s="136"/>
      <c r="SJO19" s="136"/>
      <c r="SJP19" s="136"/>
      <c r="SJQ19" s="136"/>
      <c r="SJR19" s="136"/>
      <c r="SJS19" s="136"/>
      <c r="SJT19" s="136"/>
      <c r="SJU19" s="136"/>
      <c r="SJV19" s="136"/>
      <c r="SJW19" s="136"/>
      <c r="SJX19" s="136"/>
      <c r="SJY19" s="136"/>
      <c r="SJZ19" s="136"/>
      <c r="SKA19" s="136"/>
      <c r="SKB19" s="136"/>
      <c r="SKC19" s="136"/>
      <c r="SKD19" s="136"/>
      <c r="SKE19" s="136"/>
      <c r="SKF19" s="136"/>
      <c r="SKG19" s="136"/>
      <c r="SKH19" s="136"/>
      <c r="SKI19" s="136"/>
      <c r="SKJ19" s="136"/>
      <c r="SKK19" s="136"/>
      <c r="SKL19" s="136"/>
      <c r="SKM19" s="136"/>
      <c r="SKN19" s="136"/>
      <c r="SKO19" s="136"/>
      <c r="SKP19" s="136"/>
      <c r="SKQ19" s="136"/>
      <c r="SKR19" s="136"/>
      <c r="SKS19" s="136"/>
      <c r="SKT19" s="136"/>
      <c r="SKU19" s="136"/>
      <c r="SKV19" s="136"/>
      <c r="SKW19" s="136"/>
      <c r="SKX19" s="136"/>
      <c r="SKY19" s="136"/>
      <c r="SKZ19" s="136"/>
      <c r="SLA19" s="136"/>
      <c r="SLB19" s="136"/>
      <c r="SLC19" s="136"/>
      <c r="SLD19" s="136"/>
      <c r="SLE19" s="136"/>
      <c r="SLF19" s="136"/>
      <c r="SLG19" s="136"/>
      <c r="SLH19" s="136"/>
      <c r="SLI19" s="136"/>
      <c r="SLJ19" s="136"/>
      <c r="SLK19" s="136"/>
      <c r="SLL19" s="136"/>
      <c r="SLM19" s="136"/>
      <c r="SLN19" s="136"/>
      <c r="SLO19" s="136"/>
      <c r="SLP19" s="136"/>
      <c r="SLQ19" s="136"/>
      <c r="SLR19" s="136"/>
      <c r="SLS19" s="136"/>
      <c r="SLT19" s="136"/>
      <c r="SLU19" s="136"/>
      <c r="SLV19" s="136"/>
      <c r="SLW19" s="136"/>
      <c r="SLX19" s="136"/>
      <c r="SLY19" s="136"/>
      <c r="SLZ19" s="136"/>
      <c r="SMA19" s="136"/>
      <c r="SMB19" s="136"/>
      <c r="SMC19" s="136"/>
      <c r="SMD19" s="136"/>
      <c r="SME19" s="136"/>
      <c r="SMF19" s="136"/>
      <c r="SMG19" s="136"/>
      <c r="SMH19" s="136"/>
      <c r="SMI19" s="136"/>
      <c r="SMJ19" s="136"/>
      <c r="SMK19" s="136"/>
      <c r="SML19" s="136"/>
      <c r="SMM19" s="136"/>
      <c r="SMN19" s="136"/>
      <c r="SMO19" s="136"/>
      <c r="SMP19" s="136"/>
      <c r="SMQ19" s="136"/>
      <c r="SMR19" s="136"/>
      <c r="SMS19" s="136"/>
      <c r="SMT19" s="136"/>
      <c r="SMU19" s="136"/>
      <c r="SMV19" s="136"/>
      <c r="SMW19" s="136"/>
      <c r="SMX19" s="136"/>
      <c r="SMY19" s="136"/>
      <c r="SMZ19" s="136"/>
      <c r="SNA19" s="136"/>
      <c r="SNB19" s="136"/>
      <c r="SNC19" s="136"/>
      <c r="SND19" s="136"/>
      <c r="SNE19" s="136"/>
      <c r="SNF19" s="136"/>
      <c r="SNG19" s="136"/>
      <c r="SNH19" s="136"/>
      <c r="SNI19" s="136"/>
      <c r="SNJ19" s="136"/>
      <c r="SNK19" s="136"/>
      <c r="SNL19" s="136"/>
      <c r="SNM19" s="136"/>
      <c r="SNN19" s="136"/>
      <c r="SNO19" s="136"/>
      <c r="SNP19" s="136"/>
      <c r="SNQ19" s="136"/>
      <c r="SNR19" s="136"/>
      <c r="SNS19" s="136"/>
      <c r="SNT19" s="136"/>
      <c r="SNU19" s="136"/>
      <c r="SNV19" s="136"/>
      <c r="SNW19" s="136"/>
      <c r="SNX19" s="136"/>
      <c r="SNY19" s="136"/>
      <c r="SNZ19" s="136"/>
      <c r="SOA19" s="136"/>
      <c r="SOB19" s="136"/>
      <c r="SOC19" s="136"/>
      <c r="SOD19" s="136"/>
      <c r="SOE19" s="136"/>
      <c r="SOF19" s="136"/>
      <c r="SOG19" s="136"/>
      <c r="SOH19" s="136"/>
      <c r="SOI19" s="136"/>
      <c r="SOJ19" s="136"/>
      <c r="SOK19" s="136"/>
      <c r="SOL19" s="136"/>
      <c r="SOM19" s="136"/>
      <c r="SON19" s="136"/>
      <c r="SOO19" s="136"/>
      <c r="SOP19" s="136"/>
      <c r="SOQ19" s="136"/>
      <c r="SOR19" s="136"/>
      <c r="SOS19" s="136"/>
      <c r="SOT19" s="136"/>
      <c r="SOU19" s="136"/>
      <c r="SOV19" s="136"/>
      <c r="SOW19" s="136"/>
      <c r="SOX19" s="136"/>
      <c r="SOY19" s="136"/>
      <c r="SOZ19" s="136"/>
      <c r="SPA19" s="136"/>
      <c r="SPB19" s="136"/>
      <c r="SPC19" s="136"/>
      <c r="SPD19" s="136"/>
      <c r="SPE19" s="136"/>
      <c r="SPF19" s="136"/>
      <c r="SPG19" s="136"/>
      <c r="SPH19" s="136"/>
      <c r="SPI19" s="136"/>
      <c r="SPJ19" s="136"/>
      <c r="SPK19" s="136"/>
      <c r="SPL19" s="136"/>
      <c r="SPM19" s="136"/>
      <c r="SPN19" s="136"/>
      <c r="SPO19" s="136"/>
      <c r="SPP19" s="136"/>
      <c r="SPQ19" s="136"/>
      <c r="SPR19" s="136"/>
      <c r="SPS19" s="136"/>
      <c r="SPT19" s="136"/>
      <c r="SPU19" s="136"/>
      <c r="SPV19" s="136"/>
      <c r="SPW19" s="136"/>
      <c r="SPX19" s="136"/>
      <c r="SPY19" s="136"/>
      <c r="SPZ19" s="136"/>
      <c r="SQA19" s="136"/>
      <c r="SQB19" s="136"/>
      <c r="SQC19" s="136"/>
      <c r="SQD19" s="136"/>
      <c r="SQE19" s="136"/>
      <c r="SQF19" s="136"/>
      <c r="SQG19" s="136"/>
      <c r="SQH19" s="136"/>
      <c r="SQI19" s="136"/>
      <c r="SQJ19" s="136"/>
      <c r="SQK19" s="136"/>
      <c r="SQL19" s="136"/>
      <c r="SQM19" s="136"/>
      <c r="SQN19" s="136"/>
      <c r="SQO19" s="136"/>
      <c r="SQP19" s="136"/>
      <c r="SQQ19" s="136"/>
      <c r="SQR19" s="136"/>
      <c r="SQS19" s="136"/>
      <c r="SQT19" s="136"/>
      <c r="SQU19" s="136"/>
      <c r="SQV19" s="136"/>
      <c r="SQW19" s="136"/>
      <c r="SQX19" s="136"/>
      <c r="SQY19" s="136"/>
      <c r="SQZ19" s="136"/>
      <c r="SRA19" s="136"/>
      <c r="SRB19" s="136"/>
      <c r="SRC19" s="136"/>
      <c r="SRD19" s="136"/>
      <c r="SRE19" s="136"/>
      <c r="SRF19" s="136"/>
      <c r="SRG19" s="136"/>
      <c r="SRH19" s="136"/>
      <c r="SRI19" s="136"/>
      <c r="SRJ19" s="136"/>
      <c r="SRK19" s="136"/>
      <c r="SRL19" s="136"/>
      <c r="SRM19" s="136"/>
      <c r="SRN19" s="136"/>
      <c r="SRO19" s="136"/>
      <c r="SRP19" s="136"/>
      <c r="SRQ19" s="136"/>
      <c r="SRR19" s="136"/>
      <c r="SRS19" s="136"/>
      <c r="SRT19" s="136"/>
      <c r="SRU19" s="136"/>
      <c r="SRV19" s="136"/>
      <c r="SRW19" s="136"/>
      <c r="SRX19" s="136"/>
      <c r="SRY19" s="136"/>
      <c r="SRZ19" s="136"/>
      <c r="SSA19" s="136"/>
      <c r="SSB19" s="136"/>
      <c r="SSC19" s="136"/>
      <c r="SSD19" s="136"/>
      <c r="SSE19" s="136"/>
      <c r="SSF19" s="136"/>
      <c r="SSG19" s="136"/>
      <c r="SSH19" s="136"/>
      <c r="SSI19" s="136"/>
      <c r="SSJ19" s="136"/>
      <c r="SSK19" s="136"/>
      <c r="SSL19" s="136"/>
      <c r="SSM19" s="136"/>
      <c r="SSN19" s="136"/>
      <c r="SSO19" s="136"/>
      <c r="SSP19" s="136"/>
      <c r="SSQ19" s="136"/>
      <c r="SSR19" s="136"/>
      <c r="SSS19" s="136"/>
      <c r="SST19" s="136"/>
      <c r="SSU19" s="136"/>
      <c r="SSV19" s="136"/>
      <c r="SSW19" s="136"/>
      <c r="SSX19" s="136"/>
      <c r="SSY19" s="136"/>
      <c r="SSZ19" s="136"/>
      <c r="STA19" s="136"/>
      <c r="STB19" s="136"/>
      <c r="STC19" s="136"/>
      <c r="STD19" s="136"/>
      <c r="STE19" s="136"/>
      <c r="STF19" s="136"/>
      <c r="STG19" s="136"/>
      <c r="STH19" s="136"/>
      <c r="STI19" s="136"/>
      <c r="STJ19" s="136"/>
      <c r="STK19" s="136"/>
      <c r="STL19" s="136"/>
      <c r="STM19" s="136"/>
      <c r="STN19" s="136"/>
      <c r="STO19" s="136"/>
      <c r="STP19" s="136"/>
      <c r="STQ19" s="136"/>
      <c r="STR19" s="136"/>
      <c r="STS19" s="136"/>
      <c r="STT19" s="136"/>
      <c r="STU19" s="136"/>
      <c r="STV19" s="136"/>
      <c r="STW19" s="136"/>
      <c r="STX19" s="136"/>
      <c r="STY19" s="136"/>
      <c r="STZ19" s="136"/>
      <c r="SUA19" s="136"/>
      <c r="SUB19" s="136"/>
      <c r="SUC19" s="136"/>
      <c r="SUD19" s="136"/>
      <c r="SUE19" s="136"/>
      <c r="SUF19" s="136"/>
      <c r="SUG19" s="136"/>
      <c r="SUH19" s="136"/>
      <c r="SUI19" s="136"/>
      <c r="SUJ19" s="136"/>
      <c r="SUK19" s="136"/>
      <c r="SUL19" s="136"/>
      <c r="SUM19" s="136"/>
      <c r="SUN19" s="136"/>
      <c r="SUO19" s="136"/>
      <c r="SUP19" s="136"/>
      <c r="SUQ19" s="136"/>
      <c r="SUR19" s="136"/>
      <c r="SUS19" s="136"/>
      <c r="SUT19" s="136"/>
      <c r="SUU19" s="136"/>
      <c r="SUV19" s="136"/>
      <c r="SUW19" s="136"/>
      <c r="SUX19" s="136"/>
      <c r="SUY19" s="136"/>
      <c r="SUZ19" s="136"/>
      <c r="SVA19" s="136"/>
      <c r="SVB19" s="136"/>
      <c r="SVC19" s="136"/>
      <c r="SVD19" s="136"/>
      <c r="SVE19" s="136"/>
      <c r="SVF19" s="136"/>
      <c r="SVG19" s="136"/>
      <c r="SVH19" s="136"/>
      <c r="SVI19" s="136"/>
      <c r="SVJ19" s="136"/>
      <c r="SVK19" s="136"/>
      <c r="SVL19" s="136"/>
      <c r="SVM19" s="136"/>
      <c r="SVN19" s="136"/>
      <c r="SVO19" s="136"/>
      <c r="SVP19" s="136"/>
      <c r="SVQ19" s="136"/>
      <c r="SVR19" s="136"/>
      <c r="SVS19" s="136"/>
      <c r="SVT19" s="136"/>
      <c r="SVU19" s="136"/>
      <c r="SVV19" s="136"/>
      <c r="SVW19" s="136"/>
      <c r="SVX19" s="136"/>
      <c r="SVY19" s="136"/>
      <c r="SVZ19" s="136"/>
      <c r="SWA19" s="136"/>
      <c r="SWB19" s="136"/>
      <c r="SWC19" s="136"/>
      <c r="SWD19" s="136"/>
      <c r="SWE19" s="136"/>
      <c r="SWF19" s="136"/>
      <c r="SWG19" s="136"/>
      <c r="SWH19" s="136"/>
      <c r="SWI19" s="136"/>
      <c r="SWJ19" s="136"/>
      <c r="SWK19" s="136"/>
      <c r="SWL19" s="136"/>
      <c r="SWM19" s="136"/>
      <c r="SWN19" s="136"/>
      <c r="SWO19" s="136"/>
      <c r="SWP19" s="136"/>
      <c r="SWQ19" s="136"/>
      <c r="SWR19" s="136"/>
      <c r="SWS19" s="136"/>
      <c r="SWT19" s="136"/>
      <c r="SWU19" s="136"/>
      <c r="SWV19" s="136"/>
      <c r="SWW19" s="136"/>
      <c r="SWX19" s="136"/>
      <c r="SWY19" s="136"/>
      <c r="SWZ19" s="136"/>
      <c r="SXA19" s="136"/>
      <c r="SXB19" s="136"/>
      <c r="SXC19" s="136"/>
      <c r="SXD19" s="136"/>
      <c r="SXE19" s="136"/>
      <c r="SXF19" s="136"/>
      <c r="SXG19" s="136"/>
      <c r="SXH19" s="136"/>
      <c r="SXI19" s="136"/>
      <c r="SXJ19" s="136"/>
      <c r="SXK19" s="136"/>
      <c r="SXL19" s="136"/>
      <c r="SXM19" s="136"/>
      <c r="SXN19" s="136"/>
      <c r="SXO19" s="136"/>
      <c r="SXP19" s="136"/>
      <c r="SXQ19" s="136"/>
      <c r="SXR19" s="136"/>
      <c r="SXS19" s="136"/>
      <c r="SXT19" s="136"/>
      <c r="SXU19" s="136"/>
      <c r="SXV19" s="136"/>
      <c r="SXW19" s="136"/>
      <c r="SXX19" s="136"/>
      <c r="SXY19" s="136"/>
      <c r="SXZ19" s="136"/>
      <c r="SYA19" s="136"/>
      <c r="SYB19" s="136"/>
      <c r="SYC19" s="136"/>
      <c r="SYD19" s="136"/>
      <c r="SYE19" s="136"/>
      <c r="SYF19" s="136"/>
      <c r="SYG19" s="136"/>
      <c r="SYH19" s="136"/>
      <c r="SYI19" s="136"/>
      <c r="SYJ19" s="136"/>
      <c r="SYK19" s="136"/>
      <c r="SYL19" s="136"/>
      <c r="SYM19" s="136"/>
      <c r="SYN19" s="136"/>
      <c r="SYO19" s="136"/>
      <c r="SYP19" s="136"/>
      <c r="SYQ19" s="136"/>
      <c r="SYR19" s="136"/>
      <c r="SYS19" s="136"/>
      <c r="SYT19" s="136"/>
      <c r="SYU19" s="136"/>
      <c r="SYV19" s="136"/>
      <c r="SYW19" s="136"/>
      <c r="SYX19" s="136"/>
      <c r="SYY19" s="136"/>
      <c r="SYZ19" s="136"/>
      <c r="SZA19" s="136"/>
      <c r="SZB19" s="136"/>
      <c r="SZC19" s="136"/>
      <c r="SZD19" s="136"/>
      <c r="SZE19" s="136"/>
      <c r="SZF19" s="136"/>
      <c r="SZG19" s="136"/>
      <c r="SZH19" s="136"/>
      <c r="SZI19" s="136"/>
      <c r="SZJ19" s="136"/>
      <c r="SZK19" s="136"/>
      <c r="SZL19" s="136"/>
      <c r="SZM19" s="136"/>
      <c r="SZN19" s="136"/>
      <c r="SZO19" s="136"/>
      <c r="SZP19" s="136"/>
      <c r="SZQ19" s="136"/>
      <c r="SZR19" s="136"/>
      <c r="SZS19" s="136"/>
      <c r="SZT19" s="136"/>
      <c r="SZU19" s="136"/>
      <c r="SZV19" s="136"/>
      <c r="SZW19" s="136"/>
      <c r="SZX19" s="136"/>
      <c r="SZY19" s="136"/>
      <c r="SZZ19" s="136"/>
      <c r="TAA19" s="136"/>
      <c r="TAB19" s="136"/>
      <c r="TAC19" s="136"/>
      <c r="TAD19" s="136"/>
      <c r="TAE19" s="136"/>
      <c r="TAF19" s="136"/>
      <c r="TAG19" s="136"/>
      <c r="TAH19" s="136"/>
      <c r="TAI19" s="136"/>
      <c r="TAJ19" s="136"/>
      <c r="TAK19" s="136"/>
      <c r="TAL19" s="136"/>
      <c r="TAM19" s="136"/>
      <c r="TAN19" s="136"/>
      <c r="TAO19" s="136"/>
      <c r="TAP19" s="136"/>
      <c r="TAQ19" s="136"/>
      <c r="TAR19" s="136"/>
      <c r="TAS19" s="136"/>
      <c r="TAT19" s="136"/>
      <c r="TAU19" s="136"/>
      <c r="TAV19" s="136"/>
      <c r="TAW19" s="136"/>
      <c r="TAX19" s="136"/>
      <c r="TAY19" s="136"/>
      <c r="TAZ19" s="136"/>
      <c r="TBA19" s="136"/>
      <c r="TBB19" s="136"/>
      <c r="TBC19" s="136"/>
      <c r="TBD19" s="136"/>
      <c r="TBE19" s="136"/>
      <c r="TBF19" s="136"/>
      <c r="TBG19" s="136"/>
      <c r="TBH19" s="136"/>
      <c r="TBI19" s="136"/>
      <c r="TBJ19" s="136"/>
      <c r="TBK19" s="136"/>
      <c r="TBL19" s="136"/>
      <c r="TBM19" s="136"/>
      <c r="TBN19" s="136"/>
      <c r="TBO19" s="136"/>
      <c r="TBP19" s="136"/>
      <c r="TBQ19" s="136"/>
      <c r="TBR19" s="136"/>
      <c r="TBS19" s="136"/>
      <c r="TBT19" s="136"/>
      <c r="TBU19" s="136"/>
      <c r="TBV19" s="136"/>
      <c r="TBW19" s="136"/>
      <c r="TBX19" s="136"/>
      <c r="TBY19" s="136"/>
      <c r="TBZ19" s="136"/>
      <c r="TCA19" s="136"/>
      <c r="TCB19" s="136"/>
      <c r="TCC19" s="136"/>
      <c r="TCD19" s="136"/>
      <c r="TCE19" s="136"/>
      <c r="TCF19" s="136"/>
      <c r="TCG19" s="136"/>
      <c r="TCH19" s="136"/>
      <c r="TCI19" s="136"/>
      <c r="TCJ19" s="136"/>
      <c r="TCK19" s="136"/>
      <c r="TCL19" s="136"/>
      <c r="TCM19" s="136"/>
      <c r="TCN19" s="136"/>
      <c r="TCO19" s="136"/>
      <c r="TCP19" s="136"/>
      <c r="TCQ19" s="136"/>
      <c r="TCR19" s="136"/>
      <c r="TCS19" s="136"/>
      <c r="TCT19" s="136"/>
      <c r="TCU19" s="136"/>
      <c r="TCV19" s="136"/>
      <c r="TCW19" s="136"/>
      <c r="TCX19" s="136"/>
      <c r="TCY19" s="136"/>
      <c r="TCZ19" s="136"/>
      <c r="TDA19" s="136"/>
      <c r="TDB19" s="136"/>
      <c r="TDC19" s="136"/>
      <c r="TDD19" s="136"/>
      <c r="TDE19" s="136"/>
      <c r="TDF19" s="136"/>
      <c r="TDG19" s="136"/>
      <c r="TDH19" s="136"/>
      <c r="TDI19" s="136"/>
      <c r="TDJ19" s="136"/>
      <c r="TDK19" s="136"/>
      <c r="TDL19" s="136"/>
      <c r="TDM19" s="136"/>
      <c r="TDN19" s="136"/>
      <c r="TDO19" s="136"/>
      <c r="TDP19" s="136"/>
      <c r="TDQ19" s="136"/>
      <c r="TDR19" s="136"/>
      <c r="TDS19" s="136"/>
      <c r="TDT19" s="136"/>
      <c r="TDU19" s="136"/>
      <c r="TDV19" s="136"/>
      <c r="TDW19" s="136"/>
      <c r="TDX19" s="136"/>
      <c r="TDY19" s="136"/>
      <c r="TDZ19" s="136"/>
      <c r="TEA19" s="136"/>
      <c r="TEB19" s="136"/>
      <c r="TEC19" s="136"/>
      <c r="TED19" s="136"/>
      <c r="TEE19" s="136"/>
      <c r="TEF19" s="136"/>
      <c r="TEG19" s="136"/>
      <c r="TEH19" s="136"/>
      <c r="TEI19" s="136"/>
      <c r="TEJ19" s="136"/>
      <c r="TEK19" s="136"/>
      <c r="TEL19" s="136"/>
      <c r="TEM19" s="136"/>
      <c r="TEN19" s="136"/>
      <c r="TEO19" s="136"/>
      <c r="TEP19" s="136"/>
      <c r="TEQ19" s="136"/>
      <c r="TER19" s="136"/>
      <c r="TES19" s="136"/>
      <c r="TET19" s="136"/>
      <c r="TEU19" s="136"/>
      <c r="TEV19" s="136"/>
      <c r="TEW19" s="136"/>
      <c r="TEX19" s="136"/>
      <c r="TEY19" s="136"/>
      <c r="TEZ19" s="136"/>
      <c r="TFA19" s="136"/>
      <c r="TFB19" s="136"/>
      <c r="TFC19" s="136"/>
      <c r="TFD19" s="136"/>
      <c r="TFE19" s="136"/>
      <c r="TFF19" s="136"/>
      <c r="TFG19" s="136"/>
      <c r="TFH19" s="136"/>
      <c r="TFI19" s="136"/>
      <c r="TFJ19" s="136"/>
      <c r="TFK19" s="136"/>
      <c r="TFL19" s="136"/>
      <c r="TFM19" s="136"/>
      <c r="TFN19" s="136"/>
      <c r="TFO19" s="136"/>
      <c r="TFP19" s="136"/>
      <c r="TFQ19" s="136"/>
      <c r="TFR19" s="136"/>
      <c r="TFS19" s="136"/>
      <c r="TFT19" s="136"/>
      <c r="TFU19" s="136"/>
      <c r="TFV19" s="136"/>
      <c r="TFW19" s="136"/>
      <c r="TFX19" s="136"/>
      <c r="TFY19" s="136"/>
      <c r="TFZ19" s="136"/>
      <c r="TGA19" s="136"/>
      <c r="TGB19" s="136"/>
      <c r="TGC19" s="136"/>
      <c r="TGD19" s="136"/>
      <c r="TGE19" s="136"/>
      <c r="TGF19" s="136"/>
      <c r="TGG19" s="136"/>
      <c r="TGH19" s="136"/>
      <c r="TGI19" s="136"/>
      <c r="TGJ19" s="136"/>
      <c r="TGK19" s="136"/>
      <c r="TGL19" s="136"/>
      <c r="TGM19" s="136"/>
      <c r="TGN19" s="136"/>
      <c r="TGO19" s="136"/>
      <c r="TGP19" s="136"/>
      <c r="TGQ19" s="136"/>
      <c r="TGR19" s="136"/>
      <c r="TGS19" s="136"/>
      <c r="TGT19" s="136"/>
      <c r="TGU19" s="136"/>
      <c r="TGV19" s="136"/>
      <c r="TGW19" s="136"/>
      <c r="TGX19" s="136"/>
      <c r="TGY19" s="136"/>
      <c r="TGZ19" s="136"/>
      <c r="THA19" s="136"/>
      <c r="THB19" s="136"/>
      <c r="THC19" s="136"/>
      <c r="THD19" s="136"/>
      <c r="THE19" s="136"/>
      <c r="THF19" s="136"/>
      <c r="THG19" s="136"/>
      <c r="THH19" s="136"/>
      <c r="THI19" s="136"/>
      <c r="THJ19" s="136"/>
      <c r="THK19" s="136"/>
      <c r="THL19" s="136"/>
      <c r="THM19" s="136"/>
      <c r="THN19" s="136"/>
      <c r="THO19" s="136"/>
      <c r="THP19" s="136"/>
      <c r="THQ19" s="136"/>
      <c r="THR19" s="136"/>
      <c r="THS19" s="136"/>
      <c r="THT19" s="136"/>
      <c r="THU19" s="136"/>
      <c r="THV19" s="136"/>
      <c r="THW19" s="136"/>
      <c r="THX19" s="136"/>
      <c r="THY19" s="136"/>
      <c r="THZ19" s="136"/>
      <c r="TIA19" s="136"/>
      <c r="TIB19" s="136"/>
      <c r="TIC19" s="136"/>
      <c r="TID19" s="136"/>
      <c r="TIE19" s="136"/>
      <c r="TIF19" s="136"/>
      <c r="TIG19" s="136"/>
      <c r="TIH19" s="136"/>
      <c r="TII19" s="136"/>
      <c r="TIJ19" s="136"/>
      <c r="TIK19" s="136"/>
      <c r="TIL19" s="136"/>
      <c r="TIM19" s="136"/>
      <c r="TIN19" s="136"/>
      <c r="TIO19" s="136"/>
      <c r="TIP19" s="136"/>
      <c r="TIQ19" s="136"/>
      <c r="TIR19" s="136"/>
      <c r="TIS19" s="136"/>
      <c r="TIT19" s="136"/>
      <c r="TIU19" s="136"/>
      <c r="TIV19" s="136"/>
      <c r="TIW19" s="136"/>
      <c r="TIX19" s="136"/>
      <c r="TIY19" s="136"/>
      <c r="TIZ19" s="136"/>
      <c r="TJA19" s="136"/>
      <c r="TJB19" s="136"/>
      <c r="TJC19" s="136"/>
      <c r="TJD19" s="136"/>
      <c r="TJE19" s="136"/>
      <c r="TJF19" s="136"/>
      <c r="TJG19" s="136"/>
      <c r="TJH19" s="136"/>
      <c r="TJI19" s="136"/>
      <c r="TJJ19" s="136"/>
      <c r="TJK19" s="136"/>
      <c r="TJL19" s="136"/>
      <c r="TJM19" s="136"/>
      <c r="TJN19" s="136"/>
      <c r="TJO19" s="136"/>
      <c r="TJP19" s="136"/>
      <c r="TJQ19" s="136"/>
      <c r="TJR19" s="136"/>
      <c r="TJS19" s="136"/>
      <c r="TJT19" s="136"/>
      <c r="TJU19" s="136"/>
      <c r="TJV19" s="136"/>
      <c r="TJW19" s="136"/>
      <c r="TJX19" s="136"/>
      <c r="TJY19" s="136"/>
      <c r="TJZ19" s="136"/>
      <c r="TKA19" s="136"/>
      <c r="TKB19" s="136"/>
      <c r="TKC19" s="136"/>
      <c r="TKD19" s="136"/>
      <c r="TKE19" s="136"/>
      <c r="TKF19" s="136"/>
      <c r="TKG19" s="136"/>
      <c r="TKH19" s="136"/>
      <c r="TKI19" s="136"/>
      <c r="TKJ19" s="136"/>
      <c r="TKK19" s="136"/>
      <c r="TKL19" s="136"/>
      <c r="TKM19" s="136"/>
      <c r="TKN19" s="136"/>
      <c r="TKO19" s="136"/>
      <c r="TKP19" s="136"/>
      <c r="TKQ19" s="136"/>
      <c r="TKR19" s="136"/>
      <c r="TKS19" s="136"/>
      <c r="TKT19" s="136"/>
      <c r="TKU19" s="136"/>
      <c r="TKV19" s="136"/>
      <c r="TKW19" s="136"/>
      <c r="TKX19" s="136"/>
      <c r="TKY19" s="136"/>
      <c r="TKZ19" s="136"/>
      <c r="TLA19" s="136"/>
      <c r="TLB19" s="136"/>
      <c r="TLC19" s="136"/>
      <c r="TLD19" s="136"/>
      <c r="TLE19" s="136"/>
      <c r="TLF19" s="136"/>
      <c r="TLG19" s="136"/>
      <c r="TLH19" s="136"/>
      <c r="TLI19" s="136"/>
      <c r="TLJ19" s="136"/>
      <c r="TLK19" s="136"/>
      <c r="TLL19" s="136"/>
      <c r="TLM19" s="136"/>
      <c r="TLN19" s="136"/>
      <c r="TLO19" s="136"/>
      <c r="TLP19" s="136"/>
      <c r="TLQ19" s="136"/>
      <c r="TLR19" s="136"/>
      <c r="TLS19" s="136"/>
      <c r="TLT19" s="136"/>
      <c r="TLU19" s="136"/>
      <c r="TLV19" s="136"/>
      <c r="TLW19" s="136"/>
      <c r="TLX19" s="136"/>
      <c r="TLY19" s="136"/>
      <c r="TLZ19" s="136"/>
      <c r="TMA19" s="136"/>
      <c r="TMB19" s="136"/>
      <c r="TMC19" s="136"/>
      <c r="TMD19" s="136"/>
      <c r="TME19" s="136"/>
      <c r="TMF19" s="136"/>
      <c r="TMG19" s="136"/>
      <c r="TMH19" s="136"/>
      <c r="TMI19" s="136"/>
      <c r="TMJ19" s="136"/>
      <c r="TMK19" s="136"/>
      <c r="TML19" s="136"/>
      <c r="TMM19" s="136"/>
      <c r="TMN19" s="136"/>
      <c r="TMO19" s="136"/>
      <c r="TMP19" s="136"/>
      <c r="TMQ19" s="136"/>
      <c r="TMR19" s="136"/>
      <c r="TMS19" s="136"/>
      <c r="TMT19" s="136"/>
      <c r="TMU19" s="136"/>
      <c r="TMV19" s="136"/>
      <c r="TMW19" s="136"/>
      <c r="TMX19" s="136"/>
      <c r="TMY19" s="136"/>
      <c r="TMZ19" s="136"/>
      <c r="TNA19" s="136"/>
      <c r="TNB19" s="136"/>
      <c r="TNC19" s="136"/>
      <c r="TND19" s="136"/>
      <c r="TNE19" s="136"/>
      <c r="TNF19" s="136"/>
      <c r="TNG19" s="136"/>
      <c r="TNH19" s="136"/>
      <c r="TNI19" s="136"/>
      <c r="TNJ19" s="136"/>
      <c r="TNK19" s="136"/>
      <c r="TNL19" s="136"/>
      <c r="TNM19" s="136"/>
      <c r="TNN19" s="136"/>
      <c r="TNO19" s="136"/>
      <c r="TNP19" s="136"/>
      <c r="TNQ19" s="136"/>
      <c r="TNR19" s="136"/>
      <c r="TNS19" s="136"/>
      <c r="TNT19" s="136"/>
      <c r="TNU19" s="136"/>
      <c r="TNV19" s="136"/>
      <c r="TNW19" s="136"/>
      <c r="TNX19" s="136"/>
      <c r="TNY19" s="136"/>
      <c r="TNZ19" s="136"/>
      <c r="TOA19" s="136"/>
      <c r="TOB19" s="136"/>
      <c r="TOC19" s="136"/>
      <c r="TOD19" s="136"/>
      <c r="TOE19" s="136"/>
      <c r="TOF19" s="136"/>
      <c r="TOG19" s="136"/>
      <c r="TOH19" s="136"/>
      <c r="TOI19" s="136"/>
      <c r="TOJ19" s="136"/>
      <c r="TOK19" s="136"/>
      <c r="TOL19" s="136"/>
      <c r="TOM19" s="136"/>
      <c r="TON19" s="136"/>
      <c r="TOO19" s="136"/>
      <c r="TOP19" s="136"/>
      <c r="TOQ19" s="136"/>
      <c r="TOR19" s="136"/>
      <c r="TOS19" s="136"/>
      <c r="TOT19" s="136"/>
      <c r="TOU19" s="136"/>
      <c r="TOV19" s="136"/>
      <c r="TOW19" s="136"/>
      <c r="TOX19" s="136"/>
      <c r="TOY19" s="136"/>
      <c r="TOZ19" s="136"/>
      <c r="TPA19" s="136"/>
      <c r="TPB19" s="136"/>
      <c r="TPC19" s="136"/>
      <c r="TPD19" s="136"/>
      <c r="TPE19" s="136"/>
      <c r="TPF19" s="136"/>
      <c r="TPG19" s="136"/>
      <c r="TPH19" s="136"/>
      <c r="TPI19" s="136"/>
      <c r="TPJ19" s="136"/>
      <c r="TPK19" s="136"/>
      <c r="TPL19" s="136"/>
      <c r="TPM19" s="136"/>
      <c r="TPN19" s="136"/>
      <c r="TPO19" s="136"/>
      <c r="TPP19" s="136"/>
      <c r="TPQ19" s="136"/>
      <c r="TPR19" s="136"/>
      <c r="TPS19" s="136"/>
      <c r="TPT19" s="136"/>
      <c r="TPU19" s="136"/>
      <c r="TPV19" s="136"/>
      <c r="TPW19" s="136"/>
      <c r="TPX19" s="136"/>
      <c r="TPY19" s="136"/>
      <c r="TPZ19" s="136"/>
      <c r="TQA19" s="136"/>
      <c r="TQB19" s="136"/>
      <c r="TQC19" s="136"/>
      <c r="TQD19" s="136"/>
      <c r="TQE19" s="136"/>
      <c r="TQF19" s="136"/>
      <c r="TQG19" s="136"/>
      <c r="TQH19" s="136"/>
      <c r="TQI19" s="136"/>
      <c r="TQJ19" s="136"/>
      <c r="TQK19" s="136"/>
      <c r="TQL19" s="136"/>
      <c r="TQM19" s="136"/>
      <c r="TQN19" s="136"/>
      <c r="TQO19" s="136"/>
      <c r="TQP19" s="136"/>
      <c r="TQQ19" s="136"/>
      <c r="TQR19" s="136"/>
      <c r="TQS19" s="136"/>
      <c r="TQT19" s="136"/>
      <c r="TQU19" s="136"/>
      <c r="TQV19" s="136"/>
      <c r="TQW19" s="136"/>
      <c r="TQX19" s="136"/>
      <c r="TQY19" s="136"/>
      <c r="TQZ19" s="136"/>
      <c r="TRA19" s="136"/>
      <c r="TRB19" s="136"/>
      <c r="TRC19" s="136"/>
      <c r="TRD19" s="136"/>
      <c r="TRE19" s="136"/>
      <c r="TRF19" s="136"/>
      <c r="TRG19" s="136"/>
      <c r="TRH19" s="136"/>
      <c r="TRI19" s="136"/>
      <c r="TRJ19" s="136"/>
      <c r="TRK19" s="136"/>
      <c r="TRL19" s="136"/>
      <c r="TRM19" s="136"/>
      <c r="TRN19" s="136"/>
      <c r="TRO19" s="136"/>
      <c r="TRP19" s="136"/>
      <c r="TRQ19" s="136"/>
      <c r="TRR19" s="136"/>
      <c r="TRS19" s="136"/>
      <c r="TRT19" s="136"/>
      <c r="TRU19" s="136"/>
      <c r="TRV19" s="136"/>
      <c r="TRW19" s="136"/>
      <c r="TRX19" s="136"/>
      <c r="TRY19" s="136"/>
      <c r="TRZ19" s="136"/>
      <c r="TSA19" s="136"/>
      <c r="TSB19" s="136"/>
      <c r="TSC19" s="136"/>
      <c r="TSD19" s="136"/>
      <c r="TSE19" s="136"/>
      <c r="TSF19" s="136"/>
      <c r="TSG19" s="136"/>
      <c r="TSH19" s="136"/>
      <c r="TSI19" s="136"/>
      <c r="TSJ19" s="136"/>
      <c r="TSK19" s="136"/>
      <c r="TSL19" s="136"/>
      <c r="TSM19" s="136"/>
      <c r="TSN19" s="136"/>
      <c r="TSO19" s="136"/>
      <c r="TSP19" s="136"/>
      <c r="TSQ19" s="136"/>
      <c r="TSR19" s="136"/>
      <c r="TSS19" s="136"/>
      <c r="TST19" s="136"/>
      <c r="TSU19" s="136"/>
      <c r="TSV19" s="136"/>
      <c r="TSW19" s="136"/>
      <c r="TSX19" s="136"/>
      <c r="TSY19" s="136"/>
      <c r="TSZ19" s="136"/>
      <c r="TTA19" s="136"/>
      <c r="TTB19" s="136"/>
      <c r="TTC19" s="136"/>
      <c r="TTD19" s="136"/>
      <c r="TTE19" s="136"/>
      <c r="TTF19" s="136"/>
      <c r="TTG19" s="136"/>
      <c r="TTH19" s="136"/>
      <c r="TTI19" s="136"/>
      <c r="TTJ19" s="136"/>
      <c r="TTK19" s="136"/>
      <c r="TTL19" s="136"/>
      <c r="TTM19" s="136"/>
      <c r="TTN19" s="136"/>
      <c r="TTO19" s="136"/>
      <c r="TTP19" s="136"/>
      <c r="TTQ19" s="136"/>
      <c r="TTR19" s="136"/>
      <c r="TTS19" s="136"/>
      <c r="TTT19" s="136"/>
      <c r="TTU19" s="136"/>
      <c r="TTV19" s="136"/>
      <c r="TTW19" s="136"/>
      <c r="TTX19" s="136"/>
      <c r="TTY19" s="136"/>
      <c r="TTZ19" s="136"/>
      <c r="TUA19" s="136"/>
      <c r="TUB19" s="136"/>
      <c r="TUC19" s="136"/>
      <c r="TUD19" s="136"/>
      <c r="TUE19" s="136"/>
      <c r="TUF19" s="136"/>
      <c r="TUG19" s="136"/>
      <c r="TUH19" s="136"/>
      <c r="TUI19" s="136"/>
      <c r="TUJ19" s="136"/>
      <c r="TUK19" s="136"/>
      <c r="TUL19" s="136"/>
      <c r="TUM19" s="136"/>
      <c r="TUN19" s="136"/>
      <c r="TUO19" s="136"/>
      <c r="TUP19" s="136"/>
      <c r="TUQ19" s="136"/>
      <c r="TUR19" s="136"/>
      <c r="TUS19" s="136"/>
      <c r="TUT19" s="136"/>
      <c r="TUU19" s="136"/>
      <c r="TUV19" s="136"/>
      <c r="TUW19" s="136"/>
      <c r="TUX19" s="136"/>
      <c r="TUY19" s="136"/>
      <c r="TUZ19" s="136"/>
      <c r="TVA19" s="136"/>
      <c r="TVB19" s="136"/>
      <c r="TVC19" s="136"/>
      <c r="TVD19" s="136"/>
      <c r="TVE19" s="136"/>
      <c r="TVF19" s="136"/>
      <c r="TVG19" s="136"/>
      <c r="TVH19" s="136"/>
      <c r="TVI19" s="136"/>
      <c r="TVJ19" s="136"/>
      <c r="TVK19" s="136"/>
      <c r="TVL19" s="136"/>
      <c r="TVM19" s="136"/>
      <c r="TVN19" s="136"/>
      <c r="TVO19" s="136"/>
      <c r="TVP19" s="136"/>
      <c r="TVQ19" s="136"/>
      <c r="TVR19" s="136"/>
      <c r="TVS19" s="136"/>
      <c r="TVT19" s="136"/>
      <c r="TVU19" s="136"/>
      <c r="TVV19" s="136"/>
      <c r="TVW19" s="136"/>
      <c r="TVX19" s="136"/>
      <c r="TVY19" s="136"/>
      <c r="TVZ19" s="136"/>
      <c r="TWA19" s="136"/>
      <c r="TWB19" s="136"/>
      <c r="TWC19" s="136"/>
      <c r="TWD19" s="136"/>
      <c r="TWE19" s="136"/>
      <c r="TWF19" s="136"/>
      <c r="TWG19" s="136"/>
      <c r="TWH19" s="136"/>
      <c r="TWI19" s="136"/>
      <c r="TWJ19" s="136"/>
      <c r="TWK19" s="136"/>
      <c r="TWL19" s="136"/>
      <c r="TWM19" s="136"/>
      <c r="TWN19" s="136"/>
      <c r="TWO19" s="136"/>
      <c r="TWP19" s="136"/>
      <c r="TWQ19" s="136"/>
      <c r="TWR19" s="136"/>
      <c r="TWS19" s="136"/>
      <c r="TWT19" s="136"/>
      <c r="TWU19" s="136"/>
      <c r="TWV19" s="136"/>
      <c r="TWW19" s="136"/>
      <c r="TWX19" s="136"/>
      <c r="TWY19" s="136"/>
      <c r="TWZ19" s="136"/>
      <c r="TXA19" s="136"/>
      <c r="TXB19" s="136"/>
      <c r="TXC19" s="136"/>
      <c r="TXD19" s="136"/>
      <c r="TXE19" s="136"/>
      <c r="TXF19" s="136"/>
      <c r="TXG19" s="136"/>
      <c r="TXH19" s="136"/>
      <c r="TXI19" s="136"/>
      <c r="TXJ19" s="136"/>
      <c r="TXK19" s="136"/>
      <c r="TXL19" s="136"/>
      <c r="TXM19" s="136"/>
      <c r="TXN19" s="136"/>
      <c r="TXO19" s="136"/>
      <c r="TXP19" s="136"/>
      <c r="TXQ19" s="136"/>
      <c r="TXR19" s="136"/>
      <c r="TXS19" s="136"/>
      <c r="TXT19" s="136"/>
      <c r="TXU19" s="136"/>
      <c r="TXV19" s="136"/>
      <c r="TXW19" s="136"/>
      <c r="TXX19" s="136"/>
      <c r="TXY19" s="136"/>
      <c r="TXZ19" s="136"/>
      <c r="TYA19" s="136"/>
      <c r="TYB19" s="136"/>
      <c r="TYC19" s="136"/>
      <c r="TYD19" s="136"/>
      <c r="TYE19" s="136"/>
      <c r="TYF19" s="136"/>
      <c r="TYG19" s="136"/>
      <c r="TYH19" s="136"/>
      <c r="TYI19" s="136"/>
      <c r="TYJ19" s="136"/>
      <c r="TYK19" s="136"/>
      <c r="TYL19" s="136"/>
      <c r="TYM19" s="136"/>
      <c r="TYN19" s="136"/>
      <c r="TYO19" s="136"/>
      <c r="TYP19" s="136"/>
      <c r="TYQ19" s="136"/>
      <c r="TYR19" s="136"/>
      <c r="TYS19" s="136"/>
      <c r="TYT19" s="136"/>
      <c r="TYU19" s="136"/>
      <c r="TYV19" s="136"/>
      <c r="TYW19" s="136"/>
      <c r="TYX19" s="136"/>
      <c r="TYY19" s="136"/>
      <c r="TYZ19" s="136"/>
      <c r="TZA19" s="136"/>
      <c r="TZB19" s="136"/>
      <c r="TZC19" s="136"/>
      <c r="TZD19" s="136"/>
      <c r="TZE19" s="136"/>
      <c r="TZF19" s="136"/>
      <c r="TZG19" s="136"/>
      <c r="TZH19" s="136"/>
      <c r="TZI19" s="136"/>
      <c r="TZJ19" s="136"/>
      <c r="TZK19" s="136"/>
      <c r="TZL19" s="136"/>
      <c r="TZM19" s="136"/>
      <c r="TZN19" s="136"/>
      <c r="TZO19" s="136"/>
      <c r="TZP19" s="136"/>
      <c r="TZQ19" s="136"/>
      <c r="TZR19" s="136"/>
      <c r="TZS19" s="136"/>
      <c r="TZT19" s="136"/>
      <c r="TZU19" s="136"/>
      <c r="TZV19" s="136"/>
      <c r="TZW19" s="136"/>
      <c r="TZX19" s="136"/>
      <c r="TZY19" s="136"/>
      <c r="TZZ19" s="136"/>
      <c r="UAA19" s="136"/>
      <c r="UAB19" s="136"/>
      <c r="UAC19" s="136"/>
      <c r="UAD19" s="136"/>
      <c r="UAE19" s="136"/>
      <c r="UAF19" s="136"/>
      <c r="UAG19" s="136"/>
      <c r="UAH19" s="136"/>
      <c r="UAI19" s="136"/>
      <c r="UAJ19" s="136"/>
      <c r="UAK19" s="136"/>
      <c r="UAL19" s="136"/>
      <c r="UAM19" s="136"/>
      <c r="UAN19" s="136"/>
      <c r="UAO19" s="136"/>
      <c r="UAP19" s="136"/>
      <c r="UAQ19" s="136"/>
      <c r="UAR19" s="136"/>
      <c r="UAS19" s="136"/>
      <c r="UAT19" s="136"/>
      <c r="UAU19" s="136"/>
      <c r="UAV19" s="136"/>
      <c r="UAW19" s="136"/>
      <c r="UAX19" s="136"/>
      <c r="UAY19" s="136"/>
      <c r="UAZ19" s="136"/>
      <c r="UBA19" s="136"/>
      <c r="UBB19" s="136"/>
      <c r="UBC19" s="136"/>
      <c r="UBD19" s="136"/>
      <c r="UBE19" s="136"/>
      <c r="UBF19" s="136"/>
      <c r="UBG19" s="136"/>
      <c r="UBH19" s="136"/>
      <c r="UBI19" s="136"/>
      <c r="UBJ19" s="136"/>
      <c r="UBK19" s="136"/>
      <c r="UBL19" s="136"/>
      <c r="UBM19" s="136"/>
      <c r="UBN19" s="136"/>
      <c r="UBO19" s="136"/>
      <c r="UBP19" s="136"/>
      <c r="UBQ19" s="136"/>
      <c r="UBR19" s="136"/>
      <c r="UBS19" s="136"/>
      <c r="UBT19" s="136"/>
      <c r="UBU19" s="136"/>
      <c r="UBV19" s="136"/>
      <c r="UBW19" s="136"/>
      <c r="UBX19" s="136"/>
      <c r="UBY19" s="136"/>
      <c r="UBZ19" s="136"/>
      <c r="UCA19" s="136"/>
      <c r="UCB19" s="136"/>
      <c r="UCC19" s="136"/>
      <c r="UCD19" s="136"/>
      <c r="UCE19" s="136"/>
      <c r="UCF19" s="136"/>
      <c r="UCG19" s="136"/>
      <c r="UCH19" s="136"/>
      <c r="UCI19" s="136"/>
      <c r="UCJ19" s="136"/>
      <c r="UCK19" s="136"/>
      <c r="UCL19" s="136"/>
      <c r="UCM19" s="136"/>
      <c r="UCN19" s="136"/>
      <c r="UCO19" s="136"/>
      <c r="UCP19" s="136"/>
      <c r="UCQ19" s="136"/>
      <c r="UCR19" s="136"/>
      <c r="UCS19" s="136"/>
      <c r="UCT19" s="136"/>
      <c r="UCU19" s="136"/>
      <c r="UCV19" s="136"/>
      <c r="UCW19" s="136"/>
      <c r="UCX19" s="136"/>
      <c r="UCY19" s="136"/>
      <c r="UCZ19" s="136"/>
      <c r="UDA19" s="136"/>
      <c r="UDB19" s="136"/>
      <c r="UDC19" s="136"/>
      <c r="UDD19" s="136"/>
      <c r="UDE19" s="136"/>
      <c r="UDF19" s="136"/>
      <c r="UDG19" s="136"/>
      <c r="UDH19" s="136"/>
      <c r="UDI19" s="136"/>
      <c r="UDJ19" s="136"/>
      <c r="UDK19" s="136"/>
      <c r="UDL19" s="136"/>
      <c r="UDM19" s="136"/>
      <c r="UDN19" s="136"/>
      <c r="UDO19" s="136"/>
      <c r="UDP19" s="136"/>
      <c r="UDQ19" s="136"/>
      <c r="UDR19" s="136"/>
      <c r="UDS19" s="136"/>
      <c r="UDT19" s="136"/>
      <c r="UDU19" s="136"/>
      <c r="UDV19" s="136"/>
      <c r="UDW19" s="136"/>
      <c r="UDX19" s="136"/>
      <c r="UDY19" s="136"/>
      <c r="UDZ19" s="136"/>
      <c r="UEA19" s="136"/>
      <c r="UEB19" s="136"/>
      <c r="UEC19" s="136"/>
      <c r="UED19" s="136"/>
      <c r="UEE19" s="136"/>
      <c r="UEF19" s="136"/>
      <c r="UEG19" s="136"/>
      <c r="UEH19" s="136"/>
      <c r="UEI19" s="136"/>
      <c r="UEJ19" s="136"/>
      <c r="UEK19" s="136"/>
      <c r="UEL19" s="136"/>
      <c r="UEM19" s="136"/>
      <c r="UEN19" s="136"/>
      <c r="UEO19" s="136"/>
      <c r="UEP19" s="136"/>
      <c r="UEQ19" s="136"/>
      <c r="UER19" s="136"/>
      <c r="UES19" s="136"/>
      <c r="UET19" s="136"/>
      <c r="UEU19" s="136"/>
      <c r="UEV19" s="136"/>
      <c r="UEW19" s="136"/>
      <c r="UEX19" s="136"/>
      <c r="UEY19" s="136"/>
      <c r="UEZ19" s="136"/>
      <c r="UFA19" s="136"/>
      <c r="UFB19" s="136"/>
      <c r="UFC19" s="136"/>
      <c r="UFD19" s="136"/>
      <c r="UFE19" s="136"/>
      <c r="UFF19" s="136"/>
      <c r="UFG19" s="136"/>
      <c r="UFH19" s="136"/>
      <c r="UFI19" s="136"/>
      <c r="UFJ19" s="136"/>
      <c r="UFK19" s="136"/>
      <c r="UFL19" s="136"/>
      <c r="UFM19" s="136"/>
      <c r="UFN19" s="136"/>
      <c r="UFO19" s="136"/>
      <c r="UFP19" s="136"/>
      <c r="UFQ19" s="136"/>
      <c r="UFR19" s="136"/>
      <c r="UFS19" s="136"/>
      <c r="UFT19" s="136"/>
      <c r="UFU19" s="136"/>
      <c r="UFV19" s="136"/>
      <c r="UFW19" s="136"/>
      <c r="UFX19" s="136"/>
      <c r="UFY19" s="136"/>
      <c r="UFZ19" s="136"/>
      <c r="UGA19" s="136"/>
      <c r="UGB19" s="136"/>
      <c r="UGC19" s="136"/>
      <c r="UGD19" s="136"/>
      <c r="UGE19" s="136"/>
      <c r="UGF19" s="136"/>
      <c r="UGG19" s="136"/>
      <c r="UGH19" s="136"/>
      <c r="UGI19" s="136"/>
      <c r="UGJ19" s="136"/>
      <c r="UGK19" s="136"/>
      <c r="UGL19" s="136"/>
      <c r="UGM19" s="136"/>
      <c r="UGN19" s="136"/>
      <c r="UGO19" s="136"/>
      <c r="UGP19" s="136"/>
      <c r="UGQ19" s="136"/>
      <c r="UGR19" s="136"/>
      <c r="UGS19" s="136"/>
      <c r="UGT19" s="136"/>
      <c r="UGU19" s="136"/>
      <c r="UGV19" s="136"/>
      <c r="UGW19" s="136"/>
      <c r="UGX19" s="136"/>
      <c r="UGY19" s="136"/>
      <c r="UGZ19" s="136"/>
      <c r="UHA19" s="136"/>
      <c r="UHB19" s="136"/>
      <c r="UHC19" s="136"/>
      <c r="UHD19" s="136"/>
      <c r="UHE19" s="136"/>
      <c r="UHF19" s="136"/>
      <c r="UHG19" s="136"/>
      <c r="UHH19" s="136"/>
      <c r="UHI19" s="136"/>
      <c r="UHJ19" s="136"/>
      <c r="UHK19" s="136"/>
      <c r="UHL19" s="136"/>
      <c r="UHM19" s="136"/>
      <c r="UHN19" s="136"/>
      <c r="UHO19" s="136"/>
      <c r="UHP19" s="136"/>
      <c r="UHQ19" s="136"/>
      <c r="UHR19" s="136"/>
      <c r="UHS19" s="136"/>
      <c r="UHT19" s="136"/>
      <c r="UHU19" s="136"/>
      <c r="UHV19" s="136"/>
      <c r="UHW19" s="136"/>
      <c r="UHX19" s="136"/>
      <c r="UHY19" s="136"/>
      <c r="UHZ19" s="136"/>
      <c r="UIA19" s="136"/>
      <c r="UIB19" s="136"/>
      <c r="UIC19" s="136"/>
      <c r="UID19" s="136"/>
      <c r="UIE19" s="136"/>
      <c r="UIF19" s="136"/>
      <c r="UIG19" s="136"/>
      <c r="UIH19" s="136"/>
      <c r="UII19" s="136"/>
      <c r="UIJ19" s="136"/>
      <c r="UIK19" s="136"/>
      <c r="UIL19" s="136"/>
      <c r="UIM19" s="136"/>
      <c r="UIN19" s="136"/>
      <c r="UIO19" s="136"/>
      <c r="UIP19" s="136"/>
      <c r="UIQ19" s="136"/>
      <c r="UIR19" s="136"/>
      <c r="UIS19" s="136"/>
      <c r="UIT19" s="136"/>
      <c r="UIU19" s="136"/>
      <c r="UIV19" s="136"/>
      <c r="UIW19" s="136"/>
      <c r="UIX19" s="136"/>
      <c r="UIY19" s="136"/>
      <c r="UIZ19" s="136"/>
      <c r="UJA19" s="136"/>
      <c r="UJB19" s="136"/>
      <c r="UJC19" s="136"/>
      <c r="UJD19" s="136"/>
      <c r="UJE19" s="136"/>
      <c r="UJF19" s="136"/>
      <c r="UJG19" s="136"/>
      <c r="UJH19" s="136"/>
      <c r="UJI19" s="136"/>
      <c r="UJJ19" s="136"/>
      <c r="UJK19" s="136"/>
      <c r="UJL19" s="136"/>
      <c r="UJM19" s="136"/>
      <c r="UJN19" s="136"/>
      <c r="UJO19" s="136"/>
      <c r="UJP19" s="136"/>
      <c r="UJQ19" s="136"/>
      <c r="UJR19" s="136"/>
      <c r="UJS19" s="136"/>
      <c r="UJT19" s="136"/>
      <c r="UJU19" s="136"/>
      <c r="UJV19" s="136"/>
      <c r="UJW19" s="136"/>
      <c r="UJX19" s="136"/>
      <c r="UJY19" s="136"/>
      <c r="UJZ19" s="136"/>
      <c r="UKA19" s="136"/>
      <c r="UKB19" s="136"/>
      <c r="UKC19" s="136"/>
      <c r="UKD19" s="136"/>
      <c r="UKE19" s="136"/>
      <c r="UKF19" s="136"/>
      <c r="UKG19" s="136"/>
      <c r="UKH19" s="136"/>
      <c r="UKI19" s="136"/>
      <c r="UKJ19" s="136"/>
      <c r="UKK19" s="136"/>
      <c r="UKL19" s="136"/>
      <c r="UKM19" s="136"/>
      <c r="UKN19" s="136"/>
      <c r="UKO19" s="136"/>
      <c r="UKP19" s="136"/>
      <c r="UKQ19" s="136"/>
      <c r="UKR19" s="136"/>
      <c r="UKS19" s="136"/>
      <c r="UKT19" s="136"/>
      <c r="UKU19" s="136"/>
      <c r="UKV19" s="136"/>
      <c r="UKW19" s="136"/>
      <c r="UKX19" s="136"/>
      <c r="UKY19" s="136"/>
      <c r="UKZ19" s="136"/>
      <c r="ULA19" s="136"/>
      <c r="ULB19" s="136"/>
      <c r="ULC19" s="136"/>
      <c r="ULD19" s="136"/>
      <c r="ULE19" s="136"/>
      <c r="ULF19" s="136"/>
      <c r="ULG19" s="136"/>
      <c r="ULH19" s="136"/>
      <c r="ULI19" s="136"/>
      <c r="ULJ19" s="136"/>
      <c r="ULK19" s="136"/>
      <c r="ULL19" s="136"/>
      <c r="ULM19" s="136"/>
      <c r="ULN19" s="136"/>
      <c r="ULO19" s="136"/>
      <c r="ULP19" s="136"/>
      <c r="ULQ19" s="136"/>
      <c r="ULR19" s="136"/>
      <c r="ULS19" s="136"/>
      <c r="ULT19" s="136"/>
      <c r="ULU19" s="136"/>
      <c r="ULV19" s="136"/>
      <c r="ULW19" s="136"/>
      <c r="ULX19" s="136"/>
      <c r="ULY19" s="136"/>
      <c r="ULZ19" s="136"/>
      <c r="UMA19" s="136"/>
      <c r="UMB19" s="136"/>
      <c r="UMC19" s="136"/>
      <c r="UMD19" s="136"/>
      <c r="UME19" s="136"/>
      <c r="UMF19" s="136"/>
      <c r="UMG19" s="136"/>
      <c r="UMH19" s="136"/>
      <c r="UMI19" s="136"/>
      <c r="UMJ19" s="136"/>
      <c r="UMK19" s="136"/>
      <c r="UML19" s="136"/>
      <c r="UMM19" s="136"/>
      <c r="UMN19" s="136"/>
      <c r="UMO19" s="136"/>
      <c r="UMP19" s="136"/>
      <c r="UMQ19" s="136"/>
      <c r="UMR19" s="136"/>
      <c r="UMS19" s="136"/>
      <c r="UMT19" s="136"/>
      <c r="UMU19" s="136"/>
      <c r="UMV19" s="136"/>
      <c r="UMW19" s="136"/>
      <c r="UMX19" s="136"/>
      <c r="UMY19" s="136"/>
      <c r="UMZ19" s="136"/>
      <c r="UNA19" s="136"/>
      <c r="UNB19" s="136"/>
      <c r="UNC19" s="136"/>
      <c r="UND19" s="136"/>
      <c r="UNE19" s="136"/>
      <c r="UNF19" s="136"/>
      <c r="UNG19" s="136"/>
      <c r="UNH19" s="136"/>
      <c r="UNI19" s="136"/>
      <c r="UNJ19" s="136"/>
      <c r="UNK19" s="136"/>
      <c r="UNL19" s="136"/>
      <c r="UNM19" s="136"/>
      <c r="UNN19" s="136"/>
      <c r="UNO19" s="136"/>
      <c r="UNP19" s="136"/>
      <c r="UNQ19" s="136"/>
      <c r="UNR19" s="136"/>
      <c r="UNS19" s="136"/>
      <c r="UNT19" s="136"/>
      <c r="UNU19" s="136"/>
      <c r="UNV19" s="136"/>
      <c r="UNW19" s="136"/>
      <c r="UNX19" s="136"/>
      <c r="UNY19" s="136"/>
      <c r="UNZ19" s="136"/>
      <c r="UOA19" s="136"/>
      <c r="UOB19" s="136"/>
      <c r="UOC19" s="136"/>
      <c r="UOD19" s="136"/>
      <c r="UOE19" s="136"/>
      <c r="UOF19" s="136"/>
      <c r="UOG19" s="136"/>
      <c r="UOH19" s="136"/>
      <c r="UOI19" s="136"/>
      <c r="UOJ19" s="136"/>
      <c r="UOK19" s="136"/>
      <c r="UOL19" s="136"/>
      <c r="UOM19" s="136"/>
      <c r="UON19" s="136"/>
      <c r="UOO19" s="136"/>
      <c r="UOP19" s="136"/>
      <c r="UOQ19" s="136"/>
      <c r="UOR19" s="136"/>
      <c r="UOS19" s="136"/>
      <c r="UOT19" s="136"/>
      <c r="UOU19" s="136"/>
      <c r="UOV19" s="136"/>
      <c r="UOW19" s="136"/>
      <c r="UOX19" s="136"/>
      <c r="UOY19" s="136"/>
      <c r="UOZ19" s="136"/>
      <c r="UPA19" s="136"/>
      <c r="UPB19" s="136"/>
      <c r="UPC19" s="136"/>
      <c r="UPD19" s="136"/>
      <c r="UPE19" s="136"/>
      <c r="UPF19" s="136"/>
      <c r="UPG19" s="136"/>
      <c r="UPH19" s="136"/>
      <c r="UPI19" s="136"/>
      <c r="UPJ19" s="136"/>
      <c r="UPK19" s="136"/>
      <c r="UPL19" s="136"/>
      <c r="UPM19" s="136"/>
      <c r="UPN19" s="136"/>
      <c r="UPO19" s="136"/>
      <c r="UPP19" s="136"/>
      <c r="UPQ19" s="136"/>
      <c r="UPR19" s="136"/>
      <c r="UPS19" s="136"/>
      <c r="UPT19" s="136"/>
      <c r="UPU19" s="136"/>
      <c r="UPV19" s="136"/>
      <c r="UPW19" s="136"/>
      <c r="UPX19" s="136"/>
      <c r="UPY19" s="136"/>
      <c r="UPZ19" s="136"/>
      <c r="UQA19" s="136"/>
      <c r="UQB19" s="136"/>
      <c r="UQC19" s="136"/>
      <c r="UQD19" s="136"/>
      <c r="UQE19" s="136"/>
      <c r="UQF19" s="136"/>
      <c r="UQG19" s="136"/>
      <c r="UQH19" s="136"/>
      <c r="UQI19" s="136"/>
      <c r="UQJ19" s="136"/>
      <c r="UQK19" s="136"/>
      <c r="UQL19" s="136"/>
      <c r="UQM19" s="136"/>
      <c r="UQN19" s="136"/>
      <c r="UQO19" s="136"/>
      <c r="UQP19" s="136"/>
      <c r="UQQ19" s="136"/>
      <c r="UQR19" s="136"/>
      <c r="UQS19" s="136"/>
      <c r="UQT19" s="136"/>
      <c r="UQU19" s="136"/>
      <c r="UQV19" s="136"/>
      <c r="UQW19" s="136"/>
      <c r="UQX19" s="136"/>
      <c r="UQY19" s="136"/>
      <c r="UQZ19" s="136"/>
      <c r="URA19" s="136"/>
      <c r="URB19" s="136"/>
      <c r="URC19" s="136"/>
      <c r="URD19" s="136"/>
      <c r="URE19" s="136"/>
      <c r="URF19" s="136"/>
      <c r="URG19" s="136"/>
      <c r="URH19" s="136"/>
      <c r="URI19" s="136"/>
      <c r="URJ19" s="136"/>
      <c r="URK19" s="136"/>
      <c r="URL19" s="136"/>
      <c r="URM19" s="136"/>
      <c r="URN19" s="136"/>
      <c r="URO19" s="136"/>
      <c r="URP19" s="136"/>
      <c r="URQ19" s="136"/>
      <c r="URR19" s="136"/>
      <c r="URS19" s="136"/>
      <c r="URT19" s="136"/>
      <c r="URU19" s="136"/>
      <c r="URV19" s="136"/>
      <c r="URW19" s="136"/>
      <c r="URX19" s="136"/>
      <c r="URY19" s="136"/>
      <c r="URZ19" s="136"/>
      <c r="USA19" s="136"/>
      <c r="USB19" s="136"/>
      <c r="USC19" s="136"/>
      <c r="USD19" s="136"/>
      <c r="USE19" s="136"/>
      <c r="USF19" s="136"/>
      <c r="USG19" s="136"/>
      <c r="USH19" s="136"/>
      <c r="USI19" s="136"/>
      <c r="USJ19" s="136"/>
      <c r="USK19" s="136"/>
      <c r="USL19" s="136"/>
      <c r="USM19" s="136"/>
      <c r="USN19" s="136"/>
      <c r="USO19" s="136"/>
      <c r="USP19" s="136"/>
      <c r="USQ19" s="136"/>
      <c r="USR19" s="136"/>
      <c r="USS19" s="136"/>
      <c r="UST19" s="136"/>
      <c r="USU19" s="136"/>
      <c r="USV19" s="136"/>
      <c r="USW19" s="136"/>
      <c r="USX19" s="136"/>
      <c r="USY19" s="136"/>
      <c r="USZ19" s="136"/>
      <c r="UTA19" s="136"/>
      <c r="UTB19" s="136"/>
      <c r="UTC19" s="136"/>
      <c r="UTD19" s="136"/>
      <c r="UTE19" s="136"/>
      <c r="UTF19" s="136"/>
      <c r="UTG19" s="136"/>
      <c r="UTH19" s="136"/>
      <c r="UTI19" s="136"/>
      <c r="UTJ19" s="136"/>
      <c r="UTK19" s="136"/>
      <c r="UTL19" s="136"/>
      <c r="UTM19" s="136"/>
      <c r="UTN19" s="136"/>
      <c r="UTO19" s="136"/>
      <c r="UTP19" s="136"/>
      <c r="UTQ19" s="136"/>
      <c r="UTR19" s="136"/>
      <c r="UTS19" s="136"/>
      <c r="UTT19" s="136"/>
      <c r="UTU19" s="136"/>
      <c r="UTV19" s="136"/>
      <c r="UTW19" s="136"/>
      <c r="UTX19" s="136"/>
      <c r="UTY19" s="136"/>
      <c r="UTZ19" s="136"/>
      <c r="UUA19" s="136"/>
      <c r="UUB19" s="136"/>
      <c r="UUC19" s="136"/>
      <c r="UUD19" s="136"/>
      <c r="UUE19" s="136"/>
      <c r="UUF19" s="136"/>
      <c r="UUG19" s="136"/>
      <c r="UUH19" s="136"/>
      <c r="UUI19" s="136"/>
      <c r="UUJ19" s="136"/>
      <c r="UUK19" s="136"/>
      <c r="UUL19" s="136"/>
      <c r="UUM19" s="136"/>
      <c r="UUN19" s="136"/>
      <c r="UUO19" s="136"/>
      <c r="UUP19" s="136"/>
      <c r="UUQ19" s="136"/>
      <c r="UUR19" s="136"/>
      <c r="UUS19" s="136"/>
      <c r="UUT19" s="136"/>
      <c r="UUU19" s="136"/>
      <c r="UUV19" s="136"/>
      <c r="UUW19" s="136"/>
      <c r="UUX19" s="136"/>
      <c r="UUY19" s="136"/>
      <c r="UUZ19" s="136"/>
      <c r="UVA19" s="136"/>
      <c r="UVB19" s="136"/>
      <c r="UVC19" s="136"/>
      <c r="UVD19" s="136"/>
      <c r="UVE19" s="136"/>
      <c r="UVF19" s="136"/>
      <c r="UVG19" s="136"/>
      <c r="UVH19" s="136"/>
      <c r="UVI19" s="136"/>
      <c r="UVJ19" s="136"/>
      <c r="UVK19" s="136"/>
      <c r="UVL19" s="136"/>
      <c r="UVM19" s="136"/>
      <c r="UVN19" s="136"/>
      <c r="UVO19" s="136"/>
      <c r="UVP19" s="136"/>
      <c r="UVQ19" s="136"/>
      <c r="UVR19" s="136"/>
      <c r="UVS19" s="136"/>
      <c r="UVT19" s="136"/>
      <c r="UVU19" s="136"/>
      <c r="UVV19" s="136"/>
      <c r="UVW19" s="136"/>
      <c r="UVX19" s="136"/>
      <c r="UVY19" s="136"/>
      <c r="UVZ19" s="136"/>
      <c r="UWA19" s="136"/>
      <c r="UWB19" s="136"/>
      <c r="UWC19" s="136"/>
      <c r="UWD19" s="136"/>
      <c r="UWE19" s="136"/>
      <c r="UWF19" s="136"/>
      <c r="UWG19" s="136"/>
      <c r="UWH19" s="136"/>
      <c r="UWI19" s="136"/>
      <c r="UWJ19" s="136"/>
      <c r="UWK19" s="136"/>
      <c r="UWL19" s="136"/>
      <c r="UWM19" s="136"/>
      <c r="UWN19" s="136"/>
      <c r="UWO19" s="136"/>
      <c r="UWP19" s="136"/>
      <c r="UWQ19" s="136"/>
      <c r="UWR19" s="136"/>
      <c r="UWS19" s="136"/>
      <c r="UWT19" s="136"/>
      <c r="UWU19" s="136"/>
      <c r="UWV19" s="136"/>
      <c r="UWW19" s="136"/>
      <c r="UWX19" s="136"/>
      <c r="UWY19" s="136"/>
      <c r="UWZ19" s="136"/>
      <c r="UXA19" s="136"/>
      <c r="UXB19" s="136"/>
      <c r="UXC19" s="136"/>
      <c r="UXD19" s="136"/>
      <c r="UXE19" s="136"/>
      <c r="UXF19" s="136"/>
      <c r="UXG19" s="136"/>
      <c r="UXH19" s="136"/>
      <c r="UXI19" s="136"/>
      <c r="UXJ19" s="136"/>
      <c r="UXK19" s="136"/>
      <c r="UXL19" s="136"/>
      <c r="UXM19" s="136"/>
      <c r="UXN19" s="136"/>
      <c r="UXO19" s="136"/>
      <c r="UXP19" s="136"/>
      <c r="UXQ19" s="136"/>
      <c r="UXR19" s="136"/>
      <c r="UXS19" s="136"/>
      <c r="UXT19" s="136"/>
      <c r="UXU19" s="136"/>
      <c r="UXV19" s="136"/>
      <c r="UXW19" s="136"/>
      <c r="UXX19" s="136"/>
      <c r="UXY19" s="136"/>
      <c r="UXZ19" s="136"/>
      <c r="UYA19" s="136"/>
      <c r="UYB19" s="136"/>
      <c r="UYC19" s="136"/>
      <c r="UYD19" s="136"/>
      <c r="UYE19" s="136"/>
      <c r="UYF19" s="136"/>
      <c r="UYG19" s="136"/>
      <c r="UYH19" s="136"/>
      <c r="UYI19" s="136"/>
      <c r="UYJ19" s="136"/>
      <c r="UYK19" s="136"/>
      <c r="UYL19" s="136"/>
      <c r="UYM19" s="136"/>
      <c r="UYN19" s="136"/>
      <c r="UYO19" s="136"/>
      <c r="UYP19" s="136"/>
      <c r="UYQ19" s="136"/>
      <c r="UYR19" s="136"/>
      <c r="UYS19" s="136"/>
      <c r="UYT19" s="136"/>
      <c r="UYU19" s="136"/>
      <c r="UYV19" s="136"/>
      <c r="UYW19" s="136"/>
      <c r="UYX19" s="136"/>
      <c r="UYY19" s="136"/>
      <c r="UYZ19" s="136"/>
      <c r="UZA19" s="136"/>
      <c r="UZB19" s="136"/>
      <c r="UZC19" s="136"/>
      <c r="UZD19" s="136"/>
      <c r="UZE19" s="136"/>
      <c r="UZF19" s="136"/>
      <c r="UZG19" s="136"/>
      <c r="UZH19" s="136"/>
      <c r="UZI19" s="136"/>
      <c r="UZJ19" s="136"/>
      <c r="UZK19" s="136"/>
      <c r="UZL19" s="136"/>
      <c r="UZM19" s="136"/>
      <c r="UZN19" s="136"/>
      <c r="UZO19" s="136"/>
      <c r="UZP19" s="136"/>
      <c r="UZQ19" s="136"/>
      <c r="UZR19" s="136"/>
      <c r="UZS19" s="136"/>
      <c r="UZT19" s="136"/>
      <c r="UZU19" s="136"/>
      <c r="UZV19" s="136"/>
      <c r="UZW19" s="136"/>
      <c r="UZX19" s="136"/>
      <c r="UZY19" s="136"/>
      <c r="UZZ19" s="136"/>
      <c r="VAA19" s="136"/>
      <c r="VAB19" s="136"/>
      <c r="VAC19" s="136"/>
      <c r="VAD19" s="136"/>
      <c r="VAE19" s="136"/>
      <c r="VAF19" s="136"/>
      <c r="VAG19" s="136"/>
      <c r="VAH19" s="136"/>
      <c r="VAI19" s="136"/>
      <c r="VAJ19" s="136"/>
      <c r="VAK19" s="136"/>
      <c r="VAL19" s="136"/>
      <c r="VAM19" s="136"/>
      <c r="VAN19" s="136"/>
      <c r="VAO19" s="136"/>
      <c r="VAP19" s="136"/>
      <c r="VAQ19" s="136"/>
      <c r="VAR19" s="136"/>
      <c r="VAS19" s="136"/>
      <c r="VAT19" s="136"/>
      <c r="VAU19" s="136"/>
      <c r="VAV19" s="136"/>
      <c r="VAW19" s="136"/>
      <c r="VAX19" s="136"/>
      <c r="VAY19" s="136"/>
      <c r="VAZ19" s="136"/>
      <c r="VBA19" s="136"/>
      <c r="VBB19" s="136"/>
      <c r="VBC19" s="136"/>
      <c r="VBD19" s="136"/>
      <c r="VBE19" s="136"/>
      <c r="VBF19" s="136"/>
      <c r="VBG19" s="136"/>
      <c r="VBH19" s="136"/>
      <c r="VBI19" s="136"/>
      <c r="VBJ19" s="136"/>
      <c r="VBK19" s="136"/>
      <c r="VBL19" s="136"/>
      <c r="VBM19" s="136"/>
      <c r="VBN19" s="136"/>
      <c r="VBO19" s="136"/>
      <c r="VBP19" s="136"/>
      <c r="VBQ19" s="136"/>
      <c r="VBR19" s="136"/>
      <c r="VBS19" s="136"/>
      <c r="VBT19" s="136"/>
      <c r="VBU19" s="136"/>
      <c r="VBV19" s="136"/>
      <c r="VBW19" s="136"/>
      <c r="VBX19" s="136"/>
      <c r="VBY19" s="136"/>
      <c r="VBZ19" s="136"/>
      <c r="VCA19" s="136"/>
      <c r="VCB19" s="136"/>
      <c r="VCC19" s="136"/>
      <c r="VCD19" s="136"/>
      <c r="VCE19" s="136"/>
      <c r="VCF19" s="136"/>
      <c r="VCG19" s="136"/>
      <c r="VCH19" s="136"/>
      <c r="VCI19" s="136"/>
      <c r="VCJ19" s="136"/>
      <c r="VCK19" s="136"/>
      <c r="VCL19" s="136"/>
      <c r="VCM19" s="136"/>
      <c r="VCN19" s="136"/>
      <c r="VCO19" s="136"/>
      <c r="VCP19" s="136"/>
      <c r="VCQ19" s="136"/>
      <c r="VCR19" s="136"/>
      <c r="VCS19" s="136"/>
      <c r="VCT19" s="136"/>
      <c r="VCU19" s="136"/>
      <c r="VCV19" s="136"/>
      <c r="VCW19" s="136"/>
      <c r="VCX19" s="136"/>
      <c r="VCY19" s="136"/>
      <c r="VCZ19" s="136"/>
      <c r="VDA19" s="136"/>
      <c r="VDB19" s="136"/>
      <c r="VDC19" s="136"/>
      <c r="VDD19" s="136"/>
      <c r="VDE19" s="136"/>
      <c r="VDF19" s="136"/>
      <c r="VDG19" s="136"/>
      <c r="VDH19" s="136"/>
      <c r="VDI19" s="136"/>
      <c r="VDJ19" s="136"/>
      <c r="VDK19" s="136"/>
      <c r="VDL19" s="136"/>
      <c r="VDM19" s="136"/>
      <c r="VDN19" s="136"/>
      <c r="VDO19" s="136"/>
      <c r="VDP19" s="136"/>
      <c r="VDQ19" s="136"/>
      <c r="VDR19" s="136"/>
      <c r="VDS19" s="136"/>
      <c r="VDT19" s="136"/>
      <c r="VDU19" s="136"/>
      <c r="VDV19" s="136"/>
      <c r="VDW19" s="136"/>
      <c r="VDX19" s="136"/>
      <c r="VDY19" s="136"/>
      <c r="VDZ19" s="136"/>
      <c r="VEA19" s="136"/>
      <c r="VEB19" s="136"/>
      <c r="VEC19" s="136"/>
      <c r="VED19" s="136"/>
      <c r="VEE19" s="136"/>
      <c r="VEF19" s="136"/>
      <c r="VEG19" s="136"/>
      <c r="VEH19" s="136"/>
      <c r="VEI19" s="136"/>
      <c r="VEJ19" s="136"/>
      <c r="VEK19" s="136"/>
      <c r="VEL19" s="136"/>
      <c r="VEM19" s="136"/>
      <c r="VEN19" s="136"/>
      <c r="VEO19" s="136"/>
      <c r="VEP19" s="136"/>
      <c r="VEQ19" s="136"/>
      <c r="VER19" s="136"/>
      <c r="VES19" s="136"/>
      <c r="VET19" s="136"/>
      <c r="VEU19" s="136"/>
      <c r="VEV19" s="136"/>
      <c r="VEW19" s="136"/>
      <c r="VEX19" s="136"/>
      <c r="VEY19" s="136"/>
      <c r="VEZ19" s="136"/>
      <c r="VFA19" s="136"/>
      <c r="VFB19" s="136"/>
      <c r="VFC19" s="136"/>
      <c r="VFD19" s="136"/>
      <c r="VFE19" s="136"/>
      <c r="VFF19" s="136"/>
      <c r="VFG19" s="136"/>
      <c r="VFH19" s="136"/>
      <c r="VFI19" s="136"/>
      <c r="VFJ19" s="136"/>
      <c r="VFK19" s="136"/>
      <c r="VFL19" s="136"/>
      <c r="VFM19" s="136"/>
      <c r="VFN19" s="136"/>
      <c r="VFO19" s="136"/>
      <c r="VFP19" s="136"/>
      <c r="VFQ19" s="136"/>
      <c r="VFR19" s="136"/>
      <c r="VFS19" s="136"/>
      <c r="VFT19" s="136"/>
      <c r="VFU19" s="136"/>
      <c r="VFV19" s="136"/>
      <c r="VFW19" s="136"/>
      <c r="VFX19" s="136"/>
      <c r="VFY19" s="136"/>
      <c r="VFZ19" s="136"/>
      <c r="VGA19" s="136"/>
      <c r="VGB19" s="136"/>
      <c r="VGC19" s="136"/>
      <c r="VGD19" s="136"/>
      <c r="VGE19" s="136"/>
      <c r="VGF19" s="136"/>
      <c r="VGG19" s="136"/>
      <c r="VGH19" s="136"/>
      <c r="VGI19" s="136"/>
      <c r="VGJ19" s="136"/>
      <c r="VGK19" s="136"/>
      <c r="VGL19" s="136"/>
      <c r="VGM19" s="136"/>
      <c r="VGN19" s="136"/>
      <c r="VGO19" s="136"/>
      <c r="VGP19" s="136"/>
      <c r="VGQ19" s="136"/>
      <c r="VGR19" s="136"/>
      <c r="VGS19" s="136"/>
      <c r="VGT19" s="136"/>
      <c r="VGU19" s="136"/>
      <c r="VGV19" s="136"/>
      <c r="VGW19" s="136"/>
      <c r="VGX19" s="136"/>
      <c r="VGY19" s="136"/>
      <c r="VGZ19" s="136"/>
      <c r="VHA19" s="136"/>
      <c r="VHB19" s="136"/>
      <c r="VHC19" s="136"/>
      <c r="VHD19" s="136"/>
      <c r="VHE19" s="136"/>
      <c r="VHF19" s="136"/>
      <c r="VHG19" s="136"/>
      <c r="VHH19" s="136"/>
      <c r="VHI19" s="136"/>
      <c r="VHJ19" s="136"/>
      <c r="VHK19" s="136"/>
      <c r="VHL19" s="136"/>
      <c r="VHM19" s="136"/>
      <c r="VHN19" s="136"/>
      <c r="VHO19" s="136"/>
      <c r="VHP19" s="136"/>
      <c r="VHQ19" s="136"/>
      <c r="VHR19" s="136"/>
      <c r="VHS19" s="136"/>
      <c r="VHT19" s="136"/>
      <c r="VHU19" s="136"/>
      <c r="VHV19" s="136"/>
      <c r="VHW19" s="136"/>
      <c r="VHX19" s="136"/>
      <c r="VHY19" s="136"/>
      <c r="VHZ19" s="136"/>
      <c r="VIA19" s="136"/>
      <c r="VIB19" s="136"/>
      <c r="VIC19" s="136"/>
      <c r="VID19" s="136"/>
      <c r="VIE19" s="136"/>
      <c r="VIF19" s="136"/>
      <c r="VIG19" s="136"/>
      <c r="VIH19" s="136"/>
      <c r="VII19" s="136"/>
      <c r="VIJ19" s="136"/>
      <c r="VIK19" s="136"/>
      <c r="VIL19" s="136"/>
      <c r="VIM19" s="136"/>
      <c r="VIN19" s="136"/>
      <c r="VIO19" s="136"/>
      <c r="VIP19" s="136"/>
      <c r="VIQ19" s="136"/>
      <c r="VIR19" s="136"/>
      <c r="VIS19" s="136"/>
      <c r="VIT19" s="136"/>
      <c r="VIU19" s="136"/>
      <c r="VIV19" s="136"/>
      <c r="VIW19" s="136"/>
      <c r="VIX19" s="136"/>
      <c r="VIY19" s="136"/>
      <c r="VIZ19" s="136"/>
      <c r="VJA19" s="136"/>
      <c r="VJB19" s="136"/>
      <c r="VJC19" s="136"/>
      <c r="VJD19" s="136"/>
      <c r="VJE19" s="136"/>
      <c r="VJF19" s="136"/>
      <c r="VJG19" s="136"/>
      <c r="VJH19" s="136"/>
      <c r="VJI19" s="136"/>
      <c r="VJJ19" s="136"/>
      <c r="VJK19" s="136"/>
      <c r="VJL19" s="136"/>
      <c r="VJM19" s="136"/>
      <c r="VJN19" s="136"/>
      <c r="VJO19" s="136"/>
      <c r="VJP19" s="136"/>
      <c r="VJQ19" s="136"/>
      <c r="VJR19" s="136"/>
      <c r="VJS19" s="136"/>
      <c r="VJT19" s="136"/>
      <c r="VJU19" s="136"/>
      <c r="VJV19" s="136"/>
      <c r="VJW19" s="136"/>
      <c r="VJX19" s="136"/>
      <c r="VJY19" s="136"/>
      <c r="VJZ19" s="136"/>
      <c r="VKA19" s="136"/>
      <c r="VKB19" s="136"/>
      <c r="VKC19" s="136"/>
      <c r="VKD19" s="136"/>
      <c r="VKE19" s="136"/>
      <c r="VKF19" s="136"/>
      <c r="VKG19" s="136"/>
      <c r="VKH19" s="136"/>
      <c r="VKI19" s="136"/>
      <c r="VKJ19" s="136"/>
      <c r="VKK19" s="136"/>
      <c r="VKL19" s="136"/>
      <c r="VKM19" s="136"/>
      <c r="VKN19" s="136"/>
      <c r="VKO19" s="136"/>
      <c r="VKP19" s="136"/>
      <c r="VKQ19" s="136"/>
      <c r="VKR19" s="136"/>
      <c r="VKS19" s="136"/>
      <c r="VKT19" s="136"/>
      <c r="VKU19" s="136"/>
      <c r="VKV19" s="136"/>
      <c r="VKW19" s="136"/>
      <c r="VKX19" s="136"/>
      <c r="VKY19" s="136"/>
      <c r="VKZ19" s="136"/>
      <c r="VLA19" s="136"/>
      <c r="VLB19" s="136"/>
      <c r="VLC19" s="136"/>
      <c r="VLD19" s="136"/>
      <c r="VLE19" s="136"/>
      <c r="VLF19" s="136"/>
      <c r="VLG19" s="136"/>
      <c r="VLH19" s="136"/>
      <c r="VLI19" s="136"/>
      <c r="VLJ19" s="136"/>
      <c r="VLK19" s="136"/>
      <c r="VLL19" s="136"/>
      <c r="VLM19" s="136"/>
      <c r="VLN19" s="136"/>
      <c r="VLO19" s="136"/>
      <c r="VLP19" s="136"/>
      <c r="VLQ19" s="136"/>
      <c r="VLR19" s="136"/>
      <c r="VLS19" s="136"/>
      <c r="VLT19" s="136"/>
      <c r="VLU19" s="136"/>
      <c r="VLV19" s="136"/>
      <c r="VLW19" s="136"/>
      <c r="VLX19" s="136"/>
      <c r="VLY19" s="136"/>
      <c r="VLZ19" s="136"/>
      <c r="VMA19" s="136"/>
      <c r="VMB19" s="136"/>
      <c r="VMC19" s="136"/>
      <c r="VMD19" s="136"/>
      <c r="VME19" s="136"/>
      <c r="VMF19" s="136"/>
      <c r="VMG19" s="136"/>
      <c r="VMH19" s="136"/>
      <c r="VMI19" s="136"/>
      <c r="VMJ19" s="136"/>
      <c r="VMK19" s="136"/>
      <c r="VML19" s="136"/>
      <c r="VMM19" s="136"/>
      <c r="VMN19" s="136"/>
      <c r="VMO19" s="136"/>
      <c r="VMP19" s="136"/>
      <c r="VMQ19" s="136"/>
      <c r="VMR19" s="136"/>
      <c r="VMS19" s="136"/>
      <c r="VMT19" s="136"/>
      <c r="VMU19" s="136"/>
      <c r="VMV19" s="136"/>
      <c r="VMW19" s="136"/>
      <c r="VMX19" s="136"/>
      <c r="VMY19" s="136"/>
      <c r="VMZ19" s="136"/>
      <c r="VNA19" s="136"/>
      <c r="VNB19" s="136"/>
      <c r="VNC19" s="136"/>
      <c r="VND19" s="136"/>
      <c r="VNE19" s="136"/>
      <c r="VNF19" s="136"/>
      <c r="VNG19" s="136"/>
      <c r="VNH19" s="136"/>
      <c r="VNI19" s="136"/>
      <c r="VNJ19" s="136"/>
      <c r="VNK19" s="136"/>
      <c r="VNL19" s="136"/>
      <c r="VNM19" s="136"/>
      <c r="VNN19" s="136"/>
      <c r="VNO19" s="136"/>
      <c r="VNP19" s="136"/>
      <c r="VNQ19" s="136"/>
      <c r="VNR19" s="136"/>
      <c r="VNS19" s="136"/>
      <c r="VNT19" s="136"/>
      <c r="VNU19" s="136"/>
      <c r="VNV19" s="136"/>
      <c r="VNW19" s="136"/>
      <c r="VNX19" s="136"/>
      <c r="VNY19" s="136"/>
      <c r="VNZ19" s="136"/>
      <c r="VOA19" s="136"/>
      <c r="VOB19" s="136"/>
      <c r="VOC19" s="136"/>
      <c r="VOD19" s="136"/>
      <c r="VOE19" s="136"/>
      <c r="VOF19" s="136"/>
      <c r="VOG19" s="136"/>
      <c r="VOH19" s="136"/>
      <c r="VOI19" s="136"/>
      <c r="VOJ19" s="136"/>
      <c r="VOK19" s="136"/>
      <c r="VOL19" s="136"/>
      <c r="VOM19" s="136"/>
      <c r="VON19" s="136"/>
      <c r="VOO19" s="136"/>
      <c r="VOP19" s="136"/>
      <c r="VOQ19" s="136"/>
      <c r="VOR19" s="136"/>
      <c r="VOS19" s="136"/>
      <c r="VOT19" s="136"/>
      <c r="VOU19" s="136"/>
      <c r="VOV19" s="136"/>
      <c r="VOW19" s="136"/>
      <c r="VOX19" s="136"/>
      <c r="VOY19" s="136"/>
      <c r="VOZ19" s="136"/>
      <c r="VPA19" s="136"/>
      <c r="VPB19" s="136"/>
      <c r="VPC19" s="136"/>
      <c r="VPD19" s="136"/>
      <c r="VPE19" s="136"/>
      <c r="VPF19" s="136"/>
      <c r="VPG19" s="136"/>
      <c r="VPH19" s="136"/>
      <c r="VPI19" s="136"/>
      <c r="VPJ19" s="136"/>
      <c r="VPK19" s="136"/>
      <c r="VPL19" s="136"/>
      <c r="VPM19" s="136"/>
      <c r="VPN19" s="136"/>
      <c r="VPO19" s="136"/>
      <c r="VPP19" s="136"/>
      <c r="VPQ19" s="136"/>
      <c r="VPR19" s="136"/>
      <c r="VPS19" s="136"/>
      <c r="VPT19" s="136"/>
      <c r="VPU19" s="136"/>
      <c r="VPV19" s="136"/>
      <c r="VPW19" s="136"/>
      <c r="VPX19" s="136"/>
      <c r="VPY19" s="136"/>
      <c r="VPZ19" s="136"/>
      <c r="VQA19" s="136"/>
      <c r="VQB19" s="136"/>
      <c r="VQC19" s="136"/>
      <c r="VQD19" s="136"/>
      <c r="VQE19" s="136"/>
      <c r="VQF19" s="136"/>
      <c r="VQG19" s="136"/>
      <c r="VQH19" s="136"/>
      <c r="VQI19" s="136"/>
      <c r="VQJ19" s="136"/>
      <c r="VQK19" s="136"/>
      <c r="VQL19" s="136"/>
      <c r="VQM19" s="136"/>
      <c r="VQN19" s="136"/>
      <c r="VQO19" s="136"/>
      <c r="VQP19" s="136"/>
      <c r="VQQ19" s="136"/>
      <c r="VQR19" s="136"/>
      <c r="VQS19" s="136"/>
      <c r="VQT19" s="136"/>
      <c r="VQU19" s="136"/>
      <c r="VQV19" s="136"/>
      <c r="VQW19" s="136"/>
      <c r="VQX19" s="136"/>
      <c r="VQY19" s="136"/>
      <c r="VQZ19" s="136"/>
      <c r="VRA19" s="136"/>
      <c r="VRB19" s="136"/>
      <c r="VRC19" s="136"/>
      <c r="VRD19" s="136"/>
      <c r="VRE19" s="136"/>
      <c r="VRF19" s="136"/>
      <c r="VRG19" s="136"/>
      <c r="VRH19" s="136"/>
      <c r="VRI19" s="136"/>
      <c r="VRJ19" s="136"/>
      <c r="VRK19" s="136"/>
      <c r="VRL19" s="136"/>
      <c r="VRM19" s="136"/>
      <c r="VRN19" s="136"/>
      <c r="VRO19" s="136"/>
      <c r="VRP19" s="136"/>
      <c r="VRQ19" s="136"/>
      <c r="VRR19" s="136"/>
      <c r="VRS19" s="136"/>
      <c r="VRT19" s="136"/>
      <c r="VRU19" s="136"/>
      <c r="VRV19" s="136"/>
      <c r="VRW19" s="136"/>
      <c r="VRX19" s="136"/>
      <c r="VRY19" s="136"/>
      <c r="VRZ19" s="136"/>
      <c r="VSA19" s="136"/>
      <c r="VSB19" s="136"/>
      <c r="VSC19" s="136"/>
      <c r="VSD19" s="136"/>
      <c r="VSE19" s="136"/>
      <c r="VSF19" s="136"/>
      <c r="VSG19" s="136"/>
      <c r="VSH19" s="136"/>
      <c r="VSI19" s="136"/>
      <c r="VSJ19" s="136"/>
      <c r="VSK19" s="136"/>
      <c r="VSL19" s="136"/>
      <c r="VSM19" s="136"/>
      <c r="VSN19" s="136"/>
      <c r="VSO19" s="136"/>
      <c r="VSP19" s="136"/>
      <c r="VSQ19" s="136"/>
      <c r="VSR19" s="136"/>
      <c r="VSS19" s="136"/>
      <c r="VST19" s="136"/>
      <c r="VSU19" s="136"/>
      <c r="VSV19" s="136"/>
      <c r="VSW19" s="136"/>
      <c r="VSX19" s="136"/>
      <c r="VSY19" s="136"/>
      <c r="VSZ19" s="136"/>
      <c r="VTA19" s="136"/>
      <c r="VTB19" s="136"/>
      <c r="VTC19" s="136"/>
      <c r="VTD19" s="136"/>
      <c r="VTE19" s="136"/>
      <c r="VTF19" s="136"/>
      <c r="VTG19" s="136"/>
      <c r="VTH19" s="136"/>
      <c r="VTI19" s="136"/>
      <c r="VTJ19" s="136"/>
      <c r="VTK19" s="136"/>
      <c r="VTL19" s="136"/>
      <c r="VTM19" s="136"/>
      <c r="VTN19" s="136"/>
      <c r="VTO19" s="136"/>
      <c r="VTP19" s="136"/>
      <c r="VTQ19" s="136"/>
      <c r="VTR19" s="136"/>
      <c r="VTS19" s="136"/>
      <c r="VTT19" s="136"/>
      <c r="VTU19" s="136"/>
      <c r="VTV19" s="136"/>
      <c r="VTW19" s="136"/>
      <c r="VTX19" s="136"/>
      <c r="VTY19" s="136"/>
      <c r="VTZ19" s="136"/>
      <c r="VUA19" s="136"/>
      <c r="VUB19" s="136"/>
      <c r="VUC19" s="136"/>
      <c r="VUD19" s="136"/>
      <c r="VUE19" s="136"/>
      <c r="VUF19" s="136"/>
      <c r="VUG19" s="136"/>
      <c r="VUH19" s="136"/>
      <c r="VUI19" s="136"/>
      <c r="VUJ19" s="136"/>
      <c r="VUK19" s="136"/>
      <c r="VUL19" s="136"/>
      <c r="VUM19" s="136"/>
      <c r="VUN19" s="136"/>
      <c r="VUO19" s="136"/>
      <c r="VUP19" s="136"/>
      <c r="VUQ19" s="136"/>
      <c r="VUR19" s="136"/>
      <c r="VUS19" s="136"/>
      <c r="VUT19" s="136"/>
      <c r="VUU19" s="136"/>
      <c r="VUV19" s="136"/>
      <c r="VUW19" s="136"/>
      <c r="VUX19" s="136"/>
      <c r="VUY19" s="136"/>
      <c r="VUZ19" s="136"/>
      <c r="VVA19" s="136"/>
      <c r="VVB19" s="136"/>
      <c r="VVC19" s="136"/>
      <c r="VVD19" s="136"/>
      <c r="VVE19" s="136"/>
      <c r="VVF19" s="136"/>
      <c r="VVG19" s="136"/>
      <c r="VVH19" s="136"/>
      <c r="VVI19" s="136"/>
      <c r="VVJ19" s="136"/>
      <c r="VVK19" s="136"/>
      <c r="VVL19" s="136"/>
      <c r="VVM19" s="136"/>
      <c r="VVN19" s="136"/>
      <c r="VVO19" s="136"/>
      <c r="VVP19" s="136"/>
      <c r="VVQ19" s="136"/>
      <c r="VVR19" s="136"/>
      <c r="VVS19" s="136"/>
      <c r="VVT19" s="136"/>
      <c r="VVU19" s="136"/>
      <c r="VVV19" s="136"/>
      <c r="VVW19" s="136"/>
      <c r="VVX19" s="136"/>
      <c r="VVY19" s="136"/>
      <c r="VVZ19" s="136"/>
      <c r="VWA19" s="136"/>
      <c r="VWB19" s="136"/>
      <c r="VWC19" s="136"/>
      <c r="VWD19" s="136"/>
      <c r="VWE19" s="136"/>
      <c r="VWF19" s="136"/>
      <c r="VWG19" s="136"/>
      <c r="VWH19" s="136"/>
      <c r="VWI19" s="136"/>
      <c r="VWJ19" s="136"/>
      <c r="VWK19" s="136"/>
      <c r="VWL19" s="136"/>
      <c r="VWM19" s="136"/>
      <c r="VWN19" s="136"/>
      <c r="VWO19" s="136"/>
      <c r="VWP19" s="136"/>
      <c r="VWQ19" s="136"/>
      <c r="VWR19" s="136"/>
      <c r="VWS19" s="136"/>
      <c r="VWT19" s="136"/>
      <c r="VWU19" s="136"/>
      <c r="VWV19" s="136"/>
      <c r="VWW19" s="136"/>
      <c r="VWX19" s="136"/>
      <c r="VWY19" s="136"/>
      <c r="VWZ19" s="136"/>
      <c r="VXA19" s="136"/>
      <c r="VXB19" s="136"/>
      <c r="VXC19" s="136"/>
      <c r="VXD19" s="136"/>
      <c r="VXE19" s="136"/>
      <c r="VXF19" s="136"/>
      <c r="VXG19" s="136"/>
      <c r="VXH19" s="136"/>
      <c r="VXI19" s="136"/>
      <c r="VXJ19" s="136"/>
      <c r="VXK19" s="136"/>
      <c r="VXL19" s="136"/>
      <c r="VXM19" s="136"/>
      <c r="VXN19" s="136"/>
      <c r="VXO19" s="136"/>
      <c r="VXP19" s="136"/>
      <c r="VXQ19" s="136"/>
      <c r="VXR19" s="136"/>
      <c r="VXS19" s="136"/>
      <c r="VXT19" s="136"/>
      <c r="VXU19" s="136"/>
      <c r="VXV19" s="136"/>
      <c r="VXW19" s="136"/>
      <c r="VXX19" s="136"/>
      <c r="VXY19" s="136"/>
      <c r="VXZ19" s="136"/>
      <c r="VYA19" s="136"/>
      <c r="VYB19" s="136"/>
      <c r="VYC19" s="136"/>
      <c r="VYD19" s="136"/>
      <c r="VYE19" s="136"/>
      <c r="VYF19" s="136"/>
      <c r="VYG19" s="136"/>
      <c r="VYH19" s="136"/>
      <c r="VYI19" s="136"/>
      <c r="VYJ19" s="136"/>
      <c r="VYK19" s="136"/>
      <c r="VYL19" s="136"/>
      <c r="VYM19" s="136"/>
      <c r="VYN19" s="136"/>
      <c r="VYO19" s="136"/>
      <c r="VYP19" s="136"/>
      <c r="VYQ19" s="136"/>
      <c r="VYR19" s="136"/>
      <c r="VYS19" s="136"/>
      <c r="VYT19" s="136"/>
      <c r="VYU19" s="136"/>
      <c r="VYV19" s="136"/>
      <c r="VYW19" s="136"/>
      <c r="VYX19" s="136"/>
      <c r="VYY19" s="136"/>
      <c r="VYZ19" s="136"/>
      <c r="VZA19" s="136"/>
      <c r="VZB19" s="136"/>
      <c r="VZC19" s="136"/>
      <c r="VZD19" s="136"/>
      <c r="VZE19" s="136"/>
      <c r="VZF19" s="136"/>
      <c r="VZG19" s="136"/>
      <c r="VZH19" s="136"/>
      <c r="VZI19" s="136"/>
      <c r="VZJ19" s="136"/>
      <c r="VZK19" s="136"/>
      <c r="VZL19" s="136"/>
      <c r="VZM19" s="136"/>
      <c r="VZN19" s="136"/>
      <c r="VZO19" s="136"/>
      <c r="VZP19" s="136"/>
      <c r="VZQ19" s="136"/>
      <c r="VZR19" s="136"/>
      <c r="VZS19" s="136"/>
      <c r="VZT19" s="136"/>
      <c r="VZU19" s="136"/>
      <c r="VZV19" s="136"/>
      <c r="VZW19" s="136"/>
      <c r="VZX19" s="136"/>
      <c r="VZY19" s="136"/>
      <c r="VZZ19" s="136"/>
      <c r="WAA19" s="136"/>
      <c r="WAB19" s="136"/>
      <c r="WAC19" s="136"/>
      <c r="WAD19" s="136"/>
      <c r="WAE19" s="136"/>
      <c r="WAF19" s="136"/>
      <c r="WAG19" s="136"/>
      <c r="WAH19" s="136"/>
      <c r="WAI19" s="136"/>
      <c r="WAJ19" s="136"/>
      <c r="WAK19" s="136"/>
      <c r="WAL19" s="136"/>
      <c r="WAM19" s="136"/>
      <c r="WAN19" s="136"/>
      <c r="WAO19" s="136"/>
      <c r="WAP19" s="136"/>
      <c r="WAQ19" s="136"/>
      <c r="WAR19" s="136"/>
      <c r="WAS19" s="136"/>
      <c r="WAT19" s="136"/>
      <c r="WAU19" s="136"/>
      <c r="WAV19" s="136"/>
      <c r="WAW19" s="136"/>
      <c r="WAX19" s="136"/>
      <c r="WAY19" s="136"/>
      <c r="WAZ19" s="136"/>
      <c r="WBA19" s="136"/>
      <c r="WBB19" s="136"/>
      <c r="WBC19" s="136"/>
      <c r="WBD19" s="136"/>
      <c r="WBE19" s="136"/>
      <c r="WBF19" s="136"/>
      <c r="WBG19" s="136"/>
      <c r="WBH19" s="136"/>
      <c r="WBI19" s="136"/>
      <c r="WBJ19" s="136"/>
      <c r="WBK19" s="136"/>
      <c r="WBL19" s="136"/>
      <c r="WBM19" s="136"/>
      <c r="WBN19" s="136"/>
      <c r="WBO19" s="136"/>
      <c r="WBP19" s="136"/>
      <c r="WBQ19" s="136"/>
      <c r="WBR19" s="136"/>
      <c r="WBS19" s="136"/>
      <c r="WBT19" s="136"/>
      <c r="WBU19" s="136"/>
      <c r="WBV19" s="136"/>
      <c r="WBW19" s="136"/>
      <c r="WBX19" s="136"/>
      <c r="WBY19" s="136"/>
      <c r="WBZ19" s="136"/>
      <c r="WCA19" s="136"/>
      <c r="WCB19" s="136"/>
      <c r="WCC19" s="136"/>
      <c r="WCD19" s="136"/>
      <c r="WCE19" s="136"/>
      <c r="WCF19" s="136"/>
      <c r="WCG19" s="136"/>
      <c r="WCH19" s="136"/>
      <c r="WCI19" s="136"/>
      <c r="WCJ19" s="136"/>
      <c r="WCK19" s="136"/>
      <c r="WCL19" s="136"/>
      <c r="WCM19" s="136"/>
      <c r="WCN19" s="136"/>
      <c r="WCO19" s="136"/>
      <c r="WCP19" s="136"/>
      <c r="WCQ19" s="136"/>
      <c r="WCR19" s="136"/>
      <c r="WCS19" s="136"/>
      <c r="WCT19" s="136"/>
      <c r="WCU19" s="136"/>
      <c r="WCV19" s="136"/>
      <c r="WCW19" s="136"/>
      <c r="WCX19" s="136"/>
      <c r="WCY19" s="136"/>
      <c r="WCZ19" s="136"/>
      <c r="WDA19" s="136"/>
      <c r="WDB19" s="136"/>
      <c r="WDC19" s="136"/>
      <c r="WDD19" s="136"/>
      <c r="WDE19" s="136"/>
      <c r="WDF19" s="136"/>
      <c r="WDG19" s="136"/>
      <c r="WDH19" s="136"/>
      <c r="WDI19" s="136"/>
      <c r="WDJ19" s="136"/>
      <c r="WDK19" s="136"/>
      <c r="WDL19" s="136"/>
      <c r="WDM19" s="136"/>
      <c r="WDN19" s="136"/>
      <c r="WDO19" s="136"/>
      <c r="WDP19" s="136"/>
      <c r="WDQ19" s="136"/>
      <c r="WDR19" s="136"/>
      <c r="WDS19" s="136"/>
      <c r="WDT19" s="136"/>
      <c r="WDU19" s="136"/>
      <c r="WDV19" s="136"/>
      <c r="WDW19" s="136"/>
      <c r="WDX19" s="136"/>
      <c r="WDY19" s="136"/>
      <c r="WDZ19" s="136"/>
      <c r="WEA19" s="136"/>
      <c r="WEB19" s="136"/>
      <c r="WEC19" s="136"/>
      <c r="WED19" s="136"/>
      <c r="WEE19" s="136"/>
      <c r="WEF19" s="136"/>
      <c r="WEG19" s="136"/>
      <c r="WEH19" s="136"/>
      <c r="WEI19" s="136"/>
      <c r="WEJ19" s="136"/>
      <c r="WEK19" s="136"/>
      <c r="WEL19" s="136"/>
      <c r="WEM19" s="136"/>
      <c r="WEN19" s="136"/>
      <c r="WEO19" s="136"/>
      <c r="WEP19" s="136"/>
      <c r="WEQ19" s="136"/>
      <c r="WER19" s="136"/>
      <c r="WES19" s="136"/>
      <c r="WET19" s="136"/>
      <c r="WEU19" s="136"/>
      <c r="WEV19" s="136"/>
      <c r="WEW19" s="136"/>
      <c r="WEX19" s="136"/>
      <c r="WEY19" s="136"/>
      <c r="WEZ19" s="136"/>
      <c r="WFA19" s="136"/>
      <c r="WFB19" s="136"/>
      <c r="WFC19" s="136"/>
      <c r="WFD19" s="136"/>
      <c r="WFE19" s="136"/>
      <c r="WFF19" s="136"/>
      <c r="WFG19" s="136"/>
      <c r="WFH19" s="136"/>
      <c r="WFI19" s="136"/>
      <c r="WFJ19" s="136"/>
      <c r="WFK19" s="136"/>
      <c r="WFL19" s="136"/>
      <c r="WFM19" s="136"/>
      <c r="WFN19" s="136"/>
      <c r="WFO19" s="136"/>
      <c r="WFP19" s="136"/>
      <c r="WFQ19" s="136"/>
      <c r="WFR19" s="136"/>
      <c r="WFS19" s="136"/>
      <c r="WFT19" s="136"/>
      <c r="WFU19" s="136"/>
      <c r="WFV19" s="136"/>
      <c r="WFW19" s="136"/>
      <c r="WFX19" s="136"/>
      <c r="WFY19" s="136"/>
      <c r="WFZ19" s="136"/>
      <c r="WGA19" s="136"/>
      <c r="WGB19" s="136"/>
      <c r="WGC19" s="136"/>
      <c r="WGD19" s="136"/>
      <c r="WGE19" s="136"/>
      <c r="WGF19" s="136"/>
      <c r="WGG19" s="136"/>
      <c r="WGH19" s="136"/>
      <c r="WGI19" s="136"/>
      <c r="WGJ19" s="136"/>
      <c r="WGK19" s="136"/>
      <c r="WGL19" s="136"/>
      <c r="WGM19" s="136"/>
      <c r="WGN19" s="136"/>
      <c r="WGO19" s="136"/>
      <c r="WGP19" s="136"/>
      <c r="WGQ19" s="136"/>
      <c r="WGR19" s="136"/>
      <c r="WGS19" s="136"/>
      <c r="WGT19" s="136"/>
      <c r="WGU19" s="136"/>
      <c r="WGV19" s="136"/>
      <c r="WGW19" s="136"/>
      <c r="WGX19" s="136"/>
      <c r="WGY19" s="136"/>
      <c r="WGZ19" s="136"/>
      <c r="WHA19" s="136"/>
      <c r="WHB19" s="136"/>
      <c r="WHC19" s="136"/>
      <c r="WHD19" s="136"/>
      <c r="WHE19" s="136"/>
      <c r="WHF19" s="136"/>
      <c r="WHG19" s="136"/>
      <c r="WHH19" s="136"/>
      <c r="WHI19" s="136"/>
      <c r="WHJ19" s="136"/>
      <c r="WHK19" s="136"/>
      <c r="WHL19" s="136"/>
      <c r="WHM19" s="136"/>
      <c r="WHN19" s="136"/>
      <c r="WHO19" s="136"/>
      <c r="WHP19" s="136"/>
      <c r="WHQ19" s="136"/>
      <c r="WHR19" s="136"/>
      <c r="WHS19" s="136"/>
      <c r="WHT19" s="136"/>
      <c r="WHU19" s="136"/>
      <c r="WHV19" s="136"/>
      <c r="WHW19" s="136"/>
      <c r="WHX19" s="136"/>
      <c r="WHY19" s="136"/>
      <c r="WHZ19" s="136"/>
      <c r="WIA19" s="136"/>
      <c r="WIB19" s="136"/>
      <c r="WIC19" s="136"/>
      <c r="WID19" s="136"/>
      <c r="WIE19" s="136"/>
      <c r="WIF19" s="136"/>
      <c r="WIG19" s="136"/>
      <c r="WIH19" s="136"/>
      <c r="WII19" s="136"/>
      <c r="WIJ19" s="136"/>
      <c r="WIK19" s="136"/>
      <c r="WIL19" s="136"/>
      <c r="WIM19" s="136"/>
      <c r="WIN19" s="136"/>
      <c r="WIO19" s="136"/>
      <c r="WIP19" s="136"/>
      <c r="WIQ19" s="136"/>
      <c r="WIR19" s="136"/>
      <c r="WIS19" s="136"/>
      <c r="WIT19" s="136"/>
      <c r="WIU19" s="136"/>
      <c r="WIV19" s="136"/>
      <c r="WIW19" s="136"/>
      <c r="WIX19" s="136"/>
      <c r="WIY19" s="136"/>
      <c r="WIZ19" s="136"/>
      <c r="WJA19" s="136"/>
      <c r="WJB19" s="136"/>
      <c r="WJC19" s="136"/>
      <c r="WJD19" s="136"/>
      <c r="WJE19" s="136"/>
      <c r="WJF19" s="136"/>
      <c r="WJG19" s="136"/>
      <c r="WJH19" s="136"/>
      <c r="WJI19" s="136"/>
      <c r="WJJ19" s="136"/>
      <c r="WJK19" s="136"/>
      <c r="WJL19" s="136"/>
      <c r="WJM19" s="136"/>
      <c r="WJN19" s="136"/>
      <c r="WJO19" s="136"/>
      <c r="WJP19" s="136"/>
      <c r="WJQ19" s="136"/>
      <c r="WJR19" s="136"/>
      <c r="WJS19" s="136"/>
      <c r="WJT19" s="136"/>
      <c r="WJU19" s="136"/>
      <c r="WJV19" s="136"/>
      <c r="WJW19" s="136"/>
      <c r="WJX19" s="136"/>
      <c r="WJY19" s="136"/>
      <c r="WJZ19" s="136"/>
      <c r="WKA19" s="136"/>
      <c r="WKB19" s="136"/>
      <c r="WKC19" s="136"/>
      <c r="WKD19" s="136"/>
      <c r="WKE19" s="136"/>
      <c r="WKF19" s="136"/>
      <c r="WKG19" s="136"/>
      <c r="WKH19" s="136"/>
      <c r="WKI19" s="136"/>
      <c r="WKJ19" s="136"/>
      <c r="WKK19" s="136"/>
      <c r="WKL19" s="136"/>
      <c r="WKM19" s="136"/>
      <c r="WKN19" s="136"/>
      <c r="WKO19" s="136"/>
      <c r="WKP19" s="136"/>
      <c r="WKQ19" s="136"/>
      <c r="WKR19" s="136"/>
      <c r="WKS19" s="136"/>
      <c r="WKT19" s="136"/>
      <c r="WKU19" s="136"/>
      <c r="WKV19" s="136"/>
      <c r="WKW19" s="136"/>
      <c r="WKX19" s="136"/>
      <c r="WKY19" s="136"/>
      <c r="WKZ19" s="136"/>
      <c r="WLA19" s="136"/>
      <c r="WLB19" s="136"/>
      <c r="WLC19" s="136"/>
      <c r="WLD19" s="136"/>
      <c r="WLE19" s="136"/>
      <c r="WLF19" s="136"/>
      <c r="WLG19" s="136"/>
      <c r="WLH19" s="136"/>
      <c r="WLI19" s="136"/>
      <c r="WLJ19" s="136"/>
      <c r="WLK19" s="136"/>
      <c r="WLL19" s="136"/>
      <c r="WLM19" s="136"/>
      <c r="WLN19" s="136"/>
      <c r="WLO19" s="136"/>
      <c r="WLP19" s="136"/>
      <c r="WLQ19" s="136"/>
      <c r="WLR19" s="136"/>
      <c r="WLS19" s="136"/>
      <c r="WLT19" s="136"/>
      <c r="WLU19" s="136"/>
      <c r="WLV19" s="136"/>
      <c r="WLW19" s="136"/>
      <c r="WLX19" s="136"/>
      <c r="WLY19" s="136"/>
      <c r="WLZ19" s="136"/>
      <c r="WMA19" s="136"/>
      <c r="WMB19" s="136"/>
      <c r="WMC19" s="136"/>
      <c r="WMD19" s="136"/>
      <c r="WME19" s="136"/>
      <c r="WMF19" s="136"/>
      <c r="WMG19" s="136"/>
      <c r="WMH19" s="136"/>
      <c r="WMI19" s="136"/>
      <c r="WMJ19" s="136"/>
      <c r="WMK19" s="136"/>
      <c r="WML19" s="136"/>
      <c r="WMM19" s="136"/>
      <c r="WMN19" s="136"/>
      <c r="WMO19" s="136"/>
      <c r="WMP19" s="136"/>
      <c r="WMQ19" s="136"/>
      <c r="WMR19" s="136"/>
      <c r="WMS19" s="136"/>
      <c r="WMT19" s="136"/>
      <c r="WMU19" s="136"/>
      <c r="WMV19" s="136"/>
      <c r="WMW19" s="136"/>
      <c r="WMX19" s="136"/>
      <c r="WMY19" s="136"/>
      <c r="WMZ19" s="136"/>
      <c r="WNA19" s="136"/>
      <c r="WNB19" s="136"/>
      <c r="WNC19" s="136"/>
      <c r="WND19" s="136"/>
      <c r="WNE19" s="136"/>
      <c r="WNF19" s="136"/>
      <c r="WNG19" s="136"/>
      <c r="WNH19" s="136"/>
      <c r="WNI19" s="136"/>
      <c r="WNJ19" s="136"/>
      <c r="WNK19" s="136"/>
      <c r="WNL19" s="136"/>
      <c r="WNM19" s="136"/>
      <c r="WNN19" s="136"/>
      <c r="WNO19" s="136"/>
      <c r="WNP19" s="136"/>
      <c r="WNQ19" s="136"/>
      <c r="WNR19" s="136"/>
      <c r="WNS19" s="136"/>
      <c r="WNT19" s="136"/>
      <c r="WNU19" s="136"/>
      <c r="WNV19" s="136"/>
      <c r="WNW19" s="136"/>
      <c r="WNX19" s="136"/>
      <c r="WNY19" s="136"/>
      <c r="WNZ19" s="136"/>
      <c r="WOA19" s="136"/>
      <c r="WOB19" s="136"/>
      <c r="WOC19" s="136"/>
      <c r="WOD19" s="136"/>
      <c r="WOE19" s="136"/>
      <c r="WOF19" s="136"/>
      <c r="WOG19" s="136"/>
      <c r="WOH19" s="136"/>
      <c r="WOI19" s="136"/>
      <c r="WOJ19" s="136"/>
      <c r="WOK19" s="136"/>
      <c r="WOL19" s="136"/>
      <c r="WOM19" s="136"/>
      <c r="WON19" s="136"/>
      <c r="WOO19" s="136"/>
      <c r="WOP19" s="136"/>
      <c r="WOQ19" s="136"/>
      <c r="WOR19" s="136"/>
      <c r="WOS19" s="136"/>
      <c r="WOT19" s="136"/>
      <c r="WOU19" s="136"/>
      <c r="WOV19" s="136"/>
      <c r="WOW19" s="136"/>
      <c r="WOX19" s="136"/>
      <c r="WOY19" s="136"/>
      <c r="WOZ19" s="136"/>
      <c r="WPA19" s="136"/>
      <c r="WPB19" s="136"/>
      <c r="WPC19" s="136"/>
      <c r="WPD19" s="136"/>
      <c r="WPE19" s="136"/>
      <c r="WPF19" s="136"/>
      <c r="WPG19" s="136"/>
      <c r="WPH19" s="136"/>
      <c r="WPI19" s="136"/>
      <c r="WPJ19" s="136"/>
      <c r="WPK19" s="136"/>
      <c r="WPL19" s="136"/>
      <c r="WPM19" s="136"/>
      <c r="WPN19" s="136"/>
      <c r="WPO19" s="136"/>
      <c r="WPP19" s="136"/>
      <c r="WPQ19" s="136"/>
      <c r="WPR19" s="136"/>
      <c r="WPS19" s="136"/>
      <c r="WPT19" s="136"/>
      <c r="WPU19" s="136"/>
      <c r="WPV19" s="136"/>
      <c r="WPW19" s="136"/>
      <c r="WPX19" s="136"/>
      <c r="WPY19" s="136"/>
      <c r="WPZ19" s="136"/>
      <c r="WQA19" s="136"/>
      <c r="WQB19" s="136"/>
      <c r="WQC19" s="136"/>
      <c r="WQD19" s="136"/>
      <c r="WQE19" s="136"/>
      <c r="WQF19" s="136"/>
      <c r="WQG19" s="136"/>
      <c r="WQH19" s="136"/>
      <c r="WQI19" s="136"/>
      <c r="WQJ19" s="136"/>
      <c r="WQK19" s="136"/>
      <c r="WQL19" s="136"/>
      <c r="WQM19" s="136"/>
      <c r="WQN19" s="136"/>
      <c r="WQO19" s="136"/>
      <c r="WQP19" s="136"/>
      <c r="WQQ19" s="136"/>
      <c r="WQR19" s="136"/>
      <c r="WQS19" s="136"/>
      <c r="WQT19" s="136"/>
      <c r="WQU19" s="136"/>
      <c r="WQV19" s="136"/>
      <c r="WQW19" s="136"/>
      <c r="WQX19" s="136"/>
      <c r="WQY19" s="136"/>
      <c r="WQZ19" s="136"/>
      <c r="WRA19" s="136"/>
      <c r="WRB19" s="136"/>
      <c r="WRC19" s="136"/>
      <c r="WRD19" s="136"/>
      <c r="WRE19" s="136"/>
      <c r="WRF19" s="136"/>
      <c r="WRG19" s="136"/>
      <c r="WRH19" s="136"/>
      <c r="WRI19" s="136"/>
      <c r="WRJ19" s="136"/>
      <c r="WRK19" s="136"/>
      <c r="WRL19" s="136"/>
      <c r="WRM19" s="136"/>
      <c r="WRN19" s="136"/>
      <c r="WRO19" s="136"/>
      <c r="WRP19" s="136"/>
      <c r="WRQ19" s="136"/>
      <c r="WRR19" s="136"/>
      <c r="WRS19" s="136"/>
      <c r="WRT19" s="136"/>
      <c r="WRU19" s="136"/>
      <c r="WRV19" s="136"/>
      <c r="WRW19" s="136"/>
      <c r="WRX19" s="136"/>
      <c r="WRY19" s="136"/>
      <c r="WRZ19" s="136"/>
      <c r="WSA19" s="136"/>
      <c r="WSB19" s="136"/>
      <c r="WSC19" s="136"/>
      <c r="WSD19" s="136"/>
      <c r="WSE19" s="136"/>
      <c r="WSF19" s="136"/>
      <c r="WSG19" s="136"/>
      <c r="WSH19" s="136"/>
      <c r="WSI19" s="136"/>
      <c r="WSJ19" s="136"/>
      <c r="WSK19" s="136"/>
      <c r="WSL19" s="136"/>
      <c r="WSM19" s="136"/>
      <c r="WSN19" s="136"/>
      <c r="WSO19" s="136"/>
      <c r="WSP19" s="136"/>
      <c r="WSQ19" s="136"/>
      <c r="WSR19" s="136"/>
      <c r="WSS19" s="136"/>
      <c r="WST19" s="136"/>
      <c r="WSU19" s="136"/>
      <c r="WSV19" s="136"/>
      <c r="WSW19" s="136"/>
      <c r="WSX19" s="136"/>
      <c r="WSY19" s="136"/>
      <c r="WSZ19" s="136"/>
      <c r="WTA19" s="136"/>
      <c r="WTB19" s="136"/>
      <c r="WTC19" s="136"/>
      <c r="WTD19" s="136"/>
      <c r="WTE19" s="136"/>
      <c r="WTF19" s="136"/>
      <c r="WTG19" s="136"/>
      <c r="WTH19" s="136"/>
      <c r="WTI19" s="136"/>
      <c r="WTJ19" s="136"/>
      <c r="WTK19" s="136"/>
      <c r="WTL19" s="136"/>
      <c r="WTM19" s="136"/>
      <c r="WTN19" s="136"/>
      <c r="WTO19" s="136"/>
      <c r="WTP19" s="136"/>
      <c r="WTQ19" s="136"/>
      <c r="WTR19" s="136"/>
      <c r="WTS19" s="136"/>
      <c r="WTT19" s="136"/>
      <c r="WTU19" s="136"/>
      <c r="WTV19" s="136"/>
      <c r="WTW19" s="136"/>
      <c r="WTX19" s="136"/>
      <c r="WTY19" s="136"/>
      <c r="WTZ19" s="136"/>
      <c r="WUA19" s="136"/>
      <c r="WUB19" s="136"/>
      <c r="WUC19" s="136"/>
      <c r="WUD19" s="136"/>
      <c r="WUE19" s="136"/>
      <c r="WUF19" s="136"/>
      <c r="WUG19" s="136"/>
      <c r="WUH19" s="136"/>
      <c r="WUI19" s="136"/>
      <c r="WUJ19" s="136"/>
      <c r="WUK19" s="136"/>
      <c r="WUL19" s="136"/>
      <c r="WUM19" s="136"/>
      <c r="WUN19" s="136"/>
      <c r="WUO19" s="136"/>
      <c r="WUP19" s="136"/>
      <c r="WUQ19" s="136"/>
      <c r="WUR19" s="136"/>
      <c r="WUS19" s="136"/>
      <c r="WUT19" s="136"/>
      <c r="WUU19" s="136"/>
      <c r="WUV19" s="136"/>
      <c r="WUW19" s="136"/>
      <c r="WUX19" s="136"/>
      <c r="WUY19" s="136"/>
      <c r="WUZ19" s="136"/>
      <c r="WVA19" s="136"/>
      <c r="WVB19" s="136"/>
      <c r="WVC19" s="136"/>
      <c r="WVD19" s="136"/>
      <c r="WVE19" s="136"/>
      <c r="WVF19" s="136"/>
      <c r="WVG19" s="136"/>
      <c r="WVH19" s="136"/>
      <c r="WVI19" s="136"/>
      <c r="WVJ19" s="136"/>
      <c r="WVK19" s="136"/>
      <c r="WVL19" s="136"/>
      <c r="WVM19" s="136"/>
      <c r="WVN19" s="136"/>
      <c r="WVO19" s="136"/>
      <c r="WVP19" s="136"/>
      <c r="WVQ19" s="136"/>
      <c r="WVR19" s="136"/>
      <c r="WVS19" s="136"/>
      <c r="WVT19" s="136"/>
      <c r="WVU19" s="136"/>
      <c r="WVV19" s="136"/>
      <c r="WVW19" s="136"/>
      <c r="WVX19" s="136"/>
      <c r="WVY19" s="136"/>
      <c r="WVZ19" s="136"/>
      <c r="WWA19" s="136"/>
      <c r="WWB19" s="136"/>
      <c r="WWC19" s="136"/>
      <c r="WWD19" s="136"/>
      <c r="WWE19" s="136"/>
      <c r="WWF19" s="136"/>
      <c r="WWG19" s="136"/>
      <c r="WWH19" s="136"/>
      <c r="WWI19" s="136"/>
      <c r="WWJ19" s="136"/>
      <c r="WWK19" s="136"/>
      <c r="WWL19" s="136"/>
      <c r="WWM19" s="136"/>
      <c r="WWN19" s="136"/>
      <c r="WWO19" s="136"/>
      <c r="WWP19" s="136"/>
      <c r="WWQ19" s="136"/>
      <c r="WWR19" s="136"/>
      <c r="WWS19" s="136"/>
      <c r="WWT19" s="136"/>
      <c r="WWU19" s="136"/>
      <c r="WWV19" s="136"/>
      <c r="WWW19" s="136"/>
      <c r="WWX19" s="136"/>
      <c r="WWY19" s="136"/>
      <c r="WWZ19" s="136"/>
      <c r="WXA19" s="136"/>
      <c r="WXB19" s="136"/>
      <c r="WXC19" s="136"/>
      <c r="WXD19" s="136"/>
      <c r="WXE19" s="136"/>
      <c r="WXF19" s="136"/>
      <c r="WXG19" s="136"/>
      <c r="WXH19" s="136"/>
      <c r="WXI19" s="136"/>
      <c r="WXJ19" s="136"/>
      <c r="WXK19" s="136"/>
      <c r="WXL19" s="136"/>
      <c r="WXM19" s="136"/>
      <c r="WXN19" s="136"/>
      <c r="WXO19" s="136"/>
      <c r="WXP19" s="136"/>
      <c r="WXQ19" s="136"/>
      <c r="WXR19" s="136"/>
      <c r="WXS19" s="136"/>
      <c r="WXT19" s="136"/>
      <c r="WXU19" s="136"/>
      <c r="WXV19" s="136"/>
      <c r="WXW19" s="136"/>
      <c r="WXX19" s="136"/>
      <c r="WXY19" s="136"/>
      <c r="WXZ19" s="136"/>
      <c r="WYA19" s="136"/>
      <c r="WYB19" s="136"/>
      <c r="WYC19" s="136"/>
      <c r="WYD19" s="136"/>
      <c r="WYE19" s="136"/>
      <c r="WYF19" s="136"/>
      <c r="WYG19" s="136"/>
      <c r="WYH19" s="136"/>
      <c r="WYI19" s="136"/>
      <c r="WYJ19" s="136"/>
      <c r="WYK19" s="136"/>
      <c r="WYL19" s="136"/>
      <c r="WYM19" s="136"/>
      <c r="WYN19" s="136"/>
      <c r="WYO19" s="136"/>
      <c r="WYP19" s="136"/>
      <c r="WYQ19" s="136"/>
      <c r="WYR19" s="136"/>
      <c r="WYS19" s="136"/>
      <c r="WYT19" s="136"/>
      <c r="WYU19" s="136"/>
      <c r="WYV19" s="136"/>
      <c r="WYW19" s="136"/>
      <c r="WYX19" s="136"/>
      <c r="WYY19" s="136"/>
      <c r="WYZ19" s="136"/>
      <c r="WZA19" s="136"/>
      <c r="WZB19" s="136"/>
      <c r="WZC19" s="136"/>
      <c r="WZD19" s="136"/>
      <c r="WZE19" s="136"/>
      <c r="WZF19" s="136"/>
      <c r="WZG19" s="136"/>
      <c r="WZH19" s="136"/>
      <c r="WZI19" s="136"/>
      <c r="WZJ19" s="136"/>
      <c r="WZK19" s="136"/>
      <c r="WZL19" s="136"/>
      <c r="WZM19" s="136"/>
      <c r="WZN19" s="136"/>
      <c r="WZO19" s="136"/>
      <c r="WZP19" s="136"/>
      <c r="WZQ19" s="136"/>
      <c r="WZR19" s="136"/>
      <c r="WZS19" s="136"/>
      <c r="WZT19" s="136"/>
      <c r="WZU19" s="136"/>
      <c r="WZV19" s="136"/>
      <c r="WZW19" s="136"/>
      <c r="WZX19" s="136"/>
      <c r="WZY19" s="136"/>
      <c r="WZZ19" s="136"/>
      <c r="XAA19" s="136"/>
      <c r="XAB19" s="136"/>
      <c r="XAC19" s="136"/>
      <c r="XAD19" s="136"/>
      <c r="XAE19" s="136"/>
      <c r="XAF19" s="136"/>
      <c r="XAG19" s="136"/>
      <c r="XAH19" s="136"/>
      <c r="XAI19" s="136"/>
      <c r="XAJ19" s="136"/>
      <c r="XAK19" s="136"/>
      <c r="XAL19" s="136"/>
      <c r="XAM19" s="136"/>
      <c r="XAN19" s="136"/>
      <c r="XAO19" s="136"/>
      <c r="XAP19" s="136"/>
      <c r="XAQ19" s="136"/>
      <c r="XAR19" s="136"/>
      <c r="XAS19" s="136"/>
      <c r="XAT19" s="136"/>
      <c r="XAU19" s="136"/>
      <c r="XAV19" s="136"/>
      <c r="XAW19" s="136"/>
      <c r="XAX19" s="136"/>
      <c r="XAY19" s="136"/>
      <c r="XAZ19" s="136"/>
      <c r="XBA19" s="136"/>
      <c r="XBB19" s="136"/>
      <c r="XBC19" s="136"/>
      <c r="XBD19" s="136"/>
      <c r="XBE19" s="136"/>
      <c r="XBF19" s="136"/>
      <c r="XBG19" s="136"/>
      <c r="XBH19" s="136"/>
      <c r="XBI19" s="136"/>
      <c r="XBJ19" s="136"/>
      <c r="XBK19" s="136"/>
      <c r="XBL19" s="136"/>
      <c r="XBM19" s="136"/>
      <c r="XBN19" s="136"/>
      <c r="XBO19" s="136"/>
      <c r="XBP19" s="136"/>
      <c r="XBQ19" s="136"/>
      <c r="XBR19" s="136"/>
      <c r="XBS19" s="136"/>
      <c r="XBT19" s="136"/>
      <c r="XBU19" s="136"/>
      <c r="XBV19" s="136"/>
      <c r="XBW19" s="136"/>
      <c r="XBX19" s="136"/>
      <c r="XBY19" s="136"/>
      <c r="XBZ19" s="136"/>
      <c r="XCA19" s="136"/>
      <c r="XCB19" s="136"/>
      <c r="XCC19" s="136"/>
      <c r="XCD19" s="136"/>
      <c r="XCE19" s="136"/>
      <c r="XCF19" s="136"/>
      <c r="XCG19" s="136"/>
      <c r="XCH19" s="136"/>
      <c r="XCI19" s="136"/>
      <c r="XCJ19" s="136"/>
      <c r="XCK19" s="136"/>
      <c r="XCL19" s="136"/>
      <c r="XCM19" s="136"/>
      <c r="XCN19" s="136"/>
      <c r="XCO19" s="136"/>
      <c r="XCP19" s="136"/>
      <c r="XCQ19" s="136"/>
      <c r="XCR19" s="136"/>
      <c r="XCS19" s="136"/>
      <c r="XCT19" s="136"/>
      <c r="XCU19" s="136"/>
      <c r="XCV19" s="136"/>
      <c r="XCW19" s="136"/>
      <c r="XCX19" s="136"/>
      <c r="XCY19" s="136"/>
      <c r="XCZ19" s="136"/>
      <c r="XDA19" s="136"/>
      <c r="XDB19" s="136"/>
      <c r="XDC19" s="136"/>
      <c r="XDD19" s="136"/>
      <c r="XDE19" s="136"/>
      <c r="XDF19" s="136"/>
      <c r="XDG19" s="136"/>
      <c r="XDH19" s="136"/>
      <c r="XDI19" s="136"/>
      <c r="XDJ19" s="136"/>
      <c r="XDK19" s="136"/>
      <c r="XDL19" s="136"/>
      <c r="XDM19" s="136"/>
      <c r="XDN19" s="136"/>
      <c r="XDO19" s="136"/>
      <c r="XDP19" s="136"/>
      <c r="XDQ19" s="136"/>
      <c r="XDR19" s="136"/>
      <c r="XDS19" s="136"/>
      <c r="XDT19" s="136"/>
      <c r="XDU19" s="136"/>
      <c r="XDV19" s="136"/>
      <c r="XDW19" s="136"/>
      <c r="XDX19" s="136"/>
      <c r="XDY19" s="136"/>
      <c r="XDZ19" s="136"/>
      <c r="XEA19" s="136"/>
      <c r="XEB19" s="136"/>
      <c r="XEC19" s="136"/>
      <c r="XED19" s="136"/>
      <c r="XEE19" s="136"/>
      <c r="XEF19" s="136"/>
      <c r="XEG19" s="136"/>
      <c r="XEH19" s="136"/>
      <c r="XEI19" s="136"/>
      <c r="XEJ19" s="136"/>
      <c r="XEK19" s="136"/>
      <c r="XEL19" s="136"/>
      <c r="XEM19" s="136"/>
      <c r="XEN19" s="136"/>
      <c r="XEO19" s="136"/>
      <c r="XEP19" s="136"/>
      <c r="XEQ19" s="136"/>
      <c r="XER19" s="136"/>
      <c r="XES19" s="136"/>
      <c r="XET19" s="136"/>
      <c r="XEU19" s="136"/>
      <c r="XEV19" s="136"/>
      <c r="XEW19" s="136"/>
      <c r="XEX19" s="136"/>
      <c r="XEY19" s="136"/>
      <c r="XEZ19" s="136"/>
      <c r="XFA19" s="136"/>
      <c r="XFB19" s="136"/>
      <c r="XFC19" s="136"/>
      <c r="XFD19" s="136"/>
    </row>
    <row r="20" s="111" customFormat="1" spans="1:16384">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c r="KA20" s="136"/>
      <c r="KB20" s="136"/>
      <c r="KC20" s="136"/>
      <c r="KD20" s="136"/>
      <c r="KE20" s="136"/>
      <c r="KF20" s="136"/>
      <c r="KG20" s="136"/>
      <c r="KH20" s="136"/>
      <c r="KI20" s="136"/>
      <c r="KJ20" s="136"/>
      <c r="KK20" s="136"/>
      <c r="KL20" s="136"/>
      <c r="KM20" s="136"/>
      <c r="KN20" s="136"/>
      <c r="KO20" s="136"/>
      <c r="KP20" s="136"/>
      <c r="KQ20" s="136"/>
      <c r="KR20" s="136"/>
      <c r="KS20" s="136"/>
      <c r="KT20" s="136"/>
      <c r="KU20" s="136"/>
      <c r="KV20" s="136"/>
      <c r="KW20" s="136"/>
      <c r="KX20" s="136"/>
      <c r="KY20" s="136"/>
      <c r="KZ20" s="136"/>
      <c r="LA20" s="136"/>
      <c r="LB20" s="136"/>
      <c r="LC20" s="136"/>
      <c r="LD20" s="136"/>
      <c r="LE20" s="136"/>
      <c r="LF20" s="136"/>
      <c r="LG20" s="136"/>
      <c r="LH20" s="136"/>
      <c r="LI20" s="136"/>
      <c r="LJ20" s="136"/>
      <c r="LK20" s="136"/>
      <c r="LL20" s="136"/>
      <c r="LM20" s="136"/>
      <c r="LN20" s="136"/>
      <c r="LO20" s="136"/>
      <c r="LP20" s="136"/>
      <c r="LQ20" s="136"/>
      <c r="LR20" s="136"/>
      <c r="LS20" s="136"/>
      <c r="LT20" s="136"/>
      <c r="LU20" s="136"/>
      <c r="LV20" s="136"/>
      <c r="LW20" s="136"/>
      <c r="LX20" s="136"/>
      <c r="LY20" s="136"/>
      <c r="LZ20" s="136"/>
      <c r="MA20" s="136"/>
      <c r="MB20" s="136"/>
      <c r="MC20" s="136"/>
      <c r="MD20" s="136"/>
      <c r="ME20" s="136"/>
      <c r="MF20" s="136"/>
      <c r="MG20" s="136"/>
      <c r="MH20" s="136"/>
      <c r="MI20" s="136"/>
      <c r="MJ20" s="136"/>
      <c r="MK20" s="136"/>
      <c r="ML20" s="136"/>
      <c r="MM20" s="136"/>
      <c r="MN20" s="136"/>
      <c r="MO20" s="136"/>
      <c r="MP20" s="136"/>
      <c r="MQ20" s="136"/>
      <c r="MR20" s="136"/>
      <c r="MS20" s="136"/>
      <c r="MT20" s="136"/>
      <c r="MU20" s="136"/>
      <c r="MV20" s="136"/>
      <c r="MW20" s="136"/>
      <c r="MX20" s="136"/>
      <c r="MY20" s="136"/>
      <c r="MZ20" s="136"/>
      <c r="NA20" s="136"/>
      <c r="NB20" s="136"/>
      <c r="NC20" s="136"/>
      <c r="ND20" s="136"/>
      <c r="NE20" s="136"/>
      <c r="NF20" s="136"/>
      <c r="NG20" s="136"/>
      <c r="NH20" s="136"/>
      <c r="NI20" s="136"/>
      <c r="NJ20" s="136"/>
      <c r="NK20" s="136"/>
      <c r="NL20" s="136"/>
      <c r="NM20" s="136"/>
      <c r="NN20" s="136"/>
      <c r="NO20" s="136"/>
      <c r="NP20" s="136"/>
      <c r="NQ20" s="136"/>
      <c r="NR20" s="136"/>
      <c r="NS20" s="136"/>
      <c r="NT20" s="136"/>
      <c r="NU20" s="136"/>
      <c r="NV20" s="136"/>
      <c r="NW20" s="136"/>
      <c r="NX20" s="136"/>
      <c r="NY20" s="136"/>
      <c r="NZ20" s="136"/>
      <c r="OA20" s="136"/>
      <c r="OB20" s="136"/>
      <c r="OC20" s="136"/>
      <c r="OD20" s="136"/>
      <c r="OE20" s="136"/>
      <c r="OF20" s="136"/>
      <c r="OG20" s="136"/>
      <c r="OH20" s="136"/>
      <c r="OI20" s="136"/>
      <c r="OJ20" s="136"/>
      <c r="OK20" s="136"/>
      <c r="OL20" s="136"/>
      <c r="OM20" s="136"/>
      <c r="ON20" s="136"/>
      <c r="OO20" s="136"/>
      <c r="OP20" s="136"/>
      <c r="OQ20" s="136"/>
      <c r="OR20" s="136"/>
      <c r="OS20" s="136"/>
      <c r="OT20" s="136"/>
      <c r="OU20" s="136"/>
      <c r="OV20" s="136"/>
      <c r="OW20" s="136"/>
      <c r="OX20" s="136"/>
      <c r="OY20" s="136"/>
      <c r="OZ20" s="136"/>
      <c r="PA20" s="136"/>
      <c r="PB20" s="136"/>
      <c r="PC20" s="136"/>
      <c r="PD20" s="136"/>
      <c r="PE20" s="136"/>
      <c r="PF20" s="136"/>
      <c r="PG20" s="136"/>
      <c r="PH20" s="136"/>
      <c r="PI20" s="136"/>
      <c r="PJ20" s="136"/>
      <c r="PK20" s="136"/>
      <c r="PL20" s="136"/>
      <c r="PM20" s="136"/>
      <c r="PN20" s="136"/>
      <c r="PO20" s="136"/>
      <c r="PP20" s="136"/>
      <c r="PQ20" s="136"/>
      <c r="PR20" s="136"/>
      <c r="PS20" s="136"/>
      <c r="PT20" s="136"/>
      <c r="PU20" s="136"/>
      <c r="PV20" s="136"/>
      <c r="PW20" s="136"/>
      <c r="PX20" s="136"/>
      <c r="PY20" s="136"/>
      <c r="PZ20" s="136"/>
      <c r="QA20" s="136"/>
      <c r="QB20" s="136"/>
      <c r="QC20" s="136"/>
      <c r="QD20" s="136"/>
      <c r="QE20" s="136"/>
      <c r="QF20" s="136"/>
      <c r="QG20" s="136"/>
      <c r="QH20" s="136"/>
      <c r="QI20" s="136"/>
      <c r="QJ20" s="136"/>
      <c r="QK20" s="136"/>
      <c r="QL20" s="136"/>
      <c r="QM20" s="136"/>
      <c r="QN20" s="136"/>
      <c r="QO20" s="136"/>
      <c r="QP20" s="136"/>
      <c r="QQ20" s="136"/>
      <c r="QR20" s="136"/>
      <c r="QS20" s="136"/>
      <c r="QT20" s="136"/>
      <c r="QU20" s="136"/>
      <c r="QV20" s="136"/>
      <c r="QW20" s="136"/>
      <c r="QX20" s="136"/>
      <c r="QY20" s="136"/>
      <c r="QZ20" s="136"/>
      <c r="RA20" s="136"/>
      <c r="RB20" s="136"/>
      <c r="RC20" s="136"/>
      <c r="RD20" s="136"/>
      <c r="RE20" s="136"/>
      <c r="RF20" s="136"/>
      <c r="RG20" s="136"/>
      <c r="RH20" s="136"/>
      <c r="RI20" s="136"/>
      <c r="RJ20" s="136"/>
      <c r="RK20" s="136"/>
      <c r="RL20" s="136"/>
      <c r="RM20" s="136"/>
      <c r="RN20" s="136"/>
      <c r="RO20" s="136"/>
      <c r="RP20" s="136"/>
      <c r="RQ20" s="136"/>
      <c r="RR20" s="136"/>
      <c r="RS20" s="136"/>
      <c r="RT20" s="136"/>
      <c r="RU20" s="136"/>
      <c r="RV20" s="136"/>
      <c r="RW20" s="136"/>
      <c r="RX20" s="136"/>
      <c r="RY20" s="136"/>
      <c r="RZ20" s="136"/>
      <c r="SA20" s="136"/>
      <c r="SB20" s="136"/>
      <c r="SC20" s="136"/>
      <c r="SD20" s="136"/>
      <c r="SE20" s="136"/>
      <c r="SF20" s="136"/>
      <c r="SG20" s="136"/>
      <c r="SH20" s="136"/>
      <c r="SI20" s="136"/>
      <c r="SJ20" s="136"/>
      <c r="SK20" s="136"/>
      <c r="SL20" s="136"/>
      <c r="SM20" s="136"/>
      <c r="SN20" s="136"/>
      <c r="SO20" s="136"/>
      <c r="SP20" s="136"/>
      <c r="SQ20" s="136"/>
      <c r="SR20" s="136"/>
      <c r="SS20" s="136"/>
      <c r="ST20" s="136"/>
      <c r="SU20" s="136"/>
      <c r="SV20" s="136"/>
      <c r="SW20" s="136"/>
      <c r="SX20" s="136"/>
      <c r="SY20" s="136"/>
      <c r="SZ20" s="136"/>
      <c r="TA20" s="136"/>
      <c r="TB20" s="136"/>
      <c r="TC20" s="136"/>
      <c r="TD20" s="136"/>
      <c r="TE20" s="136"/>
      <c r="TF20" s="136"/>
      <c r="TG20" s="136"/>
      <c r="TH20" s="136"/>
      <c r="TI20" s="136"/>
      <c r="TJ20" s="136"/>
      <c r="TK20" s="136"/>
      <c r="TL20" s="136"/>
      <c r="TM20" s="136"/>
      <c r="TN20" s="136"/>
      <c r="TO20" s="136"/>
      <c r="TP20" s="136"/>
      <c r="TQ20" s="136"/>
      <c r="TR20" s="136"/>
      <c r="TS20" s="136"/>
      <c r="TT20" s="136"/>
      <c r="TU20" s="136"/>
      <c r="TV20" s="136"/>
      <c r="TW20" s="136"/>
      <c r="TX20" s="136"/>
      <c r="TY20" s="136"/>
      <c r="TZ20" s="136"/>
      <c r="UA20" s="136"/>
      <c r="UB20" s="136"/>
      <c r="UC20" s="136"/>
      <c r="UD20" s="136"/>
      <c r="UE20" s="136"/>
      <c r="UF20" s="136"/>
      <c r="UG20" s="136"/>
      <c r="UH20" s="136"/>
      <c r="UI20" s="136"/>
      <c r="UJ20" s="136"/>
      <c r="UK20" s="136"/>
      <c r="UL20" s="136"/>
      <c r="UM20" s="136"/>
      <c r="UN20" s="136"/>
      <c r="UO20" s="136"/>
      <c r="UP20" s="136"/>
      <c r="UQ20" s="136"/>
      <c r="UR20" s="136"/>
      <c r="US20" s="136"/>
      <c r="UT20" s="136"/>
      <c r="UU20" s="136"/>
      <c r="UV20" s="136"/>
      <c r="UW20" s="136"/>
      <c r="UX20" s="136"/>
      <c r="UY20" s="136"/>
      <c r="UZ20" s="136"/>
      <c r="VA20" s="136"/>
      <c r="VB20" s="136"/>
      <c r="VC20" s="136"/>
      <c r="VD20" s="136"/>
      <c r="VE20" s="136"/>
      <c r="VF20" s="136"/>
      <c r="VG20" s="136"/>
      <c r="VH20" s="136"/>
      <c r="VI20" s="136"/>
      <c r="VJ20" s="136"/>
      <c r="VK20" s="136"/>
      <c r="VL20" s="136"/>
      <c r="VM20" s="136"/>
      <c r="VN20" s="136"/>
      <c r="VO20" s="136"/>
      <c r="VP20" s="136"/>
      <c r="VQ20" s="136"/>
      <c r="VR20" s="136"/>
      <c r="VS20" s="136"/>
      <c r="VT20" s="136"/>
      <c r="VU20" s="136"/>
      <c r="VV20" s="136"/>
      <c r="VW20" s="136"/>
      <c r="VX20" s="136"/>
      <c r="VY20" s="136"/>
      <c r="VZ20" s="136"/>
      <c r="WA20" s="136"/>
      <c r="WB20" s="136"/>
      <c r="WC20" s="136"/>
      <c r="WD20" s="136"/>
      <c r="WE20" s="136"/>
      <c r="WF20" s="136"/>
      <c r="WG20" s="136"/>
      <c r="WH20" s="136"/>
      <c r="WI20" s="136"/>
      <c r="WJ20" s="136"/>
      <c r="WK20" s="136"/>
      <c r="WL20" s="136"/>
      <c r="WM20" s="136"/>
      <c r="WN20" s="136"/>
      <c r="WO20" s="136"/>
      <c r="WP20" s="136"/>
      <c r="WQ20" s="136"/>
      <c r="WR20" s="136"/>
      <c r="WS20" s="136"/>
      <c r="WT20" s="136"/>
      <c r="WU20" s="136"/>
      <c r="WV20" s="136"/>
      <c r="WW20" s="136"/>
      <c r="WX20" s="136"/>
      <c r="WY20" s="136"/>
      <c r="WZ20" s="136"/>
      <c r="XA20" s="136"/>
      <c r="XB20" s="136"/>
      <c r="XC20" s="136"/>
      <c r="XD20" s="136"/>
      <c r="XE20" s="136"/>
      <c r="XF20" s="136"/>
      <c r="XG20" s="136"/>
      <c r="XH20" s="136"/>
      <c r="XI20" s="136"/>
      <c r="XJ20" s="136"/>
      <c r="XK20" s="136"/>
      <c r="XL20" s="136"/>
      <c r="XM20" s="136"/>
      <c r="XN20" s="136"/>
      <c r="XO20" s="136"/>
      <c r="XP20" s="136"/>
      <c r="XQ20" s="136"/>
      <c r="XR20" s="136"/>
      <c r="XS20" s="136"/>
      <c r="XT20" s="136"/>
      <c r="XU20" s="136"/>
      <c r="XV20" s="136"/>
      <c r="XW20" s="136"/>
      <c r="XX20" s="136"/>
      <c r="XY20" s="136"/>
      <c r="XZ20" s="136"/>
      <c r="YA20" s="136"/>
      <c r="YB20" s="136"/>
      <c r="YC20" s="136"/>
      <c r="YD20" s="136"/>
      <c r="YE20" s="136"/>
      <c r="YF20" s="136"/>
      <c r="YG20" s="136"/>
      <c r="YH20" s="136"/>
      <c r="YI20" s="136"/>
      <c r="YJ20" s="136"/>
      <c r="YK20" s="136"/>
      <c r="YL20" s="136"/>
      <c r="YM20" s="136"/>
      <c r="YN20" s="136"/>
      <c r="YO20" s="136"/>
      <c r="YP20" s="136"/>
      <c r="YQ20" s="136"/>
      <c r="YR20" s="136"/>
      <c r="YS20" s="136"/>
      <c r="YT20" s="136"/>
      <c r="YU20" s="136"/>
      <c r="YV20" s="136"/>
      <c r="YW20" s="136"/>
      <c r="YX20" s="136"/>
      <c r="YY20" s="136"/>
      <c r="YZ20" s="136"/>
      <c r="ZA20" s="136"/>
      <c r="ZB20" s="136"/>
      <c r="ZC20" s="136"/>
      <c r="ZD20" s="136"/>
      <c r="ZE20" s="136"/>
      <c r="ZF20" s="136"/>
      <c r="ZG20" s="136"/>
      <c r="ZH20" s="136"/>
      <c r="ZI20" s="136"/>
      <c r="ZJ20" s="136"/>
      <c r="ZK20" s="136"/>
      <c r="ZL20" s="136"/>
      <c r="ZM20" s="136"/>
      <c r="ZN20" s="136"/>
      <c r="ZO20" s="136"/>
      <c r="ZP20" s="136"/>
      <c r="ZQ20" s="136"/>
      <c r="ZR20" s="136"/>
      <c r="ZS20" s="136"/>
      <c r="ZT20" s="136"/>
      <c r="ZU20" s="136"/>
      <c r="ZV20" s="136"/>
      <c r="ZW20" s="136"/>
      <c r="ZX20" s="136"/>
      <c r="ZY20" s="136"/>
      <c r="ZZ20" s="136"/>
      <c r="AAA20" s="136"/>
      <c r="AAB20" s="136"/>
      <c r="AAC20" s="136"/>
      <c r="AAD20" s="136"/>
      <c r="AAE20" s="136"/>
      <c r="AAF20" s="136"/>
      <c r="AAG20" s="136"/>
      <c r="AAH20" s="136"/>
      <c r="AAI20" s="136"/>
      <c r="AAJ20" s="136"/>
      <c r="AAK20" s="136"/>
      <c r="AAL20" s="136"/>
      <c r="AAM20" s="136"/>
      <c r="AAN20" s="136"/>
      <c r="AAO20" s="136"/>
      <c r="AAP20" s="136"/>
      <c r="AAQ20" s="136"/>
      <c r="AAR20" s="136"/>
      <c r="AAS20" s="136"/>
      <c r="AAT20" s="136"/>
      <c r="AAU20" s="136"/>
      <c r="AAV20" s="136"/>
      <c r="AAW20" s="136"/>
      <c r="AAX20" s="136"/>
      <c r="AAY20" s="136"/>
      <c r="AAZ20" s="136"/>
      <c r="ABA20" s="136"/>
      <c r="ABB20" s="136"/>
      <c r="ABC20" s="136"/>
      <c r="ABD20" s="136"/>
      <c r="ABE20" s="136"/>
      <c r="ABF20" s="136"/>
      <c r="ABG20" s="136"/>
      <c r="ABH20" s="136"/>
      <c r="ABI20" s="136"/>
      <c r="ABJ20" s="136"/>
      <c r="ABK20" s="136"/>
      <c r="ABL20" s="136"/>
      <c r="ABM20" s="136"/>
      <c r="ABN20" s="136"/>
      <c r="ABO20" s="136"/>
      <c r="ABP20" s="136"/>
      <c r="ABQ20" s="136"/>
      <c r="ABR20" s="136"/>
      <c r="ABS20" s="136"/>
      <c r="ABT20" s="136"/>
      <c r="ABU20" s="136"/>
      <c r="ABV20" s="136"/>
      <c r="ABW20" s="136"/>
      <c r="ABX20" s="136"/>
      <c r="ABY20" s="136"/>
      <c r="ABZ20" s="136"/>
      <c r="ACA20" s="136"/>
      <c r="ACB20" s="136"/>
      <c r="ACC20" s="136"/>
      <c r="ACD20" s="136"/>
      <c r="ACE20" s="136"/>
      <c r="ACF20" s="136"/>
      <c r="ACG20" s="136"/>
      <c r="ACH20" s="136"/>
      <c r="ACI20" s="136"/>
      <c r="ACJ20" s="136"/>
      <c r="ACK20" s="136"/>
      <c r="ACL20" s="136"/>
      <c r="ACM20" s="136"/>
      <c r="ACN20" s="136"/>
      <c r="ACO20" s="136"/>
      <c r="ACP20" s="136"/>
      <c r="ACQ20" s="136"/>
      <c r="ACR20" s="136"/>
      <c r="ACS20" s="136"/>
      <c r="ACT20" s="136"/>
      <c r="ACU20" s="136"/>
      <c r="ACV20" s="136"/>
      <c r="ACW20" s="136"/>
      <c r="ACX20" s="136"/>
      <c r="ACY20" s="136"/>
      <c r="ACZ20" s="136"/>
      <c r="ADA20" s="136"/>
      <c r="ADB20" s="136"/>
      <c r="ADC20" s="136"/>
      <c r="ADD20" s="136"/>
      <c r="ADE20" s="136"/>
      <c r="ADF20" s="136"/>
      <c r="ADG20" s="136"/>
      <c r="ADH20" s="136"/>
      <c r="ADI20" s="136"/>
      <c r="ADJ20" s="136"/>
      <c r="ADK20" s="136"/>
      <c r="ADL20" s="136"/>
      <c r="ADM20" s="136"/>
      <c r="ADN20" s="136"/>
      <c r="ADO20" s="136"/>
      <c r="ADP20" s="136"/>
      <c r="ADQ20" s="136"/>
      <c r="ADR20" s="136"/>
      <c r="ADS20" s="136"/>
      <c r="ADT20" s="136"/>
      <c r="ADU20" s="136"/>
      <c r="ADV20" s="136"/>
      <c r="ADW20" s="136"/>
      <c r="ADX20" s="136"/>
      <c r="ADY20" s="136"/>
      <c r="ADZ20" s="136"/>
      <c r="AEA20" s="136"/>
      <c r="AEB20" s="136"/>
      <c r="AEC20" s="136"/>
      <c r="AED20" s="136"/>
      <c r="AEE20" s="136"/>
      <c r="AEF20" s="136"/>
      <c r="AEG20" s="136"/>
      <c r="AEH20" s="136"/>
      <c r="AEI20" s="136"/>
      <c r="AEJ20" s="136"/>
      <c r="AEK20" s="136"/>
      <c r="AEL20" s="136"/>
      <c r="AEM20" s="136"/>
      <c r="AEN20" s="136"/>
      <c r="AEO20" s="136"/>
      <c r="AEP20" s="136"/>
      <c r="AEQ20" s="136"/>
      <c r="AER20" s="136"/>
      <c r="AES20" s="136"/>
      <c r="AET20" s="136"/>
      <c r="AEU20" s="136"/>
      <c r="AEV20" s="136"/>
      <c r="AEW20" s="136"/>
      <c r="AEX20" s="136"/>
      <c r="AEY20" s="136"/>
      <c r="AEZ20" s="136"/>
      <c r="AFA20" s="136"/>
      <c r="AFB20" s="136"/>
      <c r="AFC20" s="136"/>
      <c r="AFD20" s="136"/>
      <c r="AFE20" s="136"/>
      <c r="AFF20" s="136"/>
      <c r="AFG20" s="136"/>
      <c r="AFH20" s="136"/>
      <c r="AFI20" s="136"/>
      <c r="AFJ20" s="136"/>
      <c r="AFK20" s="136"/>
      <c r="AFL20" s="136"/>
      <c r="AFM20" s="136"/>
      <c r="AFN20" s="136"/>
      <c r="AFO20" s="136"/>
      <c r="AFP20" s="136"/>
      <c r="AFQ20" s="136"/>
      <c r="AFR20" s="136"/>
      <c r="AFS20" s="136"/>
      <c r="AFT20" s="136"/>
      <c r="AFU20" s="136"/>
      <c r="AFV20" s="136"/>
      <c r="AFW20" s="136"/>
      <c r="AFX20" s="136"/>
      <c r="AFY20" s="136"/>
      <c r="AFZ20" s="136"/>
      <c r="AGA20" s="136"/>
      <c r="AGB20" s="136"/>
      <c r="AGC20" s="136"/>
      <c r="AGD20" s="136"/>
      <c r="AGE20" s="136"/>
      <c r="AGF20" s="136"/>
      <c r="AGG20" s="136"/>
      <c r="AGH20" s="136"/>
      <c r="AGI20" s="136"/>
      <c r="AGJ20" s="136"/>
      <c r="AGK20" s="136"/>
      <c r="AGL20" s="136"/>
      <c r="AGM20" s="136"/>
      <c r="AGN20" s="136"/>
      <c r="AGO20" s="136"/>
      <c r="AGP20" s="136"/>
      <c r="AGQ20" s="136"/>
      <c r="AGR20" s="136"/>
      <c r="AGS20" s="136"/>
      <c r="AGT20" s="136"/>
      <c r="AGU20" s="136"/>
      <c r="AGV20" s="136"/>
      <c r="AGW20" s="136"/>
      <c r="AGX20" s="136"/>
      <c r="AGY20" s="136"/>
      <c r="AGZ20" s="136"/>
      <c r="AHA20" s="136"/>
      <c r="AHB20" s="136"/>
      <c r="AHC20" s="136"/>
      <c r="AHD20" s="136"/>
      <c r="AHE20" s="136"/>
      <c r="AHF20" s="136"/>
      <c r="AHG20" s="136"/>
      <c r="AHH20" s="136"/>
      <c r="AHI20" s="136"/>
      <c r="AHJ20" s="136"/>
      <c r="AHK20" s="136"/>
      <c r="AHL20" s="136"/>
      <c r="AHM20" s="136"/>
      <c r="AHN20" s="136"/>
      <c r="AHO20" s="136"/>
      <c r="AHP20" s="136"/>
      <c r="AHQ20" s="136"/>
      <c r="AHR20" s="136"/>
      <c r="AHS20" s="136"/>
      <c r="AHT20" s="136"/>
      <c r="AHU20" s="136"/>
      <c r="AHV20" s="136"/>
      <c r="AHW20" s="136"/>
      <c r="AHX20" s="136"/>
      <c r="AHY20" s="136"/>
      <c r="AHZ20" s="136"/>
      <c r="AIA20" s="136"/>
      <c r="AIB20" s="136"/>
      <c r="AIC20" s="136"/>
      <c r="AID20" s="136"/>
      <c r="AIE20" s="136"/>
      <c r="AIF20" s="136"/>
      <c r="AIG20" s="136"/>
      <c r="AIH20" s="136"/>
      <c r="AII20" s="136"/>
      <c r="AIJ20" s="136"/>
      <c r="AIK20" s="136"/>
      <c r="AIL20" s="136"/>
      <c r="AIM20" s="136"/>
      <c r="AIN20" s="136"/>
      <c r="AIO20" s="136"/>
      <c r="AIP20" s="136"/>
      <c r="AIQ20" s="136"/>
      <c r="AIR20" s="136"/>
      <c r="AIS20" s="136"/>
      <c r="AIT20" s="136"/>
      <c r="AIU20" s="136"/>
      <c r="AIV20" s="136"/>
      <c r="AIW20" s="136"/>
      <c r="AIX20" s="136"/>
      <c r="AIY20" s="136"/>
      <c r="AIZ20" s="136"/>
      <c r="AJA20" s="136"/>
      <c r="AJB20" s="136"/>
      <c r="AJC20" s="136"/>
      <c r="AJD20" s="136"/>
      <c r="AJE20" s="136"/>
      <c r="AJF20" s="136"/>
      <c r="AJG20" s="136"/>
      <c r="AJH20" s="136"/>
      <c r="AJI20" s="136"/>
      <c r="AJJ20" s="136"/>
      <c r="AJK20" s="136"/>
      <c r="AJL20" s="136"/>
      <c r="AJM20" s="136"/>
      <c r="AJN20" s="136"/>
      <c r="AJO20" s="136"/>
      <c r="AJP20" s="136"/>
      <c r="AJQ20" s="136"/>
      <c r="AJR20" s="136"/>
      <c r="AJS20" s="136"/>
      <c r="AJT20" s="136"/>
      <c r="AJU20" s="136"/>
      <c r="AJV20" s="136"/>
      <c r="AJW20" s="136"/>
      <c r="AJX20" s="136"/>
      <c r="AJY20" s="136"/>
      <c r="AJZ20" s="136"/>
      <c r="AKA20" s="136"/>
      <c r="AKB20" s="136"/>
      <c r="AKC20" s="136"/>
      <c r="AKD20" s="136"/>
      <c r="AKE20" s="136"/>
      <c r="AKF20" s="136"/>
      <c r="AKG20" s="136"/>
      <c r="AKH20" s="136"/>
      <c r="AKI20" s="136"/>
      <c r="AKJ20" s="136"/>
      <c r="AKK20" s="136"/>
      <c r="AKL20" s="136"/>
      <c r="AKM20" s="136"/>
      <c r="AKN20" s="136"/>
      <c r="AKO20" s="136"/>
      <c r="AKP20" s="136"/>
      <c r="AKQ20" s="136"/>
      <c r="AKR20" s="136"/>
      <c r="AKS20" s="136"/>
      <c r="AKT20" s="136"/>
      <c r="AKU20" s="136"/>
      <c r="AKV20" s="136"/>
      <c r="AKW20" s="136"/>
      <c r="AKX20" s="136"/>
      <c r="AKY20" s="136"/>
      <c r="AKZ20" s="136"/>
      <c r="ALA20" s="136"/>
      <c r="ALB20" s="136"/>
      <c r="ALC20" s="136"/>
      <c r="ALD20" s="136"/>
      <c r="ALE20" s="136"/>
      <c r="ALF20" s="136"/>
      <c r="ALG20" s="136"/>
      <c r="ALH20" s="136"/>
      <c r="ALI20" s="136"/>
      <c r="ALJ20" s="136"/>
      <c r="ALK20" s="136"/>
      <c r="ALL20" s="136"/>
      <c r="ALM20" s="136"/>
      <c r="ALN20" s="136"/>
      <c r="ALO20" s="136"/>
      <c r="ALP20" s="136"/>
      <c r="ALQ20" s="136"/>
      <c r="ALR20" s="136"/>
      <c r="ALS20" s="136"/>
      <c r="ALT20" s="136"/>
      <c r="ALU20" s="136"/>
      <c r="ALV20" s="136"/>
      <c r="ALW20" s="136"/>
      <c r="ALX20" s="136"/>
      <c r="ALY20" s="136"/>
      <c r="ALZ20" s="136"/>
      <c r="AMA20" s="136"/>
      <c r="AMB20" s="136"/>
      <c r="AMC20" s="136"/>
      <c r="AMD20" s="136"/>
      <c r="AME20" s="136"/>
      <c r="AMF20" s="136"/>
      <c r="AMG20" s="136"/>
      <c r="AMH20" s="136"/>
      <c r="AMI20" s="136"/>
      <c r="AMJ20" s="136"/>
      <c r="AMK20" s="136"/>
      <c r="AML20" s="136"/>
      <c r="AMM20" s="136"/>
      <c r="AMN20" s="136"/>
      <c r="AMO20" s="136"/>
      <c r="AMP20" s="136"/>
      <c r="AMQ20" s="136"/>
      <c r="AMR20" s="136"/>
      <c r="AMS20" s="136"/>
      <c r="AMT20" s="136"/>
      <c r="AMU20" s="136"/>
      <c r="AMV20" s="136"/>
      <c r="AMW20" s="136"/>
      <c r="AMX20" s="136"/>
      <c r="AMY20" s="136"/>
      <c r="AMZ20" s="136"/>
      <c r="ANA20" s="136"/>
      <c r="ANB20" s="136"/>
      <c r="ANC20" s="136"/>
      <c r="AND20" s="136"/>
      <c r="ANE20" s="136"/>
      <c r="ANF20" s="136"/>
      <c r="ANG20" s="136"/>
      <c r="ANH20" s="136"/>
      <c r="ANI20" s="136"/>
      <c r="ANJ20" s="136"/>
      <c r="ANK20" s="136"/>
      <c r="ANL20" s="136"/>
      <c r="ANM20" s="136"/>
      <c r="ANN20" s="136"/>
      <c r="ANO20" s="136"/>
      <c r="ANP20" s="136"/>
      <c r="ANQ20" s="136"/>
      <c r="ANR20" s="136"/>
      <c r="ANS20" s="136"/>
      <c r="ANT20" s="136"/>
      <c r="ANU20" s="136"/>
      <c r="ANV20" s="136"/>
      <c r="ANW20" s="136"/>
      <c r="ANX20" s="136"/>
      <c r="ANY20" s="136"/>
      <c r="ANZ20" s="136"/>
      <c r="AOA20" s="136"/>
      <c r="AOB20" s="136"/>
      <c r="AOC20" s="136"/>
      <c r="AOD20" s="136"/>
      <c r="AOE20" s="136"/>
      <c r="AOF20" s="136"/>
      <c r="AOG20" s="136"/>
      <c r="AOH20" s="136"/>
      <c r="AOI20" s="136"/>
      <c r="AOJ20" s="136"/>
      <c r="AOK20" s="136"/>
      <c r="AOL20" s="136"/>
      <c r="AOM20" s="136"/>
      <c r="AON20" s="136"/>
      <c r="AOO20" s="136"/>
      <c r="AOP20" s="136"/>
      <c r="AOQ20" s="136"/>
      <c r="AOR20" s="136"/>
      <c r="AOS20" s="136"/>
      <c r="AOT20" s="136"/>
      <c r="AOU20" s="136"/>
      <c r="AOV20" s="136"/>
      <c r="AOW20" s="136"/>
      <c r="AOX20" s="136"/>
      <c r="AOY20" s="136"/>
      <c r="AOZ20" s="136"/>
      <c r="APA20" s="136"/>
      <c r="APB20" s="136"/>
      <c r="APC20" s="136"/>
      <c r="APD20" s="136"/>
      <c r="APE20" s="136"/>
      <c r="APF20" s="136"/>
      <c r="APG20" s="136"/>
      <c r="APH20" s="136"/>
      <c r="API20" s="136"/>
      <c r="APJ20" s="136"/>
      <c r="APK20" s="136"/>
      <c r="APL20" s="136"/>
      <c r="APM20" s="136"/>
      <c r="APN20" s="136"/>
      <c r="APO20" s="136"/>
      <c r="APP20" s="136"/>
      <c r="APQ20" s="136"/>
      <c r="APR20" s="136"/>
      <c r="APS20" s="136"/>
      <c r="APT20" s="136"/>
      <c r="APU20" s="136"/>
      <c r="APV20" s="136"/>
      <c r="APW20" s="136"/>
      <c r="APX20" s="136"/>
      <c r="APY20" s="136"/>
      <c r="APZ20" s="136"/>
      <c r="AQA20" s="136"/>
      <c r="AQB20" s="136"/>
      <c r="AQC20" s="136"/>
      <c r="AQD20" s="136"/>
      <c r="AQE20" s="136"/>
      <c r="AQF20" s="136"/>
      <c r="AQG20" s="136"/>
      <c r="AQH20" s="136"/>
      <c r="AQI20" s="136"/>
      <c r="AQJ20" s="136"/>
      <c r="AQK20" s="136"/>
      <c r="AQL20" s="136"/>
      <c r="AQM20" s="136"/>
      <c r="AQN20" s="136"/>
      <c r="AQO20" s="136"/>
      <c r="AQP20" s="136"/>
      <c r="AQQ20" s="136"/>
      <c r="AQR20" s="136"/>
      <c r="AQS20" s="136"/>
      <c r="AQT20" s="136"/>
      <c r="AQU20" s="136"/>
      <c r="AQV20" s="136"/>
      <c r="AQW20" s="136"/>
      <c r="AQX20" s="136"/>
      <c r="AQY20" s="136"/>
      <c r="AQZ20" s="136"/>
      <c r="ARA20" s="136"/>
      <c r="ARB20" s="136"/>
      <c r="ARC20" s="136"/>
      <c r="ARD20" s="136"/>
      <c r="ARE20" s="136"/>
      <c r="ARF20" s="136"/>
      <c r="ARG20" s="136"/>
      <c r="ARH20" s="136"/>
      <c r="ARI20" s="136"/>
      <c r="ARJ20" s="136"/>
      <c r="ARK20" s="136"/>
      <c r="ARL20" s="136"/>
      <c r="ARM20" s="136"/>
      <c r="ARN20" s="136"/>
      <c r="ARO20" s="136"/>
      <c r="ARP20" s="136"/>
      <c r="ARQ20" s="136"/>
      <c r="ARR20" s="136"/>
      <c r="ARS20" s="136"/>
      <c r="ART20" s="136"/>
      <c r="ARU20" s="136"/>
      <c r="ARV20" s="136"/>
      <c r="ARW20" s="136"/>
      <c r="ARX20" s="136"/>
      <c r="ARY20" s="136"/>
      <c r="ARZ20" s="136"/>
      <c r="ASA20" s="136"/>
      <c r="ASB20" s="136"/>
      <c r="ASC20" s="136"/>
      <c r="ASD20" s="136"/>
      <c r="ASE20" s="136"/>
      <c r="ASF20" s="136"/>
      <c r="ASG20" s="136"/>
      <c r="ASH20" s="136"/>
      <c r="ASI20" s="136"/>
      <c r="ASJ20" s="136"/>
      <c r="ASK20" s="136"/>
      <c r="ASL20" s="136"/>
      <c r="ASM20" s="136"/>
      <c r="ASN20" s="136"/>
      <c r="ASO20" s="136"/>
      <c r="ASP20" s="136"/>
      <c r="ASQ20" s="136"/>
      <c r="ASR20" s="136"/>
      <c r="ASS20" s="136"/>
      <c r="AST20" s="136"/>
      <c r="ASU20" s="136"/>
      <c r="ASV20" s="136"/>
      <c r="ASW20" s="136"/>
      <c r="ASX20" s="136"/>
      <c r="ASY20" s="136"/>
      <c r="ASZ20" s="136"/>
      <c r="ATA20" s="136"/>
      <c r="ATB20" s="136"/>
      <c r="ATC20" s="136"/>
      <c r="ATD20" s="136"/>
      <c r="ATE20" s="136"/>
      <c r="ATF20" s="136"/>
      <c r="ATG20" s="136"/>
      <c r="ATH20" s="136"/>
      <c r="ATI20" s="136"/>
      <c r="ATJ20" s="136"/>
      <c r="ATK20" s="136"/>
      <c r="ATL20" s="136"/>
      <c r="ATM20" s="136"/>
      <c r="ATN20" s="136"/>
      <c r="ATO20" s="136"/>
      <c r="ATP20" s="136"/>
      <c r="ATQ20" s="136"/>
      <c r="ATR20" s="136"/>
      <c r="ATS20" s="136"/>
      <c r="ATT20" s="136"/>
      <c r="ATU20" s="136"/>
      <c r="ATV20" s="136"/>
      <c r="ATW20" s="136"/>
      <c r="ATX20" s="136"/>
      <c r="ATY20" s="136"/>
      <c r="ATZ20" s="136"/>
      <c r="AUA20" s="136"/>
      <c r="AUB20" s="136"/>
      <c r="AUC20" s="136"/>
      <c r="AUD20" s="136"/>
      <c r="AUE20" s="136"/>
      <c r="AUF20" s="136"/>
      <c r="AUG20" s="136"/>
      <c r="AUH20" s="136"/>
      <c r="AUI20" s="136"/>
      <c r="AUJ20" s="136"/>
      <c r="AUK20" s="136"/>
      <c r="AUL20" s="136"/>
      <c r="AUM20" s="136"/>
      <c r="AUN20" s="136"/>
      <c r="AUO20" s="136"/>
      <c r="AUP20" s="136"/>
      <c r="AUQ20" s="136"/>
      <c r="AUR20" s="136"/>
      <c r="AUS20" s="136"/>
      <c r="AUT20" s="136"/>
      <c r="AUU20" s="136"/>
      <c r="AUV20" s="136"/>
      <c r="AUW20" s="136"/>
      <c r="AUX20" s="136"/>
      <c r="AUY20" s="136"/>
      <c r="AUZ20" s="136"/>
      <c r="AVA20" s="136"/>
      <c r="AVB20" s="136"/>
      <c r="AVC20" s="136"/>
      <c r="AVD20" s="136"/>
      <c r="AVE20" s="136"/>
      <c r="AVF20" s="136"/>
      <c r="AVG20" s="136"/>
      <c r="AVH20" s="136"/>
      <c r="AVI20" s="136"/>
      <c r="AVJ20" s="136"/>
      <c r="AVK20" s="136"/>
      <c r="AVL20" s="136"/>
      <c r="AVM20" s="136"/>
      <c r="AVN20" s="136"/>
      <c r="AVO20" s="136"/>
      <c r="AVP20" s="136"/>
      <c r="AVQ20" s="136"/>
      <c r="AVR20" s="136"/>
      <c r="AVS20" s="136"/>
      <c r="AVT20" s="136"/>
      <c r="AVU20" s="136"/>
      <c r="AVV20" s="136"/>
      <c r="AVW20" s="136"/>
      <c r="AVX20" s="136"/>
      <c r="AVY20" s="136"/>
      <c r="AVZ20" s="136"/>
      <c r="AWA20" s="136"/>
      <c r="AWB20" s="136"/>
      <c r="AWC20" s="136"/>
      <c r="AWD20" s="136"/>
      <c r="AWE20" s="136"/>
      <c r="AWF20" s="136"/>
      <c r="AWG20" s="136"/>
      <c r="AWH20" s="136"/>
      <c r="AWI20" s="136"/>
      <c r="AWJ20" s="136"/>
      <c r="AWK20" s="136"/>
      <c r="AWL20" s="136"/>
      <c r="AWM20" s="136"/>
      <c r="AWN20" s="136"/>
      <c r="AWO20" s="136"/>
      <c r="AWP20" s="136"/>
      <c r="AWQ20" s="136"/>
      <c r="AWR20" s="136"/>
      <c r="AWS20" s="136"/>
      <c r="AWT20" s="136"/>
      <c r="AWU20" s="136"/>
      <c r="AWV20" s="136"/>
      <c r="AWW20" s="136"/>
      <c r="AWX20" s="136"/>
      <c r="AWY20" s="136"/>
      <c r="AWZ20" s="136"/>
      <c r="AXA20" s="136"/>
      <c r="AXB20" s="136"/>
      <c r="AXC20" s="136"/>
      <c r="AXD20" s="136"/>
      <c r="AXE20" s="136"/>
      <c r="AXF20" s="136"/>
      <c r="AXG20" s="136"/>
      <c r="AXH20" s="136"/>
      <c r="AXI20" s="136"/>
      <c r="AXJ20" s="136"/>
      <c r="AXK20" s="136"/>
      <c r="AXL20" s="136"/>
      <c r="AXM20" s="136"/>
      <c r="AXN20" s="136"/>
      <c r="AXO20" s="136"/>
      <c r="AXP20" s="136"/>
      <c r="AXQ20" s="136"/>
      <c r="AXR20" s="136"/>
      <c r="AXS20" s="136"/>
      <c r="AXT20" s="136"/>
      <c r="AXU20" s="136"/>
      <c r="AXV20" s="136"/>
      <c r="AXW20" s="136"/>
      <c r="AXX20" s="136"/>
      <c r="AXY20" s="136"/>
      <c r="AXZ20" s="136"/>
      <c r="AYA20" s="136"/>
      <c r="AYB20" s="136"/>
      <c r="AYC20" s="136"/>
      <c r="AYD20" s="136"/>
      <c r="AYE20" s="136"/>
      <c r="AYF20" s="136"/>
      <c r="AYG20" s="136"/>
      <c r="AYH20" s="136"/>
      <c r="AYI20" s="136"/>
      <c r="AYJ20" s="136"/>
      <c r="AYK20" s="136"/>
      <c r="AYL20" s="136"/>
      <c r="AYM20" s="136"/>
      <c r="AYN20" s="136"/>
      <c r="AYO20" s="136"/>
      <c r="AYP20" s="136"/>
      <c r="AYQ20" s="136"/>
      <c r="AYR20" s="136"/>
      <c r="AYS20" s="136"/>
      <c r="AYT20" s="136"/>
      <c r="AYU20" s="136"/>
      <c r="AYV20" s="136"/>
      <c r="AYW20" s="136"/>
      <c r="AYX20" s="136"/>
      <c r="AYY20" s="136"/>
      <c r="AYZ20" s="136"/>
      <c r="AZA20" s="136"/>
      <c r="AZB20" s="136"/>
      <c r="AZC20" s="136"/>
      <c r="AZD20" s="136"/>
      <c r="AZE20" s="136"/>
      <c r="AZF20" s="136"/>
      <c r="AZG20" s="136"/>
      <c r="AZH20" s="136"/>
      <c r="AZI20" s="136"/>
      <c r="AZJ20" s="136"/>
      <c r="AZK20" s="136"/>
      <c r="AZL20" s="136"/>
      <c r="AZM20" s="136"/>
      <c r="AZN20" s="136"/>
      <c r="AZO20" s="136"/>
      <c r="AZP20" s="136"/>
      <c r="AZQ20" s="136"/>
      <c r="AZR20" s="136"/>
      <c r="AZS20" s="136"/>
      <c r="AZT20" s="136"/>
      <c r="AZU20" s="136"/>
      <c r="AZV20" s="136"/>
      <c r="AZW20" s="136"/>
      <c r="AZX20" s="136"/>
      <c r="AZY20" s="136"/>
      <c r="AZZ20" s="136"/>
      <c r="BAA20" s="136"/>
      <c r="BAB20" s="136"/>
      <c r="BAC20" s="136"/>
      <c r="BAD20" s="136"/>
      <c r="BAE20" s="136"/>
      <c r="BAF20" s="136"/>
      <c r="BAG20" s="136"/>
      <c r="BAH20" s="136"/>
      <c r="BAI20" s="136"/>
      <c r="BAJ20" s="136"/>
      <c r="BAK20" s="136"/>
      <c r="BAL20" s="136"/>
      <c r="BAM20" s="136"/>
      <c r="BAN20" s="136"/>
      <c r="BAO20" s="136"/>
      <c r="BAP20" s="136"/>
      <c r="BAQ20" s="136"/>
      <c r="BAR20" s="136"/>
      <c r="BAS20" s="136"/>
      <c r="BAT20" s="136"/>
      <c r="BAU20" s="136"/>
      <c r="BAV20" s="136"/>
      <c r="BAW20" s="136"/>
      <c r="BAX20" s="136"/>
      <c r="BAY20" s="136"/>
      <c r="BAZ20" s="136"/>
      <c r="BBA20" s="136"/>
      <c r="BBB20" s="136"/>
      <c r="BBC20" s="136"/>
      <c r="BBD20" s="136"/>
      <c r="BBE20" s="136"/>
      <c r="BBF20" s="136"/>
      <c r="BBG20" s="136"/>
      <c r="BBH20" s="136"/>
      <c r="BBI20" s="136"/>
      <c r="BBJ20" s="136"/>
      <c r="BBK20" s="136"/>
      <c r="BBL20" s="136"/>
      <c r="BBM20" s="136"/>
      <c r="BBN20" s="136"/>
      <c r="BBO20" s="136"/>
      <c r="BBP20" s="136"/>
      <c r="BBQ20" s="136"/>
      <c r="BBR20" s="136"/>
      <c r="BBS20" s="136"/>
      <c r="BBT20" s="136"/>
      <c r="BBU20" s="136"/>
      <c r="BBV20" s="136"/>
      <c r="BBW20" s="136"/>
      <c r="BBX20" s="136"/>
      <c r="BBY20" s="136"/>
      <c r="BBZ20" s="136"/>
      <c r="BCA20" s="136"/>
      <c r="BCB20" s="136"/>
      <c r="BCC20" s="136"/>
      <c r="BCD20" s="136"/>
      <c r="BCE20" s="136"/>
      <c r="BCF20" s="136"/>
      <c r="BCG20" s="136"/>
      <c r="BCH20" s="136"/>
      <c r="BCI20" s="136"/>
      <c r="BCJ20" s="136"/>
      <c r="BCK20" s="136"/>
      <c r="BCL20" s="136"/>
      <c r="BCM20" s="136"/>
      <c r="BCN20" s="136"/>
      <c r="BCO20" s="136"/>
      <c r="BCP20" s="136"/>
      <c r="BCQ20" s="136"/>
      <c r="BCR20" s="136"/>
      <c r="BCS20" s="136"/>
      <c r="BCT20" s="136"/>
      <c r="BCU20" s="136"/>
      <c r="BCV20" s="136"/>
      <c r="BCW20" s="136"/>
      <c r="BCX20" s="136"/>
      <c r="BCY20" s="136"/>
      <c r="BCZ20" s="136"/>
      <c r="BDA20" s="136"/>
      <c r="BDB20" s="136"/>
      <c r="BDC20" s="136"/>
      <c r="BDD20" s="136"/>
      <c r="BDE20" s="136"/>
      <c r="BDF20" s="136"/>
      <c r="BDG20" s="136"/>
      <c r="BDH20" s="136"/>
      <c r="BDI20" s="136"/>
      <c r="BDJ20" s="136"/>
      <c r="BDK20" s="136"/>
      <c r="BDL20" s="136"/>
      <c r="BDM20" s="136"/>
      <c r="BDN20" s="136"/>
      <c r="BDO20" s="136"/>
      <c r="BDP20" s="136"/>
      <c r="BDQ20" s="136"/>
      <c r="BDR20" s="136"/>
      <c r="BDS20" s="136"/>
      <c r="BDT20" s="136"/>
      <c r="BDU20" s="136"/>
      <c r="BDV20" s="136"/>
      <c r="BDW20" s="136"/>
      <c r="BDX20" s="136"/>
      <c r="BDY20" s="136"/>
      <c r="BDZ20" s="136"/>
      <c r="BEA20" s="136"/>
      <c r="BEB20" s="136"/>
      <c r="BEC20" s="136"/>
      <c r="BED20" s="136"/>
      <c r="BEE20" s="136"/>
      <c r="BEF20" s="136"/>
      <c r="BEG20" s="136"/>
      <c r="BEH20" s="136"/>
      <c r="BEI20" s="136"/>
      <c r="BEJ20" s="136"/>
      <c r="BEK20" s="136"/>
      <c r="BEL20" s="136"/>
      <c r="BEM20" s="136"/>
      <c r="BEN20" s="136"/>
      <c r="BEO20" s="136"/>
      <c r="BEP20" s="136"/>
      <c r="BEQ20" s="136"/>
      <c r="BER20" s="136"/>
      <c r="BES20" s="136"/>
      <c r="BET20" s="136"/>
      <c r="BEU20" s="136"/>
      <c r="BEV20" s="136"/>
      <c r="BEW20" s="136"/>
      <c r="BEX20" s="136"/>
      <c r="BEY20" s="136"/>
      <c r="BEZ20" s="136"/>
      <c r="BFA20" s="136"/>
      <c r="BFB20" s="136"/>
      <c r="BFC20" s="136"/>
      <c r="BFD20" s="136"/>
      <c r="BFE20" s="136"/>
      <c r="BFF20" s="136"/>
      <c r="BFG20" s="136"/>
      <c r="BFH20" s="136"/>
      <c r="BFI20" s="136"/>
      <c r="BFJ20" s="136"/>
      <c r="BFK20" s="136"/>
      <c r="BFL20" s="136"/>
      <c r="BFM20" s="136"/>
      <c r="BFN20" s="136"/>
      <c r="BFO20" s="136"/>
      <c r="BFP20" s="136"/>
      <c r="BFQ20" s="136"/>
      <c r="BFR20" s="136"/>
      <c r="BFS20" s="136"/>
      <c r="BFT20" s="136"/>
      <c r="BFU20" s="136"/>
      <c r="BFV20" s="136"/>
      <c r="BFW20" s="136"/>
      <c r="BFX20" s="136"/>
      <c r="BFY20" s="136"/>
      <c r="BFZ20" s="136"/>
      <c r="BGA20" s="136"/>
      <c r="BGB20" s="136"/>
      <c r="BGC20" s="136"/>
      <c r="BGD20" s="136"/>
      <c r="BGE20" s="136"/>
      <c r="BGF20" s="136"/>
      <c r="BGG20" s="136"/>
      <c r="BGH20" s="136"/>
      <c r="BGI20" s="136"/>
      <c r="BGJ20" s="136"/>
      <c r="BGK20" s="136"/>
      <c r="BGL20" s="136"/>
      <c r="BGM20" s="136"/>
      <c r="BGN20" s="136"/>
      <c r="BGO20" s="136"/>
      <c r="BGP20" s="136"/>
      <c r="BGQ20" s="136"/>
      <c r="BGR20" s="136"/>
      <c r="BGS20" s="136"/>
      <c r="BGT20" s="136"/>
      <c r="BGU20" s="136"/>
      <c r="BGV20" s="136"/>
      <c r="BGW20" s="136"/>
      <c r="BGX20" s="136"/>
      <c r="BGY20" s="136"/>
      <c r="BGZ20" s="136"/>
      <c r="BHA20" s="136"/>
      <c r="BHB20" s="136"/>
      <c r="BHC20" s="136"/>
      <c r="BHD20" s="136"/>
      <c r="BHE20" s="136"/>
      <c r="BHF20" s="136"/>
      <c r="BHG20" s="136"/>
      <c r="BHH20" s="136"/>
      <c r="BHI20" s="136"/>
      <c r="BHJ20" s="136"/>
      <c r="BHK20" s="136"/>
      <c r="BHL20" s="136"/>
      <c r="BHM20" s="136"/>
      <c r="BHN20" s="136"/>
      <c r="BHO20" s="136"/>
      <c r="BHP20" s="136"/>
      <c r="BHQ20" s="136"/>
      <c r="BHR20" s="136"/>
      <c r="BHS20" s="136"/>
      <c r="BHT20" s="136"/>
      <c r="BHU20" s="136"/>
      <c r="BHV20" s="136"/>
      <c r="BHW20" s="136"/>
      <c r="BHX20" s="136"/>
      <c r="BHY20" s="136"/>
      <c r="BHZ20" s="136"/>
      <c r="BIA20" s="136"/>
      <c r="BIB20" s="136"/>
      <c r="BIC20" s="136"/>
      <c r="BID20" s="136"/>
      <c r="BIE20" s="136"/>
      <c r="BIF20" s="136"/>
      <c r="BIG20" s="136"/>
      <c r="BIH20" s="136"/>
      <c r="BII20" s="136"/>
      <c r="BIJ20" s="136"/>
      <c r="BIK20" s="136"/>
      <c r="BIL20" s="136"/>
      <c r="BIM20" s="136"/>
      <c r="BIN20" s="136"/>
      <c r="BIO20" s="136"/>
      <c r="BIP20" s="136"/>
      <c r="BIQ20" s="136"/>
      <c r="BIR20" s="136"/>
      <c r="BIS20" s="136"/>
      <c r="BIT20" s="136"/>
      <c r="BIU20" s="136"/>
      <c r="BIV20" s="136"/>
      <c r="BIW20" s="136"/>
      <c r="BIX20" s="136"/>
      <c r="BIY20" s="136"/>
      <c r="BIZ20" s="136"/>
      <c r="BJA20" s="136"/>
      <c r="BJB20" s="136"/>
      <c r="BJC20" s="136"/>
      <c r="BJD20" s="136"/>
      <c r="BJE20" s="136"/>
      <c r="BJF20" s="136"/>
      <c r="BJG20" s="136"/>
      <c r="BJH20" s="136"/>
      <c r="BJI20" s="136"/>
      <c r="BJJ20" s="136"/>
      <c r="BJK20" s="136"/>
      <c r="BJL20" s="136"/>
      <c r="BJM20" s="136"/>
      <c r="BJN20" s="136"/>
      <c r="BJO20" s="136"/>
      <c r="BJP20" s="136"/>
      <c r="BJQ20" s="136"/>
      <c r="BJR20" s="136"/>
      <c r="BJS20" s="136"/>
      <c r="BJT20" s="136"/>
      <c r="BJU20" s="136"/>
      <c r="BJV20" s="136"/>
      <c r="BJW20" s="136"/>
      <c r="BJX20" s="136"/>
      <c r="BJY20" s="136"/>
      <c r="BJZ20" s="136"/>
      <c r="BKA20" s="136"/>
      <c r="BKB20" s="136"/>
      <c r="BKC20" s="136"/>
      <c r="BKD20" s="136"/>
      <c r="BKE20" s="136"/>
      <c r="BKF20" s="136"/>
      <c r="BKG20" s="136"/>
      <c r="BKH20" s="136"/>
      <c r="BKI20" s="136"/>
      <c r="BKJ20" s="136"/>
      <c r="BKK20" s="136"/>
      <c r="BKL20" s="136"/>
      <c r="BKM20" s="136"/>
      <c r="BKN20" s="136"/>
      <c r="BKO20" s="136"/>
      <c r="BKP20" s="136"/>
      <c r="BKQ20" s="136"/>
      <c r="BKR20" s="136"/>
      <c r="BKS20" s="136"/>
      <c r="BKT20" s="136"/>
      <c r="BKU20" s="136"/>
      <c r="BKV20" s="136"/>
      <c r="BKW20" s="136"/>
      <c r="BKX20" s="136"/>
      <c r="BKY20" s="136"/>
      <c r="BKZ20" s="136"/>
      <c r="BLA20" s="136"/>
      <c r="BLB20" s="136"/>
      <c r="BLC20" s="136"/>
      <c r="BLD20" s="136"/>
      <c r="BLE20" s="136"/>
      <c r="BLF20" s="136"/>
      <c r="BLG20" s="136"/>
      <c r="BLH20" s="136"/>
      <c r="BLI20" s="136"/>
      <c r="BLJ20" s="136"/>
      <c r="BLK20" s="136"/>
      <c r="BLL20" s="136"/>
      <c r="BLM20" s="136"/>
      <c r="BLN20" s="136"/>
      <c r="BLO20" s="136"/>
      <c r="BLP20" s="136"/>
      <c r="BLQ20" s="136"/>
      <c r="BLR20" s="136"/>
      <c r="BLS20" s="136"/>
      <c r="BLT20" s="136"/>
      <c r="BLU20" s="136"/>
      <c r="BLV20" s="136"/>
      <c r="BLW20" s="136"/>
      <c r="BLX20" s="136"/>
      <c r="BLY20" s="136"/>
      <c r="BLZ20" s="136"/>
      <c r="BMA20" s="136"/>
      <c r="BMB20" s="136"/>
      <c r="BMC20" s="136"/>
      <c r="BMD20" s="136"/>
      <c r="BME20" s="136"/>
      <c r="BMF20" s="136"/>
      <c r="BMG20" s="136"/>
      <c r="BMH20" s="136"/>
      <c r="BMI20" s="136"/>
      <c r="BMJ20" s="136"/>
      <c r="BMK20" s="136"/>
      <c r="BML20" s="136"/>
      <c r="BMM20" s="136"/>
      <c r="BMN20" s="136"/>
      <c r="BMO20" s="136"/>
      <c r="BMP20" s="136"/>
      <c r="BMQ20" s="136"/>
      <c r="BMR20" s="136"/>
      <c r="BMS20" s="136"/>
      <c r="BMT20" s="136"/>
      <c r="BMU20" s="136"/>
      <c r="BMV20" s="136"/>
      <c r="BMW20" s="136"/>
      <c r="BMX20" s="136"/>
      <c r="BMY20" s="136"/>
      <c r="BMZ20" s="136"/>
      <c r="BNA20" s="136"/>
      <c r="BNB20" s="136"/>
      <c r="BNC20" s="136"/>
      <c r="BND20" s="136"/>
      <c r="BNE20" s="136"/>
      <c r="BNF20" s="136"/>
      <c r="BNG20" s="136"/>
      <c r="BNH20" s="136"/>
      <c r="BNI20" s="136"/>
      <c r="BNJ20" s="136"/>
      <c r="BNK20" s="136"/>
      <c r="BNL20" s="136"/>
      <c r="BNM20" s="136"/>
      <c r="BNN20" s="136"/>
      <c r="BNO20" s="136"/>
      <c r="BNP20" s="136"/>
      <c r="BNQ20" s="136"/>
      <c r="BNR20" s="136"/>
      <c r="BNS20" s="136"/>
      <c r="BNT20" s="136"/>
      <c r="BNU20" s="136"/>
      <c r="BNV20" s="136"/>
      <c r="BNW20" s="136"/>
      <c r="BNX20" s="136"/>
      <c r="BNY20" s="136"/>
      <c r="BNZ20" s="136"/>
      <c r="BOA20" s="136"/>
      <c r="BOB20" s="136"/>
      <c r="BOC20" s="136"/>
      <c r="BOD20" s="136"/>
      <c r="BOE20" s="136"/>
      <c r="BOF20" s="136"/>
      <c r="BOG20" s="136"/>
      <c r="BOH20" s="136"/>
      <c r="BOI20" s="136"/>
      <c r="BOJ20" s="136"/>
      <c r="BOK20" s="136"/>
      <c r="BOL20" s="136"/>
      <c r="BOM20" s="136"/>
      <c r="BON20" s="136"/>
      <c r="BOO20" s="136"/>
      <c r="BOP20" s="136"/>
      <c r="BOQ20" s="136"/>
      <c r="BOR20" s="136"/>
      <c r="BOS20" s="136"/>
      <c r="BOT20" s="136"/>
      <c r="BOU20" s="136"/>
      <c r="BOV20" s="136"/>
      <c r="BOW20" s="136"/>
      <c r="BOX20" s="136"/>
      <c r="BOY20" s="136"/>
      <c r="BOZ20" s="136"/>
      <c r="BPA20" s="136"/>
      <c r="BPB20" s="136"/>
      <c r="BPC20" s="136"/>
      <c r="BPD20" s="136"/>
      <c r="BPE20" s="136"/>
      <c r="BPF20" s="136"/>
      <c r="BPG20" s="136"/>
      <c r="BPH20" s="136"/>
      <c r="BPI20" s="136"/>
      <c r="BPJ20" s="136"/>
      <c r="BPK20" s="136"/>
      <c r="BPL20" s="136"/>
      <c r="BPM20" s="136"/>
      <c r="BPN20" s="136"/>
      <c r="BPO20" s="136"/>
      <c r="BPP20" s="136"/>
      <c r="BPQ20" s="136"/>
      <c r="BPR20" s="136"/>
      <c r="BPS20" s="136"/>
      <c r="BPT20" s="136"/>
      <c r="BPU20" s="136"/>
      <c r="BPV20" s="136"/>
      <c r="BPW20" s="136"/>
      <c r="BPX20" s="136"/>
      <c r="BPY20" s="136"/>
      <c r="BPZ20" s="136"/>
      <c r="BQA20" s="136"/>
      <c r="BQB20" s="136"/>
      <c r="BQC20" s="136"/>
      <c r="BQD20" s="136"/>
      <c r="BQE20" s="136"/>
      <c r="BQF20" s="136"/>
      <c r="BQG20" s="136"/>
      <c r="BQH20" s="136"/>
      <c r="BQI20" s="136"/>
      <c r="BQJ20" s="136"/>
      <c r="BQK20" s="136"/>
      <c r="BQL20" s="136"/>
      <c r="BQM20" s="136"/>
      <c r="BQN20" s="136"/>
      <c r="BQO20" s="136"/>
      <c r="BQP20" s="136"/>
      <c r="BQQ20" s="136"/>
      <c r="BQR20" s="136"/>
      <c r="BQS20" s="136"/>
      <c r="BQT20" s="136"/>
      <c r="BQU20" s="136"/>
      <c r="BQV20" s="136"/>
      <c r="BQW20" s="136"/>
      <c r="BQX20" s="136"/>
      <c r="BQY20" s="136"/>
      <c r="BQZ20" s="136"/>
      <c r="BRA20" s="136"/>
      <c r="BRB20" s="136"/>
      <c r="BRC20" s="136"/>
      <c r="BRD20" s="136"/>
      <c r="BRE20" s="136"/>
      <c r="BRF20" s="136"/>
      <c r="BRG20" s="136"/>
      <c r="BRH20" s="136"/>
      <c r="BRI20" s="136"/>
      <c r="BRJ20" s="136"/>
      <c r="BRK20" s="136"/>
      <c r="BRL20" s="136"/>
      <c r="BRM20" s="136"/>
      <c r="BRN20" s="136"/>
      <c r="BRO20" s="136"/>
      <c r="BRP20" s="136"/>
      <c r="BRQ20" s="136"/>
      <c r="BRR20" s="136"/>
      <c r="BRS20" s="136"/>
      <c r="BRT20" s="136"/>
      <c r="BRU20" s="136"/>
      <c r="BRV20" s="136"/>
      <c r="BRW20" s="136"/>
      <c r="BRX20" s="136"/>
      <c r="BRY20" s="136"/>
      <c r="BRZ20" s="136"/>
      <c r="BSA20" s="136"/>
      <c r="BSB20" s="136"/>
      <c r="BSC20" s="136"/>
      <c r="BSD20" s="136"/>
      <c r="BSE20" s="136"/>
      <c r="BSF20" s="136"/>
      <c r="BSG20" s="136"/>
      <c r="BSH20" s="136"/>
      <c r="BSI20" s="136"/>
      <c r="BSJ20" s="136"/>
      <c r="BSK20" s="136"/>
      <c r="BSL20" s="136"/>
      <c r="BSM20" s="136"/>
      <c r="BSN20" s="136"/>
      <c r="BSO20" s="136"/>
      <c r="BSP20" s="136"/>
      <c r="BSQ20" s="136"/>
      <c r="BSR20" s="136"/>
      <c r="BSS20" s="136"/>
      <c r="BST20" s="136"/>
      <c r="BSU20" s="136"/>
      <c r="BSV20" s="136"/>
      <c r="BSW20" s="136"/>
      <c r="BSX20" s="136"/>
      <c r="BSY20" s="136"/>
      <c r="BSZ20" s="136"/>
      <c r="BTA20" s="136"/>
      <c r="BTB20" s="136"/>
      <c r="BTC20" s="136"/>
      <c r="BTD20" s="136"/>
      <c r="BTE20" s="136"/>
      <c r="BTF20" s="136"/>
      <c r="BTG20" s="136"/>
      <c r="BTH20" s="136"/>
      <c r="BTI20" s="136"/>
      <c r="BTJ20" s="136"/>
      <c r="BTK20" s="136"/>
      <c r="BTL20" s="136"/>
      <c r="BTM20" s="136"/>
      <c r="BTN20" s="136"/>
      <c r="BTO20" s="136"/>
      <c r="BTP20" s="136"/>
      <c r="BTQ20" s="136"/>
      <c r="BTR20" s="136"/>
      <c r="BTS20" s="136"/>
      <c r="BTT20" s="136"/>
      <c r="BTU20" s="136"/>
      <c r="BTV20" s="136"/>
      <c r="BTW20" s="136"/>
      <c r="BTX20" s="136"/>
      <c r="BTY20" s="136"/>
      <c r="BTZ20" s="136"/>
      <c r="BUA20" s="136"/>
      <c r="BUB20" s="136"/>
      <c r="BUC20" s="136"/>
      <c r="BUD20" s="136"/>
      <c r="BUE20" s="136"/>
      <c r="BUF20" s="136"/>
      <c r="BUG20" s="136"/>
      <c r="BUH20" s="136"/>
      <c r="BUI20" s="136"/>
      <c r="BUJ20" s="136"/>
      <c r="BUK20" s="136"/>
      <c r="BUL20" s="136"/>
      <c r="BUM20" s="136"/>
      <c r="BUN20" s="136"/>
      <c r="BUO20" s="136"/>
      <c r="BUP20" s="136"/>
      <c r="BUQ20" s="136"/>
      <c r="BUR20" s="136"/>
      <c r="BUS20" s="136"/>
      <c r="BUT20" s="136"/>
      <c r="BUU20" s="136"/>
      <c r="BUV20" s="136"/>
      <c r="BUW20" s="136"/>
      <c r="BUX20" s="136"/>
      <c r="BUY20" s="136"/>
      <c r="BUZ20" s="136"/>
      <c r="BVA20" s="136"/>
      <c r="BVB20" s="136"/>
      <c r="BVC20" s="136"/>
      <c r="BVD20" s="136"/>
      <c r="BVE20" s="136"/>
      <c r="BVF20" s="136"/>
      <c r="BVG20" s="136"/>
      <c r="BVH20" s="136"/>
      <c r="BVI20" s="136"/>
      <c r="BVJ20" s="136"/>
      <c r="BVK20" s="136"/>
      <c r="BVL20" s="136"/>
      <c r="BVM20" s="136"/>
      <c r="BVN20" s="136"/>
      <c r="BVO20" s="136"/>
      <c r="BVP20" s="136"/>
      <c r="BVQ20" s="136"/>
      <c r="BVR20" s="136"/>
      <c r="BVS20" s="136"/>
      <c r="BVT20" s="136"/>
      <c r="BVU20" s="136"/>
      <c r="BVV20" s="136"/>
      <c r="BVW20" s="136"/>
      <c r="BVX20" s="136"/>
      <c r="BVY20" s="136"/>
      <c r="BVZ20" s="136"/>
      <c r="BWA20" s="136"/>
      <c r="BWB20" s="136"/>
      <c r="BWC20" s="136"/>
      <c r="BWD20" s="136"/>
      <c r="BWE20" s="136"/>
      <c r="BWF20" s="136"/>
      <c r="BWG20" s="136"/>
      <c r="BWH20" s="136"/>
      <c r="BWI20" s="136"/>
      <c r="BWJ20" s="136"/>
      <c r="BWK20" s="136"/>
      <c r="BWL20" s="136"/>
      <c r="BWM20" s="136"/>
      <c r="BWN20" s="136"/>
      <c r="BWO20" s="136"/>
      <c r="BWP20" s="136"/>
      <c r="BWQ20" s="136"/>
      <c r="BWR20" s="136"/>
      <c r="BWS20" s="136"/>
      <c r="BWT20" s="136"/>
      <c r="BWU20" s="136"/>
      <c r="BWV20" s="136"/>
      <c r="BWW20" s="136"/>
      <c r="BWX20" s="136"/>
      <c r="BWY20" s="136"/>
      <c r="BWZ20" s="136"/>
      <c r="BXA20" s="136"/>
      <c r="BXB20" s="136"/>
      <c r="BXC20" s="136"/>
      <c r="BXD20" s="136"/>
      <c r="BXE20" s="136"/>
      <c r="BXF20" s="136"/>
      <c r="BXG20" s="136"/>
      <c r="BXH20" s="136"/>
      <c r="BXI20" s="136"/>
      <c r="BXJ20" s="136"/>
      <c r="BXK20" s="136"/>
      <c r="BXL20" s="136"/>
      <c r="BXM20" s="136"/>
      <c r="BXN20" s="136"/>
      <c r="BXO20" s="136"/>
      <c r="BXP20" s="136"/>
      <c r="BXQ20" s="136"/>
      <c r="BXR20" s="136"/>
      <c r="BXS20" s="136"/>
      <c r="BXT20" s="136"/>
      <c r="BXU20" s="136"/>
      <c r="BXV20" s="136"/>
      <c r="BXW20" s="136"/>
      <c r="BXX20" s="136"/>
      <c r="BXY20" s="136"/>
      <c r="BXZ20" s="136"/>
      <c r="BYA20" s="136"/>
      <c r="BYB20" s="136"/>
      <c r="BYC20" s="136"/>
      <c r="BYD20" s="136"/>
      <c r="BYE20" s="136"/>
      <c r="BYF20" s="136"/>
      <c r="BYG20" s="136"/>
      <c r="BYH20" s="136"/>
      <c r="BYI20" s="136"/>
      <c r="BYJ20" s="136"/>
      <c r="BYK20" s="136"/>
      <c r="BYL20" s="136"/>
      <c r="BYM20" s="136"/>
      <c r="BYN20" s="136"/>
      <c r="BYO20" s="136"/>
      <c r="BYP20" s="136"/>
      <c r="BYQ20" s="136"/>
      <c r="BYR20" s="136"/>
      <c r="BYS20" s="136"/>
      <c r="BYT20" s="136"/>
      <c r="BYU20" s="136"/>
      <c r="BYV20" s="136"/>
      <c r="BYW20" s="136"/>
      <c r="BYX20" s="136"/>
      <c r="BYY20" s="136"/>
      <c r="BYZ20" s="136"/>
      <c r="BZA20" s="136"/>
      <c r="BZB20" s="136"/>
      <c r="BZC20" s="136"/>
      <c r="BZD20" s="136"/>
      <c r="BZE20" s="136"/>
      <c r="BZF20" s="136"/>
      <c r="BZG20" s="136"/>
      <c r="BZH20" s="136"/>
      <c r="BZI20" s="136"/>
      <c r="BZJ20" s="136"/>
      <c r="BZK20" s="136"/>
      <c r="BZL20" s="136"/>
      <c r="BZM20" s="136"/>
      <c r="BZN20" s="136"/>
      <c r="BZO20" s="136"/>
      <c r="BZP20" s="136"/>
      <c r="BZQ20" s="136"/>
      <c r="BZR20" s="136"/>
      <c r="BZS20" s="136"/>
      <c r="BZT20" s="136"/>
      <c r="BZU20" s="136"/>
      <c r="BZV20" s="136"/>
      <c r="BZW20" s="136"/>
      <c r="BZX20" s="136"/>
      <c r="BZY20" s="136"/>
      <c r="BZZ20" s="136"/>
      <c r="CAA20" s="136"/>
      <c r="CAB20" s="136"/>
      <c r="CAC20" s="136"/>
      <c r="CAD20" s="136"/>
      <c r="CAE20" s="136"/>
      <c r="CAF20" s="136"/>
      <c r="CAG20" s="136"/>
      <c r="CAH20" s="136"/>
      <c r="CAI20" s="136"/>
      <c r="CAJ20" s="136"/>
      <c r="CAK20" s="136"/>
      <c r="CAL20" s="136"/>
      <c r="CAM20" s="136"/>
      <c r="CAN20" s="136"/>
      <c r="CAO20" s="136"/>
      <c r="CAP20" s="136"/>
      <c r="CAQ20" s="136"/>
      <c r="CAR20" s="136"/>
      <c r="CAS20" s="136"/>
      <c r="CAT20" s="136"/>
      <c r="CAU20" s="136"/>
      <c r="CAV20" s="136"/>
      <c r="CAW20" s="136"/>
      <c r="CAX20" s="136"/>
      <c r="CAY20" s="136"/>
      <c r="CAZ20" s="136"/>
      <c r="CBA20" s="136"/>
      <c r="CBB20" s="136"/>
      <c r="CBC20" s="136"/>
      <c r="CBD20" s="136"/>
      <c r="CBE20" s="136"/>
      <c r="CBF20" s="136"/>
      <c r="CBG20" s="136"/>
      <c r="CBH20" s="136"/>
      <c r="CBI20" s="136"/>
      <c r="CBJ20" s="136"/>
      <c r="CBK20" s="136"/>
      <c r="CBL20" s="136"/>
      <c r="CBM20" s="136"/>
      <c r="CBN20" s="136"/>
      <c r="CBO20" s="136"/>
      <c r="CBP20" s="136"/>
      <c r="CBQ20" s="136"/>
      <c r="CBR20" s="136"/>
      <c r="CBS20" s="136"/>
      <c r="CBT20" s="136"/>
      <c r="CBU20" s="136"/>
      <c r="CBV20" s="136"/>
      <c r="CBW20" s="136"/>
      <c r="CBX20" s="136"/>
      <c r="CBY20" s="136"/>
      <c r="CBZ20" s="136"/>
      <c r="CCA20" s="136"/>
      <c r="CCB20" s="136"/>
      <c r="CCC20" s="136"/>
      <c r="CCD20" s="136"/>
      <c r="CCE20" s="136"/>
      <c r="CCF20" s="136"/>
      <c r="CCG20" s="136"/>
      <c r="CCH20" s="136"/>
      <c r="CCI20" s="136"/>
      <c r="CCJ20" s="136"/>
      <c r="CCK20" s="136"/>
      <c r="CCL20" s="136"/>
      <c r="CCM20" s="136"/>
      <c r="CCN20" s="136"/>
      <c r="CCO20" s="136"/>
      <c r="CCP20" s="136"/>
      <c r="CCQ20" s="136"/>
      <c r="CCR20" s="136"/>
      <c r="CCS20" s="136"/>
      <c r="CCT20" s="136"/>
      <c r="CCU20" s="136"/>
      <c r="CCV20" s="136"/>
      <c r="CCW20" s="136"/>
      <c r="CCX20" s="136"/>
      <c r="CCY20" s="136"/>
      <c r="CCZ20" s="136"/>
      <c r="CDA20" s="136"/>
      <c r="CDB20" s="136"/>
      <c r="CDC20" s="136"/>
      <c r="CDD20" s="136"/>
      <c r="CDE20" s="136"/>
      <c r="CDF20" s="136"/>
      <c r="CDG20" s="136"/>
      <c r="CDH20" s="136"/>
      <c r="CDI20" s="136"/>
      <c r="CDJ20" s="136"/>
      <c r="CDK20" s="136"/>
      <c r="CDL20" s="136"/>
      <c r="CDM20" s="136"/>
      <c r="CDN20" s="136"/>
      <c r="CDO20" s="136"/>
      <c r="CDP20" s="136"/>
      <c r="CDQ20" s="136"/>
      <c r="CDR20" s="136"/>
      <c r="CDS20" s="136"/>
      <c r="CDT20" s="136"/>
      <c r="CDU20" s="136"/>
      <c r="CDV20" s="136"/>
      <c r="CDW20" s="136"/>
      <c r="CDX20" s="136"/>
      <c r="CDY20" s="136"/>
      <c r="CDZ20" s="136"/>
      <c r="CEA20" s="136"/>
      <c r="CEB20" s="136"/>
      <c r="CEC20" s="136"/>
      <c r="CED20" s="136"/>
      <c r="CEE20" s="136"/>
      <c r="CEF20" s="136"/>
      <c r="CEG20" s="136"/>
      <c r="CEH20" s="136"/>
      <c r="CEI20" s="136"/>
      <c r="CEJ20" s="136"/>
      <c r="CEK20" s="136"/>
      <c r="CEL20" s="136"/>
      <c r="CEM20" s="136"/>
      <c r="CEN20" s="136"/>
      <c r="CEO20" s="136"/>
      <c r="CEP20" s="136"/>
      <c r="CEQ20" s="136"/>
      <c r="CER20" s="136"/>
      <c r="CES20" s="136"/>
      <c r="CET20" s="136"/>
      <c r="CEU20" s="136"/>
      <c r="CEV20" s="136"/>
      <c r="CEW20" s="136"/>
      <c r="CEX20" s="136"/>
      <c r="CEY20" s="136"/>
      <c r="CEZ20" s="136"/>
      <c r="CFA20" s="136"/>
      <c r="CFB20" s="136"/>
      <c r="CFC20" s="136"/>
      <c r="CFD20" s="136"/>
      <c r="CFE20" s="136"/>
      <c r="CFF20" s="136"/>
      <c r="CFG20" s="136"/>
      <c r="CFH20" s="136"/>
      <c r="CFI20" s="136"/>
      <c r="CFJ20" s="136"/>
      <c r="CFK20" s="136"/>
      <c r="CFL20" s="136"/>
      <c r="CFM20" s="136"/>
      <c r="CFN20" s="136"/>
      <c r="CFO20" s="136"/>
      <c r="CFP20" s="136"/>
      <c r="CFQ20" s="136"/>
      <c r="CFR20" s="136"/>
      <c r="CFS20" s="136"/>
      <c r="CFT20" s="136"/>
      <c r="CFU20" s="136"/>
      <c r="CFV20" s="136"/>
      <c r="CFW20" s="136"/>
      <c r="CFX20" s="136"/>
      <c r="CFY20" s="136"/>
      <c r="CFZ20" s="136"/>
      <c r="CGA20" s="136"/>
      <c r="CGB20" s="136"/>
      <c r="CGC20" s="136"/>
      <c r="CGD20" s="136"/>
      <c r="CGE20" s="136"/>
      <c r="CGF20" s="136"/>
      <c r="CGG20" s="136"/>
      <c r="CGH20" s="136"/>
      <c r="CGI20" s="136"/>
      <c r="CGJ20" s="136"/>
      <c r="CGK20" s="136"/>
      <c r="CGL20" s="136"/>
      <c r="CGM20" s="136"/>
      <c r="CGN20" s="136"/>
      <c r="CGO20" s="136"/>
      <c r="CGP20" s="136"/>
      <c r="CGQ20" s="136"/>
      <c r="CGR20" s="136"/>
      <c r="CGS20" s="136"/>
      <c r="CGT20" s="136"/>
      <c r="CGU20" s="136"/>
      <c r="CGV20" s="136"/>
      <c r="CGW20" s="136"/>
      <c r="CGX20" s="136"/>
      <c r="CGY20" s="136"/>
      <c r="CGZ20" s="136"/>
      <c r="CHA20" s="136"/>
      <c r="CHB20" s="136"/>
      <c r="CHC20" s="136"/>
      <c r="CHD20" s="136"/>
      <c r="CHE20" s="136"/>
      <c r="CHF20" s="136"/>
      <c r="CHG20" s="136"/>
      <c r="CHH20" s="136"/>
      <c r="CHI20" s="136"/>
      <c r="CHJ20" s="136"/>
      <c r="CHK20" s="136"/>
      <c r="CHL20" s="136"/>
      <c r="CHM20" s="136"/>
      <c r="CHN20" s="136"/>
      <c r="CHO20" s="136"/>
      <c r="CHP20" s="136"/>
      <c r="CHQ20" s="136"/>
      <c r="CHR20" s="136"/>
      <c r="CHS20" s="136"/>
      <c r="CHT20" s="136"/>
      <c r="CHU20" s="136"/>
      <c r="CHV20" s="136"/>
      <c r="CHW20" s="136"/>
      <c r="CHX20" s="136"/>
      <c r="CHY20" s="136"/>
      <c r="CHZ20" s="136"/>
      <c r="CIA20" s="136"/>
      <c r="CIB20" s="136"/>
      <c r="CIC20" s="136"/>
      <c r="CID20" s="136"/>
      <c r="CIE20" s="136"/>
      <c r="CIF20" s="136"/>
      <c r="CIG20" s="136"/>
      <c r="CIH20" s="136"/>
      <c r="CII20" s="136"/>
      <c r="CIJ20" s="136"/>
      <c r="CIK20" s="136"/>
      <c r="CIL20" s="136"/>
      <c r="CIM20" s="136"/>
      <c r="CIN20" s="136"/>
      <c r="CIO20" s="136"/>
      <c r="CIP20" s="136"/>
      <c r="CIQ20" s="136"/>
      <c r="CIR20" s="136"/>
      <c r="CIS20" s="136"/>
      <c r="CIT20" s="136"/>
      <c r="CIU20" s="136"/>
      <c r="CIV20" s="136"/>
      <c r="CIW20" s="136"/>
      <c r="CIX20" s="136"/>
      <c r="CIY20" s="136"/>
      <c r="CIZ20" s="136"/>
      <c r="CJA20" s="136"/>
      <c r="CJB20" s="136"/>
      <c r="CJC20" s="136"/>
      <c r="CJD20" s="136"/>
      <c r="CJE20" s="136"/>
      <c r="CJF20" s="136"/>
      <c r="CJG20" s="136"/>
      <c r="CJH20" s="136"/>
      <c r="CJI20" s="136"/>
      <c r="CJJ20" s="136"/>
      <c r="CJK20" s="136"/>
      <c r="CJL20" s="136"/>
      <c r="CJM20" s="136"/>
      <c r="CJN20" s="136"/>
      <c r="CJO20" s="136"/>
      <c r="CJP20" s="136"/>
      <c r="CJQ20" s="136"/>
      <c r="CJR20" s="136"/>
      <c r="CJS20" s="136"/>
      <c r="CJT20" s="136"/>
      <c r="CJU20" s="136"/>
      <c r="CJV20" s="136"/>
      <c r="CJW20" s="136"/>
      <c r="CJX20" s="136"/>
      <c r="CJY20" s="136"/>
      <c r="CJZ20" s="136"/>
      <c r="CKA20" s="136"/>
      <c r="CKB20" s="136"/>
      <c r="CKC20" s="136"/>
      <c r="CKD20" s="136"/>
      <c r="CKE20" s="136"/>
      <c r="CKF20" s="136"/>
      <c r="CKG20" s="136"/>
      <c r="CKH20" s="136"/>
      <c r="CKI20" s="136"/>
      <c r="CKJ20" s="136"/>
      <c r="CKK20" s="136"/>
      <c r="CKL20" s="136"/>
      <c r="CKM20" s="136"/>
      <c r="CKN20" s="136"/>
      <c r="CKO20" s="136"/>
      <c r="CKP20" s="136"/>
      <c r="CKQ20" s="136"/>
      <c r="CKR20" s="136"/>
      <c r="CKS20" s="136"/>
      <c r="CKT20" s="136"/>
      <c r="CKU20" s="136"/>
      <c r="CKV20" s="136"/>
      <c r="CKW20" s="136"/>
      <c r="CKX20" s="136"/>
      <c r="CKY20" s="136"/>
      <c r="CKZ20" s="136"/>
      <c r="CLA20" s="136"/>
      <c r="CLB20" s="136"/>
      <c r="CLC20" s="136"/>
      <c r="CLD20" s="136"/>
      <c r="CLE20" s="136"/>
      <c r="CLF20" s="136"/>
      <c r="CLG20" s="136"/>
      <c r="CLH20" s="136"/>
      <c r="CLI20" s="136"/>
      <c r="CLJ20" s="136"/>
      <c r="CLK20" s="136"/>
      <c r="CLL20" s="136"/>
      <c r="CLM20" s="136"/>
      <c r="CLN20" s="136"/>
      <c r="CLO20" s="136"/>
      <c r="CLP20" s="136"/>
      <c r="CLQ20" s="136"/>
      <c r="CLR20" s="136"/>
      <c r="CLS20" s="136"/>
      <c r="CLT20" s="136"/>
      <c r="CLU20" s="136"/>
      <c r="CLV20" s="136"/>
      <c r="CLW20" s="136"/>
      <c r="CLX20" s="136"/>
      <c r="CLY20" s="136"/>
      <c r="CLZ20" s="136"/>
      <c r="CMA20" s="136"/>
      <c r="CMB20" s="136"/>
      <c r="CMC20" s="136"/>
      <c r="CMD20" s="136"/>
      <c r="CME20" s="136"/>
      <c r="CMF20" s="136"/>
      <c r="CMG20" s="136"/>
      <c r="CMH20" s="136"/>
      <c r="CMI20" s="136"/>
      <c r="CMJ20" s="136"/>
      <c r="CMK20" s="136"/>
      <c r="CML20" s="136"/>
      <c r="CMM20" s="136"/>
      <c r="CMN20" s="136"/>
      <c r="CMO20" s="136"/>
      <c r="CMP20" s="136"/>
      <c r="CMQ20" s="136"/>
      <c r="CMR20" s="136"/>
      <c r="CMS20" s="136"/>
      <c r="CMT20" s="136"/>
      <c r="CMU20" s="136"/>
      <c r="CMV20" s="136"/>
      <c r="CMW20" s="136"/>
      <c r="CMX20" s="136"/>
      <c r="CMY20" s="136"/>
      <c r="CMZ20" s="136"/>
      <c r="CNA20" s="136"/>
      <c r="CNB20" s="136"/>
      <c r="CNC20" s="136"/>
      <c r="CND20" s="136"/>
      <c r="CNE20" s="136"/>
      <c r="CNF20" s="136"/>
      <c r="CNG20" s="136"/>
      <c r="CNH20" s="136"/>
      <c r="CNI20" s="136"/>
      <c r="CNJ20" s="136"/>
      <c r="CNK20" s="136"/>
      <c r="CNL20" s="136"/>
      <c r="CNM20" s="136"/>
      <c r="CNN20" s="136"/>
      <c r="CNO20" s="136"/>
      <c r="CNP20" s="136"/>
      <c r="CNQ20" s="136"/>
      <c r="CNR20" s="136"/>
      <c r="CNS20" s="136"/>
      <c r="CNT20" s="136"/>
      <c r="CNU20" s="136"/>
      <c r="CNV20" s="136"/>
      <c r="CNW20" s="136"/>
      <c r="CNX20" s="136"/>
      <c r="CNY20" s="136"/>
      <c r="CNZ20" s="136"/>
      <c r="COA20" s="136"/>
      <c r="COB20" s="136"/>
      <c r="COC20" s="136"/>
      <c r="COD20" s="136"/>
      <c r="COE20" s="136"/>
      <c r="COF20" s="136"/>
      <c r="COG20" s="136"/>
      <c r="COH20" s="136"/>
      <c r="COI20" s="136"/>
      <c r="COJ20" s="136"/>
      <c r="COK20" s="136"/>
      <c r="COL20" s="136"/>
      <c r="COM20" s="136"/>
      <c r="CON20" s="136"/>
      <c r="COO20" s="136"/>
      <c r="COP20" s="136"/>
      <c r="COQ20" s="136"/>
      <c r="COR20" s="136"/>
      <c r="COS20" s="136"/>
      <c r="COT20" s="136"/>
      <c r="COU20" s="136"/>
      <c r="COV20" s="136"/>
      <c r="COW20" s="136"/>
      <c r="COX20" s="136"/>
      <c r="COY20" s="136"/>
      <c r="COZ20" s="136"/>
      <c r="CPA20" s="136"/>
      <c r="CPB20" s="136"/>
      <c r="CPC20" s="136"/>
      <c r="CPD20" s="136"/>
      <c r="CPE20" s="136"/>
      <c r="CPF20" s="136"/>
      <c r="CPG20" s="136"/>
      <c r="CPH20" s="136"/>
      <c r="CPI20" s="136"/>
      <c r="CPJ20" s="136"/>
      <c r="CPK20" s="136"/>
      <c r="CPL20" s="136"/>
      <c r="CPM20" s="136"/>
      <c r="CPN20" s="136"/>
      <c r="CPO20" s="136"/>
      <c r="CPP20" s="136"/>
      <c r="CPQ20" s="136"/>
      <c r="CPR20" s="136"/>
      <c r="CPS20" s="136"/>
      <c r="CPT20" s="136"/>
      <c r="CPU20" s="136"/>
      <c r="CPV20" s="136"/>
      <c r="CPW20" s="136"/>
      <c r="CPX20" s="136"/>
      <c r="CPY20" s="136"/>
      <c r="CPZ20" s="136"/>
      <c r="CQA20" s="136"/>
      <c r="CQB20" s="136"/>
      <c r="CQC20" s="136"/>
      <c r="CQD20" s="136"/>
      <c r="CQE20" s="136"/>
      <c r="CQF20" s="136"/>
      <c r="CQG20" s="136"/>
      <c r="CQH20" s="136"/>
      <c r="CQI20" s="136"/>
      <c r="CQJ20" s="136"/>
      <c r="CQK20" s="136"/>
      <c r="CQL20" s="136"/>
      <c r="CQM20" s="136"/>
      <c r="CQN20" s="136"/>
      <c r="CQO20" s="136"/>
      <c r="CQP20" s="136"/>
      <c r="CQQ20" s="136"/>
      <c r="CQR20" s="136"/>
      <c r="CQS20" s="136"/>
      <c r="CQT20" s="136"/>
      <c r="CQU20" s="136"/>
      <c r="CQV20" s="136"/>
      <c r="CQW20" s="136"/>
      <c r="CQX20" s="136"/>
      <c r="CQY20" s="136"/>
      <c r="CQZ20" s="136"/>
      <c r="CRA20" s="136"/>
      <c r="CRB20" s="136"/>
      <c r="CRC20" s="136"/>
      <c r="CRD20" s="136"/>
      <c r="CRE20" s="136"/>
      <c r="CRF20" s="136"/>
      <c r="CRG20" s="136"/>
      <c r="CRH20" s="136"/>
      <c r="CRI20" s="136"/>
      <c r="CRJ20" s="136"/>
      <c r="CRK20" s="136"/>
      <c r="CRL20" s="136"/>
      <c r="CRM20" s="136"/>
      <c r="CRN20" s="136"/>
      <c r="CRO20" s="136"/>
      <c r="CRP20" s="136"/>
      <c r="CRQ20" s="136"/>
      <c r="CRR20" s="136"/>
      <c r="CRS20" s="136"/>
      <c r="CRT20" s="136"/>
      <c r="CRU20" s="136"/>
      <c r="CRV20" s="136"/>
      <c r="CRW20" s="136"/>
      <c r="CRX20" s="136"/>
      <c r="CRY20" s="136"/>
      <c r="CRZ20" s="136"/>
      <c r="CSA20" s="136"/>
      <c r="CSB20" s="136"/>
      <c r="CSC20" s="136"/>
      <c r="CSD20" s="136"/>
      <c r="CSE20" s="136"/>
      <c r="CSF20" s="136"/>
      <c r="CSG20" s="136"/>
      <c r="CSH20" s="136"/>
      <c r="CSI20" s="136"/>
      <c r="CSJ20" s="136"/>
      <c r="CSK20" s="136"/>
      <c r="CSL20" s="136"/>
      <c r="CSM20" s="136"/>
      <c r="CSN20" s="136"/>
      <c r="CSO20" s="136"/>
      <c r="CSP20" s="136"/>
      <c r="CSQ20" s="136"/>
      <c r="CSR20" s="136"/>
      <c r="CSS20" s="136"/>
      <c r="CST20" s="136"/>
      <c r="CSU20" s="136"/>
      <c r="CSV20" s="136"/>
      <c r="CSW20" s="136"/>
      <c r="CSX20" s="136"/>
      <c r="CSY20" s="136"/>
      <c r="CSZ20" s="136"/>
      <c r="CTA20" s="136"/>
      <c r="CTB20" s="136"/>
      <c r="CTC20" s="136"/>
      <c r="CTD20" s="136"/>
      <c r="CTE20" s="136"/>
      <c r="CTF20" s="136"/>
      <c r="CTG20" s="136"/>
      <c r="CTH20" s="136"/>
      <c r="CTI20" s="136"/>
      <c r="CTJ20" s="136"/>
      <c r="CTK20" s="136"/>
      <c r="CTL20" s="136"/>
      <c r="CTM20" s="136"/>
      <c r="CTN20" s="136"/>
      <c r="CTO20" s="136"/>
      <c r="CTP20" s="136"/>
      <c r="CTQ20" s="136"/>
      <c r="CTR20" s="136"/>
      <c r="CTS20" s="136"/>
      <c r="CTT20" s="136"/>
      <c r="CTU20" s="136"/>
      <c r="CTV20" s="136"/>
      <c r="CTW20" s="136"/>
      <c r="CTX20" s="136"/>
      <c r="CTY20" s="136"/>
      <c r="CTZ20" s="136"/>
      <c r="CUA20" s="136"/>
      <c r="CUB20" s="136"/>
      <c r="CUC20" s="136"/>
      <c r="CUD20" s="136"/>
      <c r="CUE20" s="136"/>
      <c r="CUF20" s="136"/>
      <c r="CUG20" s="136"/>
      <c r="CUH20" s="136"/>
      <c r="CUI20" s="136"/>
      <c r="CUJ20" s="136"/>
      <c r="CUK20" s="136"/>
      <c r="CUL20" s="136"/>
      <c r="CUM20" s="136"/>
      <c r="CUN20" s="136"/>
      <c r="CUO20" s="136"/>
      <c r="CUP20" s="136"/>
      <c r="CUQ20" s="136"/>
      <c r="CUR20" s="136"/>
      <c r="CUS20" s="136"/>
      <c r="CUT20" s="136"/>
      <c r="CUU20" s="136"/>
      <c r="CUV20" s="136"/>
      <c r="CUW20" s="136"/>
      <c r="CUX20" s="136"/>
      <c r="CUY20" s="136"/>
      <c r="CUZ20" s="136"/>
      <c r="CVA20" s="136"/>
      <c r="CVB20" s="136"/>
      <c r="CVC20" s="136"/>
      <c r="CVD20" s="136"/>
      <c r="CVE20" s="136"/>
      <c r="CVF20" s="136"/>
      <c r="CVG20" s="136"/>
      <c r="CVH20" s="136"/>
      <c r="CVI20" s="136"/>
      <c r="CVJ20" s="136"/>
      <c r="CVK20" s="136"/>
      <c r="CVL20" s="136"/>
      <c r="CVM20" s="136"/>
      <c r="CVN20" s="136"/>
      <c r="CVO20" s="136"/>
      <c r="CVP20" s="136"/>
      <c r="CVQ20" s="136"/>
      <c r="CVR20" s="136"/>
      <c r="CVS20" s="136"/>
      <c r="CVT20" s="136"/>
      <c r="CVU20" s="136"/>
      <c r="CVV20" s="136"/>
      <c r="CVW20" s="136"/>
      <c r="CVX20" s="136"/>
      <c r="CVY20" s="136"/>
      <c r="CVZ20" s="136"/>
      <c r="CWA20" s="136"/>
      <c r="CWB20" s="136"/>
      <c r="CWC20" s="136"/>
      <c r="CWD20" s="136"/>
      <c r="CWE20" s="136"/>
      <c r="CWF20" s="136"/>
      <c r="CWG20" s="136"/>
      <c r="CWH20" s="136"/>
      <c r="CWI20" s="136"/>
      <c r="CWJ20" s="136"/>
      <c r="CWK20" s="136"/>
      <c r="CWL20" s="136"/>
      <c r="CWM20" s="136"/>
      <c r="CWN20" s="136"/>
      <c r="CWO20" s="136"/>
      <c r="CWP20" s="136"/>
      <c r="CWQ20" s="136"/>
      <c r="CWR20" s="136"/>
      <c r="CWS20" s="136"/>
      <c r="CWT20" s="136"/>
      <c r="CWU20" s="136"/>
      <c r="CWV20" s="136"/>
      <c r="CWW20" s="136"/>
      <c r="CWX20" s="136"/>
      <c r="CWY20" s="136"/>
      <c r="CWZ20" s="136"/>
      <c r="CXA20" s="136"/>
      <c r="CXB20" s="136"/>
      <c r="CXC20" s="136"/>
      <c r="CXD20" s="136"/>
      <c r="CXE20" s="136"/>
      <c r="CXF20" s="136"/>
      <c r="CXG20" s="136"/>
      <c r="CXH20" s="136"/>
      <c r="CXI20" s="136"/>
      <c r="CXJ20" s="136"/>
      <c r="CXK20" s="136"/>
      <c r="CXL20" s="136"/>
      <c r="CXM20" s="136"/>
      <c r="CXN20" s="136"/>
      <c r="CXO20" s="136"/>
      <c r="CXP20" s="136"/>
      <c r="CXQ20" s="136"/>
      <c r="CXR20" s="136"/>
      <c r="CXS20" s="136"/>
      <c r="CXT20" s="136"/>
      <c r="CXU20" s="136"/>
      <c r="CXV20" s="136"/>
      <c r="CXW20" s="136"/>
      <c r="CXX20" s="136"/>
      <c r="CXY20" s="136"/>
      <c r="CXZ20" s="136"/>
      <c r="CYA20" s="136"/>
      <c r="CYB20" s="136"/>
      <c r="CYC20" s="136"/>
      <c r="CYD20" s="136"/>
      <c r="CYE20" s="136"/>
      <c r="CYF20" s="136"/>
      <c r="CYG20" s="136"/>
      <c r="CYH20" s="136"/>
      <c r="CYI20" s="136"/>
      <c r="CYJ20" s="136"/>
      <c r="CYK20" s="136"/>
      <c r="CYL20" s="136"/>
      <c r="CYM20" s="136"/>
      <c r="CYN20" s="136"/>
      <c r="CYO20" s="136"/>
      <c r="CYP20" s="136"/>
      <c r="CYQ20" s="136"/>
      <c r="CYR20" s="136"/>
      <c r="CYS20" s="136"/>
      <c r="CYT20" s="136"/>
      <c r="CYU20" s="136"/>
      <c r="CYV20" s="136"/>
      <c r="CYW20" s="136"/>
      <c r="CYX20" s="136"/>
      <c r="CYY20" s="136"/>
      <c r="CYZ20" s="136"/>
      <c r="CZA20" s="136"/>
      <c r="CZB20" s="136"/>
      <c r="CZC20" s="136"/>
      <c r="CZD20" s="136"/>
      <c r="CZE20" s="136"/>
      <c r="CZF20" s="136"/>
      <c r="CZG20" s="136"/>
      <c r="CZH20" s="136"/>
      <c r="CZI20" s="136"/>
      <c r="CZJ20" s="136"/>
      <c r="CZK20" s="136"/>
      <c r="CZL20" s="136"/>
      <c r="CZM20" s="136"/>
      <c r="CZN20" s="136"/>
      <c r="CZO20" s="136"/>
      <c r="CZP20" s="136"/>
      <c r="CZQ20" s="136"/>
      <c r="CZR20" s="136"/>
      <c r="CZS20" s="136"/>
      <c r="CZT20" s="136"/>
      <c r="CZU20" s="136"/>
      <c r="CZV20" s="136"/>
      <c r="CZW20" s="136"/>
      <c r="CZX20" s="136"/>
      <c r="CZY20" s="136"/>
      <c r="CZZ20" s="136"/>
      <c r="DAA20" s="136"/>
      <c r="DAB20" s="136"/>
      <c r="DAC20" s="136"/>
      <c r="DAD20" s="136"/>
      <c r="DAE20" s="136"/>
      <c r="DAF20" s="136"/>
      <c r="DAG20" s="136"/>
      <c r="DAH20" s="136"/>
      <c r="DAI20" s="136"/>
      <c r="DAJ20" s="136"/>
      <c r="DAK20" s="136"/>
      <c r="DAL20" s="136"/>
      <c r="DAM20" s="136"/>
      <c r="DAN20" s="136"/>
      <c r="DAO20" s="136"/>
      <c r="DAP20" s="136"/>
      <c r="DAQ20" s="136"/>
      <c r="DAR20" s="136"/>
      <c r="DAS20" s="136"/>
      <c r="DAT20" s="136"/>
      <c r="DAU20" s="136"/>
      <c r="DAV20" s="136"/>
      <c r="DAW20" s="136"/>
      <c r="DAX20" s="136"/>
      <c r="DAY20" s="136"/>
      <c r="DAZ20" s="136"/>
      <c r="DBA20" s="136"/>
      <c r="DBB20" s="136"/>
      <c r="DBC20" s="136"/>
      <c r="DBD20" s="136"/>
      <c r="DBE20" s="136"/>
      <c r="DBF20" s="136"/>
      <c r="DBG20" s="136"/>
      <c r="DBH20" s="136"/>
      <c r="DBI20" s="136"/>
      <c r="DBJ20" s="136"/>
      <c r="DBK20" s="136"/>
      <c r="DBL20" s="136"/>
      <c r="DBM20" s="136"/>
      <c r="DBN20" s="136"/>
      <c r="DBO20" s="136"/>
      <c r="DBP20" s="136"/>
      <c r="DBQ20" s="136"/>
      <c r="DBR20" s="136"/>
      <c r="DBS20" s="136"/>
      <c r="DBT20" s="136"/>
      <c r="DBU20" s="136"/>
      <c r="DBV20" s="136"/>
      <c r="DBW20" s="136"/>
      <c r="DBX20" s="136"/>
      <c r="DBY20" s="136"/>
      <c r="DBZ20" s="136"/>
      <c r="DCA20" s="136"/>
      <c r="DCB20" s="136"/>
      <c r="DCC20" s="136"/>
      <c r="DCD20" s="136"/>
      <c r="DCE20" s="136"/>
      <c r="DCF20" s="136"/>
      <c r="DCG20" s="136"/>
      <c r="DCH20" s="136"/>
      <c r="DCI20" s="136"/>
      <c r="DCJ20" s="136"/>
      <c r="DCK20" s="136"/>
      <c r="DCL20" s="136"/>
      <c r="DCM20" s="136"/>
      <c r="DCN20" s="136"/>
      <c r="DCO20" s="136"/>
      <c r="DCP20" s="136"/>
      <c r="DCQ20" s="136"/>
      <c r="DCR20" s="136"/>
      <c r="DCS20" s="136"/>
      <c r="DCT20" s="136"/>
      <c r="DCU20" s="136"/>
      <c r="DCV20" s="136"/>
      <c r="DCW20" s="136"/>
      <c r="DCX20" s="136"/>
      <c r="DCY20" s="136"/>
      <c r="DCZ20" s="136"/>
      <c r="DDA20" s="136"/>
      <c r="DDB20" s="136"/>
      <c r="DDC20" s="136"/>
      <c r="DDD20" s="136"/>
      <c r="DDE20" s="136"/>
      <c r="DDF20" s="136"/>
      <c r="DDG20" s="136"/>
      <c r="DDH20" s="136"/>
      <c r="DDI20" s="136"/>
      <c r="DDJ20" s="136"/>
      <c r="DDK20" s="136"/>
      <c r="DDL20" s="136"/>
      <c r="DDM20" s="136"/>
      <c r="DDN20" s="136"/>
      <c r="DDO20" s="136"/>
      <c r="DDP20" s="136"/>
      <c r="DDQ20" s="136"/>
      <c r="DDR20" s="136"/>
      <c r="DDS20" s="136"/>
      <c r="DDT20" s="136"/>
      <c r="DDU20" s="136"/>
      <c r="DDV20" s="136"/>
      <c r="DDW20" s="136"/>
      <c r="DDX20" s="136"/>
      <c r="DDY20" s="136"/>
      <c r="DDZ20" s="136"/>
      <c r="DEA20" s="136"/>
      <c r="DEB20" s="136"/>
      <c r="DEC20" s="136"/>
      <c r="DED20" s="136"/>
      <c r="DEE20" s="136"/>
      <c r="DEF20" s="136"/>
      <c r="DEG20" s="136"/>
      <c r="DEH20" s="136"/>
      <c r="DEI20" s="136"/>
      <c r="DEJ20" s="136"/>
      <c r="DEK20" s="136"/>
      <c r="DEL20" s="136"/>
      <c r="DEM20" s="136"/>
      <c r="DEN20" s="136"/>
      <c r="DEO20" s="136"/>
      <c r="DEP20" s="136"/>
      <c r="DEQ20" s="136"/>
      <c r="DER20" s="136"/>
      <c r="DES20" s="136"/>
      <c r="DET20" s="136"/>
      <c r="DEU20" s="136"/>
      <c r="DEV20" s="136"/>
      <c r="DEW20" s="136"/>
      <c r="DEX20" s="136"/>
      <c r="DEY20" s="136"/>
      <c r="DEZ20" s="136"/>
      <c r="DFA20" s="136"/>
      <c r="DFB20" s="136"/>
      <c r="DFC20" s="136"/>
      <c r="DFD20" s="136"/>
      <c r="DFE20" s="136"/>
      <c r="DFF20" s="136"/>
      <c r="DFG20" s="136"/>
      <c r="DFH20" s="136"/>
      <c r="DFI20" s="136"/>
      <c r="DFJ20" s="136"/>
      <c r="DFK20" s="136"/>
      <c r="DFL20" s="136"/>
      <c r="DFM20" s="136"/>
      <c r="DFN20" s="136"/>
      <c r="DFO20" s="136"/>
      <c r="DFP20" s="136"/>
      <c r="DFQ20" s="136"/>
      <c r="DFR20" s="136"/>
      <c r="DFS20" s="136"/>
      <c r="DFT20" s="136"/>
      <c r="DFU20" s="136"/>
      <c r="DFV20" s="136"/>
      <c r="DFW20" s="136"/>
      <c r="DFX20" s="136"/>
      <c r="DFY20" s="136"/>
      <c r="DFZ20" s="136"/>
      <c r="DGA20" s="136"/>
      <c r="DGB20" s="136"/>
      <c r="DGC20" s="136"/>
      <c r="DGD20" s="136"/>
      <c r="DGE20" s="136"/>
      <c r="DGF20" s="136"/>
      <c r="DGG20" s="136"/>
      <c r="DGH20" s="136"/>
      <c r="DGI20" s="136"/>
      <c r="DGJ20" s="136"/>
      <c r="DGK20" s="136"/>
      <c r="DGL20" s="136"/>
      <c r="DGM20" s="136"/>
      <c r="DGN20" s="136"/>
      <c r="DGO20" s="136"/>
      <c r="DGP20" s="136"/>
      <c r="DGQ20" s="136"/>
      <c r="DGR20" s="136"/>
      <c r="DGS20" s="136"/>
      <c r="DGT20" s="136"/>
      <c r="DGU20" s="136"/>
      <c r="DGV20" s="136"/>
      <c r="DGW20" s="136"/>
      <c r="DGX20" s="136"/>
      <c r="DGY20" s="136"/>
      <c r="DGZ20" s="136"/>
      <c r="DHA20" s="136"/>
      <c r="DHB20" s="136"/>
      <c r="DHC20" s="136"/>
      <c r="DHD20" s="136"/>
      <c r="DHE20" s="136"/>
      <c r="DHF20" s="136"/>
      <c r="DHG20" s="136"/>
      <c r="DHH20" s="136"/>
      <c r="DHI20" s="136"/>
      <c r="DHJ20" s="136"/>
      <c r="DHK20" s="136"/>
      <c r="DHL20" s="136"/>
      <c r="DHM20" s="136"/>
      <c r="DHN20" s="136"/>
      <c r="DHO20" s="136"/>
      <c r="DHP20" s="136"/>
      <c r="DHQ20" s="136"/>
      <c r="DHR20" s="136"/>
      <c r="DHS20" s="136"/>
      <c r="DHT20" s="136"/>
      <c r="DHU20" s="136"/>
      <c r="DHV20" s="136"/>
      <c r="DHW20" s="136"/>
      <c r="DHX20" s="136"/>
      <c r="DHY20" s="136"/>
      <c r="DHZ20" s="136"/>
      <c r="DIA20" s="136"/>
      <c r="DIB20" s="136"/>
      <c r="DIC20" s="136"/>
      <c r="DID20" s="136"/>
      <c r="DIE20" s="136"/>
      <c r="DIF20" s="136"/>
      <c r="DIG20" s="136"/>
      <c r="DIH20" s="136"/>
      <c r="DII20" s="136"/>
      <c r="DIJ20" s="136"/>
      <c r="DIK20" s="136"/>
      <c r="DIL20" s="136"/>
      <c r="DIM20" s="136"/>
      <c r="DIN20" s="136"/>
      <c r="DIO20" s="136"/>
      <c r="DIP20" s="136"/>
      <c r="DIQ20" s="136"/>
      <c r="DIR20" s="136"/>
      <c r="DIS20" s="136"/>
      <c r="DIT20" s="136"/>
      <c r="DIU20" s="136"/>
      <c r="DIV20" s="136"/>
      <c r="DIW20" s="136"/>
      <c r="DIX20" s="136"/>
      <c r="DIY20" s="136"/>
      <c r="DIZ20" s="136"/>
      <c r="DJA20" s="136"/>
      <c r="DJB20" s="136"/>
      <c r="DJC20" s="136"/>
      <c r="DJD20" s="136"/>
      <c r="DJE20" s="136"/>
      <c r="DJF20" s="136"/>
      <c r="DJG20" s="136"/>
      <c r="DJH20" s="136"/>
      <c r="DJI20" s="136"/>
      <c r="DJJ20" s="136"/>
      <c r="DJK20" s="136"/>
      <c r="DJL20" s="136"/>
      <c r="DJM20" s="136"/>
      <c r="DJN20" s="136"/>
      <c r="DJO20" s="136"/>
      <c r="DJP20" s="136"/>
      <c r="DJQ20" s="136"/>
      <c r="DJR20" s="136"/>
      <c r="DJS20" s="136"/>
      <c r="DJT20" s="136"/>
      <c r="DJU20" s="136"/>
      <c r="DJV20" s="136"/>
      <c r="DJW20" s="136"/>
      <c r="DJX20" s="136"/>
      <c r="DJY20" s="136"/>
      <c r="DJZ20" s="136"/>
      <c r="DKA20" s="136"/>
      <c r="DKB20" s="136"/>
      <c r="DKC20" s="136"/>
      <c r="DKD20" s="136"/>
      <c r="DKE20" s="136"/>
      <c r="DKF20" s="136"/>
      <c r="DKG20" s="136"/>
      <c r="DKH20" s="136"/>
      <c r="DKI20" s="136"/>
      <c r="DKJ20" s="136"/>
      <c r="DKK20" s="136"/>
      <c r="DKL20" s="136"/>
      <c r="DKM20" s="136"/>
      <c r="DKN20" s="136"/>
      <c r="DKO20" s="136"/>
      <c r="DKP20" s="136"/>
      <c r="DKQ20" s="136"/>
      <c r="DKR20" s="136"/>
      <c r="DKS20" s="136"/>
      <c r="DKT20" s="136"/>
      <c r="DKU20" s="136"/>
      <c r="DKV20" s="136"/>
      <c r="DKW20" s="136"/>
      <c r="DKX20" s="136"/>
      <c r="DKY20" s="136"/>
      <c r="DKZ20" s="136"/>
      <c r="DLA20" s="136"/>
      <c r="DLB20" s="136"/>
      <c r="DLC20" s="136"/>
      <c r="DLD20" s="136"/>
      <c r="DLE20" s="136"/>
      <c r="DLF20" s="136"/>
      <c r="DLG20" s="136"/>
      <c r="DLH20" s="136"/>
      <c r="DLI20" s="136"/>
      <c r="DLJ20" s="136"/>
      <c r="DLK20" s="136"/>
      <c r="DLL20" s="136"/>
      <c r="DLM20" s="136"/>
      <c r="DLN20" s="136"/>
      <c r="DLO20" s="136"/>
      <c r="DLP20" s="136"/>
      <c r="DLQ20" s="136"/>
      <c r="DLR20" s="136"/>
      <c r="DLS20" s="136"/>
      <c r="DLT20" s="136"/>
      <c r="DLU20" s="136"/>
      <c r="DLV20" s="136"/>
      <c r="DLW20" s="136"/>
      <c r="DLX20" s="136"/>
      <c r="DLY20" s="136"/>
      <c r="DLZ20" s="136"/>
      <c r="DMA20" s="136"/>
      <c r="DMB20" s="136"/>
      <c r="DMC20" s="136"/>
      <c r="DMD20" s="136"/>
      <c r="DME20" s="136"/>
      <c r="DMF20" s="136"/>
      <c r="DMG20" s="136"/>
      <c r="DMH20" s="136"/>
      <c r="DMI20" s="136"/>
      <c r="DMJ20" s="136"/>
      <c r="DMK20" s="136"/>
      <c r="DML20" s="136"/>
      <c r="DMM20" s="136"/>
      <c r="DMN20" s="136"/>
      <c r="DMO20" s="136"/>
      <c r="DMP20" s="136"/>
      <c r="DMQ20" s="136"/>
      <c r="DMR20" s="136"/>
      <c r="DMS20" s="136"/>
      <c r="DMT20" s="136"/>
      <c r="DMU20" s="136"/>
      <c r="DMV20" s="136"/>
      <c r="DMW20" s="136"/>
      <c r="DMX20" s="136"/>
      <c r="DMY20" s="136"/>
      <c r="DMZ20" s="136"/>
      <c r="DNA20" s="136"/>
      <c r="DNB20" s="136"/>
      <c r="DNC20" s="136"/>
      <c r="DND20" s="136"/>
      <c r="DNE20" s="136"/>
      <c r="DNF20" s="136"/>
      <c r="DNG20" s="136"/>
      <c r="DNH20" s="136"/>
      <c r="DNI20" s="136"/>
      <c r="DNJ20" s="136"/>
      <c r="DNK20" s="136"/>
      <c r="DNL20" s="136"/>
      <c r="DNM20" s="136"/>
      <c r="DNN20" s="136"/>
      <c r="DNO20" s="136"/>
      <c r="DNP20" s="136"/>
      <c r="DNQ20" s="136"/>
      <c r="DNR20" s="136"/>
      <c r="DNS20" s="136"/>
      <c r="DNT20" s="136"/>
      <c r="DNU20" s="136"/>
      <c r="DNV20" s="136"/>
      <c r="DNW20" s="136"/>
      <c r="DNX20" s="136"/>
      <c r="DNY20" s="136"/>
      <c r="DNZ20" s="136"/>
      <c r="DOA20" s="136"/>
      <c r="DOB20" s="136"/>
      <c r="DOC20" s="136"/>
      <c r="DOD20" s="136"/>
      <c r="DOE20" s="136"/>
      <c r="DOF20" s="136"/>
      <c r="DOG20" s="136"/>
      <c r="DOH20" s="136"/>
      <c r="DOI20" s="136"/>
      <c r="DOJ20" s="136"/>
      <c r="DOK20" s="136"/>
      <c r="DOL20" s="136"/>
      <c r="DOM20" s="136"/>
      <c r="DON20" s="136"/>
      <c r="DOO20" s="136"/>
      <c r="DOP20" s="136"/>
      <c r="DOQ20" s="136"/>
      <c r="DOR20" s="136"/>
      <c r="DOS20" s="136"/>
      <c r="DOT20" s="136"/>
      <c r="DOU20" s="136"/>
      <c r="DOV20" s="136"/>
      <c r="DOW20" s="136"/>
      <c r="DOX20" s="136"/>
      <c r="DOY20" s="136"/>
      <c r="DOZ20" s="136"/>
      <c r="DPA20" s="136"/>
      <c r="DPB20" s="136"/>
      <c r="DPC20" s="136"/>
      <c r="DPD20" s="136"/>
      <c r="DPE20" s="136"/>
      <c r="DPF20" s="136"/>
      <c r="DPG20" s="136"/>
      <c r="DPH20" s="136"/>
      <c r="DPI20" s="136"/>
      <c r="DPJ20" s="136"/>
      <c r="DPK20" s="136"/>
      <c r="DPL20" s="136"/>
      <c r="DPM20" s="136"/>
      <c r="DPN20" s="136"/>
      <c r="DPO20" s="136"/>
      <c r="DPP20" s="136"/>
      <c r="DPQ20" s="136"/>
      <c r="DPR20" s="136"/>
      <c r="DPS20" s="136"/>
      <c r="DPT20" s="136"/>
      <c r="DPU20" s="136"/>
      <c r="DPV20" s="136"/>
      <c r="DPW20" s="136"/>
      <c r="DPX20" s="136"/>
      <c r="DPY20" s="136"/>
      <c r="DPZ20" s="136"/>
      <c r="DQA20" s="136"/>
      <c r="DQB20" s="136"/>
      <c r="DQC20" s="136"/>
      <c r="DQD20" s="136"/>
      <c r="DQE20" s="136"/>
      <c r="DQF20" s="136"/>
      <c r="DQG20" s="136"/>
      <c r="DQH20" s="136"/>
      <c r="DQI20" s="136"/>
      <c r="DQJ20" s="136"/>
      <c r="DQK20" s="136"/>
      <c r="DQL20" s="136"/>
      <c r="DQM20" s="136"/>
      <c r="DQN20" s="136"/>
      <c r="DQO20" s="136"/>
      <c r="DQP20" s="136"/>
      <c r="DQQ20" s="136"/>
      <c r="DQR20" s="136"/>
      <c r="DQS20" s="136"/>
      <c r="DQT20" s="136"/>
      <c r="DQU20" s="136"/>
      <c r="DQV20" s="136"/>
      <c r="DQW20" s="136"/>
      <c r="DQX20" s="136"/>
      <c r="DQY20" s="136"/>
      <c r="DQZ20" s="136"/>
      <c r="DRA20" s="136"/>
      <c r="DRB20" s="136"/>
      <c r="DRC20" s="136"/>
      <c r="DRD20" s="136"/>
      <c r="DRE20" s="136"/>
      <c r="DRF20" s="136"/>
      <c r="DRG20" s="136"/>
      <c r="DRH20" s="136"/>
      <c r="DRI20" s="136"/>
      <c r="DRJ20" s="136"/>
      <c r="DRK20" s="136"/>
      <c r="DRL20" s="136"/>
      <c r="DRM20" s="136"/>
      <c r="DRN20" s="136"/>
      <c r="DRO20" s="136"/>
      <c r="DRP20" s="136"/>
      <c r="DRQ20" s="136"/>
      <c r="DRR20" s="136"/>
      <c r="DRS20" s="136"/>
      <c r="DRT20" s="136"/>
      <c r="DRU20" s="136"/>
      <c r="DRV20" s="136"/>
      <c r="DRW20" s="136"/>
      <c r="DRX20" s="136"/>
      <c r="DRY20" s="136"/>
      <c r="DRZ20" s="136"/>
      <c r="DSA20" s="136"/>
      <c r="DSB20" s="136"/>
      <c r="DSC20" s="136"/>
      <c r="DSD20" s="136"/>
      <c r="DSE20" s="136"/>
      <c r="DSF20" s="136"/>
      <c r="DSG20" s="136"/>
      <c r="DSH20" s="136"/>
      <c r="DSI20" s="136"/>
      <c r="DSJ20" s="136"/>
      <c r="DSK20" s="136"/>
      <c r="DSL20" s="136"/>
      <c r="DSM20" s="136"/>
      <c r="DSN20" s="136"/>
      <c r="DSO20" s="136"/>
      <c r="DSP20" s="136"/>
      <c r="DSQ20" s="136"/>
      <c r="DSR20" s="136"/>
      <c r="DSS20" s="136"/>
      <c r="DST20" s="136"/>
      <c r="DSU20" s="136"/>
      <c r="DSV20" s="136"/>
      <c r="DSW20" s="136"/>
      <c r="DSX20" s="136"/>
      <c r="DSY20" s="136"/>
      <c r="DSZ20" s="136"/>
      <c r="DTA20" s="136"/>
      <c r="DTB20" s="136"/>
      <c r="DTC20" s="136"/>
      <c r="DTD20" s="136"/>
      <c r="DTE20" s="136"/>
      <c r="DTF20" s="136"/>
      <c r="DTG20" s="136"/>
      <c r="DTH20" s="136"/>
      <c r="DTI20" s="136"/>
      <c r="DTJ20" s="136"/>
      <c r="DTK20" s="136"/>
      <c r="DTL20" s="136"/>
      <c r="DTM20" s="136"/>
      <c r="DTN20" s="136"/>
      <c r="DTO20" s="136"/>
      <c r="DTP20" s="136"/>
      <c r="DTQ20" s="136"/>
      <c r="DTR20" s="136"/>
      <c r="DTS20" s="136"/>
      <c r="DTT20" s="136"/>
      <c r="DTU20" s="136"/>
      <c r="DTV20" s="136"/>
      <c r="DTW20" s="136"/>
      <c r="DTX20" s="136"/>
      <c r="DTY20" s="136"/>
      <c r="DTZ20" s="136"/>
      <c r="DUA20" s="136"/>
      <c r="DUB20" s="136"/>
      <c r="DUC20" s="136"/>
      <c r="DUD20" s="136"/>
      <c r="DUE20" s="136"/>
      <c r="DUF20" s="136"/>
      <c r="DUG20" s="136"/>
      <c r="DUH20" s="136"/>
      <c r="DUI20" s="136"/>
      <c r="DUJ20" s="136"/>
      <c r="DUK20" s="136"/>
      <c r="DUL20" s="136"/>
      <c r="DUM20" s="136"/>
      <c r="DUN20" s="136"/>
      <c r="DUO20" s="136"/>
      <c r="DUP20" s="136"/>
      <c r="DUQ20" s="136"/>
      <c r="DUR20" s="136"/>
      <c r="DUS20" s="136"/>
      <c r="DUT20" s="136"/>
      <c r="DUU20" s="136"/>
      <c r="DUV20" s="136"/>
      <c r="DUW20" s="136"/>
      <c r="DUX20" s="136"/>
      <c r="DUY20" s="136"/>
      <c r="DUZ20" s="136"/>
      <c r="DVA20" s="136"/>
      <c r="DVB20" s="136"/>
      <c r="DVC20" s="136"/>
      <c r="DVD20" s="136"/>
      <c r="DVE20" s="136"/>
      <c r="DVF20" s="136"/>
      <c r="DVG20" s="136"/>
      <c r="DVH20" s="136"/>
      <c r="DVI20" s="136"/>
      <c r="DVJ20" s="136"/>
      <c r="DVK20" s="136"/>
      <c r="DVL20" s="136"/>
      <c r="DVM20" s="136"/>
      <c r="DVN20" s="136"/>
      <c r="DVO20" s="136"/>
      <c r="DVP20" s="136"/>
      <c r="DVQ20" s="136"/>
      <c r="DVR20" s="136"/>
      <c r="DVS20" s="136"/>
      <c r="DVT20" s="136"/>
      <c r="DVU20" s="136"/>
      <c r="DVV20" s="136"/>
      <c r="DVW20" s="136"/>
      <c r="DVX20" s="136"/>
      <c r="DVY20" s="136"/>
      <c r="DVZ20" s="136"/>
      <c r="DWA20" s="136"/>
      <c r="DWB20" s="136"/>
      <c r="DWC20" s="136"/>
      <c r="DWD20" s="136"/>
      <c r="DWE20" s="136"/>
      <c r="DWF20" s="136"/>
      <c r="DWG20" s="136"/>
      <c r="DWH20" s="136"/>
      <c r="DWI20" s="136"/>
      <c r="DWJ20" s="136"/>
      <c r="DWK20" s="136"/>
      <c r="DWL20" s="136"/>
      <c r="DWM20" s="136"/>
      <c r="DWN20" s="136"/>
      <c r="DWO20" s="136"/>
      <c r="DWP20" s="136"/>
      <c r="DWQ20" s="136"/>
      <c r="DWR20" s="136"/>
      <c r="DWS20" s="136"/>
      <c r="DWT20" s="136"/>
      <c r="DWU20" s="136"/>
      <c r="DWV20" s="136"/>
      <c r="DWW20" s="136"/>
      <c r="DWX20" s="136"/>
      <c r="DWY20" s="136"/>
      <c r="DWZ20" s="136"/>
      <c r="DXA20" s="136"/>
      <c r="DXB20" s="136"/>
      <c r="DXC20" s="136"/>
      <c r="DXD20" s="136"/>
      <c r="DXE20" s="136"/>
      <c r="DXF20" s="136"/>
      <c r="DXG20" s="136"/>
      <c r="DXH20" s="136"/>
      <c r="DXI20" s="136"/>
      <c r="DXJ20" s="136"/>
      <c r="DXK20" s="136"/>
      <c r="DXL20" s="136"/>
      <c r="DXM20" s="136"/>
      <c r="DXN20" s="136"/>
      <c r="DXO20" s="136"/>
      <c r="DXP20" s="136"/>
      <c r="DXQ20" s="136"/>
      <c r="DXR20" s="136"/>
      <c r="DXS20" s="136"/>
      <c r="DXT20" s="136"/>
      <c r="DXU20" s="136"/>
      <c r="DXV20" s="136"/>
      <c r="DXW20" s="136"/>
      <c r="DXX20" s="136"/>
      <c r="DXY20" s="136"/>
      <c r="DXZ20" s="136"/>
      <c r="DYA20" s="136"/>
      <c r="DYB20" s="136"/>
      <c r="DYC20" s="136"/>
      <c r="DYD20" s="136"/>
      <c r="DYE20" s="136"/>
      <c r="DYF20" s="136"/>
      <c r="DYG20" s="136"/>
      <c r="DYH20" s="136"/>
      <c r="DYI20" s="136"/>
      <c r="DYJ20" s="136"/>
      <c r="DYK20" s="136"/>
      <c r="DYL20" s="136"/>
      <c r="DYM20" s="136"/>
      <c r="DYN20" s="136"/>
      <c r="DYO20" s="136"/>
      <c r="DYP20" s="136"/>
      <c r="DYQ20" s="136"/>
      <c r="DYR20" s="136"/>
      <c r="DYS20" s="136"/>
      <c r="DYT20" s="136"/>
      <c r="DYU20" s="136"/>
      <c r="DYV20" s="136"/>
      <c r="DYW20" s="136"/>
      <c r="DYX20" s="136"/>
      <c r="DYY20" s="136"/>
      <c r="DYZ20" s="136"/>
      <c r="DZA20" s="136"/>
      <c r="DZB20" s="136"/>
      <c r="DZC20" s="136"/>
      <c r="DZD20" s="136"/>
      <c r="DZE20" s="136"/>
      <c r="DZF20" s="136"/>
      <c r="DZG20" s="136"/>
      <c r="DZH20" s="136"/>
      <c r="DZI20" s="136"/>
      <c r="DZJ20" s="136"/>
      <c r="DZK20" s="136"/>
      <c r="DZL20" s="136"/>
      <c r="DZM20" s="136"/>
      <c r="DZN20" s="136"/>
      <c r="DZO20" s="136"/>
      <c r="DZP20" s="136"/>
      <c r="DZQ20" s="136"/>
      <c r="DZR20" s="136"/>
      <c r="DZS20" s="136"/>
      <c r="DZT20" s="136"/>
      <c r="DZU20" s="136"/>
      <c r="DZV20" s="136"/>
      <c r="DZW20" s="136"/>
      <c r="DZX20" s="136"/>
      <c r="DZY20" s="136"/>
      <c r="DZZ20" s="136"/>
      <c r="EAA20" s="136"/>
      <c r="EAB20" s="136"/>
      <c r="EAC20" s="136"/>
      <c r="EAD20" s="136"/>
      <c r="EAE20" s="136"/>
      <c r="EAF20" s="136"/>
      <c r="EAG20" s="136"/>
      <c r="EAH20" s="136"/>
      <c r="EAI20" s="136"/>
      <c r="EAJ20" s="136"/>
      <c r="EAK20" s="136"/>
      <c r="EAL20" s="136"/>
      <c r="EAM20" s="136"/>
      <c r="EAN20" s="136"/>
      <c r="EAO20" s="136"/>
      <c r="EAP20" s="136"/>
      <c r="EAQ20" s="136"/>
      <c r="EAR20" s="136"/>
      <c r="EAS20" s="136"/>
      <c r="EAT20" s="136"/>
      <c r="EAU20" s="136"/>
      <c r="EAV20" s="136"/>
      <c r="EAW20" s="136"/>
      <c r="EAX20" s="136"/>
      <c r="EAY20" s="136"/>
      <c r="EAZ20" s="136"/>
      <c r="EBA20" s="136"/>
      <c r="EBB20" s="136"/>
      <c r="EBC20" s="136"/>
      <c r="EBD20" s="136"/>
      <c r="EBE20" s="136"/>
      <c r="EBF20" s="136"/>
      <c r="EBG20" s="136"/>
      <c r="EBH20" s="136"/>
      <c r="EBI20" s="136"/>
      <c r="EBJ20" s="136"/>
      <c r="EBK20" s="136"/>
      <c r="EBL20" s="136"/>
      <c r="EBM20" s="136"/>
      <c r="EBN20" s="136"/>
      <c r="EBO20" s="136"/>
      <c r="EBP20" s="136"/>
      <c r="EBQ20" s="136"/>
      <c r="EBR20" s="136"/>
      <c r="EBS20" s="136"/>
      <c r="EBT20" s="136"/>
      <c r="EBU20" s="136"/>
      <c r="EBV20" s="136"/>
      <c r="EBW20" s="136"/>
      <c r="EBX20" s="136"/>
      <c r="EBY20" s="136"/>
      <c r="EBZ20" s="136"/>
      <c r="ECA20" s="136"/>
      <c r="ECB20" s="136"/>
      <c r="ECC20" s="136"/>
      <c r="ECD20" s="136"/>
      <c r="ECE20" s="136"/>
      <c r="ECF20" s="136"/>
      <c r="ECG20" s="136"/>
      <c r="ECH20" s="136"/>
      <c r="ECI20" s="136"/>
      <c r="ECJ20" s="136"/>
      <c r="ECK20" s="136"/>
      <c r="ECL20" s="136"/>
      <c r="ECM20" s="136"/>
      <c r="ECN20" s="136"/>
      <c r="ECO20" s="136"/>
      <c r="ECP20" s="136"/>
      <c r="ECQ20" s="136"/>
      <c r="ECR20" s="136"/>
      <c r="ECS20" s="136"/>
      <c r="ECT20" s="136"/>
      <c r="ECU20" s="136"/>
      <c r="ECV20" s="136"/>
      <c r="ECW20" s="136"/>
      <c r="ECX20" s="136"/>
      <c r="ECY20" s="136"/>
      <c r="ECZ20" s="136"/>
      <c r="EDA20" s="136"/>
      <c r="EDB20" s="136"/>
      <c r="EDC20" s="136"/>
      <c r="EDD20" s="136"/>
      <c r="EDE20" s="136"/>
      <c r="EDF20" s="136"/>
      <c r="EDG20" s="136"/>
      <c r="EDH20" s="136"/>
      <c r="EDI20" s="136"/>
      <c r="EDJ20" s="136"/>
      <c r="EDK20" s="136"/>
      <c r="EDL20" s="136"/>
      <c r="EDM20" s="136"/>
      <c r="EDN20" s="136"/>
      <c r="EDO20" s="136"/>
      <c r="EDP20" s="136"/>
      <c r="EDQ20" s="136"/>
      <c r="EDR20" s="136"/>
      <c r="EDS20" s="136"/>
      <c r="EDT20" s="136"/>
      <c r="EDU20" s="136"/>
      <c r="EDV20" s="136"/>
      <c r="EDW20" s="136"/>
      <c r="EDX20" s="136"/>
      <c r="EDY20" s="136"/>
      <c r="EDZ20" s="136"/>
      <c r="EEA20" s="136"/>
      <c r="EEB20" s="136"/>
      <c r="EEC20" s="136"/>
      <c r="EED20" s="136"/>
      <c r="EEE20" s="136"/>
      <c r="EEF20" s="136"/>
      <c r="EEG20" s="136"/>
      <c r="EEH20" s="136"/>
      <c r="EEI20" s="136"/>
      <c r="EEJ20" s="136"/>
      <c r="EEK20" s="136"/>
      <c r="EEL20" s="136"/>
      <c r="EEM20" s="136"/>
      <c r="EEN20" s="136"/>
      <c r="EEO20" s="136"/>
      <c r="EEP20" s="136"/>
      <c r="EEQ20" s="136"/>
      <c r="EER20" s="136"/>
      <c r="EES20" s="136"/>
      <c r="EET20" s="136"/>
      <c r="EEU20" s="136"/>
      <c r="EEV20" s="136"/>
      <c r="EEW20" s="136"/>
      <c r="EEX20" s="136"/>
      <c r="EEY20" s="136"/>
      <c r="EEZ20" s="136"/>
      <c r="EFA20" s="136"/>
      <c r="EFB20" s="136"/>
      <c r="EFC20" s="136"/>
      <c r="EFD20" s="136"/>
      <c r="EFE20" s="136"/>
      <c r="EFF20" s="136"/>
      <c r="EFG20" s="136"/>
      <c r="EFH20" s="136"/>
      <c r="EFI20" s="136"/>
      <c r="EFJ20" s="136"/>
      <c r="EFK20" s="136"/>
      <c r="EFL20" s="136"/>
      <c r="EFM20" s="136"/>
      <c r="EFN20" s="136"/>
      <c r="EFO20" s="136"/>
      <c r="EFP20" s="136"/>
      <c r="EFQ20" s="136"/>
      <c r="EFR20" s="136"/>
      <c r="EFS20" s="136"/>
      <c r="EFT20" s="136"/>
      <c r="EFU20" s="136"/>
      <c r="EFV20" s="136"/>
      <c r="EFW20" s="136"/>
      <c r="EFX20" s="136"/>
      <c r="EFY20" s="136"/>
      <c r="EFZ20" s="136"/>
      <c r="EGA20" s="136"/>
      <c r="EGB20" s="136"/>
      <c r="EGC20" s="136"/>
      <c r="EGD20" s="136"/>
      <c r="EGE20" s="136"/>
      <c r="EGF20" s="136"/>
      <c r="EGG20" s="136"/>
      <c r="EGH20" s="136"/>
      <c r="EGI20" s="136"/>
      <c r="EGJ20" s="136"/>
      <c r="EGK20" s="136"/>
      <c r="EGL20" s="136"/>
      <c r="EGM20" s="136"/>
      <c r="EGN20" s="136"/>
      <c r="EGO20" s="136"/>
      <c r="EGP20" s="136"/>
      <c r="EGQ20" s="136"/>
      <c r="EGR20" s="136"/>
      <c r="EGS20" s="136"/>
      <c r="EGT20" s="136"/>
      <c r="EGU20" s="136"/>
      <c r="EGV20" s="136"/>
      <c r="EGW20" s="136"/>
      <c r="EGX20" s="136"/>
      <c r="EGY20" s="136"/>
      <c r="EGZ20" s="136"/>
      <c r="EHA20" s="136"/>
      <c r="EHB20" s="136"/>
      <c r="EHC20" s="136"/>
      <c r="EHD20" s="136"/>
      <c r="EHE20" s="136"/>
      <c r="EHF20" s="136"/>
      <c r="EHG20" s="136"/>
      <c r="EHH20" s="136"/>
      <c r="EHI20" s="136"/>
      <c r="EHJ20" s="136"/>
      <c r="EHK20" s="136"/>
      <c r="EHL20" s="136"/>
      <c r="EHM20" s="136"/>
      <c r="EHN20" s="136"/>
      <c r="EHO20" s="136"/>
      <c r="EHP20" s="136"/>
      <c r="EHQ20" s="136"/>
      <c r="EHR20" s="136"/>
      <c r="EHS20" s="136"/>
      <c r="EHT20" s="136"/>
      <c r="EHU20" s="136"/>
      <c r="EHV20" s="136"/>
      <c r="EHW20" s="136"/>
      <c r="EHX20" s="136"/>
      <c r="EHY20" s="136"/>
      <c r="EHZ20" s="136"/>
      <c r="EIA20" s="136"/>
      <c r="EIB20" s="136"/>
      <c r="EIC20" s="136"/>
      <c r="EID20" s="136"/>
      <c r="EIE20" s="136"/>
      <c r="EIF20" s="136"/>
      <c r="EIG20" s="136"/>
      <c r="EIH20" s="136"/>
      <c r="EII20" s="136"/>
      <c r="EIJ20" s="136"/>
      <c r="EIK20" s="136"/>
      <c r="EIL20" s="136"/>
      <c r="EIM20" s="136"/>
      <c r="EIN20" s="136"/>
      <c r="EIO20" s="136"/>
      <c r="EIP20" s="136"/>
      <c r="EIQ20" s="136"/>
      <c r="EIR20" s="136"/>
      <c r="EIS20" s="136"/>
      <c r="EIT20" s="136"/>
      <c r="EIU20" s="136"/>
      <c r="EIV20" s="136"/>
      <c r="EIW20" s="136"/>
      <c r="EIX20" s="136"/>
      <c r="EIY20" s="136"/>
      <c r="EIZ20" s="136"/>
      <c r="EJA20" s="136"/>
      <c r="EJB20" s="136"/>
      <c r="EJC20" s="136"/>
      <c r="EJD20" s="136"/>
      <c r="EJE20" s="136"/>
      <c r="EJF20" s="136"/>
      <c r="EJG20" s="136"/>
      <c r="EJH20" s="136"/>
      <c r="EJI20" s="136"/>
      <c r="EJJ20" s="136"/>
      <c r="EJK20" s="136"/>
      <c r="EJL20" s="136"/>
      <c r="EJM20" s="136"/>
      <c r="EJN20" s="136"/>
      <c r="EJO20" s="136"/>
      <c r="EJP20" s="136"/>
      <c r="EJQ20" s="136"/>
      <c r="EJR20" s="136"/>
      <c r="EJS20" s="136"/>
      <c r="EJT20" s="136"/>
      <c r="EJU20" s="136"/>
      <c r="EJV20" s="136"/>
      <c r="EJW20" s="136"/>
      <c r="EJX20" s="136"/>
      <c r="EJY20" s="136"/>
      <c r="EJZ20" s="136"/>
      <c r="EKA20" s="136"/>
      <c r="EKB20" s="136"/>
      <c r="EKC20" s="136"/>
      <c r="EKD20" s="136"/>
      <c r="EKE20" s="136"/>
      <c r="EKF20" s="136"/>
      <c r="EKG20" s="136"/>
      <c r="EKH20" s="136"/>
      <c r="EKI20" s="136"/>
      <c r="EKJ20" s="136"/>
      <c r="EKK20" s="136"/>
      <c r="EKL20" s="136"/>
      <c r="EKM20" s="136"/>
      <c r="EKN20" s="136"/>
      <c r="EKO20" s="136"/>
      <c r="EKP20" s="136"/>
      <c r="EKQ20" s="136"/>
      <c r="EKR20" s="136"/>
      <c r="EKS20" s="136"/>
      <c r="EKT20" s="136"/>
      <c r="EKU20" s="136"/>
      <c r="EKV20" s="136"/>
      <c r="EKW20" s="136"/>
      <c r="EKX20" s="136"/>
      <c r="EKY20" s="136"/>
      <c r="EKZ20" s="136"/>
      <c r="ELA20" s="136"/>
      <c r="ELB20" s="136"/>
      <c r="ELC20" s="136"/>
      <c r="ELD20" s="136"/>
      <c r="ELE20" s="136"/>
      <c r="ELF20" s="136"/>
      <c r="ELG20" s="136"/>
      <c r="ELH20" s="136"/>
      <c r="ELI20" s="136"/>
      <c r="ELJ20" s="136"/>
      <c r="ELK20" s="136"/>
      <c r="ELL20" s="136"/>
      <c r="ELM20" s="136"/>
      <c r="ELN20" s="136"/>
      <c r="ELO20" s="136"/>
      <c r="ELP20" s="136"/>
      <c r="ELQ20" s="136"/>
      <c r="ELR20" s="136"/>
      <c r="ELS20" s="136"/>
      <c r="ELT20" s="136"/>
      <c r="ELU20" s="136"/>
      <c r="ELV20" s="136"/>
      <c r="ELW20" s="136"/>
      <c r="ELX20" s="136"/>
      <c r="ELY20" s="136"/>
      <c r="ELZ20" s="136"/>
      <c r="EMA20" s="136"/>
      <c r="EMB20" s="136"/>
      <c r="EMC20" s="136"/>
      <c r="EMD20" s="136"/>
      <c r="EME20" s="136"/>
      <c r="EMF20" s="136"/>
      <c r="EMG20" s="136"/>
      <c r="EMH20" s="136"/>
      <c r="EMI20" s="136"/>
      <c r="EMJ20" s="136"/>
      <c r="EMK20" s="136"/>
      <c r="EML20" s="136"/>
      <c r="EMM20" s="136"/>
      <c r="EMN20" s="136"/>
      <c r="EMO20" s="136"/>
      <c r="EMP20" s="136"/>
      <c r="EMQ20" s="136"/>
      <c r="EMR20" s="136"/>
      <c r="EMS20" s="136"/>
      <c r="EMT20" s="136"/>
      <c r="EMU20" s="136"/>
      <c r="EMV20" s="136"/>
      <c r="EMW20" s="136"/>
      <c r="EMX20" s="136"/>
      <c r="EMY20" s="136"/>
      <c r="EMZ20" s="136"/>
      <c r="ENA20" s="136"/>
      <c r="ENB20" s="136"/>
      <c r="ENC20" s="136"/>
      <c r="END20" s="136"/>
      <c r="ENE20" s="136"/>
      <c r="ENF20" s="136"/>
      <c r="ENG20" s="136"/>
      <c r="ENH20" s="136"/>
      <c r="ENI20" s="136"/>
      <c r="ENJ20" s="136"/>
      <c r="ENK20" s="136"/>
      <c r="ENL20" s="136"/>
      <c r="ENM20" s="136"/>
      <c r="ENN20" s="136"/>
      <c r="ENO20" s="136"/>
      <c r="ENP20" s="136"/>
      <c r="ENQ20" s="136"/>
      <c r="ENR20" s="136"/>
      <c r="ENS20" s="136"/>
      <c r="ENT20" s="136"/>
      <c r="ENU20" s="136"/>
      <c r="ENV20" s="136"/>
      <c r="ENW20" s="136"/>
      <c r="ENX20" s="136"/>
      <c r="ENY20" s="136"/>
      <c r="ENZ20" s="136"/>
      <c r="EOA20" s="136"/>
      <c r="EOB20" s="136"/>
      <c r="EOC20" s="136"/>
      <c r="EOD20" s="136"/>
      <c r="EOE20" s="136"/>
      <c r="EOF20" s="136"/>
      <c r="EOG20" s="136"/>
      <c r="EOH20" s="136"/>
      <c r="EOI20" s="136"/>
      <c r="EOJ20" s="136"/>
      <c r="EOK20" s="136"/>
      <c r="EOL20" s="136"/>
      <c r="EOM20" s="136"/>
      <c r="EON20" s="136"/>
      <c r="EOO20" s="136"/>
      <c r="EOP20" s="136"/>
      <c r="EOQ20" s="136"/>
      <c r="EOR20" s="136"/>
      <c r="EOS20" s="136"/>
      <c r="EOT20" s="136"/>
      <c r="EOU20" s="136"/>
      <c r="EOV20" s="136"/>
      <c r="EOW20" s="136"/>
      <c r="EOX20" s="136"/>
      <c r="EOY20" s="136"/>
      <c r="EOZ20" s="136"/>
      <c r="EPA20" s="136"/>
      <c r="EPB20" s="136"/>
      <c r="EPC20" s="136"/>
      <c r="EPD20" s="136"/>
      <c r="EPE20" s="136"/>
      <c r="EPF20" s="136"/>
      <c r="EPG20" s="136"/>
      <c r="EPH20" s="136"/>
      <c r="EPI20" s="136"/>
      <c r="EPJ20" s="136"/>
      <c r="EPK20" s="136"/>
      <c r="EPL20" s="136"/>
      <c r="EPM20" s="136"/>
      <c r="EPN20" s="136"/>
      <c r="EPO20" s="136"/>
      <c r="EPP20" s="136"/>
      <c r="EPQ20" s="136"/>
      <c r="EPR20" s="136"/>
      <c r="EPS20" s="136"/>
      <c r="EPT20" s="136"/>
      <c r="EPU20" s="136"/>
      <c r="EPV20" s="136"/>
      <c r="EPW20" s="136"/>
      <c r="EPX20" s="136"/>
      <c r="EPY20" s="136"/>
      <c r="EPZ20" s="136"/>
      <c r="EQA20" s="136"/>
      <c r="EQB20" s="136"/>
      <c r="EQC20" s="136"/>
      <c r="EQD20" s="136"/>
      <c r="EQE20" s="136"/>
      <c r="EQF20" s="136"/>
      <c r="EQG20" s="136"/>
      <c r="EQH20" s="136"/>
      <c r="EQI20" s="136"/>
      <c r="EQJ20" s="136"/>
      <c r="EQK20" s="136"/>
      <c r="EQL20" s="136"/>
      <c r="EQM20" s="136"/>
      <c r="EQN20" s="136"/>
      <c r="EQO20" s="136"/>
      <c r="EQP20" s="136"/>
      <c r="EQQ20" s="136"/>
      <c r="EQR20" s="136"/>
      <c r="EQS20" s="136"/>
      <c r="EQT20" s="136"/>
      <c r="EQU20" s="136"/>
      <c r="EQV20" s="136"/>
      <c r="EQW20" s="136"/>
      <c r="EQX20" s="136"/>
      <c r="EQY20" s="136"/>
      <c r="EQZ20" s="136"/>
      <c r="ERA20" s="136"/>
      <c r="ERB20" s="136"/>
      <c r="ERC20" s="136"/>
      <c r="ERD20" s="136"/>
      <c r="ERE20" s="136"/>
      <c r="ERF20" s="136"/>
      <c r="ERG20" s="136"/>
      <c r="ERH20" s="136"/>
      <c r="ERI20" s="136"/>
      <c r="ERJ20" s="136"/>
      <c r="ERK20" s="136"/>
      <c r="ERL20" s="136"/>
      <c r="ERM20" s="136"/>
      <c r="ERN20" s="136"/>
      <c r="ERO20" s="136"/>
      <c r="ERP20" s="136"/>
      <c r="ERQ20" s="136"/>
      <c r="ERR20" s="136"/>
      <c r="ERS20" s="136"/>
      <c r="ERT20" s="136"/>
      <c r="ERU20" s="136"/>
      <c r="ERV20" s="136"/>
      <c r="ERW20" s="136"/>
      <c r="ERX20" s="136"/>
      <c r="ERY20" s="136"/>
      <c r="ERZ20" s="136"/>
      <c r="ESA20" s="136"/>
      <c r="ESB20" s="136"/>
      <c r="ESC20" s="136"/>
      <c r="ESD20" s="136"/>
      <c r="ESE20" s="136"/>
      <c r="ESF20" s="136"/>
      <c r="ESG20" s="136"/>
      <c r="ESH20" s="136"/>
      <c r="ESI20" s="136"/>
      <c r="ESJ20" s="136"/>
      <c r="ESK20" s="136"/>
      <c r="ESL20" s="136"/>
      <c r="ESM20" s="136"/>
      <c r="ESN20" s="136"/>
      <c r="ESO20" s="136"/>
      <c r="ESP20" s="136"/>
      <c r="ESQ20" s="136"/>
      <c r="ESR20" s="136"/>
      <c r="ESS20" s="136"/>
      <c r="EST20" s="136"/>
      <c r="ESU20" s="136"/>
      <c r="ESV20" s="136"/>
      <c r="ESW20" s="136"/>
      <c r="ESX20" s="136"/>
      <c r="ESY20" s="136"/>
      <c r="ESZ20" s="136"/>
      <c r="ETA20" s="136"/>
      <c r="ETB20" s="136"/>
      <c r="ETC20" s="136"/>
      <c r="ETD20" s="136"/>
      <c r="ETE20" s="136"/>
      <c r="ETF20" s="136"/>
      <c r="ETG20" s="136"/>
      <c r="ETH20" s="136"/>
      <c r="ETI20" s="136"/>
      <c r="ETJ20" s="136"/>
      <c r="ETK20" s="136"/>
      <c r="ETL20" s="136"/>
      <c r="ETM20" s="136"/>
      <c r="ETN20" s="136"/>
      <c r="ETO20" s="136"/>
      <c r="ETP20" s="136"/>
      <c r="ETQ20" s="136"/>
      <c r="ETR20" s="136"/>
      <c r="ETS20" s="136"/>
      <c r="ETT20" s="136"/>
      <c r="ETU20" s="136"/>
      <c r="ETV20" s="136"/>
      <c r="ETW20" s="136"/>
      <c r="ETX20" s="136"/>
      <c r="ETY20" s="136"/>
      <c r="ETZ20" s="136"/>
      <c r="EUA20" s="136"/>
      <c r="EUB20" s="136"/>
      <c r="EUC20" s="136"/>
      <c r="EUD20" s="136"/>
      <c r="EUE20" s="136"/>
      <c r="EUF20" s="136"/>
      <c r="EUG20" s="136"/>
      <c r="EUH20" s="136"/>
      <c r="EUI20" s="136"/>
      <c r="EUJ20" s="136"/>
      <c r="EUK20" s="136"/>
      <c r="EUL20" s="136"/>
      <c r="EUM20" s="136"/>
      <c r="EUN20" s="136"/>
      <c r="EUO20" s="136"/>
      <c r="EUP20" s="136"/>
      <c r="EUQ20" s="136"/>
      <c r="EUR20" s="136"/>
      <c r="EUS20" s="136"/>
      <c r="EUT20" s="136"/>
      <c r="EUU20" s="136"/>
      <c r="EUV20" s="136"/>
      <c r="EUW20" s="136"/>
      <c r="EUX20" s="136"/>
      <c r="EUY20" s="136"/>
      <c r="EUZ20" s="136"/>
      <c r="EVA20" s="136"/>
      <c r="EVB20" s="136"/>
      <c r="EVC20" s="136"/>
      <c r="EVD20" s="136"/>
      <c r="EVE20" s="136"/>
      <c r="EVF20" s="136"/>
      <c r="EVG20" s="136"/>
      <c r="EVH20" s="136"/>
      <c r="EVI20" s="136"/>
      <c r="EVJ20" s="136"/>
      <c r="EVK20" s="136"/>
      <c r="EVL20" s="136"/>
      <c r="EVM20" s="136"/>
      <c r="EVN20" s="136"/>
      <c r="EVO20" s="136"/>
      <c r="EVP20" s="136"/>
      <c r="EVQ20" s="136"/>
      <c r="EVR20" s="136"/>
      <c r="EVS20" s="136"/>
      <c r="EVT20" s="136"/>
      <c r="EVU20" s="136"/>
      <c r="EVV20" s="136"/>
      <c r="EVW20" s="136"/>
      <c r="EVX20" s="136"/>
      <c r="EVY20" s="136"/>
      <c r="EVZ20" s="136"/>
      <c r="EWA20" s="136"/>
      <c r="EWB20" s="136"/>
      <c r="EWC20" s="136"/>
      <c r="EWD20" s="136"/>
      <c r="EWE20" s="136"/>
      <c r="EWF20" s="136"/>
      <c r="EWG20" s="136"/>
      <c r="EWH20" s="136"/>
      <c r="EWI20" s="136"/>
      <c r="EWJ20" s="136"/>
      <c r="EWK20" s="136"/>
      <c r="EWL20" s="136"/>
      <c r="EWM20" s="136"/>
      <c r="EWN20" s="136"/>
      <c r="EWO20" s="136"/>
      <c r="EWP20" s="136"/>
      <c r="EWQ20" s="136"/>
      <c r="EWR20" s="136"/>
      <c r="EWS20" s="136"/>
      <c r="EWT20" s="136"/>
      <c r="EWU20" s="136"/>
      <c r="EWV20" s="136"/>
      <c r="EWW20" s="136"/>
      <c r="EWX20" s="136"/>
      <c r="EWY20" s="136"/>
      <c r="EWZ20" s="136"/>
      <c r="EXA20" s="136"/>
      <c r="EXB20" s="136"/>
      <c r="EXC20" s="136"/>
      <c r="EXD20" s="136"/>
      <c r="EXE20" s="136"/>
      <c r="EXF20" s="136"/>
      <c r="EXG20" s="136"/>
      <c r="EXH20" s="136"/>
      <c r="EXI20" s="136"/>
      <c r="EXJ20" s="136"/>
      <c r="EXK20" s="136"/>
      <c r="EXL20" s="136"/>
      <c r="EXM20" s="136"/>
      <c r="EXN20" s="136"/>
      <c r="EXO20" s="136"/>
      <c r="EXP20" s="136"/>
      <c r="EXQ20" s="136"/>
      <c r="EXR20" s="136"/>
      <c r="EXS20" s="136"/>
      <c r="EXT20" s="136"/>
      <c r="EXU20" s="136"/>
      <c r="EXV20" s="136"/>
      <c r="EXW20" s="136"/>
      <c r="EXX20" s="136"/>
      <c r="EXY20" s="136"/>
      <c r="EXZ20" s="136"/>
      <c r="EYA20" s="136"/>
      <c r="EYB20" s="136"/>
      <c r="EYC20" s="136"/>
      <c r="EYD20" s="136"/>
      <c r="EYE20" s="136"/>
      <c r="EYF20" s="136"/>
      <c r="EYG20" s="136"/>
      <c r="EYH20" s="136"/>
      <c r="EYI20" s="136"/>
      <c r="EYJ20" s="136"/>
      <c r="EYK20" s="136"/>
      <c r="EYL20" s="136"/>
      <c r="EYM20" s="136"/>
      <c r="EYN20" s="136"/>
      <c r="EYO20" s="136"/>
      <c r="EYP20" s="136"/>
      <c r="EYQ20" s="136"/>
      <c r="EYR20" s="136"/>
      <c r="EYS20" s="136"/>
      <c r="EYT20" s="136"/>
      <c r="EYU20" s="136"/>
      <c r="EYV20" s="136"/>
      <c r="EYW20" s="136"/>
      <c r="EYX20" s="136"/>
      <c r="EYY20" s="136"/>
      <c r="EYZ20" s="136"/>
      <c r="EZA20" s="136"/>
      <c r="EZB20" s="136"/>
      <c r="EZC20" s="136"/>
      <c r="EZD20" s="136"/>
      <c r="EZE20" s="136"/>
      <c r="EZF20" s="136"/>
      <c r="EZG20" s="136"/>
      <c r="EZH20" s="136"/>
      <c r="EZI20" s="136"/>
      <c r="EZJ20" s="136"/>
      <c r="EZK20" s="136"/>
      <c r="EZL20" s="136"/>
      <c r="EZM20" s="136"/>
      <c r="EZN20" s="136"/>
      <c r="EZO20" s="136"/>
      <c r="EZP20" s="136"/>
      <c r="EZQ20" s="136"/>
      <c r="EZR20" s="136"/>
      <c r="EZS20" s="136"/>
      <c r="EZT20" s="136"/>
      <c r="EZU20" s="136"/>
      <c r="EZV20" s="136"/>
      <c r="EZW20" s="136"/>
      <c r="EZX20" s="136"/>
      <c r="EZY20" s="136"/>
      <c r="EZZ20" s="136"/>
      <c r="FAA20" s="136"/>
      <c r="FAB20" s="136"/>
      <c r="FAC20" s="136"/>
      <c r="FAD20" s="136"/>
      <c r="FAE20" s="136"/>
      <c r="FAF20" s="136"/>
      <c r="FAG20" s="136"/>
      <c r="FAH20" s="136"/>
      <c r="FAI20" s="136"/>
      <c r="FAJ20" s="136"/>
      <c r="FAK20" s="136"/>
      <c r="FAL20" s="136"/>
      <c r="FAM20" s="136"/>
      <c r="FAN20" s="136"/>
      <c r="FAO20" s="136"/>
      <c r="FAP20" s="136"/>
      <c r="FAQ20" s="136"/>
      <c r="FAR20" s="136"/>
      <c r="FAS20" s="136"/>
      <c r="FAT20" s="136"/>
      <c r="FAU20" s="136"/>
      <c r="FAV20" s="136"/>
      <c r="FAW20" s="136"/>
      <c r="FAX20" s="136"/>
      <c r="FAY20" s="136"/>
      <c r="FAZ20" s="136"/>
      <c r="FBA20" s="136"/>
      <c r="FBB20" s="136"/>
      <c r="FBC20" s="136"/>
      <c r="FBD20" s="136"/>
      <c r="FBE20" s="136"/>
      <c r="FBF20" s="136"/>
      <c r="FBG20" s="136"/>
      <c r="FBH20" s="136"/>
      <c r="FBI20" s="136"/>
      <c r="FBJ20" s="136"/>
      <c r="FBK20" s="136"/>
      <c r="FBL20" s="136"/>
      <c r="FBM20" s="136"/>
      <c r="FBN20" s="136"/>
      <c r="FBO20" s="136"/>
      <c r="FBP20" s="136"/>
      <c r="FBQ20" s="136"/>
      <c r="FBR20" s="136"/>
      <c r="FBS20" s="136"/>
      <c r="FBT20" s="136"/>
      <c r="FBU20" s="136"/>
      <c r="FBV20" s="136"/>
      <c r="FBW20" s="136"/>
      <c r="FBX20" s="136"/>
      <c r="FBY20" s="136"/>
      <c r="FBZ20" s="136"/>
      <c r="FCA20" s="136"/>
      <c r="FCB20" s="136"/>
      <c r="FCC20" s="136"/>
      <c r="FCD20" s="136"/>
      <c r="FCE20" s="136"/>
      <c r="FCF20" s="136"/>
      <c r="FCG20" s="136"/>
      <c r="FCH20" s="136"/>
      <c r="FCI20" s="136"/>
      <c r="FCJ20" s="136"/>
      <c r="FCK20" s="136"/>
      <c r="FCL20" s="136"/>
      <c r="FCM20" s="136"/>
      <c r="FCN20" s="136"/>
      <c r="FCO20" s="136"/>
      <c r="FCP20" s="136"/>
      <c r="FCQ20" s="136"/>
      <c r="FCR20" s="136"/>
      <c r="FCS20" s="136"/>
      <c r="FCT20" s="136"/>
      <c r="FCU20" s="136"/>
      <c r="FCV20" s="136"/>
      <c r="FCW20" s="136"/>
      <c r="FCX20" s="136"/>
      <c r="FCY20" s="136"/>
      <c r="FCZ20" s="136"/>
      <c r="FDA20" s="136"/>
      <c r="FDB20" s="136"/>
      <c r="FDC20" s="136"/>
      <c r="FDD20" s="136"/>
      <c r="FDE20" s="136"/>
      <c r="FDF20" s="136"/>
      <c r="FDG20" s="136"/>
      <c r="FDH20" s="136"/>
      <c r="FDI20" s="136"/>
      <c r="FDJ20" s="136"/>
      <c r="FDK20" s="136"/>
      <c r="FDL20" s="136"/>
      <c r="FDM20" s="136"/>
      <c r="FDN20" s="136"/>
      <c r="FDO20" s="136"/>
      <c r="FDP20" s="136"/>
      <c r="FDQ20" s="136"/>
      <c r="FDR20" s="136"/>
      <c r="FDS20" s="136"/>
      <c r="FDT20" s="136"/>
      <c r="FDU20" s="136"/>
      <c r="FDV20" s="136"/>
      <c r="FDW20" s="136"/>
      <c r="FDX20" s="136"/>
      <c r="FDY20" s="136"/>
      <c r="FDZ20" s="136"/>
      <c r="FEA20" s="136"/>
      <c r="FEB20" s="136"/>
      <c r="FEC20" s="136"/>
      <c r="FED20" s="136"/>
      <c r="FEE20" s="136"/>
      <c r="FEF20" s="136"/>
      <c r="FEG20" s="136"/>
      <c r="FEH20" s="136"/>
      <c r="FEI20" s="136"/>
      <c r="FEJ20" s="136"/>
      <c r="FEK20" s="136"/>
      <c r="FEL20" s="136"/>
      <c r="FEM20" s="136"/>
      <c r="FEN20" s="136"/>
      <c r="FEO20" s="136"/>
      <c r="FEP20" s="136"/>
      <c r="FEQ20" s="136"/>
      <c r="FER20" s="136"/>
      <c r="FES20" s="136"/>
      <c r="FET20" s="136"/>
      <c r="FEU20" s="136"/>
      <c r="FEV20" s="136"/>
      <c r="FEW20" s="136"/>
      <c r="FEX20" s="136"/>
      <c r="FEY20" s="136"/>
      <c r="FEZ20" s="136"/>
      <c r="FFA20" s="136"/>
      <c r="FFB20" s="136"/>
      <c r="FFC20" s="136"/>
      <c r="FFD20" s="136"/>
      <c r="FFE20" s="136"/>
      <c r="FFF20" s="136"/>
      <c r="FFG20" s="136"/>
      <c r="FFH20" s="136"/>
      <c r="FFI20" s="136"/>
      <c r="FFJ20" s="136"/>
      <c r="FFK20" s="136"/>
      <c r="FFL20" s="136"/>
      <c r="FFM20" s="136"/>
      <c r="FFN20" s="136"/>
      <c r="FFO20" s="136"/>
      <c r="FFP20" s="136"/>
      <c r="FFQ20" s="136"/>
      <c r="FFR20" s="136"/>
      <c r="FFS20" s="136"/>
      <c r="FFT20" s="136"/>
      <c r="FFU20" s="136"/>
      <c r="FFV20" s="136"/>
      <c r="FFW20" s="136"/>
      <c r="FFX20" s="136"/>
      <c r="FFY20" s="136"/>
      <c r="FFZ20" s="136"/>
      <c r="FGA20" s="136"/>
      <c r="FGB20" s="136"/>
      <c r="FGC20" s="136"/>
      <c r="FGD20" s="136"/>
      <c r="FGE20" s="136"/>
      <c r="FGF20" s="136"/>
      <c r="FGG20" s="136"/>
      <c r="FGH20" s="136"/>
      <c r="FGI20" s="136"/>
      <c r="FGJ20" s="136"/>
      <c r="FGK20" s="136"/>
      <c r="FGL20" s="136"/>
      <c r="FGM20" s="136"/>
      <c r="FGN20" s="136"/>
      <c r="FGO20" s="136"/>
      <c r="FGP20" s="136"/>
      <c r="FGQ20" s="136"/>
      <c r="FGR20" s="136"/>
      <c r="FGS20" s="136"/>
      <c r="FGT20" s="136"/>
      <c r="FGU20" s="136"/>
      <c r="FGV20" s="136"/>
      <c r="FGW20" s="136"/>
      <c r="FGX20" s="136"/>
      <c r="FGY20" s="136"/>
      <c r="FGZ20" s="136"/>
      <c r="FHA20" s="136"/>
      <c r="FHB20" s="136"/>
      <c r="FHC20" s="136"/>
      <c r="FHD20" s="136"/>
      <c r="FHE20" s="136"/>
      <c r="FHF20" s="136"/>
      <c r="FHG20" s="136"/>
      <c r="FHH20" s="136"/>
      <c r="FHI20" s="136"/>
      <c r="FHJ20" s="136"/>
      <c r="FHK20" s="136"/>
      <c r="FHL20" s="136"/>
      <c r="FHM20" s="136"/>
      <c r="FHN20" s="136"/>
      <c r="FHO20" s="136"/>
      <c r="FHP20" s="136"/>
      <c r="FHQ20" s="136"/>
      <c r="FHR20" s="136"/>
      <c r="FHS20" s="136"/>
      <c r="FHT20" s="136"/>
      <c r="FHU20" s="136"/>
      <c r="FHV20" s="136"/>
      <c r="FHW20" s="136"/>
      <c r="FHX20" s="136"/>
      <c r="FHY20" s="136"/>
      <c r="FHZ20" s="136"/>
      <c r="FIA20" s="136"/>
      <c r="FIB20" s="136"/>
      <c r="FIC20" s="136"/>
      <c r="FID20" s="136"/>
      <c r="FIE20" s="136"/>
      <c r="FIF20" s="136"/>
      <c r="FIG20" s="136"/>
      <c r="FIH20" s="136"/>
      <c r="FII20" s="136"/>
      <c r="FIJ20" s="136"/>
      <c r="FIK20" s="136"/>
      <c r="FIL20" s="136"/>
      <c r="FIM20" s="136"/>
      <c r="FIN20" s="136"/>
      <c r="FIO20" s="136"/>
      <c r="FIP20" s="136"/>
      <c r="FIQ20" s="136"/>
      <c r="FIR20" s="136"/>
      <c r="FIS20" s="136"/>
      <c r="FIT20" s="136"/>
      <c r="FIU20" s="136"/>
      <c r="FIV20" s="136"/>
      <c r="FIW20" s="136"/>
      <c r="FIX20" s="136"/>
      <c r="FIY20" s="136"/>
      <c r="FIZ20" s="136"/>
      <c r="FJA20" s="136"/>
      <c r="FJB20" s="136"/>
      <c r="FJC20" s="136"/>
      <c r="FJD20" s="136"/>
      <c r="FJE20" s="136"/>
      <c r="FJF20" s="136"/>
      <c r="FJG20" s="136"/>
      <c r="FJH20" s="136"/>
      <c r="FJI20" s="136"/>
      <c r="FJJ20" s="136"/>
      <c r="FJK20" s="136"/>
      <c r="FJL20" s="136"/>
      <c r="FJM20" s="136"/>
      <c r="FJN20" s="136"/>
      <c r="FJO20" s="136"/>
      <c r="FJP20" s="136"/>
      <c r="FJQ20" s="136"/>
      <c r="FJR20" s="136"/>
      <c r="FJS20" s="136"/>
      <c r="FJT20" s="136"/>
      <c r="FJU20" s="136"/>
      <c r="FJV20" s="136"/>
      <c r="FJW20" s="136"/>
      <c r="FJX20" s="136"/>
      <c r="FJY20" s="136"/>
      <c r="FJZ20" s="136"/>
      <c r="FKA20" s="136"/>
      <c r="FKB20" s="136"/>
      <c r="FKC20" s="136"/>
      <c r="FKD20" s="136"/>
      <c r="FKE20" s="136"/>
      <c r="FKF20" s="136"/>
      <c r="FKG20" s="136"/>
      <c r="FKH20" s="136"/>
      <c r="FKI20" s="136"/>
      <c r="FKJ20" s="136"/>
      <c r="FKK20" s="136"/>
      <c r="FKL20" s="136"/>
      <c r="FKM20" s="136"/>
      <c r="FKN20" s="136"/>
      <c r="FKO20" s="136"/>
      <c r="FKP20" s="136"/>
      <c r="FKQ20" s="136"/>
      <c r="FKR20" s="136"/>
      <c r="FKS20" s="136"/>
      <c r="FKT20" s="136"/>
      <c r="FKU20" s="136"/>
      <c r="FKV20" s="136"/>
      <c r="FKW20" s="136"/>
      <c r="FKX20" s="136"/>
      <c r="FKY20" s="136"/>
      <c r="FKZ20" s="136"/>
      <c r="FLA20" s="136"/>
      <c r="FLB20" s="136"/>
      <c r="FLC20" s="136"/>
      <c r="FLD20" s="136"/>
      <c r="FLE20" s="136"/>
      <c r="FLF20" s="136"/>
      <c r="FLG20" s="136"/>
      <c r="FLH20" s="136"/>
      <c r="FLI20" s="136"/>
      <c r="FLJ20" s="136"/>
      <c r="FLK20" s="136"/>
      <c r="FLL20" s="136"/>
      <c r="FLM20" s="136"/>
      <c r="FLN20" s="136"/>
      <c r="FLO20" s="136"/>
      <c r="FLP20" s="136"/>
      <c r="FLQ20" s="136"/>
      <c r="FLR20" s="136"/>
      <c r="FLS20" s="136"/>
      <c r="FLT20" s="136"/>
      <c r="FLU20" s="136"/>
      <c r="FLV20" s="136"/>
      <c r="FLW20" s="136"/>
      <c r="FLX20" s="136"/>
      <c r="FLY20" s="136"/>
      <c r="FLZ20" s="136"/>
      <c r="FMA20" s="136"/>
      <c r="FMB20" s="136"/>
      <c r="FMC20" s="136"/>
      <c r="FMD20" s="136"/>
      <c r="FME20" s="136"/>
      <c r="FMF20" s="136"/>
      <c r="FMG20" s="136"/>
      <c r="FMH20" s="136"/>
      <c r="FMI20" s="136"/>
      <c r="FMJ20" s="136"/>
      <c r="FMK20" s="136"/>
      <c r="FML20" s="136"/>
      <c r="FMM20" s="136"/>
      <c r="FMN20" s="136"/>
      <c r="FMO20" s="136"/>
      <c r="FMP20" s="136"/>
      <c r="FMQ20" s="136"/>
      <c r="FMR20" s="136"/>
      <c r="FMS20" s="136"/>
      <c r="FMT20" s="136"/>
      <c r="FMU20" s="136"/>
      <c r="FMV20" s="136"/>
      <c r="FMW20" s="136"/>
      <c r="FMX20" s="136"/>
      <c r="FMY20" s="136"/>
      <c r="FMZ20" s="136"/>
      <c r="FNA20" s="136"/>
      <c r="FNB20" s="136"/>
      <c r="FNC20" s="136"/>
      <c r="FND20" s="136"/>
      <c r="FNE20" s="136"/>
      <c r="FNF20" s="136"/>
      <c r="FNG20" s="136"/>
      <c r="FNH20" s="136"/>
      <c r="FNI20" s="136"/>
      <c r="FNJ20" s="136"/>
      <c r="FNK20" s="136"/>
      <c r="FNL20" s="136"/>
      <c r="FNM20" s="136"/>
      <c r="FNN20" s="136"/>
      <c r="FNO20" s="136"/>
      <c r="FNP20" s="136"/>
      <c r="FNQ20" s="136"/>
      <c r="FNR20" s="136"/>
      <c r="FNS20" s="136"/>
      <c r="FNT20" s="136"/>
      <c r="FNU20" s="136"/>
      <c r="FNV20" s="136"/>
      <c r="FNW20" s="136"/>
      <c r="FNX20" s="136"/>
      <c r="FNY20" s="136"/>
      <c r="FNZ20" s="136"/>
      <c r="FOA20" s="136"/>
      <c r="FOB20" s="136"/>
      <c r="FOC20" s="136"/>
      <c r="FOD20" s="136"/>
      <c r="FOE20" s="136"/>
      <c r="FOF20" s="136"/>
      <c r="FOG20" s="136"/>
      <c r="FOH20" s="136"/>
      <c r="FOI20" s="136"/>
      <c r="FOJ20" s="136"/>
      <c r="FOK20" s="136"/>
      <c r="FOL20" s="136"/>
      <c r="FOM20" s="136"/>
      <c r="FON20" s="136"/>
      <c r="FOO20" s="136"/>
      <c r="FOP20" s="136"/>
      <c r="FOQ20" s="136"/>
      <c r="FOR20" s="136"/>
      <c r="FOS20" s="136"/>
      <c r="FOT20" s="136"/>
      <c r="FOU20" s="136"/>
      <c r="FOV20" s="136"/>
      <c r="FOW20" s="136"/>
      <c r="FOX20" s="136"/>
      <c r="FOY20" s="136"/>
      <c r="FOZ20" s="136"/>
      <c r="FPA20" s="136"/>
      <c r="FPB20" s="136"/>
      <c r="FPC20" s="136"/>
      <c r="FPD20" s="136"/>
      <c r="FPE20" s="136"/>
      <c r="FPF20" s="136"/>
      <c r="FPG20" s="136"/>
      <c r="FPH20" s="136"/>
      <c r="FPI20" s="136"/>
      <c r="FPJ20" s="136"/>
      <c r="FPK20" s="136"/>
      <c r="FPL20" s="136"/>
      <c r="FPM20" s="136"/>
      <c r="FPN20" s="136"/>
      <c r="FPO20" s="136"/>
      <c r="FPP20" s="136"/>
      <c r="FPQ20" s="136"/>
      <c r="FPR20" s="136"/>
      <c r="FPS20" s="136"/>
      <c r="FPT20" s="136"/>
      <c r="FPU20" s="136"/>
      <c r="FPV20" s="136"/>
      <c r="FPW20" s="136"/>
      <c r="FPX20" s="136"/>
      <c r="FPY20" s="136"/>
      <c r="FPZ20" s="136"/>
      <c r="FQA20" s="136"/>
      <c r="FQB20" s="136"/>
      <c r="FQC20" s="136"/>
      <c r="FQD20" s="136"/>
      <c r="FQE20" s="136"/>
      <c r="FQF20" s="136"/>
      <c r="FQG20" s="136"/>
      <c r="FQH20" s="136"/>
      <c r="FQI20" s="136"/>
      <c r="FQJ20" s="136"/>
      <c r="FQK20" s="136"/>
      <c r="FQL20" s="136"/>
      <c r="FQM20" s="136"/>
      <c r="FQN20" s="136"/>
      <c r="FQO20" s="136"/>
      <c r="FQP20" s="136"/>
      <c r="FQQ20" s="136"/>
      <c r="FQR20" s="136"/>
      <c r="FQS20" s="136"/>
      <c r="FQT20" s="136"/>
      <c r="FQU20" s="136"/>
      <c r="FQV20" s="136"/>
      <c r="FQW20" s="136"/>
      <c r="FQX20" s="136"/>
      <c r="FQY20" s="136"/>
      <c r="FQZ20" s="136"/>
      <c r="FRA20" s="136"/>
      <c r="FRB20" s="136"/>
      <c r="FRC20" s="136"/>
      <c r="FRD20" s="136"/>
      <c r="FRE20" s="136"/>
      <c r="FRF20" s="136"/>
      <c r="FRG20" s="136"/>
      <c r="FRH20" s="136"/>
      <c r="FRI20" s="136"/>
      <c r="FRJ20" s="136"/>
      <c r="FRK20" s="136"/>
      <c r="FRL20" s="136"/>
      <c r="FRM20" s="136"/>
      <c r="FRN20" s="136"/>
      <c r="FRO20" s="136"/>
      <c r="FRP20" s="136"/>
      <c r="FRQ20" s="136"/>
      <c r="FRR20" s="136"/>
      <c r="FRS20" s="136"/>
      <c r="FRT20" s="136"/>
      <c r="FRU20" s="136"/>
      <c r="FRV20" s="136"/>
      <c r="FRW20" s="136"/>
      <c r="FRX20" s="136"/>
      <c r="FRY20" s="136"/>
      <c r="FRZ20" s="136"/>
      <c r="FSA20" s="136"/>
      <c r="FSB20" s="136"/>
      <c r="FSC20" s="136"/>
      <c r="FSD20" s="136"/>
      <c r="FSE20" s="136"/>
      <c r="FSF20" s="136"/>
      <c r="FSG20" s="136"/>
      <c r="FSH20" s="136"/>
      <c r="FSI20" s="136"/>
      <c r="FSJ20" s="136"/>
      <c r="FSK20" s="136"/>
      <c r="FSL20" s="136"/>
      <c r="FSM20" s="136"/>
      <c r="FSN20" s="136"/>
      <c r="FSO20" s="136"/>
      <c r="FSP20" s="136"/>
      <c r="FSQ20" s="136"/>
      <c r="FSR20" s="136"/>
      <c r="FSS20" s="136"/>
      <c r="FST20" s="136"/>
      <c r="FSU20" s="136"/>
      <c r="FSV20" s="136"/>
      <c r="FSW20" s="136"/>
      <c r="FSX20" s="136"/>
      <c r="FSY20" s="136"/>
      <c r="FSZ20" s="136"/>
      <c r="FTA20" s="136"/>
      <c r="FTB20" s="136"/>
      <c r="FTC20" s="136"/>
      <c r="FTD20" s="136"/>
      <c r="FTE20" s="136"/>
      <c r="FTF20" s="136"/>
      <c r="FTG20" s="136"/>
      <c r="FTH20" s="136"/>
      <c r="FTI20" s="136"/>
      <c r="FTJ20" s="136"/>
      <c r="FTK20" s="136"/>
      <c r="FTL20" s="136"/>
      <c r="FTM20" s="136"/>
      <c r="FTN20" s="136"/>
      <c r="FTO20" s="136"/>
      <c r="FTP20" s="136"/>
      <c r="FTQ20" s="136"/>
      <c r="FTR20" s="136"/>
      <c r="FTS20" s="136"/>
      <c r="FTT20" s="136"/>
      <c r="FTU20" s="136"/>
      <c r="FTV20" s="136"/>
      <c r="FTW20" s="136"/>
      <c r="FTX20" s="136"/>
      <c r="FTY20" s="136"/>
      <c r="FTZ20" s="136"/>
      <c r="FUA20" s="136"/>
      <c r="FUB20" s="136"/>
      <c r="FUC20" s="136"/>
      <c r="FUD20" s="136"/>
      <c r="FUE20" s="136"/>
      <c r="FUF20" s="136"/>
      <c r="FUG20" s="136"/>
      <c r="FUH20" s="136"/>
      <c r="FUI20" s="136"/>
      <c r="FUJ20" s="136"/>
      <c r="FUK20" s="136"/>
      <c r="FUL20" s="136"/>
      <c r="FUM20" s="136"/>
      <c r="FUN20" s="136"/>
      <c r="FUO20" s="136"/>
      <c r="FUP20" s="136"/>
      <c r="FUQ20" s="136"/>
      <c r="FUR20" s="136"/>
      <c r="FUS20" s="136"/>
      <c r="FUT20" s="136"/>
      <c r="FUU20" s="136"/>
      <c r="FUV20" s="136"/>
      <c r="FUW20" s="136"/>
      <c r="FUX20" s="136"/>
      <c r="FUY20" s="136"/>
      <c r="FUZ20" s="136"/>
      <c r="FVA20" s="136"/>
      <c r="FVB20" s="136"/>
      <c r="FVC20" s="136"/>
      <c r="FVD20" s="136"/>
      <c r="FVE20" s="136"/>
      <c r="FVF20" s="136"/>
      <c r="FVG20" s="136"/>
      <c r="FVH20" s="136"/>
      <c r="FVI20" s="136"/>
      <c r="FVJ20" s="136"/>
      <c r="FVK20" s="136"/>
      <c r="FVL20" s="136"/>
      <c r="FVM20" s="136"/>
      <c r="FVN20" s="136"/>
      <c r="FVO20" s="136"/>
      <c r="FVP20" s="136"/>
      <c r="FVQ20" s="136"/>
      <c r="FVR20" s="136"/>
      <c r="FVS20" s="136"/>
      <c r="FVT20" s="136"/>
      <c r="FVU20" s="136"/>
      <c r="FVV20" s="136"/>
      <c r="FVW20" s="136"/>
      <c r="FVX20" s="136"/>
      <c r="FVY20" s="136"/>
      <c r="FVZ20" s="136"/>
      <c r="FWA20" s="136"/>
      <c r="FWB20" s="136"/>
      <c r="FWC20" s="136"/>
      <c r="FWD20" s="136"/>
      <c r="FWE20" s="136"/>
      <c r="FWF20" s="136"/>
      <c r="FWG20" s="136"/>
      <c r="FWH20" s="136"/>
      <c r="FWI20" s="136"/>
      <c r="FWJ20" s="136"/>
      <c r="FWK20" s="136"/>
      <c r="FWL20" s="136"/>
      <c r="FWM20" s="136"/>
      <c r="FWN20" s="136"/>
      <c r="FWO20" s="136"/>
      <c r="FWP20" s="136"/>
      <c r="FWQ20" s="136"/>
      <c r="FWR20" s="136"/>
      <c r="FWS20" s="136"/>
      <c r="FWT20" s="136"/>
      <c r="FWU20" s="136"/>
      <c r="FWV20" s="136"/>
      <c r="FWW20" s="136"/>
      <c r="FWX20" s="136"/>
      <c r="FWY20" s="136"/>
      <c r="FWZ20" s="136"/>
      <c r="FXA20" s="136"/>
      <c r="FXB20" s="136"/>
      <c r="FXC20" s="136"/>
      <c r="FXD20" s="136"/>
      <c r="FXE20" s="136"/>
      <c r="FXF20" s="136"/>
      <c r="FXG20" s="136"/>
      <c r="FXH20" s="136"/>
      <c r="FXI20" s="136"/>
      <c r="FXJ20" s="136"/>
      <c r="FXK20" s="136"/>
      <c r="FXL20" s="136"/>
      <c r="FXM20" s="136"/>
      <c r="FXN20" s="136"/>
      <c r="FXO20" s="136"/>
      <c r="FXP20" s="136"/>
      <c r="FXQ20" s="136"/>
      <c r="FXR20" s="136"/>
      <c r="FXS20" s="136"/>
      <c r="FXT20" s="136"/>
      <c r="FXU20" s="136"/>
      <c r="FXV20" s="136"/>
      <c r="FXW20" s="136"/>
      <c r="FXX20" s="136"/>
      <c r="FXY20" s="136"/>
      <c r="FXZ20" s="136"/>
      <c r="FYA20" s="136"/>
      <c r="FYB20" s="136"/>
      <c r="FYC20" s="136"/>
      <c r="FYD20" s="136"/>
      <c r="FYE20" s="136"/>
      <c r="FYF20" s="136"/>
      <c r="FYG20" s="136"/>
      <c r="FYH20" s="136"/>
      <c r="FYI20" s="136"/>
      <c r="FYJ20" s="136"/>
      <c r="FYK20" s="136"/>
      <c r="FYL20" s="136"/>
      <c r="FYM20" s="136"/>
      <c r="FYN20" s="136"/>
      <c r="FYO20" s="136"/>
      <c r="FYP20" s="136"/>
      <c r="FYQ20" s="136"/>
      <c r="FYR20" s="136"/>
      <c r="FYS20" s="136"/>
      <c r="FYT20" s="136"/>
      <c r="FYU20" s="136"/>
      <c r="FYV20" s="136"/>
      <c r="FYW20" s="136"/>
      <c r="FYX20" s="136"/>
      <c r="FYY20" s="136"/>
      <c r="FYZ20" s="136"/>
      <c r="FZA20" s="136"/>
      <c r="FZB20" s="136"/>
      <c r="FZC20" s="136"/>
      <c r="FZD20" s="136"/>
      <c r="FZE20" s="136"/>
      <c r="FZF20" s="136"/>
      <c r="FZG20" s="136"/>
      <c r="FZH20" s="136"/>
      <c r="FZI20" s="136"/>
      <c r="FZJ20" s="136"/>
      <c r="FZK20" s="136"/>
      <c r="FZL20" s="136"/>
      <c r="FZM20" s="136"/>
      <c r="FZN20" s="136"/>
      <c r="FZO20" s="136"/>
      <c r="FZP20" s="136"/>
      <c r="FZQ20" s="136"/>
      <c r="FZR20" s="136"/>
      <c r="FZS20" s="136"/>
      <c r="FZT20" s="136"/>
      <c r="FZU20" s="136"/>
      <c r="FZV20" s="136"/>
      <c r="FZW20" s="136"/>
      <c r="FZX20" s="136"/>
      <c r="FZY20" s="136"/>
      <c r="FZZ20" s="136"/>
      <c r="GAA20" s="136"/>
      <c r="GAB20" s="136"/>
      <c r="GAC20" s="136"/>
      <c r="GAD20" s="136"/>
      <c r="GAE20" s="136"/>
      <c r="GAF20" s="136"/>
      <c r="GAG20" s="136"/>
      <c r="GAH20" s="136"/>
      <c r="GAI20" s="136"/>
      <c r="GAJ20" s="136"/>
      <c r="GAK20" s="136"/>
      <c r="GAL20" s="136"/>
      <c r="GAM20" s="136"/>
      <c r="GAN20" s="136"/>
      <c r="GAO20" s="136"/>
      <c r="GAP20" s="136"/>
      <c r="GAQ20" s="136"/>
      <c r="GAR20" s="136"/>
      <c r="GAS20" s="136"/>
      <c r="GAT20" s="136"/>
      <c r="GAU20" s="136"/>
      <c r="GAV20" s="136"/>
      <c r="GAW20" s="136"/>
      <c r="GAX20" s="136"/>
      <c r="GAY20" s="136"/>
      <c r="GAZ20" s="136"/>
      <c r="GBA20" s="136"/>
      <c r="GBB20" s="136"/>
      <c r="GBC20" s="136"/>
      <c r="GBD20" s="136"/>
      <c r="GBE20" s="136"/>
      <c r="GBF20" s="136"/>
      <c r="GBG20" s="136"/>
      <c r="GBH20" s="136"/>
      <c r="GBI20" s="136"/>
      <c r="GBJ20" s="136"/>
      <c r="GBK20" s="136"/>
      <c r="GBL20" s="136"/>
      <c r="GBM20" s="136"/>
      <c r="GBN20" s="136"/>
      <c r="GBO20" s="136"/>
      <c r="GBP20" s="136"/>
      <c r="GBQ20" s="136"/>
      <c r="GBR20" s="136"/>
      <c r="GBS20" s="136"/>
      <c r="GBT20" s="136"/>
      <c r="GBU20" s="136"/>
      <c r="GBV20" s="136"/>
      <c r="GBW20" s="136"/>
      <c r="GBX20" s="136"/>
      <c r="GBY20" s="136"/>
      <c r="GBZ20" s="136"/>
      <c r="GCA20" s="136"/>
      <c r="GCB20" s="136"/>
      <c r="GCC20" s="136"/>
      <c r="GCD20" s="136"/>
      <c r="GCE20" s="136"/>
      <c r="GCF20" s="136"/>
      <c r="GCG20" s="136"/>
      <c r="GCH20" s="136"/>
      <c r="GCI20" s="136"/>
      <c r="GCJ20" s="136"/>
      <c r="GCK20" s="136"/>
      <c r="GCL20" s="136"/>
      <c r="GCM20" s="136"/>
      <c r="GCN20" s="136"/>
      <c r="GCO20" s="136"/>
      <c r="GCP20" s="136"/>
      <c r="GCQ20" s="136"/>
      <c r="GCR20" s="136"/>
      <c r="GCS20" s="136"/>
      <c r="GCT20" s="136"/>
      <c r="GCU20" s="136"/>
      <c r="GCV20" s="136"/>
      <c r="GCW20" s="136"/>
      <c r="GCX20" s="136"/>
      <c r="GCY20" s="136"/>
      <c r="GCZ20" s="136"/>
      <c r="GDA20" s="136"/>
      <c r="GDB20" s="136"/>
      <c r="GDC20" s="136"/>
      <c r="GDD20" s="136"/>
      <c r="GDE20" s="136"/>
      <c r="GDF20" s="136"/>
      <c r="GDG20" s="136"/>
      <c r="GDH20" s="136"/>
      <c r="GDI20" s="136"/>
      <c r="GDJ20" s="136"/>
      <c r="GDK20" s="136"/>
      <c r="GDL20" s="136"/>
      <c r="GDM20" s="136"/>
      <c r="GDN20" s="136"/>
      <c r="GDO20" s="136"/>
      <c r="GDP20" s="136"/>
      <c r="GDQ20" s="136"/>
      <c r="GDR20" s="136"/>
      <c r="GDS20" s="136"/>
      <c r="GDT20" s="136"/>
      <c r="GDU20" s="136"/>
      <c r="GDV20" s="136"/>
      <c r="GDW20" s="136"/>
      <c r="GDX20" s="136"/>
      <c r="GDY20" s="136"/>
      <c r="GDZ20" s="136"/>
      <c r="GEA20" s="136"/>
      <c r="GEB20" s="136"/>
      <c r="GEC20" s="136"/>
      <c r="GED20" s="136"/>
      <c r="GEE20" s="136"/>
      <c r="GEF20" s="136"/>
      <c r="GEG20" s="136"/>
      <c r="GEH20" s="136"/>
      <c r="GEI20" s="136"/>
      <c r="GEJ20" s="136"/>
      <c r="GEK20" s="136"/>
      <c r="GEL20" s="136"/>
      <c r="GEM20" s="136"/>
      <c r="GEN20" s="136"/>
      <c r="GEO20" s="136"/>
      <c r="GEP20" s="136"/>
      <c r="GEQ20" s="136"/>
      <c r="GER20" s="136"/>
      <c r="GES20" s="136"/>
      <c r="GET20" s="136"/>
      <c r="GEU20" s="136"/>
      <c r="GEV20" s="136"/>
      <c r="GEW20" s="136"/>
      <c r="GEX20" s="136"/>
      <c r="GEY20" s="136"/>
      <c r="GEZ20" s="136"/>
      <c r="GFA20" s="136"/>
      <c r="GFB20" s="136"/>
      <c r="GFC20" s="136"/>
      <c r="GFD20" s="136"/>
      <c r="GFE20" s="136"/>
      <c r="GFF20" s="136"/>
      <c r="GFG20" s="136"/>
      <c r="GFH20" s="136"/>
      <c r="GFI20" s="136"/>
      <c r="GFJ20" s="136"/>
      <c r="GFK20" s="136"/>
      <c r="GFL20" s="136"/>
      <c r="GFM20" s="136"/>
      <c r="GFN20" s="136"/>
      <c r="GFO20" s="136"/>
      <c r="GFP20" s="136"/>
      <c r="GFQ20" s="136"/>
      <c r="GFR20" s="136"/>
      <c r="GFS20" s="136"/>
      <c r="GFT20" s="136"/>
      <c r="GFU20" s="136"/>
      <c r="GFV20" s="136"/>
      <c r="GFW20" s="136"/>
      <c r="GFX20" s="136"/>
      <c r="GFY20" s="136"/>
      <c r="GFZ20" s="136"/>
      <c r="GGA20" s="136"/>
      <c r="GGB20" s="136"/>
      <c r="GGC20" s="136"/>
      <c r="GGD20" s="136"/>
      <c r="GGE20" s="136"/>
      <c r="GGF20" s="136"/>
      <c r="GGG20" s="136"/>
      <c r="GGH20" s="136"/>
      <c r="GGI20" s="136"/>
      <c r="GGJ20" s="136"/>
      <c r="GGK20" s="136"/>
      <c r="GGL20" s="136"/>
      <c r="GGM20" s="136"/>
      <c r="GGN20" s="136"/>
      <c r="GGO20" s="136"/>
      <c r="GGP20" s="136"/>
      <c r="GGQ20" s="136"/>
      <c r="GGR20" s="136"/>
      <c r="GGS20" s="136"/>
      <c r="GGT20" s="136"/>
      <c r="GGU20" s="136"/>
      <c r="GGV20" s="136"/>
      <c r="GGW20" s="136"/>
      <c r="GGX20" s="136"/>
      <c r="GGY20" s="136"/>
      <c r="GGZ20" s="136"/>
      <c r="GHA20" s="136"/>
      <c r="GHB20" s="136"/>
      <c r="GHC20" s="136"/>
      <c r="GHD20" s="136"/>
      <c r="GHE20" s="136"/>
      <c r="GHF20" s="136"/>
      <c r="GHG20" s="136"/>
      <c r="GHH20" s="136"/>
      <c r="GHI20" s="136"/>
      <c r="GHJ20" s="136"/>
      <c r="GHK20" s="136"/>
      <c r="GHL20" s="136"/>
      <c r="GHM20" s="136"/>
      <c r="GHN20" s="136"/>
      <c r="GHO20" s="136"/>
      <c r="GHP20" s="136"/>
      <c r="GHQ20" s="136"/>
      <c r="GHR20" s="136"/>
      <c r="GHS20" s="136"/>
      <c r="GHT20" s="136"/>
      <c r="GHU20" s="136"/>
      <c r="GHV20" s="136"/>
      <c r="GHW20" s="136"/>
      <c r="GHX20" s="136"/>
      <c r="GHY20" s="136"/>
      <c r="GHZ20" s="136"/>
      <c r="GIA20" s="136"/>
      <c r="GIB20" s="136"/>
      <c r="GIC20" s="136"/>
      <c r="GID20" s="136"/>
      <c r="GIE20" s="136"/>
      <c r="GIF20" s="136"/>
      <c r="GIG20" s="136"/>
      <c r="GIH20" s="136"/>
      <c r="GII20" s="136"/>
      <c r="GIJ20" s="136"/>
      <c r="GIK20" s="136"/>
      <c r="GIL20" s="136"/>
      <c r="GIM20" s="136"/>
      <c r="GIN20" s="136"/>
      <c r="GIO20" s="136"/>
      <c r="GIP20" s="136"/>
      <c r="GIQ20" s="136"/>
      <c r="GIR20" s="136"/>
      <c r="GIS20" s="136"/>
      <c r="GIT20" s="136"/>
      <c r="GIU20" s="136"/>
      <c r="GIV20" s="136"/>
      <c r="GIW20" s="136"/>
      <c r="GIX20" s="136"/>
      <c r="GIY20" s="136"/>
      <c r="GIZ20" s="136"/>
      <c r="GJA20" s="136"/>
      <c r="GJB20" s="136"/>
      <c r="GJC20" s="136"/>
      <c r="GJD20" s="136"/>
      <c r="GJE20" s="136"/>
      <c r="GJF20" s="136"/>
      <c r="GJG20" s="136"/>
      <c r="GJH20" s="136"/>
      <c r="GJI20" s="136"/>
      <c r="GJJ20" s="136"/>
      <c r="GJK20" s="136"/>
      <c r="GJL20" s="136"/>
      <c r="GJM20" s="136"/>
      <c r="GJN20" s="136"/>
      <c r="GJO20" s="136"/>
      <c r="GJP20" s="136"/>
      <c r="GJQ20" s="136"/>
      <c r="GJR20" s="136"/>
      <c r="GJS20" s="136"/>
      <c r="GJT20" s="136"/>
      <c r="GJU20" s="136"/>
      <c r="GJV20" s="136"/>
      <c r="GJW20" s="136"/>
      <c r="GJX20" s="136"/>
      <c r="GJY20" s="136"/>
      <c r="GJZ20" s="136"/>
      <c r="GKA20" s="136"/>
      <c r="GKB20" s="136"/>
      <c r="GKC20" s="136"/>
      <c r="GKD20" s="136"/>
      <c r="GKE20" s="136"/>
      <c r="GKF20" s="136"/>
      <c r="GKG20" s="136"/>
      <c r="GKH20" s="136"/>
      <c r="GKI20" s="136"/>
      <c r="GKJ20" s="136"/>
      <c r="GKK20" s="136"/>
      <c r="GKL20" s="136"/>
      <c r="GKM20" s="136"/>
      <c r="GKN20" s="136"/>
      <c r="GKO20" s="136"/>
      <c r="GKP20" s="136"/>
      <c r="GKQ20" s="136"/>
      <c r="GKR20" s="136"/>
      <c r="GKS20" s="136"/>
      <c r="GKT20" s="136"/>
      <c r="GKU20" s="136"/>
      <c r="GKV20" s="136"/>
      <c r="GKW20" s="136"/>
      <c r="GKX20" s="136"/>
      <c r="GKY20" s="136"/>
      <c r="GKZ20" s="136"/>
      <c r="GLA20" s="136"/>
      <c r="GLB20" s="136"/>
      <c r="GLC20" s="136"/>
      <c r="GLD20" s="136"/>
      <c r="GLE20" s="136"/>
      <c r="GLF20" s="136"/>
      <c r="GLG20" s="136"/>
      <c r="GLH20" s="136"/>
      <c r="GLI20" s="136"/>
      <c r="GLJ20" s="136"/>
      <c r="GLK20" s="136"/>
      <c r="GLL20" s="136"/>
      <c r="GLM20" s="136"/>
      <c r="GLN20" s="136"/>
      <c r="GLO20" s="136"/>
      <c r="GLP20" s="136"/>
      <c r="GLQ20" s="136"/>
      <c r="GLR20" s="136"/>
      <c r="GLS20" s="136"/>
      <c r="GLT20" s="136"/>
      <c r="GLU20" s="136"/>
      <c r="GLV20" s="136"/>
      <c r="GLW20" s="136"/>
      <c r="GLX20" s="136"/>
      <c r="GLY20" s="136"/>
      <c r="GLZ20" s="136"/>
      <c r="GMA20" s="136"/>
      <c r="GMB20" s="136"/>
      <c r="GMC20" s="136"/>
      <c r="GMD20" s="136"/>
      <c r="GME20" s="136"/>
      <c r="GMF20" s="136"/>
      <c r="GMG20" s="136"/>
      <c r="GMH20" s="136"/>
      <c r="GMI20" s="136"/>
      <c r="GMJ20" s="136"/>
      <c r="GMK20" s="136"/>
      <c r="GML20" s="136"/>
      <c r="GMM20" s="136"/>
      <c r="GMN20" s="136"/>
      <c r="GMO20" s="136"/>
      <c r="GMP20" s="136"/>
      <c r="GMQ20" s="136"/>
      <c r="GMR20" s="136"/>
      <c r="GMS20" s="136"/>
      <c r="GMT20" s="136"/>
      <c r="GMU20" s="136"/>
      <c r="GMV20" s="136"/>
      <c r="GMW20" s="136"/>
      <c r="GMX20" s="136"/>
      <c r="GMY20" s="136"/>
      <c r="GMZ20" s="136"/>
      <c r="GNA20" s="136"/>
      <c r="GNB20" s="136"/>
      <c r="GNC20" s="136"/>
      <c r="GND20" s="136"/>
      <c r="GNE20" s="136"/>
      <c r="GNF20" s="136"/>
      <c r="GNG20" s="136"/>
      <c r="GNH20" s="136"/>
      <c r="GNI20" s="136"/>
      <c r="GNJ20" s="136"/>
      <c r="GNK20" s="136"/>
      <c r="GNL20" s="136"/>
      <c r="GNM20" s="136"/>
      <c r="GNN20" s="136"/>
      <c r="GNO20" s="136"/>
      <c r="GNP20" s="136"/>
      <c r="GNQ20" s="136"/>
      <c r="GNR20" s="136"/>
      <c r="GNS20" s="136"/>
      <c r="GNT20" s="136"/>
      <c r="GNU20" s="136"/>
      <c r="GNV20" s="136"/>
      <c r="GNW20" s="136"/>
      <c r="GNX20" s="136"/>
      <c r="GNY20" s="136"/>
      <c r="GNZ20" s="136"/>
      <c r="GOA20" s="136"/>
      <c r="GOB20" s="136"/>
      <c r="GOC20" s="136"/>
      <c r="GOD20" s="136"/>
      <c r="GOE20" s="136"/>
      <c r="GOF20" s="136"/>
      <c r="GOG20" s="136"/>
      <c r="GOH20" s="136"/>
      <c r="GOI20" s="136"/>
      <c r="GOJ20" s="136"/>
      <c r="GOK20" s="136"/>
      <c r="GOL20" s="136"/>
      <c r="GOM20" s="136"/>
      <c r="GON20" s="136"/>
      <c r="GOO20" s="136"/>
      <c r="GOP20" s="136"/>
      <c r="GOQ20" s="136"/>
      <c r="GOR20" s="136"/>
      <c r="GOS20" s="136"/>
      <c r="GOT20" s="136"/>
      <c r="GOU20" s="136"/>
      <c r="GOV20" s="136"/>
      <c r="GOW20" s="136"/>
      <c r="GOX20" s="136"/>
      <c r="GOY20" s="136"/>
      <c r="GOZ20" s="136"/>
      <c r="GPA20" s="136"/>
      <c r="GPB20" s="136"/>
      <c r="GPC20" s="136"/>
      <c r="GPD20" s="136"/>
      <c r="GPE20" s="136"/>
      <c r="GPF20" s="136"/>
      <c r="GPG20" s="136"/>
      <c r="GPH20" s="136"/>
      <c r="GPI20" s="136"/>
      <c r="GPJ20" s="136"/>
      <c r="GPK20" s="136"/>
      <c r="GPL20" s="136"/>
      <c r="GPM20" s="136"/>
      <c r="GPN20" s="136"/>
      <c r="GPO20" s="136"/>
      <c r="GPP20" s="136"/>
      <c r="GPQ20" s="136"/>
      <c r="GPR20" s="136"/>
      <c r="GPS20" s="136"/>
      <c r="GPT20" s="136"/>
      <c r="GPU20" s="136"/>
      <c r="GPV20" s="136"/>
      <c r="GPW20" s="136"/>
      <c r="GPX20" s="136"/>
      <c r="GPY20" s="136"/>
      <c r="GPZ20" s="136"/>
      <c r="GQA20" s="136"/>
      <c r="GQB20" s="136"/>
      <c r="GQC20" s="136"/>
      <c r="GQD20" s="136"/>
      <c r="GQE20" s="136"/>
      <c r="GQF20" s="136"/>
      <c r="GQG20" s="136"/>
      <c r="GQH20" s="136"/>
      <c r="GQI20" s="136"/>
      <c r="GQJ20" s="136"/>
      <c r="GQK20" s="136"/>
      <c r="GQL20" s="136"/>
      <c r="GQM20" s="136"/>
      <c r="GQN20" s="136"/>
      <c r="GQO20" s="136"/>
      <c r="GQP20" s="136"/>
      <c r="GQQ20" s="136"/>
      <c r="GQR20" s="136"/>
      <c r="GQS20" s="136"/>
      <c r="GQT20" s="136"/>
      <c r="GQU20" s="136"/>
      <c r="GQV20" s="136"/>
      <c r="GQW20" s="136"/>
      <c r="GQX20" s="136"/>
      <c r="GQY20" s="136"/>
      <c r="GQZ20" s="136"/>
      <c r="GRA20" s="136"/>
      <c r="GRB20" s="136"/>
      <c r="GRC20" s="136"/>
      <c r="GRD20" s="136"/>
      <c r="GRE20" s="136"/>
      <c r="GRF20" s="136"/>
      <c r="GRG20" s="136"/>
      <c r="GRH20" s="136"/>
      <c r="GRI20" s="136"/>
      <c r="GRJ20" s="136"/>
      <c r="GRK20" s="136"/>
      <c r="GRL20" s="136"/>
      <c r="GRM20" s="136"/>
      <c r="GRN20" s="136"/>
      <c r="GRO20" s="136"/>
      <c r="GRP20" s="136"/>
      <c r="GRQ20" s="136"/>
      <c r="GRR20" s="136"/>
      <c r="GRS20" s="136"/>
      <c r="GRT20" s="136"/>
      <c r="GRU20" s="136"/>
      <c r="GRV20" s="136"/>
      <c r="GRW20" s="136"/>
      <c r="GRX20" s="136"/>
      <c r="GRY20" s="136"/>
      <c r="GRZ20" s="136"/>
      <c r="GSA20" s="136"/>
      <c r="GSB20" s="136"/>
      <c r="GSC20" s="136"/>
      <c r="GSD20" s="136"/>
      <c r="GSE20" s="136"/>
      <c r="GSF20" s="136"/>
      <c r="GSG20" s="136"/>
      <c r="GSH20" s="136"/>
      <c r="GSI20" s="136"/>
      <c r="GSJ20" s="136"/>
      <c r="GSK20" s="136"/>
      <c r="GSL20" s="136"/>
      <c r="GSM20" s="136"/>
      <c r="GSN20" s="136"/>
      <c r="GSO20" s="136"/>
      <c r="GSP20" s="136"/>
      <c r="GSQ20" s="136"/>
      <c r="GSR20" s="136"/>
      <c r="GSS20" s="136"/>
      <c r="GST20" s="136"/>
      <c r="GSU20" s="136"/>
      <c r="GSV20" s="136"/>
      <c r="GSW20" s="136"/>
      <c r="GSX20" s="136"/>
      <c r="GSY20" s="136"/>
      <c r="GSZ20" s="136"/>
      <c r="GTA20" s="136"/>
      <c r="GTB20" s="136"/>
      <c r="GTC20" s="136"/>
      <c r="GTD20" s="136"/>
      <c r="GTE20" s="136"/>
      <c r="GTF20" s="136"/>
      <c r="GTG20" s="136"/>
      <c r="GTH20" s="136"/>
      <c r="GTI20" s="136"/>
      <c r="GTJ20" s="136"/>
      <c r="GTK20" s="136"/>
      <c r="GTL20" s="136"/>
      <c r="GTM20" s="136"/>
      <c r="GTN20" s="136"/>
      <c r="GTO20" s="136"/>
      <c r="GTP20" s="136"/>
      <c r="GTQ20" s="136"/>
      <c r="GTR20" s="136"/>
      <c r="GTS20" s="136"/>
      <c r="GTT20" s="136"/>
      <c r="GTU20" s="136"/>
      <c r="GTV20" s="136"/>
      <c r="GTW20" s="136"/>
      <c r="GTX20" s="136"/>
      <c r="GTY20" s="136"/>
      <c r="GTZ20" s="136"/>
      <c r="GUA20" s="136"/>
      <c r="GUB20" s="136"/>
      <c r="GUC20" s="136"/>
      <c r="GUD20" s="136"/>
      <c r="GUE20" s="136"/>
      <c r="GUF20" s="136"/>
      <c r="GUG20" s="136"/>
      <c r="GUH20" s="136"/>
      <c r="GUI20" s="136"/>
      <c r="GUJ20" s="136"/>
      <c r="GUK20" s="136"/>
      <c r="GUL20" s="136"/>
      <c r="GUM20" s="136"/>
      <c r="GUN20" s="136"/>
      <c r="GUO20" s="136"/>
      <c r="GUP20" s="136"/>
      <c r="GUQ20" s="136"/>
      <c r="GUR20" s="136"/>
      <c r="GUS20" s="136"/>
      <c r="GUT20" s="136"/>
      <c r="GUU20" s="136"/>
      <c r="GUV20" s="136"/>
      <c r="GUW20" s="136"/>
      <c r="GUX20" s="136"/>
      <c r="GUY20" s="136"/>
      <c r="GUZ20" s="136"/>
      <c r="GVA20" s="136"/>
      <c r="GVB20" s="136"/>
      <c r="GVC20" s="136"/>
      <c r="GVD20" s="136"/>
      <c r="GVE20" s="136"/>
      <c r="GVF20" s="136"/>
      <c r="GVG20" s="136"/>
      <c r="GVH20" s="136"/>
      <c r="GVI20" s="136"/>
      <c r="GVJ20" s="136"/>
      <c r="GVK20" s="136"/>
      <c r="GVL20" s="136"/>
      <c r="GVM20" s="136"/>
      <c r="GVN20" s="136"/>
      <c r="GVO20" s="136"/>
      <c r="GVP20" s="136"/>
      <c r="GVQ20" s="136"/>
      <c r="GVR20" s="136"/>
      <c r="GVS20" s="136"/>
      <c r="GVT20" s="136"/>
      <c r="GVU20" s="136"/>
      <c r="GVV20" s="136"/>
      <c r="GVW20" s="136"/>
      <c r="GVX20" s="136"/>
      <c r="GVY20" s="136"/>
      <c r="GVZ20" s="136"/>
      <c r="GWA20" s="136"/>
      <c r="GWB20" s="136"/>
      <c r="GWC20" s="136"/>
      <c r="GWD20" s="136"/>
      <c r="GWE20" s="136"/>
      <c r="GWF20" s="136"/>
      <c r="GWG20" s="136"/>
      <c r="GWH20" s="136"/>
      <c r="GWI20" s="136"/>
      <c r="GWJ20" s="136"/>
      <c r="GWK20" s="136"/>
      <c r="GWL20" s="136"/>
      <c r="GWM20" s="136"/>
      <c r="GWN20" s="136"/>
      <c r="GWO20" s="136"/>
      <c r="GWP20" s="136"/>
      <c r="GWQ20" s="136"/>
      <c r="GWR20" s="136"/>
      <c r="GWS20" s="136"/>
      <c r="GWT20" s="136"/>
      <c r="GWU20" s="136"/>
      <c r="GWV20" s="136"/>
      <c r="GWW20" s="136"/>
      <c r="GWX20" s="136"/>
      <c r="GWY20" s="136"/>
      <c r="GWZ20" s="136"/>
      <c r="GXA20" s="136"/>
      <c r="GXB20" s="136"/>
      <c r="GXC20" s="136"/>
      <c r="GXD20" s="136"/>
      <c r="GXE20" s="136"/>
      <c r="GXF20" s="136"/>
      <c r="GXG20" s="136"/>
      <c r="GXH20" s="136"/>
      <c r="GXI20" s="136"/>
      <c r="GXJ20" s="136"/>
      <c r="GXK20" s="136"/>
      <c r="GXL20" s="136"/>
      <c r="GXM20" s="136"/>
      <c r="GXN20" s="136"/>
      <c r="GXO20" s="136"/>
      <c r="GXP20" s="136"/>
      <c r="GXQ20" s="136"/>
      <c r="GXR20" s="136"/>
      <c r="GXS20" s="136"/>
      <c r="GXT20" s="136"/>
      <c r="GXU20" s="136"/>
      <c r="GXV20" s="136"/>
      <c r="GXW20" s="136"/>
      <c r="GXX20" s="136"/>
      <c r="GXY20" s="136"/>
      <c r="GXZ20" s="136"/>
      <c r="GYA20" s="136"/>
      <c r="GYB20" s="136"/>
      <c r="GYC20" s="136"/>
      <c r="GYD20" s="136"/>
      <c r="GYE20" s="136"/>
      <c r="GYF20" s="136"/>
      <c r="GYG20" s="136"/>
      <c r="GYH20" s="136"/>
      <c r="GYI20" s="136"/>
      <c r="GYJ20" s="136"/>
      <c r="GYK20" s="136"/>
      <c r="GYL20" s="136"/>
      <c r="GYM20" s="136"/>
      <c r="GYN20" s="136"/>
      <c r="GYO20" s="136"/>
      <c r="GYP20" s="136"/>
      <c r="GYQ20" s="136"/>
      <c r="GYR20" s="136"/>
      <c r="GYS20" s="136"/>
      <c r="GYT20" s="136"/>
      <c r="GYU20" s="136"/>
      <c r="GYV20" s="136"/>
      <c r="GYW20" s="136"/>
      <c r="GYX20" s="136"/>
      <c r="GYY20" s="136"/>
      <c r="GYZ20" s="136"/>
      <c r="GZA20" s="136"/>
      <c r="GZB20" s="136"/>
      <c r="GZC20" s="136"/>
      <c r="GZD20" s="136"/>
      <c r="GZE20" s="136"/>
      <c r="GZF20" s="136"/>
      <c r="GZG20" s="136"/>
      <c r="GZH20" s="136"/>
      <c r="GZI20" s="136"/>
      <c r="GZJ20" s="136"/>
      <c r="GZK20" s="136"/>
      <c r="GZL20" s="136"/>
      <c r="GZM20" s="136"/>
      <c r="GZN20" s="136"/>
      <c r="GZO20" s="136"/>
      <c r="GZP20" s="136"/>
      <c r="GZQ20" s="136"/>
      <c r="GZR20" s="136"/>
      <c r="GZS20" s="136"/>
      <c r="GZT20" s="136"/>
      <c r="GZU20" s="136"/>
      <c r="GZV20" s="136"/>
      <c r="GZW20" s="136"/>
      <c r="GZX20" s="136"/>
      <c r="GZY20" s="136"/>
      <c r="GZZ20" s="136"/>
      <c r="HAA20" s="136"/>
      <c r="HAB20" s="136"/>
      <c r="HAC20" s="136"/>
      <c r="HAD20" s="136"/>
      <c r="HAE20" s="136"/>
      <c r="HAF20" s="136"/>
      <c r="HAG20" s="136"/>
      <c r="HAH20" s="136"/>
      <c r="HAI20" s="136"/>
      <c r="HAJ20" s="136"/>
      <c r="HAK20" s="136"/>
      <c r="HAL20" s="136"/>
      <c r="HAM20" s="136"/>
      <c r="HAN20" s="136"/>
      <c r="HAO20" s="136"/>
      <c r="HAP20" s="136"/>
      <c r="HAQ20" s="136"/>
      <c r="HAR20" s="136"/>
      <c r="HAS20" s="136"/>
      <c r="HAT20" s="136"/>
      <c r="HAU20" s="136"/>
      <c r="HAV20" s="136"/>
      <c r="HAW20" s="136"/>
      <c r="HAX20" s="136"/>
      <c r="HAY20" s="136"/>
      <c r="HAZ20" s="136"/>
      <c r="HBA20" s="136"/>
      <c r="HBB20" s="136"/>
      <c r="HBC20" s="136"/>
      <c r="HBD20" s="136"/>
      <c r="HBE20" s="136"/>
      <c r="HBF20" s="136"/>
      <c r="HBG20" s="136"/>
      <c r="HBH20" s="136"/>
      <c r="HBI20" s="136"/>
      <c r="HBJ20" s="136"/>
      <c r="HBK20" s="136"/>
      <c r="HBL20" s="136"/>
      <c r="HBM20" s="136"/>
      <c r="HBN20" s="136"/>
      <c r="HBO20" s="136"/>
      <c r="HBP20" s="136"/>
      <c r="HBQ20" s="136"/>
      <c r="HBR20" s="136"/>
      <c r="HBS20" s="136"/>
      <c r="HBT20" s="136"/>
      <c r="HBU20" s="136"/>
      <c r="HBV20" s="136"/>
      <c r="HBW20" s="136"/>
      <c r="HBX20" s="136"/>
      <c r="HBY20" s="136"/>
      <c r="HBZ20" s="136"/>
      <c r="HCA20" s="136"/>
      <c r="HCB20" s="136"/>
      <c r="HCC20" s="136"/>
      <c r="HCD20" s="136"/>
      <c r="HCE20" s="136"/>
      <c r="HCF20" s="136"/>
      <c r="HCG20" s="136"/>
      <c r="HCH20" s="136"/>
      <c r="HCI20" s="136"/>
      <c r="HCJ20" s="136"/>
      <c r="HCK20" s="136"/>
      <c r="HCL20" s="136"/>
      <c r="HCM20" s="136"/>
      <c r="HCN20" s="136"/>
      <c r="HCO20" s="136"/>
      <c r="HCP20" s="136"/>
      <c r="HCQ20" s="136"/>
      <c r="HCR20" s="136"/>
      <c r="HCS20" s="136"/>
      <c r="HCT20" s="136"/>
      <c r="HCU20" s="136"/>
      <c r="HCV20" s="136"/>
      <c r="HCW20" s="136"/>
      <c r="HCX20" s="136"/>
      <c r="HCY20" s="136"/>
      <c r="HCZ20" s="136"/>
      <c r="HDA20" s="136"/>
      <c r="HDB20" s="136"/>
      <c r="HDC20" s="136"/>
      <c r="HDD20" s="136"/>
      <c r="HDE20" s="136"/>
      <c r="HDF20" s="136"/>
      <c r="HDG20" s="136"/>
      <c r="HDH20" s="136"/>
      <c r="HDI20" s="136"/>
      <c r="HDJ20" s="136"/>
      <c r="HDK20" s="136"/>
      <c r="HDL20" s="136"/>
      <c r="HDM20" s="136"/>
      <c r="HDN20" s="136"/>
      <c r="HDO20" s="136"/>
      <c r="HDP20" s="136"/>
      <c r="HDQ20" s="136"/>
      <c r="HDR20" s="136"/>
      <c r="HDS20" s="136"/>
      <c r="HDT20" s="136"/>
      <c r="HDU20" s="136"/>
      <c r="HDV20" s="136"/>
      <c r="HDW20" s="136"/>
      <c r="HDX20" s="136"/>
      <c r="HDY20" s="136"/>
      <c r="HDZ20" s="136"/>
      <c r="HEA20" s="136"/>
      <c r="HEB20" s="136"/>
      <c r="HEC20" s="136"/>
      <c r="HED20" s="136"/>
      <c r="HEE20" s="136"/>
      <c r="HEF20" s="136"/>
      <c r="HEG20" s="136"/>
      <c r="HEH20" s="136"/>
      <c r="HEI20" s="136"/>
      <c r="HEJ20" s="136"/>
      <c r="HEK20" s="136"/>
      <c r="HEL20" s="136"/>
      <c r="HEM20" s="136"/>
      <c r="HEN20" s="136"/>
      <c r="HEO20" s="136"/>
      <c r="HEP20" s="136"/>
      <c r="HEQ20" s="136"/>
      <c r="HER20" s="136"/>
      <c r="HES20" s="136"/>
      <c r="HET20" s="136"/>
      <c r="HEU20" s="136"/>
      <c r="HEV20" s="136"/>
      <c r="HEW20" s="136"/>
      <c r="HEX20" s="136"/>
      <c r="HEY20" s="136"/>
      <c r="HEZ20" s="136"/>
      <c r="HFA20" s="136"/>
      <c r="HFB20" s="136"/>
      <c r="HFC20" s="136"/>
      <c r="HFD20" s="136"/>
      <c r="HFE20" s="136"/>
      <c r="HFF20" s="136"/>
      <c r="HFG20" s="136"/>
      <c r="HFH20" s="136"/>
      <c r="HFI20" s="136"/>
      <c r="HFJ20" s="136"/>
      <c r="HFK20" s="136"/>
      <c r="HFL20" s="136"/>
      <c r="HFM20" s="136"/>
      <c r="HFN20" s="136"/>
      <c r="HFO20" s="136"/>
      <c r="HFP20" s="136"/>
      <c r="HFQ20" s="136"/>
      <c r="HFR20" s="136"/>
      <c r="HFS20" s="136"/>
      <c r="HFT20" s="136"/>
      <c r="HFU20" s="136"/>
      <c r="HFV20" s="136"/>
      <c r="HFW20" s="136"/>
      <c r="HFX20" s="136"/>
      <c r="HFY20" s="136"/>
      <c r="HFZ20" s="136"/>
      <c r="HGA20" s="136"/>
      <c r="HGB20" s="136"/>
      <c r="HGC20" s="136"/>
      <c r="HGD20" s="136"/>
      <c r="HGE20" s="136"/>
      <c r="HGF20" s="136"/>
      <c r="HGG20" s="136"/>
      <c r="HGH20" s="136"/>
      <c r="HGI20" s="136"/>
      <c r="HGJ20" s="136"/>
      <c r="HGK20" s="136"/>
      <c r="HGL20" s="136"/>
      <c r="HGM20" s="136"/>
      <c r="HGN20" s="136"/>
      <c r="HGO20" s="136"/>
      <c r="HGP20" s="136"/>
      <c r="HGQ20" s="136"/>
      <c r="HGR20" s="136"/>
      <c r="HGS20" s="136"/>
      <c r="HGT20" s="136"/>
      <c r="HGU20" s="136"/>
      <c r="HGV20" s="136"/>
      <c r="HGW20" s="136"/>
      <c r="HGX20" s="136"/>
      <c r="HGY20" s="136"/>
      <c r="HGZ20" s="136"/>
      <c r="HHA20" s="136"/>
      <c r="HHB20" s="136"/>
      <c r="HHC20" s="136"/>
      <c r="HHD20" s="136"/>
      <c r="HHE20" s="136"/>
      <c r="HHF20" s="136"/>
      <c r="HHG20" s="136"/>
      <c r="HHH20" s="136"/>
      <c r="HHI20" s="136"/>
      <c r="HHJ20" s="136"/>
      <c r="HHK20" s="136"/>
      <c r="HHL20" s="136"/>
      <c r="HHM20" s="136"/>
      <c r="HHN20" s="136"/>
      <c r="HHO20" s="136"/>
      <c r="HHP20" s="136"/>
      <c r="HHQ20" s="136"/>
      <c r="HHR20" s="136"/>
      <c r="HHS20" s="136"/>
      <c r="HHT20" s="136"/>
      <c r="HHU20" s="136"/>
      <c r="HHV20" s="136"/>
      <c r="HHW20" s="136"/>
      <c r="HHX20" s="136"/>
      <c r="HHY20" s="136"/>
      <c r="HHZ20" s="136"/>
      <c r="HIA20" s="136"/>
      <c r="HIB20" s="136"/>
      <c r="HIC20" s="136"/>
      <c r="HID20" s="136"/>
      <c r="HIE20" s="136"/>
      <c r="HIF20" s="136"/>
      <c r="HIG20" s="136"/>
      <c r="HIH20" s="136"/>
      <c r="HII20" s="136"/>
      <c r="HIJ20" s="136"/>
      <c r="HIK20" s="136"/>
      <c r="HIL20" s="136"/>
      <c r="HIM20" s="136"/>
      <c r="HIN20" s="136"/>
      <c r="HIO20" s="136"/>
      <c r="HIP20" s="136"/>
      <c r="HIQ20" s="136"/>
      <c r="HIR20" s="136"/>
      <c r="HIS20" s="136"/>
      <c r="HIT20" s="136"/>
      <c r="HIU20" s="136"/>
      <c r="HIV20" s="136"/>
      <c r="HIW20" s="136"/>
      <c r="HIX20" s="136"/>
      <c r="HIY20" s="136"/>
      <c r="HIZ20" s="136"/>
      <c r="HJA20" s="136"/>
      <c r="HJB20" s="136"/>
      <c r="HJC20" s="136"/>
      <c r="HJD20" s="136"/>
      <c r="HJE20" s="136"/>
      <c r="HJF20" s="136"/>
      <c r="HJG20" s="136"/>
      <c r="HJH20" s="136"/>
      <c r="HJI20" s="136"/>
      <c r="HJJ20" s="136"/>
      <c r="HJK20" s="136"/>
      <c r="HJL20" s="136"/>
      <c r="HJM20" s="136"/>
      <c r="HJN20" s="136"/>
      <c r="HJO20" s="136"/>
      <c r="HJP20" s="136"/>
      <c r="HJQ20" s="136"/>
      <c r="HJR20" s="136"/>
      <c r="HJS20" s="136"/>
      <c r="HJT20" s="136"/>
      <c r="HJU20" s="136"/>
      <c r="HJV20" s="136"/>
      <c r="HJW20" s="136"/>
      <c r="HJX20" s="136"/>
      <c r="HJY20" s="136"/>
      <c r="HJZ20" s="136"/>
      <c r="HKA20" s="136"/>
      <c r="HKB20" s="136"/>
      <c r="HKC20" s="136"/>
      <c r="HKD20" s="136"/>
      <c r="HKE20" s="136"/>
      <c r="HKF20" s="136"/>
      <c r="HKG20" s="136"/>
      <c r="HKH20" s="136"/>
      <c r="HKI20" s="136"/>
      <c r="HKJ20" s="136"/>
      <c r="HKK20" s="136"/>
      <c r="HKL20" s="136"/>
      <c r="HKM20" s="136"/>
      <c r="HKN20" s="136"/>
      <c r="HKO20" s="136"/>
      <c r="HKP20" s="136"/>
      <c r="HKQ20" s="136"/>
      <c r="HKR20" s="136"/>
      <c r="HKS20" s="136"/>
      <c r="HKT20" s="136"/>
      <c r="HKU20" s="136"/>
      <c r="HKV20" s="136"/>
      <c r="HKW20" s="136"/>
      <c r="HKX20" s="136"/>
      <c r="HKY20" s="136"/>
      <c r="HKZ20" s="136"/>
      <c r="HLA20" s="136"/>
      <c r="HLB20" s="136"/>
      <c r="HLC20" s="136"/>
      <c r="HLD20" s="136"/>
      <c r="HLE20" s="136"/>
      <c r="HLF20" s="136"/>
      <c r="HLG20" s="136"/>
      <c r="HLH20" s="136"/>
      <c r="HLI20" s="136"/>
      <c r="HLJ20" s="136"/>
      <c r="HLK20" s="136"/>
      <c r="HLL20" s="136"/>
      <c r="HLM20" s="136"/>
      <c r="HLN20" s="136"/>
      <c r="HLO20" s="136"/>
      <c r="HLP20" s="136"/>
      <c r="HLQ20" s="136"/>
      <c r="HLR20" s="136"/>
      <c r="HLS20" s="136"/>
      <c r="HLT20" s="136"/>
      <c r="HLU20" s="136"/>
      <c r="HLV20" s="136"/>
      <c r="HLW20" s="136"/>
      <c r="HLX20" s="136"/>
      <c r="HLY20" s="136"/>
      <c r="HLZ20" s="136"/>
      <c r="HMA20" s="136"/>
      <c r="HMB20" s="136"/>
      <c r="HMC20" s="136"/>
      <c r="HMD20" s="136"/>
      <c r="HME20" s="136"/>
      <c r="HMF20" s="136"/>
      <c r="HMG20" s="136"/>
      <c r="HMH20" s="136"/>
      <c r="HMI20" s="136"/>
      <c r="HMJ20" s="136"/>
      <c r="HMK20" s="136"/>
      <c r="HML20" s="136"/>
      <c r="HMM20" s="136"/>
      <c r="HMN20" s="136"/>
      <c r="HMO20" s="136"/>
      <c r="HMP20" s="136"/>
      <c r="HMQ20" s="136"/>
      <c r="HMR20" s="136"/>
      <c r="HMS20" s="136"/>
      <c r="HMT20" s="136"/>
      <c r="HMU20" s="136"/>
      <c r="HMV20" s="136"/>
      <c r="HMW20" s="136"/>
      <c r="HMX20" s="136"/>
      <c r="HMY20" s="136"/>
      <c r="HMZ20" s="136"/>
      <c r="HNA20" s="136"/>
      <c r="HNB20" s="136"/>
      <c r="HNC20" s="136"/>
      <c r="HND20" s="136"/>
      <c r="HNE20" s="136"/>
      <c r="HNF20" s="136"/>
      <c r="HNG20" s="136"/>
      <c r="HNH20" s="136"/>
      <c r="HNI20" s="136"/>
      <c r="HNJ20" s="136"/>
      <c r="HNK20" s="136"/>
      <c r="HNL20" s="136"/>
      <c r="HNM20" s="136"/>
      <c r="HNN20" s="136"/>
      <c r="HNO20" s="136"/>
      <c r="HNP20" s="136"/>
      <c r="HNQ20" s="136"/>
      <c r="HNR20" s="136"/>
      <c r="HNS20" s="136"/>
      <c r="HNT20" s="136"/>
      <c r="HNU20" s="136"/>
      <c r="HNV20" s="136"/>
      <c r="HNW20" s="136"/>
      <c r="HNX20" s="136"/>
      <c r="HNY20" s="136"/>
      <c r="HNZ20" s="136"/>
      <c r="HOA20" s="136"/>
      <c r="HOB20" s="136"/>
      <c r="HOC20" s="136"/>
      <c r="HOD20" s="136"/>
      <c r="HOE20" s="136"/>
      <c r="HOF20" s="136"/>
      <c r="HOG20" s="136"/>
      <c r="HOH20" s="136"/>
      <c r="HOI20" s="136"/>
      <c r="HOJ20" s="136"/>
      <c r="HOK20" s="136"/>
      <c r="HOL20" s="136"/>
      <c r="HOM20" s="136"/>
      <c r="HON20" s="136"/>
      <c r="HOO20" s="136"/>
      <c r="HOP20" s="136"/>
      <c r="HOQ20" s="136"/>
      <c r="HOR20" s="136"/>
      <c r="HOS20" s="136"/>
      <c r="HOT20" s="136"/>
      <c r="HOU20" s="136"/>
      <c r="HOV20" s="136"/>
      <c r="HOW20" s="136"/>
      <c r="HOX20" s="136"/>
      <c r="HOY20" s="136"/>
      <c r="HOZ20" s="136"/>
      <c r="HPA20" s="136"/>
      <c r="HPB20" s="136"/>
      <c r="HPC20" s="136"/>
      <c r="HPD20" s="136"/>
      <c r="HPE20" s="136"/>
      <c r="HPF20" s="136"/>
      <c r="HPG20" s="136"/>
      <c r="HPH20" s="136"/>
      <c r="HPI20" s="136"/>
      <c r="HPJ20" s="136"/>
      <c r="HPK20" s="136"/>
      <c r="HPL20" s="136"/>
      <c r="HPM20" s="136"/>
      <c r="HPN20" s="136"/>
      <c r="HPO20" s="136"/>
      <c r="HPP20" s="136"/>
      <c r="HPQ20" s="136"/>
      <c r="HPR20" s="136"/>
      <c r="HPS20" s="136"/>
      <c r="HPT20" s="136"/>
      <c r="HPU20" s="136"/>
      <c r="HPV20" s="136"/>
      <c r="HPW20" s="136"/>
      <c r="HPX20" s="136"/>
      <c r="HPY20" s="136"/>
      <c r="HPZ20" s="136"/>
      <c r="HQA20" s="136"/>
      <c r="HQB20" s="136"/>
      <c r="HQC20" s="136"/>
      <c r="HQD20" s="136"/>
      <c r="HQE20" s="136"/>
      <c r="HQF20" s="136"/>
      <c r="HQG20" s="136"/>
      <c r="HQH20" s="136"/>
      <c r="HQI20" s="136"/>
      <c r="HQJ20" s="136"/>
      <c r="HQK20" s="136"/>
      <c r="HQL20" s="136"/>
      <c r="HQM20" s="136"/>
      <c r="HQN20" s="136"/>
      <c r="HQO20" s="136"/>
      <c r="HQP20" s="136"/>
      <c r="HQQ20" s="136"/>
      <c r="HQR20" s="136"/>
      <c r="HQS20" s="136"/>
      <c r="HQT20" s="136"/>
      <c r="HQU20" s="136"/>
      <c r="HQV20" s="136"/>
      <c r="HQW20" s="136"/>
      <c r="HQX20" s="136"/>
      <c r="HQY20" s="136"/>
      <c r="HQZ20" s="136"/>
      <c r="HRA20" s="136"/>
      <c r="HRB20" s="136"/>
      <c r="HRC20" s="136"/>
      <c r="HRD20" s="136"/>
      <c r="HRE20" s="136"/>
      <c r="HRF20" s="136"/>
      <c r="HRG20" s="136"/>
      <c r="HRH20" s="136"/>
      <c r="HRI20" s="136"/>
      <c r="HRJ20" s="136"/>
      <c r="HRK20" s="136"/>
      <c r="HRL20" s="136"/>
      <c r="HRM20" s="136"/>
      <c r="HRN20" s="136"/>
      <c r="HRO20" s="136"/>
      <c r="HRP20" s="136"/>
      <c r="HRQ20" s="136"/>
      <c r="HRR20" s="136"/>
      <c r="HRS20" s="136"/>
      <c r="HRT20" s="136"/>
      <c r="HRU20" s="136"/>
      <c r="HRV20" s="136"/>
      <c r="HRW20" s="136"/>
      <c r="HRX20" s="136"/>
      <c r="HRY20" s="136"/>
      <c r="HRZ20" s="136"/>
      <c r="HSA20" s="136"/>
      <c r="HSB20" s="136"/>
      <c r="HSC20" s="136"/>
      <c r="HSD20" s="136"/>
      <c r="HSE20" s="136"/>
      <c r="HSF20" s="136"/>
      <c r="HSG20" s="136"/>
      <c r="HSH20" s="136"/>
      <c r="HSI20" s="136"/>
      <c r="HSJ20" s="136"/>
      <c r="HSK20" s="136"/>
      <c r="HSL20" s="136"/>
      <c r="HSM20" s="136"/>
      <c r="HSN20" s="136"/>
      <c r="HSO20" s="136"/>
      <c r="HSP20" s="136"/>
      <c r="HSQ20" s="136"/>
      <c r="HSR20" s="136"/>
      <c r="HSS20" s="136"/>
      <c r="HST20" s="136"/>
      <c r="HSU20" s="136"/>
      <c r="HSV20" s="136"/>
      <c r="HSW20" s="136"/>
      <c r="HSX20" s="136"/>
      <c r="HSY20" s="136"/>
      <c r="HSZ20" s="136"/>
      <c r="HTA20" s="136"/>
      <c r="HTB20" s="136"/>
      <c r="HTC20" s="136"/>
      <c r="HTD20" s="136"/>
      <c r="HTE20" s="136"/>
      <c r="HTF20" s="136"/>
      <c r="HTG20" s="136"/>
      <c r="HTH20" s="136"/>
      <c r="HTI20" s="136"/>
      <c r="HTJ20" s="136"/>
      <c r="HTK20" s="136"/>
      <c r="HTL20" s="136"/>
      <c r="HTM20" s="136"/>
      <c r="HTN20" s="136"/>
      <c r="HTO20" s="136"/>
      <c r="HTP20" s="136"/>
      <c r="HTQ20" s="136"/>
      <c r="HTR20" s="136"/>
      <c r="HTS20" s="136"/>
      <c r="HTT20" s="136"/>
      <c r="HTU20" s="136"/>
      <c r="HTV20" s="136"/>
      <c r="HTW20" s="136"/>
      <c r="HTX20" s="136"/>
      <c r="HTY20" s="136"/>
      <c r="HTZ20" s="136"/>
      <c r="HUA20" s="136"/>
      <c r="HUB20" s="136"/>
      <c r="HUC20" s="136"/>
      <c r="HUD20" s="136"/>
      <c r="HUE20" s="136"/>
      <c r="HUF20" s="136"/>
      <c r="HUG20" s="136"/>
      <c r="HUH20" s="136"/>
      <c r="HUI20" s="136"/>
      <c r="HUJ20" s="136"/>
      <c r="HUK20" s="136"/>
      <c r="HUL20" s="136"/>
      <c r="HUM20" s="136"/>
      <c r="HUN20" s="136"/>
      <c r="HUO20" s="136"/>
      <c r="HUP20" s="136"/>
      <c r="HUQ20" s="136"/>
      <c r="HUR20" s="136"/>
      <c r="HUS20" s="136"/>
      <c r="HUT20" s="136"/>
      <c r="HUU20" s="136"/>
      <c r="HUV20" s="136"/>
      <c r="HUW20" s="136"/>
      <c r="HUX20" s="136"/>
      <c r="HUY20" s="136"/>
      <c r="HUZ20" s="136"/>
      <c r="HVA20" s="136"/>
      <c r="HVB20" s="136"/>
      <c r="HVC20" s="136"/>
      <c r="HVD20" s="136"/>
      <c r="HVE20" s="136"/>
      <c r="HVF20" s="136"/>
      <c r="HVG20" s="136"/>
      <c r="HVH20" s="136"/>
      <c r="HVI20" s="136"/>
      <c r="HVJ20" s="136"/>
      <c r="HVK20" s="136"/>
      <c r="HVL20" s="136"/>
      <c r="HVM20" s="136"/>
      <c r="HVN20" s="136"/>
      <c r="HVO20" s="136"/>
      <c r="HVP20" s="136"/>
      <c r="HVQ20" s="136"/>
      <c r="HVR20" s="136"/>
      <c r="HVS20" s="136"/>
      <c r="HVT20" s="136"/>
      <c r="HVU20" s="136"/>
      <c r="HVV20" s="136"/>
      <c r="HVW20" s="136"/>
      <c r="HVX20" s="136"/>
      <c r="HVY20" s="136"/>
      <c r="HVZ20" s="136"/>
      <c r="HWA20" s="136"/>
      <c r="HWB20" s="136"/>
      <c r="HWC20" s="136"/>
      <c r="HWD20" s="136"/>
      <c r="HWE20" s="136"/>
      <c r="HWF20" s="136"/>
      <c r="HWG20" s="136"/>
      <c r="HWH20" s="136"/>
      <c r="HWI20" s="136"/>
      <c r="HWJ20" s="136"/>
      <c r="HWK20" s="136"/>
      <c r="HWL20" s="136"/>
      <c r="HWM20" s="136"/>
      <c r="HWN20" s="136"/>
      <c r="HWO20" s="136"/>
      <c r="HWP20" s="136"/>
      <c r="HWQ20" s="136"/>
      <c r="HWR20" s="136"/>
      <c r="HWS20" s="136"/>
      <c r="HWT20" s="136"/>
      <c r="HWU20" s="136"/>
      <c r="HWV20" s="136"/>
      <c r="HWW20" s="136"/>
      <c r="HWX20" s="136"/>
      <c r="HWY20" s="136"/>
      <c r="HWZ20" s="136"/>
      <c r="HXA20" s="136"/>
      <c r="HXB20" s="136"/>
      <c r="HXC20" s="136"/>
      <c r="HXD20" s="136"/>
      <c r="HXE20" s="136"/>
      <c r="HXF20" s="136"/>
      <c r="HXG20" s="136"/>
      <c r="HXH20" s="136"/>
      <c r="HXI20" s="136"/>
      <c r="HXJ20" s="136"/>
      <c r="HXK20" s="136"/>
      <c r="HXL20" s="136"/>
      <c r="HXM20" s="136"/>
      <c r="HXN20" s="136"/>
      <c r="HXO20" s="136"/>
      <c r="HXP20" s="136"/>
      <c r="HXQ20" s="136"/>
      <c r="HXR20" s="136"/>
      <c r="HXS20" s="136"/>
      <c r="HXT20" s="136"/>
      <c r="HXU20" s="136"/>
      <c r="HXV20" s="136"/>
      <c r="HXW20" s="136"/>
      <c r="HXX20" s="136"/>
      <c r="HXY20" s="136"/>
      <c r="HXZ20" s="136"/>
      <c r="HYA20" s="136"/>
      <c r="HYB20" s="136"/>
      <c r="HYC20" s="136"/>
      <c r="HYD20" s="136"/>
      <c r="HYE20" s="136"/>
      <c r="HYF20" s="136"/>
      <c r="HYG20" s="136"/>
      <c r="HYH20" s="136"/>
      <c r="HYI20" s="136"/>
      <c r="HYJ20" s="136"/>
      <c r="HYK20" s="136"/>
      <c r="HYL20" s="136"/>
      <c r="HYM20" s="136"/>
      <c r="HYN20" s="136"/>
      <c r="HYO20" s="136"/>
      <c r="HYP20" s="136"/>
      <c r="HYQ20" s="136"/>
      <c r="HYR20" s="136"/>
      <c r="HYS20" s="136"/>
      <c r="HYT20" s="136"/>
      <c r="HYU20" s="136"/>
      <c r="HYV20" s="136"/>
      <c r="HYW20" s="136"/>
      <c r="HYX20" s="136"/>
      <c r="HYY20" s="136"/>
      <c r="HYZ20" s="136"/>
      <c r="HZA20" s="136"/>
      <c r="HZB20" s="136"/>
      <c r="HZC20" s="136"/>
      <c r="HZD20" s="136"/>
      <c r="HZE20" s="136"/>
      <c r="HZF20" s="136"/>
      <c r="HZG20" s="136"/>
      <c r="HZH20" s="136"/>
      <c r="HZI20" s="136"/>
      <c r="HZJ20" s="136"/>
      <c r="HZK20" s="136"/>
      <c r="HZL20" s="136"/>
      <c r="HZM20" s="136"/>
      <c r="HZN20" s="136"/>
      <c r="HZO20" s="136"/>
      <c r="HZP20" s="136"/>
      <c r="HZQ20" s="136"/>
      <c r="HZR20" s="136"/>
      <c r="HZS20" s="136"/>
      <c r="HZT20" s="136"/>
      <c r="HZU20" s="136"/>
      <c r="HZV20" s="136"/>
      <c r="HZW20" s="136"/>
      <c r="HZX20" s="136"/>
      <c r="HZY20" s="136"/>
      <c r="HZZ20" s="136"/>
      <c r="IAA20" s="136"/>
      <c r="IAB20" s="136"/>
      <c r="IAC20" s="136"/>
      <c r="IAD20" s="136"/>
      <c r="IAE20" s="136"/>
      <c r="IAF20" s="136"/>
      <c r="IAG20" s="136"/>
      <c r="IAH20" s="136"/>
      <c r="IAI20" s="136"/>
      <c r="IAJ20" s="136"/>
      <c r="IAK20" s="136"/>
      <c r="IAL20" s="136"/>
      <c r="IAM20" s="136"/>
      <c r="IAN20" s="136"/>
      <c r="IAO20" s="136"/>
      <c r="IAP20" s="136"/>
      <c r="IAQ20" s="136"/>
      <c r="IAR20" s="136"/>
      <c r="IAS20" s="136"/>
      <c r="IAT20" s="136"/>
      <c r="IAU20" s="136"/>
      <c r="IAV20" s="136"/>
      <c r="IAW20" s="136"/>
      <c r="IAX20" s="136"/>
      <c r="IAY20" s="136"/>
      <c r="IAZ20" s="136"/>
      <c r="IBA20" s="136"/>
      <c r="IBB20" s="136"/>
      <c r="IBC20" s="136"/>
      <c r="IBD20" s="136"/>
      <c r="IBE20" s="136"/>
      <c r="IBF20" s="136"/>
      <c r="IBG20" s="136"/>
      <c r="IBH20" s="136"/>
      <c r="IBI20" s="136"/>
      <c r="IBJ20" s="136"/>
      <c r="IBK20" s="136"/>
      <c r="IBL20" s="136"/>
      <c r="IBM20" s="136"/>
      <c r="IBN20" s="136"/>
      <c r="IBO20" s="136"/>
      <c r="IBP20" s="136"/>
      <c r="IBQ20" s="136"/>
      <c r="IBR20" s="136"/>
      <c r="IBS20" s="136"/>
      <c r="IBT20" s="136"/>
      <c r="IBU20" s="136"/>
      <c r="IBV20" s="136"/>
      <c r="IBW20" s="136"/>
      <c r="IBX20" s="136"/>
      <c r="IBY20" s="136"/>
      <c r="IBZ20" s="136"/>
      <c r="ICA20" s="136"/>
      <c r="ICB20" s="136"/>
      <c r="ICC20" s="136"/>
      <c r="ICD20" s="136"/>
      <c r="ICE20" s="136"/>
      <c r="ICF20" s="136"/>
      <c r="ICG20" s="136"/>
      <c r="ICH20" s="136"/>
      <c r="ICI20" s="136"/>
      <c r="ICJ20" s="136"/>
      <c r="ICK20" s="136"/>
      <c r="ICL20" s="136"/>
      <c r="ICM20" s="136"/>
      <c r="ICN20" s="136"/>
      <c r="ICO20" s="136"/>
      <c r="ICP20" s="136"/>
      <c r="ICQ20" s="136"/>
      <c r="ICR20" s="136"/>
      <c r="ICS20" s="136"/>
      <c r="ICT20" s="136"/>
      <c r="ICU20" s="136"/>
      <c r="ICV20" s="136"/>
      <c r="ICW20" s="136"/>
      <c r="ICX20" s="136"/>
      <c r="ICY20" s="136"/>
      <c r="ICZ20" s="136"/>
      <c r="IDA20" s="136"/>
      <c r="IDB20" s="136"/>
      <c r="IDC20" s="136"/>
      <c r="IDD20" s="136"/>
      <c r="IDE20" s="136"/>
      <c r="IDF20" s="136"/>
      <c r="IDG20" s="136"/>
      <c r="IDH20" s="136"/>
      <c r="IDI20" s="136"/>
      <c r="IDJ20" s="136"/>
      <c r="IDK20" s="136"/>
      <c r="IDL20" s="136"/>
      <c r="IDM20" s="136"/>
      <c r="IDN20" s="136"/>
      <c r="IDO20" s="136"/>
      <c r="IDP20" s="136"/>
      <c r="IDQ20" s="136"/>
      <c r="IDR20" s="136"/>
      <c r="IDS20" s="136"/>
      <c r="IDT20" s="136"/>
      <c r="IDU20" s="136"/>
      <c r="IDV20" s="136"/>
      <c r="IDW20" s="136"/>
      <c r="IDX20" s="136"/>
      <c r="IDY20" s="136"/>
      <c r="IDZ20" s="136"/>
      <c r="IEA20" s="136"/>
      <c r="IEB20" s="136"/>
      <c r="IEC20" s="136"/>
      <c r="IED20" s="136"/>
      <c r="IEE20" s="136"/>
      <c r="IEF20" s="136"/>
      <c r="IEG20" s="136"/>
      <c r="IEH20" s="136"/>
      <c r="IEI20" s="136"/>
      <c r="IEJ20" s="136"/>
      <c r="IEK20" s="136"/>
      <c r="IEL20" s="136"/>
      <c r="IEM20" s="136"/>
      <c r="IEN20" s="136"/>
      <c r="IEO20" s="136"/>
      <c r="IEP20" s="136"/>
      <c r="IEQ20" s="136"/>
      <c r="IER20" s="136"/>
      <c r="IES20" s="136"/>
      <c r="IET20" s="136"/>
      <c r="IEU20" s="136"/>
      <c r="IEV20" s="136"/>
      <c r="IEW20" s="136"/>
      <c r="IEX20" s="136"/>
      <c r="IEY20" s="136"/>
      <c r="IEZ20" s="136"/>
      <c r="IFA20" s="136"/>
      <c r="IFB20" s="136"/>
      <c r="IFC20" s="136"/>
      <c r="IFD20" s="136"/>
      <c r="IFE20" s="136"/>
      <c r="IFF20" s="136"/>
      <c r="IFG20" s="136"/>
      <c r="IFH20" s="136"/>
      <c r="IFI20" s="136"/>
      <c r="IFJ20" s="136"/>
      <c r="IFK20" s="136"/>
      <c r="IFL20" s="136"/>
      <c r="IFM20" s="136"/>
      <c r="IFN20" s="136"/>
      <c r="IFO20" s="136"/>
      <c r="IFP20" s="136"/>
      <c r="IFQ20" s="136"/>
      <c r="IFR20" s="136"/>
      <c r="IFS20" s="136"/>
      <c r="IFT20" s="136"/>
      <c r="IFU20" s="136"/>
      <c r="IFV20" s="136"/>
      <c r="IFW20" s="136"/>
      <c r="IFX20" s="136"/>
      <c r="IFY20" s="136"/>
      <c r="IFZ20" s="136"/>
      <c r="IGA20" s="136"/>
      <c r="IGB20" s="136"/>
      <c r="IGC20" s="136"/>
      <c r="IGD20" s="136"/>
      <c r="IGE20" s="136"/>
      <c r="IGF20" s="136"/>
      <c r="IGG20" s="136"/>
      <c r="IGH20" s="136"/>
      <c r="IGI20" s="136"/>
      <c r="IGJ20" s="136"/>
      <c r="IGK20" s="136"/>
      <c r="IGL20" s="136"/>
      <c r="IGM20" s="136"/>
      <c r="IGN20" s="136"/>
      <c r="IGO20" s="136"/>
      <c r="IGP20" s="136"/>
      <c r="IGQ20" s="136"/>
      <c r="IGR20" s="136"/>
      <c r="IGS20" s="136"/>
      <c r="IGT20" s="136"/>
      <c r="IGU20" s="136"/>
      <c r="IGV20" s="136"/>
      <c r="IGW20" s="136"/>
      <c r="IGX20" s="136"/>
      <c r="IGY20" s="136"/>
      <c r="IGZ20" s="136"/>
      <c r="IHA20" s="136"/>
      <c r="IHB20" s="136"/>
      <c r="IHC20" s="136"/>
      <c r="IHD20" s="136"/>
      <c r="IHE20" s="136"/>
      <c r="IHF20" s="136"/>
      <c r="IHG20" s="136"/>
      <c r="IHH20" s="136"/>
      <c r="IHI20" s="136"/>
      <c r="IHJ20" s="136"/>
      <c r="IHK20" s="136"/>
      <c r="IHL20" s="136"/>
      <c r="IHM20" s="136"/>
      <c r="IHN20" s="136"/>
      <c r="IHO20" s="136"/>
      <c r="IHP20" s="136"/>
      <c r="IHQ20" s="136"/>
      <c r="IHR20" s="136"/>
      <c r="IHS20" s="136"/>
      <c r="IHT20" s="136"/>
      <c r="IHU20" s="136"/>
      <c r="IHV20" s="136"/>
      <c r="IHW20" s="136"/>
      <c r="IHX20" s="136"/>
      <c r="IHY20" s="136"/>
      <c r="IHZ20" s="136"/>
      <c r="IIA20" s="136"/>
      <c r="IIB20" s="136"/>
      <c r="IIC20" s="136"/>
      <c r="IID20" s="136"/>
      <c r="IIE20" s="136"/>
      <c r="IIF20" s="136"/>
      <c r="IIG20" s="136"/>
      <c r="IIH20" s="136"/>
      <c r="III20" s="136"/>
      <c r="IIJ20" s="136"/>
      <c r="IIK20" s="136"/>
      <c r="IIL20" s="136"/>
      <c r="IIM20" s="136"/>
      <c r="IIN20" s="136"/>
      <c r="IIO20" s="136"/>
      <c r="IIP20" s="136"/>
      <c r="IIQ20" s="136"/>
      <c r="IIR20" s="136"/>
      <c r="IIS20" s="136"/>
      <c r="IIT20" s="136"/>
      <c r="IIU20" s="136"/>
      <c r="IIV20" s="136"/>
      <c r="IIW20" s="136"/>
      <c r="IIX20" s="136"/>
      <c r="IIY20" s="136"/>
      <c r="IIZ20" s="136"/>
      <c r="IJA20" s="136"/>
      <c r="IJB20" s="136"/>
      <c r="IJC20" s="136"/>
      <c r="IJD20" s="136"/>
      <c r="IJE20" s="136"/>
      <c r="IJF20" s="136"/>
      <c r="IJG20" s="136"/>
      <c r="IJH20" s="136"/>
      <c r="IJI20" s="136"/>
      <c r="IJJ20" s="136"/>
      <c r="IJK20" s="136"/>
      <c r="IJL20" s="136"/>
      <c r="IJM20" s="136"/>
      <c r="IJN20" s="136"/>
      <c r="IJO20" s="136"/>
      <c r="IJP20" s="136"/>
      <c r="IJQ20" s="136"/>
      <c r="IJR20" s="136"/>
      <c r="IJS20" s="136"/>
      <c r="IJT20" s="136"/>
      <c r="IJU20" s="136"/>
      <c r="IJV20" s="136"/>
      <c r="IJW20" s="136"/>
      <c r="IJX20" s="136"/>
      <c r="IJY20" s="136"/>
      <c r="IJZ20" s="136"/>
      <c r="IKA20" s="136"/>
      <c r="IKB20" s="136"/>
      <c r="IKC20" s="136"/>
      <c r="IKD20" s="136"/>
      <c r="IKE20" s="136"/>
      <c r="IKF20" s="136"/>
      <c r="IKG20" s="136"/>
      <c r="IKH20" s="136"/>
      <c r="IKI20" s="136"/>
      <c r="IKJ20" s="136"/>
      <c r="IKK20" s="136"/>
      <c r="IKL20" s="136"/>
      <c r="IKM20" s="136"/>
      <c r="IKN20" s="136"/>
      <c r="IKO20" s="136"/>
      <c r="IKP20" s="136"/>
      <c r="IKQ20" s="136"/>
      <c r="IKR20" s="136"/>
      <c r="IKS20" s="136"/>
      <c r="IKT20" s="136"/>
      <c r="IKU20" s="136"/>
      <c r="IKV20" s="136"/>
      <c r="IKW20" s="136"/>
      <c r="IKX20" s="136"/>
      <c r="IKY20" s="136"/>
      <c r="IKZ20" s="136"/>
      <c r="ILA20" s="136"/>
      <c r="ILB20" s="136"/>
      <c r="ILC20" s="136"/>
      <c r="ILD20" s="136"/>
      <c r="ILE20" s="136"/>
      <c r="ILF20" s="136"/>
      <c r="ILG20" s="136"/>
      <c r="ILH20" s="136"/>
      <c r="ILI20" s="136"/>
      <c r="ILJ20" s="136"/>
      <c r="ILK20" s="136"/>
      <c r="ILL20" s="136"/>
      <c r="ILM20" s="136"/>
      <c r="ILN20" s="136"/>
      <c r="ILO20" s="136"/>
      <c r="ILP20" s="136"/>
      <c r="ILQ20" s="136"/>
      <c r="ILR20" s="136"/>
      <c r="ILS20" s="136"/>
      <c r="ILT20" s="136"/>
      <c r="ILU20" s="136"/>
      <c r="ILV20" s="136"/>
      <c r="ILW20" s="136"/>
      <c r="ILX20" s="136"/>
      <c r="ILY20" s="136"/>
      <c r="ILZ20" s="136"/>
      <c r="IMA20" s="136"/>
      <c r="IMB20" s="136"/>
      <c r="IMC20" s="136"/>
      <c r="IMD20" s="136"/>
      <c r="IME20" s="136"/>
      <c r="IMF20" s="136"/>
      <c r="IMG20" s="136"/>
      <c r="IMH20" s="136"/>
      <c r="IMI20" s="136"/>
      <c r="IMJ20" s="136"/>
      <c r="IMK20" s="136"/>
      <c r="IML20" s="136"/>
      <c r="IMM20" s="136"/>
      <c r="IMN20" s="136"/>
      <c r="IMO20" s="136"/>
      <c r="IMP20" s="136"/>
      <c r="IMQ20" s="136"/>
      <c r="IMR20" s="136"/>
      <c r="IMS20" s="136"/>
      <c r="IMT20" s="136"/>
      <c r="IMU20" s="136"/>
      <c r="IMV20" s="136"/>
      <c r="IMW20" s="136"/>
      <c r="IMX20" s="136"/>
      <c r="IMY20" s="136"/>
      <c r="IMZ20" s="136"/>
      <c r="INA20" s="136"/>
      <c r="INB20" s="136"/>
      <c r="INC20" s="136"/>
      <c r="IND20" s="136"/>
      <c r="INE20" s="136"/>
      <c r="INF20" s="136"/>
      <c r="ING20" s="136"/>
      <c r="INH20" s="136"/>
      <c r="INI20" s="136"/>
      <c r="INJ20" s="136"/>
      <c r="INK20" s="136"/>
      <c r="INL20" s="136"/>
      <c r="INM20" s="136"/>
      <c r="INN20" s="136"/>
      <c r="INO20" s="136"/>
      <c r="INP20" s="136"/>
      <c r="INQ20" s="136"/>
      <c r="INR20" s="136"/>
      <c r="INS20" s="136"/>
      <c r="INT20" s="136"/>
      <c r="INU20" s="136"/>
      <c r="INV20" s="136"/>
      <c r="INW20" s="136"/>
      <c r="INX20" s="136"/>
      <c r="INY20" s="136"/>
      <c r="INZ20" s="136"/>
      <c r="IOA20" s="136"/>
      <c r="IOB20" s="136"/>
      <c r="IOC20" s="136"/>
      <c r="IOD20" s="136"/>
      <c r="IOE20" s="136"/>
      <c r="IOF20" s="136"/>
      <c r="IOG20" s="136"/>
      <c r="IOH20" s="136"/>
      <c r="IOI20" s="136"/>
      <c r="IOJ20" s="136"/>
      <c r="IOK20" s="136"/>
      <c r="IOL20" s="136"/>
      <c r="IOM20" s="136"/>
      <c r="ION20" s="136"/>
      <c r="IOO20" s="136"/>
      <c r="IOP20" s="136"/>
      <c r="IOQ20" s="136"/>
      <c r="IOR20" s="136"/>
      <c r="IOS20" s="136"/>
      <c r="IOT20" s="136"/>
      <c r="IOU20" s="136"/>
      <c r="IOV20" s="136"/>
      <c r="IOW20" s="136"/>
      <c r="IOX20" s="136"/>
      <c r="IOY20" s="136"/>
      <c r="IOZ20" s="136"/>
      <c r="IPA20" s="136"/>
      <c r="IPB20" s="136"/>
      <c r="IPC20" s="136"/>
      <c r="IPD20" s="136"/>
      <c r="IPE20" s="136"/>
      <c r="IPF20" s="136"/>
      <c r="IPG20" s="136"/>
      <c r="IPH20" s="136"/>
      <c r="IPI20" s="136"/>
      <c r="IPJ20" s="136"/>
      <c r="IPK20" s="136"/>
      <c r="IPL20" s="136"/>
      <c r="IPM20" s="136"/>
      <c r="IPN20" s="136"/>
      <c r="IPO20" s="136"/>
      <c r="IPP20" s="136"/>
      <c r="IPQ20" s="136"/>
      <c r="IPR20" s="136"/>
      <c r="IPS20" s="136"/>
      <c r="IPT20" s="136"/>
      <c r="IPU20" s="136"/>
      <c r="IPV20" s="136"/>
      <c r="IPW20" s="136"/>
      <c r="IPX20" s="136"/>
      <c r="IPY20" s="136"/>
      <c r="IPZ20" s="136"/>
      <c r="IQA20" s="136"/>
      <c r="IQB20" s="136"/>
      <c r="IQC20" s="136"/>
      <c r="IQD20" s="136"/>
      <c r="IQE20" s="136"/>
      <c r="IQF20" s="136"/>
      <c r="IQG20" s="136"/>
      <c r="IQH20" s="136"/>
      <c r="IQI20" s="136"/>
      <c r="IQJ20" s="136"/>
      <c r="IQK20" s="136"/>
      <c r="IQL20" s="136"/>
      <c r="IQM20" s="136"/>
      <c r="IQN20" s="136"/>
      <c r="IQO20" s="136"/>
      <c r="IQP20" s="136"/>
      <c r="IQQ20" s="136"/>
      <c r="IQR20" s="136"/>
      <c r="IQS20" s="136"/>
      <c r="IQT20" s="136"/>
      <c r="IQU20" s="136"/>
      <c r="IQV20" s="136"/>
      <c r="IQW20" s="136"/>
      <c r="IQX20" s="136"/>
      <c r="IQY20" s="136"/>
      <c r="IQZ20" s="136"/>
      <c r="IRA20" s="136"/>
      <c r="IRB20" s="136"/>
      <c r="IRC20" s="136"/>
      <c r="IRD20" s="136"/>
      <c r="IRE20" s="136"/>
      <c r="IRF20" s="136"/>
      <c r="IRG20" s="136"/>
      <c r="IRH20" s="136"/>
      <c r="IRI20" s="136"/>
      <c r="IRJ20" s="136"/>
      <c r="IRK20" s="136"/>
      <c r="IRL20" s="136"/>
      <c r="IRM20" s="136"/>
      <c r="IRN20" s="136"/>
      <c r="IRO20" s="136"/>
      <c r="IRP20" s="136"/>
      <c r="IRQ20" s="136"/>
      <c r="IRR20" s="136"/>
      <c r="IRS20" s="136"/>
      <c r="IRT20" s="136"/>
      <c r="IRU20" s="136"/>
      <c r="IRV20" s="136"/>
      <c r="IRW20" s="136"/>
      <c r="IRX20" s="136"/>
      <c r="IRY20" s="136"/>
      <c r="IRZ20" s="136"/>
      <c r="ISA20" s="136"/>
      <c r="ISB20" s="136"/>
      <c r="ISC20" s="136"/>
      <c r="ISD20" s="136"/>
      <c r="ISE20" s="136"/>
      <c r="ISF20" s="136"/>
      <c r="ISG20" s="136"/>
      <c r="ISH20" s="136"/>
      <c r="ISI20" s="136"/>
      <c r="ISJ20" s="136"/>
      <c r="ISK20" s="136"/>
      <c r="ISL20" s="136"/>
      <c r="ISM20" s="136"/>
      <c r="ISN20" s="136"/>
      <c r="ISO20" s="136"/>
      <c r="ISP20" s="136"/>
      <c r="ISQ20" s="136"/>
      <c r="ISR20" s="136"/>
      <c r="ISS20" s="136"/>
      <c r="IST20" s="136"/>
      <c r="ISU20" s="136"/>
      <c r="ISV20" s="136"/>
      <c r="ISW20" s="136"/>
      <c r="ISX20" s="136"/>
      <c r="ISY20" s="136"/>
      <c r="ISZ20" s="136"/>
      <c r="ITA20" s="136"/>
      <c r="ITB20" s="136"/>
      <c r="ITC20" s="136"/>
      <c r="ITD20" s="136"/>
      <c r="ITE20" s="136"/>
      <c r="ITF20" s="136"/>
      <c r="ITG20" s="136"/>
      <c r="ITH20" s="136"/>
      <c r="ITI20" s="136"/>
      <c r="ITJ20" s="136"/>
      <c r="ITK20" s="136"/>
      <c r="ITL20" s="136"/>
      <c r="ITM20" s="136"/>
      <c r="ITN20" s="136"/>
      <c r="ITO20" s="136"/>
      <c r="ITP20" s="136"/>
      <c r="ITQ20" s="136"/>
      <c r="ITR20" s="136"/>
      <c r="ITS20" s="136"/>
      <c r="ITT20" s="136"/>
      <c r="ITU20" s="136"/>
      <c r="ITV20" s="136"/>
      <c r="ITW20" s="136"/>
      <c r="ITX20" s="136"/>
      <c r="ITY20" s="136"/>
      <c r="ITZ20" s="136"/>
      <c r="IUA20" s="136"/>
      <c r="IUB20" s="136"/>
      <c r="IUC20" s="136"/>
      <c r="IUD20" s="136"/>
      <c r="IUE20" s="136"/>
      <c r="IUF20" s="136"/>
      <c r="IUG20" s="136"/>
      <c r="IUH20" s="136"/>
      <c r="IUI20" s="136"/>
      <c r="IUJ20" s="136"/>
      <c r="IUK20" s="136"/>
      <c r="IUL20" s="136"/>
      <c r="IUM20" s="136"/>
      <c r="IUN20" s="136"/>
      <c r="IUO20" s="136"/>
      <c r="IUP20" s="136"/>
      <c r="IUQ20" s="136"/>
      <c r="IUR20" s="136"/>
      <c r="IUS20" s="136"/>
      <c r="IUT20" s="136"/>
      <c r="IUU20" s="136"/>
      <c r="IUV20" s="136"/>
      <c r="IUW20" s="136"/>
      <c r="IUX20" s="136"/>
      <c r="IUY20" s="136"/>
      <c r="IUZ20" s="136"/>
      <c r="IVA20" s="136"/>
      <c r="IVB20" s="136"/>
      <c r="IVC20" s="136"/>
      <c r="IVD20" s="136"/>
      <c r="IVE20" s="136"/>
      <c r="IVF20" s="136"/>
      <c r="IVG20" s="136"/>
      <c r="IVH20" s="136"/>
      <c r="IVI20" s="136"/>
      <c r="IVJ20" s="136"/>
      <c r="IVK20" s="136"/>
      <c r="IVL20" s="136"/>
      <c r="IVM20" s="136"/>
      <c r="IVN20" s="136"/>
      <c r="IVO20" s="136"/>
      <c r="IVP20" s="136"/>
      <c r="IVQ20" s="136"/>
      <c r="IVR20" s="136"/>
      <c r="IVS20" s="136"/>
      <c r="IVT20" s="136"/>
      <c r="IVU20" s="136"/>
      <c r="IVV20" s="136"/>
      <c r="IVW20" s="136"/>
      <c r="IVX20" s="136"/>
      <c r="IVY20" s="136"/>
      <c r="IVZ20" s="136"/>
      <c r="IWA20" s="136"/>
      <c r="IWB20" s="136"/>
      <c r="IWC20" s="136"/>
      <c r="IWD20" s="136"/>
      <c r="IWE20" s="136"/>
      <c r="IWF20" s="136"/>
      <c r="IWG20" s="136"/>
      <c r="IWH20" s="136"/>
      <c r="IWI20" s="136"/>
      <c r="IWJ20" s="136"/>
      <c r="IWK20" s="136"/>
      <c r="IWL20" s="136"/>
      <c r="IWM20" s="136"/>
      <c r="IWN20" s="136"/>
      <c r="IWO20" s="136"/>
      <c r="IWP20" s="136"/>
      <c r="IWQ20" s="136"/>
      <c r="IWR20" s="136"/>
      <c r="IWS20" s="136"/>
      <c r="IWT20" s="136"/>
      <c r="IWU20" s="136"/>
      <c r="IWV20" s="136"/>
      <c r="IWW20" s="136"/>
      <c r="IWX20" s="136"/>
      <c r="IWY20" s="136"/>
      <c r="IWZ20" s="136"/>
      <c r="IXA20" s="136"/>
      <c r="IXB20" s="136"/>
      <c r="IXC20" s="136"/>
      <c r="IXD20" s="136"/>
      <c r="IXE20" s="136"/>
      <c r="IXF20" s="136"/>
      <c r="IXG20" s="136"/>
      <c r="IXH20" s="136"/>
      <c r="IXI20" s="136"/>
      <c r="IXJ20" s="136"/>
      <c r="IXK20" s="136"/>
      <c r="IXL20" s="136"/>
      <c r="IXM20" s="136"/>
      <c r="IXN20" s="136"/>
      <c r="IXO20" s="136"/>
      <c r="IXP20" s="136"/>
      <c r="IXQ20" s="136"/>
      <c r="IXR20" s="136"/>
      <c r="IXS20" s="136"/>
      <c r="IXT20" s="136"/>
      <c r="IXU20" s="136"/>
      <c r="IXV20" s="136"/>
      <c r="IXW20" s="136"/>
      <c r="IXX20" s="136"/>
      <c r="IXY20" s="136"/>
      <c r="IXZ20" s="136"/>
      <c r="IYA20" s="136"/>
      <c r="IYB20" s="136"/>
      <c r="IYC20" s="136"/>
      <c r="IYD20" s="136"/>
      <c r="IYE20" s="136"/>
      <c r="IYF20" s="136"/>
      <c r="IYG20" s="136"/>
      <c r="IYH20" s="136"/>
      <c r="IYI20" s="136"/>
      <c r="IYJ20" s="136"/>
      <c r="IYK20" s="136"/>
      <c r="IYL20" s="136"/>
      <c r="IYM20" s="136"/>
      <c r="IYN20" s="136"/>
      <c r="IYO20" s="136"/>
      <c r="IYP20" s="136"/>
      <c r="IYQ20" s="136"/>
      <c r="IYR20" s="136"/>
      <c r="IYS20" s="136"/>
      <c r="IYT20" s="136"/>
      <c r="IYU20" s="136"/>
      <c r="IYV20" s="136"/>
      <c r="IYW20" s="136"/>
      <c r="IYX20" s="136"/>
      <c r="IYY20" s="136"/>
      <c r="IYZ20" s="136"/>
      <c r="IZA20" s="136"/>
      <c r="IZB20" s="136"/>
      <c r="IZC20" s="136"/>
      <c r="IZD20" s="136"/>
      <c r="IZE20" s="136"/>
      <c r="IZF20" s="136"/>
      <c r="IZG20" s="136"/>
      <c r="IZH20" s="136"/>
      <c r="IZI20" s="136"/>
      <c r="IZJ20" s="136"/>
      <c r="IZK20" s="136"/>
      <c r="IZL20" s="136"/>
      <c r="IZM20" s="136"/>
      <c r="IZN20" s="136"/>
      <c r="IZO20" s="136"/>
      <c r="IZP20" s="136"/>
      <c r="IZQ20" s="136"/>
      <c r="IZR20" s="136"/>
      <c r="IZS20" s="136"/>
      <c r="IZT20" s="136"/>
      <c r="IZU20" s="136"/>
      <c r="IZV20" s="136"/>
      <c r="IZW20" s="136"/>
      <c r="IZX20" s="136"/>
      <c r="IZY20" s="136"/>
      <c r="IZZ20" s="136"/>
      <c r="JAA20" s="136"/>
      <c r="JAB20" s="136"/>
      <c r="JAC20" s="136"/>
      <c r="JAD20" s="136"/>
      <c r="JAE20" s="136"/>
      <c r="JAF20" s="136"/>
      <c r="JAG20" s="136"/>
      <c r="JAH20" s="136"/>
      <c r="JAI20" s="136"/>
      <c r="JAJ20" s="136"/>
      <c r="JAK20" s="136"/>
      <c r="JAL20" s="136"/>
      <c r="JAM20" s="136"/>
      <c r="JAN20" s="136"/>
      <c r="JAO20" s="136"/>
      <c r="JAP20" s="136"/>
      <c r="JAQ20" s="136"/>
      <c r="JAR20" s="136"/>
      <c r="JAS20" s="136"/>
      <c r="JAT20" s="136"/>
      <c r="JAU20" s="136"/>
      <c r="JAV20" s="136"/>
      <c r="JAW20" s="136"/>
      <c r="JAX20" s="136"/>
      <c r="JAY20" s="136"/>
      <c r="JAZ20" s="136"/>
      <c r="JBA20" s="136"/>
      <c r="JBB20" s="136"/>
      <c r="JBC20" s="136"/>
      <c r="JBD20" s="136"/>
      <c r="JBE20" s="136"/>
      <c r="JBF20" s="136"/>
      <c r="JBG20" s="136"/>
      <c r="JBH20" s="136"/>
      <c r="JBI20" s="136"/>
      <c r="JBJ20" s="136"/>
      <c r="JBK20" s="136"/>
      <c r="JBL20" s="136"/>
      <c r="JBM20" s="136"/>
      <c r="JBN20" s="136"/>
      <c r="JBO20" s="136"/>
      <c r="JBP20" s="136"/>
      <c r="JBQ20" s="136"/>
      <c r="JBR20" s="136"/>
      <c r="JBS20" s="136"/>
      <c r="JBT20" s="136"/>
      <c r="JBU20" s="136"/>
      <c r="JBV20" s="136"/>
      <c r="JBW20" s="136"/>
      <c r="JBX20" s="136"/>
      <c r="JBY20" s="136"/>
      <c r="JBZ20" s="136"/>
      <c r="JCA20" s="136"/>
      <c r="JCB20" s="136"/>
      <c r="JCC20" s="136"/>
      <c r="JCD20" s="136"/>
      <c r="JCE20" s="136"/>
      <c r="JCF20" s="136"/>
      <c r="JCG20" s="136"/>
      <c r="JCH20" s="136"/>
      <c r="JCI20" s="136"/>
      <c r="JCJ20" s="136"/>
      <c r="JCK20" s="136"/>
      <c r="JCL20" s="136"/>
      <c r="JCM20" s="136"/>
      <c r="JCN20" s="136"/>
      <c r="JCO20" s="136"/>
      <c r="JCP20" s="136"/>
      <c r="JCQ20" s="136"/>
      <c r="JCR20" s="136"/>
      <c r="JCS20" s="136"/>
      <c r="JCT20" s="136"/>
      <c r="JCU20" s="136"/>
      <c r="JCV20" s="136"/>
      <c r="JCW20" s="136"/>
      <c r="JCX20" s="136"/>
      <c r="JCY20" s="136"/>
      <c r="JCZ20" s="136"/>
      <c r="JDA20" s="136"/>
      <c r="JDB20" s="136"/>
      <c r="JDC20" s="136"/>
      <c r="JDD20" s="136"/>
      <c r="JDE20" s="136"/>
      <c r="JDF20" s="136"/>
      <c r="JDG20" s="136"/>
      <c r="JDH20" s="136"/>
      <c r="JDI20" s="136"/>
      <c r="JDJ20" s="136"/>
      <c r="JDK20" s="136"/>
      <c r="JDL20" s="136"/>
      <c r="JDM20" s="136"/>
      <c r="JDN20" s="136"/>
      <c r="JDO20" s="136"/>
      <c r="JDP20" s="136"/>
      <c r="JDQ20" s="136"/>
      <c r="JDR20" s="136"/>
      <c r="JDS20" s="136"/>
      <c r="JDT20" s="136"/>
      <c r="JDU20" s="136"/>
      <c r="JDV20" s="136"/>
      <c r="JDW20" s="136"/>
      <c r="JDX20" s="136"/>
      <c r="JDY20" s="136"/>
      <c r="JDZ20" s="136"/>
      <c r="JEA20" s="136"/>
      <c r="JEB20" s="136"/>
      <c r="JEC20" s="136"/>
      <c r="JED20" s="136"/>
      <c r="JEE20" s="136"/>
      <c r="JEF20" s="136"/>
      <c r="JEG20" s="136"/>
      <c r="JEH20" s="136"/>
      <c r="JEI20" s="136"/>
      <c r="JEJ20" s="136"/>
      <c r="JEK20" s="136"/>
      <c r="JEL20" s="136"/>
      <c r="JEM20" s="136"/>
      <c r="JEN20" s="136"/>
      <c r="JEO20" s="136"/>
      <c r="JEP20" s="136"/>
      <c r="JEQ20" s="136"/>
      <c r="JER20" s="136"/>
      <c r="JES20" s="136"/>
      <c r="JET20" s="136"/>
      <c r="JEU20" s="136"/>
      <c r="JEV20" s="136"/>
      <c r="JEW20" s="136"/>
      <c r="JEX20" s="136"/>
      <c r="JEY20" s="136"/>
      <c r="JEZ20" s="136"/>
      <c r="JFA20" s="136"/>
      <c r="JFB20" s="136"/>
      <c r="JFC20" s="136"/>
      <c r="JFD20" s="136"/>
      <c r="JFE20" s="136"/>
      <c r="JFF20" s="136"/>
      <c r="JFG20" s="136"/>
      <c r="JFH20" s="136"/>
      <c r="JFI20" s="136"/>
      <c r="JFJ20" s="136"/>
      <c r="JFK20" s="136"/>
      <c r="JFL20" s="136"/>
      <c r="JFM20" s="136"/>
      <c r="JFN20" s="136"/>
      <c r="JFO20" s="136"/>
      <c r="JFP20" s="136"/>
      <c r="JFQ20" s="136"/>
      <c r="JFR20" s="136"/>
      <c r="JFS20" s="136"/>
      <c r="JFT20" s="136"/>
      <c r="JFU20" s="136"/>
      <c r="JFV20" s="136"/>
      <c r="JFW20" s="136"/>
      <c r="JFX20" s="136"/>
      <c r="JFY20" s="136"/>
      <c r="JFZ20" s="136"/>
      <c r="JGA20" s="136"/>
      <c r="JGB20" s="136"/>
      <c r="JGC20" s="136"/>
      <c r="JGD20" s="136"/>
      <c r="JGE20" s="136"/>
      <c r="JGF20" s="136"/>
      <c r="JGG20" s="136"/>
      <c r="JGH20" s="136"/>
      <c r="JGI20" s="136"/>
      <c r="JGJ20" s="136"/>
      <c r="JGK20" s="136"/>
      <c r="JGL20" s="136"/>
      <c r="JGM20" s="136"/>
      <c r="JGN20" s="136"/>
      <c r="JGO20" s="136"/>
      <c r="JGP20" s="136"/>
      <c r="JGQ20" s="136"/>
      <c r="JGR20" s="136"/>
      <c r="JGS20" s="136"/>
      <c r="JGT20" s="136"/>
      <c r="JGU20" s="136"/>
      <c r="JGV20" s="136"/>
      <c r="JGW20" s="136"/>
      <c r="JGX20" s="136"/>
      <c r="JGY20" s="136"/>
      <c r="JGZ20" s="136"/>
      <c r="JHA20" s="136"/>
      <c r="JHB20" s="136"/>
      <c r="JHC20" s="136"/>
      <c r="JHD20" s="136"/>
      <c r="JHE20" s="136"/>
      <c r="JHF20" s="136"/>
      <c r="JHG20" s="136"/>
      <c r="JHH20" s="136"/>
      <c r="JHI20" s="136"/>
      <c r="JHJ20" s="136"/>
      <c r="JHK20" s="136"/>
      <c r="JHL20" s="136"/>
      <c r="JHM20" s="136"/>
      <c r="JHN20" s="136"/>
      <c r="JHO20" s="136"/>
      <c r="JHP20" s="136"/>
      <c r="JHQ20" s="136"/>
      <c r="JHR20" s="136"/>
      <c r="JHS20" s="136"/>
      <c r="JHT20" s="136"/>
      <c r="JHU20" s="136"/>
      <c r="JHV20" s="136"/>
      <c r="JHW20" s="136"/>
      <c r="JHX20" s="136"/>
      <c r="JHY20" s="136"/>
      <c r="JHZ20" s="136"/>
      <c r="JIA20" s="136"/>
      <c r="JIB20" s="136"/>
      <c r="JIC20" s="136"/>
      <c r="JID20" s="136"/>
      <c r="JIE20" s="136"/>
      <c r="JIF20" s="136"/>
      <c r="JIG20" s="136"/>
      <c r="JIH20" s="136"/>
      <c r="JII20" s="136"/>
      <c r="JIJ20" s="136"/>
      <c r="JIK20" s="136"/>
      <c r="JIL20" s="136"/>
      <c r="JIM20" s="136"/>
      <c r="JIN20" s="136"/>
      <c r="JIO20" s="136"/>
      <c r="JIP20" s="136"/>
      <c r="JIQ20" s="136"/>
      <c r="JIR20" s="136"/>
      <c r="JIS20" s="136"/>
      <c r="JIT20" s="136"/>
      <c r="JIU20" s="136"/>
      <c r="JIV20" s="136"/>
      <c r="JIW20" s="136"/>
      <c r="JIX20" s="136"/>
      <c r="JIY20" s="136"/>
      <c r="JIZ20" s="136"/>
      <c r="JJA20" s="136"/>
      <c r="JJB20" s="136"/>
      <c r="JJC20" s="136"/>
      <c r="JJD20" s="136"/>
      <c r="JJE20" s="136"/>
      <c r="JJF20" s="136"/>
      <c r="JJG20" s="136"/>
      <c r="JJH20" s="136"/>
      <c r="JJI20" s="136"/>
      <c r="JJJ20" s="136"/>
      <c r="JJK20" s="136"/>
      <c r="JJL20" s="136"/>
      <c r="JJM20" s="136"/>
      <c r="JJN20" s="136"/>
      <c r="JJO20" s="136"/>
      <c r="JJP20" s="136"/>
      <c r="JJQ20" s="136"/>
      <c r="JJR20" s="136"/>
      <c r="JJS20" s="136"/>
      <c r="JJT20" s="136"/>
      <c r="JJU20" s="136"/>
      <c r="JJV20" s="136"/>
      <c r="JJW20" s="136"/>
      <c r="JJX20" s="136"/>
      <c r="JJY20" s="136"/>
      <c r="JJZ20" s="136"/>
      <c r="JKA20" s="136"/>
      <c r="JKB20" s="136"/>
      <c r="JKC20" s="136"/>
      <c r="JKD20" s="136"/>
      <c r="JKE20" s="136"/>
      <c r="JKF20" s="136"/>
      <c r="JKG20" s="136"/>
      <c r="JKH20" s="136"/>
      <c r="JKI20" s="136"/>
      <c r="JKJ20" s="136"/>
      <c r="JKK20" s="136"/>
      <c r="JKL20" s="136"/>
      <c r="JKM20" s="136"/>
      <c r="JKN20" s="136"/>
      <c r="JKO20" s="136"/>
      <c r="JKP20" s="136"/>
      <c r="JKQ20" s="136"/>
      <c r="JKR20" s="136"/>
      <c r="JKS20" s="136"/>
      <c r="JKT20" s="136"/>
      <c r="JKU20" s="136"/>
      <c r="JKV20" s="136"/>
      <c r="JKW20" s="136"/>
      <c r="JKX20" s="136"/>
      <c r="JKY20" s="136"/>
      <c r="JKZ20" s="136"/>
      <c r="JLA20" s="136"/>
      <c r="JLB20" s="136"/>
      <c r="JLC20" s="136"/>
      <c r="JLD20" s="136"/>
      <c r="JLE20" s="136"/>
      <c r="JLF20" s="136"/>
      <c r="JLG20" s="136"/>
      <c r="JLH20" s="136"/>
      <c r="JLI20" s="136"/>
      <c r="JLJ20" s="136"/>
      <c r="JLK20" s="136"/>
      <c r="JLL20" s="136"/>
      <c r="JLM20" s="136"/>
      <c r="JLN20" s="136"/>
      <c r="JLO20" s="136"/>
      <c r="JLP20" s="136"/>
      <c r="JLQ20" s="136"/>
      <c r="JLR20" s="136"/>
      <c r="JLS20" s="136"/>
      <c r="JLT20" s="136"/>
      <c r="JLU20" s="136"/>
      <c r="JLV20" s="136"/>
      <c r="JLW20" s="136"/>
      <c r="JLX20" s="136"/>
      <c r="JLY20" s="136"/>
      <c r="JLZ20" s="136"/>
      <c r="JMA20" s="136"/>
      <c r="JMB20" s="136"/>
      <c r="JMC20" s="136"/>
      <c r="JMD20" s="136"/>
      <c r="JME20" s="136"/>
      <c r="JMF20" s="136"/>
      <c r="JMG20" s="136"/>
      <c r="JMH20" s="136"/>
      <c r="JMI20" s="136"/>
      <c r="JMJ20" s="136"/>
      <c r="JMK20" s="136"/>
      <c r="JML20" s="136"/>
      <c r="JMM20" s="136"/>
      <c r="JMN20" s="136"/>
      <c r="JMO20" s="136"/>
      <c r="JMP20" s="136"/>
      <c r="JMQ20" s="136"/>
      <c r="JMR20" s="136"/>
      <c r="JMS20" s="136"/>
      <c r="JMT20" s="136"/>
      <c r="JMU20" s="136"/>
      <c r="JMV20" s="136"/>
      <c r="JMW20" s="136"/>
      <c r="JMX20" s="136"/>
      <c r="JMY20" s="136"/>
      <c r="JMZ20" s="136"/>
      <c r="JNA20" s="136"/>
      <c r="JNB20" s="136"/>
      <c r="JNC20" s="136"/>
      <c r="JND20" s="136"/>
      <c r="JNE20" s="136"/>
      <c r="JNF20" s="136"/>
      <c r="JNG20" s="136"/>
      <c r="JNH20" s="136"/>
      <c r="JNI20" s="136"/>
      <c r="JNJ20" s="136"/>
      <c r="JNK20" s="136"/>
      <c r="JNL20" s="136"/>
      <c r="JNM20" s="136"/>
      <c r="JNN20" s="136"/>
      <c r="JNO20" s="136"/>
      <c r="JNP20" s="136"/>
      <c r="JNQ20" s="136"/>
      <c r="JNR20" s="136"/>
      <c r="JNS20" s="136"/>
      <c r="JNT20" s="136"/>
      <c r="JNU20" s="136"/>
      <c r="JNV20" s="136"/>
      <c r="JNW20" s="136"/>
      <c r="JNX20" s="136"/>
      <c r="JNY20" s="136"/>
      <c r="JNZ20" s="136"/>
      <c r="JOA20" s="136"/>
      <c r="JOB20" s="136"/>
      <c r="JOC20" s="136"/>
      <c r="JOD20" s="136"/>
      <c r="JOE20" s="136"/>
      <c r="JOF20" s="136"/>
      <c r="JOG20" s="136"/>
      <c r="JOH20" s="136"/>
      <c r="JOI20" s="136"/>
      <c r="JOJ20" s="136"/>
      <c r="JOK20" s="136"/>
      <c r="JOL20" s="136"/>
      <c r="JOM20" s="136"/>
      <c r="JON20" s="136"/>
      <c r="JOO20" s="136"/>
      <c r="JOP20" s="136"/>
      <c r="JOQ20" s="136"/>
      <c r="JOR20" s="136"/>
      <c r="JOS20" s="136"/>
      <c r="JOT20" s="136"/>
      <c r="JOU20" s="136"/>
      <c r="JOV20" s="136"/>
      <c r="JOW20" s="136"/>
      <c r="JOX20" s="136"/>
      <c r="JOY20" s="136"/>
      <c r="JOZ20" s="136"/>
      <c r="JPA20" s="136"/>
      <c r="JPB20" s="136"/>
      <c r="JPC20" s="136"/>
      <c r="JPD20" s="136"/>
      <c r="JPE20" s="136"/>
      <c r="JPF20" s="136"/>
      <c r="JPG20" s="136"/>
      <c r="JPH20" s="136"/>
      <c r="JPI20" s="136"/>
      <c r="JPJ20" s="136"/>
      <c r="JPK20" s="136"/>
      <c r="JPL20" s="136"/>
      <c r="JPM20" s="136"/>
      <c r="JPN20" s="136"/>
      <c r="JPO20" s="136"/>
      <c r="JPP20" s="136"/>
      <c r="JPQ20" s="136"/>
      <c r="JPR20" s="136"/>
      <c r="JPS20" s="136"/>
      <c r="JPT20" s="136"/>
      <c r="JPU20" s="136"/>
      <c r="JPV20" s="136"/>
      <c r="JPW20" s="136"/>
      <c r="JPX20" s="136"/>
      <c r="JPY20" s="136"/>
      <c r="JPZ20" s="136"/>
      <c r="JQA20" s="136"/>
      <c r="JQB20" s="136"/>
      <c r="JQC20" s="136"/>
      <c r="JQD20" s="136"/>
      <c r="JQE20" s="136"/>
      <c r="JQF20" s="136"/>
      <c r="JQG20" s="136"/>
      <c r="JQH20" s="136"/>
      <c r="JQI20" s="136"/>
      <c r="JQJ20" s="136"/>
      <c r="JQK20" s="136"/>
      <c r="JQL20" s="136"/>
      <c r="JQM20" s="136"/>
      <c r="JQN20" s="136"/>
      <c r="JQO20" s="136"/>
      <c r="JQP20" s="136"/>
      <c r="JQQ20" s="136"/>
      <c r="JQR20" s="136"/>
      <c r="JQS20" s="136"/>
      <c r="JQT20" s="136"/>
      <c r="JQU20" s="136"/>
      <c r="JQV20" s="136"/>
      <c r="JQW20" s="136"/>
      <c r="JQX20" s="136"/>
      <c r="JQY20" s="136"/>
      <c r="JQZ20" s="136"/>
      <c r="JRA20" s="136"/>
      <c r="JRB20" s="136"/>
      <c r="JRC20" s="136"/>
      <c r="JRD20" s="136"/>
      <c r="JRE20" s="136"/>
      <c r="JRF20" s="136"/>
      <c r="JRG20" s="136"/>
      <c r="JRH20" s="136"/>
      <c r="JRI20" s="136"/>
      <c r="JRJ20" s="136"/>
      <c r="JRK20" s="136"/>
      <c r="JRL20" s="136"/>
      <c r="JRM20" s="136"/>
      <c r="JRN20" s="136"/>
      <c r="JRO20" s="136"/>
      <c r="JRP20" s="136"/>
      <c r="JRQ20" s="136"/>
      <c r="JRR20" s="136"/>
      <c r="JRS20" s="136"/>
      <c r="JRT20" s="136"/>
      <c r="JRU20" s="136"/>
      <c r="JRV20" s="136"/>
      <c r="JRW20" s="136"/>
      <c r="JRX20" s="136"/>
      <c r="JRY20" s="136"/>
      <c r="JRZ20" s="136"/>
      <c r="JSA20" s="136"/>
      <c r="JSB20" s="136"/>
      <c r="JSC20" s="136"/>
      <c r="JSD20" s="136"/>
      <c r="JSE20" s="136"/>
      <c r="JSF20" s="136"/>
      <c r="JSG20" s="136"/>
      <c r="JSH20" s="136"/>
      <c r="JSI20" s="136"/>
      <c r="JSJ20" s="136"/>
      <c r="JSK20" s="136"/>
      <c r="JSL20" s="136"/>
      <c r="JSM20" s="136"/>
      <c r="JSN20" s="136"/>
      <c r="JSO20" s="136"/>
      <c r="JSP20" s="136"/>
      <c r="JSQ20" s="136"/>
      <c r="JSR20" s="136"/>
      <c r="JSS20" s="136"/>
      <c r="JST20" s="136"/>
      <c r="JSU20" s="136"/>
      <c r="JSV20" s="136"/>
      <c r="JSW20" s="136"/>
      <c r="JSX20" s="136"/>
      <c r="JSY20" s="136"/>
      <c r="JSZ20" s="136"/>
      <c r="JTA20" s="136"/>
      <c r="JTB20" s="136"/>
      <c r="JTC20" s="136"/>
      <c r="JTD20" s="136"/>
      <c r="JTE20" s="136"/>
      <c r="JTF20" s="136"/>
      <c r="JTG20" s="136"/>
      <c r="JTH20" s="136"/>
      <c r="JTI20" s="136"/>
      <c r="JTJ20" s="136"/>
      <c r="JTK20" s="136"/>
      <c r="JTL20" s="136"/>
      <c r="JTM20" s="136"/>
      <c r="JTN20" s="136"/>
      <c r="JTO20" s="136"/>
      <c r="JTP20" s="136"/>
      <c r="JTQ20" s="136"/>
      <c r="JTR20" s="136"/>
      <c r="JTS20" s="136"/>
      <c r="JTT20" s="136"/>
      <c r="JTU20" s="136"/>
      <c r="JTV20" s="136"/>
      <c r="JTW20" s="136"/>
      <c r="JTX20" s="136"/>
      <c r="JTY20" s="136"/>
      <c r="JTZ20" s="136"/>
      <c r="JUA20" s="136"/>
      <c r="JUB20" s="136"/>
      <c r="JUC20" s="136"/>
      <c r="JUD20" s="136"/>
      <c r="JUE20" s="136"/>
      <c r="JUF20" s="136"/>
      <c r="JUG20" s="136"/>
      <c r="JUH20" s="136"/>
      <c r="JUI20" s="136"/>
      <c r="JUJ20" s="136"/>
      <c r="JUK20" s="136"/>
      <c r="JUL20" s="136"/>
      <c r="JUM20" s="136"/>
      <c r="JUN20" s="136"/>
      <c r="JUO20" s="136"/>
      <c r="JUP20" s="136"/>
      <c r="JUQ20" s="136"/>
      <c r="JUR20" s="136"/>
      <c r="JUS20" s="136"/>
      <c r="JUT20" s="136"/>
      <c r="JUU20" s="136"/>
      <c r="JUV20" s="136"/>
      <c r="JUW20" s="136"/>
      <c r="JUX20" s="136"/>
      <c r="JUY20" s="136"/>
      <c r="JUZ20" s="136"/>
      <c r="JVA20" s="136"/>
      <c r="JVB20" s="136"/>
      <c r="JVC20" s="136"/>
      <c r="JVD20" s="136"/>
      <c r="JVE20" s="136"/>
      <c r="JVF20" s="136"/>
      <c r="JVG20" s="136"/>
      <c r="JVH20" s="136"/>
      <c r="JVI20" s="136"/>
      <c r="JVJ20" s="136"/>
      <c r="JVK20" s="136"/>
      <c r="JVL20" s="136"/>
      <c r="JVM20" s="136"/>
      <c r="JVN20" s="136"/>
      <c r="JVO20" s="136"/>
      <c r="JVP20" s="136"/>
      <c r="JVQ20" s="136"/>
      <c r="JVR20" s="136"/>
      <c r="JVS20" s="136"/>
      <c r="JVT20" s="136"/>
      <c r="JVU20" s="136"/>
      <c r="JVV20" s="136"/>
      <c r="JVW20" s="136"/>
      <c r="JVX20" s="136"/>
      <c r="JVY20" s="136"/>
      <c r="JVZ20" s="136"/>
      <c r="JWA20" s="136"/>
      <c r="JWB20" s="136"/>
      <c r="JWC20" s="136"/>
      <c r="JWD20" s="136"/>
      <c r="JWE20" s="136"/>
      <c r="JWF20" s="136"/>
      <c r="JWG20" s="136"/>
      <c r="JWH20" s="136"/>
      <c r="JWI20" s="136"/>
      <c r="JWJ20" s="136"/>
      <c r="JWK20" s="136"/>
      <c r="JWL20" s="136"/>
      <c r="JWM20" s="136"/>
      <c r="JWN20" s="136"/>
      <c r="JWO20" s="136"/>
      <c r="JWP20" s="136"/>
      <c r="JWQ20" s="136"/>
      <c r="JWR20" s="136"/>
      <c r="JWS20" s="136"/>
      <c r="JWT20" s="136"/>
      <c r="JWU20" s="136"/>
      <c r="JWV20" s="136"/>
      <c r="JWW20" s="136"/>
      <c r="JWX20" s="136"/>
      <c r="JWY20" s="136"/>
      <c r="JWZ20" s="136"/>
      <c r="JXA20" s="136"/>
      <c r="JXB20" s="136"/>
      <c r="JXC20" s="136"/>
      <c r="JXD20" s="136"/>
      <c r="JXE20" s="136"/>
      <c r="JXF20" s="136"/>
      <c r="JXG20" s="136"/>
      <c r="JXH20" s="136"/>
      <c r="JXI20" s="136"/>
      <c r="JXJ20" s="136"/>
      <c r="JXK20" s="136"/>
      <c r="JXL20" s="136"/>
      <c r="JXM20" s="136"/>
      <c r="JXN20" s="136"/>
      <c r="JXO20" s="136"/>
      <c r="JXP20" s="136"/>
      <c r="JXQ20" s="136"/>
      <c r="JXR20" s="136"/>
      <c r="JXS20" s="136"/>
      <c r="JXT20" s="136"/>
      <c r="JXU20" s="136"/>
      <c r="JXV20" s="136"/>
      <c r="JXW20" s="136"/>
      <c r="JXX20" s="136"/>
      <c r="JXY20" s="136"/>
      <c r="JXZ20" s="136"/>
      <c r="JYA20" s="136"/>
      <c r="JYB20" s="136"/>
      <c r="JYC20" s="136"/>
      <c r="JYD20" s="136"/>
      <c r="JYE20" s="136"/>
      <c r="JYF20" s="136"/>
      <c r="JYG20" s="136"/>
      <c r="JYH20" s="136"/>
      <c r="JYI20" s="136"/>
      <c r="JYJ20" s="136"/>
      <c r="JYK20" s="136"/>
      <c r="JYL20" s="136"/>
      <c r="JYM20" s="136"/>
      <c r="JYN20" s="136"/>
      <c r="JYO20" s="136"/>
      <c r="JYP20" s="136"/>
      <c r="JYQ20" s="136"/>
      <c r="JYR20" s="136"/>
      <c r="JYS20" s="136"/>
      <c r="JYT20" s="136"/>
      <c r="JYU20" s="136"/>
      <c r="JYV20" s="136"/>
      <c r="JYW20" s="136"/>
      <c r="JYX20" s="136"/>
      <c r="JYY20" s="136"/>
      <c r="JYZ20" s="136"/>
      <c r="JZA20" s="136"/>
      <c r="JZB20" s="136"/>
      <c r="JZC20" s="136"/>
      <c r="JZD20" s="136"/>
      <c r="JZE20" s="136"/>
      <c r="JZF20" s="136"/>
      <c r="JZG20" s="136"/>
      <c r="JZH20" s="136"/>
      <c r="JZI20" s="136"/>
      <c r="JZJ20" s="136"/>
      <c r="JZK20" s="136"/>
      <c r="JZL20" s="136"/>
      <c r="JZM20" s="136"/>
      <c r="JZN20" s="136"/>
      <c r="JZO20" s="136"/>
      <c r="JZP20" s="136"/>
      <c r="JZQ20" s="136"/>
      <c r="JZR20" s="136"/>
      <c r="JZS20" s="136"/>
      <c r="JZT20" s="136"/>
      <c r="JZU20" s="136"/>
      <c r="JZV20" s="136"/>
      <c r="JZW20" s="136"/>
      <c r="JZX20" s="136"/>
      <c r="JZY20" s="136"/>
      <c r="JZZ20" s="136"/>
      <c r="KAA20" s="136"/>
      <c r="KAB20" s="136"/>
      <c r="KAC20" s="136"/>
      <c r="KAD20" s="136"/>
      <c r="KAE20" s="136"/>
      <c r="KAF20" s="136"/>
      <c r="KAG20" s="136"/>
      <c r="KAH20" s="136"/>
      <c r="KAI20" s="136"/>
      <c r="KAJ20" s="136"/>
      <c r="KAK20" s="136"/>
      <c r="KAL20" s="136"/>
      <c r="KAM20" s="136"/>
      <c r="KAN20" s="136"/>
      <c r="KAO20" s="136"/>
      <c r="KAP20" s="136"/>
      <c r="KAQ20" s="136"/>
      <c r="KAR20" s="136"/>
      <c r="KAS20" s="136"/>
      <c r="KAT20" s="136"/>
      <c r="KAU20" s="136"/>
      <c r="KAV20" s="136"/>
      <c r="KAW20" s="136"/>
      <c r="KAX20" s="136"/>
      <c r="KAY20" s="136"/>
      <c r="KAZ20" s="136"/>
      <c r="KBA20" s="136"/>
      <c r="KBB20" s="136"/>
      <c r="KBC20" s="136"/>
      <c r="KBD20" s="136"/>
      <c r="KBE20" s="136"/>
      <c r="KBF20" s="136"/>
      <c r="KBG20" s="136"/>
      <c r="KBH20" s="136"/>
      <c r="KBI20" s="136"/>
      <c r="KBJ20" s="136"/>
      <c r="KBK20" s="136"/>
      <c r="KBL20" s="136"/>
      <c r="KBM20" s="136"/>
      <c r="KBN20" s="136"/>
      <c r="KBO20" s="136"/>
      <c r="KBP20" s="136"/>
      <c r="KBQ20" s="136"/>
      <c r="KBR20" s="136"/>
      <c r="KBS20" s="136"/>
      <c r="KBT20" s="136"/>
      <c r="KBU20" s="136"/>
      <c r="KBV20" s="136"/>
      <c r="KBW20" s="136"/>
      <c r="KBX20" s="136"/>
      <c r="KBY20" s="136"/>
      <c r="KBZ20" s="136"/>
      <c r="KCA20" s="136"/>
      <c r="KCB20" s="136"/>
      <c r="KCC20" s="136"/>
      <c r="KCD20" s="136"/>
      <c r="KCE20" s="136"/>
      <c r="KCF20" s="136"/>
      <c r="KCG20" s="136"/>
      <c r="KCH20" s="136"/>
      <c r="KCI20" s="136"/>
      <c r="KCJ20" s="136"/>
      <c r="KCK20" s="136"/>
      <c r="KCL20" s="136"/>
      <c r="KCM20" s="136"/>
      <c r="KCN20" s="136"/>
      <c r="KCO20" s="136"/>
      <c r="KCP20" s="136"/>
      <c r="KCQ20" s="136"/>
      <c r="KCR20" s="136"/>
      <c r="KCS20" s="136"/>
      <c r="KCT20" s="136"/>
      <c r="KCU20" s="136"/>
      <c r="KCV20" s="136"/>
      <c r="KCW20" s="136"/>
      <c r="KCX20" s="136"/>
      <c r="KCY20" s="136"/>
      <c r="KCZ20" s="136"/>
      <c r="KDA20" s="136"/>
      <c r="KDB20" s="136"/>
      <c r="KDC20" s="136"/>
      <c r="KDD20" s="136"/>
      <c r="KDE20" s="136"/>
      <c r="KDF20" s="136"/>
      <c r="KDG20" s="136"/>
      <c r="KDH20" s="136"/>
      <c r="KDI20" s="136"/>
      <c r="KDJ20" s="136"/>
      <c r="KDK20" s="136"/>
      <c r="KDL20" s="136"/>
      <c r="KDM20" s="136"/>
      <c r="KDN20" s="136"/>
      <c r="KDO20" s="136"/>
      <c r="KDP20" s="136"/>
      <c r="KDQ20" s="136"/>
      <c r="KDR20" s="136"/>
      <c r="KDS20" s="136"/>
      <c r="KDT20" s="136"/>
      <c r="KDU20" s="136"/>
      <c r="KDV20" s="136"/>
      <c r="KDW20" s="136"/>
      <c r="KDX20" s="136"/>
      <c r="KDY20" s="136"/>
      <c r="KDZ20" s="136"/>
      <c r="KEA20" s="136"/>
      <c r="KEB20" s="136"/>
      <c r="KEC20" s="136"/>
      <c r="KED20" s="136"/>
      <c r="KEE20" s="136"/>
      <c r="KEF20" s="136"/>
      <c r="KEG20" s="136"/>
      <c r="KEH20" s="136"/>
      <c r="KEI20" s="136"/>
      <c r="KEJ20" s="136"/>
      <c r="KEK20" s="136"/>
      <c r="KEL20" s="136"/>
      <c r="KEM20" s="136"/>
      <c r="KEN20" s="136"/>
      <c r="KEO20" s="136"/>
      <c r="KEP20" s="136"/>
      <c r="KEQ20" s="136"/>
      <c r="KER20" s="136"/>
      <c r="KES20" s="136"/>
      <c r="KET20" s="136"/>
      <c r="KEU20" s="136"/>
      <c r="KEV20" s="136"/>
      <c r="KEW20" s="136"/>
      <c r="KEX20" s="136"/>
      <c r="KEY20" s="136"/>
      <c r="KEZ20" s="136"/>
      <c r="KFA20" s="136"/>
      <c r="KFB20" s="136"/>
      <c r="KFC20" s="136"/>
      <c r="KFD20" s="136"/>
      <c r="KFE20" s="136"/>
      <c r="KFF20" s="136"/>
      <c r="KFG20" s="136"/>
      <c r="KFH20" s="136"/>
      <c r="KFI20" s="136"/>
      <c r="KFJ20" s="136"/>
      <c r="KFK20" s="136"/>
      <c r="KFL20" s="136"/>
      <c r="KFM20" s="136"/>
      <c r="KFN20" s="136"/>
      <c r="KFO20" s="136"/>
      <c r="KFP20" s="136"/>
      <c r="KFQ20" s="136"/>
      <c r="KFR20" s="136"/>
      <c r="KFS20" s="136"/>
      <c r="KFT20" s="136"/>
      <c r="KFU20" s="136"/>
      <c r="KFV20" s="136"/>
      <c r="KFW20" s="136"/>
      <c r="KFX20" s="136"/>
      <c r="KFY20" s="136"/>
      <c r="KFZ20" s="136"/>
      <c r="KGA20" s="136"/>
      <c r="KGB20" s="136"/>
      <c r="KGC20" s="136"/>
      <c r="KGD20" s="136"/>
      <c r="KGE20" s="136"/>
      <c r="KGF20" s="136"/>
      <c r="KGG20" s="136"/>
      <c r="KGH20" s="136"/>
      <c r="KGI20" s="136"/>
      <c r="KGJ20" s="136"/>
      <c r="KGK20" s="136"/>
      <c r="KGL20" s="136"/>
      <c r="KGM20" s="136"/>
      <c r="KGN20" s="136"/>
      <c r="KGO20" s="136"/>
      <c r="KGP20" s="136"/>
      <c r="KGQ20" s="136"/>
      <c r="KGR20" s="136"/>
      <c r="KGS20" s="136"/>
      <c r="KGT20" s="136"/>
      <c r="KGU20" s="136"/>
      <c r="KGV20" s="136"/>
      <c r="KGW20" s="136"/>
      <c r="KGX20" s="136"/>
      <c r="KGY20" s="136"/>
      <c r="KGZ20" s="136"/>
      <c r="KHA20" s="136"/>
      <c r="KHB20" s="136"/>
      <c r="KHC20" s="136"/>
      <c r="KHD20" s="136"/>
      <c r="KHE20" s="136"/>
      <c r="KHF20" s="136"/>
      <c r="KHG20" s="136"/>
      <c r="KHH20" s="136"/>
      <c r="KHI20" s="136"/>
      <c r="KHJ20" s="136"/>
      <c r="KHK20" s="136"/>
      <c r="KHL20" s="136"/>
      <c r="KHM20" s="136"/>
      <c r="KHN20" s="136"/>
      <c r="KHO20" s="136"/>
      <c r="KHP20" s="136"/>
      <c r="KHQ20" s="136"/>
      <c r="KHR20" s="136"/>
      <c r="KHS20" s="136"/>
      <c r="KHT20" s="136"/>
      <c r="KHU20" s="136"/>
      <c r="KHV20" s="136"/>
      <c r="KHW20" s="136"/>
      <c r="KHX20" s="136"/>
      <c r="KHY20" s="136"/>
      <c r="KHZ20" s="136"/>
      <c r="KIA20" s="136"/>
      <c r="KIB20" s="136"/>
      <c r="KIC20" s="136"/>
      <c r="KID20" s="136"/>
      <c r="KIE20" s="136"/>
      <c r="KIF20" s="136"/>
      <c r="KIG20" s="136"/>
      <c r="KIH20" s="136"/>
      <c r="KII20" s="136"/>
      <c r="KIJ20" s="136"/>
      <c r="KIK20" s="136"/>
      <c r="KIL20" s="136"/>
      <c r="KIM20" s="136"/>
      <c r="KIN20" s="136"/>
      <c r="KIO20" s="136"/>
      <c r="KIP20" s="136"/>
      <c r="KIQ20" s="136"/>
      <c r="KIR20" s="136"/>
      <c r="KIS20" s="136"/>
      <c r="KIT20" s="136"/>
      <c r="KIU20" s="136"/>
      <c r="KIV20" s="136"/>
      <c r="KIW20" s="136"/>
      <c r="KIX20" s="136"/>
      <c r="KIY20" s="136"/>
      <c r="KIZ20" s="136"/>
      <c r="KJA20" s="136"/>
      <c r="KJB20" s="136"/>
      <c r="KJC20" s="136"/>
      <c r="KJD20" s="136"/>
      <c r="KJE20" s="136"/>
      <c r="KJF20" s="136"/>
      <c r="KJG20" s="136"/>
      <c r="KJH20" s="136"/>
      <c r="KJI20" s="136"/>
      <c r="KJJ20" s="136"/>
      <c r="KJK20" s="136"/>
      <c r="KJL20" s="136"/>
      <c r="KJM20" s="136"/>
      <c r="KJN20" s="136"/>
      <c r="KJO20" s="136"/>
      <c r="KJP20" s="136"/>
      <c r="KJQ20" s="136"/>
      <c r="KJR20" s="136"/>
      <c r="KJS20" s="136"/>
      <c r="KJT20" s="136"/>
      <c r="KJU20" s="136"/>
      <c r="KJV20" s="136"/>
      <c r="KJW20" s="136"/>
      <c r="KJX20" s="136"/>
      <c r="KJY20" s="136"/>
      <c r="KJZ20" s="136"/>
      <c r="KKA20" s="136"/>
      <c r="KKB20" s="136"/>
      <c r="KKC20" s="136"/>
      <c r="KKD20" s="136"/>
      <c r="KKE20" s="136"/>
      <c r="KKF20" s="136"/>
      <c r="KKG20" s="136"/>
      <c r="KKH20" s="136"/>
      <c r="KKI20" s="136"/>
      <c r="KKJ20" s="136"/>
      <c r="KKK20" s="136"/>
      <c r="KKL20" s="136"/>
      <c r="KKM20" s="136"/>
      <c r="KKN20" s="136"/>
      <c r="KKO20" s="136"/>
      <c r="KKP20" s="136"/>
      <c r="KKQ20" s="136"/>
      <c r="KKR20" s="136"/>
      <c r="KKS20" s="136"/>
      <c r="KKT20" s="136"/>
      <c r="KKU20" s="136"/>
      <c r="KKV20" s="136"/>
      <c r="KKW20" s="136"/>
      <c r="KKX20" s="136"/>
      <c r="KKY20" s="136"/>
      <c r="KKZ20" s="136"/>
      <c r="KLA20" s="136"/>
      <c r="KLB20" s="136"/>
      <c r="KLC20" s="136"/>
      <c r="KLD20" s="136"/>
      <c r="KLE20" s="136"/>
      <c r="KLF20" s="136"/>
      <c r="KLG20" s="136"/>
      <c r="KLH20" s="136"/>
      <c r="KLI20" s="136"/>
      <c r="KLJ20" s="136"/>
      <c r="KLK20" s="136"/>
      <c r="KLL20" s="136"/>
      <c r="KLM20" s="136"/>
      <c r="KLN20" s="136"/>
      <c r="KLO20" s="136"/>
      <c r="KLP20" s="136"/>
      <c r="KLQ20" s="136"/>
      <c r="KLR20" s="136"/>
      <c r="KLS20" s="136"/>
      <c r="KLT20" s="136"/>
      <c r="KLU20" s="136"/>
      <c r="KLV20" s="136"/>
      <c r="KLW20" s="136"/>
      <c r="KLX20" s="136"/>
      <c r="KLY20" s="136"/>
      <c r="KLZ20" s="136"/>
      <c r="KMA20" s="136"/>
      <c r="KMB20" s="136"/>
      <c r="KMC20" s="136"/>
      <c r="KMD20" s="136"/>
      <c r="KME20" s="136"/>
      <c r="KMF20" s="136"/>
      <c r="KMG20" s="136"/>
      <c r="KMH20" s="136"/>
      <c r="KMI20" s="136"/>
      <c r="KMJ20" s="136"/>
      <c r="KMK20" s="136"/>
      <c r="KML20" s="136"/>
      <c r="KMM20" s="136"/>
      <c r="KMN20" s="136"/>
      <c r="KMO20" s="136"/>
      <c r="KMP20" s="136"/>
      <c r="KMQ20" s="136"/>
      <c r="KMR20" s="136"/>
      <c r="KMS20" s="136"/>
      <c r="KMT20" s="136"/>
      <c r="KMU20" s="136"/>
      <c r="KMV20" s="136"/>
      <c r="KMW20" s="136"/>
      <c r="KMX20" s="136"/>
      <c r="KMY20" s="136"/>
      <c r="KMZ20" s="136"/>
      <c r="KNA20" s="136"/>
      <c r="KNB20" s="136"/>
      <c r="KNC20" s="136"/>
      <c r="KND20" s="136"/>
      <c r="KNE20" s="136"/>
      <c r="KNF20" s="136"/>
      <c r="KNG20" s="136"/>
      <c r="KNH20" s="136"/>
      <c r="KNI20" s="136"/>
      <c r="KNJ20" s="136"/>
      <c r="KNK20" s="136"/>
      <c r="KNL20" s="136"/>
      <c r="KNM20" s="136"/>
      <c r="KNN20" s="136"/>
      <c r="KNO20" s="136"/>
      <c r="KNP20" s="136"/>
      <c r="KNQ20" s="136"/>
      <c r="KNR20" s="136"/>
      <c r="KNS20" s="136"/>
      <c r="KNT20" s="136"/>
      <c r="KNU20" s="136"/>
      <c r="KNV20" s="136"/>
      <c r="KNW20" s="136"/>
      <c r="KNX20" s="136"/>
      <c r="KNY20" s="136"/>
      <c r="KNZ20" s="136"/>
      <c r="KOA20" s="136"/>
      <c r="KOB20" s="136"/>
      <c r="KOC20" s="136"/>
      <c r="KOD20" s="136"/>
      <c r="KOE20" s="136"/>
      <c r="KOF20" s="136"/>
      <c r="KOG20" s="136"/>
      <c r="KOH20" s="136"/>
      <c r="KOI20" s="136"/>
      <c r="KOJ20" s="136"/>
      <c r="KOK20" s="136"/>
      <c r="KOL20" s="136"/>
      <c r="KOM20" s="136"/>
      <c r="KON20" s="136"/>
      <c r="KOO20" s="136"/>
      <c r="KOP20" s="136"/>
      <c r="KOQ20" s="136"/>
      <c r="KOR20" s="136"/>
      <c r="KOS20" s="136"/>
      <c r="KOT20" s="136"/>
      <c r="KOU20" s="136"/>
      <c r="KOV20" s="136"/>
      <c r="KOW20" s="136"/>
      <c r="KOX20" s="136"/>
      <c r="KOY20" s="136"/>
      <c r="KOZ20" s="136"/>
      <c r="KPA20" s="136"/>
      <c r="KPB20" s="136"/>
      <c r="KPC20" s="136"/>
      <c r="KPD20" s="136"/>
      <c r="KPE20" s="136"/>
      <c r="KPF20" s="136"/>
      <c r="KPG20" s="136"/>
      <c r="KPH20" s="136"/>
      <c r="KPI20" s="136"/>
      <c r="KPJ20" s="136"/>
      <c r="KPK20" s="136"/>
      <c r="KPL20" s="136"/>
      <c r="KPM20" s="136"/>
      <c r="KPN20" s="136"/>
      <c r="KPO20" s="136"/>
      <c r="KPP20" s="136"/>
      <c r="KPQ20" s="136"/>
      <c r="KPR20" s="136"/>
      <c r="KPS20" s="136"/>
      <c r="KPT20" s="136"/>
      <c r="KPU20" s="136"/>
      <c r="KPV20" s="136"/>
      <c r="KPW20" s="136"/>
      <c r="KPX20" s="136"/>
      <c r="KPY20" s="136"/>
      <c r="KPZ20" s="136"/>
      <c r="KQA20" s="136"/>
      <c r="KQB20" s="136"/>
      <c r="KQC20" s="136"/>
      <c r="KQD20" s="136"/>
      <c r="KQE20" s="136"/>
      <c r="KQF20" s="136"/>
      <c r="KQG20" s="136"/>
      <c r="KQH20" s="136"/>
      <c r="KQI20" s="136"/>
      <c r="KQJ20" s="136"/>
      <c r="KQK20" s="136"/>
      <c r="KQL20" s="136"/>
      <c r="KQM20" s="136"/>
      <c r="KQN20" s="136"/>
      <c r="KQO20" s="136"/>
      <c r="KQP20" s="136"/>
      <c r="KQQ20" s="136"/>
      <c r="KQR20" s="136"/>
      <c r="KQS20" s="136"/>
      <c r="KQT20" s="136"/>
      <c r="KQU20" s="136"/>
      <c r="KQV20" s="136"/>
      <c r="KQW20" s="136"/>
      <c r="KQX20" s="136"/>
      <c r="KQY20" s="136"/>
      <c r="KQZ20" s="136"/>
      <c r="KRA20" s="136"/>
      <c r="KRB20" s="136"/>
      <c r="KRC20" s="136"/>
      <c r="KRD20" s="136"/>
      <c r="KRE20" s="136"/>
      <c r="KRF20" s="136"/>
      <c r="KRG20" s="136"/>
      <c r="KRH20" s="136"/>
      <c r="KRI20" s="136"/>
      <c r="KRJ20" s="136"/>
      <c r="KRK20" s="136"/>
      <c r="KRL20" s="136"/>
      <c r="KRM20" s="136"/>
      <c r="KRN20" s="136"/>
      <c r="KRO20" s="136"/>
      <c r="KRP20" s="136"/>
      <c r="KRQ20" s="136"/>
      <c r="KRR20" s="136"/>
      <c r="KRS20" s="136"/>
      <c r="KRT20" s="136"/>
      <c r="KRU20" s="136"/>
      <c r="KRV20" s="136"/>
      <c r="KRW20" s="136"/>
      <c r="KRX20" s="136"/>
      <c r="KRY20" s="136"/>
      <c r="KRZ20" s="136"/>
      <c r="KSA20" s="136"/>
      <c r="KSB20" s="136"/>
      <c r="KSC20" s="136"/>
      <c r="KSD20" s="136"/>
      <c r="KSE20" s="136"/>
      <c r="KSF20" s="136"/>
      <c r="KSG20" s="136"/>
      <c r="KSH20" s="136"/>
      <c r="KSI20" s="136"/>
      <c r="KSJ20" s="136"/>
      <c r="KSK20" s="136"/>
      <c r="KSL20" s="136"/>
      <c r="KSM20" s="136"/>
      <c r="KSN20" s="136"/>
      <c r="KSO20" s="136"/>
      <c r="KSP20" s="136"/>
      <c r="KSQ20" s="136"/>
      <c r="KSR20" s="136"/>
      <c r="KSS20" s="136"/>
      <c r="KST20" s="136"/>
      <c r="KSU20" s="136"/>
      <c r="KSV20" s="136"/>
      <c r="KSW20" s="136"/>
      <c r="KSX20" s="136"/>
      <c r="KSY20" s="136"/>
      <c r="KSZ20" s="136"/>
      <c r="KTA20" s="136"/>
      <c r="KTB20" s="136"/>
      <c r="KTC20" s="136"/>
      <c r="KTD20" s="136"/>
      <c r="KTE20" s="136"/>
      <c r="KTF20" s="136"/>
      <c r="KTG20" s="136"/>
      <c r="KTH20" s="136"/>
      <c r="KTI20" s="136"/>
      <c r="KTJ20" s="136"/>
      <c r="KTK20" s="136"/>
      <c r="KTL20" s="136"/>
      <c r="KTM20" s="136"/>
      <c r="KTN20" s="136"/>
      <c r="KTO20" s="136"/>
      <c r="KTP20" s="136"/>
      <c r="KTQ20" s="136"/>
      <c r="KTR20" s="136"/>
      <c r="KTS20" s="136"/>
      <c r="KTT20" s="136"/>
      <c r="KTU20" s="136"/>
      <c r="KTV20" s="136"/>
      <c r="KTW20" s="136"/>
      <c r="KTX20" s="136"/>
      <c r="KTY20" s="136"/>
      <c r="KTZ20" s="136"/>
      <c r="KUA20" s="136"/>
      <c r="KUB20" s="136"/>
      <c r="KUC20" s="136"/>
      <c r="KUD20" s="136"/>
      <c r="KUE20" s="136"/>
      <c r="KUF20" s="136"/>
      <c r="KUG20" s="136"/>
      <c r="KUH20" s="136"/>
      <c r="KUI20" s="136"/>
      <c r="KUJ20" s="136"/>
      <c r="KUK20" s="136"/>
      <c r="KUL20" s="136"/>
      <c r="KUM20" s="136"/>
      <c r="KUN20" s="136"/>
      <c r="KUO20" s="136"/>
      <c r="KUP20" s="136"/>
      <c r="KUQ20" s="136"/>
      <c r="KUR20" s="136"/>
      <c r="KUS20" s="136"/>
      <c r="KUT20" s="136"/>
      <c r="KUU20" s="136"/>
      <c r="KUV20" s="136"/>
      <c r="KUW20" s="136"/>
      <c r="KUX20" s="136"/>
      <c r="KUY20" s="136"/>
      <c r="KUZ20" s="136"/>
      <c r="KVA20" s="136"/>
      <c r="KVB20" s="136"/>
      <c r="KVC20" s="136"/>
      <c r="KVD20" s="136"/>
      <c r="KVE20" s="136"/>
      <c r="KVF20" s="136"/>
      <c r="KVG20" s="136"/>
      <c r="KVH20" s="136"/>
      <c r="KVI20" s="136"/>
      <c r="KVJ20" s="136"/>
      <c r="KVK20" s="136"/>
      <c r="KVL20" s="136"/>
      <c r="KVM20" s="136"/>
      <c r="KVN20" s="136"/>
      <c r="KVO20" s="136"/>
      <c r="KVP20" s="136"/>
      <c r="KVQ20" s="136"/>
      <c r="KVR20" s="136"/>
      <c r="KVS20" s="136"/>
      <c r="KVT20" s="136"/>
      <c r="KVU20" s="136"/>
      <c r="KVV20" s="136"/>
      <c r="KVW20" s="136"/>
      <c r="KVX20" s="136"/>
      <c r="KVY20" s="136"/>
      <c r="KVZ20" s="136"/>
      <c r="KWA20" s="136"/>
      <c r="KWB20" s="136"/>
      <c r="KWC20" s="136"/>
      <c r="KWD20" s="136"/>
      <c r="KWE20" s="136"/>
      <c r="KWF20" s="136"/>
      <c r="KWG20" s="136"/>
      <c r="KWH20" s="136"/>
      <c r="KWI20" s="136"/>
      <c r="KWJ20" s="136"/>
      <c r="KWK20" s="136"/>
      <c r="KWL20" s="136"/>
      <c r="KWM20" s="136"/>
      <c r="KWN20" s="136"/>
      <c r="KWO20" s="136"/>
      <c r="KWP20" s="136"/>
      <c r="KWQ20" s="136"/>
      <c r="KWR20" s="136"/>
      <c r="KWS20" s="136"/>
      <c r="KWT20" s="136"/>
      <c r="KWU20" s="136"/>
      <c r="KWV20" s="136"/>
      <c r="KWW20" s="136"/>
      <c r="KWX20" s="136"/>
      <c r="KWY20" s="136"/>
      <c r="KWZ20" s="136"/>
      <c r="KXA20" s="136"/>
      <c r="KXB20" s="136"/>
      <c r="KXC20" s="136"/>
      <c r="KXD20" s="136"/>
      <c r="KXE20" s="136"/>
      <c r="KXF20" s="136"/>
      <c r="KXG20" s="136"/>
      <c r="KXH20" s="136"/>
      <c r="KXI20" s="136"/>
      <c r="KXJ20" s="136"/>
      <c r="KXK20" s="136"/>
      <c r="KXL20" s="136"/>
      <c r="KXM20" s="136"/>
      <c r="KXN20" s="136"/>
      <c r="KXO20" s="136"/>
      <c r="KXP20" s="136"/>
      <c r="KXQ20" s="136"/>
      <c r="KXR20" s="136"/>
      <c r="KXS20" s="136"/>
      <c r="KXT20" s="136"/>
      <c r="KXU20" s="136"/>
      <c r="KXV20" s="136"/>
      <c r="KXW20" s="136"/>
      <c r="KXX20" s="136"/>
      <c r="KXY20" s="136"/>
      <c r="KXZ20" s="136"/>
      <c r="KYA20" s="136"/>
      <c r="KYB20" s="136"/>
      <c r="KYC20" s="136"/>
      <c r="KYD20" s="136"/>
      <c r="KYE20" s="136"/>
      <c r="KYF20" s="136"/>
      <c r="KYG20" s="136"/>
      <c r="KYH20" s="136"/>
      <c r="KYI20" s="136"/>
      <c r="KYJ20" s="136"/>
      <c r="KYK20" s="136"/>
      <c r="KYL20" s="136"/>
      <c r="KYM20" s="136"/>
      <c r="KYN20" s="136"/>
      <c r="KYO20" s="136"/>
      <c r="KYP20" s="136"/>
      <c r="KYQ20" s="136"/>
      <c r="KYR20" s="136"/>
      <c r="KYS20" s="136"/>
      <c r="KYT20" s="136"/>
      <c r="KYU20" s="136"/>
      <c r="KYV20" s="136"/>
      <c r="KYW20" s="136"/>
      <c r="KYX20" s="136"/>
      <c r="KYY20" s="136"/>
      <c r="KYZ20" s="136"/>
      <c r="KZA20" s="136"/>
      <c r="KZB20" s="136"/>
      <c r="KZC20" s="136"/>
      <c r="KZD20" s="136"/>
      <c r="KZE20" s="136"/>
      <c r="KZF20" s="136"/>
      <c r="KZG20" s="136"/>
      <c r="KZH20" s="136"/>
      <c r="KZI20" s="136"/>
      <c r="KZJ20" s="136"/>
      <c r="KZK20" s="136"/>
      <c r="KZL20" s="136"/>
      <c r="KZM20" s="136"/>
      <c r="KZN20" s="136"/>
      <c r="KZO20" s="136"/>
      <c r="KZP20" s="136"/>
      <c r="KZQ20" s="136"/>
      <c r="KZR20" s="136"/>
      <c r="KZS20" s="136"/>
      <c r="KZT20" s="136"/>
      <c r="KZU20" s="136"/>
      <c r="KZV20" s="136"/>
      <c r="KZW20" s="136"/>
      <c r="KZX20" s="136"/>
      <c r="KZY20" s="136"/>
      <c r="KZZ20" s="136"/>
      <c r="LAA20" s="136"/>
      <c r="LAB20" s="136"/>
      <c r="LAC20" s="136"/>
      <c r="LAD20" s="136"/>
      <c r="LAE20" s="136"/>
      <c r="LAF20" s="136"/>
      <c r="LAG20" s="136"/>
      <c r="LAH20" s="136"/>
      <c r="LAI20" s="136"/>
      <c r="LAJ20" s="136"/>
      <c r="LAK20" s="136"/>
      <c r="LAL20" s="136"/>
      <c r="LAM20" s="136"/>
      <c r="LAN20" s="136"/>
      <c r="LAO20" s="136"/>
      <c r="LAP20" s="136"/>
      <c r="LAQ20" s="136"/>
      <c r="LAR20" s="136"/>
      <c r="LAS20" s="136"/>
      <c r="LAT20" s="136"/>
      <c r="LAU20" s="136"/>
      <c r="LAV20" s="136"/>
      <c r="LAW20" s="136"/>
      <c r="LAX20" s="136"/>
      <c r="LAY20" s="136"/>
      <c r="LAZ20" s="136"/>
      <c r="LBA20" s="136"/>
      <c r="LBB20" s="136"/>
      <c r="LBC20" s="136"/>
      <c r="LBD20" s="136"/>
      <c r="LBE20" s="136"/>
      <c r="LBF20" s="136"/>
      <c r="LBG20" s="136"/>
      <c r="LBH20" s="136"/>
      <c r="LBI20" s="136"/>
      <c r="LBJ20" s="136"/>
      <c r="LBK20" s="136"/>
      <c r="LBL20" s="136"/>
      <c r="LBM20" s="136"/>
      <c r="LBN20" s="136"/>
      <c r="LBO20" s="136"/>
      <c r="LBP20" s="136"/>
      <c r="LBQ20" s="136"/>
      <c r="LBR20" s="136"/>
      <c r="LBS20" s="136"/>
      <c r="LBT20" s="136"/>
      <c r="LBU20" s="136"/>
      <c r="LBV20" s="136"/>
      <c r="LBW20" s="136"/>
      <c r="LBX20" s="136"/>
      <c r="LBY20" s="136"/>
      <c r="LBZ20" s="136"/>
      <c r="LCA20" s="136"/>
      <c r="LCB20" s="136"/>
      <c r="LCC20" s="136"/>
      <c r="LCD20" s="136"/>
      <c r="LCE20" s="136"/>
      <c r="LCF20" s="136"/>
      <c r="LCG20" s="136"/>
      <c r="LCH20" s="136"/>
      <c r="LCI20" s="136"/>
      <c r="LCJ20" s="136"/>
      <c r="LCK20" s="136"/>
      <c r="LCL20" s="136"/>
      <c r="LCM20" s="136"/>
      <c r="LCN20" s="136"/>
      <c r="LCO20" s="136"/>
      <c r="LCP20" s="136"/>
      <c r="LCQ20" s="136"/>
      <c r="LCR20" s="136"/>
      <c r="LCS20" s="136"/>
      <c r="LCT20" s="136"/>
      <c r="LCU20" s="136"/>
      <c r="LCV20" s="136"/>
      <c r="LCW20" s="136"/>
      <c r="LCX20" s="136"/>
      <c r="LCY20" s="136"/>
      <c r="LCZ20" s="136"/>
      <c r="LDA20" s="136"/>
      <c r="LDB20" s="136"/>
      <c r="LDC20" s="136"/>
      <c r="LDD20" s="136"/>
      <c r="LDE20" s="136"/>
      <c r="LDF20" s="136"/>
      <c r="LDG20" s="136"/>
      <c r="LDH20" s="136"/>
      <c r="LDI20" s="136"/>
      <c r="LDJ20" s="136"/>
      <c r="LDK20" s="136"/>
      <c r="LDL20" s="136"/>
      <c r="LDM20" s="136"/>
      <c r="LDN20" s="136"/>
      <c r="LDO20" s="136"/>
      <c r="LDP20" s="136"/>
      <c r="LDQ20" s="136"/>
      <c r="LDR20" s="136"/>
      <c r="LDS20" s="136"/>
      <c r="LDT20" s="136"/>
      <c r="LDU20" s="136"/>
      <c r="LDV20" s="136"/>
      <c r="LDW20" s="136"/>
      <c r="LDX20" s="136"/>
      <c r="LDY20" s="136"/>
      <c r="LDZ20" s="136"/>
      <c r="LEA20" s="136"/>
      <c r="LEB20" s="136"/>
      <c r="LEC20" s="136"/>
      <c r="LED20" s="136"/>
      <c r="LEE20" s="136"/>
      <c r="LEF20" s="136"/>
      <c r="LEG20" s="136"/>
      <c r="LEH20" s="136"/>
      <c r="LEI20" s="136"/>
      <c r="LEJ20" s="136"/>
      <c r="LEK20" s="136"/>
      <c r="LEL20" s="136"/>
      <c r="LEM20" s="136"/>
      <c r="LEN20" s="136"/>
      <c r="LEO20" s="136"/>
      <c r="LEP20" s="136"/>
      <c r="LEQ20" s="136"/>
      <c r="LER20" s="136"/>
      <c r="LES20" s="136"/>
      <c r="LET20" s="136"/>
      <c r="LEU20" s="136"/>
      <c r="LEV20" s="136"/>
      <c r="LEW20" s="136"/>
      <c r="LEX20" s="136"/>
      <c r="LEY20" s="136"/>
      <c r="LEZ20" s="136"/>
      <c r="LFA20" s="136"/>
      <c r="LFB20" s="136"/>
      <c r="LFC20" s="136"/>
      <c r="LFD20" s="136"/>
      <c r="LFE20" s="136"/>
      <c r="LFF20" s="136"/>
      <c r="LFG20" s="136"/>
      <c r="LFH20" s="136"/>
      <c r="LFI20" s="136"/>
      <c r="LFJ20" s="136"/>
      <c r="LFK20" s="136"/>
      <c r="LFL20" s="136"/>
      <c r="LFM20" s="136"/>
      <c r="LFN20" s="136"/>
      <c r="LFO20" s="136"/>
      <c r="LFP20" s="136"/>
      <c r="LFQ20" s="136"/>
      <c r="LFR20" s="136"/>
      <c r="LFS20" s="136"/>
      <c r="LFT20" s="136"/>
      <c r="LFU20" s="136"/>
      <c r="LFV20" s="136"/>
      <c r="LFW20" s="136"/>
      <c r="LFX20" s="136"/>
      <c r="LFY20" s="136"/>
      <c r="LFZ20" s="136"/>
      <c r="LGA20" s="136"/>
      <c r="LGB20" s="136"/>
      <c r="LGC20" s="136"/>
      <c r="LGD20" s="136"/>
      <c r="LGE20" s="136"/>
      <c r="LGF20" s="136"/>
      <c r="LGG20" s="136"/>
      <c r="LGH20" s="136"/>
      <c r="LGI20" s="136"/>
      <c r="LGJ20" s="136"/>
      <c r="LGK20" s="136"/>
      <c r="LGL20" s="136"/>
      <c r="LGM20" s="136"/>
      <c r="LGN20" s="136"/>
      <c r="LGO20" s="136"/>
      <c r="LGP20" s="136"/>
      <c r="LGQ20" s="136"/>
      <c r="LGR20" s="136"/>
      <c r="LGS20" s="136"/>
      <c r="LGT20" s="136"/>
      <c r="LGU20" s="136"/>
      <c r="LGV20" s="136"/>
      <c r="LGW20" s="136"/>
      <c r="LGX20" s="136"/>
      <c r="LGY20" s="136"/>
      <c r="LGZ20" s="136"/>
      <c r="LHA20" s="136"/>
      <c r="LHB20" s="136"/>
      <c r="LHC20" s="136"/>
      <c r="LHD20" s="136"/>
      <c r="LHE20" s="136"/>
      <c r="LHF20" s="136"/>
      <c r="LHG20" s="136"/>
      <c r="LHH20" s="136"/>
      <c r="LHI20" s="136"/>
      <c r="LHJ20" s="136"/>
      <c r="LHK20" s="136"/>
      <c r="LHL20" s="136"/>
      <c r="LHM20" s="136"/>
      <c r="LHN20" s="136"/>
      <c r="LHO20" s="136"/>
      <c r="LHP20" s="136"/>
      <c r="LHQ20" s="136"/>
      <c r="LHR20" s="136"/>
      <c r="LHS20" s="136"/>
      <c r="LHT20" s="136"/>
      <c r="LHU20" s="136"/>
      <c r="LHV20" s="136"/>
      <c r="LHW20" s="136"/>
      <c r="LHX20" s="136"/>
      <c r="LHY20" s="136"/>
      <c r="LHZ20" s="136"/>
      <c r="LIA20" s="136"/>
      <c r="LIB20" s="136"/>
      <c r="LIC20" s="136"/>
      <c r="LID20" s="136"/>
      <c r="LIE20" s="136"/>
      <c r="LIF20" s="136"/>
      <c r="LIG20" s="136"/>
      <c r="LIH20" s="136"/>
      <c r="LII20" s="136"/>
      <c r="LIJ20" s="136"/>
      <c r="LIK20" s="136"/>
      <c r="LIL20" s="136"/>
      <c r="LIM20" s="136"/>
      <c r="LIN20" s="136"/>
      <c r="LIO20" s="136"/>
      <c r="LIP20" s="136"/>
      <c r="LIQ20" s="136"/>
      <c r="LIR20" s="136"/>
      <c r="LIS20" s="136"/>
      <c r="LIT20" s="136"/>
      <c r="LIU20" s="136"/>
      <c r="LIV20" s="136"/>
      <c r="LIW20" s="136"/>
      <c r="LIX20" s="136"/>
      <c r="LIY20" s="136"/>
      <c r="LIZ20" s="136"/>
      <c r="LJA20" s="136"/>
      <c r="LJB20" s="136"/>
      <c r="LJC20" s="136"/>
      <c r="LJD20" s="136"/>
      <c r="LJE20" s="136"/>
      <c r="LJF20" s="136"/>
      <c r="LJG20" s="136"/>
      <c r="LJH20" s="136"/>
      <c r="LJI20" s="136"/>
      <c r="LJJ20" s="136"/>
      <c r="LJK20" s="136"/>
      <c r="LJL20" s="136"/>
      <c r="LJM20" s="136"/>
      <c r="LJN20" s="136"/>
      <c r="LJO20" s="136"/>
      <c r="LJP20" s="136"/>
      <c r="LJQ20" s="136"/>
      <c r="LJR20" s="136"/>
      <c r="LJS20" s="136"/>
      <c r="LJT20" s="136"/>
      <c r="LJU20" s="136"/>
      <c r="LJV20" s="136"/>
      <c r="LJW20" s="136"/>
      <c r="LJX20" s="136"/>
      <c r="LJY20" s="136"/>
      <c r="LJZ20" s="136"/>
      <c r="LKA20" s="136"/>
      <c r="LKB20" s="136"/>
      <c r="LKC20" s="136"/>
      <c r="LKD20" s="136"/>
      <c r="LKE20" s="136"/>
      <c r="LKF20" s="136"/>
      <c r="LKG20" s="136"/>
      <c r="LKH20" s="136"/>
      <c r="LKI20" s="136"/>
      <c r="LKJ20" s="136"/>
      <c r="LKK20" s="136"/>
      <c r="LKL20" s="136"/>
      <c r="LKM20" s="136"/>
      <c r="LKN20" s="136"/>
      <c r="LKO20" s="136"/>
      <c r="LKP20" s="136"/>
      <c r="LKQ20" s="136"/>
      <c r="LKR20" s="136"/>
      <c r="LKS20" s="136"/>
      <c r="LKT20" s="136"/>
      <c r="LKU20" s="136"/>
      <c r="LKV20" s="136"/>
      <c r="LKW20" s="136"/>
      <c r="LKX20" s="136"/>
      <c r="LKY20" s="136"/>
      <c r="LKZ20" s="136"/>
      <c r="LLA20" s="136"/>
      <c r="LLB20" s="136"/>
      <c r="LLC20" s="136"/>
      <c r="LLD20" s="136"/>
      <c r="LLE20" s="136"/>
      <c r="LLF20" s="136"/>
      <c r="LLG20" s="136"/>
      <c r="LLH20" s="136"/>
      <c r="LLI20" s="136"/>
      <c r="LLJ20" s="136"/>
      <c r="LLK20" s="136"/>
      <c r="LLL20" s="136"/>
      <c r="LLM20" s="136"/>
      <c r="LLN20" s="136"/>
      <c r="LLO20" s="136"/>
      <c r="LLP20" s="136"/>
      <c r="LLQ20" s="136"/>
      <c r="LLR20" s="136"/>
      <c r="LLS20" s="136"/>
      <c r="LLT20" s="136"/>
      <c r="LLU20" s="136"/>
      <c r="LLV20" s="136"/>
      <c r="LLW20" s="136"/>
      <c r="LLX20" s="136"/>
      <c r="LLY20" s="136"/>
      <c r="LLZ20" s="136"/>
      <c r="LMA20" s="136"/>
      <c r="LMB20" s="136"/>
      <c r="LMC20" s="136"/>
      <c r="LMD20" s="136"/>
      <c r="LME20" s="136"/>
      <c r="LMF20" s="136"/>
      <c r="LMG20" s="136"/>
      <c r="LMH20" s="136"/>
      <c r="LMI20" s="136"/>
      <c r="LMJ20" s="136"/>
      <c r="LMK20" s="136"/>
      <c r="LML20" s="136"/>
      <c r="LMM20" s="136"/>
      <c r="LMN20" s="136"/>
      <c r="LMO20" s="136"/>
      <c r="LMP20" s="136"/>
      <c r="LMQ20" s="136"/>
      <c r="LMR20" s="136"/>
      <c r="LMS20" s="136"/>
      <c r="LMT20" s="136"/>
      <c r="LMU20" s="136"/>
      <c r="LMV20" s="136"/>
      <c r="LMW20" s="136"/>
      <c r="LMX20" s="136"/>
      <c r="LMY20" s="136"/>
      <c r="LMZ20" s="136"/>
      <c r="LNA20" s="136"/>
      <c r="LNB20" s="136"/>
      <c r="LNC20" s="136"/>
      <c r="LND20" s="136"/>
      <c r="LNE20" s="136"/>
      <c r="LNF20" s="136"/>
      <c r="LNG20" s="136"/>
      <c r="LNH20" s="136"/>
      <c r="LNI20" s="136"/>
      <c r="LNJ20" s="136"/>
      <c r="LNK20" s="136"/>
      <c r="LNL20" s="136"/>
      <c r="LNM20" s="136"/>
      <c r="LNN20" s="136"/>
      <c r="LNO20" s="136"/>
      <c r="LNP20" s="136"/>
      <c r="LNQ20" s="136"/>
      <c r="LNR20" s="136"/>
      <c r="LNS20" s="136"/>
      <c r="LNT20" s="136"/>
      <c r="LNU20" s="136"/>
      <c r="LNV20" s="136"/>
      <c r="LNW20" s="136"/>
      <c r="LNX20" s="136"/>
      <c r="LNY20" s="136"/>
      <c r="LNZ20" s="136"/>
      <c r="LOA20" s="136"/>
      <c r="LOB20" s="136"/>
      <c r="LOC20" s="136"/>
      <c r="LOD20" s="136"/>
      <c r="LOE20" s="136"/>
      <c r="LOF20" s="136"/>
      <c r="LOG20" s="136"/>
      <c r="LOH20" s="136"/>
      <c r="LOI20" s="136"/>
      <c r="LOJ20" s="136"/>
      <c r="LOK20" s="136"/>
      <c r="LOL20" s="136"/>
      <c r="LOM20" s="136"/>
      <c r="LON20" s="136"/>
      <c r="LOO20" s="136"/>
      <c r="LOP20" s="136"/>
      <c r="LOQ20" s="136"/>
      <c r="LOR20" s="136"/>
      <c r="LOS20" s="136"/>
      <c r="LOT20" s="136"/>
      <c r="LOU20" s="136"/>
      <c r="LOV20" s="136"/>
      <c r="LOW20" s="136"/>
      <c r="LOX20" s="136"/>
      <c r="LOY20" s="136"/>
      <c r="LOZ20" s="136"/>
      <c r="LPA20" s="136"/>
      <c r="LPB20" s="136"/>
      <c r="LPC20" s="136"/>
      <c r="LPD20" s="136"/>
      <c r="LPE20" s="136"/>
      <c r="LPF20" s="136"/>
      <c r="LPG20" s="136"/>
      <c r="LPH20" s="136"/>
      <c r="LPI20" s="136"/>
      <c r="LPJ20" s="136"/>
      <c r="LPK20" s="136"/>
      <c r="LPL20" s="136"/>
      <c r="LPM20" s="136"/>
      <c r="LPN20" s="136"/>
      <c r="LPO20" s="136"/>
      <c r="LPP20" s="136"/>
      <c r="LPQ20" s="136"/>
      <c r="LPR20" s="136"/>
      <c r="LPS20" s="136"/>
      <c r="LPT20" s="136"/>
      <c r="LPU20" s="136"/>
      <c r="LPV20" s="136"/>
      <c r="LPW20" s="136"/>
      <c r="LPX20" s="136"/>
      <c r="LPY20" s="136"/>
      <c r="LPZ20" s="136"/>
      <c r="LQA20" s="136"/>
      <c r="LQB20" s="136"/>
      <c r="LQC20" s="136"/>
      <c r="LQD20" s="136"/>
      <c r="LQE20" s="136"/>
      <c r="LQF20" s="136"/>
      <c r="LQG20" s="136"/>
      <c r="LQH20" s="136"/>
      <c r="LQI20" s="136"/>
      <c r="LQJ20" s="136"/>
      <c r="LQK20" s="136"/>
      <c r="LQL20" s="136"/>
      <c r="LQM20" s="136"/>
      <c r="LQN20" s="136"/>
      <c r="LQO20" s="136"/>
      <c r="LQP20" s="136"/>
      <c r="LQQ20" s="136"/>
      <c r="LQR20" s="136"/>
      <c r="LQS20" s="136"/>
      <c r="LQT20" s="136"/>
      <c r="LQU20" s="136"/>
      <c r="LQV20" s="136"/>
      <c r="LQW20" s="136"/>
      <c r="LQX20" s="136"/>
      <c r="LQY20" s="136"/>
      <c r="LQZ20" s="136"/>
      <c r="LRA20" s="136"/>
      <c r="LRB20" s="136"/>
      <c r="LRC20" s="136"/>
      <c r="LRD20" s="136"/>
      <c r="LRE20" s="136"/>
      <c r="LRF20" s="136"/>
      <c r="LRG20" s="136"/>
      <c r="LRH20" s="136"/>
      <c r="LRI20" s="136"/>
      <c r="LRJ20" s="136"/>
      <c r="LRK20" s="136"/>
      <c r="LRL20" s="136"/>
      <c r="LRM20" s="136"/>
      <c r="LRN20" s="136"/>
      <c r="LRO20" s="136"/>
      <c r="LRP20" s="136"/>
      <c r="LRQ20" s="136"/>
      <c r="LRR20" s="136"/>
      <c r="LRS20" s="136"/>
      <c r="LRT20" s="136"/>
      <c r="LRU20" s="136"/>
      <c r="LRV20" s="136"/>
      <c r="LRW20" s="136"/>
      <c r="LRX20" s="136"/>
      <c r="LRY20" s="136"/>
      <c r="LRZ20" s="136"/>
      <c r="LSA20" s="136"/>
      <c r="LSB20" s="136"/>
      <c r="LSC20" s="136"/>
      <c r="LSD20" s="136"/>
      <c r="LSE20" s="136"/>
      <c r="LSF20" s="136"/>
      <c r="LSG20" s="136"/>
      <c r="LSH20" s="136"/>
      <c r="LSI20" s="136"/>
      <c r="LSJ20" s="136"/>
      <c r="LSK20" s="136"/>
      <c r="LSL20" s="136"/>
      <c r="LSM20" s="136"/>
      <c r="LSN20" s="136"/>
      <c r="LSO20" s="136"/>
      <c r="LSP20" s="136"/>
      <c r="LSQ20" s="136"/>
      <c r="LSR20" s="136"/>
      <c r="LSS20" s="136"/>
      <c r="LST20" s="136"/>
      <c r="LSU20" s="136"/>
      <c r="LSV20" s="136"/>
      <c r="LSW20" s="136"/>
      <c r="LSX20" s="136"/>
      <c r="LSY20" s="136"/>
      <c r="LSZ20" s="136"/>
      <c r="LTA20" s="136"/>
      <c r="LTB20" s="136"/>
      <c r="LTC20" s="136"/>
      <c r="LTD20" s="136"/>
      <c r="LTE20" s="136"/>
      <c r="LTF20" s="136"/>
      <c r="LTG20" s="136"/>
      <c r="LTH20" s="136"/>
      <c r="LTI20" s="136"/>
      <c r="LTJ20" s="136"/>
      <c r="LTK20" s="136"/>
      <c r="LTL20" s="136"/>
      <c r="LTM20" s="136"/>
      <c r="LTN20" s="136"/>
      <c r="LTO20" s="136"/>
      <c r="LTP20" s="136"/>
      <c r="LTQ20" s="136"/>
      <c r="LTR20" s="136"/>
      <c r="LTS20" s="136"/>
      <c r="LTT20" s="136"/>
      <c r="LTU20" s="136"/>
      <c r="LTV20" s="136"/>
      <c r="LTW20" s="136"/>
      <c r="LTX20" s="136"/>
      <c r="LTY20" s="136"/>
      <c r="LTZ20" s="136"/>
      <c r="LUA20" s="136"/>
      <c r="LUB20" s="136"/>
      <c r="LUC20" s="136"/>
      <c r="LUD20" s="136"/>
      <c r="LUE20" s="136"/>
      <c r="LUF20" s="136"/>
      <c r="LUG20" s="136"/>
      <c r="LUH20" s="136"/>
      <c r="LUI20" s="136"/>
      <c r="LUJ20" s="136"/>
      <c r="LUK20" s="136"/>
      <c r="LUL20" s="136"/>
      <c r="LUM20" s="136"/>
      <c r="LUN20" s="136"/>
      <c r="LUO20" s="136"/>
      <c r="LUP20" s="136"/>
      <c r="LUQ20" s="136"/>
      <c r="LUR20" s="136"/>
      <c r="LUS20" s="136"/>
      <c r="LUT20" s="136"/>
      <c r="LUU20" s="136"/>
      <c r="LUV20" s="136"/>
      <c r="LUW20" s="136"/>
      <c r="LUX20" s="136"/>
      <c r="LUY20" s="136"/>
      <c r="LUZ20" s="136"/>
      <c r="LVA20" s="136"/>
      <c r="LVB20" s="136"/>
      <c r="LVC20" s="136"/>
      <c r="LVD20" s="136"/>
      <c r="LVE20" s="136"/>
      <c r="LVF20" s="136"/>
      <c r="LVG20" s="136"/>
      <c r="LVH20" s="136"/>
      <c r="LVI20" s="136"/>
      <c r="LVJ20" s="136"/>
      <c r="LVK20" s="136"/>
      <c r="LVL20" s="136"/>
      <c r="LVM20" s="136"/>
      <c r="LVN20" s="136"/>
      <c r="LVO20" s="136"/>
      <c r="LVP20" s="136"/>
      <c r="LVQ20" s="136"/>
      <c r="LVR20" s="136"/>
      <c r="LVS20" s="136"/>
      <c r="LVT20" s="136"/>
      <c r="LVU20" s="136"/>
      <c r="LVV20" s="136"/>
      <c r="LVW20" s="136"/>
      <c r="LVX20" s="136"/>
      <c r="LVY20" s="136"/>
      <c r="LVZ20" s="136"/>
      <c r="LWA20" s="136"/>
      <c r="LWB20" s="136"/>
      <c r="LWC20" s="136"/>
      <c r="LWD20" s="136"/>
      <c r="LWE20" s="136"/>
      <c r="LWF20" s="136"/>
      <c r="LWG20" s="136"/>
      <c r="LWH20" s="136"/>
      <c r="LWI20" s="136"/>
      <c r="LWJ20" s="136"/>
      <c r="LWK20" s="136"/>
      <c r="LWL20" s="136"/>
      <c r="LWM20" s="136"/>
      <c r="LWN20" s="136"/>
      <c r="LWO20" s="136"/>
      <c r="LWP20" s="136"/>
      <c r="LWQ20" s="136"/>
      <c r="LWR20" s="136"/>
      <c r="LWS20" s="136"/>
      <c r="LWT20" s="136"/>
      <c r="LWU20" s="136"/>
      <c r="LWV20" s="136"/>
      <c r="LWW20" s="136"/>
      <c r="LWX20" s="136"/>
      <c r="LWY20" s="136"/>
      <c r="LWZ20" s="136"/>
      <c r="LXA20" s="136"/>
      <c r="LXB20" s="136"/>
      <c r="LXC20" s="136"/>
      <c r="LXD20" s="136"/>
      <c r="LXE20" s="136"/>
      <c r="LXF20" s="136"/>
      <c r="LXG20" s="136"/>
      <c r="LXH20" s="136"/>
      <c r="LXI20" s="136"/>
      <c r="LXJ20" s="136"/>
      <c r="LXK20" s="136"/>
      <c r="LXL20" s="136"/>
      <c r="LXM20" s="136"/>
      <c r="LXN20" s="136"/>
      <c r="LXO20" s="136"/>
      <c r="LXP20" s="136"/>
      <c r="LXQ20" s="136"/>
      <c r="LXR20" s="136"/>
      <c r="LXS20" s="136"/>
      <c r="LXT20" s="136"/>
      <c r="LXU20" s="136"/>
      <c r="LXV20" s="136"/>
      <c r="LXW20" s="136"/>
      <c r="LXX20" s="136"/>
      <c r="LXY20" s="136"/>
      <c r="LXZ20" s="136"/>
      <c r="LYA20" s="136"/>
      <c r="LYB20" s="136"/>
      <c r="LYC20" s="136"/>
      <c r="LYD20" s="136"/>
      <c r="LYE20" s="136"/>
      <c r="LYF20" s="136"/>
      <c r="LYG20" s="136"/>
      <c r="LYH20" s="136"/>
      <c r="LYI20" s="136"/>
      <c r="LYJ20" s="136"/>
      <c r="LYK20" s="136"/>
      <c r="LYL20" s="136"/>
      <c r="LYM20" s="136"/>
      <c r="LYN20" s="136"/>
      <c r="LYO20" s="136"/>
      <c r="LYP20" s="136"/>
      <c r="LYQ20" s="136"/>
      <c r="LYR20" s="136"/>
      <c r="LYS20" s="136"/>
      <c r="LYT20" s="136"/>
      <c r="LYU20" s="136"/>
      <c r="LYV20" s="136"/>
      <c r="LYW20" s="136"/>
      <c r="LYX20" s="136"/>
      <c r="LYY20" s="136"/>
      <c r="LYZ20" s="136"/>
      <c r="LZA20" s="136"/>
      <c r="LZB20" s="136"/>
      <c r="LZC20" s="136"/>
      <c r="LZD20" s="136"/>
      <c r="LZE20" s="136"/>
      <c r="LZF20" s="136"/>
      <c r="LZG20" s="136"/>
      <c r="LZH20" s="136"/>
      <c r="LZI20" s="136"/>
      <c r="LZJ20" s="136"/>
      <c r="LZK20" s="136"/>
      <c r="LZL20" s="136"/>
      <c r="LZM20" s="136"/>
      <c r="LZN20" s="136"/>
      <c r="LZO20" s="136"/>
      <c r="LZP20" s="136"/>
      <c r="LZQ20" s="136"/>
      <c r="LZR20" s="136"/>
      <c r="LZS20" s="136"/>
      <c r="LZT20" s="136"/>
      <c r="LZU20" s="136"/>
      <c r="LZV20" s="136"/>
      <c r="LZW20" s="136"/>
      <c r="LZX20" s="136"/>
      <c r="LZY20" s="136"/>
      <c r="LZZ20" s="136"/>
      <c r="MAA20" s="136"/>
      <c r="MAB20" s="136"/>
      <c r="MAC20" s="136"/>
      <c r="MAD20" s="136"/>
      <c r="MAE20" s="136"/>
      <c r="MAF20" s="136"/>
      <c r="MAG20" s="136"/>
      <c r="MAH20" s="136"/>
      <c r="MAI20" s="136"/>
      <c r="MAJ20" s="136"/>
      <c r="MAK20" s="136"/>
      <c r="MAL20" s="136"/>
      <c r="MAM20" s="136"/>
      <c r="MAN20" s="136"/>
      <c r="MAO20" s="136"/>
      <c r="MAP20" s="136"/>
      <c r="MAQ20" s="136"/>
      <c r="MAR20" s="136"/>
      <c r="MAS20" s="136"/>
      <c r="MAT20" s="136"/>
      <c r="MAU20" s="136"/>
      <c r="MAV20" s="136"/>
      <c r="MAW20" s="136"/>
      <c r="MAX20" s="136"/>
      <c r="MAY20" s="136"/>
      <c r="MAZ20" s="136"/>
      <c r="MBA20" s="136"/>
      <c r="MBB20" s="136"/>
      <c r="MBC20" s="136"/>
      <c r="MBD20" s="136"/>
      <c r="MBE20" s="136"/>
      <c r="MBF20" s="136"/>
      <c r="MBG20" s="136"/>
      <c r="MBH20" s="136"/>
      <c r="MBI20" s="136"/>
      <c r="MBJ20" s="136"/>
      <c r="MBK20" s="136"/>
      <c r="MBL20" s="136"/>
      <c r="MBM20" s="136"/>
      <c r="MBN20" s="136"/>
      <c r="MBO20" s="136"/>
      <c r="MBP20" s="136"/>
      <c r="MBQ20" s="136"/>
      <c r="MBR20" s="136"/>
      <c r="MBS20" s="136"/>
      <c r="MBT20" s="136"/>
      <c r="MBU20" s="136"/>
      <c r="MBV20" s="136"/>
      <c r="MBW20" s="136"/>
      <c r="MBX20" s="136"/>
      <c r="MBY20" s="136"/>
      <c r="MBZ20" s="136"/>
      <c r="MCA20" s="136"/>
      <c r="MCB20" s="136"/>
      <c r="MCC20" s="136"/>
      <c r="MCD20" s="136"/>
      <c r="MCE20" s="136"/>
      <c r="MCF20" s="136"/>
      <c r="MCG20" s="136"/>
      <c r="MCH20" s="136"/>
      <c r="MCI20" s="136"/>
      <c r="MCJ20" s="136"/>
      <c r="MCK20" s="136"/>
      <c r="MCL20" s="136"/>
      <c r="MCM20" s="136"/>
      <c r="MCN20" s="136"/>
      <c r="MCO20" s="136"/>
      <c r="MCP20" s="136"/>
      <c r="MCQ20" s="136"/>
      <c r="MCR20" s="136"/>
      <c r="MCS20" s="136"/>
      <c r="MCT20" s="136"/>
      <c r="MCU20" s="136"/>
      <c r="MCV20" s="136"/>
      <c r="MCW20" s="136"/>
      <c r="MCX20" s="136"/>
      <c r="MCY20" s="136"/>
      <c r="MCZ20" s="136"/>
      <c r="MDA20" s="136"/>
      <c r="MDB20" s="136"/>
      <c r="MDC20" s="136"/>
      <c r="MDD20" s="136"/>
      <c r="MDE20" s="136"/>
      <c r="MDF20" s="136"/>
      <c r="MDG20" s="136"/>
      <c r="MDH20" s="136"/>
      <c r="MDI20" s="136"/>
      <c r="MDJ20" s="136"/>
      <c r="MDK20" s="136"/>
      <c r="MDL20" s="136"/>
      <c r="MDM20" s="136"/>
      <c r="MDN20" s="136"/>
      <c r="MDO20" s="136"/>
      <c r="MDP20" s="136"/>
      <c r="MDQ20" s="136"/>
      <c r="MDR20" s="136"/>
      <c r="MDS20" s="136"/>
      <c r="MDT20" s="136"/>
      <c r="MDU20" s="136"/>
      <c r="MDV20" s="136"/>
      <c r="MDW20" s="136"/>
      <c r="MDX20" s="136"/>
      <c r="MDY20" s="136"/>
      <c r="MDZ20" s="136"/>
      <c r="MEA20" s="136"/>
      <c r="MEB20" s="136"/>
      <c r="MEC20" s="136"/>
      <c r="MED20" s="136"/>
      <c r="MEE20" s="136"/>
      <c r="MEF20" s="136"/>
      <c r="MEG20" s="136"/>
      <c r="MEH20" s="136"/>
      <c r="MEI20" s="136"/>
      <c r="MEJ20" s="136"/>
      <c r="MEK20" s="136"/>
      <c r="MEL20" s="136"/>
      <c r="MEM20" s="136"/>
      <c r="MEN20" s="136"/>
      <c r="MEO20" s="136"/>
      <c r="MEP20" s="136"/>
      <c r="MEQ20" s="136"/>
      <c r="MER20" s="136"/>
      <c r="MES20" s="136"/>
      <c r="MET20" s="136"/>
      <c r="MEU20" s="136"/>
      <c r="MEV20" s="136"/>
      <c r="MEW20" s="136"/>
      <c r="MEX20" s="136"/>
      <c r="MEY20" s="136"/>
      <c r="MEZ20" s="136"/>
      <c r="MFA20" s="136"/>
      <c r="MFB20" s="136"/>
      <c r="MFC20" s="136"/>
      <c r="MFD20" s="136"/>
      <c r="MFE20" s="136"/>
      <c r="MFF20" s="136"/>
      <c r="MFG20" s="136"/>
      <c r="MFH20" s="136"/>
      <c r="MFI20" s="136"/>
      <c r="MFJ20" s="136"/>
      <c r="MFK20" s="136"/>
      <c r="MFL20" s="136"/>
      <c r="MFM20" s="136"/>
      <c r="MFN20" s="136"/>
      <c r="MFO20" s="136"/>
      <c r="MFP20" s="136"/>
      <c r="MFQ20" s="136"/>
      <c r="MFR20" s="136"/>
      <c r="MFS20" s="136"/>
      <c r="MFT20" s="136"/>
      <c r="MFU20" s="136"/>
      <c r="MFV20" s="136"/>
      <c r="MFW20" s="136"/>
      <c r="MFX20" s="136"/>
      <c r="MFY20" s="136"/>
      <c r="MFZ20" s="136"/>
      <c r="MGA20" s="136"/>
      <c r="MGB20" s="136"/>
      <c r="MGC20" s="136"/>
      <c r="MGD20" s="136"/>
      <c r="MGE20" s="136"/>
      <c r="MGF20" s="136"/>
      <c r="MGG20" s="136"/>
      <c r="MGH20" s="136"/>
      <c r="MGI20" s="136"/>
      <c r="MGJ20" s="136"/>
      <c r="MGK20" s="136"/>
      <c r="MGL20" s="136"/>
      <c r="MGM20" s="136"/>
      <c r="MGN20" s="136"/>
      <c r="MGO20" s="136"/>
      <c r="MGP20" s="136"/>
      <c r="MGQ20" s="136"/>
      <c r="MGR20" s="136"/>
      <c r="MGS20" s="136"/>
      <c r="MGT20" s="136"/>
      <c r="MGU20" s="136"/>
      <c r="MGV20" s="136"/>
      <c r="MGW20" s="136"/>
      <c r="MGX20" s="136"/>
      <c r="MGY20" s="136"/>
      <c r="MGZ20" s="136"/>
      <c r="MHA20" s="136"/>
      <c r="MHB20" s="136"/>
      <c r="MHC20" s="136"/>
      <c r="MHD20" s="136"/>
      <c r="MHE20" s="136"/>
      <c r="MHF20" s="136"/>
      <c r="MHG20" s="136"/>
      <c r="MHH20" s="136"/>
      <c r="MHI20" s="136"/>
      <c r="MHJ20" s="136"/>
      <c r="MHK20" s="136"/>
      <c r="MHL20" s="136"/>
      <c r="MHM20" s="136"/>
      <c r="MHN20" s="136"/>
      <c r="MHO20" s="136"/>
      <c r="MHP20" s="136"/>
      <c r="MHQ20" s="136"/>
      <c r="MHR20" s="136"/>
      <c r="MHS20" s="136"/>
      <c r="MHT20" s="136"/>
      <c r="MHU20" s="136"/>
      <c r="MHV20" s="136"/>
      <c r="MHW20" s="136"/>
      <c r="MHX20" s="136"/>
      <c r="MHY20" s="136"/>
      <c r="MHZ20" s="136"/>
      <c r="MIA20" s="136"/>
      <c r="MIB20" s="136"/>
      <c r="MIC20" s="136"/>
      <c r="MID20" s="136"/>
      <c r="MIE20" s="136"/>
      <c r="MIF20" s="136"/>
      <c r="MIG20" s="136"/>
      <c r="MIH20" s="136"/>
      <c r="MII20" s="136"/>
      <c r="MIJ20" s="136"/>
      <c r="MIK20" s="136"/>
      <c r="MIL20" s="136"/>
      <c r="MIM20" s="136"/>
      <c r="MIN20" s="136"/>
      <c r="MIO20" s="136"/>
      <c r="MIP20" s="136"/>
      <c r="MIQ20" s="136"/>
      <c r="MIR20" s="136"/>
      <c r="MIS20" s="136"/>
      <c r="MIT20" s="136"/>
      <c r="MIU20" s="136"/>
      <c r="MIV20" s="136"/>
      <c r="MIW20" s="136"/>
      <c r="MIX20" s="136"/>
      <c r="MIY20" s="136"/>
      <c r="MIZ20" s="136"/>
      <c r="MJA20" s="136"/>
      <c r="MJB20" s="136"/>
      <c r="MJC20" s="136"/>
      <c r="MJD20" s="136"/>
      <c r="MJE20" s="136"/>
      <c r="MJF20" s="136"/>
      <c r="MJG20" s="136"/>
      <c r="MJH20" s="136"/>
      <c r="MJI20" s="136"/>
      <c r="MJJ20" s="136"/>
      <c r="MJK20" s="136"/>
      <c r="MJL20" s="136"/>
      <c r="MJM20" s="136"/>
      <c r="MJN20" s="136"/>
      <c r="MJO20" s="136"/>
      <c r="MJP20" s="136"/>
      <c r="MJQ20" s="136"/>
      <c r="MJR20" s="136"/>
      <c r="MJS20" s="136"/>
      <c r="MJT20" s="136"/>
      <c r="MJU20" s="136"/>
      <c r="MJV20" s="136"/>
      <c r="MJW20" s="136"/>
      <c r="MJX20" s="136"/>
      <c r="MJY20" s="136"/>
      <c r="MJZ20" s="136"/>
      <c r="MKA20" s="136"/>
      <c r="MKB20" s="136"/>
      <c r="MKC20" s="136"/>
      <c r="MKD20" s="136"/>
      <c r="MKE20" s="136"/>
      <c r="MKF20" s="136"/>
      <c r="MKG20" s="136"/>
      <c r="MKH20" s="136"/>
      <c r="MKI20" s="136"/>
      <c r="MKJ20" s="136"/>
      <c r="MKK20" s="136"/>
      <c r="MKL20" s="136"/>
      <c r="MKM20" s="136"/>
      <c r="MKN20" s="136"/>
      <c r="MKO20" s="136"/>
      <c r="MKP20" s="136"/>
      <c r="MKQ20" s="136"/>
      <c r="MKR20" s="136"/>
      <c r="MKS20" s="136"/>
      <c r="MKT20" s="136"/>
      <c r="MKU20" s="136"/>
      <c r="MKV20" s="136"/>
      <c r="MKW20" s="136"/>
      <c r="MKX20" s="136"/>
      <c r="MKY20" s="136"/>
      <c r="MKZ20" s="136"/>
      <c r="MLA20" s="136"/>
      <c r="MLB20" s="136"/>
      <c r="MLC20" s="136"/>
      <c r="MLD20" s="136"/>
      <c r="MLE20" s="136"/>
      <c r="MLF20" s="136"/>
      <c r="MLG20" s="136"/>
      <c r="MLH20" s="136"/>
      <c r="MLI20" s="136"/>
      <c r="MLJ20" s="136"/>
      <c r="MLK20" s="136"/>
      <c r="MLL20" s="136"/>
      <c r="MLM20" s="136"/>
      <c r="MLN20" s="136"/>
      <c r="MLO20" s="136"/>
      <c r="MLP20" s="136"/>
      <c r="MLQ20" s="136"/>
      <c r="MLR20" s="136"/>
      <c r="MLS20" s="136"/>
      <c r="MLT20" s="136"/>
      <c r="MLU20" s="136"/>
      <c r="MLV20" s="136"/>
      <c r="MLW20" s="136"/>
      <c r="MLX20" s="136"/>
      <c r="MLY20" s="136"/>
      <c r="MLZ20" s="136"/>
      <c r="MMA20" s="136"/>
      <c r="MMB20" s="136"/>
      <c r="MMC20" s="136"/>
      <c r="MMD20" s="136"/>
      <c r="MME20" s="136"/>
      <c r="MMF20" s="136"/>
      <c r="MMG20" s="136"/>
      <c r="MMH20" s="136"/>
      <c r="MMI20" s="136"/>
      <c r="MMJ20" s="136"/>
      <c r="MMK20" s="136"/>
      <c r="MML20" s="136"/>
      <c r="MMM20" s="136"/>
      <c r="MMN20" s="136"/>
      <c r="MMO20" s="136"/>
      <c r="MMP20" s="136"/>
      <c r="MMQ20" s="136"/>
      <c r="MMR20" s="136"/>
      <c r="MMS20" s="136"/>
      <c r="MMT20" s="136"/>
      <c r="MMU20" s="136"/>
      <c r="MMV20" s="136"/>
      <c r="MMW20" s="136"/>
      <c r="MMX20" s="136"/>
      <c r="MMY20" s="136"/>
      <c r="MMZ20" s="136"/>
      <c r="MNA20" s="136"/>
      <c r="MNB20" s="136"/>
      <c r="MNC20" s="136"/>
      <c r="MND20" s="136"/>
      <c r="MNE20" s="136"/>
      <c r="MNF20" s="136"/>
      <c r="MNG20" s="136"/>
      <c r="MNH20" s="136"/>
      <c r="MNI20" s="136"/>
      <c r="MNJ20" s="136"/>
      <c r="MNK20" s="136"/>
      <c r="MNL20" s="136"/>
      <c r="MNM20" s="136"/>
      <c r="MNN20" s="136"/>
      <c r="MNO20" s="136"/>
      <c r="MNP20" s="136"/>
      <c r="MNQ20" s="136"/>
      <c r="MNR20" s="136"/>
      <c r="MNS20" s="136"/>
      <c r="MNT20" s="136"/>
      <c r="MNU20" s="136"/>
      <c r="MNV20" s="136"/>
      <c r="MNW20" s="136"/>
      <c r="MNX20" s="136"/>
      <c r="MNY20" s="136"/>
      <c r="MNZ20" s="136"/>
      <c r="MOA20" s="136"/>
      <c r="MOB20" s="136"/>
      <c r="MOC20" s="136"/>
      <c r="MOD20" s="136"/>
      <c r="MOE20" s="136"/>
      <c r="MOF20" s="136"/>
      <c r="MOG20" s="136"/>
      <c r="MOH20" s="136"/>
      <c r="MOI20" s="136"/>
      <c r="MOJ20" s="136"/>
      <c r="MOK20" s="136"/>
      <c r="MOL20" s="136"/>
      <c r="MOM20" s="136"/>
      <c r="MON20" s="136"/>
      <c r="MOO20" s="136"/>
      <c r="MOP20" s="136"/>
      <c r="MOQ20" s="136"/>
      <c r="MOR20" s="136"/>
      <c r="MOS20" s="136"/>
      <c r="MOT20" s="136"/>
      <c r="MOU20" s="136"/>
      <c r="MOV20" s="136"/>
      <c r="MOW20" s="136"/>
      <c r="MOX20" s="136"/>
      <c r="MOY20" s="136"/>
      <c r="MOZ20" s="136"/>
      <c r="MPA20" s="136"/>
      <c r="MPB20" s="136"/>
      <c r="MPC20" s="136"/>
      <c r="MPD20" s="136"/>
      <c r="MPE20" s="136"/>
      <c r="MPF20" s="136"/>
      <c r="MPG20" s="136"/>
      <c r="MPH20" s="136"/>
      <c r="MPI20" s="136"/>
      <c r="MPJ20" s="136"/>
      <c r="MPK20" s="136"/>
      <c r="MPL20" s="136"/>
      <c r="MPM20" s="136"/>
      <c r="MPN20" s="136"/>
      <c r="MPO20" s="136"/>
      <c r="MPP20" s="136"/>
      <c r="MPQ20" s="136"/>
      <c r="MPR20" s="136"/>
      <c r="MPS20" s="136"/>
      <c r="MPT20" s="136"/>
      <c r="MPU20" s="136"/>
      <c r="MPV20" s="136"/>
      <c r="MPW20" s="136"/>
      <c r="MPX20" s="136"/>
      <c r="MPY20" s="136"/>
      <c r="MPZ20" s="136"/>
      <c r="MQA20" s="136"/>
      <c r="MQB20" s="136"/>
      <c r="MQC20" s="136"/>
      <c r="MQD20" s="136"/>
      <c r="MQE20" s="136"/>
      <c r="MQF20" s="136"/>
      <c r="MQG20" s="136"/>
      <c r="MQH20" s="136"/>
      <c r="MQI20" s="136"/>
      <c r="MQJ20" s="136"/>
      <c r="MQK20" s="136"/>
      <c r="MQL20" s="136"/>
      <c r="MQM20" s="136"/>
      <c r="MQN20" s="136"/>
      <c r="MQO20" s="136"/>
      <c r="MQP20" s="136"/>
      <c r="MQQ20" s="136"/>
      <c r="MQR20" s="136"/>
      <c r="MQS20" s="136"/>
      <c r="MQT20" s="136"/>
      <c r="MQU20" s="136"/>
      <c r="MQV20" s="136"/>
      <c r="MQW20" s="136"/>
      <c r="MQX20" s="136"/>
      <c r="MQY20" s="136"/>
      <c r="MQZ20" s="136"/>
      <c r="MRA20" s="136"/>
      <c r="MRB20" s="136"/>
      <c r="MRC20" s="136"/>
      <c r="MRD20" s="136"/>
      <c r="MRE20" s="136"/>
      <c r="MRF20" s="136"/>
      <c r="MRG20" s="136"/>
      <c r="MRH20" s="136"/>
      <c r="MRI20" s="136"/>
      <c r="MRJ20" s="136"/>
      <c r="MRK20" s="136"/>
      <c r="MRL20" s="136"/>
      <c r="MRM20" s="136"/>
      <c r="MRN20" s="136"/>
      <c r="MRO20" s="136"/>
      <c r="MRP20" s="136"/>
      <c r="MRQ20" s="136"/>
      <c r="MRR20" s="136"/>
      <c r="MRS20" s="136"/>
      <c r="MRT20" s="136"/>
      <c r="MRU20" s="136"/>
      <c r="MRV20" s="136"/>
      <c r="MRW20" s="136"/>
      <c r="MRX20" s="136"/>
      <c r="MRY20" s="136"/>
      <c r="MRZ20" s="136"/>
      <c r="MSA20" s="136"/>
      <c r="MSB20" s="136"/>
      <c r="MSC20" s="136"/>
      <c r="MSD20" s="136"/>
      <c r="MSE20" s="136"/>
      <c r="MSF20" s="136"/>
      <c r="MSG20" s="136"/>
      <c r="MSH20" s="136"/>
      <c r="MSI20" s="136"/>
      <c r="MSJ20" s="136"/>
      <c r="MSK20" s="136"/>
      <c r="MSL20" s="136"/>
      <c r="MSM20" s="136"/>
      <c r="MSN20" s="136"/>
      <c r="MSO20" s="136"/>
      <c r="MSP20" s="136"/>
      <c r="MSQ20" s="136"/>
      <c r="MSR20" s="136"/>
      <c r="MSS20" s="136"/>
      <c r="MST20" s="136"/>
      <c r="MSU20" s="136"/>
      <c r="MSV20" s="136"/>
      <c r="MSW20" s="136"/>
      <c r="MSX20" s="136"/>
      <c r="MSY20" s="136"/>
      <c r="MSZ20" s="136"/>
      <c r="MTA20" s="136"/>
      <c r="MTB20" s="136"/>
      <c r="MTC20" s="136"/>
      <c r="MTD20" s="136"/>
      <c r="MTE20" s="136"/>
      <c r="MTF20" s="136"/>
      <c r="MTG20" s="136"/>
      <c r="MTH20" s="136"/>
      <c r="MTI20" s="136"/>
      <c r="MTJ20" s="136"/>
      <c r="MTK20" s="136"/>
      <c r="MTL20" s="136"/>
      <c r="MTM20" s="136"/>
      <c r="MTN20" s="136"/>
      <c r="MTO20" s="136"/>
      <c r="MTP20" s="136"/>
      <c r="MTQ20" s="136"/>
      <c r="MTR20" s="136"/>
      <c r="MTS20" s="136"/>
      <c r="MTT20" s="136"/>
      <c r="MTU20" s="136"/>
      <c r="MTV20" s="136"/>
      <c r="MTW20" s="136"/>
      <c r="MTX20" s="136"/>
      <c r="MTY20" s="136"/>
      <c r="MTZ20" s="136"/>
      <c r="MUA20" s="136"/>
      <c r="MUB20" s="136"/>
      <c r="MUC20" s="136"/>
      <c r="MUD20" s="136"/>
      <c r="MUE20" s="136"/>
      <c r="MUF20" s="136"/>
      <c r="MUG20" s="136"/>
      <c r="MUH20" s="136"/>
      <c r="MUI20" s="136"/>
      <c r="MUJ20" s="136"/>
      <c r="MUK20" s="136"/>
      <c r="MUL20" s="136"/>
      <c r="MUM20" s="136"/>
      <c r="MUN20" s="136"/>
      <c r="MUO20" s="136"/>
      <c r="MUP20" s="136"/>
      <c r="MUQ20" s="136"/>
      <c r="MUR20" s="136"/>
      <c r="MUS20" s="136"/>
      <c r="MUT20" s="136"/>
      <c r="MUU20" s="136"/>
      <c r="MUV20" s="136"/>
      <c r="MUW20" s="136"/>
      <c r="MUX20" s="136"/>
      <c r="MUY20" s="136"/>
      <c r="MUZ20" s="136"/>
      <c r="MVA20" s="136"/>
      <c r="MVB20" s="136"/>
      <c r="MVC20" s="136"/>
      <c r="MVD20" s="136"/>
      <c r="MVE20" s="136"/>
      <c r="MVF20" s="136"/>
      <c r="MVG20" s="136"/>
      <c r="MVH20" s="136"/>
      <c r="MVI20" s="136"/>
      <c r="MVJ20" s="136"/>
      <c r="MVK20" s="136"/>
      <c r="MVL20" s="136"/>
      <c r="MVM20" s="136"/>
      <c r="MVN20" s="136"/>
      <c r="MVO20" s="136"/>
      <c r="MVP20" s="136"/>
      <c r="MVQ20" s="136"/>
      <c r="MVR20" s="136"/>
      <c r="MVS20" s="136"/>
      <c r="MVT20" s="136"/>
      <c r="MVU20" s="136"/>
      <c r="MVV20" s="136"/>
      <c r="MVW20" s="136"/>
      <c r="MVX20" s="136"/>
      <c r="MVY20" s="136"/>
      <c r="MVZ20" s="136"/>
      <c r="MWA20" s="136"/>
      <c r="MWB20" s="136"/>
      <c r="MWC20" s="136"/>
      <c r="MWD20" s="136"/>
      <c r="MWE20" s="136"/>
      <c r="MWF20" s="136"/>
      <c r="MWG20" s="136"/>
      <c r="MWH20" s="136"/>
      <c r="MWI20" s="136"/>
      <c r="MWJ20" s="136"/>
      <c r="MWK20" s="136"/>
      <c r="MWL20" s="136"/>
      <c r="MWM20" s="136"/>
      <c r="MWN20" s="136"/>
      <c r="MWO20" s="136"/>
      <c r="MWP20" s="136"/>
      <c r="MWQ20" s="136"/>
      <c r="MWR20" s="136"/>
      <c r="MWS20" s="136"/>
      <c r="MWT20" s="136"/>
      <c r="MWU20" s="136"/>
      <c r="MWV20" s="136"/>
      <c r="MWW20" s="136"/>
      <c r="MWX20" s="136"/>
      <c r="MWY20" s="136"/>
      <c r="MWZ20" s="136"/>
      <c r="MXA20" s="136"/>
      <c r="MXB20" s="136"/>
      <c r="MXC20" s="136"/>
      <c r="MXD20" s="136"/>
      <c r="MXE20" s="136"/>
      <c r="MXF20" s="136"/>
      <c r="MXG20" s="136"/>
      <c r="MXH20" s="136"/>
      <c r="MXI20" s="136"/>
      <c r="MXJ20" s="136"/>
      <c r="MXK20" s="136"/>
      <c r="MXL20" s="136"/>
      <c r="MXM20" s="136"/>
      <c r="MXN20" s="136"/>
      <c r="MXO20" s="136"/>
      <c r="MXP20" s="136"/>
      <c r="MXQ20" s="136"/>
      <c r="MXR20" s="136"/>
      <c r="MXS20" s="136"/>
      <c r="MXT20" s="136"/>
      <c r="MXU20" s="136"/>
      <c r="MXV20" s="136"/>
      <c r="MXW20" s="136"/>
      <c r="MXX20" s="136"/>
      <c r="MXY20" s="136"/>
      <c r="MXZ20" s="136"/>
      <c r="MYA20" s="136"/>
      <c r="MYB20" s="136"/>
      <c r="MYC20" s="136"/>
      <c r="MYD20" s="136"/>
      <c r="MYE20" s="136"/>
      <c r="MYF20" s="136"/>
      <c r="MYG20" s="136"/>
      <c r="MYH20" s="136"/>
      <c r="MYI20" s="136"/>
      <c r="MYJ20" s="136"/>
      <c r="MYK20" s="136"/>
      <c r="MYL20" s="136"/>
      <c r="MYM20" s="136"/>
      <c r="MYN20" s="136"/>
      <c r="MYO20" s="136"/>
      <c r="MYP20" s="136"/>
      <c r="MYQ20" s="136"/>
      <c r="MYR20" s="136"/>
      <c r="MYS20" s="136"/>
      <c r="MYT20" s="136"/>
      <c r="MYU20" s="136"/>
      <c r="MYV20" s="136"/>
      <c r="MYW20" s="136"/>
      <c r="MYX20" s="136"/>
      <c r="MYY20" s="136"/>
      <c r="MYZ20" s="136"/>
      <c r="MZA20" s="136"/>
      <c r="MZB20" s="136"/>
      <c r="MZC20" s="136"/>
      <c r="MZD20" s="136"/>
      <c r="MZE20" s="136"/>
      <c r="MZF20" s="136"/>
      <c r="MZG20" s="136"/>
      <c r="MZH20" s="136"/>
      <c r="MZI20" s="136"/>
      <c r="MZJ20" s="136"/>
      <c r="MZK20" s="136"/>
      <c r="MZL20" s="136"/>
      <c r="MZM20" s="136"/>
      <c r="MZN20" s="136"/>
      <c r="MZO20" s="136"/>
      <c r="MZP20" s="136"/>
      <c r="MZQ20" s="136"/>
      <c r="MZR20" s="136"/>
      <c r="MZS20" s="136"/>
      <c r="MZT20" s="136"/>
      <c r="MZU20" s="136"/>
      <c r="MZV20" s="136"/>
      <c r="MZW20" s="136"/>
      <c r="MZX20" s="136"/>
      <c r="MZY20" s="136"/>
      <c r="MZZ20" s="136"/>
      <c r="NAA20" s="136"/>
      <c r="NAB20" s="136"/>
      <c r="NAC20" s="136"/>
      <c r="NAD20" s="136"/>
      <c r="NAE20" s="136"/>
      <c r="NAF20" s="136"/>
      <c r="NAG20" s="136"/>
      <c r="NAH20" s="136"/>
      <c r="NAI20" s="136"/>
      <c r="NAJ20" s="136"/>
      <c r="NAK20" s="136"/>
      <c r="NAL20" s="136"/>
      <c r="NAM20" s="136"/>
      <c r="NAN20" s="136"/>
      <c r="NAO20" s="136"/>
      <c r="NAP20" s="136"/>
      <c r="NAQ20" s="136"/>
      <c r="NAR20" s="136"/>
      <c r="NAS20" s="136"/>
      <c r="NAT20" s="136"/>
      <c r="NAU20" s="136"/>
      <c r="NAV20" s="136"/>
      <c r="NAW20" s="136"/>
      <c r="NAX20" s="136"/>
      <c r="NAY20" s="136"/>
      <c r="NAZ20" s="136"/>
      <c r="NBA20" s="136"/>
      <c r="NBB20" s="136"/>
      <c r="NBC20" s="136"/>
      <c r="NBD20" s="136"/>
      <c r="NBE20" s="136"/>
      <c r="NBF20" s="136"/>
      <c r="NBG20" s="136"/>
      <c r="NBH20" s="136"/>
      <c r="NBI20" s="136"/>
      <c r="NBJ20" s="136"/>
      <c r="NBK20" s="136"/>
      <c r="NBL20" s="136"/>
      <c r="NBM20" s="136"/>
      <c r="NBN20" s="136"/>
      <c r="NBO20" s="136"/>
      <c r="NBP20" s="136"/>
      <c r="NBQ20" s="136"/>
      <c r="NBR20" s="136"/>
      <c r="NBS20" s="136"/>
      <c r="NBT20" s="136"/>
      <c r="NBU20" s="136"/>
      <c r="NBV20" s="136"/>
      <c r="NBW20" s="136"/>
      <c r="NBX20" s="136"/>
      <c r="NBY20" s="136"/>
      <c r="NBZ20" s="136"/>
      <c r="NCA20" s="136"/>
      <c r="NCB20" s="136"/>
      <c r="NCC20" s="136"/>
      <c r="NCD20" s="136"/>
      <c r="NCE20" s="136"/>
      <c r="NCF20" s="136"/>
      <c r="NCG20" s="136"/>
      <c r="NCH20" s="136"/>
      <c r="NCI20" s="136"/>
      <c r="NCJ20" s="136"/>
      <c r="NCK20" s="136"/>
      <c r="NCL20" s="136"/>
      <c r="NCM20" s="136"/>
      <c r="NCN20" s="136"/>
      <c r="NCO20" s="136"/>
      <c r="NCP20" s="136"/>
      <c r="NCQ20" s="136"/>
      <c r="NCR20" s="136"/>
      <c r="NCS20" s="136"/>
      <c r="NCT20" s="136"/>
      <c r="NCU20" s="136"/>
      <c r="NCV20" s="136"/>
      <c r="NCW20" s="136"/>
      <c r="NCX20" s="136"/>
      <c r="NCY20" s="136"/>
      <c r="NCZ20" s="136"/>
      <c r="NDA20" s="136"/>
      <c r="NDB20" s="136"/>
      <c r="NDC20" s="136"/>
      <c r="NDD20" s="136"/>
      <c r="NDE20" s="136"/>
      <c r="NDF20" s="136"/>
      <c r="NDG20" s="136"/>
      <c r="NDH20" s="136"/>
      <c r="NDI20" s="136"/>
      <c r="NDJ20" s="136"/>
      <c r="NDK20" s="136"/>
      <c r="NDL20" s="136"/>
      <c r="NDM20" s="136"/>
      <c r="NDN20" s="136"/>
      <c r="NDO20" s="136"/>
      <c r="NDP20" s="136"/>
      <c r="NDQ20" s="136"/>
      <c r="NDR20" s="136"/>
      <c r="NDS20" s="136"/>
      <c r="NDT20" s="136"/>
      <c r="NDU20" s="136"/>
      <c r="NDV20" s="136"/>
      <c r="NDW20" s="136"/>
      <c r="NDX20" s="136"/>
      <c r="NDY20" s="136"/>
      <c r="NDZ20" s="136"/>
      <c r="NEA20" s="136"/>
      <c r="NEB20" s="136"/>
      <c r="NEC20" s="136"/>
      <c r="NED20" s="136"/>
      <c r="NEE20" s="136"/>
      <c r="NEF20" s="136"/>
      <c r="NEG20" s="136"/>
      <c r="NEH20" s="136"/>
      <c r="NEI20" s="136"/>
      <c r="NEJ20" s="136"/>
      <c r="NEK20" s="136"/>
      <c r="NEL20" s="136"/>
      <c r="NEM20" s="136"/>
      <c r="NEN20" s="136"/>
      <c r="NEO20" s="136"/>
      <c r="NEP20" s="136"/>
      <c r="NEQ20" s="136"/>
      <c r="NER20" s="136"/>
      <c r="NES20" s="136"/>
      <c r="NET20" s="136"/>
      <c r="NEU20" s="136"/>
      <c r="NEV20" s="136"/>
      <c r="NEW20" s="136"/>
      <c r="NEX20" s="136"/>
      <c r="NEY20" s="136"/>
      <c r="NEZ20" s="136"/>
      <c r="NFA20" s="136"/>
      <c r="NFB20" s="136"/>
      <c r="NFC20" s="136"/>
      <c r="NFD20" s="136"/>
      <c r="NFE20" s="136"/>
      <c r="NFF20" s="136"/>
      <c r="NFG20" s="136"/>
      <c r="NFH20" s="136"/>
      <c r="NFI20" s="136"/>
      <c r="NFJ20" s="136"/>
      <c r="NFK20" s="136"/>
      <c r="NFL20" s="136"/>
      <c r="NFM20" s="136"/>
      <c r="NFN20" s="136"/>
      <c r="NFO20" s="136"/>
      <c r="NFP20" s="136"/>
      <c r="NFQ20" s="136"/>
      <c r="NFR20" s="136"/>
      <c r="NFS20" s="136"/>
      <c r="NFT20" s="136"/>
      <c r="NFU20" s="136"/>
      <c r="NFV20" s="136"/>
      <c r="NFW20" s="136"/>
      <c r="NFX20" s="136"/>
      <c r="NFY20" s="136"/>
      <c r="NFZ20" s="136"/>
      <c r="NGA20" s="136"/>
      <c r="NGB20" s="136"/>
      <c r="NGC20" s="136"/>
      <c r="NGD20" s="136"/>
      <c r="NGE20" s="136"/>
      <c r="NGF20" s="136"/>
      <c r="NGG20" s="136"/>
      <c r="NGH20" s="136"/>
      <c r="NGI20" s="136"/>
      <c r="NGJ20" s="136"/>
      <c r="NGK20" s="136"/>
      <c r="NGL20" s="136"/>
      <c r="NGM20" s="136"/>
      <c r="NGN20" s="136"/>
      <c r="NGO20" s="136"/>
      <c r="NGP20" s="136"/>
      <c r="NGQ20" s="136"/>
      <c r="NGR20" s="136"/>
      <c r="NGS20" s="136"/>
      <c r="NGT20" s="136"/>
      <c r="NGU20" s="136"/>
      <c r="NGV20" s="136"/>
      <c r="NGW20" s="136"/>
      <c r="NGX20" s="136"/>
      <c r="NGY20" s="136"/>
      <c r="NGZ20" s="136"/>
      <c r="NHA20" s="136"/>
      <c r="NHB20" s="136"/>
      <c r="NHC20" s="136"/>
      <c r="NHD20" s="136"/>
      <c r="NHE20" s="136"/>
      <c r="NHF20" s="136"/>
      <c r="NHG20" s="136"/>
      <c r="NHH20" s="136"/>
      <c r="NHI20" s="136"/>
      <c r="NHJ20" s="136"/>
      <c r="NHK20" s="136"/>
      <c r="NHL20" s="136"/>
      <c r="NHM20" s="136"/>
      <c r="NHN20" s="136"/>
      <c r="NHO20" s="136"/>
      <c r="NHP20" s="136"/>
      <c r="NHQ20" s="136"/>
      <c r="NHR20" s="136"/>
      <c r="NHS20" s="136"/>
      <c r="NHT20" s="136"/>
      <c r="NHU20" s="136"/>
      <c r="NHV20" s="136"/>
      <c r="NHW20" s="136"/>
      <c r="NHX20" s="136"/>
      <c r="NHY20" s="136"/>
      <c r="NHZ20" s="136"/>
      <c r="NIA20" s="136"/>
      <c r="NIB20" s="136"/>
      <c r="NIC20" s="136"/>
      <c r="NID20" s="136"/>
      <c r="NIE20" s="136"/>
      <c r="NIF20" s="136"/>
      <c r="NIG20" s="136"/>
      <c r="NIH20" s="136"/>
      <c r="NII20" s="136"/>
      <c r="NIJ20" s="136"/>
      <c r="NIK20" s="136"/>
      <c r="NIL20" s="136"/>
      <c r="NIM20" s="136"/>
      <c r="NIN20" s="136"/>
      <c r="NIO20" s="136"/>
      <c r="NIP20" s="136"/>
      <c r="NIQ20" s="136"/>
      <c r="NIR20" s="136"/>
      <c r="NIS20" s="136"/>
      <c r="NIT20" s="136"/>
      <c r="NIU20" s="136"/>
      <c r="NIV20" s="136"/>
      <c r="NIW20" s="136"/>
      <c r="NIX20" s="136"/>
      <c r="NIY20" s="136"/>
      <c r="NIZ20" s="136"/>
      <c r="NJA20" s="136"/>
      <c r="NJB20" s="136"/>
      <c r="NJC20" s="136"/>
      <c r="NJD20" s="136"/>
      <c r="NJE20" s="136"/>
      <c r="NJF20" s="136"/>
      <c r="NJG20" s="136"/>
      <c r="NJH20" s="136"/>
      <c r="NJI20" s="136"/>
      <c r="NJJ20" s="136"/>
      <c r="NJK20" s="136"/>
      <c r="NJL20" s="136"/>
      <c r="NJM20" s="136"/>
      <c r="NJN20" s="136"/>
      <c r="NJO20" s="136"/>
      <c r="NJP20" s="136"/>
      <c r="NJQ20" s="136"/>
      <c r="NJR20" s="136"/>
      <c r="NJS20" s="136"/>
      <c r="NJT20" s="136"/>
      <c r="NJU20" s="136"/>
      <c r="NJV20" s="136"/>
      <c r="NJW20" s="136"/>
      <c r="NJX20" s="136"/>
      <c r="NJY20" s="136"/>
      <c r="NJZ20" s="136"/>
      <c r="NKA20" s="136"/>
      <c r="NKB20" s="136"/>
      <c r="NKC20" s="136"/>
      <c r="NKD20" s="136"/>
      <c r="NKE20" s="136"/>
      <c r="NKF20" s="136"/>
      <c r="NKG20" s="136"/>
      <c r="NKH20" s="136"/>
      <c r="NKI20" s="136"/>
      <c r="NKJ20" s="136"/>
      <c r="NKK20" s="136"/>
      <c r="NKL20" s="136"/>
      <c r="NKM20" s="136"/>
      <c r="NKN20" s="136"/>
      <c r="NKO20" s="136"/>
      <c r="NKP20" s="136"/>
      <c r="NKQ20" s="136"/>
      <c r="NKR20" s="136"/>
      <c r="NKS20" s="136"/>
      <c r="NKT20" s="136"/>
      <c r="NKU20" s="136"/>
      <c r="NKV20" s="136"/>
      <c r="NKW20" s="136"/>
      <c r="NKX20" s="136"/>
      <c r="NKY20" s="136"/>
      <c r="NKZ20" s="136"/>
      <c r="NLA20" s="136"/>
      <c r="NLB20" s="136"/>
      <c r="NLC20" s="136"/>
      <c r="NLD20" s="136"/>
      <c r="NLE20" s="136"/>
      <c r="NLF20" s="136"/>
      <c r="NLG20" s="136"/>
      <c r="NLH20" s="136"/>
      <c r="NLI20" s="136"/>
      <c r="NLJ20" s="136"/>
      <c r="NLK20" s="136"/>
      <c r="NLL20" s="136"/>
      <c r="NLM20" s="136"/>
      <c r="NLN20" s="136"/>
      <c r="NLO20" s="136"/>
      <c r="NLP20" s="136"/>
      <c r="NLQ20" s="136"/>
      <c r="NLR20" s="136"/>
      <c r="NLS20" s="136"/>
      <c r="NLT20" s="136"/>
      <c r="NLU20" s="136"/>
      <c r="NLV20" s="136"/>
      <c r="NLW20" s="136"/>
      <c r="NLX20" s="136"/>
      <c r="NLY20" s="136"/>
      <c r="NLZ20" s="136"/>
      <c r="NMA20" s="136"/>
      <c r="NMB20" s="136"/>
      <c r="NMC20" s="136"/>
      <c r="NMD20" s="136"/>
      <c r="NME20" s="136"/>
      <c r="NMF20" s="136"/>
      <c r="NMG20" s="136"/>
      <c r="NMH20" s="136"/>
      <c r="NMI20" s="136"/>
      <c r="NMJ20" s="136"/>
      <c r="NMK20" s="136"/>
      <c r="NML20" s="136"/>
      <c r="NMM20" s="136"/>
      <c r="NMN20" s="136"/>
      <c r="NMO20" s="136"/>
      <c r="NMP20" s="136"/>
      <c r="NMQ20" s="136"/>
      <c r="NMR20" s="136"/>
      <c r="NMS20" s="136"/>
      <c r="NMT20" s="136"/>
      <c r="NMU20" s="136"/>
      <c r="NMV20" s="136"/>
      <c r="NMW20" s="136"/>
      <c r="NMX20" s="136"/>
      <c r="NMY20" s="136"/>
      <c r="NMZ20" s="136"/>
      <c r="NNA20" s="136"/>
      <c r="NNB20" s="136"/>
      <c r="NNC20" s="136"/>
      <c r="NND20" s="136"/>
      <c r="NNE20" s="136"/>
      <c r="NNF20" s="136"/>
      <c r="NNG20" s="136"/>
      <c r="NNH20" s="136"/>
      <c r="NNI20" s="136"/>
      <c r="NNJ20" s="136"/>
      <c r="NNK20" s="136"/>
      <c r="NNL20" s="136"/>
      <c r="NNM20" s="136"/>
      <c r="NNN20" s="136"/>
      <c r="NNO20" s="136"/>
      <c r="NNP20" s="136"/>
      <c r="NNQ20" s="136"/>
      <c r="NNR20" s="136"/>
      <c r="NNS20" s="136"/>
      <c r="NNT20" s="136"/>
      <c r="NNU20" s="136"/>
      <c r="NNV20" s="136"/>
      <c r="NNW20" s="136"/>
      <c r="NNX20" s="136"/>
      <c r="NNY20" s="136"/>
      <c r="NNZ20" s="136"/>
      <c r="NOA20" s="136"/>
      <c r="NOB20" s="136"/>
      <c r="NOC20" s="136"/>
      <c r="NOD20" s="136"/>
      <c r="NOE20" s="136"/>
      <c r="NOF20" s="136"/>
      <c r="NOG20" s="136"/>
      <c r="NOH20" s="136"/>
      <c r="NOI20" s="136"/>
      <c r="NOJ20" s="136"/>
      <c r="NOK20" s="136"/>
      <c r="NOL20" s="136"/>
      <c r="NOM20" s="136"/>
      <c r="NON20" s="136"/>
      <c r="NOO20" s="136"/>
      <c r="NOP20" s="136"/>
      <c r="NOQ20" s="136"/>
      <c r="NOR20" s="136"/>
      <c r="NOS20" s="136"/>
      <c r="NOT20" s="136"/>
      <c r="NOU20" s="136"/>
      <c r="NOV20" s="136"/>
      <c r="NOW20" s="136"/>
      <c r="NOX20" s="136"/>
      <c r="NOY20" s="136"/>
      <c r="NOZ20" s="136"/>
      <c r="NPA20" s="136"/>
      <c r="NPB20" s="136"/>
      <c r="NPC20" s="136"/>
      <c r="NPD20" s="136"/>
      <c r="NPE20" s="136"/>
      <c r="NPF20" s="136"/>
      <c r="NPG20" s="136"/>
      <c r="NPH20" s="136"/>
      <c r="NPI20" s="136"/>
      <c r="NPJ20" s="136"/>
      <c r="NPK20" s="136"/>
      <c r="NPL20" s="136"/>
      <c r="NPM20" s="136"/>
      <c r="NPN20" s="136"/>
      <c r="NPO20" s="136"/>
      <c r="NPP20" s="136"/>
      <c r="NPQ20" s="136"/>
      <c r="NPR20" s="136"/>
      <c r="NPS20" s="136"/>
      <c r="NPT20" s="136"/>
      <c r="NPU20" s="136"/>
      <c r="NPV20" s="136"/>
      <c r="NPW20" s="136"/>
      <c r="NPX20" s="136"/>
      <c r="NPY20" s="136"/>
      <c r="NPZ20" s="136"/>
      <c r="NQA20" s="136"/>
      <c r="NQB20" s="136"/>
      <c r="NQC20" s="136"/>
      <c r="NQD20" s="136"/>
      <c r="NQE20" s="136"/>
      <c r="NQF20" s="136"/>
      <c r="NQG20" s="136"/>
      <c r="NQH20" s="136"/>
      <c r="NQI20" s="136"/>
      <c r="NQJ20" s="136"/>
      <c r="NQK20" s="136"/>
      <c r="NQL20" s="136"/>
      <c r="NQM20" s="136"/>
      <c r="NQN20" s="136"/>
      <c r="NQO20" s="136"/>
      <c r="NQP20" s="136"/>
      <c r="NQQ20" s="136"/>
      <c r="NQR20" s="136"/>
      <c r="NQS20" s="136"/>
      <c r="NQT20" s="136"/>
      <c r="NQU20" s="136"/>
      <c r="NQV20" s="136"/>
      <c r="NQW20" s="136"/>
      <c r="NQX20" s="136"/>
      <c r="NQY20" s="136"/>
      <c r="NQZ20" s="136"/>
      <c r="NRA20" s="136"/>
      <c r="NRB20" s="136"/>
      <c r="NRC20" s="136"/>
      <c r="NRD20" s="136"/>
      <c r="NRE20" s="136"/>
      <c r="NRF20" s="136"/>
      <c r="NRG20" s="136"/>
      <c r="NRH20" s="136"/>
      <c r="NRI20" s="136"/>
      <c r="NRJ20" s="136"/>
      <c r="NRK20" s="136"/>
      <c r="NRL20" s="136"/>
      <c r="NRM20" s="136"/>
      <c r="NRN20" s="136"/>
      <c r="NRO20" s="136"/>
      <c r="NRP20" s="136"/>
      <c r="NRQ20" s="136"/>
      <c r="NRR20" s="136"/>
      <c r="NRS20" s="136"/>
      <c r="NRT20" s="136"/>
      <c r="NRU20" s="136"/>
      <c r="NRV20" s="136"/>
      <c r="NRW20" s="136"/>
      <c r="NRX20" s="136"/>
      <c r="NRY20" s="136"/>
      <c r="NRZ20" s="136"/>
      <c r="NSA20" s="136"/>
      <c r="NSB20" s="136"/>
      <c r="NSC20" s="136"/>
      <c r="NSD20" s="136"/>
      <c r="NSE20" s="136"/>
      <c r="NSF20" s="136"/>
      <c r="NSG20" s="136"/>
      <c r="NSH20" s="136"/>
      <c r="NSI20" s="136"/>
      <c r="NSJ20" s="136"/>
      <c r="NSK20" s="136"/>
      <c r="NSL20" s="136"/>
      <c r="NSM20" s="136"/>
      <c r="NSN20" s="136"/>
      <c r="NSO20" s="136"/>
      <c r="NSP20" s="136"/>
      <c r="NSQ20" s="136"/>
      <c r="NSR20" s="136"/>
      <c r="NSS20" s="136"/>
      <c r="NST20" s="136"/>
      <c r="NSU20" s="136"/>
      <c r="NSV20" s="136"/>
      <c r="NSW20" s="136"/>
      <c r="NSX20" s="136"/>
      <c r="NSY20" s="136"/>
      <c r="NSZ20" s="136"/>
      <c r="NTA20" s="136"/>
      <c r="NTB20" s="136"/>
      <c r="NTC20" s="136"/>
      <c r="NTD20" s="136"/>
      <c r="NTE20" s="136"/>
      <c r="NTF20" s="136"/>
      <c r="NTG20" s="136"/>
      <c r="NTH20" s="136"/>
      <c r="NTI20" s="136"/>
      <c r="NTJ20" s="136"/>
      <c r="NTK20" s="136"/>
      <c r="NTL20" s="136"/>
      <c r="NTM20" s="136"/>
      <c r="NTN20" s="136"/>
      <c r="NTO20" s="136"/>
      <c r="NTP20" s="136"/>
      <c r="NTQ20" s="136"/>
      <c r="NTR20" s="136"/>
      <c r="NTS20" s="136"/>
      <c r="NTT20" s="136"/>
      <c r="NTU20" s="136"/>
      <c r="NTV20" s="136"/>
      <c r="NTW20" s="136"/>
      <c r="NTX20" s="136"/>
      <c r="NTY20" s="136"/>
      <c r="NTZ20" s="136"/>
      <c r="NUA20" s="136"/>
      <c r="NUB20" s="136"/>
      <c r="NUC20" s="136"/>
      <c r="NUD20" s="136"/>
      <c r="NUE20" s="136"/>
      <c r="NUF20" s="136"/>
      <c r="NUG20" s="136"/>
      <c r="NUH20" s="136"/>
      <c r="NUI20" s="136"/>
      <c r="NUJ20" s="136"/>
      <c r="NUK20" s="136"/>
      <c r="NUL20" s="136"/>
      <c r="NUM20" s="136"/>
      <c r="NUN20" s="136"/>
      <c r="NUO20" s="136"/>
      <c r="NUP20" s="136"/>
      <c r="NUQ20" s="136"/>
      <c r="NUR20" s="136"/>
      <c r="NUS20" s="136"/>
      <c r="NUT20" s="136"/>
      <c r="NUU20" s="136"/>
      <c r="NUV20" s="136"/>
      <c r="NUW20" s="136"/>
      <c r="NUX20" s="136"/>
      <c r="NUY20" s="136"/>
      <c r="NUZ20" s="136"/>
      <c r="NVA20" s="136"/>
      <c r="NVB20" s="136"/>
      <c r="NVC20" s="136"/>
      <c r="NVD20" s="136"/>
      <c r="NVE20" s="136"/>
      <c r="NVF20" s="136"/>
      <c r="NVG20" s="136"/>
      <c r="NVH20" s="136"/>
      <c r="NVI20" s="136"/>
      <c r="NVJ20" s="136"/>
      <c r="NVK20" s="136"/>
      <c r="NVL20" s="136"/>
      <c r="NVM20" s="136"/>
      <c r="NVN20" s="136"/>
      <c r="NVO20" s="136"/>
      <c r="NVP20" s="136"/>
      <c r="NVQ20" s="136"/>
      <c r="NVR20" s="136"/>
      <c r="NVS20" s="136"/>
      <c r="NVT20" s="136"/>
      <c r="NVU20" s="136"/>
      <c r="NVV20" s="136"/>
      <c r="NVW20" s="136"/>
      <c r="NVX20" s="136"/>
      <c r="NVY20" s="136"/>
      <c r="NVZ20" s="136"/>
      <c r="NWA20" s="136"/>
      <c r="NWB20" s="136"/>
      <c r="NWC20" s="136"/>
      <c r="NWD20" s="136"/>
      <c r="NWE20" s="136"/>
      <c r="NWF20" s="136"/>
      <c r="NWG20" s="136"/>
      <c r="NWH20" s="136"/>
      <c r="NWI20" s="136"/>
      <c r="NWJ20" s="136"/>
      <c r="NWK20" s="136"/>
      <c r="NWL20" s="136"/>
      <c r="NWM20" s="136"/>
      <c r="NWN20" s="136"/>
      <c r="NWO20" s="136"/>
      <c r="NWP20" s="136"/>
      <c r="NWQ20" s="136"/>
      <c r="NWR20" s="136"/>
      <c r="NWS20" s="136"/>
      <c r="NWT20" s="136"/>
      <c r="NWU20" s="136"/>
      <c r="NWV20" s="136"/>
      <c r="NWW20" s="136"/>
      <c r="NWX20" s="136"/>
      <c r="NWY20" s="136"/>
      <c r="NWZ20" s="136"/>
      <c r="NXA20" s="136"/>
      <c r="NXB20" s="136"/>
      <c r="NXC20" s="136"/>
      <c r="NXD20" s="136"/>
      <c r="NXE20" s="136"/>
      <c r="NXF20" s="136"/>
      <c r="NXG20" s="136"/>
      <c r="NXH20" s="136"/>
      <c r="NXI20" s="136"/>
      <c r="NXJ20" s="136"/>
      <c r="NXK20" s="136"/>
      <c r="NXL20" s="136"/>
      <c r="NXM20" s="136"/>
      <c r="NXN20" s="136"/>
      <c r="NXO20" s="136"/>
      <c r="NXP20" s="136"/>
      <c r="NXQ20" s="136"/>
      <c r="NXR20" s="136"/>
      <c r="NXS20" s="136"/>
      <c r="NXT20" s="136"/>
      <c r="NXU20" s="136"/>
      <c r="NXV20" s="136"/>
      <c r="NXW20" s="136"/>
      <c r="NXX20" s="136"/>
      <c r="NXY20" s="136"/>
      <c r="NXZ20" s="136"/>
      <c r="NYA20" s="136"/>
      <c r="NYB20" s="136"/>
      <c r="NYC20" s="136"/>
      <c r="NYD20" s="136"/>
      <c r="NYE20" s="136"/>
      <c r="NYF20" s="136"/>
      <c r="NYG20" s="136"/>
      <c r="NYH20" s="136"/>
      <c r="NYI20" s="136"/>
      <c r="NYJ20" s="136"/>
      <c r="NYK20" s="136"/>
      <c r="NYL20" s="136"/>
      <c r="NYM20" s="136"/>
      <c r="NYN20" s="136"/>
      <c r="NYO20" s="136"/>
      <c r="NYP20" s="136"/>
      <c r="NYQ20" s="136"/>
      <c r="NYR20" s="136"/>
      <c r="NYS20" s="136"/>
      <c r="NYT20" s="136"/>
      <c r="NYU20" s="136"/>
      <c r="NYV20" s="136"/>
      <c r="NYW20" s="136"/>
      <c r="NYX20" s="136"/>
      <c r="NYY20" s="136"/>
      <c r="NYZ20" s="136"/>
      <c r="NZA20" s="136"/>
      <c r="NZB20" s="136"/>
      <c r="NZC20" s="136"/>
      <c r="NZD20" s="136"/>
      <c r="NZE20" s="136"/>
      <c r="NZF20" s="136"/>
      <c r="NZG20" s="136"/>
      <c r="NZH20" s="136"/>
      <c r="NZI20" s="136"/>
      <c r="NZJ20" s="136"/>
      <c r="NZK20" s="136"/>
      <c r="NZL20" s="136"/>
      <c r="NZM20" s="136"/>
      <c r="NZN20" s="136"/>
      <c r="NZO20" s="136"/>
      <c r="NZP20" s="136"/>
      <c r="NZQ20" s="136"/>
      <c r="NZR20" s="136"/>
      <c r="NZS20" s="136"/>
      <c r="NZT20" s="136"/>
      <c r="NZU20" s="136"/>
      <c r="NZV20" s="136"/>
      <c r="NZW20" s="136"/>
      <c r="NZX20" s="136"/>
      <c r="NZY20" s="136"/>
      <c r="NZZ20" s="136"/>
      <c r="OAA20" s="136"/>
      <c r="OAB20" s="136"/>
      <c r="OAC20" s="136"/>
      <c r="OAD20" s="136"/>
      <c r="OAE20" s="136"/>
      <c r="OAF20" s="136"/>
      <c r="OAG20" s="136"/>
      <c r="OAH20" s="136"/>
      <c r="OAI20" s="136"/>
      <c r="OAJ20" s="136"/>
      <c r="OAK20" s="136"/>
      <c r="OAL20" s="136"/>
      <c r="OAM20" s="136"/>
      <c r="OAN20" s="136"/>
      <c r="OAO20" s="136"/>
      <c r="OAP20" s="136"/>
      <c r="OAQ20" s="136"/>
      <c r="OAR20" s="136"/>
      <c r="OAS20" s="136"/>
      <c r="OAT20" s="136"/>
      <c r="OAU20" s="136"/>
      <c r="OAV20" s="136"/>
      <c r="OAW20" s="136"/>
      <c r="OAX20" s="136"/>
      <c r="OAY20" s="136"/>
      <c r="OAZ20" s="136"/>
      <c r="OBA20" s="136"/>
      <c r="OBB20" s="136"/>
      <c r="OBC20" s="136"/>
      <c r="OBD20" s="136"/>
      <c r="OBE20" s="136"/>
      <c r="OBF20" s="136"/>
      <c r="OBG20" s="136"/>
      <c r="OBH20" s="136"/>
      <c r="OBI20" s="136"/>
      <c r="OBJ20" s="136"/>
      <c r="OBK20" s="136"/>
      <c r="OBL20" s="136"/>
      <c r="OBM20" s="136"/>
      <c r="OBN20" s="136"/>
      <c r="OBO20" s="136"/>
      <c r="OBP20" s="136"/>
      <c r="OBQ20" s="136"/>
      <c r="OBR20" s="136"/>
      <c r="OBS20" s="136"/>
      <c r="OBT20" s="136"/>
      <c r="OBU20" s="136"/>
      <c r="OBV20" s="136"/>
      <c r="OBW20" s="136"/>
      <c r="OBX20" s="136"/>
      <c r="OBY20" s="136"/>
      <c r="OBZ20" s="136"/>
      <c r="OCA20" s="136"/>
      <c r="OCB20" s="136"/>
      <c r="OCC20" s="136"/>
      <c r="OCD20" s="136"/>
      <c r="OCE20" s="136"/>
      <c r="OCF20" s="136"/>
      <c r="OCG20" s="136"/>
      <c r="OCH20" s="136"/>
      <c r="OCI20" s="136"/>
      <c r="OCJ20" s="136"/>
      <c r="OCK20" s="136"/>
      <c r="OCL20" s="136"/>
      <c r="OCM20" s="136"/>
      <c r="OCN20" s="136"/>
      <c r="OCO20" s="136"/>
      <c r="OCP20" s="136"/>
      <c r="OCQ20" s="136"/>
      <c r="OCR20" s="136"/>
      <c r="OCS20" s="136"/>
      <c r="OCT20" s="136"/>
      <c r="OCU20" s="136"/>
      <c r="OCV20" s="136"/>
      <c r="OCW20" s="136"/>
      <c r="OCX20" s="136"/>
      <c r="OCY20" s="136"/>
      <c r="OCZ20" s="136"/>
      <c r="ODA20" s="136"/>
      <c r="ODB20" s="136"/>
      <c r="ODC20" s="136"/>
      <c r="ODD20" s="136"/>
      <c r="ODE20" s="136"/>
      <c r="ODF20" s="136"/>
      <c r="ODG20" s="136"/>
      <c r="ODH20" s="136"/>
      <c r="ODI20" s="136"/>
      <c r="ODJ20" s="136"/>
      <c r="ODK20" s="136"/>
      <c r="ODL20" s="136"/>
      <c r="ODM20" s="136"/>
      <c r="ODN20" s="136"/>
      <c r="ODO20" s="136"/>
      <c r="ODP20" s="136"/>
      <c r="ODQ20" s="136"/>
      <c r="ODR20" s="136"/>
      <c r="ODS20" s="136"/>
      <c r="ODT20" s="136"/>
      <c r="ODU20" s="136"/>
      <c r="ODV20" s="136"/>
      <c r="ODW20" s="136"/>
      <c r="ODX20" s="136"/>
      <c r="ODY20" s="136"/>
      <c r="ODZ20" s="136"/>
      <c r="OEA20" s="136"/>
      <c r="OEB20" s="136"/>
      <c r="OEC20" s="136"/>
      <c r="OED20" s="136"/>
      <c r="OEE20" s="136"/>
      <c r="OEF20" s="136"/>
      <c r="OEG20" s="136"/>
      <c r="OEH20" s="136"/>
      <c r="OEI20" s="136"/>
      <c r="OEJ20" s="136"/>
      <c r="OEK20" s="136"/>
      <c r="OEL20" s="136"/>
      <c r="OEM20" s="136"/>
      <c r="OEN20" s="136"/>
      <c r="OEO20" s="136"/>
      <c r="OEP20" s="136"/>
      <c r="OEQ20" s="136"/>
      <c r="OER20" s="136"/>
      <c r="OES20" s="136"/>
      <c r="OET20" s="136"/>
      <c r="OEU20" s="136"/>
      <c r="OEV20" s="136"/>
      <c r="OEW20" s="136"/>
      <c r="OEX20" s="136"/>
      <c r="OEY20" s="136"/>
      <c r="OEZ20" s="136"/>
      <c r="OFA20" s="136"/>
      <c r="OFB20" s="136"/>
      <c r="OFC20" s="136"/>
      <c r="OFD20" s="136"/>
      <c r="OFE20" s="136"/>
      <c r="OFF20" s="136"/>
      <c r="OFG20" s="136"/>
      <c r="OFH20" s="136"/>
      <c r="OFI20" s="136"/>
      <c r="OFJ20" s="136"/>
      <c r="OFK20" s="136"/>
      <c r="OFL20" s="136"/>
      <c r="OFM20" s="136"/>
      <c r="OFN20" s="136"/>
      <c r="OFO20" s="136"/>
      <c r="OFP20" s="136"/>
      <c r="OFQ20" s="136"/>
      <c r="OFR20" s="136"/>
      <c r="OFS20" s="136"/>
      <c r="OFT20" s="136"/>
      <c r="OFU20" s="136"/>
      <c r="OFV20" s="136"/>
      <c r="OFW20" s="136"/>
      <c r="OFX20" s="136"/>
      <c r="OFY20" s="136"/>
      <c r="OFZ20" s="136"/>
      <c r="OGA20" s="136"/>
      <c r="OGB20" s="136"/>
      <c r="OGC20" s="136"/>
      <c r="OGD20" s="136"/>
      <c r="OGE20" s="136"/>
      <c r="OGF20" s="136"/>
      <c r="OGG20" s="136"/>
      <c r="OGH20" s="136"/>
      <c r="OGI20" s="136"/>
      <c r="OGJ20" s="136"/>
      <c r="OGK20" s="136"/>
      <c r="OGL20" s="136"/>
      <c r="OGM20" s="136"/>
      <c r="OGN20" s="136"/>
      <c r="OGO20" s="136"/>
      <c r="OGP20" s="136"/>
      <c r="OGQ20" s="136"/>
      <c r="OGR20" s="136"/>
      <c r="OGS20" s="136"/>
      <c r="OGT20" s="136"/>
      <c r="OGU20" s="136"/>
      <c r="OGV20" s="136"/>
      <c r="OGW20" s="136"/>
      <c r="OGX20" s="136"/>
      <c r="OGY20" s="136"/>
      <c r="OGZ20" s="136"/>
      <c r="OHA20" s="136"/>
      <c r="OHB20" s="136"/>
      <c r="OHC20" s="136"/>
      <c r="OHD20" s="136"/>
      <c r="OHE20" s="136"/>
      <c r="OHF20" s="136"/>
      <c r="OHG20" s="136"/>
      <c r="OHH20" s="136"/>
      <c r="OHI20" s="136"/>
      <c r="OHJ20" s="136"/>
      <c r="OHK20" s="136"/>
      <c r="OHL20" s="136"/>
      <c r="OHM20" s="136"/>
      <c r="OHN20" s="136"/>
      <c r="OHO20" s="136"/>
      <c r="OHP20" s="136"/>
      <c r="OHQ20" s="136"/>
      <c r="OHR20" s="136"/>
      <c r="OHS20" s="136"/>
      <c r="OHT20" s="136"/>
      <c r="OHU20" s="136"/>
      <c r="OHV20" s="136"/>
      <c r="OHW20" s="136"/>
      <c r="OHX20" s="136"/>
      <c r="OHY20" s="136"/>
      <c r="OHZ20" s="136"/>
      <c r="OIA20" s="136"/>
      <c r="OIB20" s="136"/>
      <c r="OIC20" s="136"/>
      <c r="OID20" s="136"/>
      <c r="OIE20" s="136"/>
      <c r="OIF20" s="136"/>
      <c r="OIG20" s="136"/>
      <c r="OIH20" s="136"/>
      <c r="OII20" s="136"/>
      <c r="OIJ20" s="136"/>
      <c r="OIK20" s="136"/>
      <c r="OIL20" s="136"/>
      <c r="OIM20" s="136"/>
      <c r="OIN20" s="136"/>
      <c r="OIO20" s="136"/>
      <c r="OIP20" s="136"/>
      <c r="OIQ20" s="136"/>
      <c r="OIR20" s="136"/>
      <c r="OIS20" s="136"/>
      <c r="OIT20" s="136"/>
      <c r="OIU20" s="136"/>
      <c r="OIV20" s="136"/>
      <c r="OIW20" s="136"/>
      <c r="OIX20" s="136"/>
      <c r="OIY20" s="136"/>
      <c r="OIZ20" s="136"/>
      <c r="OJA20" s="136"/>
      <c r="OJB20" s="136"/>
      <c r="OJC20" s="136"/>
      <c r="OJD20" s="136"/>
      <c r="OJE20" s="136"/>
      <c r="OJF20" s="136"/>
      <c r="OJG20" s="136"/>
      <c r="OJH20" s="136"/>
      <c r="OJI20" s="136"/>
      <c r="OJJ20" s="136"/>
      <c r="OJK20" s="136"/>
      <c r="OJL20" s="136"/>
      <c r="OJM20" s="136"/>
      <c r="OJN20" s="136"/>
      <c r="OJO20" s="136"/>
      <c r="OJP20" s="136"/>
      <c r="OJQ20" s="136"/>
      <c r="OJR20" s="136"/>
      <c r="OJS20" s="136"/>
      <c r="OJT20" s="136"/>
      <c r="OJU20" s="136"/>
      <c r="OJV20" s="136"/>
      <c r="OJW20" s="136"/>
      <c r="OJX20" s="136"/>
      <c r="OJY20" s="136"/>
      <c r="OJZ20" s="136"/>
      <c r="OKA20" s="136"/>
      <c r="OKB20" s="136"/>
      <c r="OKC20" s="136"/>
      <c r="OKD20" s="136"/>
      <c r="OKE20" s="136"/>
      <c r="OKF20" s="136"/>
      <c r="OKG20" s="136"/>
      <c r="OKH20" s="136"/>
      <c r="OKI20" s="136"/>
      <c r="OKJ20" s="136"/>
      <c r="OKK20" s="136"/>
      <c r="OKL20" s="136"/>
      <c r="OKM20" s="136"/>
      <c r="OKN20" s="136"/>
      <c r="OKO20" s="136"/>
      <c r="OKP20" s="136"/>
      <c r="OKQ20" s="136"/>
      <c r="OKR20" s="136"/>
      <c r="OKS20" s="136"/>
      <c r="OKT20" s="136"/>
      <c r="OKU20" s="136"/>
      <c r="OKV20" s="136"/>
      <c r="OKW20" s="136"/>
      <c r="OKX20" s="136"/>
      <c r="OKY20" s="136"/>
      <c r="OKZ20" s="136"/>
      <c r="OLA20" s="136"/>
      <c r="OLB20" s="136"/>
      <c r="OLC20" s="136"/>
      <c r="OLD20" s="136"/>
      <c r="OLE20" s="136"/>
      <c r="OLF20" s="136"/>
      <c r="OLG20" s="136"/>
      <c r="OLH20" s="136"/>
      <c r="OLI20" s="136"/>
      <c r="OLJ20" s="136"/>
      <c r="OLK20" s="136"/>
      <c r="OLL20" s="136"/>
      <c r="OLM20" s="136"/>
      <c r="OLN20" s="136"/>
      <c r="OLO20" s="136"/>
      <c r="OLP20" s="136"/>
      <c r="OLQ20" s="136"/>
      <c r="OLR20" s="136"/>
      <c r="OLS20" s="136"/>
      <c r="OLT20" s="136"/>
      <c r="OLU20" s="136"/>
      <c r="OLV20" s="136"/>
      <c r="OLW20" s="136"/>
      <c r="OLX20" s="136"/>
      <c r="OLY20" s="136"/>
      <c r="OLZ20" s="136"/>
      <c r="OMA20" s="136"/>
      <c r="OMB20" s="136"/>
      <c r="OMC20" s="136"/>
      <c r="OMD20" s="136"/>
      <c r="OME20" s="136"/>
      <c r="OMF20" s="136"/>
      <c r="OMG20" s="136"/>
      <c r="OMH20" s="136"/>
      <c r="OMI20" s="136"/>
      <c r="OMJ20" s="136"/>
      <c r="OMK20" s="136"/>
      <c r="OML20" s="136"/>
      <c r="OMM20" s="136"/>
      <c r="OMN20" s="136"/>
      <c r="OMO20" s="136"/>
      <c r="OMP20" s="136"/>
      <c r="OMQ20" s="136"/>
      <c r="OMR20" s="136"/>
      <c r="OMS20" s="136"/>
      <c r="OMT20" s="136"/>
      <c r="OMU20" s="136"/>
      <c r="OMV20" s="136"/>
      <c r="OMW20" s="136"/>
      <c r="OMX20" s="136"/>
      <c r="OMY20" s="136"/>
      <c r="OMZ20" s="136"/>
      <c r="ONA20" s="136"/>
      <c r="ONB20" s="136"/>
      <c r="ONC20" s="136"/>
      <c r="OND20" s="136"/>
      <c r="ONE20" s="136"/>
      <c r="ONF20" s="136"/>
      <c r="ONG20" s="136"/>
      <c r="ONH20" s="136"/>
      <c r="ONI20" s="136"/>
      <c r="ONJ20" s="136"/>
      <c r="ONK20" s="136"/>
      <c r="ONL20" s="136"/>
      <c r="ONM20" s="136"/>
      <c r="ONN20" s="136"/>
      <c r="ONO20" s="136"/>
      <c r="ONP20" s="136"/>
      <c r="ONQ20" s="136"/>
      <c r="ONR20" s="136"/>
      <c r="ONS20" s="136"/>
      <c r="ONT20" s="136"/>
      <c r="ONU20" s="136"/>
      <c r="ONV20" s="136"/>
      <c r="ONW20" s="136"/>
      <c r="ONX20" s="136"/>
      <c r="ONY20" s="136"/>
      <c r="ONZ20" s="136"/>
      <c r="OOA20" s="136"/>
      <c r="OOB20" s="136"/>
      <c r="OOC20" s="136"/>
      <c r="OOD20" s="136"/>
      <c r="OOE20" s="136"/>
      <c r="OOF20" s="136"/>
      <c r="OOG20" s="136"/>
      <c r="OOH20" s="136"/>
      <c r="OOI20" s="136"/>
      <c r="OOJ20" s="136"/>
      <c r="OOK20" s="136"/>
      <c r="OOL20" s="136"/>
      <c r="OOM20" s="136"/>
      <c r="OON20" s="136"/>
      <c r="OOO20" s="136"/>
      <c r="OOP20" s="136"/>
      <c r="OOQ20" s="136"/>
      <c r="OOR20" s="136"/>
      <c r="OOS20" s="136"/>
      <c r="OOT20" s="136"/>
      <c r="OOU20" s="136"/>
      <c r="OOV20" s="136"/>
      <c r="OOW20" s="136"/>
      <c r="OOX20" s="136"/>
      <c r="OOY20" s="136"/>
      <c r="OOZ20" s="136"/>
      <c r="OPA20" s="136"/>
      <c r="OPB20" s="136"/>
      <c r="OPC20" s="136"/>
      <c r="OPD20" s="136"/>
      <c r="OPE20" s="136"/>
      <c r="OPF20" s="136"/>
      <c r="OPG20" s="136"/>
      <c r="OPH20" s="136"/>
      <c r="OPI20" s="136"/>
      <c r="OPJ20" s="136"/>
      <c r="OPK20" s="136"/>
      <c r="OPL20" s="136"/>
      <c r="OPM20" s="136"/>
      <c r="OPN20" s="136"/>
      <c r="OPO20" s="136"/>
      <c r="OPP20" s="136"/>
      <c r="OPQ20" s="136"/>
      <c r="OPR20" s="136"/>
      <c r="OPS20" s="136"/>
      <c r="OPT20" s="136"/>
      <c r="OPU20" s="136"/>
      <c r="OPV20" s="136"/>
      <c r="OPW20" s="136"/>
      <c r="OPX20" s="136"/>
      <c r="OPY20" s="136"/>
      <c r="OPZ20" s="136"/>
      <c r="OQA20" s="136"/>
      <c r="OQB20" s="136"/>
      <c r="OQC20" s="136"/>
      <c r="OQD20" s="136"/>
      <c r="OQE20" s="136"/>
      <c r="OQF20" s="136"/>
      <c r="OQG20" s="136"/>
      <c r="OQH20" s="136"/>
      <c r="OQI20" s="136"/>
      <c r="OQJ20" s="136"/>
      <c r="OQK20" s="136"/>
      <c r="OQL20" s="136"/>
      <c r="OQM20" s="136"/>
      <c r="OQN20" s="136"/>
      <c r="OQO20" s="136"/>
      <c r="OQP20" s="136"/>
      <c r="OQQ20" s="136"/>
      <c r="OQR20" s="136"/>
      <c r="OQS20" s="136"/>
      <c r="OQT20" s="136"/>
      <c r="OQU20" s="136"/>
      <c r="OQV20" s="136"/>
      <c r="OQW20" s="136"/>
      <c r="OQX20" s="136"/>
      <c r="OQY20" s="136"/>
      <c r="OQZ20" s="136"/>
      <c r="ORA20" s="136"/>
      <c r="ORB20" s="136"/>
      <c r="ORC20" s="136"/>
      <c r="ORD20" s="136"/>
      <c r="ORE20" s="136"/>
      <c r="ORF20" s="136"/>
      <c r="ORG20" s="136"/>
      <c r="ORH20" s="136"/>
      <c r="ORI20" s="136"/>
      <c r="ORJ20" s="136"/>
      <c r="ORK20" s="136"/>
      <c r="ORL20" s="136"/>
      <c r="ORM20" s="136"/>
      <c r="ORN20" s="136"/>
      <c r="ORO20" s="136"/>
      <c r="ORP20" s="136"/>
      <c r="ORQ20" s="136"/>
      <c r="ORR20" s="136"/>
      <c r="ORS20" s="136"/>
      <c r="ORT20" s="136"/>
      <c r="ORU20" s="136"/>
      <c r="ORV20" s="136"/>
      <c r="ORW20" s="136"/>
      <c r="ORX20" s="136"/>
      <c r="ORY20" s="136"/>
      <c r="ORZ20" s="136"/>
      <c r="OSA20" s="136"/>
      <c r="OSB20" s="136"/>
      <c r="OSC20" s="136"/>
      <c r="OSD20" s="136"/>
      <c r="OSE20" s="136"/>
      <c r="OSF20" s="136"/>
      <c r="OSG20" s="136"/>
      <c r="OSH20" s="136"/>
      <c r="OSI20" s="136"/>
      <c r="OSJ20" s="136"/>
      <c r="OSK20" s="136"/>
      <c r="OSL20" s="136"/>
      <c r="OSM20" s="136"/>
      <c r="OSN20" s="136"/>
      <c r="OSO20" s="136"/>
      <c r="OSP20" s="136"/>
      <c r="OSQ20" s="136"/>
      <c r="OSR20" s="136"/>
      <c r="OSS20" s="136"/>
      <c r="OST20" s="136"/>
      <c r="OSU20" s="136"/>
      <c r="OSV20" s="136"/>
      <c r="OSW20" s="136"/>
      <c r="OSX20" s="136"/>
      <c r="OSY20" s="136"/>
      <c r="OSZ20" s="136"/>
      <c r="OTA20" s="136"/>
      <c r="OTB20" s="136"/>
      <c r="OTC20" s="136"/>
      <c r="OTD20" s="136"/>
      <c r="OTE20" s="136"/>
      <c r="OTF20" s="136"/>
      <c r="OTG20" s="136"/>
      <c r="OTH20" s="136"/>
      <c r="OTI20" s="136"/>
      <c r="OTJ20" s="136"/>
      <c r="OTK20" s="136"/>
      <c r="OTL20" s="136"/>
      <c r="OTM20" s="136"/>
      <c r="OTN20" s="136"/>
      <c r="OTO20" s="136"/>
      <c r="OTP20" s="136"/>
      <c r="OTQ20" s="136"/>
      <c r="OTR20" s="136"/>
      <c r="OTS20" s="136"/>
      <c r="OTT20" s="136"/>
      <c r="OTU20" s="136"/>
      <c r="OTV20" s="136"/>
      <c r="OTW20" s="136"/>
      <c r="OTX20" s="136"/>
      <c r="OTY20" s="136"/>
      <c r="OTZ20" s="136"/>
      <c r="OUA20" s="136"/>
      <c r="OUB20" s="136"/>
      <c r="OUC20" s="136"/>
      <c r="OUD20" s="136"/>
      <c r="OUE20" s="136"/>
      <c r="OUF20" s="136"/>
      <c r="OUG20" s="136"/>
      <c r="OUH20" s="136"/>
      <c r="OUI20" s="136"/>
      <c r="OUJ20" s="136"/>
      <c r="OUK20" s="136"/>
      <c r="OUL20" s="136"/>
      <c r="OUM20" s="136"/>
      <c r="OUN20" s="136"/>
      <c r="OUO20" s="136"/>
      <c r="OUP20" s="136"/>
      <c r="OUQ20" s="136"/>
      <c r="OUR20" s="136"/>
      <c r="OUS20" s="136"/>
      <c r="OUT20" s="136"/>
      <c r="OUU20" s="136"/>
      <c r="OUV20" s="136"/>
      <c r="OUW20" s="136"/>
      <c r="OUX20" s="136"/>
      <c r="OUY20" s="136"/>
      <c r="OUZ20" s="136"/>
      <c r="OVA20" s="136"/>
      <c r="OVB20" s="136"/>
      <c r="OVC20" s="136"/>
      <c r="OVD20" s="136"/>
      <c r="OVE20" s="136"/>
      <c r="OVF20" s="136"/>
      <c r="OVG20" s="136"/>
      <c r="OVH20" s="136"/>
      <c r="OVI20" s="136"/>
      <c r="OVJ20" s="136"/>
      <c r="OVK20" s="136"/>
      <c r="OVL20" s="136"/>
      <c r="OVM20" s="136"/>
      <c r="OVN20" s="136"/>
      <c r="OVO20" s="136"/>
      <c r="OVP20" s="136"/>
      <c r="OVQ20" s="136"/>
      <c r="OVR20" s="136"/>
      <c r="OVS20" s="136"/>
      <c r="OVT20" s="136"/>
      <c r="OVU20" s="136"/>
      <c r="OVV20" s="136"/>
      <c r="OVW20" s="136"/>
      <c r="OVX20" s="136"/>
      <c r="OVY20" s="136"/>
      <c r="OVZ20" s="136"/>
      <c r="OWA20" s="136"/>
      <c r="OWB20" s="136"/>
      <c r="OWC20" s="136"/>
      <c r="OWD20" s="136"/>
      <c r="OWE20" s="136"/>
      <c r="OWF20" s="136"/>
      <c r="OWG20" s="136"/>
      <c r="OWH20" s="136"/>
      <c r="OWI20" s="136"/>
      <c r="OWJ20" s="136"/>
      <c r="OWK20" s="136"/>
      <c r="OWL20" s="136"/>
      <c r="OWM20" s="136"/>
      <c r="OWN20" s="136"/>
      <c r="OWO20" s="136"/>
      <c r="OWP20" s="136"/>
      <c r="OWQ20" s="136"/>
      <c r="OWR20" s="136"/>
      <c r="OWS20" s="136"/>
      <c r="OWT20" s="136"/>
      <c r="OWU20" s="136"/>
      <c r="OWV20" s="136"/>
      <c r="OWW20" s="136"/>
      <c r="OWX20" s="136"/>
      <c r="OWY20" s="136"/>
      <c r="OWZ20" s="136"/>
      <c r="OXA20" s="136"/>
      <c r="OXB20" s="136"/>
      <c r="OXC20" s="136"/>
      <c r="OXD20" s="136"/>
      <c r="OXE20" s="136"/>
      <c r="OXF20" s="136"/>
      <c r="OXG20" s="136"/>
      <c r="OXH20" s="136"/>
      <c r="OXI20" s="136"/>
      <c r="OXJ20" s="136"/>
      <c r="OXK20" s="136"/>
      <c r="OXL20" s="136"/>
      <c r="OXM20" s="136"/>
      <c r="OXN20" s="136"/>
      <c r="OXO20" s="136"/>
      <c r="OXP20" s="136"/>
      <c r="OXQ20" s="136"/>
      <c r="OXR20" s="136"/>
      <c r="OXS20" s="136"/>
      <c r="OXT20" s="136"/>
      <c r="OXU20" s="136"/>
      <c r="OXV20" s="136"/>
      <c r="OXW20" s="136"/>
      <c r="OXX20" s="136"/>
      <c r="OXY20" s="136"/>
      <c r="OXZ20" s="136"/>
      <c r="OYA20" s="136"/>
      <c r="OYB20" s="136"/>
      <c r="OYC20" s="136"/>
      <c r="OYD20" s="136"/>
      <c r="OYE20" s="136"/>
      <c r="OYF20" s="136"/>
      <c r="OYG20" s="136"/>
      <c r="OYH20" s="136"/>
      <c r="OYI20" s="136"/>
      <c r="OYJ20" s="136"/>
      <c r="OYK20" s="136"/>
      <c r="OYL20" s="136"/>
      <c r="OYM20" s="136"/>
      <c r="OYN20" s="136"/>
      <c r="OYO20" s="136"/>
      <c r="OYP20" s="136"/>
      <c r="OYQ20" s="136"/>
      <c r="OYR20" s="136"/>
      <c r="OYS20" s="136"/>
      <c r="OYT20" s="136"/>
      <c r="OYU20" s="136"/>
      <c r="OYV20" s="136"/>
      <c r="OYW20" s="136"/>
      <c r="OYX20" s="136"/>
      <c r="OYY20" s="136"/>
      <c r="OYZ20" s="136"/>
      <c r="OZA20" s="136"/>
      <c r="OZB20" s="136"/>
      <c r="OZC20" s="136"/>
      <c r="OZD20" s="136"/>
      <c r="OZE20" s="136"/>
      <c r="OZF20" s="136"/>
      <c r="OZG20" s="136"/>
      <c r="OZH20" s="136"/>
      <c r="OZI20" s="136"/>
      <c r="OZJ20" s="136"/>
      <c r="OZK20" s="136"/>
      <c r="OZL20" s="136"/>
      <c r="OZM20" s="136"/>
      <c r="OZN20" s="136"/>
      <c r="OZO20" s="136"/>
      <c r="OZP20" s="136"/>
      <c r="OZQ20" s="136"/>
      <c r="OZR20" s="136"/>
      <c r="OZS20" s="136"/>
      <c r="OZT20" s="136"/>
      <c r="OZU20" s="136"/>
      <c r="OZV20" s="136"/>
      <c r="OZW20" s="136"/>
      <c r="OZX20" s="136"/>
      <c r="OZY20" s="136"/>
      <c r="OZZ20" s="136"/>
      <c r="PAA20" s="136"/>
      <c r="PAB20" s="136"/>
      <c r="PAC20" s="136"/>
      <c r="PAD20" s="136"/>
      <c r="PAE20" s="136"/>
      <c r="PAF20" s="136"/>
      <c r="PAG20" s="136"/>
      <c r="PAH20" s="136"/>
      <c r="PAI20" s="136"/>
      <c r="PAJ20" s="136"/>
      <c r="PAK20" s="136"/>
      <c r="PAL20" s="136"/>
      <c r="PAM20" s="136"/>
      <c r="PAN20" s="136"/>
      <c r="PAO20" s="136"/>
      <c r="PAP20" s="136"/>
      <c r="PAQ20" s="136"/>
      <c r="PAR20" s="136"/>
      <c r="PAS20" s="136"/>
      <c r="PAT20" s="136"/>
      <c r="PAU20" s="136"/>
      <c r="PAV20" s="136"/>
      <c r="PAW20" s="136"/>
      <c r="PAX20" s="136"/>
      <c r="PAY20" s="136"/>
      <c r="PAZ20" s="136"/>
      <c r="PBA20" s="136"/>
      <c r="PBB20" s="136"/>
      <c r="PBC20" s="136"/>
      <c r="PBD20" s="136"/>
      <c r="PBE20" s="136"/>
      <c r="PBF20" s="136"/>
      <c r="PBG20" s="136"/>
      <c r="PBH20" s="136"/>
      <c r="PBI20" s="136"/>
      <c r="PBJ20" s="136"/>
      <c r="PBK20" s="136"/>
      <c r="PBL20" s="136"/>
      <c r="PBM20" s="136"/>
      <c r="PBN20" s="136"/>
      <c r="PBO20" s="136"/>
      <c r="PBP20" s="136"/>
      <c r="PBQ20" s="136"/>
      <c r="PBR20" s="136"/>
      <c r="PBS20" s="136"/>
      <c r="PBT20" s="136"/>
      <c r="PBU20" s="136"/>
      <c r="PBV20" s="136"/>
      <c r="PBW20" s="136"/>
      <c r="PBX20" s="136"/>
      <c r="PBY20" s="136"/>
      <c r="PBZ20" s="136"/>
      <c r="PCA20" s="136"/>
      <c r="PCB20" s="136"/>
      <c r="PCC20" s="136"/>
      <c r="PCD20" s="136"/>
      <c r="PCE20" s="136"/>
      <c r="PCF20" s="136"/>
      <c r="PCG20" s="136"/>
      <c r="PCH20" s="136"/>
      <c r="PCI20" s="136"/>
      <c r="PCJ20" s="136"/>
      <c r="PCK20" s="136"/>
      <c r="PCL20" s="136"/>
      <c r="PCM20" s="136"/>
      <c r="PCN20" s="136"/>
      <c r="PCO20" s="136"/>
      <c r="PCP20" s="136"/>
      <c r="PCQ20" s="136"/>
      <c r="PCR20" s="136"/>
      <c r="PCS20" s="136"/>
      <c r="PCT20" s="136"/>
      <c r="PCU20" s="136"/>
      <c r="PCV20" s="136"/>
      <c r="PCW20" s="136"/>
      <c r="PCX20" s="136"/>
      <c r="PCY20" s="136"/>
      <c r="PCZ20" s="136"/>
      <c r="PDA20" s="136"/>
      <c r="PDB20" s="136"/>
      <c r="PDC20" s="136"/>
      <c r="PDD20" s="136"/>
      <c r="PDE20" s="136"/>
      <c r="PDF20" s="136"/>
      <c r="PDG20" s="136"/>
      <c r="PDH20" s="136"/>
      <c r="PDI20" s="136"/>
      <c r="PDJ20" s="136"/>
      <c r="PDK20" s="136"/>
      <c r="PDL20" s="136"/>
      <c r="PDM20" s="136"/>
      <c r="PDN20" s="136"/>
      <c r="PDO20" s="136"/>
      <c r="PDP20" s="136"/>
      <c r="PDQ20" s="136"/>
      <c r="PDR20" s="136"/>
      <c r="PDS20" s="136"/>
      <c r="PDT20" s="136"/>
      <c r="PDU20" s="136"/>
      <c r="PDV20" s="136"/>
      <c r="PDW20" s="136"/>
      <c r="PDX20" s="136"/>
      <c r="PDY20" s="136"/>
      <c r="PDZ20" s="136"/>
      <c r="PEA20" s="136"/>
      <c r="PEB20" s="136"/>
      <c r="PEC20" s="136"/>
      <c r="PED20" s="136"/>
      <c r="PEE20" s="136"/>
      <c r="PEF20" s="136"/>
      <c r="PEG20" s="136"/>
      <c r="PEH20" s="136"/>
      <c r="PEI20" s="136"/>
      <c r="PEJ20" s="136"/>
      <c r="PEK20" s="136"/>
      <c r="PEL20" s="136"/>
      <c r="PEM20" s="136"/>
      <c r="PEN20" s="136"/>
      <c r="PEO20" s="136"/>
      <c r="PEP20" s="136"/>
      <c r="PEQ20" s="136"/>
      <c r="PER20" s="136"/>
      <c r="PES20" s="136"/>
      <c r="PET20" s="136"/>
      <c r="PEU20" s="136"/>
      <c r="PEV20" s="136"/>
      <c r="PEW20" s="136"/>
      <c r="PEX20" s="136"/>
      <c r="PEY20" s="136"/>
      <c r="PEZ20" s="136"/>
      <c r="PFA20" s="136"/>
      <c r="PFB20" s="136"/>
      <c r="PFC20" s="136"/>
      <c r="PFD20" s="136"/>
      <c r="PFE20" s="136"/>
      <c r="PFF20" s="136"/>
      <c r="PFG20" s="136"/>
      <c r="PFH20" s="136"/>
      <c r="PFI20" s="136"/>
      <c r="PFJ20" s="136"/>
      <c r="PFK20" s="136"/>
      <c r="PFL20" s="136"/>
      <c r="PFM20" s="136"/>
      <c r="PFN20" s="136"/>
      <c r="PFO20" s="136"/>
      <c r="PFP20" s="136"/>
      <c r="PFQ20" s="136"/>
      <c r="PFR20" s="136"/>
      <c r="PFS20" s="136"/>
      <c r="PFT20" s="136"/>
      <c r="PFU20" s="136"/>
      <c r="PFV20" s="136"/>
      <c r="PFW20" s="136"/>
      <c r="PFX20" s="136"/>
      <c r="PFY20" s="136"/>
      <c r="PFZ20" s="136"/>
      <c r="PGA20" s="136"/>
      <c r="PGB20" s="136"/>
      <c r="PGC20" s="136"/>
      <c r="PGD20" s="136"/>
      <c r="PGE20" s="136"/>
      <c r="PGF20" s="136"/>
      <c r="PGG20" s="136"/>
      <c r="PGH20" s="136"/>
      <c r="PGI20" s="136"/>
      <c r="PGJ20" s="136"/>
      <c r="PGK20" s="136"/>
      <c r="PGL20" s="136"/>
      <c r="PGM20" s="136"/>
      <c r="PGN20" s="136"/>
      <c r="PGO20" s="136"/>
      <c r="PGP20" s="136"/>
      <c r="PGQ20" s="136"/>
      <c r="PGR20" s="136"/>
      <c r="PGS20" s="136"/>
      <c r="PGT20" s="136"/>
      <c r="PGU20" s="136"/>
      <c r="PGV20" s="136"/>
      <c r="PGW20" s="136"/>
      <c r="PGX20" s="136"/>
      <c r="PGY20" s="136"/>
      <c r="PGZ20" s="136"/>
      <c r="PHA20" s="136"/>
      <c r="PHB20" s="136"/>
      <c r="PHC20" s="136"/>
      <c r="PHD20" s="136"/>
      <c r="PHE20" s="136"/>
      <c r="PHF20" s="136"/>
      <c r="PHG20" s="136"/>
      <c r="PHH20" s="136"/>
      <c r="PHI20" s="136"/>
      <c r="PHJ20" s="136"/>
      <c r="PHK20" s="136"/>
      <c r="PHL20" s="136"/>
      <c r="PHM20" s="136"/>
      <c r="PHN20" s="136"/>
      <c r="PHO20" s="136"/>
      <c r="PHP20" s="136"/>
      <c r="PHQ20" s="136"/>
      <c r="PHR20" s="136"/>
      <c r="PHS20" s="136"/>
      <c r="PHT20" s="136"/>
      <c r="PHU20" s="136"/>
      <c r="PHV20" s="136"/>
      <c r="PHW20" s="136"/>
      <c r="PHX20" s="136"/>
      <c r="PHY20" s="136"/>
      <c r="PHZ20" s="136"/>
      <c r="PIA20" s="136"/>
      <c r="PIB20" s="136"/>
      <c r="PIC20" s="136"/>
      <c r="PID20" s="136"/>
      <c r="PIE20" s="136"/>
      <c r="PIF20" s="136"/>
      <c r="PIG20" s="136"/>
      <c r="PIH20" s="136"/>
      <c r="PII20" s="136"/>
      <c r="PIJ20" s="136"/>
      <c r="PIK20" s="136"/>
      <c r="PIL20" s="136"/>
      <c r="PIM20" s="136"/>
      <c r="PIN20" s="136"/>
      <c r="PIO20" s="136"/>
      <c r="PIP20" s="136"/>
      <c r="PIQ20" s="136"/>
      <c r="PIR20" s="136"/>
      <c r="PIS20" s="136"/>
      <c r="PIT20" s="136"/>
      <c r="PIU20" s="136"/>
      <c r="PIV20" s="136"/>
      <c r="PIW20" s="136"/>
      <c r="PIX20" s="136"/>
      <c r="PIY20" s="136"/>
      <c r="PIZ20" s="136"/>
      <c r="PJA20" s="136"/>
      <c r="PJB20" s="136"/>
      <c r="PJC20" s="136"/>
      <c r="PJD20" s="136"/>
      <c r="PJE20" s="136"/>
      <c r="PJF20" s="136"/>
      <c r="PJG20" s="136"/>
      <c r="PJH20" s="136"/>
      <c r="PJI20" s="136"/>
      <c r="PJJ20" s="136"/>
      <c r="PJK20" s="136"/>
      <c r="PJL20" s="136"/>
      <c r="PJM20" s="136"/>
      <c r="PJN20" s="136"/>
      <c r="PJO20" s="136"/>
      <c r="PJP20" s="136"/>
      <c r="PJQ20" s="136"/>
      <c r="PJR20" s="136"/>
      <c r="PJS20" s="136"/>
      <c r="PJT20" s="136"/>
      <c r="PJU20" s="136"/>
      <c r="PJV20" s="136"/>
      <c r="PJW20" s="136"/>
      <c r="PJX20" s="136"/>
      <c r="PJY20" s="136"/>
      <c r="PJZ20" s="136"/>
      <c r="PKA20" s="136"/>
      <c r="PKB20" s="136"/>
      <c r="PKC20" s="136"/>
      <c r="PKD20" s="136"/>
      <c r="PKE20" s="136"/>
      <c r="PKF20" s="136"/>
      <c r="PKG20" s="136"/>
      <c r="PKH20" s="136"/>
      <c r="PKI20" s="136"/>
      <c r="PKJ20" s="136"/>
      <c r="PKK20" s="136"/>
      <c r="PKL20" s="136"/>
      <c r="PKM20" s="136"/>
      <c r="PKN20" s="136"/>
      <c r="PKO20" s="136"/>
      <c r="PKP20" s="136"/>
      <c r="PKQ20" s="136"/>
      <c r="PKR20" s="136"/>
      <c r="PKS20" s="136"/>
      <c r="PKT20" s="136"/>
      <c r="PKU20" s="136"/>
      <c r="PKV20" s="136"/>
      <c r="PKW20" s="136"/>
      <c r="PKX20" s="136"/>
      <c r="PKY20" s="136"/>
      <c r="PKZ20" s="136"/>
      <c r="PLA20" s="136"/>
      <c r="PLB20" s="136"/>
      <c r="PLC20" s="136"/>
      <c r="PLD20" s="136"/>
      <c r="PLE20" s="136"/>
      <c r="PLF20" s="136"/>
      <c r="PLG20" s="136"/>
      <c r="PLH20" s="136"/>
      <c r="PLI20" s="136"/>
      <c r="PLJ20" s="136"/>
      <c r="PLK20" s="136"/>
      <c r="PLL20" s="136"/>
      <c r="PLM20" s="136"/>
      <c r="PLN20" s="136"/>
      <c r="PLO20" s="136"/>
      <c r="PLP20" s="136"/>
      <c r="PLQ20" s="136"/>
      <c r="PLR20" s="136"/>
      <c r="PLS20" s="136"/>
      <c r="PLT20" s="136"/>
      <c r="PLU20" s="136"/>
      <c r="PLV20" s="136"/>
      <c r="PLW20" s="136"/>
      <c r="PLX20" s="136"/>
      <c r="PLY20" s="136"/>
      <c r="PLZ20" s="136"/>
      <c r="PMA20" s="136"/>
      <c r="PMB20" s="136"/>
      <c r="PMC20" s="136"/>
      <c r="PMD20" s="136"/>
      <c r="PME20" s="136"/>
      <c r="PMF20" s="136"/>
      <c r="PMG20" s="136"/>
      <c r="PMH20" s="136"/>
      <c r="PMI20" s="136"/>
      <c r="PMJ20" s="136"/>
      <c r="PMK20" s="136"/>
      <c r="PML20" s="136"/>
      <c r="PMM20" s="136"/>
      <c r="PMN20" s="136"/>
      <c r="PMO20" s="136"/>
      <c r="PMP20" s="136"/>
      <c r="PMQ20" s="136"/>
      <c r="PMR20" s="136"/>
      <c r="PMS20" s="136"/>
      <c r="PMT20" s="136"/>
      <c r="PMU20" s="136"/>
      <c r="PMV20" s="136"/>
      <c r="PMW20" s="136"/>
      <c r="PMX20" s="136"/>
      <c r="PMY20" s="136"/>
      <c r="PMZ20" s="136"/>
      <c r="PNA20" s="136"/>
      <c r="PNB20" s="136"/>
      <c r="PNC20" s="136"/>
      <c r="PND20" s="136"/>
      <c r="PNE20" s="136"/>
      <c r="PNF20" s="136"/>
      <c r="PNG20" s="136"/>
      <c r="PNH20" s="136"/>
      <c r="PNI20" s="136"/>
      <c r="PNJ20" s="136"/>
      <c r="PNK20" s="136"/>
      <c r="PNL20" s="136"/>
      <c r="PNM20" s="136"/>
      <c r="PNN20" s="136"/>
      <c r="PNO20" s="136"/>
      <c r="PNP20" s="136"/>
      <c r="PNQ20" s="136"/>
      <c r="PNR20" s="136"/>
      <c r="PNS20" s="136"/>
      <c r="PNT20" s="136"/>
      <c r="PNU20" s="136"/>
      <c r="PNV20" s="136"/>
      <c r="PNW20" s="136"/>
      <c r="PNX20" s="136"/>
      <c r="PNY20" s="136"/>
      <c r="PNZ20" s="136"/>
      <c r="POA20" s="136"/>
      <c r="POB20" s="136"/>
      <c r="POC20" s="136"/>
      <c r="POD20" s="136"/>
      <c r="POE20" s="136"/>
      <c r="POF20" s="136"/>
      <c r="POG20" s="136"/>
      <c r="POH20" s="136"/>
      <c r="POI20" s="136"/>
      <c r="POJ20" s="136"/>
      <c r="POK20" s="136"/>
      <c r="POL20" s="136"/>
      <c r="POM20" s="136"/>
      <c r="PON20" s="136"/>
      <c r="POO20" s="136"/>
      <c r="POP20" s="136"/>
      <c r="POQ20" s="136"/>
      <c r="POR20" s="136"/>
      <c r="POS20" s="136"/>
      <c r="POT20" s="136"/>
      <c r="POU20" s="136"/>
      <c r="POV20" s="136"/>
      <c r="POW20" s="136"/>
      <c r="POX20" s="136"/>
      <c r="POY20" s="136"/>
      <c r="POZ20" s="136"/>
      <c r="PPA20" s="136"/>
      <c r="PPB20" s="136"/>
      <c r="PPC20" s="136"/>
      <c r="PPD20" s="136"/>
      <c r="PPE20" s="136"/>
      <c r="PPF20" s="136"/>
      <c r="PPG20" s="136"/>
      <c r="PPH20" s="136"/>
      <c r="PPI20" s="136"/>
      <c r="PPJ20" s="136"/>
      <c r="PPK20" s="136"/>
      <c r="PPL20" s="136"/>
      <c r="PPM20" s="136"/>
      <c r="PPN20" s="136"/>
      <c r="PPO20" s="136"/>
      <c r="PPP20" s="136"/>
      <c r="PPQ20" s="136"/>
      <c r="PPR20" s="136"/>
      <c r="PPS20" s="136"/>
      <c r="PPT20" s="136"/>
      <c r="PPU20" s="136"/>
      <c r="PPV20" s="136"/>
      <c r="PPW20" s="136"/>
      <c r="PPX20" s="136"/>
      <c r="PPY20" s="136"/>
      <c r="PPZ20" s="136"/>
      <c r="PQA20" s="136"/>
      <c r="PQB20" s="136"/>
      <c r="PQC20" s="136"/>
      <c r="PQD20" s="136"/>
      <c r="PQE20" s="136"/>
      <c r="PQF20" s="136"/>
      <c r="PQG20" s="136"/>
      <c r="PQH20" s="136"/>
      <c r="PQI20" s="136"/>
      <c r="PQJ20" s="136"/>
      <c r="PQK20" s="136"/>
      <c r="PQL20" s="136"/>
      <c r="PQM20" s="136"/>
      <c r="PQN20" s="136"/>
      <c r="PQO20" s="136"/>
      <c r="PQP20" s="136"/>
      <c r="PQQ20" s="136"/>
      <c r="PQR20" s="136"/>
      <c r="PQS20" s="136"/>
      <c r="PQT20" s="136"/>
      <c r="PQU20" s="136"/>
      <c r="PQV20" s="136"/>
      <c r="PQW20" s="136"/>
      <c r="PQX20" s="136"/>
      <c r="PQY20" s="136"/>
      <c r="PQZ20" s="136"/>
      <c r="PRA20" s="136"/>
      <c r="PRB20" s="136"/>
      <c r="PRC20" s="136"/>
      <c r="PRD20" s="136"/>
      <c r="PRE20" s="136"/>
      <c r="PRF20" s="136"/>
      <c r="PRG20" s="136"/>
      <c r="PRH20" s="136"/>
      <c r="PRI20" s="136"/>
      <c r="PRJ20" s="136"/>
      <c r="PRK20" s="136"/>
      <c r="PRL20" s="136"/>
      <c r="PRM20" s="136"/>
      <c r="PRN20" s="136"/>
      <c r="PRO20" s="136"/>
      <c r="PRP20" s="136"/>
      <c r="PRQ20" s="136"/>
      <c r="PRR20" s="136"/>
      <c r="PRS20" s="136"/>
      <c r="PRT20" s="136"/>
      <c r="PRU20" s="136"/>
      <c r="PRV20" s="136"/>
      <c r="PRW20" s="136"/>
      <c r="PRX20" s="136"/>
      <c r="PRY20" s="136"/>
      <c r="PRZ20" s="136"/>
      <c r="PSA20" s="136"/>
      <c r="PSB20" s="136"/>
      <c r="PSC20" s="136"/>
      <c r="PSD20" s="136"/>
      <c r="PSE20" s="136"/>
      <c r="PSF20" s="136"/>
      <c r="PSG20" s="136"/>
      <c r="PSH20" s="136"/>
      <c r="PSI20" s="136"/>
      <c r="PSJ20" s="136"/>
      <c r="PSK20" s="136"/>
      <c r="PSL20" s="136"/>
      <c r="PSM20" s="136"/>
      <c r="PSN20" s="136"/>
      <c r="PSO20" s="136"/>
      <c r="PSP20" s="136"/>
      <c r="PSQ20" s="136"/>
      <c r="PSR20" s="136"/>
      <c r="PSS20" s="136"/>
      <c r="PST20" s="136"/>
      <c r="PSU20" s="136"/>
      <c r="PSV20" s="136"/>
      <c r="PSW20" s="136"/>
      <c r="PSX20" s="136"/>
      <c r="PSY20" s="136"/>
      <c r="PSZ20" s="136"/>
      <c r="PTA20" s="136"/>
      <c r="PTB20" s="136"/>
      <c r="PTC20" s="136"/>
      <c r="PTD20" s="136"/>
      <c r="PTE20" s="136"/>
      <c r="PTF20" s="136"/>
      <c r="PTG20" s="136"/>
      <c r="PTH20" s="136"/>
      <c r="PTI20" s="136"/>
      <c r="PTJ20" s="136"/>
      <c r="PTK20" s="136"/>
      <c r="PTL20" s="136"/>
      <c r="PTM20" s="136"/>
      <c r="PTN20" s="136"/>
      <c r="PTO20" s="136"/>
      <c r="PTP20" s="136"/>
      <c r="PTQ20" s="136"/>
      <c r="PTR20" s="136"/>
      <c r="PTS20" s="136"/>
      <c r="PTT20" s="136"/>
      <c r="PTU20" s="136"/>
      <c r="PTV20" s="136"/>
      <c r="PTW20" s="136"/>
      <c r="PTX20" s="136"/>
      <c r="PTY20" s="136"/>
      <c r="PTZ20" s="136"/>
      <c r="PUA20" s="136"/>
      <c r="PUB20" s="136"/>
      <c r="PUC20" s="136"/>
      <c r="PUD20" s="136"/>
      <c r="PUE20" s="136"/>
      <c r="PUF20" s="136"/>
      <c r="PUG20" s="136"/>
      <c r="PUH20" s="136"/>
      <c r="PUI20" s="136"/>
      <c r="PUJ20" s="136"/>
      <c r="PUK20" s="136"/>
      <c r="PUL20" s="136"/>
      <c r="PUM20" s="136"/>
      <c r="PUN20" s="136"/>
      <c r="PUO20" s="136"/>
      <c r="PUP20" s="136"/>
      <c r="PUQ20" s="136"/>
      <c r="PUR20" s="136"/>
      <c r="PUS20" s="136"/>
      <c r="PUT20" s="136"/>
      <c r="PUU20" s="136"/>
      <c r="PUV20" s="136"/>
      <c r="PUW20" s="136"/>
      <c r="PUX20" s="136"/>
      <c r="PUY20" s="136"/>
      <c r="PUZ20" s="136"/>
      <c r="PVA20" s="136"/>
      <c r="PVB20" s="136"/>
      <c r="PVC20" s="136"/>
      <c r="PVD20" s="136"/>
      <c r="PVE20" s="136"/>
      <c r="PVF20" s="136"/>
      <c r="PVG20" s="136"/>
      <c r="PVH20" s="136"/>
      <c r="PVI20" s="136"/>
      <c r="PVJ20" s="136"/>
      <c r="PVK20" s="136"/>
      <c r="PVL20" s="136"/>
      <c r="PVM20" s="136"/>
      <c r="PVN20" s="136"/>
      <c r="PVO20" s="136"/>
      <c r="PVP20" s="136"/>
      <c r="PVQ20" s="136"/>
      <c r="PVR20" s="136"/>
      <c r="PVS20" s="136"/>
      <c r="PVT20" s="136"/>
      <c r="PVU20" s="136"/>
      <c r="PVV20" s="136"/>
      <c r="PVW20" s="136"/>
      <c r="PVX20" s="136"/>
      <c r="PVY20" s="136"/>
      <c r="PVZ20" s="136"/>
      <c r="PWA20" s="136"/>
      <c r="PWB20" s="136"/>
      <c r="PWC20" s="136"/>
      <c r="PWD20" s="136"/>
      <c r="PWE20" s="136"/>
      <c r="PWF20" s="136"/>
      <c r="PWG20" s="136"/>
      <c r="PWH20" s="136"/>
      <c r="PWI20" s="136"/>
      <c r="PWJ20" s="136"/>
      <c r="PWK20" s="136"/>
      <c r="PWL20" s="136"/>
      <c r="PWM20" s="136"/>
      <c r="PWN20" s="136"/>
      <c r="PWO20" s="136"/>
      <c r="PWP20" s="136"/>
      <c r="PWQ20" s="136"/>
      <c r="PWR20" s="136"/>
      <c r="PWS20" s="136"/>
      <c r="PWT20" s="136"/>
      <c r="PWU20" s="136"/>
      <c r="PWV20" s="136"/>
      <c r="PWW20" s="136"/>
      <c r="PWX20" s="136"/>
      <c r="PWY20" s="136"/>
      <c r="PWZ20" s="136"/>
      <c r="PXA20" s="136"/>
      <c r="PXB20" s="136"/>
      <c r="PXC20" s="136"/>
      <c r="PXD20" s="136"/>
      <c r="PXE20" s="136"/>
      <c r="PXF20" s="136"/>
      <c r="PXG20" s="136"/>
      <c r="PXH20" s="136"/>
      <c r="PXI20" s="136"/>
      <c r="PXJ20" s="136"/>
      <c r="PXK20" s="136"/>
      <c r="PXL20" s="136"/>
      <c r="PXM20" s="136"/>
      <c r="PXN20" s="136"/>
      <c r="PXO20" s="136"/>
      <c r="PXP20" s="136"/>
      <c r="PXQ20" s="136"/>
      <c r="PXR20" s="136"/>
      <c r="PXS20" s="136"/>
      <c r="PXT20" s="136"/>
      <c r="PXU20" s="136"/>
      <c r="PXV20" s="136"/>
      <c r="PXW20" s="136"/>
      <c r="PXX20" s="136"/>
      <c r="PXY20" s="136"/>
      <c r="PXZ20" s="136"/>
      <c r="PYA20" s="136"/>
      <c r="PYB20" s="136"/>
      <c r="PYC20" s="136"/>
      <c r="PYD20" s="136"/>
      <c r="PYE20" s="136"/>
      <c r="PYF20" s="136"/>
      <c r="PYG20" s="136"/>
      <c r="PYH20" s="136"/>
      <c r="PYI20" s="136"/>
      <c r="PYJ20" s="136"/>
      <c r="PYK20" s="136"/>
      <c r="PYL20" s="136"/>
      <c r="PYM20" s="136"/>
      <c r="PYN20" s="136"/>
      <c r="PYO20" s="136"/>
      <c r="PYP20" s="136"/>
      <c r="PYQ20" s="136"/>
      <c r="PYR20" s="136"/>
      <c r="PYS20" s="136"/>
      <c r="PYT20" s="136"/>
      <c r="PYU20" s="136"/>
      <c r="PYV20" s="136"/>
      <c r="PYW20" s="136"/>
      <c r="PYX20" s="136"/>
      <c r="PYY20" s="136"/>
      <c r="PYZ20" s="136"/>
      <c r="PZA20" s="136"/>
      <c r="PZB20" s="136"/>
      <c r="PZC20" s="136"/>
      <c r="PZD20" s="136"/>
      <c r="PZE20" s="136"/>
      <c r="PZF20" s="136"/>
      <c r="PZG20" s="136"/>
      <c r="PZH20" s="136"/>
      <c r="PZI20" s="136"/>
      <c r="PZJ20" s="136"/>
      <c r="PZK20" s="136"/>
      <c r="PZL20" s="136"/>
      <c r="PZM20" s="136"/>
      <c r="PZN20" s="136"/>
      <c r="PZO20" s="136"/>
      <c r="PZP20" s="136"/>
      <c r="PZQ20" s="136"/>
      <c r="PZR20" s="136"/>
      <c r="PZS20" s="136"/>
      <c r="PZT20" s="136"/>
      <c r="PZU20" s="136"/>
      <c r="PZV20" s="136"/>
      <c r="PZW20" s="136"/>
      <c r="PZX20" s="136"/>
      <c r="PZY20" s="136"/>
      <c r="PZZ20" s="136"/>
      <c r="QAA20" s="136"/>
      <c r="QAB20" s="136"/>
      <c r="QAC20" s="136"/>
      <c r="QAD20" s="136"/>
      <c r="QAE20" s="136"/>
      <c r="QAF20" s="136"/>
      <c r="QAG20" s="136"/>
      <c r="QAH20" s="136"/>
      <c r="QAI20" s="136"/>
      <c r="QAJ20" s="136"/>
      <c r="QAK20" s="136"/>
      <c r="QAL20" s="136"/>
      <c r="QAM20" s="136"/>
      <c r="QAN20" s="136"/>
      <c r="QAO20" s="136"/>
      <c r="QAP20" s="136"/>
      <c r="QAQ20" s="136"/>
      <c r="QAR20" s="136"/>
      <c r="QAS20" s="136"/>
      <c r="QAT20" s="136"/>
      <c r="QAU20" s="136"/>
      <c r="QAV20" s="136"/>
      <c r="QAW20" s="136"/>
      <c r="QAX20" s="136"/>
      <c r="QAY20" s="136"/>
      <c r="QAZ20" s="136"/>
      <c r="QBA20" s="136"/>
      <c r="QBB20" s="136"/>
      <c r="QBC20" s="136"/>
      <c r="QBD20" s="136"/>
      <c r="QBE20" s="136"/>
      <c r="QBF20" s="136"/>
      <c r="QBG20" s="136"/>
      <c r="QBH20" s="136"/>
      <c r="QBI20" s="136"/>
      <c r="QBJ20" s="136"/>
      <c r="QBK20" s="136"/>
      <c r="QBL20" s="136"/>
      <c r="QBM20" s="136"/>
      <c r="QBN20" s="136"/>
      <c r="QBO20" s="136"/>
      <c r="QBP20" s="136"/>
      <c r="QBQ20" s="136"/>
      <c r="QBR20" s="136"/>
      <c r="QBS20" s="136"/>
      <c r="QBT20" s="136"/>
      <c r="QBU20" s="136"/>
      <c r="QBV20" s="136"/>
      <c r="QBW20" s="136"/>
      <c r="QBX20" s="136"/>
      <c r="QBY20" s="136"/>
      <c r="QBZ20" s="136"/>
      <c r="QCA20" s="136"/>
      <c r="QCB20" s="136"/>
      <c r="QCC20" s="136"/>
      <c r="QCD20" s="136"/>
      <c r="QCE20" s="136"/>
      <c r="QCF20" s="136"/>
      <c r="QCG20" s="136"/>
      <c r="QCH20" s="136"/>
      <c r="QCI20" s="136"/>
      <c r="QCJ20" s="136"/>
      <c r="QCK20" s="136"/>
      <c r="QCL20" s="136"/>
      <c r="QCM20" s="136"/>
      <c r="QCN20" s="136"/>
      <c r="QCO20" s="136"/>
      <c r="QCP20" s="136"/>
      <c r="QCQ20" s="136"/>
      <c r="QCR20" s="136"/>
      <c r="QCS20" s="136"/>
      <c r="QCT20" s="136"/>
      <c r="QCU20" s="136"/>
      <c r="QCV20" s="136"/>
      <c r="QCW20" s="136"/>
      <c r="QCX20" s="136"/>
      <c r="QCY20" s="136"/>
      <c r="QCZ20" s="136"/>
      <c r="QDA20" s="136"/>
      <c r="QDB20" s="136"/>
      <c r="QDC20" s="136"/>
      <c r="QDD20" s="136"/>
      <c r="QDE20" s="136"/>
      <c r="QDF20" s="136"/>
      <c r="QDG20" s="136"/>
      <c r="QDH20" s="136"/>
      <c r="QDI20" s="136"/>
      <c r="QDJ20" s="136"/>
      <c r="QDK20" s="136"/>
      <c r="QDL20" s="136"/>
      <c r="QDM20" s="136"/>
      <c r="QDN20" s="136"/>
      <c r="QDO20" s="136"/>
      <c r="QDP20" s="136"/>
      <c r="QDQ20" s="136"/>
      <c r="QDR20" s="136"/>
      <c r="QDS20" s="136"/>
      <c r="QDT20" s="136"/>
      <c r="QDU20" s="136"/>
      <c r="QDV20" s="136"/>
      <c r="QDW20" s="136"/>
      <c r="QDX20" s="136"/>
      <c r="QDY20" s="136"/>
      <c r="QDZ20" s="136"/>
      <c r="QEA20" s="136"/>
      <c r="QEB20" s="136"/>
      <c r="QEC20" s="136"/>
      <c r="QED20" s="136"/>
      <c r="QEE20" s="136"/>
      <c r="QEF20" s="136"/>
      <c r="QEG20" s="136"/>
      <c r="QEH20" s="136"/>
      <c r="QEI20" s="136"/>
      <c r="QEJ20" s="136"/>
      <c r="QEK20" s="136"/>
      <c r="QEL20" s="136"/>
      <c r="QEM20" s="136"/>
      <c r="QEN20" s="136"/>
      <c r="QEO20" s="136"/>
      <c r="QEP20" s="136"/>
      <c r="QEQ20" s="136"/>
      <c r="QER20" s="136"/>
      <c r="QES20" s="136"/>
      <c r="QET20" s="136"/>
      <c r="QEU20" s="136"/>
      <c r="QEV20" s="136"/>
      <c r="QEW20" s="136"/>
      <c r="QEX20" s="136"/>
      <c r="QEY20" s="136"/>
      <c r="QEZ20" s="136"/>
      <c r="QFA20" s="136"/>
      <c r="QFB20" s="136"/>
      <c r="QFC20" s="136"/>
      <c r="QFD20" s="136"/>
      <c r="QFE20" s="136"/>
      <c r="QFF20" s="136"/>
      <c r="QFG20" s="136"/>
      <c r="QFH20" s="136"/>
      <c r="QFI20" s="136"/>
      <c r="QFJ20" s="136"/>
      <c r="QFK20" s="136"/>
      <c r="QFL20" s="136"/>
      <c r="QFM20" s="136"/>
      <c r="QFN20" s="136"/>
      <c r="QFO20" s="136"/>
      <c r="QFP20" s="136"/>
      <c r="QFQ20" s="136"/>
      <c r="QFR20" s="136"/>
      <c r="QFS20" s="136"/>
      <c r="QFT20" s="136"/>
      <c r="QFU20" s="136"/>
      <c r="QFV20" s="136"/>
      <c r="QFW20" s="136"/>
      <c r="QFX20" s="136"/>
      <c r="QFY20" s="136"/>
      <c r="QFZ20" s="136"/>
      <c r="QGA20" s="136"/>
      <c r="QGB20" s="136"/>
      <c r="QGC20" s="136"/>
      <c r="QGD20" s="136"/>
      <c r="QGE20" s="136"/>
      <c r="QGF20" s="136"/>
      <c r="QGG20" s="136"/>
      <c r="QGH20" s="136"/>
      <c r="QGI20" s="136"/>
      <c r="QGJ20" s="136"/>
      <c r="QGK20" s="136"/>
      <c r="QGL20" s="136"/>
      <c r="QGM20" s="136"/>
      <c r="QGN20" s="136"/>
      <c r="QGO20" s="136"/>
      <c r="QGP20" s="136"/>
      <c r="QGQ20" s="136"/>
      <c r="QGR20" s="136"/>
      <c r="QGS20" s="136"/>
      <c r="QGT20" s="136"/>
      <c r="QGU20" s="136"/>
      <c r="QGV20" s="136"/>
      <c r="QGW20" s="136"/>
      <c r="QGX20" s="136"/>
      <c r="QGY20" s="136"/>
      <c r="QGZ20" s="136"/>
      <c r="QHA20" s="136"/>
      <c r="QHB20" s="136"/>
      <c r="QHC20" s="136"/>
      <c r="QHD20" s="136"/>
      <c r="QHE20" s="136"/>
      <c r="QHF20" s="136"/>
      <c r="QHG20" s="136"/>
      <c r="QHH20" s="136"/>
      <c r="QHI20" s="136"/>
      <c r="QHJ20" s="136"/>
      <c r="QHK20" s="136"/>
      <c r="QHL20" s="136"/>
      <c r="QHM20" s="136"/>
      <c r="QHN20" s="136"/>
      <c r="QHO20" s="136"/>
      <c r="QHP20" s="136"/>
      <c r="QHQ20" s="136"/>
      <c r="QHR20" s="136"/>
      <c r="QHS20" s="136"/>
      <c r="QHT20" s="136"/>
      <c r="QHU20" s="136"/>
      <c r="QHV20" s="136"/>
      <c r="QHW20" s="136"/>
      <c r="QHX20" s="136"/>
      <c r="QHY20" s="136"/>
      <c r="QHZ20" s="136"/>
      <c r="QIA20" s="136"/>
      <c r="QIB20" s="136"/>
      <c r="QIC20" s="136"/>
      <c r="QID20" s="136"/>
      <c r="QIE20" s="136"/>
      <c r="QIF20" s="136"/>
      <c r="QIG20" s="136"/>
      <c r="QIH20" s="136"/>
      <c r="QII20" s="136"/>
      <c r="QIJ20" s="136"/>
      <c r="QIK20" s="136"/>
      <c r="QIL20" s="136"/>
      <c r="QIM20" s="136"/>
      <c r="QIN20" s="136"/>
      <c r="QIO20" s="136"/>
      <c r="QIP20" s="136"/>
      <c r="QIQ20" s="136"/>
      <c r="QIR20" s="136"/>
      <c r="QIS20" s="136"/>
      <c r="QIT20" s="136"/>
      <c r="QIU20" s="136"/>
      <c r="QIV20" s="136"/>
      <c r="QIW20" s="136"/>
      <c r="QIX20" s="136"/>
      <c r="QIY20" s="136"/>
      <c r="QIZ20" s="136"/>
      <c r="QJA20" s="136"/>
      <c r="QJB20" s="136"/>
      <c r="QJC20" s="136"/>
      <c r="QJD20" s="136"/>
      <c r="QJE20" s="136"/>
      <c r="QJF20" s="136"/>
      <c r="QJG20" s="136"/>
      <c r="QJH20" s="136"/>
      <c r="QJI20" s="136"/>
      <c r="QJJ20" s="136"/>
      <c r="QJK20" s="136"/>
      <c r="QJL20" s="136"/>
      <c r="QJM20" s="136"/>
      <c r="QJN20" s="136"/>
      <c r="QJO20" s="136"/>
      <c r="QJP20" s="136"/>
      <c r="QJQ20" s="136"/>
      <c r="QJR20" s="136"/>
      <c r="QJS20" s="136"/>
      <c r="QJT20" s="136"/>
      <c r="QJU20" s="136"/>
      <c r="QJV20" s="136"/>
      <c r="QJW20" s="136"/>
      <c r="QJX20" s="136"/>
      <c r="QJY20" s="136"/>
      <c r="QJZ20" s="136"/>
      <c r="QKA20" s="136"/>
      <c r="QKB20" s="136"/>
      <c r="QKC20" s="136"/>
      <c r="QKD20" s="136"/>
      <c r="QKE20" s="136"/>
      <c r="QKF20" s="136"/>
      <c r="QKG20" s="136"/>
      <c r="QKH20" s="136"/>
      <c r="QKI20" s="136"/>
      <c r="QKJ20" s="136"/>
      <c r="QKK20" s="136"/>
      <c r="QKL20" s="136"/>
      <c r="QKM20" s="136"/>
      <c r="QKN20" s="136"/>
      <c r="QKO20" s="136"/>
      <c r="QKP20" s="136"/>
      <c r="QKQ20" s="136"/>
      <c r="QKR20" s="136"/>
      <c r="QKS20" s="136"/>
      <c r="QKT20" s="136"/>
      <c r="QKU20" s="136"/>
      <c r="QKV20" s="136"/>
      <c r="QKW20" s="136"/>
      <c r="QKX20" s="136"/>
      <c r="QKY20" s="136"/>
      <c r="QKZ20" s="136"/>
      <c r="QLA20" s="136"/>
      <c r="QLB20" s="136"/>
      <c r="QLC20" s="136"/>
      <c r="QLD20" s="136"/>
      <c r="QLE20" s="136"/>
      <c r="QLF20" s="136"/>
      <c r="QLG20" s="136"/>
      <c r="QLH20" s="136"/>
      <c r="QLI20" s="136"/>
      <c r="QLJ20" s="136"/>
      <c r="QLK20" s="136"/>
      <c r="QLL20" s="136"/>
      <c r="QLM20" s="136"/>
      <c r="QLN20" s="136"/>
      <c r="QLO20" s="136"/>
      <c r="QLP20" s="136"/>
      <c r="QLQ20" s="136"/>
      <c r="QLR20" s="136"/>
      <c r="QLS20" s="136"/>
      <c r="QLT20" s="136"/>
      <c r="QLU20" s="136"/>
      <c r="QLV20" s="136"/>
      <c r="QLW20" s="136"/>
      <c r="QLX20" s="136"/>
      <c r="QLY20" s="136"/>
      <c r="QLZ20" s="136"/>
      <c r="QMA20" s="136"/>
      <c r="QMB20" s="136"/>
      <c r="QMC20" s="136"/>
      <c r="QMD20" s="136"/>
      <c r="QME20" s="136"/>
      <c r="QMF20" s="136"/>
      <c r="QMG20" s="136"/>
      <c r="QMH20" s="136"/>
      <c r="QMI20" s="136"/>
      <c r="QMJ20" s="136"/>
      <c r="QMK20" s="136"/>
      <c r="QML20" s="136"/>
      <c r="QMM20" s="136"/>
      <c r="QMN20" s="136"/>
      <c r="QMO20" s="136"/>
      <c r="QMP20" s="136"/>
      <c r="QMQ20" s="136"/>
      <c r="QMR20" s="136"/>
      <c r="QMS20" s="136"/>
      <c r="QMT20" s="136"/>
      <c r="QMU20" s="136"/>
      <c r="QMV20" s="136"/>
      <c r="QMW20" s="136"/>
      <c r="QMX20" s="136"/>
      <c r="QMY20" s="136"/>
      <c r="QMZ20" s="136"/>
      <c r="QNA20" s="136"/>
      <c r="QNB20" s="136"/>
      <c r="QNC20" s="136"/>
      <c r="QND20" s="136"/>
      <c r="QNE20" s="136"/>
      <c r="QNF20" s="136"/>
      <c r="QNG20" s="136"/>
      <c r="QNH20" s="136"/>
      <c r="QNI20" s="136"/>
      <c r="QNJ20" s="136"/>
      <c r="QNK20" s="136"/>
      <c r="QNL20" s="136"/>
      <c r="QNM20" s="136"/>
      <c r="QNN20" s="136"/>
      <c r="QNO20" s="136"/>
      <c r="QNP20" s="136"/>
      <c r="QNQ20" s="136"/>
      <c r="QNR20" s="136"/>
      <c r="QNS20" s="136"/>
      <c r="QNT20" s="136"/>
      <c r="QNU20" s="136"/>
      <c r="QNV20" s="136"/>
      <c r="QNW20" s="136"/>
      <c r="QNX20" s="136"/>
      <c r="QNY20" s="136"/>
      <c r="QNZ20" s="136"/>
      <c r="QOA20" s="136"/>
      <c r="QOB20" s="136"/>
      <c r="QOC20" s="136"/>
      <c r="QOD20" s="136"/>
      <c r="QOE20" s="136"/>
      <c r="QOF20" s="136"/>
      <c r="QOG20" s="136"/>
      <c r="QOH20" s="136"/>
      <c r="QOI20" s="136"/>
      <c r="QOJ20" s="136"/>
      <c r="QOK20" s="136"/>
      <c r="QOL20" s="136"/>
      <c r="QOM20" s="136"/>
      <c r="QON20" s="136"/>
      <c r="QOO20" s="136"/>
      <c r="QOP20" s="136"/>
      <c r="QOQ20" s="136"/>
      <c r="QOR20" s="136"/>
      <c r="QOS20" s="136"/>
      <c r="QOT20" s="136"/>
      <c r="QOU20" s="136"/>
      <c r="QOV20" s="136"/>
      <c r="QOW20" s="136"/>
      <c r="QOX20" s="136"/>
      <c r="QOY20" s="136"/>
      <c r="QOZ20" s="136"/>
      <c r="QPA20" s="136"/>
      <c r="QPB20" s="136"/>
      <c r="QPC20" s="136"/>
      <c r="QPD20" s="136"/>
      <c r="QPE20" s="136"/>
      <c r="QPF20" s="136"/>
      <c r="QPG20" s="136"/>
      <c r="QPH20" s="136"/>
      <c r="QPI20" s="136"/>
      <c r="QPJ20" s="136"/>
      <c r="QPK20" s="136"/>
      <c r="QPL20" s="136"/>
      <c r="QPM20" s="136"/>
      <c r="QPN20" s="136"/>
      <c r="QPO20" s="136"/>
      <c r="QPP20" s="136"/>
      <c r="QPQ20" s="136"/>
      <c r="QPR20" s="136"/>
      <c r="QPS20" s="136"/>
      <c r="QPT20" s="136"/>
      <c r="QPU20" s="136"/>
      <c r="QPV20" s="136"/>
      <c r="QPW20" s="136"/>
      <c r="QPX20" s="136"/>
      <c r="QPY20" s="136"/>
      <c r="QPZ20" s="136"/>
      <c r="QQA20" s="136"/>
      <c r="QQB20" s="136"/>
      <c r="QQC20" s="136"/>
      <c r="QQD20" s="136"/>
      <c r="QQE20" s="136"/>
      <c r="QQF20" s="136"/>
      <c r="QQG20" s="136"/>
      <c r="QQH20" s="136"/>
      <c r="QQI20" s="136"/>
      <c r="QQJ20" s="136"/>
      <c r="QQK20" s="136"/>
      <c r="QQL20" s="136"/>
      <c r="QQM20" s="136"/>
      <c r="QQN20" s="136"/>
      <c r="QQO20" s="136"/>
      <c r="QQP20" s="136"/>
      <c r="QQQ20" s="136"/>
      <c r="QQR20" s="136"/>
      <c r="QQS20" s="136"/>
      <c r="QQT20" s="136"/>
      <c r="QQU20" s="136"/>
      <c r="QQV20" s="136"/>
      <c r="QQW20" s="136"/>
      <c r="QQX20" s="136"/>
      <c r="QQY20" s="136"/>
      <c r="QQZ20" s="136"/>
      <c r="QRA20" s="136"/>
      <c r="QRB20" s="136"/>
      <c r="QRC20" s="136"/>
      <c r="QRD20" s="136"/>
      <c r="QRE20" s="136"/>
      <c r="QRF20" s="136"/>
      <c r="QRG20" s="136"/>
      <c r="QRH20" s="136"/>
      <c r="QRI20" s="136"/>
      <c r="QRJ20" s="136"/>
      <c r="QRK20" s="136"/>
      <c r="QRL20" s="136"/>
      <c r="QRM20" s="136"/>
      <c r="QRN20" s="136"/>
      <c r="QRO20" s="136"/>
      <c r="QRP20" s="136"/>
      <c r="QRQ20" s="136"/>
      <c r="QRR20" s="136"/>
      <c r="QRS20" s="136"/>
      <c r="QRT20" s="136"/>
      <c r="QRU20" s="136"/>
      <c r="QRV20" s="136"/>
      <c r="QRW20" s="136"/>
      <c r="QRX20" s="136"/>
      <c r="QRY20" s="136"/>
      <c r="QRZ20" s="136"/>
      <c r="QSA20" s="136"/>
      <c r="QSB20" s="136"/>
      <c r="QSC20" s="136"/>
      <c r="QSD20" s="136"/>
      <c r="QSE20" s="136"/>
      <c r="QSF20" s="136"/>
      <c r="QSG20" s="136"/>
      <c r="QSH20" s="136"/>
      <c r="QSI20" s="136"/>
      <c r="QSJ20" s="136"/>
      <c r="QSK20" s="136"/>
      <c r="QSL20" s="136"/>
      <c r="QSM20" s="136"/>
      <c r="QSN20" s="136"/>
      <c r="QSO20" s="136"/>
      <c r="QSP20" s="136"/>
      <c r="QSQ20" s="136"/>
      <c r="QSR20" s="136"/>
      <c r="QSS20" s="136"/>
      <c r="QST20" s="136"/>
      <c r="QSU20" s="136"/>
      <c r="QSV20" s="136"/>
      <c r="QSW20" s="136"/>
      <c r="QSX20" s="136"/>
      <c r="QSY20" s="136"/>
      <c r="QSZ20" s="136"/>
      <c r="QTA20" s="136"/>
      <c r="QTB20" s="136"/>
      <c r="QTC20" s="136"/>
      <c r="QTD20" s="136"/>
      <c r="QTE20" s="136"/>
      <c r="QTF20" s="136"/>
      <c r="QTG20" s="136"/>
      <c r="QTH20" s="136"/>
      <c r="QTI20" s="136"/>
      <c r="QTJ20" s="136"/>
      <c r="QTK20" s="136"/>
      <c r="QTL20" s="136"/>
      <c r="QTM20" s="136"/>
      <c r="QTN20" s="136"/>
      <c r="QTO20" s="136"/>
      <c r="QTP20" s="136"/>
      <c r="QTQ20" s="136"/>
      <c r="QTR20" s="136"/>
      <c r="QTS20" s="136"/>
      <c r="QTT20" s="136"/>
      <c r="QTU20" s="136"/>
      <c r="QTV20" s="136"/>
      <c r="QTW20" s="136"/>
      <c r="QTX20" s="136"/>
      <c r="QTY20" s="136"/>
      <c r="QTZ20" s="136"/>
      <c r="QUA20" s="136"/>
      <c r="QUB20" s="136"/>
      <c r="QUC20" s="136"/>
      <c r="QUD20" s="136"/>
      <c r="QUE20" s="136"/>
      <c r="QUF20" s="136"/>
      <c r="QUG20" s="136"/>
      <c r="QUH20" s="136"/>
      <c r="QUI20" s="136"/>
      <c r="QUJ20" s="136"/>
      <c r="QUK20" s="136"/>
      <c r="QUL20" s="136"/>
      <c r="QUM20" s="136"/>
      <c r="QUN20" s="136"/>
      <c r="QUO20" s="136"/>
      <c r="QUP20" s="136"/>
      <c r="QUQ20" s="136"/>
      <c r="QUR20" s="136"/>
      <c r="QUS20" s="136"/>
      <c r="QUT20" s="136"/>
      <c r="QUU20" s="136"/>
      <c r="QUV20" s="136"/>
      <c r="QUW20" s="136"/>
      <c r="QUX20" s="136"/>
      <c r="QUY20" s="136"/>
      <c r="QUZ20" s="136"/>
      <c r="QVA20" s="136"/>
      <c r="QVB20" s="136"/>
      <c r="QVC20" s="136"/>
      <c r="QVD20" s="136"/>
      <c r="QVE20" s="136"/>
      <c r="QVF20" s="136"/>
      <c r="QVG20" s="136"/>
      <c r="QVH20" s="136"/>
      <c r="QVI20" s="136"/>
      <c r="QVJ20" s="136"/>
      <c r="QVK20" s="136"/>
      <c r="QVL20" s="136"/>
      <c r="QVM20" s="136"/>
      <c r="QVN20" s="136"/>
      <c r="QVO20" s="136"/>
      <c r="QVP20" s="136"/>
      <c r="QVQ20" s="136"/>
      <c r="QVR20" s="136"/>
      <c r="QVS20" s="136"/>
      <c r="QVT20" s="136"/>
      <c r="QVU20" s="136"/>
      <c r="QVV20" s="136"/>
      <c r="QVW20" s="136"/>
      <c r="QVX20" s="136"/>
      <c r="QVY20" s="136"/>
      <c r="QVZ20" s="136"/>
      <c r="QWA20" s="136"/>
      <c r="QWB20" s="136"/>
      <c r="QWC20" s="136"/>
      <c r="QWD20" s="136"/>
      <c r="QWE20" s="136"/>
      <c r="QWF20" s="136"/>
      <c r="QWG20" s="136"/>
      <c r="QWH20" s="136"/>
      <c r="QWI20" s="136"/>
      <c r="QWJ20" s="136"/>
      <c r="QWK20" s="136"/>
      <c r="QWL20" s="136"/>
      <c r="QWM20" s="136"/>
      <c r="QWN20" s="136"/>
      <c r="QWO20" s="136"/>
      <c r="QWP20" s="136"/>
      <c r="QWQ20" s="136"/>
      <c r="QWR20" s="136"/>
      <c r="QWS20" s="136"/>
      <c r="QWT20" s="136"/>
      <c r="QWU20" s="136"/>
      <c r="QWV20" s="136"/>
      <c r="QWW20" s="136"/>
      <c r="QWX20" s="136"/>
      <c r="QWY20" s="136"/>
      <c r="QWZ20" s="136"/>
      <c r="QXA20" s="136"/>
      <c r="QXB20" s="136"/>
      <c r="QXC20" s="136"/>
      <c r="QXD20" s="136"/>
      <c r="QXE20" s="136"/>
      <c r="QXF20" s="136"/>
      <c r="QXG20" s="136"/>
      <c r="QXH20" s="136"/>
      <c r="QXI20" s="136"/>
      <c r="QXJ20" s="136"/>
      <c r="QXK20" s="136"/>
      <c r="QXL20" s="136"/>
      <c r="QXM20" s="136"/>
      <c r="QXN20" s="136"/>
      <c r="QXO20" s="136"/>
      <c r="QXP20" s="136"/>
      <c r="QXQ20" s="136"/>
      <c r="QXR20" s="136"/>
      <c r="QXS20" s="136"/>
      <c r="QXT20" s="136"/>
      <c r="QXU20" s="136"/>
      <c r="QXV20" s="136"/>
      <c r="QXW20" s="136"/>
      <c r="QXX20" s="136"/>
      <c r="QXY20" s="136"/>
      <c r="QXZ20" s="136"/>
      <c r="QYA20" s="136"/>
      <c r="QYB20" s="136"/>
      <c r="QYC20" s="136"/>
      <c r="QYD20" s="136"/>
      <c r="QYE20" s="136"/>
      <c r="QYF20" s="136"/>
      <c r="QYG20" s="136"/>
      <c r="QYH20" s="136"/>
      <c r="QYI20" s="136"/>
      <c r="QYJ20" s="136"/>
      <c r="QYK20" s="136"/>
      <c r="QYL20" s="136"/>
      <c r="QYM20" s="136"/>
      <c r="QYN20" s="136"/>
      <c r="QYO20" s="136"/>
      <c r="QYP20" s="136"/>
      <c r="QYQ20" s="136"/>
      <c r="QYR20" s="136"/>
      <c r="QYS20" s="136"/>
      <c r="QYT20" s="136"/>
      <c r="QYU20" s="136"/>
      <c r="QYV20" s="136"/>
      <c r="QYW20" s="136"/>
      <c r="QYX20" s="136"/>
      <c r="QYY20" s="136"/>
      <c r="QYZ20" s="136"/>
      <c r="QZA20" s="136"/>
      <c r="QZB20" s="136"/>
      <c r="QZC20" s="136"/>
      <c r="QZD20" s="136"/>
      <c r="QZE20" s="136"/>
      <c r="QZF20" s="136"/>
      <c r="QZG20" s="136"/>
      <c r="QZH20" s="136"/>
      <c r="QZI20" s="136"/>
      <c r="QZJ20" s="136"/>
      <c r="QZK20" s="136"/>
      <c r="QZL20" s="136"/>
      <c r="QZM20" s="136"/>
      <c r="QZN20" s="136"/>
      <c r="QZO20" s="136"/>
      <c r="QZP20" s="136"/>
      <c r="QZQ20" s="136"/>
      <c r="QZR20" s="136"/>
      <c r="QZS20" s="136"/>
      <c r="QZT20" s="136"/>
      <c r="QZU20" s="136"/>
      <c r="QZV20" s="136"/>
      <c r="QZW20" s="136"/>
      <c r="QZX20" s="136"/>
      <c r="QZY20" s="136"/>
      <c r="QZZ20" s="136"/>
      <c r="RAA20" s="136"/>
      <c r="RAB20" s="136"/>
      <c r="RAC20" s="136"/>
      <c r="RAD20" s="136"/>
      <c r="RAE20" s="136"/>
      <c r="RAF20" s="136"/>
      <c r="RAG20" s="136"/>
      <c r="RAH20" s="136"/>
      <c r="RAI20" s="136"/>
      <c r="RAJ20" s="136"/>
      <c r="RAK20" s="136"/>
      <c r="RAL20" s="136"/>
      <c r="RAM20" s="136"/>
      <c r="RAN20" s="136"/>
      <c r="RAO20" s="136"/>
      <c r="RAP20" s="136"/>
      <c r="RAQ20" s="136"/>
      <c r="RAR20" s="136"/>
      <c r="RAS20" s="136"/>
      <c r="RAT20" s="136"/>
      <c r="RAU20" s="136"/>
      <c r="RAV20" s="136"/>
      <c r="RAW20" s="136"/>
      <c r="RAX20" s="136"/>
      <c r="RAY20" s="136"/>
      <c r="RAZ20" s="136"/>
      <c r="RBA20" s="136"/>
      <c r="RBB20" s="136"/>
      <c r="RBC20" s="136"/>
      <c r="RBD20" s="136"/>
      <c r="RBE20" s="136"/>
      <c r="RBF20" s="136"/>
      <c r="RBG20" s="136"/>
      <c r="RBH20" s="136"/>
      <c r="RBI20" s="136"/>
      <c r="RBJ20" s="136"/>
      <c r="RBK20" s="136"/>
      <c r="RBL20" s="136"/>
      <c r="RBM20" s="136"/>
      <c r="RBN20" s="136"/>
      <c r="RBO20" s="136"/>
      <c r="RBP20" s="136"/>
      <c r="RBQ20" s="136"/>
      <c r="RBR20" s="136"/>
      <c r="RBS20" s="136"/>
      <c r="RBT20" s="136"/>
      <c r="RBU20" s="136"/>
      <c r="RBV20" s="136"/>
      <c r="RBW20" s="136"/>
      <c r="RBX20" s="136"/>
      <c r="RBY20" s="136"/>
      <c r="RBZ20" s="136"/>
      <c r="RCA20" s="136"/>
      <c r="RCB20" s="136"/>
      <c r="RCC20" s="136"/>
      <c r="RCD20" s="136"/>
      <c r="RCE20" s="136"/>
      <c r="RCF20" s="136"/>
      <c r="RCG20" s="136"/>
      <c r="RCH20" s="136"/>
      <c r="RCI20" s="136"/>
      <c r="RCJ20" s="136"/>
      <c r="RCK20" s="136"/>
      <c r="RCL20" s="136"/>
      <c r="RCM20" s="136"/>
      <c r="RCN20" s="136"/>
      <c r="RCO20" s="136"/>
      <c r="RCP20" s="136"/>
      <c r="RCQ20" s="136"/>
      <c r="RCR20" s="136"/>
      <c r="RCS20" s="136"/>
      <c r="RCT20" s="136"/>
      <c r="RCU20" s="136"/>
      <c r="RCV20" s="136"/>
      <c r="RCW20" s="136"/>
      <c r="RCX20" s="136"/>
      <c r="RCY20" s="136"/>
      <c r="RCZ20" s="136"/>
      <c r="RDA20" s="136"/>
      <c r="RDB20" s="136"/>
      <c r="RDC20" s="136"/>
      <c r="RDD20" s="136"/>
      <c r="RDE20" s="136"/>
      <c r="RDF20" s="136"/>
      <c r="RDG20" s="136"/>
      <c r="RDH20" s="136"/>
      <c r="RDI20" s="136"/>
      <c r="RDJ20" s="136"/>
      <c r="RDK20" s="136"/>
      <c r="RDL20" s="136"/>
      <c r="RDM20" s="136"/>
      <c r="RDN20" s="136"/>
      <c r="RDO20" s="136"/>
      <c r="RDP20" s="136"/>
      <c r="RDQ20" s="136"/>
      <c r="RDR20" s="136"/>
      <c r="RDS20" s="136"/>
      <c r="RDT20" s="136"/>
      <c r="RDU20" s="136"/>
      <c r="RDV20" s="136"/>
      <c r="RDW20" s="136"/>
      <c r="RDX20" s="136"/>
      <c r="RDY20" s="136"/>
      <c r="RDZ20" s="136"/>
      <c r="REA20" s="136"/>
      <c r="REB20" s="136"/>
      <c r="REC20" s="136"/>
      <c r="RED20" s="136"/>
      <c r="REE20" s="136"/>
      <c r="REF20" s="136"/>
      <c r="REG20" s="136"/>
      <c r="REH20" s="136"/>
      <c r="REI20" s="136"/>
      <c r="REJ20" s="136"/>
      <c r="REK20" s="136"/>
      <c r="REL20" s="136"/>
      <c r="REM20" s="136"/>
      <c r="REN20" s="136"/>
      <c r="REO20" s="136"/>
      <c r="REP20" s="136"/>
      <c r="REQ20" s="136"/>
      <c r="RER20" s="136"/>
      <c r="RES20" s="136"/>
      <c r="RET20" s="136"/>
      <c r="REU20" s="136"/>
      <c r="REV20" s="136"/>
      <c r="REW20" s="136"/>
      <c r="REX20" s="136"/>
      <c r="REY20" s="136"/>
      <c r="REZ20" s="136"/>
      <c r="RFA20" s="136"/>
      <c r="RFB20" s="136"/>
      <c r="RFC20" s="136"/>
      <c r="RFD20" s="136"/>
      <c r="RFE20" s="136"/>
      <c r="RFF20" s="136"/>
      <c r="RFG20" s="136"/>
      <c r="RFH20" s="136"/>
      <c r="RFI20" s="136"/>
      <c r="RFJ20" s="136"/>
      <c r="RFK20" s="136"/>
      <c r="RFL20" s="136"/>
      <c r="RFM20" s="136"/>
      <c r="RFN20" s="136"/>
      <c r="RFO20" s="136"/>
      <c r="RFP20" s="136"/>
      <c r="RFQ20" s="136"/>
      <c r="RFR20" s="136"/>
      <c r="RFS20" s="136"/>
      <c r="RFT20" s="136"/>
      <c r="RFU20" s="136"/>
      <c r="RFV20" s="136"/>
      <c r="RFW20" s="136"/>
      <c r="RFX20" s="136"/>
      <c r="RFY20" s="136"/>
      <c r="RFZ20" s="136"/>
      <c r="RGA20" s="136"/>
      <c r="RGB20" s="136"/>
      <c r="RGC20" s="136"/>
      <c r="RGD20" s="136"/>
      <c r="RGE20" s="136"/>
      <c r="RGF20" s="136"/>
      <c r="RGG20" s="136"/>
      <c r="RGH20" s="136"/>
      <c r="RGI20" s="136"/>
      <c r="RGJ20" s="136"/>
      <c r="RGK20" s="136"/>
      <c r="RGL20" s="136"/>
      <c r="RGM20" s="136"/>
      <c r="RGN20" s="136"/>
      <c r="RGO20" s="136"/>
      <c r="RGP20" s="136"/>
      <c r="RGQ20" s="136"/>
      <c r="RGR20" s="136"/>
      <c r="RGS20" s="136"/>
      <c r="RGT20" s="136"/>
      <c r="RGU20" s="136"/>
      <c r="RGV20" s="136"/>
      <c r="RGW20" s="136"/>
      <c r="RGX20" s="136"/>
      <c r="RGY20" s="136"/>
      <c r="RGZ20" s="136"/>
      <c r="RHA20" s="136"/>
      <c r="RHB20" s="136"/>
      <c r="RHC20" s="136"/>
      <c r="RHD20" s="136"/>
      <c r="RHE20" s="136"/>
      <c r="RHF20" s="136"/>
      <c r="RHG20" s="136"/>
      <c r="RHH20" s="136"/>
      <c r="RHI20" s="136"/>
      <c r="RHJ20" s="136"/>
      <c r="RHK20" s="136"/>
      <c r="RHL20" s="136"/>
      <c r="RHM20" s="136"/>
      <c r="RHN20" s="136"/>
      <c r="RHO20" s="136"/>
      <c r="RHP20" s="136"/>
      <c r="RHQ20" s="136"/>
      <c r="RHR20" s="136"/>
      <c r="RHS20" s="136"/>
      <c r="RHT20" s="136"/>
      <c r="RHU20" s="136"/>
      <c r="RHV20" s="136"/>
      <c r="RHW20" s="136"/>
      <c r="RHX20" s="136"/>
      <c r="RHY20" s="136"/>
      <c r="RHZ20" s="136"/>
      <c r="RIA20" s="136"/>
      <c r="RIB20" s="136"/>
      <c r="RIC20" s="136"/>
      <c r="RID20" s="136"/>
      <c r="RIE20" s="136"/>
      <c r="RIF20" s="136"/>
      <c r="RIG20" s="136"/>
      <c r="RIH20" s="136"/>
      <c r="RII20" s="136"/>
      <c r="RIJ20" s="136"/>
      <c r="RIK20" s="136"/>
      <c r="RIL20" s="136"/>
      <c r="RIM20" s="136"/>
      <c r="RIN20" s="136"/>
      <c r="RIO20" s="136"/>
      <c r="RIP20" s="136"/>
      <c r="RIQ20" s="136"/>
      <c r="RIR20" s="136"/>
      <c r="RIS20" s="136"/>
      <c r="RIT20" s="136"/>
      <c r="RIU20" s="136"/>
      <c r="RIV20" s="136"/>
      <c r="RIW20" s="136"/>
      <c r="RIX20" s="136"/>
      <c r="RIY20" s="136"/>
      <c r="RIZ20" s="136"/>
      <c r="RJA20" s="136"/>
      <c r="RJB20" s="136"/>
      <c r="RJC20" s="136"/>
      <c r="RJD20" s="136"/>
      <c r="RJE20" s="136"/>
      <c r="RJF20" s="136"/>
      <c r="RJG20" s="136"/>
      <c r="RJH20" s="136"/>
      <c r="RJI20" s="136"/>
      <c r="RJJ20" s="136"/>
      <c r="RJK20" s="136"/>
      <c r="RJL20" s="136"/>
      <c r="RJM20" s="136"/>
      <c r="RJN20" s="136"/>
      <c r="RJO20" s="136"/>
      <c r="RJP20" s="136"/>
      <c r="RJQ20" s="136"/>
      <c r="RJR20" s="136"/>
      <c r="RJS20" s="136"/>
      <c r="RJT20" s="136"/>
      <c r="RJU20" s="136"/>
      <c r="RJV20" s="136"/>
      <c r="RJW20" s="136"/>
      <c r="RJX20" s="136"/>
      <c r="RJY20" s="136"/>
      <c r="RJZ20" s="136"/>
      <c r="RKA20" s="136"/>
      <c r="RKB20" s="136"/>
      <c r="RKC20" s="136"/>
      <c r="RKD20" s="136"/>
      <c r="RKE20" s="136"/>
      <c r="RKF20" s="136"/>
      <c r="RKG20" s="136"/>
      <c r="RKH20" s="136"/>
      <c r="RKI20" s="136"/>
      <c r="RKJ20" s="136"/>
      <c r="RKK20" s="136"/>
      <c r="RKL20" s="136"/>
      <c r="RKM20" s="136"/>
      <c r="RKN20" s="136"/>
      <c r="RKO20" s="136"/>
      <c r="RKP20" s="136"/>
      <c r="RKQ20" s="136"/>
      <c r="RKR20" s="136"/>
      <c r="RKS20" s="136"/>
      <c r="RKT20" s="136"/>
      <c r="RKU20" s="136"/>
      <c r="RKV20" s="136"/>
      <c r="RKW20" s="136"/>
      <c r="RKX20" s="136"/>
      <c r="RKY20" s="136"/>
      <c r="RKZ20" s="136"/>
      <c r="RLA20" s="136"/>
      <c r="RLB20" s="136"/>
      <c r="RLC20" s="136"/>
      <c r="RLD20" s="136"/>
      <c r="RLE20" s="136"/>
      <c r="RLF20" s="136"/>
      <c r="RLG20" s="136"/>
      <c r="RLH20" s="136"/>
      <c r="RLI20" s="136"/>
      <c r="RLJ20" s="136"/>
      <c r="RLK20" s="136"/>
      <c r="RLL20" s="136"/>
      <c r="RLM20" s="136"/>
      <c r="RLN20" s="136"/>
      <c r="RLO20" s="136"/>
      <c r="RLP20" s="136"/>
      <c r="RLQ20" s="136"/>
      <c r="RLR20" s="136"/>
      <c r="RLS20" s="136"/>
      <c r="RLT20" s="136"/>
      <c r="RLU20" s="136"/>
      <c r="RLV20" s="136"/>
      <c r="RLW20" s="136"/>
      <c r="RLX20" s="136"/>
      <c r="RLY20" s="136"/>
      <c r="RLZ20" s="136"/>
      <c r="RMA20" s="136"/>
      <c r="RMB20" s="136"/>
      <c r="RMC20" s="136"/>
      <c r="RMD20" s="136"/>
      <c r="RME20" s="136"/>
      <c r="RMF20" s="136"/>
      <c r="RMG20" s="136"/>
      <c r="RMH20" s="136"/>
      <c r="RMI20" s="136"/>
      <c r="RMJ20" s="136"/>
      <c r="RMK20" s="136"/>
      <c r="RML20" s="136"/>
      <c r="RMM20" s="136"/>
      <c r="RMN20" s="136"/>
      <c r="RMO20" s="136"/>
      <c r="RMP20" s="136"/>
      <c r="RMQ20" s="136"/>
      <c r="RMR20" s="136"/>
      <c r="RMS20" s="136"/>
      <c r="RMT20" s="136"/>
      <c r="RMU20" s="136"/>
      <c r="RMV20" s="136"/>
      <c r="RMW20" s="136"/>
      <c r="RMX20" s="136"/>
      <c r="RMY20" s="136"/>
      <c r="RMZ20" s="136"/>
      <c r="RNA20" s="136"/>
      <c r="RNB20" s="136"/>
      <c r="RNC20" s="136"/>
      <c r="RND20" s="136"/>
      <c r="RNE20" s="136"/>
      <c r="RNF20" s="136"/>
      <c r="RNG20" s="136"/>
      <c r="RNH20" s="136"/>
      <c r="RNI20" s="136"/>
      <c r="RNJ20" s="136"/>
      <c r="RNK20" s="136"/>
      <c r="RNL20" s="136"/>
      <c r="RNM20" s="136"/>
      <c r="RNN20" s="136"/>
      <c r="RNO20" s="136"/>
      <c r="RNP20" s="136"/>
      <c r="RNQ20" s="136"/>
      <c r="RNR20" s="136"/>
      <c r="RNS20" s="136"/>
      <c r="RNT20" s="136"/>
      <c r="RNU20" s="136"/>
      <c r="RNV20" s="136"/>
      <c r="RNW20" s="136"/>
      <c r="RNX20" s="136"/>
      <c r="RNY20" s="136"/>
      <c r="RNZ20" s="136"/>
      <c r="ROA20" s="136"/>
      <c r="ROB20" s="136"/>
      <c r="ROC20" s="136"/>
      <c r="ROD20" s="136"/>
      <c r="ROE20" s="136"/>
      <c r="ROF20" s="136"/>
      <c r="ROG20" s="136"/>
      <c r="ROH20" s="136"/>
      <c r="ROI20" s="136"/>
      <c r="ROJ20" s="136"/>
      <c r="ROK20" s="136"/>
      <c r="ROL20" s="136"/>
      <c r="ROM20" s="136"/>
      <c r="RON20" s="136"/>
      <c r="ROO20" s="136"/>
      <c r="ROP20" s="136"/>
      <c r="ROQ20" s="136"/>
      <c r="ROR20" s="136"/>
      <c r="ROS20" s="136"/>
      <c r="ROT20" s="136"/>
      <c r="ROU20" s="136"/>
      <c r="ROV20" s="136"/>
      <c r="ROW20" s="136"/>
      <c r="ROX20" s="136"/>
      <c r="ROY20" s="136"/>
      <c r="ROZ20" s="136"/>
      <c r="RPA20" s="136"/>
      <c r="RPB20" s="136"/>
      <c r="RPC20" s="136"/>
      <c r="RPD20" s="136"/>
      <c r="RPE20" s="136"/>
      <c r="RPF20" s="136"/>
      <c r="RPG20" s="136"/>
      <c r="RPH20" s="136"/>
      <c r="RPI20" s="136"/>
      <c r="RPJ20" s="136"/>
      <c r="RPK20" s="136"/>
      <c r="RPL20" s="136"/>
      <c r="RPM20" s="136"/>
      <c r="RPN20" s="136"/>
      <c r="RPO20" s="136"/>
      <c r="RPP20" s="136"/>
      <c r="RPQ20" s="136"/>
      <c r="RPR20" s="136"/>
      <c r="RPS20" s="136"/>
      <c r="RPT20" s="136"/>
      <c r="RPU20" s="136"/>
      <c r="RPV20" s="136"/>
      <c r="RPW20" s="136"/>
      <c r="RPX20" s="136"/>
      <c r="RPY20" s="136"/>
      <c r="RPZ20" s="136"/>
      <c r="RQA20" s="136"/>
      <c r="RQB20" s="136"/>
      <c r="RQC20" s="136"/>
      <c r="RQD20" s="136"/>
      <c r="RQE20" s="136"/>
      <c r="RQF20" s="136"/>
      <c r="RQG20" s="136"/>
      <c r="RQH20" s="136"/>
      <c r="RQI20" s="136"/>
      <c r="RQJ20" s="136"/>
      <c r="RQK20" s="136"/>
      <c r="RQL20" s="136"/>
      <c r="RQM20" s="136"/>
      <c r="RQN20" s="136"/>
      <c r="RQO20" s="136"/>
      <c r="RQP20" s="136"/>
      <c r="RQQ20" s="136"/>
      <c r="RQR20" s="136"/>
      <c r="RQS20" s="136"/>
      <c r="RQT20" s="136"/>
      <c r="RQU20" s="136"/>
      <c r="RQV20" s="136"/>
      <c r="RQW20" s="136"/>
      <c r="RQX20" s="136"/>
      <c r="RQY20" s="136"/>
      <c r="RQZ20" s="136"/>
      <c r="RRA20" s="136"/>
      <c r="RRB20" s="136"/>
      <c r="RRC20" s="136"/>
      <c r="RRD20" s="136"/>
      <c r="RRE20" s="136"/>
      <c r="RRF20" s="136"/>
      <c r="RRG20" s="136"/>
      <c r="RRH20" s="136"/>
      <c r="RRI20" s="136"/>
      <c r="RRJ20" s="136"/>
      <c r="RRK20" s="136"/>
      <c r="RRL20" s="136"/>
      <c r="RRM20" s="136"/>
      <c r="RRN20" s="136"/>
      <c r="RRO20" s="136"/>
      <c r="RRP20" s="136"/>
      <c r="RRQ20" s="136"/>
      <c r="RRR20" s="136"/>
      <c r="RRS20" s="136"/>
      <c r="RRT20" s="136"/>
      <c r="RRU20" s="136"/>
      <c r="RRV20" s="136"/>
      <c r="RRW20" s="136"/>
      <c r="RRX20" s="136"/>
      <c r="RRY20" s="136"/>
      <c r="RRZ20" s="136"/>
      <c r="RSA20" s="136"/>
      <c r="RSB20" s="136"/>
      <c r="RSC20" s="136"/>
      <c r="RSD20" s="136"/>
      <c r="RSE20" s="136"/>
      <c r="RSF20" s="136"/>
      <c r="RSG20" s="136"/>
      <c r="RSH20" s="136"/>
      <c r="RSI20" s="136"/>
      <c r="RSJ20" s="136"/>
      <c r="RSK20" s="136"/>
      <c r="RSL20" s="136"/>
      <c r="RSM20" s="136"/>
      <c r="RSN20" s="136"/>
      <c r="RSO20" s="136"/>
      <c r="RSP20" s="136"/>
      <c r="RSQ20" s="136"/>
      <c r="RSR20" s="136"/>
      <c r="RSS20" s="136"/>
      <c r="RST20" s="136"/>
      <c r="RSU20" s="136"/>
      <c r="RSV20" s="136"/>
      <c r="RSW20" s="136"/>
      <c r="RSX20" s="136"/>
      <c r="RSY20" s="136"/>
      <c r="RSZ20" s="136"/>
      <c r="RTA20" s="136"/>
      <c r="RTB20" s="136"/>
      <c r="RTC20" s="136"/>
      <c r="RTD20" s="136"/>
      <c r="RTE20" s="136"/>
      <c r="RTF20" s="136"/>
      <c r="RTG20" s="136"/>
      <c r="RTH20" s="136"/>
      <c r="RTI20" s="136"/>
      <c r="RTJ20" s="136"/>
      <c r="RTK20" s="136"/>
      <c r="RTL20" s="136"/>
      <c r="RTM20" s="136"/>
      <c r="RTN20" s="136"/>
      <c r="RTO20" s="136"/>
      <c r="RTP20" s="136"/>
      <c r="RTQ20" s="136"/>
      <c r="RTR20" s="136"/>
      <c r="RTS20" s="136"/>
      <c r="RTT20" s="136"/>
      <c r="RTU20" s="136"/>
      <c r="RTV20" s="136"/>
      <c r="RTW20" s="136"/>
      <c r="RTX20" s="136"/>
      <c r="RTY20" s="136"/>
      <c r="RTZ20" s="136"/>
      <c r="RUA20" s="136"/>
      <c r="RUB20" s="136"/>
      <c r="RUC20" s="136"/>
      <c r="RUD20" s="136"/>
      <c r="RUE20" s="136"/>
      <c r="RUF20" s="136"/>
      <c r="RUG20" s="136"/>
      <c r="RUH20" s="136"/>
      <c r="RUI20" s="136"/>
      <c r="RUJ20" s="136"/>
      <c r="RUK20" s="136"/>
      <c r="RUL20" s="136"/>
      <c r="RUM20" s="136"/>
      <c r="RUN20" s="136"/>
      <c r="RUO20" s="136"/>
      <c r="RUP20" s="136"/>
      <c r="RUQ20" s="136"/>
      <c r="RUR20" s="136"/>
      <c r="RUS20" s="136"/>
      <c r="RUT20" s="136"/>
      <c r="RUU20" s="136"/>
      <c r="RUV20" s="136"/>
      <c r="RUW20" s="136"/>
      <c r="RUX20" s="136"/>
      <c r="RUY20" s="136"/>
      <c r="RUZ20" s="136"/>
      <c r="RVA20" s="136"/>
      <c r="RVB20" s="136"/>
      <c r="RVC20" s="136"/>
      <c r="RVD20" s="136"/>
      <c r="RVE20" s="136"/>
      <c r="RVF20" s="136"/>
      <c r="RVG20" s="136"/>
      <c r="RVH20" s="136"/>
      <c r="RVI20" s="136"/>
      <c r="RVJ20" s="136"/>
      <c r="RVK20" s="136"/>
      <c r="RVL20" s="136"/>
      <c r="RVM20" s="136"/>
      <c r="RVN20" s="136"/>
      <c r="RVO20" s="136"/>
      <c r="RVP20" s="136"/>
      <c r="RVQ20" s="136"/>
      <c r="RVR20" s="136"/>
      <c r="RVS20" s="136"/>
      <c r="RVT20" s="136"/>
      <c r="RVU20" s="136"/>
      <c r="RVV20" s="136"/>
      <c r="RVW20" s="136"/>
      <c r="RVX20" s="136"/>
      <c r="RVY20" s="136"/>
      <c r="RVZ20" s="136"/>
      <c r="RWA20" s="136"/>
      <c r="RWB20" s="136"/>
      <c r="RWC20" s="136"/>
      <c r="RWD20" s="136"/>
      <c r="RWE20" s="136"/>
      <c r="RWF20" s="136"/>
      <c r="RWG20" s="136"/>
      <c r="RWH20" s="136"/>
      <c r="RWI20" s="136"/>
      <c r="RWJ20" s="136"/>
      <c r="RWK20" s="136"/>
      <c r="RWL20" s="136"/>
      <c r="RWM20" s="136"/>
      <c r="RWN20" s="136"/>
      <c r="RWO20" s="136"/>
      <c r="RWP20" s="136"/>
      <c r="RWQ20" s="136"/>
      <c r="RWR20" s="136"/>
      <c r="RWS20" s="136"/>
      <c r="RWT20" s="136"/>
      <c r="RWU20" s="136"/>
      <c r="RWV20" s="136"/>
      <c r="RWW20" s="136"/>
      <c r="RWX20" s="136"/>
      <c r="RWY20" s="136"/>
      <c r="RWZ20" s="136"/>
      <c r="RXA20" s="136"/>
      <c r="RXB20" s="136"/>
      <c r="RXC20" s="136"/>
      <c r="RXD20" s="136"/>
      <c r="RXE20" s="136"/>
      <c r="RXF20" s="136"/>
      <c r="RXG20" s="136"/>
      <c r="RXH20" s="136"/>
      <c r="RXI20" s="136"/>
      <c r="RXJ20" s="136"/>
      <c r="RXK20" s="136"/>
      <c r="RXL20" s="136"/>
      <c r="RXM20" s="136"/>
      <c r="RXN20" s="136"/>
      <c r="RXO20" s="136"/>
      <c r="RXP20" s="136"/>
      <c r="RXQ20" s="136"/>
      <c r="RXR20" s="136"/>
      <c r="RXS20" s="136"/>
      <c r="RXT20" s="136"/>
      <c r="RXU20" s="136"/>
      <c r="RXV20" s="136"/>
      <c r="RXW20" s="136"/>
      <c r="RXX20" s="136"/>
      <c r="RXY20" s="136"/>
      <c r="RXZ20" s="136"/>
      <c r="RYA20" s="136"/>
      <c r="RYB20" s="136"/>
      <c r="RYC20" s="136"/>
      <c r="RYD20" s="136"/>
      <c r="RYE20" s="136"/>
      <c r="RYF20" s="136"/>
      <c r="RYG20" s="136"/>
      <c r="RYH20" s="136"/>
      <c r="RYI20" s="136"/>
      <c r="RYJ20" s="136"/>
      <c r="RYK20" s="136"/>
      <c r="RYL20" s="136"/>
      <c r="RYM20" s="136"/>
      <c r="RYN20" s="136"/>
      <c r="RYO20" s="136"/>
      <c r="RYP20" s="136"/>
      <c r="RYQ20" s="136"/>
      <c r="RYR20" s="136"/>
      <c r="RYS20" s="136"/>
      <c r="RYT20" s="136"/>
      <c r="RYU20" s="136"/>
      <c r="RYV20" s="136"/>
      <c r="RYW20" s="136"/>
      <c r="RYX20" s="136"/>
      <c r="RYY20" s="136"/>
      <c r="RYZ20" s="136"/>
      <c r="RZA20" s="136"/>
      <c r="RZB20" s="136"/>
      <c r="RZC20" s="136"/>
      <c r="RZD20" s="136"/>
      <c r="RZE20" s="136"/>
      <c r="RZF20" s="136"/>
      <c r="RZG20" s="136"/>
      <c r="RZH20" s="136"/>
      <c r="RZI20" s="136"/>
      <c r="RZJ20" s="136"/>
      <c r="RZK20" s="136"/>
      <c r="RZL20" s="136"/>
      <c r="RZM20" s="136"/>
      <c r="RZN20" s="136"/>
      <c r="RZO20" s="136"/>
      <c r="RZP20" s="136"/>
      <c r="RZQ20" s="136"/>
      <c r="RZR20" s="136"/>
      <c r="RZS20" s="136"/>
      <c r="RZT20" s="136"/>
      <c r="RZU20" s="136"/>
      <c r="RZV20" s="136"/>
      <c r="RZW20" s="136"/>
      <c r="RZX20" s="136"/>
      <c r="RZY20" s="136"/>
      <c r="RZZ20" s="136"/>
      <c r="SAA20" s="136"/>
      <c r="SAB20" s="136"/>
      <c r="SAC20" s="136"/>
      <c r="SAD20" s="136"/>
      <c r="SAE20" s="136"/>
      <c r="SAF20" s="136"/>
      <c r="SAG20" s="136"/>
      <c r="SAH20" s="136"/>
      <c r="SAI20" s="136"/>
      <c r="SAJ20" s="136"/>
      <c r="SAK20" s="136"/>
      <c r="SAL20" s="136"/>
      <c r="SAM20" s="136"/>
      <c r="SAN20" s="136"/>
      <c r="SAO20" s="136"/>
      <c r="SAP20" s="136"/>
      <c r="SAQ20" s="136"/>
      <c r="SAR20" s="136"/>
      <c r="SAS20" s="136"/>
      <c r="SAT20" s="136"/>
      <c r="SAU20" s="136"/>
      <c r="SAV20" s="136"/>
      <c r="SAW20" s="136"/>
      <c r="SAX20" s="136"/>
      <c r="SAY20" s="136"/>
      <c r="SAZ20" s="136"/>
      <c r="SBA20" s="136"/>
      <c r="SBB20" s="136"/>
      <c r="SBC20" s="136"/>
      <c r="SBD20" s="136"/>
      <c r="SBE20" s="136"/>
      <c r="SBF20" s="136"/>
      <c r="SBG20" s="136"/>
      <c r="SBH20" s="136"/>
      <c r="SBI20" s="136"/>
      <c r="SBJ20" s="136"/>
      <c r="SBK20" s="136"/>
      <c r="SBL20" s="136"/>
      <c r="SBM20" s="136"/>
      <c r="SBN20" s="136"/>
      <c r="SBO20" s="136"/>
      <c r="SBP20" s="136"/>
      <c r="SBQ20" s="136"/>
      <c r="SBR20" s="136"/>
      <c r="SBS20" s="136"/>
      <c r="SBT20" s="136"/>
      <c r="SBU20" s="136"/>
      <c r="SBV20" s="136"/>
      <c r="SBW20" s="136"/>
      <c r="SBX20" s="136"/>
      <c r="SBY20" s="136"/>
      <c r="SBZ20" s="136"/>
      <c r="SCA20" s="136"/>
      <c r="SCB20" s="136"/>
      <c r="SCC20" s="136"/>
      <c r="SCD20" s="136"/>
      <c r="SCE20" s="136"/>
      <c r="SCF20" s="136"/>
      <c r="SCG20" s="136"/>
      <c r="SCH20" s="136"/>
      <c r="SCI20" s="136"/>
      <c r="SCJ20" s="136"/>
      <c r="SCK20" s="136"/>
      <c r="SCL20" s="136"/>
      <c r="SCM20" s="136"/>
      <c r="SCN20" s="136"/>
      <c r="SCO20" s="136"/>
      <c r="SCP20" s="136"/>
      <c r="SCQ20" s="136"/>
      <c r="SCR20" s="136"/>
      <c r="SCS20" s="136"/>
      <c r="SCT20" s="136"/>
      <c r="SCU20" s="136"/>
      <c r="SCV20" s="136"/>
      <c r="SCW20" s="136"/>
      <c r="SCX20" s="136"/>
      <c r="SCY20" s="136"/>
      <c r="SCZ20" s="136"/>
      <c r="SDA20" s="136"/>
      <c r="SDB20" s="136"/>
      <c r="SDC20" s="136"/>
      <c r="SDD20" s="136"/>
      <c r="SDE20" s="136"/>
      <c r="SDF20" s="136"/>
      <c r="SDG20" s="136"/>
      <c r="SDH20" s="136"/>
      <c r="SDI20" s="136"/>
      <c r="SDJ20" s="136"/>
      <c r="SDK20" s="136"/>
      <c r="SDL20" s="136"/>
      <c r="SDM20" s="136"/>
      <c r="SDN20" s="136"/>
      <c r="SDO20" s="136"/>
      <c r="SDP20" s="136"/>
      <c r="SDQ20" s="136"/>
      <c r="SDR20" s="136"/>
      <c r="SDS20" s="136"/>
      <c r="SDT20" s="136"/>
      <c r="SDU20" s="136"/>
      <c r="SDV20" s="136"/>
      <c r="SDW20" s="136"/>
      <c r="SDX20" s="136"/>
      <c r="SDY20" s="136"/>
      <c r="SDZ20" s="136"/>
      <c r="SEA20" s="136"/>
      <c r="SEB20" s="136"/>
      <c r="SEC20" s="136"/>
      <c r="SED20" s="136"/>
      <c r="SEE20" s="136"/>
      <c r="SEF20" s="136"/>
      <c r="SEG20" s="136"/>
      <c r="SEH20" s="136"/>
      <c r="SEI20" s="136"/>
      <c r="SEJ20" s="136"/>
      <c r="SEK20" s="136"/>
      <c r="SEL20" s="136"/>
      <c r="SEM20" s="136"/>
      <c r="SEN20" s="136"/>
      <c r="SEO20" s="136"/>
      <c r="SEP20" s="136"/>
      <c r="SEQ20" s="136"/>
      <c r="SER20" s="136"/>
      <c r="SES20" s="136"/>
      <c r="SET20" s="136"/>
      <c r="SEU20" s="136"/>
      <c r="SEV20" s="136"/>
      <c r="SEW20" s="136"/>
      <c r="SEX20" s="136"/>
      <c r="SEY20" s="136"/>
      <c r="SEZ20" s="136"/>
      <c r="SFA20" s="136"/>
      <c r="SFB20" s="136"/>
      <c r="SFC20" s="136"/>
      <c r="SFD20" s="136"/>
      <c r="SFE20" s="136"/>
      <c r="SFF20" s="136"/>
      <c r="SFG20" s="136"/>
      <c r="SFH20" s="136"/>
      <c r="SFI20" s="136"/>
      <c r="SFJ20" s="136"/>
      <c r="SFK20" s="136"/>
      <c r="SFL20" s="136"/>
      <c r="SFM20" s="136"/>
      <c r="SFN20" s="136"/>
      <c r="SFO20" s="136"/>
      <c r="SFP20" s="136"/>
      <c r="SFQ20" s="136"/>
      <c r="SFR20" s="136"/>
      <c r="SFS20" s="136"/>
      <c r="SFT20" s="136"/>
      <c r="SFU20" s="136"/>
      <c r="SFV20" s="136"/>
      <c r="SFW20" s="136"/>
      <c r="SFX20" s="136"/>
      <c r="SFY20" s="136"/>
      <c r="SFZ20" s="136"/>
      <c r="SGA20" s="136"/>
      <c r="SGB20" s="136"/>
      <c r="SGC20" s="136"/>
      <c r="SGD20" s="136"/>
      <c r="SGE20" s="136"/>
      <c r="SGF20" s="136"/>
      <c r="SGG20" s="136"/>
      <c r="SGH20" s="136"/>
      <c r="SGI20" s="136"/>
      <c r="SGJ20" s="136"/>
      <c r="SGK20" s="136"/>
      <c r="SGL20" s="136"/>
      <c r="SGM20" s="136"/>
      <c r="SGN20" s="136"/>
      <c r="SGO20" s="136"/>
      <c r="SGP20" s="136"/>
      <c r="SGQ20" s="136"/>
      <c r="SGR20" s="136"/>
      <c r="SGS20" s="136"/>
      <c r="SGT20" s="136"/>
      <c r="SGU20" s="136"/>
      <c r="SGV20" s="136"/>
      <c r="SGW20" s="136"/>
      <c r="SGX20" s="136"/>
      <c r="SGY20" s="136"/>
      <c r="SGZ20" s="136"/>
      <c r="SHA20" s="136"/>
      <c r="SHB20" s="136"/>
      <c r="SHC20" s="136"/>
      <c r="SHD20" s="136"/>
      <c r="SHE20" s="136"/>
      <c r="SHF20" s="136"/>
      <c r="SHG20" s="136"/>
      <c r="SHH20" s="136"/>
      <c r="SHI20" s="136"/>
      <c r="SHJ20" s="136"/>
      <c r="SHK20" s="136"/>
      <c r="SHL20" s="136"/>
      <c r="SHM20" s="136"/>
      <c r="SHN20" s="136"/>
      <c r="SHO20" s="136"/>
      <c r="SHP20" s="136"/>
      <c r="SHQ20" s="136"/>
      <c r="SHR20" s="136"/>
      <c r="SHS20" s="136"/>
      <c r="SHT20" s="136"/>
      <c r="SHU20" s="136"/>
      <c r="SHV20" s="136"/>
      <c r="SHW20" s="136"/>
      <c r="SHX20" s="136"/>
      <c r="SHY20" s="136"/>
      <c r="SHZ20" s="136"/>
      <c r="SIA20" s="136"/>
      <c r="SIB20" s="136"/>
      <c r="SIC20" s="136"/>
      <c r="SID20" s="136"/>
      <c r="SIE20" s="136"/>
      <c r="SIF20" s="136"/>
      <c r="SIG20" s="136"/>
      <c r="SIH20" s="136"/>
      <c r="SII20" s="136"/>
      <c r="SIJ20" s="136"/>
      <c r="SIK20" s="136"/>
      <c r="SIL20" s="136"/>
      <c r="SIM20" s="136"/>
      <c r="SIN20" s="136"/>
      <c r="SIO20" s="136"/>
      <c r="SIP20" s="136"/>
      <c r="SIQ20" s="136"/>
      <c r="SIR20" s="136"/>
      <c r="SIS20" s="136"/>
      <c r="SIT20" s="136"/>
      <c r="SIU20" s="136"/>
      <c r="SIV20" s="136"/>
      <c r="SIW20" s="136"/>
      <c r="SIX20" s="136"/>
      <c r="SIY20" s="136"/>
      <c r="SIZ20" s="136"/>
      <c r="SJA20" s="136"/>
      <c r="SJB20" s="136"/>
      <c r="SJC20" s="136"/>
      <c r="SJD20" s="136"/>
      <c r="SJE20" s="136"/>
      <c r="SJF20" s="136"/>
      <c r="SJG20" s="136"/>
      <c r="SJH20" s="136"/>
      <c r="SJI20" s="136"/>
      <c r="SJJ20" s="136"/>
      <c r="SJK20" s="136"/>
      <c r="SJL20" s="136"/>
      <c r="SJM20" s="136"/>
      <c r="SJN20" s="136"/>
      <c r="SJO20" s="136"/>
      <c r="SJP20" s="136"/>
      <c r="SJQ20" s="136"/>
      <c r="SJR20" s="136"/>
      <c r="SJS20" s="136"/>
      <c r="SJT20" s="136"/>
      <c r="SJU20" s="136"/>
      <c r="SJV20" s="136"/>
      <c r="SJW20" s="136"/>
      <c r="SJX20" s="136"/>
      <c r="SJY20" s="136"/>
      <c r="SJZ20" s="136"/>
      <c r="SKA20" s="136"/>
      <c r="SKB20" s="136"/>
      <c r="SKC20" s="136"/>
      <c r="SKD20" s="136"/>
      <c r="SKE20" s="136"/>
      <c r="SKF20" s="136"/>
      <c r="SKG20" s="136"/>
      <c r="SKH20" s="136"/>
      <c r="SKI20" s="136"/>
      <c r="SKJ20" s="136"/>
      <c r="SKK20" s="136"/>
      <c r="SKL20" s="136"/>
      <c r="SKM20" s="136"/>
      <c r="SKN20" s="136"/>
      <c r="SKO20" s="136"/>
      <c r="SKP20" s="136"/>
      <c r="SKQ20" s="136"/>
      <c r="SKR20" s="136"/>
      <c r="SKS20" s="136"/>
      <c r="SKT20" s="136"/>
      <c r="SKU20" s="136"/>
      <c r="SKV20" s="136"/>
      <c r="SKW20" s="136"/>
      <c r="SKX20" s="136"/>
      <c r="SKY20" s="136"/>
      <c r="SKZ20" s="136"/>
      <c r="SLA20" s="136"/>
      <c r="SLB20" s="136"/>
      <c r="SLC20" s="136"/>
      <c r="SLD20" s="136"/>
      <c r="SLE20" s="136"/>
      <c r="SLF20" s="136"/>
      <c r="SLG20" s="136"/>
      <c r="SLH20" s="136"/>
      <c r="SLI20" s="136"/>
      <c r="SLJ20" s="136"/>
      <c r="SLK20" s="136"/>
      <c r="SLL20" s="136"/>
      <c r="SLM20" s="136"/>
      <c r="SLN20" s="136"/>
      <c r="SLO20" s="136"/>
      <c r="SLP20" s="136"/>
      <c r="SLQ20" s="136"/>
      <c r="SLR20" s="136"/>
      <c r="SLS20" s="136"/>
      <c r="SLT20" s="136"/>
      <c r="SLU20" s="136"/>
      <c r="SLV20" s="136"/>
      <c r="SLW20" s="136"/>
      <c r="SLX20" s="136"/>
      <c r="SLY20" s="136"/>
      <c r="SLZ20" s="136"/>
      <c r="SMA20" s="136"/>
      <c r="SMB20" s="136"/>
      <c r="SMC20" s="136"/>
      <c r="SMD20" s="136"/>
      <c r="SME20" s="136"/>
      <c r="SMF20" s="136"/>
      <c r="SMG20" s="136"/>
      <c r="SMH20" s="136"/>
      <c r="SMI20" s="136"/>
      <c r="SMJ20" s="136"/>
      <c r="SMK20" s="136"/>
      <c r="SML20" s="136"/>
      <c r="SMM20" s="136"/>
      <c r="SMN20" s="136"/>
      <c r="SMO20" s="136"/>
      <c r="SMP20" s="136"/>
      <c r="SMQ20" s="136"/>
      <c r="SMR20" s="136"/>
      <c r="SMS20" s="136"/>
      <c r="SMT20" s="136"/>
      <c r="SMU20" s="136"/>
      <c r="SMV20" s="136"/>
      <c r="SMW20" s="136"/>
      <c r="SMX20" s="136"/>
      <c r="SMY20" s="136"/>
      <c r="SMZ20" s="136"/>
      <c r="SNA20" s="136"/>
      <c r="SNB20" s="136"/>
      <c r="SNC20" s="136"/>
      <c r="SND20" s="136"/>
      <c r="SNE20" s="136"/>
      <c r="SNF20" s="136"/>
      <c r="SNG20" s="136"/>
      <c r="SNH20" s="136"/>
      <c r="SNI20" s="136"/>
      <c r="SNJ20" s="136"/>
      <c r="SNK20" s="136"/>
      <c r="SNL20" s="136"/>
      <c r="SNM20" s="136"/>
      <c r="SNN20" s="136"/>
      <c r="SNO20" s="136"/>
      <c r="SNP20" s="136"/>
      <c r="SNQ20" s="136"/>
      <c r="SNR20" s="136"/>
      <c r="SNS20" s="136"/>
      <c r="SNT20" s="136"/>
      <c r="SNU20" s="136"/>
      <c r="SNV20" s="136"/>
      <c r="SNW20" s="136"/>
      <c r="SNX20" s="136"/>
      <c r="SNY20" s="136"/>
      <c r="SNZ20" s="136"/>
      <c r="SOA20" s="136"/>
      <c r="SOB20" s="136"/>
      <c r="SOC20" s="136"/>
      <c r="SOD20" s="136"/>
      <c r="SOE20" s="136"/>
      <c r="SOF20" s="136"/>
      <c r="SOG20" s="136"/>
      <c r="SOH20" s="136"/>
      <c r="SOI20" s="136"/>
      <c r="SOJ20" s="136"/>
      <c r="SOK20" s="136"/>
      <c r="SOL20" s="136"/>
      <c r="SOM20" s="136"/>
      <c r="SON20" s="136"/>
      <c r="SOO20" s="136"/>
      <c r="SOP20" s="136"/>
      <c r="SOQ20" s="136"/>
      <c r="SOR20" s="136"/>
      <c r="SOS20" s="136"/>
      <c r="SOT20" s="136"/>
      <c r="SOU20" s="136"/>
      <c r="SOV20" s="136"/>
      <c r="SOW20" s="136"/>
      <c r="SOX20" s="136"/>
      <c r="SOY20" s="136"/>
      <c r="SOZ20" s="136"/>
      <c r="SPA20" s="136"/>
      <c r="SPB20" s="136"/>
      <c r="SPC20" s="136"/>
      <c r="SPD20" s="136"/>
      <c r="SPE20" s="136"/>
      <c r="SPF20" s="136"/>
      <c r="SPG20" s="136"/>
      <c r="SPH20" s="136"/>
      <c r="SPI20" s="136"/>
      <c r="SPJ20" s="136"/>
      <c r="SPK20" s="136"/>
      <c r="SPL20" s="136"/>
      <c r="SPM20" s="136"/>
      <c r="SPN20" s="136"/>
      <c r="SPO20" s="136"/>
      <c r="SPP20" s="136"/>
      <c r="SPQ20" s="136"/>
      <c r="SPR20" s="136"/>
      <c r="SPS20" s="136"/>
      <c r="SPT20" s="136"/>
      <c r="SPU20" s="136"/>
      <c r="SPV20" s="136"/>
      <c r="SPW20" s="136"/>
      <c r="SPX20" s="136"/>
      <c r="SPY20" s="136"/>
      <c r="SPZ20" s="136"/>
      <c r="SQA20" s="136"/>
      <c r="SQB20" s="136"/>
      <c r="SQC20" s="136"/>
      <c r="SQD20" s="136"/>
      <c r="SQE20" s="136"/>
      <c r="SQF20" s="136"/>
      <c r="SQG20" s="136"/>
      <c r="SQH20" s="136"/>
      <c r="SQI20" s="136"/>
      <c r="SQJ20" s="136"/>
      <c r="SQK20" s="136"/>
      <c r="SQL20" s="136"/>
      <c r="SQM20" s="136"/>
      <c r="SQN20" s="136"/>
      <c r="SQO20" s="136"/>
      <c r="SQP20" s="136"/>
      <c r="SQQ20" s="136"/>
      <c r="SQR20" s="136"/>
      <c r="SQS20" s="136"/>
      <c r="SQT20" s="136"/>
      <c r="SQU20" s="136"/>
      <c r="SQV20" s="136"/>
      <c r="SQW20" s="136"/>
      <c r="SQX20" s="136"/>
      <c r="SQY20" s="136"/>
      <c r="SQZ20" s="136"/>
      <c r="SRA20" s="136"/>
      <c r="SRB20" s="136"/>
      <c r="SRC20" s="136"/>
      <c r="SRD20" s="136"/>
      <c r="SRE20" s="136"/>
      <c r="SRF20" s="136"/>
      <c r="SRG20" s="136"/>
      <c r="SRH20" s="136"/>
      <c r="SRI20" s="136"/>
      <c r="SRJ20" s="136"/>
      <c r="SRK20" s="136"/>
      <c r="SRL20" s="136"/>
      <c r="SRM20" s="136"/>
      <c r="SRN20" s="136"/>
      <c r="SRO20" s="136"/>
      <c r="SRP20" s="136"/>
      <c r="SRQ20" s="136"/>
      <c r="SRR20" s="136"/>
      <c r="SRS20" s="136"/>
      <c r="SRT20" s="136"/>
      <c r="SRU20" s="136"/>
      <c r="SRV20" s="136"/>
      <c r="SRW20" s="136"/>
      <c r="SRX20" s="136"/>
      <c r="SRY20" s="136"/>
      <c r="SRZ20" s="136"/>
      <c r="SSA20" s="136"/>
      <c r="SSB20" s="136"/>
      <c r="SSC20" s="136"/>
      <c r="SSD20" s="136"/>
      <c r="SSE20" s="136"/>
      <c r="SSF20" s="136"/>
      <c r="SSG20" s="136"/>
      <c r="SSH20" s="136"/>
      <c r="SSI20" s="136"/>
      <c r="SSJ20" s="136"/>
      <c r="SSK20" s="136"/>
      <c r="SSL20" s="136"/>
      <c r="SSM20" s="136"/>
      <c r="SSN20" s="136"/>
      <c r="SSO20" s="136"/>
      <c r="SSP20" s="136"/>
      <c r="SSQ20" s="136"/>
      <c r="SSR20" s="136"/>
      <c r="SSS20" s="136"/>
      <c r="SST20" s="136"/>
      <c r="SSU20" s="136"/>
      <c r="SSV20" s="136"/>
      <c r="SSW20" s="136"/>
      <c r="SSX20" s="136"/>
      <c r="SSY20" s="136"/>
      <c r="SSZ20" s="136"/>
      <c r="STA20" s="136"/>
      <c r="STB20" s="136"/>
      <c r="STC20" s="136"/>
      <c r="STD20" s="136"/>
      <c r="STE20" s="136"/>
      <c r="STF20" s="136"/>
      <c r="STG20" s="136"/>
      <c r="STH20" s="136"/>
      <c r="STI20" s="136"/>
      <c r="STJ20" s="136"/>
      <c r="STK20" s="136"/>
      <c r="STL20" s="136"/>
      <c r="STM20" s="136"/>
      <c r="STN20" s="136"/>
      <c r="STO20" s="136"/>
      <c r="STP20" s="136"/>
      <c r="STQ20" s="136"/>
      <c r="STR20" s="136"/>
      <c r="STS20" s="136"/>
      <c r="STT20" s="136"/>
      <c r="STU20" s="136"/>
      <c r="STV20" s="136"/>
      <c r="STW20" s="136"/>
      <c r="STX20" s="136"/>
      <c r="STY20" s="136"/>
      <c r="STZ20" s="136"/>
      <c r="SUA20" s="136"/>
      <c r="SUB20" s="136"/>
      <c r="SUC20" s="136"/>
      <c r="SUD20" s="136"/>
      <c r="SUE20" s="136"/>
      <c r="SUF20" s="136"/>
      <c r="SUG20" s="136"/>
      <c r="SUH20" s="136"/>
      <c r="SUI20" s="136"/>
      <c r="SUJ20" s="136"/>
      <c r="SUK20" s="136"/>
      <c r="SUL20" s="136"/>
      <c r="SUM20" s="136"/>
      <c r="SUN20" s="136"/>
      <c r="SUO20" s="136"/>
      <c r="SUP20" s="136"/>
      <c r="SUQ20" s="136"/>
      <c r="SUR20" s="136"/>
      <c r="SUS20" s="136"/>
      <c r="SUT20" s="136"/>
      <c r="SUU20" s="136"/>
      <c r="SUV20" s="136"/>
      <c r="SUW20" s="136"/>
      <c r="SUX20" s="136"/>
      <c r="SUY20" s="136"/>
      <c r="SUZ20" s="136"/>
      <c r="SVA20" s="136"/>
      <c r="SVB20" s="136"/>
      <c r="SVC20" s="136"/>
      <c r="SVD20" s="136"/>
      <c r="SVE20" s="136"/>
      <c r="SVF20" s="136"/>
      <c r="SVG20" s="136"/>
      <c r="SVH20" s="136"/>
      <c r="SVI20" s="136"/>
      <c r="SVJ20" s="136"/>
      <c r="SVK20" s="136"/>
      <c r="SVL20" s="136"/>
      <c r="SVM20" s="136"/>
      <c r="SVN20" s="136"/>
      <c r="SVO20" s="136"/>
      <c r="SVP20" s="136"/>
      <c r="SVQ20" s="136"/>
      <c r="SVR20" s="136"/>
      <c r="SVS20" s="136"/>
      <c r="SVT20" s="136"/>
      <c r="SVU20" s="136"/>
      <c r="SVV20" s="136"/>
      <c r="SVW20" s="136"/>
      <c r="SVX20" s="136"/>
      <c r="SVY20" s="136"/>
      <c r="SVZ20" s="136"/>
      <c r="SWA20" s="136"/>
      <c r="SWB20" s="136"/>
      <c r="SWC20" s="136"/>
      <c r="SWD20" s="136"/>
      <c r="SWE20" s="136"/>
      <c r="SWF20" s="136"/>
      <c r="SWG20" s="136"/>
      <c r="SWH20" s="136"/>
      <c r="SWI20" s="136"/>
      <c r="SWJ20" s="136"/>
      <c r="SWK20" s="136"/>
      <c r="SWL20" s="136"/>
      <c r="SWM20" s="136"/>
      <c r="SWN20" s="136"/>
      <c r="SWO20" s="136"/>
      <c r="SWP20" s="136"/>
      <c r="SWQ20" s="136"/>
      <c r="SWR20" s="136"/>
      <c r="SWS20" s="136"/>
      <c r="SWT20" s="136"/>
      <c r="SWU20" s="136"/>
      <c r="SWV20" s="136"/>
      <c r="SWW20" s="136"/>
      <c r="SWX20" s="136"/>
      <c r="SWY20" s="136"/>
      <c r="SWZ20" s="136"/>
      <c r="SXA20" s="136"/>
      <c r="SXB20" s="136"/>
      <c r="SXC20" s="136"/>
      <c r="SXD20" s="136"/>
      <c r="SXE20" s="136"/>
      <c r="SXF20" s="136"/>
      <c r="SXG20" s="136"/>
      <c r="SXH20" s="136"/>
      <c r="SXI20" s="136"/>
      <c r="SXJ20" s="136"/>
      <c r="SXK20" s="136"/>
      <c r="SXL20" s="136"/>
      <c r="SXM20" s="136"/>
      <c r="SXN20" s="136"/>
      <c r="SXO20" s="136"/>
      <c r="SXP20" s="136"/>
      <c r="SXQ20" s="136"/>
      <c r="SXR20" s="136"/>
      <c r="SXS20" s="136"/>
      <c r="SXT20" s="136"/>
      <c r="SXU20" s="136"/>
      <c r="SXV20" s="136"/>
      <c r="SXW20" s="136"/>
      <c r="SXX20" s="136"/>
      <c r="SXY20" s="136"/>
      <c r="SXZ20" s="136"/>
      <c r="SYA20" s="136"/>
      <c r="SYB20" s="136"/>
      <c r="SYC20" s="136"/>
      <c r="SYD20" s="136"/>
      <c r="SYE20" s="136"/>
      <c r="SYF20" s="136"/>
      <c r="SYG20" s="136"/>
      <c r="SYH20" s="136"/>
      <c r="SYI20" s="136"/>
      <c r="SYJ20" s="136"/>
      <c r="SYK20" s="136"/>
      <c r="SYL20" s="136"/>
      <c r="SYM20" s="136"/>
      <c r="SYN20" s="136"/>
      <c r="SYO20" s="136"/>
      <c r="SYP20" s="136"/>
      <c r="SYQ20" s="136"/>
      <c r="SYR20" s="136"/>
      <c r="SYS20" s="136"/>
      <c r="SYT20" s="136"/>
      <c r="SYU20" s="136"/>
      <c r="SYV20" s="136"/>
      <c r="SYW20" s="136"/>
      <c r="SYX20" s="136"/>
      <c r="SYY20" s="136"/>
      <c r="SYZ20" s="136"/>
      <c r="SZA20" s="136"/>
      <c r="SZB20" s="136"/>
      <c r="SZC20" s="136"/>
      <c r="SZD20" s="136"/>
      <c r="SZE20" s="136"/>
      <c r="SZF20" s="136"/>
      <c r="SZG20" s="136"/>
      <c r="SZH20" s="136"/>
      <c r="SZI20" s="136"/>
      <c r="SZJ20" s="136"/>
      <c r="SZK20" s="136"/>
      <c r="SZL20" s="136"/>
      <c r="SZM20" s="136"/>
      <c r="SZN20" s="136"/>
      <c r="SZO20" s="136"/>
      <c r="SZP20" s="136"/>
      <c r="SZQ20" s="136"/>
      <c r="SZR20" s="136"/>
      <c r="SZS20" s="136"/>
      <c r="SZT20" s="136"/>
      <c r="SZU20" s="136"/>
      <c r="SZV20" s="136"/>
      <c r="SZW20" s="136"/>
      <c r="SZX20" s="136"/>
      <c r="SZY20" s="136"/>
      <c r="SZZ20" s="136"/>
      <c r="TAA20" s="136"/>
      <c r="TAB20" s="136"/>
      <c r="TAC20" s="136"/>
      <c r="TAD20" s="136"/>
      <c r="TAE20" s="136"/>
      <c r="TAF20" s="136"/>
      <c r="TAG20" s="136"/>
      <c r="TAH20" s="136"/>
      <c r="TAI20" s="136"/>
      <c r="TAJ20" s="136"/>
      <c r="TAK20" s="136"/>
      <c r="TAL20" s="136"/>
      <c r="TAM20" s="136"/>
      <c r="TAN20" s="136"/>
      <c r="TAO20" s="136"/>
      <c r="TAP20" s="136"/>
      <c r="TAQ20" s="136"/>
      <c r="TAR20" s="136"/>
      <c r="TAS20" s="136"/>
      <c r="TAT20" s="136"/>
      <c r="TAU20" s="136"/>
      <c r="TAV20" s="136"/>
      <c r="TAW20" s="136"/>
      <c r="TAX20" s="136"/>
      <c r="TAY20" s="136"/>
      <c r="TAZ20" s="136"/>
      <c r="TBA20" s="136"/>
      <c r="TBB20" s="136"/>
      <c r="TBC20" s="136"/>
      <c r="TBD20" s="136"/>
      <c r="TBE20" s="136"/>
      <c r="TBF20" s="136"/>
      <c r="TBG20" s="136"/>
      <c r="TBH20" s="136"/>
      <c r="TBI20" s="136"/>
      <c r="TBJ20" s="136"/>
      <c r="TBK20" s="136"/>
      <c r="TBL20" s="136"/>
      <c r="TBM20" s="136"/>
      <c r="TBN20" s="136"/>
      <c r="TBO20" s="136"/>
      <c r="TBP20" s="136"/>
      <c r="TBQ20" s="136"/>
      <c r="TBR20" s="136"/>
      <c r="TBS20" s="136"/>
      <c r="TBT20" s="136"/>
      <c r="TBU20" s="136"/>
      <c r="TBV20" s="136"/>
      <c r="TBW20" s="136"/>
      <c r="TBX20" s="136"/>
      <c r="TBY20" s="136"/>
      <c r="TBZ20" s="136"/>
      <c r="TCA20" s="136"/>
      <c r="TCB20" s="136"/>
      <c r="TCC20" s="136"/>
      <c r="TCD20" s="136"/>
      <c r="TCE20" s="136"/>
      <c r="TCF20" s="136"/>
      <c r="TCG20" s="136"/>
      <c r="TCH20" s="136"/>
      <c r="TCI20" s="136"/>
      <c r="TCJ20" s="136"/>
      <c r="TCK20" s="136"/>
      <c r="TCL20" s="136"/>
      <c r="TCM20" s="136"/>
      <c r="TCN20" s="136"/>
      <c r="TCO20" s="136"/>
      <c r="TCP20" s="136"/>
      <c r="TCQ20" s="136"/>
      <c r="TCR20" s="136"/>
      <c r="TCS20" s="136"/>
      <c r="TCT20" s="136"/>
      <c r="TCU20" s="136"/>
      <c r="TCV20" s="136"/>
      <c r="TCW20" s="136"/>
      <c r="TCX20" s="136"/>
      <c r="TCY20" s="136"/>
      <c r="TCZ20" s="136"/>
      <c r="TDA20" s="136"/>
      <c r="TDB20" s="136"/>
      <c r="TDC20" s="136"/>
      <c r="TDD20" s="136"/>
      <c r="TDE20" s="136"/>
      <c r="TDF20" s="136"/>
      <c r="TDG20" s="136"/>
      <c r="TDH20" s="136"/>
      <c r="TDI20" s="136"/>
      <c r="TDJ20" s="136"/>
      <c r="TDK20" s="136"/>
      <c r="TDL20" s="136"/>
      <c r="TDM20" s="136"/>
      <c r="TDN20" s="136"/>
      <c r="TDO20" s="136"/>
      <c r="TDP20" s="136"/>
      <c r="TDQ20" s="136"/>
      <c r="TDR20" s="136"/>
      <c r="TDS20" s="136"/>
      <c r="TDT20" s="136"/>
      <c r="TDU20" s="136"/>
      <c r="TDV20" s="136"/>
      <c r="TDW20" s="136"/>
      <c r="TDX20" s="136"/>
      <c r="TDY20" s="136"/>
      <c r="TDZ20" s="136"/>
      <c r="TEA20" s="136"/>
      <c r="TEB20" s="136"/>
      <c r="TEC20" s="136"/>
      <c r="TED20" s="136"/>
      <c r="TEE20" s="136"/>
      <c r="TEF20" s="136"/>
      <c r="TEG20" s="136"/>
      <c r="TEH20" s="136"/>
      <c r="TEI20" s="136"/>
      <c r="TEJ20" s="136"/>
      <c r="TEK20" s="136"/>
      <c r="TEL20" s="136"/>
      <c r="TEM20" s="136"/>
      <c r="TEN20" s="136"/>
      <c r="TEO20" s="136"/>
      <c r="TEP20" s="136"/>
      <c r="TEQ20" s="136"/>
      <c r="TER20" s="136"/>
      <c r="TES20" s="136"/>
      <c r="TET20" s="136"/>
      <c r="TEU20" s="136"/>
      <c r="TEV20" s="136"/>
      <c r="TEW20" s="136"/>
      <c r="TEX20" s="136"/>
      <c r="TEY20" s="136"/>
      <c r="TEZ20" s="136"/>
      <c r="TFA20" s="136"/>
      <c r="TFB20" s="136"/>
      <c r="TFC20" s="136"/>
      <c r="TFD20" s="136"/>
      <c r="TFE20" s="136"/>
      <c r="TFF20" s="136"/>
      <c r="TFG20" s="136"/>
      <c r="TFH20" s="136"/>
      <c r="TFI20" s="136"/>
      <c r="TFJ20" s="136"/>
      <c r="TFK20" s="136"/>
      <c r="TFL20" s="136"/>
      <c r="TFM20" s="136"/>
      <c r="TFN20" s="136"/>
      <c r="TFO20" s="136"/>
      <c r="TFP20" s="136"/>
      <c r="TFQ20" s="136"/>
      <c r="TFR20" s="136"/>
      <c r="TFS20" s="136"/>
      <c r="TFT20" s="136"/>
      <c r="TFU20" s="136"/>
      <c r="TFV20" s="136"/>
      <c r="TFW20" s="136"/>
      <c r="TFX20" s="136"/>
      <c r="TFY20" s="136"/>
      <c r="TFZ20" s="136"/>
      <c r="TGA20" s="136"/>
      <c r="TGB20" s="136"/>
      <c r="TGC20" s="136"/>
      <c r="TGD20" s="136"/>
      <c r="TGE20" s="136"/>
      <c r="TGF20" s="136"/>
      <c r="TGG20" s="136"/>
      <c r="TGH20" s="136"/>
      <c r="TGI20" s="136"/>
      <c r="TGJ20" s="136"/>
      <c r="TGK20" s="136"/>
      <c r="TGL20" s="136"/>
      <c r="TGM20" s="136"/>
      <c r="TGN20" s="136"/>
      <c r="TGO20" s="136"/>
      <c r="TGP20" s="136"/>
      <c r="TGQ20" s="136"/>
      <c r="TGR20" s="136"/>
      <c r="TGS20" s="136"/>
      <c r="TGT20" s="136"/>
      <c r="TGU20" s="136"/>
      <c r="TGV20" s="136"/>
      <c r="TGW20" s="136"/>
      <c r="TGX20" s="136"/>
      <c r="TGY20" s="136"/>
      <c r="TGZ20" s="136"/>
      <c r="THA20" s="136"/>
      <c r="THB20" s="136"/>
      <c r="THC20" s="136"/>
      <c r="THD20" s="136"/>
      <c r="THE20" s="136"/>
      <c r="THF20" s="136"/>
      <c r="THG20" s="136"/>
      <c r="THH20" s="136"/>
      <c r="THI20" s="136"/>
      <c r="THJ20" s="136"/>
      <c r="THK20" s="136"/>
      <c r="THL20" s="136"/>
      <c r="THM20" s="136"/>
      <c r="THN20" s="136"/>
      <c r="THO20" s="136"/>
      <c r="THP20" s="136"/>
      <c r="THQ20" s="136"/>
      <c r="THR20" s="136"/>
      <c r="THS20" s="136"/>
      <c r="THT20" s="136"/>
      <c r="THU20" s="136"/>
      <c r="THV20" s="136"/>
      <c r="THW20" s="136"/>
      <c r="THX20" s="136"/>
      <c r="THY20" s="136"/>
      <c r="THZ20" s="136"/>
      <c r="TIA20" s="136"/>
      <c r="TIB20" s="136"/>
      <c r="TIC20" s="136"/>
      <c r="TID20" s="136"/>
      <c r="TIE20" s="136"/>
      <c r="TIF20" s="136"/>
      <c r="TIG20" s="136"/>
      <c r="TIH20" s="136"/>
      <c r="TII20" s="136"/>
      <c r="TIJ20" s="136"/>
      <c r="TIK20" s="136"/>
      <c r="TIL20" s="136"/>
      <c r="TIM20" s="136"/>
      <c r="TIN20" s="136"/>
      <c r="TIO20" s="136"/>
      <c r="TIP20" s="136"/>
      <c r="TIQ20" s="136"/>
      <c r="TIR20" s="136"/>
      <c r="TIS20" s="136"/>
      <c r="TIT20" s="136"/>
      <c r="TIU20" s="136"/>
      <c r="TIV20" s="136"/>
      <c r="TIW20" s="136"/>
      <c r="TIX20" s="136"/>
      <c r="TIY20" s="136"/>
      <c r="TIZ20" s="136"/>
      <c r="TJA20" s="136"/>
      <c r="TJB20" s="136"/>
      <c r="TJC20" s="136"/>
      <c r="TJD20" s="136"/>
      <c r="TJE20" s="136"/>
      <c r="TJF20" s="136"/>
      <c r="TJG20" s="136"/>
      <c r="TJH20" s="136"/>
      <c r="TJI20" s="136"/>
      <c r="TJJ20" s="136"/>
      <c r="TJK20" s="136"/>
      <c r="TJL20" s="136"/>
      <c r="TJM20" s="136"/>
      <c r="TJN20" s="136"/>
      <c r="TJO20" s="136"/>
      <c r="TJP20" s="136"/>
      <c r="TJQ20" s="136"/>
      <c r="TJR20" s="136"/>
      <c r="TJS20" s="136"/>
      <c r="TJT20" s="136"/>
      <c r="TJU20" s="136"/>
      <c r="TJV20" s="136"/>
      <c r="TJW20" s="136"/>
      <c r="TJX20" s="136"/>
      <c r="TJY20" s="136"/>
      <c r="TJZ20" s="136"/>
      <c r="TKA20" s="136"/>
      <c r="TKB20" s="136"/>
      <c r="TKC20" s="136"/>
      <c r="TKD20" s="136"/>
      <c r="TKE20" s="136"/>
      <c r="TKF20" s="136"/>
      <c r="TKG20" s="136"/>
      <c r="TKH20" s="136"/>
      <c r="TKI20" s="136"/>
      <c r="TKJ20" s="136"/>
      <c r="TKK20" s="136"/>
      <c r="TKL20" s="136"/>
      <c r="TKM20" s="136"/>
      <c r="TKN20" s="136"/>
      <c r="TKO20" s="136"/>
      <c r="TKP20" s="136"/>
      <c r="TKQ20" s="136"/>
      <c r="TKR20" s="136"/>
      <c r="TKS20" s="136"/>
      <c r="TKT20" s="136"/>
      <c r="TKU20" s="136"/>
      <c r="TKV20" s="136"/>
      <c r="TKW20" s="136"/>
      <c r="TKX20" s="136"/>
      <c r="TKY20" s="136"/>
      <c r="TKZ20" s="136"/>
      <c r="TLA20" s="136"/>
      <c r="TLB20" s="136"/>
      <c r="TLC20" s="136"/>
      <c r="TLD20" s="136"/>
      <c r="TLE20" s="136"/>
      <c r="TLF20" s="136"/>
      <c r="TLG20" s="136"/>
      <c r="TLH20" s="136"/>
      <c r="TLI20" s="136"/>
      <c r="TLJ20" s="136"/>
      <c r="TLK20" s="136"/>
      <c r="TLL20" s="136"/>
      <c r="TLM20" s="136"/>
      <c r="TLN20" s="136"/>
      <c r="TLO20" s="136"/>
      <c r="TLP20" s="136"/>
      <c r="TLQ20" s="136"/>
      <c r="TLR20" s="136"/>
      <c r="TLS20" s="136"/>
      <c r="TLT20" s="136"/>
      <c r="TLU20" s="136"/>
      <c r="TLV20" s="136"/>
      <c r="TLW20" s="136"/>
      <c r="TLX20" s="136"/>
      <c r="TLY20" s="136"/>
      <c r="TLZ20" s="136"/>
      <c r="TMA20" s="136"/>
      <c r="TMB20" s="136"/>
      <c r="TMC20" s="136"/>
      <c r="TMD20" s="136"/>
      <c r="TME20" s="136"/>
      <c r="TMF20" s="136"/>
      <c r="TMG20" s="136"/>
      <c r="TMH20" s="136"/>
      <c r="TMI20" s="136"/>
      <c r="TMJ20" s="136"/>
      <c r="TMK20" s="136"/>
      <c r="TML20" s="136"/>
      <c r="TMM20" s="136"/>
      <c r="TMN20" s="136"/>
      <c r="TMO20" s="136"/>
      <c r="TMP20" s="136"/>
      <c r="TMQ20" s="136"/>
      <c r="TMR20" s="136"/>
      <c r="TMS20" s="136"/>
      <c r="TMT20" s="136"/>
      <c r="TMU20" s="136"/>
      <c r="TMV20" s="136"/>
      <c r="TMW20" s="136"/>
      <c r="TMX20" s="136"/>
      <c r="TMY20" s="136"/>
      <c r="TMZ20" s="136"/>
      <c r="TNA20" s="136"/>
      <c r="TNB20" s="136"/>
      <c r="TNC20" s="136"/>
      <c r="TND20" s="136"/>
      <c r="TNE20" s="136"/>
      <c r="TNF20" s="136"/>
      <c r="TNG20" s="136"/>
      <c r="TNH20" s="136"/>
      <c r="TNI20" s="136"/>
      <c r="TNJ20" s="136"/>
      <c r="TNK20" s="136"/>
      <c r="TNL20" s="136"/>
      <c r="TNM20" s="136"/>
      <c r="TNN20" s="136"/>
      <c r="TNO20" s="136"/>
      <c r="TNP20" s="136"/>
      <c r="TNQ20" s="136"/>
      <c r="TNR20" s="136"/>
      <c r="TNS20" s="136"/>
      <c r="TNT20" s="136"/>
      <c r="TNU20" s="136"/>
      <c r="TNV20" s="136"/>
      <c r="TNW20" s="136"/>
      <c r="TNX20" s="136"/>
      <c r="TNY20" s="136"/>
      <c r="TNZ20" s="136"/>
      <c r="TOA20" s="136"/>
      <c r="TOB20" s="136"/>
      <c r="TOC20" s="136"/>
      <c r="TOD20" s="136"/>
      <c r="TOE20" s="136"/>
      <c r="TOF20" s="136"/>
      <c r="TOG20" s="136"/>
      <c r="TOH20" s="136"/>
      <c r="TOI20" s="136"/>
      <c r="TOJ20" s="136"/>
      <c r="TOK20" s="136"/>
      <c r="TOL20" s="136"/>
      <c r="TOM20" s="136"/>
      <c r="TON20" s="136"/>
      <c r="TOO20" s="136"/>
      <c r="TOP20" s="136"/>
      <c r="TOQ20" s="136"/>
      <c r="TOR20" s="136"/>
      <c r="TOS20" s="136"/>
      <c r="TOT20" s="136"/>
      <c r="TOU20" s="136"/>
      <c r="TOV20" s="136"/>
      <c r="TOW20" s="136"/>
      <c r="TOX20" s="136"/>
      <c r="TOY20" s="136"/>
      <c r="TOZ20" s="136"/>
      <c r="TPA20" s="136"/>
      <c r="TPB20" s="136"/>
      <c r="TPC20" s="136"/>
      <c r="TPD20" s="136"/>
      <c r="TPE20" s="136"/>
      <c r="TPF20" s="136"/>
      <c r="TPG20" s="136"/>
      <c r="TPH20" s="136"/>
      <c r="TPI20" s="136"/>
      <c r="TPJ20" s="136"/>
      <c r="TPK20" s="136"/>
      <c r="TPL20" s="136"/>
      <c r="TPM20" s="136"/>
      <c r="TPN20" s="136"/>
      <c r="TPO20" s="136"/>
      <c r="TPP20" s="136"/>
      <c r="TPQ20" s="136"/>
      <c r="TPR20" s="136"/>
      <c r="TPS20" s="136"/>
      <c r="TPT20" s="136"/>
      <c r="TPU20" s="136"/>
      <c r="TPV20" s="136"/>
      <c r="TPW20" s="136"/>
      <c r="TPX20" s="136"/>
      <c r="TPY20" s="136"/>
      <c r="TPZ20" s="136"/>
      <c r="TQA20" s="136"/>
      <c r="TQB20" s="136"/>
      <c r="TQC20" s="136"/>
      <c r="TQD20" s="136"/>
      <c r="TQE20" s="136"/>
      <c r="TQF20" s="136"/>
      <c r="TQG20" s="136"/>
      <c r="TQH20" s="136"/>
      <c r="TQI20" s="136"/>
      <c r="TQJ20" s="136"/>
      <c r="TQK20" s="136"/>
      <c r="TQL20" s="136"/>
      <c r="TQM20" s="136"/>
      <c r="TQN20" s="136"/>
      <c r="TQO20" s="136"/>
      <c r="TQP20" s="136"/>
      <c r="TQQ20" s="136"/>
      <c r="TQR20" s="136"/>
      <c r="TQS20" s="136"/>
      <c r="TQT20" s="136"/>
      <c r="TQU20" s="136"/>
      <c r="TQV20" s="136"/>
      <c r="TQW20" s="136"/>
      <c r="TQX20" s="136"/>
      <c r="TQY20" s="136"/>
      <c r="TQZ20" s="136"/>
      <c r="TRA20" s="136"/>
      <c r="TRB20" s="136"/>
      <c r="TRC20" s="136"/>
      <c r="TRD20" s="136"/>
      <c r="TRE20" s="136"/>
      <c r="TRF20" s="136"/>
      <c r="TRG20" s="136"/>
      <c r="TRH20" s="136"/>
      <c r="TRI20" s="136"/>
      <c r="TRJ20" s="136"/>
      <c r="TRK20" s="136"/>
      <c r="TRL20" s="136"/>
      <c r="TRM20" s="136"/>
      <c r="TRN20" s="136"/>
      <c r="TRO20" s="136"/>
      <c r="TRP20" s="136"/>
      <c r="TRQ20" s="136"/>
      <c r="TRR20" s="136"/>
      <c r="TRS20" s="136"/>
      <c r="TRT20" s="136"/>
      <c r="TRU20" s="136"/>
      <c r="TRV20" s="136"/>
      <c r="TRW20" s="136"/>
      <c r="TRX20" s="136"/>
      <c r="TRY20" s="136"/>
      <c r="TRZ20" s="136"/>
      <c r="TSA20" s="136"/>
      <c r="TSB20" s="136"/>
      <c r="TSC20" s="136"/>
      <c r="TSD20" s="136"/>
      <c r="TSE20" s="136"/>
      <c r="TSF20" s="136"/>
      <c r="TSG20" s="136"/>
      <c r="TSH20" s="136"/>
      <c r="TSI20" s="136"/>
      <c r="TSJ20" s="136"/>
      <c r="TSK20" s="136"/>
      <c r="TSL20" s="136"/>
      <c r="TSM20" s="136"/>
      <c r="TSN20" s="136"/>
      <c r="TSO20" s="136"/>
      <c r="TSP20" s="136"/>
      <c r="TSQ20" s="136"/>
      <c r="TSR20" s="136"/>
      <c r="TSS20" s="136"/>
      <c r="TST20" s="136"/>
      <c r="TSU20" s="136"/>
      <c r="TSV20" s="136"/>
      <c r="TSW20" s="136"/>
      <c r="TSX20" s="136"/>
      <c r="TSY20" s="136"/>
      <c r="TSZ20" s="136"/>
      <c r="TTA20" s="136"/>
      <c r="TTB20" s="136"/>
      <c r="TTC20" s="136"/>
      <c r="TTD20" s="136"/>
      <c r="TTE20" s="136"/>
      <c r="TTF20" s="136"/>
      <c r="TTG20" s="136"/>
      <c r="TTH20" s="136"/>
      <c r="TTI20" s="136"/>
      <c r="TTJ20" s="136"/>
      <c r="TTK20" s="136"/>
      <c r="TTL20" s="136"/>
      <c r="TTM20" s="136"/>
      <c r="TTN20" s="136"/>
      <c r="TTO20" s="136"/>
      <c r="TTP20" s="136"/>
      <c r="TTQ20" s="136"/>
      <c r="TTR20" s="136"/>
      <c r="TTS20" s="136"/>
      <c r="TTT20" s="136"/>
      <c r="TTU20" s="136"/>
      <c r="TTV20" s="136"/>
      <c r="TTW20" s="136"/>
      <c r="TTX20" s="136"/>
      <c r="TTY20" s="136"/>
      <c r="TTZ20" s="136"/>
      <c r="TUA20" s="136"/>
      <c r="TUB20" s="136"/>
      <c r="TUC20" s="136"/>
      <c r="TUD20" s="136"/>
      <c r="TUE20" s="136"/>
      <c r="TUF20" s="136"/>
      <c r="TUG20" s="136"/>
      <c r="TUH20" s="136"/>
      <c r="TUI20" s="136"/>
      <c r="TUJ20" s="136"/>
      <c r="TUK20" s="136"/>
      <c r="TUL20" s="136"/>
      <c r="TUM20" s="136"/>
      <c r="TUN20" s="136"/>
      <c r="TUO20" s="136"/>
      <c r="TUP20" s="136"/>
      <c r="TUQ20" s="136"/>
      <c r="TUR20" s="136"/>
      <c r="TUS20" s="136"/>
      <c r="TUT20" s="136"/>
      <c r="TUU20" s="136"/>
      <c r="TUV20" s="136"/>
      <c r="TUW20" s="136"/>
      <c r="TUX20" s="136"/>
      <c r="TUY20" s="136"/>
      <c r="TUZ20" s="136"/>
      <c r="TVA20" s="136"/>
      <c r="TVB20" s="136"/>
      <c r="TVC20" s="136"/>
      <c r="TVD20" s="136"/>
      <c r="TVE20" s="136"/>
      <c r="TVF20" s="136"/>
      <c r="TVG20" s="136"/>
      <c r="TVH20" s="136"/>
      <c r="TVI20" s="136"/>
      <c r="TVJ20" s="136"/>
      <c r="TVK20" s="136"/>
      <c r="TVL20" s="136"/>
      <c r="TVM20" s="136"/>
      <c r="TVN20" s="136"/>
      <c r="TVO20" s="136"/>
      <c r="TVP20" s="136"/>
      <c r="TVQ20" s="136"/>
      <c r="TVR20" s="136"/>
      <c r="TVS20" s="136"/>
      <c r="TVT20" s="136"/>
      <c r="TVU20" s="136"/>
      <c r="TVV20" s="136"/>
      <c r="TVW20" s="136"/>
      <c r="TVX20" s="136"/>
      <c r="TVY20" s="136"/>
      <c r="TVZ20" s="136"/>
      <c r="TWA20" s="136"/>
      <c r="TWB20" s="136"/>
      <c r="TWC20" s="136"/>
      <c r="TWD20" s="136"/>
      <c r="TWE20" s="136"/>
      <c r="TWF20" s="136"/>
      <c r="TWG20" s="136"/>
      <c r="TWH20" s="136"/>
      <c r="TWI20" s="136"/>
      <c r="TWJ20" s="136"/>
      <c r="TWK20" s="136"/>
      <c r="TWL20" s="136"/>
      <c r="TWM20" s="136"/>
      <c r="TWN20" s="136"/>
      <c r="TWO20" s="136"/>
      <c r="TWP20" s="136"/>
      <c r="TWQ20" s="136"/>
      <c r="TWR20" s="136"/>
      <c r="TWS20" s="136"/>
      <c r="TWT20" s="136"/>
      <c r="TWU20" s="136"/>
      <c r="TWV20" s="136"/>
      <c r="TWW20" s="136"/>
      <c r="TWX20" s="136"/>
      <c r="TWY20" s="136"/>
      <c r="TWZ20" s="136"/>
      <c r="TXA20" s="136"/>
      <c r="TXB20" s="136"/>
      <c r="TXC20" s="136"/>
      <c r="TXD20" s="136"/>
      <c r="TXE20" s="136"/>
      <c r="TXF20" s="136"/>
      <c r="TXG20" s="136"/>
      <c r="TXH20" s="136"/>
      <c r="TXI20" s="136"/>
      <c r="TXJ20" s="136"/>
      <c r="TXK20" s="136"/>
      <c r="TXL20" s="136"/>
      <c r="TXM20" s="136"/>
      <c r="TXN20" s="136"/>
      <c r="TXO20" s="136"/>
      <c r="TXP20" s="136"/>
      <c r="TXQ20" s="136"/>
      <c r="TXR20" s="136"/>
      <c r="TXS20" s="136"/>
      <c r="TXT20" s="136"/>
      <c r="TXU20" s="136"/>
      <c r="TXV20" s="136"/>
      <c r="TXW20" s="136"/>
      <c r="TXX20" s="136"/>
      <c r="TXY20" s="136"/>
      <c r="TXZ20" s="136"/>
      <c r="TYA20" s="136"/>
      <c r="TYB20" s="136"/>
      <c r="TYC20" s="136"/>
      <c r="TYD20" s="136"/>
      <c r="TYE20" s="136"/>
      <c r="TYF20" s="136"/>
      <c r="TYG20" s="136"/>
      <c r="TYH20" s="136"/>
      <c r="TYI20" s="136"/>
      <c r="TYJ20" s="136"/>
      <c r="TYK20" s="136"/>
      <c r="TYL20" s="136"/>
      <c r="TYM20" s="136"/>
      <c r="TYN20" s="136"/>
      <c r="TYO20" s="136"/>
      <c r="TYP20" s="136"/>
      <c r="TYQ20" s="136"/>
      <c r="TYR20" s="136"/>
      <c r="TYS20" s="136"/>
      <c r="TYT20" s="136"/>
      <c r="TYU20" s="136"/>
      <c r="TYV20" s="136"/>
      <c r="TYW20" s="136"/>
      <c r="TYX20" s="136"/>
      <c r="TYY20" s="136"/>
      <c r="TYZ20" s="136"/>
      <c r="TZA20" s="136"/>
      <c r="TZB20" s="136"/>
      <c r="TZC20" s="136"/>
      <c r="TZD20" s="136"/>
      <c r="TZE20" s="136"/>
      <c r="TZF20" s="136"/>
      <c r="TZG20" s="136"/>
      <c r="TZH20" s="136"/>
      <c r="TZI20" s="136"/>
      <c r="TZJ20" s="136"/>
      <c r="TZK20" s="136"/>
      <c r="TZL20" s="136"/>
      <c r="TZM20" s="136"/>
      <c r="TZN20" s="136"/>
      <c r="TZO20" s="136"/>
      <c r="TZP20" s="136"/>
      <c r="TZQ20" s="136"/>
      <c r="TZR20" s="136"/>
      <c r="TZS20" s="136"/>
      <c r="TZT20" s="136"/>
      <c r="TZU20" s="136"/>
      <c r="TZV20" s="136"/>
      <c r="TZW20" s="136"/>
      <c r="TZX20" s="136"/>
      <c r="TZY20" s="136"/>
      <c r="TZZ20" s="136"/>
      <c r="UAA20" s="136"/>
      <c r="UAB20" s="136"/>
      <c r="UAC20" s="136"/>
      <c r="UAD20" s="136"/>
      <c r="UAE20" s="136"/>
      <c r="UAF20" s="136"/>
      <c r="UAG20" s="136"/>
      <c r="UAH20" s="136"/>
      <c r="UAI20" s="136"/>
      <c r="UAJ20" s="136"/>
      <c r="UAK20" s="136"/>
      <c r="UAL20" s="136"/>
      <c r="UAM20" s="136"/>
      <c r="UAN20" s="136"/>
      <c r="UAO20" s="136"/>
      <c r="UAP20" s="136"/>
      <c r="UAQ20" s="136"/>
      <c r="UAR20" s="136"/>
      <c r="UAS20" s="136"/>
      <c r="UAT20" s="136"/>
      <c r="UAU20" s="136"/>
      <c r="UAV20" s="136"/>
      <c r="UAW20" s="136"/>
      <c r="UAX20" s="136"/>
      <c r="UAY20" s="136"/>
      <c r="UAZ20" s="136"/>
      <c r="UBA20" s="136"/>
      <c r="UBB20" s="136"/>
      <c r="UBC20" s="136"/>
      <c r="UBD20" s="136"/>
      <c r="UBE20" s="136"/>
      <c r="UBF20" s="136"/>
      <c r="UBG20" s="136"/>
      <c r="UBH20" s="136"/>
      <c r="UBI20" s="136"/>
      <c r="UBJ20" s="136"/>
      <c r="UBK20" s="136"/>
      <c r="UBL20" s="136"/>
      <c r="UBM20" s="136"/>
      <c r="UBN20" s="136"/>
      <c r="UBO20" s="136"/>
      <c r="UBP20" s="136"/>
      <c r="UBQ20" s="136"/>
      <c r="UBR20" s="136"/>
      <c r="UBS20" s="136"/>
      <c r="UBT20" s="136"/>
      <c r="UBU20" s="136"/>
      <c r="UBV20" s="136"/>
      <c r="UBW20" s="136"/>
      <c r="UBX20" s="136"/>
      <c r="UBY20" s="136"/>
      <c r="UBZ20" s="136"/>
      <c r="UCA20" s="136"/>
      <c r="UCB20" s="136"/>
      <c r="UCC20" s="136"/>
      <c r="UCD20" s="136"/>
      <c r="UCE20" s="136"/>
      <c r="UCF20" s="136"/>
      <c r="UCG20" s="136"/>
      <c r="UCH20" s="136"/>
      <c r="UCI20" s="136"/>
      <c r="UCJ20" s="136"/>
      <c r="UCK20" s="136"/>
      <c r="UCL20" s="136"/>
      <c r="UCM20" s="136"/>
      <c r="UCN20" s="136"/>
      <c r="UCO20" s="136"/>
      <c r="UCP20" s="136"/>
      <c r="UCQ20" s="136"/>
      <c r="UCR20" s="136"/>
      <c r="UCS20" s="136"/>
      <c r="UCT20" s="136"/>
      <c r="UCU20" s="136"/>
      <c r="UCV20" s="136"/>
      <c r="UCW20" s="136"/>
      <c r="UCX20" s="136"/>
      <c r="UCY20" s="136"/>
      <c r="UCZ20" s="136"/>
      <c r="UDA20" s="136"/>
      <c r="UDB20" s="136"/>
      <c r="UDC20" s="136"/>
      <c r="UDD20" s="136"/>
      <c r="UDE20" s="136"/>
      <c r="UDF20" s="136"/>
      <c r="UDG20" s="136"/>
      <c r="UDH20" s="136"/>
      <c r="UDI20" s="136"/>
      <c r="UDJ20" s="136"/>
      <c r="UDK20" s="136"/>
      <c r="UDL20" s="136"/>
      <c r="UDM20" s="136"/>
      <c r="UDN20" s="136"/>
      <c r="UDO20" s="136"/>
      <c r="UDP20" s="136"/>
      <c r="UDQ20" s="136"/>
      <c r="UDR20" s="136"/>
      <c r="UDS20" s="136"/>
      <c r="UDT20" s="136"/>
      <c r="UDU20" s="136"/>
      <c r="UDV20" s="136"/>
      <c r="UDW20" s="136"/>
      <c r="UDX20" s="136"/>
      <c r="UDY20" s="136"/>
      <c r="UDZ20" s="136"/>
      <c r="UEA20" s="136"/>
      <c r="UEB20" s="136"/>
      <c r="UEC20" s="136"/>
      <c r="UED20" s="136"/>
      <c r="UEE20" s="136"/>
      <c r="UEF20" s="136"/>
      <c r="UEG20" s="136"/>
      <c r="UEH20" s="136"/>
      <c r="UEI20" s="136"/>
      <c r="UEJ20" s="136"/>
      <c r="UEK20" s="136"/>
      <c r="UEL20" s="136"/>
      <c r="UEM20" s="136"/>
      <c r="UEN20" s="136"/>
      <c r="UEO20" s="136"/>
      <c r="UEP20" s="136"/>
      <c r="UEQ20" s="136"/>
      <c r="UER20" s="136"/>
      <c r="UES20" s="136"/>
      <c r="UET20" s="136"/>
      <c r="UEU20" s="136"/>
      <c r="UEV20" s="136"/>
      <c r="UEW20" s="136"/>
      <c r="UEX20" s="136"/>
      <c r="UEY20" s="136"/>
      <c r="UEZ20" s="136"/>
      <c r="UFA20" s="136"/>
      <c r="UFB20" s="136"/>
      <c r="UFC20" s="136"/>
      <c r="UFD20" s="136"/>
      <c r="UFE20" s="136"/>
      <c r="UFF20" s="136"/>
      <c r="UFG20" s="136"/>
      <c r="UFH20" s="136"/>
      <c r="UFI20" s="136"/>
      <c r="UFJ20" s="136"/>
      <c r="UFK20" s="136"/>
      <c r="UFL20" s="136"/>
      <c r="UFM20" s="136"/>
      <c r="UFN20" s="136"/>
      <c r="UFO20" s="136"/>
      <c r="UFP20" s="136"/>
      <c r="UFQ20" s="136"/>
      <c r="UFR20" s="136"/>
      <c r="UFS20" s="136"/>
      <c r="UFT20" s="136"/>
      <c r="UFU20" s="136"/>
      <c r="UFV20" s="136"/>
      <c r="UFW20" s="136"/>
      <c r="UFX20" s="136"/>
      <c r="UFY20" s="136"/>
      <c r="UFZ20" s="136"/>
      <c r="UGA20" s="136"/>
      <c r="UGB20" s="136"/>
      <c r="UGC20" s="136"/>
      <c r="UGD20" s="136"/>
      <c r="UGE20" s="136"/>
      <c r="UGF20" s="136"/>
      <c r="UGG20" s="136"/>
      <c r="UGH20" s="136"/>
      <c r="UGI20" s="136"/>
      <c r="UGJ20" s="136"/>
      <c r="UGK20" s="136"/>
      <c r="UGL20" s="136"/>
      <c r="UGM20" s="136"/>
      <c r="UGN20" s="136"/>
      <c r="UGO20" s="136"/>
      <c r="UGP20" s="136"/>
      <c r="UGQ20" s="136"/>
      <c r="UGR20" s="136"/>
      <c r="UGS20" s="136"/>
      <c r="UGT20" s="136"/>
      <c r="UGU20" s="136"/>
      <c r="UGV20" s="136"/>
      <c r="UGW20" s="136"/>
      <c r="UGX20" s="136"/>
      <c r="UGY20" s="136"/>
      <c r="UGZ20" s="136"/>
      <c r="UHA20" s="136"/>
      <c r="UHB20" s="136"/>
      <c r="UHC20" s="136"/>
      <c r="UHD20" s="136"/>
      <c r="UHE20" s="136"/>
      <c r="UHF20" s="136"/>
      <c r="UHG20" s="136"/>
      <c r="UHH20" s="136"/>
      <c r="UHI20" s="136"/>
      <c r="UHJ20" s="136"/>
      <c r="UHK20" s="136"/>
      <c r="UHL20" s="136"/>
      <c r="UHM20" s="136"/>
      <c r="UHN20" s="136"/>
      <c r="UHO20" s="136"/>
      <c r="UHP20" s="136"/>
      <c r="UHQ20" s="136"/>
      <c r="UHR20" s="136"/>
      <c r="UHS20" s="136"/>
      <c r="UHT20" s="136"/>
      <c r="UHU20" s="136"/>
      <c r="UHV20" s="136"/>
      <c r="UHW20" s="136"/>
      <c r="UHX20" s="136"/>
      <c r="UHY20" s="136"/>
      <c r="UHZ20" s="136"/>
      <c r="UIA20" s="136"/>
      <c r="UIB20" s="136"/>
      <c r="UIC20" s="136"/>
      <c r="UID20" s="136"/>
      <c r="UIE20" s="136"/>
      <c r="UIF20" s="136"/>
      <c r="UIG20" s="136"/>
      <c r="UIH20" s="136"/>
      <c r="UII20" s="136"/>
      <c r="UIJ20" s="136"/>
      <c r="UIK20" s="136"/>
      <c r="UIL20" s="136"/>
      <c r="UIM20" s="136"/>
      <c r="UIN20" s="136"/>
      <c r="UIO20" s="136"/>
      <c r="UIP20" s="136"/>
      <c r="UIQ20" s="136"/>
      <c r="UIR20" s="136"/>
      <c r="UIS20" s="136"/>
      <c r="UIT20" s="136"/>
      <c r="UIU20" s="136"/>
      <c r="UIV20" s="136"/>
      <c r="UIW20" s="136"/>
      <c r="UIX20" s="136"/>
      <c r="UIY20" s="136"/>
      <c r="UIZ20" s="136"/>
      <c r="UJA20" s="136"/>
      <c r="UJB20" s="136"/>
      <c r="UJC20" s="136"/>
      <c r="UJD20" s="136"/>
      <c r="UJE20" s="136"/>
      <c r="UJF20" s="136"/>
      <c r="UJG20" s="136"/>
      <c r="UJH20" s="136"/>
      <c r="UJI20" s="136"/>
      <c r="UJJ20" s="136"/>
      <c r="UJK20" s="136"/>
      <c r="UJL20" s="136"/>
      <c r="UJM20" s="136"/>
      <c r="UJN20" s="136"/>
      <c r="UJO20" s="136"/>
      <c r="UJP20" s="136"/>
      <c r="UJQ20" s="136"/>
      <c r="UJR20" s="136"/>
      <c r="UJS20" s="136"/>
      <c r="UJT20" s="136"/>
      <c r="UJU20" s="136"/>
      <c r="UJV20" s="136"/>
      <c r="UJW20" s="136"/>
      <c r="UJX20" s="136"/>
      <c r="UJY20" s="136"/>
      <c r="UJZ20" s="136"/>
      <c r="UKA20" s="136"/>
      <c r="UKB20" s="136"/>
      <c r="UKC20" s="136"/>
      <c r="UKD20" s="136"/>
      <c r="UKE20" s="136"/>
      <c r="UKF20" s="136"/>
      <c r="UKG20" s="136"/>
      <c r="UKH20" s="136"/>
      <c r="UKI20" s="136"/>
      <c r="UKJ20" s="136"/>
      <c r="UKK20" s="136"/>
      <c r="UKL20" s="136"/>
      <c r="UKM20" s="136"/>
      <c r="UKN20" s="136"/>
      <c r="UKO20" s="136"/>
      <c r="UKP20" s="136"/>
      <c r="UKQ20" s="136"/>
      <c r="UKR20" s="136"/>
      <c r="UKS20" s="136"/>
      <c r="UKT20" s="136"/>
      <c r="UKU20" s="136"/>
      <c r="UKV20" s="136"/>
      <c r="UKW20" s="136"/>
      <c r="UKX20" s="136"/>
      <c r="UKY20" s="136"/>
      <c r="UKZ20" s="136"/>
      <c r="ULA20" s="136"/>
      <c r="ULB20" s="136"/>
      <c r="ULC20" s="136"/>
      <c r="ULD20" s="136"/>
      <c r="ULE20" s="136"/>
      <c r="ULF20" s="136"/>
      <c r="ULG20" s="136"/>
      <c r="ULH20" s="136"/>
      <c r="ULI20" s="136"/>
      <c r="ULJ20" s="136"/>
      <c r="ULK20" s="136"/>
      <c r="ULL20" s="136"/>
      <c r="ULM20" s="136"/>
      <c r="ULN20" s="136"/>
      <c r="ULO20" s="136"/>
      <c r="ULP20" s="136"/>
      <c r="ULQ20" s="136"/>
      <c r="ULR20" s="136"/>
      <c r="ULS20" s="136"/>
      <c r="ULT20" s="136"/>
      <c r="ULU20" s="136"/>
      <c r="ULV20" s="136"/>
      <c r="ULW20" s="136"/>
      <c r="ULX20" s="136"/>
      <c r="ULY20" s="136"/>
      <c r="ULZ20" s="136"/>
      <c r="UMA20" s="136"/>
      <c r="UMB20" s="136"/>
      <c r="UMC20" s="136"/>
      <c r="UMD20" s="136"/>
      <c r="UME20" s="136"/>
      <c r="UMF20" s="136"/>
      <c r="UMG20" s="136"/>
      <c r="UMH20" s="136"/>
      <c r="UMI20" s="136"/>
      <c r="UMJ20" s="136"/>
      <c r="UMK20" s="136"/>
      <c r="UML20" s="136"/>
      <c r="UMM20" s="136"/>
      <c r="UMN20" s="136"/>
      <c r="UMO20" s="136"/>
      <c r="UMP20" s="136"/>
      <c r="UMQ20" s="136"/>
      <c r="UMR20" s="136"/>
      <c r="UMS20" s="136"/>
      <c r="UMT20" s="136"/>
      <c r="UMU20" s="136"/>
      <c r="UMV20" s="136"/>
      <c r="UMW20" s="136"/>
      <c r="UMX20" s="136"/>
      <c r="UMY20" s="136"/>
      <c r="UMZ20" s="136"/>
      <c r="UNA20" s="136"/>
      <c r="UNB20" s="136"/>
      <c r="UNC20" s="136"/>
      <c r="UND20" s="136"/>
      <c r="UNE20" s="136"/>
      <c r="UNF20" s="136"/>
      <c r="UNG20" s="136"/>
      <c r="UNH20" s="136"/>
      <c r="UNI20" s="136"/>
      <c r="UNJ20" s="136"/>
      <c r="UNK20" s="136"/>
      <c r="UNL20" s="136"/>
      <c r="UNM20" s="136"/>
      <c r="UNN20" s="136"/>
      <c r="UNO20" s="136"/>
      <c r="UNP20" s="136"/>
      <c r="UNQ20" s="136"/>
      <c r="UNR20" s="136"/>
      <c r="UNS20" s="136"/>
      <c r="UNT20" s="136"/>
      <c r="UNU20" s="136"/>
      <c r="UNV20" s="136"/>
      <c r="UNW20" s="136"/>
      <c r="UNX20" s="136"/>
      <c r="UNY20" s="136"/>
      <c r="UNZ20" s="136"/>
      <c r="UOA20" s="136"/>
      <c r="UOB20" s="136"/>
      <c r="UOC20" s="136"/>
      <c r="UOD20" s="136"/>
      <c r="UOE20" s="136"/>
      <c r="UOF20" s="136"/>
      <c r="UOG20" s="136"/>
      <c r="UOH20" s="136"/>
      <c r="UOI20" s="136"/>
      <c r="UOJ20" s="136"/>
      <c r="UOK20" s="136"/>
      <c r="UOL20" s="136"/>
      <c r="UOM20" s="136"/>
      <c r="UON20" s="136"/>
      <c r="UOO20" s="136"/>
      <c r="UOP20" s="136"/>
      <c r="UOQ20" s="136"/>
      <c r="UOR20" s="136"/>
      <c r="UOS20" s="136"/>
      <c r="UOT20" s="136"/>
      <c r="UOU20" s="136"/>
      <c r="UOV20" s="136"/>
      <c r="UOW20" s="136"/>
      <c r="UOX20" s="136"/>
      <c r="UOY20" s="136"/>
      <c r="UOZ20" s="136"/>
      <c r="UPA20" s="136"/>
      <c r="UPB20" s="136"/>
      <c r="UPC20" s="136"/>
      <c r="UPD20" s="136"/>
      <c r="UPE20" s="136"/>
      <c r="UPF20" s="136"/>
      <c r="UPG20" s="136"/>
      <c r="UPH20" s="136"/>
      <c r="UPI20" s="136"/>
      <c r="UPJ20" s="136"/>
      <c r="UPK20" s="136"/>
      <c r="UPL20" s="136"/>
      <c r="UPM20" s="136"/>
      <c r="UPN20" s="136"/>
      <c r="UPO20" s="136"/>
      <c r="UPP20" s="136"/>
      <c r="UPQ20" s="136"/>
      <c r="UPR20" s="136"/>
      <c r="UPS20" s="136"/>
      <c r="UPT20" s="136"/>
      <c r="UPU20" s="136"/>
      <c r="UPV20" s="136"/>
      <c r="UPW20" s="136"/>
      <c r="UPX20" s="136"/>
      <c r="UPY20" s="136"/>
      <c r="UPZ20" s="136"/>
      <c r="UQA20" s="136"/>
      <c r="UQB20" s="136"/>
      <c r="UQC20" s="136"/>
      <c r="UQD20" s="136"/>
      <c r="UQE20" s="136"/>
      <c r="UQF20" s="136"/>
      <c r="UQG20" s="136"/>
      <c r="UQH20" s="136"/>
      <c r="UQI20" s="136"/>
      <c r="UQJ20" s="136"/>
      <c r="UQK20" s="136"/>
      <c r="UQL20" s="136"/>
      <c r="UQM20" s="136"/>
      <c r="UQN20" s="136"/>
      <c r="UQO20" s="136"/>
      <c r="UQP20" s="136"/>
      <c r="UQQ20" s="136"/>
      <c r="UQR20" s="136"/>
      <c r="UQS20" s="136"/>
      <c r="UQT20" s="136"/>
      <c r="UQU20" s="136"/>
      <c r="UQV20" s="136"/>
      <c r="UQW20" s="136"/>
      <c r="UQX20" s="136"/>
      <c r="UQY20" s="136"/>
      <c r="UQZ20" s="136"/>
      <c r="URA20" s="136"/>
      <c r="URB20" s="136"/>
      <c r="URC20" s="136"/>
      <c r="URD20" s="136"/>
      <c r="URE20" s="136"/>
      <c r="URF20" s="136"/>
      <c r="URG20" s="136"/>
      <c r="URH20" s="136"/>
      <c r="URI20" s="136"/>
      <c r="URJ20" s="136"/>
      <c r="URK20" s="136"/>
      <c r="URL20" s="136"/>
      <c r="URM20" s="136"/>
      <c r="URN20" s="136"/>
      <c r="URO20" s="136"/>
      <c r="URP20" s="136"/>
      <c r="URQ20" s="136"/>
      <c r="URR20" s="136"/>
      <c r="URS20" s="136"/>
      <c r="URT20" s="136"/>
      <c r="URU20" s="136"/>
      <c r="URV20" s="136"/>
      <c r="URW20" s="136"/>
      <c r="URX20" s="136"/>
      <c r="URY20" s="136"/>
      <c r="URZ20" s="136"/>
      <c r="USA20" s="136"/>
      <c r="USB20" s="136"/>
      <c r="USC20" s="136"/>
      <c r="USD20" s="136"/>
      <c r="USE20" s="136"/>
      <c r="USF20" s="136"/>
      <c r="USG20" s="136"/>
      <c r="USH20" s="136"/>
      <c r="USI20" s="136"/>
      <c r="USJ20" s="136"/>
      <c r="USK20" s="136"/>
      <c r="USL20" s="136"/>
      <c r="USM20" s="136"/>
      <c r="USN20" s="136"/>
      <c r="USO20" s="136"/>
      <c r="USP20" s="136"/>
      <c r="USQ20" s="136"/>
      <c r="USR20" s="136"/>
      <c r="USS20" s="136"/>
      <c r="UST20" s="136"/>
      <c r="USU20" s="136"/>
      <c r="USV20" s="136"/>
      <c r="USW20" s="136"/>
      <c r="USX20" s="136"/>
      <c r="USY20" s="136"/>
      <c r="USZ20" s="136"/>
      <c r="UTA20" s="136"/>
      <c r="UTB20" s="136"/>
      <c r="UTC20" s="136"/>
      <c r="UTD20" s="136"/>
      <c r="UTE20" s="136"/>
      <c r="UTF20" s="136"/>
      <c r="UTG20" s="136"/>
      <c r="UTH20" s="136"/>
      <c r="UTI20" s="136"/>
      <c r="UTJ20" s="136"/>
      <c r="UTK20" s="136"/>
      <c r="UTL20" s="136"/>
      <c r="UTM20" s="136"/>
      <c r="UTN20" s="136"/>
      <c r="UTO20" s="136"/>
      <c r="UTP20" s="136"/>
      <c r="UTQ20" s="136"/>
      <c r="UTR20" s="136"/>
      <c r="UTS20" s="136"/>
      <c r="UTT20" s="136"/>
      <c r="UTU20" s="136"/>
      <c r="UTV20" s="136"/>
      <c r="UTW20" s="136"/>
      <c r="UTX20" s="136"/>
      <c r="UTY20" s="136"/>
      <c r="UTZ20" s="136"/>
      <c r="UUA20" s="136"/>
      <c r="UUB20" s="136"/>
      <c r="UUC20" s="136"/>
      <c r="UUD20" s="136"/>
      <c r="UUE20" s="136"/>
      <c r="UUF20" s="136"/>
      <c r="UUG20" s="136"/>
      <c r="UUH20" s="136"/>
      <c r="UUI20" s="136"/>
      <c r="UUJ20" s="136"/>
      <c r="UUK20" s="136"/>
      <c r="UUL20" s="136"/>
      <c r="UUM20" s="136"/>
      <c r="UUN20" s="136"/>
      <c r="UUO20" s="136"/>
      <c r="UUP20" s="136"/>
      <c r="UUQ20" s="136"/>
      <c r="UUR20" s="136"/>
      <c r="UUS20" s="136"/>
      <c r="UUT20" s="136"/>
      <c r="UUU20" s="136"/>
      <c r="UUV20" s="136"/>
      <c r="UUW20" s="136"/>
      <c r="UUX20" s="136"/>
      <c r="UUY20" s="136"/>
      <c r="UUZ20" s="136"/>
      <c r="UVA20" s="136"/>
      <c r="UVB20" s="136"/>
      <c r="UVC20" s="136"/>
      <c r="UVD20" s="136"/>
      <c r="UVE20" s="136"/>
      <c r="UVF20" s="136"/>
      <c r="UVG20" s="136"/>
      <c r="UVH20" s="136"/>
      <c r="UVI20" s="136"/>
      <c r="UVJ20" s="136"/>
      <c r="UVK20" s="136"/>
      <c r="UVL20" s="136"/>
      <c r="UVM20" s="136"/>
      <c r="UVN20" s="136"/>
      <c r="UVO20" s="136"/>
      <c r="UVP20" s="136"/>
      <c r="UVQ20" s="136"/>
      <c r="UVR20" s="136"/>
      <c r="UVS20" s="136"/>
      <c r="UVT20" s="136"/>
      <c r="UVU20" s="136"/>
      <c r="UVV20" s="136"/>
      <c r="UVW20" s="136"/>
      <c r="UVX20" s="136"/>
      <c r="UVY20" s="136"/>
      <c r="UVZ20" s="136"/>
      <c r="UWA20" s="136"/>
      <c r="UWB20" s="136"/>
      <c r="UWC20" s="136"/>
      <c r="UWD20" s="136"/>
      <c r="UWE20" s="136"/>
      <c r="UWF20" s="136"/>
      <c r="UWG20" s="136"/>
      <c r="UWH20" s="136"/>
      <c r="UWI20" s="136"/>
      <c r="UWJ20" s="136"/>
      <c r="UWK20" s="136"/>
      <c r="UWL20" s="136"/>
      <c r="UWM20" s="136"/>
      <c r="UWN20" s="136"/>
      <c r="UWO20" s="136"/>
      <c r="UWP20" s="136"/>
      <c r="UWQ20" s="136"/>
      <c r="UWR20" s="136"/>
      <c r="UWS20" s="136"/>
      <c r="UWT20" s="136"/>
      <c r="UWU20" s="136"/>
      <c r="UWV20" s="136"/>
      <c r="UWW20" s="136"/>
      <c r="UWX20" s="136"/>
      <c r="UWY20" s="136"/>
      <c r="UWZ20" s="136"/>
      <c r="UXA20" s="136"/>
      <c r="UXB20" s="136"/>
      <c r="UXC20" s="136"/>
      <c r="UXD20" s="136"/>
      <c r="UXE20" s="136"/>
      <c r="UXF20" s="136"/>
      <c r="UXG20" s="136"/>
      <c r="UXH20" s="136"/>
      <c r="UXI20" s="136"/>
      <c r="UXJ20" s="136"/>
      <c r="UXK20" s="136"/>
      <c r="UXL20" s="136"/>
      <c r="UXM20" s="136"/>
      <c r="UXN20" s="136"/>
      <c r="UXO20" s="136"/>
      <c r="UXP20" s="136"/>
      <c r="UXQ20" s="136"/>
      <c r="UXR20" s="136"/>
      <c r="UXS20" s="136"/>
      <c r="UXT20" s="136"/>
      <c r="UXU20" s="136"/>
      <c r="UXV20" s="136"/>
      <c r="UXW20" s="136"/>
      <c r="UXX20" s="136"/>
      <c r="UXY20" s="136"/>
      <c r="UXZ20" s="136"/>
      <c r="UYA20" s="136"/>
      <c r="UYB20" s="136"/>
      <c r="UYC20" s="136"/>
      <c r="UYD20" s="136"/>
      <c r="UYE20" s="136"/>
      <c r="UYF20" s="136"/>
      <c r="UYG20" s="136"/>
      <c r="UYH20" s="136"/>
      <c r="UYI20" s="136"/>
      <c r="UYJ20" s="136"/>
      <c r="UYK20" s="136"/>
      <c r="UYL20" s="136"/>
      <c r="UYM20" s="136"/>
      <c r="UYN20" s="136"/>
      <c r="UYO20" s="136"/>
      <c r="UYP20" s="136"/>
      <c r="UYQ20" s="136"/>
      <c r="UYR20" s="136"/>
      <c r="UYS20" s="136"/>
      <c r="UYT20" s="136"/>
      <c r="UYU20" s="136"/>
      <c r="UYV20" s="136"/>
      <c r="UYW20" s="136"/>
      <c r="UYX20" s="136"/>
      <c r="UYY20" s="136"/>
      <c r="UYZ20" s="136"/>
      <c r="UZA20" s="136"/>
      <c r="UZB20" s="136"/>
      <c r="UZC20" s="136"/>
      <c r="UZD20" s="136"/>
      <c r="UZE20" s="136"/>
      <c r="UZF20" s="136"/>
      <c r="UZG20" s="136"/>
      <c r="UZH20" s="136"/>
      <c r="UZI20" s="136"/>
      <c r="UZJ20" s="136"/>
      <c r="UZK20" s="136"/>
      <c r="UZL20" s="136"/>
      <c r="UZM20" s="136"/>
      <c r="UZN20" s="136"/>
      <c r="UZO20" s="136"/>
      <c r="UZP20" s="136"/>
      <c r="UZQ20" s="136"/>
      <c r="UZR20" s="136"/>
      <c r="UZS20" s="136"/>
      <c r="UZT20" s="136"/>
      <c r="UZU20" s="136"/>
      <c r="UZV20" s="136"/>
      <c r="UZW20" s="136"/>
      <c r="UZX20" s="136"/>
      <c r="UZY20" s="136"/>
      <c r="UZZ20" s="136"/>
      <c r="VAA20" s="136"/>
      <c r="VAB20" s="136"/>
      <c r="VAC20" s="136"/>
      <c r="VAD20" s="136"/>
      <c r="VAE20" s="136"/>
      <c r="VAF20" s="136"/>
      <c r="VAG20" s="136"/>
      <c r="VAH20" s="136"/>
      <c r="VAI20" s="136"/>
      <c r="VAJ20" s="136"/>
      <c r="VAK20" s="136"/>
      <c r="VAL20" s="136"/>
      <c r="VAM20" s="136"/>
      <c r="VAN20" s="136"/>
      <c r="VAO20" s="136"/>
      <c r="VAP20" s="136"/>
      <c r="VAQ20" s="136"/>
      <c r="VAR20" s="136"/>
      <c r="VAS20" s="136"/>
      <c r="VAT20" s="136"/>
      <c r="VAU20" s="136"/>
      <c r="VAV20" s="136"/>
      <c r="VAW20" s="136"/>
      <c r="VAX20" s="136"/>
      <c r="VAY20" s="136"/>
      <c r="VAZ20" s="136"/>
      <c r="VBA20" s="136"/>
      <c r="VBB20" s="136"/>
      <c r="VBC20" s="136"/>
      <c r="VBD20" s="136"/>
      <c r="VBE20" s="136"/>
      <c r="VBF20" s="136"/>
      <c r="VBG20" s="136"/>
      <c r="VBH20" s="136"/>
      <c r="VBI20" s="136"/>
      <c r="VBJ20" s="136"/>
      <c r="VBK20" s="136"/>
      <c r="VBL20" s="136"/>
      <c r="VBM20" s="136"/>
      <c r="VBN20" s="136"/>
      <c r="VBO20" s="136"/>
      <c r="VBP20" s="136"/>
      <c r="VBQ20" s="136"/>
      <c r="VBR20" s="136"/>
      <c r="VBS20" s="136"/>
      <c r="VBT20" s="136"/>
      <c r="VBU20" s="136"/>
      <c r="VBV20" s="136"/>
      <c r="VBW20" s="136"/>
      <c r="VBX20" s="136"/>
      <c r="VBY20" s="136"/>
      <c r="VBZ20" s="136"/>
      <c r="VCA20" s="136"/>
      <c r="VCB20" s="136"/>
      <c r="VCC20" s="136"/>
      <c r="VCD20" s="136"/>
      <c r="VCE20" s="136"/>
      <c r="VCF20" s="136"/>
      <c r="VCG20" s="136"/>
      <c r="VCH20" s="136"/>
      <c r="VCI20" s="136"/>
      <c r="VCJ20" s="136"/>
      <c r="VCK20" s="136"/>
      <c r="VCL20" s="136"/>
      <c r="VCM20" s="136"/>
      <c r="VCN20" s="136"/>
      <c r="VCO20" s="136"/>
      <c r="VCP20" s="136"/>
      <c r="VCQ20" s="136"/>
      <c r="VCR20" s="136"/>
      <c r="VCS20" s="136"/>
      <c r="VCT20" s="136"/>
      <c r="VCU20" s="136"/>
      <c r="VCV20" s="136"/>
      <c r="VCW20" s="136"/>
      <c r="VCX20" s="136"/>
      <c r="VCY20" s="136"/>
      <c r="VCZ20" s="136"/>
      <c r="VDA20" s="136"/>
      <c r="VDB20" s="136"/>
      <c r="VDC20" s="136"/>
      <c r="VDD20" s="136"/>
      <c r="VDE20" s="136"/>
      <c r="VDF20" s="136"/>
      <c r="VDG20" s="136"/>
      <c r="VDH20" s="136"/>
      <c r="VDI20" s="136"/>
      <c r="VDJ20" s="136"/>
      <c r="VDK20" s="136"/>
      <c r="VDL20" s="136"/>
      <c r="VDM20" s="136"/>
      <c r="VDN20" s="136"/>
      <c r="VDO20" s="136"/>
      <c r="VDP20" s="136"/>
      <c r="VDQ20" s="136"/>
      <c r="VDR20" s="136"/>
      <c r="VDS20" s="136"/>
      <c r="VDT20" s="136"/>
      <c r="VDU20" s="136"/>
      <c r="VDV20" s="136"/>
      <c r="VDW20" s="136"/>
      <c r="VDX20" s="136"/>
      <c r="VDY20" s="136"/>
      <c r="VDZ20" s="136"/>
      <c r="VEA20" s="136"/>
      <c r="VEB20" s="136"/>
      <c r="VEC20" s="136"/>
      <c r="VED20" s="136"/>
      <c r="VEE20" s="136"/>
      <c r="VEF20" s="136"/>
      <c r="VEG20" s="136"/>
      <c r="VEH20" s="136"/>
      <c r="VEI20" s="136"/>
      <c r="VEJ20" s="136"/>
      <c r="VEK20" s="136"/>
      <c r="VEL20" s="136"/>
      <c r="VEM20" s="136"/>
      <c r="VEN20" s="136"/>
      <c r="VEO20" s="136"/>
      <c r="VEP20" s="136"/>
      <c r="VEQ20" s="136"/>
      <c r="VER20" s="136"/>
      <c r="VES20" s="136"/>
      <c r="VET20" s="136"/>
      <c r="VEU20" s="136"/>
      <c r="VEV20" s="136"/>
      <c r="VEW20" s="136"/>
      <c r="VEX20" s="136"/>
      <c r="VEY20" s="136"/>
      <c r="VEZ20" s="136"/>
      <c r="VFA20" s="136"/>
      <c r="VFB20" s="136"/>
      <c r="VFC20" s="136"/>
      <c r="VFD20" s="136"/>
      <c r="VFE20" s="136"/>
      <c r="VFF20" s="136"/>
      <c r="VFG20" s="136"/>
      <c r="VFH20" s="136"/>
      <c r="VFI20" s="136"/>
      <c r="VFJ20" s="136"/>
      <c r="VFK20" s="136"/>
      <c r="VFL20" s="136"/>
      <c r="VFM20" s="136"/>
      <c r="VFN20" s="136"/>
      <c r="VFO20" s="136"/>
      <c r="VFP20" s="136"/>
      <c r="VFQ20" s="136"/>
      <c r="VFR20" s="136"/>
      <c r="VFS20" s="136"/>
      <c r="VFT20" s="136"/>
      <c r="VFU20" s="136"/>
      <c r="VFV20" s="136"/>
      <c r="VFW20" s="136"/>
      <c r="VFX20" s="136"/>
      <c r="VFY20" s="136"/>
      <c r="VFZ20" s="136"/>
      <c r="VGA20" s="136"/>
      <c r="VGB20" s="136"/>
      <c r="VGC20" s="136"/>
      <c r="VGD20" s="136"/>
      <c r="VGE20" s="136"/>
      <c r="VGF20" s="136"/>
      <c r="VGG20" s="136"/>
      <c r="VGH20" s="136"/>
      <c r="VGI20" s="136"/>
      <c r="VGJ20" s="136"/>
      <c r="VGK20" s="136"/>
      <c r="VGL20" s="136"/>
      <c r="VGM20" s="136"/>
      <c r="VGN20" s="136"/>
      <c r="VGO20" s="136"/>
      <c r="VGP20" s="136"/>
      <c r="VGQ20" s="136"/>
      <c r="VGR20" s="136"/>
      <c r="VGS20" s="136"/>
      <c r="VGT20" s="136"/>
      <c r="VGU20" s="136"/>
      <c r="VGV20" s="136"/>
      <c r="VGW20" s="136"/>
      <c r="VGX20" s="136"/>
      <c r="VGY20" s="136"/>
      <c r="VGZ20" s="136"/>
      <c r="VHA20" s="136"/>
      <c r="VHB20" s="136"/>
      <c r="VHC20" s="136"/>
      <c r="VHD20" s="136"/>
      <c r="VHE20" s="136"/>
      <c r="VHF20" s="136"/>
      <c r="VHG20" s="136"/>
      <c r="VHH20" s="136"/>
      <c r="VHI20" s="136"/>
      <c r="VHJ20" s="136"/>
      <c r="VHK20" s="136"/>
      <c r="VHL20" s="136"/>
      <c r="VHM20" s="136"/>
      <c r="VHN20" s="136"/>
      <c r="VHO20" s="136"/>
      <c r="VHP20" s="136"/>
      <c r="VHQ20" s="136"/>
      <c r="VHR20" s="136"/>
      <c r="VHS20" s="136"/>
      <c r="VHT20" s="136"/>
      <c r="VHU20" s="136"/>
      <c r="VHV20" s="136"/>
      <c r="VHW20" s="136"/>
      <c r="VHX20" s="136"/>
      <c r="VHY20" s="136"/>
      <c r="VHZ20" s="136"/>
      <c r="VIA20" s="136"/>
      <c r="VIB20" s="136"/>
      <c r="VIC20" s="136"/>
      <c r="VID20" s="136"/>
      <c r="VIE20" s="136"/>
      <c r="VIF20" s="136"/>
      <c r="VIG20" s="136"/>
      <c r="VIH20" s="136"/>
      <c r="VII20" s="136"/>
      <c r="VIJ20" s="136"/>
      <c r="VIK20" s="136"/>
      <c r="VIL20" s="136"/>
      <c r="VIM20" s="136"/>
      <c r="VIN20" s="136"/>
      <c r="VIO20" s="136"/>
      <c r="VIP20" s="136"/>
      <c r="VIQ20" s="136"/>
      <c r="VIR20" s="136"/>
      <c r="VIS20" s="136"/>
      <c r="VIT20" s="136"/>
      <c r="VIU20" s="136"/>
      <c r="VIV20" s="136"/>
      <c r="VIW20" s="136"/>
      <c r="VIX20" s="136"/>
      <c r="VIY20" s="136"/>
      <c r="VIZ20" s="136"/>
      <c r="VJA20" s="136"/>
      <c r="VJB20" s="136"/>
      <c r="VJC20" s="136"/>
      <c r="VJD20" s="136"/>
      <c r="VJE20" s="136"/>
      <c r="VJF20" s="136"/>
      <c r="VJG20" s="136"/>
      <c r="VJH20" s="136"/>
      <c r="VJI20" s="136"/>
      <c r="VJJ20" s="136"/>
      <c r="VJK20" s="136"/>
      <c r="VJL20" s="136"/>
      <c r="VJM20" s="136"/>
      <c r="VJN20" s="136"/>
      <c r="VJO20" s="136"/>
      <c r="VJP20" s="136"/>
      <c r="VJQ20" s="136"/>
      <c r="VJR20" s="136"/>
      <c r="VJS20" s="136"/>
      <c r="VJT20" s="136"/>
      <c r="VJU20" s="136"/>
      <c r="VJV20" s="136"/>
      <c r="VJW20" s="136"/>
      <c r="VJX20" s="136"/>
      <c r="VJY20" s="136"/>
      <c r="VJZ20" s="136"/>
      <c r="VKA20" s="136"/>
      <c r="VKB20" s="136"/>
      <c r="VKC20" s="136"/>
      <c r="VKD20" s="136"/>
      <c r="VKE20" s="136"/>
      <c r="VKF20" s="136"/>
      <c r="VKG20" s="136"/>
      <c r="VKH20" s="136"/>
      <c r="VKI20" s="136"/>
      <c r="VKJ20" s="136"/>
      <c r="VKK20" s="136"/>
      <c r="VKL20" s="136"/>
      <c r="VKM20" s="136"/>
      <c r="VKN20" s="136"/>
      <c r="VKO20" s="136"/>
      <c r="VKP20" s="136"/>
      <c r="VKQ20" s="136"/>
      <c r="VKR20" s="136"/>
      <c r="VKS20" s="136"/>
      <c r="VKT20" s="136"/>
      <c r="VKU20" s="136"/>
      <c r="VKV20" s="136"/>
      <c r="VKW20" s="136"/>
      <c r="VKX20" s="136"/>
      <c r="VKY20" s="136"/>
      <c r="VKZ20" s="136"/>
      <c r="VLA20" s="136"/>
      <c r="VLB20" s="136"/>
      <c r="VLC20" s="136"/>
      <c r="VLD20" s="136"/>
      <c r="VLE20" s="136"/>
      <c r="VLF20" s="136"/>
      <c r="VLG20" s="136"/>
      <c r="VLH20" s="136"/>
      <c r="VLI20" s="136"/>
      <c r="VLJ20" s="136"/>
      <c r="VLK20" s="136"/>
      <c r="VLL20" s="136"/>
      <c r="VLM20" s="136"/>
      <c r="VLN20" s="136"/>
      <c r="VLO20" s="136"/>
      <c r="VLP20" s="136"/>
      <c r="VLQ20" s="136"/>
      <c r="VLR20" s="136"/>
      <c r="VLS20" s="136"/>
      <c r="VLT20" s="136"/>
      <c r="VLU20" s="136"/>
      <c r="VLV20" s="136"/>
      <c r="VLW20" s="136"/>
      <c r="VLX20" s="136"/>
      <c r="VLY20" s="136"/>
      <c r="VLZ20" s="136"/>
      <c r="VMA20" s="136"/>
      <c r="VMB20" s="136"/>
      <c r="VMC20" s="136"/>
      <c r="VMD20" s="136"/>
      <c r="VME20" s="136"/>
      <c r="VMF20" s="136"/>
      <c r="VMG20" s="136"/>
      <c r="VMH20" s="136"/>
      <c r="VMI20" s="136"/>
      <c r="VMJ20" s="136"/>
      <c r="VMK20" s="136"/>
      <c r="VML20" s="136"/>
      <c r="VMM20" s="136"/>
      <c r="VMN20" s="136"/>
      <c r="VMO20" s="136"/>
      <c r="VMP20" s="136"/>
      <c r="VMQ20" s="136"/>
      <c r="VMR20" s="136"/>
      <c r="VMS20" s="136"/>
      <c r="VMT20" s="136"/>
      <c r="VMU20" s="136"/>
      <c r="VMV20" s="136"/>
      <c r="VMW20" s="136"/>
      <c r="VMX20" s="136"/>
      <c r="VMY20" s="136"/>
      <c r="VMZ20" s="136"/>
      <c r="VNA20" s="136"/>
      <c r="VNB20" s="136"/>
      <c r="VNC20" s="136"/>
      <c r="VND20" s="136"/>
      <c r="VNE20" s="136"/>
      <c r="VNF20" s="136"/>
      <c r="VNG20" s="136"/>
      <c r="VNH20" s="136"/>
      <c r="VNI20" s="136"/>
      <c r="VNJ20" s="136"/>
      <c r="VNK20" s="136"/>
      <c r="VNL20" s="136"/>
      <c r="VNM20" s="136"/>
      <c r="VNN20" s="136"/>
      <c r="VNO20" s="136"/>
      <c r="VNP20" s="136"/>
      <c r="VNQ20" s="136"/>
      <c r="VNR20" s="136"/>
      <c r="VNS20" s="136"/>
      <c r="VNT20" s="136"/>
      <c r="VNU20" s="136"/>
      <c r="VNV20" s="136"/>
      <c r="VNW20" s="136"/>
      <c r="VNX20" s="136"/>
      <c r="VNY20" s="136"/>
      <c r="VNZ20" s="136"/>
      <c r="VOA20" s="136"/>
      <c r="VOB20" s="136"/>
      <c r="VOC20" s="136"/>
      <c r="VOD20" s="136"/>
      <c r="VOE20" s="136"/>
      <c r="VOF20" s="136"/>
      <c r="VOG20" s="136"/>
      <c r="VOH20" s="136"/>
      <c r="VOI20" s="136"/>
      <c r="VOJ20" s="136"/>
      <c r="VOK20" s="136"/>
      <c r="VOL20" s="136"/>
      <c r="VOM20" s="136"/>
      <c r="VON20" s="136"/>
      <c r="VOO20" s="136"/>
      <c r="VOP20" s="136"/>
      <c r="VOQ20" s="136"/>
      <c r="VOR20" s="136"/>
      <c r="VOS20" s="136"/>
      <c r="VOT20" s="136"/>
      <c r="VOU20" s="136"/>
      <c r="VOV20" s="136"/>
      <c r="VOW20" s="136"/>
      <c r="VOX20" s="136"/>
      <c r="VOY20" s="136"/>
      <c r="VOZ20" s="136"/>
      <c r="VPA20" s="136"/>
      <c r="VPB20" s="136"/>
      <c r="VPC20" s="136"/>
      <c r="VPD20" s="136"/>
      <c r="VPE20" s="136"/>
      <c r="VPF20" s="136"/>
      <c r="VPG20" s="136"/>
      <c r="VPH20" s="136"/>
      <c r="VPI20" s="136"/>
      <c r="VPJ20" s="136"/>
      <c r="VPK20" s="136"/>
      <c r="VPL20" s="136"/>
      <c r="VPM20" s="136"/>
      <c r="VPN20" s="136"/>
      <c r="VPO20" s="136"/>
      <c r="VPP20" s="136"/>
      <c r="VPQ20" s="136"/>
      <c r="VPR20" s="136"/>
      <c r="VPS20" s="136"/>
      <c r="VPT20" s="136"/>
      <c r="VPU20" s="136"/>
      <c r="VPV20" s="136"/>
      <c r="VPW20" s="136"/>
      <c r="VPX20" s="136"/>
      <c r="VPY20" s="136"/>
      <c r="VPZ20" s="136"/>
      <c r="VQA20" s="136"/>
      <c r="VQB20" s="136"/>
      <c r="VQC20" s="136"/>
      <c r="VQD20" s="136"/>
      <c r="VQE20" s="136"/>
      <c r="VQF20" s="136"/>
      <c r="VQG20" s="136"/>
      <c r="VQH20" s="136"/>
      <c r="VQI20" s="136"/>
      <c r="VQJ20" s="136"/>
      <c r="VQK20" s="136"/>
      <c r="VQL20" s="136"/>
      <c r="VQM20" s="136"/>
      <c r="VQN20" s="136"/>
      <c r="VQO20" s="136"/>
      <c r="VQP20" s="136"/>
      <c r="VQQ20" s="136"/>
      <c r="VQR20" s="136"/>
      <c r="VQS20" s="136"/>
      <c r="VQT20" s="136"/>
      <c r="VQU20" s="136"/>
      <c r="VQV20" s="136"/>
      <c r="VQW20" s="136"/>
      <c r="VQX20" s="136"/>
      <c r="VQY20" s="136"/>
      <c r="VQZ20" s="136"/>
      <c r="VRA20" s="136"/>
      <c r="VRB20" s="136"/>
      <c r="VRC20" s="136"/>
      <c r="VRD20" s="136"/>
      <c r="VRE20" s="136"/>
      <c r="VRF20" s="136"/>
      <c r="VRG20" s="136"/>
      <c r="VRH20" s="136"/>
      <c r="VRI20" s="136"/>
      <c r="VRJ20" s="136"/>
      <c r="VRK20" s="136"/>
      <c r="VRL20" s="136"/>
      <c r="VRM20" s="136"/>
      <c r="VRN20" s="136"/>
      <c r="VRO20" s="136"/>
      <c r="VRP20" s="136"/>
      <c r="VRQ20" s="136"/>
      <c r="VRR20" s="136"/>
      <c r="VRS20" s="136"/>
      <c r="VRT20" s="136"/>
      <c r="VRU20" s="136"/>
      <c r="VRV20" s="136"/>
      <c r="VRW20" s="136"/>
      <c r="VRX20" s="136"/>
      <c r="VRY20" s="136"/>
      <c r="VRZ20" s="136"/>
      <c r="VSA20" s="136"/>
      <c r="VSB20" s="136"/>
      <c r="VSC20" s="136"/>
      <c r="VSD20" s="136"/>
      <c r="VSE20" s="136"/>
      <c r="VSF20" s="136"/>
      <c r="VSG20" s="136"/>
      <c r="VSH20" s="136"/>
      <c r="VSI20" s="136"/>
      <c r="VSJ20" s="136"/>
      <c r="VSK20" s="136"/>
      <c r="VSL20" s="136"/>
      <c r="VSM20" s="136"/>
      <c r="VSN20" s="136"/>
      <c r="VSO20" s="136"/>
      <c r="VSP20" s="136"/>
      <c r="VSQ20" s="136"/>
      <c r="VSR20" s="136"/>
      <c r="VSS20" s="136"/>
      <c r="VST20" s="136"/>
      <c r="VSU20" s="136"/>
      <c r="VSV20" s="136"/>
      <c r="VSW20" s="136"/>
      <c r="VSX20" s="136"/>
      <c r="VSY20" s="136"/>
      <c r="VSZ20" s="136"/>
      <c r="VTA20" s="136"/>
      <c r="VTB20" s="136"/>
      <c r="VTC20" s="136"/>
      <c r="VTD20" s="136"/>
      <c r="VTE20" s="136"/>
      <c r="VTF20" s="136"/>
      <c r="VTG20" s="136"/>
      <c r="VTH20" s="136"/>
      <c r="VTI20" s="136"/>
      <c r="VTJ20" s="136"/>
      <c r="VTK20" s="136"/>
      <c r="VTL20" s="136"/>
      <c r="VTM20" s="136"/>
      <c r="VTN20" s="136"/>
      <c r="VTO20" s="136"/>
      <c r="VTP20" s="136"/>
      <c r="VTQ20" s="136"/>
      <c r="VTR20" s="136"/>
      <c r="VTS20" s="136"/>
      <c r="VTT20" s="136"/>
      <c r="VTU20" s="136"/>
      <c r="VTV20" s="136"/>
      <c r="VTW20" s="136"/>
      <c r="VTX20" s="136"/>
      <c r="VTY20" s="136"/>
      <c r="VTZ20" s="136"/>
      <c r="VUA20" s="136"/>
      <c r="VUB20" s="136"/>
      <c r="VUC20" s="136"/>
      <c r="VUD20" s="136"/>
      <c r="VUE20" s="136"/>
      <c r="VUF20" s="136"/>
      <c r="VUG20" s="136"/>
      <c r="VUH20" s="136"/>
      <c r="VUI20" s="136"/>
      <c r="VUJ20" s="136"/>
      <c r="VUK20" s="136"/>
      <c r="VUL20" s="136"/>
      <c r="VUM20" s="136"/>
      <c r="VUN20" s="136"/>
      <c r="VUO20" s="136"/>
      <c r="VUP20" s="136"/>
      <c r="VUQ20" s="136"/>
      <c r="VUR20" s="136"/>
      <c r="VUS20" s="136"/>
      <c r="VUT20" s="136"/>
      <c r="VUU20" s="136"/>
      <c r="VUV20" s="136"/>
      <c r="VUW20" s="136"/>
      <c r="VUX20" s="136"/>
      <c r="VUY20" s="136"/>
      <c r="VUZ20" s="136"/>
      <c r="VVA20" s="136"/>
      <c r="VVB20" s="136"/>
      <c r="VVC20" s="136"/>
      <c r="VVD20" s="136"/>
      <c r="VVE20" s="136"/>
      <c r="VVF20" s="136"/>
      <c r="VVG20" s="136"/>
      <c r="VVH20" s="136"/>
      <c r="VVI20" s="136"/>
      <c r="VVJ20" s="136"/>
      <c r="VVK20" s="136"/>
      <c r="VVL20" s="136"/>
      <c r="VVM20" s="136"/>
      <c r="VVN20" s="136"/>
      <c r="VVO20" s="136"/>
      <c r="VVP20" s="136"/>
      <c r="VVQ20" s="136"/>
      <c r="VVR20" s="136"/>
      <c r="VVS20" s="136"/>
      <c r="VVT20" s="136"/>
      <c r="VVU20" s="136"/>
      <c r="VVV20" s="136"/>
      <c r="VVW20" s="136"/>
      <c r="VVX20" s="136"/>
      <c r="VVY20" s="136"/>
      <c r="VVZ20" s="136"/>
      <c r="VWA20" s="136"/>
      <c r="VWB20" s="136"/>
      <c r="VWC20" s="136"/>
      <c r="VWD20" s="136"/>
      <c r="VWE20" s="136"/>
      <c r="VWF20" s="136"/>
      <c r="VWG20" s="136"/>
      <c r="VWH20" s="136"/>
      <c r="VWI20" s="136"/>
      <c r="VWJ20" s="136"/>
      <c r="VWK20" s="136"/>
      <c r="VWL20" s="136"/>
      <c r="VWM20" s="136"/>
      <c r="VWN20" s="136"/>
      <c r="VWO20" s="136"/>
      <c r="VWP20" s="136"/>
      <c r="VWQ20" s="136"/>
      <c r="VWR20" s="136"/>
      <c r="VWS20" s="136"/>
      <c r="VWT20" s="136"/>
      <c r="VWU20" s="136"/>
      <c r="VWV20" s="136"/>
      <c r="VWW20" s="136"/>
      <c r="VWX20" s="136"/>
      <c r="VWY20" s="136"/>
      <c r="VWZ20" s="136"/>
      <c r="VXA20" s="136"/>
      <c r="VXB20" s="136"/>
      <c r="VXC20" s="136"/>
      <c r="VXD20" s="136"/>
      <c r="VXE20" s="136"/>
      <c r="VXF20" s="136"/>
      <c r="VXG20" s="136"/>
      <c r="VXH20" s="136"/>
      <c r="VXI20" s="136"/>
      <c r="VXJ20" s="136"/>
      <c r="VXK20" s="136"/>
      <c r="VXL20" s="136"/>
      <c r="VXM20" s="136"/>
      <c r="VXN20" s="136"/>
      <c r="VXO20" s="136"/>
      <c r="VXP20" s="136"/>
      <c r="VXQ20" s="136"/>
      <c r="VXR20" s="136"/>
      <c r="VXS20" s="136"/>
      <c r="VXT20" s="136"/>
      <c r="VXU20" s="136"/>
      <c r="VXV20" s="136"/>
      <c r="VXW20" s="136"/>
      <c r="VXX20" s="136"/>
      <c r="VXY20" s="136"/>
      <c r="VXZ20" s="136"/>
      <c r="VYA20" s="136"/>
      <c r="VYB20" s="136"/>
      <c r="VYC20" s="136"/>
      <c r="VYD20" s="136"/>
      <c r="VYE20" s="136"/>
      <c r="VYF20" s="136"/>
      <c r="VYG20" s="136"/>
      <c r="VYH20" s="136"/>
      <c r="VYI20" s="136"/>
      <c r="VYJ20" s="136"/>
      <c r="VYK20" s="136"/>
      <c r="VYL20" s="136"/>
      <c r="VYM20" s="136"/>
      <c r="VYN20" s="136"/>
      <c r="VYO20" s="136"/>
      <c r="VYP20" s="136"/>
      <c r="VYQ20" s="136"/>
      <c r="VYR20" s="136"/>
      <c r="VYS20" s="136"/>
      <c r="VYT20" s="136"/>
      <c r="VYU20" s="136"/>
      <c r="VYV20" s="136"/>
      <c r="VYW20" s="136"/>
      <c r="VYX20" s="136"/>
      <c r="VYY20" s="136"/>
      <c r="VYZ20" s="136"/>
      <c r="VZA20" s="136"/>
      <c r="VZB20" s="136"/>
      <c r="VZC20" s="136"/>
      <c r="VZD20" s="136"/>
      <c r="VZE20" s="136"/>
      <c r="VZF20" s="136"/>
      <c r="VZG20" s="136"/>
      <c r="VZH20" s="136"/>
      <c r="VZI20" s="136"/>
      <c r="VZJ20" s="136"/>
      <c r="VZK20" s="136"/>
      <c r="VZL20" s="136"/>
      <c r="VZM20" s="136"/>
      <c r="VZN20" s="136"/>
      <c r="VZO20" s="136"/>
      <c r="VZP20" s="136"/>
      <c r="VZQ20" s="136"/>
      <c r="VZR20" s="136"/>
      <c r="VZS20" s="136"/>
      <c r="VZT20" s="136"/>
      <c r="VZU20" s="136"/>
      <c r="VZV20" s="136"/>
      <c r="VZW20" s="136"/>
      <c r="VZX20" s="136"/>
      <c r="VZY20" s="136"/>
      <c r="VZZ20" s="136"/>
      <c r="WAA20" s="136"/>
      <c r="WAB20" s="136"/>
      <c r="WAC20" s="136"/>
      <c r="WAD20" s="136"/>
      <c r="WAE20" s="136"/>
      <c r="WAF20" s="136"/>
      <c r="WAG20" s="136"/>
      <c r="WAH20" s="136"/>
      <c r="WAI20" s="136"/>
      <c r="WAJ20" s="136"/>
      <c r="WAK20" s="136"/>
      <c r="WAL20" s="136"/>
      <c r="WAM20" s="136"/>
      <c r="WAN20" s="136"/>
      <c r="WAO20" s="136"/>
      <c r="WAP20" s="136"/>
      <c r="WAQ20" s="136"/>
      <c r="WAR20" s="136"/>
      <c r="WAS20" s="136"/>
      <c r="WAT20" s="136"/>
      <c r="WAU20" s="136"/>
      <c r="WAV20" s="136"/>
      <c r="WAW20" s="136"/>
      <c r="WAX20" s="136"/>
      <c r="WAY20" s="136"/>
      <c r="WAZ20" s="136"/>
      <c r="WBA20" s="136"/>
      <c r="WBB20" s="136"/>
      <c r="WBC20" s="136"/>
      <c r="WBD20" s="136"/>
      <c r="WBE20" s="136"/>
      <c r="WBF20" s="136"/>
      <c r="WBG20" s="136"/>
      <c r="WBH20" s="136"/>
      <c r="WBI20" s="136"/>
      <c r="WBJ20" s="136"/>
      <c r="WBK20" s="136"/>
      <c r="WBL20" s="136"/>
      <c r="WBM20" s="136"/>
      <c r="WBN20" s="136"/>
      <c r="WBO20" s="136"/>
      <c r="WBP20" s="136"/>
      <c r="WBQ20" s="136"/>
      <c r="WBR20" s="136"/>
      <c r="WBS20" s="136"/>
      <c r="WBT20" s="136"/>
      <c r="WBU20" s="136"/>
      <c r="WBV20" s="136"/>
      <c r="WBW20" s="136"/>
      <c r="WBX20" s="136"/>
      <c r="WBY20" s="136"/>
      <c r="WBZ20" s="136"/>
      <c r="WCA20" s="136"/>
      <c r="WCB20" s="136"/>
      <c r="WCC20" s="136"/>
      <c r="WCD20" s="136"/>
      <c r="WCE20" s="136"/>
      <c r="WCF20" s="136"/>
      <c r="WCG20" s="136"/>
      <c r="WCH20" s="136"/>
      <c r="WCI20" s="136"/>
      <c r="WCJ20" s="136"/>
      <c r="WCK20" s="136"/>
      <c r="WCL20" s="136"/>
      <c r="WCM20" s="136"/>
      <c r="WCN20" s="136"/>
      <c r="WCO20" s="136"/>
      <c r="WCP20" s="136"/>
      <c r="WCQ20" s="136"/>
      <c r="WCR20" s="136"/>
      <c r="WCS20" s="136"/>
      <c r="WCT20" s="136"/>
      <c r="WCU20" s="136"/>
      <c r="WCV20" s="136"/>
      <c r="WCW20" s="136"/>
      <c r="WCX20" s="136"/>
      <c r="WCY20" s="136"/>
      <c r="WCZ20" s="136"/>
      <c r="WDA20" s="136"/>
      <c r="WDB20" s="136"/>
      <c r="WDC20" s="136"/>
      <c r="WDD20" s="136"/>
      <c r="WDE20" s="136"/>
      <c r="WDF20" s="136"/>
      <c r="WDG20" s="136"/>
      <c r="WDH20" s="136"/>
      <c r="WDI20" s="136"/>
      <c r="WDJ20" s="136"/>
      <c r="WDK20" s="136"/>
      <c r="WDL20" s="136"/>
      <c r="WDM20" s="136"/>
      <c r="WDN20" s="136"/>
      <c r="WDO20" s="136"/>
      <c r="WDP20" s="136"/>
      <c r="WDQ20" s="136"/>
      <c r="WDR20" s="136"/>
      <c r="WDS20" s="136"/>
      <c r="WDT20" s="136"/>
      <c r="WDU20" s="136"/>
      <c r="WDV20" s="136"/>
      <c r="WDW20" s="136"/>
      <c r="WDX20" s="136"/>
      <c r="WDY20" s="136"/>
      <c r="WDZ20" s="136"/>
      <c r="WEA20" s="136"/>
      <c r="WEB20" s="136"/>
      <c r="WEC20" s="136"/>
      <c r="WED20" s="136"/>
      <c r="WEE20" s="136"/>
      <c r="WEF20" s="136"/>
      <c r="WEG20" s="136"/>
      <c r="WEH20" s="136"/>
      <c r="WEI20" s="136"/>
      <c r="WEJ20" s="136"/>
      <c r="WEK20" s="136"/>
      <c r="WEL20" s="136"/>
      <c r="WEM20" s="136"/>
      <c r="WEN20" s="136"/>
      <c r="WEO20" s="136"/>
      <c r="WEP20" s="136"/>
      <c r="WEQ20" s="136"/>
      <c r="WER20" s="136"/>
      <c r="WES20" s="136"/>
      <c r="WET20" s="136"/>
      <c r="WEU20" s="136"/>
      <c r="WEV20" s="136"/>
      <c r="WEW20" s="136"/>
      <c r="WEX20" s="136"/>
      <c r="WEY20" s="136"/>
      <c r="WEZ20" s="136"/>
      <c r="WFA20" s="136"/>
      <c r="WFB20" s="136"/>
      <c r="WFC20" s="136"/>
      <c r="WFD20" s="136"/>
      <c r="WFE20" s="136"/>
      <c r="WFF20" s="136"/>
      <c r="WFG20" s="136"/>
      <c r="WFH20" s="136"/>
      <c r="WFI20" s="136"/>
      <c r="WFJ20" s="136"/>
      <c r="WFK20" s="136"/>
      <c r="WFL20" s="136"/>
      <c r="WFM20" s="136"/>
      <c r="WFN20" s="136"/>
      <c r="WFO20" s="136"/>
      <c r="WFP20" s="136"/>
      <c r="WFQ20" s="136"/>
      <c r="WFR20" s="136"/>
      <c r="WFS20" s="136"/>
      <c r="WFT20" s="136"/>
      <c r="WFU20" s="136"/>
      <c r="WFV20" s="136"/>
      <c r="WFW20" s="136"/>
      <c r="WFX20" s="136"/>
      <c r="WFY20" s="136"/>
      <c r="WFZ20" s="136"/>
      <c r="WGA20" s="136"/>
      <c r="WGB20" s="136"/>
      <c r="WGC20" s="136"/>
      <c r="WGD20" s="136"/>
      <c r="WGE20" s="136"/>
      <c r="WGF20" s="136"/>
      <c r="WGG20" s="136"/>
      <c r="WGH20" s="136"/>
      <c r="WGI20" s="136"/>
      <c r="WGJ20" s="136"/>
      <c r="WGK20" s="136"/>
      <c r="WGL20" s="136"/>
      <c r="WGM20" s="136"/>
      <c r="WGN20" s="136"/>
      <c r="WGO20" s="136"/>
      <c r="WGP20" s="136"/>
      <c r="WGQ20" s="136"/>
      <c r="WGR20" s="136"/>
      <c r="WGS20" s="136"/>
      <c r="WGT20" s="136"/>
      <c r="WGU20" s="136"/>
      <c r="WGV20" s="136"/>
      <c r="WGW20" s="136"/>
      <c r="WGX20" s="136"/>
      <c r="WGY20" s="136"/>
      <c r="WGZ20" s="136"/>
      <c r="WHA20" s="136"/>
      <c r="WHB20" s="136"/>
      <c r="WHC20" s="136"/>
      <c r="WHD20" s="136"/>
      <c r="WHE20" s="136"/>
      <c r="WHF20" s="136"/>
      <c r="WHG20" s="136"/>
      <c r="WHH20" s="136"/>
      <c r="WHI20" s="136"/>
      <c r="WHJ20" s="136"/>
      <c r="WHK20" s="136"/>
      <c r="WHL20" s="136"/>
      <c r="WHM20" s="136"/>
      <c r="WHN20" s="136"/>
      <c r="WHO20" s="136"/>
      <c r="WHP20" s="136"/>
      <c r="WHQ20" s="136"/>
      <c r="WHR20" s="136"/>
      <c r="WHS20" s="136"/>
      <c r="WHT20" s="136"/>
      <c r="WHU20" s="136"/>
      <c r="WHV20" s="136"/>
      <c r="WHW20" s="136"/>
      <c r="WHX20" s="136"/>
      <c r="WHY20" s="136"/>
      <c r="WHZ20" s="136"/>
      <c r="WIA20" s="136"/>
      <c r="WIB20" s="136"/>
      <c r="WIC20" s="136"/>
      <c r="WID20" s="136"/>
      <c r="WIE20" s="136"/>
      <c r="WIF20" s="136"/>
      <c r="WIG20" s="136"/>
      <c r="WIH20" s="136"/>
      <c r="WII20" s="136"/>
      <c r="WIJ20" s="136"/>
      <c r="WIK20" s="136"/>
      <c r="WIL20" s="136"/>
      <c r="WIM20" s="136"/>
      <c r="WIN20" s="136"/>
      <c r="WIO20" s="136"/>
      <c r="WIP20" s="136"/>
      <c r="WIQ20" s="136"/>
      <c r="WIR20" s="136"/>
      <c r="WIS20" s="136"/>
      <c r="WIT20" s="136"/>
      <c r="WIU20" s="136"/>
      <c r="WIV20" s="136"/>
      <c r="WIW20" s="136"/>
      <c r="WIX20" s="136"/>
      <c r="WIY20" s="136"/>
      <c r="WIZ20" s="136"/>
      <c r="WJA20" s="136"/>
      <c r="WJB20" s="136"/>
      <c r="WJC20" s="136"/>
      <c r="WJD20" s="136"/>
      <c r="WJE20" s="136"/>
      <c r="WJF20" s="136"/>
      <c r="WJG20" s="136"/>
      <c r="WJH20" s="136"/>
      <c r="WJI20" s="136"/>
      <c r="WJJ20" s="136"/>
      <c r="WJK20" s="136"/>
      <c r="WJL20" s="136"/>
      <c r="WJM20" s="136"/>
      <c r="WJN20" s="136"/>
      <c r="WJO20" s="136"/>
      <c r="WJP20" s="136"/>
      <c r="WJQ20" s="136"/>
      <c r="WJR20" s="136"/>
      <c r="WJS20" s="136"/>
      <c r="WJT20" s="136"/>
      <c r="WJU20" s="136"/>
      <c r="WJV20" s="136"/>
      <c r="WJW20" s="136"/>
      <c r="WJX20" s="136"/>
      <c r="WJY20" s="136"/>
      <c r="WJZ20" s="136"/>
      <c r="WKA20" s="136"/>
      <c r="WKB20" s="136"/>
      <c r="WKC20" s="136"/>
      <c r="WKD20" s="136"/>
      <c r="WKE20" s="136"/>
      <c r="WKF20" s="136"/>
      <c r="WKG20" s="136"/>
      <c r="WKH20" s="136"/>
      <c r="WKI20" s="136"/>
      <c r="WKJ20" s="136"/>
      <c r="WKK20" s="136"/>
      <c r="WKL20" s="136"/>
      <c r="WKM20" s="136"/>
      <c r="WKN20" s="136"/>
      <c r="WKO20" s="136"/>
      <c r="WKP20" s="136"/>
      <c r="WKQ20" s="136"/>
      <c r="WKR20" s="136"/>
      <c r="WKS20" s="136"/>
      <c r="WKT20" s="136"/>
      <c r="WKU20" s="136"/>
      <c r="WKV20" s="136"/>
      <c r="WKW20" s="136"/>
      <c r="WKX20" s="136"/>
      <c r="WKY20" s="136"/>
      <c r="WKZ20" s="136"/>
      <c r="WLA20" s="136"/>
      <c r="WLB20" s="136"/>
      <c r="WLC20" s="136"/>
      <c r="WLD20" s="136"/>
      <c r="WLE20" s="136"/>
      <c r="WLF20" s="136"/>
      <c r="WLG20" s="136"/>
      <c r="WLH20" s="136"/>
      <c r="WLI20" s="136"/>
      <c r="WLJ20" s="136"/>
      <c r="WLK20" s="136"/>
      <c r="WLL20" s="136"/>
      <c r="WLM20" s="136"/>
      <c r="WLN20" s="136"/>
      <c r="WLO20" s="136"/>
      <c r="WLP20" s="136"/>
      <c r="WLQ20" s="136"/>
      <c r="WLR20" s="136"/>
      <c r="WLS20" s="136"/>
      <c r="WLT20" s="136"/>
      <c r="WLU20" s="136"/>
      <c r="WLV20" s="136"/>
      <c r="WLW20" s="136"/>
      <c r="WLX20" s="136"/>
      <c r="WLY20" s="136"/>
      <c r="WLZ20" s="136"/>
      <c r="WMA20" s="136"/>
      <c r="WMB20" s="136"/>
      <c r="WMC20" s="136"/>
      <c r="WMD20" s="136"/>
      <c r="WME20" s="136"/>
      <c r="WMF20" s="136"/>
      <c r="WMG20" s="136"/>
      <c r="WMH20" s="136"/>
      <c r="WMI20" s="136"/>
      <c r="WMJ20" s="136"/>
      <c r="WMK20" s="136"/>
      <c r="WML20" s="136"/>
      <c r="WMM20" s="136"/>
      <c r="WMN20" s="136"/>
      <c r="WMO20" s="136"/>
      <c r="WMP20" s="136"/>
      <c r="WMQ20" s="136"/>
      <c r="WMR20" s="136"/>
      <c r="WMS20" s="136"/>
      <c r="WMT20" s="136"/>
      <c r="WMU20" s="136"/>
      <c r="WMV20" s="136"/>
      <c r="WMW20" s="136"/>
      <c r="WMX20" s="136"/>
      <c r="WMY20" s="136"/>
      <c r="WMZ20" s="136"/>
      <c r="WNA20" s="136"/>
      <c r="WNB20" s="136"/>
      <c r="WNC20" s="136"/>
      <c r="WND20" s="136"/>
      <c r="WNE20" s="136"/>
      <c r="WNF20" s="136"/>
      <c r="WNG20" s="136"/>
      <c r="WNH20" s="136"/>
      <c r="WNI20" s="136"/>
      <c r="WNJ20" s="136"/>
      <c r="WNK20" s="136"/>
      <c r="WNL20" s="136"/>
      <c r="WNM20" s="136"/>
      <c r="WNN20" s="136"/>
      <c r="WNO20" s="136"/>
      <c r="WNP20" s="136"/>
      <c r="WNQ20" s="136"/>
      <c r="WNR20" s="136"/>
      <c r="WNS20" s="136"/>
      <c r="WNT20" s="136"/>
      <c r="WNU20" s="136"/>
      <c r="WNV20" s="136"/>
      <c r="WNW20" s="136"/>
      <c r="WNX20" s="136"/>
      <c r="WNY20" s="136"/>
      <c r="WNZ20" s="136"/>
      <c r="WOA20" s="136"/>
      <c r="WOB20" s="136"/>
      <c r="WOC20" s="136"/>
      <c r="WOD20" s="136"/>
      <c r="WOE20" s="136"/>
      <c r="WOF20" s="136"/>
      <c r="WOG20" s="136"/>
      <c r="WOH20" s="136"/>
      <c r="WOI20" s="136"/>
      <c r="WOJ20" s="136"/>
      <c r="WOK20" s="136"/>
      <c r="WOL20" s="136"/>
      <c r="WOM20" s="136"/>
      <c r="WON20" s="136"/>
      <c r="WOO20" s="136"/>
      <c r="WOP20" s="136"/>
      <c r="WOQ20" s="136"/>
      <c r="WOR20" s="136"/>
      <c r="WOS20" s="136"/>
      <c r="WOT20" s="136"/>
      <c r="WOU20" s="136"/>
      <c r="WOV20" s="136"/>
      <c r="WOW20" s="136"/>
      <c r="WOX20" s="136"/>
      <c r="WOY20" s="136"/>
      <c r="WOZ20" s="136"/>
      <c r="WPA20" s="136"/>
      <c r="WPB20" s="136"/>
      <c r="WPC20" s="136"/>
      <c r="WPD20" s="136"/>
      <c r="WPE20" s="136"/>
      <c r="WPF20" s="136"/>
      <c r="WPG20" s="136"/>
      <c r="WPH20" s="136"/>
      <c r="WPI20" s="136"/>
      <c r="WPJ20" s="136"/>
      <c r="WPK20" s="136"/>
      <c r="WPL20" s="136"/>
      <c r="WPM20" s="136"/>
      <c r="WPN20" s="136"/>
      <c r="WPO20" s="136"/>
      <c r="WPP20" s="136"/>
      <c r="WPQ20" s="136"/>
      <c r="WPR20" s="136"/>
      <c r="WPS20" s="136"/>
      <c r="WPT20" s="136"/>
      <c r="WPU20" s="136"/>
      <c r="WPV20" s="136"/>
      <c r="WPW20" s="136"/>
      <c r="WPX20" s="136"/>
      <c r="WPY20" s="136"/>
      <c r="WPZ20" s="136"/>
      <c r="WQA20" s="136"/>
      <c r="WQB20" s="136"/>
      <c r="WQC20" s="136"/>
      <c r="WQD20" s="136"/>
      <c r="WQE20" s="136"/>
      <c r="WQF20" s="136"/>
      <c r="WQG20" s="136"/>
      <c r="WQH20" s="136"/>
      <c r="WQI20" s="136"/>
      <c r="WQJ20" s="136"/>
      <c r="WQK20" s="136"/>
      <c r="WQL20" s="136"/>
      <c r="WQM20" s="136"/>
      <c r="WQN20" s="136"/>
      <c r="WQO20" s="136"/>
      <c r="WQP20" s="136"/>
      <c r="WQQ20" s="136"/>
      <c r="WQR20" s="136"/>
      <c r="WQS20" s="136"/>
      <c r="WQT20" s="136"/>
      <c r="WQU20" s="136"/>
      <c r="WQV20" s="136"/>
      <c r="WQW20" s="136"/>
      <c r="WQX20" s="136"/>
      <c r="WQY20" s="136"/>
      <c r="WQZ20" s="136"/>
      <c r="WRA20" s="136"/>
      <c r="WRB20" s="136"/>
      <c r="WRC20" s="136"/>
      <c r="WRD20" s="136"/>
      <c r="WRE20" s="136"/>
      <c r="WRF20" s="136"/>
      <c r="WRG20" s="136"/>
      <c r="WRH20" s="136"/>
      <c r="WRI20" s="136"/>
      <c r="WRJ20" s="136"/>
      <c r="WRK20" s="136"/>
      <c r="WRL20" s="136"/>
      <c r="WRM20" s="136"/>
      <c r="WRN20" s="136"/>
      <c r="WRO20" s="136"/>
      <c r="WRP20" s="136"/>
      <c r="WRQ20" s="136"/>
      <c r="WRR20" s="136"/>
      <c r="WRS20" s="136"/>
      <c r="WRT20" s="136"/>
      <c r="WRU20" s="136"/>
      <c r="WRV20" s="136"/>
      <c r="WRW20" s="136"/>
      <c r="WRX20" s="136"/>
      <c r="WRY20" s="136"/>
      <c r="WRZ20" s="136"/>
      <c r="WSA20" s="136"/>
      <c r="WSB20" s="136"/>
      <c r="WSC20" s="136"/>
      <c r="WSD20" s="136"/>
      <c r="WSE20" s="136"/>
      <c r="WSF20" s="136"/>
      <c r="WSG20" s="136"/>
      <c r="WSH20" s="136"/>
      <c r="WSI20" s="136"/>
      <c r="WSJ20" s="136"/>
      <c r="WSK20" s="136"/>
      <c r="WSL20" s="136"/>
      <c r="WSM20" s="136"/>
      <c r="WSN20" s="136"/>
      <c r="WSO20" s="136"/>
      <c r="WSP20" s="136"/>
      <c r="WSQ20" s="136"/>
      <c r="WSR20" s="136"/>
      <c r="WSS20" s="136"/>
      <c r="WST20" s="136"/>
      <c r="WSU20" s="136"/>
      <c r="WSV20" s="136"/>
      <c r="WSW20" s="136"/>
      <c r="WSX20" s="136"/>
      <c r="WSY20" s="136"/>
      <c r="WSZ20" s="136"/>
      <c r="WTA20" s="136"/>
      <c r="WTB20" s="136"/>
      <c r="WTC20" s="136"/>
      <c r="WTD20" s="136"/>
      <c r="WTE20" s="136"/>
      <c r="WTF20" s="136"/>
      <c r="WTG20" s="136"/>
      <c r="WTH20" s="136"/>
      <c r="WTI20" s="136"/>
      <c r="WTJ20" s="136"/>
      <c r="WTK20" s="136"/>
      <c r="WTL20" s="136"/>
      <c r="WTM20" s="136"/>
      <c r="WTN20" s="136"/>
      <c r="WTO20" s="136"/>
      <c r="WTP20" s="136"/>
      <c r="WTQ20" s="136"/>
      <c r="WTR20" s="136"/>
      <c r="WTS20" s="136"/>
      <c r="WTT20" s="136"/>
      <c r="WTU20" s="136"/>
      <c r="WTV20" s="136"/>
      <c r="WTW20" s="136"/>
      <c r="WTX20" s="136"/>
      <c r="WTY20" s="136"/>
      <c r="WTZ20" s="136"/>
      <c r="WUA20" s="136"/>
      <c r="WUB20" s="136"/>
      <c r="WUC20" s="136"/>
      <c r="WUD20" s="136"/>
      <c r="WUE20" s="136"/>
      <c r="WUF20" s="136"/>
      <c r="WUG20" s="136"/>
      <c r="WUH20" s="136"/>
      <c r="WUI20" s="136"/>
      <c r="WUJ20" s="136"/>
      <c r="WUK20" s="136"/>
      <c r="WUL20" s="136"/>
      <c r="WUM20" s="136"/>
      <c r="WUN20" s="136"/>
      <c r="WUO20" s="136"/>
      <c r="WUP20" s="136"/>
      <c r="WUQ20" s="136"/>
      <c r="WUR20" s="136"/>
      <c r="WUS20" s="136"/>
      <c r="WUT20" s="136"/>
      <c r="WUU20" s="136"/>
      <c r="WUV20" s="136"/>
      <c r="WUW20" s="136"/>
      <c r="WUX20" s="136"/>
      <c r="WUY20" s="136"/>
      <c r="WUZ20" s="136"/>
      <c r="WVA20" s="136"/>
      <c r="WVB20" s="136"/>
      <c r="WVC20" s="136"/>
      <c r="WVD20" s="136"/>
      <c r="WVE20" s="136"/>
      <c r="WVF20" s="136"/>
      <c r="WVG20" s="136"/>
      <c r="WVH20" s="136"/>
      <c r="WVI20" s="136"/>
      <c r="WVJ20" s="136"/>
      <c r="WVK20" s="136"/>
      <c r="WVL20" s="136"/>
      <c r="WVM20" s="136"/>
      <c r="WVN20" s="136"/>
      <c r="WVO20" s="136"/>
      <c r="WVP20" s="136"/>
      <c r="WVQ20" s="136"/>
      <c r="WVR20" s="136"/>
      <c r="WVS20" s="136"/>
      <c r="WVT20" s="136"/>
      <c r="WVU20" s="136"/>
      <c r="WVV20" s="136"/>
      <c r="WVW20" s="136"/>
      <c r="WVX20" s="136"/>
      <c r="WVY20" s="136"/>
      <c r="WVZ20" s="136"/>
      <c r="WWA20" s="136"/>
      <c r="WWB20" s="136"/>
      <c r="WWC20" s="136"/>
      <c r="WWD20" s="136"/>
      <c r="WWE20" s="136"/>
      <c r="WWF20" s="136"/>
      <c r="WWG20" s="136"/>
      <c r="WWH20" s="136"/>
      <c r="WWI20" s="136"/>
      <c r="WWJ20" s="136"/>
      <c r="WWK20" s="136"/>
      <c r="WWL20" s="136"/>
      <c r="WWM20" s="136"/>
      <c r="WWN20" s="136"/>
      <c r="WWO20" s="136"/>
      <c r="WWP20" s="136"/>
      <c r="WWQ20" s="136"/>
      <c r="WWR20" s="136"/>
      <c r="WWS20" s="136"/>
      <c r="WWT20" s="136"/>
      <c r="WWU20" s="136"/>
      <c r="WWV20" s="136"/>
      <c r="WWW20" s="136"/>
      <c r="WWX20" s="136"/>
      <c r="WWY20" s="136"/>
      <c r="WWZ20" s="136"/>
      <c r="WXA20" s="136"/>
      <c r="WXB20" s="136"/>
      <c r="WXC20" s="136"/>
      <c r="WXD20" s="136"/>
      <c r="WXE20" s="136"/>
      <c r="WXF20" s="136"/>
      <c r="WXG20" s="136"/>
      <c r="WXH20" s="136"/>
      <c r="WXI20" s="136"/>
      <c r="WXJ20" s="136"/>
      <c r="WXK20" s="136"/>
      <c r="WXL20" s="136"/>
      <c r="WXM20" s="136"/>
      <c r="WXN20" s="136"/>
      <c r="WXO20" s="136"/>
      <c r="WXP20" s="136"/>
      <c r="WXQ20" s="136"/>
      <c r="WXR20" s="136"/>
      <c r="WXS20" s="136"/>
      <c r="WXT20" s="136"/>
      <c r="WXU20" s="136"/>
      <c r="WXV20" s="136"/>
      <c r="WXW20" s="136"/>
      <c r="WXX20" s="136"/>
      <c r="WXY20" s="136"/>
      <c r="WXZ20" s="136"/>
      <c r="WYA20" s="136"/>
      <c r="WYB20" s="136"/>
      <c r="WYC20" s="136"/>
      <c r="WYD20" s="136"/>
      <c r="WYE20" s="136"/>
      <c r="WYF20" s="136"/>
      <c r="WYG20" s="136"/>
      <c r="WYH20" s="136"/>
      <c r="WYI20" s="136"/>
      <c r="WYJ20" s="136"/>
      <c r="WYK20" s="136"/>
      <c r="WYL20" s="136"/>
      <c r="WYM20" s="136"/>
      <c r="WYN20" s="136"/>
      <c r="WYO20" s="136"/>
      <c r="WYP20" s="136"/>
      <c r="WYQ20" s="136"/>
      <c r="WYR20" s="136"/>
      <c r="WYS20" s="136"/>
      <c r="WYT20" s="136"/>
      <c r="WYU20" s="136"/>
      <c r="WYV20" s="136"/>
      <c r="WYW20" s="136"/>
      <c r="WYX20" s="136"/>
      <c r="WYY20" s="136"/>
      <c r="WYZ20" s="136"/>
      <c r="WZA20" s="136"/>
      <c r="WZB20" s="136"/>
      <c r="WZC20" s="136"/>
      <c r="WZD20" s="136"/>
      <c r="WZE20" s="136"/>
      <c r="WZF20" s="136"/>
      <c r="WZG20" s="136"/>
      <c r="WZH20" s="136"/>
      <c r="WZI20" s="136"/>
      <c r="WZJ20" s="136"/>
      <c r="WZK20" s="136"/>
      <c r="WZL20" s="136"/>
      <c r="WZM20" s="136"/>
      <c r="WZN20" s="136"/>
      <c r="WZO20" s="136"/>
      <c r="WZP20" s="136"/>
      <c r="WZQ20" s="136"/>
      <c r="WZR20" s="136"/>
      <c r="WZS20" s="136"/>
      <c r="WZT20" s="136"/>
      <c r="WZU20" s="136"/>
      <c r="WZV20" s="136"/>
      <c r="WZW20" s="136"/>
      <c r="WZX20" s="136"/>
      <c r="WZY20" s="136"/>
      <c r="WZZ20" s="136"/>
      <c r="XAA20" s="136"/>
      <c r="XAB20" s="136"/>
      <c r="XAC20" s="136"/>
      <c r="XAD20" s="136"/>
      <c r="XAE20" s="136"/>
      <c r="XAF20" s="136"/>
      <c r="XAG20" s="136"/>
      <c r="XAH20" s="136"/>
      <c r="XAI20" s="136"/>
      <c r="XAJ20" s="136"/>
      <c r="XAK20" s="136"/>
      <c r="XAL20" s="136"/>
      <c r="XAM20" s="136"/>
      <c r="XAN20" s="136"/>
      <c r="XAO20" s="136"/>
      <c r="XAP20" s="136"/>
      <c r="XAQ20" s="136"/>
      <c r="XAR20" s="136"/>
      <c r="XAS20" s="136"/>
      <c r="XAT20" s="136"/>
      <c r="XAU20" s="136"/>
      <c r="XAV20" s="136"/>
      <c r="XAW20" s="136"/>
      <c r="XAX20" s="136"/>
      <c r="XAY20" s="136"/>
      <c r="XAZ20" s="136"/>
      <c r="XBA20" s="136"/>
      <c r="XBB20" s="136"/>
      <c r="XBC20" s="136"/>
      <c r="XBD20" s="136"/>
      <c r="XBE20" s="136"/>
      <c r="XBF20" s="136"/>
      <c r="XBG20" s="136"/>
      <c r="XBH20" s="136"/>
      <c r="XBI20" s="136"/>
      <c r="XBJ20" s="136"/>
      <c r="XBK20" s="136"/>
      <c r="XBL20" s="136"/>
      <c r="XBM20" s="136"/>
      <c r="XBN20" s="136"/>
      <c r="XBO20" s="136"/>
      <c r="XBP20" s="136"/>
      <c r="XBQ20" s="136"/>
      <c r="XBR20" s="136"/>
      <c r="XBS20" s="136"/>
      <c r="XBT20" s="136"/>
      <c r="XBU20" s="136"/>
      <c r="XBV20" s="136"/>
      <c r="XBW20" s="136"/>
      <c r="XBX20" s="136"/>
      <c r="XBY20" s="136"/>
      <c r="XBZ20" s="136"/>
      <c r="XCA20" s="136"/>
      <c r="XCB20" s="136"/>
      <c r="XCC20" s="136"/>
      <c r="XCD20" s="136"/>
      <c r="XCE20" s="136"/>
      <c r="XCF20" s="136"/>
      <c r="XCG20" s="136"/>
      <c r="XCH20" s="136"/>
      <c r="XCI20" s="136"/>
      <c r="XCJ20" s="136"/>
      <c r="XCK20" s="136"/>
      <c r="XCL20" s="136"/>
      <c r="XCM20" s="136"/>
      <c r="XCN20" s="136"/>
      <c r="XCO20" s="136"/>
      <c r="XCP20" s="136"/>
      <c r="XCQ20" s="136"/>
      <c r="XCR20" s="136"/>
      <c r="XCS20" s="136"/>
      <c r="XCT20" s="136"/>
      <c r="XCU20" s="136"/>
      <c r="XCV20" s="136"/>
      <c r="XCW20" s="136"/>
      <c r="XCX20" s="136"/>
      <c r="XCY20" s="136"/>
      <c r="XCZ20" s="136"/>
      <c r="XDA20" s="136"/>
      <c r="XDB20" s="136"/>
      <c r="XDC20" s="136"/>
      <c r="XDD20" s="136"/>
      <c r="XDE20" s="136"/>
      <c r="XDF20" s="136"/>
      <c r="XDG20" s="136"/>
      <c r="XDH20" s="136"/>
      <c r="XDI20" s="136"/>
      <c r="XDJ20" s="136"/>
      <c r="XDK20" s="136"/>
      <c r="XDL20" s="136"/>
      <c r="XDM20" s="136"/>
      <c r="XDN20" s="136"/>
      <c r="XDO20" s="136"/>
      <c r="XDP20" s="136"/>
      <c r="XDQ20" s="136"/>
      <c r="XDR20" s="136"/>
      <c r="XDS20" s="136"/>
      <c r="XDT20" s="136"/>
      <c r="XDU20" s="136"/>
      <c r="XDV20" s="136"/>
      <c r="XDW20" s="136"/>
      <c r="XDX20" s="136"/>
      <c r="XDY20" s="136"/>
      <c r="XDZ20" s="136"/>
      <c r="XEA20" s="136"/>
      <c r="XEB20" s="136"/>
      <c r="XEC20" s="136"/>
      <c r="XED20" s="136"/>
      <c r="XEE20" s="136"/>
      <c r="XEF20" s="136"/>
      <c r="XEG20" s="136"/>
      <c r="XEH20" s="136"/>
      <c r="XEI20" s="136"/>
      <c r="XEJ20" s="136"/>
      <c r="XEK20" s="136"/>
      <c r="XEL20" s="136"/>
      <c r="XEM20" s="136"/>
      <c r="XEN20" s="136"/>
      <c r="XEO20" s="136"/>
      <c r="XEP20" s="136"/>
      <c r="XEQ20" s="136"/>
      <c r="XER20" s="136"/>
      <c r="XES20" s="136"/>
      <c r="XET20" s="136"/>
      <c r="XEU20" s="136"/>
      <c r="XEV20" s="136"/>
      <c r="XEW20" s="136"/>
      <c r="XEX20" s="136"/>
      <c r="XEY20" s="136"/>
      <c r="XEZ20" s="136"/>
      <c r="XFA20" s="136"/>
      <c r="XFB20" s="136"/>
      <c r="XFC20" s="136"/>
      <c r="XFD20" s="136"/>
    </row>
    <row r="21" s="111" customFormat="1" spans="1:16384">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c r="AMJ21" s="136"/>
      <c r="AMK21" s="136"/>
      <c r="AML21" s="136"/>
      <c r="AMM21" s="136"/>
      <c r="AMN21" s="136"/>
      <c r="AMO21" s="136"/>
      <c r="AMP21" s="136"/>
      <c r="AMQ21" s="136"/>
      <c r="AMR21" s="136"/>
      <c r="AMS21" s="136"/>
      <c r="AMT21" s="136"/>
      <c r="AMU21" s="136"/>
      <c r="AMV21" s="136"/>
      <c r="AMW21" s="136"/>
      <c r="AMX21" s="136"/>
      <c r="AMY21" s="136"/>
      <c r="AMZ21" s="136"/>
      <c r="ANA21" s="136"/>
      <c r="ANB21" s="136"/>
      <c r="ANC21" s="136"/>
      <c r="AND21" s="136"/>
      <c r="ANE21" s="136"/>
      <c r="ANF21" s="136"/>
      <c r="ANG21" s="136"/>
      <c r="ANH21" s="136"/>
      <c r="ANI21" s="136"/>
      <c r="ANJ21" s="136"/>
      <c r="ANK21" s="136"/>
      <c r="ANL21" s="136"/>
      <c r="ANM21" s="136"/>
      <c r="ANN21" s="136"/>
      <c r="ANO21" s="136"/>
      <c r="ANP21" s="136"/>
      <c r="ANQ21" s="136"/>
      <c r="ANR21" s="136"/>
      <c r="ANS21" s="136"/>
      <c r="ANT21" s="136"/>
      <c r="ANU21" s="136"/>
      <c r="ANV21" s="136"/>
      <c r="ANW21" s="136"/>
      <c r="ANX21" s="136"/>
      <c r="ANY21" s="136"/>
      <c r="ANZ21" s="136"/>
      <c r="AOA21" s="136"/>
      <c r="AOB21" s="136"/>
      <c r="AOC21" s="136"/>
      <c r="AOD21" s="136"/>
      <c r="AOE21" s="136"/>
      <c r="AOF21" s="136"/>
      <c r="AOG21" s="136"/>
      <c r="AOH21" s="136"/>
      <c r="AOI21" s="136"/>
      <c r="AOJ21" s="136"/>
      <c r="AOK21" s="136"/>
      <c r="AOL21" s="136"/>
      <c r="AOM21" s="136"/>
      <c r="AON21" s="136"/>
      <c r="AOO21" s="136"/>
      <c r="AOP21" s="136"/>
      <c r="AOQ21" s="136"/>
      <c r="AOR21" s="136"/>
      <c r="AOS21" s="136"/>
      <c r="AOT21" s="136"/>
      <c r="AOU21" s="136"/>
      <c r="AOV21" s="136"/>
      <c r="AOW21" s="136"/>
      <c r="AOX21" s="136"/>
      <c r="AOY21" s="136"/>
      <c r="AOZ21" s="136"/>
      <c r="APA21" s="136"/>
      <c r="APB21" s="136"/>
      <c r="APC21" s="136"/>
      <c r="APD21" s="136"/>
      <c r="APE21" s="136"/>
      <c r="APF21" s="136"/>
      <c r="APG21" s="136"/>
      <c r="APH21" s="136"/>
      <c r="API21" s="136"/>
      <c r="APJ21" s="136"/>
      <c r="APK21" s="136"/>
      <c r="APL21" s="136"/>
      <c r="APM21" s="136"/>
      <c r="APN21" s="136"/>
      <c r="APO21" s="136"/>
      <c r="APP21" s="136"/>
      <c r="APQ21" s="136"/>
      <c r="APR21" s="136"/>
      <c r="APS21" s="136"/>
      <c r="APT21" s="136"/>
      <c r="APU21" s="136"/>
      <c r="APV21" s="136"/>
      <c r="APW21" s="136"/>
      <c r="APX21" s="136"/>
      <c r="APY21" s="136"/>
      <c r="APZ21" s="136"/>
      <c r="AQA21" s="136"/>
      <c r="AQB21" s="136"/>
      <c r="AQC21" s="136"/>
      <c r="AQD21" s="136"/>
      <c r="AQE21" s="136"/>
      <c r="AQF21" s="136"/>
      <c r="AQG21" s="136"/>
      <c r="AQH21" s="136"/>
      <c r="AQI21" s="136"/>
      <c r="AQJ21" s="136"/>
      <c r="AQK21" s="136"/>
      <c r="AQL21" s="136"/>
      <c r="AQM21" s="136"/>
      <c r="AQN21" s="136"/>
      <c r="AQO21" s="136"/>
      <c r="AQP21" s="136"/>
      <c r="AQQ21" s="136"/>
      <c r="AQR21" s="136"/>
      <c r="AQS21" s="136"/>
      <c r="AQT21" s="136"/>
      <c r="AQU21" s="136"/>
      <c r="AQV21" s="136"/>
      <c r="AQW21" s="136"/>
      <c r="AQX21" s="136"/>
      <c r="AQY21" s="136"/>
      <c r="AQZ21" s="136"/>
      <c r="ARA21" s="136"/>
      <c r="ARB21" s="136"/>
      <c r="ARC21" s="136"/>
      <c r="ARD21" s="136"/>
      <c r="ARE21" s="136"/>
      <c r="ARF21" s="136"/>
      <c r="ARG21" s="136"/>
      <c r="ARH21" s="136"/>
      <c r="ARI21" s="136"/>
      <c r="ARJ21" s="136"/>
      <c r="ARK21" s="136"/>
      <c r="ARL21" s="136"/>
      <c r="ARM21" s="136"/>
      <c r="ARN21" s="136"/>
      <c r="ARO21" s="136"/>
      <c r="ARP21" s="136"/>
      <c r="ARQ21" s="136"/>
      <c r="ARR21" s="136"/>
      <c r="ARS21" s="136"/>
      <c r="ART21" s="136"/>
      <c r="ARU21" s="136"/>
      <c r="ARV21" s="136"/>
      <c r="ARW21" s="136"/>
      <c r="ARX21" s="136"/>
      <c r="ARY21" s="136"/>
      <c r="ARZ21" s="136"/>
      <c r="ASA21" s="136"/>
      <c r="ASB21" s="136"/>
      <c r="ASC21" s="136"/>
      <c r="ASD21" s="136"/>
      <c r="ASE21" s="136"/>
      <c r="ASF21" s="136"/>
      <c r="ASG21" s="136"/>
      <c r="ASH21" s="136"/>
      <c r="ASI21" s="136"/>
      <c r="ASJ21" s="136"/>
      <c r="ASK21" s="136"/>
      <c r="ASL21" s="136"/>
      <c r="ASM21" s="136"/>
      <c r="ASN21" s="136"/>
      <c r="ASO21" s="136"/>
      <c r="ASP21" s="136"/>
      <c r="ASQ21" s="136"/>
      <c r="ASR21" s="136"/>
      <c r="ASS21" s="136"/>
      <c r="AST21" s="136"/>
      <c r="ASU21" s="136"/>
      <c r="ASV21" s="136"/>
      <c r="ASW21" s="136"/>
      <c r="ASX21" s="136"/>
      <c r="ASY21" s="136"/>
      <c r="ASZ21" s="136"/>
      <c r="ATA21" s="136"/>
      <c r="ATB21" s="136"/>
      <c r="ATC21" s="136"/>
      <c r="ATD21" s="136"/>
      <c r="ATE21" s="136"/>
      <c r="ATF21" s="136"/>
      <c r="ATG21" s="136"/>
      <c r="ATH21" s="136"/>
      <c r="ATI21" s="136"/>
      <c r="ATJ21" s="136"/>
      <c r="ATK21" s="136"/>
      <c r="ATL21" s="136"/>
      <c r="ATM21" s="136"/>
      <c r="ATN21" s="136"/>
      <c r="ATO21" s="136"/>
      <c r="ATP21" s="136"/>
      <c r="ATQ21" s="136"/>
      <c r="ATR21" s="136"/>
      <c r="ATS21" s="136"/>
      <c r="ATT21" s="136"/>
      <c r="ATU21" s="136"/>
      <c r="ATV21" s="136"/>
      <c r="ATW21" s="136"/>
      <c r="ATX21" s="136"/>
      <c r="ATY21" s="136"/>
      <c r="ATZ21" s="136"/>
      <c r="AUA21" s="136"/>
      <c r="AUB21" s="136"/>
      <c r="AUC21" s="136"/>
      <c r="AUD21" s="136"/>
      <c r="AUE21" s="136"/>
      <c r="AUF21" s="136"/>
      <c r="AUG21" s="136"/>
      <c r="AUH21" s="136"/>
      <c r="AUI21" s="136"/>
      <c r="AUJ21" s="136"/>
      <c r="AUK21" s="136"/>
      <c r="AUL21" s="136"/>
      <c r="AUM21" s="136"/>
      <c r="AUN21" s="136"/>
      <c r="AUO21" s="136"/>
      <c r="AUP21" s="136"/>
      <c r="AUQ21" s="136"/>
      <c r="AUR21" s="136"/>
      <c r="AUS21" s="136"/>
      <c r="AUT21" s="136"/>
      <c r="AUU21" s="136"/>
      <c r="AUV21" s="136"/>
      <c r="AUW21" s="136"/>
      <c r="AUX21" s="136"/>
      <c r="AUY21" s="136"/>
      <c r="AUZ21" s="136"/>
      <c r="AVA21" s="136"/>
      <c r="AVB21" s="136"/>
      <c r="AVC21" s="136"/>
      <c r="AVD21" s="136"/>
      <c r="AVE21" s="136"/>
      <c r="AVF21" s="136"/>
      <c r="AVG21" s="136"/>
      <c r="AVH21" s="136"/>
      <c r="AVI21" s="136"/>
      <c r="AVJ21" s="136"/>
      <c r="AVK21" s="136"/>
      <c r="AVL21" s="136"/>
      <c r="AVM21" s="136"/>
      <c r="AVN21" s="136"/>
      <c r="AVO21" s="136"/>
      <c r="AVP21" s="136"/>
      <c r="AVQ21" s="136"/>
      <c r="AVR21" s="136"/>
      <c r="AVS21" s="136"/>
      <c r="AVT21" s="136"/>
      <c r="AVU21" s="136"/>
      <c r="AVV21" s="136"/>
      <c r="AVW21" s="136"/>
      <c r="AVX21" s="136"/>
      <c r="AVY21" s="136"/>
      <c r="AVZ21" s="136"/>
      <c r="AWA21" s="136"/>
      <c r="AWB21" s="136"/>
      <c r="AWC21" s="136"/>
      <c r="AWD21" s="136"/>
      <c r="AWE21" s="136"/>
      <c r="AWF21" s="136"/>
      <c r="AWG21" s="136"/>
      <c r="AWH21" s="136"/>
      <c r="AWI21" s="136"/>
      <c r="AWJ21" s="136"/>
      <c r="AWK21" s="136"/>
      <c r="AWL21" s="136"/>
      <c r="AWM21" s="136"/>
      <c r="AWN21" s="136"/>
      <c r="AWO21" s="136"/>
      <c r="AWP21" s="136"/>
      <c r="AWQ21" s="136"/>
      <c r="AWR21" s="136"/>
      <c r="AWS21" s="136"/>
      <c r="AWT21" s="136"/>
      <c r="AWU21" s="136"/>
      <c r="AWV21" s="136"/>
      <c r="AWW21" s="136"/>
      <c r="AWX21" s="136"/>
      <c r="AWY21" s="136"/>
      <c r="AWZ21" s="136"/>
      <c r="AXA21" s="136"/>
      <c r="AXB21" s="136"/>
      <c r="AXC21" s="136"/>
      <c r="AXD21" s="136"/>
      <c r="AXE21" s="136"/>
      <c r="AXF21" s="136"/>
      <c r="AXG21" s="136"/>
      <c r="AXH21" s="136"/>
      <c r="AXI21" s="136"/>
      <c r="AXJ21" s="136"/>
      <c r="AXK21" s="136"/>
      <c r="AXL21" s="136"/>
      <c r="AXM21" s="136"/>
      <c r="AXN21" s="136"/>
      <c r="AXO21" s="136"/>
      <c r="AXP21" s="136"/>
      <c r="AXQ21" s="136"/>
      <c r="AXR21" s="136"/>
      <c r="AXS21" s="136"/>
      <c r="AXT21" s="136"/>
      <c r="AXU21" s="136"/>
      <c r="AXV21" s="136"/>
      <c r="AXW21" s="136"/>
      <c r="AXX21" s="136"/>
      <c r="AXY21" s="136"/>
      <c r="AXZ21" s="136"/>
      <c r="AYA21" s="136"/>
      <c r="AYB21" s="136"/>
      <c r="AYC21" s="136"/>
      <c r="AYD21" s="136"/>
      <c r="AYE21" s="136"/>
      <c r="AYF21" s="136"/>
      <c r="AYG21" s="136"/>
      <c r="AYH21" s="136"/>
      <c r="AYI21" s="136"/>
      <c r="AYJ21" s="136"/>
      <c r="AYK21" s="136"/>
      <c r="AYL21" s="136"/>
      <c r="AYM21" s="136"/>
      <c r="AYN21" s="136"/>
      <c r="AYO21" s="136"/>
      <c r="AYP21" s="136"/>
      <c r="AYQ21" s="136"/>
      <c r="AYR21" s="136"/>
      <c r="AYS21" s="136"/>
      <c r="AYT21" s="136"/>
      <c r="AYU21" s="136"/>
      <c r="AYV21" s="136"/>
      <c r="AYW21" s="136"/>
      <c r="AYX21" s="136"/>
      <c r="AYY21" s="136"/>
      <c r="AYZ21" s="136"/>
      <c r="AZA21" s="136"/>
      <c r="AZB21" s="136"/>
      <c r="AZC21" s="136"/>
      <c r="AZD21" s="136"/>
      <c r="AZE21" s="136"/>
      <c r="AZF21" s="136"/>
      <c r="AZG21" s="136"/>
      <c r="AZH21" s="136"/>
      <c r="AZI21" s="136"/>
      <c r="AZJ21" s="136"/>
      <c r="AZK21" s="136"/>
      <c r="AZL21" s="136"/>
      <c r="AZM21" s="136"/>
      <c r="AZN21" s="136"/>
      <c r="AZO21" s="136"/>
      <c r="AZP21" s="136"/>
      <c r="AZQ21" s="136"/>
      <c r="AZR21" s="136"/>
      <c r="AZS21" s="136"/>
      <c r="AZT21" s="136"/>
      <c r="AZU21" s="136"/>
      <c r="AZV21" s="136"/>
      <c r="AZW21" s="136"/>
      <c r="AZX21" s="136"/>
      <c r="AZY21" s="136"/>
      <c r="AZZ21" s="136"/>
      <c r="BAA21" s="136"/>
      <c r="BAB21" s="136"/>
      <c r="BAC21" s="136"/>
      <c r="BAD21" s="136"/>
      <c r="BAE21" s="136"/>
      <c r="BAF21" s="136"/>
      <c r="BAG21" s="136"/>
      <c r="BAH21" s="136"/>
      <c r="BAI21" s="136"/>
      <c r="BAJ21" s="136"/>
      <c r="BAK21" s="136"/>
      <c r="BAL21" s="136"/>
      <c r="BAM21" s="136"/>
      <c r="BAN21" s="136"/>
      <c r="BAO21" s="136"/>
      <c r="BAP21" s="136"/>
      <c r="BAQ21" s="136"/>
      <c r="BAR21" s="136"/>
      <c r="BAS21" s="136"/>
      <c r="BAT21" s="136"/>
      <c r="BAU21" s="136"/>
      <c r="BAV21" s="136"/>
      <c r="BAW21" s="136"/>
      <c r="BAX21" s="136"/>
      <c r="BAY21" s="136"/>
      <c r="BAZ21" s="136"/>
      <c r="BBA21" s="136"/>
      <c r="BBB21" s="136"/>
      <c r="BBC21" s="136"/>
      <c r="BBD21" s="136"/>
      <c r="BBE21" s="136"/>
      <c r="BBF21" s="136"/>
      <c r="BBG21" s="136"/>
      <c r="BBH21" s="136"/>
      <c r="BBI21" s="136"/>
      <c r="BBJ21" s="136"/>
      <c r="BBK21" s="136"/>
      <c r="BBL21" s="136"/>
      <c r="BBM21" s="136"/>
      <c r="BBN21" s="136"/>
      <c r="BBO21" s="136"/>
      <c r="BBP21" s="136"/>
      <c r="BBQ21" s="136"/>
      <c r="BBR21" s="136"/>
      <c r="BBS21" s="136"/>
      <c r="BBT21" s="136"/>
      <c r="BBU21" s="136"/>
      <c r="BBV21" s="136"/>
      <c r="BBW21" s="136"/>
      <c r="BBX21" s="136"/>
      <c r="BBY21" s="136"/>
      <c r="BBZ21" s="136"/>
      <c r="BCA21" s="136"/>
      <c r="BCB21" s="136"/>
      <c r="BCC21" s="136"/>
      <c r="BCD21" s="136"/>
      <c r="BCE21" s="136"/>
      <c r="BCF21" s="136"/>
      <c r="BCG21" s="136"/>
      <c r="BCH21" s="136"/>
      <c r="BCI21" s="136"/>
      <c r="BCJ21" s="136"/>
      <c r="BCK21" s="136"/>
      <c r="BCL21" s="136"/>
      <c r="BCM21" s="136"/>
      <c r="BCN21" s="136"/>
      <c r="BCO21" s="136"/>
      <c r="BCP21" s="136"/>
      <c r="BCQ21" s="136"/>
      <c r="BCR21" s="136"/>
      <c r="BCS21" s="136"/>
      <c r="BCT21" s="136"/>
      <c r="BCU21" s="136"/>
      <c r="BCV21" s="136"/>
      <c r="BCW21" s="136"/>
      <c r="BCX21" s="136"/>
      <c r="BCY21" s="136"/>
      <c r="BCZ21" s="136"/>
      <c r="BDA21" s="136"/>
      <c r="BDB21" s="136"/>
      <c r="BDC21" s="136"/>
      <c r="BDD21" s="136"/>
      <c r="BDE21" s="136"/>
      <c r="BDF21" s="136"/>
      <c r="BDG21" s="136"/>
      <c r="BDH21" s="136"/>
      <c r="BDI21" s="136"/>
      <c r="BDJ21" s="136"/>
      <c r="BDK21" s="136"/>
      <c r="BDL21" s="136"/>
      <c r="BDM21" s="136"/>
      <c r="BDN21" s="136"/>
      <c r="BDO21" s="136"/>
      <c r="BDP21" s="136"/>
      <c r="BDQ21" s="136"/>
      <c r="BDR21" s="136"/>
      <c r="BDS21" s="136"/>
      <c r="BDT21" s="136"/>
      <c r="BDU21" s="136"/>
      <c r="BDV21" s="136"/>
      <c r="BDW21" s="136"/>
      <c r="BDX21" s="136"/>
      <c r="BDY21" s="136"/>
      <c r="BDZ21" s="136"/>
      <c r="BEA21" s="136"/>
      <c r="BEB21" s="136"/>
      <c r="BEC21" s="136"/>
      <c r="BED21" s="136"/>
      <c r="BEE21" s="136"/>
      <c r="BEF21" s="136"/>
      <c r="BEG21" s="136"/>
      <c r="BEH21" s="136"/>
      <c r="BEI21" s="136"/>
      <c r="BEJ21" s="136"/>
      <c r="BEK21" s="136"/>
      <c r="BEL21" s="136"/>
      <c r="BEM21" s="136"/>
      <c r="BEN21" s="136"/>
      <c r="BEO21" s="136"/>
      <c r="BEP21" s="136"/>
      <c r="BEQ21" s="136"/>
      <c r="BER21" s="136"/>
      <c r="BES21" s="136"/>
      <c r="BET21" s="136"/>
      <c r="BEU21" s="136"/>
      <c r="BEV21" s="136"/>
      <c r="BEW21" s="136"/>
      <c r="BEX21" s="136"/>
      <c r="BEY21" s="136"/>
      <c r="BEZ21" s="136"/>
      <c r="BFA21" s="136"/>
      <c r="BFB21" s="136"/>
      <c r="BFC21" s="136"/>
      <c r="BFD21" s="136"/>
      <c r="BFE21" s="136"/>
      <c r="BFF21" s="136"/>
      <c r="BFG21" s="136"/>
      <c r="BFH21" s="136"/>
      <c r="BFI21" s="136"/>
      <c r="BFJ21" s="136"/>
      <c r="BFK21" s="136"/>
      <c r="BFL21" s="136"/>
      <c r="BFM21" s="136"/>
      <c r="BFN21" s="136"/>
      <c r="BFO21" s="136"/>
      <c r="BFP21" s="136"/>
      <c r="BFQ21" s="136"/>
      <c r="BFR21" s="136"/>
      <c r="BFS21" s="136"/>
      <c r="BFT21" s="136"/>
      <c r="BFU21" s="136"/>
      <c r="BFV21" s="136"/>
      <c r="BFW21" s="136"/>
      <c r="BFX21" s="136"/>
      <c r="BFY21" s="136"/>
      <c r="BFZ21" s="136"/>
      <c r="BGA21" s="136"/>
      <c r="BGB21" s="136"/>
      <c r="BGC21" s="136"/>
      <c r="BGD21" s="136"/>
      <c r="BGE21" s="136"/>
      <c r="BGF21" s="136"/>
      <c r="BGG21" s="136"/>
      <c r="BGH21" s="136"/>
      <c r="BGI21" s="136"/>
      <c r="BGJ21" s="136"/>
      <c r="BGK21" s="136"/>
      <c r="BGL21" s="136"/>
      <c r="BGM21" s="136"/>
      <c r="BGN21" s="136"/>
      <c r="BGO21" s="136"/>
      <c r="BGP21" s="136"/>
      <c r="BGQ21" s="136"/>
      <c r="BGR21" s="136"/>
      <c r="BGS21" s="136"/>
      <c r="BGT21" s="136"/>
      <c r="BGU21" s="136"/>
      <c r="BGV21" s="136"/>
      <c r="BGW21" s="136"/>
      <c r="BGX21" s="136"/>
      <c r="BGY21" s="136"/>
      <c r="BGZ21" s="136"/>
      <c r="BHA21" s="136"/>
      <c r="BHB21" s="136"/>
      <c r="BHC21" s="136"/>
      <c r="BHD21" s="136"/>
      <c r="BHE21" s="136"/>
      <c r="BHF21" s="136"/>
      <c r="BHG21" s="136"/>
      <c r="BHH21" s="136"/>
      <c r="BHI21" s="136"/>
      <c r="BHJ21" s="136"/>
      <c r="BHK21" s="136"/>
      <c r="BHL21" s="136"/>
      <c r="BHM21" s="136"/>
      <c r="BHN21" s="136"/>
      <c r="BHO21" s="136"/>
      <c r="BHP21" s="136"/>
      <c r="BHQ21" s="136"/>
      <c r="BHR21" s="136"/>
      <c r="BHS21" s="136"/>
      <c r="BHT21" s="136"/>
      <c r="BHU21" s="136"/>
      <c r="BHV21" s="136"/>
      <c r="BHW21" s="136"/>
      <c r="BHX21" s="136"/>
      <c r="BHY21" s="136"/>
      <c r="BHZ21" s="136"/>
      <c r="BIA21" s="136"/>
      <c r="BIB21" s="136"/>
      <c r="BIC21" s="136"/>
      <c r="BID21" s="136"/>
      <c r="BIE21" s="136"/>
      <c r="BIF21" s="136"/>
      <c r="BIG21" s="136"/>
      <c r="BIH21" s="136"/>
      <c r="BII21" s="136"/>
      <c r="BIJ21" s="136"/>
      <c r="BIK21" s="136"/>
      <c r="BIL21" s="136"/>
      <c r="BIM21" s="136"/>
      <c r="BIN21" s="136"/>
      <c r="BIO21" s="136"/>
      <c r="BIP21" s="136"/>
      <c r="BIQ21" s="136"/>
      <c r="BIR21" s="136"/>
      <c r="BIS21" s="136"/>
      <c r="BIT21" s="136"/>
      <c r="BIU21" s="136"/>
      <c r="BIV21" s="136"/>
      <c r="BIW21" s="136"/>
      <c r="BIX21" s="136"/>
      <c r="BIY21" s="136"/>
      <c r="BIZ21" s="136"/>
      <c r="BJA21" s="136"/>
      <c r="BJB21" s="136"/>
      <c r="BJC21" s="136"/>
      <c r="BJD21" s="136"/>
      <c r="BJE21" s="136"/>
      <c r="BJF21" s="136"/>
      <c r="BJG21" s="136"/>
      <c r="BJH21" s="136"/>
      <c r="BJI21" s="136"/>
      <c r="BJJ21" s="136"/>
      <c r="BJK21" s="136"/>
      <c r="BJL21" s="136"/>
      <c r="BJM21" s="136"/>
      <c r="BJN21" s="136"/>
      <c r="BJO21" s="136"/>
      <c r="BJP21" s="136"/>
      <c r="BJQ21" s="136"/>
      <c r="BJR21" s="136"/>
      <c r="BJS21" s="136"/>
      <c r="BJT21" s="136"/>
      <c r="BJU21" s="136"/>
      <c r="BJV21" s="136"/>
      <c r="BJW21" s="136"/>
      <c r="BJX21" s="136"/>
      <c r="BJY21" s="136"/>
      <c r="BJZ21" s="136"/>
      <c r="BKA21" s="136"/>
      <c r="BKB21" s="136"/>
      <c r="BKC21" s="136"/>
      <c r="BKD21" s="136"/>
      <c r="BKE21" s="136"/>
      <c r="BKF21" s="136"/>
      <c r="BKG21" s="136"/>
      <c r="BKH21" s="136"/>
      <c r="BKI21" s="136"/>
      <c r="BKJ21" s="136"/>
      <c r="BKK21" s="136"/>
      <c r="BKL21" s="136"/>
      <c r="BKM21" s="136"/>
      <c r="BKN21" s="136"/>
      <c r="BKO21" s="136"/>
      <c r="BKP21" s="136"/>
      <c r="BKQ21" s="136"/>
      <c r="BKR21" s="136"/>
      <c r="BKS21" s="136"/>
      <c r="BKT21" s="136"/>
      <c r="BKU21" s="136"/>
      <c r="BKV21" s="136"/>
      <c r="BKW21" s="136"/>
      <c r="BKX21" s="136"/>
      <c r="BKY21" s="136"/>
      <c r="BKZ21" s="136"/>
      <c r="BLA21" s="136"/>
      <c r="BLB21" s="136"/>
      <c r="BLC21" s="136"/>
      <c r="BLD21" s="136"/>
      <c r="BLE21" s="136"/>
      <c r="BLF21" s="136"/>
      <c r="BLG21" s="136"/>
      <c r="BLH21" s="136"/>
      <c r="BLI21" s="136"/>
      <c r="BLJ21" s="136"/>
      <c r="BLK21" s="136"/>
      <c r="BLL21" s="136"/>
      <c r="BLM21" s="136"/>
      <c r="BLN21" s="136"/>
      <c r="BLO21" s="136"/>
      <c r="BLP21" s="136"/>
      <c r="BLQ21" s="136"/>
      <c r="BLR21" s="136"/>
      <c r="BLS21" s="136"/>
      <c r="BLT21" s="136"/>
      <c r="BLU21" s="136"/>
      <c r="BLV21" s="136"/>
      <c r="BLW21" s="136"/>
      <c r="BLX21" s="136"/>
      <c r="BLY21" s="136"/>
      <c r="BLZ21" s="136"/>
      <c r="BMA21" s="136"/>
      <c r="BMB21" s="136"/>
      <c r="BMC21" s="136"/>
      <c r="BMD21" s="136"/>
      <c r="BME21" s="136"/>
      <c r="BMF21" s="136"/>
      <c r="BMG21" s="136"/>
      <c r="BMH21" s="136"/>
      <c r="BMI21" s="136"/>
      <c r="BMJ21" s="136"/>
      <c r="BMK21" s="136"/>
      <c r="BML21" s="136"/>
      <c r="BMM21" s="136"/>
      <c r="BMN21" s="136"/>
      <c r="BMO21" s="136"/>
      <c r="BMP21" s="136"/>
      <c r="BMQ21" s="136"/>
      <c r="BMR21" s="136"/>
      <c r="BMS21" s="136"/>
      <c r="BMT21" s="136"/>
      <c r="BMU21" s="136"/>
      <c r="BMV21" s="136"/>
      <c r="BMW21" s="136"/>
      <c r="BMX21" s="136"/>
      <c r="BMY21" s="136"/>
      <c r="BMZ21" s="136"/>
      <c r="BNA21" s="136"/>
      <c r="BNB21" s="136"/>
      <c r="BNC21" s="136"/>
      <c r="BND21" s="136"/>
      <c r="BNE21" s="136"/>
      <c r="BNF21" s="136"/>
      <c r="BNG21" s="136"/>
      <c r="BNH21" s="136"/>
      <c r="BNI21" s="136"/>
      <c r="BNJ21" s="136"/>
      <c r="BNK21" s="136"/>
      <c r="BNL21" s="136"/>
      <c r="BNM21" s="136"/>
      <c r="BNN21" s="136"/>
      <c r="BNO21" s="136"/>
      <c r="BNP21" s="136"/>
      <c r="BNQ21" s="136"/>
      <c r="BNR21" s="136"/>
      <c r="BNS21" s="136"/>
      <c r="BNT21" s="136"/>
      <c r="BNU21" s="136"/>
      <c r="BNV21" s="136"/>
      <c r="BNW21" s="136"/>
      <c r="BNX21" s="136"/>
      <c r="BNY21" s="136"/>
      <c r="BNZ21" s="136"/>
      <c r="BOA21" s="136"/>
      <c r="BOB21" s="136"/>
      <c r="BOC21" s="136"/>
      <c r="BOD21" s="136"/>
      <c r="BOE21" s="136"/>
      <c r="BOF21" s="136"/>
      <c r="BOG21" s="136"/>
      <c r="BOH21" s="136"/>
      <c r="BOI21" s="136"/>
      <c r="BOJ21" s="136"/>
      <c r="BOK21" s="136"/>
      <c r="BOL21" s="136"/>
      <c r="BOM21" s="136"/>
      <c r="BON21" s="136"/>
      <c r="BOO21" s="136"/>
      <c r="BOP21" s="136"/>
      <c r="BOQ21" s="136"/>
      <c r="BOR21" s="136"/>
      <c r="BOS21" s="136"/>
      <c r="BOT21" s="136"/>
      <c r="BOU21" s="136"/>
      <c r="BOV21" s="136"/>
      <c r="BOW21" s="136"/>
      <c r="BOX21" s="136"/>
      <c r="BOY21" s="136"/>
      <c r="BOZ21" s="136"/>
      <c r="BPA21" s="136"/>
      <c r="BPB21" s="136"/>
      <c r="BPC21" s="136"/>
      <c r="BPD21" s="136"/>
      <c r="BPE21" s="136"/>
      <c r="BPF21" s="136"/>
      <c r="BPG21" s="136"/>
      <c r="BPH21" s="136"/>
      <c r="BPI21" s="136"/>
      <c r="BPJ21" s="136"/>
      <c r="BPK21" s="136"/>
      <c r="BPL21" s="136"/>
      <c r="BPM21" s="136"/>
      <c r="BPN21" s="136"/>
      <c r="BPO21" s="136"/>
      <c r="BPP21" s="136"/>
      <c r="BPQ21" s="136"/>
      <c r="BPR21" s="136"/>
      <c r="BPS21" s="136"/>
      <c r="BPT21" s="136"/>
      <c r="BPU21" s="136"/>
      <c r="BPV21" s="136"/>
      <c r="BPW21" s="136"/>
      <c r="BPX21" s="136"/>
      <c r="BPY21" s="136"/>
      <c r="BPZ21" s="136"/>
      <c r="BQA21" s="136"/>
      <c r="BQB21" s="136"/>
      <c r="BQC21" s="136"/>
      <c r="BQD21" s="136"/>
      <c r="BQE21" s="136"/>
      <c r="BQF21" s="136"/>
      <c r="BQG21" s="136"/>
      <c r="BQH21" s="136"/>
      <c r="BQI21" s="136"/>
      <c r="BQJ21" s="136"/>
      <c r="BQK21" s="136"/>
      <c r="BQL21" s="136"/>
      <c r="BQM21" s="136"/>
      <c r="BQN21" s="136"/>
      <c r="BQO21" s="136"/>
      <c r="BQP21" s="136"/>
      <c r="BQQ21" s="136"/>
      <c r="BQR21" s="136"/>
      <c r="BQS21" s="136"/>
      <c r="BQT21" s="136"/>
      <c r="BQU21" s="136"/>
      <c r="BQV21" s="136"/>
      <c r="BQW21" s="136"/>
      <c r="BQX21" s="136"/>
      <c r="BQY21" s="136"/>
      <c r="BQZ21" s="136"/>
      <c r="BRA21" s="136"/>
      <c r="BRB21" s="136"/>
      <c r="BRC21" s="136"/>
      <c r="BRD21" s="136"/>
      <c r="BRE21" s="136"/>
      <c r="BRF21" s="136"/>
      <c r="BRG21" s="136"/>
      <c r="BRH21" s="136"/>
      <c r="BRI21" s="136"/>
      <c r="BRJ21" s="136"/>
      <c r="BRK21" s="136"/>
      <c r="BRL21" s="136"/>
      <c r="BRM21" s="136"/>
      <c r="BRN21" s="136"/>
      <c r="BRO21" s="136"/>
      <c r="BRP21" s="136"/>
      <c r="BRQ21" s="136"/>
      <c r="BRR21" s="136"/>
      <c r="BRS21" s="136"/>
      <c r="BRT21" s="136"/>
      <c r="BRU21" s="136"/>
      <c r="BRV21" s="136"/>
      <c r="BRW21" s="136"/>
      <c r="BRX21" s="136"/>
      <c r="BRY21" s="136"/>
      <c r="BRZ21" s="136"/>
      <c r="BSA21" s="136"/>
      <c r="BSB21" s="136"/>
      <c r="BSC21" s="136"/>
      <c r="BSD21" s="136"/>
      <c r="BSE21" s="136"/>
      <c r="BSF21" s="136"/>
      <c r="BSG21" s="136"/>
      <c r="BSH21" s="136"/>
      <c r="BSI21" s="136"/>
      <c r="BSJ21" s="136"/>
      <c r="BSK21" s="136"/>
      <c r="BSL21" s="136"/>
      <c r="BSM21" s="136"/>
      <c r="BSN21" s="136"/>
      <c r="BSO21" s="136"/>
      <c r="BSP21" s="136"/>
      <c r="BSQ21" s="136"/>
      <c r="BSR21" s="136"/>
      <c r="BSS21" s="136"/>
      <c r="BST21" s="136"/>
      <c r="BSU21" s="136"/>
      <c r="BSV21" s="136"/>
      <c r="BSW21" s="136"/>
      <c r="BSX21" s="136"/>
      <c r="BSY21" s="136"/>
      <c r="BSZ21" s="136"/>
      <c r="BTA21" s="136"/>
      <c r="BTB21" s="136"/>
      <c r="BTC21" s="136"/>
      <c r="BTD21" s="136"/>
      <c r="BTE21" s="136"/>
      <c r="BTF21" s="136"/>
      <c r="BTG21" s="136"/>
      <c r="BTH21" s="136"/>
      <c r="BTI21" s="136"/>
      <c r="BTJ21" s="136"/>
      <c r="BTK21" s="136"/>
      <c r="BTL21" s="136"/>
      <c r="BTM21" s="136"/>
      <c r="BTN21" s="136"/>
      <c r="BTO21" s="136"/>
      <c r="BTP21" s="136"/>
      <c r="BTQ21" s="136"/>
      <c r="BTR21" s="136"/>
      <c r="BTS21" s="136"/>
      <c r="BTT21" s="136"/>
      <c r="BTU21" s="136"/>
      <c r="BTV21" s="136"/>
      <c r="BTW21" s="136"/>
      <c r="BTX21" s="136"/>
      <c r="BTY21" s="136"/>
      <c r="BTZ21" s="136"/>
      <c r="BUA21" s="136"/>
      <c r="BUB21" s="136"/>
      <c r="BUC21" s="136"/>
      <c r="BUD21" s="136"/>
      <c r="BUE21" s="136"/>
      <c r="BUF21" s="136"/>
      <c r="BUG21" s="136"/>
      <c r="BUH21" s="136"/>
      <c r="BUI21" s="136"/>
      <c r="BUJ21" s="136"/>
      <c r="BUK21" s="136"/>
      <c r="BUL21" s="136"/>
      <c r="BUM21" s="136"/>
      <c r="BUN21" s="136"/>
      <c r="BUO21" s="136"/>
      <c r="BUP21" s="136"/>
      <c r="BUQ21" s="136"/>
      <c r="BUR21" s="136"/>
      <c r="BUS21" s="136"/>
      <c r="BUT21" s="136"/>
      <c r="BUU21" s="136"/>
      <c r="BUV21" s="136"/>
      <c r="BUW21" s="136"/>
      <c r="BUX21" s="136"/>
      <c r="BUY21" s="136"/>
      <c r="BUZ21" s="136"/>
      <c r="BVA21" s="136"/>
      <c r="BVB21" s="136"/>
      <c r="BVC21" s="136"/>
      <c r="BVD21" s="136"/>
      <c r="BVE21" s="136"/>
      <c r="BVF21" s="136"/>
      <c r="BVG21" s="136"/>
      <c r="BVH21" s="136"/>
      <c r="BVI21" s="136"/>
      <c r="BVJ21" s="136"/>
      <c r="BVK21" s="136"/>
      <c r="BVL21" s="136"/>
      <c r="BVM21" s="136"/>
      <c r="BVN21" s="136"/>
      <c r="BVO21" s="136"/>
      <c r="BVP21" s="136"/>
      <c r="BVQ21" s="136"/>
      <c r="BVR21" s="136"/>
      <c r="BVS21" s="136"/>
      <c r="BVT21" s="136"/>
      <c r="BVU21" s="136"/>
      <c r="BVV21" s="136"/>
      <c r="BVW21" s="136"/>
      <c r="BVX21" s="136"/>
      <c r="BVY21" s="136"/>
      <c r="BVZ21" s="136"/>
      <c r="BWA21" s="136"/>
      <c r="BWB21" s="136"/>
      <c r="BWC21" s="136"/>
      <c r="BWD21" s="136"/>
      <c r="BWE21" s="136"/>
      <c r="BWF21" s="136"/>
      <c r="BWG21" s="136"/>
      <c r="BWH21" s="136"/>
      <c r="BWI21" s="136"/>
      <c r="BWJ21" s="136"/>
      <c r="BWK21" s="136"/>
      <c r="BWL21" s="136"/>
      <c r="BWM21" s="136"/>
      <c r="BWN21" s="136"/>
      <c r="BWO21" s="136"/>
      <c r="BWP21" s="136"/>
      <c r="BWQ21" s="136"/>
      <c r="BWR21" s="136"/>
      <c r="BWS21" s="136"/>
      <c r="BWT21" s="136"/>
      <c r="BWU21" s="136"/>
      <c r="BWV21" s="136"/>
      <c r="BWW21" s="136"/>
      <c r="BWX21" s="136"/>
      <c r="BWY21" s="136"/>
      <c r="BWZ21" s="136"/>
      <c r="BXA21" s="136"/>
      <c r="BXB21" s="136"/>
      <c r="BXC21" s="136"/>
      <c r="BXD21" s="136"/>
      <c r="BXE21" s="136"/>
      <c r="BXF21" s="136"/>
      <c r="BXG21" s="136"/>
      <c r="BXH21" s="136"/>
      <c r="BXI21" s="136"/>
      <c r="BXJ21" s="136"/>
      <c r="BXK21" s="136"/>
      <c r="BXL21" s="136"/>
      <c r="BXM21" s="136"/>
      <c r="BXN21" s="136"/>
      <c r="BXO21" s="136"/>
      <c r="BXP21" s="136"/>
      <c r="BXQ21" s="136"/>
      <c r="BXR21" s="136"/>
      <c r="BXS21" s="136"/>
      <c r="BXT21" s="136"/>
      <c r="BXU21" s="136"/>
      <c r="BXV21" s="136"/>
      <c r="BXW21" s="136"/>
      <c r="BXX21" s="136"/>
      <c r="BXY21" s="136"/>
      <c r="BXZ21" s="136"/>
      <c r="BYA21" s="136"/>
      <c r="BYB21" s="136"/>
      <c r="BYC21" s="136"/>
      <c r="BYD21" s="136"/>
      <c r="BYE21" s="136"/>
      <c r="BYF21" s="136"/>
      <c r="BYG21" s="136"/>
      <c r="BYH21" s="136"/>
      <c r="BYI21" s="136"/>
      <c r="BYJ21" s="136"/>
      <c r="BYK21" s="136"/>
      <c r="BYL21" s="136"/>
      <c r="BYM21" s="136"/>
      <c r="BYN21" s="136"/>
      <c r="BYO21" s="136"/>
      <c r="BYP21" s="136"/>
      <c r="BYQ21" s="136"/>
      <c r="BYR21" s="136"/>
      <c r="BYS21" s="136"/>
      <c r="BYT21" s="136"/>
      <c r="BYU21" s="136"/>
      <c r="BYV21" s="136"/>
      <c r="BYW21" s="136"/>
      <c r="BYX21" s="136"/>
      <c r="BYY21" s="136"/>
      <c r="BYZ21" s="136"/>
      <c r="BZA21" s="136"/>
      <c r="BZB21" s="136"/>
      <c r="BZC21" s="136"/>
      <c r="BZD21" s="136"/>
      <c r="BZE21" s="136"/>
      <c r="BZF21" s="136"/>
      <c r="BZG21" s="136"/>
      <c r="BZH21" s="136"/>
      <c r="BZI21" s="136"/>
      <c r="BZJ21" s="136"/>
      <c r="BZK21" s="136"/>
      <c r="BZL21" s="136"/>
      <c r="BZM21" s="136"/>
      <c r="BZN21" s="136"/>
      <c r="BZO21" s="136"/>
      <c r="BZP21" s="136"/>
      <c r="BZQ21" s="136"/>
      <c r="BZR21" s="136"/>
      <c r="BZS21" s="136"/>
      <c r="BZT21" s="136"/>
      <c r="BZU21" s="136"/>
      <c r="BZV21" s="136"/>
      <c r="BZW21" s="136"/>
      <c r="BZX21" s="136"/>
      <c r="BZY21" s="136"/>
      <c r="BZZ21" s="136"/>
      <c r="CAA21" s="136"/>
      <c r="CAB21" s="136"/>
      <c r="CAC21" s="136"/>
      <c r="CAD21" s="136"/>
      <c r="CAE21" s="136"/>
      <c r="CAF21" s="136"/>
      <c r="CAG21" s="136"/>
      <c r="CAH21" s="136"/>
      <c r="CAI21" s="136"/>
      <c r="CAJ21" s="136"/>
      <c r="CAK21" s="136"/>
      <c r="CAL21" s="136"/>
      <c r="CAM21" s="136"/>
      <c r="CAN21" s="136"/>
      <c r="CAO21" s="136"/>
      <c r="CAP21" s="136"/>
      <c r="CAQ21" s="136"/>
      <c r="CAR21" s="136"/>
      <c r="CAS21" s="136"/>
      <c r="CAT21" s="136"/>
      <c r="CAU21" s="136"/>
      <c r="CAV21" s="136"/>
      <c r="CAW21" s="136"/>
      <c r="CAX21" s="136"/>
      <c r="CAY21" s="136"/>
      <c r="CAZ21" s="136"/>
      <c r="CBA21" s="136"/>
      <c r="CBB21" s="136"/>
      <c r="CBC21" s="136"/>
      <c r="CBD21" s="136"/>
      <c r="CBE21" s="136"/>
      <c r="CBF21" s="136"/>
      <c r="CBG21" s="136"/>
      <c r="CBH21" s="136"/>
      <c r="CBI21" s="136"/>
      <c r="CBJ21" s="136"/>
      <c r="CBK21" s="136"/>
      <c r="CBL21" s="136"/>
      <c r="CBM21" s="136"/>
      <c r="CBN21" s="136"/>
      <c r="CBO21" s="136"/>
      <c r="CBP21" s="136"/>
      <c r="CBQ21" s="136"/>
      <c r="CBR21" s="136"/>
      <c r="CBS21" s="136"/>
      <c r="CBT21" s="136"/>
      <c r="CBU21" s="136"/>
      <c r="CBV21" s="136"/>
      <c r="CBW21" s="136"/>
      <c r="CBX21" s="136"/>
      <c r="CBY21" s="136"/>
      <c r="CBZ21" s="136"/>
      <c r="CCA21" s="136"/>
      <c r="CCB21" s="136"/>
      <c r="CCC21" s="136"/>
      <c r="CCD21" s="136"/>
      <c r="CCE21" s="136"/>
      <c r="CCF21" s="136"/>
      <c r="CCG21" s="136"/>
      <c r="CCH21" s="136"/>
      <c r="CCI21" s="136"/>
      <c r="CCJ21" s="136"/>
      <c r="CCK21" s="136"/>
      <c r="CCL21" s="136"/>
      <c r="CCM21" s="136"/>
      <c r="CCN21" s="136"/>
      <c r="CCO21" s="136"/>
      <c r="CCP21" s="136"/>
      <c r="CCQ21" s="136"/>
      <c r="CCR21" s="136"/>
      <c r="CCS21" s="136"/>
      <c r="CCT21" s="136"/>
      <c r="CCU21" s="136"/>
      <c r="CCV21" s="136"/>
      <c r="CCW21" s="136"/>
      <c r="CCX21" s="136"/>
      <c r="CCY21" s="136"/>
      <c r="CCZ21" s="136"/>
      <c r="CDA21" s="136"/>
      <c r="CDB21" s="136"/>
      <c r="CDC21" s="136"/>
      <c r="CDD21" s="136"/>
      <c r="CDE21" s="136"/>
      <c r="CDF21" s="136"/>
      <c r="CDG21" s="136"/>
      <c r="CDH21" s="136"/>
      <c r="CDI21" s="136"/>
      <c r="CDJ21" s="136"/>
      <c r="CDK21" s="136"/>
      <c r="CDL21" s="136"/>
      <c r="CDM21" s="136"/>
      <c r="CDN21" s="136"/>
      <c r="CDO21" s="136"/>
      <c r="CDP21" s="136"/>
      <c r="CDQ21" s="136"/>
      <c r="CDR21" s="136"/>
      <c r="CDS21" s="136"/>
      <c r="CDT21" s="136"/>
      <c r="CDU21" s="136"/>
      <c r="CDV21" s="136"/>
      <c r="CDW21" s="136"/>
      <c r="CDX21" s="136"/>
      <c r="CDY21" s="136"/>
      <c r="CDZ21" s="136"/>
      <c r="CEA21" s="136"/>
      <c r="CEB21" s="136"/>
      <c r="CEC21" s="136"/>
      <c r="CED21" s="136"/>
      <c r="CEE21" s="136"/>
      <c r="CEF21" s="136"/>
      <c r="CEG21" s="136"/>
      <c r="CEH21" s="136"/>
      <c r="CEI21" s="136"/>
      <c r="CEJ21" s="136"/>
      <c r="CEK21" s="136"/>
      <c r="CEL21" s="136"/>
      <c r="CEM21" s="136"/>
      <c r="CEN21" s="136"/>
      <c r="CEO21" s="136"/>
      <c r="CEP21" s="136"/>
      <c r="CEQ21" s="136"/>
      <c r="CER21" s="136"/>
      <c r="CES21" s="136"/>
      <c r="CET21" s="136"/>
      <c r="CEU21" s="136"/>
      <c r="CEV21" s="136"/>
      <c r="CEW21" s="136"/>
      <c r="CEX21" s="136"/>
      <c r="CEY21" s="136"/>
      <c r="CEZ21" s="136"/>
      <c r="CFA21" s="136"/>
      <c r="CFB21" s="136"/>
      <c r="CFC21" s="136"/>
      <c r="CFD21" s="136"/>
      <c r="CFE21" s="136"/>
      <c r="CFF21" s="136"/>
      <c r="CFG21" s="136"/>
      <c r="CFH21" s="136"/>
      <c r="CFI21" s="136"/>
      <c r="CFJ21" s="136"/>
      <c r="CFK21" s="136"/>
      <c r="CFL21" s="136"/>
      <c r="CFM21" s="136"/>
      <c r="CFN21" s="136"/>
      <c r="CFO21" s="136"/>
      <c r="CFP21" s="136"/>
      <c r="CFQ21" s="136"/>
      <c r="CFR21" s="136"/>
      <c r="CFS21" s="136"/>
      <c r="CFT21" s="136"/>
      <c r="CFU21" s="136"/>
      <c r="CFV21" s="136"/>
      <c r="CFW21" s="136"/>
      <c r="CFX21" s="136"/>
      <c r="CFY21" s="136"/>
      <c r="CFZ21" s="136"/>
      <c r="CGA21" s="136"/>
      <c r="CGB21" s="136"/>
      <c r="CGC21" s="136"/>
      <c r="CGD21" s="136"/>
      <c r="CGE21" s="136"/>
      <c r="CGF21" s="136"/>
      <c r="CGG21" s="136"/>
      <c r="CGH21" s="136"/>
      <c r="CGI21" s="136"/>
      <c r="CGJ21" s="136"/>
      <c r="CGK21" s="136"/>
      <c r="CGL21" s="136"/>
      <c r="CGM21" s="136"/>
      <c r="CGN21" s="136"/>
      <c r="CGO21" s="136"/>
      <c r="CGP21" s="136"/>
      <c r="CGQ21" s="136"/>
      <c r="CGR21" s="136"/>
      <c r="CGS21" s="136"/>
      <c r="CGT21" s="136"/>
      <c r="CGU21" s="136"/>
      <c r="CGV21" s="136"/>
      <c r="CGW21" s="136"/>
      <c r="CGX21" s="136"/>
      <c r="CGY21" s="136"/>
      <c r="CGZ21" s="136"/>
      <c r="CHA21" s="136"/>
      <c r="CHB21" s="136"/>
      <c r="CHC21" s="136"/>
      <c r="CHD21" s="136"/>
      <c r="CHE21" s="136"/>
      <c r="CHF21" s="136"/>
      <c r="CHG21" s="136"/>
      <c r="CHH21" s="136"/>
      <c r="CHI21" s="136"/>
      <c r="CHJ21" s="136"/>
      <c r="CHK21" s="136"/>
      <c r="CHL21" s="136"/>
      <c r="CHM21" s="136"/>
      <c r="CHN21" s="136"/>
      <c r="CHO21" s="136"/>
      <c r="CHP21" s="136"/>
      <c r="CHQ21" s="136"/>
      <c r="CHR21" s="136"/>
      <c r="CHS21" s="136"/>
      <c r="CHT21" s="136"/>
      <c r="CHU21" s="136"/>
      <c r="CHV21" s="136"/>
      <c r="CHW21" s="136"/>
      <c r="CHX21" s="136"/>
      <c r="CHY21" s="136"/>
      <c r="CHZ21" s="136"/>
      <c r="CIA21" s="136"/>
      <c r="CIB21" s="136"/>
      <c r="CIC21" s="136"/>
      <c r="CID21" s="136"/>
      <c r="CIE21" s="136"/>
      <c r="CIF21" s="136"/>
      <c r="CIG21" s="136"/>
      <c r="CIH21" s="136"/>
      <c r="CII21" s="136"/>
      <c r="CIJ21" s="136"/>
      <c r="CIK21" s="136"/>
      <c r="CIL21" s="136"/>
      <c r="CIM21" s="136"/>
      <c r="CIN21" s="136"/>
      <c r="CIO21" s="136"/>
      <c r="CIP21" s="136"/>
      <c r="CIQ21" s="136"/>
      <c r="CIR21" s="136"/>
      <c r="CIS21" s="136"/>
      <c r="CIT21" s="136"/>
      <c r="CIU21" s="136"/>
      <c r="CIV21" s="136"/>
      <c r="CIW21" s="136"/>
      <c r="CIX21" s="136"/>
      <c r="CIY21" s="136"/>
      <c r="CIZ21" s="136"/>
      <c r="CJA21" s="136"/>
      <c r="CJB21" s="136"/>
      <c r="CJC21" s="136"/>
      <c r="CJD21" s="136"/>
      <c r="CJE21" s="136"/>
      <c r="CJF21" s="136"/>
      <c r="CJG21" s="136"/>
      <c r="CJH21" s="136"/>
      <c r="CJI21" s="136"/>
      <c r="CJJ21" s="136"/>
      <c r="CJK21" s="136"/>
      <c r="CJL21" s="136"/>
      <c r="CJM21" s="136"/>
      <c r="CJN21" s="136"/>
      <c r="CJO21" s="136"/>
      <c r="CJP21" s="136"/>
      <c r="CJQ21" s="136"/>
      <c r="CJR21" s="136"/>
      <c r="CJS21" s="136"/>
      <c r="CJT21" s="136"/>
      <c r="CJU21" s="136"/>
      <c r="CJV21" s="136"/>
      <c r="CJW21" s="136"/>
      <c r="CJX21" s="136"/>
      <c r="CJY21" s="136"/>
      <c r="CJZ21" s="136"/>
      <c r="CKA21" s="136"/>
      <c r="CKB21" s="136"/>
      <c r="CKC21" s="136"/>
      <c r="CKD21" s="136"/>
      <c r="CKE21" s="136"/>
      <c r="CKF21" s="136"/>
      <c r="CKG21" s="136"/>
      <c r="CKH21" s="136"/>
      <c r="CKI21" s="136"/>
      <c r="CKJ21" s="136"/>
      <c r="CKK21" s="136"/>
      <c r="CKL21" s="136"/>
      <c r="CKM21" s="136"/>
      <c r="CKN21" s="136"/>
      <c r="CKO21" s="136"/>
      <c r="CKP21" s="136"/>
      <c r="CKQ21" s="136"/>
      <c r="CKR21" s="136"/>
      <c r="CKS21" s="136"/>
      <c r="CKT21" s="136"/>
      <c r="CKU21" s="136"/>
      <c r="CKV21" s="136"/>
      <c r="CKW21" s="136"/>
      <c r="CKX21" s="136"/>
      <c r="CKY21" s="136"/>
      <c r="CKZ21" s="136"/>
      <c r="CLA21" s="136"/>
      <c r="CLB21" s="136"/>
      <c r="CLC21" s="136"/>
      <c r="CLD21" s="136"/>
      <c r="CLE21" s="136"/>
      <c r="CLF21" s="136"/>
      <c r="CLG21" s="136"/>
      <c r="CLH21" s="136"/>
      <c r="CLI21" s="136"/>
      <c r="CLJ21" s="136"/>
      <c r="CLK21" s="136"/>
      <c r="CLL21" s="136"/>
      <c r="CLM21" s="136"/>
      <c r="CLN21" s="136"/>
      <c r="CLO21" s="136"/>
      <c r="CLP21" s="136"/>
      <c r="CLQ21" s="136"/>
      <c r="CLR21" s="136"/>
      <c r="CLS21" s="136"/>
      <c r="CLT21" s="136"/>
      <c r="CLU21" s="136"/>
      <c r="CLV21" s="136"/>
      <c r="CLW21" s="136"/>
      <c r="CLX21" s="136"/>
      <c r="CLY21" s="136"/>
      <c r="CLZ21" s="136"/>
      <c r="CMA21" s="136"/>
      <c r="CMB21" s="136"/>
      <c r="CMC21" s="136"/>
      <c r="CMD21" s="136"/>
      <c r="CME21" s="136"/>
      <c r="CMF21" s="136"/>
      <c r="CMG21" s="136"/>
      <c r="CMH21" s="136"/>
      <c r="CMI21" s="136"/>
      <c r="CMJ21" s="136"/>
      <c r="CMK21" s="136"/>
      <c r="CML21" s="136"/>
      <c r="CMM21" s="136"/>
      <c r="CMN21" s="136"/>
      <c r="CMO21" s="136"/>
      <c r="CMP21" s="136"/>
      <c r="CMQ21" s="136"/>
      <c r="CMR21" s="136"/>
      <c r="CMS21" s="136"/>
      <c r="CMT21" s="136"/>
      <c r="CMU21" s="136"/>
      <c r="CMV21" s="136"/>
      <c r="CMW21" s="136"/>
      <c r="CMX21" s="136"/>
      <c r="CMY21" s="136"/>
      <c r="CMZ21" s="136"/>
      <c r="CNA21" s="136"/>
      <c r="CNB21" s="136"/>
      <c r="CNC21" s="136"/>
      <c r="CND21" s="136"/>
      <c r="CNE21" s="136"/>
      <c r="CNF21" s="136"/>
      <c r="CNG21" s="136"/>
      <c r="CNH21" s="136"/>
      <c r="CNI21" s="136"/>
      <c r="CNJ21" s="136"/>
      <c r="CNK21" s="136"/>
      <c r="CNL21" s="136"/>
      <c r="CNM21" s="136"/>
      <c r="CNN21" s="136"/>
      <c r="CNO21" s="136"/>
      <c r="CNP21" s="136"/>
      <c r="CNQ21" s="136"/>
      <c r="CNR21" s="136"/>
      <c r="CNS21" s="136"/>
      <c r="CNT21" s="136"/>
      <c r="CNU21" s="136"/>
      <c r="CNV21" s="136"/>
      <c r="CNW21" s="136"/>
      <c r="CNX21" s="136"/>
      <c r="CNY21" s="136"/>
      <c r="CNZ21" s="136"/>
      <c r="COA21" s="136"/>
      <c r="COB21" s="136"/>
      <c r="COC21" s="136"/>
      <c r="COD21" s="136"/>
      <c r="COE21" s="136"/>
      <c r="COF21" s="136"/>
      <c r="COG21" s="136"/>
      <c r="COH21" s="136"/>
      <c r="COI21" s="136"/>
      <c r="COJ21" s="136"/>
      <c r="COK21" s="136"/>
      <c r="COL21" s="136"/>
      <c r="COM21" s="136"/>
      <c r="CON21" s="136"/>
      <c r="COO21" s="136"/>
      <c r="COP21" s="136"/>
      <c r="COQ21" s="136"/>
      <c r="COR21" s="136"/>
      <c r="COS21" s="136"/>
      <c r="COT21" s="136"/>
      <c r="COU21" s="136"/>
      <c r="COV21" s="136"/>
      <c r="COW21" s="136"/>
      <c r="COX21" s="136"/>
      <c r="COY21" s="136"/>
      <c r="COZ21" s="136"/>
      <c r="CPA21" s="136"/>
      <c r="CPB21" s="136"/>
      <c r="CPC21" s="136"/>
      <c r="CPD21" s="136"/>
      <c r="CPE21" s="136"/>
      <c r="CPF21" s="136"/>
      <c r="CPG21" s="136"/>
      <c r="CPH21" s="136"/>
      <c r="CPI21" s="136"/>
      <c r="CPJ21" s="136"/>
      <c r="CPK21" s="136"/>
      <c r="CPL21" s="136"/>
      <c r="CPM21" s="136"/>
      <c r="CPN21" s="136"/>
      <c r="CPO21" s="136"/>
      <c r="CPP21" s="136"/>
      <c r="CPQ21" s="136"/>
      <c r="CPR21" s="136"/>
      <c r="CPS21" s="136"/>
      <c r="CPT21" s="136"/>
      <c r="CPU21" s="136"/>
      <c r="CPV21" s="136"/>
      <c r="CPW21" s="136"/>
      <c r="CPX21" s="136"/>
      <c r="CPY21" s="136"/>
      <c r="CPZ21" s="136"/>
      <c r="CQA21" s="136"/>
      <c r="CQB21" s="136"/>
      <c r="CQC21" s="136"/>
      <c r="CQD21" s="136"/>
      <c r="CQE21" s="136"/>
      <c r="CQF21" s="136"/>
      <c r="CQG21" s="136"/>
      <c r="CQH21" s="136"/>
      <c r="CQI21" s="136"/>
      <c r="CQJ21" s="136"/>
      <c r="CQK21" s="136"/>
      <c r="CQL21" s="136"/>
      <c r="CQM21" s="136"/>
      <c r="CQN21" s="136"/>
      <c r="CQO21" s="136"/>
      <c r="CQP21" s="136"/>
      <c r="CQQ21" s="136"/>
      <c r="CQR21" s="136"/>
      <c r="CQS21" s="136"/>
      <c r="CQT21" s="136"/>
      <c r="CQU21" s="136"/>
      <c r="CQV21" s="136"/>
      <c r="CQW21" s="136"/>
      <c r="CQX21" s="136"/>
      <c r="CQY21" s="136"/>
      <c r="CQZ21" s="136"/>
      <c r="CRA21" s="136"/>
      <c r="CRB21" s="136"/>
      <c r="CRC21" s="136"/>
      <c r="CRD21" s="136"/>
      <c r="CRE21" s="136"/>
      <c r="CRF21" s="136"/>
      <c r="CRG21" s="136"/>
      <c r="CRH21" s="136"/>
      <c r="CRI21" s="136"/>
      <c r="CRJ21" s="136"/>
      <c r="CRK21" s="136"/>
      <c r="CRL21" s="136"/>
      <c r="CRM21" s="136"/>
      <c r="CRN21" s="136"/>
      <c r="CRO21" s="136"/>
      <c r="CRP21" s="136"/>
      <c r="CRQ21" s="136"/>
      <c r="CRR21" s="136"/>
      <c r="CRS21" s="136"/>
      <c r="CRT21" s="136"/>
      <c r="CRU21" s="136"/>
      <c r="CRV21" s="136"/>
      <c r="CRW21" s="136"/>
      <c r="CRX21" s="136"/>
      <c r="CRY21" s="136"/>
      <c r="CRZ21" s="136"/>
      <c r="CSA21" s="136"/>
      <c r="CSB21" s="136"/>
      <c r="CSC21" s="136"/>
      <c r="CSD21" s="136"/>
      <c r="CSE21" s="136"/>
      <c r="CSF21" s="136"/>
      <c r="CSG21" s="136"/>
      <c r="CSH21" s="136"/>
      <c r="CSI21" s="136"/>
      <c r="CSJ21" s="136"/>
      <c r="CSK21" s="136"/>
      <c r="CSL21" s="136"/>
      <c r="CSM21" s="136"/>
      <c r="CSN21" s="136"/>
      <c r="CSO21" s="136"/>
      <c r="CSP21" s="136"/>
      <c r="CSQ21" s="136"/>
      <c r="CSR21" s="136"/>
      <c r="CSS21" s="136"/>
      <c r="CST21" s="136"/>
      <c r="CSU21" s="136"/>
      <c r="CSV21" s="136"/>
      <c r="CSW21" s="136"/>
      <c r="CSX21" s="136"/>
      <c r="CSY21" s="136"/>
      <c r="CSZ21" s="136"/>
      <c r="CTA21" s="136"/>
      <c r="CTB21" s="136"/>
      <c r="CTC21" s="136"/>
      <c r="CTD21" s="136"/>
      <c r="CTE21" s="136"/>
      <c r="CTF21" s="136"/>
      <c r="CTG21" s="136"/>
      <c r="CTH21" s="136"/>
      <c r="CTI21" s="136"/>
      <c r="CTJ21" s="136"/>
      <c r="CTK21" s="136"/>
      <c r="CTL21" s="136"/>
      <c r="CTM21" s="136"/>
      <c r="CTN21" s="136"/>
      <c r="CTO21" s="136"/>
      <c r="CTP21" s="136"/>
      <c r="CTQ21" s="136"/>
      <c r="CTR21" s="136"/>
      <c r="CTS21" s="136"/>
      <c r="CTT21" s="136"/>
      <c r="CTU21" s="136"/>
      <c r="CTV21" s="136"/>
      <c r="CTW21" s="136"/>
      <c r="CTX21" s="136"/>
      <c r="CTY21" s="136"/>
      <c r="CTZ21" s="136"/>
      <c r="CUA21" s="136"/>
      <c r="CUB21" s="136"/>
      <c r="CUC21" s="136"/>
      <c r="CUD21" s="136"/>
      <c r="CUE21" s="136"/>
      <c r="CUF21" s="136"/>
      <c r="CUG21" s="136"/>
      <c r="CUH21" s="136"/>
      <c r="CUI21" s="136"/>
      <c r="CUJ21" s="136"/>
      <c r="CUK21" s="136"/>
      <c r="CUL21" s="136"/>
      <c r="CUM21" s="136"/>
      <c r="CUN21" s="136"/>
      <c r="CUO21" s="136"/>
      <c r="CUP21" s="136"/>
      <c r="CUQ21" s="136"/>
      <c r="CUR21" s="136"/>
      <c r="CUS21" s="136"/>
      <c r="CUT21" s="136"/>
      <c r="CUU21" s="136"/>
      <c r="CUV21" s="136"/>
      <c r="CUW21" s="136"/>
      <c r="CUX21" s="136"/>
      <c r="CUY21" s="136"/>
      <c r="CUZ21" s="136"/>
      <c r="CVA21" s="136"/>
      <c r="CVB21" s="136"/>
      <c r="CVC21" s="136"/>
      <c r="CVD21" s="136"/>
      <c r="CVE21" s="136"/>
      <c r="CVF21" s="136"/>
      <c r="CVG21" s="136"/>
      <c r="CVH21" s="136"/>
      <c r="CVI21" s="136"/>
      <c r="CVJ21" s="136"/>
      <c r="CVK21" s="136"/>
      <c r="CVL21" s="136"/>
      <c r="CVM21" s="136"/>
      <c r="CVN21" s="136"/>
      <c r="CVO21" s="136"/>
      <c r="CVP21" s="136"/>
      <c r="CVQ21" s="136"/>
      <c r="CVR21" s="136"/>
      <c r="CVS21" s="136"/>
      <c r="CVT21" s="136"/>
      <c r="CVU21" s="136"/>
      <c r="CVV21" s="136"/>
      <c r="CVW21" s="136"/>
      <c r="CVX21" s="136"/>
      <c r="CVY21" s="136"/>
      <c r="CVZ21" s="136"/>
      <c r="CWA21" s="136"/>
      <c r="CWB21" s="136"/>
      <c r="CWC21" s="136"/>
      <c r="CWD21" s="136"/>
      <c r="CWE21" s="136"/>
      <c r="CWF21" s="136"/>
      <c r="CWG21" s="136"/>
      <c r="CWH21" s="136"/>
      <c r="CWI21" s="136"/>
      <c r="CWJ21" s="136"/>
      <c r="CWK21" s="136"/>
      <c r="CWL21" s="136"/>
      <c r="CWM21" s="136"/>
      <c r="CWN21" s="136"/>
      <c r="CWO21" s="136"/>
      <c r="CWP21" s="136"/>
      <c r="CWQ21" s="136"/>
      <c r="CWR21" s="136"/>
      <c r="CWS21" s="136"/>
      <c r="CWT21" s="136"/>
      <c r="CWU21" s="136"/>
      <c r="CWV21" s="136"/>
      <c r="CWW21" s="136"/>
      <c r="CWX21" s="136"/>
      <c r="CWY21" s="136"/>
      <c r="CWZ21" s="136"/>
      <c r="CXA21" s="136"/>
      <c r="CXB21" s="136"/>
      <c r="CXC21" s="136"/>
      <c r="CXD21" s="136"/>
      <c r="CXE21" s="136"/>
      <c r="CXF21" s="136"/>
      <c r="CXG21" s="136"/>
      <c r="CXH21" s="136"/>
      <c r="CXI21" s="136"/>
      <c r="CXJ21" s="136"/>
      <c r="CXK21" s="136"/>
      <c r="CXL21" s="136"/>
      <c r="CXM21" s="136"/>
      <c r="CXN21" s="136"/>
      <c r="CXO21" s="136"/>
      <c r="CXP21" s="136"/>
      <c r="CXQ21" s="136"/>
      <c r="CXR21" s="136"/>
      <c r="CXS21" s="136"/>
      <c r="CXT21" s="136"/>
      <c r="CXU21" s="136"/>
      <c r="CXV21" s="136"/>
      <c r="CXW21" s="136"/>
      <c r="CXX21" s="136"/>
      <c r="CXY21" s="136"/>
      <c r="CXZ21" s="136"/>
      <c r="CYA21" s="136"/>
      <c r="CYB21" s="136"/>
      <c r="CYC21" s="136"/>
      <c r="CYD21" s="136"/>
      <c r="CYE21" s="136"/>
      <c r="CYF21" s="136"/>
      <c r="CYG21" s="136"/>
      <c r="CYH21" s="136"/>
      <c r="CYI21" s="136"/>
      <c r="CYJ21" s="136"/>
      <c r="CYK21" s="136"/>
      <c r="CYL21" s="136"/>
      <c r="CYM21" s="136"/>
      <c r="CYN21" s="136"/>
      <c r="CYO21" s="136"/>
      <c r="CYP21" s="136"/>
      <c r="CYQ21" s="136"/>
      <c r="CYR21" s="136"/>
      <c r="CYS21" s="136"/>
      <c r="CYT21" s="136"/>
      <c r="CYU21" s="136"/>
      <c r="CYV21" s="136"/>
      <c r="CYW21" s="136"/>
      <c r="CYX21" s="136"/>
      <c r="CYY21" s="136"/>
      <c r="CYZ21" s="136"/>
      <c r="CZA21" s="136"/>
      <c r="CZB21" s="136"/>
      <c r="CZC21" s="136"/>
      <c r="CZD21" s="136"/>
      <c r="CZE21" s="136"/>
      <c r="CZF21" s="136"/>
      <c r="CZG21" s="136"/>
      <c r="CZH21" s="136"/>
      <c r="CZI21" s="136"/>
      <c r="CZJ21" s="136"/>
      <c r="CZK21" s="136"/>
      <c r="CZL21" s="136"/>
      <c r="CZM21" s="136"/>
      <c r="CZN21" s="136"/>
      <c r="CZO21" s="136"/>
      <c r="CZP21" s="136"/>
      <c r="CZQ21" s="136"/>
      <c r="CZR21" s="136"/>
      <c r="CZS21" s="136"/>
      <c r="CZT21" s="136"/>
      <c r="CZU21" s="136"/>
      <c r="CZV21" s="136"/>
      <c r="CZW21" s="136"/>
      <c r="CZX21" s="136"/>
      <c r="CZY21" s="136"/>
      <c r="CZZ21" s="136"/>
      <c r="DAA21" s="136"/>
      <c r="DAB21" s="136"/>
      <c r="DAC21" s="136"/>
      <c r="DAD21" s="136"/>
      <c r="DAE21" s="136"/>
      <c r="DAF21" s="136"/>
      <c r="DAG21" s="136"/>
      <c r="DAH21" s="136"/>
      <c r="DAI21" s="136"/>
      <c r="DAJ21" s="136"/>
      <c r="DAK21" s="136"/>
      <c r="DAL21" s="136"/>
      <c r="DAM21" s="136"/>
      <c r="DAN21" s="136"/>
      <c r="DAO21" s="136"/>
      <c r="DAP21" s="136"/>
      <c r="DAQ21" s="136"/>
      <c r="DAR21" s="136"/>
      <c r="DAS21" s="136"/>
      <c r="DAT21" s="136"/>
      <c r="DAU21" s="136"/>
      <c r="DAV21" s="136"/>
      <c r="DAW21" s="136"/>
      <c r="DAX21" s="136"/>
      <c r="DAY21" s="136"/>
      <c r="DAZ21" s="136"/>
      <c r="DBA21" s="136"/>
      <c r="DBB21" s="136"/>
      <c r="DBC21" s="136"/>
      <c r="DBD21" s="136"/>
      <c r="DBE21" s="136"/>
      <c r="DBF21" s="136"/>
      <c r="DBG21" s="136"/>
      <c r="DBH21" s="136"/>
      <c r="DBI21" s="136"/>
      <c r="DBJ21" s="136"/>
      <c r="DBK21" s="136"/>
      <c r="DBL21" s="136"/>
      <c r="DBM21" s="136"/>
      <c r="DBN21" s="136"/>
      <c r="DBO21" s="136"/>
      <c r="DBP21" s="136"/>
      <c r="DBQ21" s="136"/>
      <c r="DBR21" s="136"/>
      <c r="DBS21" s="136"/>
      <c r="DBT21" s="136"/>
      <c r="DBU21" s="136"/>
      <c r="DBV21" s="136"/>
      <c r="DBW21" s="136"/>
      <c r="DBX21" s="136"/>
      <c r="DBY21" s="136"/>
      <c r="DBZ21" s="136"/>
      <c r="DCA21" s="136"/>
      <c r="DCB21" s="136"/>
      <c r="DCC21" s="136"/>
      <c r="DCD21" s="136"/>
      <c r="DCE21" s="136"/>
      <c r="DCF21" s="136"/>
      <c r="DCG21" s="136"/>
      <c r="DCH21" s="136"/>
      <c r="DCI21" s="136"/>
      <c r="DCJ21" s="136"/>
      <c r="DCK21" s="136"/>
      <c r="DCL21" s="136"/>
      <c r="DCM21" s="136"/>
      <c r="DCN21" s="136"/>
      <c r="DCO21" s="136"/>
      <c r="DCP21" s="136"/>
      <c r="DCQ21" s="136"/>
      <c r="DCR21" s="136"/>
      <c r="DCS21" s="136"/>
      <c r="DCT21" s="136"/>
      <c r="DCU21" s="136"/>
      <c r="DCV21" s="136"/>
      <c r="DCW21" s="136"/>
      <c r="DCX21" s="136"/>
      <c r="DCY21" s="136"/>
      <c r="DCZ21" s="136"/>
      <c r="DDA21" s="136"/>
      <c r="DDB21" s="136"/>
      <c r="DDC21" s="136"/>
      <c r="DDD21" s="136"/>
      <c r="DDE21" s="136"/>
      <c r="DDF21" s="136"/>
      <c r="DDG21" s="136"/>
      <c r="DDH21" s="136"/>
      <c r="DDI21" s="136"/>
      <c r="DDJ21" s="136"/>
      <c r="DDK21" s="136"/>
      <c r="DDL21" s="136"/>
      <c r="DDM21" s="136"/>
      <c r="DDN21" s="136"/>
      <c r="DDO21" s="136"/>
      <c r="DDP21" s="136"/>
      <c r="DDQ21" s="136"/>
      <c r="DDR21" s="136"/>
      <c r="DDS21" s="136"/>
      <c r="DDT21" s="136"/>
      <c r="DDU21" s="136"/>
      <c r="DDV21" s="136"/>
      <c r="DDW21" s="136"/>
      <c r="DDX21" s="136"/>
      <c r="DDY21" s="136"/>
      <c r="DDZ21" s="136"/>
      <c r="DEA21" s="136"/>
      <c r="DEB21" s="136"/>
      <c r="DEC21" s="136"/>
      <c r="DED21" s="136"/>
      <c r="DEE21" s="136"/>
      <c r="DEF21" s="136"/>
      <c r="DEG21" s="136"/>
      <c r="DEH21" s="136"/>
      <c r="DEI21" s="136"/>
      <c r="DEJ21" s="136"/>
      <c r="DEK21" s="136"/>
      <c r="DEL21" s="136"/>
      <c r="DEM21" s="136"/>
      <c r="DEN21" s="136"/>
      <c r="DEO21" s="136"/>
      <c r="DEP21" s="136"/>
      <c r="DEQ21" s="136"/>
      <c r="DER21" s="136"/>
      <c r="DES21" s="136"/>
      <c r="DET21" s="136"/>
      <c r="DEU21" s="136"/>
      <c r="DEV21" s="136"/>
      <c r="DEW21" s="136"/>
      <c r="DEX21" s="136"/>
      <c r="DEY21" s="136"/>
      <c r="DEZ21" s="136"/>
      <c r="DFA21" s="136"/>
      <c r="DFB21" s="136"/>
      <c r="DFC21" s="136"/>
      <c r="DFD21" s="136"/>
      <c r="DFE21" s="136"/>
      <c r="DFF21" s="136"/>
      <c r="DFG21" s="136"/>
      <c r="DFH21" s="136"/>
      <c r="DFI21" s="136"/>
      <c r="DFJ21" s="136"/>
      <c r="DFK21" s="136"/>
      <c r="DFL21" s="136"/>
      <c r="DFM21" s="136"/>
      <c r="DFN21" s="136"/>
      <c r="DFO21" s="136"/>
      <c r="DFP21" s="136"/>
      <c r="DFQ21" s="136"/>
      <c r="DFR21" s="136"/>
      <c r="DFS21" s="136"/>
      <c r="DFT21" s="136"/>
      <c r="DFU21" s="136"/>
      <c r="DFV21" s="136"/>
      <c r="DFW21" s="136"/>
      <c r="DFX21" s="136"/>
      <c r="DFY21" s="136"/>
      <c r="DFZ21" s="136"/>
      <c r="DGA21" s="136"/>
      <c r="DGB21" s="136"/>
      <c r="DGC21" s="136"/>
      <c r="DGD21" s="136"/>
      <c r="DGE21" s="136"/>
      <c r="DGF21" s="136"/>
      <c r="DGG21" s="136"/>
      <c r="DGH21" s="136"/>
      <c r="DGI21" s="136"/>
      <c r="DGJ21" s="136"/>
      <c r="DGK21" s="136"/>
      <c r="DGL21" s="136"/>
      <c r="DGM21" s="136"/>
      <c r="DGN21" s="136"/>
      <c r="DGO21" s="136"/>
      <c r="DGP21" s="136"/>
      <c r="DGQ21" s="136"/>
      <c r="DGR21" s="136"/>
      <c r="DGS21" s="136"/>
      <c r="DGT21" s="136"/>
      <c r="DGU21" s="136"/>
      <c r="DGV21" s="136"/>
      <c r="DGW21" s="136"/>
      <c r="DGX21" s="136"/>
      <c r="DGY21" s="136"/>
      <c r="DGZ21" s="136"/>
      <c r="DHA21" s="136"/>
      <c r="DHB21" s="136"/>
      <c r="DHC21" s="136"/>
      <c r="DHD21" s="136"/>
      <c r="DHE21" s="136"/>
      <c r="DHF21" s="136"/>
      <c r="DHG21" s="136"/>
      <c r="DHH21" s="136"/>
      <c r="DHI21" s="136"/>
      <c r="DHJ21" s="136"/>
      <c r="DHK21" s="136"/>
      <c r="DHL21" s="136"/>
      <c r="DHM21" s="136"/>
      <c r="DHN21" s="136"/>
      <c r="DHO21" s="136"/>
      <c r="DHP21" s="136"/>
      <c r="DHQ21" s="136"/>
      <c r="DHR21" s="136"/>
      <c r="DHS21" s="136"/>
      <c r="DHT21" s="136"/>
      <c r="DHU21" s="136"/>
      <c r="DHV21" s="136"/>
      <c r="DHW21" s="136"/>
      <c r="DHX21" s="136"/>
      <c r="DHY21" s="136"/>
      <c r="DHZ21" s="136"/>
      <c r="DIA21" s="136"/>
      <c r="DIB21" s="136"/>
      <c r="DIC21" s="136"/>
      <c r="DID21" s="136"/>
      <c r="DIE21" s="136"/>
      <c r="DIF21" s="136"/>
      <c r="DIG21" s="136"/>
      <c r="DIH21" s="136"/>
      <c r="DII21" s="136"/>
      <c r="DIJ21" s="136"/>
      <c r="DIK21" s="136"/>
      <c r="DIL21" s="136"/>
      <c r="DIM21" s="136"/>
      <c r="DIN21" s="136"/>
      <c r="DIO21" s="136"/>
      <c r="DIP21" s="136"/>
      <c r="DIQ21" s="136"/>
      <c r="DIR21" s="136"/>
      <c r="DIS21" s="136"/>
      <c r="DIT21" s="136"/>
      <c r="DIU21" s="136"/>
      <c r="DIV21" s="136"/>
      <c r="DIW21" s="136"/>
      <c r="DIX21" s="136"/>
      <c r="DIY21" s="136"/>
      <c r="DIZ21" s="136"/>
      <c r="DJA21" s="136"/>
      <c r="DJB21" s="136"/>
      <c r="DJC21" s="136"/>
      <c r="DJD21" s="136"/>
      <c r="DJE21" s="136"/>
      <c r="DJF21" s="136"/>
      <c r="DJG21" s="136"/>
      <c r="DJH21" s="136"/>
      <c r="DJI21" s="136"/>
      <c r="DJJ21" s="136"/>
      <c r="DJK21" s="136"/>
      <c r="DJL21" s="136"/>
      <c r="DJM21" s="136"/>
      <c r="DJN21" s="136"/>
      <c r="DJO21" s="136"/>
      <c r="DJP21" s="136"/>
      <c r="DJQ21" s="136"/>
      <c r="DJR21" s="136"/>
      <c r="DJS21" s="136"/>
      <c r="DJT21" s="136"/>
      <c r="DJU21" s="136"/>
      <c r="DJV21" s="136"/>
      <c r="DJW21" s="136"/>
      <c r="DJX21" s="136"/>
      <c r="DJY21" s="136"/>
      <c r="DJZ21" s="136"/>
      <c r="DKA21" s="136"/>
      <c r="DKB21" s="136"/>
      <c r="DKC21" s="136"/>
      <c r="DKD21" s="136"/>
      <c r="DKE21" s="136"/>
      <c r="DKF21" s="136"/>
      <c r="DKG21" s="136"/>
      <c r="DKH21" s="136"/>
      <c r="DKI21" s="136"/>
      <c r="DKJ21" s="136"/>
      <c r="DKK21" s="136"/>
      <c r="DKL21" s="136"/>
      <c r="DKM21" s="136"/>
      <c r="DKN21" s="136"/>
      <c r="DKO21" s="136"/>
      <c r="DKP21" s="136"/>
      <c r="DKQ21" s="136"/>
      <c r="DKR21" s="136"/>
      <c r="DKS21" s="136"/>
      <c r="DKT21" s="136"/>
      <c r="DKU21" s="136"/>
      <c r="DKV21" s="136"/>
      <c r="DKW21" s="136"/>
      <c r="DKX21" s="136"/>
      <c r="DKY21" s="136"/>
      <c r="DKZ21" s="136"/>
      <c r="DLA21" s="136"/>
      <c r="DLB21" s="136"/>
      <c r="DLC21" s="136"/>
      <c r="DLD21" s="136"/>
      <c r="DLE21" s="136"/>
      <c r="DLF21" s="136"/>
      <c r="DLG21" s="136"/>
      <c r="DLH21" s="136"/>
      <c r="DLI21" s="136"/>
      <c r="DLJ21" s="136"/>
      <c r="DLK21" s="136"/>
      <c r="DLL21" s="136"/>
      <c r="DLM21" s="136"/>
      <c r="DLN21" s="136"/>
      <c r="DLO21" s="136"/>
      <c r="DLP21" s="136"/>
      <c r="DLQ21" s="136"/>
      <c r="DLR21" s="136"/>
      <c r="DLS21" s="136"/>
      <c r="DLT21" s="136"/>
      <c r="DLU21" s="136"/>
      <c r="DLV21" s="136"/>
      <c r="DLW21" s="136"/>
      <c r="DLX21" s="136"/>
      <c r="DLY21" s="136"/>
      <c r="DLZ21" s="136"/>
      <c r="DMA21" s="136"/>
      <c r="DMB21" s="136"/>
      <c r="DMC21" s="136"/>
      <c r="DMD21" s="136"/>
      <c r="DME21" s="136"/>
      <c r="DMF21" s="136"/>
      <c r="DMG21" s="136"/>
      <c r="DMH21" s="136"/>
      <c r="DMI21" s="136"/>
      <c r="DMJ21" s="136"/>
      <c r="DMK21" s="136"/>
      <c r="DML21" s="136"/>
      <c r="DMM21" s="136"/>
      <c r="DMN21" s="136"/>
      <c r="DMO21" s="136"/>
      <c r="DMP21" s="136"/>
      <c r="DMQ21" s="136"/>
      <c r="DMR21" s="136"/>
      <c r="DMS21" s="136"/>
      <c r="DMT21" s="136"/>
      <c r="DMU21" s="136"/>
      <c r="DMV21" s="136"/>
      <c r="DMW21" s="136"/>
      <c r="DMX21" s="136"/>
      <c r="DMY21" s="136"/>
      <c r="DMZ21" s="136"/>
      <c r="DNA21" s="136"/>
      <c r="DNB21" s="136"/>
      <c r="DNC21" s="136"/>
      <c r="DND21" s="136"/>
      <c r="DNE21" s="136"/>
      <c r="DNF21" s="136"/>
      <c r="DNG21" s="136"/>
      <c r="DNH21" s="136"/>
      <c r="DNI21" s="136"/>
      <c r="DNJ21" s="136"/>
      <c r="DNK21" s="136"/>
      <c r="DNL21" s="136"/>
      <c r="DNM21" s="136"/>
      <c r="DNN21" s="136"/>
      <c r="DNO21" s="136"/>
      <c r="DNP21" s="136"/>
      <c r="DNQ21" s="136"/>
      <c r="DNR21" s="136"/>
      <c r="DNS21" s="136"/>
      <c r="DNT21" s="136"/>
      <c r="DNU21" s="136"/>
      <c r="DNV21" s="136"/>
      <c r="DNW21" s="136"/>
      <c r="DNX21" s="136"/>
      <c r="DNY21" s="136"/>
      <c r="DNZ21" s="136"/>
      <c r="DOA21" s="136"/>
      <c r="DOB21" s="136"/>
      <c r="DOC21" s="136"/>
      <c r="DOD21" s="136"/>
      <c r="DOE21" s="136"/>
      <c r="DOF21" s="136"/>
      <c r="DOG21" s="136"/>
      <c r="DOH21" s="136"/>
      <c r="DOI21" s="136"/>
      <c r="DOJ21" s="136"/>
      <c r="DOK21" s="136"/>
      <c r="DOL21" s="136"/>
      <c r="DOM21" s="136"/>
      <c r="DON21" s="136"/>
      <c r="DOO21" s="136"/>
      <c r="DOP21" s="136"/>
      <c r="DOQ21" s="136"/>
      <c r="DOR21" s="136"/>
      <c r="DOS21" s="136"/>
      <c r="DOT21" s="136"/>
      <c r="DOU21" s="136"/>
      <c r="DOV21" s="136"/>
      <c r="DOW21" s="136"/>
      <c r="DOX21" s="136"/>
      <c r="DOY21" s="136"/>
      <c r="DOZ21" s="136"/>
      <c r="DPA21" s="136"/>
      <c r="DPB21" s="136"/>
      <c r="DPC21" s="136"/>
      <c r="DPD21" s="136"/>
      <c r="DPE21" s="136"/>
      <c r="DPF21" s="136"/>
      <c r="DPG21" s="136"/>
      <c r="DPH21" s="136"/>
      <c r="DPI21" s="136"/>
      <c r="DPJ21" s="136"/>
      <c r="DPK21" s="136"/>
      <c r="DPL21" s="136"/>
      <c r="DPM21" s="136"/>
      <c r="DPN21" s="136"/>
      <c r="DPO21" s="136"/>
      <c r="DPP21" s="136"/>
      <c r="DPQ21" s="136"/>
      <c r="DPR21" s="136"/>
      <c r="DPS21" s="136"/>
      <c r="DPT21" s="136"/>
      <c r="DPU21" s="136"/>
      <c r="DPV21" s="136"/>
      <c r="DPW21" s="136"/>
      <c r="DPX21" s="136"/>
      <c r="DPY21" s="136"/>
      <c r="DPZ21" s="136"/>
      <c r="DQA21" s="136"/>
      <c r="DQB21" s="136"/>
      <c r="DQC21" s="136"/>
      <c r="DQD21" s="136"/>
      <c r="DQE21" s="136"/>
      <c r="DQF21" s="136"/>
      <c r="DQG21" s="136"/>
      <c r="DQH21" s="136"/>
      <c r="DQI21" s="136"/>
      <c r="DQJ21" s="136"/>
      <c r="DQK21" s="136"/>
      <c r="DQL21" s="136"/>
      <c r="DQM21" s="136"/>
      <c r="DQN21" s="136"/>
      <c r="DQO21" s="136"/>
      <c r="DQP21" s="136"/>
      <c r="DQQ21" s="136"/>
      <c r="DQR21" s="136"/>
      <c r="DQS21" s="136"/>
      <c r="DQT21" s="136"/>
      <c r="DQU21" s="136"/>
      <c r="DQV21" s="136"/>
      <c r="DQW21" s="136"/>
      <c r="DQX21" s="136"/>
      <c r="DQY21" s="136"/>
      <c r="DQZ21" s="136"/>
      <c r="DRA21" s="136"/>
      <c r="DRB21" s="136"/>
      <c r="DRC21" s="136"/>
      <c r="DRD21" s="136"/>
      <c r="DRE21" s="136"/>
      <c r="DRF21" s="136"/>
      <c r="DRG21" s="136"/>
      <c r="DRH21" s="136"/>
      <c r="DRI21" s="136"/>
      <c r="DRJ21" s="136"/>
      <c r="DRK21" s="136"/>
      <c r="DRL21" s="136"/>
      <c r="DRM21" s="136"/>
      <c r="DRN21" s="136"/>
      <c r="DRO21" s="136"/>
      <c r="DRP21" s="136"/>
      <c r="DRQ21" s="136"/>
      <c r="DRR21" s="136"/>
      <c r="DRS21" s="136"/>
      <c r="DRT21" s="136"/>
      <c r="DRU21" s="136"/>
      <c r="DRV21" s="136"/>
      <c r="DRW21" s="136"/>
      <c r="DRX21" s="136"/>
      <c r="DRY21" s="136"/>
      <c r="DRZ21" s="136"/>
      <c r="DSA21" s="136"/>
      <c r="DSB21" s="136"/>
      <c r="DSC21" s="136"/>
      <c r="DSD21" s="136"/>
      <c r="DSE21" s="136"/>
      <c r="DSF21" s="136"/>
      <c r="DSG21" s="136"/>
      <c r="DSH21" s="136"/>
      <c r="DSI21" s="136"/>
      <c r="DSJ21" s="136"/>
      <c r="DSK21" s="136"/>
      <c r="DSL21" s="136"/>
      <c r="DSM21" s="136"/>
      <c r="DSN21" s="136"/>
      <c r="DSO21" s="136"/>
      <c r="DSP21" s="136"/>
      <c r="DSQ21" s="136"/>
      <c r="DSR21" s="136"/>
      <c r="DSS21" s="136"/>
      <c r="DST21" s="136"/>
      <c r="DSU21" s="136"/>
      <c r="DSV21" s="136"/>
      <c r="DSW21" s="136"/>
      <c r="DSX21" s="136"/>
      <c r="DSY21" s="136"/>
      <c r="DSZ21" s="136"/>
      <c r="DTA21" s="136"/>
      <c r="DTB21" s="136"/>
      <c r="DTC21" s="136"/>
      <c r="DTD21" s="136"/>
      <c r="DTE21" s="136"/>
      <c r="DTF21" s="136"/>
      <c r="DTG21" s="136"/>
      <c r="DTH21" s="136"/>
      <c r="DTI21" s="136"/>
      <c r="DTJ21" s="136"/>
      <c r="DTK21" s="136"/>
      <c r="DTL21" s="136"/>
      <c r="DTM21" s="136"/>
      <c r="DTN21" s="136"/>
      <c r="DTO21" s="136"/>
      <c r="DTP21" s="136"/>
      <c r="DTQ21" s="136"/>
      <c r="DTR21" s="136"/>
      <c r="DTS21" s="136"/>
      <c r="DTT21" s="136"/>
      <c r="DTU21" s="136"/>
      <c r="DTV21" s="136"/>
      <c r="DTW21" s="136"/>
      <c r="DTX21" s="136"/>
      <c r="DTY21" s="136"/>
      <c r="DTZ21" s="136"/>
      <c r="DUA21" s="136"/>
      <c r="DUB21" s="136"/>
      <c r="DUC21" s="136"/>
      <c r="DUD21" s="136"/>
      <c r="DUE21" s="136"/>
      <c r="DUF21" s="136"/>
      <c r="DUG21" s="136"/>
      <c r="DUH21" s="136"/>
      <c r="DUI21" s="136"/>
      <c r="DUJ21" s="136"/>
      <c r="DUK21" s="136"/>
      <c r="DUL21" s="136"/>
      <c r="DUM21" s="136"/>
      <c r="DUN21" s="136"/>
      <c r="DUO21" s="136"/>
      <c r="DUP21" s="136"/>
      <c r="DUQ21" s="136"/>
      <c r="DUR21" s="136"/>
      <c r="DUS21" s="136"/>
      <c r="DUT21" s="136"/>
      <c r="DUU21" s="136"/>
      <c r="DUV21" s="136"/>
      <c r="DUW21" s="136"/>
      <c r="DUX21" s="136"/>
      <c r="DUY21" s="136"/>
      <c r="DUZ21" s="136"/>
      <c r="DVA21" s="136"/>
      <c r="DVB21" s="136"/>
      <c r="DVC21" s="136"/>
      <c r="DVD21" s="136"/>
      <c r="DVE21" s="136"/>
      <c r="DVF21" s="136"/>
      <c r="DVG21" s="136"/>
      <c r="DVH21" s="136"/>
      <c r="DVI21" s="136"/>
      <c r="DVJ21" s="136"/>
      <c r="DVK21" s="136"/>
      <c r="DVL21" s="136"/>
      <c r="DVM21" s="136"/>
      <c r="DVN21" s="136"/>
      <c r="DVO21" s="136"/>
      <c r="DVP21" s="136"/>
      <c r="DVQ21" s="136"/>
      <c r="DVR21" s="136"/>
      <c r="DVS21" s="136"/>
      <c r="DVT21" s="136"/>
      <c r="DVU21" s="136"/>
      <c r="DVV21" s="136"/>
      <c r="DVW21" s="136"/>
      <c r="DVX21" s="136"/>
      <c r="DVY21" s="136"/>
      <c r="DVZ21" s="136"/>
      <c r="DWA21" s="136"/>
      <c r="DWB21" s="136"/>
      <c r="DWC21" s="136"/>
      <c r="DWD21" s="136"/>
      <c r="DWE21" s="136"/>
      <c r="DWF21" s="136"/>
      <c r="DWG21" s="136"/>
      <c r="DWH21" s="136"/>
      <c r="DWI21" s="136"/>
      <c r="DWJ21" s="136"/>
      <c r="DWK21" s="136"/>
      <c r="DWL21" s="136"/>
      <c r="DWM21" s="136"/>
      <c r="DWN21" s="136"/>
      <c r="DWO21" s="136"/>
      <c r="DWP21" s="136"/>
      <c r="DWQ21" s="136"/>
      <c r="DWR21" s="136"/>
      <c r="DWS21" s="136"/>
      <c r="DWT21" s="136"/>
      <c r="DWU21" s="136"/>
      <c r="DWV21" s="136"/>
      <c r="DWW21" s="136"/>
      <c r="DWX21" s="136"/>
      <c r="DWY21" s="136"/>
      <c r="DWZ21" s="136"/>
      <c r="DXA21" s="136"/>
      <c r="DXB21" s="136"/>
      <c r="DXC21" s="136"/>
      <c r="DXD21" s="136"/>
      <c r="DXE21" s="136"/>
      <c r="DXF21" s="136"/>
      <c r="DXG21" s="136"/>
      <c r="DXH21" s="136"/>
      <c r="DXI21" s="136"/>
      <c r="DXJ21" s="136"/>
      <c r="DXK21" s="136"/>
      <c r="DXL21" s="136"/>
      <c r="DXM21" s="136"/>
      <c r="DXN21" s="136"/>
      <c r="DXO21" s="136"/>
      <c r="DXP21" s="136"/>
      <c r="DXQ21" s="136"/>
      <c r="DXR21" s="136"/>
      <c r="DXS21" s="136"/>
      <c r="DXT21" s="136"/>
      <c r="DXU21" s="136"/>
      <c r="DXV21" s="136"/>
      <c r="DXW21" s="136"/>
      <c r="DXX21" s="136"/>
      <c r="DXY21" s="136"/>
      <c r="DXZ21" s="136"/>
      <c r="DYA21" s="136"/>
      <c r="DYB21" s="136"/>
      <c r="DYC21" s="136"/>
      <c r="DYD21" s="136"/>
      <c r="DYE21" s="136"/>
      <c r="DYF21" s="136"/>
      <c r="DYG21" s="136"/>
      <c r="DYH21" s="136"/>
      <c r="DYI21" s="136"/>
      <c r="DYJ21" s="136"/>
      <c r="DYK21" s="136"/>
      <c r="DYL21" s="136"/>
      <c r="DYM21" s="136"/>
      <c r="DYN21" s="136"/>
      <c r="DYO21" s="136"/>
      <c r="DYP21" s="136"/>
      <c r="DYQ21" s="136"/>
      <c r="DYR21" s="136"/>
      <c r="DYS21" s="136"/>
      <c r="DYT21" s="136"/>
      <c r="DYU21" s="136"/>
      <c r="DYV21" s="136"/>
      <c r="DYW21" s="136"/>
      <c r="DYX21" s="136"/>
      <c r="DYY21" s="136"/>
      <c r="DYZ21" s="136"/>
      <c r="DZA21" s="136"/>
      <c r="DZB21" s="136"/>
      <c r="DZC21" s="136"/>
      <c r="DZD21" s="136"/>
      <c r="DZE21" s="136"/>
      <c r="DZF21" s="136"/>
      <c r="DZG21" s="136"/>
      <c r="DZH21" s="136"/>
      <c r="DZI21" s="136"/>
      <c r="DZJ21" s="136"/>
      <c r="DZK21" s="136"/>
      <c r="DZL21" s="136"/>
      <c r="DZM21" s="136"/>
      <c r="DZN21" s="136"/>
      <c r="DZO21" s="136"/>
      <c r="DZP21" s="136"/>
      <c r="DZQ21" s="136"/>
      <c r="DZR21" s="136"/>
      <c r="DZS21" s="136"/>
      <c r="DZT21" s="136"/>
      <c r="DZU21" s="136"/>
      <c r="DZV21" s="136"/>
      <c r="DZW21" s="136"/>
      <c r="DZX21" s="136"/>
      <c r="DZY21" s="136"/>
      <c r="DZZ21" s="136"/>
      <c r="EAA21" s="136"/>
      <c r="EAB21" s="136"/>
      <c r="EAC21" s="136"/>
      <c r="EAD21" s="136"/>
      <c r="EAE21" s="136"/>
      <c r="EAF21" s="136"/>
      <c r="EAG21" s="136"/>
      <c r="EAH21" s="136"/>
      <c r="EAI21" s="136"/>
      <c r="EAJ21" s="136"/>
      <c r="EAK21" s="136"/>
      <c r="EAL21" s="136"/>
      <c r="EAM21" s="136"/>
      <c r="EAN21" s="136"/>
      <c r="EAO21" s="136"/>
      <c r="EAP21" s="136"/>
      <c r="EAQ21" s="136"/>
      <c r="EAR21" s="136"/>
      <c r="EAS21" s="136"/>
      <c r="EAT21" s="136"/>
      <c r="EAU21" s="136"/>
      <c r="EAV21" s="136"/>
      <c r="EAW21" s="136"/>
      <c r="EAX21" s="136"/>
      <c r="EAY21" s="136"/>
      <c r="EAZ21" s="136"/>
      <c r="EBA21" s="136"/>
      <c r="EBB21" s="136"/>
      <c r="EBC21" s="136"/>
      <c r="EBD21" s="136"/>
      <c r="EBE21" s="136"/>
      <c r="EBF21" s="136"/>
      <c r="EBG21" s="136"/>
      <c r="EBH21" s="136"/>
      <c r="EBI21" s="136"/>
      <c r="EBJ21" s="136"/>
      <c r="EBK21" s="136"/>
      <c r="EBL21" s="136"/>
      <c r="EBM21" s="136"/>
      <c r="EBN21" s="136"/>
      <c r="EBO21" s="136"/>
      <c r="EBP21" s="136"/>
      <c r="EBQ21" s="136"/>
      <c r="EBR21" s="136"/>
      <c r="EBS21" s="136"/>
      <c r="EBT21" s="136"/>
      <c r="EBU21" s="136"/>
      <c r="EBV21" s="136"/>
      <c r="EBW21" s="136"/>
      <c r="EBX21" s="136"/>
      <c r="EBY21" s="136"/>
      <c r="EBZ21" s="136"/>
      <c r="ECA21" s="136"/>
      <c r="ECB21" s="136"/>
      <c r="ECC21" s="136"/>
      <c r="ECD21" s="136"/>
      <c r="ECE21" s="136"/>
      <c r="ECF21" s="136"/>
      <c r="ECG21" s="136"/>
      <c r="ECH21" s="136"/>
      <c r="ECI21" s="136"/>
      <c r="ECJ21" s="136"/>
      <c r="ECK21" s="136"/>
      <c r="ECL21" s="136"/>
      <c r="ECM21" s="136"/>
      <c r="ECN21" s="136"/>
      <c r="ECO21" s="136"/>
      <c r="ECP21" s="136"/>
      <c r="ECQ21" s="136"/>
      <c r="ECR21" s="136"/>
      <c r="ECS21" s="136"/>
      <c r="ECT21" s="136"/>
      <c r="ECU21" s="136"/>
      <c r="ECV21" s="136"/>
      <c r="ECW21" s="136"/>
      <c r="ECX21" s="136"/>
      <c r="ECY21" s="136"/>
      <c r="ECZ21" s="136"/>
      <c r="EDA21" s="136"/>
      <c r="EDB21" s="136"/>
      <c r="EDC21" s="136"/>
      <c r="EDD21" s="136"/>
      <c r="EDE21" s="136"/>
      <c r="EDF21" s="136"/>
      <c r="EDG21" s="136"/>
      <c r="EDH21" s="136"/>
      <c r="EDI21" s="136"/>
      <c r="EDJ21" s="136"/>
      <c r="EDK21" s="136"/>
      <c r="EDL21" s="136"/>
      <c r="EDM21" s="136"/>
      <c r="EDN21" s="136"/>
      <c r="EDO21" s="136"/>
      <c r="EDP21" s="136"/>
      <c r="EDQ21" s="136"/>
      <c r="EDR21" s="136"/>
      <c r="EDS21" s="136"/>
      <c r="EDT21" s="136"/>
      <c r="EDU21" s="136"/>
      <c r="EDV21" s="136"/>
      <c r="EDW21" s="136"/>
      <c r="EDX21" s="136"/>
      <c r="EDY21" s="136"/>
      <c r="EDZ21" s="136"/>
      <c r="EEA21" s="136"/>
      <c r="EEB21" s="136"/>
      <c r="EEC21" s="136"/>
      <c r="EED21" s="136"/>
      <c r="EEE21" s="136"/>
      <c r="EEF21" s="136"/>
      <c r="EEG21" s="136"/>
      <c r="EEH21" s="136"/>
      <c r="EEI21" s="136"/>
      <c r="EEJ21" s="136"/>
      <c r="EEK21" s="136"/>
      <c r="EEL21" s="136"/>
      <c r="EEM21" s="136"/>
      <c r="EEN21" s="136"/>
      <c r="EEO21" s="136"/>
      <c r="EEP21" s="136"/>
      <c r="EEQ21" s="136"/>
      <c r="EER21" s="136"/>
      <c r="EES21" s="136"/>
      <c r="EET21" s="136"/>
      <c r="EEU21" s="136"/>
      <c r="EEV21" s="136"/>
      <c r="EEW21" s="136"/>
      <c r="EEX21" s="136"/>
      <c r="EEY21" s="136"/>
      <c r="EEZ21" s="136"/>
      <c r="EFA21" s="136"/>
      <c r="EFB21" s="136"/>
      <c r="EFC21" s="136"/>
      <c r="EFD21" s="136"/>
      <c r="EFE21" s="136"/>
      <c r="EFF21" s="136"/>
      <c r="EFG21" s="136"/>
      <c r="EFH21" s="136"/>
      <c r="EFI21" s="136"/>
      <c r="EFJ21" s="136"/>
      <c r="EFK21" s="136"/>
      <c r="EFL21" s="136"/>
      <c r="EFM21" s="136"/>
      <c r="EFN21" s="136"/>
      <c r="EFO21" s="136"/>
      <c r="EFP21" s="136"/>
      <c r="EFQ21" s="136"/>
      <c r="EFR21" s="136"/>
      <c r="EFS21" s="136"/>
      <c r="EFT21" s="136"/>
      <c r="EFU21" s="136"/>
      <c r="EFV21" s="136"/>
      <c r="EFW21" s="136"/>
      <c r="EFX21" s="136"/>
      <c r="EFY21" s="136"/>
      <c r="EFZ21" s="136"/>
      <c r="EGA21" s="136"/>
      <c r="EGB21" s="136"/>
      <c r="EGC21" s="136"/>
      <c r="EGD21" s="136"/>
      <c r="EGE21" s="136"/>
      <c r="EGF21" s="136"/>
      <c r="EGG21" s="136"/>
      <c r="EGH21" s="136"/>
      <c r="EGI21" s="136"/>
      <c r="EGJ21" s="136"/>
      <c r="EGK21" s="136"/>
      <c r="EGL21" s="136"/>
      <c r="EGM21" s="136"/>
      <c r="EGN21" s="136"/>
      <c r="EGO21" s="136"/>
      <c r="EGP21" s="136"/>
      <c r="EGQ21" s="136"/>
      <c r="EGR21" s="136"/>
      <c r="EGS21" s="136"/>
      <c r="EGT21" s="136"/>
      <c r="EGU21" s="136"/>
      <c r="EGV21" s="136"/>
      <c r="EGW21" s="136"/>
      <c r="EGX21" s="136"/>
      <c r="EGY21" s="136"/>
      <c r="EGZ21" s="136"/>
      <c r="EHA21" s="136"/>
      <c r="EHB21" s="136"/>
      <c r="EHC21" s="136"/>
      <c r="EHD21" s="136"/>
      <c r="EHE21" s="136"/>
      <c r="EHF21" s="136"/>
      <c r="EHG21" s="136"/>
      <c r="EHH21" s="136"/>
      <c r="EHI21" s="136"/>
      <c r="EHJ21" s="136"/>
      <c r="EHK21" s="136"/>
      <c r="EHL21" s="136"/>
      <c r="EHM21" s="136"/>
      <c r="EHN21" s="136"/>
      <c r="EHO21" s="136"/>
      <c r="EHP21" s="136"/>
      <c r="EHQ21" s="136"/>
      <c r="EHR21" s="136"/>
      <c r="EHS21" s="136"/>
      <c r="EHT21" s="136"/>
      <c r="EHU21" s="136"/>
      <c r="EHV21" s="136"/>
      <c r="EHW21" s="136"/>
      <c r="EHX21" s="136"/>
      <c r="EHY21" s="136"/>
      <c r="EHZ21" s="136"/>
      <c r="EIA21" s="136"/>
      <c r="EIB21" s="136"/>
      <c r="EIC21" s="136"/>
      <c r="EID21" s="136"/>
      <c r="EIE21" s="136"/>
      <c r="EIF21" s="136"/>
      <c r="EIG21" s="136"/>
      <c r="EIH21" s="136"/>
      <c r="EII21" s="136"/>
      <c r="EIJ21" s="136"/>
      <c r="EIK21" s="136"/>
      <c r="EIL21" s="136"/>
      <c r="EIM21" s="136"/>
      <c r="EIN21" s="136"/>
      <c r="EIO21" s="136"/>
      <c r="EIP21" s="136"/>
      <c r="EIQ21" s="136"/>
      <c r="EIR21" s="136"/>
      <c r="EIS21" s="136"/>
      <c r="EIT21" s="136"/>
      <c r="EIU21" s="136"/>
      <c r="EIV21" s="136"/>
      <c r="EIW21" s="136"/>
      <c r="EIX21" s="136"/>
      <c r="EIY21" s="136"/>
      <c r="EIZ21" s="136"/>
      <c r="EJA21" s="136"/>
      <c r="EJB21" s="136"/>
      <c r="EJC21" s="136"/>
      <c r="EJD21" s="136"/>
      <c r="EJE21" s="136"/>
      <c r="EJF21" s="136"/>
      <c r="EJG21" s="136"/>
      <c r="EJH21" s="136"/>
      <c r="EJI21" s="136"/>
      <c r="EJJ21" s="136"/>
      <c r="EJK21" s="136"/>
      <c r="EJL21" s="136"/>
      <c r="EJM21" s="136"/>
      <c r="EJN21" s="136"/>
      <c r="EJO21" s="136"/>
      <c r="EJP21" s="136"/>
      <c r="EJQ21" s="136"/>
      <c r="EJR21" s="136"/>
      <c r="EJS21" s="136"/>
      <c r="EJT21" s="136"/>
      <c r="EJU21" s="136"/>
      <c r="EJV21" s="136"/>
      <c r="EJW21" s="136"/>
      <c r="EJX21" s="136"/>
      <c r="EJY21" s="136"/>
      <c r="EJZ21" s="136"/>
      <c r="EKA21" s="136"/>
      <c r="EKB21" s="136"/>
      <c r="EKC21" s="136"/>
      <c r="EKD21" s="136"/>
      <c r="EKE21" s="136"/>
      <c r="EKF21" s="136"/>
      <c r="EKG21" s="136"/>
      <c r="EKH21" s="136"/>
      <c r="EKI21" s="136"/>
      <c r="EKJ21" s="136"/>
      <c r="EKK21" s="136"/>
      <c r="EKL21" s="136"/>
      <c r="EKM21" s="136"/>
      <c r="EKN21" s="136"/>
      <c r="EKO21" s="136"/>
      <c r="EKP21" s="136"/>
      <c r="EKQ21" s="136"/>
      <c r="EKR21" s="136"/>
      <c r="EKS21" s="136"/>
      <c r="EKT21" s="136"/>
      <c r="EKU21" s="136"/>
      <c r="EKV21" s="136"/>
      <c r="EKW21" s="136"/>
      <c r="EKX21" s="136"/>
      <c r="EKY21" s="136"/>
      <c r="EKZ21" s="136"/>
      <c r="ELA21" s="136"/>
      <c r="ELB21" s="136"/>
      <c r="ELC21" s="136"/>
      <c r="ELD21" s="136"/>
      <c r="ELE21" s="136"/>
      <c r="ELF21" s="136"/>
      <c r="ELG21" s="136"/>
      <c r="ELH21" s="136"/>
      <c r="ELI21" s="136"/>
      <c r="ELJ21" s="136"/>
      <c r="ELK21" s="136"/>
      <c r="ELL21" s="136"/>
      <c r="ELM21" s="136"/>
      <c r="ELN21" s="136"/>
      <c r="ELO21" s="136"/>
      <c r="ELP21" s="136"/>
      <c r="ELQ21" s="136"/>
      <c r="ELR21" s="136"/>
      <c r="ELS21" s="136"/>
      <c r="ELT21" s="136"/>
      <c r="ELU21" s="136"/>
      <c r="ELV21" s="136"/>
      <c r="ELW21" s="136"/>
      <c r="ELX21" s="136"/>
      <c r="ELY21" s="136"/>
      <c r="ELZ21" s="136"/>
      <c r="EMA21" s="136"/>
      <c r="EMB21" s="136"/>
      <c r="EMC21" s="136"/>
      <c r="EMD21" s="136"/>
      <c r="EME21" s="136"/>
      <c r="EMF21" s="136"/>
      <c r="EMG21" s="136"/>
      <c r="EMH21" s="136"/>
      <c r="EMI21" s="136"/>
      <c r="EMJ21" s="136"/>
      <c r="EMK21" s="136"/>
      <c r="EML21" s="136"/>
      <c r="EMM21" s="136"/>
      <c r="EMN21" s="136"/>
      <c r="EMO21" s="136"/>
      <c r="EMP21" s="136"/>
      <c r="EMQ21" s="136"/>
      <c r="EMR21" s="136"/>
      <c r="EMS21" s="136"/>
      <c r="EMT21" s="136"/>
      <c r="EMU21" s="136"/>
      <c r="EMV21" s="136"/>
      <c r="EMW21" s="136"/>
      <c r="EMX21" s="136"/>
      <c r="EMY21" s="136"/>
      <c r="EMZ21" s="136"/>
      <c r="ENA21" s="136"/>
      <c r="ENB21" s="136"/>
      <c r="ENC21" s="136"/>
      <c r="END21" s="136"/>
      <c r="ENE21" s="136"/>
      <c r="ENF21" s="136"/>
      <c r="ENG21" s="136"/>
      <c r="ENH21" s="136"/>
      <c r="ENI21" s="136"/>
      <c r="ENJ21" s="136"/>
      <c r="ENK21" s="136"/>
      <c r="ENL21" s="136"/>
      <c r="ENM21" s="136"/>
      <c r="ENN21" s="136"/>
      <c r="ENO21" s="136"/>
      <c r="ENP21" s="136"/>
      <c r="ENQ21" s="136"/>
      <c r="ENR21" s="136"/>
      <c r="ENS21" s="136"/>
      <c r="ENT21" s="136"/>
      <c r="ENU21" s="136"/>
      <c r="ENV21" s="136"/>
      <c r="ENW21" s="136"/>
      <c r="ENX21" s="136"/>
      <c r="ENY21" s="136"/>
      <c r="ENZ21" s="136"/>
      <c r="EOA21" s="136"/>
      <c r="EOB21" s="136"/>
      <c r="EOC21" s="136"/>
      <c r="EOD21" s="136"/>
      <c r="EOE21" s="136"/>
      <c r="EOF21" s="136"/>
      <c r="EOG21" s="136"/>
      <c r="EOH21" s="136"/>
      <c r="EOI21" s="136"/>
      <c r="EOJ21" s="136"/>
      <c r="EOK21" s="136"/>
      <c r="EOL21" s="136"/>
      <c r="EOM21" s="136"/>
      <c r="EON21" s="136"/>
      <c r="EOO21" s="136"/>
      <c r="EOP21" s="136"/>
      <c r="EOQ21" s="136"/>
      <c r="EOR21" s="136"/>
      <c r="EOS21" s="136"/>
      <c r="EOT21" s="136"/>
      <c r="EOU21" s="136"/>
      <c r="EOV21" s="136"/>
      <c r="EOW21" s="136"/>
      <c r="EOX21" s="136"/>
      <c r="EOY21" s="136"/>
      <c r="EOZ21" s="136"/>
      <c r="EPA21" s="136"/>
      <c r="EPB21" s="136"/>
      <c r="EPC21" s="136"/>
      <c r="EPD21" s="136"/>
      <c r="EPE21" s="136"/>
      <c r="EPF21" s="136"/>
      <c r="EPG21" s="136"/>
      <c r="EPH21" s="136"/>
      <c r="EPI21" s="136"/>
      <c r="EPJ21" s="136"/>
      <c r="EPK21" s="136"/>
      <c r="EPL21" s="136"/>
      <c r="EPM21" s="136"/>
      <c r="EPN21" s="136"/>
      <c r="EPO21" s="136"/>
      <c r="EPP21" s="136"/>
      <c r="EPQ21" s="136"/>
      <c r="EPR21" s="136"/>
      <c r="EPS21" s="136"/>
      <c r="EPT21" s="136"/>
      <c r="EPU21" s="136"/>
      <c r="EPV21" s="136"/>
      <c r="EPW21" s="136"/>
      <c r="EPX21" s="136"/>
      <c r="EPY21" s="136"/>
      <c r="EPZ21" s="136"/>
      <c r="EQA21" s="136"/>
      <c r="EQB21" s="136"/>
      <c r="EQC21" s="136"/>
      <c r="EQD21" s="136"/>
      <c r="EQE21" s="136"/>
      <c r="EQF21" s="136"/>
      <c r="EQG21" s="136"/>
      <c r="EQH21" s="136"/>
      <c r="EQI21" s="136"/>
      <c r="EQJ21" s="136"/>
      <c r="EQK21" s="136"/>
      <c r="EQL21" s="136"/>
      <c r="EQM21" s="136"/>
      <c r="EQN21" s="136"/>
      <c r="EQO21" s="136"/>
      <c r="EQP21" s="136"/>
      <c r="EQQ21" s="136"/>
      <c r="EQR21" s="136"/>
      <c r="EQS21" s="136"/>
      <c r="EQT21" s="136"/>
      <c r="EQU21" s="136"/>
      <c r="EQV21" s="136"/>
      <c r="EQW21" s="136"/>
      <c r="EQX21" s="136"/>
      <c r="EQY21" s="136"/>
      <c r="EQZ21" s="136"/>
      <c r="ERA21" s="136"/>
      <c r="ERB21" s="136"/>
      <c r="ERC21" s="136"/>
      <c r="ERD21" s="136"/>
      <c r="ERE21" s="136"/>
      <c r="ERF21" s="136"/>
      <c r="ERG21" s="136"/>
      <c r="ERH21" s="136"/>
      <c r="ERI21" s="136"/>
      <c r="ERJ21" s="136"/>
      <c r="ERK21" s="136"/>
      <c r="ERL21" s="136"/>
      <c r="ERM21" s="136"/>
      <c r="ERN21" s="136"/>
      <c r="ERO21" s="136"/>
      <c r="ERP21" s="136"/>
      <c r="ERQ21" s="136"/>
      <c r="ERR21" s="136"/>
      <c r="ERS21" s="136"/>
      <c r="ERT21" s="136"/>
      <c r="ERU21" s="136"/>
      <c r="ERV21" s="136"/>
      <c r="ERW21" s="136"/>
      <c r="ERX21" s="136"/>
      <c r="ERY21" s="136"/>
      <c r="ERZ21" s="136"/>
      <c r="ESA21" s="136"/>
      <c r="ESB21" s="136"/>
      <c r="ESC21" s="136"/>
      <c r="ESD21" s="136"/>
      <c r="ESE21" s="136"/>
      <c r="ESF21" s="136"/>
      <c r="ESG21" s="136"/>
      <c r="ESH21" s="136"/>
      <c r="ESI21" s="136"/>
      <c r="ESJ21" s="136"/>
      <c r="ESK21" s="136"/>
      <c r="ESL21" s="136"/>
      <c r="ESM21" s="136"/>
      <c r="ESN21" s="136"/>
      <c r="ESO21" s="136"/>
      <c r="ESP21" s="136"/>
      <c r="ESQ21" s="136"/>
      <c r="ESR21" s="136"/>
      <c r="ESS21" s="136"/>
      <c r="EST21" s="136"/>
      <c r="ESU21" s="136"/>
      <c r="ESV21" s="136"/>
      <c r="ESW21" s="136"/>
      <c r="ESX21" s="136"/>
      <c r="ESY21" s="136"/>
      <c r="ESZ21" s="136"/>
      <c r="ETA21" s="136"/>
      <c r="ETB21" s="136"/>
      <c r="ETC21" s="136"/>
      <c r="ETD21" s="136"/>
      <c r="ETE21" s="136"/>
      <c r="ETF21" s="136"/>
      <c r="ETG21" s="136"/>
      <c r="ETH21" s="136"/>
      <c r="ETI21" s="136"/>
      <c r="ETJ21" s="136"/>
      <c r="ETK21" s="136"/>
      <c r="ETL21" s="136"/>
      <c r="ETM21" s="136"/>
      <c r="ETN21" s="136"/>
      <c r="ETO21" s="136"/>
      <c r="ETP21" s="136"/>
      <c r="ETQ21" s="136"/>
      <c r="ETR21" s="136"/>
      <c r="ETS21" s="136"/>
      <c r="ETT21" s="136"/>
      <c r="ETU21" s="136"/>
      <c r="ETV21" s="136"/>
      <c r="ETW21" s="136"/>
      <c r="ETX21" s="136"/>
      <c r="ETY21" s="136"/>
      <c r="ETZ21" s="136"/>
      <c r="EUA21" s="136"/>
      <c r="EUB21" s="136"/>
      <c r="EUC21" s="136"/>
      <c r="EUD21" s="136"/>
      <c r="EUE21" s="136"/>
      <c r="EUF21" s="136"/>
      <c r="EUG21" s="136"/>
      <c r="EUH21" s="136"/>
      <c r="EUI21" s="136"/>
      <c r="EUJ21" s="136"/>
      <c r="EUK21" s="136"/>
      <c r="EUL21" s="136"/>
      <c r="EUM21" s="136"/>
      <c r="EUN21" s="136"/>
      <c r="EUO21" s="136"/>
      <c r="EUP21" s="136"/>
      <c r="EUQ21" s="136"/>
      <c r="EUR21" s="136"/>
      <c r="EUS21" s="136"/>
      <c r="EUT21" s="136"/>
      <c r="EUU21" s="136"/>
      <c r="EUV21" s="136"/>
      <c r="EUW21" s="136"/>
      <c r="EUX21" s="136"/>
      <c r="EUY21" s="136"/>
      <c r="EUZ21" s="136"/>
      <c r="EVA21" s="136"/>
      <c r="EVB21" s="136"/>
      <c r="EVC21" s="136"/>
      <c r="EVD21" s="136"/>
      <c r="EVE21" s="136"/>
      <c r="EVF21" s="136"/>
      <c r="EVG21" s="136"/>
      <c r="EVH21" s="136"/>
      <c r="EVI21" s="136"/>
      <c r="EVJ21" s="136"/>
      <c r="EVK21" s="136"/>
      <c r="EVL21" s="136"/>
      <c r="EVM21" s="136"/>
      <c r="EVN21" s="136"/>
      <c r="EVO21" s="136"/>
      <c r="EVP21" s="136"/>
      <c r="EVQ21" s="136"/>
      <c r="EVR21" s="136"/>
      <c r="EVS21" s="136"/>
      <c r="EVT21" s="136"/>
      <c r="EVU21" s="136"/>
      <c r="EVV21" s="136"/>
      <c r="EVW21" s="136"/>
      <c r="EVX21" s="136"/>
      <c r="EVY21" s="136"/>
      <c r="EVZ21" s="136"/>
      <c r="EWA21" s="136"/>
      <c r="EWB21" s="136"/>
      <c r="EWC21" s="136"/>
      <c r="EWD21" s="136"/>
      <c r="EWE21" s="136"/>
      <c r="EWF21" s="136"/>
      <c r="EWG21" s="136"/>
      <c r="EWH21" s="136"/>
      <c r="EWI21" s="136"/>
      <c r="EWJ21" s="136"/>
      <c r="EWK21" s="136"/>
      <c r="EWL21" s="136"/>
      <c r="EWM21" s="136"/>
      <c r="EWN21" s="136"/>
      <c r="EWO21" s="136"/>
      <c r="EWP21" s="136"/>
      <c r="EWQ21" s="136"/>
      <c r="EWR21" s="136"/>
      <c r="EWS21" s="136"/>
      <c r="EWT21" s="136"/>
      <c r="EWU21" s="136"/>
      <c r="EWV21" s="136"/>
      <c r="EWW21" s="136"/>
      <c r="EWX21" s="136"/>
      <c r="EWY21" s="136"/>
      <c r="EWZ21" s="136"/>
      <c r="EXA21" s="136"/>
      <c r="EXB21" s="136"/>
      <c r="EXC21" s="136"/>
      <c r="EXD21" s="136"/>
      <c r="EXE21" s="136"/>
      <c r="EXF21" s="136"/>
      <c r="EXG21" s="136"/>
      <c r="EXH21" s="136"/>
      <c r="EXI21" s="136"/>
      <c r="EXJ21" s="136"/>
      <c r="EXK21" s="136"/>
      <c r="EXL21" s="136"/>
      <c r="EXM21" s="136"/>
      <c r="EXN21" s="136"/>
      <c r="EXO21" s="136"/>
      <c r="EXP21" s="136"/>
      <c r="EXQ21" s="136"/>
      <c r="EXR21" s="136"/>
      <c r="EXS21" s="136"/>
      <c r="EXT21" s="136"/>
      <c r="EXU21" s="136"/>
      <c r="EXV21" s="136"/>
      <c r="EXW21" s="136"/>
      <c r="EXX21" s="136"/>
      <c r="EXY21" s="136"/>
      <c r="EXZ21" s="136"/>
      <c r="EYA21" s="136"/>
      <c r="EYB21" s="136"/>
      <c r="EYC21" s="136"/>
      <c r="EYD21" s="136"/>
      <c r="EYE21" s="136"/>
      <c r="EYF21" s="136"/>
      <c r="EYG21" s="136"/>
      <c r="EYH21" s="136"/>
      <c r="EYI21" s="136"/>
      <c r="EYJ21" s="136"/>
      <c r="EYK21" s="136"/>
      <c r="EYL21" s="136"/>
      <c r="EYM21" s="136"/>
      <c r="EYN21" s="136"/>
      <c r="EYO21" s="136"/>
      <c r="EYP21" s="136"/>
      <c r="EYQ21" s="136"/>
      <c r="EYR21" s="136"/>
      <c r="EYS21" s="136"/>
      <c r="EYT21" s="136"/>
      <c r="EYU21" s="136"/>
      <c r="EYV21" s="136"/>
      <c r="EYW21" s="136"/>
      <c r="EYX21" s="136"/>
      <c r="EYY21" s="136"/>
      <c r="EYZ21" s="136"/>
      <c r="EZA21" s="136"/>
      <c r="EZB21" s="136"/>
      <c r="EZC21" s="136"/>
      <c r="EZD21" s="136"/>
      <c r="EZE21" s="136"/>
      <c r="EZF21" s="136"/>
      <c r="EZG21" s="136"/>
      <c r="EZH21" s="136"/>
      <c r="EZI21" s="136"/>
      <c r="EZJ21" s="136"/>
      <c r="EZK21" s="136"/>
      <c r="EZL21" s="136"/>
      <c r="EZM21" s="136"/>
      <c r="EZN21" s="136"/>
      <c r="EZO21" s="136"/>
      <c r="EZP21" s="136"/>
      <c r="EZQ21" s="136"/>
      <c r="EZR21" s="136"/>
      <c r="EZS21" s="136"/>
      <c r="EZT21" s="136"/>
      <c r="EZU21" s="136"/>
      <c r="EZV21" s="136"/>
      <c r="EZW21" s="136"/>
      <c r="EZX21" s="136"/>
      <c r="EZY21" s="136"/>
      <c r="EZZ21" s="136"/>
      <c r="FAA21" s="136"/>
      <c r="FAB21" s="136"/>
      <c r="FAC21" s="136"/>
      <c r="FAD21" s="136"/>
      <c r="FAE21" s="136"/>
      <c r="FAF21" s="136"/>
      <c r="FAG21" s="136"/>
      <c r="FAH21" s="136"/>
      <c r="FAI21" s="136"/>
      <c r="FAJ21" s="136"/>
      <c r="FAK21" s="136"/>
      <c r="FAL21" s="136"/>
      <c r="FAM21" s="136"/>
      <c r="FAN21" s="136"/>
      <c r="FAO21" s="136"/>
      <c r="FAP21" s="136"/>
      <c r="FAQ21" s="136"/>
      <c r="FAR21" s="136"/>
      <c r="FAS21" s="136"/>
      <c r="FAT21" s="136"/>
      <c r="FAU21" s="136"/>
      <c r="FAV21" s="136"/>
      <c r="FAW21" s="136"/>
      <c r="FAX21" s="136"/>
      <c r="FAY21" s="136"/>
      <c r="FAZ21" s="136"/>
      <c r="FBA21" s="136"/>
      <c r="FBB21" s="136"/>
      <c r="FBC21" s="136"/>
      <c r="FBD21" s="136"/>
      <c r="FBE21" s="136"/>
      <c r="FBF21" s="136"/>
      <c r="FBG21" s="136"/>
      <c r="FBH21" s="136"/>
      <c r="FBI21" s="136"/>
      <c r="FBJ21" s="136"/>
      <c r="FBK21" s="136"/>
      <c r="FBL21" s="136"/>
      <c r="FBM21" s="136"/>
      <c r="FBN21" s="136"/>
      <c r="FBO21" s="136"/>
      <c r="FBP21" s="136"/>
      <c r="FBQ21" s="136"/>
      <c r="FBR21" s="136"/>
      <c r="FBS21" s="136"/>
      <c r="FBT21" s="136"/>
      <c r="FBU21" s="136"/>
      <c r="FBV21" s="136"/>
      <c r="FBW21" s="136"/>
      <c r="FBX21" s="136"/>
      <c r="FBY21" s="136"/>
      <c r="FBZ21" s="136"/>
      <c r="FCA21" s="136"/>
      <c r="FCB21" s="136"/>
      <c r="FCC21" s="136"/>
      <c r="FCD21" s="136"/>
      <c r="FCE21" s="136"/>
      <c r="FCF21" s="136"/>
      <c r="FCG21" s="136"/>
      <c r="FCH21" s="136"/>
      <c r="FCI21" s="136"/>
      <c r="FCJ21" s="136"/>
      <c r="FCK21" s="136"/>
      <c r="FCL21" s="136"/>
      <c r="FCM21" s="136"/>
      <c r="FCN21" s="136"/>
      <c r="FCO21" s="136"/>
      <c r="FCP21" s="136"/>
      <c r="FCQ21" s="136"/>
      <c r="FCR21" s="136"/>
      <c r="FCS21" s="136"/>
      <c r="FCT21" s="136"/>
      <c r="FCU21" s="136"/>
      <c r="FCV21" s="136"/>
      <c r="FCW21" s="136"/>
      <c r="FCX21" s="136"/>
      <c r="FCY21" s="136"/>
      <c r="FCZ21" s="136"/>
      <c r="FDA21" s="136"/>
      <c r="FDB21" s="136"/>
      <c r="FDC21" s="136"/>
      <c r="FDD21" s="136"/>
      <c r="FDE21" s="136"/>
      <c r="FDF21" s="136"/>
      <c r="FDG21" s="136"/>
      <c r="FDH21" s="136"/>
      <c r="FDI21" s="136"/>
      <c r="FDJ21" s="136"/>
      <c r="FDK21" s="136"/>
      <c r="FDL21" s="136"/>
      <c r="FDM21" s="136"/>
      <c r="FDN21" s="136"/>
      <c r="FDO21" s="136"/>
      <c r="FDP21" s="136"/>
      <c r="FDQ21" s="136"/>
      <c r="FDR21" s="136"/>
      <c r="FDS21" s="136"/>
      <c r="FDT21" s="136"/>
      <c r="FDU21" s="136"/>
      <c r="FDV21" s="136"/>
      <c r="FDW21" s="136"/>
      <c r="FDX21" s="136"/>
      <c r="FDY21" s="136"/>
      <c r="FDZ21" s="136"/>
      <c r="FEA21" s="136"/>
      <c r="FEB21" s="136"/>
      <c r="FEC21" s="136"/>
      <c r="FED21" s="136"/>
      <c r="FEE21" s="136"/>
      <c r="FEF21" s="136"/>
      <c r="FEG21" s="136"/>
      <c r="FEH21" s="136"/>
      <c r="FEI21" s="136"/>
      <c r="FEJ21" s="136"/>
      <c r="FEK21" s="136"/>
      <c r="FEL21" s="136"/>
      <c r="FEM21" s="136"/>
      <c r="FEN21" s="136"/>
      <c r="FEO21" s="136"/>
      <c r="FEP21" s="136"/>
      <c r="FEQ21" s="136"/>
      <c r="FER21" s="136"/>
      <c r="FES21" s="136"/>
      <c r="FET21" s="136"/>
      <c r="FEU21" s="136"/>
      <c r="FEV21" s="136"/>
      <c r="FEW21" s="136"/>
      <c r="FEX21" s="136"/>
      <c r="FEY21" s="136"/>
      <c r="FEZ21" s="136"/>
      <c r="FFA21" s="136"/>
      <c r="FFB21" s="136"/>
      <c r="FFC21" s="136"/>
      <c r="FFD21" s="136"/>
      <c r="FFE21" s="136"/>
      <c r="FFF21" s="136"/>
      <c r="FFG21" s="136"/>
      <c r="FFH21" s="136"/>
      <c r="FFI21" s="136"/>
      <c r="FFJ21" s="136"/>
      <c r="FFK21" s="136"/>
      <c r="FFL21" s="136"/>
      <c r="FFM21" s="136"/>
      <c r="FFN21" s="136"/>
      <c r="FFO21" s="136"/>
      <c r="FFP21" s="136"/>
      <c r="FFQ21" s="136"/>
      <c r="FFR21" s="136"/>
      <c r="FFS21" s="136"/>
      <c r="FFT21" s="136"/>
      <c r="FFU21" s="136"/>
      <c r="FFV21" s="136"/>
      <c r="FFW21" s="136"/>
      <c r="FFX21" s="136"/>
      <c r="FFY21" s="136"/>
      <c r="FFZ21" s="136"/>
      <c r="FGA21" s="136"/>
      <c r="FGB21" s="136"/>
      <c r="FGC21" s="136"/>
      <c r="FGD21" s="136"/>
      <c r="FGE21" s="136"/>
      <c r="FGF21" s="136"/>
      <c r="FGG21" s="136"/>
      <c r="FGH21" s="136"/>
      <c r="FGI21" s="136"/>
      <c r="FGJ21" s="136"/>
      <c r="FGK21" s="136"/>
      <c r="FGL21" s="136"/>
      <c r="FGM21" s="136"/>
      <c r="FGN21" s="136"/>
      <c r="FGO21" s="136"/>
      <c r="FGP21" s="136"/>
      <c r="FGQ21" s="136"/>
      <c r="FGR21" s="136"/>
      <c r="FGS21" s="136"/>
      <c r="FGT21" s="136"/>
      <c r="FGU21" s="136"/>
      <c r="FGV21" s="136"/>
      <c r="FGW21" s="136"/>
      <c r="FGX21" s="136"/>
      <c r="FGY21" s="136"/>
      <c r="FGZ21" s="136"/>
      <c r="FHA21" s="136"/>
      <c r="FHB21" s="136"/>
      <c r="FHC21" s="136"/>
      <c r="FHD21" s="136"/>
      <c r="FHE21" s="136"/>
      <c r="FHF21" s="136"/>
      <c r="FHG21" s="136"/>
      <c r="FHH21" s="136"/>
      <c r="FHI21" s="136"/>
      <c r="FHJ21" s="136"/>
      <c r="FHK21" s="136"/>
      <c r="FHL21" s="136"/>
      <c r="FHM21" s="136"/>
      <c r="FHN21" s="136"/>
      <c r="FHO21" s="136"/>
      <c r="FHP21" s="136"/>
      <c r="FHQ21" s="136"/>
      <c r="FHR21" s="136"/>
      <c r="FHS21" s="136"/>
      <c r="FHT21" s="136"/>
      <c r="FHU21" s="136"/>
      <c r="FHV21" s="136"/>
      <c r="FHW21" s="136"/>
      <c r="FHX21" s="136"/>
      <c r="FHY21" s="136"/>
      <c r="FHZ21" s="136"/>
      <c r="FIA21" s="136"/>
      <c r="FIB21" s="136"/>
      <c r="FIC21" s="136"/>
      <c r="FID21" s="136"/>
      <c r="FIE21" s="136"/>
      <c r="FIF21" s="136"/>
      <c r="FIG21" s="136"/>
      <c r="FIH21" s="136"/>
      <c r="FII21" s="136"/>
      <c r="FIJ21" s="136"/>
      <c r="FIK21" s="136"/>
      <c r="FIL21" s="136"/>
      <c r="FIM21" s="136"/>
      <c r="FIN21" s="136"/>
      <c r="FIO21" s="136"/>
      <c r="FIP21" s="136"/>
      <c r="FIQ21" s="136"/>
      <c r="FIR21" s="136"/>
      <c r="FIS21" s="136"/>
      <c r="FIT21" s="136"/>
      <c r="FIU21" s="136"/>
      <c r="FIV21" s="136"/>
      <c r="FIW21" s="136"/>
      <c r="FIX21" s="136"/>
      <c r="FIY21" s="136"/>
      <c r="FIZ21" s="136"/>
      <c r="FJA21" s="136"/>
      <c r="FJB21" s="136"/>
      <c r="FJC21" s="136"/>
      <c r="FJD21" s="136"/>
      <c r="FJE21" s="136"/>
      <c r="FJF21" s="136"/>
      <c r="FJG21" s="136"/>
      <c r="FJH21" s="136"/>
      <c r="FJI21" s="136"/>
      <c r="FJJ21" s="136"/>
      <c r="FJK21" s="136"/>
      <c r="FJL21" s="136"/>
      <c r="FJM21" s="136"/>
      <c r="FJN21" s="136"/>
      <c r="FJO21" s="136"/>
      <c r="FJP21" s="136"/>
      <c r="FJQ21" s="136"/>
      <c r="FJR21" s="136"/>
      <c r="FJS21" s="136"/>
      <c r="FJT21" s="136"/>
      <c r="FJU21" s="136"/>
      <c r="FJV21" s="136"/>
      <c r="FJW21" s="136"/>
      <c r="FJX21" s="136"/>
      <c r="FJY21" s="136"/>
      <c r="FJZ21" s="136"/>
      <c r="FKA21" s="136"/>
      <c r="FKB21" s="136"/>
      <c r="FKC21" s="136"/>
      <c r="FKD21" s="136"/>
      <c r="FKE21" s="136"/>
      <c r="FKF21" s="136"/>
      <c r="FKG21" s="136"/>
      <c r="FKH21" s="136"/>
      <c r="FKI21" s="136"/>
      <c r="FKJ21" s="136"/>
      <c r="FKK21" s="136"/>
      <c r="FKL21" s="136"/>
      <c r="FKM21" s="136"/>
      <c r="FKN21" s="136"/>
      <c r="FKO21" s="136"/>
      <c r="FKP21" s="136"/>
      <c r="FKQ21" s="136"/>
      <c r="FKR21" s="136"/>
      <c r="FKS21" s="136"/>
      <c r="FKT21" s="136"/>
      <c r="FKU21" s="136"/>
      <c r="FKV21" s="136"/>
      <c r="FKW21" s="136"/>
      <c r="FKX21" s="136"/>
      <c r="FKY21" s="136"/>
      <c r="FKZ21" s="136"/>
      <c r="FLA21" s="136"/>
      <c r="FLB21" s="136"/>
      <c r="FLC21" s="136"/>
      <c r="FLD21" s="136"/>
      <c r="FLE21" s="136"/>
      <c r="FLF21" s="136"/>
      <c r="FLG21" s="136"/>
      <c r="FLH21" s="136"/>
      <c r="FLI21" s="136"/>
      <c r="FLJ21" s="136"/>
      <c r="FLK21" s="136"/>
      <c r="FLL21" s="136"/>
      <c r="FLM21" s="136"/>
      <c r="FLN21" s="136"/>
      <c r="FLO21" s="136"/>
      <c r="FLP21" s="136"/>
      <c r="FLQ21" s="136"/>
      <c r="FLR21" s="136"/>
      <c r="FLS21" s="136"/>
      <c r="FLT21" s="136"/>
      <c r="FLU21" s="136"/>
      <c r="FLV21" s="136"/>
      <c r="FLW21" s="136"/>
      <c r="FLX21" s="136"/>
      <c r="FLY21" s="136"/>
      <c r="FLZ21" s="136"/>
      <c r="FMA21" s="136"/>
      <c r="FMB21" s="136"/>
      <c r="FMC21" s="136"/>
      <c r="FMD21" s="136"/>
      <c r="FME21" s="136"/>
      <c r="FMF21" s="136"/>
      <c r="FMG21" s="136"/>
      <c r="FMH21" s="136"/>
      <c r="FMI21" s="136"/>
      <c r="FMJ21" s="136"/>
      <c r="FMK21" s="136"/>
      <c r="FML21" s="136"/>
      <c r="FMM21" s="136"/>
      <c r="FMN21" s="136"/>
      <c r="FMO21" s="136"/>
      <c r="FMP21" s="136"/>
      <c r="FMQ21" s="136"/>
      <c r="FMR21" s="136"/>
      <c r="FMS21" s="136"/>
      <c r="FMT21" s="136"/>
      <c r="FMU21" s="136"/>
      <c r="FMV21" s="136"/>
      <c r="FMW21" s="136"/>
      <c r="FMX21" s="136"/>
      <c r="FMY21" s="136"/>
      <c r="FMZ21" s="136"/>
      <c r="FNA21" s="136"/>
      <c r="FNB21" s="136"/>
      <c r="FNC21" s="136"/>
      <c r="FND21" s="136"/>
      <c r="FNE21" s="136"/>
      <c r="FNF21" s="136"/>
      <c r="FNG21" s="136"/>
      <c r="FNH21" s="136"/>
      <c r="FNI21" s="136"/>
      <c r="FNJ21" s="136"/>
      <c r="FNK21" s="136"/>
      <c r="FNL21" s="136"/>
      <c r="FNM21" s="136"/>
      <c r="FNN21" s="136"/>
      <c r="FNO21" s="136"/>
      <c r="FNP21" s="136"/>
      <c r="FNQ21" s="136"/>
      <c r="FNR21" s="136"/>
      <c r="FNS21" s="136"/>
      <c r="FNT21" s="136"/>
      <c r="FNU21" s="136"/>
      <c r="FNV21" s="136"/>
      <c r="FNW21" s="136"/>
      <c r="FNX21" s="136"/>
      <c r="FNY21" s="136"/>
      <c r="FNZ21" s="136"/>
      <c r="FOA21" s="136"/>
      <c r="FOB21" s="136"/>
      <c r="FOC21" s="136"/>
      <c r="FOD21" s="136"/>
      <c r="FOE21" s="136"/>
      <c r="FOF21" s="136"/>
      <c r="FOG21" s="136"/>
      <c r="FOH21" s="136"/>
      <c r="FOI21" s="136"/>
      <c r="FOJ21" s="136"/>
      <c r="FOK21" s="136"/>
      <c r="FOL21" s="136"/>
      <c r="FOM21" s="136"/>
      <c r="FON21" s="136"/>
      <c r="FOO21" s="136"/>
      <c r="FOP21" s="136"/>
      <c r="FOQ21" s="136"/>
      <c r="FOR21" s="136"/>
      <c r="FOS21" s="136"/>
      <c r="FOT21" s="136"/>
      <c r="FOU21" s="136"/>
      <c r="FOV21" s="136"/>
      <c r="FOW21" s="136"/>
      <c r="FOX21" s="136"/>
      <c r="FOY21" s="136"/>
      <c r="FOZ21" s="136"/>
      <c r="FPA21" s="136"/>
      <c r="FPB21" s="136"/>
      <c r="FPC21" s="136"/>
      <c r="FPD21" s="136"/>
      <c r="FPE21" s="136"/>
      <c r="FPF21" s="136"/>
      <c r="FPG21" s="136"/>
      <c r="FPH21" s="136"/>
      <c r="FPI21" s="136"/>
      <c r="FPJ21" s="136"/>
      <c r="FPK21" s="136"/>
      <c r="FPL21" s="136"/>
      <c r="FPM21" s="136"/>
      <c r="FPN21" s="136"/>
      <c r="FPO21" s="136"/>
      <c r="FPP21" s="136"/>
      <c r="FPQ21" s="136"/>
      <c r="FPR21" s="136"/>
      <c r="FPS21" s="136"/>
      <c r="FPT21" s="136"/>
      <c r="FPU21" s="136"/>
      <c r="FPV21" s="136"/>
      <c r="FPW21" s="136"/>
      <c r="FPX21" s="136"/>
      <c r="FPY21" s="136"/>
      <c r="FPZ21" s="136"/>
      <c r="FQA21" s="136"/>
      <c r="FQB21" s="136"/>
      <c r="FQC21" s="136"/>
      <c r="FQD21" s="136"/>
      <c r="FQE21" s="136"/>
      <c r="FQF21" s="136"/>
      <c r="FQG21" s="136"/>
      <c r="FQH21" s="136"/>
      <c r="FQI21" s="136"/>
      <c r="FQJ21" s="136"/>
      <c r="FQK21" s="136"/>
      <c r="FQL21" s="136"/>
      <c r="FQM21" s="136"/>
      <c r="FQN21" s="136"/>
      <c r="FQO21" s="136"/>
      <c r="FQP21" s="136"/>
      <c r="FQQ21" s="136"/>
      <c r="FQR21" s="136"/>
      <c r="FQS21" s="136"/>
      <c r="FQT21" s="136"/>
      <c r="FQU21" s="136"/>
      <c r="FQV21" s="136"/>
      <c r="FQW21" s="136"/>
      <c r="FQX21" s="136"/>
      <c r="FQY21" s="136"/>
      <c r="FQZ21" s="136"/>
      <c r="FRA21" s="136"/>
      <c r="FRB21" s="136"/>
      <c r="FRC21" s="136"/>
      <c r="FRD21" s="136"/>
      <c r="FRE21" s="136"/>
      <c r="FRF21" s="136"/>
      <c r="FRG21" s="136"/>
      <c r="FRH21" s="136"/>
      <c r="FRI21" s="136"/>
      <c r="FRJ21" s="136"/>
      <c r="FRK21" s="136"/>
      <c r="FRL21" s="136"/>
      <c r="FRM21" s="136"/>
      <c r="FRN21" s="136"/>
      <c r="FRO21" s="136"/>
      <c r="FRP21" s="136"/>
      <c r="FRQ21" s="136"/>
      <c r="FRR21" s="136"/>
      <c r="FRS21" s="136"/>
      <c r="FRT21" s="136"/>
      <c r="FRU21" s="136"/>
      <c r="FRV21" s="136"/>
      <c r="FRW21" s="136"/>
      <c r="FRX21" s="136"/>
      <c r="FRY21" s="136"/>
      <c r="FRZ21" s="136"/>
      <c r="FSA21" s="136"/>
      <c r="FSB21" s="136"/>
      <c r="FSC21" s="136"/>
      <c r="FSD21" s="136"/>
      <c r="FSE21" s="136"/>
      <c r="FSF21" s="136"/>
      <c r="FSG21" s="136"/>
      <c r="FSH21" s="136"/>
      <c r="FSI21" s="136"/>
      <c r="FSJ21" s="136"/>
      <c r="FSK21" s="136"/>
      <c r="FSL21" s="136"/>
      <c r="FSM21" s="136"/>
      <c r="FSN21" s="136"/>
      <c r="FSO21" s="136"/>
      <c r="FSP21" s="136"/>
      <c r="FSQ21" s="136"/>
      <c r="FSR21" s="136"/>
      <c r="FSS21" s="136"/>
      <c r="FST21" s="136"/>
      <c r="FSU21" s="136"/>
      <c r="FSV21" s="136"/>
      <c r="FSW21" s="136"/>
      <c r="FSX21" s="136"/>
      <c r="FSY21" s="136"/>
      <c r="FSZ21" s="136"/>
      <c r="FTA21" s="136"/>
      <c r="FTB21" s="136"/>
      <c r="FTC21" s="136"/>
      <c r="FTD21" s="136"/>
      <c r="FTE21" s="136"/>
      <c r="FTF21" s="136"/>
      <c r="FTG21" s="136"/>
      <c r="FTH21" s="136"/>
      <c r="FTI21" s="136"/>
      <c r="FTJ21" s="136"/>
      <c r="FTK21" s="136"/>
      <c r="FTL21" s="136"/>
      <c r="FTM21" s="136"/>
      <c r="FTN21" s="136"/>
      <c r="FTO21" s="136"/>
      <c r="FTP21" s="136"/>
      <c r="FTQ21" s="136"/>
      <c r="FTR21" s="136"/>
      <c r="FTS21" s="136"/>
      <c r="FTT21" s="136"/>
      <c r="FTU21" s="136"/>
      <c r="FTV21" s="136"/>
      <c r="FTW21" s="136"/>
      <c r="FTX21" s="136"/>
      <c r="FTY21" s="136"/>
      <c r="FTZ21" s="136"/>
      <c r="FUA21" s="136"/>
      <c r="FUB21" s="136"/>
      <c r="FUC21" s="136"/>
      <c r="FUD21" s="136"/>
      <c r="FUE21" s="136"/>
      <c r="FUF21" s="136"/>
      <c r="FUG21" s="136"/>
      <c r="FUH21" s="136"/>
      <c r="FUI21" s="136"/>
      <c r="FUJ21" s="136"/>
      <c r="FUK21" s="136"/>
      <c r="FUL21" s="136"/>
      <c r="FUM21" s="136"/>
      <c r="FUN21" s="136"/>
      <c r="FUO21" s="136"/>
      <c r="FUP21" s="136"/>
      <c r="FUQ21" s="136"/>
      <c r="FUR21" s="136"/>
      <c r="FUS21" s="136"/>
      <c r="FUT21" s="136"/>
      <c r="FUU21" s="136"/>
      <c r="FUV21" s="136"/>
      <c r="FUW21" s="136"/>
      <c r="FUX21" s="136"/>
      <c r="FUY21" s="136"/>
      <c r="FUZ21" s="136"/>
      <c r="FVA21" s="136"/>
      <c r="FVB21" s="136"/>
      <c r="FVC21" s="136"/>
      <c r="FVD21" s="136"/>
      <c r="FVE21" s="136"/>
      <c r="FVF21" s="136"/>
      <c r="FVG21" s="136"/>
      <c r="FVH21" s="136"/>
      <c r="FVI21" s="136"/>
      <c r="FVJ21" s="136"/>
      <c r="FVK21" s="136"/>
      <c r="FVL21" s="136"/>
      <c r="FVM21" s="136"/>
      <c r="FVN21" s="136"/>
      <c r="FVO21" s="136"/>
      <c r="FVP21" s="136"/>
      <c r="FVQ21" s="136"/>
      <c r="FVR21" s="136"/>
      <c r="FVS21" s="136"/>
      <c r="FVT21" s="136"/>
      <c r="FVU21" s="136"/>
      <c r="FVV21" s="136"/>
      <c r="FVW21" s="136"/>
      <c r="FVX21" s="136"/>
      <c r="FVY21" s="136"/>
      <c r="FVZ21" s="136"/>
      <c r="FWA21" s="136"/>
      <c r="FWB21" s="136"/>
      <c r="FWC21" s="136"/>
      <c r="FWD21" s="136"/>
      <c r="FWE21" s="136"/>
      <c r="FWF21" s="136"/>
      <c r="FWG21" s="136"/>
      <c r="FWH21" s="136"/>
      <c r="FWI21" s="136"/>
      <c r="FWJ21" s="136"/>
      <c r="FWK21" s="136"/>
      <c r="FWL21" s="136"/>
      <c r="FWM21" s="136"/>
      <c r="FWN21" s="136"/>
      <c r="FWO21" s="136"/>
      <c r="FWP21" s="136"/>
      <c r="FWQ21" s="136"/>
      <c r="FWR21" s="136"/>
      <c r="FWS21" s="136"/>
      <c r="FWT21" s="136"/>
      <c r="FWU21" s="136"/>
      <c r="FWV21" s="136"/>
      <c r="FWW21" s="136"/>
      <c r="FWX21" s="136"/>
      <c r="FWY21" s="136"/>
      <c r="FWZ21" s="136"/>
      <c r="FXA21" s="136"/>
      <c r="FXB21" s="136"/>
      <c r="FXC21" s="136"/>
      <c r="FXD21" s="136"/>
      <c r="FXE21" s="136"/>
      <c r="FXF21" s="136"/>
      <c r="FXG21" s="136"/>
      <c r="FXH21" s="136"/>
      <c r="FXI21" s="136"/>
      <c r="FXJ21" s="136"/>
      <c r="FXK21" s="136"/>
      <c r="FXL21" s="136"/>
      <c r="FXM21" s="136"/>
      <c r="FXN21" s="136"/>
      <c r="FXO21" s="136"/>
      <c r="FXP21" s="136"/>
      <c r="FXQ21" s="136"/>
      <c r="FXR21" s="136"/>
      <c r="FXS21" s="136"/>
      <c r="FXT21" s="136"/>
      <c r="FXU21" s="136"/>
      <c r="FXV21" s="136"/>
      <c r="FXW21" s="136"/>
      <c r="FXX21" s="136"/>
      <c r="FXY21" s="136"/>
      <c r="FXZ21" s="136"/>
      <c r="FYA21" s="136"/>
      <c r="FYB21" s="136"/>
      <c r="FYC21" s="136"/>
      <c r="FYD21" s="136"/>
      <c r="FYE21" s="136"/>
      <c r="FYF21" s="136"/>
      <c r="FYG21" s="136"/>
      <c r="FYH21" s="136"/>
      <c r="FYI21" s="136"/>
      <c r="FYJ21" s="136"/>
      <c r="FYK21" s="136"/>
      <c r="FYL21" s="136"/>
      <c r="FYM21" s="136"/>
      <c r="FYN21" s="136"/>
      <c r="FYO21" s="136"/>
      <c r="FYP21" s="136"/>
      <c r="FYQ21" s="136"/>
      <c r="FYR21" s="136"/>
      <c r="FYS21" s="136"/>
      <c r="FYT21" s="136"/>
      <c r="FYU21" s="136"/>
      <c r="FYV21" s="136"/>
      <c r="FYW21" s="136"/>
      <c r="FYX21" s="136"/>
      <c r="FYY21" s="136"/>
      <c r="FYZ21" s="136"/>
      <c r="FZA21" s="136"/>
      <c r="FZB21" s="136"/>
      <c r="FZC21" s="136"/>
      <c r="FZD21" s="136"/>
      <c r="FZE21" s="136"/>
      <c r="FZF21" s="136"/>
      <c r="FZG21" s="136"/>
      <c r="FZH21" s="136"/>
      <c r="FZI21" s="136"/>
      <c r="FZJ21" s="136"/>
      <c r="FZK21" s="136"/>
      <c r="FZL21" s="136"/>
      <c r="FZM21" s="136"/>
      <c r="FZN21" s="136"/>
      <c r="FZO21" s="136"/>
      <c r="FZP21" s="136"/>
      <c r="FZQ21" s="136"/>
      <c r="FZR21" s="136"/>
      <c r="FZS21" s="136"/>
      <c r="FZT21" s="136"/>
      <c r="FZU21" s="136"/>
      <c r="FZV21" s="136"/>
      <c r="FZW21" s="136"/>
      <c r="FZX21" s="136"/>
      <c r="FZY21" s="136"/>
      <c r="FZZ21" s="136"/>
      <c r="GAA21" s="136"/>
      <c r="GAB21" s="136"/>
      <c r="GAC21" s="136"/>
      <c r="GAD21" s="136"/>
      <c r="GAE21" s="136"/>
      <c r="GAF21" s="136"/>
      <c r="GAG21" s="136"/>
      <c r="GAH21" s="136"/>
      <c r="GAI21" s="136"/>
      <c r="GAJ21" s="136"/>
      <c r="GAK21" s="136"/>
      <c r="GAL21" s="136"/>
      <c r="GAM21" s="136"/>
      <c r="GAN21" s="136"/>
      <c r="GAO21" s="136"/>
      <c r="GAP21" s="136"/>
      <c r="GAQ21" s="136"/>
      <c r="GAR21" s="136"/>
      <c r="GAS21" s="136"/>
      <c r="GAT21" s="136"/>
      <c r="GAU21" s="136"/>
      <c r="GAV21" s="136"/>
      <c r="GAW21" s="136"/>
      <c r="GAX21" s="136"/>
      <c r="GAY21" s="136"/>
      <c r="GAZ21" s="136"/>
      <c r="GBA21" s="136"/>
      <c r="GBB21" s="136"/>
      <c r="GBC21" s="136"/>
      <c r="GBD21" s="136"/>
      <c r="GBE21" s="136"/>
      <c r="GBF21" s="136"/>
      <c r="GBG21" s="136"/>
      <c r="GBH21" s="136"/>
      <c r="GBI21" s="136"/>
      <c r="GBJ21" s="136"/>
      <c r="GBK21" s="136"/>
      <c r="GBL21" s="136"/>
      <c r="GBM21" s="136"/>
      <c r="GBN21" s="136"/>
      <c r="GBO21" s="136"/>
      <c r="GBP21" s="136"/>
      <c r="GBQ21" s="136"/>
      <c r="GBR21" s="136"/>
      <c r="GBS21" s="136"/>
      <c r="GBT21" s="136"/>
      <c r="GBU21" s="136"/>
      <c r="GBV21" s="136"/>
      <c r="GBW21" s="136"/>
      <c r="GBX21" s="136"/>
      <c r="GBY21" s="136"/>
      <c r="GBZ21" s="136"/>
      <c r="GCA21" s="136"/>
      <c r="GCB21" s="136"/>
      <c r="GCC21" s="136"/>
      <c r="GCD21" s="136"/>
      <c r="GCE21" s="136"/>
      <c r="GCF21" s="136"/>
      <c r="GCG21" s="136"/>
      <c r="GCH21" s="136"/>
      <c r="GCI21" s="136"/>
      <c r="GCJ21" s="136"/>
      <c r="GCK21" s="136"/>
      <c r="GCL21" s="136"/>
      <c r="GCM21" s="136"/>
      <c r="GCN21" s="136"/>
      <c r="GCO21" s="136"/>
      <c r="GCP21" s="136"/>
      <c r="GCQ21" s="136"/>
      <c r="GCR21" s="136"/>
      <c r="GCS21" s="136"/>
      <c r="GCT21" s="136"/>
      <c r="GCU21" s="136"/>
      <c r="GCV21" s="136"/>
      <c r="GCW21" s="136"/>
      <c r="GCX21" s="136"/>
      <c r="GCY21" s="136"/>
      <c r="GCZ21" s="136"/>
      <c r="GDA21" s="136"/>
      <c r="GDB21" s="136"/>
      <c r="GDC21" s="136"/>
      <c r="GDD21" s="136"/>
      <c r="GDE21" s="136"/>
      <c r="GDF21" s="136"/>
      <c r="GDG21" s="136"/>
      <c r="GDH21" s="136"/>
      <c r="GDI21" s="136"/>
      <c r="GDJ21" s="136"/>
      <c r="GDK21" s="136"/>
      <c r="GDL21" s="136"/>
      <c r="GDM21" s="136"/>
      <c r="GDN21" s="136"/>
      <c r="GDO21" s="136"/>
      <c r="GDP21" s="136"/>
      <c r="GDQ21" s="136"/>
      <c r="GDR21" s="136"/>
      <c r="GDS21" s="136"/>
      <c r="GDT21" s="136"/>
      <c r="GDU21" s="136"/>
      <c r="GDV21" s="136"/>
      <c r="GDW21" s="136"/>
      <c r="GDX21" s="136"/>
      <c r="GDY21" s="136"/>
      <c r="GDZ21" s="136"/>
      <c r="GEA21" s="136"/>
      <c r="GEB21" s="136"/>
      <c r="GEC21" s="136"/>
      <c r="GED21" s="136"/>
      <c r="GEE21" s="136"/>
      <c r="GEF21" s="136"/>
      <c r="GEG21" s="136"/>
      <c r="GEH21" s="136"/>
      <c r="GEI21" s="136"/>
      <c r="GEJ21" s="136"/>
      <c r="GEK21" s="136"/>
      <c r="GEL21" s="136"/>
      <c r="GEM21" s="136"/>
      <c r="GEN21" s="136"/>
      <c r="GEO21" s="136"/>
      <c r="GEP21" s="136"/>
      <c r="GEQ21" s="136"/>
      <c r="GER21" s="136"/>
      <c r="GES21" s="136"/>
      <c r="GET21" s="136"/>
      <c r="GEU21" s="136"/>
      <c r="GEV21" s="136"/>
      <c r="GEW21" s="136"/>
      <c r="GEX21" s="136"/>
      <c r="GEY21" s="136"/>
      <c r="GEZ21" s="136"/>
      <c r="GFA21" s="136"/>
      <c r="GFB21" s="136"/>
      <c r="GFC21" s="136"/>
      <c r="GFD21" s="136"/>
      <c r="GFE21" s="136"/>
      <c r="GFF21" s="136"/>
      <c r="GFG21" s="136"/>
      <c r="GFH21" s="136"/>
      <c r="GFI21" s="136"/>
      <c r="GFJ21" s="136"/>
      <c r="GFK21" s="136"/>
      <c r="GFL21" s="136"/>
      <c r="GFM21" s="136"/>
      <c r="GFN21" s="136"/>
      <c r="GFO21" s="136"/>
      <c r="GFP21" s="136"/>
      <c r="GFQ21" s="136"/>
      <c r="GFR21" s="136"/>
      <c r="GFS21" s="136"/>
      <c r="GFT21" s="136"/>
      <c r="GFU21" s="136"/>
      <c r="GFV21" s="136"/>
      <c r="GFW21" s="136"/>
      <c r="GFX21" s="136"/>
      <c r="GFY21" s="136"/>
      <c r="GFZ21" s="136"/>
      <c r="GGA21" s="136"/>
      <c r="GGB21" s="136"/>
      <c r="GGC21" s="136"/>
      <c r="GGD21" s="136"/>
      <c r="GGE21" s="136"/>
      <c r="GGF21" s="136"/>
      <c r="GGG21" s="136"/>
      <c r="GGH21" s="136"/>
      <c r="GGI21" s="136"/>
      <c r="GGJ21" s="136"/>
      <c r="GGK21" s="136"/>
      <c r="GGL21" s="136"/>
      <c r="GGM21" s="136"/>
      <c r="GGN21" s="136"/>
      <c r="GGO21" s="136"/>
      <c r="GGP21" s="136"/>
      <c r="GGQ21" s="136"/>
      <c r="GGR21" s="136"/>
      <c r="GGS21" s="136"/>
      <c r="GGT21" s="136"/>
      <c r="GGU21" s="136"/>
      <c r="GGV21" s="136"/>
      <c r="GGW21" s="136"/>
      <c r="GGX21" s="136"/>
      <c r="GGY21" s="136"/>
      <c r="GGZ21" s="136"/>
      <c r="GHA21" s="136"/>
      <c r="GHB21" s="136"/>
      <c r="GHC21" s="136"/>
      <c r="GHD21" s="136"/>
      <c r="GHE21" s="136"/>
      <c r="GHF21" s="136"/>
      <c r="GHG21" s="136"/>
      <c r="GHH21" s="136"/>
      <c r="GHI21" s="136"/>
      <c r="GHJ21" s="136"/>
      <c r="GHK21" s="136"/>
      <c r="GHL21" s="136"/>
      <c r="GHM21" s="136"/>
      <c r="GHN21" s="136"/>
      <c r="GHO21" s="136"/>
      <c r="GHP21" s="136"/>
      <c r="GHQ21" s="136"/>
      <c r="GHR21" s="136"/>
      <c r="GHS21" s="136"/>
      <c r="GHT21" s="136"/>
      <c r="GHU21" s="136"/>
      <c r="GHV21" s="136"/>
      <c r="GHW21" s="136"/>
      <c r="GHX21" s="136"/>
      <c r="GHY21" s="136"/>
      <c r="GHZ21" s="136"/>
      <c r="GIA21" s="136"/>
      <c r="GIB21" s="136"/>
      <c r="GIC21" s="136"/>
      <c r="GID21" s="136"/>
      <c r="GIE21" s="136"/>
      <c r="GIF21" s="136"/>
      <c r="GIG21" s="136"/>
      <c r="GIH21" s="136"/>
      <c r="GII21" s="136"/>
      <c r="GIJ21" s="136"/>
      <c r="GIK21" s="136"/>
      <c r="GIL21" s="136"/>
      <c r="GIM21" s="136"/>
      <c r="GIN21" s="136"/>
      <c r="GIO21" s="136"/>
      <c r="GIP21" s="136"/>
      <c r="GIQ21" s="136"/>
      <c r="GIR21" s="136"/>
      <c r="GIS21" s="136"/>
      <c r="GIT21" s="136"/>
      <c r="GIU21" s="136"/>
      <c r="GIV21" s="136"/>
      <c r="GIW21" s="136"/>
      <c r="GIX21" s="136"/>
      <c r="GIY21" s="136"/>
      <c r="GIZ21" s="136"/>
      <c r="GJA21" s="136"/>
      <c r="GJB21" s="136"/>
      <c r="GJC21" s="136"/>
      <c r="GJD21" s="136"/>
      <c r="GJE21" s="136"/>
      <c r="GJF21" s="136"/>
      <c r="GJG21" s="136"/>
      <c r="GJH21" s="136"/>
      <c r="GJI21" s="136"/>
      <c r="GJJ21" s="136"/>
      <c r="GJK21" s="136"/>
      <c r="GJL21" s="136"/>
      <c r="GJM21" s="136"/>
      <c r="GJN21" s="136"/>
      <c r="GJO21" s="136"/>
      <c r="GJP21" s="136"/>
      <c r="GJQ21" s="136"/>
      <c r="GJR21" s="136"/>
      <c r="GJS21" s="136"/>
      <c r="GJT21" s="136"/>
      <c r="GJU21" s="136"/>
      <c r="GJV21" s="136"/>
      <c r="GJW21" s="136"/>
      <c r="GJX21" s="136"/>
      <c r="GJY21" s="136"/>
      <c r="GJZ21" s="136"/>
      <c r="GKA21" s="136"/>
      <c r="GKB21" s="136"/>
      <c r="GKC21" s="136"/>
      <c r="GKD21" s="136"/>
      <c r="GKE21" s="136"/>
      <c r="GKF21" s="136"/>
      <c r="GKG21" s="136"/>
      <c r="GKH21" s="136"/>
      <c r="GKI21" s="136"/>
      <c r="GKJ21" s="136"/>
      <c r="GKK21" s="136"/>
      <c r="GKL21" s="136"/>
      <c r="GKM21" s="136"/>
      <c r="GKN21" s="136"/>
      <c r="GKO21" s="136"/>
      <c r="GKP21" s="136"/>
      <c r="GKQ21" s="136"/>
      <c r="GKR21" s="136"/>
      <c r="GKS21" s="136"/>
      <c r="GKT21" s="136"/>
      <c r="GKU21" s="136"/>
      <c r="GKV21" s="136"/>
      <c r="GKW21" s="136"/>
      <c r="GKX21" s="136"/>
      <c r="GKY21" s="136"/>
      <c r="GKZ21" s="136"/>
      <c r="GLA21" s="136"/>
      <c r="GLB21" s="136"/>
      <c r="GLC21" s="136"/>
      <c r="GLD21" s="136"/>
      <c r="GLE21" s="136"/>
      <c r="GLF21" s="136"/>
      <c r="GLG21" s="136"/>
      <c r="GLH21" s="136"/>
      <c r="GLI21" s="136"/>
      <c r="GLJ21" s="136"/>
      <c r="GLK21" s="136"/>
      <c r="GLL21" s="136"/>
      <c r="GLM21" s="136"/>
      <c r="GLN21" s="136"/>
      <c r="GLO21" s="136"/>
      <c r="GLP21" s="136"/>
      <c r="GLQ21" s="136"/>
      <c r="GLR21" s="136"/>
      <c r="GLS21" s="136"/>
      <c r="GLT21" s="136"/>
      <c r="GLU21" s="136"/>
      <c r="GLV21" s="136"/>
      <c r="GLW21" s="136"/>
      <c r="GLX21" s="136"/>
      <c r="GLY21" s="136"/>
      <c r="GLZ21" s="136"/>
      <c r="GMA21" s="136"/>
      <c r="GMB21" s="136"/>
      <c r="GMC21" s="136"/>
      <c r="GMD21" s="136"/>
      <c r="GME21" s="136"/>
      <c r="GMF21" s="136"/>
      <c r="GMG21" s="136"/>
      <c r="GMH21" s="136"/>
      <c r="GMI21" s="136"/>
      <c r="GMJ21" s="136"/>
      <c r="GMK21" s="136"/>
      <c r="GML21" s="136"/>
      <c r="GMM21" s="136"/>
      <c r="GMN21" s="136"/>
      <c r="GMO21" s="136"/>
      <c r="GMP21" s="136"/>
      <c r="GMQ21" s="136"/>
      <c r="GMR21" s="136"/>
      <c r="GMS21" s="136"/>
      <c r="GMT21" s="136"/>
      <c r="GMU21" s="136"/>
      <c r="GMV21" s="136"/>
      <c r="GMW21" s="136"/>
      <c r="GMX21" s="136"/>
      <c r="GMY21" s="136"/>
      <c r="GMZ21" s="136"/>
      <c r="GNA21" s="136"/>
      <c r="GNB21" s="136"/>
      <c r="GNC21" s="136"/>
      <c r="GND21" s="136"/>
      <c r="GNE21" s="136"/>
      <c r="GNF21" s="136"/>
      <c r="GNG21" s="136"/>
      <c r="GNH21" s="136"/>
      <c r="GNI21" s="136"/>
      <c r="GNJ21" s="136"/>
      <c r="GNK21" s="136"/>
      <c r="GNL21" s="136"/>
      <c r="GNM21" s="136"/>
      <c r="GNN21" s="136"/>
      <c r="GNO21" s="136"/>
      <c r="GNP21" s="136"/>
      <c r="GNQ21" s="136"/>
      <c r="GNR21" s="136"/>
      <c r="GNS21" s="136"/>
      <c r="GNT21" s="136"/>
      <c r="GNU21" s="136"/>
      <c r="GNV21" s="136"/>
      <c r="GNW21" s="136"/>
      <c r="GNX21" s="136"/>
      <c r="GNY21" s="136"/>
      <c r="GNZ21" s="136"/>
      <c r="GOA21" s="136"/>
      <c r="GOB21" s="136"/>
      <c r="GOC21" s="136"/>
      <c r="GOD21" s="136"/>
      <c r="GOE21" s="136"/>
      <c r="GOF21" s="136"/>
      <c r="GOG21" s="136"/>
      <c r="GOH21" s="136"/>
      <c r="GOI21" s="136"/>
      <c r="GOJ21" s="136"/>
      <c r="GOK21" s="136"/>
      <c r="GOL21" s="136"/>
      <c r="GOM21" s="136"/>
      <c r="GON21" s="136"/>
      <c r="GOO21" s="136"/>
      <c r="GOP21" s="136"/>
      <c r="GOQ21" s="136"/>
      <c r="GOR21" s="136"/>
      <c r="GOS21" s="136"/>
      <c r="GOT21" s="136"/>
      <c r="GOU21" s="136"/>
      <c r="GOV21" s="136"/>
      <c r="GOW21" s="136"/>
      <c r="GOX21" s="136"/>
      <c r="GOY21" s="136"/>
      <c r="GOZ21" s="136"/>
      <c r="GPA21" s="136"/>
      <c r="GPB21" s="136"/>
      <c r="GPC21" s="136"/>
      <c r="GPD21" s="136"/>
      <c r="GPE21" s="136"/>
      <c r="GPF21" s="136"/>
      <c r="GPG21" s="136"/>
      <c r="GPH21" s="136"/>
      <c r="GPI21" s="136"/>
      <c r="GPJ21" s="136"/>
      <c r="GPK21" s="136"/>
      <c r="GPL21" s="136"/>
      <c r="GPM21" s="136"/>
      <c r="GPN21" s="136"/>
      <c r="GPO21" s="136"/>
      <c r="GPP21" s="136"/>
      <c r="GPQ21" s="136"/>
      <c r="GPR21" s="136"/>
      <c r="GPS21" s="136"/>
      <c r="GPT21" s="136"/>
      <c r="GPU21" s="136"/>
      <c r="GPV21" s="136"/>
      <c r="GPW21" s="136"/>
      <c r="GPX21" s="136"/>
      <c r="GPY21" s="136"/>
      <c r="GPZ21" s="136"/>
      <c r="GQA21" s="136"/>
      <c r="GQB21" s="136"/>
      <c r="GQC21" s="136"/>
      <c r="GQD21" s="136"/>
      <c r="GQE21" s="136"/>
      <c r="GQF21" s="136"/>
      <c r="GQG21" s="136"/>
      <c r="GQH21" s="136"/>
      <c r="GQI21" s="136"/>
      <c r="GQJ21" s="136"/>
      <c r="GQK21" s="136"/>
      <c r="GQL21" s="136"/>
      <c r="GQM21" s="136"/>
      <c r="GQN21" s="136"/>
      <c r="GQO21" s="136"/>
      <c r="GQP21" s="136"/>
      <c r="GQQ21" s="136"/>
      <c r="GQR21" s="136"/>
      <c r="GQS21" s="136"/>
      <c r="GQT21" s="136"/>
      <c r="GQU21" s="136"/>
      <c r="GQV21" s="136"/>
      <c r="GQW21" s="136"/>
      <c r="GQX21" s="136"/>
      <c r="GQY21" s="136"/>
      <c r="GQZ21" s="136"/>
      <c r="GRA21" s="136"/>
      <c r="GRB21" s="136"/>
      <c r="GRC21" s="136"/>
      <c r="GRD21" s="136"/>
      <c r="GRE21" s="136"/>
      <c r="GRF21" s="136"/>
      <c r="GRG21" s="136"/>
      <c r="GRH21" s="136"/>
      <c r="GRI21" s="136"/>
      <c r="GRJ21" s="136"/>
      <c r="GRK21" s="136"/>
      <c r="GRL21" s="136"/>
      <c r="GRM21" s="136"/>
      <c r="GRN21" s="136"/>
      <c r="GRO21" s="136"/>
      <c r="GRP21" s="136"/>
      <c r="GRQ21" s="136"/>
      <c r="GRR21" s="136"/>
      <c r="GRS21" s="136"/>
      <c r="GRT21" s="136"/>
      <c r="GRU21" s="136"/>
      <c r="GRV21" s="136"/>
      <c r="GRW21" s="136"/>
      <c r="GRX21" s="136"/>
      <c r="GRY21" s="136"/>
      <c r="GRZ21" s="136"/>
      <c r="GSA21" s="136"/>
      <c r="GSB21" s="136"/>
      <c r="GSC21" s="136"/>
      <c r="GSD21" s="136"/>
      <c r="GSE21" s="136"/>
      <c r="GSF21" s="136"/>
      <c r="GSG21" s="136"/>
      <c r="GSH21" s="136"/>
      <c r="GSI21" s="136"/>
      <c r="GSJ21" s="136"/>
      <c r="GSK21" s="136"/>
      <c r="GSL21" s="136"/>
      <c r="GSM21" s="136"/>
      <c r="GSN21" s="136"/>
      <c r="GSO21" s="136"/>
      <c r="GSP21" s="136"/>
      <c r="GSQ21" s="136"/>
      <c r="GSR21" s="136"/>
      <c r="GSS21" s="136"/>
      <c r="GST21" s="136"/>
      <c r="GSU21" s="136"/>
      <c r="GSV21" s="136"/>
      <c r="GSW21" s="136"/>
      <c r="GSX21" s="136"/>
      <c r="GSY21" s="136"/>
      <c r="GSZ21" s="136"/>
      <c r="GTA21" s="136"/>
      <c r="GTB21" s="136"/>
      <c r="GTC21" s="136"/>
      <c r="GTD21" s="136"/>
      <c r="GTE21" s="136"/>
      <c r="GTF21" s="136"/>
      <c r="GTG21" s="136"/>
      <c r="GTH21" s="136"/>
      <c r="GTI21" s="136"/>
      <c r="GTJ21" s="136"/>
      <c r="GTK21" s="136"/>
      <c r="GTL21" s="136"/>
      <c r="GTM21" s="136"/>
      <c r="GTN21" s="136"/>
      <c r="GTO21" s="136"/>
      <c r="GTP21" s="136"/>
      <c r="GTQ21" s="136"/>
      <c r="GTR21" s="136"/>
      <c r="GTS21" s="136"/>
      <c r="GTT21" s="136"/>
      <c r="GTU21" s="136"/>
      <c r="GTV21" s="136"/>
      <c r="GTW21" s="136"/>
      <c r="GTX21" s="136"/>
      <c r="GTY21" s="136"/>
      <c r="GTZ21" s="136"/>
      <c r="GUA21" s="136"/>
      <c r="GUB21" s="136"/>
      <c r="GUC21" s="136"/>
      <c r="GUD21" s="136"/>
      <c r="GUE21" s="136"/>
      <c r="GUF21" s="136"/>
      <c r="GUG21" s="136"/>
      <c r="GUH21" s="136"/>
      <c r="GUI21" s="136"/>
      <c r="GUJ21" s="136"/>
      <c r="GUK21" s="136"/>
      <c r="GUL21" s="136"/>
      <c r="GUM21" s="136"/>
      <c r="GUN21" s="136"/>
      <c r="GUO21" s="136"/>
      <c r="GUP21" s="136"/>
      <c r="GUQ21" s="136"/>
      <c r="GUR21" s="136"/>
      <c r="GUS21" s="136"/>
      <c r="GUT21" s="136"/>
      <c r="GUU21" s="136"/>
      <c r="GUV21" s="136"/>
      <c r="GUW21" s="136"/>
      <c r="GUX21" s="136"/>
      <c r="GUY21" s="136"/>
      <c r="GUZ21" s="136"/>
      <c r="GVA21" s="136"/>
      <c r="GVB21" s="136"/>
      <c r="GVC21" s="136"/>
      <c r="GVD21" s="136"/>
      <c r="GVE21" s="136"/>
      <c r="GVF21" s="136"/>
      <c r="GVG21" s="136"/>
      <c r="GVH21" s="136"/>
      <c r="GVI21" s="136"/>
      <c r="GVJ21" s="136"/>
      <c r="GVK21" s="136"/>
      <c r="GVL21" s="136"/>
      <c r="GVM21" s="136"/>
      <c r="GVN21" s="136"/>
      <c r="GVO21" s="136"/>
      <c r="GVP21" s="136"/>
      <c r="GVQ21" s="136"/>
      <c r="GVR21" s="136"/>
      <c r="GVS21" s="136"/>
      <c r="GVT21" s="136"/>
      <c r="GVU21" s="136"/>
      <c r="GVV21" s="136"/>
      <c r="GVW21" s="136"/>
      <c r="GVX21" s="136"/>
      <c r="GVY21" s="136"/>
      <c r="GVZ21" s="136"/>
      <c r="GWA21" s="136"/>
      <c r="GWB21" s="136"/>
      <c r="GWC21" s="136"/>
      <c r="GWD21" s="136"/>
      <c r="GWE21" s="136"/>
      <c r="GWF21" s="136"/>
      <c r="GWG21" s="136"/>
      <c r="GWH21" s="136"/>
      <c r="GWI21" s="136"/>
      <c r="GWJ21" s="136"/>
      <c r="GWK21" s="136"/>
      <c r="GWL21" s="136"/>
      <c r="GWM21" s="136"/>
      <c r="GWN21" s="136"/>
      <c r="GWO21" s="136"/>
      <c r="GWP21" s="136"/>
      <c r="GWQ21" s="136"/>
      <c r="GWR21" s="136"/>
      <c r="GWS21" s="136"/>
      <c r="GWT21" s="136"/>
      <c r="GWU21" s="136"/>
      <c r="GWV21" s="136"/>
      <c r="GWW21" s="136"/>
      <c r="GWX21" s="136"/>
      <c r="GWY21" s="136"/>
      <c r="GWZ21" s="136"/>
      <c r="GXA21" s="136"/>
      <c r="GXB21" s="136"/>
      <c r="GXC21" s="136"/>
      <c r="GXD21" s="136"/>
      <c r="GXE21" s="136"/>
      <c r="GXF21" s="136"/>
      <c r="GXG21" s="136"/>
      <c r="GXH21" s="136"/>
      <c r="GXI21" s="136"/>
      <c r="GXJ21" s="136"/>
      <c r="GXK21" s="136"/>
      <c r="GXL21" s="136"/>
      <c r="GXM21" s="136"/>
      <c r="GXN21" s="136"/>
      <c r="GXO21" s="136"/>
      <c r="GXP21" s="136"/>
      <c r="GXQ21" s="136"/>
      <c r="GXR21" s="136"/>
      <c r="GXS21" s="136"/>
      <c r="GXT21" s="136"/>
      <c r="GXU21" s="136"/>
      <c r="GXV21" s="136"/>
      <c r="GXW21" s="136"/>
      <c r="GXX21" s="136"/>
      <c r="GXY21" s="136"/>
      <c r="GXZ21" s="136"/>
      <c r="GYA21" s="136"/>
      <c r="GYB21" s="136"/>
      <c r="GYC21" s="136"/>
      <c r="GYD21" s="136"/>
      <c r="GYE21" s="136"/>
      <c r="GYF21" s="136"/>
      <c r="GYG21" s="136"/>
      <c r="GYH21" s="136"/>
      <c r="GYI21" s="136"/>
      <c r="GYJ21" s="136"/>
      <c r="GYK21" s="136"/>
      <c r="GYL21" s="136"/>
      <c r="GYM21" s="136"/>
      <c r="GYN21" s="136"/>
      <c r="GYO21" s="136"/>
      <c r="GYP21" s="136"/>
      <c r="GYQ21" s="136"/>
      <c r="GYR21" s="136"/>
      <c r="GYS21" s="136"/>
      <c r="GYT21" s="136"/>
      <c r="GYU21" s="136"/>
      <c r="GYV21" s="136"/>
      <c r="GYW21" s="136"/>
      <c r="GYX21" s="136"/>
      <c r="GYY21" s="136"/>
      <c r="GYZ21" s="136"/>
      <c r="GZA21" s="136"/>
      <c r="GZB21" s="136"/>
      <c r="GZC21" s="136"/>
      <c r="GZD21" s="136"/>
      <c r="GZE21" s="136"/>
      <c r="GZF21" s="136"/>
      <c r="GZG21" s="136"/>
      <c r="GZH21" s="136"/>
      <c r="GZI21" s="136"/>
      <c r="GZJ21" s="136"/>
      <c r="GZK21" s="136"/>
      <c r="GZL21" s="136"/>
      <c r="GZM21" s="136"/>
      <c r="GZN21" s="136"/>
      <c r="GZO21" s="136"/>
      <c r="GZP21" s="136"/>
      <c r="GZQ21" s="136"/>
      <c r="GZR21" s="136"/>
      <c r="GZS21" s="136"/>
      <c r="GZT21" s="136"/>
      <c r="GZU21" s="136"/>
      <c r="GZV21" s="136"/>
      <c r="GZW21" s="136"/>
      <c r="GZX21" s="136"/>
      <c r="GZY21" s="136"/>
      <c r="GZZ21" s="136"/>
      <c r="HAA21" s="136"/>
      <c r="HAB21" s="136"/>
      <c r="HAC21" s="136"/>
      <c r="HAD21" s="136"/>
      <c r="HAE21" s="136"/>
      <c r="HAF21" s="136"/>
      <c r="HAG21" s="136"/>
      <c r="HAH21" s="136"/>
      <c r="HAI21" s="136"/>
      <c r="HAJ21" s="136"/>
      <c r="HAK21" s="136"/>
      <c r="HAL21" s="136"/>
      <c r="HAM21" s="136"/>
      <c r="HAN21" s="136"/>
      <c r="HAO21" s="136"/>
      <c r="HAP21" s="136"/>
      <c r="HAQ21" s="136"/>
      <c r="HAR21" s="136"/>
      <c r="HAS21" s="136"/>
      <c r="HAT21" s="136"/>
      <c r="HAU21" s="136"/>
      <c r="HAV21" s="136"/>
      <c r="HAW21" s="136"/>
      <c r="HAX21" s="136"/>
      <c r="HAY21" s="136"/>
      <c r="HAZ21" s="136"/>
      <c r="HBA21" s="136"/>
      <c r="HBB21" s="136"/>
      <c r="HBC21" s="136"/>
      <c r="HBD21" s="136"/>
      <c r="HBE21" s="136"/>
      <c r="HBF21" s="136"/>
      <c r="HBG21" s="136"/>
      <c r="HBH21" s="136"/>
      <c r="HBI21" s="136"/>
      <c r="HBJ21" s="136"/>
      <c r="HBK21" s="136"/>
      <c r="HBL21" s="136"/>
      <c r="HBM21" s="136"/>
      <c r="HBN21" s="136"/>
      <c r="HBO21" s="136"/>
      <c r="HBP21" s="136"/>
      <c r="HBQ21" s="136"/>
      <c r="HBR21" s="136"/>
      <c r="HBS21" s="136"/>
      <c r="HBT21" s="136"/>
      <c r="HBU21" s="136"/>
      <c r="HBV21" s="136"/>
      <c r="HBW21" s="136"/>
      <c r="HBX21" s="136"/>
      <c r="HBY21" s="136"/>
      <c r="HBZ21" s="136"/>
      <c r="HCA21" s="136"/>
      <c r="HCB21" s="136"/>
      <c r="HCC21" s="136"/>
      <c r="HCD21" s="136"/>
      <c r="HCE21" s="136"/>
      <c r="HCF21" s="136"/>
      <c r="HCG21" s="136"/>
      <c r="HCH21" s="136"/>
      <c r="HCI21" s="136"/>
      <c r="HCJ21" s="136"/>
      <c r="HCK21" s="136"/>
      <c r="HCL21" s="136"/>
      <c r="HCM21" s="136"/>
      <c r="HCN21" s="136"/>
      <c r="HCO21" s="136"/>
      <c r="HCP21" s="136"/>
      <c r="HCQ21" s="136"/>
      <c r="HCR21" s="136"/>
      <c r="HCS21" s="136"/>
      <c r="HCT21" s="136"/>
      <c r="HCU21" s="136"/>
      <c r="HCV21" s="136"/>
      <c r="HCW21" s="136"/>
      <c r="HCX21" s="136"/>
      <c r="HCY21" s="136"/>
      <c r="HCZ21" s="136"/>
      <c r="HDA21" s="136"/>
      <c r="HDB21" s="136"/>
      <c r="HDC21" s="136"/>
      <c r="HDD21" s="136"/>
      <c r="HDE21" s="136"/>
      <c r="HDF21" s="136"/>
      <c r="HDG21" s="136"/>
      <c r="HDH21" s="136"/>
      <c r="HDI21" s="136"/>
      <c r="HDJ21" s="136"/>
      <c r="HDK21" s="136"/>
      <c r="HDL21" s="136"/>
      <c r="HDM21" s="136"/>
      <c r="HDN21" s="136"/>
      <c r="HDO21" s="136"/>
      <c r="HDP21" s="136"/>
      <c r="HDQ21" s="136"/>
      <c r="HDR21" s="136"/>
      <c r="HDS21" s="136"/>
      <c r="HDT21" s="136"/>
      <c r="HDU21" s="136"/>
      <c r="HDV21" s="136"/>
      <c r="HDW21" s="136"/>
      <c r="HDX21" s="136"/>
      <c r="HDY21" s="136"/>
      <c r="HDZ21" s="136"/>
      <c r="HEA21" s="136"/>
      <c r="HEB21" s="136"/>
      <c r="HEC21" s="136"/>
      <c r="HED21" s="136"/>
      <c r="HEE21" s="136"/>
      <c r="HEF21" s="136"/>
      <c r="HEG21" s="136"/>
      <c r="HEH21" s="136"/>
      <c r="HEI21" s="136"/>
      <c r="HEJ21" s="136"/>
      <c r="HEK21" s="136"/>
      <c r="HEL21" s="136"/>
      <c r="HEM21" s="136"/>
      <c r="HEN21" s="136"/>
      <c r="HEO21" s="136"/>
      <c r="HEP21" s="136"/>
      <c r="HEQ21" s="136"/>
      <c r="HER21" s="136"/>
      <c r="HES21" s="136"/>
      <c r="HET21" s="136"/>
      <c r="HEU21" s="136"/>
      <c r="HEV21" s="136"/>
      <c r="HEW21" s="136"/>
      <c r="HEX21" s="136"/>
      <c r="HEY21" s="136"/>
      <c r="HEZ21" s="136"/>
      <c r="HFA21" s="136"/>
      <c r="HFB21" s="136"/>
      <c r="HFC21" s="136"/>
      <c r="HFD21" s="136"/>
      <c r="HFE21" s="136"/>
      <c r="HFF21" s="136"/>
      <c r="HFG21" s="136"/>
      <c r="HFH21" s="136"/>
      <c r="HFI21" s="136"/>
      <c r="HFJ21" s="136"/>
      <c r="HFK21" s="136"/>
      <c r="HFL21" s="136"/>
      <c r="HFM21" s="136"/>
      <c r="HFN21" s="136"/>
      <c r="HFO21" s="136"/>
      <c r="HFP21" s="136"/>
      <c r="HFQ21" s="136"/>
      <c r="HFR21" s="136"/>
      <c r="HFS21" s="136"/>
      <c r="HFT21" s="136"/>
      <c r="HFU21" s="136"/>
      <c r="HFV21" s="136"/>
      <c r="HFW21" s="136"/>
      <c r="HFX21" s="136"/>
      <c r="HFY21" s="136"/>
      <c r="HFZ21" s="136"/>
      <c r="HGA21" s="136"/>
      <c r="HGB21" s="136"/>
      <c r="HGC21" s="136"/>
      <c r="HGD21" s="136"/>
      <c r="HGE21" s="136"/>
      <c r="HGF21" s="136"/>
      <c r="HGG21" s="136"/>
      <c r="HGH21" s="136"/>
      <c r="HGI21" s="136"/>
      <c r="HGJ21" s="136"/>
      <c r="HGK21" s="136"/>
      <c r="HGL21" s="136"/>
      <c r="HGM21" s="136"/>
      <c r="HGN21" s="136"/>
      <c r="HGO21" s="136"/>
      <c r="HGP21" s="136"/>
      <c r="HGQ21" s="136"/>
      <c r="HGR21" s="136"/>
      <c r="HGS21" s="136"/>
      <c r="HGT21" s="136"/>
      <c r="HGU21" s="136"/>
      <c r="HGV21" s="136"/>
      <c r="HGW21" s="136"/>
      <c r="HGX21" s="136"/>
      <c r="HGY21" s="136"/>
      <c r="HGZ21" s="136"/>
      <c r="HHA21" s="136"/>
      <c r="HHB21" s="136"/>
      <c r="HHC21" s="136"/>
      <c r="HHD21" s="136"/>
      <c r="HHE21" s="136"/>
      <c r="HHF21" s="136"/>
      <c r="HHG21" s="136"/>
      <c r="HHH21" s="136"/>
      <c r="HHI21" s="136"/>
      <c r="HHJ21" s="136"/>
      <c r="HHK21" s="136"/>
      <c r="HHL21" s="136"/>
      <c r="HHM21" s="136"/>
      <c r="HHN21" s="136"/>
      <c r="HHO21" s="136"/>
      <c r="HHP21" s="136"/>
      <c r="HHQ21" s="136"/>
      <c r="HHR21" s="136"/>
      <c r="HHS21" s="136"/>
      <c r="HHT21" s="136"/>
      <c r="HHU21" s="136"/>
      <c r="HHV21" s="136"/>
      <c r="HHW21" s="136"/>
      <c r="HHX21" s="136"/>
      <c r="HHY21" s="136"/>
      <c r="HHZ21" s="136"/>
      <c r="HIA21" s="136"/>
      <c r="HIB21" s="136"/>
      <c r="HIC21" s="136"/>
      <c r="HID21" s="136"/>
      <c r="HIE21" s="136"/>
      <c r="HIF21" s="136"/>
      <c r="HIG21" s="136"/>
      <c r="HIH21" s="136"/>
      <c r="HII21" s="136"/>
      <c r="HIJ21" s="136"/>
      <c r="HIK21" s="136"/>
      <c r="HIL21" s="136"/>
      <c r="HIM21" s="136"/>
      <c r="HIN21" s="136"/>
      <c r="HIO21" s="136"/>
      <c r="HIP21" s="136"/>
      <c r="HIQ21" s="136"/>
      <c r="HIR21" s="136"/>
      <c r="HIS21" s="136"/>
      <c r="HIT21" s="136"/>
      <c r="HIU21" s="136"/>
      <c r="HIV21" s="136"/>
      <c r="HIW21" s="136"/>
      <c r="HIX21" s="136"/>
      <c r="HIY21" s="136"/>
      <c r="HIZ21" s="136"/>
      <c r="HJA21" s="136"/>
      <c r="HJB21" s="136"/>
      <c r="HJC21" s="136"/>
      <c r="HJD21" s="136"/>
      <c r="HJE21" s="136"/>
      <c r="HJF21" s="136"/>
      <c r="HJG21" s="136"/>
      <c r="HJH21" s="136"/>
      <c r="HJI21" s="136"/>
      <c r="HJJ21" s="136"/>
      <c r="HJK21" s="136"/>
      <c r="HJL21" s="136"/>
      <c r="HJM21" s="136"/>
      <c r="HJN21" s="136"/>
      <c r="HJO21" s="136"/>
      <c r="HJP21" s="136"/>
      <c r="HJQ21" s="136"/>
      <c r="HJR21" s="136"/>
      <c r="HJS21" s="136"/>
      <c r="HJT21" s="136"/>
      <c r="HJU21" s="136"/>
      <c r="HJV21" s="136"/>
      <c r="HJW21" s="136"/>
      <c r="HJX21" s="136"/>
      <c r="HJY21" s="136"/>
      <c r="HJZ21" s="136"/>
      <c r="HKA21" s="136"/>
      <c r="HKB21" s="136"/>
      <c r="HKC21" s="136"/>
      <c r="HKD21" s="136"/>
      <c r="HKE21" s="136"/>
      <c r="HKF21" s="136"/>
      <c r="HKG21" s="136"/>
      <c r="HKH21" s="136"/>
      <c r="HKI21" s="136"/>
      <c r="HKJ21" s="136"/>
      <c r="HKK21" s="136"/>
      <c r="HKL21" s="136"/>
      <c r="HKM21" s="136"/>
      <c r="HKN21" s="136"/>
      <c r="HKO21" s="136"/>
      <c r="HKP21" s="136"/>
      <c r="HKQ21" s="136"/>
      <c r="HKR21" s="136"/>
      <c r="HKS21" s="136"/>
      <c r="HKT21" s="136"/>
      <c r="HKU21" s="136"/>
      <c r="HKV21" s="136"/>
      <c r="HKW21" s="136"/>
      <c r="HKX21" s="136"/>
      <c r="HKY21" s="136"/>
      <c r="HKZ21" s="136"/>
      <c r="HLA21" s="136"/>
      <c r="HLB21" s="136"/>
      <c r="HLC21" s="136"/>
      <c r="HLD21" s="136"/>
      <c r="HLE21" s="136"/>
      <c r="HLF21" s="136"/>
      <c r="HLG21" s="136"/>
      <c r="HLH21" s="136"/>
      <c r="HLI21" s="136"/>
      <c r="HLJ21" s="136"/>
      <c r="HLK21" s="136"/>
      <c r="HLL21" s="136"/>
      <c r="HLM21" s="136"/>
      <c r="HLN21" s="136"/>
      <c r="HLO21" s="136"/>
      <c r="HLP21" s="136"/>
      <c r="HLQ21" s="136"/>
      <c r="HLR21" s="136"/>
      <c r="HLS21" s="136"/>
      <c r="HLT21" s="136"/>
      <c r="HLU21" s="136"/>
      <c r="HLV21" s="136"/>
      <c r="HLW21" s="136"/>
      <c r="HLX21" s="136"/>
      <c r="HLY21" s="136"/>
      <c r="HLZ21" s="136"/>
      <c r="HMA21" s="136"/>
      <c r="HMB21" s="136"/>
      <c r="HMC21" s="136"/>
      <c r="HMD21" s="136"/>
      <c r="HME21" s="136"/>
      <c r="HMF21" s="136"/>
      <c r="HMG21" s="136"/>
      <c r="HMH21" s="136"/>
      <c r="HMI21" s="136"/>
      <c r="HMJ21" s="136"/>
      <c r="HMK21" s="136"/>
      <c r="HML21" s="136"/>
      <c r="HMM21" s="136"/>
      <c r="HMN21" s="136"/>
      <c r="HMO21" s="136"/>
      <c r="HMP21" s="136"/>
      <c r="HMQ21" s="136"/>
      <c r="HMR21" s="136"/>
      <c r="HMS21" s="136"/>
      <c r="HMT21" s="136"/>
      <c r="HMU21" s="136"/>
      <c r="HMV21" s="136"/>
      <c r="HMW21" s="136"/>
      <c r="HMX21" s="136"/>
      <c r="HMY21" s="136"/>
      <c r="HMZ21" s="136"/>
      <c r="HNA21" s="136"/>
      <c r="HNB21" s="136"/>
      <c r="HNC21" s="136"/>
      <c r="HND21" s="136"/>
      <c r="HNE21" s="136"/>
      <c r="HNF21" s="136"/>
      <c r="HNG21" s="136"/>
      <c r="HNH21" s="136"/>
      <c r="HNI21" s="136"/>
      <c r="HNJ21" s="136"/>
      <c r="HNK21" s="136"/>
      <c r="HNL21" s="136"/>
      <c r="HNM21" s="136"/>
      <c r="HNN21" s="136"/>
      <c r="HNO21" s="136"/>
      <c r="HNP21" s="136"/>
      <c r="HNQ21" s="136"/>
      <c r="HNR21" s="136"/>
      <c r="HNS21" s="136"/>
      <c r="HNT21" s="136"/>
      <c r="HNU21" s="136"/>
      <c r="HNV21" s="136"/>
      <c r="HNW21" s="136"/>
      <c r="HNX21" s="136"/>
      <c r="HNY21" s="136"/>
      <c r="HNZ21" s="136"/>
      <c r="HOA21" s="136"/>
      <c r="HOB21" s="136"/>
      <c r="HOC21" s="136"/>
      <c r="HOD21" s="136"/>
      <c r="HOE21" s="136"/>
      <c r="HOF21" s="136"/>
      <c r="HOG21" s="136"/>
      <c r="HOH21" s="136"/>
      <c r="HOI21" s="136"/>
      <c r="HOJ21" s="136"/>
      <c r="HOK21" s="136"/>
      <c r="HOL21" s="136"/>
      <c r="HOM21" s="136"/>
      <c r="HON21" s="136"/>
      <c r="HOO21" s="136"/>
      <c r="HOP21" s="136"/>
      <c r="HOQ21" s="136"/>
      <c r="HOR21" s="136"/>
      <c r="HOS21" s="136"/>
      <c r="HOT21" s="136"/>
      <c r="HOU21" s="136"/>
      <c r="HOV21" s="136"/>
      <c r="HOW21" s="136"/>
      <c r="HOX21" s="136"/>
      <c r="HOY21" s="136"/>
      <c r="HOZ21" s="136"/>
      <c r="HPA21" s="136"/>
      <c r="HPB21" s="136"/>
      <c r="HPC21" s="136"/>
      <c r="HPD21" s="136"/>
      <c r="HPE21" s="136"/>
      <c r="HPF21" s="136"/>
      <c r="HPG21" s="136"/>
      <c r="HPH21" s="136"/>
      <c r="HPI21" s="136"/>
      <c r="HPJ21" s="136"/>
      <c r="HPK21" s="136"/>
      <c r="HPL21" s="136"/>
      <c r="HPM21" s="136"/>
      <c r="HPN21" s="136"/>
      <c r="HPO21" s="136"/>
      <c r="HPP21" s="136"/>
      <c r="HPQ21" s="136"/>
      <c r="HPR21" s="136"/>
      <c r="HPS21" s="136"/>
      <c r="HPT21" s="136"/>
      <c r="HPU21" s="136"/>
      <c r="HPV21" s="136"/>
      <c r="HPW21" s="136"/>
      <c r="HPX21" s="136"/>
      <c r="HPY21" s="136"/>
      <c r="HPZ21" s="136"/>
      <c r="HQA21" s="136"/>
      <c r="HQB21" s="136"/>
      <c r="HQC21" s="136"/>
      <c r="HQD21" s="136"/>
      <c r="HQE21" s="136"/>
      <c r="HQF21" s="136"/>
      <c r="HQG21" s="136"/>
      <c r="HQH21" s="136"/>
      <c r="HQI21" s="136"/>
      <c r="HQJ21" s="136"/>
      <c r="HQK21" s="136"/>
      <c r="HQL21" s="136"/>
      <c r="HQM21" s="136"/>
      <c r="HQN21" s="136"/>
      <c r="HQO21" s="136"/>
      <c r="HQP21" s="136"/>
      <c r="HQQ21" s="136"/>
      <c r="HQR21" s="136"/>
      <c r="HQS21" s="136"/>
      <c r="HQT21" s="136"/>
      <c r="HQU21" s="136"/>
      <c r="HQV21" s="136"/>
      <c r="HQW21" s="136"/>
      <c r="HQX21" s="136"/>
      <c r="HQY21" s="136"/>
      <c r="HQZ21" s="136"/>
      <c r="HRA21" s="136"/>
      <c r="HRB21" s="136"/>
      <c r="HRC21" s="136"/>
      <c r="HRD21" s="136"/>
      <c r="HRE21" s="136"/>
      <c r="HRF21" s="136"/>
      <c r="HRG21" s="136"/>
      <c r="HRH21" s="136"/>
      <c r="HRI21" s="136"/>
      <c r="HRJ21" s="136"/>
      <c r="HRK21" s="136"/>
      <c r="HRL21" s="136"/>
      <c r="HRM21" s="136"/>
      <c r="HRN21" s="136"/>
      <c r="HRO21" s="136"/>
      <c r="HRP21" s="136"/>
      <c r="HRQ21" s="136"/>
      <c r="HRR21" s="136"/>
      <c r="HRS21" s="136"/>
      <c r="HRT21" s="136"/>
      <c r="HRU21" s="136"/>
      <c r="HRV21" s="136"/>
      <c r="HRW21" s="136"/>
      <c r="HRX21" s="136"/>
      <c r="HRY21" s="136"/>
      <c r="HRZ21" s="136"/>
      <c r="HSA21" s="136"/>
      <c r="HSB21" s="136"/>
      <c r="HSC21" s="136"/>
      <c r="HSD21" s="136"/>
      <c r="HSE21" s="136"/>
      <c r="HSF21" s="136"/>
      <c r="HSG21" s="136"/>
      <c r="HSH21" s="136"/>
      <c r="HSI21" s="136"/>
      <c r="HSJ21" s="136"/>
      <c r="HSK21" s="136"/>
      <c r="HSL21" s="136"/>
      <c r="HSM21" s="136"/>
      <c r="HSN21" s="136"/>
      <c r="HSO21" s="136"/>
      <c r="HSP21" s="136"/>
      <c r="HSQ21" s="136"/>
      <c r="HSR21" s="136"/>
      <c r="HSS21" s="136"/>
      <c r="HST21" s="136"/>
      <c r="HSU21" s="136"/>
      <c r="HSV21" s="136"/>
      <c r="HSW21" s="136"/>
      <c r="HSX21" s="136"/>
      <c r="HSY21" s="136"/>
      <c r="HSZ21" s="136"/>
      <c r="HTA21" s="136"/>
      <c r="HTB21" s="136"/>
      <c r="HTC21" s="136"/>
      <c r="HTD21" s="136"/>
      <c r="HTE21" s="136"/>
      <c r="HTF21" s="136"/>
      <c r="HTG21" s="136"/>
      <c r="HTH21" s="136"/>
      <c r="HTI21" s="136"/>
      <c r="HTJ21" s="136"/>
      <c r="HTK21" s="136"/>
      <c r="HTL21" s="136"/>
      <c r="HTM21" s="136"/>
      <c r="HTN21" s="136"/>
      <c r="HTO21" s="136"/>
      <c r="HTP21" s="136"/>
      <c r="HTQ21" s="136"/>
      <c r="HTR21" s="136"/>
      <c r="HTS21" s="136"/>
      <c r="HTT21" s="136"/>
      <c r="HTU21" s="136"/>
      <c r="HTV21" s="136"/>
      <c r="HTW21" s="136"/>
      <c r="HTX21" s="136"/>
      <c r="HTY21" s="136"/>
      <c r="HTZ21" s="136"/>
      <c r="HUA21" s="136"/>
      <c r="HUB21" s="136"/>
      <c r="HUC21" s="136"/>
      <c r="HUD21" s="136"/>
      <c r="HUE21" s="136"/>
      <c r="HUF21" s="136"/>
      <c r="HUG21" s="136"/>
      <c r="HUH21" s="136"/>
      <c r="HUI21" s="136"/>
      <c r="HUJ21" s="136"/>
      <c r="HUK21" s="136"/>
      <c r="HUL21" s="136"/>
      <c r="HUM21" s="136"/>
      <c r="HUN21" s="136"/>
      <c r="HUO21" s="136"/>
      <c r="HUP21" s="136"/>
      <c r="HUQ21" s="136"/>
      <c r="HUR21" s="136"/>
      <c r="HUS21" s="136"/>
      <c r="HUT21" s="136"/>
      <c r="HUU21" s="136"/>
      <c r="HUV21" s="136"/>
      <c r="HUW21" s="136"/>
      <c r="HUX21" s="136"/>
      <c r="HUY21" s="136"/>
      <c r="HUZ21" s="136"/>
      <c r="HVA21" s="136"/>
      <c r="HVB21" s="136"/>
      <c r="HVC21" s="136"/>
      <c r="HVD21" s="136"/>
      <c r="HVE21" s="136"/>
      <c r="HVF21" s="136"/>
      <c r="HVG21" s="136"/>
      <c r="HVH21" s="136"/>
      <c r="HVI21" s="136"/>
      <c r="HVJ21" s="136"/>
      <c r="HVK21" s="136"/>
      <c r="HVL21" s="136"/>
      <c r="HVM21" s="136"/>
      <c r="HVN21" s="136"/>
      <c r="HVO21" s="136"/>
      <c r="HVP21" s="136"/>
      <c r="HVQ21" s="136"/>
      <c r="HVR21" s="136"/>
      <c r="HVS21" s="136"/>
      <c r="HVT21" s="136"/>
      <c r="HVU21" s="136"/>
      <c r="HVV21" s="136"/>
      <c r="HVW21" s="136"/>
      <c r="HVX21" s="136"/>
      <c r="HVY21" s="136"/>
      <c r="HVZ21" s="136"/>
      <c r="HWA21" s="136"/>
      <c r="HWB21" s="136"/>
      <c r="HWC21" s="136"/>
      <c r="HWD21" s="136"/>
      <c r="HWE21" s="136"/>
      <c r="HWF21" s="136"/>
      <c r="HWG21" s="136"/>
      <c r="HWH21" s="136"/>
      <c r="HWI21" s="136"/>
      <c r="HWJ21" s="136"/>
      <c r="HWK21" s="136"/>
      <c r="HWL21" s="136"/>
      <c r="HWM21" s="136"/>
      <c r="HWN21" s="136"/>
      <c r="HWO21" s="136"/>
      <c r="HWP21" s="136"/>
      <c r="HWQ21" s="136"/>
      <c r="HWR21" s="136"/>
      <c r="HWS21" s="136"/>
      <c r="HWT21" s="136"/>
      <c r="HWU21" s="136"/>
      <c r="HWV21" s="136"/>
      <c r="HWW21" s="136"/>
      <c r="HWX21" s="136"/>
      <c r="HWY21" s="136"/>
      <c r="HWZ21" s="136"/>
      <c r="HXA21" s="136"/>
      <c r="HXB21" s="136"/>
      <c r="HXC21" s="136"/>
      <c r="HXD21" s="136"/>
      <c r="HXE21" s="136"/>
      <c r="HXF21" s="136"/>
      <c r="HXG21" s="136"/>
      <c r="HXH21" s="136"/>
      <c r="HXI21" s="136"/>
      <c r="HXJ21" s="136"/>
      <c r="HXK21" s="136"/>
      <c r="HXL21" s="136"/>
      <c r="HXM21" s="136"/>
      <c r="HXN21" s="136"/>
      <c r="HXO21" s="136"/>
      <c r="HXP21" s="136"/>
      <c r="HXQ21" s="136"/>
      <c r="HXR21" s="136"/>
      <c r="HXS21" s="136"/>
      <c r="HXT21" s="136"/>
      <c r="HXU21" s="136"/>
      <c r="HXV21" s="136"/>
      <c r="HXW21" s="136"/>
      <c r="HXX21" s="136"/>
      <c r="HXY21" s="136"/>
      <c r="HXZ21" s="136"/>
      <c r="HYA21" s="136"/>
      <c r="HYB21" s="136"/>
      <c r="HYC21" s="136"/>
      <c r="HYD21" s="136"/>
      <c r="HYE21" s="136"/>
      <c r="HYF21" s="136"/>
      <c r="HYG21" s="136"/>
      <c r="HYH21" s="136"/>
      <c r="HYI21" s="136"/>
      <c r="HYJ21" s="136"/>
      <c r="HYK21" s="136"/>
      <c r="HYL21" s="136"/>
      <c r="HYM21" s="136"/>
      <c r="HYN21" s="136"/>
      <c r="HYO21" s="136"/>
      <c r="HYP21" s="136"/>
      <c r="HYQ21" s="136"/>
      <c r="HYR21" s="136"/>
      <c r="HYS21" s="136"/>
      <c r="HYT21" s="136"/>
      <c r="HYU21" s="136"/>
      <c r="HYV21" s="136"/>
      <c r="HYW21" s="136"/>
      <c r="HYX21" s="136"/>
      <c r="HYY21" s="136"/>
      <c r="HYZ21" s="136"/>
      <c r="HZA21" s="136"/>
      <c r="HZB21" s="136"/>
      <c r="HZC21" s="136"/>
      <c r="HZD21" s="136"/>
      <c r="HZE21" s="136"/>
      <c r="HZF21" s="136"/>
      <c r="HZG21" s="136"/>
      <c r="HZH21" s="136"/>
      <c r="HZI21" s="136"/>
      <c r="HZJ21" s="136"/>
      <c r="HZK21" s="136"/>
      <c r="HZL21" s="136"/>
      <c r="HZM21" s="136"/>
      <c r="HZN21" s="136"/>
      <c r="HZO21" s="136"/>
      <c r="HZP21" s="136"/>
      <c r="HZQ21" s="136"/>
      <c r="HZR21" s="136"/>
      <c r="HZS21" s="136"/>
      <c r="HZT21" s="136"/>
      <c r="HZU21" s="136"/>
      <c r="HZV21" s="136"/>
      <c r="HZW21" s="136"/>
      <c r="HZX21" s="136"/>
      <c r="HZY21" s="136"/>
      <c r="HZZ21" s="136"/>
      <c r="IAA21" s="136"/>
      <c r="IAB21" s="136"/>
      <c r="IAC21" s="136"/>
      <c r="IAD21" s="136"/>
      <c r="IAE21" s="136"/>
      <c r="IAF21" s="136"/>
      <c r="IAG21" s="136"/>
      <c r="IAH21" s="136"/>
      <c r="IAI21" s="136"/>
      <c r="IAJ21" s="136"/>
      <c r="IAK21" s="136"/>
      <c r="IAL21" s="136"/>
      <c r="IAM21" s="136"/>
      <c r="IAN21" s="136"/>
      <c r="IAO21" s="136"/>
      <c r="IAP21" s="136"/>
      <c r="IAQ21" s="136"/>
      <c r="IAR21" s="136"/>
      <c r="IAS21" s="136"/>
      <c r="IAT21" s="136"/>
      <c r="IAU21" s="136"/>
      <c r="IAV21" s="136"/>
      <c r="IAW21" s="136"/>
      <c r="IAX21" s="136"/>
      <c r="IAY21" s="136"/>
      <c r="IAZ21" s="136"/>
      <c r="IBA21" s="136"/>
      <c r="IBB21" s="136"/>
      <c r="IBC21" s="136"/>
      <c r="IBD21" s="136"/>
      <c r="IBE21" s="136"/>
      <c r="IBF21" s="136"/>
      <c r="IBG21" s="136"/>
      <c r="IBH21" s="136"/>
      <c r="IBI21" s="136"/>
      <c r="IBJ21" s="136"/>
      <c r="IBK21" s="136"/>
      <c r="IBL21" s="136"/>
      <c r="IBM21" s="136"/>
      <c r="IBN21" s="136"/>
      <c r="IBO21" s="136"/>
      <c r="IBP21" s="136"/>
      <c r="IBQ21" s="136"/>
      <c r="IBR21" s="136"/>
      <c r="IBS21" s="136"/>
      <c r="IBT21" s="136"/>
      <c r="IBU21" s="136"/>
      <c r="IBV21" s="136"/>
      <c r="IBW21" s="136"/>
      <c r="IBX21" s="136"/>
      <c r="IBY21" s="136"/>
      <c r="IBZ21" s="136"/>
      <c r="ICA21" s="136"/>
      <c r="ICB21" s="136"/>
      <c r="ICC21" s="136"/>
      <c r="ICD21" s="136"/>
      <c r="ICE21" s="136"/>
      <c r="ICF21" s="136"/>
      <c r="ICG21" s="136"/>
      <c r="ICH21" s="136"/>
      <c r="ICI21" s="136"/>
      <c r="ICJ21" s="136"/>
      <c r="ICK21" s="136"/>
      <c r="ICL21" s="136"/>
      <c r="ICM21" s="136"/>
      <c r="ICN21" s="136"/>
      <c r="ICO21" s="136"/>
      <c r="ICP21" s="136"/>
      <c r="ICQ21" s="136"/>
      <c r="ICR21" s="136"/>
      <c r="ICS21" s="136"/>
      <c r="ICT21" s="136"/>
      <c r="ICU21" s="136"/>
      <c r="ICV21" s="136"/>
      <c r="ICW21" s="136"/>
      <c r="ICX21" s="136"/>
      <c r="ICY21" s="136"/>
      <c r="ICZ21" s="136"/>
      <c r="IDA21" s="136"/>
      <c r="IDB21" s="136"/>
      <c r="IDC21" s="136"/>
      <c r="IDD21" s="136"/>
      <c r="IDE21" s="136"/>
      <c r="IDF21" s="136"/>
      <c r="IDG21" s="136"/>
      <c r="IDH21" s="136"/>
      <c r="IDI21" s="136"/>
      <c r="IDJ21" s="136"/>
      <c r="IDK21" s="136"/>
      <c r="IDL21" s="136"/>
      <c r="IDM21" s="136"/>
      <c r="IDN21" s="136"/>
      <c r="IDO21" s="136"/>
      <c r="IDP21" s="136"/>
      <c r="IDQ21" s="136"/>
      <c r="IDR21" s="136"/>
      <c r="IDS21" s="136"/>
      <c r="IDT21" s="136"/>
      <c r="IDU21" s="136"/>
      <c r="IDV21" s="136"/>
      <c r="IDW21" s="136"/>
      <c r="IDX21" s="136"/>
      <c r="IDY21" s="136"/>
      <c r="IDZ21" s="136"/>
      <c r="IEA21" s="136"/>
      <c r="IEB21" s="136"/>
      <c r="IEC21" s="136"/>
      <c r="IED21" s="136"/>
      <c r="IEE21" s="136"/>
      <c r="IEF21" s="136"/>
      <c r="IEG21" s="136"/>
      <c r="IEH21" s="136"/>
      <c r="IEI21" s="136"/>
      <c r="IEJ21" s="136"/>
      <c r="IEK21" s="136"/>
      <c r="IEL21" s="136"/>
      <c r="IEM21" s="136"/>
      <c r="IEN21" s="136"/>
      <c r="IEO21" s="136"/>
      <c r="IEP21" s="136"/>
      <c r="IEQ21" s="136"/>
      <c r="IER21" s="136"/>
      <c r="IES21" s="136"/>
      <c r="IET21" s="136"/>
      <c r="IEU21" s="136"/>
      <c r="IEV21" s="136"/>
      <c r="IEW21" s="136"/>
      <c r="IEX21" s="136"/>
      <c r="IEY21" s="136"/>
      <c r="IEZ21" s="136"/>
      <c r="IFA21" s="136"/>
      <c r="IFB21" s="136"/>
      <c r="IFC21" s="136"/>
      <c r="IFD21" s="136"/>
      <c r="IFE21" s="136"/>
      <c r="IFF21" s="136"/>
      <c r="IFG21" s="136"/>
      <c r="IFH21" s="136"/>
      <c r="IFI21" s="136"/>
      <c r="IFJ21" s="136"/>
      <c r="IFK21" s="136"/>
      <c r="IFL21" s="136"/>
      <c r="IFM21" s="136"/>
      <c r="IFN21" s="136"/>
      <c r="IFO21" s="136"/>
      <c r="IFP21" s="136"/>
      <c r="IFQ21" s="136"/>
      <c r="IFR21" s="136"/>
      <c r="IFS21" s="136"/>
      <c r="IFT21" s="136"/>
      <c r="IFU21" s="136"/>
      <c r="IFV21" s="136"/>
      <c r="IFW21" s="136"/>
      <c r="IFX21" s="136"/>
      <c r="IFY21" s="136"/>
      <c r="IFZ21" s="136"/>
      <c r="IGA21" s="136"/>
      <c r="IGB21" s="136"/>
      <c r="IGC21" s="136"/>
      <c r="IGD21" s="136"/>
      <c r="IGE21" s="136"/>
      <c r="IGF21" s="136"/>
      <c r="IGG21" s="136"/>
      <c r="IGH21" s="136"/>
      <c r="IGI21" s="136"/>
      <c r="IGJ21" s="136"/>
      <c r="IGK21" s="136"/>
      <c r="IGL21" s="136"/>
      <c r="IGM21" s="136"/>
      <c r="IGN21" s="136"/>
      <c r="IGO21" s="136"/>
      <c r="IGP21" s="136"/>
      <c r="IGQ21" s="136"/>
      <c r="IGR21" s="136"/>
      <c r="IGS21" s="136"/>
      <c r="IGT21" s="136"/>
      <c r="IGU21" s="136"/>
      <c r="IGV21" s="136"/>
      <c r="IGW21" s="136"/>
      <c r="IGX21" s="136"/>
      <c r="IGY21" s="136"/>
      <c r="IGZ21" s="136"/>
      <c r="IHA21" s="136"/>
      <c r="IHB21" s="136"/>
      <c r="IHC21" s="136"/>
      <c r="IHD21" s="136"/>
      <c r="IHE21" s="136"/>
      <c r="IHF21" s="136"/>
      <c r="IHG21" s="136"/>
      <c r="IHH21" s="136"/>
      <c r="IHI21" s="136"/>
      <c r="IHJ21" s="136"/>
      <c r="IHK21" s="136"/>
      <c r="IHL21" s="136"/>
      <c r="IHM21" s="136"/>
      <c r="IHN21" s="136"/>
      <c r="IHO21" s="136"/>
      <c r="IHP21" s="136"/>
      <c r="IHQ21" s="136"/>
      <c r="IHR21" s="136"/>
      <c r="IHS21" s="136"/>
      <c r="IHT21" s="136"/>
      <c r="IHU21" s="136"/>
      <c r="IHV21" s="136"/>
      <c r="IHW21" s="136"/>
      <c r="IHX21" s="136"/>
      <c r="IHY21" s="136"/>
      <c r="IHZ21" s="136"/>
      <c r="IIA21" s="136"/>
      <c r="IIB21" s="136"/>
      <c r="IIC21" s="136"/>
      <c r="IID21" s="136"/>
      <c r="IIE21" s="136"/>
      <c r="IIF21" s="136"/>
      <c r="IIG21" s="136"/>
      <c r="IIH21" s="136"/>
      <c r="III21" s="136"/>
      <c r="IIJ21" s="136"/>
      <c r="IIK21" s="136"/>
      <c r="IIL21" s="136"/>
      <c r="IIM21" s="136"/>
      <c r="IIN21" s="136"/>
      <c r="IIO21" s="136"/>
      <c r="IIP21" s="136"/>
      <c r="IIQ21" s="136"/>
      <c r="IIR21" s="136"/>
      <c r="IIS21" s="136"/>
      <c r="IIT21" s="136"/>
      <c r="IIU21" s="136"/>
      <c r="IIV21" s="136"/>
      <c r="IIW21" s="136"/>
      <c r="IIX21" s="136"/>
      <c r="IIY21" s="136"/>
      <c r="IIZ21" s="136"/>
      <c r="IJA21" s="136"/>
      <c r="IJB21" s="136"/>
      <c r="IJC21" s="136"/>
      <c r="IJD21" s="136"/>
      <c r="IJE21" s="136"/>
      <c r="IJF21" s="136"/>
      <c r="IJG21" s="136"/>
      <c r="IJH21" s="136"/>
      <c r="IJI21" s="136"/>
      <c r="IJJ21" s="136"/>
      <c r="IJK21" s="136"/>
      <c r="IJL21" s="136"/>
      <c r="IJM21" s="136"/>
      <c r="IJN21" s="136"/>
      <c r="IJO21" s="136"/>
      <c r="IJP21" s="136"/>
      <c r="IJQ21" s="136"/>
      <c r="IJR21" s="136"/>
      <c r="IJS21" s="136"/>
      <c r="IJT21" s="136"/>
      <c r="IJU21" s="136"/>
      <c r="IJV21" s="136"/>
      <c r="IJW21" s="136"/>
      <c r="IJX21" s="136"/>
      <c r="IJY21" s="136"/>
      <c r="IJZ21" s="136"/>
      <c r="IKA21" s="136"/>
      <c r="IKB21" s="136"/>
      <c r="IKC21" s="136"/>
      <c r="IKD21" s="136"/>
      <c r="IKE21" s="136"/>
      <c r="IKF21" s="136"/>
      <c r="IKG21" s="136"/>
      <c r="IKH21" s="136"/>
      <c r="IKI21" s="136"/>
      <c r="IKJ21" s="136"/>
      <c r="IKK21" s="136"/>
      <c r="IKL21" s="136"/>
      <c r="IKM21" s="136"/>
      <c r="IKN21" s="136"/>
      <c r="IKO21" s="136"/>
      <c r="IKP21" s="136"/>
      <c r="IKQ21" s="136"/>
      <c r="IKR21" s="136"/>
      <c r="IKS21" s="136"/>
      <c r="IKT21" s="136"/>
      <c r="IKU21" s="136"/>
      <c r="IKV21" s="136"/>
      <c r="IKW21" s="136"/>
      <c r="IKX21" s="136"/>
      <c r="IKY21" s="136"/>
      <c r="IKZ21" s="136"/>
      <c r="ILA21" s="136"/>
      <c r="ILB21" s="136"/>
      <c r="ILC21" s="136"/>
      <c r="ILD21" s="136"/>
      <c r="ILE21" s="136"/>
      <c r="ILF21" s="136"/>
      <c r="ILG21" s="136"/>
      <c r="ILH21" s="136"/>
      <c r="ILI21" s="136"/>
      <c r="ILJ21" s="136"/>
      <c r="ILK21" s="136"/>
      <c r="ILL21" s="136"/>
      <c r="ILM21" s="136"/>
      <c r="ILN21" s="136"/>
      <c r="ILO21" s="136"/>
      <c r="ILP21" s="136"/>
      <c r="ILQ21" s="136"/>
      <c r="ILR21" s="136"/>
      <c r="ILS21" s="136"/>
      <c r="ILT21" s="136"/>
      <c r="ILU21" s="136"/>
      <c r="ILV21" s="136"/>
      <c r="ILW21" s="136"/>
      <c r="ILX21" s="136"/>
      <c r="ILY21" s="136"/>
      <c r="ILZ21" s="136"/>
      <c r="IMA21" s="136"/>
      <c r="IMB21" s="136"/>
      <c r="IMC21" s="136"/>
      <c r="IMD21" s="136"/>
      <c r="IME21" s="136"/>
      <c r="IMF21" s="136"/>
      <c r="IMG21" s="136"/>
      <c r="IMH21" s="136"/>
      <c r="IMI21" s="136"/>
      <c r="IMJ21" s="136"/>
      <c r="IMK21" s="136"/>
      <c r="IML21" s="136"/>
      <c r="IMM21" s="136"/>
      <c r="IMN21" s="136"/>
      <c r="IMO21" s="136"/>
      <c r="IMP21" s="136"/>
      <c r="IMQ21" s="136"/>
      <c r="IMR21" s="136"/>
      <c r="IMS21" s="136"/>
      <c r="IMT21" s="136"/>
      <c r="IMU21" s="136"/>
      <c r="IMV21" s="136"/>
      <c r="IMW21" s="136"/>
      <c r="IMX21" s="136"/>
      <c r="IMY21" s="136"/>
      <c r="IMZ21" s="136"/>
      <c r="INA21" s="136"/>
      <c r="INB21" s="136"/>
      <c r="INC21" s="136"/>
      <c r="IND21" s="136"/>
      <c r="INE21" s="136"/>
      <c r="INF21" s="136"/>
      <c r="ING21" s="136"/>
      <c r="INH21" s="136"/>
      <c r="INI21" s="136"/>
      <c r="INJ21" s="136"/>
      <c r="INK21" s="136"/>
      <c r="INL21" s="136"/>
      <c r="INM21" s="136"/>
      <c r="INN21" s="136"/>
      <c r="INO21" s="136"/>
      <c r="INP21" s="136"/>
      <c r="INQ21" s="136"/>
      <c r="INR21" s="136"/>
      <c r="INS21" s="136"/>
      <c r="INT21" s="136"/>
      <c r="INU21" s="136"/>
      <c r="INV21" s="136"/>
      <c r="INW21" s="136"/>
      <c r="INX21" s="136"/>
      <c r="INY21" s="136"/>
      <c r="INZ21" s="136"/>
      <c r="IOA21" s="136"/>
      <c r="IOB21" s="136"/>
      <c r="IOC21" s="136"/>
      <c r="IOD21" s="136"/>
      <c r="IOE21" s="136"/>
      <c r="IOF21" s="136"/>
      <c r="IOG21" s="136"/>
      <c r="IOH21" s="136"/>
      <c r="IOI21" s="136"/>
      <c r="IOJ21" s="136"/>
      <c r="IOK21" s="136"/>
      <c r="IOL21" s="136"/>
      <c r="IOM21" s="136"/>
      <c r="ION21" s="136"/>
      <c r="IOO21" s="136"/>
      <c r="IOP21" s="136"/>
      <c r="IOQ21" s="136"/>
      <c r="IOR21" s="136"/>
      <c r="IOS21" s="136"/>
      <c r="IOT21" s="136"/>
      <c r="IOU21" s="136"/>
      <c r="IOV21" s="136"/>
      <c r="IOW21" s="136"/>
      <c r="IOX21" s="136"/>
      <c r="IOY21" s="136"/>
      <c r="IOZ21" s="136"/>
      <c r="IPA21" s="136"/>
      <c r="IPB21" s="136"/>
      <c r="IPC21" s="136"/>
      <c r="IPD21" s="136"/>
      <c r="IPE21" s="136"/>
      <c r="IPF21" s="136"/>
      <c r="IPG21" s="136"/>
      <c r="IPH21" s="136"/>
      <c r="IPI21" s="136"/>
      <c r="IPJ21" s="136"/>
      <c r="IPK21" s="136"/>
      <c r="IPL21" s="136"/>
      <c r="IPM21" s="136"/>
      <c r="IPN21" s="136"/>
      <c r="IPO21" s="136"/>
      <c r="IPP21" s="136"/>
      <c r="IPQ21" s="136"/>
      <c r="IPR21" s="136"/>
      <c r="IPS21" s="136"/>
      <c r="IPT21" s="136"/>
      <c r="IPU21" s="136"/>
      <c r="IPV21" s="136"/>
      <c r="IPW21" s="136"/>
      <c r="IPX21" s="136"/>
      <c r="IPY21" s="136"/>
      <c r="IPZ21" s="136"/>
      <c r="IQA21" s="136"/>
      <c r="IQB21" s="136"/>
      <c r="IQC21" s="136"/>
      <c r="IQD21" s="136"/>
      <c r="IQE21" s="136"/>
      <c r="IQF21" s="136"/>
      <c r="IQG21" s="136"/>
      <c r="IQH21" s="136"/>
      <c r="IQI21" s="136"/>
      <c r="IQJ21" s="136"/>
      <c r="IQK21" s="136"/>
      <c r="IQL21" s="136"/>
      <c r="IQM21" s="136"/>
      <c r="IQN21" s="136"/>
      <c r="IQO21" s="136"/>
      <c r="IQP21" s="136"/>
      <c r="IQQ21" s="136"/>
      <c r="IQR21" s="136"/>
      <c r="IQS21" s="136"/>
      <c r="IQT21" s="136"/>
      <c r="IQU21" s="136"/>
      <c r="IQV21" s="136"/>
      <c r="IQW21" s="136"/>
      <c r="IQX21" s="136"/>
      <c r="IQY21" s="136"/>
      <c r="IQZ21" s="136"/>
      <c r="IRA21" s="136"/>
      <c r="IRB21" s="136"/>
      <c r="IRC21" s="136"/>
      <c r="IRD21" s="136"/>
      <c r="IRE21" s="136"/>
      <c r="IRF21" s="136"/>
      <c r="IRG21" s="136"/>
      <c r="IRH21" s="136"/>
      <c r="IRI21" s="136"/>
      <c r="IRJ21" s="136"/>
      <c r="IRK21" s="136"/>
      <c r="IRL21" s="136"/>
      <c r="IRM21" s="136"/>
      <c r="IRN21" s="136"/>
      <c r="IRO21" s="136"/>
      <c r="IRP21" s="136"/>
      <c r="IRQ21" s="136"/>
      <c r="IRR21" s="136"/>
      <c r="IRS21" s="136"/>
      <c r="IRT21" s="136"/>
      <c r="IRU21" s="136"/>
      <c r="IRV21" s="136"/>
      <c r="IRW21" s="136"/>
      <c r="IRX21" s="136"/>
      <c r="IRY21" s="136"/>
      <c r="IRZ21" s="136"/>
      <c r="ISA21" s="136"/>
      <c r="ISB21" s="136"/>
      <c r="ISC21" s="136"/>
      <c r="ISD21" s="136"/>
      <c r="ISE21" s="136"/>
      <c r="ISF21" s="136"/>
      <c r="ISG21" s="136"/>
      <c r="ISH21" s="136"/>
      <c r="ISI21" s="136"/>
      <c r="ISJ21" s="136"/>
      <c r="ISK21" s="136"/>
      <c r="ISL21" s="136"/>
      <c r="ISM21" s="136"/>
      <c r="ISN21" s="136"/>
      <c r="ISO21" s="136"/>
      <c r="ISP21" s="136"/>
      <c r="ISQ21" s="136"/>
      <c r="ISR21" s="136"/>
      <c r="ISS21" s="136"/>
      <c r="IST21" s="136"/>
      <c r="ISU21" s="136"/>
      <c r="ISV21" s="136"/>
      <c r="ISW21" s="136"/>
      <c r="ISX21" s="136"/>
      <c r="ISY21" s="136"/>
      <c r="ISZ21" s="136"/>
      <c r="ITA21" s="136"/>
      <c r="ITB21" s="136"/>
      <c r="ITC21" s="136"/>
      <c r="ITD21" s="136"/>
      <c r="ITE21" s="136"/>
      <c r="ITF21" s="136"/>
      <c r="ITG21" s="136"/>
      <c r="ITH21" s="136"/>
      <c r="ITI21" s="136"/>
      <c r="ITJ21" s="136"/>
      <c r="ITK21" s="136"/>
      <c r="ITL21" s="136"/>
      <c r="ITM21" s="136"/>
      <c r="ITN21" s="136"/>
      <c r="ITO21" s="136"/>
      <c r="ITP21" s="136"/>
      <c r="ITQ21" s="136"/>
      <c r="ITR21" s="136"/>
      <c r="ITS21" s="136"/>
      <c r="ITT21" s="136"/>
      <c r="ITU21" s="136"/>
      <c r="ITV21" s="136"/>
      <c r="ITW21" s="136"/>
      <c r="ITX21" s="136"/>
      <c r="ITY21" s="136"/>
      <c r="ITZ21" s="136"/>
      <c r="IUA21" s="136"/>
      <c r="IUB21" s="136"/>
      <c r="IUC21" s="136"/>
      <c r="IUD21" s="136"/>
      <c r="IUE21" s="136"/>
      <c r="IUF21" s="136"/>
      <c r="IUG21" s="136"/>
      <c r="IUH21" s="136"/>
      <c r="IUI21" s="136"/>
      <c r="IUJ21" s="136"/>
      <c r="IUK21" s="136"/>
      <c r="IUL21" s="136"/>
      <c r="IUM21" s="136"/>
      <c r="IUN21" s="136"/>
      <c r="IUO21" s="136"/>
      <c r="IUP21" s="136"/>
      <c r="IUQ21" s="136"/>
      <c r="IUR21" s="136"/>
      <c r="IUS21" s="136"/>
      <c r="IUT21" s="136"/>
      <c r="IUU21" s="136"/>
      <c r="IUV21" s="136"/>
      <c r="IUW21" s="136"/>
      <c r="IUX21" s="136"/>
      <c r="IUY21" s="136"/>
      <c r="IUZ21" s="136"/>
      <c r="IVA21" s="136"/>
      <c r="IVB21" s="136"/>
      <c r="IVC21" s="136"/>
      <c r="IVD21" s="136"/>
      <c r="IVE21" s="136"/>
      <c r="IVF21" s="136"/>
      <c r="IVG21" s="136"/>
      <c r="IVH21" s="136"/>
      <c r="IVI21" s="136"/>
      <c r="IVJ21" s="136"/>
      <c r="IVK21" s="136"/>
      <c r="IVL21" s="136"/>
      <c r="IVM21" s="136"/>
      <c r="IVN21" s="136"/>
      <c r="IVO21" s="136"/>
      <c r="IVP21" s="136"/>
      <c r="IVQ21" s="136"/>
      <c r="IVR21" s="136"/>
      <c r="IVS21" s="136"/>
      <c r="IVT21" s="136"/>
      <c r="IVU21" s="136"/>
      <c r="IVV21" s="136"/>
      <c r="IVW21" s="136"/>
      <c r="IVX21" s="136"/>
      <c r="IVY21" s="136"/>
      <c r="IVZ21" s="136"/>
      <c r="IWA21" s="136"/>
      <c r="IWB21" s="136"/>
      <c r="IWC21" s="136"/>
      <c r="IWD21" s="136"/>
      <c r="IWE21" s="136"/>
      <c r="IWF21" s="136"/>
      <c r="IWG21" s="136"/>
      <c r="IWH21" s="136"/>
      <c r="IWI21" s="136"/>
      <c r="IWJ21" s="136"/>
      <c r="IWK21" s="136"/>
      <c r="IWL21" s="136"/>
      <c r="IWM21" s="136"/>
      <c r="IWN21" s="136"/>
      <c r="IWO21" s="136"/>
      <c r="IWP21" s="136"/>
      <c r="IWQ21" s="136"/>
      <c r="IWR21" s="136"/>
      <c r="IWS21" s="136"/>
      <c r="IWT21" s="136"/>
      <c r="IWU21" s="136"/>
      <c r="IWV21" s="136"/>
      <c r="IWW21" s="136"/>
      <c r="IWX21" s="136"/>
      <c r="IWY21" s="136"/>
      <c r="IWZ21" s="136"/>
      <c r="IXA21" s="136"/>
      <c r="IXB21" s="136"/>
      <c r="IXC21" s="136"/>
      <c r="IXD21" s="136"/>
      <c r="IXE21" s="136"/>
      <c r="IXF21" s="136"/>
      <c r="IXG21" s="136"/>
      <c r="IXH21" s="136"/>
      <c r="IXI21" s="136"/>
      <c r="IXJ21" s="136"/>
      <c r="IXK21" s="136"/>
      <c r="IXL21" s="136"/>
      <c r="IXM21" s="136"/>
      <c r="IXN21" s="136"/>
      <c r="IXO21" s="136"/>
      <c r="IXP21" s="136"/>
      <c r="IXQ21" s="136"/>
      <c r="IXR21" s="136"/>
      <c r="IXS21" s="136"/>
      <c r="IXT21" s="136"/>
      <c r="IXU21" s="136"/>
      <c r="IXV21" s="136"/>
      <c r="IXW21" s="136"/>
      <c r="IXX21" s="136"/>
      <c r="IXY21" s="136"/>
      <c r="IXZ21" s="136"/>
      <c r="IYA21" s="136"/>
      <c r="IYB21" s="136"/>
      <c r="IYC21" s="136"/>
      <c r="IYD21" s="136"/>
      <c r="IYE21" s="136"/>
      <c r="IYF21" s="136"/>
      <c r="IYG21" s="136"/>
      <c r="IYH21" s="136"/>
      <c r="IYI21" s="136"/>
      <c r="IYJ21" s="136"/>
      <c r="IYK21" s="136"/>
      <c r="IYL21" s="136"/>
      <c r="IYM21" s="136"/>
      <c r="IYN21" s="136"/>
      <c r="IYO21" s="136"/>
      <c r="IYP21" s="136"/>
      <c r="IYQ21" s="136"/>
      <c r="IYR21" s="136"/>
      <c r="IYS21" s="136"/>
      <c r="IYT21" s="136"/>
      <c r="IYU21" s="136"/>
      <c r="IYV21" s="136"/>
      <c r="IYW21" s="136"/>
      <c r="IYX21" s="136"/>
      <c r="IYY21" s="136"/>
      <c r="IYZ21" s="136"/>
      <c r="IZA21" s="136"/>
      <c r="IZB21" s="136"/>
      <c r="IZC21" s="136"/>
      <c r="IZD21" s="136"/>
      <c r="IZE21" s="136"/>
      <c r="IZF21" s="136"/>
      <c r="IZG21" s="136"/>
      <c r="IZH21" s="136"/>
      <c r="IZI21" s="136"/>
      <c r="IZJ21" s="136"/>
      <c r="IZK21" s="136"/>
      <c r="IZL21" s="136"/>
      <c r="IZM21" s="136"/>
      <c r="IZN21" s="136"/>
      <c r="IZO21" s="136"/>
      <c r="IZP21" s="136"/>
      <c r="IZQ21" s="136"/>
      <c r="IZR21" s="136"/>
      <c r="IZS21" s="136"/>
      <c r="IZT21" s="136"/>
      <c r="IZU21" s="136"/>
      <c r="IZV21" s="136"/>
      <c r="IZW21" s="136"/>
      <c r="IZX21" s="136"/>
      <c r="IZY21" s="136"/>
      <c r="IZZ21" s="136"/>
      <c r="JAA21" s="136"/>
      <c r="JAB21" s="136"/>
      <c r="JAC21" s="136"/>
      <c r="JAD21" s="136"/>
      <c r="JAE21" s="136"/>
      <c r="JAF21" s="136"/>
      <c r="JAG21" s="136"/>
      <c r="JAH21" s="136"/>
      <c r="JAI21" s="136"/>
      <c r="JAJ21" s="136"/>
      <c r="JAK21" s="136"/>
      <c r="JAL21" s="136"/>
      <c r="JAM21" s="136"/>
      <c r="JAN21" s="136"/>
      <c r="JAO21" s="136"/>
      <c r="JAP21" s="136"/>
      <c r="JAQ21" s="136"/>
      <c r="JAR21" s="136"/>
      <c r="JAS21" s="136"/>
      <c r="JAT21" s="136"/>
      <c r="JAU21" s="136"/>
      <c r="JAV21" s="136"/>
      <c r="JAW21" s="136"/>
      <c r="JAX21" s="136"/>
      <c r="JAY21" s="136"/>
      <c r="JAZ21" s="136"/>
      <c r="JBA21" s="136"/>
      <c r="JBB21" s="136"/>
      <c r="JBC21" s="136"/>
      <c r="JBD21" s="136"/>
      <c r="JBE21" s="136"/>
      <c r="JBF21" s="136"/>
      <c r="JBG21" s="136"/>
      <c r="JBH21" s="136"/>
      <c r="JBI21" s="136"/>
      <c r="JBJ21" s="136"/>
      <c r="JBK21" s="136"/>
      <c r="JBL21" s="136"/>
      <c r="JBM21" s="136"/>
      <c r="JBN21" s="136"/>
      <c r="JBO21" s="136"/>
      <c r="JBP21" s="136"/>
      <c r="JBQ21" s="136"/>
      <c r="JBR21" s="136"/>
      <c r="JBS21" s="136"/>
      <c r="JBT21" s="136"/>
      <c r="JBU21" s="136"/>
      <c r="JBV21" s="136"/>
      <c r="JBW21" s="136"/>
      <c r="JBX21" s="136"/>
      <c r="JBY21" s="136"/>
      <c r="JBZ21" s="136"/>
      <c r="JCA21" s="136"/>
      <c r="JCB21" s="136"/>
      <c r="JCC21" s="136"/>
      <c r="JCD21" s="136"/>
      <c r="JCE21" s="136"/>
      <c r="JCF21" s="136"/>
      <c r="JCG21" s="136"/>
      <c r="JCH21" s="136"/>
      <c r="JCI21" s="136"/>
      <c r="JCJ21" s="136"/>
      <c r="JCK21" s="136"/>
      <c r="JCL21" s="136"/>
      <c r="JCM21" s="136"/>
      <c r="JCN21" s="136"/>
      <c r="JCO21" s="136"/>
      <c r="JCP21" s="136"/>
      <c r="JCQ21" s="136"/>
      <c r="JCR21" s="136"/>
      <c r="JCS21" s="136"/>
      <c r="JCT21" s="136"/>
      <c r="JCU21" s="136"/>
      <c r="JCV21" s="136"/>
      <c r="JCW21" s="136"/>
      <c r="JCX21" s="136"/>
      <c r="JCY21" s="136"/>
      <c r="JCZ21" s="136"/>
      <c r="JDA21" s="136"/>
      <c r="JDB21" s="136"/>
      <c r="JDC21" s="136"/>
      <c r="JDD21" s="136"/>
      <c r="JDE21" s="136"/>
      <c r="JDF21" s="136"/>
      <c r="JDG21" s="136"/>
      <c r="JDH21" s="136"/>
      <c r="JDI21" s="136"/>
      <c r="JDJ21" s="136"/>
      <c r="JDK21" s="136"/>
      <c r="JDL21" s="136"/>
      <c r="JDM21" s="136"/>
      <c r="JDN21" s="136"/>
      <c r="JDO21" s="136"/>
      <c r="JDP21" s="136"/>
      <c r="JDQ21" s="136"/>
      <c r="JDR21" s="136"/>
      <c r="JDS21" s="136"/>
      <c r="JDT21" s="136"/>
      <c r="JDU21" s="136"/>
      <c r="JDV21" s="136"/>
      <c r="JDW21" s="136"/>
      <c r="JDX21" s="136"/>
      <c r="JDY21" s="136"/>
      <c r="JDZ21" s="136"/>
      <c r="JEA21" s="136"/>
      <c r="JEB21" s="136"/>
      <c r="JEC21" s="136"/>
      <c r="JED21" s="136"/>
      <c r="JEE21" s="136"/>
      <c r="JEF21" s="136"/>
      <c r="JEG21" s="136"/>
      <c r="JEH21" s="136"/>
      <c r="JEI21" s="136"/>
      <c r="JEJ21" s="136"/>
      <c r="JEK21" s="136"/>
      <c r="JEL21" s="136"/>
      <c r="JEM21" s="136"/>
      <c r="JEN21" s="136"/>
      <c r="JEO21" s="136"/>
      <c r="JEP21" s="136"/>
      <c r="JEQ21" s="136"/>
      <c r="JER21" s="136"/>
      <c r="JES21" s="136"/>
      <c r="JET21" s="136"/>
      <c r="JEU21" s="136"/>
      <c r="JEV21" s="136"/>
      <c r="JEW21" s="136"/>
      <c r="JEX21" s="136"/>
      <c r="JEY21" s="136"/>
      <c r="JEZ21" s="136"/>
      <c r="JFA21" s="136"/>
      <c r="JFB21" s="136"/>
      <c r="JFC21" s="136"/>
      <c r="JFD21" s="136"/>
      <c r="JFE21" s="136"/>
      <c r="JFF21" s="136"/>
      <c r="JFG21" s="136"/>
      <c r="JFH21" s="136"/>
      <c r="JFI21" s="136"/>
      <c r="JFJ21" s="136"/>
      <c r="JFK21" s="136"/>
      <c r="JFL21" s="136"/>
      <c r="JFM21" s="136"/>
      <c r="JFN21" s="136"/>
      <c r="JFO21" s="136"/>
      <c r="JFP21" s="136"/>
      <c r="JFQ21" s="136"/>
      <c r="JFR21" s="136"/>
      <c r="JFS21" s="136"/>
      <c r="JFT21" s="136"/>
      <c r="JFU21" s="136"/>
      <c r="JFV21" s="136"/>
      <c r="JFW21" s="136"/>
      <c r="JFX21" s="136"/>
      <c r="JFY21" s="136"/>
      <c r="JFZ21" s="136"/>
      <c r="JGA21" s="136"/>
      <c r="JGB21" s="136"/>
      <c r="JGC21" s="136"/>
      <c r="JGD21" s="136"/>
      <c r="JGE21" s="136"/>
      <c r="JGF21" s="136"/>
      <c r="JGG21" s="136"/>
      <c r="JGH21" s="136"/>
      <c r="JGI21" s="136"/>
      <c r="JGJ21" s="136"/>
      <c r="JGK21" s="136"/>
      <c r="JGL21" s="136"/>
      <c r="JGM21" s="136"/>
      <c r="JGN21" s="136"/>
      <c r="JGO21" s="136"/>
      <c r="JGP21" s="136"/>
      <c r="JGQ21" s="136"/>
      <c r="JGR21" s="136"/>
      <c r="JGS21" s="136"/>
      <c r="JGT21" s="136"/>
      <c r="JGU21" s="136"/>
      <c r="JGV21" s="136"/>
      <c r="JGW21" s="136"/>
      <c r="JGX21" s="136"/>
      <c r="JGY21" s="136"/>
      <c r="JGZ21" s="136"/>
      <c r="JHA21" s="136"/>
      <c r="JHB21" s="136"/>
      <c r="JHC21" s="136"/>
      <c r="JHD21" s="136"/>
      <c r="JHE21" s="136"/>
      <c r="JHF21" s="136"/>
      <c r="JHG21" s="136"/>
      <c r="JHH21" s="136"/>
      <c r="JHI21" s="136"/>
      <c r="JHJ21" s="136"/>
      <c r="JHK21" s="136"/>
      <c r="JHL21" s="136"/>
      <c r="JHM21" s="136"/>
      <c r="JHN21" s="136"/>
      <c r="JHO21" s="136"/>
      <c r="JHP21" s="136"/>
      <c r="JHQ21" s="136"/>
      <c r="JHR21" s="136"/>
      <c r="JHS21" s="136"/>
      <c r="JHT21" s="136"/>
      <c r="JHU21" s="136"/>
      <c r="JHV21" s="136"/>
      <c r="JHW21" s="136"/>
      <c r="JHX21" s="136"/>
      <c r="JHY21" s="136"/>
      <c r="JHZ21" s="136"/>
      <c r="JIA21" s="136"/>
      <c r="JIB21" s="136"/>
      <c r="JIC21" s="136"/>
      <c r="JID21" s="136"/>
      <c r="JIE21" s="136"/>
      <c r="JIF21" s="136"/>
      <c r="JIG21" s="136"/>
      <c r="JIH21" s="136"/>
      <c r="JII21" s="136"/>
      <c r="JIJ21" s="136"/>
      <c r="JIK21" s="136"/>
      <c r="JIL21" s="136"/>
      <c r="JIM21" s="136"/>
      <c r="JIN21" s="136"/>
      <c r="JIO21" s="136"/>
      <c r="JIP21" s="136"/>
      <c r="JIQ21" s="136"/>
      <c r="JIR21" s="136"/>
      <c r="JIS21" s="136"/>
      <c r="JIT21" s="136"/>
      <c r="JIU21" s="136"/>
      <c r="JIV21" s="136"/>
      <c r="JIW21" s="136"/>
      <c r="JIX21" s="136"/>
      <c r="JIY21" s="136"/>
      <c r="JIZ21" s="136"/>
      <c r="JJA21" s="136"/>
      <c r="JJB21" s="136"/>
      <c r="JJC21" s="136"/>
      <c r="JJD21" s="136"/>
      <c r="JJE21" s="136"/>
      <c r="JJF21" s="136"/>
      <c r="JJG21" s="136"/>
      <c r="JJH21" s="136"/>
      <c r="JJI21" s="136"/>
      <c r="JJJ21" s="136"/>
      <c r="JJK21" s="136"/>
      <c r="JJL21" s="136"/>
      <c r="JJM21" s="136"/>
      <c r="JJN21" s="136"/>
      <c r="JJO21" s="136"/>
      <c r="JJP21" s="136"/>
      <c r="JJQ21" s="136"/>
      <c r="JJR21" s="136"/>
      <c r="JJS21" s="136"/>
      <c r="JJT21" s="136"/>
      <c r="JJU21" s="136"/>
      <c r="JJV21" s="136"/>
      <c r="JJW21" s="136"/>
      <c r="JJX21" s="136"/>
      <c r="JJY21" s="136"/>
      <c r="JJZ21" s="136"/>
      <c r="JKA21" s="136"/>
      <c r="JKB21" s="136"/>
      <c r="JKC21" s="136"/>
      <c r="JKD21" s="136"/>
      <c r="JKE21" s="136"/>
      <c r="JKF21" s="136"/>
      <c r="JKG21" s="136"/>
      <c r="JKH21" s="136"/>
      <c r="JKI21" s="136"/>
      <c r="JKJ21" s="136"/>
      <c r="JKK21" s="136"/>
      <c r="JKL21" s="136"/>
      <c r="JKM21" s="136"/>
      <c r="JKN21" s="136"/>
      <c r="JKO21" s="136"/>
      <c r="JKP21" s="136"/>
      <c r="JKQ21" s="136"/>
      <c r="JKR21" s="136"/>
      <c r="JKS21" s="136"/>
      <c r="JKT21" s="136"/>
      <c r="JKU21" s="136"/>
      <c r="JKV21" s="136"/>
      <c r="JKW21" s="136"/>
      <c r="JKX21" s="136"/>
      <c r="JKY21" s="136"/>
      <c r="JKZ21" s="136"/>
      <c r="JLA21" s="136"/>
      <c r="JLB21" s="136"/>
      <c r="JLC21" s="136"/>
      <c r="JLD21" s="136"/>
      <c r="JLE21" s="136"/>
      <c r="JLF21" s="136"/>
      <c r="JLG21" s="136"/>
      <c r="JLH21" s="136"/>
      <c r="JLI21" s="136"/>
      <c r="JLJ21" s="136"/>
      <c r="JLK21" s="136"/>
      <c r="JLL21" s="136"/>
      <c r="JLM21" s="136"/>
      <c r="JLN21" s="136"/>
      <c r="JLO21" s="136"/>
      <c r="JLP21" s="136"/>
      <c r="JLQ21" s="136"/>
      <c r="JLR21" s="136"/>
      <c r="JLS21" s="136"/>
      <c r="JLT21" s="136"/>
      <c r="JLU21" s="136"/>
      <c r="JLV21" s="136"/>
      <c r="JLW21" s="136"/>
      <c r="JLX21" s="136"/>
      <c r="JLY21" s="136"/>
      <c r="JLZ21" s="136"/>
      <c r="JMA21" s="136"/>
      <c r="JMB21" s="136"/>
      <c r="JMC21" s="136"/>
      <c r="JMD21" s="136"/>
      <c r="JME21" s="136"/>
      <c r="JMF21" s="136"/>
      <c r="JMG21" s="136"/>
      <c r="JMH21" s="136"/>
      <c r="JMI21" s="136"/>
      <c r="JMJ21" s="136"/>
      <c r="JMK21" s="136"/>
      <c r="JML21" s="136"/>
      <c r="JMM21" s="136"/>
      <c r="JMN21" s="136"/>
      <c r="JMO21" s="136"/>
      <c r="JMP21" s="136"/>
      <c r="JMQ21" s="136"/>
      <c r="JMR21" s="136"/>
      <c r="JMS21" s="136"/>
      <c r="JMT21" s="136"/>
      <c r="JMU21" s="136"/>
      <c r="JMV21" s="136"/>
      <c r="JMW21" s="136"/>
      <c r="JMX21" s="136"/>
      <c r="JMY21" s="136"/>
      <c r="JMZ21" s="136"/>
      <c r="JNA21" s="136"/>
      <c r="JNB21" s="136"/>
      <c r="JNC21" s="136"/>
      <c r="JND21" s="136"/>
      <c r="JNE21" s="136"/>
      <c r="JNF21" s="136"/>
      <c r="JNG21" s="136"/>
      <c r="JNH21" s="136"/>
      <c r="JNI21" s="136"/>
      <c r="JNJ21" s="136"/>
      <c r="JNK21" s="136"/>
      <c r="JNL21" s="136"/>
      <c r="JNM21" s="136"/>
      <c r="JNN21" s="136"/>
      <c r="JNO21" s="136"/>
      <c r="JNP21" s="136"/>
      <c r="JNQ21" s="136"/>
      <c r="JNR21" s="136"/>
      <c r="JNS21" s="136"/>
      <c r="JNT21" s="136"/>
      <c r="JNU21" s="136"/>
      <c r="JNV21" s="136"/>
      <c r="JNW21" s="136"/>
      <c r="JNX21" s="136"/>
      <c r="JNY21" s="136"/>
      <c r="JNZ21" s="136"/>
      <c r="JOA21" s="136"/>
      <c r="JOB21" s="136"/>
      <c r="JOC21" s="136"/>
      <c r="JOD21" s="136"/>
      <c r="JOE21" s="136"/>
      <c r="JOF21" s="136"/>
      <c r="JOG21" s="136"/>
      <c r="JOH21" s="136"/>
      <c r="JOI21" s="136"/>
      <c r="JOJ21" s="136"/>
      <c r="JOK21" s="136"/>
      <c r="JOL21" s="136"/>
      <c r="JOM21" s="136"/>
      <c r="JON21" s="136"/>
      <c r="JOO21" s="136"/>
      <c r="JOP21" s="136"/>
      <c r="JOQ21" s="136"/>
      <c r="JOR21" s="136"/>
      <c r="JOS21" s="136"/>
      <c r="JOT21" s="136"/>
      <c r="JOU21" s="136"/>
      <c r="JOV21" s="136"/>
      <c r="JOW21" s="136"/>
      <c r="JOX21" s="136"/>
      <c r="JOY21" s="136"/>
      <c r="JOZ21" s="136"/>
      <c r="JPA21" s="136"/>
      <c r="JPB21" s="136"/>
      <c r="JPC21" s="136"/>
      <c r="JPD21" s="136"/>
      <c r="JPE21" s="136"/>
      <c r="JPF21" s="136"/>
      <c r="JPG21" s="136"/>
      <c r="JPH21" s="136"/>
      <c r="JPI21" s="136"/>
      <c r="JPJ21" s="136"/>
      <c r="JPK21" s="136"/>
      <c r="JPL21" s="136"/>
      <c r="JPM21" s="136"/>
      <c r="JPN21" s="136"/>
      <c r="JPO21" s="136"/>
      <c r="JPP21" s="136"/>
      <c r="JPQ21" s="136"/>
      <c r="JPR21" s="136"/>
      <c r="JPS21" s="136"/>
      <c r="JPT21" s="136"/>
      <c r="JPU21" s="136"/>
      <c r="JPV21" s="136"/>
      <c r="JPW21" s="136"/>
      <c r="JPX21" s="136"/>
      <c r="JPY21" s="136"/>
      <c r="JPZ21" s="136"/>
      <c r="JQA21" s="136"/>
      <c r="JQB21" s="136"/>
      <c r="JQC21" s="136"/>
      <c r="JQD21" s="136"/>
      <c r="JQE21" s="136"/>
      <c r="JQF21" s="136"/>
      <c r="JQG21" s="136"/>
      <c r="JQH21" s="136"/>
      <c r="JQI21" s="136"/>
      <c r="JQJ21" s="136"/>
      <c r="JQK21" s="136"/>
      <c r="JQL21" s="136"/>
      <c r="JQM21" s="136"/>
      <c r="JQN21" s="136"/>
      <c r="JQO21" s="136"/>
      <c r="JQP21" s="136"/>
      <c r="JQQ21" s="136"/>
      <c r="JQR21" s="136"/>
      <c r="JQS21" s="136"/>
      <c r="JQT21" s="136"/>
      <c r="JQU21" s="136"/>
      <c r="JQV21" s="136"/>
      <c r="JQW21" s="136"/>
      <c r="JQX21" s="136"/>
      <c r="JQY21" s="136"/>
      <c r="JQZ21" s="136"/>
      <c r="JRA21" s="136"/>
      <c r="JRB21" s="136"/>
      <c r="JRC21" s="136"/>
      <c r="JRD21" s="136"/>
      <c r="JRE21" s="136"/>
      <c r="JRF21" s="136"/>
      <c r="JRG21" s="136"/>
      <c r="JRH21" s="136"/>
      <c r="JRI21" s="136"/>
      <c r="JRJ21" s="136"/>
      <c r="JRK21" s="136"/>
      <c r="JRL21" s="136"/>
      <c r="JRM21" s="136"/>
      <c r="JRN21" s="136"/>
      <c r="JRO21" s="136"/>
      <c r="JRP21" s="136"/>
      <c r="JRQ21" s="136"/>
      <c r="JRR21" s="136"/>
      <c r="JRS21" s="136"/>
      <c r="JRT21" s="136"/>
      <c r="JRU21" s="136"/>
      <c r="JRV21" s="136"/>
      <c r="JRW21" s="136"/>
      <c r="JRX21" s="136"/>
      <c r="JRY21" s="136"/>
      <c r="JRZ21" s="136"/>
      <c r="JSA21" s="136"/>
      <c r="JSB21" s="136"/>
      <c r="JSC21" s="136"/>
      <c r="JSD21" s="136"/>
      <c r="JSE21" s="136"/>
      <c r="JSF21" s="136"/>
      <c r="JSG21" s="136"/>
      <c r="JSH21" s="136"/>
      <c r="JSI21" s="136"/>
      <c r="JSJ21" s="136"/>
      <c r="JSK21" s="136"/>
      <c r="JSL21" s="136"/>
      <c r="JSM21" s="136"/>
      <c r="JSN21" s="136"/>
      <c r="JSO21" s="136"/>
      <c r="JSP21" s="136"/>
      <c r="JSQ21" s="136"/>
      <c r="JSR21" s="136"/>
      <c r="JSS21" s="136"/>
      <c r="JST21" s="136"/>
      <c r="JSU21" s="136"/>
      <c r="JSV21" s="136"/>
      <c r="JSW21" s="136"/>
      <c r="JSX21" s="136"/>
      <c r="JSY21" s="136"/>
      <c r="JSZ21" s="136"/>
      <c r="JTA21" s="136"/>
      <c r="JTB21" s="136"/>
      <c r="JTC21" s="136"/>
      <c r="JTD21" s="136"/>
      <c r="JTE21" s="136"/>
      <c r="JTF21" s="136"/>
      <c r="JTG21" s="136"/>
      <c r="JTH21" s="136"/>
      <c r="JTI21" s="136"/>
      <c r="JTJ21" s="136"/>
      <c r="JTK21" s="136"/>
      <c r="JTL21" s="136"/>
      <c r="JTM21" s="136"/>
      <c r="JTN21" s="136"/>
      <c r="JTO21" s="136"/>
      <c r="JTP21" s="136"/>
      <c r="JTQ21" s="136"/>
      <c r="JTR21" s="136"/>
      <c r="JTS21" s="136"/>
      <c r="JTT21" s="136"/>
      <c r="JTU21" s="136"/>
      <c r="JTV21" s="136"/>
      <c r="JTW21" s="136"/>
      <c r="JTX21" s="136"/>
      <c r="JTY21" s="136"/>
      <c r="JTZ21" s="136"/>
      <c r="JUA21" s="136"/>
      <c r="JUB21" s="136"/>
      <c r="JUC21" s="136"/>
      <c r="JUD21" s="136"/>
      <c r="JUE21" s="136"/>
      <c r="JUF21" s="136"/>
      <c r="JUG21" s="136"/>
      <c r="JUH21" s="136"/>
      <c r="JUI21" s="136"/>
      <c r="JUJ21" s="136"/>
      <c r="JUK21" s="136"/>
      <c r="JUL21" s="136"/>
      <c r="JUM21" s="136"/>
      <c r="JUN21" s="136"/>
      <c r="JUO21" s="136"/>
      <c r="JUP21" s="136"/>
      <c r="JUQ21" s="136"/>
      <c r="JUR21" s="136"/>
      <c r="JUS21" s="136"/>
      <c r="JUT21" s="136"/>
      <c r="JUU21" s="136"/>
      <c r="JUV21" s="136"/>
      <c r="JUW21" s="136"/>
      <c r="JUX21" s="136"/>
      <c r="JUY21" s="136"/>
      <c r="JUZ21" s="136"/>
      <c r="JVA21" s="136"/>
      <c r="JVB21" s="136"/>
      <c r="JVC21" s="136"/>
      <c r="JVD21" s="136"/>
      <c r="JVE21" s="136"/>
      <c r="JVF21" s="136"/>
      <c r="JVG21" s="136"/>
      <c r="JVH21" s="136"/>
      <c r="JVI21" s="136"/>
      <c r="JVJ21" s="136"/>
      <c r="JVK21" s="136"/>
      <c r="JVL21" s="136"/>
      <c r="JVM21" s="136"/>
      <c r="JVN21" s="136"/>
      <c r="JVO21" s="136"/>
      <c r="JVP21" s="136"/>
      <c r="JVQ21" s="136"/>
      <c r="JVR21" s="136"/>
      <c r="JVS21" s="136"/>
      <c r="JVT21" s="136"/>
      <c r="JVU21" s="136"/>
      <c r="JVV21" s="136"/>
      <c r="JVW21" s="136"/>
      <c r="JVX21" s="136"/>
      <c r="JVY21" s="136"/>
      <c r="JVZ21" s="136"/>
      <c r="JWA21" s="136"/>
      <c r="JWB21" s="136"/>
      <c r="JWC21" s="136"/>
      <c r="JWD21" s="136"/>
      <c r="JWE21" s="136"/>
      <c r="JWF21" s="136"/>
      <c r="JWG21" s="136"/>
      <c r="JWH21" s="136"/>
      <c r="JWI21" s="136"/>
      <c r="JWJ21" s="136"/>
      <c r="JWK21" s="136"/>
      <c r="JWL21" s="136"/>
      <c r="JWM21" s="136"/>
      <c r="JWN21" s="136"/>
      <c r="JWO21" s="136"/>
      <c r="JWP21" s="136"/>
      <c r="JWQ21" s="136"/>
      <c r="JWR21" s="136"/>
      <c r="JWS21" s="136"/>
      <c r="JWT21" s="136"/>
      <c r="JWU21" s="136"/>
      <c r="JWV21" s="136"/>
      <c r="JWW21" s="136"/>
      <c r="JWX21" s="136"/>
      <c r="JWY21" s="136"/>
      <c r="JWZ21" s="136"/>
      <c r="JXA21" s="136"/>
      <c r="JXB21" s="136"/>
      <c r="JXC21" s="136"/>
      <c r="JXD21" s="136"/>
      <c r="JXE21" s="136"/>
      <c r="JXF21" s="136"/>
      <c r="JXG21" s="136"/>
      <c r="JXH21" s="136"/>
      <c r="JXI21" s="136"/>
      <c r="JXJ21" s="136"/>
      <c r="JXK21" s="136"/>
      <c r="JXL21" s="136"/>
      <c r="JXM21" s="136"/>
      <c r="JXN21" s="136"/>
      <c r="JXO21" s="136"/>
      <c r="JXP21" s="136"/>
      <c r="JXQ21" s="136"/>
      <c r="JXR21" s="136"/>
      <c r="JXS21" s="136"/>
      <c r="JXT21" s="136"/>
      <c r="JXU21" s="136"/>
      <c r="JXV21" s="136"/>
      <c r="JXW21" s="136"/>
      <c r="JXX21" s="136"/>
      <c r="JXY21" s="136"/>
      <c r="JXZ21" s="136"/>
      <c r="JYA21" s="136"/>
      <c r="JYB21" s="136"/>
      <c r="JYC21" s="136"/>
      <c r="JYD21" s="136"/>
      <c r="JYE21" s="136"/>
      <c r="JYF21" s="136"/>
      <c r="JYG21" s="136"/>
      <c r="JYH21" s="136"/>
      <c r="JYI21" s="136"/>
      <c r="JYJ21" s="136"/>
      <c r="JYK21" s="136"/>
      <c r="JYL21" s="136"/>
      <c r="JYM21" s="136"/>
      <c r="JYN21" s="136"/>
      <c r="JYO21" s="136"/>
      <c r="JYP21" s="136"/>
      <c r="JYQ21" s="136"/>
      <c r="JYR21" s="136"/>
      <c r="JYS21" s="136"/>
      <c r="JYT21" s="136"/>
      <c r="JYU21" s="136"/>
      <c r="JYV21" s="136"/>
      <c r="JYW21" s="136"/>
      <c r="JYX21" s="136"/>
      <c r="JYY21" s="136"/>
      <c r="JYZ21" s="136"/>
      <c r="JZA21" s="136"/>
      <c r="JZB21" s="136"/>
      <c r="JZC21" s="136"/>
      <c r="JZD21" s="136"/>
      <c r="JZE21" s="136"/>
      <c r="JZF21" s="136"/>
      <c r="JZG21" s="136"/>
      <c r="JZH21" s="136"/>
      <c r="JZI21" s="136"/>
      <c r="JZJ21" s="136"/>
      <c r="JZK21" s="136"/>
      <c r="JZL21" s="136"/>
      <c r="JZM21" s="136"/>
      <c r="JZN21" s="136"/>
      <c r="JZO21" s="136"/>
      <c r="JZP21" s="136"/>
      <c r="JZQ21" s="136"/>
      <c r="JZR21" s="136"/>
      <c r="JZS21" s="136"/>
      <c r="JZT21" s="136"/>
      <c r="JZU21" s="136"/>
      <c r="JZV21" s="136"/>
      <c r="JZW21" s="136"/>
      <c r="JZX21" s="136"/>
      <c r="JZY21" s="136"/>
      <c r="JZZ21" s="136"/>
      <c r="KAA21" s="136"/>
      <c r="KAB21" s="136"/>
      <c r="KAC21" s="136"/>
      <c r="KAD21" s="136"/>
      <c r="KAE21" s="136"/>
      <c r="KAF21" s="136"/>
      <c r="KAG21" s="136"/>
      <c r="KAH21" s="136"/>
      <c r="KAI21" s="136"/>
      <c r="KAJ21" s="136"/>
      <c r="KAK21" s="136"/>
      <c r="KAL21" s="136"/>
      <c r="KAM21" s="136"/>
      <c r="KAN21" s="136"/>
      <c r="KAO21" s="136"/>
      <c r="KAP21" s="136"/>
      <c r="KAQ21" s="136"/>
      <c r="KAR21" s="136"/>
      <c r="KAS21" s="136"/>
      <c r="KAT21" s="136"/>
      <c r="KAU21" s="136"/>
      <c r="KAV21" s="136"/>
      <c r="KAW21" s="136"/>
      <c r="KAX21" s="136"/>
      <c r="KAY21" s="136"/>
      <c r="KAZ21" s="136"/>
      <c r="KBA21" s="136"/>
      <c r="KBB21" s="136"/>
      <c r="KBC21" s="136"/>
      <c r="KBD21" s="136"/>
      <c r="KBE21" s="136"/>
      <c r="KBF21" s="136"/>
      <c r="KBG21" s="136"/>
      <c r="KBH21" s="136"/>
      <c r="KBI21" s="136"/>
      <c r="KBJ21" s="136"/>
      <c r="KBK21" s="136"/>
      <c r="KBL21" s="136"/>
      <c r="KBM21" s="136"/>
      <c r="KBN21" s="136"/>
      <c r="KBO21" s="136"/>
      <c r="KBP21" s="136"/>
      <c r="KBQ21" s="136"/>
      <c r="KBR21" s="136"/>
      <c r="KBS21" s="136"/>
      <c r="KBT21" s="136"/>
      <c r="KBU21" s="136"/>
      <c r="KBV21" s="136"/>
      <c r="KBW21" s="136"/>
      <c r="KBX21" s="136"/>
      <c r="KBY21" s="136"/>
      <c r="KBZ21" s="136"/>
      <c r="KCA21" s="136"/>
      <c r="KCB21" s="136"/>
      <c r="KCC21" s="136"/>
      <c r="KCD21" s="136"/>
      <c r="KCE21" s="136"/>
      <c r="KCF21" s="136"/>
      <c r="KCG21" s="136"/>
      <c r="KCH21" s="136"/>
      <c r="KCI21" s="136"/>
      <c r="KCJ21" s="136"/>
      <c r="KCK21" s="136"/>
      <c r="KCL21" s="136"/>
      <c r="KCM21" s="136"/>
      <c r="KCN21" s="136"/>
      <c r="KCO21" s="136"/>
      <c r="KCP21" s="136"/>
      <c r="KCQ21" s="136"/>
      <c r="KCR21" s="136"/>
      <c r="KCS21" s="136"/>
      <c r="KCT21" s="136"/>
      <c r="KCU21" s="136"/>
      <c r="KCV21" s="136"/>
      <c r="KCW21" s="136"/>
      <c r="KCX21" s="136"/>
      <c r="KCY21" s="136"/>
      <c r="KCZ21" s="136"/>
      <c r="KDA21" s="136"/>
      <c r="KDB21" s="136"/>
      <c r="KDC21" s="136"/>
      <c r="KDD21" s="136"/>
      <c r="KDE21" s="136"/>
      <c r="KDF21" s="136"/>
      <c r="KDG21" s="136"/>
      <c r="KDH21" s="136"/>
      <c r="KDI21" s="136"/>
      <c r="KDJ21" s="136"/>
      <c r="KDK21" s="136"/>
      <c r="KDL21" s="136"/>
      <c r="KDM21" s="136"/>
      <c r="KDN21" s="136"/>
      <c r="KDO21" s="136"/>
      <c r="KDP21" s="136"/>
      <c r="KDQ21" s="136"/>
      <c r="KDR21" s="136"/>
      <c r="KDS21" s="136"/>
      <c r="KDT21" s="136"/>
      <c r="KDU21" s="136"/>
      <c r="KDV21" s="136"/>
      <c r="KDW21" s="136"/>
      <c r="KDX21" s="136"/>
      <c r="KDY21" s="136"/>
      <c r="KDZ21" s="136"/>
      <c r="KEA21" s="136"/>
      <c r="KEB21" s="136"/>
      <c r="KEC21" s="136"/>
      <c r="KED21" s="136"/>
      <c r="KEE21" s="136"/>
      <c r="KEF21" s="136"/>
      <c r="KEG21" s="136"/>
      <c r="KEH21" s="136"/>
      <c r="KEI21" s="136"/>
      <c r="KEJ21" s="136"/>
      <c r="KEK21" s="136"/>
      <c r="KEL21" s="136"/>
      <c r="KEM21" s="136"/>
      <c r="KEN21" s="136"/>
      <c r="KEO21" s="136"/>
      <c r="KEP21" s="136"/>
      <c r="KEQ21" s="136"/>
      <c r="KER21" s="136"/>
      <c r="KES21" s="136"/>
      <c r="KET21" s="136"/>
      <c r="KEU21" s="136"/>
      <c r="KEV21" s="136"/>
      <c r="KEW21" s="136"/>
      <c r="KEX21" s="136"/>
      <c r="KEY21" s="136"/>
      <c r="KEZ21" s="136"/>
      <c r="KFA21" s="136"/>
      <c r="KFB21" s="136"/>
      <c r="KFC21" s="136"/>
      <c r="KFD21" s="136"/>
      <c r="KFE21" s="136"/>
      <c r="KFF21" s="136"/>
      <c r="KFG21" s="136"/>
      <c r="KFH21" s="136"/>
      <c r="KFI21" s="136"/>
      <c r="KFJ21" s="136"/>
      <c r="KFK21" s="136"/>
      <c r="KFL21" s="136"/>
      <c r="KFM21" s="136"/>
      <c r="KFN21" s="136"/>
      <c r="KFO21" s="136"/>
      <c r="KFP21" s="136"/>
      <c r="KFQ21" s="136"/>
      <c r="KFR21" s="136"/>
      <c r="KFS21" s="136"/>
      <c r="KFT21" s="136"/>
      <c r="KFU21" s="136"/>
      <c r="KFV21" s="136"/>
      <c r="KFW21" s="136"/>
      <c r="KFX21" s="136"/>
      <c r="KFY21" s="136"/>
      <c r="KFZ21" s="136"/>
      <c r="KGA21" s="136"/>
      <c r="KGB21" s="136"/>
      <c r="KGC21" s="136"/>
      <c r="KGD21" s="136"/>
      <c r="KGE21" s="136"/>
      <c r="KGF21" s="136"/>
      <c r="KGG21" s="136"/>
      <c r="KGH21" s="136"/>
      <c r="KGI21" s="136"/>
      <c r="KGJ21" s="136"/>
      <c r="KGK21" s="136"/>
      <c r="KGL21" s="136"/>
      <c r="KGM21" s="136"/>
      <c r="KGN21" s="136"/>
      <c r="KGO21" s="136"/>
      <c r="KGP21" s="136"/>
      <c r="KGQ21" s="136"/>
      <c r="KGR21" s="136"/>
      <c r="KGS21" s="136"/>
      <c r="KGT21" s="136"/>
      <c r="KGU21" s="136"/>
      <c r="KGV21" s="136"/>
      <c r="KGW21" s="136"/>
      <c r="KGX21" s="136"/>
      <c r="KGY21" s="136"/>
      <c r="KGZ21" s="136"/>
      <c r="KHA21" s="136"/>
      <c r="KHB21" s="136"/>
      <c r="KHC21" s="136"/>
      <c r="KHD21" s="136"/>
      <c r="KHE21" s="136"/>
      <c r="KHF21" s="136"/>
      <c r="KHG21" s="136"/>
      <c r="KHH21" s="136"/>
      <c r="KHI21" s="136"/>
      <c r="KHJ21" s="136"/>
      <c r="KHK21" s="136"/>
      <c r="KHL21" s="136"/>
      <c r="KHM21" s="136"/>
      <c r="KHN21" s="136"/>
      <c r="KHO21" s="136"/>
      <c r="KHP21" s="136"/>
      <c r="KHQ21" s="136"/>
      <c r="KHR21" s="136"/>
      <c r="KHS21" s="136"/>
      <c r="KHT21" s="136"/>
      <c r="KHU21" s="136"/>
      <c r="KHV21" s="136"/>
      <c r="KHW21" s="136"/>
      <c r="KHX21" s="136"/>
      <c r="KHY21" s="136"/>
      <c r="KHZ21" s="136"/>
      <c r="KIA21" s="136"/>
      <c r="KIB21" s="136"/>
      <c r="KIC21" s="136"/>
      <c r="KID21" s="136"/>
      <c r="KIE21" s="136"/>
      <c r="KIF21" s="136"/>
      <c r="KIG21" s="136"/>
      <c r="KIH21" s="136"/>
      <c r="KII21" s="136"/>
      <c r="KIJ21" s="136"/>
      <c r="KIK21" s="136"/>
      <c r="KIL21" s="136"/>
      <c r="KIM21" s="136"/>
      <c r="KIN21" s="136"/>
      <c r="KIO21" s="136"/>
      <c r="KIP21" s="136"/>
      <c r="KIQ21" s="136"/>
      <c r="KIR21" s="136"/>
      <c r="KIS21" s="136"/>
      <c r="KIT21" s="136"/>
      <c r="KIU21" s="136"/>
      <c r="KIV21" s="136"/>
      <c r="KIW21" s="136"/>
      <c r="KIX21" s="136"/>
      <c r="KIY21" s="136"/>
      <c r="KIZ21" s="136"/>
      <c r="KJA21" s="136"/>
      <c r="KJB21" s="136"/>
      <c r="KJC21" s="136"/>
      <c r="KJD21" s="136"/>
      <c r="KJE21" s="136"/>
      <c r="KJF21" s="136"/>
      <c r="KJG21" s="136"/>
      <c r="KJH21" s="136"/>
      <c r="KJI21" s="136"/>
      <c r="KJJ21" s="136"/>
      <c r="KJK21" s="136"/>
      <c r="KJL21" s="136"/>
      <c r="KJM21" s="136"/>
      <c r="KJN21" s="136"/>
      <c r="KJO21" s="136"/>
      <c r="KJP21" s="136"/>
      <c r="KJQ21" s="136"/>
      <c r="KJR21" s="136"/>
      <c r="KJS21" s="136"/>
      <c r="KJT21" s="136"/>
      <c r="KJU21" s="136"/>
      <c r="KJV21" s="136"/>
      <c r="KJW21" s="136"/>
      <c r="KJX21" s="136"/>
      <c r="KJY21" s="136"/>
      <c r="KJZ21" s="136"/>
      <c r="KKA21" s="136"/>
      <c r="KKB21" s="136"/>
      <c r="KKC21" s="136"/>
      <c r="KKD21" s="136"/>
      <c r="KKE21" s="136"/>
      <c r="KKF21" s="136"/>
      <c r="KKG21" s="136"/>
      <c r="KKH21" s="136"/>
      <c r="KKI21" s="136"/>
      <c r="KKJ21" s="136"/>
      <c r="KKK21" s="136"/>
      <c r="KKL21" s="136"/>
      <c r="KKM21" s="136"/>
      <c r="KKN21" s="136"/>
      <c r="KKO21" s="136"/>
      <c r="KKP21" s="136"/>
      <c r="KKQ21" s="136"/>
      <c r="KKR21" s="136"/>
      <c r="KKS21" s="136"/>
      <c r="KKT21" s="136"/>
      <c r="KKU21" s="136"/>
      <c r="KKV21" s="136"/>
      <c r="KKW21" s="136"/>
      <c r="KKX21" s="136"/>
      <c r="KKY21" s="136"/>
      <c r="KKZ21" s="136"/>
      <c r="KLA21" s="136"/>
      <c r="KLB21" s="136"/>
      <c r="KLC21" s="136"/>
      <c r="KLD21" s="136"/>
      <c r="KLE21" s="136"/>
      <c r="KLF21" s="136"/>
      <c r="KLG21" s="136"/>
      <c r="KLH21" s="136"/>
      <c r="KLI21" s="136"/>
      <c r="KLJ21" s="136"/>
      <c r="KLK21" s="136"/>
      <c r="KLL21" s="136"/>
      <c r="KLM21" s="136"/>
      <c r="KLN21" s="136"/>
      <c r="KLO21" s="136"/>
      <c r="KLP21" s="136"/>
      <c r="KLQ21" s="136"/>
      <c r="KLR21" s="136"/>
      <c r="KLS21" s="136"/>
      <c r="KLT21" s="136"/>
      <c r="KLU21" s="136"/>
      <c r="KLV21" s="136"/>
      <c r="KLW21" s="136"/>
      <c r="KLX21" s="136"/>
      <c r="KLY21" s="136"/>
      <c r="KLZ21" s="136"/>
      <c r="KMA21" s="136"/>
      <c r="KMB21" s="136"/>
      <c r="KMC21" s="136"/>
      <c r="KMD21" s="136"/>
      <c r="KME21" s="136"/>
      <c r="KMF21" s="136"/>
      <c r="KMG21" s="136"/>
      <c r="KMH21" s="136"/>
      <c r="KMI21" s="136"/>
      <c r="KMJ21" s="136"/>
      <c r="KMK21" s="136"/>
      <c r="KML21" s="136"/>
      <c r="KMM21" s="136"/>
      <c r="KMN21" s="136"/>
      <c r="KMO21" s="136"/>
      <c r="KMP21" s="136"/>
      <c r="KMQ21" s="136"/>
      <c r="KMR21" s="136"/>
      <c r="KMS21" s="136"/>
      <c r="KMT21" s="136"/>
      <c r="KMU21" s="136"/>
      <c r="KMV21" s="136"/>
      <c r="KMW21" s="136"/>
      <c r="KMX21" s="136"/>
      <c r="KMY21" s="136"/>
      <c r="KMZ21" s="136"/>
      <c r="KNA21" s="136"/>
      <c r="KNB21" s="136"/>
      <c r="KNC21" s="136"/>
      <c r="KND21" s="136"/>
      <c r="KNE21" s="136"/>
      <c r="KNF21" s="136"/>
      <c r="KNG21" s="136"/>
      <c r="KNH21" s="136"/>
      <c r="KNI21" s="136"/>
      <c r="KNJ21" s="136"/>
      <c r="KNK21" s="136"/>
      <c r="KNL21" s="136"/>
      <c r="KNM21" s="136"/>
      <c r="KNN21" s="136"/>
      <c r="KNO21" s="136"/>
      <c r="KNP21" s="136"/>
      <c r="KNQ21" s="136"/>
      <c r="KNR21" s="136"/>
      <c r="KNS21" s="136"/>
      <c r="KNT21" s="136"/>
      <c r="KNU21" s="136"/>
      <c r="KNV21" s="136"/>
      <c r="KNW21" s="136"/>
      <c r="KNX21" s="136"/>
      <c r="KNY21" s="136"/>
      <c r="KNZ21" s="136"/>
      <c r="KOA21" s="136"/>
      <c r="KOB21" s="136"/>
      <c r="KOC21" s="136"/>
      <c r="KOD21" s="136"/>
      <c r="KOE21" s="136"/>
      <c r="KOF21" s="136"/>
      <c r="KOG21" s="136"/>
      <c r="KOH21" s="136"/>
      <c r="KOI21" s="136"/>
      <c r="KOJ21" s="136"/>
      <c r="KOK21" s="136"/>
      <c r="KOL21" s="136"/>
      <c r="KOM21" s="136"/>
      <c r="KON21" s="136"/>
      <c r="KOO21" s="136"/>
      <c r="KOP21" s="136"/>
      <c r="KOQ21" s="136"/>
      <c r="KOR21" s="136"/>
      <c r="KOS21" s="136"/>
      <c r="KOT21" s="136"/>
      <c r="KOU21" s="136"/>
      <c r="KOV21" s="136"/>
      <c r="KOW21" s="136"/>
      <c r="KOX21" s="136"/>
      <c r="KOY21" s="136"/>
      <c r="KOZ21" s="136"/>
      <c r="KPA21" s="136"/>
      <c r="KPB21" s="136"/>
      <c r="KPC21" s="136"/>
      <c r="KPD21" s="136"/>
      <c r="KPE21" s="136"/>
      <c r="KPF21" s="136"/>
      <c r="KPG21" s="136"/>
      <c r="KPH21" s="136"/>
      <c r="KPI21" s="136"/>
      <c r="KPJ21" s="136"/>
      <c r="KPK21" s="136"/>
      <c r="KPL21" s="136"/>
      <c r="KPM21" s="136"/>
      <c r="KPN21" s="136"/>
      <c r="KPO21" s="136"/>
      <c r="KPP21" s="136"/>
      <c r="KPQ21" s="136"/>
      <c r="KPR21" s="136"/>
      <c r="KPS21" s="136"/>
      <c r="KPT21" s="136"/>
      <c r="KPU21" s="136"/>
      <c r="KPV21" s="136"/>
      <c r="KPW21" s="136"/>
      <c r="KPX21" s="136"/>
      <c r="KPY21" s="136"/>
      <c r="KPZ21" s="136"/>
      <c r="KQA21" s="136"/>
      <c r="KQB21" s="136"/>
      <c r="KQC21" s="136"/>
      <c r="KQD21" s="136"/>
      <c r="KQE21" s="136"/>
      <c r="KQF21" s="136"/>
      <c r="KQG21" s="136"/>
      <c r="KQH21" s="136"/>
      <c r="KQI21" s="136"/>
      <c r="KQJ21" s="136"/>
      <c r="KQK21" s="136"/>
      <c r="KQL21" s="136"/>
      <c r="KQM21" s="136"/>
      <c r="KQN21" s="136"/>
      <c r="KQO21" s="136"/>
      <c r="KQP21" s="136"/>
      <c r="KQQ21" s="136"/>
      <c r="KQR21" s="136"/>
      <c r="KQS21" s="136"/>
      <c r="KQT21" s="136"/>
      <c r="KQU21" s="136"/>
      <c r="KQV21" s="136"/>
      <c r="KQW21" s="136"/>
      <c r="KQX21" s="136"/>
      <c r="KQY21" s="136"/>
      <c r="KQZ21" s="136"/>
      <c r="KRA21" s="136"/>
      <c r="KRB21" s="136"/>
      <c r="KRC21" s="136"/>
      <c r="KRD21" s="136"/>
      <c r="KRE21" s="136"/>
      <c r="KRF21" s="136"/>
      <c r="KRG21" s="136"/>
      <c r="KRH21" s="136"/>
      <c r="KRI21" s="136"/>
      <c r="KRJ21" s="136"/>
      <c r="KRK21" s="136"/>
      <c r="KRL21" s="136"/>
      <c r="KRM21" s="136"/>
      <c r="KRN21" s="136"/>
      <c r="KRO21" s="136"/>
      <c r="KRP21" s="136"/>
      <c r="KRQ21" s="136"/>
      <c r="KRR21" s="136"/>
      <c r="KRS21" s="136"/>
      <c r="KRT21" s="136"/>
      <c r="KRU21" s="136"/>
      <c r="KRV21" s="136"/>
      <c r="KRW21" s="136"/>
      <c r="KRX21" s="136"/>
      <c r="KRY21" s="136"/>
      <c r="KRZ21" s="136"/>
      <c r="KSA21" s="136"/>
      <c r="KSB21" s="136"/>
      <c r="KSC21" s="136"/>
      <c r="KSD21" s="136"/>
      <c r="KSE21" s="136"/>
      <c r="KSF21" s="136"/>
      <c r="KSG21" s="136"/>
      <c r="KSH21" s="136"/>
      <c r="KSI21" s="136"/>
      <c r="KSJ21" s="136"/>
      <c r="KSK21" s="136"/>
      <c r="KSL21" s="136"/>
      <c r="KSM21" s="136"/>
      <c r="KSN21" s="136"/>
      <c r="KSO21" s="136"/>
      <c r="KSP21" s="136"/>
      <c r="KSQ21" s="136"/>
      <c r="KSR21" s="136"/>
      <c r="KSS21" s="136"/>
      <c r="KST21" s="136"/>
      <c r="KSU21" s="136"/>
      <c r="KSV21" s="136"/>
      <c r="KSW21" s="136"/>
      <c r="KSX21" s="136"/>
      <c r="KSY21" s="136"/>
      <c r="KSZ21" s="136"/>
      <c r="KTA21" s="136"/>
      <c r="KTB21" s="136"/>
      <c r="KTC21" s="136"/>
      <c r="KTD21" s="136"/>
      <c r="KTE21" s="136"/>
      <c r="KTF21" s="136"/>
      <c r="KTG21" s="136"/>
      <c r="KTH21" s="136"/>
      <c r="KTI21" s="136"/>
      <c r="KTJ21" s="136"/>
      <c r="KTK21" s="136"/>
      <c r="KTL21" s="136"/>
      <c r="KTM21" s="136"/>
      <c r="KTN21" s="136"/>
      <c r="KTO21" s="136"/>
      <c r="KTP21" s="136"/>
      <c r="KTQ21" s="136"/>
      <c r="KTR21" s="136"/>
      <c r="KTS21" s="136"/>
      <c r="KTT21" s="136"/>
      <c r="KTU21" s="136"/>
      <c r="KTV21" s="136"/>
      <c r="KTW21" s="136"/>
      <c r="KTX21" s="136"/>
      <c r="KTY21" s="136"/>
      <c r="KTZ21" s="136"/>
      <c r="KUA21" s="136"/>
      <c r="KUB21" s="136"/>
      <c r="KUC21" s="136"/>
      <c r="KUD21" s="136"/>
      <c r="KUE21" s="136"/>
      <c r="KUF21" s="136"/>
      <c r="KUG21" s="136"/>
      <c r="KUH21" s="136"/>
      <c r="KUI21" s="136"/>
      <c r="KUJ21" s="136"/>
      <c r="KUK21" s="136"/>
      <c r="KUL21" s="136"/>
      <c r="KUM21" s="136"/>
      <c r="KUN21" s="136"/>
      <c r="KUO21" s="136"/>
      <c r="KUP21" s="136"/>
      <c r="KUQ21" s="136"/>
      <c r="KUR21" s="136"/>
      <c r="KUS21" s="136"/>
      <c r="KUT21" s="136"/>
      <c r="KUU21" s="136"/>
      <c r="KUV21" s="136"/>
      <c r="KUW21" s="136"/>
      <c r="KUX21" s="136"/>
      <c r="KUY21" s="136"/>
      <c r="KUZ21" s="136"/>
      <c r="KVA21" s="136"/>
      <c r="KVB21" s="136"/>
      <c r="KVC21" s="136"/>
      <c r="KVD21" s="136"/>
      <c r="KVE21" s="136"/>
      <c r="KVF21" s="136"/>
      <c r="KVG21" s="136"/>
      <c r="KVH21" s="136"/>
      <c r="KVI21" s="136"/>
      <c r="KVJ21" s="136"/>
      <c r="KVK21" s="136"/>
      <c r="KVL21" s="136"/>
      <c r="KVM21" s="136"/>
      <c r="KVN21" s="136"/>
      <c r="KVO21" s="136"/>
      <c r="KVP21" s="136"/>
      <c r="KVQ21" s="136"/>
      <c r="KVR21" s="136"/>
      <c r="KVS21" s="136"/>
      <c r="KVT21" s="136"/>
      <c r="KVU21" s="136"/>
      <c r="KVV21" s="136"/>
      <c r="KVW21" s="136"/>
      <c r="KVX21" s="136"/>
      <c r="KVY21" s="136"/>
      <c r="KVZ21" s="136"/>
      <c r="KWA21" s="136"/>
      <c r="KWB21" s="136"/>
      <c r="KWC21" s="136"/>
      <c r="KWD21" s="136"/>
      <c r="KWE21" s="136"/>
      <c r="KWF21" s="136"/>
      <c r="KWG21" s="136"/>
      <c r="KWH21" s="136"/>
      <c r="KWI21" s="136"/>
      <c r="KWJ21" s="136"/>
      <c r="KWK21" s="136"/>
      <c r="KWL21" s="136"/>
      <c r="KWM21" s="136"/>
      <c r="KWN21" s="136"/>
      <c r="KWO21" s="136"/>
      <c r="KWP21" s="136"/>
      <c r="KWQ21" s="136"/>
      <c r="KWR21" s="136"/>
      <c r="KWS21" s="136"/>
      <c r="KWT21" s="136"/>
      <c r="KWU21" s="136"/>
      <c r="KWV21" s="136"/>
      <c r="KWW21" s="136"/>
      <c r="KWX21" s="136"/>
      <c r="KWY21" s="136"/>
      <c r="KWZ21" s="136"/>
      <c r="KXA21" s="136"/>
      <c r="KXB21" s="136"/>
      <c r="KXC21" s="136"/>
      <c r="KXD21" s="136"/>
      <c r="KXE21" s="136"/>
      <c r="KXF21" s="136"/>
      <c r="KXG21" s="136"/>
      <c r="KXH21" s="136"/>
      <c r="KXI21" s="136"/>
      <c r="KXJ21" s="136"/>
      <c r="KXK21" s="136"/>
      <c r="KXL21" s="136"/>
      <c r="KXM21" s="136"/>
      <c r="KXN21" s="136"/>
      <c r="KXO21" s="136"/>
      <c r="KXP21" s="136"/>
      <c r="KXQ21" s="136"/>
      <c r="KXR21" s="136"/>
      <c r="KXS21" s="136"/>
      <c r="KXT21" s="136"/>
      <c r="KXU21" s="136"/>
      <c r="KXV21" s="136"/>
      <c r="KXW21" s="136"/>
      <c r="KXX21" s="136"/>
      <c r="KXY21" s="136"/>
      <c r="KXZ21" s="136"/>
      <c r="KYA21" s="136"/>
      <c r="KYB21" s="136"/>
      <c r="KYC21" s="136"/>
      <c r="KYD21" s="136"/>
      <c r="KYE21" s="136"/>
      <c r="KYF21" s="136"/>
      <c r="KYG21" s="136"/>
      <c r="KYH21" s="136"/>
      <c r="KYI21" s="136"/>
      <c r="KYJ21" s="136"/>
      <c r="KYK21" s="136"/>
      <c r="KYL21" s="136"/>
      <c r="KYM21" s="136"/>
      <c r="KYN21" s="136"/>
      <c r="KYO21" s="136"/>
      <c r="KYP21" s="136"/>
      <c r="KYQ21" s="136"/>
      <c r="KYR21" s="136"/>
      <c r="KYS21" s="136"/>
      <c r="KYT21" s="136"/>
      <c r="KYU21" s="136"/>
      <c r="KYV21" s="136"/>
      <c r="KYW21" s="136"/>
      <c r="KYX21" s="136"/>
      <c r="KYY21" s="136"/>
      <c r="KYZ21" s="136"/>
      <c r="KZA21" s="136"/>
      <c r="KZB21" s="136"/>
      <c r="KZC21" s="136"/>
      <c r="KZD21" s="136"/>
      <c r="KZE21" s="136"/>
      <c r="KZF21" s="136"/>
      <c r="KZG21" s="136"/>
      <c r="KZH21" s="136"/>
      <c r="KZI21" s="136"/>
      <c r="KZJ21" s="136"/>
      <c r="KZK21" s="136"/>
      <c r="KZL21" s="136"/>
      <c r="KZM21" s="136"/>
      <c r="KZN21" s="136"/>
      <c r="KZO21" s="136"/>
      <c r="KZP21" s="136"/>
      <c r="KZQ21" s="136"/>
      <c r="KZR21" s="136"/>
      <c r="KZS21" s="136"/>
      <c r="KZT21" s="136"/>
      <c r="KZU21" s="136"/>
      <c r="KZV21" s="136"/>
      <c r="KZW21" s="136"/>
      <c r="KZX21" s="136"/>
      <c r="KZY21" s="136"/>
      <c r="KZZ21" s="136"/>
      <c r="LAA21" s="136"/>
      <c r="LAB21" s="136"/>
      <c r="LAC21" s="136"/>
      <c r="LAD21" s="136"/>
      <c r="LAE21" s="136"/>
      <c r="LAF21" s="136"/>
      <c r="LAG21" s="136"/>
      <c r="LAH21" s="136"/>
      <c r="LAI21" s="136"/>
      <c r="LAJ21" s="136"/>
      <c r="LAK21" s="136"/>
      <c r="LAL21" s="136"/>
      <c r="LAM21" s="136"/>
      <c r="LAN21" s="136"/>
      <c r="LAO21" s="136"/>
      <c r="LAP21" s="136"/>
      <c r="LAQ21" s="136"/>
      <c r="LAR21" s="136"/>
      <c r="LAS21" s="136"/>
      <c r="LAT21" s="136"/>
      <c r="LAU21" s="136"/>
      <c r="LAV21" s="136"/>
      <c r="LAW21" s="136"/>
      <c r="LAX21" s="136"/>
      <c r="LAY21" s="136"/>
      <c r="LAZ21" s="136"/>
      <c r="LBA21" s="136"/>
      <c r="LBB21" s="136"/>
      <c r="LBC21" s="136"/>
      <c r="LBD21" s="136"/>
      <c r="LBE21" s="136"/>
      <c r="LBF21" s="136"/>
      <c r="LBG21" s="136"/>
      <c r="LBH21" s="136"/>
      <c r="LBI21" s="136"/>
      <c r="LBJ21" s="136"/>
      <c r="LBK21" s="136"/>
      <c r="LBL21" s="136"/>
      <c r="LBM21" s="136"/>
      <c r="LBN21" s="136"/>
      <c r="LBO21" s="136"/>
      <c r="LBP21" s="136"/>
      <c r="LBQ21" s="136"/>
      <c r="LBR21" s="136"/>
      <c r="LBS21" s="136"/>
      <c r="LBT21" s="136"/>
      <c r="LBU21" s="136"/>
      <c r="LBV21" s="136"/>
      <c r="LBW21" s="136"/>
      <c r="LBX21" s="136"/>
      <c r="LBY21" s="136"/>
      <c r="LBZ21" s="136"/>
      <c r="LCA21" s="136"/>
      <c r="LCB21" s="136"/>
      <c r="LCC21" s="136"/>
      <c r="LCD21" s="136"/>
      <c r="LCE21" s="136"/>
      <c r="LCF21" s="136"/>
      <c r="LCG21" s="136"/>
      <c r="LCH21" s="136"/>
      <c r="LCI21" s="136"/>
      <c r="LCJ21" s="136"/>
      <c r="LCK21" s="136"/>
      <c r="LCL21" s="136"/>
      <c r="LCM21" s="136"/>
      <c r="LCN21" s="136"/>
      <c r="LCO21" s="136"/>
      <c r="LCP21" s="136"/>
      <c r="LCQ21" s="136"/>
      <c r="LCR21" s="136"/>
      <c r="LCS21" s="136"/>
      <c r="LCT21" s="136"/>
      <c r="LCU21" s="136"/>
      <c r="LCV21" s="136"/>
      <c r="LCW21" s="136"/>
      <c r="LCX21" s="136"/>
      <c r="LCY21" s="136"/>
      <c r="LCZ21" s="136"/>
      <c r="LDA21" s="136"/>
      <c r="LDB21" s="136"/>
      <c r="LDC21" s="136"/>
      <c r="LDD21" s="136"/>
      <c r="LDE21" s="136"/>
      <c r="LDF21" s="136"/>
      <c r="LDG21" s="136"/>
      <c r="LDH21" s="136"/>
      <c r="LDI21" s="136"/>
      <c r="LDJ21" s="136"/>
      <c r="LDK21" s="136"/>
      <c r="LDL21" s="136"/>
      <c r="LDM21" s="136"/>
      <c r="LDN21" s="136"/>
      <c r="LDO21" s="136"/>
      <c r="LDP21" s="136"/>
      <c r="LDQ21" s="136"/>
      <c r="LDR21" s="136"/>
      <c r="LDS21" s="136"/>
      <c r="LDT21" s="136"/>
      <c r="LDU21" s="136"/>
      <c r="LDV21" s="136"/>
      <c r="LDW21" s="136"/>
      <c r="LDX21" s="136"/>
      <c r="LDY21" s="136"/>
      <c r="LDZ21" s="136"/>
      <c r="LEA21" s="136"/>
      <c r="LEB21" s="136"/>
      <c r="LEC21" s="136"/>
      <c r="LED21" s="136"/>
      <c r="LEE21" s="136"/>
      <c r="LEF21" s="136"/>
      <c r="LEG21" s="136"/>
      <c r="LEH21" s="136"/>
      <c r="LEI21" s="136"/>
      <c r="LEJ21" s="136"/>
      <c r="LEK21" s="136"/>
      <c r="LEL21" s="136"/>
      <c r="LEM21" s="136"/>
      <c r="LEN21" s="136"/>
      <c r="LEO21" s="136"/>
      <c r="LEP21" s="136"/>
      <c r="LEQ21" s="136"/>
      <c r="LER21" s="136"/>
      <c r="LES21" s="136"/>
      <c r="LET21" s="136"/>
      <c r="LEU21" s="136"/>
      <c r="LEV21" s="136"/>
      <c r="LEW21" s="136"/>
      <c r="LEX21" s="136"/>
      <c r="LEY21" s="136"/>
      <c r="LEZ21" s="136"/>
      <c r="LFA21" s="136"/>
      <c r="LFB21" s="136"/>
      <c r="LFC21" s="136"/>
      <c r="LFD21" s="136"/>
      <c r="LFE21" s="136"/>
      <c r="LFF21" s="136"/>
      <c r="LFG21" s="136"/>
      <c r="LFH21" s="136"/>
      <c r="LFI21" s="136"/>
      <c r="LFJ21" s="136"/>
      <c r="LFK21" s="136"/>
      <c r="LFL21" s="136"/>
      <c r="LFM21" s="136"/>
      <c r="LFN21" s="136"/>
      <c r="LFO21" s="136"/>
      <c r="LFP21" s="136"/>
      <c r="LFQ21" s="136"/>
      <c r="LFR21" s="136"/>
      <c r="LFS21" s="136"/>
      <c r="LFT21" s="136"/>
      <c r="LFU21" s="136"/>
      <c r="LFV21" s="136"/>
      <c r="LFW21" s="136"/>
      <c r="LFX21" s="136"/>
      <c r="LFY21" s="136"/>
      <c r="LFZ21" s="136"/>
      <c r="LGA21" s="136"/>
      <c r="LGB21" s="136"/>
      <c r="LGC21" s="136"/>
      <c r="LGD21" s="136"/>
      <c r="LGE21" s="136"/>
      <c r="LGF21" s="136"/>
      <c r="LGG21" s="136"/>
      <c r="LGH21" s="136"/>
      <c r="LGI21" s="136"/>
      <c r="LGJ21" s="136"/>
      <c r="LGK21" s="136"/>
      <c r="LGL21" s="136"/>
      <c r="LGM21" s="136"/>
      <c r="LGN21" s="136"/>
      <c r="LGO21" s="136"/>
      <c r="LGP21" s="136"/>
      <c r="LGQ21" s="136"/>
      <c r="LGR21" s="136"/>
      <c r="LGS21" s="136"/>
      <c r="LGT21" s="136"/>
      <c r="LGU21" s="136"/>
      <c r="LGV21" s="136"/>
      <c r="LGW21" s="136"/>
      <c r="LGX21" s="136"/>
      <c r="LGY21" s="136"/>
      <c r="LGZ21" s="136"/>
      <c r="LHA21" s="136"/>
      <c r="LHB21" s="136"/>
      <c r="LHC21" s="136"/>
      <c r="LHD21" s="136"/>
      <c r="LHE21" s="136"/>
      <c r="LHF21" s="136"/>
      <c r="LHG21" s="136"/>
      <c r="LHH21" s="136"/>
      <c r="LHI21" s="136"/>
      <c r="LHJ21" s="136"/>
      <c r="LHK21" s="136"/>
      <c r="LHL21" s="136"/>
      <c r="LHM21" s="136"/>
      <c r="LHN21" s="136"/>
      <c r="LHO21" s="136"/>
      <c r="LHP21" s="136"/>
      <c r="LHQ21" s="136"/>
      <c r="LHR21" s="136"/>
      <c r="LHS21" s="136"/>
      <c r="LHT21" s="136"/>
      <c r="LHU21" s="136"/>
      <c r="LHV21" s="136"/>
      <c r="LHW21" s="136"/>
      <c r="LHX21" s="136"/>
      <c r="LHY21" s="136"/>
      <c r="LHZ21" s="136"/>
      <c r="LIA21" s="136"/>
      <c r="LIB21" s="136"/>
      <c r="LIC21" s="136"/>
      <c r="LID21" s="136"/>
      <c r="LIE21" s="136"/>
      <c r="LIF21" s="136"/>
      <c r="LIG21" s="136"/>
      <c r="LIH21" s="136"/>
      <c r="LII21" s="136"/>
      <c r="LIJ21" s="136"/>
      <c r="LIK21" s="136"/>
      <c r="LIL21" s="136"/>
      <c r="LIM21" s="136"/>
      <c r="LIN21" s="136"/>
      <c r="LIO21" s="136"/>
      <c r="LIP21" s="136"/>
      <c r="LIQ21" s="136"/>
      <c r="LIR21" s="136"/>
      <c r="LIS21" s="136"/>
      <c r="LIT21" s="136"/>
      <c r="LIU21" s="136"/>
      <c r="LIV21" s="136"/>
      <c r="LIW21" s="136"/>
      <c r="LIX21" s="136"/>
      <c r="LIY21" s="136"/>
      <c r="LIZ21" s="136"/>
      <c r="LJA21" s="136"/>
      <c r="LJB21" s="136"/>
      <c r="LJC21" s="136"/>
      <c r="LJD21" s="136"/>
      <c r="LJE21" s="136"/>
      <c r="LJF21" s="136"/>
      <c r="LJG21" s="136"/>
      <c r="LJH21" s="136"/>
      <c r="LJI21" s="136"/>
      <c r="LJJ21" s="136"/>
      <c r="LJK21" s="136"/>
      <c r="LJL21" s="136"/>
      <c r="LJM21" s="136"/>
      <c r="LJN21" s="136"/>
      <c r="LJO21" s="136"/>
      <c r="LJP21" s="136"/>
      <c r="LJQ21" s="136"/>
      <c r="LJR21" s="136"/>
      <c r="LJS21" s="136"/>
      <c r="LJT21" s="136"/>
      <c r="LJU21" s="136"/>
      <c r="LJV21" s="136"/>
      <c r="LJW21" s="136"/>
      <c r="LJX21" s="136"/>
      <c r="LJY21" s="136"/>
      <c r="LJZ21" s="136"/>
      <c r="LKA21" s="136"/>
      <c r="LKB21" s="136"/>
      <c r="LKC21" s="136"/>
      <c r="LKD21" s="136"/>
      <c r="LKE21" s="136"/>
      <c r="LKF21" s="136"/>
      <c r="LKG21" s="136"/>
      <c r="LKH21" s="136"/>
      <c r="LKI21" s="136"/>
      <c r="LKJ21" s="136"/>
      <c r="LKK21" s="136"/>
      <c r="LKL21" s="136"/>
      <c r="LKM21" s="136"/>
      <c r="LKN21" s="136"/>
      <c r="LKO21" s="136"/>
      <c r="LKP21" s="136"/>
      <c r="LKQ21" s="136"/>
      <c r="LKR21" s="136"/>
      <c r="LKS21" s="136"/>
      <c r="LKT21" s="136"/>
      <c r="LKU21" s="136"/>
      <c r="LKV21" s="136"/>
      <c r="LKW21" s="136"/>
      <c r="LKX21" s="136"/>
      <c r="LKY21" s="136"/>
      <c r="LKZ21" s="136"/>
      <c r="LLA21" s="136"/>
      <c r="LLB21" s="136"/>
      <c r="LLC21" s="136"/>
      <c r="LLD21" s="136"/>
      <c r="LLE21" s="136"/>
      <c r="LLF21" s="136"/>
      <c r="LLG21" s="136"/>
      <c r="LLH21" s="136"/>
      <c r="LLI21" s="136"/>
      <c r="LLJ21" s="136"/>
      <c r="LLK21" s="136"/>
      <c r="LLL21" s="136"/>
      <c r="LLM21" s="136"/>
      <c r="LLN21" s="136"/>
      <c r="LLO21" s="136"/>
      <c r="LLP21" s="136"/>
      <c r="LLQ21" s="136"/>
      <c r="LLR21" s="136"/>
      <c r="LLS21" s="136"/>
      <c r="LLT21" s="136"/>
      <c r="LLU21" s="136"/>
      <c r="LLV21" s="136"/>
      <c r="LLW21" s="136"/>
      <c r="LLX21" s="136"/>
      <c r="LLY21" s="136"/>
      <c r="LLZ21" s="136"/>
      <c r="LMA21" s="136"/>
      <c r="LMB21" s="136"/>
      <c r="LMC21" s="136"/>
      <c r="LMD21" s="136"/>
      <c r="LME21" s="136"/>
      <c r="LMF21" s="136"/>
      <c r="LMG21" s="136"/>
      <c r="LMH21" s="136"/>
      <c r="LMI21" s="136"/>
      <c r="LMJ21" s="136"/>
      <c r="LMK21" s="136"/>
      <c r="LML21" s="136"/>
      <c r="LMM21" s="136"/>
      <c r="LMN21" s="136"/>
      <c r="LMO21" s="136"/>
      <c r="LMP21" s="136"/>
      <c r="LMQ21" s="136"/>
      <c r="LMR21" s="136"/>
      <c r="LMS21" s="136"/>
      <c r="LMT21" s="136"/>
      <c r="LMU21" s="136"/>
      <c r="LMV21" s="136"/>
      <c r="LMW21" s="136"/>
      <c r="LMX21" s="136"/>
      <c r="LMY21" s="136"/>
      <c r="LMZ21" s="136"/>
      <c r="LNA21" s="136"/>
      <c r="LNB21" s="136"/>
      <c r="LNC21" s="136"/>
      <c r="LND21" s="136"/>
      <c r="LNE21" s="136"/>
      <c r="LNF21" s="136"/>
      <c r="LNG21" s="136"/>
      <c r="LNH21" s="136"/>
      <c r="LNI21" s="136"/>
      <c r="LNJ21" s="136"/>
      <c r="LNK21" s="136"/>
      <c r="LNL21" s="136"/>
      <c r="LNM21" s="136"/>
      <c r="LNN21" s="136"/>
      <c r="LNO21" s="136"/>
      <c r="LNP21" s="136"/>
      <c r="LNQ21" s="136"/>
      <c r="LNR21" s="136"/>
      <c r="LNS21" s="136"/>
      <c r="LNT21" s="136"/>
      <c r="LNU21" s="136"/>
      <c r="LNV21" s="136"/>
      <c r="LNW21" s="136"/>
      <c r="LNX21" s="136"/>
      <c r="LNY21" s="136"/>
      <c r="LNZ21" s="136"/>
      <c r="LOA21" s="136"/>
      <c r="LOB21" s="136"/>
      <c r="LOC21" s="136"/>
      <c r="LOD21" s="136"/>
      <c r="LOE21" s="136"/>
      <c r="LOF21" s="136"/>
      <c r="LOG21" s="136"/>
      <c r="LOH21" s="136"/>
      <c r="LOI21" s="136"/>
      <c r="LOJ21" s="136"/>
      <c r="LOK21" s="136"/>
      <c r="LOL21" s="136"/>
      <c r="LOM21" s="136"/>
      <c r="LON21" s="136"/>
      <c r="LOO21" s="136"/>
      <c r="LOP21" s="136"/>
      <c r="LOQ21" s="136"/>
      <c r="LOR21" s="136"/>
      <c r="LOS21" s="136"/>
      <c r="LOT21" s="136"/>
      <c r="LOU21" s="136"/>
      <c r="LOV21" s="136"/>
      <c r="LOW21" s="136"/>
      <c r="LOX21" s="136"/>
      <c r="LOY21" s="136"/>
      <c r="LOZ21" s="136"/>
      <c r="LPA21" s="136"/>
      <c r="LPB21" s="136"/>
      <c r="LPC21" s="136"/>
      <c r="LPD21" s="136"/>
      <c r="LPE21" s="136"/>
      <c r="LPF21" s="136"/>
      <c r="LPG21" s="136"/>
      <c r="LPH21" s="136"/>
      <c r="LPI21" s="136"/>
      <c r="LPJ21" s="136"/>
      <c r="LPK21" s="136"/>
      <c r="LPL21" s="136"/>
      <c r="LPM21" s="136"/>
      <c r="LPN21" s="136"/>
      <c r="LPO21" s="136"/>
      <c r="LPP21" s="136"/>
      <c r="LPQ21" s="136"/>
      <c r="LPR21" s="136"/>
      <c r="LPS21" s="136"/>
      <c r="LPT21" s="136"/>
      <c r="LPU21" s="136"/>
      <c r="LPV21" s="136"/>
      <c r="LPW21" s="136"/>
      <c r="LPX21" s="136"/>
      <c r="LPY21" s="136"/>
      <c r="LPZ21" s="136"/>
      <c r="LQA21" s="136"/>
      <c r="LQB21" s="136"/>
      <c r="LQC21" s="136"/>
      <c r="LQD21" s="136"/>
      <c r="LQE21" s="136"/>
      <c r="LQF21" s="136"/>
      <c r="LQG21" s="136"/>
      <c r="LQH21" s="136"/>
      <c r="LQI21" s="136"/>
      <c r="LQJ21" s="136"/>
      <c r="LQK21" s="136"/>
      <c r="LQL21" s="136"/>
      <c r="LQM21" s="136"/>
      <c r="LQN21" s="136"/>
      <c r="LQO21" s="136"/>
      <c r="LQP21" s="136"/>
      <c r="LQQ21" s="136"/>
      <c r="LQR21" s="136"/>
      <c r="LQS21" s="136"/>
      <c r="LQT21" s="136"/>
      <c r="LQU21" s="136"/>
      <c r="LQV21" s="136"/>
      <c r="LQW21" s="136"/>
      <c r="LQX21" s="136"/>
      <c r="LQY21" s="136"/>
      <c r="LQZ21" s="136"/>
      <c r="LRA21" s="136"/>
      <c r="LRB21" s="136"/>
      <c r="LRC21" s="136"/>
      <c r="LRD21" s="136"/>
      <c r="LRE21" s="136"/>
      <c r="LRF21" s="136"/>
      <c r="LRG21" s="136"/>
      <c r="LRH21" s="136"/>
      <c r="LRI21" s="136"/>
      <c r="LRJ21" s="136"/>
      <c r="LRK21" s="136"/>
      <c r="LRL21" s="136"/>
      <c r="LRM21" s="136"/>
      <c r="LRN21" s="136"/>
      <c r="LRO21" s="136"/>
      <c r="LRP21" s="136"/>
      <c r="LRQ21" s="136"/>
      <c r="LRR21" s="136"/>
      <c r="LRS21" s="136"/>
      <c r="LRT21" s="136"/>
      <c r="LRU21" s="136"/>
      <c r="LRV21" s="136"/>
      <c r="LRW21" s="136"/>
      <c r="LRX21" s="136"/>
      <c r="LRY21" s="136"/>
      <c r="LRZ21" s="136"/>
      <c r="LSA21" s="136"/>
      <c r="LSB21" s="136"/>
      <c r="LSC21" s="136"/>
      <c r="LSD21" s="136"/>
      <c r="LSE21" s="136"/>
      <c r="LSF21" s="136"/>
      <c r="LSG21" s="136"/>
      <c r="LSH21" s="136"/>
      <c r="LSI21" s="136"/>
      <c r="LSJ21" s="136"/>
      <c r="LSK21" s="136"/>
      <c r="LSL21" s="136"/>
      <c r="LSM21" s="136"/>
      <c r="LSN21" s="136"/>
      <c r="LSO21" s="136"/>
      <c r="LSP21" s="136"/>
      <c r="LSQ21" s="136"/>
      <c r="LSR21" s="136"/>
      <c r="LSS21" s="136"/>
      <c r="LST21" s="136"/>
      <c r="LSU21" s="136"/>
      <c r="LSV21" s="136"/>
      <c r="LSW21" s="136"/>
      <c r="LSX21" s="136"/>
      <c r="LSY21" s="136"/>
      <c r="LSZ21" s="136"/>
      <c r="LTA21" s="136"/>
      <c r="LTB21" s="136"/>
      <c r="LTC21" s="136"/>
      <c r="LTD21" s="136"/>
      <c r="LTE21" s="136"/>
      <c r="LTF21" s="136"/>
      <c r="LTG21" s="136"/>
      <c r="LTH21" s="136"/>
      <c r="LTI21" s="136"/>
      <c r="LTJ21" s="136"/>
      <c r="LTK21" s="136"/>
      <c r="LTL21" s="136"/>
      <c r="LTM21" s="136"/>
      <c r="LTN21" s="136"/>
      <c r="LTO21" s="136"/>
      <c r="LTP21" s="136"/>
      <c r="LTQ21" s="136"/>
      <c r="LTR21" s="136"/>
      <c r="LTS21" s="136"/>
      <c r="LTT21" s="136"/>
      <c r="LTU21" s="136"/>
      <c r="LTV21" s="136"/>
      <c r="LTW21" s="136"/>
      <c r="LTX21" s="136"/>
      <c r="LTY21" s="136"/>
      <c r="LTZ21" s="136"/>
      <c r="LUA21" s="136"/>
      <c r="LUB21" s="136"/>
      <c r="LUC21" s="136"/>
      <c r="LUD21" s="136"/>
      <c r="LUE21" s="136"/>
      <c r="LUF21" s="136"/>
      <c r="LUG21" s="136"/>
      <c r="LUH21" s="136"/>
      <c r="LUI21" s="136"/>
      <c r="LUJ21" s="136"/>
      <c r="LUK21" s="136"/>
      <c r="LUL21" s="136"/>
      <c r="LUM21" s="136"/>
      <c r="LUN21" s="136"/>
      <c r="LUO21" s="136"/>
      <c r="LUP21" s="136"/>
      <c r="LUQ21" s="136"/>
      <c r="LUR21" s="136"/>
      <c r="LUS21" s="136"/>
      <c r="LUT21" s="136"/>
      <c r="LUU21" s="136"/>
      <c r="LUV21" s="136"/>
      <c r="LUW21" s="136"/>
      <c r="LUX21" s="136"/>
      <c r="LUY21" s="136"/>
      <c r="LUZ21" s="136"/>
      <c r="LVA21" s="136"/>
      <c r="LVB21" s="136"/>
      <c r="LVC21" s="136"/>
      <c r="LVD21" s="136"/>
      <c r="LVE21" s="136"/>
      <c r="LVF21" s="136"/>
      <c r="LVG21" s="136"/>
      <c r="LVH21" s="136"/>
      <c r="LVI21" s="136"/>
      <c r="LVJ21" s="136"/>
      <c r="LVK21" s="136"/>
      <c r="LVL21" s="136"/>
      <c r="LVM21" s="136"/>
      <c r="LVN21" s="136"/>
      <c r="LVO21" s="136"/>
      <c r="LVP21" s="136"/>
      <c r="LVQ21" s="136"/>
      <c r="LVR21" s="136"/>
      <c r="LVS21" s="136"/>
      <c r="LVT21" s="136"/>
      <c r="LVU21" s="136"/>
      <c r="LVV21" s="136"/>
      <c r="LVW21" s="136"/>
      <c r="LVX21" s="136"/>
      <c r="LVY21" s="136"/>
      <c r="LVZ21" s="136"/>
      <c r="LWA21" s="136"/>
      <c r="LWB21" s="136"/>
      <c r="LWC21" s="136"/>
      <c r="LWD21" s="136"/>
      <c r="LWE21" s="136"/>
      <c r="LWF21" s="136"/>
      <c r="LWG21" s="136"/>
      <c r="LWH21" s="136"/>
      <c r="LWI21" s="136"/>
      <c r="LWJ21" s="136"/>
      <c r="LWK21" s="136"/>
      <c r="LWL21" s="136"/>
      <c r="LWM21" s="136"/>
      <c r="LWN21" s="136"/>
      <c r="LWO21" s="136"/>
      <c r="LWP21" s="136"/>
      <c r="LWQ21" s="136"/>
      <c r="LWR21" s="136"/>
      <c r="LWS21" s="136"/>
      <c r="LWT21" s="136"/>
      <c r="LWU21" s="136"/>
      <c r="LWV21" s="136"/>
      <c r="LWW21" s="136"/>
      <c r="LWX21" s="136"/>
      <c r="LWY21" s="136"/>
      <c r="LWZ21" s="136"/>
      <c r="LXA21" s="136"/>
      <c r="LXB21" s="136"/>
      <c r="LXC21" s="136"/>
      <c r="LXD21" s="136"/>
      <c r="LXE21" s="136"/>
      <c r="LXF21" s="136"/>
      <c r="LXG21" s="136"/>
      <c r="LXH21" s="136"/>
      <c r="LXI21" s="136"/>
      <c r="LXJ21" s="136"/>
      <c r="LXK21" s="136"/>
      <c r="LXL21" s="136"/>
      <c r="LXM21" s="136"/>
      <c r="LXN21" s="136"/>
      <c r="LXO21" s="136"/>
      <c r="LXP21" s="136"/>
      <c r="LXQ21" s="136"/>
      <c r="LXR21" s="136"/>
      <c r="LXS21" s="136"/>
      <c r="LXT21" s="136"/>
      <c r="LXU21" s="136"/>
      <c r="LXV21" s="136"/>
      <c r="LXW21" s="136"/>
      <c r="LXX21" s="136"/>
      <c r="LXY21" s="136"/>
      <c r="LXZ21" s="136"/>
      <c r="LYA21" s="136"/>
      <c r="LYB21" s="136"/>
      <c r="LYC21" s="136"/>
      <c r="LYD21" s="136"/>
      <c r="LYE21" s="136"/>
      <c r="LYF21" s="136"/>
      <c r="LYG21" s="136"/>
      <c r="LYH21" s="136"/>
      <c r="LYI21" s="136"/>
      <c r="LYJ21" s="136"/>
      <c r="LYK21" s="136"/>
      <c r="LYL21" s="136"/>
      <c r="LYM21" s="136"/>
      <c r="LYN21" s="136"/>
      <c r="LYO21" s="136"/>
      <c r="LYP21" s="136"/>
      <c r="LYQ21" s="136"/>
      <c r="LYR21" s="136"/>
      <c r="LYS21" s="136"/>
      <c r="LYT21" s="136"/>
      <c r="LYU21" s="136"/>
      <c r="LYV21" s="136"/>
      <c r="LYW21" s="136"/>
      <c r="LYX21" s="136"/>
      <c r="LYY21" s="136"/>
      <c r="LYZ21" s="136"/>
      <c r="LZA21" s="136"/>
      <c r="LZB21" s="136"/>
      <c r="LZC21" s="136"/>
      <c r="LZD21" s="136"/>
      <c r="LZE21" s="136"/>
      <c r="LZF21" s="136"/>
      <c r="LZG21" s="136"/>
      <c r="LZH21" s="136"/>
      <c r="LZI21" s="136"/>
      <c r="LZJ21" s="136"/>
      <c r="LZK21" s="136"/>
      <c r="LZL21" s="136"/>
      <c r="LZM21" s="136"/>
      <c r="LZN21" s="136"/>
      <c r="LZO21" s="136"/>
      <c r="LZP21" s="136"/>
      <c r="LZQ21" s="136"/>
      <c r="LZR21" s="136"/>
      <c r="LZS21" s="136"/>
      <c r="LZT21" s="136"/>
      <c r="LZU21" s="136"/>
      <c r="LZV21" s="136"/>
      <c r="LZW21" s="136"/>
      <c r="LZX21" s="136"/>
      <c r="LZY21" s="136"/>
      <c r="LZZ21" s="136"/>
      <c r="MAA21" s="136"/>
      <c r="MAB21" s="136"/>
      <c r="MAC21" s="136"/>
      <c r="MAD21" s="136"/>
      <c r="MAE21" s="136"/>
      <c r="MAF21" s="136"/>
      <c r="MAG21" s="136"/>
      <c r="MAH21" s="136"/>
      <c r="MAI21" s="136"/>
      <c r="MAJ21" s="136"/>
      <c r="MAK21" s="136"/>
      <c r="MAL21" s="136"/>
      <c r="MAM21" s="136"/>
      <c r="MAN21" s="136"/>
      <c r="MAO21" s="136"/>
      <c r="MAP21" s="136"/>
      <c r="MAQ21" s="136"/>
      <c r="MAR21" s="136"/>
      <c r="MAS21" s="136"/>
      <c r="MAT21" s="136"/>
      <c r="MAU21" s="136"/>
      <c r="MAV21" s="136"/>
      <c r="MAW21" s="136"/>
      <c r="MAX21" s="136"/>
      <c r="MAY21" s="136"/>
      <c r="MAZ21" s="136"/>
      <c r="MBA21" s="136"/>
      <c r="MBB21" s="136"/>
      <c r="MBC21" s="136"/>
      <c r="MBD21" s="136"/>
      <c r="MBE21" s="136"/>
      <c r="MBF21" s="136"/>
      <c r="MBG21" s="136"/>
      <c r="MBH21" s="136"/>
      <c r="MBI21" s="136"/>
      <c r="MBJ21" s="136"/>
      <c r="MBK21" s="136"/>
      <c r="MBL21" s="136"/>
      <c r="MBM21" s="136"/>
      <c r="MBN21" s="136"/>
      <c r="MBO21" s="136"/>
      <c r="MBP21" s="136"/>
      <c r="MBQ21" s="136"/>
      <c r="MBR21" s="136"/>
      <c r="MBS21" s="136"/>
      <c r="MBT21" s="136"/>
      <c r="MBU21" s="136"/>
      <c r="MBV21" s="136"/>
      <c r="MBW21" s="136"/>
      <c r="MBX21" s="136"/>
      <c r="MBY21" s="136"/>
      <c r="MBZ21" s="136"/>
      <c r="MCA21" s="136"/>
      <c r="MCB21" s="136"/>
      <c r="MCC21" s="136"/>
      <c r="MCD21" s="136"/>
      <c r="MCE21" s="136"/>
      <c r="MCF21" s="136"/>
      <c r="MCG21" s="136"/>
      <c r="MCH21" s="136"/>
      <c r="MCI21" s="136"/>
      <c r="MCJ21" s="136"/>
      <c r="MCK21" s="136"/>
      <c r="MCL21" s="136"/>
      <c r="MCM21" s="136"/>
      <c r="MCN21" s="136"/>
      <c r="MCO21" s="136"/>
      <c r="MCP21" s="136"/>
      <c r="MCQ21" s="136"/>
      <c r="MCR21" s="136"/>
      <c r="MCS21" s="136"/>
      <c r="MCT21" s="136"/>
      <c r="MCU21" s="136"/>
      <c r="MCV21" s="136"/>
      <c r="MCW21" s="136"/>
      <c r="MCX21" s="136"/>
      <c r="MCY21" s="136"/>
      <c r="MCZ21" s="136"/>
      <c r="MDA21" s="136"/>
      <c r="MDB21" s="136"/>
      <c r="MDC21" s="136"/>
      <c r="MDD21" s="136"/>
      <c r="MDE21" s="136"/>
      <c r="MDF21" s="136"/>
      <c r="MDG21" s="136"/>
      <c r="MDH21" s="136"/>
      <c r="MDI21" s="136"/>
      <c r="MDJ21" s="136"/>
      <c r="MDK21" s="136"/>
      <c r="MDL21" s="136"/>
      <c r="MDM21" s="136"/>
      <c r="MDN21" s="136"/>
      <c r="MDO21" s="136"/>
      <c r="MDP21" s="136"/>
      <c r="MDQ21" s="136"/>
      <c r="MDR21" s="136"/>
      <c r="MDS21" s="136"/>
      <c r="MDT21" s="136"/>
      <c r="MDU21" s="136"/>
      <c r="MDV21" s="136"/>
      <c r="MDW21" s="136"/>
      <c r="MDX21" s="136"/>
      <c r="MDY21" s="136"/>
      <c r="MDZ21" s="136"/>
      <c r="MEA21" s="136"/>
      <c r="MEB21" s="136"/>
      <c r="MEC21" s="136"/>
      <c r="MED21" s="136"/>
      <c r="MEE21" s="136"/>
      <c r="MEF21" s="136"/>
      <c r="MEG21" s="136"/>
      <c r="MEH21" s="136"/>
      <c r="MEI21" s="136"/>
      <c r="MEJ21" s="136"/>
      <c r="MEK21" s="136"/>
      <c r="MEL21" s="136"/>
      <c r="MEM21" s="136"/>
      <c r="MEN21" s="136"/>
      <c r="MEO21" s="136"/>
      <c r="MEP21" s="136"/>
      <c r="MEQ21" s="136"/>
      <c r="MER21" s="136"/>
      <c r="MES21" s="136"/>
      <c r="MET21" s="136"/>
      <c r="MEU21" s="136"/>
      <c r="MEV21" s="136"/>
      <c r="MEW21" s="136"/>
      <c r="MEX21" s="136"/>
      <c r="MEY21" s="136"/>
      <c r="MEZ21" s="136"/>
      <c r="MFA21" s="136"/>
      <c r="MFB21" s="136"/>
      <c r="MFC21" s="136"/>
      <c r="MFD21" s="136"/>
      <c r="MFE21" s="136"/>
      <c r="MFF21" s="136"/>
      <c r="MFG21" s="136"/>
      <c r="MFH21" s="136"/>
      <c r="MFI21" s="136"/>
      <c r="MFJ21" s="136"/>
      <c r="MFK21" s="136"/>
      <c r="MFL21" s="136"/>
      <c r="MFM21" s="136"/>
      <c r="MFN21" s="136"/>
      <c r="MFO21" s="136"/>
      <c r="MFP21" s="136"/>
      <c r="MFQ21" s="136"/>
      <c r="MFR21" s="136"/>
      <c r="MFS21" s="136"/>
      <c r="MFT21" s="136"/>
      <c r="MFU21" s="136"/>
      <c r="MFV21" s="136"/>
      <c r="MFW21" s="136"/>
      <c r="MFX21" s="136"/>
      <c r="MFY21" s="136"/>
      <c r="MFZ21" s="136"/>
      <c r="MGA21" s="136"/>
      <c r="MGB21" s="136"/>
      <c r="MGC21" s="136"/>
      <c r="MGD21" s="136"/>
      <c r="MGE21" s="136"/>
      <c r="MGF21" s="136"/>
      <c r="MGG21" s="136"/>
      <c r="MGH21" s="136"/>
      <c r="MGI21" s="136"/>
      <c r="MGJ21" s="136"/>
      <c r="MGK21" s="136"/>
      <c r="MGL21" s="136"/>
      <c r="MGM21" s="136"/>
      <c r="MGN21" s="136"/>
      <c r="MGO21" s="136"/>
      <c r="MGP21" s="136"/>
      <c r="MGQ21" s="136"/>
      <c r="MGR21" s="136"/>
      <c r="MGS21" s="136"/>
      <c r="MGT21" s="136"/>
      <c r="MGU21" s="136"/>
      <c r="MGV21" s="136"/>
      <c r="MGW21" s="136"/>
      <c r="MGX21" s="136"/>
      <c r="MGY21" s="136"/>
      <c r="MGZ21" s="136"/>
      <c r="MHA21" s="136"/>
      <c r="MHB21" s="136"/>
      <c r="MHC21" s="136"/>
      <c r="MHD21" s="136"/>
      <c r="MHE21" s="136"/>
      <c r="MHF21" s="136"/>
      <c r="MHG21" s="136"/>
      <c r="MHH21" s="136"/>
      <c r="MHI21" s="136"/>
      <c r="MHJ21" s="136"/>
      <c r="MHK21" s="136"/>
      <c r="MHL21" s="136"/>
      <c r="MHM21" s="136"/>
      <c r="MHN21" s="136"/>
      <c r="MHO21" s="136"/>
      <c r="MHP21" s="136"/>
      <c r="MHQ21" s="136"/>
      <c r="MHR21" s="136"/>
      <c r="MHS21" s="136"/>
      <c r="MHT21" s="136"/>
      <c r="MHU21" s="136"/>
      <c r="MHV21" s="136"/>
      <c r="MHW21" s="136"/>
      <c r="MHX21" s="136"/>
      <c r="MHY21" s="136"/>
      <c r="MHZ21" s="136"/>
      <c r="MIA21" s="136"/>
      <c r="MIB21" s="136"/>
      <c r="MIC21" s="136"/>
      <c r="MID21" s="136"/>
      <c r="MIE21" s="136"/>
      <c r="MIF21" s="136"/>
      <c r="MIG21" s="136"/>
      <c r="MIH21" s="136"/>
      <c r="MII21" s="136"/>
      <c r="MIJ21" s="136"/>
      <c r="MIK21" s="136"/>
      <c r="MIL21" s="136"/>
      <c r="MIM21" s="136"/>
      <c r="MIN21" s="136"/>
      <c r="MIO21" s="136"/>
      <c r="MIP21" s="136"/>
      <c r="MIQ21" s="136"/>
      <c r="MIR21" s="136"/>
      <c r="MIS21" s="136"/>
      <c r="MIT21" s="136"/>
      <c r="MIU21" s="136"/>
      <c r="MIV21" s="136"/>
      <c r="MIW21" s="136"/>
      <c r="MIX21" s="136"/>
      <c r="MIY21" s="136"/>
      <c r="MIZ21" s="136"/>
      <c r="MJA21" s="136"/>
      <c r="MJB21" s="136"/>
      <c r="MJC21" s="136"/>
      <c r="MJD21" s="136"/>
      <c r="MJE21" s="136"/>
      <c r="MJF21" s="136"/>
      <c r="MJG21" s="136"/>
      <c r="MJH21" s="136"/>
      <c r="MJI21" s="136"/>
      <c r="MJJ21" s="136"/>
      <c r="MJK21" s="136"/>
      <c r="MJL21" s="136"/>
      <c r="MJM21" s="136"/>
      <c r="MJN21" s="136"/>
      <c r="MJO21" s="136"/>
      <c r="MJP21" s="136"/>
      <c r="MJQ21" s="136"/>
      <c r="MJR21" s="136"/>
      <c r="MJS21" s="136"/>
      <c r="MJT21" s="136"/>
      <c r="MJU21" s="136"/>
      <c r="MJV21" s="136"/>
      <c r="MJW21" s="136"/>
      <c r="MJX21" s="136"/>
      <c r="MJY21" s="136"/>
      <c r="MJZ21" s="136"/>
      <c r="MKA21" s="136"/>
      <c r="MKB21" s="136"/>
      <c r="MKC21" s="136"/>
      <c r="MKD21" s="136"/>
      <c r="MKE21" s="136"/>
      <c r="MKF21" s="136"/>
      <c r="MKG21" s="136"/>
      <c r="MKH21" s="136"/>
      <c r="MKI21" s="136"/>
      <c r="MKJ21" s="136"/>
      <c r="MKK21" s="136"/>
      <c r="MKL21" s="136"/>
      <c r="MKM21" s="136"/>
      <c r="MKN21" s="136"/>
      <c r="MKO21" s="136"/>
      <c r="MKP21" s="136"/>
      <c r="MKQ21" s="136"/>
      <c r="MKR21" s="136"/>
      <c r="MKS21" s="136"/>
      <c r="MKT21" s="136"/>
      <c r="MKU21" s="136"/>
      <c r="MKV21" s="136"/>
      <c r="MKW21" s="136"/>
      <c r="MKX21" s="136"/>
      <c r="MKY21" s="136"/>
      <c r="MKZ21" s="136"/>
      <c r="MLA21" s="136"/>
      <c r="MLB21" s="136"/>
      <c r="MLC21" s="136"/>
      <c r="MLD21" s="136"/>
      <c r="MLE21" s="136"/>
      <c r="MLF21" s="136"/>
      <c r="MLG21" s="136"/>
      <c r="MLH21" s="136"/>
      <c r="MLI21" s="136"/>
      <c r="MLJ21" s="136"/>
      <c r="MLK21" s="136"/>
      <c r="MLL21" s="136"/>
      <c r="MLM21" s="136"/>
      <c r="MLN21" s="136"/>
      <c r="MLO21" s="136"/>
      <c r="MLP21" s="136"/>
      <c r="MLQ21" s="136"/>
      <c r="MLR21" s="136"/>
      <c r="MLS21" s="136"/>
      <c r="MLT21" s="136"/>
      <c r="MLU21" s="136"/>
      <c r="MLV21" s="136"/>
      <c r="MLW21" s="136"/>
      <c r="MLX21" s="136"/>
      <c r="MLY21" s="136"/>
      <c r="MLZ21" s="136"/>
      <c r="MMA21" s="136"/>
      <c r="MMB21" s="136"/>
      <c r="MMC21" s="136"/>
      <c r="MMD21" s="136"/>
      <c r="MME21" s="136"/>
      <c r="MMF21" s="136"/>
      <c r="MMG21" s="136"/>
      <c r="MMH21" s="136"/>
      <c r="MMI21" s="136"/>
      <c r="MMJ21" s="136"/>
      <c r="MMK21" s="136"/>
      <c r="MML21" s="136"/>
      <c r="MMM21" s="136"/>
      <c r="MMN21" s="136"/>
      <c r="MMO21" s="136"/>
      <c r="MMP21" s="136"/>
      <c r="MMQ21" s="136"/>
      <c r="MMR21" s="136"/>
      <c r="MMS21" s="136"/>
      <c r="MMT21" s="136"/>
      <c r="MMU21" s="136"/>
      <c r="MMV21" s="136"/>
      <c r="MMW21" s="136"/>
      <c r="MMX21" s="136"/>
      <c r="MMY21" s="136"/>
      <c r="MMZ21" s="136"/>
      <c r="MNA21" s="136"/>
      <c r="MNB21" s="136"/>
      <c r="MNC21" s="136"/>
      <c r="MND21" s="136"/>
      <c r="MNE21" s="136"/>
      <c r="MNF21" s="136"/>
      <c r="MNG21" s="136"/>
      <c r="MNH21" s="136"/>
      <c r="MNI21" s="136"/>
      <c r="MNJ21" s="136"/>
      <c r="MNK21" s="136"/>
      <c r="MNL21" s="136"/>
      <c r="MNM21" s="136"/>
      <c r="MNN21" s="136"/>
      <c r="MNO21" s="136"/>
      <c r="MNP21" s="136"/>
      <c r="MNQ21" s="136"/>
      <c r="MNR21" s="136"/>
      <c r="MNS21" s="136"/>
      <c r="MNT21" s="136"/>
      <c r="MNU21" s="136"/>
      <c r="MNV21" s="136"/>
      <c r="MNW21" s="136"/>
      <c r="MNX21" s="136"/>
      <c r="MNY21" s="136"/>
      <c r="MNZ21" s="136"/>
      <c r="MOA21" s="136"/>
      <c r="MOB21" s="136"/>
      <c r="MOC21" s="136"/>
      <c r="MOD21" s="136"/>
      <c r="MOE21" s="136"/>
      <c r="MOF21" s="136"/>
      <c r="MOG21" s="136"/>
      <c r="MOH21" s="136"/>
      <c r="MOI21" s="136"/>
      <c r="MOJ21" s="136"/>
      <c r="MOK21" s="136"/>
      <c r="MOL21" s="136"/>
      <c r="MOM21" s="136"/>
      <c r="MON21" s="136"/>
      <c r="MOO21" s="136"/>
      <c r="MOP21" s="136"/>
      <c r="MOQ21" s="136"/>
      <c r="MOR21" s="136"/>
      <c r="MOS21" s="136"/>
      <c r="MOT21" s="136"/>
      <c r="MOU21" s="136"/>
      <c r="MOV21" s="136"/>
      <c r="MOW21" s="136"/>
      <c r="MOX21" s="136"/>
      <c r="MOY21" s="136"/>
      <c r="MOZ21" s="136"/>
      <c r="MPA21" s="136"/>
      <c r="MPB21" s="136"/>
      <c r="MPC21" s="136"/>
      <c r="MPD21" s="136"/>
      <c r="MPE21" s="136"/>
      <c r="MPF21" s="136"/>
      <c r="MPG21" s="136"/>
      <c r="MPH21" s="136"/>
      <c r="MPI21" s="136"/>
      <c r="MPJ21" s="136"/>
      <c r="MPK21" s="136"/>
      <c r="MPL21" s="136"/>
      <c r="MPM21" s="136"/>
      <c r="MPN21" s="136"/>
      <c r="MPO21" s="136"/>
      <c r="MPP21" s="136"/>
      <c r="MPQ21" s="136"/>
      <c r="MPR21" s="136"/>
      <c r="MPS21" s="136"/>
      <c r="MPT21" s="136"/>
      <c r="MPU21" s="136"/>
      <c r="MPV21" s="136"/>
      <c r="MPW21" s="136"/>
      <c r="MPX21" s="136"/>
      <c r="MPY21" s="136"/>
      <c r="MPZ21" s="136"/>
      <c r="MQA21" s="136"/>
      <c r="MQB21" s="136"/>
      <c r="MQC21" s="136"/>
      <c r="MQD21" s="136"/>
      <c r="MQE21" s="136"/>
      <c r="MQF21" s="136"/>
      <c r="MQG21" s="136"/>
      <c r="MQH21" s="136"/>
      <c r="MQI21" s="136"/>
      <c r="MQJ21" s="136"/>
      <c r="MQK21" s="136"/>
      <c r="MQL21" s="136"/>
      <c r="MQM21" s="136"/>
      <c r="MQN21" s="136"/>
      <c r="MQO21" s="136"/>
      <c r="MQP21" s="136"/>
      <c r="MQQ21" s="136"/>
      <c r="MQR21" s="136"/>
      <c r="MQS21" s="136"/>
      <c r="MQT21" s="136"/>
      <c r="MQU21" s="136"/>
      <c r="MQV21" s="136"/>
      <c r="MQW21" s="136"/>
      <c r="MQX21" s="136"/>
      <c r="MQY21" s="136"/>
      <c r="MQZ21" s="136"/>
      <c r="MRA21" s="136"/>
      <c r="MRB21" s="136"/>
      <c r="MRC21" s="136"/>
      <c r="MRD21" s="136"/>
      <c r="MRE21" s="136"/>
      <c r="MRF21" s="136"/>
      <c r="MRG21" s="136"/>
      <c r="MRH21" s="136"/>
      <c r="MRI21" s="136"/>
      <c r="MRJ21" s="136"/>
      <c r="MRK21" s="136"/>
      <c r="MRL21" s="136"/>
      <c r="MRM21" s="136"/>
      <c r="MRN21" s="136"/>
      <c r="MRO21" s="136"/>
      <c r="MRP21" s="136"/>
      <c r="MRQ21" s="136"/>
      <c r="MRR21" s="136"/>
      <c r="MRS21" s="136"/>
      <c r="MRT21" s="136"/>
      <c r="MRU21" s="136"/>
      <c r="MRV21" s="136"/>
      <c r="MRW21" s="136"/>
      <c r="MRX21" s="136"/>
      <c r="MRY21" s="136"/>
      <c r="MRZ21" s="136"/>
      <c r="MSA21" s="136"/>
      <c r="MSB21" s="136"/>
      <c r="MSC21" s="136"/>
      <c r="MSD21" s="136"/>
      <c r="MSE21" s="136"/>
      <c r="MSF21" s="136"/>
      <c r="MSG21" s="136"/>
      <c r="MSH21" s="136"/>
      <c r="MSI21" s="136"/>
      <c r="MSJ21" s="136"/>
      <c r="MSK21" s="136"/>
      <c r="MSL21" s="136"/>
      <c r="MSM21" s="136"/>
      <c r="MSN21" s="136"/>
      <c r="MSO21" s="136"/>
      <c r="MSP21" s="136"/>
      <c r="MSQ21" s="136"/>
      <c r="MSR21" s="136"/>
      <c r="MSS21" s="136"/>
      <c r="MST21" s="136"/>
      <c r="MSU21" s="136"/>
      <c r="MSV21" s="136"/>
      <c r="MSW21" s="136"/>
      <c r="MSX21" s="136"/>
      <c r="MSY21" s="136"/>
      <c r="MSZ21" s="136"/>
      <c r="MTA21" s="136"/>
      <c r="MTB21" s="136"/>
      <c r="MTC21" s="136"/>
      <c r="MTD21" s="136"/>
      <c r="MTE21" s="136"/>
      <c r="MTF21" s="136"/>
      <c r="MTG21" s="136"/>
      <c r="MTH21" s="136"/>
      <c r="MTI21" s="136"/>
      <c r="MTJ21" s="136"/>
      <c r="MTK21" s="136"/>
      <c r="MTL21" s="136"/>
      <c r="MTM21" s="136"/>
      <c r="MTN21" s="136"/>
      <c r="MTO21" s="136"/>
      <c r="MTP21" s="136"/>
      <c r="MTQ21" s="136"/>
      <c r="MTR21" s="136"/>
      <c r="MTS21" s="136"/>
      <c r="MTT21" s="136"/>
      <c r="MTU21" s="136"/>
      <c r="MTV21" s="136"/>
      <c r="MTW21" s="136"/>
      <c r="MTX21" s="136"/>
      <c r="MTY21" s="136"/>
      <c r="MTZ21" s="136"/>
      <c r="MUA21" s="136"/>
      <c r="MUB21" s="136"/>
      <c r="MUC21" s="136"/>
      <c r="MUD21" s="136"/>
      <c r="MUE21" s="136"/>
      <c r="MUF21" s="136"/>
      <c r="MUG21" s="136"/>
      <c r="MUH21" s="136"/>
      <c r="MUI21" s="136"/>
      <c r="MUJ21" s="136"/>
      <c r="MUK21" s="136"/>
      <c r="MUL21" s="136"/>
      <c r="MUM21" s="136"/>
      <c r="MUN21" s="136"/>
      <c r="MUO21" s="136"/>
      <c r="MUP21" s="136"/>
      <c r="MUQ21" s="136"/>
      <c r="MUR21" s="136"/>
      <c r="MUS21" s="136"/>
      <c r="MUT21" s="136"/>
      <c r="MUU21" s="136"/>
      <c r="MUV21" s="136"/>
      <c r="MUW21" s="136"/>
      <c r="MUX21" s="136"/>
      <c r="MUY21" s="136"/>
      <c r="MUZ21" s="136"/>
      <c r="MVA21" s="136"/>
      <c r="MVB21" s="136"/>
      <c r="MVC21" s="136"/>
      <c r="MVD21" s="136"/>
      <c r="MVE21" s="136"/>
      <c r="MVF21" s="136"/>
      <c r="MVG21" s="136"/>
      <c r="MVH21" s="136"/>
      <c r="MVI21" s="136"/>
      <c r="MVJ21" s="136"/>
      <c r="MVK21" s="136"/>
      <c r="MVL21" s="136"/>
      <c r="MVM21" s="136"/>
      <c r="MVN21" s="136"/>
      <c r="MVO21" s="136"/>
      <c r="MVP21" s="136"/>
      <c r="MVQ21" s="136"/>
      <c r="MVR21" s="136"/>
      <c r="MVS21" s="136"/>
      <c r="MVT21" s="136"/>
      <c r="MVU21" s="136"/>
      <c r="MVV21" s="136"/>
      <c r="MVW21" s="136"/>
      <c r="MVX21" s="136"/>
      <c r="MVY21" s="136"/>
      <c r="MVZ21" s="136"/>
      <c r="MWA21" s="136"/>
      <c r="MWB21" s="136"/>
      <c r="MWC21" s="136"/>
      <c r="MWD21" s="136"/>
      <c r="MWE21" s="136"/>
      <c r="MWF21" s="136"/>
      <c r="MWG21" s="136"/>
      <c r="MWH21" s="136"/>
      <c r="MWI21" s="136"/>
      <c r="MWJ21" s="136"/>
      <c r="MWK21" s="136"/>
      <c r="MWL21" s="136"/>
      <c r="MWM21" s="136"/>
      <c r="MWN21" s="136"/>
      <c r="MWO21" s="136"/>
      <c r="MWP21" s="136"/>
      <c r="MWQ21" s="136"/>
      <c r="MWR21" s="136"/>
      <c r="MWS21" s="136"/>
      <c r="MWT21" s="136"/>
      <c r="MWU21" s="136"/>
      <c r="MWV21" s="136"/>
      <c r="MWW21" s="136"/>
      <c r="MWX21" s="136"/>
      <c r="MWY21" s="136"/>
      <c r="MWZ21" s="136"/>
      <c r="MXA21" s="136"/>
      <c r="MXB21" s="136"/>
      <c r="MXC21" s="136"/>
      <c r="MXD21" s="136"/>
      <c r="MXE21" s="136"/>
      <c r="MXF21" s="136"/>
      <c r="MXG21" s="136"/>
      <c r="MXH21" s="136"/>
      <c r="MXI21" s="136"/>
      <c r="MXJ21" s="136"/>
      <c r="MXK21" s="136"/>
      <c r="MXL21" s="136"/>
      <c r="MXM21" s="136"/>
      <c r="MXN21" s="136"/>
      <c r="MXO21" s="136"/>
      <c r="MXP21" s="136"/>
      <c r="MXQ21" s="136"/>
      <c r="MXR21" s="136"/>
      <c r="MXS21" s="136"/>
      <c r="MXT21" s="136"/>
      <c r="MXU21" s="136"/>
      <c r="MXV21" s="136"/>
      <c r="MXW21" s="136"/>
      <c r="MXX21" s="136"/>
      <c r="MXY21" s="136"/>
      <c r="MXZ21" s="136"/>
      <c r="MYA21" s="136"/>
      <c r="MYB21" s="136"/>
      <c r="MYC21" s="136"/>
      <c r="MYD21" s="136"/>
      <c r="MYE21" s="136"/>
      <c r="MYF21" s="136"/>
      <c r="MYG21" s="136"/>
      <c r="MYH21" s="136"/>
      <c r="MYI21" s="136"/>
      <c r="MYJ21" s="136"/>
      <c r="MYK21" s="136"/>
      <c r="MYL21" s="136"/>
      <c r="MYM21" s="136"/>
      <c r="MYN21" s="136"/>
      <c r="MYO21" s="136"/>
      <c r="MYP21" s="136"/>
      <c r="MYQ21" s="136"/>
      <c r="MYR21" s="136"/>
      <c r="MYS21" s="136"/>
      <c r="MYT21" s="136"/>
      <c r="MYU21" s="136"/>
      <c r="MYV21" s="136"/>
      <c r="MYW21" s="136"/>
      <c r="MYX21" s="136"/>
      <c r="MYY21" s="136"/>
      <c r="MYZ21" s="136"/>
      <c r="MZA21" s="136"/>
      <c r="MZB21" s="136"/>
      <c r="MZC21" s="136"/>
      <c r="MZD21" s="136"/>
      <c r="MZE21" s="136"/>
      <c r="MZF21" s="136"/>
      <c r="MZG21" s="136"/>
      <c r="MZH21" s="136"/>
      <c r="MZI21" s="136"/>
      <c r="MZJ21" s="136"/>
      <c r="MZK21" s="136"/>
      <c r="MZL21" s="136"/>
      <c r="MZM21" s="136"/>
      <c r="MZN21" s="136"/>
      <c r="MZO21" s="136"/>
      <c r="MZP21" s="136"/>
      <c r="MZQ21" s="136"/>
      <c r="MZR21" s="136"/>
      <c r="MZS21" s="136"/>
      <c r="MZT21" s="136"/>
      <c r="MZU21" s="136"/>
      <c r="MZV21" s="136"/>
      <c r="MZW21" s="136"/>
      <c r="MZX21" s="136"/>
      <c r="MZY21" s="136"/>
      <c r="MZZ21" s="136"/>
      <c r="NAA21" s="136"/>
      <c r="NAB21" s="136"/>
      <c r="NAC21" s="136"/>
      <c r="NAD21" s="136"/>
      <c r="NAE21" s="136"/>
      <c r="NAF21" s="136"/>
      <c r="NAG21" s="136"/>
      <c r="NAH21" s="136"/>
      <c r="NAI21" s="136"/>
      <c r="NAJ21" s="136"/>
      <c r="NAK21" s="136"/>
      <c r="NAL21" s="136"/>
      <c r="NAM21" s="136"/>
      <c r="NAN21" s="136"/>
      <c r="NAO21" s="136"/>
      <c r="NAP21" s="136"/>
      <c r="NAQ21" s="136"/>
      <c r="NAR21" s="136"/>
      <c r="NAS21" s="136"/>
      <c r="NAT21" s="136"/>
      <c r="NAU21" s="136"/>
      <c r="NAV21" s="136"/>
      <c r="NAW21" s="136"/>
      <c r="NAX21" s="136"/>
      <c r="NAY21" s="136"/>
      <c r="NAZ21" s="136"/>
      <c r="NBA21" s="136"/>
      <c r="NBB21" s="136"/>
      <c r="NBC21" s="136"/>
      <c r="NBD21" s="136"/>
      <c r="NBE21" s="136"/>
      <c r="NBF21" s="136"/>
      <c r="NBG21" s="136"/>
      <c r="NBH21" s="136"/>
      <c r="NBI21" s="136"/>
      <c r="NBJ21" s="136"/>
      <c r="NBK21" s="136"/>
      <c r="NBL21" s="136"/>
      <c r="NBM21" s="136"/>
      <c r="NBN21" s="136"/>
      <c r="NBO21" s="136"/>
      <c r="NBP21" s="136"/>
      <c r="NBQ21" s="136"/>
      <c r="NBR21" s="136"/>
      <c r="NBS21" s="136"/>
      <c r="NBT21" s="136"/>
      <c r="NBU21" s="136"/>
      <c r="NBV21" s="136"/>
      <c r="NBW21" s="136"/>
      <c r="NBX21" s="136"/>
      <c r="NBY21" s="136"/>
      <c r="NBZ21" s="136"/>
      <c r="NCA21" s="136"/>
      <c r="NCB21" s="136"/>
      <c r="NCC21" s="136"/>
      <c r="NCD21" s="136"/>
      <c r="NCE21" s="136"/>
      <c r="NCF21" s="136"/>
      <c r="NCG21" s="136"/>
      <c r="NCH21" s="136"/>
      <c r="NCI21" s="136"/>
      <c r="NCJ21" s="136"/>
      <c r="NCK21" s="136"/>
      <c r="NCL21" s="136"/>
      <c r="NCM21" s="136"/>
      <c r="NCN21" s="136"/>
      <c r="NCO21" s="136"/>
      <c r="NCP21" s="136"/>
      <c r="NCQ21" s="136"/>
      <c r="NCR21" s="136"/>
      <c r="NCS21" s="136"/>
      <c r="NCT21" s="136"/>
      <c r="NCU21" s="136"/>
      <c r="NCV21" s="136"/>
      <c r="NCW21" s="136"/>
      <c r="NCX21" s="136"/>
      <c r="NCY21" s="136"/>
      <c r="NCZ21" s="136"/>
      <c r="NDA21" s="136"/>
      <c r="NDB21" s="136"/>
      <c r="NDC21" s="136"/>
      <c r="NDD21" s="136"/>
      <c r="NDE21" s="136"/>
      <c r="NDF21" s="136"/>
      <c r="NDG21" s="136"/>
      <c r="NDH21" s="136"/>
      <c r="NDI21" s="136"/>
      <c r="NDJ21" s="136"/>
      <c r="NDK21" s="136"/>
      <c r="NDL21" s="136"/>
      <c r="NDM21" s="136"/>
      <c r="NDN21" s="136"/>
      <c r="NDO21" s="136"/>
      <c r="NDP21" s="136"/>
      <c r="NDQ21" s="136"/>
      <c r="NDR21" s="136"/>
      <c r="NDS21" s="136"/>
      <c r="NDT21" s="136"/>
      <c r="NDU21" s="136"/>
      <c r="NDV21" s="136"/>
      <c r="NDW21" s="136"/>
      <c r="NDX21" s="136"/>
      <c r="NDY21" s="136"/>
      <c r="NDZ21" s="136"/>
      <c r="NEA21" s="136"/>
      <c r="NEB21" s="136"/>
      <c r="NEC21" s="136"/>
      <c r="NED21" s="136"/>
      <c r="NEE21" s="136"/>
      <c r="NEF21" s="136"/>
      <c r="NEG21" s="136"/>
      <c r="NEH21" s="136"/>
      <c r="NEI21" s="136"/>
      <c r="NEJ21" s="136"/>
      <c r="NEK21" s="136"/>
      <c r="NEL21" s="136"/>
      <c r="NEM21" s="136"/>
      <c r="NEN21" s="136"/>
      <c r="NEO21" s="136"/>
      <c r="NEP21" s="136"/>
      <c r="NEQ21" s="136"/>
      <c r="NER21" s="136"/>
      <c r="NES21" s="136"/>
      <c r="NET21" s="136"/>
      <c r="NEU21" s="136"/>
      <c r="NEV21" s="136"/>
      <c r="NEW21" s="136"/>
      <c r="NEX21" s="136"/>
      <c r="NEY21" s="136"/>
      <c r="NEZ21" s="136"/>
      <c r="NFA21" s="136"/>
      <c r="NFB21" s="136"/>
      <c r="NFC21" s="136"/>
      <c r="NFD21" s="136"/>
      <c r="NFE21" s="136"/>
      <c r="NFF21" s="136"/>
      <c r="NFG21" s="136"/>
      <c r="NFH21" s="136"/>
      <c r="NFI21" s="136"/>
      <c r="NFJ21" s="136"/>
      <c r="NFK21" s="136"/>
      <c r="NFL21" s="136"/>
      <c r="NFM21" s="136"/>
      <c r="NFN21" s="136"/>
      <c r="NFO21" s="136"/>
      <c r="NFP21" s="136"/>
      <c r="NFQ21" s="136"/>
      <c r="NFR21" s="136"/>
      <c r="NFS21" s="136"/>
      <c r="NFT21" s="136"/>
      <c r="NFU21" s="136"/>
      <c r="NFV21" s="136"/>
      <c r="NFW21" s="136"/>
      <c r="NFX21" s="136"/>
      <c r="NFY21" s="136"/>
      <c r="NFZ21" s="136"/>
      <c r="NGA21" s="136"/>
      <c r="NGB21" s="136"/>
      <c r="NGC21" s="136"/>
      <c r="NGD21" s="136"/>
      <c r="NGE21" s="136"/>
      <c r="NGF21" s="136"/>
      <c r="NGG21" s="136"/>
      <c r="NGH21" s="136"/>
      <c r="NGI21" s="136"/>
      <c r="NGJ21" s="136"/>
      <c r="NGK21" s="136"/>
      <c r="NGL21" s="136"/>
      <c r="NGM21" s="136"/>
      <c r="NGN21" s="136"/>
      <c r="NGO21" s="136"/>
      <c r="NGP21" s="136"/>
      <c r="NGQ21" s="136"/>
      <c r="NGR21" s="136"/>
      <c r="NGS21" s="136"/>
      <c r="NGT21" s="136"/>
      <c r="NGU21" s="136"/>
      <c r="NGV21" s="136"/>
      <c r="NGW21" s="136"/>
      <c r="NGX21" s="136"/>
      <c r="NGY21" s="136"/>
      <c r="NGZ21" s="136"/>
      <c r="NHA21" s="136"/>
      <c r="NHB21" s="136"/>
      <c r="NHC21" s="136"/>
      <c r="NHD21" s="136"/>
      <c r="NHE21" s="136"/>
      <c r="NHF21" s="136"/>
      <c r="NHG21" s="136"/>
      <c r="NHH21" s="136"/>
      <c r="NHI21" s="136"/>
      <c r="NHJ21" s="136"/>
      <c r="NHK21" s="136"/>
      <c r="NHL21" s="136"/>
      <c r="NHM21" s="136"/>
      <c r="NHN21" s="136"/>
      <c r="NHO21" s="136"/>
      <c r="NHP21" s="136"/>
      <c r="NHQ21" s="136"/>
      <c r="NHR21" s="136"/>
      <c r="NHS21" s="136"/>
      <c r="NHT21" s="136"/>
      <c r="NHU21" s="136"/>
      <c r="NHV21" s="136"/>
      <c r="NHW21" s="136"/>
      <c r="NHX21" s="136"/>
      <c r="NHY21" s="136"/>
      <c r="NHZ21" s="136"/>
      <c r="NIA21" s="136"/>
      <c r="NIB21" s="136"/>
      <c r="NIC21" s="136"/>
      <c r="NID21" s="136"/>
      <c r="NIE21" s="136"/>
      <c r="NIF21" s="136"/>
      <c r="NIG21" s="136"/>
      <c r="NIH21" s="136"/>
      <c r="NII21" s="136"/>
      <c r="NIJ21" s="136"/>
      <c r="NIK21" s="136"/>
      <c r="NIL21" s="136"/>
      <c r="NIM21" s="136"/>
      <c r="NIN21" s="136"/>
      <c r="NIO21" s="136"/>
      <c r="NIP21" s="136"/>
      <c r="NIQ21" s="136"/>
      <c r="NIR21" s="136"/>
      <c r="NIS21" s="136"/>
      <c r="NIT21" s="136"/>
      <c r="NIU21" s="136"/>
      <c r="NIV21" s="136"/>
      <c r="NIW21" s="136"/>
      <c r="NIX21" s="136"/>
      <c r="NIY21" s="136"/>
      <c r="NIZ21" s="136"/>
      <c r="NJA21" s="136"/>
      <c r="NJB21" s="136"/>
      <c r="NJC21" s="136"/>
      <c r="NJD21" s="136"/>
      <c r="NJE21" s="136"/>
      <c r="NJF21" s="136"/>
      <c r="NJG21" s="136"/>
      <c r="NJH21" s="136"/>
      <c r="NJI21" s="136"/>
      <c r="NJJ21" s="136"/>
      <c r="NJK21" s="136"/>
      <c r="NJL21" s="136"/>
      <c r="NJM21" s="136"/>
      <c r="NJN21" s="136"/>
      <c r="NJO21" s="136"/>
      <c r="NJP21" s="136"/>
      <c r="NJQ21" s="136"/>
      <c r="NJR21" s="136"/>
      <c r="NJS21" s="136"/>
      <c r="NJT21" s="136"/>
      <c r="NJU21" s="136"/>
      <c r="NJV21" s="136"/>
      <c r="NJW21" s="136"/>
      <c r="NJX21" s="136"/>
      <c r="NJY21" s="136"/>
      <c r="NJZ21" s="136"/>
      <c r="NKA21" s="136"/>
      <c r="NKB21" s="136"/>
      <c r="NKC21" s="136"/>
      <c r="NKD21" s="136"/>
      <c r="NKE21" s="136"/>
      <c r="NKF21" s="136"/>
      <c r="NKG21" s="136"/>
      <c r="NKH21" s="136"/>
      <c r="NKI21" s="136"/>
      <c r="NKJ21" s="136"/>
      <c r="NKK21" s="136"/>
      <c r="NKL21" s="136"/>
      <c r="NKM21" s="136"/>
      <c r="NKN21" s="136"/>
      <c r="NKO21" s="136"/>
      <c r="NKP21" s="136"/>
      <c r="NKQ21" s="136"/>
      <c r="NKR21" s="136"/>
      <c r="NKS21" s="136"/>
      <c r="NKT21" s="136"/>
      <c r="NKU21" s="136"/>
      <c r="NKV21" s="136"/>
      <c r="NKW21" s="136"/>
      <c r="NKX21" s="136"/>
      <c r="NKY21" s="136"/>
      <c r="NKZ21" s="136"/>
      <c r="NLA21" s="136"/>
      <c r="NLB21" s="136"/>
      <c r="NLC21" s="136"/>
      <c r="NLD21" s="136"/>
      <c r="NLE21" s="136"/>
      <c r="NLF21" s="136"/>
      <c r="NLG21" s="136"/>
      <c r="NLH21" s="136"/>
      <c r="NLI21" s="136"/>
      <c r="NLJ21" s="136"/>
      <c r="NLK21" s="136"/>
      <c r="NLL21" s="136"/>
      <c r="NLM21" s="136"/>
      <c r="NLN21" s="136"/>
      <c r="NLO21" s="136"/>
      <c r="NLP21" s="136"/>
      <c r="NLQ21" s="136"/>
      <c r="NLR21" s="136"/>
      <c r="NLS21" s="136"/>
      <c r="NLT21" s="136"/>
      <c r="NLU21" s="136"/>
      <c r="NLV21" s="136"/>
      <c r="NLW21" s="136"/>
      <c r="NLX21" s="136"/>
      <c r="NLY21" s="136"/>
      <c r="NLZ21" s="136"/>
      <c r="NMA21" s="136"/>
      <c r="NMB21" s="136"/>
      <c r="NMC21" s="136"/>
      <c r="NMD21" s="136"/>
      <c r="NME21" s="136"/>
      <c r="NMF21" s="136"/>
      <c r="NMG21" s="136"/>
      <c r="NMH21" s="136"/>
      <c r="NMI21" s="136"/>
      <c r="NMJ21" s="136"/>
      <c r="NMK21" s="136"/>
      <c r="NML21" s="136"/>
      <c r="NMM21" s="136"/>
      <c r="NMN21" s="136"/>
      <c r="NMO21" s="136"/>
      <c r="NMP21" s="136"/>
      <c r="NMQ21" s="136"/>
      <c r="NMR21" s="136"/>
      <c r="NMS21" s="136"/>
      <c r="NMT21" s="136"/>
      <c r="NMU21" s="136"/>
      <c r="NMV21" s="136"/>
      <c r="NMW21" s="136"/>
      <c r="NMX21" s="136"/>
      <c r="NMY21" s="136"/>
      <c r="NMZ21" s="136"/>
      <c r="NNA21" s="136"/>
      <c r="NNB21" s="136"/>
      <c r="NNC21" s="136"/>
      <c r="NND21" s="136"/>
      <c r="NNE21" s="136"/>
      <c r="NNF21" s="136"/>
      <c r="NNG21" s="136"/>
      <c r="NNH21" s="136"/>
      <c r="NNI21" s="136"/>
      <c r="NNJ21" s="136"/>
      <c r="NNK21" s="136"/>
      <c r="NNL21" s="136"/>
      <c r="NNM21" s="136"/>
      <c r="NNN21" s="136"/>
      <c r="NNO21" s="136"/>
      <c r="NNP21" s="136"/>
      <c r="NNQ21" s="136"/>
      <c r="NNR21" s="136"/>
      <c r="NNS21" s="136"/>
      <c r="NNT21" s="136"/>
      <c r="NNU21" s="136"/>
      <c r="NNV21" s="136"/>
      <c r="NNW21" s="136"/>
      <c r="NNX21" s="136"/>
      <c r="NNY21" s="136"/>
      <c r="NNZ21" s="136"/>
      <c r="NOA21" s="136"/>
      <c r="NOB21" s="136"/>
      <c r="NOC21" s="136"/>
      <c r="NOD21" s="136"/>
      <c r="NOE21" s="136"/>
      <c r="NOF21" s="136"/>
      <c r="NOG21" s="136"/>
      <c r="NOH21" s="136"/>
      <c r="NOI21" s="136"/>
      <c r="NOJ21" s="136"/>
      <c r="NOK21" s="136"/>
      <c r="NOL21" s="136"/>
      <c r="NOM21" s="136"/>
      <c r="NON21" s="136"/>
      <c r="NOO21" s="136"/>
      <c r="NOP21" s="136"/>
      <c r="NOQ21" s="136"/>
      <c r="NOR21" s="136"/>
      <c r="NOS21" s="136"/>
      <c r="NOT21" s="136"/>
      <c r="NOU21" s="136"/>
      <c r="NOV21" s="136"/>
      <c r="NOW21" s="136"/>
      <c r="NOX21" s="136"/>
      <c r="NOY21" s="136"/>
      <c r="NOZ21" s="136"/>
      <c r="NPA21" s="136"/>
      <c r="NPB21" s="136"/>
      <c r="NPC21" s="136"/>
      <c r="NPD21" s="136"/>
      <c r="NPE21" s="136"/>
      <c r="NPF21" s="136"/>
      <c r="NPG21" s="136"/>
      <c r="NPH21" s="136"/>
      <c r="NPI21" s="136"/>
      <c r="NPJ21" s="136"/>
      <c r="NPK21" s="136"/>
      <c r="NPL21" s="136"/>
      <c r="NPM21" s="136"/>
      <c r="NPN21" s="136"/>
      <c r="NPO21" s="136"/>
      <c r="NPP21" s="136"/>
      <c r="NPQ21" s="136"/>
      <c r="NPR21" s="136"/>
      <c r="NPS21" s="136"/>
      <c r="NPT21" s="136"/>
      <c r="NPU21" s="136"/>
      <c r="NPV21" s="136"/>
      <c r="NPW21" s="136"/>
      <c r="NPX21" s="136"/>
      <c r="NPY21" s="136"/>
      <c r="NPZ21" s="136"/>
      <c r="NQA21" s="136"/>
      <c r="NQB21" s="136"/>
      <c r="NQC21" s="136"/>
      <c r="NQD21" s="136"/>
      <c r="NQE21" s="136"/>
      <c r="NQF21" s="136"/>
      <c r="NQG21" s="136"/>
      <c r="NQH21" s="136"/>
      <c r="NQI21" s="136"/>
      <c r="NQJ21" s="136"/>
      <c r="NQK21" s="136"/>
      <c r="NQL21" s="136"/>
      <c r="NQM21" s="136"/>
      <c r="NQN21" s="136"/>
      <c r="NQO21" s="136"/>
      <c r="NQP21" s="136"/>
      <c r="NQQ21" s="136"/>
      <c r="NQR21" s="136"/>
      <c r="NQS21" s="136"/>
      <c r="NQT21" s="136"/>
      <c r="NQU21" s="136"/>
      <c r="NQV21" s="136"/>
      <c r="NQW21" s="136"/>
      <c r="NQX21" s="136"/>
      <c r="NQY21" s="136"/>
      <c r="NQZ21" s="136"/>
      <c r="NRA21" s="136"/>
      <c r="NRB21" s="136"/>
      <c r="NRC21" s="136"/>
      <c r="NRD21" s="136"/>
      <c r="NRE21" s="136"/>
      <c r="NRF21" s="136"/>
      <c r="NRG21" s="136"/>
      <c r="NRH21" s="136"/>
      <c r="NRI21" s="136"/>
      <c r="NRJ21" s="136"/>
      <c r="NRK21" s="136"/>
      <c r="NRL21" s="136"/>
      <c r="NRM21" s="136"/>
      <c r="NRN21" s="136"/>
      <c r="NRO21" s="136"/>
      <c r="NRP21" s="136"/>
      <c r="NRQ21" s="136"/>
      <c r="NRR21" s="136"/>
      <c r="NRS21" s="136"/>
      <c r="NRT21" s="136"/>
      <c r="NRU21" s="136"/>
      <c r="NRV21" s="136"/>
      <c r="NRW21" s="136"/>
      <c r="NRX21" s="136"/>
      <c r="NRY21" s="136"/>
      <c r="NRZ21" s="136"/>
      <c r="NSA21" s="136"/>
      <c r="NSB21" s="136"/>
      <c r="NSC21" s="136"/>
      <c r="NSD21" s="136"/>
      <c r="NSE21" s="136"/>
      <c r="NSF21" s="136"/>
      <c r="NSG21" s="136"/>
      <c r="NSH21" s="136"/>
      <c r="NSI21" s="136"/>
      <c r="NSJ21" s="136"/>
      <c r="NSK21" s="136"/>
      <c r="NSL21" s="136"/>
      <c r="NSM21" s="136"/>
      <c r="NSN21" s="136"/>
      <c r="NSO21" s="136"/>
      <c r="NSP21" s="136"/>
      <c r="NSQ21" s="136"/>
      <c r="NSR21" s="136"/>
      <c r="NSS21" s="136"/>
      <c r="NST21" s="136"/>
      <c r="NSU21" s="136"/>
      <c r="NSV21" s="136"/>
      <c r="NSW21" s="136"/>
      <c r="NSX21" s="136"/>
      <c r="NSY21" s="136"/>
      <c r="NSZ21" s="136"/>
      <c r="NTA21" s="136"/>
      <c r="NTB21" s="136"/>
      <c r="NTC21" s="136"/>
      <c r="NTD21" s="136"/>
      <c r="NTE21" s="136"/>
      <c r="NTF21" s="136"/>
      <c r="NTG21" s="136"/>
      <c r="NTH21" s="136"/>
      <c r="NTI21" s="136"/>
      <c r="NTJ21" s="136"/>
      <c r="NTK21" s="136"/>
      <c r="NTL21" s="136"/>
      <c r="NTM21" s="136"/>
      <c r="NTN21" s="136"/>
      <c r="NTO21" s="136"/>
      <c r="NTP21" s="136"/>
      <c r="NTQ21" s="136"/>
      <c r="NTR21" s="136"/>
      <c r="NTS21" s="136"/>
      <c r="NTT21" s="136"/>
      <c r="NTU21" s="136"/>
      <c r="NTV21" s="136"/>
      <c r="NTW21" s="136"/>
      <c r="NTX21" s="136"/>
      <c r="NTY21" s="136"/>
      <c r="NTZ21" s="136"/>
      <c r="NUA21" s="136"/>
      <c r="NUB21" s="136"/>
      <c r="NUC21" s="136"/>
      <c r="NUD21" s="136"/>
      <c r="NUE21" s="136"/>
      <c r="NUF21" s="136"/>
      <c r="NUG21" s="136"/>
      <c r="NUH21" s="136"/>
      <c r="NUI21" s="136"/>
      <c r="NUJ21" s="136"/>
      <c r="NUK21" s="136"/>
      <c r="NUL21" s="136"/>
      <c r="NUM21" s="136"/>
      <c r="NUN21" s="136"/>
      <c r="NUO21" s="136"/>
      <c r="NUP21" s="136"/>
      <c r="NUQ21" s="136"/>
      <c r="NUR21" s="136"/>
      <c r="NUS21" s="136"/>
      <c r="NUT21" s="136"/>
      <c r="NUU21" s="136"/>
      <c r="NUV21" s="136"/>
      <c r="NUW21" s="136"/>
      <c r="NUX21" s="136"/>
      <c r="NUY21" s="136"/>
      <c r="NUZ21" s="136"/>
      <c r="NVA21" s="136"/>
      <c r="NVB21" s="136"/>
      <c r="NVC21" s="136"/>
      <c r="NVD21" s="136"/>
      <c r="NVE21" s="136"/>
      <c r="NVF21" s="136"/>
      <c r="NVG21" s="136"/>
      <c r="NVH21" s="136"/>
      <c r="NVI21" s="136"/>
      <c r="NVJ21" s="136"/>
      <c r="NVK21" s="136"/>
      <c r="NVL21" s="136"/>
      <c r="NVM21" s="136"/>
      <c r="NVN21" s="136"/>
      <c r="NVO21" s="136"/>
      <c r="NVP21" s="136"/>
      <c r="NVQ21" s="136"/>
      <c r="NVR21" s="136"/>
      <c r="NVS21" s="136"/>
      <c r="NVT21" s="136"/>
      <c r="NVU21" s="136"/>
      <c r="NVV21" s="136"/>
      <c r="NVW21" s="136"/>
      <c r="NVX21" s="136"/>
      <c r="NVY21" s="136"/>
      <c r="NVZ21" s="136"/>
      <c r="NWA21" s="136"/>
      <c r="NWB21" s="136"/>
      <c r="NWC21" s="136"/>
      <c r="NWD21" s="136"/>
      <c r="NWE21" s="136"/>
      <c r="NWF21" s="136"/>
      <c r="NWG21" s="136"/>
      <c r="NWH21" s="136"/>
      <c r="NWI21" s="136"/>
      <c r="NWJ21" s="136"/>
      <c r="NWK21" s="136"/>
      <c r="NWL21" s="136"/>
      <c r="NWM21" s="136"/>
      <c r="NWN21" s="136"/>
      <c r="NWO21" s="136"/>
      <c r="NWP21" s="136"/>
      <c r="NWQ21" s="136"/>
      <c r="NWR21" s="136"/>
      <c r="NWS21" s="136"/>
      <c r="NWT21" s="136"/>
      <c r="NWU21" s="136"/>
      <c r="NWV21" s="136"/>
      <c r="NWW21" s="136"/>
      <c r="NWX21" s="136"/>
      <c r="NWY21" s="136"/>
      <c r="NWZ21" s="136"/>
      <c r="NXA21" s="136"/>
      <c r="NXB21" s="136"/>
      <c r="NXC21" s="136"/>
      <c r="NXD21" s="136"/>
      <c r="NXE21" s="136"/>
      <c r="NXF21" s="136"/>
      <c r="NXG21" s="136"/>
      <c r="NXH21" s="136"/>
      <c r="NXI21" s="136"/>
      <c r="NXJ21" s="136"/>
      <c r="NXK21" s="136"/>
      <c r="NXL21" s="136"/>
      <c r="NXM21" s="136"/>
      <c r="NXN21" s="136"/>
      <c r="NXO21" s="136"/>
      <c r="NXP21" s="136"/>
      <c r="NXQ21" s="136"/>
      <c r="NXR21" s="136"/>
      <c r="NXS21" s="136"/>
      <c r="NXT21" s="136"/>
      <c r="NXU21" s="136"/>
      <c r="NXV21" s="136"/>
      <c r="NXW21" s="136"/>
      <c r="NXX21" s="136"/>
      <c r="NXY21" s="136"/>
      <c r="NXZ21" s="136"/>
      <c r="NYA21" s="136"/>
      <c r="NYB21" s="136"/>
      <c r="NYC21" s="136"/>
      <c r="NYD21" s="136"/>
      <c r="NYE21" s="136"/>
      <c r="NYF21" s="136"/>
      <c r="NYG21" s="136"/>
      <c r="NYH21" s="136"/>
      <c r="NYI21" s="136"/>
      <c r="NYJ21" s="136"/>
      <c r="NYK21" s="136"/>
      <c r="NYL21" s="136"/>
      <c r="NYM21" s="136"/>
      <c r="NYN21" s="136"/>
      <c r="NYO21" s="136"/>
      <c r="NYP21" s="136"/>
      <c r="NYQ21" s="136"/>
      <c r="NYR21" s="136"/>
      <c r="NYS21" s="136"/>
      <c r="NYT21" s="136"/>
      <c r="NYU21" s="136"/>
      <c r="NYV21" s="136"/>
      <c r="NYW21" s="136"/>
      <c r="NYX21" s="136"/>
      <c r="NYY21" s="136"/>
      <c r="NYZ21" s="136"/>
      <c r="NZA21" s="136"/>
      <c r="NZB21" s="136"/>
      <c r="NZC21" s="136"/>
      <c r="NZD21" s="136"/>
      <c r="NZE21" s="136"/>
      <c r="NZF21" s="136"/>
      <c r="NZG21" s="136"/>
      <c r="NZH21" s="136"/>
      <c r="NZI21" s="136"/>
      <c r="NZJ21" s="136"/>
      <c r="NZK21" s="136"/>
      <c r="NZL21" s="136"/>
      <c r="NZM21" s="136"/>
      <c r="NZN21" s="136"/>
      <c r="NZO21" s="136"/>
      <c r="NZP21" s="136"/>
      <c r="NZQ21" s="136"/>
      <c r="NZR21" s="136"/>
      <c r="NZS21" s="136"/>
      <c r="NZT21" s="136"/>
      <c r="NZU21" s="136"/>
      <c r="NZV21" s="136"/>
      <c r="NZW21" s="136"/>
      <c r="NZX21" s="136"/>
      <c r="NZY21" s="136"/>
      <c r="NZZ21" s="136"/>
      <c r="OAA21" s="136"/>
      <c r="OAB21" s="136"/>
      <c r="OAC21" s="136"/>
      <c r="OAD21" s="136"/>
      <c r="OAE21" s="136"/>
      <c r="OAF21" s="136"/>
      <c r="OAG21" s="136"/>
      <c r="OAH21" s="136"/>
      <c r="OAI21" s="136"/>
      <c r="OAJ21" s="136"/>
      <c r="OAK21" s="136"/>
      <c r="OAL21" s="136"/>
      <c r="OAM21" s="136"/>
      <c r="OAN21" s="136"/>
      <c r="OAO21" s="136"/>
      <c r="OAP21" s="136"/>
      <c r="OAQ21" s="136"/>
      <c r="OAR21" s="136"/>
      <c r="OAS21" s="136"/>
      <c r="OAT21" s="136"/>
      <c r="OAU21" s="136"/>
      <c r="OAV21" s="136"/>
      <c r="OAW21" s="136"/>
      <c r="OAX21" s="136"/>
      <c r="OAY21" s="136"/>
      <c r="OAZ21" s="136"/>
      <c r="OBA21" s="136"/>
      <c r="OBB21" s="136"/>
      <c r="OBC21" s="136"/>
      <c r="OBD21" s="136"/>
      <c r="OBE21" s="136"/>
      <c r="OBF21" s="136"/>
      <c r="OBG21" s="136"/>
      <c r="OBH21" s="136"/>
      <c r="OBI21" s="136"/>
      <c r="OBJ21" s="136"/>
      <c r="OBK21" s="136"/>
      <c r="OBL21" s="136"/>
      <c r="OBM21" s="136"/>
      <c r="OBN21" s="136"/>
      <c r="OBO21" s="136"/>
      <c r="OBP21" s="136"/>
      <c r="OBQ21" s="136"/>
      <c r="OBR21" s="136"/>
      <c r="OBS21" s="136"/>
      <c r="OBT21" s="136"/>
      <c r="OBU21" s="136"/>
      <c r="OBV21" s="136"/>
      <c r="OBW21" s="136"/>
      <c r="OBX21" s="136"/>
      <c r="OBY21" s="136"/>
      <c r="OBZ21" s="136"/>
      <c r="OCA21" s="136"/>
      <c r="OCB21" s="136"/>
      <c r="OCC21" s="136"/>
      <c r="OCD21" s="136"/>
      <c r="OCE21" s="136"/>
      <c r="OCF21" s="136"/>
      <c r="OCG21" s="136"/>
      <c r="OCH21" s="136"/>
      <c r="OCI21" s="136"/>
      <c r="OCJ21" s="136"/>
      <c r="OCK21" s="136"/>
      <c r="OCL21" s="136"/>
      <c r="OCM21" s="136"/>
      <c r="OCN21" s="136"/>
      <c r="OCO21" s="136"/>
      <c r="OCP21" s="136"/>
      <c r="OCQ21" s="136"/>
      <c r="OCR21" s="136"/>
      <c r="OCS21" s="136"/>
      <c r="OCT21" s="136"/>
      <c r="OCU21" s="136"/>
      <c r="OCV21" s="136"/>
      <c r="OCW21" s="136"/>
      <c r="OCX21" s="136"/>
      <c r="OCY21" s="136"/>
      <c r="OCZ21" s="136"/>
      <c r="ODA21" s="136"/>
      <c r="ODB21" s="136"/>
      <c r="ODC21" s="136"/>
      <c r="ODD21" s="136"/>
      <c r="ODE21" s="136"/>
      <c r="ODF21" s="136"/>
      <c r="ODG21" s="136"/>
      <c r="ODH21" s="136"/>
      <c r="ODI21" s="136"/>
      <c r="ODJ21" s="136"/>
      <c r="ODK21" s="136"/>
      <c r="ODL21" s="136"/>
      <c r="ODM21" s="136"/>
      <c r="ODN21" s="136"/>
      <c r="ODO21" s="136"/>
      <c r="ODP21" s="136"/>
      <c r="ODQ21" s="136"/>
      <c r="ODR21" s="136"/>
      <c r="ODS21" s="136"/>
      <c r="ODT21" s="136"/>
      <c r="ODU21" s="136"/>
      <c r="ODV21" s="136"/>
      <c r="ODW21" s="136"/>
      <c r="ODX21" s="136"/>
      <c r="ODY21" s="136"/>
      <c r="ODZ21" s="136"/>
      <c r="OEA21" s="136"/>
      <c r="OEB21" s="136"/>
      <c r="OEC21" s="136"/>
      <c r="OED21" s="136"/>
      <c r="OEE21" s="136"/>
      <c r="OEF21" s="136"/>
      <c r="OEG21" s="136"/>
      <c r="OEH21" s="136"/>
      <c r="OEI21" s="136"/>
      <c r="OEJ21" s="136"/>
      <c r="OEK21" s="136"/>
      <c r="OEL21" s="136"/>
      <c r="OEM21" s="136"/>
      <c r="OEN21" s="136"/>
      <c r="OEO21" s="136"/>
      <c r="OEP21" s="136"/>
      <c r="OEQ21" s="136"/>
      <c r="OER21" s="136"/>
      <c r="OES21" s="136"/>
      <c r="OET21" s="136"/>
      <c r="OEU21" s="136"/>
      <c r="OEV21" s="136"/>
      <c r="OEW21" s="136"/>
      <c r="OEX21" s="136"/>
      <c r="OEY21" s="136"/>
      <c r="OEZ21" s="136"/>
      <c r="OFA21" s="136"/>
      <c r="OFB21" s="136"/>
      <c r="OFC21" s="136"/>
      <c r="OFD21" s="136"/>
      <c r="OFE21" s="136"/>
      <c r="OFF21" s="136"/>
      <c r="OFG21" s="136"/>
      <c r="OFH21" s="136"/>
      <c r="OFI21" s="136"/>
      <c r="OFJ21" s="136"/>
      <c r="OFK21" s="136"/>
      <c r="OFL21" s="136"/>
      <c r="OFM21" s="136"/>
      <c r="OFN21" s="136"/>
      <c r="OFO21" s="136"/>
      <c r="OFP21" s="136"/>
      <c r="OFQ21" s="136"/>
      <c r="OFR21" s="136"/>
      <c r="OFS21" s="136"/>
      <c r="OFT21" s="136"/>
      <c r="OFU21" s="136"/>
      <c r="OFV21" s="136"/>
      <c r="OFW21" s="136"/>
      <c r="OFX21" s="136"/>
      <c r="OFY21" s="136"/>
      <c r="OFZ21" s="136"/>
      <c r="OGA21" s="136"/>
      <c r="OGB21" s="136"/>
      <c r="OGC21" s="136"/>
      <c r="OGD21" s="136"/>
      <c r="OGE21" s="136"/>
      <c r="OGF21" s="136"/>
      <c r="OGG21" s="136"/>
      <c r="OGH21" s="136"/>
      <c r="OGI21" s="136"/>
      <c r="OGJ21" s="136"/>
      <c r="OGK21" s="136"/>
      <c r="OGL21" s="136"/>
      <c r="OGM21" s="136"/>
      <c r="OGN21" s="136"/>
      <c r="OGO21" s="136"/>
      <c r="OGP21" s="136"/>
      <c r="OGQ21" s="136"/>
      <c r="OGR21" s="136"/>
      <c r="OGS21" s="136"/>
      <c r="OGT21" s="136"/>
      <c r="OGU21" s="136"/>
      <c r="OGV21" s="136"/>
      <c r="OGW21" s="136"/>
      <c r="OGX21" s="136"/>
      <c r="OGY21" s="136"/>
      <c r="OGZ21" s="136"/>
      <c r="OHA21" s="136"/>
      <c r="OHB21" s="136"/>
      <c r="OHC21" s="136"/>
      <c r="OHD21" s="136"/>
      <c r="OHE21" s="136"/>
      <c r="OHF21" s="136"/>
      <c r="OHG21" s="136"/>
      <c r="OHH21" s="136"/>
      <c r="OHI21" s="136"/>
      <c r="OHJ21" s="136"/>
      <c r="OHK21" s="136"/>
      <c r="OHL21" s="136"/>
      <c r="OHM21" s="136"/>
      <c r="OHN21" s="136"/>
      <c r="OHO21" s="136"/>
      <c r="OHP21" s="136"/>
      <c r="OHQ21" s="136"/>
      <c r="OHR21" s="136"/>
      <c r="OHS21" s="136"/>
      <c r="OHT21" s="136"/>
      <c r="OHU21" s="136"/>
      <c r="OHV21" s="136"/>
      <c r="OHW21" s="136"/>
      <c r="OHX21" s="136"/>
      <c r="OHY21" s="136"/>
      <c r="OHZ21" s="136"/>
      <c r="OIA21" s="136"/>
      <c r="OIB21" s="136"/>
      <c r="OIC21" s="136"/>
      <c r="OID21" s="136"/>
      <c r="OIE21" s="136"/>
      <c r="OIF21" s="136"/>
      <c r="OIG21" s="136"/>
      <c r="OIH21" s="136"/>
      <c r="OII21" s="136"/>
      <c r="OIJ21" s="136"/>
      <c r="OIK21" s="136"/>
      <c r="OIL21" s="136"/>
      <c r="OIM21" s="136"/>
      <c r="OIN21" s="136"/>
      <c r="OIO21" s="136"/>
      <c r="OIP21" s="136"/>
      <c r="OIQ21" s="136"/>
      <c r="OIR21" s="136"/>
      <c r="OIS21" s="136"/>
      <c r="OIT21" s="136"/>
      <c r="OIU21" s="136"/>
      <c r="OIV21" s="136"/>
      <c r="OIW21" s="136"/>
      <c r="OIX21" s="136"/>
      <c r="OIY21" s="136"/>
      <c r="OIZ21" s="136"/>
      <c r="OJA21" s="136"/>
      <c r="OJB21" s="136"/>
      <c r="OJC21" s="136"/>
      <c r="OJD21" s="136"/>
      <c r="OJE21" s="136"/>
      <c r="OJF21" s="136"/>
      <c r="OJG21" s="136"/>
      <c r="OJH21" s="136"/>
      <c r="OJI21" s="136"/>
      <c r="OJJ21" s="136"/>
      <c r="OJK21" s="136"/>
      <c r="OJL21" s="136"/>
      <c r="OJM21" s="136"/>
      <c r="OJN21" s="136"/>
      <c r="OJO21" s="136"/>
      <c r="OJP21" s="136"/>
      <c r="OJQ21" s="136"/>
      <c r="OJR21" s="136"/>
      <c r="OJS21" s="136"/>
      <c r="OJT21" s="136"/>
      <c r="OJU21" s="136"/>
      <c r="OJV21" s="136"/>
      <c r="OJW21" s="136"/>
      <c r="OJX21" s="136"/>
      <c r="OJY21" s="136"/>
      <c r="OJZ21" s="136"/>
      <c r="OKA21" s="136"/>
      <c r="OKB21" s="136"/>
      <c r="OKC21" s="136"/>
      <c r="OKD21" s="136"/>
      <c r="OKE21" s="136"/>
      <c r="OKF21" s="136"/>
      <c r="OKG21" s="136"/>
      <c r="OKH21" s="136"/>
      <c r="OKI21" s="136"/>
      <c r="OKJ21" s="136"/>
      <c r="OKK21" s="136"/>
      <c r="OKL21" s="136"/>
      <c r="OKM21" s="136"/>
      <c r="OKN21" s="136"/>
      <c r="OKO21" s="136"/>
      <c r="OKP21" s="136"/>
      <c r="OKQ21" s="136"/>
      <c r="OKR21" s="136"/>
      <c r="OKS21" s="136"/>
      <c r="OKT21" s="136"/>
      <c r="OKU21" s="136"/>
      <c r="OKV21" s="136"/>
      <c r="OKW21" s="136"/>
      <c r="OKX21" s="136"/>
      <c r="OKY21" s="136"/>
      <c r="OKZ21" s="136"/>
      <c r="OLA21" s="136"/>
      <c r="OLB21" s="136"/>
      <c r="OLC21" s="136"/>
      <c r="OLD21" s="136"/>
      <c r="OLE21" s="136"/>
      <c r="OLF21" s="136"/>
      <c r="OLG21" s="136"/>
      <c r="OLH21" s="136"/>
      <c r="OLI21" s="136"/>
      <c r="OLJ21" s="136"/>
      <c r="OLK21" s="136"/>
      <c r="OLL21" s="136"/>
      <c r="OLM21" s="136"/>
      <c r="OLN21" s="136"/>
      <c r="OLO21" s="136"/>
      <c r="OLP21" s="136"/>
      <c r="OLQ21" s="136"/>
      <c r="OLR21" s="136"/>
      <c r="OLS21" s="136"/>
      <c r="OLT21" s="136"/>
      <c r="OLU21" s="136"/>
      <c r="OLV21" s="136"/>
      <c r="OLW21" s="136"/>
      <c r="OLX21" s="136"/>
      <c r="OLY21" s="136"/>
      <c r="OLZ21" s="136"/>
      <c r="OMA21" s="136"/>
      <c r="OMB21" s="136"/>
      <c r="OMC21" s="136"/>
      <c r="OMD21" s="136"/>
      <c r="OME21" s="136"/>
      <c r="OMF21" s="136"/>
      <c r="OMG21" s="136"/>
      <c r="OMH21" s="136"/>
      <c r="OMI21" s="136"/>
      <c r="OMJ21" s="136"/>
      <c r="OMK21" s="136"/>
      <c r="OML21" s="136"/>
      <c r="OMM21" s="136"/>
      <c r="OMN21" s="136"/>
      <c r="OMO21" s="136"/>
      <c r="OMP21" s="136"/>
      <c r="OMQ21" s="136"/>
      <c r="OMR21" s="136"/>
      <c r="OMS21" s="136"/>
      <c r="OMT21" s="136"/>
      <c r="OMU21" s="136"/>
      <c r="OMV21" s="136"/>
      <c r="OMW21" s="136"/>
      <c r="OMX21" s="136"/>
      <c r="OMY21" s="136"/>
      <c r="OMZ21" s="136"/>
      <c r="ONA21" s="136"/>
      <c r="ONB21" s="136"/>
      <c r="ONC21" s="136"/>
      <c r="OND21" s="136"/>
      <c r="ONE21" s="136"/>
      <c r="ONF21" s="136"/>
      <c r="ONG21" s="136"/>
      <c r="ONH21" s="136"/>
      <c r="ONI21" s="136"/>
      <c r="ONJ21" s="136"/>
      <c r="ONK21" s="136"/>
      <c r="ONL21" s="136"/>
      <c r="ONM21" s="136"/>
      <c r="ONN21" s="136"/>
      <c r="ONO21" s="136"/>
      <c r="ONP21" s="136"/>
      <c r="ONQ21" s="136"/>
      <c r="ONR21" s="136"/>
      <c r="ONS21" s="136"/>
      <c r="ONT21" s="136"/>
      <c r="ONU21" s="136"/>
      <c r="ONV21" s="136"/>
      <c r="ONW21" s="136"/>
      <c r="ONX21" s="136"/>
      <c r="ONY21" s="136"/>
      <c r="ONZ21" s="136"/>
      <c r="OOA21" s="136"/>
      <c r="OOB21" s="136"/>
      <c r="OOC21" s="136"/>
      <c r="OOD21" s="136"/>
      <c r="OOE21" s="136"/>
      <c r="OOF21" s="136"/>
      <c r="OOG21" s="136"/>
      <c r="OOH21" s="136"/>
      <c r="OOI21" s="136"/>
      <c r="OOJ21" s="136"/>
      <c r="OOK21" s="136"/>
      <c r="OOL21" s="136"/>
      <c r="OOM21" s="136"/>
      <c r="OON21" s="136"/>
      <c r="OOO21" s="136"/>
      <c r="OOP21" s="136"/>
      <c r="OOQ21" s="136"/>
      <c r="OOR21" s="136"/>
      <c r="OOS21" s="136"/>
      <c r="OOT21" s="136"/>
      <c r="OOU21" s="136"/>
      <c r="OOV21" s="136"/>
      <c r="OOW21" s="136"/>
      <c r="OOX21" s="136"/>
      <c r="OOY21" s="136"/>
      <c r="OOZ21" s="136"/>
      <c r="OPA21" s="136"/>
      <c r="OPB21" s="136"/>
      <c r="OPC21" s="136"/>
      <c r="OPD21" s="136"/>
      <c r="OPE21" s="136"/>
      <c r="OPF21" s="136"/>
      <c r="OPG21" s="136"/>
      <c r="OPH21" s="136"/>
      <c r="OPI21" s="136"/>
      <c r="OPJ21" s="136"/>
      <c r="OPK21" s="136"/>
      <c r="OPL21" s="136"/>
      <c r="OPM21" s="136"/>
      <c r="OPN21" s="136"/>
      <c r="OPO21" s="136"/>
      <c r="OPP21" s="136"/>
      <c r="OPQ21" s="136"/>
      <c r="OPR21" s="136"/>
      <c r="OPS21" s="136"/>
      <c r="OPT21" s="136"/>
      <c r="OPU21" s="136"/>
      <c r="OPV21" s="136"/>
      <c r="OPW21" s="136"/>
      <c r="OPX21" s="136"/>
      <c r="OPY21" s="136"/>
      <c r="OPZ21" s="136"/>
      <c r="OQA21" s="136"/>
      <c r="OQB21" s="136"/>
      <c r="OQC21" s="136"/>
      <c r="OQD21" s="136"/>
      <c r="OQE21" s="136"/>
      <c r="OQF21" s="136"/>
      <c r="OQG21" s="136"/>
      <c r="OQH21" s="136"/>
      <c r="OQI21" s="136"/>
      <c r="OQJ21" s="136"/>
      <c r="OQK21" s="136"/>
      <c r="OQL21" s="136"/>
      <c r="OQM21" s="136"/>
      <c r="OQN21" s="136"/>
      <c r="OQO21" s="136"/>
      <c r="OQP21" s="136"/>
      <c r="OQQ21" s="136"/>
      <c r="OQR21" s="136"/>
      <c r="OQS21" s="136"/>
      <c r="OQT21" s="136"/>
      <c r="OQU21" s="136"/>
      <c r="OQV21" s="136"/>
      <c r="OQW21" s="136"/>
      <c r="OQX21" s="136"/>
      <c r="OQY21" s="136"/>
      <c r="OQZ21" s="136"/>
      <c r="ORA21" s="136"/>
      <c r="ORB21" s="136"/>
      <c r="ORC21" s="136"/>
      <c r="ORD21" s="136"/>
      <c r="ORE21" s="136"/>
      <c r="ORF21" s="136"/>
      <c r="ORG21" s="136"/>
      <c r="ORH21" s="136"/>
      <c r="ORI21" s="136"/>
      <c r="ORJ21" s="136"/>
      <c r="ORK21" s="136"/>
      <c r="ORL21" s="136"/>
      <c r="ORM21" s="136"/>
      <c r="ORN21" s="136"/>
      <c r="ORO21" s="136"/>
      <c r="ORP21" s="136"/>
      <c r="ORQ21" s="136"/>
      <c r="ORR21" s="136"/>
      <c r="ORS21" s="136"/>
      <c r="ORT21" s="136"/>
      <c r="ORU21" s="136"/>
      <c r="ORV21" s="136"/>
      <c r="ORW21" s="136"/>
      <c r="ORX21" s="136"/>
      <c r="ORY21" s="136"/>
      <c r="ORZ21" s="136"/>
      <c r="OSA21" s="136"/>
      <c r="OSB21" s="136"/>
      <c r="OSC21" s="136"/>
      <c r="OSD21" s="136"/>
      <c r="OSE21" s="136"/>
      <c r="OSF21" s="136"/>
      <c r="OSG21" s="136"/>
      <c r="OSH21" s="136"/>
      <c r="OSI21" s="136"/>
      <c r="OSJ21" s="136"/>
      <c r="OSK21" s="136"/>
      <c r="OSL21" s="136"/>
      <c r="OSM21" s="136"/>
      <c r="OSN21" s="136"/>
      <c r="OSO21" s="136"/>
      <c r="OSP21" s="136"/>
      <c r="OSQ21" s="136"/>
      <c r="OSR21" s="136"/>
      <c r="OSS21" s="136"/>
      <c r="OST21" s="136"/>
      <c r="OSU21" s="136"/>
      <c r="OSV21" s="136"/>
      <c r="OSW21" s="136"/>
      <c r="OSX21" s="136"/>
      <c r="OSY21" s="136"/>
      <c r="OSZ21" s="136"/>
      <c r="OTA21" s="136"/>
      <c r="OTB21" s="136"/>
      <c r="OTC21" s="136"/>
      <c r="OTD21" s="136"/>
      <c r="OTE21" s="136"/>
      <c r="OTF21" s="136"/>
      <c r="OTG21" s="136"/>
      <c r="OTH21" s="136"/>
      <c r="OTI21" s="136"/>
      <c r="OTJ21" s="136"/>
      <c r="OTK21" s="136"/>
      <c r="OTL21" s="136"/>
      <c r="OTM21" s="136"/>
      <c r="OTN21" s="136"/>
      <c r="OTO21" s="136"/>
      <c r="OTP21" s="136"/>
      <c r="OTQ21" s="136"/>
      <c r="OTR21" s="136"/>
      <c r="OTS21" s="136"/>
      <c r="OTT21" s="136"/>
      <c r="OTU21" s="136"/>
      <c r="OTV21" s="136"/>
      <c r="OTW21" s="136"/>
      <c r="OTX21" s="136"/>
      <c r="OTY21" s="136"/>
      <c r="OTZ21" s="136"/>
      <c r="OUA21" s="136"/>
      <c r="OUB21" s="136"/>
      <c r="OUC21" s="136"/>
      <c r="OUD21" s="136"/>
      <c r="OUE21" s="136"/>
      <c r="OUF21" s="136"/>
      <c r="OUG21" s="136"/>
      <c r="OUH21" s="136"/>
      <c r="OUI21" s="136"/>
      <c r="OUJ21" s="136"/>
      <c r="OUK21" s="136"/>
      <c r="OUL21" s="136"/>
      <c r="OUM21" s="136"/>
      <c r="OUN21" s="136"/>
      <c r="OUO21" s="136"/>
      <c r="OUP21" s="136"/>
      <c r="OUQ21" s="136"/>
      <c r="OUR21" s="136"/>
      <c r="OUS21" s="136"/>
      <c r="OUT21" s="136"/>
      <c r="OUU21" s="136"/>
      <c r="OUV21" s="136"/>
      <c r="OUW21" s="136"/>
      <c r="OUX21" s="136"/>
      <c r="OUY21" s="136"/>
      <c r="OUZ21" s="136"/>
      <c r="OVA21" s="136"/>
      <c r="OVB21" s="136"/>
      <c r="OVC21" s="136"/>
      <c r="OVD21" s="136"/>
      <c r="OVE21" s="136"/>
      <c r="OVF21" s="136"/>
      <c r="OVG21" s="136"/>
      <c r="OVH21" s="136"/>
      <c r="OVI21" s="136"/>
      <c r="OVJ21" s="136"/>
      <c r="OVK21" s="136"/>
      <c r="OVL21" s="136"/>
      <c r="OVM21" s="136"/>
      <c r="OVN21" s="136"/>
      <c r="OVO21" s="136"/>
      <c r="OVP21" s="136"/>
      <c r="OVQ21" s="136"/>
      <c r="OVR21" s="136"/>
      <c r="OVS21" s="136"/>
      <c r="OVT21" s="136"/>
      <c r="OVU21" s="136"/>
      <c r="OVV21" s="136"/>
      <c r="OVW21" s="136"/>
      <c r="OVX21" s="136"/>
      <c r="OVY21" s="136"/>
      <c r="OVZ21" s="136"/>
      <c r="OWA21" s="136"/>
      <c r="OWB21" s="136"/>
      <c r="OWC21" s="136"/>
      <c r="OWD21" s="136"/>
      <c r="OWE21" s="136"/>
      <c r="OWF21" s="136"/>
      <c r="OWG21" s="136"/>
      <c r="OWH21" s="136"/>
      <c r="OWI21" s="136"/>
      <c r="OWJ21" s="136"/>
      <c r="OWK21" s="136"/>
      <c r="OWL21" s="136"/>
      <c r="OWM21" s="136"/>
      <c r="OWN21" s="136"/>
      <c r="OWO21" s="136"/>
      <c r="OWP21" s="136"/>
      <c r="OWQ21" s="136"/>
      <c r="OWR21" s="136"/>
      <c r="OWS21" s="136"/>
      <c r="OWT21" s="136"/>
      <c r="OWU21" s="136"/>
      <c r="OWV21" s="136"/>
      <c r="OWW21" s="136"/>
      <c r="OWX21" s="136"/>
      <c r="OWY21" s="136"/>
      <c r="OWZ21" s="136"/>
      <c r="OXA21" s="136"/>
      <c r="OXB21" s="136"/>
      <c r="OXC21" s="136"/>
      <c r="OXD21" s="136"/>
      <c r="OXE21" s="136"/>
      <c r="OXF21" s="136"/>
      <c r="OXG21" s="136"/>
      <c r="OXH21" s="136"/>
      <c r="OXI21" s="136"/>
      <c r="OXJ21" s="136"/>
      <c r="OXK21" s="136"/>
      <c r="OXL21" s="136"/>
      <c r="OXM21" s="136"/>
      <c r="OXN21" s="136"/>
      <c r="OXO21" s="136"/>
      <c r="OXP21" s="136"/>
      <c r="OXQ21" s="136"/>
      <c r="OXR21" s="136"/>
      <c r="OXS21" s="136"/>
      <c r="OXT21" s="136"/>
      <c r="OXU21" s="136"/>
      <c r="OXV21" s="136"/>
      <c r="OXW21" s="136"/>
      <c r="OXX21" s="136"/>
      <c r="OXY21" s="136"/>
      <c r="OXZ21" s="136"/>
      <c r="OYA21" s="136"/>
      <c r="OYB21" s="136"/>
      <c r="OYC21" s="136"/>
      <c r="OYD21" s="136"/>
      <c r="OYE21" s="136"/>
      <c r="OYF21" s="136"/>
      <c r="OYG21" s="136"/>
      <c r="OYH21" s="136"/>
      <c r="OYI21" s="136"/>
      <c r="OYJ21" s="136"/>
      <c r="OYK21" s="136"/>
      <c r="OYL21" s="136"/>
      <c r="OYM21" s="136"/>
      <c r="OYN21" s="136"/>
      <c r="OYO21" s="136"/>
      <c r="OYP21" s="136"/>
      <c r="OYQ21" s="136"/>
      <c r="OYR21" s="136"/>
      <c r="OYS21" s="136"/>
      <c r="OYT21" s="136"/>
      <c r="OYU21" s="136"/>
      <c r="OYV21" s="136"/>
      <c r="OYW21" s="136"/>
      <c r="OYX21" s="136"/>
      <c r="OYY21" s="136"/>
      <c r="OYZ21" s="136"/>
      <c r="OZA21" s="136"/>
      <c r="OZB21" s="136"/>
      <c r="OZC21" s="136"/>
      <c r="OZD21" s="136"/>
      <c r="OZE21" s="136"/>
      <c r="OZF21" s="136"/>
      <c r="OZG21" s="136"/>
      <c r="OZH21" s="136"/>
      <c r="OZI21" s="136"/>
      <c r="OZJ21" s="136"/>
      <c r="OZK21" s="136"/>
      <c r="OZL21" s="136"/>
      <c r="OZM21" s="136"/>
      <c r="OZN21" s="136"/>
      <c r="OZO21" s="136"/>
      <c r="OZP21" s="136"/>
      <c r="OZQ21" s="136"/>
      <c r="OZR21" s="136"/>
      <c r="OZS21" s="136"/>
      <c r="OZT21" s="136"/>
      <c r="OZU21" s="136"/>
      <c r="OZV21" s="136"/>
      <c r="OZW21" s="136"/>
      <c r="OZX21" s="136"/>
      <c r="OZY21" s="136"/>
      <c r="OZZ21" s="136"/>
      <c r="PAA21" s="136"/>
      <c r="PAB21" s="136"/>
      <c r="PAC21" s="136"/>
      <c r="PAD21" s="136"/>
      <c r="PAE21" s="136"/>
      <c r="PAF21" s="136"/>
      <c r="PAG21" s="136"/>
      <c r="PAH21" s="136"/>
      <c r="PAI21" s="136"/>
      <c r="PAJ21" s="136"/>
      <c r="PAK21" s="136"/>
      <c r="PAL21" s="136"/>
      <c r="PAM21" s="136"/>
      <c r="PAN21" s="136"/>
      <c r="PAO21" s="136"/>
      <c r="PAP21" s="136"/>
      <c r="PAQ21" s="136"/>
      <c r="PAR21" s="136"/>
      <c r="PAS21" s="136"/>
      <c r="PAT21" s="136"/>
      <c r="PAU21" s="136"/>
      <c r="PAV21" s="136"/>
      <c r="PAW21" s="136"/>
      <c r="PAX21" s="136"/>
      <c r="PAY21" s="136"/>
      <c r="PAZ21" s="136"/>
      <c r="PBA21" s="136"/>
      <c r="PBB21" s="136"/>
      <c r="PBC21" s="136"/>
      <c r="PBD21" s="136"/>
      <c r="PBE21" s="136"/>
      <c r="PBF21" s="136"/>
      <c r="PBG21" s="136"/>
      <c r="PBH21" s="136"/>
      <c r="PBI21" s="136"/>
      <c r="PBJ21" s="136"/>
      <c r="PBK21" s="136"/>
      <c r="PBL21" s="136"/>
      <c r="PBM21" s="136"/>
      <c r="PBN21" s="136"/>
      <c r="PBO21" s="136"/>
      <c r="PBP21" s="136"/>
      <c r="PBQ21" s="136"/>
      <c r="PBR21" s="136"/>
      <c r="PBS21" s="136"/>
      <c r="PBT21" s="136"/>
      <c r="PBU21" s="136"/>
      <c r="PBV21" s="136"/>
      <c r="PBW21" s="136"/>
      <c r="PBX21" s="136"/>
      <c r="PBY21" s="136"/>
      <c r="PBZ21" s="136"/>
      <c r="PCA21" s="136"/>
      <c r="PCB21" s="136"/>
      <c r="PCC21" s="136"/>
      <c r="PCD21" s="136"/>
      <c r="PCE21" s="136"/>
      <c r="PCF21" s="136"/>
      <c r="PCG21" s="136"/>
      <c r="PCH21" s="136"/>
      <c r="PCI21" s="136"/>
      <c r="PCJ21" s="136"/>
      <c r="PCK21" s="136"/>
      <c r="PCL21" s="136"/>
      <c r="PCM21" s="136"/>
      <c r="PCN21" s="136"/>
      <c r="PCO21" s="136"/>
      <c r="PCP21" s="136"/>
      <c r="PCQ21" s="136"/>
      <c r="PCR21" s="136"/>
      <c r="PCS21" s="136"/>
      <c r="PCT21" s="136"/>
      <c r="PCU21" s="136"/>
      <c r="PCV21" s="136"/>
      <c r="PCW21" s="136"/>
      <c r="PCX21" s="136"/>
      <c r="PCY21" s="136"/>
      <c r="PCZ21" s="136"/>
      <c r="PDA21" s="136"/>
      <c r="PDB21" s="136"/>
      <c r="PDC21" s="136"/>
      <c r="PDD21" s="136"/>
      <c r="PDE21" s="136"/>
      <c r="PDF21" s="136"/>
      <c r="PDG21" s="136"/>
      <c r="PDH21" s="136"/>
      <c r="PDI21" s="136"/>
      <c r="PDJ21" s="136"/>
      <c r="PDK21" s="136"/>
      <c r="PDL21" s="136"/>
      <c r="PDM21" s="136"/>
      <c r="PDN21" s="136"/>
      <c r="PDO21" s="136"/>
      <c r="PDP21" s="136"/>
      <c r="PDQ21" s="136"/>
      <c r="PDR21" s="136"/>
      <c r="PDS21" s="136"/>
      <c r="PDT21" s="136"/>
      <c r="PDU21" s="136"/>
      <c r="PDV21" s="136"/>
      <c r="PDW21" s="136"/>
      <c r="PDX21" s="136"/>
      <c r="PDY21" s="136"/>
      <c r="PDZ21" s="136"/>
      <c r="PEA21" s="136"/>
      <c r="PEB21" s="136"/>
      <c r="PEC21" s="136"/>
      <c r="PED21" s="136"/>
      <c r="PEE21" s="136"/>
      <c r="PEF21" s="136"/>
      <c r="PEG21" s="136"/>
      <c r="PEH21" s="136"/>
      <c r="PEI21" s="136"/>
      <c r="PEJ21" s="136"/>
      <c r="PEK21" s="136"/>
      <c r="PEL21" s="136"/>
      <c r="PEM21" s="136"/>
      <c r="PEN21" s="136"/>
      <c r="PEO21" s="136"/>
      <c r="PEP21" s="136"/>
      <c r="PEQ21" s="136"/>
      <c r="PER21" s="136"/>
      <c r="PES21" s="136"/>
      <c r="PET21" s="136"/>
      <c r="PEU21" s="136"/>
      <c r="PEV21" s="136"/>
      <c r="PEW21" s="136"/>
      <c r="PEX21" s="136"/>
      <c r="PEY21" s="136"/>
      <c r="PEZ21" s="136"/>
      <c r="PFA21" s="136"/>
      <c r="PFB21" s="136"/>
      <c r="PFC21" s="136"/>
      <c r="PFD21" s="136"/>
      <c r="PFE21" s="136"/>
      <c r="PFF21" s="136"/>
      <c r="PFG21" s="136"/>
      <c r="PFH21" s="136"/>
      <c r="PFI21" s="136"/>
      <c r="PFJ21" s="136"/>
      <c r="PFK21" s="136"/>
      <c r="PFL21" s="136"/>
      <c r="PFM21" s="136"/>
      <c r="PFN21" s="136"/>
      <c r="PFO21" s="136"/>
      <c r="PFP21" s="136"/>
      <c r="PFQ21" s="136"/>
      <c r="PFR21" s="136"/>
      <c r="PFS21" s="136"/>
      <c r="PFT21" s="136"/>
      <c r="PFU21" s="136"/>
      <c r="PFV21" s="136"/>
      <c r="PFW21" s="136"/>
      <c r="PFX21" s="136"/>
      <c r="PFY21" s="136"/>
      <c r="PFZ21" s="136"/>
      <c r="PGA21" s="136"/>
      <c r="PGB21" s="136"/>
      <c r="PGC21" s="136"/>
      <c r="PGD21" s="136"/>
      <c r="PGE21" s="136"/>
      <c r="PGF21" s="136"/>
      <c r="PGG21" s="136"/>
      <c r="PGH21" s="136"/>
      <c r="PGI21" s="136"/>
      <c r="PGJ21" s="136"/>
      <c r="PGK21" s="136"/>
      <c r="PGL21" s="136"/>
      <c r="PGM21" s="136"/>
      <c r="PGN21" s="136"/>
      <c r="PGO21" s="136"/>
      <c r="PGP21" s="136"/>
      <c r="PGQ21" s="136"/>
      <c r="PGR21" s="136"/>
      <c r="PGS21" s="136"/>
      <c r="PGT21" s="136"/>
      <c r="PGU21" s="136"/>
      <c r="PGV21" s="136"/>
      <c r="PGW21" s="136"/>
      <c r="PGX21" s="136"/>
      <c r="PGY21" s="136"/>
      <c r="PGZ21" s="136"/>
      <c r="PHA21" s="136"/>
      <c r="PHB21" s="136"/>
      <c r="PHC21" s="136"/>
      <c r="PHD21" s="136"/>
      <c r="PHE21" s="136"/>
      <c r="PHF21" s="136"/>
      <c r="PHG21" s="136"/>
      <c r="PHH21" s="136"/>
      <c r="PHI21" s="136"/>
      <c r="PHJ21" s="136"/>
      <c r="PHK21" s="136"/>
      <c r="PHL21" s="136"/>
      <c r="PHM21" s="136"/>
      <c r="PHN21" s="136"/>
      <c r="PHO21" s="136"/>
      <c r="PHP21" s="136"/>
      <c r="PHQ21" s="136"/>
      <c r="PHR21" s="136"/>
      <c r="PHS21" s="136"/>
      <c r="PHT21" s="136"/>
      <c r="PHU21" s="136"/>
      <c r="PHV21" s="136"/>
      <c r="PHW21" s="136"/>
      <c r="PHX21" s="136"/>
      <c r="PHY21" s="136"/>
      <c r="PHZ21" s="136"/>
      <c r="PIA21" s="136"/>
      <c r="PIB21" s="136"/>
      <c r="PIC21" s="136"/>
      <c r="PID21" s="136"/>
      <c r="PIE21" s="136"/>
      <c r="PIF21" s="136"/>
      <c r="PIG21" s="136"/>
      <c r="PIH21" s="136"/>
      <c r="PII21" s="136"/>
      <c r="PIJ21" s="136"/>
      <c r="PIK21" s="136"/>
      <c r="PIL21" s="136"/>
      <c r="PIM21" s="136"/>
      <c r="PIN21" s="136"/>
      <c r="PIO21" s="136"/>
      <c r="PIP21" s="136"/>
      <c r="PIQ21" s="136"/>
      <c r="PIR21" s="136"/>
      <c r="PIS21" s="136"/>
      <c r="PIT21" s="136"/>
      <c r="PIU21" s="136"/>
      <c r="PIV21" s="136"/>
      <c r="PIW21" s="136"/>
      <c r="PIX21" s="136"/>
      <c r="PIY21" s="136"/>
      <c r="PIZ21" s="136"/>
      <c r="PJA21" s="136"/>
      <c r="PJB21" s="136"/>
      <c r="PJC21" s="136"/>
      <c r="PJD21" s="136"/>
      <c r="PJE21" s="136"/>
      <c r="PJF21" s="136"/>
      <c r="PJG21" s="136"/>
      <c r="PJH21" s="136"/>
      <c r="PJI21" s="136"/>
      <c r="PJJ21" s="136"/>
      <c r="PJK21" s="136"/>
      <c r="PJL21" s="136"/>
      <c r="PJM21" s="136"/>
      <c r="PJN21" s="136"/>
      <c r="PJO21" s="136"/>
      <c r="PJP21" s="136"/>
      <c r="PJQ21" s="136"/>
      <c r="PJR21" s="136"/>
      <c r="PJS21" s="136"/>
      <c r="PJT21" s="136"/>
      <c r="PJU21" s="136"/>
      <c r="PJV21" s="136"/>
      <c r="PJW21" s="136"/>
      <c r="PJX21" s="136"/>
      <c r="PJY21" s="136"/>
      <c r="PJZ21" s="136"/>
      <c r="PKA21" s="136"/>
      <c r="PKB21" s="136"/>
      <c r="PKC21" s="136"/>
      <c r="PKD21" s="136"/>
      <c r="PKE21" s="136"/>
      <c r="PKF21" s="136"/>
      <c r="PKG21" s="136"/>
      <c r="PKH21" s="136"/>
      <c r="PKI21" s="136"/>
      <c r="PKJ21" s="136"/>
      <c r="PKK21" s="136"/>
      <c r="PKL21" s="136"/>
      <c r="PKM21" s="136"/>
      <c r="PKN21" s="136"/>
      <c r="PKO21" s="136"/>
      <c r="PKP21" s="136"/>
      <c r="PKQ21" s="136"/>
      <c r="PKR21" s="136"/>
      <c r="PKS21" s="136"/>
      <c r="PKT21" s="136"/>
      <c r="PKU21" s="136"/>
      <c r="PKV21" s="136"/>
      <c r="PKW21" s="136"/>
      <c r="PKX21" s="136"/>
      <c r="PKY21" s="136"/>
      <c r="PKZ21" s="136"/>
      <c r="PLA21" s="136"/>
      <c r="PLB21" s="136"/>
      <c r="PLC21" s="136"/>
      <c r="PLD21" s="136"/>
      <c r="PLE21" s="136"/>
      <c r="PLF21" s="136"/>
      <c r="PLG21" s="136"/>
      <c r="PLH21" s="136"/>
      <c r="PLI21" s="136"/>
      <c r="PLJ21" s="136"/>
      <c r="PLK21" s="136"/>
      <c r="PLL21" s="136"/>
      <c r="PLM21" s="136"/>
      <c r="PLN21" s="136"/>
      <c r="PLO21" s="136"/>
      <c r="PLP21" s="136"/>
      <c r="PLQ21" s="136"/>
      <c r="PLR21" s="136"/>
      <c r="PLS21" s="136"/>
      <c r="PLT21" s="136"/>
      <c r="PLU21" s="136"/>
      <c r="PLV21" s="136"/>
      <c r="PLW21" s="136"/>
      <c r="PLX21" s="136"/>
      <c r="PLY21" s="136"/>
      <c r="PLZ21" s="136"/>
      <c r="PMA21" s="136"/>
      <c r="PMB21" s="136"/>
      <c r="PMC21" s="136"/>
      <c r="PMD21" s="136"/>
      <c r="PME21" s="136"/>
      <c r="PMF21" s="136"/>
      <c r="PMG21" s="136"/>
      <c r="PMH21" s="136"/>
      <c r="PMI21" s="136"/>
      <c r="PMJ21" s="136"/>
      <c r="PMK21" s="136"/>
      <c r="PML21" s="136"/>
      <c r="PMM21" s="136"/>
      <c r="PMN21" s="136"/>
      <c r="PMO21" s="136"/>
      <c r="PMP21" s="136"/>
      <c r="PMQ21" s="136"/>
      <c r="PMR21" s="136"/>
      <c r="PMS21" s="136"/>
      <c r="PMT21" s="136"/>
      <c r="PMU21" s="136"/>
      <c r="PMV21" s="136"/>
      <c r="PMW21" s="136"/>
      <c r="PMX21" s="136"/>
      <c r="PMY21" s="136"/>
      <c r="PMZ21" s="136"/>
      <c r="PNA21" s="136"/>
      <c r="PNB21" s="136"/>
      <c r="PNC21" s="136"/>
      <c r="PND21" s="136"/>
      <c r="PNE21" s="136"/>
      <c r="PNF21" s="136"/>
      <c r="PNG21" s="136"/>
      <c r="PNH21" s="136"/>
      <c r="PNI21" s="136"/>
      <c r="PNJ21" s="136"/>
      <c r="PNK21" s="136"/>
      <c r="PNL21" s="136"/>
      <c r="PNM21" s="136"/>
      <c r="PNN21" s="136"/>
      <c r="PNO21" s="136"/>
      <c r="PNP21" s="136"/>
      <c r="PNQ21" s="136"/>
      <c r="PNR21" s="136"/>
      <c r="PNS21" s="136"/>
      <c r="PNT21" s="136"/>
      <c r="PNU21" s="136"/>
      <c r="PNV21" s="136"/>
      <c r="PNW21" s="136"/>
      <c r="PNX21" s="136"/>
      <c r="PNY21" s="136"/>
      <c r="PNZ21" s="136"/>
      <c r="POA21" s="136"/>
      <c r="POB21" s="136"/>
      <c r="POC21" s="136"/>
      <c r="POD21" s="136"/>
      <c r="POE21" s="136"/>
      <c r="POF21" s="136"/>
      <c r="POG21" s="136"/>
      <c r="POH21" s="136"/>
      <c r="POI21" s="136"/>
      <c r="POJ21" s="136"/>
      <c r="POK21" s="136"/>
      <c r="POL21" s="136"/>
      <c r="POM21" s="136"/>
      <c r="PON21" s="136"/>
      <c r="POO21" s="136"/>
      <c r="POP21" s="136"/>
      <c r="POQ21" s="136"/>
      <c r="POR21" s="136"/>
      <c r="POS21" s="136"/>
      <c r="POT21" s="136"/>
      <c r="POU21" s="136"/>
      <c r="POV21" s="136"/>
      <c r="POW21" s="136"/>
      <c r="POX21" s="136"/>
      <c r="POY21" s="136"/>
      <c r="POZ21" s="136"/>
      <c r="PPA21" s="136"/>
      <c r="PPB21" s="136"/>
      <c r="PPC21" s="136"/>
      <c r="PPD21" s="136"/>
      <c r="PPE21" s="136"/>
      <c r="PPF21" s="136"/>
      <c r="PPG21" s="136"/>
      <c r="PPH21" s="136"/>
      <c r="PPI21" s="136"/>
      <c r="PPJ21" s="136"/>
      <c r="PPK21" s="136"/>
      <c r="PPL21" s="136"/>
      <c r="PPM21" s="136"/>
      <c r="PPN21" s="136"/>
      <c r="PPO21" s="136"/>
      <c r="PPP21" s="136"/>
      <c r="PPQ21" s="136"/>
      <c r="PPR21" s="136"/>
      <c r="PPS21" s="136"/>
      <c r="PPT21" s="136"/>
      <c r="PPU21" s="136"/>
      <c r="PPV21" s="136"/>
      <c r="PPW21" s="136"/>
      <c r="PPX21" s="136"/>
      <c r="PPY21" s="136"/>
      <c r="PPZ21" s="136"/>
      <c r="PQA21" s="136"/>
      <c r="PQB21" s="136"/>
      <c r="PQC21" s="136"/>
      <c r="PQD21" s="136"/>
      <c r="PQE21" s="136"/>
      <c r="PQF21" s="136"/>
      <c r="PQG21" s="136"/>
      <c r="PQH21" s="136"/>
      <c r="PQI21" s="136"/>
      <c r="PQJ21" s="136"/>
      <c r="PQK21" s="136"/>
      <c r="PQL21" s="136"/>
      <c r="PQM21" s="136"/>
      <c r="PQN21" s="136"/>
      <c r="PQO21" s="136"/>
      <c r="PQP21" s="136"/>
      <c r="PQQ21" s="136"/>
      <c r="PQR21" s="136"/>
      <c r="PQS21" s="136"/>
      <c r="PQT21" s="136"/>
      <c r="PQU21" s="136"/>
      <c r="PQV21" s="136"/>
      <c r="PQW21" s="136"/>
      <c r="PQX21" s="136"/>
      <c r="PQY21" s="136"/>
      <c r="PQZ21" s="136"/>
      <c r="PRA21" s="136"/>
      <c r="PRB21" s="136"/>
      <c r="PRC21" s="136"/>
      <c r="PRD21" s="136"/>
      <c r="PRE21" s="136"/>
      <c r="PRF21" s="136"/>
      <c r="PRG21" s="136"/>
      <c r="PRH21" s="136"/>
      <c r="PRI21" s="136"/>
      <c r="PRJ21" s="136"/>
      <c r="PRK21" s="136"/>
      <c r="PRL21" s="136"/>
      <c r="PRM21" s="136"/>
      <c r="PRN21" s="136"/>
      <c r="PRO21" s="136"/>
      <c r="PRP21" s="136"/>
      <c r="PRQ21" s="136"/>
      <c r="PRR21" s="136"/>
      <c r="PRS21" s="136"/>
      <c r="PRT21" s="136"/>
      <c r="PRU21" s="136"/>
      <c r="PRV21" s="136"/>
      <c r="PRW21" s="136"/>
      <c r="PRX21" s="136"/>
      <c r="PRY21" s="136"/>
      <c r="PRZ21" s="136"/>
      <c r="PSA21" s="136"/>
      <c r="PSB21" s="136"/>
      <c r="PSC21" s="136"/>
      <c r="PSD21" s="136"/>
      <c r="PSE21" s="136"/>
      <c r="PSF21" s="136"/>
      <c r="PSG21" s="136"/>
      <c r="PSH21" s="136"/>
      <c r="PSI21" s="136"/>
      <c r="PSJ21" s="136"/>
      <c r="PSK21" s="136"/>
      <c r="PSL21" s="136"/>
      <c r="PSM21" s="136"/>
      <c r="PSN21" s="136"/>
      <c r="PSO21" s="136"/>
      <c r="PSP21" s="136"/>
      <c r="PSQ21" s="136"/>
      <c r="PSR21" s="136"/>
      <c r="PSS21" s="136"/>
      <c r="PST21" s="136"/>
      <c r="PSU21" s="136"/>
      <c r="PSV21" s="136"/>
      <c r="PSW21" s="136"/>
      <c r="PSX21" s="136"/>
      <c r="PSY21" s="136"/>
      <c r="PSZ21" s="136"/>
      <c r="PTA21" s="136"/>
      <c r="PTB21" s="136"/>
      <c r="PTC21" s="136"/>
      <c r="PTD21" s="136"/>
      <c r="PTE21" s="136"/>
      <c r="PTF21" s="136"/>
      <c r="PTG21" s="136"/>
      <c r="PTH21" s="136"/>
      <c r="PTI21" s="136"/>
      <c r="PTJ21" s="136"/>
      <c r="PTK21" s="136"/>
      <c r="PTL21" s="136"/>
      <c r="PTM21" s="136"/>
      <c r="PTN21" s="136"/>
      <c r="PTO21" s="136"/>
      <c r="PTP21" s="136"/>
      <c r="PTQ21" s="136"/>
      <c r="PTR21" s="136"/>
      <c r="PTS21" s="136"/>
      <c r="PTT21" s="136"/>
      <c r="PTU21" s="136"/>
      <c r="PTV21" s="136"/>
      <c r="PTW21" s="136"/>
      <c r="PTX21" s="136"/>
      <c r="PTY21" s="136"/>
      <c r="PTZ21" s="136"/>
      <c r="PUA21" s="136"/>
      <c r="PUB21" s="136"/>
      <c r="PUC21" s="136"/>
      <c r="PUD21" s="136"/>
      <c r="PUE21" s="136"/>
      <c r="PUF21" s="136"/>
      <c r="PUG21" s="136"/>
      <c r="PUH21" s="136"/>
      <c r="PUI21" s="136"/>
      <c r="PUJ21" s="136"/>
      <c r="PUK21" s="136"/>
      <c r="PUL21" s="136"/>
      <c r="PUM21" s="136"/>
      <c r="PUN21" s="136"/>
      <c r="PUO21" s="136"/>
      <c r="PUP21" s="136"/>
      <c r="PUQ21" s="136"/>
      <c r="PUR21" s="136"/>
      <c r="PUS21" s="136"/>
      <c r="PUT21" s="136"/>
      <c r="PUU21" s="136"/>
      <c r="PUV21" s="136"/>
      <c r="PUW21" s="136"/>
      <c r="PUX21" s="136"/>
      <c r="PUY21" s="136"/>
      <c r="PUZ21" s="136"/>
      <c r="PVA21" s="136"/>
      <c r="PVB21" s="136"/>
      <c r="PVC21" s="136"/>
      <c r="PVD21" s="136"/>
      <c r="PVE21" s="136"/>
      <c r="PVF21" s="136"/>
      <c r="PVG21" s="136"/>
      <c r="PVH21" s="136"/>
      <c r="PVI21" s="136"/>
      <c r="PVJ21" s="136"/>
      <c r="PVK21" s="136"/>
      <c r="PVL21" s="136"/>
      <c r="PVM21" s="136"/>
      <c r="PVN21" s="136"/>
      <c r="PVO21" s="136"/>
      <c r="PVP21" s="136"/>
      <c r="PVQ21" s="136"/>
      <c r="PVR21" s="136"/>
      <c r="PVS21" s="136"/>
      <c r="PVT21" s="136"/>
      <c r="PVU21" s="136"/>
      <c r="PVV21" s="136"/>
      <c r="PVW21" s="136"/>
      <c r="PVX21" s="136"/>
      <c r="PVY21" s="136"/>
      <c r="PVZ21" s="136"/>
      <c r="PWA21" s="136"/>
      <c r="PWB21" s="136"/>
      <c r="PWC21" s="136"/>
      <c r="PWD21" s="136"/>
      <c r="PWE21" s="136"/>
      <c r="PWF21" s="136"/>
      <c r="PWG21" s="136"/>
      <c r="PWH21" s="136"/>
      <c r="PWI21" s="136"/>
      <c r="PWJ21" s="136"/>
      <c r="PWK21" s="136"/>
      <c r="PWL21" s="136"/>
      <c r="PWM21" s="136"/>
      <c r="PWN21" s="136"/>
      <c r="PWO21" s="136"/>
      <c r="PWP21" s="136"/>
      <c r="PWQ21" s="136"/>
      <c r="PWR21" s="136"/>
      <c r="PWS21" s="136"/>
      <c r="PWT21" s="136"/>
      <c r="PWU21" s="136"/>
      <c r="PWV21" s="136"/>
      <c r="PWW21" s="136"/>
      <c r="PWX21" s="136"/>
      <c r="PWY21" s="136"/>
      <c r="PWZ21" s="136"/>
      <c r="PXA21" s="136"/>
      <c r="PXB21" s="136"/>
      <c r="PXC21" s="136"/>
      <c r="PXD21" s="136"/>
      <c r="PXE21" s="136"/>
      <c r="PXF21" s="136"/>
      <c r="PXG21" s="136"/>
      <c r="PXH21" s="136"/>
      <c r="PXI21" s="136"/>
      <c r="PXJ21" s="136"/>
      <c r="PXK21" s="136"/>
      <c r="PXL21" s="136"/>
      <c r="PXM21" s="136"/>
      <c r="PXN21" s="136"/>
      <c r="PXO21" s="136"/>
      <c r="PXP21" s="136"/>
      <c r="PXQ21" s="136"/>
      <c r="PXR21" s="136"/>
      <c r="PXS21" s="136"/>
      <c r="PXT21" s="136"/>
      <c r="PXU21" s="136"/>
      <c r="PXV21" s="136"/>
      <c r="PXW21" s="136"/>
      <c r="PXX21" s="136"/>
      <c r="PXY21" s="136"/>
      <c r="PXZ21" s="136"/>
      <c r="PYA21" s="136"/>
      <c r="PYB21" s="136"/>
      <c r="PYC21" s="136"/>
      <c r="PYD21" s="136"/>
      <c r="PYE21" s="136"/>
      <c r="PYF21" s="136"/>
      <c r="PYG21" s="136"/>
      <c r="PYH21" s="136"/>
      <c r="PYI21" s="136"/>
      <c r="PYJ21" s="136"/>
      <c r="PYK21" s="136"/>
      <c r="PYL21" s="136"/>
      <c r="PYM21" s="136"/>
      <c r="PYN21" s="136"/>
      <c r="PYO21" s="136"/>
      <c r="PYP21" s="136"/>
      <c r="PYQ21" s="136"/>
      <c r="PYR21" s="136"/>
      <c r="PYS21" s="136"/>
      <c r="PYT21" s="136"/>
      <c r="PYU21" s="136"/>
      <c r="PYV21" s="136"/>
      <c r="PYW21" s="136"/>
      <c r="PYX21" s="136"/>
      <c r="PYY21" s="136"/>
      <c r="PYZ21" s="136"/>
      <c r="PZA21" s="136"/>
      <c r="PZB21" s="136"/>
      <c r="PZC21" s="136"/>
      <c r="PZD21" s="136"/>
      <c r="PZE21" s="136"/>
      <c r="PZF21" s="136"/>
      <c r="PZG21" s="136"/>
      <c r="PZH21" s="136"/>
      <c r="PZI21" s="136"/>
      <c r="PZJ21" s="136"/>
      <c r="PZK21" s="136"/>
      <c r="PZL21" s="136"/>
      <c r="PZM21" s="136"/>
      <c r="PZN21" s="136"/>
      <c r="PZO21" s="136"/>
      <c r="PZP21" s="136"/>
      <c r="PZQ21" s="136"/>
      <c r="PZR21" s="136"/>
      <c r="PZS21" s="136"/>
      <c r="PZT21" s="136"/>
      <c r="PZU21" s="136"/>
      <c r="PZV21" s="136"/>
      <c r="PZW21" s="136"/>
      <c r="PZX21" s="136"/>
      <c r="PZY21" s="136"/>
      <c r="PZZ21" s="136"/>
      <c r="QAA21" s="136"/>
      <c r="QAB21" s="136"/>
      <c r="QAC21" s="136"/>
      <c r="QAD21" s="136"/>
      <c r="QAE21" s="136"/>
      <c r="QAF21" s="136"/>
      <c r="QAG21" s="136"/>
      <c r="QAH21" s="136"/>
      <c r="QAI21" s="136"/>
      <c r="QAJ21" s="136"/>
      <c r="QAK21" s="136"/>
      <c r="QAL21" s="136"/>
      <c r="QAM21" s="136"/>
      <c r="QAN21" s="136"/>
      <c r="QAO21" s="136"/>
      <c r="QAP21" s="136"/>
      <c r="QAQ21" s="136"/>
      <c r="QAR21" s="136"/>
      <c r="QAS21" s="136"/>
      <c r="QAT21" s="136"/>
      <c r="QAU21" s="136"/>
      <c r="QAV21" s="136"/>
      <c r="QAW21" s="136"/>
      <c r="QAX21" s="136"/>
      <c r="QAY21" s="136"/>
      <c r="QAZ21" s="136"/>
      <c r="QBA21" s="136"/>
      <c r="QBB21" s="136"/>
      <c r="QBC21" s="136"/>
      <c r="QBD21" s="136"/>
      <c r="QBE21" s="136"/>
      <c r="QBF21" s="136"/>
      <c r="QBG21" s="136"/>
      <c r="QBH21" s="136"/>
      <c r="QBI21" s="136"/>
      <c r="QBJ21" s="136"/>
      <c r="QBK21" s="136"/>
      <c r="QBL21" s="136"/>
      <c r="QBM21" s="136"/>
      <c r="QBN21" s="136"/>
      <c r="QBO21" s="136"/>
      <c r="QBP21" s="136"/>
      <c r="QBQ21" s="136"/>
      <c r="QBR21" s="136"/>
      <c r="QBS21" s="136"/>
      <c r="QBT21" s="136"/>
      <c r="QBU21" s="136"/>
      <c r="QBV21" s="136"/>
      <c r="QBW21" s="136"/>
      <c r="QBX21" s="136"/>
      <c r="QBY21" s="136"/>
      <c r="QBZ21" s="136"/>
      <c r="QCA21" s="136"/>
      <c r="QCB21" s="136"/>
      <c r="QCC21" s="136"/>
      <c r="QCD21" s="136"/>
      <c r="QCE21" s="136"/>
      <c r="QCF21" s="136"/>
      <c r="QCG21" s="136"/>
      <c r="QCH21" s="136"/>
      <c r="QCI21" s="136"/>
      <c r="QCJ21" s="136"/>
      <c r="QCK21" s="136"/>
      <c r="QCL21" s="136"/>
      <c r="QCM21" s="136"/>
      <c r="QCN21" s="136"/>
      <c r="QCO21" s="136"/>
      <c r="QCP21" s="136"/>
      <c r="QCQ21" s="136"/>
      <c r="QCR21" s="136"/>
      <c r="QCS21" s="136"/>
      <c r="QCT21" s="136"/>
      <c r="QCU21" s="136"/>
      <c r="QCV21" s="136"/>
      <c r="QCW21" s="136"/>
      <c r="QCX21" s="136"/>
      <c r="QCY21" s="136"/>
      <c r="QCZ21" s="136"/>
      <c r="QDA21" s="136"/>
      <c r="QDB21" s="136"/>
      <c r="QDC21" s="136"/>
      <c r="QDD21" s="136"/>
      <c r="QDE21" s="136"/>
      <c r="QDF21" s="136"/>
      <c r="QDG21" s="136"/>
      <c r="QDH21" s="136"/>
      <c r="QDI21" s="136"/>
      <c r="QDJ21" s="136"/>
      <c r="QDK21" s="136"/>
      <c r="QDL21" s="136"/>
      <c r="QDM21" s="136"/>
      <c r="QDN21" s="136"/>
      <c r="QDO21" s="136"/>
      <c r="QDP21" s="136"/>
      <c r="QDQ21" s="136"/>
      <c r="QDR21" s="136"/>
      <c r="QDS21" s="136"/>
      <c r="QDT21" s="136"/>
      <c r="QDU21" s="136"/>
      <c r="QDV21" s="136"/>
      <c r="QDW21" s="136"/>
      <c r="QDX21" s="136"/>
      <c r="QDY21" s="136"/>
      <c r="QDZ21" s="136"/>
      <c r="QEA21" s="136"/>
      <c r="QEB21" s="136"/>
      <c r="QEC21" s="136"/>
      <c r="QED21" s="136"/>
      <c r="QEE21" s="136"/>
      <c r="QEF21" s="136"/>
      <c r="QEG21" s="136"/>
      <c r="QEH21" s="136"/>
      <c r="QEI21" s="136"/>
      <c r="QEJ21" s="136"/>
      <c r="QEK21" s="136"/>
      <c r="QEL21" s="136"/>
      <c r="QEM21" s="136"/>
      <c r="QEN21" s="136"/>
      <c r="QEO21" s="136"/>
      <c r="QEP21" s="136"/>
      <c r="QEQ21" s="136"/>
      <c r="QER21" s="136"/>
      <c r="QES21" s="136"/>
      <c r="QET21" s="136"/>
      <c r="QEU21" s="136"/>
      <c r="QEV21" s="136"/>
      <c r="QEW21" s="136"/>
      <c r="QEX21" s="136"/>
      <c r="QEY21" s="136"/>
      <c r="QEZ21" s="136"/>
      <c r="QFA21" s="136"/>
      <c r="QFB21" s="136"/>
      <c r="QFC21" s="136"/>
      <c r="QFD21" s="136"/>
      <c r="QFE21" s="136"/>
      <c r="QFF21" s="136"/>
      <c r="QFG21" s="136"/>
      <c r="QFH21" s="136"/>
      <c r="QFI21" s="136"/>
      <c r="QFJ21" s="136"/>
      <c r="QFK21" s="136"/>
      <c r="QFL21" s="136"/>
      <c r="QFM21" s="136"/>
      <c r="QFN21" s="136"/>
      <c r="QFO21" s="136"/>
      <c r="QFP21" s="136"/>
      <c r="QFQ21" s="136"/>
      <c r="QFR21" s="136"/>
      <c r="QFS21" s="136"/>
      <c r="QFT21" s="136"/>
      <c r="QFU21" s="136"/>
      <c r="QFV21" s="136"/>
      <c r="QFW21" s="136"/>
      <c r="QFX21" s="136"/>
      <c r="QFY21" s="136"/>
      <c r="QFZ21" s="136"/>
      <c r="QGA21" s="136"/>
      <c r="QGB21" s="136"/>
      <c r="QGC21" s="136"/>
      <c r="QGD21" s="136"/>
      <c r="QGE21" s="136"/>
      <c r="QGF21" s="136"/>
      <c r="QGG21" s="136"/>
      <c r="QGH21" s="136"/>
      <c r="QGI21" s="136"/>
      <c r="QGJ21" s="136"/>
      <c r="QGK21" s="136"/>
      <c r="QGL21" s="136"/>
      <c r="QGM21" s="136"/>
      <c r="QGN21" s="136"/>
      <c r="QGO21" s="136"/>
      <c r="QGP21" s="136"/>
      <c r="QGQ21" s="136"/>
      <c r="QGR21" s="136"/>
      <c r="QGS21" s="136"/>
      <c r="QGT21" s="136"/>
      <c r="QGU21" s="136"/>
      <c r="QGV21" s="136"/>
      <c r="QGW21" s="136"/>
      <c r="QGX21" s="136"/>
      <c r="QGY21" s="136"/>
      <c r="QGZ21" s="136"/>
      <c r="QHA21" s="136"/>
      <c r="QHB21" s="136"/>
      <c r="QHC21" s="136"/>
      <c r="QHD21" s="136"/>
      <c r="QHE21" s="136"/>
      <c r="QHF21" s="136"/>
      <c r="QHG21" s="136"/>
      <c r="QHH21" s="136"/>
      <c r="QHI21" s="136"/>
      <c r="QHJ21" s="136"/>
      <c r="QHK21" s="136"/>
      <c r="QHL21" s="136"/>
      <c r="QHM21" s="136"/>
      <c r="QHN21" s="136"/>
      <c r="QHO21" s="136"/>
      <c r="QHP21" s="136"/>
      <c r="QHQ21" s="136"/>
      <c r="QHR21" s="136"/>
      <c r="QHS21" s="136"/>
      <c r="QHT21" s="136"/>
      <c r="QHU21" s="136"/>
      <c r="QHV21" s="136"/>
      <c r="QHW21" s="136"/>
      <c r="QHX21" s="136"/>
      <c r="QHY21" s="136"/>
      <c r="QHZ21" s="136"/>
      <c r="QIA21" s="136"/>
      <c r="QIB21" s="136"/>
      <c r="QIC21" s="136"/>
      <c r="QID21" s="136"/>
      <c r="QIE21" s="136"/>
      <c r="QIF21" s="136"/>
      <c r="QIG21" s="136"/>
      <c r="QIH21" s="136"/>
      <c r="QII21" s="136"/>
      <c r="QIJ21" s="136"/>
      <c r="QIK21" s="136"/>
      <c r="QIL21" s="136"/>
      <c r="QIM21" s="136"/>
      <c r="QIN21" s="136"/>
      <c r="QIO21" s="136"/>
      <c r="QIP21" s="136"/>
      <c r="QIQ21" s="136"/>
      <c r="QIR21" s="136"/>
      <c r="QIS21" s="136"/>
      <c r="QIT21" s="136"/>
      <c r="QIU21" s="136"/>
      <c r="QIV21" s="136"/>
      <c r="QIW21" s="136"/>
      <c r="QIX21" s="136"/>
      <c r="QIY21" s="136"/>
      <c r="QIZ21" s="136"/>
      <c r="QJA21" s="136"/>
      <c r="QJB21" s="136"/>
      <c r="QJC21" s="136"/>
      <c r="QJD21" s="136"/>
      <c r="QJE21" s="136"/>
      <c r="QJF21" s="136"/>
      <c r="QJG21" s="136"/>
      <c r="QJH21" s="136"/>
      <c r="QJI21" s="136"/>
      <c r="QJJ21" s="136"/>
      <c r="QJK21" s="136"/>
      <c r="QJL21" s="136"/>
      <c r="QJM21" s="136"/>
      <c r="QJN21" s="136"/>
      <c r="QJO21" s="136"/>
      <c r="QJP21" s="136"/>
      <c r="QJQ21" s="136"/>
      <c r="QJR21" s="136"/>
      <c r="QJS21" s="136"/>
      <c r="QJT21" s="136"/>
      <c r="QJU21" s="136"/>
      <c r="QJV21" s="136"/>
      <c r="QJW21" s="136"/>
      <c r="QJX21" s="136"/>
      <c r="QJY21" s="136"/>
      <c r="QJZ21" s="136"/>
      <c r="QKA21" s="136"/>
      <c r="QKB21" s="136"/>
      <c r="QKC21" s="136"/>
      <c r="QKD21" s="136"/>
      <c r="QKE21" s="136"/>
      <c r="QKF21" s="136"/>
      <c r="QKG21" s="136"/>
      <c r="QKH21" s="136"/>
      <c r="QKI21" s="136"/>
      <c r="QKJ21" s="136"/>
      <c r="QKK21" s="136"/>
      <c r="QKL21" s="136"/>
      <c r="QKM21" s="136"/>
      <c r="QKN21" s="136"/>
      <c r="QKO21" s="136"/>
      <c r="QKP21" s="136"/>
      <c r="QKQ21" s="136"/>
      <c r="QKR21" s="136"/>
      <c r="QKS21" s="136"/>
      <c r="QKT21" s="136"/>
      <c r="QKU21" s="136"/>
      <c r="QKV21" s="136"/>
      <c r="QKW21" s="136"/>
      <c r="QKX21" s="136"/>
      <c r="QKY21" s="136"/>
      <c r="QKZ21" s="136"/>
      <c r="QLA21" s="136"/>
      <c r="QLB21" s="136"/>
      <c r="QLC21" s="136"/>
      <c r="QLD21" s="136"/>
      <c r="QLE21" s="136"/>
      <c r="QLF21" s="136"/>
      <c r="QLG21" s="136"/>
      <c r="QLH21" s="136"/>
      <c r="QLI21" s="136"/>
      <c r="QLJ21" s="136"/>
      <c r="QLK21" s="136"/>
      <c r="QLL21" s="136"/>
      <c r="QLM21" s="136"/>
      <c r="QLN21" s="136"/>
      <c r="QLO21" s="136"/>
      <c r="QLP21" s="136"/>
      <c r="QLQ21" s="136"/>
      <c r="QLR21" s="136"/>
      <c r="QLS21" s="136"/>
      <c r="QLT21" s="136"/>
      <c r="QLU21" s="136"/>
      <c r="QLV21" s="136"/>
      <c r="QLW21" s="136"/>
      <c r="QLX21" s="136"/>
      <c r="QLY21" s="136"/>
      <c r="QLZ21" s="136"/>
      <c r="QMA21" s="136"/>
      <c r="QMB21" s="136"/>
      <c r="QMC21" s="136"/>
      <c r="QMD21" s="136"/>
      <c r="QME21" s="136"/>
      <c r="QMF21" s="136"/>
      <c r="QMG21" s="136"/>
      <c r="QMH21" s="136"/>
      <c r="QMI21" s="136"/>
      <c r="QMJ21" s="136"/>
      <c r="QMK21" s="136"/>
      <c r="QML21" s="136"/>
      <c r="QMM21" s="136"/>
      <c r="QMN21" s="136"/>
      <c r="QMO21" s="136"/>
      <c r="QMP21" s="136"/>
      <c r="QMQ21" s="136"/>
      <c r="QMR21" s="136"/>
      <c r="QMS21" s="136"/>
      <c r="QMT21" s="136"/>
      <c r="QMU21" s="136"/>
      <c r="QMV21" s="136"/>
      <c r="QMW21" s="136"/>
      <c r="QMX21" s="136"/>
      <c r="QMY21" s="136"/>
      <c r="QMZ21" s="136"/>
      <c r="QNA21" s="136"/>
      <c r="QNB21" s="136"/>
      <c r="QNC21" s="136"/>
      <c r="QND21" s="136"/>
      <c r="QNE21" s="136"/>
      <c r="QNF21" s="136"/>
      <c r="QNG21" s="136"/>
      <c r="QNH21" s="136"/>
      <c r="QNI21" s="136"/>
      <c r="QNJ21" s="136"/>
      <c r="QNK21" s="136"/>
      <c r="QNL21" s="136"/>
      <c r="QNM21" s="136"/>
      <c r="QNN21" s="136"/>
      <c r="QNO21" s="136"/>
      <c r="QNP21" s="136"/>
      <c r="QNQ21" s="136"/>
      <c r="QNR21" s="136"/>
      <c r="QNS21" s="136"/>
      <c r="QNT21" s="136"/>
      <c r="QNU21" s="136"/>
      <c r="QNV21" s="136"/>
      <c r="QNW21" s="136"/>
      <c r="QNX21" s="136"/>
      <c r="QNY21" s="136"/>
      <c r="QNZ21" s="136"/>
      <c r="QOA21" s="136"/>
      <c r="QOB21" s="136"/>
      <c r="QOC21" s="136"/>
      <c r="QOD21" s="136"/>
      <c r="QOE21" s="136"/>
      <c r="QOF21" s="136"/>
      <c r="QOG21" s="136"/>
      <c r="QOH21" s="136"/>
      <c r="QOI21" s="136"/>
      <c r="QOJ21" s="136"/>
      <c r="QOK21" s="136"/>
      <c r="QOL21" s="136"/>
      <c r="QOM21" s="136"/>
      <c r="QON21" s="136"/>
      <c r="QOO21" s="136"/>
      <c r="QOP21" s="136"/>
      <c r="QOQ21" s="136"/>
      <c r="QOR21" s="136"/>
      <c r="QOS21" s="136"/>
      <c r="QOT21" s="136"/>
      <c r="QOU21" s="136"/>
      <c r="QOV21" s="136"/>
      <c r="QOW21" s="136"/>
      <c r="QOX21" s="136"/>
      <c r="QOY21" s="136"/>
      <c r="QOZ21" s="136"/>
      <c r="QPA21" s="136"/>
      <c r="QPB21" s="136"/>
      <c r="QPC21" s="136"/>
      <c r="QPD21" s="136"/>
      <c r="QPE21" s="136"/>
      <c r="QPF21" s="136"/>
      <c r="QPG21" s="136"/>
      <c r="QPH21" s="136"/>
      <c r="QPI21" s="136"/>
      <c r="QPJ21" s="136"/>
      <c r="QPK21" s="136"/>
      <c r="QPL21" s="136"/>
      <c r="QPM21" s="136"/>
      <c r="QPN21" s="136"/>
      <c r="QPO21" s="136"/>
      <c r="QPP21" s="136"/>
      <c r="QPQ21" s="136"/>
      <c r="QPR21" s="136"/>
      <c r="QPS21" s="136"/>
      <c r="QPT21" s="136"/>
      <c r="QPU21" s="136"/>
      <c r="QPV21" s="136"/>
      <c r="QPW21" s="136"/>
      <c r="QPX21" s="136"/>
      <c r="QPY21" s="136"/>
      <c r="QPZ21" s="136"/>
      <c r="QQA21" s="136"/>
      <c r="QQB21" s="136"/>
      <c r="QQC21" s="136"/>
      <c r="QQD21" s="136"/>
      <c r="QQE21" s="136"/>
      <c r="QQF21" s="136"/>
      <c r="QQG21" s="136"/>
      <c r="QQH21" s="136"/>
      <c r="QQI21" s="136"/>
      <c r="QQJ21" s="136"/>
      <c r="QQK21" s="136"/>
      <c r="QQL21" s="136"/>
      <c r="QQM21" s="136"/>
      <c r="QQN21" s="136"/>
      <c r="QQO21" s="136"/>
      <c r="QQP21" s="136"/>
      <c r="QQQ21" s="136"/>
      <c r="QQR21" s="136"/>
      <c r="QQS21" s="136"/>
      <c r="QQT21" s="136"/>
      <c r="QQU21" s="136"/>
      <c r="QQV21" s="136"/>
      <c r="QQW21" s="136"/>
      <c r="QQX21" s="136"/>
      <c r="QQY21" s="136"/>
      <c r="QQZ21" s="136"/>
      <c r="QRA21" s="136"/>
      <c r="QRB21" s="136"/>
      <c r="QRC21" s="136"/>
      <c r="QRD21" s="136"/>
      <c r="QRE21" s="136"/>
      <c r="QRF21" s="136"/>
      <c r="QRG21" s="136"/>
      <c r="QRH21" s="136"/>
      <c r="QRI21" s="136"/>
      <c r="QRJ21" s="136"/>
      <c r="QRK21" s="136"/>
      <c r="QRL21" s="136"/>
      <c r="QRM21" s="136"/>
      <c r="QRN21" s="136"/>
      <c r="QRO21" s="136"/>
      <c r="QRP21" s="136"/>
      <c r="QRQ21" s="136"/>
      <c r="QRR21" s="136"/>
      <c r="QRS21" s="136"/>
      <c r="QRT21" s="136"/>
      <c r="QRU21" s="136"/>
      <c r="QRV21" s="136"/>
      <c r="QRW21" s="136"/>
      <c r="QRX21" s="136"/>
      <c r="QRY21" s="136"/>
      <c r="QRZ21" s="136"/>
      <c r="QSA21" s="136"/>
      <c r="QSB21" s="136"/>
      <c r="QSC21" s="136"/>
      <c r="QSD21" s="136"/>
      <c r="QSE21" s="136"/>
      <c r="QSF21" s="136"/>
      <c r="QSG21" s="136"/>
      <c r="QSH21" s="136"/>
      <c r="QSI21" s="136"/>
      <c r="QSJ21" s="136"/>
      <c r="QSK21" s="136"/>
      <c r="QSL21" s="136"/>
      <c r="QSM21" s="136"/>
      <c r="QSN21" s="136"/>
      <c r="QSO21" s="136"/>
      <c r="QSP21" s="136"/>
      <c r="QSQ21" s="136"/>
      <c r="QSR21" s="136"/>
      <c r="QSS21" s="136"/>
      <c r="QST21" s="136"/>
      <c r="QSU21" s="136"/>
      <c r="QSV21" s="136"/>
      <c r="QSW21" s="136"/>
      <c r="QSX21" s="136"/>
      <c r="QSY21" s="136"/>
      <c r="QSZ21" s="136"/>
      <c r="QTA21" s="136"/>
      <c r="QTB21" s="136"/>
      <c r="QTC21" s="136"/>
      <c r="QTD21" s="136"/>
      <c r="QTE21" s="136"/>
      <c r="QTF21" s="136"/>
      <c r="QTG21" s="136"/>
      <c r="QTH21" s="136"/>
      <c r="QTI21" s="136"/>
      <c r="QTJ21" s="136"/>
      <c r="QTK21" s="136"/>
      <c r="QTL21" s="136"/>
      <c r="QTM21" s="136"/>
      <c r="QTN21" s="136"/>
      <c r="QTO21" s="136"/>
      <c r="QTP21" s="136"/>
      <c r="QTQ21" s="136"/>
      <c r="QTR21" s="136"/>
      <c r="QTS21" s="136"/>
      <c r="QTT21" s="136"/>
      <c r="QTU21" s="136"/>
      <c r="QTV21" s="136"/>
      <c r="QTW21" s="136"/>
      <c r="QTX21" s="136"/>
      <c r="QTY21" s="136"/>
      <c r="QTZ21" s="136"/>
      <c r="QUA21" s="136"/>
      <c r="QUB21" s="136"/>
      <c r="QUC21" s="136"/>
      <c r="QUD21" s="136"/>
      <c r="QUE21" s="136"/>
      <c r="QUF21" s="136"/>
      <c r="QUG21" s="136"/>
      <c r="QUH21" s="136"/>
      <c r="QUI21" s="136"/>
      <c r="QUJ21" s="136"/>
      <c r="QUK21" s="136"/>
      <c r="QUL21" s="136"/>
      <c r="QUM21" s="136"/>
      <c r="QUN21" s="136"/>
      <c r="QUO21" s="136"/>
      <c r="QUP21" s="136"/>
      <c r="QUQ21" s="136"/>
      <c r="QUR21" s="136"/>
      <c r="QUS21" s="136"/>
      <c r="QUT21" s="136"/>
      <c r="QUU21" s="136"/>
      <c r="QUV21" s="136"/>
      <c r="QUW21" s="136"/>
      <c r="QUX21" s="136"/>
      <c r="QUY21" s="136"/>
      <c r="QUZ21" s="136"/>
      <c r="QVA21" s="136"/>
      <c r="QVB21" s="136"/>
      <c r="QVC21" s="136"/>
      <c r="QVD21" s="136"/>
      <c r="QVE21" s="136"/>
      <c r="QVF21" s="136"/>
      <c r="QVG21" s="136"/>
      <c r="QVH21" s="136"/>
      <c r="QVI21" s="136"/>
      <c r="QVJ21" s="136"/>
      <c r="QVK21" s="136"/>
      <c r="QVL21" s="136"/>
      <c r="QVM21" s="136"/>
      <c r="QVN21" s="136"/>
      <c r="QVO21" s="136"/>
      <c r="QVP21" s="136"/>
      <c r="QVQ21" s="136"/>
      <c r="QVR21" s="136"/>
      <c r="QVS21" s="136"/>
      <c r="QVT21" s="136"/>
      <c r="QVU21" s="136"/>
      <c r="QVV21" s="136"/>
      <c r="QVW21" s="136"/>
      <c r="QVX21" s="136"/>
      <c r="QVY21" s="136"/>
      <c r="QVZ21" s="136"/>
      <c r="QWA21" s="136"/>
      <c r="QWB21" s="136"/>
      <c r="QWC21" s="136"/>
      <c r="QWD21" s="136"/>
      <c r="QWE21" s="136"/>
      <c r="QWF21" s="136"/>
      <c r="QWG21" s="136"/>
      <c r="QWH21" s="136"/>
      <c r="QWI21" s="136"/>
      <c r="QWJ21" s="136"/>
      <c r="QWK21" s="136"/>
      <c r="QWL21" s="136"/>
      <c r="QWM21" s="136"/>
      <c r="QWN21" s="136"/>
      <c r="QWO21" s="136"/>
      <c r="QWP21" s="136"/>
      <c r="QWQ21" s="136"/>
      <c r="QWR21" s="136"/>
      <c r="QWS21" s="136"/>
      <c r="QWT21" s="136"/>
      <c r="QWU21" s="136"/>
      <c r="QWV21" s="136"/>
      <c r="QWW21" s="136"/>
      <c r="QWX21" s="136"/>
      <c r="QWY21" s="136"/>
      <c r="QWZ21" s="136"/>
      <c r="QXA21" s="136"/>
      <c r="QXB21" s="136"/>
      <c r="QXC21" s="136"/>
      <c r="QXD21" s="136"/>
      <c r="QXE21" s="136"/>
      <c r="QXF21" s="136"/>
      <c r="QXG21" s="136"/>
      <c r="QXH21" s="136"/>
      <c r="QXI21" s="136"/>
      <c r="QXJ21" s="136"/>
      <c r="QXK21" s="136"/>
      <c r="QXL21" s="136"/>
      <c r="QXM21" s="136"/>
      <c r="QXN21" s="136"/>
      <c r="QXO21" s="136"/>
      <c r="QXP21" s="136"/>
      <c r="QXQ21" s="136"/>
      <c r="QXR21" s="136"/>
      <c r="QXS21" s="136"/>
      <c r="QXT21" s="136"/>
      <c r="QXU21" s="136"/>
      <c r="QXV21" s="136"/>
      <c r="QXW21" s="136"/>
      <c r="QXX21" s="136"/>
      <c r="QXY21" s="136"/>
      <c r="QXZ21" s="136"/>
      <c r="QYA21" s="136"/>
      <c r="QYB21" s="136"/>
      <c r="QYC21" s="136"/>
      <c r="QYD21" s="136"/>
      <c r="QYE21" s="136"/>
      <c r="QYF21" s="136"/>
      <c r="QYG21" s="136"/>
      <c r="QYH21" s="136"/>
      <c r="QYI21" s="136"/>
      <c r="QYJ21" s="136"/>
      <c r="QYK21" s="136"/>
      <c r="QYL21" s="136"/>
      <c r="QYM21" s="136"/>
      <c r="QYN21" s="136"/>
      <c r="QYO21" s="136"/>
      <c r="QYP21" s="136"/>
      <c r="QYQ21" s="136"/>
      <c r="QYR21" s="136"/>
      <c r="QYS21" s="136"/>
      <c r="QYT21" s="136"/>
      <c r="QYU21" s="136"/>
      <c r="QYV21" s="136"/>
      <c r="QYW21" s="136"/>
      <c r="QYX21" s="136"/>
      <c r="QYY21" s="136"/>
      <c r="QYZ21" s="136"/>
      <c r="QZA21" s="136"/>
      <c r="QZB21" s="136"/>
      <c r="QZC21" s="136"/>
      <c r="QZD21" s="136"/>
      <c r="QZE21" s="136"/>
      <c r="QZF21" s="136"/>
      <c r="QZG21" s="136"/>
      <c r="QZH21" s="136"/>
      <c r="QZI21" s="136"/>
      <c r="QZJ21" s="136"/>
      <c r="QZK21" s="136"/>
      <c r="QZL21" s="136"/>
      <c r="QZM21" s="136"/>
      <c r="QZN21" s="136"/>
      <c r="QZO21" s="136"/>
      <c r="QZP21" s="136"/>
      <c r="QZQ21" s="136"/>
      <c r="QZR21" s="136"/>
      <c r="QZS21" s="136"/>
      <c r="QZT21" s="136"/>
      <c r="QZU21" s="136"/>
      <c r="QZV21" s="136"/>
      <c r="QZW21" s="136"/>
      <c r="QZX21" s="136"/>
      <c r="QZY21" s="136"/>
      <c r="QZZ21" s="136"/>
      <c r="RAA21" s="136"/>
      <c r="RAB21" s="136"/>
      <c r="RAC21" s="136"/>
      <c r="RAD21" s="136"/>
      <c r="RAE21" s="136"/>
      <c r="RAF21" s="136"/>
      <c r="RAG21" s="136"/>
      <c r="RAH21" s="136"/>
      <c r="RAI21" s="136"/>
      <c r="RAJ21" s="136"/>
      <c r="RAK21" s="136"/>
      <c r="RAL21" s="136"/>
      <c r="RAM21" s="136"/>
      <c r="RAN21" s="136"/>
      <c r="RAO21" s="136"/>
      <c r="RAP21" s="136"/>
      <c r="RAQ21" s="136"/>
      <c r="RAR21" s="136"/>
      <c r="RAS21" s="136"/>
      <c r="RAT21" s="136"/>
      <c r="RAU21" s="136"/>
      <c r="RAV21" s="136"/>
      <c r="RAW21" s="136"/>
      <c r="RAX21" s="136"/>
      <c r="RAY21" s="136"/>
      <c r="RAZ21" s="136"/>
      <c r="RBA21" s="136"/>
      <c r="RBB21" s="136"/>
      <c r="RBC21" s="136"/>
      <c r="RBD21" s="136"/>
      <c r="RBE21" s="136"/>
      <c r="RBF21" s="136"/>
      <c r="RBG21" s="136"/>
      <c r="RBH21" s="136"/>
      <c r="RBI21" s="136"/>
      <c r="RBJ21" s="136"/>
      <c r="RBK21" s="136"/>
      <c r="RBL21" s="136"/>
      <c r="RBM21" s="136"/>
      <c r="RBN21" s="136"/>
      <c r="RBO21" s="136"/>
      <c r="RBP21" s="136"/>
      <c r="RBQ21" s="136"/>
      <c r="RBR21" s="136"/>
      <c r="RBS21" s="136"/>
      <c r="RBT21" s="136"/>
      <c r="RBU21" s="136"/>
      <c r="RBV21" s="136"/>
      <c r="RBW21" s="136"/>
      <c r="RBX21" s="136"/>
      <c r="RBY21" s="136"/>
      <c r="RBZ21" s="136"/>
      <c r="RCA21" s="136"/>
      <c r="RCB21" s="136"/>
      <c r="RCC21" s="136"/>
      <c r="RCD21" s="136"/>
      <c r="RCE21" s="136"/>
      <c r="RCF21" s="136"/>
      <c r="RCG21" s="136"/>
      <c r="RCH21" s="136"/>
      <c r="RCI21" s="136"/>
      <c r="RCJ21" s="136"/>
      <c r="RCK21" s="136"/>
      <c r="RCL21" s="136"/>
      <c r="RCM21" s="136"/>
      <c r="RCN21" s="136"/>
      <c r="RCO21" s="136"/>
      <c r="RCP21" s="136"/>
      <c r="RCQ21" s="136"/>
      <c r="RCR21" s="136"/>
      <c r="RCS21" s="136"/>
      <c r="RCT21" s="136"/>
      <c r="RCU21" s="136"/>
      <c r="RCV21" s="136"/>
      <c r="RCW21" s="136"/>
      <c r="RCX21" s="136"/>
      <c r="RCY21" s="136"/>
      <c r="RCZ21" s="136"/>
      <c r="RDA21" s="136"/>
      <c r="RDB21" s="136"/>
      <c r="RDC21" s="136"/>
      <c r="RDD21" s="136"/>
      <c r="RDE21" s="136"/>
      <c r="RDF21" s="136"/>
      <c r="RDG21" s="136"/>
      <c r="RDH21" s="136"/>
      <c r="RDI21" s="136"/>
      <c r="RDJ21" s="136"/>
      <c r="RDK21" s="136"/>
      <c r="RDL21" s="136"/>
      <c r="RDM21" s="136"/>
      <c r="RDN21" s="136"/>
      <c r="RDO21" s="136"/>
      <c r="RDP21" s="136"/>
      <c r="RDQ21" s="136"/>
      <c r="RDR21" s="136"/>
      <c r="RDS21" s="136"/>
      <c r="RDT21" s="136"/>
      <c r="RDU21" s="136"/>
      <c r="RDV21" s="136"/>
      <c r="RDW21" s="136"/>
      <c r="RDX21" s="136"/>
      <c r="RDY21" s="136"/>
      <c r="RDZ21" s="136"/>
      <c r="REA21" s="136"/>
      <c r="REB21" s="136"/>
      <c r="REC21" s="136"/>
      <c r="RED21" s="136"/>
      <c r="REE21" s="136"/>
      <c r="REF21" s="136"/>
      <c r="REG21" s="136"/>
      <c r="REH21" s="136"/>
      <c r="REI21" s="136"/>
      <c r="REJ21" s="136"/>
      <c r="REK21" s="136"/>
      <c r="REL21" s="136"/>
      <c r="REM21" s="136"/>
      <c r="REN21" s="136"/>
      <c r="REO21" s="136"/>
      <c r="REP21" s="136"/>
      <c r="REQ21" s="136"/>
      <c r="RER21" s="136"/>
      <c r="RES21" s="136"/>
      <c r="RET21" s="136"/>
      <c r="REU21" s="136"/>
      <c r="REV21" s="136"/>
      <c r="REW21" s="136"/>
      <c r="REX21" s="136"/>
      <c r="REY21" s="136"/>
      <c r="REZ21" s="136"/>
      <c r="RFA21" s="136"/>
      <c r="RFB21" s="136"/>
      <c r="RFC21" s="136"/>
      <c r="RFD21" s="136"/>
      <c r="RFE21" s="136"/>
      <c r="RFF21" s="136"/>
      <c r="RFG21" s="136"/>
      <c r="RFH21" s="136"/>
      <c r="RFI21" s="136"/>
      <c r="RFJ21" s="136"/>
      <c r="RFK21" s="136"/>
      <c r="RFL21" s="136"/>
      <c r="RFM21" s="136"/>
      <c r="RFN21" s="136"/>
      <c r="RFO21" s="136"/>
      <c r="RFP21" s="136"/>
      <c r="RFQ21" s="136"/>
      <c r="RFR21" s="136"/>
      <c r="RFS21" s="136"/>
      <c r="RFT21" s="136"/>
      <c r="RFU21" s="136"/>
      <c r="RFV21" s="136"/>
      <c r="RFW21" s="136"/>
      <c r="RFX21" s="136"/>
      <c r="RFY21" s="136"/>
      <c r="RFZ21" s="136"/>
      <c r="RGA21" s="136"/>
      <c r="RGB21" s="136"/>
      <c r="RGC21" s="136"/>
      <c r="RGD21" s="136"/>
      <c r="RGE21" s="136"/>
      <c r="RGF21" s="136"/>
      <c r="RGG21" s="136"/>
      <c r="RGH21" s="136"/>
      <c r="RGI21" s="136"/>
      <c r="RGJ21" s="136"/>
      <c r="RGK21" s="136"/>
      <c r="RGL21" s="136"/>
      <c r="RGM21" s="136"/>
      <c r="RGN21" s="136"/>
      <c r="RGO21" s="136"/>
      <c r="RGP21" s="136"/>
      <c r="RGQ21" s="136"/>
      <c r="RGR21" s="136"/>
      <c r="RGS21" s="136"/>
      <c r="RGT21" s="136"/>
      <c r="RGU21" s="136"/>
      <c r="RGV21" s="136"/>
      <c r="RGW21" s="136"/>
      <c r="RGX21" s="136"/>
      <c r="RGY21" s="136"/>
      <c r="RGZ21" s="136"/>
      <c r="RHA21" s="136"/>
      <c r="RHB21" s="136"/>
      <c r="RHC21" s="136"/>
      <c r="RHD21" s="136"/>
      <c r="RHE21" s="136"/>
      <c r="RHF21" s="136"/>
      <c r="RHG21" s="136"/>
      <c r="RHH21" s="136"/>
      <c r="RHI21" s="136"/>
      <c r="RHJ21" s="136"/>
      <c r="RHK21" s="136"/>
      <c r="RHL21" s="136"/>
      <c r="RHM21" s="136"/>
      <c r="RHN21" s="136"/>
      <c r="RHO21" s="136"/>
      <c r="RHP21" s="136"/>
      <c r="RHQ21" s="136"/>
      <c r="RHR21" s="136"/>
      <c r="RHS21" s="136"/>
      <c r="RHT21" s="136"/>
      <c r="RHU21" s="136"/>
      <c r="RHV21" s="136"/>
      <c r="RHW21" s="136"/>
      <c r="RHX21" s="136"/>
      <c r="RHY21" s="136"/>
      <c r="RHZ21" s="136"/>
      <c r="RIA21" s="136"/>
      <c r="RIB21" s="136"/>
      <c r="RIC21" s="136"/>
      <c r="RID21" s="136"/>
      <c r="RIE21" s="136"/>
      <c r="RIF21" s="136"/>
      <c r="RIG21" s="136"/>
      <c r="RIH21" s="136"/>
      <c r="RII21" s="136"/>
      <c r="RIJ21" s="136"/>
      <c r="RIK21" s="136"/>
      <c r="RIL21" s="136"/>
      <c r="RIM21" s="136"/>
      <c r="RIN21" s="136"/>
      <c r="RIO21" s="136"/>
      <c r="RIP21" s="136"/>
      <c r="RIQ21" s="136"/>
      <c r="RIR21" s="136"/>
      <c r="RIS21" s="136"/>
      <c r="RIT21" s="136"/>
      <c r="RIU21" s="136"/>
      <c r="RIV21" s="136"/>
      <c r="RIW21" s="136"/>
      <c r="RIX21" s="136"/>
      <c r="RIY21" s="136"/>
      <c r="RIZ21" s="136"/>
      <c r="RJA21" s="136"/>
      <c r="RJB21" s="136"/>
      <c r="RJC21" s="136"/>
      <c r="RJD21" s="136"/>
      <c r="RJE21" s="136"/>
      <c r="RJF21" s="136"/>
      <c r="RJG21" s="136"/>
      <c r="RJH21" s="136"/>
      <c r="RJI21" s="136"/>
      <c r="RJJ21" s="136"/>
      <c r="RJK21" s="136"/>
      <c r="RJL21" s="136"/>
      <c r="RJM21" s="136"/>
      <c r="RJN21" s="136"/>
      <c r="RJO21" s="136"/>
      <c r="RJP21" s="136"/>
      <c r="RJQ21" s="136"/>
      <c r="RJR21" s="136"/>
      <c r="RJS21" s="136"/>
      <c r="RJT21" s="136"/>
      <c r="RJU21" s="136"/>
      <c r="RJV21" s="136"/>
      <c r="RJW21" s="136"/>
      <c r="RJX21" s="136"/>
      <c r="RJY21" s="136"/>
      <c r="RJZ21" s="136"/>
      <c r="RKA21" s="136"/>
      <c r="RKB21" s="136"/>
      <c r="RKC21" s="136"/>
      <c r="RKD21" s="136"/>
      <c r="RKE21" s="136"/>
      <c r="RKF21" s="136"/>
      <c r="RKG21" s="136"/>
      <c r="RKH21" s="136"/>
      <c r="RKI21" s="136"/>
      <c r="RKJ21" s="136"/>
      <c r="RKK21" s="136"/>
      <c r="RKL21" s="136"/>
      <c r="RKM21" s="136"/>
      <c r="RKN21" s="136"/>
      <c r="RKO21" s="136"/>
      <c r="RKP21" s="136"/>
      <c r="RKQ21" s="136"/>
      <c r="RKR21" s="136"/>
      <c r="RKS21" s="136"/>
      <c r="RKT21" s="136"/>
      <c r="RKU21" s="136"/>
      <c r="RKV21" s="136"/>
      <c r="RKW21" s="136"/>
      <c r="RKX21" s="136"/>
      <c r="RKY21" s="136"/>
      <c r="RKZ21" s="136"/>
      <c r="RLA21" s="136"/>
      <c r="RLB21" s="136"/>
      <c r="RLC21" s="136"/>
      <c r="RLD21" s="136"/>
      <c r="RLE21" s="136"/>
      <c r="RLF21" s="136"/>
      <c r="RLG21" s="136"/>
      <c r="RLH21" s="136"/>
      <c r="RLI21" s="136"/>
      <c r="RLJ21" s="136"/>
      <c r="RLK21" s="136"/>
      <c r="RLL21" s="136"/>
      <c r="RLM21" s="136"/>
      <c r="RLN21" s="136"/>
      <c r="RLO21" s="136"/>
      <c r="RLP21" s="136"/>
      <c r="RLQ21" s="136"/>
      <c r="RLR21" s="136"/>
      <c r="RLS21" s="136"/>
      <c r="RLT21" s="136"/>
      <c r="RLU21" s="136"/>
      <c r="RLV21" s="136"/>
      <c r="RLW21" s="136"/>
      <c r="RLX21" s="136"/>
      <c r="RLY21" s="136"/>
      <c r="RLZ21" s="136"/>
      <c r="RMA21" s="136"/>
      <c r="RMB21" s="136"/>
      <c r="RMC21" s="136"/>
      <c r="RMD21" s="136"/>
      <c r="RME21" s="136"/>
      <c r="RMF21" s="136"/>
      <c r="RMG21" s="136"/>
      <c r="RMH21" s="136"/>
      <c r="RMI21" s="136"/>
      <c r="RMJ21" s="136"/>
      <c r="RMK21" s="136"/>
      <c r="RML21" s="136"/>
      <c r="RMM21" s="136"/>
      <c r="RMN21" s="136"/>
      <c r="RMO21" s="136"/>
      <c r="RMP21" s="136"/>
      <c r="RMQ21" s="136"/>
      <c r="RMR21" s="136"/>
      <c r="RMS21" s="136"/>
      <c r="RMT21" s="136"/>
      <c r="RMU21" s="136"/>
      <c r="RMV21" s="136"/>
      <c r="RMW21" s="136"/>
      <c r="RMX21" s="136"/>
      <c r="RMY21" s="136"/>
      <c r="RMZ21" s="136"/>
      <c r="RNA21" s="136"/>
      <c r="RNB21" s="136"/>
      <c r="RNC21" s="136"/>
      <c r="RND21" s="136"/>
      <c r="RNE21" s="136"/>
      <c r="RNF21" s="136"/>
      <c r="RNG21" s="136"/>
      <c r="RNH21" s="136"/>
      <c r="RNI21" s="136"/>
      <c r="RNJ21" s="136"/>
      <c r="RNK21" s="136"/>
      <c r="RNL21" s="136"/>
      <c r="RNM21" s="136"/>
      <c r="RNN21" s="136"/>
      <c r="RNO21" s="136"/>
      <c r="RNP21" s="136"/>
      <c r="RNQ21" s="136"/>
      <c r="RNR21" s="136"/>
      <c r="RNS21" s="136"/>
      <c r="RNT21" s="136"/>
      <c r="RNU21" s="136"/>
      <c r="RNV21" s="136"/>
      <c r="RNW21" s="136"/>
      <c r="RNX21" s="136"/>
      <c r="RNY21" s="136"/>
      <c r="RNZ21" s="136"/>
      <c r="ROA21" s="136"/>
      <c r="ROB21" s="136"/>
      <c r="ROC21" s="136"/>
      <c r="ROD21" s="136"/>
      <c r="ROE21" s="136"/>
      <c r="ROF21" s="136"/>
      <c r="ROG21" s="136"/>
      <c r="ROH21" s="136"/>
      <c r="ROI21" s="136"/>
      <c r="ROJ21" s="136"/>
      <c r="ROK21" s="136"/>
      <c r="ROL21" s="136"/>
      <c r="ROM21" s="136"/>
      <c r="RON21" s="136"/>
      <c r="ROO21" s="136"/>
      <c r="ROP21" s="136"/>
      <c r="ROQ21" s="136"/>
      <c r="ROR21" s="136"/>
      <c r="ROS21" s="136"/>
      <c r="ROT21" s="136"/>
      <c r="ROU21" s="136"/>
      <c r="ROV21" s="136"/>
      <c r="ROW21" s="136"/>
      <c r="ROX21" s="136"/>
      <c r="ROY21" s="136"/>
      <c r="ROZ21" s="136"/>
      <c r="RPA21" s="136"/>
      <c r="RPB21" s="136"/>
      <c r="RPC21" s="136"/>
      <c r="RPD21" s="136"/>
      <c r="RPE21" s="136"/>
      <c r="RPF21" s="136"/>
      <c r="RPG21" s="136"/>
      <c r="RPH21" s="136"/>
      <c r="RPI21" s="136"/>
      <c r="RPJ21" s="136"/>
      <c r="RPK21" s="136"/>
      <c r="RPL21" s="136"/>
      <c r="RPM21" s="136"/>
      <c r="RPN21" s="136"/>
      <c r="RPO21" s="136"/>
      <c r="RPP21" s="136"/>
      <c r="RPQ21" s="136"/>
      <c r="RPR21" s="136"/>
      <c r="RPS21" s="136"/>
      <c r="RPT21" s="136"/>
      <c r="RPU21" s="136"/>
      <c r="RPV21" s="136"/>
      <c r="RPW21" s="136"/>
      <c r="RPX21" s="136"/>
      <c r="RPY21" s="136"/>
      <c r="RPZ21" s="136"/>
      <c r="RQA21" s="136"/>
      <c r="RQB21" s="136"/>
      <c r="RQC21" s="136"/>
      <c r="RQD21" s="136"/>
      <c r="RQE21" s="136"/>
      <c r="RQF21" s="136"/>
      <c r="RQG21" s="136"/>
      <c r="RQH21" s="136"/>
      <c r="RQI21" s="136"/>
      <c r="RQJ21" s="136"/>
      <c r="RQK21" s="136"/>
      <c r="RQL21" s="136"/>
      <c r="RQM21" s="136"/>
      <c r="RQN21" s="136"/>
      <c r="RQO21" s="136"/>
      <c r="RQP21" s="136"/>
      <c r="RQQ21" s="136"/>
      <c r="RQR21" s="136"/>
      <c r="RQS21" s="136"/>
      <c r="RQT21" s="136"/>
      <c r="RQU21" s="136"/>
      <c r="RQV21" s="136"/>
      <c r="RQW21" s="136"/>
      <c r="RQX21" s="136"/>
      <c r="RQY21" s="136"/>
      <c r="RQZ21" s="136"/>
      <c r="RRA21" s="136"/>
      <c r="RRB21" s="136"/>
      <c r="RRC21" s="136"/>
      <c r="RRD21" s="136"/>
      <c r="RRE21" s="136"/>
      <c r="RRF21" s="136"/>
      <c r="RRG21" s="136"/>
      <c r="RRH21" s="136"/>
      <c r="RRI21" s="136"/>
      <c r="RRJ21" s="136"/>
      <c r="RRK21" s="136"/>
      <c r="RRL21" s="136"/>
      <c r="RRM21" s="136"/>
      <c r="RRN21" s="136"/>
      <c r="RRO21" s="136"/>
      <c r="RRP21" s="136"/>
      <c r="RRQ21" s="136"/>
      <c r="RRR21" s="136"/>
      <c r="RRS21" s="136"/>
      <c r="RRT21" s="136"/>
      <c r="RRU21" s="136"/>
      <c r="RRV21" s="136"/>
      <c r="RRW21" s="136"/>
      <c r="RRX21" s="136"/>
      <c r="RRY21" s="136"/>
      <c r="RRZ21" s="136"/>
      <c r="RSA21" s="136"/>
      <c r="RSB21" s="136"/>
      <c r="RSC21" s="136"/>
      <c r="RSD21" s="136"/>
      <c r="RSE21" s="136"/>
      <c r="RSF21" s="136"/>
      <c r="RSG21" s="136"/>
      <c r="RSH21" s="136"/>
      <c r="RSI21" s="136"/>
      <c r="RSJ21" s="136"/>
      <c r="RSK21" s="136"/>
      <c r="RSL21" s="136"/>
      <c r="RSM21" s="136"/>
      <c r="RSN21" s="136"/>
      <c r="RSO21" s="136"/>
      <c r="RSP21" s="136"/>
      <c r="RSQ21" s="136"/>
      <c r="RSR21" s="136"/>
      <c r="RSS21" s="136"/>
      <c r="RST21" s="136"/>
      <c r="RSU21" s="136"/>
      <c r="RSV21" s="136"/>
      <c r="RSW21" s="136"/>
      <c r="RSX21" s="136"/>
      <c r="RSY21" s="136"/>
      <c r="RSZ21" s="136"/>
      <c r="RTA21" s="136"/>
      <c r="RTB21" s="136"/>
      <c r="RTC21" s="136"/>
      <c r="RTD21" s="136"/>
      <c r="RTE21" s="136"/>
      <c r="RTF21" s="136"/>
      <c r="RTG21" s="136"/>
      <c r="RTH21" s="136"/>
      <c r="RTI21" s="136"/>
      <c r="RTJ21" s="136"/>
      <c r="RTK21" s="136"/>
      <c r="RTL21" s="136"/>
      <c r="RTM21" s="136"/>
      <c r="RTN21" s="136"/>
      <c r="RTO21" s="136"/>
      <c r="RTP21" s="136"/>
      <c r="RTQ21" s="136"/>
      <c r="RTR21" s="136"/>
      <c r="RTS21" s="136"/>
      <c r="RTT21" s="136"/>
      <c r="RTU21" s="136"/>
      <c r="RTV21" s="136"/>
      <c r="RTW21" s="136"/>
      <c r="RTX21" s="136"/>
      <c r="RTY21" s="136"/>
      <c r="RTZ21" s="136"/>
      <c r="RUA21" s="136"/>
      <c r="RUB21" s="136"/>
      <c r="RUC21" s="136"/>
      <c r="RUD21" s="136"/>
      <c r="RUE21" s="136"/>
      <c r="RUF21" s="136"/>
      <c r="RUG21" s="136"/>
      <c r="RUH21" s="136"/>
      <c r="RUI21" s="136"/>
      <c r="RUJ21" s="136"/>
      <c r="RUK21" s="136"/>
      <c r="RUL21" s="136"/>
      <c r="RUM21" s="136"/>
      <c r="RUN21" s="136"/>
      <c r="RUO21" s="136"/>
      <c r="RUP21" s="136"/>
      <c r="RUQ21" s="136"/>
      <c r="RUR21" s="136"/>
      <c r="RUS21" s="136"/>
      <c r="RUT21" s="136"/>
      <c r="RUU21" s="136"/>
      <c r="RUV21" s="136"/>
      <c r="RUW21" s="136"/>
      <c r="RUX21" s="136"/>
      <c r="RUY21" s="136"/>
      <c r="RUZ21" s="136"/>
      <c r="RVA21" s="136"/>
      <c r="RVB21" s="136"/>
      <c r="RVC21" s="136"/>
      <c r="RVD21" s="136"/>
      <c r="RVE21" s="136"/>
      <c r="RVF21" s="136"/>
      <c r="RVG21" s="136"/>
      <c r="RVH21" s="136"/>
      <c r="RVI21" s="136"/>
      <c r="RVJ21" s="136"/>
      <c r="RVK21" s="136"/>
      <c r="RVL21" s="136"/>
      <c r="RVM21" s="136"/>
      <c r="RVN21" s="136"/>
      <c r="RVO21" s="136"/>
      <c r="RVP21" s="136"/>
      <c r="RVQ21" s="136"/>
      <c r="RVR21" s="136"/>
      <c r="RVS21" s="136"/>
      <c r="RVT21" s="136"/>
      <c r="RVU21" s="136"/>
      <c r="RVV21" s="136"/>
      <c r="RVW21" s="136"/>
      <c r="RVX21" s="136"/>
      <c r="RVY21" s="136"/>
      <c r="RVZ21" s="136"/>
      <c r="RWA21" s="136"/>
      <c r="RWB21" s="136"/>
      <c r="RWC21" s="136"/>
      <c r="RWD21" s="136"/>
      <c r="RWE21" s="136"/>
      <c r="RWF21" s="136"/>
      <c r="RWG21" s="136"/>
      <c r="RWH21" s="136"/>
      <c r="RWI21" s="136"/>
      <c r="RWJ21" s="136"/>
      <c r="RWK21" s="136"/>
      <c r="RWL21" s="136"/>
      <c r="RWM21" s="136"/>
      <c r="RWN21" s="136"/>
      <c r="RWO21" s="136"/>
      <c r="RWP21" s="136"/>
      <c r="RWQ21" s="136"/>
      <c r="RWR21" s="136"/>
      <c r="RWS21" s="136"/>
      <c r="RWT21" s="136"/>
      <c r="RWU21" s="136"/>
      <c r="RWV21" s="136"/>
      <c r="RWW21" s="136"/>
      <c r="RWX21" s="136"/>
      <c r="RWY21" s="136"/>
      <c r="RWZ21" s="136"/>
      <c r="RXA21" s="136"/>
      <c r="RXB21" s="136"/>
      <c r="RXC21" s="136"/>
      <c r="RXD21" s="136"/>
      <c r="RXE21" s="136"/>
      <c r="RXF21" s="136"/>
      <c r="RXG21" s="136"/>
      <c r="RXH21" s="136"/>
      <c r="RXI21" s="136"/>
      <c r="RXJ21" s="136"/>
      <c r="RXK21" s="136"/>
      <c r="RXL21" s="136"/>
      <c r="RXM21" s="136"/>
      <c r="RXN21" s="136"/>
      <c r="RXO21" s="136"/>
      <c r="RXP21" s="136"/>
      <c r="RXQ21" s="136"/>
      <c r="RXR21" s="136"/>
      <c r="RXS21" s="136"/>
      <c r="RXT21" s="136"/>
      <c r="RXU21" s="136"/>
      <c r="RXV21" s="136"/>
      <c r="RXW21" s="136"/>
      <c r="RXX21" s="136"/>
      <c r="RXY21" s="136"/>
      <c r="RXZ21" s="136"/>
      <c r="RYA21" s="136"/>
      <c r="RYB21" s="136"/>
      <c r="RYC21" s="136"/>
      <c r="RYD21" s="136"/>
      <c r="RYE21" s="136"/>
      <c r="RYF21" s="136"/>
      <c r="RYG21" s="136"/>
      <c r="RYH21" s="136"/>
      <c r="RYI21" s="136"/>
      <c r="RYJ21" s="136"/>
      <c r="RYK21" s="136"/>
      <c r="RYL21" s="136"/>
      <c r="RYM21" s="136"/>
      <c r="RYN21" s="136"/>
      <c r="RYO21" s="136"/>
      <c r="RYP21" s="136"/>
      <c r="RYQ21" s="136"/>
      <c r="RYR21" s="136"/>
      <c r="RYS21" s="136"/>
      <c r="RYT21" s="136"/>
      <c r="RYU21" s="136"/>
      <c r="RYV21" s="136"/>
      <c r="RYW21" s="136"/>
      <c r="RYX21" s="136"/>
      <c r="RYY21" s="136"/>
      <c r="RYZ21" s="136"/>
      <c r="RZA21" s="136"/>
      <c r="RZB21" s="136"/>
      <c r="RZC21" s="136"/>
      <c r="RZD21" s="136"/>
      <c r="RZE21" s="136"/>
      <c r="RZF21" s="136"/>
      <c r="RZG21" s="136"/>
      <c r="RZH21" s="136"/>
      <c r="RZI21" s="136"/>
      <c r="RZJ21" s="136"/>
      <c r="RZK21" s="136"/>
      <c r="RZL21" s="136"/>
      <c r="RZM21" s="136"/>
      <c r="RZN21" s="136"/>
      <c r="RZO21" s="136"/>
      <c r="RZP21" s="136"/>
      <c r="RZQ21" s="136"/>
      <c r="RZR21" s="136"/>
      <c r="RZS21" s="136"/>
      <c r="RZT21" s="136"/>
      <c r="RZU21" s="136"/>
      <c r="RZV21" s="136"/>
      <c r="RZW21" s="136"/>
      <c r="RZX21" s="136"/>
      <c r="RZY21" s="136"/>
      <c r="RZZ21" s="136"/>
      <c r="SAA21" s="136"/>
      <c r="SAB21" s="136"/>
      <c r="SAC21" s="136"/>
      <c r="SAD21" s="136"/>
      <c r="SAE21" s="136"/>
      <c r="SAF21" s="136"/>
      <c r="SAG21" s="136"/>
      <c r="SAH21" s="136"/>
      <c r="SAI21" s="136"/>
      <c r="SAJ21" s="136"/>
      <c r="SAK21" s="136"/>
      <c r="SAL21" s="136"/>
      <c r="SAM21" s="136"/>
      <c r="SAN21" s="136"/>
      <c r="SAO21" s="136"/>
      <c r="SAP21" s="136"/>
      <c r="SAQ21" s="136"/>
      <c r="SAR21" s="136"/>
      <c r="SAS21" s="136"/>
      <c r="SAT21" s="136"/>
      <c r="SAU21" s="136"/>
      <c r="SAV21" s="136"/>
      <c r="SAW21" s="136"/>
      <c r="SAX21" s="136"/>
      <c r="SAY21" s="136"/>
      <c r="SAZ21" s="136"/>
      <c r="SBA21" s="136"/>
      <c r="SBB21" s="136"/>
      <c r="SBC21" s="136"/>
      <c r="SBD21" s="136"/>
      <c r="SBE21" s="136"/>
      <c r="SBF21" s="136"/>
      <c r="SBG21" s="136"/>
      <c r="SBH21" s="136"/>
      <c r="SBI21" s="136"/>
      <c r="SBJ21" s="136"/>
      <c r="SBK21" s="136"/>
      <c r="SBL21" s="136"/>
      <c r="SBM21" s="136"/>
      <c r="SBN21" s="136"/>
      <c r="SBO21" s="136"/>
      <c r="SBP21" s="136"/>
      <c r="SBQ21" s="136"/>
      <c r="SBR21" s="136"/>
      <c r="SBS21" s="136"/>
      <c r="SBT21" s="136"/>
      <c r="SBU21" s="136"/>
      <c r="SBV21" s="136"/>
      <c r="SBW21" s="136"/>
      <c r="SBX21" s="136"/>
      <c r="SBY21" s="136"/>
      <c r="SBZ21" s="136"/>
      <c r="SCA21" s="136"/>
      <c r="SCB21" s="136"/>
      <c r="SCC21" s="136"/>
      <c r="SCD21" s="136"/>
      <c r="SCE21" s="136"/>
      <c r="SCF21" s="136"/>
      <c r="SCG21" s="136"/>
      <c r="SCH21" s="136"/>
      <c r="SCI21" s="136"/>
      <c r="SCJ21" s="136"/>
      <c r="SCK21" s="136"/>
      <c r="SCL21" s="136"/>
      <c r="SCM21" s="136"/>
      <c r="SCN21" s="136"/>
      <c r="SCO21" s="136"/>
      <c r="SCP21" s="136"/>
      <c r="SCQ21" s="136"/>
      <c r="SCR21" s="136"/>
      <c r="SCS21" s="136"/>
      <c r="SCT21" s="136"/>
      <c r="SCU21" s="136"/>
      <c r="SCV21" s="136"/>
      <c r="SCW21" s="136"/>
      <c r="SCX21" s="136"/>
      <c r="SCY21" s="136"/>
      <c r="SCZ21" s="136"/>
      <c r="SDA21" s="136"/>
      <c r="SDB21" s="136"/>
      <c r="SDC21" s="136"/>
      <c r="SDD21" s="136"/>
      <c r="SDE21" s="136"/>
      <c r="SDF21" s="136"/>
      <c r="SDG21" s="136"/>
      <c r="SDH21" s="136"/>
      <c r="SDI21" s="136"/>
      <c r="SDJ21" s="136"/>
      <c r="SDK21" s="136"/>
      <c r="SDL21" s="136"/>
      <c r="SDM21" s="136"/>
      <c r="SDN21" s="136"/>
      <c r="SDO21" s="136"/>
      <c r="SDP21" s="136"/>
      <c r="SDQ21" s="136"/>
      <c r="SDR21" s="136"/>
      <c r="SDS21" s="136"/>
      <c r="SDT21" s="136"/>
      <c r="SDU21" s="136"/>
      <c r="SDV21" s="136"/>
      <c r="SDW21" s="136"/>
      <c r="SDX21" s="136"/>
      <c r="SDY21" s="136"/>
      <c r="SDZ21" s="136"/>
      <c r="SEA21" s="136"/>
      <c r="SEB21" s="136"/>
      <c r="SEC21" s="136"/>
      <c r="SED21" s="136"/>
      <c r="SEE21" s="136"/>
      <c r="SEF21" s="136"/>
      <c r="SEG21" s="136"/>
      <c r="SEH21" s="136"/>
      <c r="SEI21" s="136"/>
      <c r="SEJ21" s="136"/>
      <c r="SEK21" s="136"/>
      <c r="SEL21" s="136"/>
      <c r="SEM21" s="136"/>
      <c r="SEN21" s="136"/>
      <c r="SEO21" s="136"/>
      <c r="SEP21" s="136"/>
      <c r="SEQ21" s="136"/>
      <c r="SER21" s="136"/>
      <c r="SES21" s="136"/>
      <c r="SET21" s="136"/>
      <c r="SEU21" s="136"/>
      <c r="SEV21" s="136"/>
      <c r="SEW21" s="136"/>
      <c r="SEX21" s="136"/>
      <c r="SEY21" s="136"/>
      <c r="SEZ21" s="136"/>
      <c r="SFA21" s="136"/>
      <c r="SFB21" s="136"/>
      <c r="SFC21" s="136"/>
      <c r="SFD21" s="136"/>
      <c r="SFE21" s="136"/>
      <c r="SFF21" s="136"/>
      <c r="SFG21" s="136"/>
      <c r="SFH21" s="136"/>
      <c r="SFI21" s="136"/>
      <c r="SFJ21" s="136"/>
      <c r="SFK21" s="136"/>
      <c r="SFL21" s="136"/>
      <c r="SFM21" s="136"/>
      <c r="SFN21" s="136"/>
      <c r="SFO21" s="136"/>
      <c r="SFP21" s="136"/>
      <c r="SFQ21" s="136"/>
      <c r="SFR21" s="136"/>
      <c r="SFS21" s="136"/>
      <c r="SFT21" s="136"/>
      <c r="SFU21" s="136"/>
      <c r="SFV21" s="136"/>
      <c r="SFW21" s="136"/>
      <c r="SFX21" s="136"/>
      <c r="SFY21" s="136"/>
      <c r="SFZ21" s="136"/>
      <c r="SGA21" s="136"/>
      <c r="SGB21" s="136"/>
      <c r="SGC21" s="136"/>
      <c r="SGD21" s="136"/>
      <c r="SGE21" s="136"/>
      <c r="SGF21" s="136"/>
      <c r="SGG21" s="136"/>
      <c r="SGH21" s="136"/>
      <c r="SGI21" s="136"/>
      <c r="SGJ21" s="136"/>
      <c r="SGK21" s="136"/>
      <c r="SGL21" s="136"/>
      <c r="SGM21" s="136"/>
      <c r="SGN21" s="136"/>
      <c r="SGO21" s="136"/>
      <c r="SGP21" s="136"/>
      <c r="SGQ21" s="136"/>
      <c r="SGR21" s="136"/>
      <c r="SGS21" s="136"/>
      <c r="SGT21" s="136"/>
      <c r="SGU21" s="136"/>
      <c r="SGV21" s="136"/>
      <c r="SGW21" s="136"/>
      <c r="SGX21" s="136"/>
      <c r="SGY21" s="136"/>
      <c r="SGZ21" s="136"/>
      <c r="SHA21" s="136"/>
      <c r="SHB21" s="136"/>
      <c r="SHC21" s="136"/>
      <c r="SHD21" s="136"/>
      <c r="SHE21" s="136"/>
      <c r="SHF21" s="136"/>
      <c r="SHG21" s="136"/>
      <c r="SHH21" s="136"/>
      <c r="SHI21" s="136"/>
      <c r="SHJ21" s="136"/>
      <c r="SHK21" s="136"/>
      <c r="SHL21" s="136"/>
      <c r="SHM21" s="136"/>
      <c r="SHN21" s="136"/>
      <c r="SHO21" s="136"/>
      <c r="SHP21" s="136"/>
      <c r="SHQ21" s="136"/>
      <c r="SHR21" s="136"/>
      <c r="SHS21" s="136"/>
      <c r="SHT21" s="136"/>
      <c r="SHU21" s="136"/>
      <c r="SHV21" s="136"/>
      <c r="SHW21" s="136"/>
      <c r="SHX21" s="136"/>
      <c r="SHY21" s="136"/>
      <c r="SHZ21" s="136"/>
      <c r="SIA21" s="136"/>
      <c r="SIB21" s="136"/>
      <c r="SIC21" s="136"/>
      <c r="SID21" s="136"/>
      <c r="SIE21" s="136"/>
      <c r="SIF21" s="136"/>
      <c r="SIG21" s="136"/>
      <c r="SIH21" s="136"/>
      <c r="SII21" s="136"/>
      <c r="SIJ21" s="136"/>
      <c r="SIK21" s="136"/>
      <c r="SIL21" s="136"/>
      <c r="SIM21" s="136"/>
      <c r="SIN21" s="136"/>
      <c r="SIO21" s="136"/>
      <c r="SIP21" s="136"/>
      <c r="SIQ21" s="136"/>
      <c r="SIR21" s="136"/>
      <c r="SIS21" s="136"/>
      <c r="SIT21" s="136"/>
      <c r="SIU21" s="136"/>
      <c r="SIV21" s="136"/>
      <c r="SIW21" s="136"/>
      <c r="SIX21" s="136"/>
      <c r="SIY21" s="136"/>
      <c r="SIZ21" s="136"/>
      <c r="SJA21" s="136"/>
      <c r="SJB21" s="136"/>
      <c r="SJC21" s="136"/>
      <c r="SJD21" s="136"/>
      <c r="SJE21" s="136"/>
      <c r="SJF21" s="136"/>
      <c r="SJG21" s="136"/>
      <c r="SJH21" s="136"/>
      <c r="SJI21" s="136"/>
      <c r="SJJ21" s="136"/>
      <c r="SJK21" s="136"/>
      <c r="SJL21" s="136"/>
      <c r="SJM21" s="136"/>
      <c r="SJN21" s="136"/>
      <c r="SJO21" s="136"/>
      <c r="SJP21" s="136"/>
      <c r="SJQ21" s="136"/>
      <c r="SJR21" s="136"/>
      <c r="SJS21" s="136"/>
      <c r="SJT21" s="136"/>
      <c r="SJU21" s="136"/>
      <c r="SJV21" s="136"/>
      <c r="SJW21" s="136"/>
      <c r="SJX21" s="136"/>
      <c r="SJY21" s="136"/>
      <c r="SJZ21" s="136"/>
      <c r="SKA21" s="136"/>
      <c r="SKB21" s="136"/>
      <c r="SKC21" s="136"/>
      <c r="SKD21" s="136"/>
      <c r="SKE21" s="136"/>
      <c r="SKF21" s="136"/>
      <c r="SKG21" s="136"/>
      <c r="SKH21" s="136"/>
      <c r="SKI21" s="136"/>
      <c r="SKJ21" s="136"/>
      <c r="SKK21" s="136"/>
      <c r="SKL21" s="136"/>
      <c r="SKM21" s="136"/>
      <c r="SKN21" s="136"/>
      <c r="SKO21" s="136"/>
      <c r="SKP21" s="136"/>
      <c r="SKQ21" s="136"/>
      <c r="SKR21" s="136"/>
      <c r="SKS21" s="136"/>
      <c r="SKT21" s="136"/>
      <c r="SKU21" s="136"/>
      <c r="SKV21" s="136"/>
      <c r="SKW21" s="136"/>
      <c r="SKX21" s="136"/>
      <c r="SKY21" s="136"/>
      <c r="SKZ21" s="136"/>
      <c r="SLA21" s="136"/>
      <c r="SLB21" s="136"/>
      <c r="SLC21" s="136"/>
      <c r="SLD21" s="136"/>
      <c r="SLE21" s="136"/>
      <c r="SLF21" s="136"/>
      <c r="SLG21" s="136"/>
      <c r="SLH21" s="136"/>
      <c r="SLI21" s="136"/>
      <c r="SLJ21" s="136"/>
      <c r="SLK21" s="136"/>
      <c r="SLL21" s="136"/>
      <c r="SLM21" s="136"/>
      <c r="SLN21" s="136"/>
      <c r="SLO21" s="136"/>
      <c r="SLP21" s="136"/>
      <c r="SLQ21" s="136"/>
      <c r="SLR21" s="136"/>
      <c r="SLS21" s="136"/>
      <c r="SLT21" s="136"/>
      <c r="SLU21" s="136"/>
      <c r="SLV21" s="136"/>
      <c r="SLW21" s="136"/>
      <c r="SLX21" s="136"/>
      <c r="SLY21" s="136"/>
      <c r="SLZ21" s="136"/>
      <c r="SMA21" s="136"/>
      <c r="SMB21" s="136"/>
      <c r="SMC21" s="136"/>
      <c r="SMD21" s="136"/>
      <c r="SME21" s="136"/>
      <c r="SMF21" s="136"/>
      <c r="SMG21" s="136"/>
      <c r="SMH21" s="136"/>
      <c r="SMI21" s="136"/>
      <c r="SMJ21" s="136"/>
      <c r="SMK21" s="136"/>
      <c r="SML21" s="136"/>
      <c r="SMM21" s="136"/>
      <c r="SMN21" s="136"/>
      <c r="SMO21" s="136"/>
      <c r="SMP21" s="136"/>
      <c r="SMQ21" s="136"/>
      <c r="SMR21" s="136"/>
      <c r="SMS21" s="136"/>
      <c r="SMT21" s="136"/>
      <c r="SMU21" s="136"/>
      <c r="SMV21" s="136"/>
      <c r="SMW21" s="136"/>
      <c r="SMX21" s="136"/>
      <c r="SMY21" s="136"/>
      <c r="SMZ21" s="136"/>
      <c r="SNA21" s="136"/>
      <c r="SNB21" s="136"/>
      <c r="SNC21" s="136"/>
      <c r="SND21" s="136"/>
      <c r="SNE21" s="136"/>
      <c r="SNF21" s="136"/>
      <c r="SNG21" s="136"/>
      <c r="SNH21" s="136"/>
      <c r="SNI21" s="136"/>
      <c r="SNJ21" s="136"/>
      <c r="SNK21" s="136"/>
      <c r="SNL21" s="136"/>
      <c r="SNM21" s="136"/>
      <c r="SNN21" s="136"/>
      <c r="SNO21" s="136"/>
      <c r="SNP21" s="136"/>
      <c r="SNQ21" s="136"/>
      <c r="SNR21" s="136"/>
      <c r="SNS21" s="136"/>
      <c r="SNT21" s="136"/>
      <c r="SNU21" s="136"/>
      <c r="SNV21" s="136"/>
      <c r="SNW21" s="136"/>
      <c r="SNX21" s="136"/>
      <c r="SNY21" s="136"/>
      <c r="SNZ21" s="136"/>
      <c r="SOA21" s="136"/>
      <c r="SOB21" s="136"/>
      <c r="SOC21" s="136"/>
      <c r="SOD21" s="136"/>
      <c r="SOE21" s="136"/>
      <c r="SOF21" s="136"/>
      <c r="SOG21" s="136"/>
      <c r="SOH21" s="136"/>
      <c r="SOI21" s="136"/>
      <c r="SOJ21" s="136"/>
      <c r="SOK21" s="136"/>
      <c r="SOL21" s="136"/>
      <c r="SOM21" s="136"/>
      <c r="SON21" s="136"/>
      <c r="SOO21" s="136"/>
      <c r="SOP21" s="136"/>
      <c r="SOQ21" s="136"/>
      <c r="SOR21" s="136"/>
      <c r="SOS21" s="136"/>
      <c r="SOT21" s="136"/>
      <c r="SOU21" s="136"/>
      <c r="SOV21" s="136"/>
      <c r="SOW21" s="136"/>
      <c r="SOX21" s="136"/>
      <c r="SOY21" s="136"/>
      <c r="SOZ21" s="136"/>
      <c r="SPA21" s="136"/>
      <c r="SPB21" s="136"/>
      <c r="SPC21" s="136"/>
      <c r="SPD21" s="136"/>
      <c r="SPE21" s="136"/>
      <c r="SPF21" s="136"/>
      <c r="SPG21" s="136"/>
      <c r="SPH21" s="136"/>
      <c r="SPI21" s="136"/>
      <c r="SPJ21" s="136"/>
      <c r="SPK21" s="136"/>
      <c r="SPL21" s="136"/>
      <c r="SPM21" s="136"/>
      <c r="SPN21" s="136"/>
      <c r="SPO21" s="136"/>
      <c r="SPP21" s="136"/>
      <c r="SPQ21" s="136"/>
      <c r="SPR21" s="136"/>
      <c r="SPS21" s="136"/>
      <c r="SPT21" s="136"/>
      <c r="SPU21" s="136"/>
      <c r="SPV21" s="136"/>
      <c r="SPW21" s="136"/>
      <c r="SPX21" s="136"/>
      <c r="SPY21" s="136"/>
      <c r="SPZ21" s="136"/>
      <c r="SQA21" s="136"/>
      <c r="SQB21" s="136"/>
      <c r="SQC21" s="136"/>
      <c r="SQD21" s="136"/>
      <c r="SQE21" s="136"/>
      <c r="SQF21" s="136"/>
      <c r="SQG21" s="136"/>
      <c r="SQH21" s="136"/>
      <c r="SQI21" s="136"/>
      <c r="SQJ21" s="136"/>
      <c r="SQK21" s="136"/>
      <c r="SQL21" s="136"/>
      <c r="SQM21" s="136"/>
      <c r="SQN21" s="136"/>
      <c r="SQO21" s="136"/>
      <c r="SQP21" s="136"/>
      <c r="SQQ21" s="136"/>
      <c r="SQR21" s="136"/>
      <c r="SQS21" s="136"/>
      <c r="SQT21" s="136"/>
      <c r="SQU21" s="136"/>
      <c r="SQV21" s="136"/>
      <c r="SQW21" s="136"/>
      <c r="SQX21" s="136"/>
      <c r="SQY21" s="136"/>
      <c r="SQZ21" s="136"/>
      <c r="SRA21" s="136"/>
      <c r="SRB21" s="136"/>
      <c r="SRC21" s="136"/>
      <c r="SRD21" s="136"/>
      <c r="SRE21" s="136"/>
      <c r="SRF21" s="136"/>
      <c r="SRG21" s="136"/>
      <c r="SRH21" s="136"/>
      <c r="SRI21" s="136"/>
      <c r="SRJ21" s="136"/>
      <c r="SRK21" s="136"/>
      <c r="SRL21" s="136"/>
      <c r="SRM21" s="136"/>
      <c r="SRN21" s="136"/>
      <c r="SRO21" s="136"/>
      <c r="SRP21" s="136"/>
      <c r="SRQ21" s="136"/>
      <c r="SRR21" s="136"/>
      <c r="SRS21" s="136"/>
      <c r="SRT21" s="136"/>
      <c r="SRU21" s="136"/>
      <c r="SRV21" s="136"/>
      <c r="SRW21" s="136"/>
      <c r="SRX21" s="136"/>
      <c r="SRY21" s="136"/>
      <c r="SRZ21" s="136"/>
      <c r="SSA21" s="136"/>
      <c r="SSB21" s="136"/>
      <c r="SSC21" s="136"/>
      <c r="SSD21" s="136"/>
      <c r="SSE21" s="136"/>
      <c r="SSF21" s="136"/>
      <c r="SSG21" s="136"/>
      <c r="SSH21" s="136"/>
      <c r="SSI21" s="136"/>
      <c r="SSJ21" s="136"/>
      <c r="SSK21" s="136"/>
      <c r="SSL21" s="136"/>
      <c r="SSM21" s="136"/>
      <c r="SSN21" s="136"/>
      <c r="SSO21" s="136"/>
      <c r="SSP21" s="136"/>
      <c r="SSQ21" s="136"/>
      <c r="SSR21" s="136"/>
      <c r="SSS21" s="136"/>
      <c r="SST21" s="136"/>
      <c r="SSU21" s="136"/>
      <c r="SSV21" s="136"/>
      <c r="SSW21" s="136"/>
      <c r="SSX21" s="136"/>
      <c r="SSY21" s="136"/>
      <c r="SSZ21" s="136"/>
      <c r="STA21" s="136"/>
      <c r="STB21" s="136"/>
      <c r="STC21" s="136"/>
      <c r="STD21" s="136"/>
      <c r="STE21" s="136"/>
      <c r="STF21" s="136"/>
      <c r="STG21" s="136"/>
      <c r="STH21" s="136"/>
      <c r="STI21" s="136"/>
      <c r="STJ21" s="136"/>
      <c r="STK21" s="136"/>
      <c r="STL21" s="136"/>
      <c r="STM21" s="136"/>
      <c r="STN21" s="136"/>
      <c r="STO21" s="136"/>
      <c r="STP21" s="136"/>
      <c r="STQ21" s="136"/>
      <c r="STR21" s="136"/>
      <c r="STS21" s="136"/>
      <c r="STT21" s="136"/>
      <c r="STU21" s="136"/>
      <c r="STV21" s="136"/>
      <c r="STW21" s="136"/>
      <c r="STX21" s="136"/>
      <c r="STY21" s="136"/>
      <c r="STZ21" s="136"/>
      <c r="SUA21" s="136"/>
      <c r="SUB21" s="136"/>
      <c r="SUC21" s="136"/>
      <c r="SUD21" s="136"/>
      <c r="SUE21" s="136"/>
      <c r="SUF21" s="136"/>
      <c r="SUG21" s="136"/>
      <c r="SUH21" s="136"/>
      <c r="SUI21" s="136"/>
      <c r="SUJ21" s="136"/>
      <c r="SUK21" s="136"/>
      <c r="SUL21" s="136"/>
      <c r="SUM21" s="136"/>
      <c r="SUN21" s="136"/>
      <c r="SUO21" s="136"/>
      <c r="SUP21" s="136"/>
      <c r="SUQ21" s="136"/>
      <c r="SUR21" s="136"/>
      <c r="SUS21" s="136"/>
      <c r="SUT21" s="136"/>
      <c r="SUU21" s="136"/>
      <c r="SUV21" s="136"/>
      <c r="SUW21" s="136"/>
      <c r="SUX21" s="136"/>
      <c r="SUY21" s="136"/>
      <c r="SUZ21" s="136"/>
      <c r="SVA21" s="136"/>
      <c r="SVB21" s="136"/>
      <c r="SVC21" s="136"/>
      <c r="SVD21" s="136"/>
      <c r="SVE21" s="136"/>
      <c r="SVF21" s="136"/>
      <c r="SVG21" s="136"/>
      <c r="SVH21" s="136"/>
      <c r="SVI21" s="136"/>
      <c r="SVJ21" s="136"/>
      <c r="SVK21" s="136"/>
      <c r="SVL21" s="136"/>
      <c r="SVM21" s="136"/>
      <c r="SVN21" s="136"/>
      <c r="SVO21" s="136"/>
      <c r="SVP21" s="136"/>
      <c r="SVQ21" s="136"/>
      <c r="SVR21" s="136"/>
      <c r="SVS21" s="136"/>
      <c r="SVT21" s="136"/>
      <c r="SVU21" s="136"/>
      <c r="SVV21" s="136"/>
      <c r="SVW21" s="136"/>
      <c r="SVX21" s="136"/>
      <c r="SVY21" s="136"/>
      <c r="SVZ21" s="136"/>
      <c r="SWA21" s="136"/>
      <c r="SWB21" s="136"/>
      <c r="SWC21" s="136"/>
      <c r="SWD21" s="136"/>
      <c r="SWE21" s="136"/>
      <c r="SWF21" s="136"/>
      <c r="SWG21" s="136"/>
      <c r="SWH21" s="136"/>
      <c r="SWI21" s="136"/>
      <c r="SWJ21" s="136"/>
      <c r="SWK21" s="136"/>
      <c r="SWL21" s="136"/>
      <c r="SWM21" s="136"/>
      <c r="SWN21" s="136"/>
      <c r="SWO21" s="136"/>
      <c r="SWP21" s="136"/>
      <c r="SWQ21" s="136"/>
      <c r="SWR21" s="136"/>
      <c r="SWS21" s="136"/>
      <c r="SWT21" s="136"/>
      <c r="SWU21" s="136"/>
      <c r="SWV21" s="136"/>
      <c r="SWW21" s="136"/>
      <c r="SWX21" s="136"/>
      <c r="SWY21" s="136"/>
      <c r="SWZ21" s="136"/>
      <c r="SXA21" s="136"/>
      <c r="SXB21" s="136"/>
      <c r="SXC21" s="136"/>
      <c r="SXD21" s="136"/>
      <c r="SXE21" s="136"/>
      <c r="SXF21" s="136"/>
      <c r="SXG21" s="136"/>
      <c r="SXH21" s="136"/>
      <c r="SXI21" s="136"/>
      <c r="SXJ21" s="136"/>
      <c r="SXK21" s="136"/>
      <c r="SXL21" s="136"/>
      <c r="SXM21" s="136"/>
      <c r="SXN21" s="136"/>
      <c r="SXO21" s="136"/>
      <c r="SXP21" s="136"/>
      <c r="SXQ21" s="136"/>
      <c r="SXR21" s="136"/>
      <c r="SXS21" s="136"/>
      <c r="SXT21" s="136"/>
      <c r="SXU21" s="136"/>
      <c r="SXV21" s="136"/>
      <c r="SXW21" s="136"/>
      <c r="SXX21" s="136"/>
      <c r="SXY21" s="136"/>
      <c r="SXZ21" s="136"/>
      <c r="SYA21" s="136"/>
      <c r="SYB21" s="136"/>
      <c r="SYC21" s="136"/>
      <c r="SYD21" s="136"/>
      <c r="SYE21" s="136"/>
      <c r="SYF21" s="136"/>
      <c r="SYG21" s="136"/>
      <c r="SYH21" s="136"/>
      <c r="SYI21" s="136"/>
      <c r="SYJ21" s="136"/>
      <c r="SYK21" s="136"/>
      <c r="SYL21" s="136"/>
      <c r="SYM21" s="136"/>
      <c r="SYN21" s="136"/>
      <c r="SYO21" s="136"/>
      <c r="SYP21" s="136"/>
      <c r="SYQ21" s="136"/>
      <c r="SYR21" s="136"/>
      <c r="SYS21" s="136"/>
      <c r="SYT21" s="136"/>
      <c r="SYU21" s="136"/>
      <c r="SYV21" s="136"/>
      <c r="SYW21" s="136"/>
      <c r="SYX21" s="136"/>
      <c r="SYY21" s="136"/>
      <c r="SYZ21" s="136"/>
      <c r="SZA21" s="136"/>
      <c r="SZB21" s="136"/>
      <c r="SZC21" s="136"/>
      <c r="SZD21" s="136"/>
      <c r="SZE21" s="136"/>
      <c r="SZF21" s="136"/>
      <c r="SZG21" s="136"/>
      <c r="SZH21" s="136"/>
      <c r="SZI21" s="136"/>
      <c r="SZJ21" s="136"/>
      <c r="SZK21" s="136"/>
      <c r="SZL21" s="136"/>
      <c r="SZM21" s="136"/>
      <c r="SZN21" s="136"/>
      <c r="SZO21" s="136"/>
      <c r="SZP21" s="136"/>
      <c r="SZQ21" s="136"/>
      <c r="SZR21" s="136"/>
      <c r="SZS21" s="136"/>
      <c r="SZT21" s="136"/>
      <c r="SZU21" s="136"/>
      <c r="SZV21" s="136"/>
      <c r="SZW21" s="136"/>
      <c r="SZX21" s="136"/>
      <c r="SZY21" s="136"/>
      <c r="SZZ21" s="136"/>
      <c r="TAA21" s="136"/>
      <c r="TAB21" s="136"/>
      <c r="TAC21" s="136"/>
      <c r="TAD21" s="136"/>
      <c r="TAE21" s="136"/>
      <c r="TAF21" s="136"/>
      <c r="TAG21" s="136"/>
      <c r="TAH21" s="136"/>
      <c r="TAI21" s="136"/>
      <c r="TAJ21" s="136"/>
      <c r="TAK21" s="136"/>
      <c r="TAL21" s="136"/>
      <c r="TAM21" s="136"/>
      <c r="TAN21" s="136"/>
      <c r="TAO21" s="136"/>
      <c r="TAP21" s="136"/>
      <c r="TAQ21" s="136"/>
      <c r="TAR21" s="136"/>
      <c r="TAS21" s="136"/>
      <c r="TAT21" s="136"/>
      <c r="TAU21" s="136"/>
      <c r="TAV21" s="136"/>
      <c r="TAW21" s="136"/>
      <c r="TAX21" s="136"/>
      <c r="TAY21" s="136"/>
      <c r="TAZ21" s="136"/>
      <c r="TBA21" s="136"/>
      <c r="TBB21" s="136"/>
      <c r="TBC21" s="136"/>
      <c r="TBD21" s="136"/>
      <c r="TBE21" s="136"/>
      <c r="TBF21" s="136"/>
      <c r="TBG21" s="136"/>
      <c r="TBH21" s="136"/>
      <c r="TBI21" s="136"/>
      <c r="TBJ21" s="136"/>
      <c r="TBK21" s="136"/>
      <c r="TBL21" s="136"/>
      <c r="TBM21" s="136"/>
      <c r="TBN21" s="136"/>
      <c r="TBO21" s="136"/>
      <c r="TBP21" s="136"/>
      <c r="TBQ21" s="136"/>
      <c r="TBR21" s="136"/>
      <c r="TBS21" s="136"/>
      <c r="TBT21" s="136"/>
      <c r="TBU21" s="136"/>
      <c r="TBV21" s="136"/>
      <c r="TBW21" s="136"/>
      <c r="TBX21" s="136"/>
      <c r="TBY21" s="136"/>
      <c r="TBZ21" s="136"/>
      <c r="TCA21" s="136"/>
      <c r="TCB21" s="136"/>
      <c r="TCC21" s="136"/>
      <c r="TCD21" s="136"/>
      <c r="TCE21" s="136"/>
      <c r="TCF21" s="136"/>
      <c r="TCG21" s="136"/>
      <c r="TCH21" s="136"/>
      <c r="TCI21" s="136"/>
      <c r="TCJ21" s="136"/>
      <c r="TCK21" s="136"/>
      <c r="TCL21" s="136"/>
      <c r="TCM21" s="136"/>
      <c r="TCN21" s="136"/>
      <c r="TCO21" s="136"/>
      <c r="TCP21" s="136"/>
      <c r="TCQ21" s="136"/>
      <c r="TCR21" s="136"/>
      <c r="TCS21" s="136"/>
      <c r="TCT21" s="136"/>
      <c r="TCU21" s="136"/>
      <c r="TCV21" s="136"/>
      <c r="TCW21" s="136"/>
      <c r="TCX21" s="136"/>
      <c r="TCY21" s="136"/>
      <c r="TCZ21" s="136"/>
      <c r="TDA21" s="136"/>
      <c r="TDB21" s="136"/>
      <c r="TDC21" s="136"/>
      <c r="TDD21" s="136"/>
      <c r="TDE21" s="136"/>
      <c r="TDF21" s="136"/>
      <c r="TDG21" s="136"/>
      <c r="TDH21" s="136"/>
      <c r="TDI21" s="136"/>
      <c r="TDJ21" s="136"/>
      <c r="TDK21" s="136"/>
      <c r="TDL21" s="136"/>
      <c r="TDM21" s="136"/>
      <c r="TDN21" s="136"/>
      <c r="TDO21" s="136"/>
      <c r="TDP21" s="136"/>
      <c r="TDQ21" s="136"/>
      <c r="TDR21" s="136"/>
      <c r="TDS21" s="136"/>
      <c r="TDT21" s="136"/>
      <c r="TDU21" s="136"/>
      <c r="TDV21" s="136"/>
      <c r="TDW21" s="136"/>
      <c r="TDX21" s="136"/>
      <c r="TDY21" s="136"/>
      <c r="TDZ21" s="136"/>
      <c r="TEA21" s="136"/>
      <c r="TEB21" s="136"/>
      <c r="TEC21" s="136"/>
      <c r="TED21" s="136"/>
      <c r="TEE21" s="136"/>
      <c r="TEF21" s="136"/>
      <c r="TEG21" s="136"/>
      <c r="TEH21" s="136"/>
      <c r="TEI21" s="136"/>
      <c r="TEJ21" s="136"/>
      <c r="TEK21" s="136"/>
      <c r="TEL21" s="136"/>
      <c r="TEM21" s="136"/>
      <c r="TEN21" s="136"/>
      <c r="TEO21" s="136"/>
      <c r="TEP21" s="136"/>
      <c r="TEQ21" s="136"/>
      <c r="TER21" s="136"/>
      <c r="TES21" s="136"/>
      <c r="TET21" s="136"/>
      <c r="TEU21" s="136"/>
      <c r="TEV21" s="136"/>
      <c r="TEW21" s="136"/>
      <c r="TEX21" s="136"/>
      <c r="TEY21" s="136"/>
      <c r="TEZ21" s="136"/>
      <c r="TFA21" s="136"/>
      <c r="TFB21" s="136"/>
      <c r="TFC21" s="136"/>
      <c r="TFD21" s="136"/>
      <c r="TFE21" s="136"/>
      <c r="TFF21" s="136"/>
      <c r="TFG21" s="136"/>
      <c r="TFH21" s="136"/>
      <c r="TFI21" s="136"/>
      <c r="TFJ21" s="136"/>
      <c r="TFK21" s="136"/>
      <c r="TFL21" s="136"/>
      <c r="TFM21" s="136"/>
      <c r="TFN21" s="136"/>
      <c r="TFO21" s="136"/>
      <c r="TFP21" s="136"/>
      <c r="TFQ21" s="136"/>
      <c r="TFR21" s="136"/>
      <c r="TFS21" s="136"/>
      <c r="TFT21" s="136"/>
      <c r="TFU21" s="136"/>
      <c r="TFV21" s="136"/>
      <c r="TFW21" s="136"/>
      <c r="TFX21" s="136"/>
      <c r="TFY21" s="136"/>
      <c r="TFZ21" s="136"/>
      <c r="TGA21" s="136"/>
      <c r="TGB21" s="136"/>
      <c r="TGC21" s="136"/>
      <c r="TGD21" s="136"/>
      <c r="TGE21" s="136"/>
      <c r="TGF21" s="136"/>
      <c r="TGG21" s="136"/>
      <c r="TGH21" s="136"/>
      <c r="TGI21" s="136"/>
      <c r="TGJ21" s="136"/>
      <c r="TGK21" s="136"/>
      <c r="TGL21" s="136"/>
      <c r="TGM21" s="136"/>
      <c r="TGN21" s="136"/>
      <c r="TGO21" s="136"/>
      <c r="TGP21" s="136"/>
      <c r="TGQ21" s="136"/>
      <c r="TGR21" s="136"/>
      <c r="TGS21" s="136"/>
      <c r="TGT21" s="136"/>
      <c r="TGU21" s="136"/>
      <c r="TGV21" s="136"/>
      <c r="TGW21" s="136"/>
      <c r="TGX21" s="136"/>
      <c r="TGY21" s="136"/>
      <c r="TGZ21" s="136"/>
      <c r="THA21" s="136"/>
      <c r="THB21" s="136"/>
      <c r="THC21" s="136"/>
      <c r="THD21" s="136"/>
      <c r="THE21" s="136"/>
      <c r="THF21" s="136"/>
      <c r="THG21" s="136"/>
      <c r="THH21" s="136"/>
      <c r="THI21" s="136"/>
      <c r="THJ21" s="136"/>
      <c r="THK21" s="136"/>
      <c r="THL21" s="136"/>
      <c r="THM21" s="136"/>
      <c r="THN21" s="136"/>
      <c r="THO21" s="136"/>
      <c r="THP21" s="136"/>
      <c r="THQ21" s="136"/>
      <c r="THR21" s="136"/>
      <c r="THS21" s="136"/>
      <c r="THT21" s="136"/>
      <c r="THU21" s="136"/>
      <c r="THV21" s="136"/>
      <c r="THW21" s="136"/>
      <c r="THX21" s="136"/>
      <c r="THY21" s="136"/>
      <c r="THZ21" s="136"/>
      <c r="TIA21" s="136"/>
      <c r="TIB21" s="136"/>
      <c r="TIC21" s="136"/>
      <c r="TID21" s="136"/>
      <c r="TIE21" s="136"/>
      <c r="TIF21" s="136"/>
      <c r="TIG21" s="136"/>
      <c r="TIH21" s="136"/>
      <c r="TII21" s="136"/>
      <c r="TIJ21" s="136"/>
      <c r="TIK21" s="136"/>
      <c r="TIL21" s="136"/>
      <c r="TIM21" s="136"/>
      <c r="TIN21" s="136"/>
      <c r="TIO21" s="136"/>
      <c r="TIP21" s="136"/>
      <c r="TIQ21" s="136"/>
      <c r="TIR21" s="136"/>
      <c r="TIS21" s="136"/>
      <c r="TIT21" s="136"/>
      <c r="TIU21" s="136"/>
      <c r="TIV21" s="136"/>
      <c r="TIW21" s="136"/>
      <c r="TIX21" s="136"/>
      <c r="TIY21" s="136"/>
      <c r="TIZ21" s="136"/>
      <c r="TJA21" s="136"/>
      <c r="TJB21" s="136"/>
      <c r="TJC21" s="136"/>
      <c r="TJD21" s="136"/>
      <c r="TJE21" s="136"/>
      <c r="TJF21" s="136"/>
      <c r="TJG21" s="136"/>
      <c r="TJH21" s="136"/>
      <c r="TJI21" s="136"/>
      <c r="TJJ21" s="136"/>
      <c r="TJK21" s="136"/>
      <c r="TJL21" s="136"/>
      <c r="TJM21" s="136"/>
      <c r="TJN21" s="136"/>
      <c r="TJO21" s="136"/>
      <c r="TJP21" s="136"/>
      <c r="TJQ21" s="136"/>
      <c r="TJR21" s="136"/>
      <c r="TJS21" s="136"/>
      <c r="TJT21" s="136"/>
      <c r="TJU21" s="136"/>
      <c r="TJV21" s="136"/>
      <c r="TJW21" s="136"/>
      <c r="TJX21" s="136"/>
      <c r="TJY21" s="136"/>
      <c r="TJZ21" s="136"/>
      <c r="TKA21" s="136"/>
      <c r="TKB21" s="136"/>
      <c r="TKC21" s="136"/>
      <c r="TKD21" s="136"/>
      <c r="TKE21" s="136"/>
      <c r="TKF21" s="136"/>
      <c r="TKG21" s="136"/>
      <c r="TKH21" s="136"/>
      <c r="TKI21" s="136"/>
      <c r="TKJ21" s="136"/>
      <c r="TKK21" s="136"/>
      <c r="TKL21" s="136"/>
      <c r="TKM21" s="136"/>
      <c r="TKN21" s="136"/>
      <c r="TKO21" s="136"/>
      <c r="TKP21" s="136"/>
      <c r="TKQ21" s="136"/>
      <c r="TKR21" s="136"/>
      <c r="TKS21" s="136"/>
      <c r="TKT21" s="136"/>
      <c r="TKU21" s="136"/>
      <c r="TKV21" s="136"/>
      <c r="TKW21" s="136"/>
      <c r="TKX21" s="136"/>
      <c r="TKY21" s="136"/>
      <c r="TKZ21" s="136"/>
      <c r="TLA21" s="136"/>
      <c r="TLB21" s="136"/>
      <c r="TLC21" s="136"/>
      <c r="TLD21" s="136"/>
      <c r="TLE21" s="136"/>
      <c r="TLF21" s="136"/>
      <c r="TLG21" s="136"/>
      <c r="TLH21" s="136"/>
      <c r="TLI21" s="136"/>
      <c r="TLJ21" s="136"/>
      <c r="TLK21" s="136"/>
      <c r="TLL21" s="136"/>
      <c r="TLM21" s="136"/>
      <c r="TLN21" s="136"/>
      <c r="TLO21" s="136"/>
      <c r="TLP21" s="136"/>
      <c r="TLQ21" s="136"/>
      <c r="TLR21" s="136"/>
      <c r="TLS21" s="136"/>
      <c r="TLT21" s="136"/>
      <c r="TLU21" s="136"/>
      <c r="TLV21" s="136"/>
      <c r="TLW21" s="136"/>
      <c r="TLX21" s="136"/>
      <c r="TLY21" s="136"/>
      <c r="TLZ21" s="136"/>
      <c r="TMA21" s="136"/>
      <c r="TMB21" s="136"/>
      <c r="TMC21" s="136"/>
      <c r="TMD21" s="136"/>
      <c r="TME21" s="136"/>
      <c r="TMF21" s="136"/>
      <c r="TMG21" s="136"/>
      <c r="TMH21" s="136"/>
      <c r="TMI21" s="136"/>
      <c r="TMJ21" s="136"/>
      <c r="TMK21" s="136"/>
      <c r="TML21" s="136"/>
      <c r="TMM21" s="136"/>
      <c r="TMN21" s="136"/>
      <c r="TMO21" s="136"/>
      <c r="TMP21" s="136"/>
      <c r="TMQ21" s="136"/>
      <c r="TMR21" s="136"/>
      <c r="TMS21" s="136"/>
      <c r="TMT21" s="136"/>
      <c r="TMU21" s="136"/>
      <c r="TMV21" s="136"/>
      <c r="TMW21" s="136"/>
      <c r="TMX21" s="136"/>
      <c r="TMY21" s="136"/>
      <c r="TMZ21" s="136"/>
      <c r="TNA21" s="136"/>
      <c r="TNB21" s="136"/>
      <c r="TNC21" s="136"/>
      <c r="TND21" s="136"/>
      <c r="TNE21" s="136"/>
      <c r="TNF21" s="136"/>
      <c r="TNG21" s="136"/>
      <c r="TNH21" s="136"/>
      <c r="TNI21" s="136"/>
      <c r="TNJ21" s="136"/>
      <c r="TNK21" s="136"/>
      <c r="TNL21" s="136"/>
      <c r="TNM21" s="136"/>
      <c r="TNN21" s="136"/>
      <c r="TNO21" s="136"/>
      <c r="TNP21" s="136"/>
      <c r="TNQ21" s="136"/>
      <c r="TNR21" s="136"/>
      <c r="TNS21" s="136"/>
      <c r="TNT21" s="136"/>
      <c r="TNU21" s="136"/>
      <c r="TNV21" s="136"/>
      <c r="TNW21" s="136"/>
      <c r="TNX21" s="136"/>
      <c r="TNY21" s="136"/>
      <c r="TNZ21" s="136"/>
      <c r="TOA21" s="136"/>
      <c r="TOB21" s="136"/>
      <c r="TOC21" s="136"/>
      <c r="TOD21" s="136"/>
      <c r="TOE21" s="136"/>
      <c r="TOF21" s="136"/>
      <c r="TOG21" s="136"/>
      <c r="TOH21" s="136"/>
      <c r="TOI21" s="136"/>
      <c r="TOJ21" s="136"/>
      <c r="TOK21" s="136"/>
      <c r="TOL21" s="136"/>
      <c r="TOM21" s="136"/>
      <c r="TON21" s="136"/>
      <c r="TOO21" s="136"/>
      <c r="TOP21" s="136"/>
      <c r="TOQ21" s="136"/>
      <c r="TOR21" s="136"/>
      <c r="TOS21" s="136"/>
      <c r="TOT21" s="136"/>
      <c r="TOU21" s="136"/>
      <c r="TOV21" s="136"/>
      <c r="TOW21" s="136"/>
      <c r="TOX21" s="136"/>
      <c r="TOY21" s="136"/>
      <c r="TOZ21" s="136"/>
      <c r="TPA21" s="136"/>
      <c r="TPB21" s="136"/>
      <c r="TPC21" s="136"/>
      <c r="TPD21" s="136"/>
      <c r="TPE21" s="136"/>
      <c r="TPF21" s="136"/>
      <c r="TPG21" s="136"/>
      <c r="TPH21" s="136"/>
      <c r="TPI21" s="136"/>
      <c r="TPJ21" s="136"/>
      <c r="TPK21" s="136"/>
      <c r="TPL21" s="136"/>
      <c r="TPM21" s="136"/>
      <c r="TPN21" s="136"/>
      <c r="TPO21" s="136"/>
      <c r="TPP21" s="136"/>
      <c r="TPQ21" s="136"/>
      <c r="TPR21" s="136"/>
      <c r="TPS21" s="136"/>
      <c r="TPT21" s="136"/>
      <c r="TPU21" s="136"/>
      <c r="TPV21" s="136"/>
      <c r="TPW21" s="136"/>
      <c r="TPX21" s="136"/>
      <c r="TPY21" s="136"/>
      <c r="TPZ21" s="136"/>
      <c r="TQA21" s="136"/>
      <c r="TQB21" s="136"/>
      <c r="TQC21" s="136"/>
      <c r="TQD21" s="136"/>
      <c r="TQE21" s="136"/>
      <c r="TQF21" s="136"/>
      <c r="TQG21" s="136"/>
      <c r="TQH21" s="136"/>
      <c r="TQI21" s="136"/>
      <c r="TQJ21" s="136"/>
      <c r="TQK21" s="136"/>
      <c r="TQL21" s="136"/>
      <c r="TQM21" s="136"/>
      <c r="TQN21" s="136"/>
      <c r="TQO21" s="136"/>
      <c r="TQP21" s="136"/>
      <c r="TQQ21" s="136"/>
      <c r="TQR21" s="136"/>
      <c r="TQS21" s="136"/>
      <c r="TQT21" s="136"/>
      <c r="TQU21" s="136"/>
      <c r="TQV21" s="136"/>
      <c r="TQW21" s="136"/>
      <c r="TQX21" s="136"/>
      <c r="TQY21" s="136"/>
      <c r="TQZ21" s="136"/>
      <c r="TRA21" s="136"/>
      <c r="TRB21" s="136"/>
      <c r="TRC21" s="136"/>
      <c r="TRD21" s="136"/>
      <c r="TRE21" s="136"/>
      <c r="TRF21" s="136"/>
      <c r="TRG21" s="136"/>
      <c r="TRH21" s="136"/>
      <c r="TRI21" s="136"/>
      <c r="TRJ21" s="136"/>
      <c r="TRK21" s="136"/>
      <c r="TRL21" s="136"/>
      <c r="TRM21" s="136"/>
      <c r="TRN21" s="136"/>
      <c r="TRO21" s="136"/>
      <c r="TRP21" s="136"/>
      <c r="TRQ21" s="136"/>
      <c r="TRR21" s="136"/>
      <c r="TRS21" s="136"/>
      <c r="TRT21" s="136"/>
      <c r="TRU21" s="136"/>
      <c r="TRV21" s="136"/>
      <c r="TRW21" s="136"/>
      <c r="TRX21" s="136"/>
      <c r="TRY21" s="136"/>
      <c r="TRZ21" s="136"/>
      <c r="TSA21" s="136"/>
      <c r="TSB21" s="136"/>
      <c r="TSC21" s="136"/>
      <c r="TSD21" s="136"/>
      <c r="TSE21" s="136"/>
      <c r="TSF21" s="136"/>
      <c r="TSG21" s="136"/>
      <c r="TSH21" s="136"/>
      <c r="TSI21" s="136"/>
      <c r="TSJ21" s="136"/>
      <c r="TSK21" s="136"/>
      <c r="TSL21" s="136"/>
      <c r="TSM21" s="136"/>
      <c r="TSN21" s="136"/>
      <c r="TSO21" s="136"/>
      <c r="TSP21" s="136"/>
      <c r="TSQ21" s="136"/>
      <c r="TSR21" s="136"/>
      <c r="TSS21" s="136"/>
      <c r="TST21" s="136"/>
      <c r="TSU21" s="136"/>
      <c r="TSV21" s="136"/>
      <c r="TSW21" s="136"/>
      <c r="TSX21" s="136"/>
      <c r="TSY21" s="136"/>
      <c r="TSZ21" s="136"/>
      <c r="TTA21" s="136"/>
      <c r="TTB21" s="136"/>
      <c r="TTC21" s="136"/>
      <c r="TTD21" s="136"/>
      <c r="TTE21" s="136"/>
      <c r="TTF21" s="136"/>
      <c r="TTG21" s="136"/>
      <c r="TTH21" s="136"/>
      <c r="TTI21" s="136"/>
      <c r="TTJ21" s="136"/>
      <c r="TTK21" s="136"/>
      <c r="TTL21" s="136"/>
      <c r="TTM21" s="136"/>
      <c r="TTN21" s="136"/>
      <c r="TTO21" s="136"/>
      <c r="TTP21" s="136"/>
      <c r="TTQ21" s="136"/>
      <c r="TTR21" s="136"/>
      <c r="TTS21" s="136"/>
      <c r="TTT21" s="136"/>
      <c r="TTU21" s="136"/>
      <c r="TTV21" s="136"/>
      <c r="TTW21" s="136"/>
      <c r="TTX21" s="136"/>
      <c r="TTY21" s="136"/>
      <c r="TTZ21" s="136"/>
      <c r="TUA21" s="136"/>
      <c r="TUB21" s="136"/>
      <c r="TUC21" s="136"/>
      <c r="TUD21" s="136"/>
      <c r="TUE21" s="136"/>
      <c r="TUF21" s="136"/>
      <c r="TUG21" s="136"/>
      <c r="TUH21" s="136"/>
      <c r="TUI21" s="136"/>
      <c r="TUJ21" s="136"/>
      <c r="TUK21" s="136"/>
      <c r="TUL21" s="136"/>
      <c r="TUM21" s="136"/>
      <c r="TUN21" s="136"/>
      <c r="TUO21" s="136"/>
      <c r="TUP21" s="136"/>
      <c r="TUQ21" s="136"/>
      <c r="TUR21" s="136"/>
      <c r="TUS21" s="136"/>
      <c r="TUT21" s="136"/>
      <c r="TUU21" s="136"/>
      <c r="TUV21" s="136"/>
      <c r="TUW21" s="136"/>
      <c r="TUX21" s="136"/>
      <c r="TUY21" s="136"/>
      <c r="TUZ21" s="136"/>
      <c r="TVA21" s="136"/>
      <c r="TVB21" s="136"/>
      <c r="TVC21" s="136"/>
      <c r="TVD21" s="136"/>
      <c r="TVE21" s="136"/>
      <c r="TVF21" s="136"/>
      <c r="TVG21" s="136"/>
      <c r="TVH21" s="136"/>
      <c r="TVI21" s="136"/>
      <c r="TVJ21" s="136"/>
      <c r="TVK21" s="136"/>
      <c r="TVL21" s="136"/>
      <c r="TVM21" s="136"/>
      <c r="TVN21" s="136"/>
      <c r="TVO21" s="136"/>
      <c r="TVP21" s="136"/>
      <c r="TVQ21" s="136"/>
      <c r="TVR21" s="136"/>
      <c r="TVS21" s="136"/>
      <c r="TVT21" s="136"/>
      <c r="TVU21" s="136"/>
      <c r="TVV21" s="136"/>
      <c r="TVW21" s="136"/>
      <c r="TVX21" s="136"/>
      <c r="TVY21" s="136"/>
      <c r="TVZ21" s="136"/>
      <c r="TWA21" s="136"/>
      <c r="TWB21" s="136"/>
      <c r="TWC21" s="136"/>
      <c r="TWD21" s="136"/>
      <c r="TWE21" s="136"/>
      <c r="TWF21" s="136"/>
      <c r="TWG21" s="136"/>
      <c r="TWH21" s="136"/>
      <c r="TWI21" s="136"/>
      <c r="TWJ21" s="136"/>
      <c r="TWK21" s="136"/>
      <c r="TWL21" s="136"/>
      <c r="TWM21" s="136"/>
      <c r="TWN21" s="136"/>
      <c r="TWO21" s="136"/>
      <c r="TWP21" s="136"/>
      <c r="TWQ21" s="136"/>
      <c r="TWR21" s="136"/>
      <c r="TWS21" s="136"/>
      <c r="TWT21" s="136"/>
      <c r="TWU21" s="136"/>
      <c r="TWV21" s="136"/>
      <c r="TWW21" s="136"/>
      <c r="TWX21" s="136"/>
      <c r="TWY21" s="136"/>
      <c r="TWZ21" s="136"/>
      <c r="TXA21" s="136"/>
      <c r="TXB21" s="136"/>
      <c r="TXC21" s="136"/>
      <c r="TXD21" s="136"/>
      <c r="TXE21" s="136"/>
      <c r="TXF21" s="136"/>
      <c r="TXG21" s="136"/>
      <c r="TXH21" s="136"/>
      <c r="TXI21" s="136"/>
      <c r="TXJ21" s="136"/>
      <c r="TXK21" s="136"/>
      <c r="TXL21" s="136"/>
      <c r="TXM21" s="136"/>
      <c r="TXN21" s="136"/>
      <c r="TXO21" s="136"/>
      <c r="TXP21" s="136"/>
      <c r="TXQ21" s="136"/>
      <c r="TXR21" s="136"/>
      <c r="TXS21" s="136"/>
      <c r="TXT21" s="136"/>
      <c r="TXU21" s="136"/>
      <c r="TXV21" s="136"/>
      <c r="TXW21" s="136"/>
      <c r="TXX21" s="136"/>
      <c r="TXY21" s="136"/>
      <c r="TXZ21" s="136"/>
      <c r="TYA21" s="136"/>
      <c r="TYB21" s="136"/>
      <c r="TYC21" s="136"/>
      <c r="TYD21" s="136"/>
      <c r="TYE21" s="136"/>
      <c r="TYF21" s="136"/>
      <c r="TYG21" s="136"/>
      <c r="TYH21" s="136"/>
      <c r="TYI21" s="136"/>
      <c r="TYJ21" s="136"/>
      <c r="TYK21" s="136"/>
      <c r="TYL21" s="136"/>
      <c r="TYM21" s="136"/>
      <c r="TYN21" s="136"/>
      <c r="TYO21" s="136"/>
      <c r="TYP21" s="136"/>
      <c r="TYQ21" s="136"/>
      <c r="TYR21" s="136"/>
      <c r="TYS21" s="136"/>
      <c r="TYT21" s="136"/>
      <c r="TYU21" s="136"/>
      <c r="TYV21" s="136"/>
      <c r="TYW21" s="136"/>
      <c r="TYX21" s="136"/>
      <c r="TYY21" s="136"/>
      <c r="TYZ21" s="136"/>
      <c r="TZA21" s="136"/>
      <c r="TZB21" s="136"/>
      <c r="TZC21" s="136"/>
      <c r="TZD21" s="136"/>
      <c r="TZE21" s="136"/>
      <c r="TZF21" s="136"/>
      <c r="TZG21" s="136"/>
      <c r="TZH21" s="136"/>
      <c r="TZI21" s="136"/>
      <c r="TZJ21" s="136"/>
      <c r="TZK21" s="136"/>
      <c r="TZL21" s="136"/>
      <c r="TZM21" s="136"/>
      <c r="TZN21" s="136"/>
      <c r="TZO21" s="136"/>
      <c r="TZP21" s="136"/>
      <c r="TZQ21" s="136"/>
      <c r="TZR21" s="136"/>
      <c r="TZS21" s="136"/>
      <c r="TZT21" s="136"/>
      <c r="TZU21" s="136"/>
      <c r="TZV21" s="136"/>
      <c r="TZW21" s="136"/>
      <c r="TZX21" s="136"/>
      <c r="TZY21" s="136"/>
      <c r="TZZ21" s="136"/>
      <c r="UAA21" s="136"/>
      <c r="UAB21" s="136"/>
      <c r="UAC21" s="136"/>
      <c r="UAD21" s="136"/>
      <c r="UAE21" s="136"/>
      <c r="UAF21" s="136"/>
      <c r="UAG21" s="136"/>
      <c r="UAH21" s="136"/>
      <c r="UAI21" s="136"/>
      <c r="UAJ21" s="136"/>
      <c r="UAK21" s="136"/>
      <c r="UAL21" s="136"/>
      <c r="UAM21" s="136"/>
      <c r="UAN21" s="136"/>
      <c r="UAO21" s="136"/>
      <c r="UAP21" s="136"/>
      <c r="UAQ21" s="136"/>
      <c r="UAR21" s="136"/>
      <c r="UAS21" s="136"/>
      <c r="UAT21" s="136"/>
      <c r="UAU21" s="136"/>
      <c r="UAV21" s="136"/>
      <c r="UAW21" s="136"/>
      <c r="UAX21" s="136"/>
      <c r="UAY21" s="136"/>
      <c r="UAZ21" s="136"/>
      <c r="UBA21" s="136"/>
      <c r="UBB21" s="136"/>
      <c r="UBC21" s="136"/>
      <c r="UBD21" s="136"/>
      <c r="UBE21" s="136"/>
      <c r="UBF21" s="136"/>
      <c r="UBG21" s="136"/>
      <c r="UBH21" s="136"/>
      <c r="UBI21" s="136"/>
      <c r="UBJ21" s="136"/>
      <c r="UBK21" s="136"/>
      <c r="UBL21" s="136"/>
      <c r="UBM21" s="136"/>
      <c r="UBN21" s="136"/>
      <c r="UBO21" s="136"/>
      <c r="UBP21" s="136"/>
      <c r="UBQ21" s="136"/>
      <c r="UBR21" s="136"/>
      <c r="UBS21" s="136"/>
      <c r="UBT21" s="136"/>
      <c r="UBU21" s="136"/>
      <c r="UBV21" s="136"/>
      <c r="UBW21" s="136"/>
      <c r="UBX21" s="136"/>
      <c r="UBY21" s="136"/>
      <c r="UBZ21" s="136"/>
      <c r="UCA21" s="136"/>
      <c r="UCB21" s="136"/>
      <c r="UCC21" s="136"/>
      <c r="UCD21" s="136"/>
      <c r="UCE21" s="136"/>
      <c r="UCF21" s="136"/>
      <c r="UCG21" s="136"/>
      <c r="UCH21" s="136"/>
      <c r="UCI21" s="136"/>
      <c r="UCJ21" s="136"/>
      <c r="UCK21" s="136"/>
      <c r="UCL21" s="136"/>
      <c r="UCM21" s="136"/>
      <c r="UCN21" s="136"/>
      <c r="UCO21" s="136"/>
      <c r="UCP21" s="136"/>
      <c r="UCQ21" s="136"/>
      <c r="UCR21" s="136"/>
      <c r="UCS21" s="136"/>
      <c r="UCT21" s="136"/>
      <c r="UCU21" s="136"/>
      <c r="UCV21" s="136"/>
      <c r="UCW21" s="136"/>
      <c r="UCX21" s="136"/>
      <c r="UCY21" s="136"/>
      <c r="UCZ21" s="136"/>
      <c r="UDA21" s="136"/>
      <c r="UDB21" s="136"/>
      <c r="UDC21" s="136"/>
      <c r="UDD21" s="136"/>
      <c r="UDE21" s="136"/>
      <c r="UDF21" s="136"/>
      <c r="UDG21" s="136"/>
      <c r="UDH21" s="136"/>
      <c r="UDI21" s="136"/>
      <c r="UDJ21" s="136"/>
      <c r="UDK21" s="136"/>
      <c r="UDL21" s="136"/>
      <c r="UDM21" s="136"/>
      <c r="UDN21" s="136"/>
      <c r="UDO21" s="136"/>
      <c r="UDP21" s="136"/>
      <c r="UDQ21" s="136"/>
      <c r="UDR21" s="136"/>
      <c r="UDS21" s="136"/>
      <c r="UDT21" s="136"/>
      <c r="UDU21" s="136"/>
      <c r="UDV21" s="136"/>
      <c r="UDW21" s="136"/>
      <c r="UDX21" s="136"/>
      <c r="UDY21" s="136"/>
      <c r="UDZ21" s="136"/>
      <c r="UEA21" s="136"/>
      <c r="UEB21" s="136"/>
      <c r="UEC21" s="136"/>
      <c r="UED21" s="136"/>
      <c r="UEE21" s="136"/>
      <c r="UEF21" s="136"/>
      <c r="UEG21" s="136"/>
      <c r="UEH21" s="136"/>
      <c r="UEI21" s="136"/>
      <c r="UEJ21" s="136"/>
      <c r="UEK21" s="136"/>
      <c r="UEL21" s="136"/>
      <c r="UEM21" s="136"/>
      <c r="UEN21" s="136"/>
      <c r="UEO21" s="136"/>
      <c r="UEP21" s="136"/>
      <c r="UEQ21" s="136"/>
      <c r="UER21" s="136"/>
      <c r="UES21" s="136"/>
      <c r="UET21" s="136"/>
      <c r="UEU21" s="136"/>
      <c r="UEV21" s="136"/>
      <c r="UEW21" s="136"/>
      <c r="UEX21" s="136"/>
      <c r="UEY21" s="136"/>
      <c r="UEZ21" s="136"/>
      <c r="UFA21" s="136"/>
      <c r="UFB21" s="136"/>
      <c r="UFC21" s="136"/>
      <c r="UFD21" s="136"/>
      <c r="UFE21" s="136"/>
      <c r="UFF21" s="136"/>
      <c r="UFG21" s="136"/>
      <c r="UFH21" s="136"/>
      <c r="UFI21" s="136"/>
      <c r="UFJ21" s="136"/>
      <c r="UFK21" s="136"/>
      <c r="UFL21" s="136"/>
      <c r="UFM21" s="136"/>
      <c r="UFN21" s="136"/>
      <c r="UFO21" s="136"/>
      <c r="UFP21" s="136"/>
      <c r="UFQ21" s="136"/>
      <c r="UFR21" s="136"/>
      <c r="UFS21" s="136"/>
      <c r="UFT21" s="136"/>
      <c r="UFU21" s="136"/>
      <c r="UFV21" s="136"/>
      <c r="UFW21" s="136"/>
      <c r="UFX21" s="136"/>
      <c r="UFY21" s="136"/>
      <c r="UFZ21" s="136"/>
      <c r="UGA21" s="136"/>
      <c r="UGB21" s="136"/>
      <c r="UGC21" s="136"/>
      <c r="UGD21" s="136"/>
      <c r="UGE21" s="136"/>
      <c r="UGF21" s="136"/>
      <c r="UGG21" s="136"/>
      <c r="UGH21" s="136"/>
      <c r="UGI21" s="136"/>
      <c r="UGJ21" s="136"/>
      <c r="UGK21" s="136"/>
      <c r="UGL21" s="136"/>
      <c r="UGM21" s="136"/>
      <c r="UGN21" s="136"/>
      <c r="UGO21" s="136"/>
      <c r="UGP21" s="136"/>
      <c r="UGQ21" s="136"/>
      <c r="UGR21" s="136"/>
      <c r="UGS21" s="136"/>
      <c r="UGT21" s="136"/>
      <c r="UGU21" s="136"/>
      <c r="UGV21" s="136"/>
      <c r="UGW21" s="136"/>
      <c r="UGX21" s="136"/>
      <c r="UGY21" s="136"/>
      <c r="UGZ21" s="136"/>
      <c r="UHA21" s="136"/>
      <c r="UHB21" s="136"/>
      <c r="UHC21" s="136"/>
      <c r="UHD21" s="136"/>
      <c r="UHE21" s="136"/>
      <c r="UHF21" s="136"/>
      <c r="UHG21" s="136"/>
      <c r="UHH21" s="136"/>
      <c r="UHI21" s="136"/>
      <c r="UHJ21" s="136"/>
      <c r="UHK21" s="136"/>
      <c r="UHL21" s="136"/>
      <c r="UHM21" s="136"/>
      <c r="UHN21" s="136"/>
      <c r="UHO21" s="136"/>
      <c r="UHP21" s="136"/>
      <c r="UHQ21" s="136"/>
      <c r="UHR21" s="136"/>
      <c r="UHS21" s="136"/>
      <c r="UHT21" s="136"/>
      <c r="UHU21" s="136"/>
      <c r="UHV21" s="136"/>
      <c r="UHW21" s="136"/>
      <c r="UHX21" s="136"/>
      <c r="UHY21" s="136"/>
      <c r="UHZ21" s="136"/>
      <c r="UIA21" s="136"/>
      <c r="UIB21" s="136"/>
      <c r="UIC21" s="136"/>
      <c r="UID21" s="136"/>
      <c r="UIE21" s="136"/>
      <c r="UIF21" s="136"/>
      <c r="UIG21" s="136"/>
      <c r="UIH21" s="136"/>
      <c r="UII21" s="136"/>
      <c r="UIJ21" s="136"/>
      <c r="UIK21" s="136"/>
      <c r="UIL21" s="136"/>
      <c r="UIM21" s="136"/>
      <c r="UIN21" s="136"/>
      <c r="UIO21" s="136"/>
      <c r="UIP21" s="136"/>
      <c r="UIQ21" s="136"/>
      <c r="UIR21" s="136"/>
      <c r="UIS21" s="136"/>
      <c r="UIT21" s="136"/>
      <c r="UIU21" s="136"/>
      <c r="UIV21" s="136"/>
      <c r="UIW21" s="136"/>
      <c r="UIX21" s="136"/>
      <c r="UIY21" s="136"/>
      <c r="UIZ21" s="136"/>
      <c r="UJA21" s="136"/>
      <c r="UJB21" s="136"/>
      <c r="UJC21" s="136"/>
      <c r="UJD21" s="136"/>
      <c r="UJE21" s="136"/>
      <c r="UJF21" s="136"/>
      <c r="UJG21" s="136"/>
      <c r="UJH21" s="136"/>
      <c r="UJI21" s="136"/>
      <c r="UJJ21" s="136"/>
      <c r="UJK21" s="136"/>
      <c r="UJL21" s="136"/>
      <c r="UJM21" s="136"/>
      <c r="UJN21" s="136"/>
      <c r="UJO21" s="136"/>
      <c r="UJP21" s="136"/>
      <c r="UJQ21" s="136"/>
      <c r="UJR21" s="136"/>
      <c r="UJS21" s="136"/>
      <c r="UJT21" s="136"/>
      <c r="UJU21" s="136"/>
      <c r="UJV21" s="136"/>
      <c r="UJW21" s="136"/>
      <c r="UJX21" s="136"/>
      <c r="UJY21" s="136"/>
      <c r="UJZ21" s="136"/>
      <c r="UKA21" s="136"/>
      <c r="UKB21" s="136"/>
      <c r="UKC21" s="136"/>
      <c r="UKD21" s="136"/>
      <c r="UKE21" s="136"/>
      <c r="UKF21" s="136"/>
      <c r="UKG21" s="136"/>
      <c r="UKH21" s="136"/>
      <c r="UKI21" s="136"/>
      <c r="UKJ21" s="136"/>
      <c r="UKK21" s="136"/>
      <c r="UKL21" s="136"/>
      <c r="UKM21" s="136"/>
      <c r="UKN21" s="136"/>
      <c r="UKO21" s="136"/>
      <c r="UKP21" s="136"/>
      <c r="UKQ21" s="136"/>
      <c r="UKR21" s="136"/>
      <c r="UKS21" s="136"/>
      <c r="UKT21" s="136"/>
      <c r="UKU21" s="136"/>
      <c r="UKV21" s="136"/>
      <c r="UKW21" s="136"/>
      <c r="UKX21" s="136"/>
      <c r="UKY21" s="136"/>
      <c r="UKZ21" s="136"/>
      <c r="ULA21" s="136"/>
      <c r="ULB21" s="136"/>
      <c r="ULC21" s="136"/>
      <c r="ULD21" s="136"/>
      <c r="ULE21" s="136"/>
      <c r="ULF21" s="136"/>
      <c r="ULG21" s="136"/>
      <c r="ULH21" s="136"/>
      <c r="ULI21" s="136"/>
      <c r="ULJ21" s="136"/>
      <c r="ULK21" s="136"/>
      <c r="ULL21" s="136"/>
      <c r="ULM21" s="136"/>
      <c r="ULN21" s="136"/>
      <c r="ULO21" s="136"/>
      <c r="ULP21" s="136"/>
      <c r="ULQ21" s="136"/>
      <c r="ULR21" s="136"/>
      <c r="ULS21" s="136"/>
      <c r="ULT21" s="136"/>
      <c r="ULU21" s="136"/>
      <c r="ULV21" s="136"/>
      <c r="ULW21" s="136"/>
      <c r="ULX21" s="136"/>
      <c r="ULY21" s="136"/>
      <c r="ULZ21" s="136"/>
      <c r="UMA21" s="136"/>
      <c r="UMB21" s="136"/>
      <c r="UMC21" s="136"/>
      <c r="UMD21" s="136"/>
      <c r="UME21" s="136"/>
      <c r="UMF21" s="136"/>
      <c r="UMG21" s="136"/>
      <c r="UMH21" s="136"/>
      <c r="UMI21" s="136"/>
      <c r="UMJ21" s="136"/>
      <c r="UMK21" s="136"/>
      <c r="UML21" s="136"/>
      <c r="UMM21" s="136"/>
      <c r="UMN21" s="136"/>
      <c r="UMO21" s="136"/>
      <c r="UMP21" s="136"/>
      <c r="UMQ21" s="136"/>
      <c r="UMR21" s="136"/>
      <c r="UMS21" s="136"/>
      <c r="UMT21" s="136"/>
      <c r="UMU21" s="136"/>
      <c r="UMV21" s="136"/>
      <c r="UMW21" s="136"/>
      <c r="UMX21" s="136"/>
      <c r="UMY21" s="136"/>
      <c r="UMZ21" s="136"/>
      <c r="UNA21" s="136"/>
      <c r="UNB21" s="136"/>
      <c r="UNC21" s="136"/>
      <c r="UND21" s="136"/>
      <c r="UNE21" s="136"/>
      <c r="UNF21" s="136"/>
      <c r="UNG21" s="136"/>
      <c r="UNH21" s="136"/>
      <c r="UNI21" s="136"/>
      <c r="UNJ21" s="136"/>
      <c r="UNK21" s="136"/>
      <c r="UNL21" s="136"/>
      <c r="UNM21" s="136"/>
      <c r="UNN21" s="136"/>
      <c r="UNO21" s="136"/>
      <c r="UNP21" s="136"/>
      <c r="UNQ21" s="136"/>
      <c r="UNR21" s="136"/>
      <c r="UNS21" s="136"/>
      <c r="UNT21" s="136"/>
      <c r="UNU21" s="136"/>
      <c r="UNV21" s="136"/>
      <c r="UNW21" s="136"/>
      <c r="UNX21" s="136"/>
      <c r="UNY21" s="136"/>
      <c r="UNZ21" s="136"/>
      <c r="UOA21" s="136"/>
      <c r="UOB21" s="136"/>
      <c r="UOC21" s="136"/>
      <c r="UOD21" s="136"/>
      <c r="UOE21" s="136"/>
      <c r="UOF21" s="136"/>
      <c r="UOG21" s="136"/>
      <c r="UOH21" s="136"/>
      <c r="UOI21" s="136"/>
      <c r="UOJ21" s="136"/>
      <c r="UOK21" s="136"/>
      <c r="UOL21" s="136"/>
      <c r="UOM21" s="136"/>
      <c r="UON21" s="136"/>
      <c r="UOO21" s="136"/>
      <c r="UOP21" s="136"/>
      <c r="UOQ21" s="136"/>
      <c r="UOR21" s="136"/>
      <c r="UOS21" s="136"/>
      <c r="UOT21" s="136"/>
      <c r="UOU21" s="136"/>
      <c r="UOV21" s="136"/>
      <c r="UOW21" s="136"/>
      <c r="UOX21" s="136"/>
      <c r="UOY21" s="136"/>
      <c r="UOZ21" s="136"/>
      <c r="UPA21" s="136"/>
      <c r="UPB21" s="136"/>
      <c r="UPC21" s="136"/>
      <c r="UPD21" s="136"/>
      <c r="UPE21" s="136"/>
      <c r="UPF21" s="136"/>
      <c r="UPG21" s="136"/>
      <c r="UPH21" s="136"/>
      <c r="UPI21" s="136"/>
      <c r="UPJ21" s="136"/>
      <c r="UPK21" s="136"/>
      <c r="UPL21" s="136"/>
      <c r="UPM21" s="136"/>
      <c r="UPN21" s="136"/>
      <c r="UPO21" s="136"/>
      <c r="UPP21" s="136"/>
      <c r="UPQ21" s="136"/>
      <c r="UPR21" s="136"/>
      <c r="UPS21" s="136"/>
      <c r="UPT21" s="136"/>
      <c r="UPU21" s="136"/>
      <c r="UPV21" s="136"/>
      <c r="UPW21" s="136"/>
      <c r="UPX21" s="136"/>
      <c r="UPY21" s="136"/>
      <c r="UPZ21" s="136"/>
      <c r="UQA21" s="136"/>
      <c r="UQB21" s="136"/>
      <c r="UQC21" s="136"/>
      <c r="UQD21" s="136"/>
      <c r="UQE21" s="136"/>
      <c r="UQF21" s="136"/>
      <c r="UQG21" s="136"/>
      <c r="UQH21" s="136"/>
      <c r="UQI21" s="136"/>
      <c r="UQJ21" s="136"/>
      <c r="UQK21" s="136"/>
      <c r="UQL21" s="136"/>
      <c r="UQM21" s="136"/>
      <c r="UQN21" s="136"/>
      <c r="UQO21" s="136"/>
      <c r="UQP21" s="136"/>
      <c r="UQQ21" s="136"/>
      <c r="UQR21" s="136"/>
      <c r="UQS21" s="136"/>
      <c r="UQT21" s="136"/>
      <c r="UQU21" s="136"/>
      <c r="UQV21" s="136"/>
      <c r="UQW21" s="136"/>
      <c r="UQX21" s="136"/>
      <c r="UQY21" s="136"/>
      <c r="UQZ21" s="136"/>
      <c r="URA21" s="136"/>
      <c r="URB21" s="136"/>
      <c r="URC21" s="136"/>
      <c r="URD21" s="136"/>
      <c r="URE21" s="136"/>
      <c r="URF21" s="136"/>
      <c r="URG21" s="136"/>
      <c r="URH21" s="136"/>
      <c r="URI21" s="136"/>
      <c r="URJ21" s="136"/>
      <c r="URK21" s="136"/>
      <c r="URL21" s="136"/>
      <c r="URM21" s="136"/>
      <c r="URN21" s="136"/>
      <c r="URO21" s="136"/>
      <c r="URP21" s="136"/>
      <c r="URQ21" s="136"/>
      <c r="URR21" s="136"/>
      <c r="URS21" s="136"/>
      <c r="URT21" s="136"/>
      <c r="URU21" s="136"/>
      <c r="URV21" s="136"/>
      <c r="URW21" s="136"/>
      <c r="URX21" s="136"/>
      <c r="URY21" s="136"/>
      <c r="URZ21" s="136"/>
      <c r="USA21" s="136"/>
      <c r="USB21" s="136"/>
      <c r="USC21" s="136"/>
      <c r="USD21" s="136"/>
      <c r="USE21" s="136"/>
      <c r="USF21" s="136"/>
      <c r="USG21" s="136"/>
      <c r="USH21" s="136"/>
      <c r="USI21" s="136"/>
      <c r="USJ21" s="136"/>
      <c r="USK21" s="136"/>
      <c r="USL21" s="136"/>
      <c r="USM21" s="136"/>
      <c r="USN21" s="136"/>
      <c r="USO21" s="136"/>
      <c r="USP21" s="136"/>
      <c r="USQ21" s="136"/>
      <c r="USR21" s="136"/>
      <c r="USS21" s="136"/>
      <c r="UST21" s="136"/>
      <c r="USU21" s="136"/>
      <c r="USV21" s="136"/>
      <c r="USW21" s="136"/>
      <c r="USX21" s="136"/>
      <c r="USY21" s="136"/>
      <c r="USZ21" s="136"/>
      <c r="UTA21" s="136"/>
      <c r="UTB21" s="136"/>
      <c r="UTC21" s="136"/>
      <c r="UTD21" s="136"/>
      <c r="UTE21" s="136"/>
      <c r="UTF21" s="136"/>
      <c r="UTG21" s="136"/>
      <c r="UTH21" s="136"/>
      <c r="UTI21" s="136"/>
      <c r="UTJ21" s="136"/>
      <c r="UTK21" s="136"/>
      <c r="UTL21" s="136"/>
      <c r="UTM21" s="136"/>
      <c r="UTN21" s="136"/>
      <c r="UTO21" s="136"/>
      <c r="UTP21" s="136"/>
      <c r="UTQ21" s="136"/>
      <c r="UTR21" s="136"/>
      <c r="UTS21" s="136"/>
      <c r="UTT21" s="136"/>
      <c r="UTU21" s="136"/>
      <c r="UTV21" s="136"/>
      <c r="UTW21" s="136"/>
      <c r="UTX21" s="136"/>
      <c r="UTY21" s="136"/>
      <c r="UTZ21" s="136"/>
      <c r="UUA21" s="136"/>
      <c r="UUB21" s="136"/>
      <c r="UUC21" s="136"/>
      <c r="UUD21" s="136"/>
      <c r="UUE21" s="136"/>
      <c r="UUF21" s="136"/>
      <c r="UUG21" s="136"/>
      <c r="UUH21" s="136"/>
      <c r="UUI21" s="136"/>
      <c r="UUJ21" s="136"/>
      <c r="UUK21" s="136"/>
      <c r="UUL21" s="136"/>
      <c r="UUM21" s="136"/>
      <c r="UUN21" s="136"/>
      <c r="UUO21" s="136"/>
      <c r="UUP21" s="136"/>
      <c r="UUQ21" s="136"/>
      <c r="UUR21" s="136"/>
      <c r="UUS21" s="136"/>
      <c r="UUT21" s="136"/>
      <c r="UUU21" s="136"/>
      <c r="UUV21" s="136"/>
      <c r="UUW21" s="136"/>
      <c r="UUX21" s="136"/>
      <c r="UUY21" s="136"/>
      <c r="UUZ21" s="136"/>
      <c r="UVA21" s="136"/>
      <c r="UVB21" s="136"/>
      <c r="UVC21" s="136"/>
      <c r="UVD21" s="136"/>
      <c r="UVE21" s="136"/>
      <c r="UVF21" s="136"/>
      <c r="UVG21" s="136"/>
      <c r="UVH21" s="136"/>
      <c r="UVI21" s="136"/>
      <c r="UVJ21" s="136"/>
      <c r="UVK21" s="136"/>
      <c r="UVL21" s="136"/>
      <c r="UVM21" s="136"/>
      <c r="UVN21" s="136"/>
      <c r="UVO21" s="136"/>
      <c r="UVP21" s="136"/>
      <c r="UVQ21" s="136"/>
      <c r="UVR21" s="136"/>
      <c r="UVS21" s="136"/>
      <c r="UVT21" s="136"/>
      <c r="UVU21" s="136"/>
      <c r="UVV21" s="136"/>
      <c r="UVW21" s="136"/>
      <c r="UVX21" s="136"/>
      <c r="UVY21" s="136"/>
      <c r="UVZ21" s="136"/>
      <c r="UWA21" s="136"/>
      <c r="UWB21" s="136"/>
      <c r="UWC21" s="136"/>
      <c r="UWD21" s="136"/>
      <c r="UWE21" s="136"/>
      <c r="UWF21" s="136"/>
      <c r="UWG21" s="136"/>
      <c r="UWH21" s="136"/>
      <c r="UWI21" s="136"/>
      <c r="UWJ21" s="136"/>
      <c r="UWK21" s="136"/>
      <c r="UWL21" s="136"/>
      <c r="UWM21" s="136"/>
      <c r="UWN21" s="136"/>
      <c r="UWO21" s="136"/>
      <c r="UWP21" s="136"/>
      <c r="UWQ21" s="136"/>
      <c r="UWR21" s="136"/>
      <c r="UWS21" s="136"/>
      <c r="UWT21" s="136"/>
      <c r="UWU21" s="136"/>
      <c r="UWV21" s="136"/>
      <c r="UWW21" s="136"/>
      <c r="UWX21" s="136"/>
      <c r="UWY21" s="136"/>
      <c r="UWZ21" s="136"/>
      <c r="UXA21" s="136"/>
      <c r="UXB21" s="136"/>
      <c r="UXC21" s="136"/>
      <c r="UXD21" s="136"/>
      <c r="UXE21" s="136"/>
      <c r="UXF21" s="136"/>
      <c r="UXG21" s="136"/>
      <c r="UXH21" s="136"/>
      <c r="UXI21" s="136"/>
      <c r="UXJ21" s="136"/>
      <c r="UXK21" s="136"/>
      <c r="UXL21" s="136"/>
      <c r="UXM21" s="136"/>
      <c r="UXN21" s="136"/>
      <c r="UXO21" s="136"/>
      <c r="UXP21" s="136"/>
      <c r="UXQ21" s="136"/>
      <c r="UXR21" s="136"/>
      <c r="UXS21" s="136"/>
      <c r="UXT21" s="136"/>
      <c r="UXU21" s="136"/>
      <c r="UXV21" s="136"/>
      <c r="UXW21" s="136"/>
      <c r="UXX21" s="136"/>
      <c r="UXY21" s="136"/>
      <c r="UXZ21" s="136"/>
      <c r="UYA21" s="136"/>
      <c r="UYB21" s="136"/>
      <c r="UYC21" s="136"/>
      <c r="UYD21" s="136"/>
      <c r="UYE21" s="136"/>
      <c r="UYF21" s="136"/>
      <c r="UYG21" s="136"/>
      <c r="UYH21" s="136"/>
      <c r="UYI21" s="136"/>
      <c r="UYJ21" s="136"/>
      <c r="UYK21" s="136"/>
      <c r="UYL21" s="136"/>
      <c r="UYM21" s="136"/>
      <c r="UYN21" s="136"/>
      <c r="UYO21" s="136"/>
      <c r="UYP21" s="136"/>
      <c r="UYQ21" s="136"/>
      <c r="UYR21" s="136"/>
      <c r="UYS21" s="136"/>
      <c r="UYT21" s="136"/>
      <c r="UYU21" s="136"/>
      <c r="UYV21" s="136"/>
      <c r="UYW21" s="136"/>
      <c r="UYX21" s="136"/>
      <c r="UYY21" s="136"/>
      <c r="UYZ21" s="136"/>
      <c r="UZA21" s="136"/>
      <c r="UZB21" s="136"/>
      <c r="UZC21" s="136"/>
      <c r="UZD21" s="136"/>
      <c r="UZE21" s="136"/>
      <c r="UZF21" s="136"/>
      <c r="UZG21" s="136"/>
      <c r="UZH21" s="136"/>
      <c r="UZI21" s="136"/>
      <c r="UZJ21" s="136"/>
      <c r="UZK21" s="136"/>
      <c r="UZL21" s="136"/>
      <c r="UZM21" s="136"/>
      <c r="UZN21" s="136"/>
      <c r="UZO21" s="136"/>
      <c r="UZP21" s="136"/>
      <c r="UZQ21" s="136"/>
      <c r="UZR21" s="136"/>
      <c r="UZS21" s="136"/>
      <c r="UZT21" s="136"/>
      <c r="UZU21" s="136"/>
      <c r="UZV21" s="136"/>
      <c r="UZW21" s="136"/>
      <c r="UZX21" s="136"/>
      <c r="UZY21" s="136"/>
      <c r="UZZ21" s="136"/>
      <c r="VAA21" s="136"/>
      <c r="VAB21" s="136"/>
      <c r="VAC21" s="136"/>
      <c r="VAD21" s="136"/>
      <c r="VAE21" s="136"/>
      <c r="VAF21" s="136"/>
      <c r="VAG21" s="136"/>
      <c r="VAH21" s="136"/>
      <c r="VAI21" s="136"/>
      <c r="VAJ21" s="136"/>
      <c r="VAK21" s="136"/>
      <c r="VAL21" s="136"/>
      <c r="VAM21" s="136"/>
      <c r="VAN21" s="136"/>
      <c r="VAO21" s="136"/>
      <c r="VAP21" s="136"/>
      <c r="VAQ21" s="136"/>
      <c r="VAR21" s="136"/>
      <c r="VAS21" s="136"/>
      <c r="VAT21" s="136"/>
      <c r="VAU21" s="136"/>
      <c r="VAV21" s="136"/>
      <c r="VAW21" s="136"/>
      <c r="VAX21" s="136"/>
      <c r="VAY21" s="136"/>
      <c r="VAZ21" s="136"/>
      <c r="VBA21" s="136"/>
      <c r="VBB21" s="136"/>
      <c r="VBC21" s="136"/>
      <c r="VBD21" s="136"/>
      <c r="VBE21" s="136"/>
      <c r="VBF21" s="136"/>
      <c r="VBG21" s="136"/>
      <c r="VBH21" s="136"/>
      <c r="VBI21" s="136"/>
      <c r="VBJ21" s="136"/>
      <c r="VBK21" s="136"/>
      <c r="VBL21" s="136"/>
      <c r="VBM21" s="136"/>
      <c r="VBN21" s="136"/>
      <c r="VBO21" s="136"/>
      <c r="VBP21" s="136"/>
      <c r="VBQ21" s="136"/>
      <c r="VBR21" s="136"/>
      <c r="VBS21" s="136"/>
      <c r="VBT21" s="136"/>
      <c r="VBU21" s="136"/>
      <c r="VBV21" s="136"/>
      <c r="VBW21" s="136"/>
      <c r="VBX21" s="136"/>
      <c r="VBY21" s="136"/>
      <c r="VBZ21" s="136"/>
      <c r="VCA21" s="136"/>
      <c r="VCB21" s="136"/>
      <c r="VCC21" s="136"/>
      <c r="VCD21" s="136"/>
      <c r="VCE21" s="136"/>
      <c r="VCF21" s="136"/>
      <c r="VCG21" s="136"/>
      <c r="VCH21" s="136"/>
      <c r="VCI21" s="136"/>
      <c r="VCJ21" s="136"/>
      <c r="VCK21" s="136"/>
      <c r="VCL21" s="136"/>
      <c r="VCM21" s="136"/>
      <c r="VCN21" s="136"/>
      <c r="VCO21" s="136"/>
      <c r="VCP21" s="136"/>
      <c r="VCQ21" s="136"/>
      <c r="VCR21" s="136"/>
      <c r="VCS21" s="136"/>
      <c r="VCT21" s="136"/>
      <c r="VCU21" s="136"/>
      <c r="VCV21" s="136"/>
      <c r="VCW21" s="136"/>
      <c r="VCX21" s="136"/>
      <c r="VCY21" s="136"/>
      <c r="VCZ21" s="136"/>
      <c r="VDA21" s="136"/>
      <c r="VDB21" s="136"/>
      <c r="VDC21" s="136"/>
      <c r="VDD21" s="136"/>
      <c r="VDE21" s="136"/>
      <c r="VDF21" s="136"/>
      <c r="VDG21" s="136"/>
      <c r="VDH21" s="136"/>
      <c r="VDI21" s="136"/>
      <c r="VDJ21" s="136"/>
      <c r="VDK21" s="136"/>
      <c r="VDL21" s="136"/>
      <c r="VDM21" s="136"/>
      <c r="VDN21" s="136"/>
      <c r="VDO21" s="136"/>
      <c r="VDP21" s="136"/>
      <c r="VDQ21" s="136"/>
      <c r="VDR21" s="136"/>
      <c r="VDS21" s="136"/>
      <c r="VDT21" s="136"/>
      <c r="VDU21" s="136"/>
      <c r="VDV21" s="136"/>
      <c r="VDW21" s="136"/>
      <c r="VDX21" s="136"/>
      <c r="VDY21" s="136"/>
      <c r="VDZ21" s="136"/>
      <c r="VEA21" s="136"/>
      <c r="VEB21" s="136"/>
      <c r="VEC21" s="136"/>
      <c r="VED21" s="136"/>
      <c r="VEE21" s="136"/>
      <c r="VEF21" s="136"/>
      <c r="VEG21" s="136"/>
      <c r="VEH21" s="136"/>
      <c r="VEI21" s="136"/>
      <c r="VEJ21" s="136"/>
      <c r="VEK21" s="136"/>
      <c r="VEL21" s="136"/>
      <c r="VEM21" s="136"/>
      <c r="VEN21" s="136"/>
      <c r="VEO21" s="136"/>
      <c r="VEP21" s="136"/>
      <c r="VEQ21" s="136"/>
      <c r="VER21" s="136"/>
      <c r="VES21" s="136"/>
      <c r="VET21" s="136"/>
      <c r="VEU21" s="136"/>
      <c r="VEV21" s="136"/>
      <c r="VEW21" s="136"/>
      <c r="VEX21" s="136"/>
      <c r="VEY21" s="136"/>
      <c r="VEZ21" s="136"/>
      <c r="VFA21" s="136"/>
      <c r="VFB21" s="136"/>
      <c r="VFC21" s="136"/>
      <c r="VFD21" s="136"/>
      <c r="VFE21" s="136"/>
      <c r="VFF21" s="136"/>
      <c r="VFG21" s="136"/>
      <c r="VFH21" s="136"/>
      <c r="VFI21" s="136"/>
      <c r="VFJ21" s="136"/>
      <c r="VFK21" s="136"/>
      <c r="VFL21" s="136"/>
      <c r="VFM21" s="136"/>
      <c r="VFN21" s="136"/>
      <c r="VFO21" s="136"/>
      <c r="VFP21" s="136"/>
      <c r="VFQ21" s="136"/>
      <c r="VFR21" s="136"/>
      <c r="VFS21" s="136"/>
      <c r="VFT21" s="136"/>
      <c r="VFU21" s="136"/>
      <c r="VFV21" s="136"/>
      <c r="VFW21" s="136"/>
      <c r="VFX21" s="136"/>
      <c r="VFY21" s="136"/>
      <c r="VFZ21" s="136"/>
      <c r="VGA21" s="136"/>
      <c r="VGB21" s="136"/>
      <c r="VGC21" s="136"/>
      <c r="VGD21" s="136"/>
      <c r="VGE21" s="136"/>
      <c r="VGF21" s="136"/>
      <c r="VGG21" s="136"/>
      <c r="VGH21" s="136"/>
      <c r="VGI21" s="136"/>
      <c r="VGJ21" s="136"/>
      <c r="VGK21" s="136"/>
      <c r="VGL21" s="136"/>
      <c r="VGM21" s="136"/>
      <c r="VGN21" s="136"/>
      <c r="VGO21" s="136"/>
      <c r="VGP21" s="136"/>
      <c r="VGQ21" s="136"/>
      <c r="VGR21" s="136"/>
      <c r="VGS21" s="136"/>
      <c r="VGT21" s="136"/>
      <c r="VGU21" s="136"/>
      <c r="VGV21" s="136"/>
      <c r="VGW21" s="136"/>
      <c r="VGX21" s="136"/>
      <c r="VGY21" s="136"/>
      <c r="VGZ21" s="136"/>
      <c r="VHA21" s="136"/>
      <c r="VHB21" s="136"/>
      <c r="VHC21" s="136"/>
      <c r="VHD21" s="136"/>
      <c r="VHE21" s="136"/>
      <c r="VHF21" s="136"/>
      <c r="VHG21" s="136"/>
      <c r="VHH21" s="136"/>
      <c r="VHI21" s="136"/>
      <c r="VHJ21" s="136"/>
      <c r="VHK21" s="136"/>
      <c r="VHL21" s="136"/>
      <c r="VHM21" s="136"/>
      <c r="VHN21" s="136"/>
      <c r="VHO21" s="136"/>
      <c r="VHP21" s="136"/>
      <c r="VHQ21" s="136"/>
      <c r="VHR21" s="136"/>
      <c r="VHS21" s="136"/>
      <c r="VHT21" s="136"/>
      <c r="VHU21" s="136"/>
      <c r="VHV21" s="136"/>
      <c r="VHW21" s="136"/>
      <c r="VHX21" s="136"/>
      <c r="VHY21" s="136"/>
      <c r="VHZ21" s="136"/>
      <c r="VIA21" s="136"/>
      <c r="VIB21" s="136"/>
      <c r="VIC21" s="136"/>
      <c r="VID21" s="136"/>
      <c r="VIE21" s="136"/>
      <c r="VIF21" s="136"/>
      <c r="VIG21" s="136"/>
      <c r="VIH21" s="136"/>
      <c r="VII21" s="136"/>
      <c r="VIJ21" s="136"/>
      <c r="VIK21" s="136"/>
      <c r="VIL21" s="136"/>
      <c r="VIM21" s="136"/>
      <c r="VIN21" s="136"/>
      <c r="VIO21" s="136"/>
      <c r="VIP21" s="136"/>
      <c r="VIQ21" s="136"/>
      <c r="VIR21" s="136"/>
      <c r="VIS21" s="136"/>
      <c r="VIT21" s="136"/>
      <c r="VIU21" s="136"/>
      <c r="VIV21" s="136"/>
      <c r="VIW21" s="136"/>
      <c r="VIX21" s="136"/>
      <c r="VIY21" s="136"/>
      <c r="VIZ21" s="136"/>
      <c r="VJA21" s="136"/>
      <c r="VJB21" s="136"/>
      <c r="VJC21" s="136"/>
      <c r="VJD21" s="136"/>
      <c r="VJE21" s="136"/>
      <c r="VJF21" s="136"/>
      <c r="VJG21" s="136"/>
      <c r="VJH21" s="136"/>
      <c r="VJI21" s="136"/>
      <c r="VJJ21" s="136"/>
      <c r="VJK21" s="136"/>
      <c r="VJL21" s="136"/>
      <c r="VJM21" s="136"/>
      <c r="VJN21" s="136"/>
      <c r="VJO21" s="136"/>
      <c r="VJP21" s="136"/>
      <c r="VJQ21" s="136"/>
      <c r="VJR21" s="136"/>
      <c r="VJS21" s="136"/>
      <c r="VJT21" s="136"/>
      <c r="VJU21" s="136"/>
      <c r="VJV21" s="136"/>
      <c r="VJW21" s="136"/>
      <c r="VJX21" s="136"/>
      <c r="VJY21" s="136"/>
      <c r="VJZ21" s="136"/>
      <c r="VKA21" s="136"/>
      <c r="VKB21" s="136"/>
      <c r="VKC21" s="136"/>
      <c r="VKD21" s="136"/>
      <c r="VKE21" s="136"/>
      <c r="VKF21" s="136"/>
      <c r="VKG21" s="136"/>
      <c r="VKH21" s="136"/>
      <c r="VKI21" s="136"/>
      <c r="VKJ21" s="136"/>
      <c r="VKK21" s="136"/>
      <c r="VKL21" s="136"/>
      <c r="VKM21" s="136"/>
      <c r="VKN21" s="136"/>
      <c r="VKO21" s="136"/>
      <c r="VKP21" s="136"/>
      <c r="VKQ21" s="136"/>
      <c r="VKR21" s="136"/>
      <c r="VKS21" s="136"/>
      <c r="VKT21" s="136"/>
      <c r="VKU21" s="136"/>
      <c r="VKV21" s="136"/>
      <c r="VKW21" s="136"/>
      <c r="VKX21" s="136"/>
      <c r="VKY21" s="136"/>
      <c r="VKZ21" s="136"/>
      <c r="VLA21" s="136"/>
      <c r="VLB21" s="136"/>
      <c r="VLC21" s="136"/>
      <c r="VLD21" s="136"/>
      <c r="VLE21" s="136"/>
      <c r="VLF21" s="136"/>
      <c r="VLG21" s="136"/>
      <c r="VLH21" s="136"/>
      <c r="VLI21" s="136"/>
      <c r="VLJ21" s="136"/>
      <c r="VLK21" s="136"/>
      <c r="VLL21" s="136"/>
      <c r="VLM21" s="136"/>
      <c r="VLN21" s="136"/>
      <c r="VLO21" s="136"/>
      <c r="VLP21" s="136"/>
      <c r="VLQ21" s="136"/>
      <c r="VLR21" s="136"/>
      <c r="VLS21" s="136"/>
      <c r="VLT21" s="136"/>
      <c r="VLU21" s="136"/>
      <c r="VLV21" s="136"/>
      <c r="VLW21" s="136"/>
      <c r="VLX21" s="136"/>
      <c r="VLY21" s="136"/>
      <c r="VLZ21" s="136"/>
      <c r="VMA21" s="136"/>
      <c r="VMB21" s="136"/>
      <c r="VMC21" s="136"/>
      <c r="VMD21" s="136"/>
      <c r="VME21" s="136"/>
      <c r="VMF21" s="136"/>
      <c r="VMG21" s="136"/>
      <c r="VMH21" s="136"/>
      <c r="VMI21" s="136"/>
      <c r="VMJ21" s="136"/>
      <c r="VMK21" s="136"/>
      <c r="VML21" s="136"/>
      <c r="VMM21" s="136"/>
      <c r="VMN21" s="136"/>
      <c r="VMO21" s="136"/>
      <c r="VMP21" s="136"/>
      <c r="VMQ21" s="136"/>
      <c r="VMR21" s="136"/>
      <c r="VMS21" s="136"/>
      <c r="VMT21" s="136"/>
      <c r="VMU21" s="136"/>
      <c r="VMV21" s="136"/>
      <c r="VMW21" s="136"/>
      <c r="VMX21" s="136"/>
      <c r="VMY21" s="136"/>
      <c r="VMZ21" s="136"/>
      <c r="VNA21" s="136"/>
      <c r="VNB21" s="136"/>
      <c r="VNC21" s="136"/>
      <c r="VND21" s="136"/>
      <c r="VNE21" s="136"/>
      <c r="VNF21" s="136"/>
      <c r="VNG21" s="136"/>
      <c r="VNH21" s="136"/>
      <c r="VNI21" s="136"/>
      <c r="VNJ21" s="136"/>
      <c r="VNK21" s="136"/>
      <c r="VNL21" s="136"/>
      <c r="VNM21" s="136"/>
      <c r="VNN21" s="136"/>
      <c r="VNO21" s="136"/>
      <c r="VNP21" s="136"/>
      <c r="VNQ21" s="136"/>
      <c r="VNR21" s="136"/>
      <c r="VNS21" s="136"/>
      <c r="VNT21" s="136"/>
      <c r="VNU21" s="136"/>
      <c r="VNV21" s="136"/>
      <c r="VNW21" s="136"/>
      <c r="VNX21" s="136"/>
      <c r="VNY21" s="136"/>
      <c r="VNZ21" s="136"/>
      <c r="VOA21" s="136"/>
      <c r="VOB21" s="136"/>
      <c r="VOC21" s="136"/>
      <c r="VOD21" s="136"/>
      <c r="VOE21" s="136"/>
      <c r="VOF21" s="136"/>
      <c r="VOG21" s="136"/>
      <c r="VOH21" s="136"/>
      <c r="VOI21" s="136"/>
      <c r="VOJ21" s="136"/>
      <c r="VOK21" s="136"/>
      <c r="VOL21" s="136"/>
      <c r="VOM21" s="136"/>
      <c r="VON21" s="136"/>
      <c r="VOO21" s="136"/>
      <c r="VOP21" s="136"/>
      <c r="VOQ21" s="136"/>
      <c r="VOR21" s="136"/>
      <c r="VOS21" s="136"/>
      <c r="VOT21" s="136"/>
      <c r="VOU21" s="136"/>
      <c r="VOV21" s="136"/>
      <c r="VOW21" s="136"/>
      <c r="VOX21" s="136"/>
      <c r="VOY21" s="136"/>
      <c r="VOZ21" s="136"/>
      <c r="VPA21" s="136"/>
      <c r="VPB21" s="136"/>
      <c r="VPC21" s="136"/>
      <c r="VPD21" s="136"/>
      <c r="VPE21" s="136"/>
      <c r="VPF21" s="136"/>
      <c r="VPG21" s="136"/>
      <c r="VPH21" s="136"/>
      <c r="VPI21" s="136"/>
      <c r="VPJ21" s="136"/>
      <c r="VPK21" s="136"/>
      <c r="VPL21" s="136"/>
      <c r="VPM21" s="136"/>
      <c r="VPN21" s="136"/>
      <c r="VPO21" s="136"/>
      <c r="VPP21" s="136"/>
      <c r="VPQ21" s="136"/>
      <c r="VPR21" s="136"/>
      <c r="VPS21" s="136"/>
      <c r="VPT21" s="136"/>
      <c r="VPU21" s="136"/>
      <c r="VPV21" s="136"/>
      <c r="VPW21" s="136"/>
      <c r="VPX21" s="136"/>
      <c r="VPY21" s="136"/>
      <c r="VPZ21" s="136"/>
      <c r="VQA21" s="136"/>
      <c r="VQB21" s="136"/>
      <c r="VQC21" s="136"/>
      <c r="VQD21" s="136"/>
      <c r="VQE21" s="136"/>
      <c r="VQF21" s="136"/>
      <c r="VQG21" s="136"/>
      <c r="VQH21" s="136"/>
      <c r="VQI21" s="136"/>
      <c r="VQJ21" s="136"/>
      <c r="VQK21" s="136"/>
      <c r="VQL21" s="136"/>
      <c r="VQM21" s="136"/>
      <c r="VQN21" s="136"/>
      <c r="VQO21" s="136"/>
      <c r="VQP21" s="136"/>
      <c r="VQQ21" s="136"/>
      <c r="VQR21" s="136"/>
      <c r="VQS21" s="136"/>
      <c r="VQT21" s="136"/>
      <c r="VQU21" s="136"/>
      <c r="VQV21" s="136"/>
      <c r="VQW21" s="136"/>
      <c r="VQX21" s="136"/>
      <c r="VQY21" s="136"/>
      <c r="VQZ21" s="136"/>
      <c r="VRA21" s="136"/>
      <c r="VRB21" s="136"/>
      <c r="VRC21" s="136"/>
      <c r="VRD21" s="136"/>
      <c r="VRE21" s="136"/>
      <c r="VRF21" s="136"/>
      <c r="VRG21" s="136"/>
      <c r="VRH21" s="136"/>
      <c r="VRI21" s="136"/>
      <c r="VRJ21" s="136"/>
      <c r="VRK21" s="136"/>
      <c r="VRL21" s="136"/>
      <c r="VRM21" s="136"/>
      <c r="VRN21" s="136"/>
      <c r="VRO21" s="136"/>
      <c r="VRP21" s="136"/>
      <c r="VRQ21" s="136"/>
      <c r="VRR21" s="136"/>
      <c r="VRS21" s="136"/>
      <c r="VRT21" s="136"/>
      <c r="VRU21" s="136"/>
      <c r="VRV21" s="136"/>
      <c r="VRW21" s="136"/>
      <c r="VRX21" s="136"/>
      <c r="VRY21" s="136"/>
      <c r="VRZ21" s="136"/>
      <c r="VSA21" s="136"/>
      <c r="VSB21" s="136"/>
      <c r="VSC21" s="136"/>
      <c r="VSD21" s="136"/>
      <c r="VSE21" s="136"/>
      <c r="VSF21" s="136"/>
      <c r="VSG21" s="136"/>
      <c r="VSH21" s="136"/>
      <c r="VSI21" s="136"/>
      <c r="VSJ21" s="136"/>
      <c r="VSK21" s="136"/>
      <c r="VSL21" s="136"/>
      <c r="VSM21" s="136"/>
      <c r="VSN21" s="136"/>
      <c r="VSO21" s="136"/>
      <c r="VSP21" s="136"/>
      <c r="VSQ21" s="136"/>
      <c r="VSR21" s="136"/>
      <c r="VSS21" s="136"/>
      <c r="VST21" s="136"/>
      <c r="VSU21" s="136"/>
      <c r="VSV21" s="136"/>
      <c r="VSW21" s="136"/>
      <c r="VSX21" s="136"/>
      <c r="VSY21" s="136"/>
      <c r="VSZ21" s="136"/>
      <c r="VTA21" s="136"/>
      <c r="VTB21" s="136"/>
      <c r="VTC21" s="136"/>
      <c r="VTD21" s="136"/>
      <c r="VTE21" s="136"/>
      <c r="VTF21" s="136"/>
      <c r="VTG21" s="136"/>
      <c r="VTH21" s="136"/>
      <c r="VTI21" s="136"/>
      <c r="VTJ21" s="136"/>
      <c r="VTK21" s="136"/>
      <c r="VTL21" s="136"/>
      <c r="VTM21" s="136"/>
      <c r="VTN21" s="136"/>
      <c r="VTO21" s="136"/>
      <c r="VTP21" s="136"/>
      <c r="VTQ21" s="136"/>
      <c r="VTR21" s="136"/>
      <c r="VTS21" s="136"/>
      <c r="VTT21" s="136"/>
      <c r="VTU21" s="136"/>
      <c r="VTV21" s="136"/>
      <c r="VTW21" s="136"/>
      <c r="VTX21" s="136"/>
      <c r="VTY21" s="136"/>
      <c r="VTZ21" s="136"/>
      <c r="VUA21" s="136"/>
      <c r="VUB21" s="136"/>
      <c r="VUC21" s="136"/>
      <c r="VUD21" s="136"/>
      <c r="VUE21" s="136"/>
      <c r="VUF21" s="136"/>
      <c r="VUG21" s="136"/>
      <c r="VUH21" s="136"/>
      <c r="VUI21" s="136"/>
      <c r="VUJ21" s="136"/>
      <c r="VUK21" s="136"/>
      <c r="VUL21" s="136"/>
      <c r="VUM21" s="136"/>
      <c r="VUN21" s="136"/>
      <c r="VUO21" s="136"/>
      <c r="VUP21" s="136"/>
      <c r="VUQ21" s="136"/>
      <c r="VUR21" s="136"/>
      <c r="VUS21" s="136"/>
      <c r="VUT21" s="136"/>
      <c r="VUU21" s="136"/>
      <c r="VUV21" s="136"/>
      <c r="VUW21" s="136"/>
      <c r="VUX21" s="136"/>
      <c r="VUY21" s="136"/>
      <c r="VUZ21" s="136"/>
      <c r="VVA21" s="136"/>
      <c r="VVB21" s="136"/>
      <c r="VVC21" s="136"/>
      <c r="VVD21" s="136"/>
      <c r="VVE21" s="136"/>
      <c r="VVF21" s="136"/>
      <c r="VVG21" s="136"/>
      <c r="VVH21" s="136"/>
      <c r="VVI21" s="136"/>
      <c r="VVJ21" s="136"/>
      <c r="VVK21" s="136"/>
      <c r="VVL21" s="136"/>
      <c r="VVM21" s="136"/>
      <c r="VVN21" s="136"/>
      <c r="VVO21" s="136"/>
      <c r="VVP21" s="136"/>
      <c r="VVQ21" s="136"/>
      <c r="VVR21" s="136"/>
      <c r="VVS21" s="136"/>
      <c r="VVT21" s="136"/>
      <c r="VVU21" s="136"/>
      <c r="VVV21" s="136"/>
      <c r="VVW21" s="136"/>
      <c r="VVX21" s="136"/>
      <c r="VVY21" s="136"/>
      <c r="VVZ21" s="136"/>
      <c r="VWA21" s="136"/>
      <c r="VWB21" s="136"/>
      <c r="VWC21" s="136"/>
      <c r="VWD21" s="136"/>
      <c r="VWE21" s="136"/>
      <c r="VWF21" s="136"/>
      <c r="VWG21" s="136"/>
      <c r="VWH21" s="136"/>
      <c r="VWI21" s="136"/>
      <c r="VWJ21" s="136"/>
      <c r="VWK21" s="136"/>
      <c r="VWL21" s="136"/>
      <c r="VWM21" s="136"/>
      <c r="VWN21" s="136"/>
      <c r="VWO21" s="136"/>
      <c r="VWP21" s="136"/>
      <c r="VWQ21" s="136"/>
      <c r="VWR21" s="136"/>
      <c r="VWS21" s="136"/>
      <c r="VWT21" s="136"/>
      <c r="VWU21" s="136"/>
      <c r="VWV21" s="136"/>
      <c r="VWW21" s="136"/>
      <c r="VWX21" s="136"/>
      <c r="VWY21" s="136"/>
      <c r="VWZ21" s="136"/>
      <c r="VXA21" s="136"/>
      <c r="VXB21" s="136"/>
      <c r="VXC21" s="136"/>
      <c r="VXD21" s="136"/>
      <c r="VXE21" s="136"/>
      <c r="VXF21" s="136"/>
      <c r="VXG21" s="136"/>
      <c r="VXH21" s="136"/>
      <c r="VXI21" s="136"/>
      <c r="VXJ21" s="136"/>
      <c r="VXK21" s="136"/>
      <c r="VXL21" s="136"/>
      <c r="VXM21" s="136"/>
      <c r="VXN21" s="136"/>
      <c r="VXO21" s="136"/>
      <c r="VXP21" s="136"/>
      <c r="VXQ21" s="136"/>
      <c r="VXR21" s="136"/>
      <c r="VXS21" s="136"/>
      <c r="VXT21" s="136"/>
      <c r="VXU21" s="136"/>
      <c r="VXV21" s="136"/>
      <c r="VXW21" s="136"/>
      <c r="VXX21" s="136"/>
      <c r="VXY21" s="136"/>
      <c r="VXZ21" s="136"/>
      <c r="VYA21" s="136"/>
      <c r="VYB21" s="136"/>
      <c r="VYC21" s="136"/>
      <c r="VYD21" s="136"/>
      <c r="VYE21" s="136"/>
      <c r="VYF21" s="136"/>
      <c r="VYG21" s="136"/>
      <c r="VYH21" s="136"/>
      <c r="VYI21" s="136"/>
      <c r="VYJ21" s="136"/>
      <c r="VYK21" s="136"/>
      <c r="VYL21" s="136"/>
      <c r="VYM21" s="136"/>
      <c r="VYN21" s="136"/>
      <c r="VYO21" s="136"/>
      <c r="VYP21" s="136"/>
      <c r="VYQ21" s="136"/>
      <c r="VYR21" s="136"/>
      <c r="VYS21" s="136"/>
      <c r="VYT21" s="136"/>
      <c r="VYU21" s="136"/>
      <c r="VYV21" s="136"/>
      <c r="VYW21" s="136"/>
      <c r="VYX21" s="136"/>
      <c r="VYY21" s="136"/>
      <c r="VYZ21" s="136"/>
      <c r="VZA21" s="136"/>
      <c r="VZB21" s="136"/>
      <c r="VZC21" s="136"/>
      <c r="VZD21" s="136"/>
      <c r="VZE21" s="136"/>
      <c r="VZF21" s="136"/>
      <c r="VZG21" s="136"/>
      <c r="VZH21" s="136"/>
      <c r="VZI21" s="136"/>
      <c r="VZJ21" s="136"/>
      <c r="VZK21" s="136"/>
      <c r="VZL21" s="136"/>
      <c r="VZM21" s="136"/>
      <c r="VZN21" s="136"/>
      <c r="VZO21" s="136"/>
      <c r="VZP21" s="136"/>
      <c r="VZQ21" s="136"/>
      <c r="VZR21" s="136"/>
      <c r="VZS21" s="136"/>
      <c r="VZT21" s="136"/>
      <c r="VZU21" s="136"/>
      <c r="VZV21" s="136"/>
      <c r="VZW21" s="136"/>
      <c r="VZX21" s="136"/>
      <c r="VZY21" s="136"/>
      <c r="VZZ21" s="136"/>
      <c r="WAA21" s="136"/>
      <c r="WAB21" s="136"/>
      <c r="WAC21" s="136"/>
      <c r="WAD21" s="136"/>
      <c r="WAE21" s="136"/>
      <c r="WAF21" s="136"/>
      <c r="WAG21" s="136"/>
      <c r="WAH21" s="136"/>
      <c r="WAI21" s="136"/>
      <c r="WAJ21" s="136"/>
      <c r="WAK21" s="136"/>
      <c r="WAL21" s="136"/>
      <c r="WAM21" s="136"/>
      <c r="WAN21" s="136"/>
      <c r="WAO21" s="136"/>
      <c r="WAP21" s="136"/>
      <c r="WAQ21" s="136"/>
      <c r="WAR21" s="136"/>
      <c r="WAS21" s="136"/>
      <c r="WAT21" s="136"/>
      <c r="WAU21" s="136"/>
      <c r="WAV21" s="136"/>
      <c r="WAW21" s="136"/>
      <c r="WAX21" s="136"/>
      <c r="WAY21" s="136"/>
      <c r="WAZ21" s="136"/>
      <c r="WBA21" s="136"/>
      <c r="WBB21" s="136"/>
      <c r="WBC21" s="136"/>
      <c r="WBD21" s="136"/>
      <c r="WBE21" s="136"/>
      <c r="WBF21" s="136"/>
      <c r="WBG21" s="136"/>
      <c r="WBH21" s="136"/>
      <c r="WBI21" s="136"/>
      <c r="WBJ21" s="136"/>
      <c r="WBK21" s="136"/>
      <c r="WBL21" s="136"/>
      <c r="WBM21" s="136"/>
      <c r="WBN21" s="136"/>
      <c r="WBO21" s="136"/>
      <c r="WBP21" s="136"/>
      <c r="WBQ21" s="136"/>
      <c r="WBR21" s="136"/>
      <c r="WBS21" s="136"/>
      <c r="WBT21" s="136"/>
      <c r="WBU21" s="136"/>
      <c r="WBV21" s="136"/>
      <c r="WBW21" s="136"/>
      <c r="WBX21" s="136"/>
      <c r="WBY21" s="136"/>
      <c r="WBZ21" s="136"/>
      <c r="WCA21" s="136"/>
      <c r="WCB21" s="136"/>
      <c r="WCC21" s="136"/>
      <c r="WCD21" s="136"/>
      <c r="WCE21" s="136"/>
      <c r="WCF21" s="136"/>
      <c r="WCG21" s="136"/>
      <c r="WCH21" s="136"/>
      <c r="WCI21" s="136"/>
      <c r="WCJ21" s="136"/>
      <c r="WCK21" s="136"/>
      <c r="WCL21" s="136"/>
      <c r="WCM21" s="136"/>
      <c r="WCN21" s="136"/>
      <c r="WCO21" s="136"/>
      <c r="WCP21" s="136"/>
      <c r="WCQ21" s="136"/>
      <c r="WCR21" s="136"/>
      <c r="WCS21" s="136"/>
      <c r="WCT21" s="136"/>
      <c r="WCU21" s="136"/>
      <c r="WCV21" s="136"/>
      <c r="WCW21" s="136"/>
      <c r="WCX21" s="136"/>
      <c r="WCY21" s="136"/>
      <c r="WCZ21" s="136"/>
      <c r="WDA21" s="136"/>
      <c r="WDB21" s="136"/>
      <c r="WDC21" s="136"/>
      <c r="WDD21" s="136"/>
      <c r="WDE21" s="136"/>
      <c r="WDF21" s="136"/>
      <c r="WDG21" s="136"/>
      <c r="WDH21" s="136"/>
      <c r="WDI21" s="136"/>
      <c r="WDJ21" s="136"/>
      <c r="WDK21" s="136"/>
      <c r="WDL21" s="136"/>
      <c r="WDM21" s="136"/>
      <c r="WDN21" s="136"/>
      <c r="WDO21" s="136"/>
      <c r="WDP21" s="136"/>
      <c r="WDQ21" s="136"/>
      <c r="WDR21" s="136"/>
      <c r="WDS21" s="136"/>
      <c r="WDT21" s="136"/>
      <c r="WDU21" s="136"/>
      <c r="WDV21" s="136"/>
      <c r="WDW21" s="136"/>
      <c r="WDX21" s="136"/>
      <c r="WDY21" s="136"/>
      <c r="WDZ21" s="136"/>
      <c r="WEA21" s="136"/>
      <c r="WEB21" s="136"/>
      <c r="WEC21" s="136"/>
      <c r="WED21" s="136"/>
      <c r="WEE21" s="136"/>
      <c r="WEF21" s="136"/>
      <c r="WEG21" s="136"/>
      <c r="WEH21" s="136"/>
      <c r="WEI21" s="136"/>
      <c r="WEJ21" s="136"/>
      <c r="WEK21" s="136"/>
      <c r="WEL21" s="136"/>
      <c r="WEM21" s="136"/>
      <c r="WEN21" s="136"/>
      <c r="WEO21" s="136"/>
      <c r="WEP21" s="136"/>
      <c r="WEQ21" s="136"/>
      <c r="WER21" s="136"/>
      <c r="WES21" s="136"/>
      <c r="WET21" s="136"/>
      <c r="WEU21" s="136"/>
      <c r="WEV21" s="136"/>
      <c r="WEW21" s="136"/>
      <c r="WEX21" s="136"/>
      <c r="WEY21" s="136"/>
      <c r="WEZ21" s="136"/>
      <c r="WFA21" s="136"/>
      <c r="WFB21" s="136"/>
      <c r="WFC21" s="136"/>
      <c r="WFD21" s="136"/>
      <c r="WFE21" s="136"/>
      <c r="WFF21" s="136"/>
      <c r="WFG21" s="136"/>
      <c r="WFH21" s="136"/>
      <c r="WFI21" s="136"/>
      <c r="WFJ21" s="136"/>
      <c r="WFK21" s="136"/>
      <c r="WFL21" s="136"/>
      <c r="WFM21" s="136"/>
      <c r="WFN21" s="136"/>
      <c r="WFO21" s="136"/>
      <c r="WFP21" s="136"/>
      <c r="WFQ21" s="136"/>
      <c r="WFR21" s="136"/>
      <c r="WFS21" s="136"/>
      <c r="WFT21" s="136"/>
      <c r="WFU21" s="136"/>
      <c r="WFV21" s="136"/>
      <c r="WFW21" s="136"/>
      <c r="WFX21" s="136"/>
      <c r="WFY21" s="136"/>
      <c r="WFZ21" s="136"/>
      <c r="WGA21" s="136"/>
      <c r="WGB21" s="136"/>
      <c r="WGC21" s="136"/>
      <c r="WGD21" s="136"/>
      <c r="WGE21" s="136"/>
      <c r="WGF21" s="136"/>
      <c r="WGG21" s="136"/>
      <c r="WGH21" s="136"/>
      <c r="WGI21" s="136"/>
      <c r="WGJ21" s="136"/>
      <c r="WGK21" s="136"/>
      <c r="WGL21" s="136"/>
      <c r="WGM21" s="136"/>
      <c r="WGN21" s="136"/>
      <c r="WGO21" s="136"/>
      <c r="WGP21" s="136"/>
      <c r="WGQ21" s="136"/>
      <c r="WGR21" s="136"/>
      <c r="WGS21" s="136"/>
      <c r="WGT21" s="136"/>
      <c r="WGU21" s="136"/>
      <c r="WGV21" s="136"/>
      <c r="WGW21" s="136"/>
      <c r="WGX21" s="136"/>
      <c r="WGY21" s="136"/>
      <c r="WGZ21" s="136"/>
      <c r="WHA21" s="136"/>
      <c r="WHB21" s="136"/>
      <c r="WHC21" s="136"/>
      <c r="WHD21" s="136"/>
      <c r="WHE21" s="136"/>
      <c r="WHF21" s="136"/>
      <c r="WHG21" s="136"/>
      <c r="WHH21" s="136"/>
      <c r="WHI21" s="136"/>
      <c r="WHJ21" s="136"/>
      <c r="WHK21" s="136"/>
      <c r="WHL21" s="136"/>
      <c r="WHM21" s="136"/>
      <c r="WHN21" s="136"/>
      <c r="WHO21" s="136"/>
      <c r="WHP21" s="136"/>
      <c r="WHQ21" s="136"/>
      <c r="WHR21" s="136"/>
      <c r="WHS21" s="136"/>
      <c r="WHT21" s="136"/>
      <c r="WHU21" s="136"/>
      <c r="WHV21" s="136"/>
      <c r="WHW21" s="136"/>
      <c r="WHX21" s="136"/>
      <c r="WHY21" s="136"/>
      <c r="WHZ21" s="136"/>
      <c r="WIA21" s="136"/>
      <c r="WIB21" s="136"/>
      <c r="WIC21" s="136"/>
      <c r="WID21" s="136"/>
      <c r="WIE21" s="136"/>
      <c r="WIF21" s="136"/>
      <c r="WIG21" s="136"/>
      <c r="WIH21" s="136"/>
      <c r="WII21" s="136"/>
      <c r="WIJ21" s="136"/>
      <c r="WIK21" s="136"/>
      <c r="WIL21" s="136"/>
      <c r="WIM21" s="136"/>
      <c r="WIN21" s="136"/>
      <c r="WIO21" s="136"/>
      <c r="WIP21" s="136"/>
      <c r="WIQ21" s="136"/>
      <c r="WIR21" s="136"/>
      <c r="WIS21" s="136"/>
      <c r="WIT21" s="136"/>
      <c r="WIU21" s="136"/>
      <c r="WIV21" s="136"/>
      <c r="WIW21" s="136"/>
      <c r="WIX21" s="136"/>
      <c r="WIY21" s="136"/>
      <c r="WIZ21" s="136"/>
      <c r="WJA21" s="136"/>
      <c r="WJB21" s="136"/>
      <c r="WJC21" s="136"/>
      <c r="WJD21" s="136"/>
      <c r="WJE21" s="136"/>
      <c r="WJF21" s="136"/>
      <c r="WJG21" s="136"/>
      <c r="WJH21" s="136"/>
      <c r="WJI21" s="136"/>
      <c r="WJJ21" s="136"/>
      <c r="WJK21" s="136"/>
      <c r="WJL21" s="136"/>
      <c r="WJM21" s="136"/>
      <c r="WJN21" s="136"/>
      <c r="WJO21" s="136"/>
      <c r="WJP21" s="136"/>
      <c r="WJQ21" s="136"/>
      <c r="WJR21" s="136"/>
      <c r="WJS21" s="136"/>
      <c r="WJT21" s="136"/>
      <c r="WJU21" s="136"/>
      <c r="WJV21" s="136"/>
      <c r="WJW21" s="136"/>
      <c r="WJX21" s="136"/>
      <c r="WJY21" s="136"/>
      <c r="WJZ21" s="136"/>
      <c r="WKA21" s="136"/>
      <c r="WKB21" s="136"/>
      <c r="WKC21" s="136"/>
      <c r="WKD21" s="136"/>
      <c r="WKE21" s="136"/>
      <c r="WKF21" s="136"/>
      <c r="WKG21" s="136"/>
      <c r="WKH21" s="136"/>
      <c r="WKI21" s="136"/>
      <c r="WKJ21" s="136"/>
      <c r="WKK21" s="136"/>
      <c r="WKL21" s="136"/>
      <c r="WKM21" s="136"/>
      <c r="WKN21" s="136"/>
      <c r="WKO21" s="136"/>
      <c r="WKP21" s="136"/>
      <c r="WKQ21" s="136"/>
      <c r="WKR21" s="136"/>
      <c r="WKS21" s="136"/>
      <c r="WKT21" s="136"/>
      <c r="WKU21" s="136"/>
      <c r="WKV21" s="136"/>
      <c r="WKW21" s="136"/>
      <c r="WKX21" s="136"/>
      <c r="WKY21" s="136"/>
      <c r="WKZ21" s="136"/>
      <c r="WLA21" s="136"/>
      <c r="WLB21" s="136"/>
      <c r="WLC21" s="136"/>
      <c r="WLD21" s="136"/>
      <c r="WLE21" s="136"/>
      <c r="WLF21" s="136"/>
      <c r="WLG21" s="136"/>
      <c r="WLH21" s="136"/>
      <c r="WLI21" s="136"/>
      <c r="WLJ21" s="136"/>
      <c r="WLK21" s="136"/>
      <c r="WLL21" s="136"/>
      <c r="WLM21" s="136"/>
      <c r="WLN21" s="136"/>
      <c r="WLO21" s="136"/>
      <c r="WLP21" s="136"/>
      <c r="WLQ21" s="136"/>
      <c r="WLR21" s="136"/>
      <c r="WLS21" s="136"/>
      <c r="WLT21" s="136"/>
      <c r="WLU21" s="136"/>
      <c r="WLV21" s="136"/>
      <c r="WLW21" s="136"/>
      <c r="WLX21" s="136"/>
      <c r="WLY21" s="136"/>
      <c r="WLZ21" s="136"/>
      <c r="WMA21" s="136"/>
      <c r="WMB21" s="136"/>
      <c r="WMC21" s="136"/>
      <c r="WMD21" s="136"/>
      <c r="WME21" s="136"/>
      <c r="WMF21" s="136"/>
      <c r="WMG21" s="136"/>
      <c r="WMH21" s="136"/>
      <c r="WMI21" s="136"/>
      <c r="WMJ21" s="136"/>
      <c r="WMK21" s="136"/>
      <c r="WML21" s="136"/>
      <c r="WMM21" s="136"/>
      <c r="WMN21" s="136"/>
      <c r="WMO21" s="136"/>
      <c r="WMP21" s="136"/>
      <c r="WMQ21" s="136"/>
      <c r="WMR21" s="136"/>
      <c r="WMS21" s="136"/>
      <c r="WMT21" s="136"/>
      <c r="WMU21" s="136"/>
      <c r="WMV21" s="136"/>
      <c r="WMW21" s="136"/>
      <c r="WMX21" s="136"/>
      <c r="WMY21" s="136"/>
      <c r="WMZ21" s="136"/>
      <c r="WNA21" s="136"/>
      <c r="WNB21" s="136"/>
      <c r="WNC21" s="136"/>
      <c r="WND21" s="136"/>
      <c r="WNE21" s="136"/>
      <c r="WNF21" s="136"/>
      <c r="WNG21" s="136"/>
      <c r="WNH21" s="136"/>
      <c r="WNI21" s="136"/>
      <c r="WNJ21" s="136"/>
      <c r="WNK21" s="136"/>
      <c r="WNL21" s="136"/>
      <c r="WNM21" s="136"/>
      <c r="WNN21" s="136"/>
      <c r="WNO21" s="136"/>
      <c r="WNP21" s="136"/>
      <c r="WNQ21" s="136"/>
      <c r="WNR21" s="136"/>
      <c r="WNS21" s="136"/>
      <c r="WNT21" s="136"/>
      <c r="WNU21" s="136"/>
      <c r="WNV21" s="136"/>
      <c r="WNW21" s="136"/>
      <c r="WNX21" s="136"/>
      <c r="WNY21" s="136"/>
      <c r="WNZ21" s="136"/>
      <c r="WOA21" s="136"/>
      <c r="WOB21" s="136"/>
      <c r="WOC21" s="136"/>
      <c r="WOD21" s="136"/>
      <c r="WOE21" s="136"/>
      <c r="WOF21" s="136"/>
      <c r="WOG21" s="136"/>
      <c r="WOH21" s="136"/>
      <c r="WOI21" s="136"/>
      <c r="WOJ21" s="136"/>
      <c r="WOK21" s="136"/>
      <c r="WOL21" s="136"/>
      <c r="WOM21" s="136"/>
      <c r="WON21" s="136"/>
      <c r="WOO21" s="136"/>
      <c r="WOP21" s="136"/>
      <c r="WOQ21" s="136"/>
      <c r="WOR21" s="136"/>
      <c r="WOS21" s="136"/>
      <c r="WOT21" s="136"/>
      <c r="WOU21" s="136"/>
      <c r="WOV21" s="136"/>
      <c r="WOW21" s="136"/>
      <c r="WOX21" s="136"/>
      <c r="WOY21" s="136"/>
      <c r="WOZ21" s="136"/>
      <c r="WPA21" s="136"/>
      <c r="WPB21" s="136"/>
      <c r="WPC21" s="136"/>
      <c r="WPD21" s="136"/>
      <c r="WPE21" s="136"/>
      <c r="WPF21" s="136"/>
      <c r="WPG21" s="136"/>
      <c r="WPH21" s="136"/>
      <c r="WPI21" s="136"/>
      <c r="WPJ21" s="136"/>
      <c r="WPK21" s="136"/>
      <c r="WPL21" s="136"/>
      <c r="WPM21" s="136"/>
      <c r="WPN21" s="136"/>
      <c r="WPO21" s="136"/>
      <c r="WPP21" s="136"/>
      <c r="WPQ21" s="136"/>
      <c r="WPR21" s="136"/>
      <c r="WPS21" s="136"/>
      <c r="WPT21" s="136"/>
      <c r="WPU21" s="136"/>
      <c r="WPV21" s="136"/>
      <c r="WPW21" s="136"/>
      <c r="WPX21" s="136"/>
      <c r="WPY21" s="136"/>
      <c r="WPZ21" s="136"/>
      <c r="WQA21" s="136"/>
      <c r="WQB21" s="136"/>
      <c r="WQC21" s="136"/>
      <c r="WQD21" s="136"/>
      <c r="WQE21" s="136"/>
      <c r="WQF21" s="136"/>
      <c r="WQG21" s="136"/>
      <c r="WQH21" s="136"/>
      <c r="WQI21" s="136"/>
      <c r="WQJ21" s="136"/>
      <c r="WQK21" s="136"/>
      <c r="WQL21" s="136"/>
      <c r="WQM21" s="136"/>
      <c r="WQN21" s="136"/>
      <c r="WQO21" s="136"/>
      <c r="WQP21" s="136"/>
      <c r="WQQ21" s="136"/>
      <c r="WQR21" s="136"/>
      <c r="WQS21" s="136"/>
      <c r="WQT21" s="136"/>
      <c r="WQU21" s="136"/>
      <c r="WQV21" s="136"/>
      <c r="WQW21" s="136"/>
      <c r="WQX21" s="136"/>
      <c r="WQY21" s="136"/>
      <c r="WQZ21" s="136"/>
      <c r="WRA21" s="136"/>
      <c r="WRB21" s="136"/>
      <c r="WRC21" s="136"/>
      <c r="WRD21" s="136"/>
      <c r="WRE21" s="136"/>
      <c r="WRF21" s="136"/>
      <c r="WRG21" s="136"/>
      <c r="WRH21" s="136"/>
      <c r="WRI21" s="136"/>
      <c r="WRJ21" s="136"/>
      <c r="WRK21" s="136"/>
      <c r="WRL21" s="136"/>
      <c r="WRM21" s="136"/>
      <c r="WRN21" s="136"/>
      <c r="WRO21" s="136"/>
      <c r="WRP21" s="136"/>
      <c r="WRQ21" s="136"/>
      <c r="WRR21" s="136"/>
      <c r="WRS21" s="136"/>
      <c r="WRT21" s="136"/>
      <c r="WRU21" s="136"/>
      <c r="WRV21" s="136"/>
      <c r="WRW21" s="136"/>
      <c r="WRX21" s="136"/>
      <c r="WRY21" s="136"/>
      <c r="WRZ21" s="136"/>
      <c r="WSA21" s="136"/>
      <c r="WSB21" s="136"/>
      <c r="WSC21" s="136"/>
      <c r="WSD21" s="136"/>
      <c r="WSE21" s="136"/>
      <c r="WSF21" s="136"/>
      <c r="WSG21" s="136"/>
      <c r="WSH21" s="136"/>
      <c r="WSI21" s="136"/>
      <c r="WSJ21" s="136"/>
      <c r="WSK21" s="136"/>
      <c r="WSL21" s="136"/>
      <c r="WSM21" s="136"/>
      <c r="WSN21" s="136"/>
      <c r="WSO21" s="136"/>
      <c r="WSP21" s="136"/>
      <c r="WSQ21" s="136"/>
      <c r="WSR21" s="136"/>
      <c r="WSS21" s="136"/>
      <c r="WST21" s="136"/>
      <c r="WSU21" s="136"/>
      <c r="WSV21" s="136"/>
      <c r="WSW21" s="136"/>
      <c r="WSX21" s="136"/>
      <c r="WSY21" s="136"/>
      <c r="WSZ21" s="136"/>
      <c r="WTA21" s="136"/>
      <c r="WTB21" s="136"/>
      <c r="WTC21" s="136"/>
      <c r="WTD21" s="136"/>
      <c r="WTE21" s="136"/>
      <c r="WTF21" s="136"/>
      <c r="WTG21" s="136"/>
      <c r="WTH21" s="136"/>
      <c r="WTI21" s="136"/>
      <c r="WTJ21" s="136"/>
      <c r="WTK21" s="136"/>
      <c r="WTL21" s="136"/>
      <c r="WTM21" s="136"/>
      <c r="WTN21" s="136"/>
      <c r="WTO21" s="136"/>
      <c r="WTP21" s="136"/>
      <c r="WTQ21" s="136"/>
      <c r="WTR21" s="136"/>
      <c r="WTS21" s="136"/>
      <c r="WTT21" s="136"/>
      <c r="WTU21" s="136"/>
      <c r="WTV21" s="136"/>
      <c r="WTW21" s="136"/>
      <c r="WTX21" s="136"/>
      <c r="WTY21" s="136"/>
      <c r="WTZ21" s="136"/>
      <c r="WUA21" s="136"/>
      <c r="WUB21" s="136"/>
      <c r="WUC21" s="136"/>
      <c r="WUD21" s="136"/>
      <c r="WUE21" s="136"/>
      <c r="WUF21" s="136"/>
      <c r="WUG21" s="136"/>
      <c r="WUH21" s="136"/>
      <c r="WUI21" s="136"/>
      <c r="WUJ21" s="136"/>
      <c r="WUK21" s="136"/>
      <c r="WUL21" s="136"/>
      <c r="WUM21" s="136"/>
      <c r="WUN21" s="136"/>
      <c r="WUO21" s="136"/>
      <c r="WUP21" s="136"/>
      <c r="WUQ21" s="136"/>
      <c r="WUR21" s="136"/>
      <c r="WUS21" s="136"/>
      <c r="WUT21" s="136"/>
      <c r="WUU21" s="136"/>
      <c r="WUV21" s="136"/>
      <c r="WUW21" s="136"/>
      <c r="WUX21" s="136"/>
      <c r="WUY21" s="136"/>
      <c r="WUZ21" s="136"/>
      <c r="WVA21" s="136"/>
      <c r="WVB21" s="136"/>
      <c r="WVC21" s="136"/>
      <c r="WVD21" s="136"/>
      <c r="WVE21" s="136"/>
      <c r="WVF21" s="136"/>
      <c r="WVG21" s="136"/>
      <c r="WVH21" s="136"/>
      <c r="WVI21" s="136"/>
      <c r="WVJ21" s="136"/>
      <c r="WVK21" s="136"/>
      <c r="WVL21" s="136"/>
      <c r="WVM21" s="136"/>
      <c r="WVN21" s="136"/>
      <c r="WVO21" s="136"/>
      <c r="WVP21" s="136"/>
      <c r="WVQ21" s="136"/>
      <c r="WVR21" s="136"/>
      <c r="WVS21" s="136"/>
      <c r="WVT21" s="136"/>
      <c r="WVU21" s="136"/>
      <c r="WVV21" s="136"/>
      <c r="WVW21" s="136"/>
      <c r="WVX21" s="136"/>
      <c r="WVY21" s="136"/>
      <c r="WVZ21" s="136"/>
      <c r="WWA21" s="136"/>
      <c r="WWB21" s="136"/>
      <c r="WWC21" s="136"/>
      <c r="WWD21" s="136"/>
      <c r="WWE21" s="136"/>
      <c r="WWF21" s="136"/>
      <c r="WWG21" s="136"/>
      <c r="WWH21" s="136"/>
      <c r="WWI21" s="136"/>
      <c r="WWJ21" s="136"/>
      <c r="WWK21" s="136"/>
      <c r="WWL21" s="136"/>
      <c r="WWM21" s="136"/>
      <c r="WWN21" s="136"/>
      <c r="WWO21" s="136"/>
      <c r="WWP21" s="136"/>
      <c r="WWQ21" s="136"/>
      <c r="WWR21" s="136"/>
      <c r="WWS21" s="136"/>
      <c r="WWT21" s="136"/>
      <c r="WWU21" s="136"/>
      <c r="WWV21" s="136"/>
      <c r="WWW21" s="136"/>
      <c r="WWX21" s="136"/>
      <c r="WWY21" s="136"/>
      <c r="WWZ21" s="136"/>
      <c r="WXA21" s="136"/>
      <c r="WXB21" s="136"/>
      <c r="WXC21" s="136"/>
      <c r="WXD21" s="136"/>
      <c r="WXE21" s="136"/>
      <c r="WXF21" s="136"/>
      <c r="WXG21" s="136"/>
      <c r="WXH21" s="136"/>
      <c r="WXI21" s="136"/>
      <c r="WXJ21" s="136"/>
      <c r="WXK21" s="136"/>
      <c r="WXL21" s="136"/>
      <c r="WXM21" s="136"/>
      <c r="WXN21" s="136"/>
      <c r="WXO21" s="136"/>
      <c r="WXP21" s="136"/>
      <c r="WXQ21" s="136"/>
      <c r="WXR21" s="136"/>
      <c r="WXS21" s="136"/>
      <c r="WXT21" s="136"/>
      <c r="WXU21" s="136"/>
      <c r="WXV21" s="136"/>
      <c r="WXW21" s="136"/>
      <c r="WXX21" s="136"/>
      <c r="WXY21" s="136"/>
      <c r="WXZ21" s="136"/>
      <c r="WYA21" s="136"/>
      <c r="WYB21" s="136"/>
      <c r="WYC21" s="136"/>
      <c r="WYD21" s="136"/>
      <c r="WYE21" s="136"/>
      <c r="WYF21" s="136"/>
      <c r="WYG21" s="136"/>
      <c r="WYH21" s="136"/>
      <c r="WYI21" s="136"/>
      <c r="WYJ21" s="136"/>
      <c r="WYK21" s="136"/>
      <c r="WYL21" s="136"/>
      <c r="WYM21" s="136"/>
      <c r="WYN21" s="136"/>
      <c r="WYO21" s="136"/>
      <c r="WYP21" s="136"/>
      <c r="WYQ21" s="136"/>
      <c r="WYR21" s="136"/>
      <c r="WYS21" s="136"/>
      <c r="WYT21" s="136"/>
      <c r="WYU21" s="136"/>
      <c r="WYV21" s="136"/>
      <c r="WYW21" s="136"/>
      <c r="WYX21" s="136"/>
      <c r="WYY21" s="136"/>
      <c r="WYZ21" s="136"/>
      <c r="WZA21" s="136"/>
      <c r="WZB21" s="136"/>
      <c r="WZC21" s="136"/>
      <c r="WZD21" s="136"/>
      <c r="WZE21" s="136"/>
      <c r="WZF21" s="136"/>
      <c r="WZG21" s="136"/>
      <c r="WZH21" s="136"/>
      <c r="WZI21" s="136"/>
      <c r="WZJ21" s="136"/>
      <c r="WZK21" s="136"/>
      <c r="WZL21" s="136"/>
      <c r="WZM21" s="136"/>
      <c r="WZN21" s="136"/>
      <c r="WZO21" s="136"/>
      <c r="WZP21" s="136"/>
      <c r="WZQ21" s="136"/>
      <c r="WZR21" s="136"/>
      <c r="WZS21" s="136"/>
      <c r="WZT21" s="136"/>
      <c r="WZU21" s="136"/>
      <c r="WZV21" s="136"/>
      <c r="WZW21" s="136"/>
      <c r="WZX21" s="136"/>
      <c r="WZY21" s="136"/>
      <c r="WZZ21" s="136"/>
      <c r="XAA21" s="136"/>
      <c r="XAB21" s="136"/>
      <c r="XAC21" s="136"/>
      <c r="XAD21" s="136"/>
      <c r="XAE21" s="136"/>
      <c r="XAF21" s="136"/>
      <c r="XAG21" s="136"/>
      <c r="XAH21" s="136"/>
      <c r="XAI21" s="136"/>
      <c r="XAJ21" s="136"/>
      <c r="XAK21" s="136"/>
      <c r="XAL21" s="136"/>
      <c r="XAM21" s="136"/>
      <c r="XAN21" s="136"/>
      <c r="XAO21" s="136"/>
      <c r="XAP21" s="136"/>
      <c r="XAQ21" s="136"/>
      <c r="XAR21" s="136"/>
      <c r="XAS21" s="136"/>
      <c r="XAT21" s="136"/>
      <c r="XAU21" s="136"/>
      <c r="XAV21" s="136"/>
      <c r="XAW21" s="136"/>
      <c r="XAX21" s="136"/>
      <c r="XAY21" s="136"/>
      <c r="XAZ21" s="136"/>
      <c r="XBA21" s="136"/>
      <c r="XBB21" s="136"/>
      <c r="XBC21" s="136"/>
      <c r="XBD21" s="136"/>
      <c r="XBE21" s="136"/>
      <c r="XBF21" s="136"/>
      <c r="XBG21" s="136"/>
      <c r="XBH21" s="136"/>
      <c r="XBI21" s="136"/>
      <c r="XBJ21" s="136"/>
      <c r="XBK21" s="136"/>
      <c r="XBL21" s="136"/>
      <c r="XBM21" s="136"/>
      <c r="XBN21" s="136"/>
      <c r="XBO21" s="136"/>
      <c r="XBP21" s="136"/>
      <c r="XBQ21" s="136"/>
      <c r="XBR21" s="136"/>
      <c r="XBS21" s="136"/>
      <c r="XBT21" s="136"/>
      <c r="XBU21" s="136"/>
      <c r="XBV21" s="136"/>
      <c r="XBW21" s="136"/>
      <c r="XBX21" s="136"/>
      <c r="XBY21" s="136"/>
      <c r="XBZ21" s="136"/>
      <c r="XCA21" s="136"/>
      <c r="XCB21" s="136"/>
      <c r="XCC21" s="136"/>
      <c r="XCD21" s="136"/>
      <c r="XCE21" s="136"/>
      <c r="XCF21" s="136"/>
      <c r="XCG21" s="136"/>
      <c r="XCH21" s="136"/>
      <c r="XCI21" s="136"/>
      <c r="XCJ21" s="136"/>
      <c r="XCK21" s="136"/>
      <c r="XCL21" s="136"/>
      <c r="XCM21" s="136"/>
      <c r="XCN21" s="136"/>
      <c r="XCO21" s="136"/>
      <c r="XCP21" s="136"/>
      <c r="XCQ21" s="136"/>
      <c r="XCR21" s="136"/>
      <c r="XCS21" s="136"/>
      <c r="XCT21" s="136"/>
      <c r="XCU21" s="136"/>
      <c r="XCV21" s="136"/>
      <c r="XCW21" s="136"/>
      <c r="XCX21" s="136"/>
      <c r="XCY21" s="136"/>
      <c r="XCZ21" s="136"/>
      <c r="XDA21" s="136"/>
      <c r="XDB21" s="136"/>
      <c r="XDC21" s="136"/>
      <c r="XDD21" s="136"/>
      <c r="XDE21" s="136"/>
      <c r="XDF21" s="136"/>
      <c r="XDG21" s="136"/>
      <c r="XDH21" s="136"/>
      <c r="XDI21" s="136"/>
      <c r="XDJ21" s="136"/>
      <c r="XDK21" s="136"/>
      <c r="XDL21" s="136"/>
      <c r="XDM21" s="136"/>
      <c r="XDN21" s="136"/>
      <c r="XDO21" s="136"/>
      <c r="XDP21" s="136"/>
      <c r="XDQ21" s="136"/>
      <c r="XDR21" s="136"/>
      <c r="XDS21" s="136"/>
      <c r="XDT21" s="136"/>
      <c r="XDU21" s="136"/>
      <c r="XDV21" s="136"/>
      <c r="XDW21" s="136"/>
      <c r="XDX21" s="136"/>
      <c r="XDY21" s="136"/>
      <c r="XDZ21" s="136"/>
      <c r="XEA21" s="136"/>
      <c r="XEB21" s="136"/>
      <c r="XEC21" s="136"/>
      <c r="XED21" s="136"/>
      <c r="XEE21" s="136"/>
      <c r="XEF21" s="136"/>
      <c r="XEG21" s="136"/>
      <c r="XEH21" s="136"/>
      <c r="XEI21" s="136"/>
      <c r="XEJ21" s="136"/>
      <c r="XEK21" s="136"/>
      <c r="XEL21" s="136"/>
      <c r="XEM21" s="136"/>
      <c r="XEN21" s="136"/>
      <c r="XEO21" s="136"/>
      <c r="XEP21" s="136"/>
      <c r="XEQ21" s="136"/>
      <c r="XER21" s="136"/>
      <c r="XES21" s="136"/>
      <c r="XET21" s="136"/>
      <c r="XEU21" s="136"/>
      <c r="XEV21" s="136"/>
      <c r="XEW21" s="136"/>
      <c r="XEX21" s="136"/>
      <c r="XEY21" s="136"/>
      <c r="XEZ21" s="136"/>
      <c r="XFA21" s="136"/>
      <c r="XFB21" s="136"/>
      <c r="XFC21" s="136"/>
      <c r="XFD21" s="136"/>
    </row>
  </sheetData>
  <mergeCells count="3">
    <mergeCell ref="A3:C3"/>
    <mergeCell ref="A13:C13"/>
    <mergeCell ref="A14:C14"/>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&amp;P+51 页，共 &amp;N+53 页</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XFD21"/>
  <sheetViews>
    <sheetView workbookViewId="0">
      <selection activeCell="D24" sqref="D24"/>
    </sheetView>
  </sheetViews>
  <sheetFormatPr defaultColWidth="10" defaultRowHeight="13.5"/>
  <cols>
    <col min="1" max="1" width="60.5" style="136" customWidth="1"/>
    <col min="2" max="3" width="25.625" style="136" customWidth="1"/>
    <col min="4" max="4" width="9.76666666666667" style="136" customWidth="1"/>
    <col min="5" max="16384" width="10" style="136"/>
  </cols>
  <sheetData>
    <row r="1" s="136" customFormat="1" ht="24" customHeight="1" spans="1:1">
      <c r="A1" s="136" t="s">
        <v>1262</v>
      </c>
    </row>
    <row r="2" s="136" customFormat="1" ht="14.3" customHeight="1" spans="1:1">
      <c r="A2" s="168"/>
    </row>
    <row r="3" s="136" customFormat="1" ht="27" spans="1:3">
      <c r="A3" s="160" t="s">
        <v>1263</v>
      </c>
      <c r="B3" s="160"/>
      <c r="C3" s="160"/>
    </row>
    <row r="4" s="136" customFormat="1" spans="1:3">
      <c r="A4" s="169"/>
      <c r="B4" s="169"/>
      <c r="C4" s="161" t="s">
        <v>2</v>
      </c>
    </row>
    <row r="5" s="136" customFormat="1" ht="18.75" spans="1:3">
      <c r="A5" s="143" t="s">
        <v>1104</v>
      </c>
      <c r="B5" s="143" t="s">
        <v>1181</v>
      </c>
      <c r="C5" s="143" t="s">
        <v>1239</v>
      </c>
    </row>
    <row r="6" s="136" customFormat="1" ht="18.75" spans="1:3">
      <c r="A6" s="145" t="s">
        <v>1254</v>
      </c>
      <c r="B6" s="170">
        <v>200</v>
      </c>
      <c r="C6" s="170">
        <v>200</v>
      </c>
    </row>
    <row r="7" s="136" customFormat="1" ht="18.75" spans="1:3">
      <c r="A7" s="145" t="s">
        <v>1255</v>
      </c>
      <c r="B7" s="170">
        <v>41900</v>
      </c>
      <c r="C7" s="170">
        <v>41900</v>
      </c>
    </row>
    <row r="8" s="136" customFormat="1" ht="18.75" spans="1:3">
      <c r="A8" s="145" t="s">
        <v>1256</v>
      </c>
      <c r="B8" s="170">
        <v>32000</v>
      </c>
      <c r="C8" s="170">
        <v>32000</v>
      </c>
    </row>
    <row r="9" s="136" customFormat="1" ht="18.75" spans="1:3">
      <c r="A9" s="145" t="s">
        <v>1257</v>
      </c>
      <c r="B9" s="170"/>
      <c r="C9" s="170"/>
    </row>
    <row r="10" s="136" customFormat="1" ht="18.75" spans="1:3">
      <c r="A10" s="145" t="s">
        <v>1258</v>
      </c>
      <c r="B10" s="170">
        <v>32200</v>
      </c>
      <c r="C10" s="170">
        <v>32200</v>
      </c>
    </row>
    <row r="11" s="136" customFormat="1" ht="18.75" spans="1:3">
      <c r="A11" s="145" t="s">
        <v>1259</v>
      </c>
      <c r="B11" s="170"/>
      <c r="C11" s="170"/>
    </row>
    <row r="12" s="136" customFormat="1" ht="18.75" spans="1:3">
      <c r="A12" s="145" t="s">
        <v>1260</v>
      </c>
      <c r="B12" s="170"/>
      <c r="C12" s="170"/>
    </row>
    <row r="13" s="138" customFormat="1" ht="95" customHeight="1" spans="1:3">
      <c r="A13" s="148" t="s">
        <v>1261</v>
      </c>
      <c r="B13" s="148"/>
      <c r="C13" s="148"/>
    </row>
    <row r="14" s="136" customFormat="1" ht="31" customHeight="1" spans="1:3">
      <c r="A14" s="171"/>
      <c r="B14" s="171"/>
      <c r="C14" s="171"/>
    </row>
    <row r="15" s="111" customFormat="1" spans="1:16384">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c r="IU15" s="136"/>
      <c r="IV15" s="136"/>
      <c r="IW15" s="136"/>
      <c r="IX15" s="136"/>
      <c r="IY15" s="136"/>
      <c r="IZ15" s="136"/>
      <c r="JA15" s="136"/>
      <c r="JB15" s="136"/>
      <c r="JC15" s="136"/>
      <c r="JD15" s="136"/>
      <c r="JE15" s="136"/>
      <c r="JF15" s="136"/>
      <c r="JG15" s="136"/>
      <c r="JH15" s="136"/>
      <c r="JI15" s="136"/>
      <c r="JJ15" s="136"/>
      <c r="JK15" s="136"/>
      <c r="JL15" s="136"/>
      <c r="JM15" s="136"/>
      <c r="JN15" s="136"/>
      <c r="JO15" s="136"/>
      <c r="JP15" s="136"/>
      <c r="JQ15" s="136"/>
      <c r="JR15" s="136"/>
      <c r="JS15" s="136"/>
      <c r="JT15" s="136"/>
      <c r="JU15" s="136"/>
      <c r="JV15" s="136"/>
      <c r="JW15" s="136"/>
      <c r="JX15" s="136"/>
      <c r="JY15" s="136"/>
      <c r="JZ15" s="136"/>
      <c r="KA15" s="136"/>
      <c r="KB15" s="136"/>
      <c r="KC15" s="136"/>
      <c r="KD15" s="136"/>
      <c r="KE15" s="136"/>
      <c r="KF15" s="136"/>
      <c r="KG15" s="136"/>
      <c r="KH15" s="136"/>
      <c r="KI15" s="136"/>
      <c r="KJ15" s="136"/>
      <c r="KK15" s="136"/>
      <c r="KL15" s="136"/>
      <c r="KM15" s="136"/>
      <c r="KN15" s="136"/>
      <c r="KO15" s="136"/>
      <c r="KP15" s="136"/>
      <c r="KQ15" s="136"/>
      <c r="KR15" s="136"/>
      <c r="KS15" s="136"/>
      <c r="KT15" s="136"/>
      <c r="KU15" s="136"/>
      <c r="KV15" s="136"/>
      <c r="KW15" s="136"/>
      <c r="KX15" s="136"/>
      <c r="KY15" s="136"/>
      <c r="KZ15" s="136"/>
      <c r="LA15" s="136"/>
      <c r="LB15" s="136"/>
      <c r="LC15" s="136"/>
      <c r="LD15" s="136"/>
      <c r="LE15" s="136"/>
      <c r="LF15" s="136"/>
      <c r="LG15" s="136"/>
      <c r="LH15" s="136"/>
      <c r="LI15" s="136"/>
      <c r="LJ15" s="136"/>
      <c r="LK15" s="136"/>
      <c r="LL15" s="136"/>
      <c r="LM15" s="136"/>
      <c r="LN15" s="136"/>
      <c r="LO15" s="136"/>
      <c r="LP15" s="136"/>
      <c r="LQ15" s="136"/>
      <c r="LR15" s="136"/>
      <c r="LS15" s="136"/>
      <c r="LT15" s="136"/>
      <c r="LU15" s="136"/>
      <c r="LV15" s="136"/>
      <c r="LW15" s="136"/>
      <c r="LX15" s="136"/>
      <c r="LY15" s="136"/>
      <c r="LZ15" s="136"/>
      <c r="MA15" s="136"/>
      <c r="MB15" s="136"/>
      <c r="MC15" s="136"/>
      <c r="MD15" s="136"/>
      <c r="ME15" s="136"/>
      <c r="MF15" s="136"/>
      <c r="MG15" s="136"/>
      <c r="MH15" s="136"/>
      <c r="MI15" s="136"/>
      <c r="MJ15" s="136"/>
      <c r="MK15" s="136"/>
      <c r="ML15" s="136"/>
      <c r="MM15" s="136"/>
      <c r="MN15" s="136"/>
      <c r="MO15" s="136"/>
      <c r="MP15" s="136"/>
      <c r="MQ15" s="136"/>
      <c r="MR15" s="136"/>
      <c r="MS15" s="136"/>
      <c r="MT15" s="136"/>
      <c r="MU15" s="136"/>
      <c r="MV15" s="136"/>
      <c r="MW15" s="136"/>
      <c r="MX15" s="136"/>
      <c r="MY15" s="136"/>
      <c r="MZ15" s="136"/>
      <c r="NA15" s="136"/>
      <c r="NB15" s="136"/>
      <c r="NC15" s="136"/>
      <c r="ND15" s="136"/>
      <c r="NE15" s="136"/>
      <c r="NF15" s="136"/>
      <c r="NG15" s="136"/>
      <c r="NH15" s="136"/>
      <c r="NI15" s="136"/>
      <c r="NJ15" s="136"/>
      <c r="NK15" s="136"/>
      <c r="NL15" s="136"/>
      <c r="NM15" s="136"/>
      <c r="NN15" s="136"/>
      <c r="NO15" s="136"/>
      <c r="NP15" s="136"/>
      <c r="NQ15" s="136"/>
      <c r="NR15" s="136"/>
      <c r="NS15" s="136"/>
      <c r="NT15" s="136"/>
      <c r="NU15" s="136"/>
      <c r="NV15" s="136"/>
      <c r="NW15" s="136"/>
      <c r="NX15" s="136"/>
      <c r="NY15" s="136"/>
      <c r="NZ15" s="136"/>
      <c r="OA15" s="136"/>
      <c r="OB15" s="136"/>
      <c r="OC15" s="136"/>
      <c r="OD15" s="136"/>
      <c r="OE15" s="136"/>
      <c r="OF15" s="136"/>
      <c r="OG15" s="136"/>
      <c r="OH15" s="136"/>
      <c r="OI15" s="136"/>
      <c r="OJ15" s="136"/>
      <c r="OK15" s="136"/>
      <c r="OL15" s="136"/>
      <c r="OM15" s="136"/>
      <c r="ON15" s="136"/>
      <c r="OO15" s="136"/>
      <c r="OP15" s="136"/>
      <c r="OQ15" s="136"/>
      <c r="OR15" s="136"/>
      <c r="OS15" s="136"/>
      <c r="OT15" s="136"/>
      <c r="OU15" s="136"/>
      <c r="OV15" s="136"/>
      <c r="OW15" s="136"/>
      <c r="OX15" s="136"/>
      <c r="OY15" s="136"/>
      <c r="OZ15" s="136"/>
      <c r="PA15" s="136"/>
      <c r="PB15" s="136"/>
      <c r="PC15" s="136"/>
      <c r="PD15" s="136"/>
      <c r="PE15" s="136"/>
      <c r="PF15" s="136"/>
      <c r="PG15" s="136"/>
      <c r="PH15" s="136"/>
      <c r="PI15" s="136"/>
      <c r="PJ15" s="136"/>
      <c r="PK15" s="136"/>
      <c r="PL15" s="136"/>
      <c r="PM15" s="136"/>
      <c r="PN15" s="136"/>
      <c r="PO15" s="136"/>
      <c r="PP15" s="136"/>
      <c r="PQ15" s="136"/>
      <c r="PR15" s="136"/>
      <c r="PS15" s="136"/>
      <c r="PT15" s="136"/>
      <c r="PU15" s="136"/>
      <c r="PV15" s="136"/>
      <c r="PW15" s="136"/>
      <c r="PX15" s="136"/>
      <c r="PY15" s="136"/>
      <c r="PZ15" s="136"/>
      <c r="QA15" s="136"/>
      <c r="QB15" s="136"/>
      <c r="QC15" s="136"/>
      <c r="QD15" s="136"/>
      <c r="QE15" s="136"/>
      <c r="QF15" s="136"/>
      <c r="QG15" s="136"/>
      <c r="QH15" s="136"/>
      <c r="QI15" s="136"/>
      <c r="QJ15" s="136"/>
      <c r="QK15" s="136"/>
      <c r="QL15" s="136"/>
      <c r="QM15" s="136"/>
      <c r="QN15" s="136"/>
      <c r="QO15" s="136"/>
      <c r="QP15" s="136"/>
      <c r="QQ15" s="136"/>
      <c r="QR15" s="136"/>
      <c r="QS15" s="136"/>
      <c r="QT15" s="136"/>
      <c r="QU15" s="136"/>
      <c r="QV15" s="136"/>
      <c r="QW15" s="136"/>
      <c r="QX15" s="136"/>
      <c r="QY15" s="136"/>
      <c r="QZ15" s="136"/>
      <c r="RA15" s="136"/>
      <c r="RB15" s="136"/>
      <c r="RC15" s="136"/>
      <c r="RD15" s="136"/>
      <c r="RE15" s="136"/>
      <c r="RF15" s="136"/>
      <c r="RG15" s="136"/>
      <c r="RH15" s="136"/>
      <c r="RI15" s="136"/>
      <c r="RJ15" s="136"/>
      <c r="RK15" s="136"/>
      <c r="RL15" s="136"/>
      <c r="RM15" s="136"/>
      <c r="RN15" s="136"/>
      <c r="RO15" s="136"/>
      <c r="RP15" s="136"/>
      <c r="RQ15" s="136"/>
      <c r="RR15" s="136"/>
      <c r="RS15" s="136"/>
      <c r="RT15" s="136"/>
      <c r="RU15" s="136"/>
      <c r="RV15" s="136"/>
      <c r="RW15" s="136"/>
      <c r="RX15" s="136"/>
      <c r="RY15" s="136"/>
      <c r="RZ15" s="136"/>
      <c r="SA15" s="136"/>
      <c r="SB15" s="136"/>
      <c r="SC15" s="136"/>
      <c r="SD15" s="136"/>
      <c r="SE15" s="136"/>
      <c r="SF15" s="136"/>
      <c r="SG15" s="136"/>
      <c r="SH15" s="136"/>
      <c r="SI15" s="136"/>
      <c r="SJ15" s="136"/>
      <c r="SK15" s="136"/>
      <c r="SL15" s="136"/>
      <c r="SM15" s="136"/>
      <c r="SN15" s="136"/>
      <c r="SO15" s="136"/>
      <c r="SP15" s="136"/>
      <c r="SQ15" s="136"/>
      <c r="SR15" s="136"/>
      <c r="SS15" s="136"/>
      <c r="ST15" s="136"/>
      <c r="SU15" s="136"/>
      <c r="SV15" s="136"/>
      <c r="SW15" s="136"/>
      <c r="SX15" s="136"/>
      <c r="SY15" s="136"/>
      <c r="SZ15" s="136"/>
      <c r="TA15" s="136"/>
      <c r="TB15" s="136"/>
      <c r="TC15" s="136"/>
      <c r="TD15" s="136"/>
      <c r="TE15" s="136"/>
      <c r="TF15" s="136"/>
      <c r="TG15" s="136"/>
      <c r="TH15" s="136"/>
      <c r="TI15" s="136"/>
      <c r="TJ15" s="136"/>
      <c r="TK15" s="136"/>
      <c r="TL15" s="136"/>
      <c r="TM15" s="136"/>
      <c r="TN15" s="136"/>
      <c r="TO15" s="136"/>
      <c r="TP15" s="136"/>
      <c r="TQ15" s="136"/>
      <c r="TR15" s="136"/>
      <c r="TS15" s="136"/>
      <c r="TT15" s="136"/>
      <c r="TU15" s="136"/>
      <c r="TV15" s="136"/>
      <c r="TW15" s="136"/>
      <c r="TX15" s="136"/>
      <c r="TY15" s="136"/>
      <c r="TZ15" s="136"/>
      <c r="UA15" s="136"/>
      <c r="UB15" s="136"/>
      <c r="UC15" s="136"/>
      <c r="UD15" s="136"/>
      <c r="UE15" s="136"/>
      <c r="UF15" s="136"/>
      <c r="UG15" s="136"/>
      <c r="UH15" s="136"/>
      <c r="UI15" s="136"/>
      <c r="UJ15" s="136"/>
      <c r="UK15" s="136"/>
      <c r="UL15" s="136"/>
      <c r="UM15" s="136"/>
      <c r="UN15" s="136"/>
      <c r="UO15" s="136"/>
      <c r="UP15" s="136"/>
      <c r="UQ15" s="136"/>
      <c r="UR15" s="136"/>
      <c r="US15" s="136"/>
      <c r="UT15" s="136"/>
      <c r="UU15" s="136"/>
      <c r="UV15" s="136"/>
      <c r="UW15" s="136"/>
      <c r="UX15" s="136"/>
      <c r="UY15" s="136"/>
      <c r="UZ15" s="136"/>
      <c r="VA15" s="136"/>
      <c r="VB15" s="136"/>
      <c r="VC15" s="136"/>
      <c r="VD15" s="136"/>
      <c r="VE15" s="136"/>
      <c r="VF15" s="136"/>
      <c r="VG15" s="136"/>
      <c r="VH15" s="136"/>
      <c r="VI15" s="136"/>
      <c r="VJ15" s="136"/>
      <c r="VK15" s="136"/>
      <c r="VL15" s="136"/>
      <c r="VM15" s="136"/>
      <c r="VN15" s="136"/>
      <c r="VO15" s="136"/>
      <c r="VP15" s="136"/>
      <c r="VQ15" s="136"/>
      <c r="VR15" s="136"/>
      <c r="VS15" s="136"/>
      <c r="VT15" s="136"/>
      <c r="VU15" s="136"/>
      <c r="VV15" s="136"/>
      <c r="VW15" s="136"/>
      <c r="VX15" s="136"/>
      <c r="VY15" s="136"/>
      <c r="VZ15" s="136"/>
      <c r="WA15" s="136"/>
      <c r="WB15" s="136"/>
      <c r="WC15" s="136"/>
      <c r="WD15" s="136"/>
      <c r="WE15" s="136"/>
      <c r="WF15" s="136"/>
      <c r="WG15" s="136"/>
      <c r="WH15" s="136"/>
      <c r="WI15" s="136"/>
      <c r="WJ15" s="136"/>
      <c r="WK15" s="136"/>
      <c r="WL15" s="136"/>
      <c r="WM15" s="136"/>
      <c r="WN15" s="136"/>
      <c r="WO15" s="136"/>
      <c r="WP15" s="136"/>
      <c r="WQ15" s="136"/>
      <c r="WR15" s="136"/>
      <c r="WS15" s="136"/>
      <c r="WT15" s="136"/>
      <c r="WU15" s="136"/>
      <c r="WV15" s="136"/>
      <c r="WW15" s="136"/>
      <c r="WX15" s="136"/>
      <c r="WY15" s="136"/>
      <c r="WZ15" s="136"/>
      <c r="XA15" s="136"/>
      <c r="XB15" s="136"/>
      <c r="XC15" s="136"/>
      <c r="XD15" s="136"/>
      <c r="XE15" s="136"/>
      <c r="XF15" s="136"/>
      <c r="XG15" s="136"/>
      <c r="XH15" s="136"/>
      <c r="XI15" s="136"/>
      <c r="XJ15" s="136"/>
      <c r="XK15" s="136"/>
      <c r="XL15" s="136"/>
      <c r="XM15" s="136"/>
      <c r="XN15" s="136"/>
      <c r="XO15" s="136"/>
      <c r="XP15" s="136"/>
      <c r="XQ15" s="136"/>
      <c r="XR15" s="136"/>
      <c r="XS15" s="136"/>
      <c r="XT15" s="136"/>
      <c r="XU15" s="136"/>
      <c r="XV15" s="136"/>
      <c r="XW15" s="136"/>
      <c r="XX15" s="136"/>
      <c r="XY15" s="136"/>
      <c r="XZ15" s="136"/>
      <c r="YA15" s="136"/>
      <c r="YB15" s="136"/>
      <c r="YC15" s="136"/>
      <c r="YD15" s="136"/>
      <c r="YE15" s="136"/>
      <c r="YF15" s="136"/>
      <c r="YG15" s="136"/>
      <c r="YH15" s="136"/>
      <c r="YI15" s="136"/>
      <c r="YJ15" s="136"/>
      <c r="YK15" s="136"/>
      <c r="YL15" s="136"/>
      <c r="YM15" s="136"/>
      <c r="YN15" s="136"/>
      <c r="YO15" s="136"/>
      <c r="YP15" s="136"/>
      <c r="YQ15" s="136"/>
      <c r="YR15" s="136"/>
      <c r="YS15" s="136"/>
      <c r="YT15" s="136"/>
      <c r="YU15" s="136"/>
      <c r="YV15" s="136"/>
      <c r="YW15" s="136"/>
      <c r="YX15" s="136"/>
      <c r="YY15" s="136"/>
      <c r="YZ15" s="136"/>
      <c r="ZA15" s="136"/>
      <c r="ZB15" s="136"/>
      <c r="ZC15" s="136"/>
      <c r="ZD15" s="136"/>
      <c r="ZE15" s="136"/>
      <c r="ZF15" s="136"/>
      <c r="ZG15" s="136"/>
      <c r="ZH15" s="136"/>
      <c r="ZI15" s="136"/>
      <c r="ZJ15" s="136"/>
      <c r="ZK15" s="136"/>
      <c r="ZL15" s="136"/>
      <c r="ZM15" s="136"/>
      <c r="ZN15" s="136"/>
      <c r="ZO15" s="136"/>
      <c r="ZP15" s="136"/>
      <c r="ZQ15" s="136"/>
      <c r="ZR15" s="136"/>
      <c r="ZS15" s="136"/>
      <c r="ZT15" s="136"/>
      <c r="ZU15" s="136"/>
      <c r="ZV15" s="136"/>
      <c r="ZW15" s="136"/>
      <c r="ZX15" s="136"/>
      <c r="ZY15" s="136"/>
      <c r="ZZ15" s="136"/>
      <c r="AAA15" s="136"/>
      <c r="AAB15" s="136"/>
      <c r="AAC15" s="136"/>
      <c r="AAD15" s="136"/>
      <c r="AAE15" s="136"/>
      <c r="AAF15" s="136"/>
      <c r="AAG15" s="136"/>
      <c r="AAH15" s="136"/>
      <c r="AAI15" s="136"/>
      <c r="AAJ15" s="136"/>
      <c r="AAK15" s="136"/>
      <c r="AAL15" s="136"/>
      <c r="AAM15" s="136"/>
      <c r="AAN15" s="136"/>
      <c r="AAO15" s="136"/>
      <c r="AAP15" s="136"/>
      <c r="AAQ15" s="136"/>
      <c r="AAR15" s="136"/>
      <c r="AAS15" s="136"/>
      <c r="AAT15" s="136"/>
      <c r="AAU15" s="136"/>
      <c r="AAV15" s="136"/>
      <c r="AAW15" s="136"/>
      <c r="AAX15" s="136"/>
      <c r="AAY15" s="136"/>
      <c r="AAZ15" s="136"/>
      <c r="ABA15" s="136"/>
      <c r="ABB15" s="136"/>
      <c r="ABC15" s="136"/>
      <c r="ABD15" s="136"/>
      <c r="ABE15" s="136"/>
      <c r="ABF15" s="136"/>
      <c r="ABG15" s="136"/>
      <c r="ABH15" s="136"/>
      <c r="ABI15" s="136"/>
      <c r="ABJ15" s="136"/>
      <c r="ABK15" s="136"/>
      <c r="ABL15" s="136"/>
      <c r="ABM15" s="136"/>
      <c r="ABN15" s="136"/>
      <c r="ABO15" s="136"/>
      <c r="ABP15" s="136"/>
      <c r="ABQ15" s="136"/>
      <c r="ABR15" s="136"/>
      <c r="ABS15" s="136"/>
      <c r="ABT15" s="136"/>
      <c r="ABU15" s="136"/>
      <c r="ABV15" s="136"/>
      <c r="ABW15" s="136"/>
      <c r="ABX15" s="136"/>
      <c r="ABY15" s="136"/>
      <c r="ABZ15" s="136"/>
      <c r="ACA15" s="136"/>
      <c r="ACB15" s="136"/>
      <c r="ACC15" s="136"/>
      <c r="ACD15" s="136"/>
      <c r="ACE15" s="136"/>
      <c r="ACF15" s="136"/>
      <c r="ACG15" s="136"/>
      <c r="ACH15" s="136"/>
      <c r="ACI15" s="136"/>
      <c r="ACJ15" s="136"/>
      <c r="ACK15" s="136"/>
      <c r="ACL15" s="136"/>
      <c r="ACM15" s="136"/>
      <c r="ACN15" s="136"/>
      <c r="ACO15" s="136"/>
      <c r="ACP15" s="136"/>
      <c r="ACQ15" s="136"/>
      <c r="ACR15" s="136"/>
      <c r="ACS15" s="136"/>
      <c r="ACT15" s="136"/>
      <c r="ACU15" s="136"/>
      <c r="ACV15" s="136"/>
      <c r="ACW15" s="136"/>
      <c r="ACX15" s="136"/>
      <c r="ACY15" s="136"/>
      <c r="ACZ15" s="136"/>
      <c r="ADA15" s="136"/>
      <c r="ADB15" s="136"/>
      <c r="ADC15" s="136"/>
      <c r="ADD15" s="136"/>
      <c r="ADE15" s="136"/>
      <c r="ADF15" s="136"/>
      <c r="ADG15" s="136"/>
      <c r="ADH15" s="136"/>
      <c r="ADI15" s="136"/>
      <c r="ADJ15" s="136"/>
      <c r="ADK15" s="136"/>
      <c r="ADL15" s="136"/>
      <c r="ADM15" s="136"/>
      <c r="ADN15" s="136"/>
      <c r="ADO15" s="136"/>
      <c r="ADP15" s="136"/>
      <c r="ADQ15" s="136"/>
      <c r="ADR15" s="136"/>
      <c r="ADS15" s="136"/>
      <c r="ADT15" s="136"/>
      <c r="ADU15" s="136"/>
      <c r="ADV15" s="136"/>
      <c r="ADW15" s="136"/>
      <c r="ADX15" s="136"/>
      <c r="ADY15" s="136"/>
      <c r="ADZ15" s="136"/>
      <c r="AEA15" s="136"/>
      <c r="AEB15" s="136"/>
      <c r="AEC15" s="136"/>
      <c r="AED15" s="136"/>
      <c r="AEE15" s="136"/>
      <c r="AEF15" s="136"/>
      <c r="AEG15" s="136"/>
      <c r="AEH15" s="136"/>
      <c r="AEI15" s="136"/>
      <c r="AEJ15" s="136"/>
      <c r="AEK15" s="136"/>
      <c r="AEL15" s="136"/>
      <c r="AEM15" s="136"/>
      <c r="AEN15" s="136"/>
      <c r="AEO15" s="136"/>
      <c r="AEP15" s="136"/>
      <c r="AEQ15" s="136"/>
      <c r="AER15" s="136"/>
      <c r="AES15" s="136"/>
      <c r="AET15" s="136"/>
      <c r="AEU15" s="136"/>
      <c r="AEV15" s="136"/>
      <c r="AEW15" s="136"/>
      <c r="AEX15" s="136"/>
      <c r="AEY15" s="136"/>
      <c r="AEZ15" s="136"/>
      <c r="AFA15" s="136"/>
      <c r="AFB15" s="136"/>
      <c r="AFC15" s="136"/>
      <c r="AFD15" s="136"/>
      <c r="AFE15" s="136"/>
      <c r="AFF15" s="136"/>
      <c r="AFG15" s="136"/>
      <c r="AFH15" s="136"/>
      <c r="AFI15" s="136"/>
      <c r="AFJ15" s="136"/>
      <c r="AFK15" s="136"/>
      <c r="AFL15" s="136"/>
      <c r="AFM15" s="136"/>
      <c r="AFN15" s="136"/>
      <c r="AFO15" s="136"/>
      <c r="AFP15" s="136"/>
      <c r="AFQ15" s="136"/>
      <c r="AFR15" s="136"/>
      <c r="AFS15" s="136"/>
      <c r="AFT15" s="136"/>
      <c r="AFU15" s="136"/>
      <c r="AFV15" s="136"/>
      <c r="AFW15" s="136"/>
      <c r="AFX15" s="136"/>
      <c r="AFY15" s="136"/>
      <c r="AFZ15" s="136"/>
      <c r="AGA15" s="136"/>
      <c r="AGB15" s="136"/>
      <c r="AGC15" s="136"/>
      <c r="AGD15" s="136"/>
      <c r="AGE15" s="136"/>
      <c r="AGF15" s="136"/>
      <c r="AGG15" s="136"/>
      <c r="AGH15" s="136"/>
      <c r="AGI15" s="136"/>
      <c r="AGJ15" s="136"/>
      <c r="AGK15" s="136"/>
      <c r="AGL15" s="136"/>
      <c r="AGM15" s="136"/>
      <c r="AGN15" s="136"/>
      <c r="AGO15" s="136"/>
      <c r="AGP15" s="136"/>
      <c r="AGQ15" s="136"/>
      <c r="AGR15" s="136"/>
      <c r="AGS15" s="136"/>
      <c r="AGT15" s="136"/>
      <c r="AGU15" s="136"/>
      <c r="AGV15" s="136"/>
      <c r="AGW15" s="136"/>
      <c r="AGX15" s="136"/>
      <c r="AGY15" s="136"/>
      <c r="AGZ15" s="136"/>
      <c r="AHA15" s="136"/>
      <c r="AHB15" s="136"/>
      <c r="AHC15" s="136"/>
      <c r="AHD15" s="136"/>
      <c r="AHE15" s="136"/>
      <c r="AHF15" s="136"/>
      <c r="AHG15" s="136"/>
      <c r="AHH15" s="136"/>
      <c r="AHI15" s="136"/>
      <c r="AHJ15" s="136"/>
      <c r="AHK15" s="136"/>
      <c r="AHL15" s="136"/>
      <c r="AHM15" s="136"/>
      <c r="AHN15" s="136"/>
      <c r="AHO15" s="136"/>
      <c r="AHP15" s="136"/>
      <c r="AHQ15" s="136"/>
      <c r="AHR15" s="136"/>
      <c r="AHS15" s="136"/>
      <c r="AHT15" s="136"/>
      <c r="AHU15" s="136"/>
      <c r="AHV15" s="136"/>
      <c r="AHW15" s="136"/>
      <c r="AHX15" s="136"/>
      <c r="AHY15" s="136"/>
      <c r="AHZ15" s="136"/>
      <c r="AIA15" s="136"/>
      <c r="AIB15" s="136"/>
      <c r="AIC15" s="136"/>
      <c r="AID15" s="136"/>
      <c r="AIE15" s="136"/>
      <c r="AIF15" s="136"/>
      <c r="AIG15" s="136"/>
      <c r="AIH15" s="136"/>
      <c r="AII15" s="136"/>
      <c r="AIJ15" s="136"/>
      <c r="AIK15" s="136"/>
      <c r="AIL15" s="136"/>
      <c r="AIM15" s="136"/>
      <c r="AIN15" s="136"/>
      <c r="AIO15" s="136"/>
      <c r="AIP15" s="136"/>
      <c r="AIQ15" s="136"/>
      <c r="AIR15" s="136"/>
      <c r="AIS15" s="136"/>
      <c r="AIT15" s="136"/>
      <c r="AIU15" s="136"/>
      <c r="AIV15" s="136"/>
      <c r="AIW15" s="136"/>
      <c r="AIX15" s="136"/>
      <c r="AIY15" s="136"/>
      <c r="AIZ15" s="136"/>
      <c r="AJA15" s="136"/>
      <c r="AJB15" s="136"/>
      <c r="AJC15" s="136"/>
      <c r="AJD15" s="136"/>
      <c r="AJE15" s="136"/>
      <c r="AJF15" s="136"/>
      <c r="AJG15" s="136"/>
      <c r="AJH15" s="136"/>
      <c r="AJI15" s="136"/>
      <c r="AJJ15" s="136"/>
      <c r="AJK15" s="136"/>
      <c r="AJL15" s="136"/>
      <c r="AJM15" s="136"/>
      <c r="AJN15" s="136"/>
      <c r="AJO15" s="136"/>
      <c r="AJP15" s="136"/>
      <c r="AJQ15" s="136"/>
      <c r="AJR15" s="136"/>
      <c r="AJS15" s="136"/>
      <c r="AJT15" s="136"/>
      <c r="AJU15" s="136"/>
      <c r="AJV15" s="136"/>
      <c r="AJW15" s="136"/>
      <c r="AJX15" s="136"/>
      <c r="AJY15" s="136"/>
      <c r="AJZ15" s="136"/>
      <c r="AKA15" s="136"/>
      <c r="AKB15" s="136"/>
      <c r="AKC15" s="136"/>
      <c r="AKD15" s="136"/>
      <c r="AKE15" s="136"/>
      <c r="AKF15" s="136"/>
      <c r="AKG15" s="136"/>
      <c r="AKH15" s="136"/>
      <c r="AKI15" s="136"/>
      <c r="AKJ15" s="136"/>
      <c r="AKK15" s="136"/>
      <c r="AKL15" s="136"/>
      <c r="AKM15" s="136"/>
      <c r="AKN15" s="136"/>
      <c r="AKO15" s="136"/>
      <c r="AKP15" s="136"/>
      <c r="AKQ15" s="136"/>
      <c r="AKR15" s="136"/>
      <c r="AKS15" s="136"/>
      <c r="AKT15" s="136"/>
      <c r="AKU15" s="136"/>
      <c r="AKV15" s="136"/>
      <c r="AKW15" s="136"/>
      <c r="AKX15" s="136"/>
      <c r="AKY15" s="136"/>
      <c r="AKZ15" s="136"/>
      <c r="ALA15" s="136"/>
      <c r="ALB15" s="136"/>
      <c r="ALC15" s="136"/>
      <c r="ALD15" s="136"/>
      <c r="ALE15" s="136"/>
      <c r="ALF15" s="136"/>
      <c r="ALG15" s="136"/>
      <c r="ALH15" s="136"/>
      <c r="ALI15" s="136"/>
      <c r="ALJ15" s="136"/>
      <c r="ALK15" s="136"/>
      <c r="ALL15" s="136"/>
      <c r="ALM15" s="136"/>
      <c r="ALN15" s="136"/>
      <c r="ALO15" s="136"/>
      <c r="ALP15" s="136"/>
      <c r="ALQ15" s="136"/>
      <c r="ALR15" s="136"/>
      <c r="ALS15" s="136"/>
      <c r="ALT15" s="136"/>
      <c r="ALU15" s="136"/>
      <c r="ALV15" s="136"/>
      <c r="ALW15" s="136"/>
      <c r="ALX15" s="136"/>
      <c r="ALY15" s="136"/>
      <c r="ALZ15" s="136"/>
      <c r="AMA15" s="136"/>
      <c r="AMB15" s="136"/>
      <c r="AMC15" s="136"/>
      <c r="AMD15" s="136"/>
      <c r="AME15" s="136"/>
      <c r="AMF15" s="136"/>
      <c r="AMG15" s="136"/>
      <c r="AMH15" s="136"/>
      <c r="AMI15" s="136"/>
      <c r="AMJ15" s="136"/>
      <c r="AMK15" s="136"/>
      <c r="AML15" s="136"/>
      <c r="AMM15" s="136"/>
      <c r="AMN15" s="136"/>
      <c r="AMO15" s="136"/>
      <c r="AMP15" s="136"/>
      <c r="AMQ15" s="136"/>
      <c r="AMR15" s="136"/>
      <c r="AMS15" s="136"/>
      <c r="AMT15" s="136"/>
      <c r="AMU15" s="136"/>
      <c r="AMV15" s="136"/>
      <c r="AMW15" s="136"/>
      <c r="AMX15" s="136"/>
      <c r="AMY15" s="136"/>
      <c r="AMZ15" s="136"/>
      <c r="ANA15" s="136"/>
      <c r="ANB15" s="136"/>
      <c r="ANC15" s="136"/>
      <c r="AND15" s="136"/>
      <c r="ANE15" s="136"/>
      <c r="ANF15" s="136"/>
      <c r="ANG15" s="136"/>
      <c r="ANH15" s="136"/>
      <c r="ANI15" s="136"/>
      <c r="ANJ15" s="136"/>
      <c r="ANK15" s="136"/>
      <c r="ANL15" s="136"/>
      <c r="ANM15" s="136"/>
      <c r="ANN15" s="136"/>
      <c r="ANO15" s="136"/>
      <c r="ANP15" s="136"/>
      <c r="ANQ15" s="136"/>
      <c r="ANR15" s="136"/>
      <c r="ANS15" s="136"/>
      <c r="ANT15" s="136"/>
      <c r="ANU15" s="136"/>
      <c r="ANV15" s="136"/>
      <c r="ANW15" s="136"/>
      <c r="ANX15" s="136"/>
      <c r="ANY15" s="136"/>
      <c r="ANZ15" s="136"/>
      <c r="AOA15" s="136"/>
      <c r="AOB15" s="136"/>
      <c r="AOC15" s="136"/>
      <c r="AOD15" s="136"/>
      <c r="AOE15" s="136"/>
      <c r="AOF15" s="136"/>
      <c r="AOG15" s="136"/>
      <c r="AOH15" s="136"/>
      <c r="AOI15" s="136"/>
      <c r="AOJ15" s="136"/>
      <c r="AOK15" s="136"/>
      <c r="AOL15" s="136"/>
      <c r="AOM15" s="136"/>
      <c r="AON15" s="136"/>
      <c r="AOO15" s="136"/>
      <c r="AOP15" s="136"/>
      <c r="AOQ15" s="136"/>
      <c r="AOR15" s="136"/>
      <c r="AOS15" s="136"/>
      <c r="AOT15" s="136"/>
      <c r="AOU15" s="136"/>
      <c r="AOV15" s="136"/>
      <c r="AOW15" s="136"/>
      <c r="AOX15" s="136"/>
      <c r="AOY15" s="136"/>
      <c r="AOZ15" s="136"/>
      <c r="APA15" s="136"/>
      <c r="APB15" s="136"/>
      <c r="APC15" s="136"/>
      <c r="APD15" s="136"/>
      <c r="APE15" s="136"/>
      <c r="APF15" s="136"/>
      <c r="APG15" s="136"/>
      <c r="APH15" s="136"/>
      <c r="API15" s="136"/>
      <c r="APJ15" s="136"/>
      <c r="APK15" s="136"/>
      <c r="APL15" s="136"/>
      <c r="APM15" s="136"/>
      <c r="APN15" s="136"/>
      <c r="APO15" s="136"/>
      <c r="APP15" s="136"/>
      <c r="APQ15" s="136"/>
      <c r="APR15" s="136"/>
      <c r="APS15" s="136"/>
      <c r="APT15" s="136"/>
      <c r="APU15" s="136"/>
      <c r="APV15" s="136"/>
      <c r="APW15" s="136"/>
      <c r="APX15" s="136"/>
      <c r="APY15" s="136"/>
      <c r="APZ15" s="136"/>
      <c r="AQA15" s="136"/>
      <c r="AQB15" s="136"/>
      <c r="AQC15" s="136"/>
      <c r="AQD15" s="136"/>
      <c r="AQE15" s="136"/>
      <c r="AQF15" s="136"/>
      <c r="AQG15" s="136"/>
      <c r="AQH15" s="136"/>
      <c r="AQI15" s="136"/>
      <c r="AQJ15" s="136"/>
      <c r="AQK15" s="136"/>
      <c r="AQL15" s="136"/>
      <c r="AQM15" s="136"/>
      <c r="AQN15" s="136"/>
      <c r="AQO15" s="136"/>
      <c r="AQP15" s="136"/>
      <c r="AQQ15" s="136"/>
      <c r="AQR15" s="136"/>
      <c r="AQS15" s="136"/>
      <c r="AQT15" s="136"/>
      <c r="AQU15" s="136"/>
      <c r="AQV15" s="136"/>
      <c r="AQW15" s="136"/>
      <c r="AQX15" s="136"/>
      <c r="AQY15" s="136"/>
      <c r="AQZ15" s="136"/>
      <c r="ARA15" s="136"/>
      <c r="ARB15" s="136"/>
      <c r="ARC15" s="136"/>
      <c r="ARD15" s="136"/>
      <c r="ARE15" s="136"/>
      <c r="ARF15" s="136"/>
      <c r="ARG15" s="136"/>
      <c r="ARH15" s="136"/>
      <c r="ARI15" s="136"/>
      <c r="ARJ15" s="136"/>
      <c r="ARK15" s="136"/>
      <c r="ARL15" s="136"/>
      <c r="ARM15" s="136"/>
      <c r="ARN15" s="136"/>
      <c r="ARO15" s="136"/>
      <c r="ARP15" s="136"/>
      <c r="ARQ15" s="136"/>
      <c r="ARR15" s="136"/>
      <c r="ARS15" s="136"/>
      <c r="ART15" s="136"/>
      <c r="ARU15" s="136"/>
      <c r="ARV15" s="136"/>
      <c r="ARW15" s="136"/>
      <c r="ARX15" s="136"/>
      <c r="ARY15" s="136"/>
      <c r="ARZ15" s="136"/>
      <c r="ASA15" s="136"/>
      <c r="ASB15" s="136"/>
      <c r="ASC15" s="136"/>
      <c r="ASD15" s="136"/>
      <c r="ASE15" s="136"/>
      <c r="ASF15" s="136"/>
      <c r="ASG15" s="136"/>
      <c r="ASH15" s="136"/>
      <c r="ASI15" s="136"/>
      <c r="ASJ15" s="136"/>
      <c r="ASK15" s="136"/>
      <c r="ASL15" s="136"/>
      <c r="ASM15" s="136"/>
      <c r="ASN15" s="136"/>
      <c r="ASO15" s="136"/>
      <c r="ASP15" s="136"/>
      <c r="ASQ15" s="136"/>
      <c r="ASR15" s="136"/>
      <c r="ASS15" s="136"/>
      <c r="AST15" s="136"/>
      <c r="ASU15" s="136"/>
      <c r="ASV15" s="136"/>
      <c r="ASW15" s="136"/>
      <c r="ASX15" s="136"/>
      <c r="ASY15" s="136"/>
      <c r="ASZ15" s="136"/>
      <c r="ATA15" s="136"/>
      <c r="ATB15" s="136"/>
      <c r="ATC15" s="136"/>
      <c r="ATD15" s="136"/>
      <c r="ATE15" s="136"/>
      <c r="ATF15" s="136"/>
      <c r="ATG15" s="136"/>
      <c r="ATH15" s="136"/>
      <c r="ATI15" s="136"/>
      <c r="ATJ15" s="136"/>
      <c r="ATK15" s="136"/>
      <c r="ATL15" s="136"/>
      <c r="ATM15" s="136"/>
      <c r="ATN15" s="136"/>
      <c r="ATO15" s="136"/>
      <c r="ATP15" s="136"/>
      <c r="ATQ15" s="136"/>
      <c r="ATR15" s="136"/>
      <c r="ATS15" s="136"/>
      <c r="ATT15" s="136"/>
      <c r="ATU15" s="136"/>
      <c r="ATV15" s="136"/>
      <c r="ATW15" s="136"/>
      <c r="ATX15" s="136"/>
      <c r="ATY15" s="136"/>
      <c r="ATZ15" s="136"/>
      <c r="AUA15" s="136"/>
      <c r="AUB15" s="136"/>
      <c r="AUC15" s="136"/>
      <c r="AUD15" s="136"/>
      <c r="AUE15" s="136"/>
      <c r="AUF15" s="136"/>
      <c r="AUG15" s="136"/>
      <c r="AUH15" s="136"/>
      <c r="AUI15" s="136"/>
      <c r="AUJ15" s="136"/>
      <c r="AUK15" s="136"/>
      <c r="AUL15" s="136"/>
      <c r="AUM15" s="136"/>
      <c r="AUN15" s="136"/>
      <c r="AUO15" s="136"/>
      <c r="AUP15" s="136"/>
      <c r="AUQ15" s="136"/>
      <c r="AUR15" s="136"/>
      <c r="AUS15" s="136"/>
      <c r="AUT15" s="136"/>
      <c r="AUU15" s="136"/>
      <c r="AUV15" s="136"/>
      <c r="AUW15" s="136"/>
      <c r="AUX15" s="136"/>
      <c r="AUY15" s="136"/>
      <c r="AUZ15" s="136"/>
      <c r="AVA15" s="136"/>
      <c r="AVB15" s="136"/>
      <c r="AVC15" s="136"/>
      <c r="AVD15" s="136"/>
      <c r="AVE15" s="136"/>
      <c r="AVF15" s="136"/>
      <c r="AVG15" s="136"/>
      <c r="AVH15" s="136"/>
      <c r="AVI15" s="136"/>
      <c r="AVJ15" s="136"/>
      <c r="AVK15" s="136"/>
      <c r="AVL15" s="136"/>
      <c r="AVM15" s="136"/>
      <c r="AVN15" s="136"/>
      <c r="AVO15" s="136"/>
      <c r="AVP15" s="136"/>
      <c r="AVQ15" s="136"/>
      <c r="AVR15" s="136"/>
      <c r="AVS15" s="136"/>
      <c r="AVT15" s="136"/>
      <c r="AVU15" s="136"/>
      <c r="AVV15" s="136"/>
      <c r="AVW15" s="136"/>
      <c r="AVX15" s="136"/>
      <c r="AVY15" s="136"/>
      <c r="AVZ15" s="136"/>
      <c r="AWA15" s="136"/>
      <c r="AWB15" s="136"/>
      <c r="AWC15" s="136"/>
      <c r="AWD15" s="136"/>
      <c r="AWE15" s="136"/>
      <c r="AWF15" s="136"/>
      <c r="AWG15" s="136"/>
      <c r="AWH15" s="136"/>
      <c r="AWI15" s="136"/>
      <c r="AWJ15" s="136"/>
      <c r="AWK15" s="136"/>
      <c r="AWL15" s="136"/>
      <c r="AWM15" s="136"/>
      <c r="AWN15" s="136"/>
      <c r="AWO15" s="136"/>
      <c r="AWP15" s="136"/>
      <c r="AWQ15" s="136"/>
      <c r="AWR15" s="136"/>
      <c r="AWS15" s="136"/>
      <c r="AWT15" s="136"/>
      <c r="AWU15" s="136"/>
      <c r="AWV15" s="136"/>
      <c r="AWW15" s="136"/>
      <c r="AWX15" s="136"/>
      <c r="AWY15" s="136"/>
      <c r="AWZ15" s="136"/>
      <c r="AXA15" s="136"/>
      <c r="AXB15" s="136"/>
      <c r="AXC15" s="136"/>
      <c r="AXD15" s="136"/>
      <c r="AXE15" s="136"/>
      <c r="AXF15" s="136"/>
      <c r="AXG15" s="136"/>
      <c r="AXH15" s="136"/>
      <c r="AXI15" s="136"/>
      <c r="AXJ15" s="136"/>
      <c r="AXK15" s="136"/>
      <c r="AXL15" s="136"/>
      <c r="AXM15" s="136"/>
      <c r="AXN15" s="136"/>
      <c r="AXO15" s="136"/>
      <c r="AXP15" s="136"/>
      <c r="AXQ15" s="136"/>
      <c r="AXR15" s="136"/>
      <c r="AXS15" s="136"/>
      <c r="AXT15" s="136"/>
      <c r="AXU15" s="136"/>
      <c r="AXV15" s="136"/>
      <c r="AXW15" s="136"/>
      <c r="AXX15" s="136"/>
      <c r="AXY15" s="136"/>
      <c r="AXZ15" s="136"/>
      <c r="AYA15" s="136"/>
      <c r="AYB15" s="136"/>
      <c r="AYC15" s="136"/>
      <c r="AYD15" s="136"/>
      <c r="AYE15" s="136"/>
      <c r="AYF15" s="136"/>
      <c r="AYG15" s="136"/>
      <c r="AYH15" s="136"/>
      <c r="AYI15" s="136"/>
      <c r="AYJ15" s="136"/>
      <c r="AYK15" s="136"/>
      <c r="AYL15" s="136"/>
      <c r="AYM15" s="136"/>
      <c r="AYN15" s="136"/>
      <c r="AYO15" s="136"/>
      <c r="AYP15" s="136"/>
      <c r="AYQ15" s="136"/>
      <c r="AYR15" s="136"/>
      <c r="AYS15" s="136"/>
      <c r="AYT15" s="136"/>
      <c r="AYU15" s="136"/>
      <c r="AYV15" s="136"/>
      <c r="AYW15" s="136"/>
      <c r="AYX15" s="136"/>
      <c r="AYY15" s="136"/>
      <c r="AYZ15" s="136"/>
      <c r="AZA15" s="136"/>
      <c r="AZB15" s="136"/>
      <c r="AZC15" s="136"/>
      <c r="AZD15" s="136"/>
      <c r="AZE15" s="136"/>
      <c r="AZF15" s="136"/>
      <c r="AZG15" s="136"/>
      <c r="AZH15" s="136"/>
      <c r="AZI15" s="136"/>
      <c r="AZJ15" s="136"/>
      <c r="AZK15" s="136"/>
      <c r="AZL15" s="136"/>
      <c r="AZM15" s="136"/>
      <c r="AZN15" s="136"/>
      <c r="AZO15" s="136"/>
      <c r="AZP15" s="136"/>
      <c r="AZQ15" s="136"/>
      <c r="AZR15" s="136"/>
      <c r="AZS15" s="136"/>
      <c r="AZT15" s="136"/>
      <c r="AZU15" s="136"/>
      <c r="AZV15" s="136"/>
      <c r="AZW15" s="136"/>
      <c r="AZX15" s="136"/>
      <c r="AZY15" s="136"/>
      <c r="AZZ15" s="136"/>
      <c r="BAA15" s="136"/>
      <c r="BAB15" s="136"/>
      <c r="BAC15" s="136"/>
      <c r="BAD15" s="136"/>
      <c r="BAE15" s="136"/>
      <c r="BAF15" s="136"/>
      <c r="BAG15" s="136"/>
      <c r="BAH15" s="136"/>
      <c r="BAI15" s="136"/>
      <c r="BAJ15" s="136"/>
      <c r="BAK15" s="136"/>
      <c r="BAL15" s="136"/>
      <c r="BAM15" s="136"/>
      <c r="BAN15" s="136"/>
      <c r="BAO15" s="136"/>
      <c r="BAP15" s="136"/>
      <c r="BAQ15" s="136"/>
      <c r="BAR15" s="136"/>
      <c r="BAS15" s="136"/>
      <c r="BAT15" s="136"/>
      <c r="BAU15" s="136"/>
      <c r="BAV15" s="136"/>
      <c r="BAW15" s="136"/>
      <c r="BAX15" s="136"/>
      <c r="BAY15" s="136"/>
      <c r="BAZ15" s="136"/>
      <c r="BBA15" s="136"/>
      <c r="BBB15" s="136"/>
      <c r="BBC15" s="136"/>
      <c r="BBD15" s="136"/>
      <c r="BBE15" s="136"/>
      <c r="BBF15" s="136"/>
      <c r="BBG15" s="136"/>
      <c r="BBH15" s="136"/>
      <c r="BBI15" s="136"/>
      <c r="BBJ15" s="136"/>
      <c r="BBK15" s="136"/>
      <c r="BBL15" s="136"/>
      <c r="BBM15" s="136"/>
      <c r="BBN15" s="136"/>
      <c r="BBO15" s="136"/>
      <c r="BBP15" s="136"/>
      <c r="BBQ15" s="136"/>
      <c r="BBR15" s="136"/>
      <c r="BBS15" s="136"/>
      <c r="BBT15" s="136"/>
      <c r="BBU15" s="136"/>
      <c r="BBV15" s="136"/>
      <c r="BBW15" s="136"/>
      <c r="BBX15" s="136"/>
      <c r="BBY15" s="136"/>
      <c r="BBZ15" s="136"/>
      <c r="BCA15" s="136"/>
      <c r="BCB15" s="136"/>
      <c r="BCC15" s="136"/>
      <c r="BCD15" s="136"/>
      <c r="BCE15" s="136"/>
      <c r="BCF15" s="136"/>
      <c r="BCG15" s="136"/>
      <c r="BCH15" s="136"/>
      <c r="BCI15" s="136"/>
      <c r="BCJ15" s="136"/>
      <c r="BCK15" s="136"/>
      <c r="BCL15" s="136"/>
      <c r="BCM15" s="136"/>
      <c r="BCN15" s="136"/>
      <c r="BCO15" s="136"/>
      <c r="BCP15" s="136"/>
      <c r="BCQ15" s="136"/>
      <c r="BCR15" s="136"/>
      <c r="BCS15" s="136"/>
      <c r="BCT15" s="136"/>
      <c r="BCU15" s="136"/>
      <c r="BCV15" s="136"/>
      <c r="BCW15" s="136"/>
      <c r="BCX15" s="136"/>
      <c r="BCY15" s="136"/>
      <c r="BCZ15" s="136"/>
      <c r="BDA15" s="136"/>
      <c r="BDB15" s="136"/>
      <c r="BDC15" s="136"/>
      <c r="BDD15" s="136"/>
      <c r="BDE15" s="136"/>
      <c r="BDF15" s="136"/>
      <c r="BDG15" s="136"/>
      <c r="BDH15" s="136"/>
      <c r="BDI15" s="136"/>
      <c r="BDJ15" s="136"/>
      <c r="BDK15" s="136"/>
      <c r="BDL15" s="136"/>
      <c r="BDM15" s="136"/>
      <c r="BDN15" s="136"/>
      <c r="BDO15" s="136"/>
      <c r="BDP15" s="136"/>
      <c r="BDQ15" s="136"/>
      <c r="BDR15" s="136"/>
      <c r="BDS15" s="136"/>
      <c r="BDT15" s="136"/>
      <c r="BDU15" s="136"/>
      <c r="BDV15" s="136"/>
      <c r="BDW15" s="136"/>
      <c r="BDX15" s="136"/>
      <c r="BDY15" s="136"/>
      <c r="BDZ15" s="136"/>
      <c r="BEA15" s="136"/>
      <c r="BEB15" s="136"/>
      <c r="BEC15" s="136"/>
      <c r="BED15" s="136"/>
      <c r="BEE15" s="136"/>
      <c r="BEF15" s="136"/>
      <c r="BEG15" s="136"/>
      <c r="BEH15" s="136"/>
      <c r="BEI15" s="136"/>
      <c r="BEJ15" s="136"/>
      <c r="BEK15" s="136"/>
      <c r="BEL15" s="136"/>
      <c r="BEM15" s="136"/>
      <c r="BEN15" s="136"/>
      <c r="BEO15" s="136"/>
      <c r="BEP15" s="136"/>
      <c r="BEQ15" s="136"/>
      <c r="BER15" s="136"/>
      <c r="BES15" s="136"/>
      <c r="BET15" s="136"/>
      <c r="BEU15" s="136"/>
      <c r="BEV15" s="136"/>
      <c r="BEW15" s="136"/>
      <c r="BEX15" s="136"/>
      <c r="BEY15" s="136"/>
      <c r="BEZ15" s="136"/>
      <c r="BFA15" s="136"/>
      <c r="BFB15" s="136"/>
      <c r="BFC15" s="136"/>
      <c r="BFD15" s="136"/>
      <c r="BFE15" s="136"/>
      <c r="BFF15" s="136"/>
      <c r="BFG15" s="136"/>
      <c r="BFH15" s="136"/>
      <c r="BFI15" s="136"/>
      <c r="BFJ15" s="136"/>
      <c r="BFK15" s="136"/>
      <c r="BFL15" s="136"/>
      <c r="BFM15" s="136"/>
      <c r="BFN15" s="136"/>
      <c r="BFO15" s="136"/>
      <c r="BFP15" s="136"/>
      <c r="BFQ15" s="136"/>
      <c r="BFR15" s="136"/>
      <c r="BFS15" s="136"/>
      <c r="BFT15" s="136"/>
      <c r="BFU15" s="136"/>
      <c r="BFV15" s="136"/>
      <c r="BFW15" s="136"/>
      <c r="BFX15" s="136"/>
      <c r="BFY15" s="136"/>
      <c r="BFZ15" s="136"/>
      <c r="BGA15" s="136"/>
      <c r="BGB15" s="136"/>
      <c r="BGC15" s="136"/>
      <c r="BGD15" s="136"/>
      <c r="BGE15" s="136"/>
      <c r="BGF15" s="136"/>
      <c r="BGG15" s="136"/>
      <c r="BGH15" s="136"/>
      <c r="BGI15" s="136"/>
      <c r="BGJ15" s="136"/>
      <c r="BGK15" s="136"/>
      <c r="BGL15" s="136"/>
      <c r="BGM15" s="136"/>
      <c r="BGN15" s="136"/>
      <c r="BGO15" s="136"/>
      <c r="BGP15" s="136"/>
      <c r="BGQ15" s="136"/>
      <c r="BGR15" s="136"/>
      <c r="BGS15" s="136"/>
      <c r="BGT15" s="136"/>
      <c r="BGU15" s="136"/>
      <c r="BGV15" s="136"/>
      <c r="BGW15" s="136"/>
      <c r="BGX15" s="136"/>
      <c r="BGY15" s="136"/>
      <c r="BGZ15" s="136"/>
      <c r="BHA15" s="136"/>
      <c r="BHB15" s="136"/>
      <c r="BHC15" s="136"/>
      <c r="BHD15" s="136"/>
      <c r="BHE15" s="136"/>
      <c r="BHF15" s="136"/>
      <c r="BHG15" s="136"/>
      <c r="BHH15" s="136"/>
      <c r="BHI15" s="136"/>
      <c r="BHJ15" s="136"/>
      <c r="BHK15" s="136"/>
      <c r="BHL15" s="136"/>
      <c r="BHM15" s="136"/>
      <c r="BHN15" s="136"/>
      <c r="BHO15" s="136"/>
      <c r="BHP15" s="136"/>
      <c r="BHQ15" s="136"/>
      <c r="BHR15" s="136"/>
      <c r="BHS15" s="136"/>
      <c r="BHT15" s="136"/>
      <c r="BHU15" s="136"/>
      <c r="BHV15" s="136"/>
      <c r="BHW15" s="136"/>
      <c r="BHX15" s="136"/>
      <c r="BHY15" s="136"/>
      <c r="BHZ15" s="136"/>
      <c r="BIA15" s="136"/>
      <c r="BIB15" s="136"/>
      <c r="BIC15" s="136"/>
      <c r="BID15" s="136"/>
      <c r="BIE15" s="136"/>
      <c r="BIF15" s="136"/>
      <c r="BIG15" s="136"/>
      <c r="BIH15" s="136"/>
      <c r="BII15" s="136"/>
      <c r="BIJ15" s="136"/>
      <c r="BIK15" s="136"/>
      <c r="BIL15" s="136"/>
      <c r="BIM15" s="136"/>
      <c r="BIN15" s="136"/>
      <c r="BIO15" s="136"/>
      <c r="BIP15" s="136"/>
      <c r="BIQ15" s="136"/>
      <c r="BIR15" s="136"/>
      <c r="BIS15" s="136"/>
      <c r="BIT15" s="136"/>
      <c r="BIU15" s="136"/>
      <c r="BIV15" s="136"/>
      <c r="BIW15" s="136"/>
      <c r="BIX15" s="136"/>
      <c r="BIY15" s="136"/>
      <c r="BIZ15" s="136"/>
      <c r="BJA15" s="136"/>
      <c r="BJB15" s="136"/>
      <c r="BJC15" s="136"/>
      <c r="BJD15" s="136"/>
      <c r="BJE15" s="136"/>
      <c r="BJF15" s="136"/>
      <c r="BJG15" s="136"/>
      <c r="BJH15" s="136"/>
      <c r="BJI15" s="136"/>
      <c r="BJJ15" s="136"/>
      <c r="BJK15" s="136"/>
      <c r="BJL15" s="136"/>
      <c r="BJM15" s="136"/>
      <c r="BJN15" s="136"/>
      <c r="BJO15" s="136"/>
      <c r="BJP15" s="136"/>
      <c r="BJQ15" s="136"/>
      <c r="BJR15" s="136"/>
      <c r="BJS15" s="136"/>
      <c r="BJT15" s="136"/>
      <c r="BJU15" s="136"/>
      <c r="BJV15" s="136"/>
      <c r="BJW15" s="136"/>
      <c r="BJX15" s="136"/>
      <c r="BJY15" s="136"/>
      <c r="BJZ15" s="136"/>
      <c r="BKA15" s="136"/>
      <c r="BKB15" s="136"/>
      <c r="BKC15" s="136"/>
      <c r="BKD15" s="136"/>
      <c r="BKE15" s="136"/>
      <c r="BKF15" s="136"/>
      <c r="BKG15" s="136"/>
      <c r="BKH15" s="136"/>
      <c r="BKI15" s="136"/>
      <c r="BKJ15" s="136"/>
      <c r="BKK15" s="136"/>
      <c r="BKL15" s="136"/>
      <c r="BKM15" s="136"/>
      <c r="BKN15" s="136"/>
      <c r="BKO15" s="136"/>
      <c r="BKP15" s="136"/>
      <c r="BKQ15" s="136"/>
      <c r="BKR15" s="136"/>
      <c r="BKS15" s="136"/>
      <c r="BKT15" s="136"/>
      <c r="BKU15" s="136"/>
      <c r="BKV15" s="136"/>
      <c r="BKW15" s="136"/>
      <c r="BKX15" s="136"/>
      <c r="BKY15" s="136"/>
      <c r="BKZ15" s="136"/>
      <c r="BLA15" s="136"/>
      <c r="BLB15" s="136"/>
      <c r="BLC15" s="136"/>
      <c r="BLD15" s="136"/>
      <c r="BLE15" s="136"/>
      <c r="BLF15" s="136"/>
      <c r="BLG15" s="136"/>
      <c r="BLH15" s="136"/>
      <c r="BLI15" s="136"/>
      <c r="BLJ15" s="136"/>
      <c r="BLK15" s="136"/>
      <c r="BLL15" s="136"/>
      <c r="BLM15" s="136"/>
      <c r="BLN15" s="136"/>
      <c r="BLO15" s="136"/>
      <c r="BLP15" s="136"/>
      <c r="BLQ15" s="136"/>
      <c r="BLR15" s="136"/>
      <c r="BLS15" s="136"/>
      <c r="BLT15" s="136"/>
      <c r="BLU15" s="136"/>
      <c r="BLV15" s="136"/>
      <c r="BLW15" s="136"/>
      <c r="BLX15" s="136"/>
      <c r="BLY15" s="136"/>
      <c r="BLZ15" s="136"/>
      <c r="BMA15" s="136"/>
      <c r="BMB15" s="136"/>
      <c r="BMC15" s="136"/>
      <c r="BMD15" s="136"/>
      <c r="BME15" s="136"/>
      <c r="BMF15" s="136"/>
      <c r="BMG15" s="136"/>
      <c r="BMH15" s="136"/>
      <c r="BMI15" s="136"/>
      <c r="BMJ15" s="136"/>
      <c r="BMK15" s="136"/>
      <c r="BML15" s="136"/>
      <c r="BMM15" s="136"/>
      <c r="BMN15" s="136"/>
      <c r="BMO15" s="136"/>
      <c r="BMP15" s="136"/>
      <c r="BMQ15" s="136"/>
      <c r="BMR15" s="136"/>
      <c r="BMS15" s="136"/>
      <c r="BMT15" s="136"/>
      <c r="BMU15" s="136"/>
      <c r="BMV15" s="136"/>
      <c r="BMW15" s="136"/>
      <c r="BMX15" s="136"/>
      <c r="BMY15" s="136"/>
      <c r="BMZ15" s="136"/>
      <c r="BNA15" s="136"/>
      <c r="BNB15" s="136"/>
      <c r="BNC15" s="136"/>
      <c r="BND15" s="136"/>
      <c r="BNE15" s="136"/>
      <c r="BNF15" s="136"/>
      <c r="BNG15" s="136"/>
      <c r="BNH15" s="136"/>
      <c r="BNI15" s="136"/>
      <c r="BNJ15" s="136"/>
      <c r="BNK15" s="136"/>
      <c r="BNL15" s="136"/>
      <c r="BNM15" s="136"/>
      <c r="BNN15" s="136"/>
      <c r="BNO15" s="136"/>
      <c r="BNP15" s="136"/>
      <c r="BNQ15" s="136"/>
      <c r="BNR15" s="136"/>
      <c r="BNS15" s="136"/>
      <c r="BNT15" s="136"/>
      <c r="BNU15" s="136"/>
      <c r="BNV15" s="136"/>
      <c r="BNW15" s="136"/>
      <c r="BNX15" s="136"/>
      <c r="BNY15" s="136"/>
      <c r="BNZ15" s="136"/>
      <c r="BOA15" s="136"/>
      <c r="BOB15" s="136"/>
      <c r="BOC15" s="136"/>
      <c r="BOD15" s="136"/>
      <c r="BOE15" s="136"/>
      <c r="BOF15" s="136"/>
      <c r="BOG15" s="136"/>
      <c r="BOH15" s="136"/>
      <c r="BOI15" s="136"/>
      <c r="BOJ15" s="136"/>
      <c r="BOK15" s="136"/>
      <c r="BOL15" s="136"/>
      <c r="BOM15" s="136"/>
      <c r="BON15" s="136"/>
      <c r="BOO15" s="136"/>
      <c r="BOP15" s="136"/>
      <c r="BOQ15" s="136"/>
      <c r="BOR15" s="136"/>
      <c r="BOS15" s="136"/>
      <c r="BOT15" s="136"/>
      <c r="BOU15" s="136"/>
      <c r="BOV15" s="136"/>
      <c r="BOW15" s="136"/>
      <c r="BOX15" s="136"/>
      <c r="BOY15" s="136"/>
      <c r="BOZ15" s="136"/>
      <c r="BPA15" s="136"/>
      <c r="BPB15" s="136"/>
      <c r="BPC15" s="136"/>
      <c r="BPD15" s="136"/>
      <c r="BPE15" s="136"/>
      <c r="BPF15" s="136"/>
      <c r="BPG15" s="136"/>
      <c r="BPH15" s="136"/>
      <c r="BPI15" s="136"/>
      <c r="BPJ15" s="136"/>
      <c r="BPK15" s="136"/>
      <c r="BPL15" s="136"/>
      <c r="BPM15" s="136"/>
      <c r="BPN15" s="136"/>
      <c r="BPO15" s="136"/>
      <c r="BPP15" s="136"/>
      <c r="BPQ15" s="136"/>
      <c r="BPR15" s="136"/>
      <c r="BPS15" s="136"/>
      <c r="BPT15" s="136"/>
      <c r="BPU15" s="136"/>
      <c r="BPV15" s="136"/>
      <c r="BPW15" s="136"/>
      <c r="BPX15" s="136"/>
      <c r="BPY15" s="136"/>
      <c r="BPZ15" s="136"/>
      <c r="BQA15" s="136"/>
      <c r="BQB15" s="136"/>
      <c r="BQC15" s="136"/>
      <c r="BQD15" s="136"/>
      <c r="BQE15" s="136"/>
      <c r="BQF15" s="136"/>
      <c r="BQG15" s="136"/>
      <c r="BQH15" s="136"/>
      <c r="BQI15" s="136"/>
      <c r="BQJ15" s="136"/>
      <c r="BQK15" s="136"/>
      <c r="BQL15" s="136"/>
      <c r="BQM15" s="136"/>
      <c r="BQN15" s="136"/>
      <c r="BQO15" s="136"/>
      <c r="BQP15" s="136"/>
      <c r="BQQ15" s="136"/>
      <c r="BQR15" s="136"/>
      <c r="BQS15" s="136"/>
      <c r="BQT15" s="136"/>
      <c r="BQU15" s="136"/>
      <c r="BQV15" s="136"/>
      <c r="BQW15" s="136"/>
      <c r="BQX15" s="136"/>
      <c r="BQY15" s="136"/>
      <c r="BQZ15" s="136"/>
      <c r="BRA15" s="136"/>
      <c r="BRB15" s="136"/>
      <c r="BRC15" s="136"/>
      <c r="BRD15" s="136"/>
      <c r="BRE15" s="136"/>
      <c r="BRF15" s="136"/>
      <c r="BRG15" s="136"/>
      <c r="BRH15" s="136"/>
      <c r="BRI15" s="136"/>
      <c r="BRJ15" s="136"/>
      <c r="BRK15" s="136"/>
      <c r="BRL15" s="136"/>
      <c r="BRM15" s="136"/>
      <c r="BRN15" s="136"/>
      <c r="BRO15" s="136"/>
      <c r="BRP15" s="136"/>
      <c r="BRQ15" s="136"/>
      <c r="BRR15" s="136"/>
      <c r="BRS15" s="136"/>
      <c r="BRT15" s="136"/>
      <c r="BRU15" s="136"/>
      <c r="BRV15" s="136"/>
      <c r="BRW15" s="136"/>
      <c r="BRX15" s="136"/>
      <c r="BRY15" s="136"/>
      <c r="BRZ15" s="136"/>
      <c r="BSA15" s="136"/>
      <c r="BSB15" s="136"/>
      <c r="BSC15" s="136"/>
      <c r="BSD15" s="136"/>
      <c r="BSE15" s="136"/>
      <c r="BSF15" s="136"/>
      <c r="BSG15" s="136"/>
      <c r="BSH15" s="136"/>
      <c r="BSI15" s="136"/>
      <c r="BSJ15" s="136"/>
      <c r="BSK15" s="136"/>
      <c r="BSL15" s="136"/>
      <c r="BSM15" s="136"/>
      <c r="BSN15" s="136"/>
      <c r="BSO15" s="136"/>
      <c r="BSP15" s="136"/>
      <c r="BSQ15" s="136"/>
      <c r="BSR15" s="136"/>
      <c r="BSS15" s="136"/>
      <c r="BST15" s="136"/>
      <c r="BSU15" s="136"/>
      <c r="BSV15" s="136"/>
      <c r="BSW15" s="136"/>
      <c r="BSX15" s="136"/>
      <c r="BSY15" s="136"/>
      <c r="BSZ15" s="136"/>
      <c r="BTA15" s="136"/>
      <c r="BTB15" s="136"/>
      <c r="BTC15" s="136"/>
      <c r="BTD15" s="136"/>
      <c r="BTE15" s="136"/>
      <c r="BTF15" s="136"/>
      <c r="BTG15" s="136"/>
      <c r="BTH15" s="136"/>
      <c r="BTI15" s="136"/>
      <c r="BTJ15" s="136"/>
      <c r="BTK15" s="136"/>
      <c r="BTL15" s="136"/>
      <c r="BTM15" s="136"/>
      <c r="BTN15" s="136"/>
      <c r="BTO15" s="136"/>
      <c r="BTP15" s="136"/>
      <c r="BTQ15" s="136"/>
      <c r="BTR15" s="136"/>
      <c r="BTS15" s="136"/>
      <c r="BTT15" s="136"/>
      <c r="BTU15" s="136"/>
      <c r="BTV15" s="136"/>
      <c r="BTW15" s="136"/>
      <c r="BTX15" s="136"/>
      <c r="BTY15" s="136"/>
      <c r="BTZ15" s="136"/>
      <c r="BUA15" s="136"/>
      <c r="BUB15" s="136"/>
      <c r="BUC15" s="136"/>
      <c r="BUD15" s="136"/>
      <c r="BUE15" s="136"/>
      <c r="BUF15" s="136"/>
      <c r="BUG15" s="136"/>
      <c r="BUH15" s="136"/>
      <c r="BUI15" s="136"/>
      <c r="BUJ15" s="136"/>
      <c r="BUK15" s="136"/>
      <c r="BUL15" s="136"/>
      <c r="BUM15" s="136"/>
      <c r="BUN15" s="136"/>
      <c r="BUO15" s="136"/>
      <c r="BUP15" s="136"/>
      <c r="BUQ15" s="136"/>
      <c r="BUR15" s="136"/>
      <c r="BUS15" s="136"/>
      <c r="BUT15" s="136"/>
      <c r="BUU15" s="136"/>
      <c r="BUV15" s="136"/>
      <c r="BUW15" s="136"/>
      <c r="BUX15" s="136"/>
      <c r="BUY15" s="136"/>
      <c r="BUZ15" s="136"/>
      <c r="BVA15" s="136"/>
      <c r="BVB15" s="136"/>
      <c r="BVC15" s="136"/>
      <c r="BVD15" s="136"/>
      <c r="BVE15" s="136"/>
      <c r="BVF15" s="136"/>
      <c r="BVG15" s="136"/>
      <c r="BVH15" s="136"/>
      <c r="BVI15" s="136"/>
      <c r="BVJ15" s="136"/>
      <c r="BVK15" s="136"/>
      <c r="BVL15" s="136"/>
      <c r="BVM15" s="136"/>
      <c r="BVN15" s="136"/>
      <c r="BVO15" s="136"/>
      <c r="BVP15" s="136"/>
      <c r="BVQ15" s="136"/>
      <c r="BVR15" s="136"/>
      <c r="BVS15" s="136"/>
      <c r="BVT15" s="136"/>
      <c r="BVU15" s="136"/>
      <c r="BVV15" s="136"/>
      <c r="BVW15" s="136"/>
      <c r="BVX15" s="136"/>
      <c r="BVY15" s="136"/>
      <c r="BVZ15" s="136"/>
      <c r="BWA15" s="136"/>
      <c r="BWB15" s="136"/>
      <c r="BWC15" s="136"/>
      <c r="BWD15" s="136"/>
      <c r="BWE15" s="136"/>
      <c r="BWF15" s="136"/>
      <c r="BWG15" s="136"/>
      <c r="BWH15" s="136"/>
      <c r="BWI15" s="136"/>
      <c r="BWJ15" s="136"/>
      <c r="BWK15" s="136"/>
      <c r="BWL15" s="136"/>
      <c r="BWM15" s="136"/>
      <c r="BWN15" s="136"/>
      <c r="BWO15" s="136"/>
      <c r="BWP15" s="136"/>
      <c r="BWQ15" s="136"/>
      <c r="BWR15" s="136"/>
      <c r="BWS15" s="136"/>
      <c r="BWT15" s="136"/>
      <c r="BWU15" s="136"/>
      <c r="BWV15" s="136"/>
      <c r="BWW15" s="136"/>
      <c r="BWX15" s="136"/>
      <c r="BWY15" s="136"/>
      <c r="BWZ15" s="136"/>
      <c r="BXA15" s="136"/>
      <c r="BXB15" s="136"/>
      <c r="BXC15" s="136"/>
      <c r="BXD15" s="136"/>
      <c r="BXE15" s="136"/>
      <c r="BXF15" s="136"/>
      <c r="BXG15" s="136"/>
      <c r="BXH15" s="136"/>
      <c r="BXI15" s="136"/>
      <c r="BXJ15" s="136"/>
      <c r="BXK15" s="136"/>
      <c r="BXL15" s="136"/>
      <c r="BXM15" s="136"/>
      <c r="BXN15" s="136"/>
      <c r="BXO15" s="136"/>
      <c r="BXP15" s="136"/>
      <c r="BXQ15" s="136"/>
      <c r="BXR15" s="136"/>
      <c r="BXS15" s="136"/>
      <c r="BXT15" s="136"/>
      <c r="BXU15" s="136"/>
      <c r="BXV15" s="136"/>
      <c r="BXW15" s="136"/>
      <c r="BXX15" s="136"/>
      <c r="BXY15" s="136"/>
      <c r="BXZ15" s="136"/>
      <c r="BYA15" s="136"/>
      <c r="BYB15" s="136"/>
      <c r="BYC15" s="136"/>
      <c r="BYD15" s="136"/>
      <c r="BYE15" s="136"/>
      <c r="BYF15" s="136"/>
      <c r="BYG15" s="136"/>
      <c r="BYH15" s="136"/>
      <c r="BYI15" s="136"/>
      <c r="BYJ15" s="136"/>
      <c r="BYK15" s="136"/>
      <c r="BYL15" s="136"/>
      <c r="BYM15" s="136"/>
      <c r="BYN15" s="136"/>
      <c r="BYO15" s="136"/>
      <c r="BYP15" s="136"/>
      <c r="BYQ15" s="136"/>
      <c r="BYR15" s="136"/>
      <c r="BYS15" s="136"/>
      <c r="BYT15" s="136"/>
      <c r="BYU15" s="136"/>
      <c r="BYV15" s="136"/>
      <c r="BYW15" s="136"/>
      <c r="BYX15" s="136"/>
      <c r="BYY15" s="136"/>
      <c r="BYZ15" s="136"/>
      <c r="BZA15" s="136"/>
      <c r="BZB15" s="136"/>
      <c r="BZC15" s="136"/>
      <c r="BZD15" s="136"/>
      <c r="BZE15" s="136"/>
      <c r="BZF15" s="136"/>
      <c r="BZG15" s="136"/>
      <c r="BZH15" s="136"/>
      <c r="BZI15" s="136"/>
      <c r="BZJ15" s="136"/>
      <c r="BZK15" s="136"/>
      <c r="BZL15" s="136"/>
      <c r="BZM15" s="136"/>
      <c r="BZN15" s="136"/>
      <c r="BZO15" s="136"/>
      <c r="BZP15" s="136"/>
      <c r="BZQ15" s="136"/>
      <c r="BZR15" s="136"/>
      <c r="BZS15" s="136"/>
      <c r="BZT15" s="136"/>
      <c r="BZU15" s="136"/>
      <c r="BZV15" s="136"/>
      <c r="BZW15" s="136"/>
      <c r="BZX15" s="136"/>
      <c r="BZY15" s="136"/>
      <c r="BZZ15" s="136"/>
      <c r="CAA15" s="136"/>
      <c r="CAB15" s="136"/>
      <c r="CAC15" s="136"/>
      <c r="CAD15" s="136"/>
      <c r="CAE15" s="136"/>
      <c r="CAF15" s="136"/>
      <c r="CAG15" s="136"/>
      <c r="CAH15" s="136"/>
      <c r="CAI15" s="136"/>
      <c r="CAJ15" s="136"/>
      <c r="CAK15" s="136"/>
      <c r="CAL15" s="136"/>
      <c r="CAM15" s="136"/>
      <c r="CAN15" s="136"/>
      <c r="CAO15" s="136"/>
      <c r="CAP15" s="136"/>
      <c r="CAQ15" s="136"/>
      <c r="CAR15" s="136"/>
      <c r="CAS15" s="136"/>
      <c r="CAT15" s="136"/>
      <c r="CAU15" s="136"/>
      <c r="CAV15" s="136"/>
      <c r="CAW15" s="136"/>
      <c r="CAX15" s="136"/>
      <c r="CAY15" s="136"/>
      <c r="CAZ15" s="136"/>
      <c r="CBA15" s="136"/>
      <c r="CBB15" s="136"/>
      <c r="CBC15" s="136"/>
      <c r="CBD15" s="136"/>
      <c r="CBE15" s="136"/>
      <c r="CBF15" s="136"/>
      <c r="CBG15" s="136"/>
      <c r="CBH15" s="136"/>
      <c r="CBI15" s="136"/>
      <c r="CBJ15" s="136"/>
      <c r="CBK15" s="136"/>
      <c r="CBL15" s="136"/>
      <c r="CBM15" s="136"/>
      <c r="CBN15" s="136"/>
      <c r="CBO15" s="136"/>
      <c r="CBP15" s="136"/>
      <c r="CBQ15" s="136"/>
      <c r="CBR15" s="136"/>
      <c r="CBS15" s="136"/>
      <c r="CBT15" s="136"/>
      <c r="CBU15" s="136"/>
      <c r="CBV15" s="136"/>
      <c r="CBW15" s="136"/>
      <c r="CBX15" s="136"/>
      <c r="CBY15" s="136"/>
      <c r="CBZ15" s="136"/>
      <c r="CCA15" s="136"/>
      <c r="CCB15" s="136"/>
      <c r="CCC15" s="136"/>
      <c r="CCD15" s="136"/>
      <c r="CCE15" s="136"/>
      <c r="CCF15" s="136"/>
      <c r="CCG15" s="136"/>
      <c r="CCH15" s="136"/>
      <c r="CCI15" s="136"/>
      <c r="CCJ15" s="136"/>
      <c r="CCK15" s="136"/>
      <c r="CCL15" s="136"/>
      <c r="CCM15" s="136"/>
      <c r="CCN15" s="136"/>
      <c r="CCO15" s="136"/>
      <c r="CCP15" s="136"/>
      <c r="CCQ15" s="136"/>
      <c r="CCR15" s="136"/>
      <c r="CCS15" s="136"/>
      <c r="CCT15" s="136"/>
      <c r="CCU15" s="136"/>
      <c r="CCV15" s="136"/>
      <c r="CCW15" s="136"/>
      <c r="CCX15" s="136"/>
      <c r="CCY15" s="136"/>
      <c r="CCZ15" s="136"/>
      <c r="CDA15" s="136"/>
      <c r="CDB15" s="136"/>
      <c r="CDC15" s="136"/>
      <c r="CDD15" s="136"/>
      <c r="CDE15" s="136"/>
      <c r="CDF15" s="136"/>
      <c r="CDG15" s="136"/>
      <c r="CDH15" s="136"/>
      <c r="CDI15" s="136"/>
      <c r="CDJ15" s="136"/>
      <c r="CDK15" s="136"/>
      <c r="CDL15" s="136"/>
      <c r="CDM15" s="136"/>
      <c r="CDN15" s="136"/>
      <c r="CDO15" s="136"/>
      <c r="CDP15" s="136"/>
      <c r="CDQ15" s="136"/>
      <c r="CDR15" s="136"/>
      <c r="CDS15" s="136"/>
      <c r="CDT15" s="136"/>
      <c r="CDU15" s="136"/>
      <c r="CDV15" s="136"/>
      <c r="CDW15" s="136"/>
      <c r="CDX15" s="136"/>
      <c r="CDY15" s="136"/>
      <c r="CDZ15" s="136"/>
      <c r="CEA15" s="136"/>
      <c r="CEB15" s="136"/>
      <c r="CEC15" s="136"/>
      <c r="CED15" s="136"/>
      <c r="CEE15" s="136"/>
      <c r="CEF15" s="136"/>
      <c r="CEG15" s="136"/>
      <c r="CEH15" s="136"/>
      <c r="CEI15" s="136"/>
      <c r="CEJ15" s="136"/>
      <c r="CEK15" s="136"/>
      <c r="CEL15" s="136"/>
      <c r="CEM15" s="136"/>
      <c r="CEN15" s="136"/>
      <c r="CEO15" s="136"/>
      <c r="CEP15" s="136"/>
      <c r="CEQ15" s="136"/>
      <c r="CER15" s="136"/>
      <c r="CES15" s="136"/>
      <c r="CET15" s="136"/>
      <c r="CEU15" s="136"/>
      <c r="CEV15" s="136"/>
      <c r="CEW15" s="136"/>
      <c r="CEX15" s="136"/>
      <c r="CEY15" s="136"/>
      <c r="CEZ15" s="136"/>
      <c r="CFA15" s="136"/>
      <c r="CFB15" s="136"/>
      <c r="CFC15" s="136"/>
      <c r="CFD15" s="136"/>
      <c r="CFE15" s="136"/>
      <c r="CFF15" s="136"/>
      <c r="CFG15" s="136"/>
      <c r="CFH15" s="136"/>
      <c r="CFI15" s="136"/>
      <c r="CFJ15" s="136"/>
      <c r="CFK15" s="136"/>
      <c r="CFL15" s="136"/>
      <c r="CFM15" s="136"/>
      <c r="CFN15" s="136"/>
      <c r="CFO15" s="136"/>
      <c r="CFP15" s="136"/>
      <c r="CFQ15" s="136"/>
      <c r="CFR15" s="136"/>
      <c r="CFS15" s="136"/>
      <c r="CFT15" s="136"/>
      <c r="CFU15" s="136"/>
      <c r="CFV15" s="136"/>
      <c r="CFW15" s="136"/>
      <c r="CFX15" s="136"/>
      <c r="CFY15" s="136"/>
      <c r="CFZ15" s="136"/>
      <c r="CGA15" s="136"/>
      <c r="CGB15" s="136"/>
      <c r="CGC15" s="136"/>
      <c r="CGD15" s="136"/>
      <c r="CGE15" s="136"/>
      <c r="CGF15" s="136"/>
      <c r="CGG15" s="136"/>
      <c r="CGH15" s="136"/>
      <c r="CGI15" s="136"/>
      <c r="CGJ15" s="136"/>
      <c r="CGK15" s="136"/>
      <c r="CGL15" s="136"/>
      <c r="CGM15" s="136"/>
      <c r="CGN15" s="136"/>
      <c r="CGO15" s="136"/>
      <c r="CGP15" s="136"/>
      <c r="CGQ15" s="136"/>
      <c r="CGR15" s="136"/>
      <c r="CGS15" s="136"/>
      <c r="CGT15" s="136"/>
      <c r="CGU15" s="136"/>
      <c r="CGV15" s="136"/>
      <c r="CGW15" s="136"/>
      <c r="CGX15" s="136"/>
      <c r="CGY15" s="136"/>
      <c r="CGZ15" s="136"/>
      <c r="CHA15" s="136"/>
      <c r="CHB15" s="136"/>
      <c r="CHC15" s="136"/>
      <c r="CHD15" s="136"/>
      <c r="CHE15" s="136"/>
      <c r="CHF15" s="136"/>
      <c r="CHG15" s="136"/>
      <c r="CHH15" s="136"/>
      <c r="CHI15" s="136"/>
      <c r="CHJ15" s="136"/>
      <c r="CHK15" s="136"/>
      <c r="CHL15" s="136"/>
      <c r="CHM15" s="136"/>
      <c r="CHN15" s="136"/>
      <c r="CHO15" s="136"/>
      <c r="CHP15" s="136"/>
      <c r="CHQ15" s="136"/>
      <c r="CHR15" s="136"/>
      <c r="CHS15" s="136"/>
      <c r="CHT15" s="136"/>
      <c r="CHU15" s="136"/>
      <c r="CHV15" s="136"/>
      <c r="CHW15" s="136"/>
      <c r="CHX15" s="136"/>
      <c r="CHY15" s="136"/>
      <c r="CHZ15" s="136"/>
      <c r="CIA15" s="136"/>
      <c r="CIB15" s="136"/>
      <c r="CIC15" s="136"/>
      <c r="CID15" s="136"/>
      <c r="CIE15" s="136"/>
      <c r="CIF15" s="136"/>
      <c r="CIG15" s="136"/>
      <c r="CIH15" s="136"/>
      <c r="CII15" s="136"/>
      <c r="CIJ15" s="136"/>
      <c r="CIK15" s="136"/>
      <c r="CIL15" s="136"/>
      <c r="CIM15" s="136"/>
      <c r="CIN15" s="136"/>
      <c r="CIO15" s="136"/>
      <c r="CIP15" s="136"/>
      <c r="CIQ15" s="136"/>
      <c r="CIR15" s="136"/>
      <c r="CIS15" s="136"/>
      <c r="CIT15" s="136"/>
      <c r="CIU15" s="136"/>
      <c r="CIV15" s="136"/>
      <c r="CIW15" s="136"/>
      <c r="CIX15" s="136"/>
      <c r="CIY15" s="136"/>
      <c r="CIZ15" s="136"/>
      <c r="CJA15" s="136"/>
      <c r="CJB15" s="136"/>
      <c r="CJC15" s="136"/>
      <c r="CJD15" s="136"/>
      <c r="CJE15" s="136"/>
      <c r="CJF15" s="136"/>
      <c r="CJG15" s="136"/>
      <c r="CJH15" s="136"/>
      <c r="CJI15" s="136"/>
      <c r="CJJ15" s="136"/>
      <c r="CJK15" s="136"/>
      <c r="CJL15" s="136"/>
      <c r="CJM15" s="136"/>
      <c r="CJN15" s="136"/>
      <c r="CJO15" s="136"/>
      <c r="CJP15" s="136"/>
      <c r="CJQ15" s="136"/>
      <c r="CJR15" s="136"/>
      <c r="CJS15" s="136"/>
      <c r="CJT15" s="136"/>
      <c r="CJU15" s="136"/>
      <c r="CJV15" s="136"/>
      <c r="CJW15" s="136"/>
      <c r="CJX15" s="136"/>
      <c r="CJY15" s="136"/>
      <c r="CJZ15" s="136"/>
      <c r="CKA15" s="136"/>
      <c r="CKB15" s="136"/>
      <c r="CKC15" s="136"/>
      <c r="CKD15" s="136"/>
      <c r="CKE15" s="136"/>
      <c r="CKF15" s="136"/>
      <c r="CKG15" s="136"/>
      <c r="CKH15" s="136"/>
      <c r="CKI15" s="136"/>
      <c r="CKJ15" s="136"/>
      <c r="CKK15" s="136"/>
      <c r="CKL15" s="136"/>
      <c r="CKM15" s="136"/>
      <c r="CKN15" s="136"/>
      <c r="CKO15" s="136"/>
      <c r="CKP15" s="136"/>
      <c r="CKQ15" s="136"/>
      <c r="CKR15" s="136"/>
      <c r="CKS15" s="136"/>
      <c r="CKT15" s="136"/>
      <c r="CKU15" s="136"/>
      <c r="CKV15" s="136"/>
      <c r="CKW15" s="136"/>
      <c r="CKX15" s="136"/>
      <c r="CKY15" s="136"/>
      <c r="CKZ15" s="136"/>
      <c r="CLA15" s="136"/>
      <c r="CLB15" s="136"/>
      <c r="CLC15" s="136"/>
      <c r="CLD15" s="136"/>
      <c r="CLE15" s="136"/>
      <c r="CLF15" s="136"/>
      <c r="CLG15" s="136"/>
      <c r="CLH15" s="136"/>
      <c r="CLI15" s="136"/>
      <c r="CLJ15" s="136"/>
      <c r="CLK15" s="136"/>
      <c r="CLL15" s="136"/>
      <c r="CLM15" s="136"/>
      <c r="CLN15" s="136"/>
      <c r="CLO15" s="136"/>
      <c r="CLP15" s="136"/>
      <c r="CLQ15" s="136"/>
      <c r="CLR15" s="136"/>
      <c r="CLS15" s="136"/>
      <c r="CLT15" s="136"/>
      <c r="CLU15" s="136"/>
      <c r="CLV15" s="136"/>
      <c r="CLW15" s="136"/>
      <c r="CLX15" s="136"/>
      <c r="CLY15" s="136"/>
      <c r="CLZ15" s="136"/>
      <c r="CMA15" s="136"/>
      <c r="CMB15" s="136"/>
      <c r="CMC15" s="136"/>
      <c r="CMD15" s="136"/>
      <c r="CME15" s="136"/>
      <c r="CMF15" s="136"/>
      <c r="CMG15" s="136"/>
      <c r="CMH15" s="136"/>
      <c r="CMI15" s="136"/>
      <c r="CMJ15" s="136"/>
      <c r="CMK15" s="136"/>
      <c r="CML15" s="136"/>
      <c r="CMM15" s="136"/>
      <c r="CMN15" s="136"/>
      <c r="CMO15" s="136"/>
      <c r="CMP15" s="136"/>
      <c r="CMQ15" s="136"/>
      <c r="CMR15" s="136"/>
      <c r="CMS15" s="136"/>
      <c r="CMT15" s="136"/>
      <c r="CMU15" s="136"/>
      <c r="CMV15" s="136"/>
      <c r="CMW15" s="136"/>
      <c r="CMX15" s="136"/>
      <c r="CMY15" s="136"/>
      <c r="CMZ15" s="136"/>
      <c r="CNA15" s="136"/>
      <c r="CNB15" s="136"/>
      <c r="CNC15" s="136"/>
      <c r="CND15" s="136"/>
      <c r="CNE15" s="136"/>
      <c r="CNF15" s="136"/>
      <c r="CNG15" s="136"/>
      <c r="CNH15" s="136"/>
      <c r="CNI15" s="136"/>
      <c r="CNJ15" s="136"/>
      <c r="CNK15" s="136"/>
      <c r="CNL15" s="136"/>
      <c r="CNM15" s="136"/>
      <c r="CNN15" s="136"/>
      <c r="CNO15" s="136"/>
      <c r="CNP15" s="136"/>
      <c r="CNQ15" s="136"/>
      <c r="CNR15" s="136"/>
      <c r="CNS15" s="136"/>
      <c r="CNT15" s="136"/>
      <c r="CNU15" s="136"/>
      <c r="CNV15" s="136"/>
      <c r="CNW15" s="136"/>
      <c r="CNX15" s="136"/>
      <c r="CNY15" s="136"/>
      <c r="CNZ15" s="136"/>
      <c r="COA15" s="136"/>
      <c r="COB15" s="136"/>
      <c r="COC15" s="136"/>
      <c r="COD15" s="136"/>
      <c r="COE15" s="136"/>
      <c r="COF15" s="136"/>
      <c r="COG15" s="136"/>
      <c r="COH15" s="136"/>
      <c r="COI15" s="136"/>
      <c r="COJ15" s="136"/>
      <c r="COK15" s="136"/>
      <c r="COL15" s="136"/>
      <c r="COM15" s="136"/>
      <c r="CON15" s="136"/>
      <c r="COO15" s="136"/>
      <c r="COP15" s="136"/>
      <c r="COQ15" s="136"/>
      <c r="COR15" s="136"/>
      <c r="COS15" s="136"/>
      <c r="COT15" s="136"/>
      <c r="COU15" s="136"/>
      <c r="COV15" s="136"/>
      <c r="COW15" s="136"/>
      <c r="COX15" s="136"/>
      <c r="COY15" s="136"/>
      <c r="COZ15" s="136"/>
      <c r="CPA15" s="136"/>
      <c r="CPB15" s="136"/>
      <c r="CPC15" s="136"/>
      <c r="CPD15" s="136"/>
      <c r="CPE15" s="136"/>
      <c r="CPF15" s="136"/>
      <c r="CPG15" s="136"/>
      <c r="CPH15" s="136"/>
      <c r="CPI15" s="136"/>
      <c r="CPJ15" s="136"/>
      <c r="CPK15" s="136"/>
      <c r="CPL15" s="136"/>
      <c r="CPM15" s="136"/>
      <c r="CPN15" s="136"/>
      <c r="CPO15" s="136"/>
      <c r="CPP15" s="136"/>
      <c r="CPQ15" s="136"/>
      <c r="CPR15" s="136"/>
      <c r="CPS15" s="136"/>
      <c r="CPT15" s="136"/>
      <c r="CPU15" s="136"/>
      <c r="CPV15" s="136"/>
      <c r="CPW15" s="136"/>
      <c r="CPX15" s="136"/>
      <c r="CPY15" s="136"/>
      <c r="CPZ15" s="136"/>
      <c r="CQA15" s="136"/>
      <c r="CQB15" s="136"/>
      <c r="CQC15" s="136"/>
      <c r="CQD15" s="136"/>
      <c r="CQE15" s="136"/>
      <c r="CQF15" s="136"/>
      <c r="CQG15" s="136"/>
      <c r="CQH15" s="136"/>
      <c r="CQI15" s="136"/>
      <c r="CQJ15" s="136"/>
      <c r="CQK15" s="136"/>
      <c r="CQL15" s="136"/>
      <c r="CQM15" s="136"/>
      <c r="CQN15" s="136"/>
      <c r="CQO15" s="136"/>
      <c r="CQP15" s="136"/>
      <c r="CQQ15" s="136"/>
      <c r="CQR15" s="136"/>
      <c r="CQS15" s="136"/>
      <c r="CQT15" s="136"/>
      <c r="CQU15" s="136"/>
      <c r="CQV15" s="136"/>
      <c r="CQW15" s="136"/>
      <c r="CQX15" s="136"/>
      <c r="CQY15" s="136"/>
      <c r="CQZ15" s="136"/>
      <c r="CRA15" s="136"/>
      <c r="CRB15" s="136"/>
      <c r="CRC15" s="136"/>
      <c r="CRD15" s="136"/>
      <c r="CRE15" s="136"/>
      <c r="CRF15" s="136"/>
      <c r="CRG15" s="136"/>
      <c r="CRH15" s="136"/>
      <c r="CRI15" s="136"/>
      <c r="CRJ15" s="136"/>
      <c r="CRK15" s="136"/>
      <c r="CRL15" s="136"/>
      <c r="CRM15" s="136"/>
      <c r="CRN15" s="136"/>
      <c r="CRO15" s="136"/>
      <c r="CRP15" s="136"/>
      <c r="CRQ15" s="136"/>
      <c r="CRR15" s="136"/>
      <c r="CRS15" s="136"/>
      <c r="CRT15" s="136"/>
      <c r="CRU15" s="136"/>
      <c r="CRV15" s="136"/>
      <c r="CRW15" s="136"/>
      <c r="CRX15" s="136"/>
      <c r="CRY15" s="136"/>
      <c r="CRZ15" s="136"/>
      <c r="CSA15" s="136"/>
      <c r="CSB15" s="136"/>
      <c r="CSC15" s="136"/>
      <c r="CSD15" s="136"/>
      <c r="CSE15" s="136"/>
      <c r="CSF15" s="136"/>
      <c r="CSG15" s="136"/>
      <c r="CSH15" s="136"/>
      <c r="CSI15" s="136"/>
      <c r="CSJ15" s="136"/>
      <c r="CSK15" s="136"/>
      <c r="CSL15" s="136"/>
      <c r="CSM15" s="136"/>
      <c r="CSN15" s="136"/>
      <c r="CSO15" s="136"/>
      <c r="CSP15" s="136"/>
      <c r="CSQ15" s="136"/>
      <c r="CSR15" s="136"/>
      <c r="CSS15" s="136"/>
      <c r="CST15" s="136"/>
      <c r="CSU15" s="136"/>
      <c r="CSV15" s="136"/>
      <c r="CSW15" s="136"/>
      <c r="CSX15" s="136"/>
      <c r="CSY15" s="136"/>
      <c r="CSZ15" s="136"/>
      <c r="CTA15" s="136"/>
      <c r="CTB15" s="136"/>
      <c r="CTC15" s="136"/>
      <c r="CTD15" s="136"/>
      <c r="CTE15" s="136"/>
      <c r="CTF15" s="136"/>
      <c r="CTG15" s="136"/>
      <c r="CTH15" s="136"/>
      <c r="CTI15" s="136"/>
      <c r="CTJ15" s="136"/>
      <c r="CTK15" s="136"/>
      <c r="CTL15" s="136"/>
      <c r="CTM15" s="136"/>
      <c r="CTN15" s="136"/>
      <c r="CTO15" s="136"/>
      <c r="CTP15" s="136"/>
      <c r="CTQ15" s="136"/>
      <c r="CTR15" s="136"/>
      <c r="CTS15" s="136"/>
      <c r="CTT15" s="136"/>
      <c r="CTU15" s="136"/>
      <c r="CTV15" s="136"/>
      <c r="CTW15" s="136"/>
      <c r="CTX15" s="136"/>
      <c r="CTY15" s="136"/>
      <c r="CTZ15" s="136"/>
      <c r="CUA15" s="136"/>
      <c r="CUB15" s="136"/>
      <c r="CUC15" s="136"/>
      <c r="CUD15" s="136"/>
      <c r="CUE15" s="136"/>
      <c r="CUF15" s="136"/>
      <c r="CUG15" s="136"/>
      <c r="CUH15" s="136"/>
      <c r="CUI15" s="136"/>
      <c r="CUJ15" s="136"/>
      <c r="CUK15" s="136"/>
      <c r="CUL15" s="136"/>
      <c r="CUM15" s="136"/>
      <c r="CUN15" s="136"/>
      <c r="CUO15" s="136"/>
      <c r="CUP15" s="136"/>
      <c r="CUQ15" s="136"/>
      <c r="CUR15" s="136"/>
      <c r="CUS15" s="136"/>
      <c r="CUT15" s="136"/>
      <c r="CUU15" s="136"/>
      <c r="CUV15" s="136"/>
      <c r="CUW15" s="136"/>
      <c r="CUX15" s="136"/>
      <c r="CUY15" s="136"/>
      <c r="CUZ15" s="136"/>
      <c r="CVA15" s="136"/>
      <c r="CVB15" s="136"/>
      <c r="CVC15" s="136"/>
      <c r="CVD15" s="136"/>
      <c r="CVE15" s="136"/>
      <c r="CVF15" s="136"/>
      <c r="CVG15" s="136"/>
      <c r="CVH15" s="136"/>
      <c r="CVI15" s="136"/>
      <c r="CVJ15" s="136"/>
      <c r="CVK15" s="136"/>
      <c r="CVL15" s="136"/>
      <c r="CVM15" s="136"/>
      <c r="CVN15" s="136"/>
      <c r="CVO15" s="136"/>
      <c r="CVP15" s="136"/>
      <c r="CVQ15" s="136"/>
      <c r="CVR15" s="136"/>
      <c r="CVS15" s="136"/>
      <c r="CVT15" s="136"/>
      <c r="CVU15" s="136"/>
      <c r="CVV15" s="136"/>
      <c r="CVW15" s="136"/>
      <c r="CVX15" s="136"/>
      <c r="CVY15" s="136"/>
      <c r="CVZ15" s="136"/>
      <c r="CWA15" s="136"/>
      <c r="CWB15" s="136"/>
      <c r="CWC15" s="136"/>
      <c r="CWD15" s="136"/>
      <c r="CWE15" s="136"/>
      <c r="CWF15" s="136"/>
      <c r="CWG15" s="136"/>
      <c r="CWH15" s="136"/>
      <c r="CWI15" s="136"/>
      <c r="CWJ15" s="136"/>
      <c r="CWK15" s="136"/>
      <c r="CWL15" s="136"/>
      <c r="CWM15" s="136"/>
      <c r="CWN15" s="136"/>
      <c r="CWO15" s="136"/>
      <c r="CWP15" s="136"/>
      <c r="CWQ15" s="136"/>
      <c r="CWR15" s="136"/>
      <c r="CWS15" s="136"/>
      <c r="CWT15" s="136"/>
      <c r="CWU15" s="136"/>
      <c r="CWV15" s="136"/>
      <c r="CWW15" s="136"/>
      <c r="CWX15" s="136"/>
      <c r="CWY15" s="136"/>
      <c r="CWZ15" s="136"/>
      <c r="CXA15" s="136"/>
      <c r="CXB15" s="136"/>
      <c r="CXC15" s="136"/>
      <c r="CXD15" s="136"/>
      <c r="CXE15" s="136"/>
      <c r="CXF15" s="136"/>
      <c r="CXG15" s="136"/>
      <c r="CXH15" s="136"/>
      <c r="CXI15" s="136"/>
      <c r="CXJ15" s="136"/>
      <c r="CXK15" s="136"/>
      <c r="CXL15" s="136"/>
      <c r="CXM15" s="136"/>
      <c r="CXN15" s="136"/>
      <c r="CXO15" s="136"/>
      <c r="CXP15" s="136"/>
      <c r="CXQ15" s="136"/>
      <c r="CXR15" s="136"/>
      <c r="CXS15" s="136"/>
      <c r="CXT15" s="136"/>
      <c r="CXU15" s="136"/>
      <c r="CXV15" s="136"/>
      <c r="CXW15" s="136"/>
      <c r="CXX15" s="136"/>
      <c r="CXY15" s="136"/>
      <c r="CXZ15" s="136"/>
      <c r="CYA15" s="136"/>
      <c r="CYB15" s="136"/>
      <c r="CYC15" s="136"/>
      <c r="CYD15" s="136"/>
      <c r="CYE15" s="136"/>
      <c r="CYF15" s="136"/>
      <c r="CYG15" s="136"/>
      <c r="CYH15" s="136"/>
      <c r="CYI15" s="136"/>
      <c r="CYJ15" s="136"/>
      <c r="CYK15" s="136"/>
      <c r="CYL15" s="136"/>
      <c r="CYM15" s="136"/>
      <c r="CYN15" s="136"/>
      <c r="CYO15" s="136"/>
      <c r="CYP15" s="136"/>
      <c r="CYQ15" s="136"/>
      <c r="CYR15" s="136"/>
      <c r="CYS15" s="136"/>
      <c r="CYT15" s="136"/>
      <c r="CYU15" s="136"/>
      <c r="CYV15" s="136"/>
      <c r="CYW15" s="136"/>
      <c r="CYX15" s="136"/>
      <c r="CYY15" s="136"/>
      <c r="CYZ15" s="136"/>
      <c r="CZA15" s="136"/>
      <c r="CZB15" s="136"/>
      <c r="CZC15" s="136"/>
      <c r="CZD15" s="136"/>
      <c r="CZE15" s="136"/>
      <c r="CZF15" s="136"/>
      <c r="CZG15" s="136"/>
      <c r="CZH15" s="136"/>
      <c r="CZI15" s="136"/>
      <c r="CZJ15" s="136"/>
      <c r="CZK15" s="136"/>
      <c r="CZL15" s="136"/>
      <c r="CZM15" s="136"/>
      <c r="CZN15" s="136"/>
      <c r="CZO15" s="136"/>
      <c r="CZP15" s="136"/>
      <c r="CZQ15" s="136"/>
      <c r="CZR15" s="136"/>
      <c r="CZS15" s="136"/>
      <c r="CZT15" s="136"/>
      <c r="CZU15" s="136"/>
      <c r="CZV15" s="136"/>
      <c r="CZW15" s="136"/>
      <c r="CZX15" s="136"/>
      <c r="CZY15" s="136"/>
      <c r="CZZ15" s="136"/>
      <c r="DAA15" s="136"/>
      <c r="DAB15" s="136"/>
      <c r="DAC15" s="136"/>
      <c r="DAD15" s="136"/>
      <c r="DAE15" s="136"/>
      <c r="DAF15" s="136"/>
      <c r="DAG15" s="136"/>
      <c r="DAH15" s="136"/>
      <c r="DAI15" s="136"/>
      <c r="DAJ15" s="136"/>
      <c r="DAK15" s="136"/>
      <c r="DAL15" s="136"/>
      <c r="DAM15" s="136"/>
      <c r="DAN15" s="136"/>
      <c r="DAO15" s="136"/>
      <c r="DAP15" s="136"/>
      <c r="DAQ15" s="136"/>
      <c r="DAR15" s="136"/>
      <c r="DAS15" s="136"/>
      <c r="DAT15" s="136"/>
      <c r="DAU15" s="136"/>
      <c r="DAV15" s="136"/>
      <c r="DAW15" s="136"/>
      <c r="DAX15" s="136"/>
      <c r="DAY15" s="136"/>
      <c r="DAZ15" s="136"/>
      <c r="DBA15" s="136"/>
      <c r="DBB15" s="136"/>
      <c r="DBC15" s="136"/>
      <c r="DBD15" s="136"/>
      <c r="DBE15" s="136"/>
      <c r="DBF15" s="136"/>
      <c r="DBG15" s="136"/>
      <c r="DBH15" s="136"/>
      <c r="DBI15" s="136"/>
      <c r="DBJ15" s="136"/>
      <c r="DBK15" s="136"/>
      <c r="DBL15" s="136"/>
      <c r="DBM15" s="136"/>
      <c r="DBN15" s="136"/>
      <c r="DBO15" s="136"/>
      <c r="DBP15" s="136"/>
      <c r="DBQ15" s="136"/>
      <c r="DBR15" s="136"/>
      <c r="DBS15" s="136"/>
      <c r="DBT15" s="136"/>
      <c r="DBU15" s="136"/>
      <c r="DBV15" s="136"/>
      <c r="DBW15" s="136"/>
      <c r="DBX15" s="136"/>
      <c r="DBY15" s="136"/>
      <c r="DBZ15" s="136"/>
      <c r="DCA15" s="136"/>
      <c r="DCB15" s="136"/>
      <c r="DCC15" s="136"/>
      <c r="DCD15" s="136"/>
      <c r="DCE15" s="136"/>
      <c r="DCF15" s="136"/>
      <c r="DCG15" s="136"/>
      <c r="DCH15" s="136"/>
      <c r="DCI15" s="136"/>
      <c r="DCJ15" s="136"/>
      <c r="DCK15" s="136"/>
      <c r="DCL15" s="136"/>
      <c r="DCM15" s="136"/>
      <c r="DCN15" s="136"/>
      <c r="DCO15" s="136"/>
      <c r="DCP15" s="136"/>
      <c r="DCQ15" s="136"/>
      <c r="DCR15" s="136"/>
      <c r="DCS15" s="136"/>
      <c r="DCT15" s="136"/>
      <c r="DCU15" s="136"/>
      <c r="DCV15" s="136"/>
      <c r="DCW15" s="136"/>
      <c r="DCX15" s="136"/>
      <c r="DCY15" s="136"/>
      <c r="DCZ15" s="136"/>
      <c r="DDA15" s="136"/>
      <c r="DDB15" s="136"/>
      <c r="DDC15" s="136"/>
      <c r="DDD15" s="136"/>
      <c r="DDE15" s="136"/>
      <c r="DDF15" s="136"/>
      <c r="DDG15" s="136"/>
      <c r="DDH15" s="136"/>
      <c r="DDI15" s="136"/>
      <c r="DDJ15" s="136"/>
      <c r="DDK15" s="136"/>
      <c r="DDL15" s="136"/>
      <c r="DDM15" s="136"/>
      <c r="DDN15" s="136"/>
      <c r="DDO15" s="136"/>
      <c r="DDP15" s="136"/>
      <c r="DDQ15" s="136"/>
      <c r="DDR15" s="136"/>
      <c r="DDS15" s="136"/>
      <c r="DDT15" s="136"/>
      <c r="DDU15" s="136"/>
      <c r="DDV15" s="136"/>
      <c r="DDW15" s="136"/>
      <c r="DDX15" s="136"/>
      <c r="DDY15" s="136"/>
      <c r="DDZ15" s="136"/>
      <c r="DEA15" s="136"/>
      <c r="DEB15" s="136"/>
      <c r="DEC15" s="136"/>
      <c r="DED15" s="136"/>
      <c r="DEE15" s="136"/>
      <c r="DEF15" s="136"/>
      <c r="DEG15" s="136"/>
      <c r="DEH15" s="136"/>
      <c r="DEI15" s="136"/>
      <c r="DEJ15" s="136"/>
      <c r="DEK15" s="136"/>
      <c r="DEL15" s="136"/>
      <c r="DEM15" s="136"/>
      <c r="DEN15" s="136"/>
      <c r="DEO15" s="136"/>
      <c r="DEP15" s="136"/>
      <c r="DEQ15" s="136"/>
      <c r="DER15" s="136"/>
      <c r="DES15" s="136"/>
      <c r="DET15" s="136"/>
      <c r="DEU15" s="136"/>
      <c r="DEV15" s="136"/>
      <c r="DEW15" s="136"/>
      <c r="DEX15" s="136"/>
      <c r="DEY15" s="136"/>
      <c r="DEZ15" s="136"/>
      <c r="DFA15" s="136"/>
      <c r="DFB15" s="136"/>
      <c r="DFC15" s="136"/>
      <c r="DFD15" s="136"/>
      <c r="DFE15" s="136"/>
      <c r="DFF15" s="136"/>
      <c r="DFG15" s="136"/>
      <c r="DFH15" s="136"/>
      <c r="DFI15" s="136"/>
      <c r="DFJ15" s="136"/>
      <c r="DFK15" s="136"/>
      <c r="DFL15" s="136"/>
      <c r="DFM15" s="136"/>
      <c r="DFN15" s="136"/>
      <c r="DFO15" s="136"/>
      <c r="DFP15" s="136"/>
      <c r="DFQ15" s="136"/>
      <c r="DFR15" s="136"/>
      <c r="DFS15" s="136"/>
      <c r="DFT15" s="136"/>
      <c r="DFU15" s="136"/>
      <c r="DFV15" s="136"/>
      <c r="DFW15" s="136"/>
      <c r="DFX15" s="136"/>
      <c r="DFY15" s="136"/>
      <c r="DFZ15" s="136"/>
      <c r="DGA15" s="136"/>
      <c r="DGB15" s="136"/>
      <c r="DGC15" s="136"/>
      <c r="DGD15" s="136"/>
      <c r="DGE15" s="136"/>
      <c r="DGF15" s="136"/>
      <c r="DGG15" s="136"/>
      <c r="DGH15" s="136"/>
      <c r="DGI15" s="136"/>
      <c r="DGJ15" s="136"/>
      <c r="DGK15" s="136"/>
      <c r="DGL15" s="136"/>
      <c r="DGM15" s="136"/>
      <c r="DGN15" s="136"/>
      <c r="DGO15" s="136"/>
      <c r="DGP15" s="136"/>
      <c r="DGQ15" s="136"/>
      <c r="DGR15" s="136"/>
      <c r="DGS15" s="136"/>
      <c r="DGT15" s="136"/>
      <c r="DGU15" s="136"/>
      <c r="DGV15" s="136"/>
      <c r="DGW15" s="136"/>
      <c r="DGX15" s="136"/>
      <c r="DGY15" s="136"/>
      <c r="DGZ15" s="136"/>
      <c r="DHA15" s="136"/>
      <c r="DHB15" s="136"/>
      <c r="DHC15" s="136"/>
      <c r="DHD15" s="136"/>
      <c r="DHE15" s="136"/>
      <c r="DHF15" s="136"/>
      <c r="DHG15" s="136"/>
      <c r="DHH15" s="136"/>
      <c r="DHI15" s="136"/>
      <c r="DHJ15" s="136"/>
      <c r="DHK15" s="136"/>
      <c r="DHL15" s="136"/>
      <c r="DHM15" s="136"/>
      <c r="DHN15" s="136"/>
      <c r="DHO15" s="136"/>
      <c r="DHP15" s="136"/>
      <c r="DHQ15" s="136"/>
      <c r="DHR15" s="136"/>
      <c r="DHS15" s="136"/>
      <c r="DHT15" s="136"/>
      <c r="DHU15" s="136"/>
      <c r="DHV15" s="136"/>
      <c r="DHW15" s="136"/>
      <c r="DHX15" s="136"/>
      <c r="DHY15" s="136"/>
      <c r="DHZ15" s="136"/>
      <c r="DIA15" s="136"/>
      <c r="DIB15" s="136"/>
      <c r="DIC15" s="136"/>
      <c r="DID15" s="136"/>
      <c r="DIE15" s="136"/>
      <c r="DIF15" s="136"/>
      <c r="DIG15" s="136"/>
      <c r="DIH15" s="136"/>
      <c r="DII15" s="136"/>
      <c r="DIJ15" s="136"/>
      <c r="DIK15" s="136"/>
      <c r="DIL15" s="136"/>
      <c r="DIM15" s="136"/>
      <c r="DIN15" s="136"/>
      <c r="DIO15" s="136"/>
      <c r="DIP15" s="136"/>
      <c r="DIQ15" s="136"/>
      <c r="DIR15" s="136"/>
      <c r="DIS15" s="136"/>
      <c r="DIT15" s="136"/>
      <c r="DIU15" s="136"/>
      <c r="DIV15" s="136"/>
      <c r="DIW15" s="136"/>
      <c r="DIX15" s="136"/>
      <c r="DIY15" s="136"/>
      <c r="DIZ15" s="136"/>
      <c r="DJA15" s="136"/>
      <c r="DJB15" s="136"/>
      <c r="DJC15" s="136"/>
      <c r="DJD15" s="136"/>
      <c r="DJE15" s="136"/>
      <c r="DJF15" s="136"/>
      <c r="DJG15" s="136"/>
      <c r="DJH15" s="136"/>
      <c r="DJI15" s="136"/>
      <c r="DJJ15" s="136"/>
      <c r="DJK15" s="136"/>
      <c r="DJL15" s="136"/>
      <c r="DJM15" s="136"/>
      <c r="DJN15" s="136"/>
      <c r="DJO15" s="136"/>
      <c r="DJP15" s="136"/>
      <c r="DJQ15" s="136"/>
      <c r="DJR15" s="136"/>
      <c r="DJS15" s="136"/>
      <c r="DJT15" s="136"/>
      <c r="DJU15" s="136"/>
      <c r="DJV15" s="136"/>
      <c r="DJW15" s="136"/>
      <c r="DJX15" s="136"/>
      <c r="DJY15" s="136"/>
      <c r="DJZ15" s="136"/>
      <c r="DKA15" s="136"/>
      <c r="DKB15" s="136"/>
      <c r="DKC15" s="136"/>
      <c r="DKD15" s="136"/>
      <c r="DKE15" s="136"/>
      <c r="DKF15" s="136"/>
      <c r="DKG15" s="136"/>
      <c r="DKH15" s="136"/>
      <c r="DKI15" s="136"/>
      <c r="DKJ15" s="136"/>
      <c r="DKK15" s="136"/>
      <c r="DKL15" s="136"/>
      <c r="DKM15" s="136"/>
      <c r="DKN15" s="136"/>
      <c r="DKO15" s="136"/>
      <c r="DKP15" s="136"/>
      <c r="DKQ15" s="136"/>
      <c r="DKR15" s="136"/>
      <c r="DKS15" s="136"/>
      <c r="DKT15" s="136"/>
      <c r="DKU15" s="136"/>
      <c r="DKV15" s="136"/>
      <c r="DKW15" s="136"/>
      <c r="DKX15" s="136"/>
      <c r="DKY15" s="136"/>
      <c r="DKZ15" s="136"/>
      <c r="DLA15" s="136"/>
      <c r="DLB15" s="136"/>
      <c r="DLC15" s="136"/>
      <c r="DLD15" s="136"/>
      <c r="DLE15" s="136"/>
      <c r="DLF15" s="136"/>
      <c r="DLG15" s="136"/>
      <c r="DLH15" s="136"/>
      <c r="DLI15" s="136"/>
      <c r="DLJ15" s="136"/>
      <c r="DLK15" s="136"/>
      <c r="DLL15" s="136"/>
      <c r="DLM15" s="136"/>
      <c r="DLN15" s="136"/>
      <c r="DLO15" s="136"/>
      <c r="DLP15" s="136"/>
      <c r="DLQ15" s="136"/>
      <c r="DLR15" s="136"/>
      <c r="DLS15" s="136"/>
      <c r="DLT15" s="136"/>
      <c r="DLU15" s="136"/>
      <c r="DLV15" s="136"/>
      <c r="DLW15" s="136"/>
      <c r="DLX15" s="136"/>
      <c r="DLY15" s="136"/>
      <c r="DLZ15" s="136"/>
      <c r="DMA15" s="136"/>
      <c r="DMB15" s="136"/>
      <c r="DMC15" s="136"/>
      <c r="DMD15" s="136"/>
      <c r="DME15" s="136"/>
      <c r="DMF15" s="136"/>
      <c r="DMG15" s="136"/>
      <c r="DMH15" s="136"/>
      <c r="DMI15" s="136"/>
      <c r="DMJ15" s="136"/>
      <c r="DMK15" s="136"/>
      <c r="DML15" s="136"/>
      <c r="DMM15" s="136"/>
      <c r="DMN15" s="136"/>
      <c r="DMO15" s="136"/>
      <c r="DMP15" s="136"/>
      <c r="DMQ15" s="136"/>
      <c r="DMR15" s="136"/>
      <c r="DMS15" s="136"/>
      <c r="DMT15" s="136"/>
      <c r="DMU15" s="136"/>
      <c r="DMV15" s="136"/>
      <c r="DMW15" s="136"/>
      <c r="DMX15" s="136"/>
      <c r="DMY15" s="136"/>
      <c r="DMZ15" s="136"/>
      <c r="DNA15" s="136"/>
      <c r="DNB15" s="136"/>
      <c r="DNC15" s="136"/>
      <c r="DND15" s="136"/>
      <c r="DNE15" s="136"/>
      <c r="DNF15" s="136"/>
      <c r="DNG15" s="136"/>
      <c r="DNH15" s="136"/>
      <c r="DNI15" s="136"/>
      <c r="DNJ15" s="136"/>
      <c r="DNK15" s="136"/>
      <c r="DNL15" s="136"/>
      <c r="DNM15" s="136"/>
      <c r="DNN15" s="136"/>
      <c r="DNO15" s="136"/>
      <c r="DNP15" s="136"/>
      <c r="DNQ15" s="136"/>
      <c r="DNR15" s="136"/>
      <c r="DNS15" s="136"/>
      <c r="DNT15" s="136"/>
      <c r="DNU15" s="136"/>
      <c r="DNV15" s="136"/>
      <c r="DNW15" s="136"/>
      <c r="DNX15" s="136"/>
      <c r="DNY15" s="136"/>
      <c r="DNZ15" s="136"/>
      <c r="DOA15" s="136"/>
      <c r="DOB15" s="136"/>
      <c r="DOC15" s="136"/>
      <c r="DOD15" s="136"/>
      <c r="DOE15" s="136"/>
      <c r="DOF15" s="136"/>
      <c r="DOG15" s="136"/>
      <c r="DOH15" s="136"/>
      <c r="DOI15" s="136"/>
      <c r="DOJ15" s="136"/>
      <c r="DOK15" s="136"/>
      <c r="DOL15" s="136"/>
      <c r="DOM15" s="136"/>
      <c r="DON15" s="136"/>
      <c r="DOO15" s="136"/>
      <c r="DOP15" s="136"/>
      <c r="DOQ15" s="136"/>
      <c r="DOR15" s="136"/>
      <c r="DOS15" s="136"/>
      <c r="DOT15" s="136"/>
      <c r="DOU15" s="136"/>
      <c r="DOV15" s="136"/>
      <c r="DOW15" s="136"/>
      <c r="DOX15" s="136"/>
      <c r="DOY15" s="136"/>
      <c r="DOZ15" s="136"/>
      <c r="DPA15" s="136"/>
      <c r="DPB15" s="136"/>
      <c r="DPC15" s="136"/>
      <c r="DPD15" s="136"/>
      <c r="DPE15" s="136"/>
      <c r="DPF15" s="136"/>
      <c r="DPG15" s="136"/>
      <c r="DPH15" s="136"/>
      <c r="DPI15" s="136"/>
      <c r="DPJ15" s="136"/>
      <c r="DPK15" s="136"/>
      <c r="DPL15" s="136"/>
      <c r="DPM15" s="136"/>
      <c r="DPN15" s="136"/>
      <c r="DPO15" s="136"/>
      <c r="DPP15" s="136"/>
      <c r="DPQ15" s="136"/>
      <c r="DPR15" s="136"/>
      <c r="DPS15" s="136"/>
      <c r="DPT15" s="136"/>
      <c r="DPU15" s="136"/>
      <c r="DPV15" s="136"/>
      <c r="DPW15" s="136"/>
      <c r="DPX15" s="136"/>
      <c r="DPY15" s="136"/>
      <c r="DPZ15" s="136"/>
      <c r="DQA15" s="136"/>
      <c r="DQB15" s="136"/>
      <c r="DQC15" s="136"/>
      <c r="DQD15" s="136"/>
      <c r="DQE15" s="136"/>
      <c r="DQF15" s="136"/>
      <c r="DQG15" s="136"/>
      <c r="DQH15" s="136"/>
      <c r="DQI15" s="136"/>
      <c r="DQJ15" s="136"/>
      <c r="DQK15" s="136"/>
      <c r="DQL15" s="136"/>
      <c r="DQM15" s="136"/>
      <c r="DQN15" s="136"/>
      <c r="DQO15" s="136"/>
      <c r="DQP15" s="136"/>
      <c r="DQQ15" s="136"/>
      <c r="DQR15" s="136"/>
      <c r="DQS15" s="136"/>
      <c r="DQT15" s="136"/>
      <c r="DQU15" s="136"/>
      <c r="DQV15" s="136"/>
      <c r="DQW15" s="136"/>
      <c r="DQX15" s="136"/>
      <c r="DQY15" s="136"/>
      <c r="DQZ15" s="136"/>
      <c r="DRA15" s="136"/>
      <c r="DRB15" s="136"/>
      <c r="DRC15" s="136"/>
      <c r="DRD15" s="136"/>
      <c r="DRE15" s="136"/>
      <c r="DRF15" s="136"/>
      <c r="DRG15" s="136"/>
      <c r="DRH15" s="136"/>
      <c r="DRI15" s="136"/>
      <c r="DRJ15" s="136"/>
      <c r="DRK15" s="136"/>
      <c r="DRL15" s="136"/>
      <c r="DRM15" s="136"/>
      <c r="DRN15" s="136"/>
      <c r="DRO15" s="136"/>
      <c r="DRP15" s="136"/>
      <c r="DRQ15" s="136"/>
      <c r="DRR15" s="136"/>
      <c r="DRS15" s="136"/>
      <c r="DRT15" s="136"/>
      <c r="DRU15" s="136"/>
      <c r="DRV15" s="136"/>
      <c r="DRW15" s="136"/>
      <c r="DRX15" s="136"/>
      <c r="DRY15" s="136"/>
      <c r="DRZ15" s="136"/>
      <c r="DSA15" s="136"/>
      <c r="DSB15" s="136"/>
      <c r="DSC15" s="136"/>
      <c r="DSD15" s="136"/>
      <c r="DSE15" s="136"/>
      <c r="DSF15" s="136"/>
      <c r="DSG15" s="136"/>
      <c r="DSH15" s="136"/>
      <c r="DSI15" s="136"/>
      <c r="DSJ15" s="136"/>
      <c r="DSK15" s="136"/>
      <c r="DSL15" s="136"/>
      <c r="DSM15" s="136"/>
      <c r="DSN15" s="136"/>
      <c r="DSO15" s="136"/>
      <c r="DSP15" s="136"/>
      <c r="DSQ15" s="136"/>
      <c r="DSR15" s="136"/>
      <c r="DSS15" s="136"/>
      <c r="DST15" s="136"/>
      <c r="DSU15" s="136"/>
      <c r="DSV15" s="136"/>
      <c r="DSW15" s="136"/>
      <c r="DSX15" s="136"/>
      <c r="DSY15" s="136"/>
      <c r="DSZ15" s="136"/>
      <c r="DTA15" s="136"/>
      <c r="DTB15" s="136"/>
      <c r="DTC15" s="136"/>
      <c r="DTD15" s="136"/>
      <c r="DTE15" s="136"/>
      <c r="DTF15" s="136"/>
      <c r="DTG15" s="136"/>
      <c r="DTH15" s="136"/>
      <c r="DTI15" s="136"/>
      <c r="DTJ15" s="136"/>
      <c r="DTK15" s="136"/>
      <c r="DTL15" s="136"/>
      <c r="DTM15" s="136"/>
      <c r="DTN15" s="136"/>
      <c r="DTO15" s="136"/>
      <c r="DTP15" s="136"/>
      <c r="DTQ15" s="136"/>
      <c r="DTR15" s="136"/>
      <c r="DTS15" s="136"/>
      <c r="DTT15" s="136"/>
      <c r="DTU15" s="136"/>
      <c r="DTV15" s="136"/>
      <c r="DTW15" s="136"/>
      <c r="DTX15" s="136"/>
      <c r="DTY15" s="136"/>
      <c r="DTZ15" s="136"/>
      <c r="DUA15" s="136"/>
      <c r="DUB15" s="136"/>
      <c r="DUC15" s="136"/>
      <c r="DUD15" s="136"/>
      <c r="DUE15" s="136"/>
      <c r="DUF15" s="136"/>
      <c r="DUG15" s="136"/>
      <c r="DUH15" s="136"/>
      <c r="DUI15" s="136"/>
      <c r="DUJ15" s="136"/>
      <c r="DUK15" s="136"/>
      <c r="DUL15" s="136"/>
      <c r="DUM15" s="136"/>
      <c r="DUN15" s="136"/>
      <c r="DUO15" s="136"/>
      <c r="DUP15" s="136"/>
      <c r="DUQ15" s="136"/>
      <c r="DUR15" s="136"/>
      <c r="DUS15" s="136"/>
      <c r="DUT15" s="136"/>
      <c r="DUU15" s="136"/>
      <c r="DUV15" s="136"/>
      <c r="DUW15" s="136"/>
      <c r="DUX15" s="136"/>
      <c r="DUY15" s="136"/>
      <c r="DUZ15" s="136"/>
      <c r="DVA15" s="136"/>
      <c r="DVB15" s="136"/>
      <c r="DVC15" s="136"/>
      <c r="DVD15" s="136"/>
      <c r="DVE15" s="136"/>
      <c r="DVF15" s="136"/>
      <c r="DVG15" s="136"/>
      <c r="DVH15" s="136"/>
      <c r="DVI15" s="136"/>
      <c r="DVJ15" s="136"/>
      <c r="DVK15" s="136"/>
      <c r="DVL15" s="136"/>
      <c r="DVM15" s="136"/>
      <c r="DVN15" s="136"/>
      <c r="DVO15" s="136"/>
      <c r="DVP15" s="136"/>
      <c r="DVQ15" s="136"/>
      <c r="DVR15" s="136"/>
      <c r="DVS15" s="136"/>
      <c r="DVT15" s="136"/>
      <c r="DVU15" s="136"/>
      <c r="DVV15" s="136"/>
      <c r="DVW15" s="136"/>
      <c r="DVX15" s="136"/>
      <c r="DVY15" s="136"/>
      <c r="DVZ15" s="136"/>
      <c r="DWA15" s="136"/>
      <c r="DWB15" s="136"/>
      <c r="DWC15" s="136"/>
      <c r="DWD15" s="136"/>
      <c r="DWE15" s="136"/>
      <c r="DWF15" s="136"/>
      <c r="DWG15" s="136"/>
      <c r="DWH15" s="136"/>
      <c r="DWI15" s="136"/>
      <c r="DWJ15" s="136"/>
      <c r="DWK15" s="136"/>
      <c r="DWL15" s="136"/>
      <c r="DWM15" s="136"/>
      <c r="DWN15" s="136"/>
      <c r="DWO15" s="136"/>
      <c r="DWP15" s="136"/>
      <c r="DWQ15" s="136"/>
      <c r="DWR15" s="136"/>
      <c r="DWS15" s="136"/>
      <c r="DWT15" s="136"/>
      <c r="DWU15" s="136"/>
      <c r="DWV15" s="136"/>
      <c r="DWW15" s="136"/>
      <c r="DWX15" s="136"/>
      <c r="DWY15" s="136"/>
      <c r="DWZ15" s="136"/>
      <c r="DXA15" s="136"/>
      <c r="DXB15" s="136"/>
      <c r="DXC15" s="136"/>
      <c r="DXD15" s="136"/>
      <c r="DXE15" s="136"/>
      <c r="DXF15" s="136"/>
      <c r="DXG15" s="136"/>
      <c r="DXH15" s="136"/>
      <c r="DXI15" s="136"/>
      <c r="DXJ15" s="136"/>
      <c r="DXK15" s="136"/>
      <c r="DXL15" s="136"/>
      <c r="DXM15" s="136"/>
      <c r="DXN15" s="136"/>
      <c r="DXO15" s="136"/>
      <c r="DXP15" s="136"/>
      <c r="DXQ15" s="136"/>
      <c r="DXR15" s="136"/>
      <c r="DXS15" s="136"/>
      <c r="DXT15" s="136"/>
      <c r="DXU15" s="136"/>
      <c r="DXV15" s="136"/>
      <c r="DXW15" s="136"/>
      <c r="DXX15" s="136"/>
      <c r="DXY15" s="136"/>
      <c r="DXZ15" s="136"/>
      <c r="DYA15" s="136"/>
      <c r="DYB15" s="136"/>
      <c r="DYC15" s="136"/>
      <c r="DYD15" s="136"/>
      <c r="DYE15" s="136"/>
      <c r="DYF15" s="136"/>
      <c r="DYG15" s="136"/>
      <c r="DYH15" s="136"/>
      <c r="DYI15" s="136"/>
      <c r="DYJ15" s="136"/>
      <c r="DYK15" s="136"/>
      <c r="DYL15" s="136"/>
      <c r="DYM15" s="136"/>
      <c r="DYN15" s="136"/>
      <c r="DYO15" s="136"/>
      <c r="DYP15" s="136"/>
      <c r="DYQ15" s="136"/>
      <c r="DYR15" s="136"/>
      <c r="DYS15" s="136"/>
      <c r="DYT15" s="136"/>
      <c r="DYU15" s="136"/>
      <c r="DYV15" s="136"/>
      <c r="DYW15" s="136"/>
      <c r="DYX15" s="136"/>
      <c r="DYY15" s="136"/>
      <c r="DYZ15" s="136"/>
      <c r="DZA15" s="136"/>
      <c r="DZB15" s="136"/>
      <c r="DZC15" s="136"/>
      <c r="DZD15" s="136"/>
      <c r="DZE15" s="136"/>
      <c r="DZF15" s="136"/>
      <c r="DZG15" s="136"/>
      <c r="DZH15" s="136"/>
      <c r="DZI15" s="136"/>
      <c r="DZJ15" s="136"/>
      <c r="DZK15" s="136"/>
      <c r="DZL15" s="136"/>
      <c r="DZM15" s="136"/>
      <c r="DZN15" s="136"/>
      <c r="DZO15" s="136"/>
      <c r="DZP15" s="136"/>
      <c r="DZQ15" s="136"/>
      <c r="DZR15" s="136"/>
      <c r="DZS15" s="136"/>
      <c r="DZT15" s="136"/>
      <c r="DZU15" s="136"/>
      <c r="DZV15" s="136"/>
      <c r="DZW15" s="136"/>
      <c r="DZX15" s="136"/>
      <c r="DZY15" s="136"/>
      <c r="DZZ15" s="136"/>
      <c r="EAA15" s="136"/>
      <c r="EAB15" s="136"/>
      <c r="EAC15" s="136"/>
      <c r="EAD15" s="136"/>
      <c r="EAE15" s="136"/>
      <c r="EAF15" s="136"/>
      <c r="EAG15" s="136"/>
      <c r="EAH15" s="136"/>
      <c r="EAI15" s="136"/>
      <c r="EAJ15" s="136"/>
      <c r="EAK15" s="136"/>
      <c r="EAL15" s="136"/>
      <c r="EAM15" s="136"/>
      <c r="EAN15" s="136"/>
      <c r="EAO15" s="136"/>
      <c r="EAP15" s="136"/>
      <c r="EAQ15" s="136"/>
      <c r="EAR15" s="136"/>
      <c r="EAS15" s="136"/>
      <c r="EAT15" s="136"/>
      <c r="EAU15" s="136"/>
      <c r="EAV15" s="136"/>
      <c r="EAW15" s="136"/>
      <c r="EAX15" s="136"/>
      <c r="EAY15" s="136"/>
      <c r="EAZ15" s="136"/>
      <c r="EBA15" s="136"/>
      <c r="EBB15" s="136"/>
      <c r="EBC15" s="136"/>
      <c r="EBD15" s="136"/>
      <c r="EBE15" s="136"/>
      <c r="EBF15" s="136"/>
      <c r="EBG15" s="136"/>
      <c r="EBH15" s="136"/>
      <c r="EBI15" s="136"/>
      <c r="EBJ15" s="136"/>
      <c r="EBK15" s="136"/>
      <c r="EBL15" s="136"/>
      <c r="EBM15" s="136"/>
      <c r="EBN15" s="136"/>
      <c r="EBO15" s="136"/>
      <c r="EBP15" s="136"/>
      <c r="EBQ15" s="136"/>
      <c r="EBR15" s="136"/>
      <c r="EBS15" s="136"/>
      <c r="EBT15" s="136"/>
      <c r="EBU15" s="136"/>
      <c r="EBV15" s="136"/>
      <c r="EBW15" s="136"/>
      <c r="EBX15" s="136"/>
      <c r="EBY15" s="136"/>
      <c r="EBZ15" s="136"/>
      <c r="ECA15" s="136"/>
      <c r="ECB15" s="136"/>
      <c r="ECC15" s="136"/>
      <c r="ECD15" s="136"/>
      <c r="ECE15" s="136"/>
      <c r="ECF15" s="136"/>
      <c r="ECG15" s="136"/>
      <c r="ECH15" s="136"/>
      <c r="ECI15" s="136"/>
      <c r="ECJ15" s="136"/>
      <c r="ECK15" s="136"/>
      <c r="ECL15" s="136"/>
      <c r="ECM15" s="136"/>
      <c r="ECN15" s="136"/>
      <c r="ECO15" s="136"/>
      <c r="ECP15" s="136"/>
      <c r="ECQ15" s="136"/>
      <c r="ECR15" s="136"/>
      <c r="ECS15" s="136"/>
      <c r="ECT15" s="136"/>
      <c r="ECU15" s="136"/>
      <c r="ECV15" s="136"/>
      <c r="ECW15" s="136"/>
      <c r="ECX15" s="136"/>
      <c r="ECY15" s="136"/>
      <c r="ECZ15" s="136"/>
      <c r="EDA15" s="136"/>
      <c r="EDB15" s="136"/>
      <c r="EDC15" s="136"/>
      <c r="EDD15" s="136"/>
      <c r="EDE15" s="136"/>
      <c r="EDF15" s="136"/>
      <c r="EDG15" s="136"/>
      <c r="EDH15" s="136"/>
      <c r="EDI15" s="136"/>
      <c r="EDJ15" s="136"/>
      <c r="EDK15" s="136"/>
      <c r="EDL15" s="136"/>
      <c r="EDM15" s="136"/>
      <c r="EDN15" s="136"/>
      <c r="EDO15" s="136"/>
      <c r="EDP15" s="136"/>
      <c r="EDQ15" s="136"/>
      <c r="EDR15" s="136"/>
      <c r="EDS15" s="136"/>
      <c r="EDT15" s="136"/>
      <c r="EDU15" s="136"/>
      <c r="EDV15" s="136"/>
      <c r="EDW15" s="136"/>
      <c r="EDX15" s="136"/>
      <c r="EDY15" s="136"/>
      <c r="EDZ15" s="136"/>
      <c r="EEA15" s="136"/>
      <c r="EEB15" s="136"/>
      <c r="EEC15" s="136"/>
      <c r="EED15" s="136"/>
      <c r="EEE15" s="136"/>
      <c r="EEF15" s="136"/>
      <c r="EEG15" s="136"/>
      <c r="EEH15" s="136"/>
      <c r="EEI15" s="136"/>
      <c r="EEJ15" s="136"/>
      <c r="EEK15" s="136"/>
      <c r="EEL15" s="136"/>
      <c r="EEM15" s="136"/>
      <c r="EEN15" s="136"/>
      <c r="EEO15" s="136"/>
      <c r="EEP15" s="136"/>
      <c r="EEQ15" s="136"/>
      <c r="EER15" s="136"/>
      <c r="EES15" s="136"/>
      <c r="EET15" s="136"/>
      <c r="EEU15" s="136"/>
      <c r="EEV15" s="136"/>
      <c r="EEW15" s="136"/>
      <c r="EEX15" s="136"/>
      <c r="EEY15" s="136"/>
      <c r="EEZ15" s="136"/>
      <c r="EFA15" s="136"/>
      <c r="EFB15" s="136"/>
      <c r="EFC15" s="136"/>
      <c r="EFD15" s="136"/>
      <c r="EFE15" s="136"/>
      <c r="EFF15" s="136"/>
      <c r="EFG15" s="136"/>
      <c r="EFH15" s="136"/>
      <c r="EFI15" s="136"/>
      <c r="EFJ15" s="136"/>
      <c r="EFK15" s="136"/>
      <c r="EFL15" s="136"/>
      <c r="EFM15" s="136"/>
      <c r="EFN15" s="136"/>
      <c r="EFO15" s="136"/>
      <c r="EFP15" s="136"/>
      <c r="EFQ15" s="136"/>
      <c r="EFR15" s="136"/>
      <c r="EFS15" s="136"/>
      <c r="EFT15" s="136"/>
      <c r="EFU15" s="136"/>
      <c r="EFV15" s="136"/>
      <c r="EFW15" s="136"/>
      <c r="EFX15" s="136"/>
      <c r="EFY15" s="136"/>
      <c r="EFZ15" s="136"/>
      <c r="EGA15" s="136"/>
      <c r="EGB15" s="136"/>
      <c r="EGC15" s="136"/>
      <c r="EGD15" s="136"/>
      <c r="EGE15" s="136"/>
      <c r="EGF15" s="136"/>
      <c r="EGG15" s="136"/>
      <c r="EGH15" s="136"/>
      <c r="EGI15" s="136"/>
      <c r="EGJ15" s="136"/>
      <c r="EGK15" s="136"/>
      <c r="EGL15" s="136"/>
      <c r="EGM15" s="136"/>
      <c r="EGN15" s="136"/>
      <c r="EGO15" s="136"/>
      <c r="EGP15" s="136"/>
      <c r="EGQ15" s="136"/>
      <c r="EGR15" s="136"/>
      <c r="EGS15" s="136"/>
      <c r="EGT15" s="136"/>
      <c r="EGU15" s="136"/>
      <c r="EGV15" s="136"/>
      <c r="EGW15" s="136"/>
      <c r="EGX15" s="136"/>
      <c r="EGY15" s="136"/>
      <c r="EGZ15" s="136"/>
      <c r="EHA15" s="136"/>
      <c r="EHB15" s="136"/>
      <c r="EHC15" s="136"/>
      <c r="EHD15" s="136"/>
      <c r="EHE15" s="136"/>
      <c r="EHF15" s="136"/>
      <c r="EHG15" s="136"/>
      <c r="EHH15" s="136"/>
      <c r="EHI15" s="136"/>
      <c r="EHJ15" s="136"/>
      <c r="EHK15" s="136"/>
      <c r="EHL15" s="136"/>
      <c r="EHM15" s="136"/>
      <c r="EHN15" s="136"/>
      <c r="EHO15" s="136"/>
      <c r="EHP15" s="136"/>
      <c r="EHQ15" s="136"/>
      <c r="EHR15" s="136"/>
      <c r="EHS15" s="136"/>
      <c r="EHT15" s="136"/>
      <c r="EHU15" s="136"/>
      <c r="EHV15" s="136"/>
      <c r="EHW15" s="136"/>
      <c r="EHX15" s="136"/>
      <c r="EHY15" s="136"/>
      <c r="EHZ15" s="136"/>
      <c r="EIA15" s="136"/>
      <c r="EIB15" s="136"/>
      <c r="EIC15" s="136"/>
      <c r="EID15" s="136"/>
      <c r="EIE15" s="136"/>
      <c r="EIF15" s="136"/>
      <c r="EIG15" s="136"/>
      <c r="EIH15" s="136"/>
      <c r="EII15" s="136"/>
      <c r="EIJ15" s="136"/>
      <c r="EIK15" s="136"/>
      <c r="EIL15" s="136"/>
      <c r="EIM15" s="136"/>
      <c r="EIN15" s="136"/>
      <c r="EIO15" s="136"/>
      <c r="EIP15" s="136"/>
      <c r="EIQ15" s="136"/>
      <c r="EIR15" s="136"/>
      <c r="EIS15" s="136"/>
      <c r="EIT15" s="136"/>
      <c r="EIU15" s="136"/>
      <c r="EIV15" s="136"/>
      <c r="EIW15" s="136"/>
      <c r="EIX15" s="136"/>
      <c r="EIY15" s="136"/>
      <c r="EIZ15" s="136"/>
      <c r="EJA15" s="136"/>
      <c r="EJB15" s="136"/>
      <c r="EJC15" s="136"/>
      <c r="EJD15" s="136"/>
      <c r="EJE15" s="136"/>
      <c r="EJF15" s="136"/>
      <c r="EJG15" s="136"/>
      <c r="EJH15" s="136"/>
      <c r="EJI15" s="136"/>
      <c r="EJJ15" s="136"/>
      <c r="EJK15" s="136"/>
      <c r="EJL15" s="136"/>
      <c r="EJM15" s="136"/>
      <c r="EJN15" s="136"/>
      <c r="EJO15" s="136"/>
      <c r="EJP15" s="136"/>
      <c r="EJQ15" s="136"/>
      <c r="EJR15" s="136"/>
      <c r="EJS15" s="136"/>
      <c r="EJT15" s="136"/>
      <c r="EJU15" s="136"/>
      <c r="EJV15" s="136"/>
      <c r="EJW15" s="136"/>
      <c r="EJX15" s="136"/>
      <c r="EJY15" s="136"/>
      <c r="EJZ15" s="136"/>
      <c r="EKA15" s="136"/>
      <c r="EKB15" s="136"/>
      <c r="EKC15" s="136"/>
      <c r="EKD15" s="136"/>
      <c r="EKE15" s="136"/>
      <c r="EKF15" s="136"/>
      <c r="EKG15" s="136"/>
      <c r="EKH15" s="136"/>
      <c r="EKI15" s="136"/>
      <c r="EKJ15" s="136"/>
      <c r="EKK15" s="136"/>
      <c r="EKL15" s="136"/>
      <c r="EKM15" s="136"/>
      <c r="EKN15" s="136"/>
      <c r="EKO15" s="136"/>
      <c r="EKP15" s="136"/>
      <c r="EKQ15" s="136"/>
      <c r="EKR15" s="136"/>
      <c r="EKS15" s="136"/>
      <c r="EKT15" s="136"/>
      <c r="EKU15" s="136"/>
      <c r="EKV15" s="136"/>
      <c r="EKW15" s="136"/>
      <c r="EKX15" s="136"/>
      <c r="EKY15" s="136"/>
      <c r="EKZ15" s="136"/>
      <c r="ELA15" s="136"/>
      <c r="ELB15" s="136"/>
      <c r="ELC15" s="136"/>
      <c r="ELD15" s="136"/>
      <c r="ELE15" s="136"/>
      <c r="ELF15" s="136"/>
      <c r="ELG15" s="136"/>
      <c r="ELH15" s="136"/>
      <c r="ELI15" s="136"/>
      <c r="ELJ15" s="136"/>
      <c r="ELK15" s="136"/>
      <c r="ELL15" s="136"/>
      <c r="ELM15" s="136"/>
      <c r="ELN15" s="136"/>
      <c r="ELO15" s="136"/>
      <c r="ELP15" s="136"/>
      <c r="ELQ15" s="136"/>
      <c r="ELR15" s="136"/>
      <c r="ELS15" s="136"/>
      <c r="ELT15" s="136"/>
      <c r="ELU15" s="136"/>
      <c r="ELV15" s="136"/>
      <c r="ELW15" s="136"/>
      <c r="ELX15" s="136"/>
      <c r="ELY15" s="136"/>
      <c r="ELZ15" s="136"/>
      <c r="EMA15" s="136"/>
      <c r="EMB15" s="136"/>
      <c r="EMC15" s="136"/>
      <c r="EMD15" s="136"/>
      <c r="EME15" s="136"/>
      <c r="EMF15" s="136"/>
      <c r="EMG15" s="136"/>
      <c r="EMH15" s="136"/>
      <c r="EMI15" s="136"/>
      <c r="EMJ15" s="136"/>
      <c r="EMK15" s="136"/>
      <c r="EML15" s="136"/>
      <c r="EMM15" s="136"/>
      <c r="EMN15" s="136"/>
      <c r="EMO15" s="136"/>
      <c r="EMP15" s="136"/>
      <c r="EMQ15" s="136"/>
      <c r="EMR15" s="136"/>
      <c r="EMS15" s="136"/>
      <c r="EMT15" s="136"/>
      <c r="EMU15" s="136"/>
      <c r="EMV15" s="136"/>
      <c r="EMW15" s="136"/>
      <c r="EMX15" s="136"/>
      <c r="EMY15" s="136"/>
      <c r="EMZ15" s="136"/>
      <c r="ENA15" s="136"/>
      <c r="ENB15" s="136"/>
      <c r="ENC15" s="136"/>
      <c r="END15" s="136"/>
      <c r="ENE15" s="136"/>
      <c r="ENF15" s="136"/>
      <c r="ENG15" s="136"/>
      <c r="ENH15" s="136"/>
      <c r="ENI15" s="136"/>
      <c r="ENJ15" s="136"/>
      <c r="ENK15" s="136"/>
      <c r="ENL15" s="136"/>
      <c r="ENM15" s="136"/>
      <c r="ENN15" s="136"/>
      <c r="ENO15" s="136"/>
      <c r="ENP15" s="136"/>
      <c r="ENQ15" s="136"/>
      <c r="ENR15" s="136"/>
      <c r="ENS15" s="136"/>
      <c r="ENT15" s="136"/>
      <c r="ENU15" s="136"/>
      <c r="ENV15" s="136"/>
      <c r="ENW15" s="136"/>
      <c r="ENX15" s="136"/>
      <c r="ENY15" s="136"/>
      <c r="ENZ15" s="136"/>
      <c r="EOA15" s="136"/>
      <c r="EOB15" s="136"/>
      <c r="EOC15" s="136"/>
      <c r="EOD15" s="136"/>
      <c r="EOE15" s="136"/>
      <c r="EOF15" s="136"/>
      <c r="EOG15" s="136"/>
      <c r="EOH15" s="136"/>
      <c r="EOI15" s="136"/>
      <c r="EOJ15" s="136"/>
      <c r="EOK15" s="136"/>
      <c r="EOL15" s="136"/>
      <c r="EOM15" s="136"/>
      <c r="EON15" s="136"/>
      <c r="EOO15" s="136"/>
      <c r="EOP15" s="136"/>
      <c r="EOQ15" s="136"/>
      <c r="EOR15" s="136"/>
      <c r="EOS15" s="136"/>
      <c r="EOT15" s="136"/>
      <c r="EOU15" s="136"/>
      <c r="EOV15" s="136"/>
      <c r="EOW15" s="136"/>
      <c r="EOX15" s="136"/>
      <c r="EOY15" s="136"/>
      <c r="EOZ15" s="136"/>
      <c r="EPA15" s="136"/>
      <c r="EPB15" s="136"/>
      <c r="EPC15" s="136"/>
      <c r="EPD15" s="136"/>
      <c r="EPE15" s="136"/>
      <c r="EPF15" s="136"/>
      <c r="EPG15" s="136"/>
      <c r="EPH15" s="136"/>
      <c r="EPI15" s="136"/>
      <c r="EPJ15" s="136"/>
      <c r="EPK15" s="136"/>
      <c r="EPL15" s="136"/>
      <c r="EPM15" s="136"/>
      <c r="EPN15" s="136"/>
      <c r="EPO15" s="136"/>
      <c r="EPP15" s="136"/>
      <c r="EPQ15" s="136"/>
      <c r="EPR15" s="136"/>
      <c r="EPS15" s="136"/>
      <c r="EPT15" s="136"/>
      <c r="EPU15" s="136"/>
      <c r="EPV15" s="136"/>
      <c r="EPW15" s="136"/>
      <c r="EPX15" s="136"/>
      <c r="EPY15" s="136"/>
      <c r="EPZ15" s="136"/>
      <c r="EQA15" s="136"/>
      <c r="EQB15" s="136"/>
      <c r="EQC15" s="136"/>
      <c r="EQD15" s="136"/>
      <c r="EQE15" s="136"/>
      <c r="EQF15" s="136"/>
      <c r="EQG15" s="136"/>
      <c r="EQH15" s="136"/>
      <c r="EQI15" s="136"/>
      <c r="EQJ15" s="136"/>
      <c r="EQK15" s="136"/>
      <c r="EQL15" s="136"/>
      <c r="EQM15" s="136"/>
      <c r="EQN15" s="136"/>
      <c r="EQO15" s="136"/>
      <c r="EQP15" s="136"/>
      <c r="EQQ15" s="136"/>
      <c r="EQR15" s="136"/>
      <c r="EQS15" s="136"/>
      <c r="EQT15" s="136"/>
      <c r="EQU15" s="136"/>
      <c r="EQV15" s="136"/>
      <c r="EQW15" s="136"/>
      <c r="EQX15" s="136"/>
      <c r="EQY15" s="136"/>
      <c r="EQZ15" s="136"/>
      <c r="ERA15" s="136"/>
      <c r="ERB15" s="136"/>
      <c r="ERC15" s="136"/>
      <c r="ERD15" s="136"/>
      <c r="ERE15" s="136"/>
      <c r="ERF15" s="136"/>
      <c r="ERG15" s="136"/>
      <c r="ERH15" s="136"/>
      <c r="ERI15" s="136"/>
      <c r="ERJ15" s="136"/>
      <c r="ERK15" s="136"/>
      <c r="ERL15" s="136"/>
      <c r="ERM15" s="136"/>
      <c r="ERN15" s="136"/>
      <c r="ERO15" s="136"/>
      <c r="ERP15" s="136"/>
      <c r="ERQ15" s="136"/>
      <c r="ERR15" s="136"/>
      <c r="ERS15" s="136"/>
      <c r="ERT15" s="136"/>
      <c r="ERU15" s="136"/>
      <c r="ERV15" s="136"/>
      <c r="ERW15" s="136"/>
      <c r="ERX15" s="136"/>
      <c r="ERY15" s="136"/>
      <c r="ERZ15" s="136"/>
      <c r="ESA15" s="136"/>
      <c r="ESB15" s="136"/>
      <c r="ESC15" s="136"/>
      <c r="ESD15" s="136"/>
      <c r="ESE15" s="136"/>
      <c r="ESF15" s="136"/>
      <c r="ESG15" s="136"/>
      <c r="ESH15" s="136"/>
      <c r="ESI15" s="136"/>
      <c r="ESJ15" s="136"/>
      <c r="ESK15" s="136"/>
      <c r="ESL15" s="136"/>
      <c r="ESM15" s="136"/>
      <c r="ESN15" s="136"/>
      <c r="ESO15" s="136"/>
      <c r="ESP15" s="136"/>
      <c r="ESQ15" s="136"/>
      <c r="ESR15" s="136"/>
      <c r="ESS15" s="136"/>
      <c r="EST15" s="136"/>
      <c r="ESU15" s="136"/>
      <c r="ESV15" s="136"/>
      <c r="ESW15" s="136"/>
      <c r="ESX15" s="136"/>
      <c r="ESY15" s="136"/>
      <c r="ESZ15" s="136"/>
      <c r="ETA15" s="136"/>
      <c r="ETB15" s="136"/>
      <c r="ETC15" s="136"/>
      <c r="ETD15" s="136"/>
      <c r="ETE15" s="136"/>
      <c r="ETF15" s="136"/>
      <c r="ETG15" s="136"/>
      <c r="ETH15" s="136"/>
      <c r="ETI15" s="136"/>
      <c r="ETJ15" s="136"/>
      <c r="ETK15" s="136"/>
      <c r="ETL15" s="136"/>
      <c r="ETM15" s="136"/>
      <c r="ETN15" s="136"/>
      <c r="ETO15" s="136"/>
      <c r="ETP15" s="136"/>
      <c r="ETQ15" s="136"/>
      <c r="ETR15" s="136"/>
      <c r="ETS15" s="136"/>
      <c r="ETT15" s="136"/>
      <c r="ETU15" s="136"/>
      <c r="ETV15" s="136"/>
      <c r="ETW15" s="136"/>
      <c r="ETX15" s="136"/>
      <c r="ETY15" s="136"/>
      <c r="ETZ15" s="136"/>
      <c r="EUA15" s="136"/>
      <c r="EUB15" s="136"/>
      <c r="EUC15" s="136"/>
      <c r="EUD15" s="136"/>
      <c r="EUE15" s="136"/>
      <c r="EUF15" s="136"/>
      <c r="EUG15" s="136"/>
      <c r="EUH15" s="136"/>
      <c r="EUI15" s="136"/>
      <c r="EUJ15" s="136"/>
      <c r="EUK15" s="136"/>
      <c r="EUL15" s="136"/>
      <c r="EUM15" s="136"/>
      <c r="EUN15" s="136"/>
      <c r="EUO15" s="136"/>
      <c r="EUP15" s="136"/>
      <c r="EUQ15" s="136"/>
      <c r="EUR15" s="136"/>
      <c r="EUS15" s="136"/>
      <c r="EUT15" s="136"/>
      <c r="EUU15" s="136"/>
      <c r="EUV15" s="136"/>
      <c r="EUW15" s="136"/>
      <c r="EUX15" s="136"/>
      <c r="EUY15" s="136"/>
      <c r="EUZ15" s="136"/>
      <c r="EVA15" s="136"/>
      <c r="EVB15" s="136"/>
      <c r="EVC15" s="136"/>
      <c r="EVD15" s="136"/>
      <c r="EVE15" s="136"/>
      <c r="EVF15" s="136"/>
      <c r="EVG15" s="136"/>
      <c r="EVH15" s="136"/>
      <c r="EVI15" s="136"/>
      <c r="EVJ15" s="136"/>
      <c r="EVK15" s="136"/>
      <c r="EVL15" s="136"/>
      <c r="EVM15" s="136"/>
      <c r="EVN15" s="136"/>
      <c r="EVO15" s="136"/>
      <c r="EVP15" s="136"/>
      <c r="EVQ15" s="136"/>
      <c r="EVR15" s="136"/>
      <c r="EVS15" s="136"/>
      <c r="EVT15" s="136"/>
      <c r="EVU15" s="136"/>
      <c r="EVV15" s="136"/>
      <c r="EVW15" s="136"/>
      <c r="EVX15" s="136"/>
      <c r="EVY15" s="136"/>
      <c r="EVZ15" s="136"/>
      <c r="EWA15" s="136"/>
      <c r="EWB15" s="136"/>
      <c r="EWC15" s="136"/>
      <c r="EWD15" s="136"/>
      <c r="EWE15" s="136"/>
      <c r="EWF15" s="136"/>
      <c r="EWG15" s="136"/>
      <c r="EWH15" s="136"/>
      <c r="EWI15" s="136"/>
      <c r="EWJ15" s="136"/>
      <c r="EWK15" s="136"/>
      <c r="EWL15" s="136"/>
      <c r="EWM15" s="136"/>
      <c r="EWN15" s="136"/>
      <c r="EWO15" s="136"/>
      <c r="EWP15" s="136"/>
      <c r="EWQ15" s="136"/>
      <c r="EWR15" s="136"/>
      <c r="EWS15" s="136"/>
      <c r="EWT15" s="136"/>
      <c r="EWU15" s="136"/>
      <c r="EWV15" s="136"/>
      <c r="EWW15" s="136"/>
      <c r="EWX15" s="136"/>
      <c r="EWY15" s="136"/>
      <c r="EWZ15" s="136"/>
      <c r="EXA15" s="136"/>
      <c r="EXB15" s="136"/>
      <c r="EXC15" s="136"/>
      <c r="EXD15" s="136"/>
      <c r="EXE15" s="136"/>
      <c r="EXF15" s="136"/>
      <c r="EXG15" s="136"/>
      <c r="EXH15" s="136"/>
      <c r="EXI15" s="136"/>
      <c r="EXJ15" s="136"/>
      <c r="EXK15" s="136"/>
      <c r="EXL15" s="136"/>
      <c r="EXM15" s="136"/>
      <c r="EXN15" s="136"/>
      <c r="EXO15" s="136"/>
      <c r="EXP15" s="136"/>
      <c r="EXQ15" s="136"/>
      <c r="EXR15" s="136"/>
      <c r="EXS15" s="136"/>
      <c r="EXT15" s="136"/>
      <c r="EXU15" s="136"/>
      <c r="EXV15" s="136"/>
      <c r="EXW15" s="136"/>
      <c r="EXX15" s="136"/>
      <c r="EXY15" s="136"/>
      <c r="EXZ15" s="136"/>
      <c r="EYA15" s="136"/>
      <c r="EYB15" s="136"/>
      <c r="EYC15" s="136"/>
      <c r="EYD15" s="136"/>
      <c r="EYE15" s="136"/>
      <c r="EYF15" s="136"/>
      <c r="EYG15" s="136"/>
      <c r="EYH15" s="136"/>
      <c r="EYI15" s="136"/>
      <c r="EYJ15" s="136"/>
      <c r="EYK15" s="136"/>
      <c r="EYL15" s="136"/>
      <c r="EYM15" s="136"/>
      <c r="EYN15" s="136"/>
      <c r="EYO15" s="136"/>
      <c r="EYP15" s="136"/>
      <c r="EYQ15" s="136"/>
      <c r="EYR15" s="136"/>
      <c r="EYS15" s="136"/>
      <c r="EYT15" s="136"/>
      <c r="EYU15" s="136"/>
      <c r="EYV15" s="136"/>
      <c r="EYW15" s="136"/>
      <c r="EYX15" s="136"/>
      <c r="EYY15" s="136"/>
      <c r="EYZ15" s="136"/>
      <c r="EZA15" s="136"/>
      <c r="EZB15" s="136"/>
      <c r="EZC15" s="136"/>
      <c r="EZD15" s="136"/>
      <c r="EZE15" s="136"/>
      <c r="EZF15" s="136"/>
      <c r="EZG15" s="136"/>
      <c r="EZH15" s="136"/>
      <c r="EZI15" s="136"/>
      <c r="EZJ15" s="136"/>
      <c r="EZK15" s="136"/>
      <c r="EZL15" s="136"/>
      <c r="EZM15" s="136"/>
      <c r="EZN15" s="136"/>
      <c r="EZO15" s="136"/>
      <c r="EZP15" s="136"/>
      <c r="EZQ15" s="136"/>
      <c r="EZR15" s="136"/>
      <c r="EZS15" s="136"/>
      <c r="EZT15" s="136"/>
      <c r="EZU15" s="136"/>
      <c r="EZV15" s="136"/>
      <c r="EZW15" s="136"/>
      <c r="EZX15" s="136"/>
      <c r="EZY15" s="136"/>
      <c r="EZZ15" s="136"/>
      <c r="FAA15" s="136"/>
      <c r="FAB15" s="136"/>
      <c r="FAC15" s="136"/>
      <c r="FAD15" s="136"/>
      <c r="FAE15" s="136"/>
      <c r="FAF15" s="136"/>
      <c r="FAG15" s="136"/>
      <c r="FAH15" s="136"/>
      <c r="FAI15" s="136"/>
      <c r="FAJ15" s="136"/>
      <c r="FAK15" s="136"/>
      <c r="FAL15" s="136"/>
      <c r="FAM15" s="136"/>
      <c r="FAN15" s="136"/>
      <c r="FAO15" s="136"/>
      <c r="FAP15" s="136"/>
      <c r="FAQ15" s="136"/>
      <c r="FAR15" s="136"/>
      <c r="FAS15" s="136"/>
      <c r="FAT15" s="136"/>
      <c r="FAU15" s="136"/>
      <c r="FAV15" s="136"/>
      <c r="FAW15" s="136"/>
      <c r="FAX15" s="136"/>
      <c r="FAY15" s="136"/>
      <c r="FAZ15" s="136"/>
      <c r="FBA15" s="136"/>
      <c r="FBB15" s="136"/>
      <c r="FBC15" s="136"/>
      <c r="FBD15" s="136"/>
      <c r="FBE15" s="136"/>
      <c r="FBF15" s="136"/>
      <c r="FBG15" s="136"/>
      <c r="FBH15" s="136"/>
      <c r="FBI15" s="136"/>
      <c r="FBJ15" s="136"/>
      <c r="FBK15" s="136"/>
      <c r="FBL15" s="136"/>
      <c r="FBM15" s="136"/>
      <c r="FBN15" s="136"/>
      <c r="FBO15" s="136"/>
      <c r="FBP15" s="136"/>
      <c r="FBQ15" s="136"/>
      <c r="FBR15" s="136"/>
      <c r="FBS15" s="136"/>
      <c r="FBT15" s="136"/>
      <c r="FBU15" s="136"/>
      <c r="FBV15" s="136"/>
      <c r="FBW15" s="136"/>
      <c r="FBX15" s="136"/>
      <c r="FBY15" s="136"/>
      <c r="FBZ15" s="136"/>
      <c r="FCA15" s="136"/>
      <c r="FCB15" s="136"/>
      <c r="FCC15" s="136"/>
      <c r="FCD15" s="136"/>
      <c r="FCE15" s="136"/>
      <c r="FCF15" s="136"/>
      <c r="FCG15" s="136"/>
      <c r="FCH15" s="136"/>
      <c r="FCI15" s="136"/>
      <c r="FCJ15" s="136"/>
      <c r="FCK15" s="136"/>
      <c r="FCL15" s="136"/>
      <c r="FCM15" s="136"/>
      <c r="FCN15" s="136"/>
      <c r="FCO15" s="136"/>
      <c r="FCP15" s="136"/>
      <c r="FCQ15" s="136"/>
      <c r="FCR15" s="136"/>
      <c r="FCS15" s="136"/>
      <c r="FCT15" s="136"/>
      <c r="FCU15" s="136"/>
      <c r="FCV15" s="136"/>
      <c r="FCW15" s="136"/>
      <c r="FCX15" s="136"/>
      <c r="FCY15" s="136"/>
      <c r="FCZ15" s="136"/>
      <c r="FDA15" s="136"/>
      <c r="FDB15" s="136"/>
      <c r="FDC15" s="136"/>
      <c r="FDD15" s="136"/>
      <c r="FDE15" s="136"/>
      <c r="FDF15" s="136"/>
      <c r="FDG15" s="136"/>
      <c r="FDH15" s="136"/>
      <c r="FDI15" s="136"/>
      <c r="FDJ15" s="136"/>
      <c r="FDK15" s="136"/>
      <c r="FDL15" s="136"/>
      <c r="FDM15" s="136"/>
      <c r="FDN15" s="136"/>
      <c r="FDO15" s="136"/>
      <c r="FDP15" s="136"/>
      <c r="FDQ15" s="136"/>
      <c r="FDR15" s="136"/>
      <c r="FDS15" s="136"/>
      <c r="FDT15" s="136"/>
      <c r="FDU15" s="136"/>
      <c r="FDV15" s="136"/>
      <c r="FDW15" s="136"/>
      <c r="FDX15" s="136"/>
      <c r="FDY15" s="136"/>
      <c r="FDZ15" s="136"/>
      <c r="FEA15" s="136"/>
      <c r="FEB15" s="136"/>
      <c r="FEC15" s="136"/>
      <c r="FED15" s="136"/>
      <c r="FEE15" s="136"/>
      <c r="FEF15" s="136"/>
      <c r="FEG15" s="136"/>
      <c r="FEH15" s="136"/>
      <c r="FEI15" s="136"/>
      <c r="FEJ15" s="136"/>
      <c r="FEK15" s="136"/>
      <c r="FEL15" s="136"/>
      <c r="FEM15" s="136"/>
      <c r="FEN15" s="136"/>
      <c r="FEO15" s="136"/>
      <c r="FEP15" s="136"/>
      <c r="FEQ15" s="136"/>
      <c r="FER15" s="136"/>
      <c r="FES15" s="136"/>
      <c r="FET15" s="136"/>
      <c r="FEU15" s="136"/>
      <c r="FEV15" s="136"/>
      <c r="FEW15" s="136"/>
      <c r="FEX15" s="136"/>
      <c r="FEY15" s="136"/>
      <c r="FEZ15" s="136"/>
      <c r="FFA15" s="136"/>
      <c r="FFB15" s="136"/>
      <c r="FFC15" s="136"/>
      <c r="FFD15" s="136"/>
      <c r="FFE15" s="136"/>
      <c r="FFF15" s="136"/>
      <c r="FFG15" s="136"/>
      <c r="FFH15" s="136"/>
      <c r="FFI15" s="136"/>
      <c r="FFJ15" s="136"/>
      <c r="FFK15" s="136"/>
      <c r="FFL15" s="136"/>
      <c r="FFM15" s="136"/>
      <c r="FFN15" s="136"/>
      <c r="FFO15" s="136"/>
      <c r="FFP15" s="136"/>
      <c r="FFQ15" s="136"/>
      <c r="FFR15" s="136"/>
      <c r="FFS15" s="136"/>
      <c r="FFT15" s="136"/>
      <c r="FFU15" s="136"/>
      <c r="FFV15" s="136"/>
      <c r="FFW15" s="136"/>
      <c r="FFX15" s="136"/>
      <c r="FFY15" s="136"/>
      <c r="FFZ15" s="136"/>
      <c r="FGA15" s="136"/>
      <c r="FGB15" s="136"/>
      <c r="FGC15" s="136"/>
      <c r="FGD15" s="136"/>
      <c r="FGE15" s="136"/>
      <c r="FGF15" s="136"/>
      <c r="FGG15" s="136"/>
      <c r="FGH15" s="136"/>
      <c r="FGI15" s="136"/>
      <c r="FGJ15" s="136"/>
      <c r="FGK15" s="136"/>
      <c r="FGL15" s="136"/>
      <c r="FGM15" s="136"/>
      <c r="FGN15" s="136"/>
      <c r="FGO15" s="136"/>
      <c r="FGP15" s="136"/>
      <c r="FGQ15" s="136"/>
      <c r="FGR15" s="136"/>
      <c r="FGS15" s="136"/>
      <c r="FGT15" s="136"/>
      <c r="FGU15" s="136"/>
      <c r="FGV15" s="136"/>
      <c r="FGW15" s="136"/>
      <c r="FGX15" s="136"/>
      <c r="FGY15" s="136"/>
      <c r="FGZ15" s="136"/>
      <c r="FHA15" s="136"/>
      <c r="FHB15" s="136"/>
      <c r="FHC15" s="136"/>
      <c r="FHD15" s="136"/>
      <c r="FHE15" s="136"/>
      <c r="FHF15" s="136"/>
      <c r="FHG15" s="136"/>
      <c r="FHH15" s="136"/>
      <c r="FHI15" s="136"/>
      <c r="FHJ15" s="136"/>
      <c r="FHK15" s="136"/>
      <c r="FHL15" s="136"/>
      <c r="FHM15" s="136"/>
      <c r="FHN15" s="136"/>
      <c r="FHO15" s="136"/>
      <c r="FHP15" s="136"/>
      <c r="FHQ15" s="136"/>
      <c r="FHR15" s="136"/>
      <c r="FHS15" s="136"/>
      <c r="FHT15" s="136"/>
      <c r="FHU15" s="136"/>
      <c r="FHV15" s="136"/>
      <c r="FHW15" s="136"/>
      <c r="FHX15" s="136"/>
      <c r="FHY15" s="136"/>
      <c r="FHZ15" s="136"/>
      <c r="FIA15" s="136"/>
      <c r="FIB15" s="136"/>
      <c r="FIC15" s="136"/>
      <c r="FID15" s="136"/>
      <c r="FIE15" s="136"/>
      <c r="FIF15" s="136"/>
      <c r="FIG15" s="136"/>
      <c r="FIH15" s="136"/>
      <c r="FII15" s="136"/>
      <c r="FIJ15" s="136"/>
      <c r="FIK15" s="136"/>
      <c r="FIL15" s="136"/>
      <c r="FIM15" s="136"/>
      <c r="FIN15" s="136"/>
      <c r="FIO15" s="136"/>
      <c r="FIP15" s="136"/>
      <c r="FIQ15" s="136"/>
      <c r="FIR15" s="136"/>
      <c r="FIS15" s="136"/>
      <c r="FIT15" s="136"/>
      <c r="FIU15" s="136"/>
      <c r="FIV15" s="136"/>
      <c r="FIW15" s="136"/>
      <c r="FIX15" s="136"/>
      <c r="FIY15" s="136"/>
      <c r="FIZ15" s="136"/>
      <c r="FJA15" s="136"/>
      <c r="FJB15" s="136"/>
      <c r="FJC15" s="136"/>
      <c r="FJD15" s="136"/>
      <c r="FJE15" s="136"/>
      <c r="FJF15" s="136"/>
      <c r="FJG15" s="136"/>
      <c r="FJH15" s="136"/>
      <c r="FJI15" s="136"/>
      <c r="FJJ15" s="136"/>
      <c r="FJK15" s="136"/>
      <c r="FJL15" s="136"/>
      <c r="FJM15" s="136"/>
      <c r="FJN15" s="136"/>
      <c r="FJO15" s="136"/>
      <c r="FJP15" s="136"/>
      <c r="FJQ15" s="136"/>
      <c r="FJR15" s="136"/>
      <c r="FJS15" s="136"/>
      <c r="FJT15" s="136"/>
      <c r="FJU15" s="136"/>
      <c r="FJV15" s="136"/>
      <c r="FJW15" s="136"/>
      <c r="FJX15" s="136"/>
      <c r="FJY15" s="136"/>
      <c r="FJZ15" s="136"/>
      <c r="FKA15" s="136"/>
      <c r="FKB15" s="136"/>
      <c r="FKC15" s="136"/>
      <c r="FKD15" s="136"/>
      <c r="FKE15" s="136"/>
      <c r="FKF15" s="136"/>
      <c r="FKG15" s="136"/>
      <c r="FKH15" s="136"/>
      <c r="FKI15" s="136"/>
      <c r="FKJ15" s="136"/>
      <c r="FKK15" s="136"/>
      <c r="FKL15" s="136"/>
      <c r="FKM15" s="136"/>
      <c r="FKN15" s="136"/>
      <c r="FKO15" s="136"/>
      <c r="FKP15" s="136"/>
      <c r="FKQ15" s="136"/>
      <c r="FKR15" s="136"/>
      <c r="FKS15" s="136"/>
      <c r="FKT15" s="136"/>
      <c r="FKU15" s="136"/>
      <c r="FKV15" s="136"/>
      <c r="FKW15" s="136"/>
      <c r="FKX15" s="136"/>
      <c r="FKY15" s="136"/>
      <c r="FKZ15" s="136"/>
      <c r="FLA15" s="136"/>
      <c r="FLB15" s="136"/>
      <c r="FLC15" s="136"/>
      <c r="FLD15" s="136"/>
      <c r="FLE15" s="136"/>
      <c r="FLF15" s="136"/>
      <c r="FLG15" s="136"/>
      <c r="FLH15" s="136"/>
      <c r="FLI15" s="136"/>
      <c r="FLJ15" s="136"/>
      <c r="FLK15" s="136"/>
      <c r="FLL15" s="136"/>
      <c r="FLM15" s="136"/>
      <c r="FLN15" s="136"/>
      <c r="FLO15" s="136"/>
      <c r="FLP15" s="136"/>
      <c r="FLQ15" s="136"/>
      <c r="FLR15" s="136"/>
      <c r="FLS15" s="136"/>
      <c r="FLT15" s="136"/>
      <c r="FLU15" s="136"/>
      <c r="FLV15" s="136"/>
      <c r="FLW15" s="136"/>
      <c r="FLX15" s="136"/>
      <c r="FLY15" s="136"/>
      <c r="FLZ15" s="136"/>
      <c r="FMA15" s="136"/>
      <c r="FMB15" s="136"/>
      <c r="FMC15" s="136"/>
      <c r="FMD15" s="136"/>
      <c r="FME15" s="136"/>
      <c r="FMF15" s="136"/>
      <c r="FMG15" s="136"/>
      <c r="FMH15" s="136"/>
      <c r="FMI15" s="136"/>
      <c r="FMJ15" s="136"/>
      <c r="FMK15" s="136"/>
      <c r="FML15" s="136"/>
      <c r="FMM15" s="136"/>
      <c r="FMN15" s="136"/>
      <c r="FMO15" s="136"/>
      <c r="FMP15" s="136"/>
      <c r="FMQ15" s="136"/>
      <c r="FMR15" s="136"/>
      <c r="FMS15" s="136"/>
      <c r="FMT15" s="136"/>
      <c r="FMU15" s="136"/>
      <c r="FMV15" s="136"/>
      <c r="FMW15" s="136"/>
      <c r="FMX15" s="136"/>
      <c r="FMY15" s="136"/>
      <c r="FMZ15" s="136"/>
      <c r="FNA15" s="136"/>
      <c r="FNB15" s="136"/>
      <c r="FNC15" s="136"/>
      <c r="FND15" s="136"/>
      <c r="FNE15" s="136"/>
      <c r="FNF15" s="136"/>
      <c r="FNG15" s="136"/>
      <c r="FNH15" s="136"/>
      <c r="FNI15" s="136"/>
      <c r="FNJ15" s="136"/>
      <c r="FNK15" s="136"/>
      <c r="FNL15" s="136"/>
      <c r="FNM15" s="136"/>
      <c r="FNN15" s="136"/>
      <c r="FNO15" s="136"/>
      <c r="FNP15" s="136"/>
      <c r="FNQ15" s="136"/>
      <c r="FNR15" s="136"/>
      <c r="FNS15" s="136"/>
      <c r="FNT15" s="136"/>
      <c r="FNU15" s="136"/>
      <c r="FNV15" s="136"/>
      <c r="FNW15" s="136"/>
      <c r="FNX15" s="136"/>
      <c r="FNY15" s="136"/>
      <c r="FNZ15" s="136"/>
      <c r="FOA15" s="136"/>
      <c r="FOB15" s="136"/>
      <c r="FOC15" s="136"/>
      <c r="FOD15" s="136"/>
      <c r="FOE15" s="136"/>
      <c r="FOF15" s="136"/>
      <c r="FOG15" s="136"/>
      <c r="FOH15" s="136"/>
      <c r="FOI15" s="136"/>
      <c r="FOJ15" s="136"/>
      <c r="FOK15" s="136"/>
      <c r="FOL15" s="136"/>
      <c r="FOM15" s="136"/>
      <c r="FON15" s="136"/>
      <c r="FOO15" s="136"/>
      <c r="FOP15" s="136"/>
      <c r="FOQ15" s="136"/>
      <c r="FOR15" s="136"/>
      <c r="FOS15" s="136"/>
      <c r="FOT15" s="136"/>
      <c r="FOU15" s="136"/>
      <c r="FOV15" s="136"/>
      <c r="FOW15" s="136"/>
      <c r="FOX15" s="136"/>
      <c r="FOY15" s="136"/>
      <c r="FOZ15" s="136"/>
      <c r="FPA15" s="136"/>
      <c r="FPB15" s="136"/>
      <c r="FPC15" s="136"/>
      <c r="FPD15" s="136"/>
      <c r="FPE15" s="136"/>
      <c r="FPF15" s="136"/>
      <c r="FPG15" s="136"/>
      <c r="FPH15" s="136"/>
      <c r="FPI15" s="136"/>
      <c r="FPJ15" s="136"/>
      <c r="FPK15" s="136"/>
      <c r="FPL15" s="136"/>
      <c r="FPM15" s="136"/>
      <c r="FPN15" s="136"/>
      <c r="FPO15" s="136"/>
      <c r="FPP15" s="136"/>
      <c r="FPQ15" s="136"/>
      <c r="FPR15" s="136"/>
      <c r="FPS15" s="136"/>
      <c r="FPT15" s="136"/>
      <c r="FPU15" s="136"/>
      <c r="FPV15" s="136"/>
      <c r="FPW15" s="136"/>
      <c r="FPX15" s="136"/>
      <c r="FPY15" s="136"/>
      <c r="FPZ15" s="136"/>
      <c r="FQA15" s="136"/>
      <c r="FQB15" s="136"/>
      <c r="FQC15" s="136"/>
      <c r="FQD15" s="136"/>
      <c r="FQE15" s="136"/>
      <c r="FQF15" s="136"/>
      <c r="FQG15" s="136"/>
      <c r="FQH15" s="136"/>
      <c r="FQI15" s="136"/>
      <c r="FQJ15" s="136"/>
      <c r="FQK15" s="136"/>
      <c r="FQL15" s="136"/>
      <c r="FQM15" s="136"/>
      <c r="FQN15" s="136"/>
      <c r="FQO15" s="136"/>
      <c r="FQP15" s="136"/>
      <c r="FQQ15" s="136"/>
      <c r="FQR15" s="136"/>
      <c r="FQS15" s="136"/>
      <c r="FQT15" s="136"/>
      <c r="FQU15" s="136"/>
      <c r="FQV15" s="136"/>
      <c r="FQW15" s="136"/>
      <c r="FQX15" s="136"/>
      <c r="FQY15" s="136"/>
      <c r="FQZ15" s="136"/>
      <c r="FRA15" s="136"/>
      <c r="FRB15" s="136"/>
      <c r="FRC15" s="136"/>
      <c r="FRD15" s="136"/>
      <c r="FRE15" s="136"/>
      <c r="FRF15" s="136"/>
      <c r="FRG15" s="136"/>
      <c r="FRH15" s="136"/>
      <c r="FRI15" s="136"/>
      <c r="FRJ15" s="136"/>
      <c r="FRK15" s="136"/>
      <c r="FRL15" s="136"/>
      <c r="FRM15" s="136"/>
      <c r="FRN15" s="136"/>
      <c r="FRO15" s="136"/>
      <c r="FRP15" s="136"/>
      <c r="FRQ15" s="136"/>
      <c r="FRR15" s="136"/>
      <c r="FRS15" s="136"/>
      <c r="FRT15" s="136"/>
      <c r="FRU15" s="136"/>
      <c r="FRV15" s="136"/>
      <c r="FRW15" s="136"/>
      <c r="FRX15" s="136"/>
      <c r="FRY15" s="136"/>
      <c r="FRZ15" s="136"/>
      <c r="FSA15" s="136"/>
      <c r="FSB15" s="136"/>
      <c r="FSC15" s="136"/>
      <c r="FSD15" s="136"/>
      <c r="FSE15" s="136"/>
      <c r="FSF15" s="136"/>
      <c r="FSG15" s="136"/>
      <c r="FSH15" s="136"/>
      <c r="FSI15" s="136"/>
      <c r="FSJ15" s="136"/>
      <c r="FSK15" s="136"/>
      <c r="FSL15" s="136"/>
      <c r="FSM15" s="136"/>
      <c r="FSN15" s="136"/>
      <c r="FSO15" s="136"/>
      <c r="FSP15" s="136"/>
      <c r="FSQ15" s="136"/>
      <c r="FSR15" s="136"/>
      <c r="FSS15" s="136"/>
      <c r="FST15" s="136"/>
      <c r="FSU15" s="136"/>
      <c r="FSV15" s="136"/>
      <c r="FSW15" s="136"/>
      <c r="FSX15" s="136"/>
      <c r="FSY15" s="136"/>
      <c r="FSZ15" s="136"/>
      <c r="FTA15" s="136"/>
      <c r="FTB15" s="136"/>
      <c r="FTC15" s="136"/>
      <c r="FTD15" s="136"/>
      <c r="FTE15" s="136"/>
      <c r="FTF15" s="136"/>
      <c r="FTG15" s="136"/>
      <c r="FTH15" s="136"/>
      <c r="FTI15" s="136"/>
      <c r="FTJ15" s="136"/>
      <c r="FTK15" s="136"/>
      <c r="FTL15" s="136"/>
      <c r="FTM15" s="136"/>
      <c r="FTN15" s="136"/>
      <c r="FTO15" s="136"/>
      <c r="FTP15" s="136"/>
      <c r="FTQ15" s="136"/>
      <c r="FTR15" s="136"/>
      <c r="FTS15" s="136"/>
      <c r="FTT15" s="136"/>
      <c r="FTU15" s="136"/>
      <c r="FTV15" s="136"/>
      <c r="FTW15" s="136"/>
      <c r="FTX15" s="136"/>
      <c r="FTY15" s="136"/>
      <c r="FTZ15" s="136"/>
      <c r="FUA15" s="136"/>
      <c r="FUB15" s="136"/>
      <c r="FUC15" s="136"/>
      <c r="FUD15" s="136"/>
      <c r="FUE15" s="136"/>
      <c r="FUF15" s="136"/>
      <c r="FUG15" s="136"/>
      <c r="FUH15" s="136"/>
      <c r="FUI15" s="136"/>
      <c r="FUJ15" s="136"/>
      <c r="FUK15" s="136"/>
      <c r="FUL15" s="136"/>
      <c r="FUM15" s="136"/>
      <c r="FUN15" s="136"/>
      <c r="FUO15" s="136"/>
      <c r="FUP15" s="136"/>
      <c r="FUQ15" s="136"/>
      <c r="FUR15" s="136"/>
      <c r="FUS15" s="136"/>
      <c r="FUT15" s="136"/>
      <c r="FUU15" s="136"/>
      <c r="FUV15" s="136"/>
      <c r="FUW15" s="136"/>
      <c r="FUX15" s="136"/>
      <c r="FUY15" s="136"/>
      <c r="FUZ15" s="136"/>
      <c r="FVA15" s="136"/>
      <c r="FVB15" s="136"/>
      <c r="FVC15" s="136"/>
      <c r="FVD15" s="136"/>
      <c r="FVE15" s="136"/>
      <c r="FVF15" s="136"/>
      <c r="FVG15" s="136"/>
      <c r="FVH15" s="136"/>
      <c r="FVI15" s="136"/>
      <c r="FVJ15" s="136"/>
      <c r="FVK15" s="136"/>
      <c r="FVL15" s="136"/>
      <c r="FVM15" s="136"/>
      <c r="FVN15" s="136"/>
      <c r="FVO15" s="136"/>
      <c r="FVP15" s="136"/>
      <c r="FVQ15" s="136"/>
      <c r="FVR15" s="136"/>
      <c r="FVS15" s="136"/>
      <c r="FVT15" s="136"/>
      <c r="FVU15" s="136"/>
      <c r="FVV15" s="136"/>
      <c r="FVW15" s="136"/>
      <c r="FVX15" s="136"/>
      <c r="FVY15" s="136"/>
      <c r="FVZ15" s="136"/>
      <c r="FWA15" s="136"/>
      <c r="FWB15" s="136"/>
      <c r="FWC15" s="136"/>
      <c r="FWD15" s="136"/>
      <c r="FWE15" s="136"/>
      <c r="FWF15" s="136"/>
      <c r="FWG15" s="136"/>
      <c r="FWH15" s="136"/>
      <c r="FWI15" s="136"/>
      <c r="FWJ15" s="136"/>
      <c r="FWK15" s="136"/>
      <c r="FWL15" s="136"/>
      <c r="FWM15" s="136"/>
      <c r="FWN15" s="136"/>
      <c r="FWO15" s="136"/>
      <c r="FWP15" s="136"/>
      <c r="FWQ15" s="136"/>
      <c r="FWR15" s="136"/>
      <c r="FWS15" s="136"/>
      <c r="FWT15" s="136"/>
      <c r="FWU15" s="136"/>
      <c r="FWV15" s="136"/>
      <c r="FWW15" s="136"/>
      <c r="FWX15" s="136"/>
      <c r="FWY15" s="136"/>
      <c r="FWZ15" s="136"/>
      <c r="FXA15" s="136"/>
      <c r="FXB15" s="136"/>
      <c r="FXC15" s="136"/>
      <c r="FXD15" s="136"/>
      <c r="FXE15" s="136"/>
      <c r="FXF15" s="136"/>
      <c r="FXG15" s="136"/>
      <c r="FXH15" s="136"/>
      <c r="FXI15" s="136"/>
      <c r="FXJ15" s="136"/>
      <c r="FXK15" s="136"/>
      <c r="FXL15" s="136"/>
      <c r="FXM15" s="136"/>
      <c r="FXN15" s="136"/>
      <c r="FXO15" s="136"/>
      <c r="FXP15" s="136"/>
      <c r="FXQ15" s="136"/>
      <c r="FXR15" s="136"/>
      <c r="FXS15" s="136"/>
      <c r="FXT15" s="136"/>
      <c r="FXU15" s="136"/>
      <c r="FXV15" s="136"/>
      <c r="FXW15" s="136"/>
      <c r="FXX15" s="136"/>
      <c r="FXY15" s="136"/>
      <c r="FXZ15" s="136"/>
      <c r="FYA15" s="136"/>
      <c r="FYB15" s="136"/>
      <c r="FYC15" s="136"/>
      <c r="FYD15" s="136"/>
      <c r="FYE15" s="136"/>
      <c r="FYF15" s="136"/>
      <c r="FYG15" s="136"/>
      <c r="FYH15" s="136"/>
      <c r="FYI15" s="136"/>
      <c r="FYJ15" s="136"/>
      <c r="FYK15" s="136"/>
      <c r="FYL15" s="136"/>
      <c r="FYM15" s="136"/>
      <c r="FYN15" s="136"/>
      <c r="FYO15" s="136"/>
      <c r="FYP15" s="136"/>
      <c r="FYQ15" s="136"/>
      <c r="FYR15" s="136"/>
      <c r="FYS15" s="136"/>
      <c r="FYT15" s="136"/>
      <c r="FYU15" s="136"/>
      <c r="FYV15" s="136"/>
      <c r="FYW15" s="136"/>
      <c r="FYX15" s="136"/>
      <c r="FYY15" s="136"/>
      <c r="FYZ15" s="136"/>
      <c r="FZA15" s="136"/>
      <c r="FZB15" s="136"/>
      <c r="FZC15" s="136"/>
      <c r="FZD15" s="136"/>
      <c r="FZE15" s="136"/>
      <c r="FZF15" s="136"/>
      <c r="FZG15" s="136"/>
      <c r="FZH15" s="136"/>
      <c r="FZI15" s="136"/>
      <c r="FZJ15" s="136"/>
      <c r="FZK15" s="136"/>
      <c r="FZL15" s="136"/>
      <c r="FZM15" s="136"/>
      <c r="FZN15" s="136"/>
      <c r="FZO15" s="136"/>
      <c r="FZP15" s="136"/>
      <c r="FZQ15" s="136"/>
      <c r="FZR15" s="136"/>
      <c r="FZS15" s="136"/>
      <c r="FZT15" s="136"/>
      <c r="FZU15" s="136"/>
      <c r="FZV15" s="136"/>
      <c r="FZW15" s="136"/>
      <c r="FZX15" s="136"/>
      <c r="FZY15" s="136"/>
      <c r="FZZ15" s="136"/>
      <c r="GAA15" s="136"/>
      <c r="GAB15" s="136"/>
      <c r="GAC15" s="136"/>
      <c r="GAD15" s="136"/>
      <c r="GAE15" s="136"/>
      <c r="GAF15" s="136"/>
      <c r="GAG15" s="136"/>
      <c r="GAH15" s="136"/>
      <c r="GAI15" s="136"/>
      <c r="GAJ15" s="136"/>
      <c r="GAK15" s="136"/>
      <c r="GAL15" s="136"/>
      <c r="GAM15" s="136"/>
      <c r="GAN15" s="136"/>
      <c r="GAO15" s="136"/>
      <c r="GAP15" s="136"/>
      <c r="GAQ15" s="136"/>
      <c r="GAR15" s="136"/>
      <c r="GAS15" s="136"/>
      <c r="GAT15" s="136"/>
      <c r="GAU15" s="136"/>
      <c r="GAV15" s="136"/>
      <c r="GAW15" s="136"/>
      <c r="GAX15" s="136"/>
      <c r="GAY15" s="136"/>
      <c r="GAZ15" s="136"/>
      <c r="GBA15" s="136"/>
      <c r="GBB15" s="136"/>
      <c r="GBC15" s="136"/>
      <c r="GBD15" s="136"/>
      <c r="GBE15" s="136"/>
      <c r="GBF15" s="136"/>
      <c r="GBG15" s="136"/>
      <c r="GBH15" s="136"/>
      <c r="GBI15" s="136"/>
      <c r="GBJ15" s="136"/>
      <c r="GBK15" s="136"/>
      <c r="GBL15" s="136"/>
      <c r="GBM15" s="136"/>
      <c r="GBN15" s="136"/>
      <c r="GBO15" s="136"/>
      <c r="GBP15" s="136"/>
      <c r="GBQ15" s="136"/>
      <c r="GBR15" s="136"/>
      <c r="GBS15" s="136"/>
      <c r="GBT15" s="136"/>
      <c r="GBU15" s="136"/>
      <c r="GBV15" s="136"/>
      <c r="GBW15" s="136"/>
      <c r="GBX15" s="136"/>
      <c r="GBY15" s="136"/>
      <c r="GBZ15" s="136"/>
      <c r="GCA15" s="136"/>
      <c r="GCB15" s="136"/>
      <c r="GCC15" s="136"/>
      <c r="GCD15" s="136"/>
      <c r="GCE15" s="136"/>
      <c r="GCF15" s="136"/>
      <c r="GCG15" s="136"/>
      <c r="GCH15" s="136"/>
      <c r="GCI15" s="136"/>
      <c r="GCJ15" s="136"/>
      <c r="GCK15" s="136"/>
      <c r="GCL15" s="136"/>
      <c r="GCM15" s="136"/>
      <c r="GCN15" s="136"/>
      <c r="GCO15" s="136"/>
      <c r="GCP15" s="136"/>
      <c r="GCQ15" s="136"/>
      <c r="GCR15" s="136"/>
      <c r="GCS15" s="136"/>
      <c r="GCT15" s="136"/>
      <c r="GCU15" s="136"/>
      <c r="GCV15" s="136"/>
      <c r="GCW15" s="136"/>
      <c r="GCX15" s="136"/>
      <c r="GCY15" s="136"/>
      <c r="GCZ15" s="136"/>
      <c r="GDA15" s="136"/>
      <c r="GDB15" s="136"/>
      <c r="GDC15" s="136"/>
      <c r="GDD15" s="136"/>
      <c r="GDE15" s="136"/>
      <c r="GDF15" s="136"/>
      <c r="GDG15" s="136"/>
      <c r="GDH15" s="136"/>
      <c r="GDI15" s="136"/>
      <c r="GDJ15" s="136"/>
      <c r="GDK15" s="136"/>
      <c r="GDL15" s="136"/>
      <c r="GDM15" s="136"/>
      <c r="GDN15" s="136"/>
      <c r="GDO15" s="136"/>
      <c r="GDP15" s="136"/>
      <c r="GDQ15" s="136"/>
      <c r="GDR15" s="136"/>
      <c r="GDS15" s="136"/>
      <c r="GDT15" s="136"/>
      <c r="GDU15" s="136"/>
      <c r="GDV15" s="136"/>
      <c r="GDW15" s="136"/>
      <c r="GDX15" s="136"/>
      <c r="GDY15" s="136"/>
      <c r="GDZ15" s="136"/>
      <c r="GEA15" s="136"/>
      <c r="GEB15" s="136"/>
      <c r="GEC15" s="136"/>
      <c r="GED15" s="136"/>
      <c r="GEE15" s="136"/>
      <c r="GEF15" s="136"/>
      <c r="GEG15" s="136"/>
      <c r="GEH15" s="136"/>
      <c r="GEI15" s="136"/>
      <c r="GEJ15" s="136"/>
      <c r="GEK15" s="136"/>
      <c r="GEL15" s="136"/>
      <c r="GEM15" s="136"/>
      <c r="GEN15" s="136"/>
      <c r="GEO15" s="136"/>
      <c r="GEP15" s="136"/>
      <c r="GEQ15" s="136"/>
      <c r="GER15" s="136"/>
      <c r="GES15" s="136"/>
      <c r="GET15" s="136"/>
      <c r="GEU15" s="136"/>
      <c r="GEV15" s="136"/>
      <c r="GEW15" s="136"/>
      <c r="GEX15" s="136"/>
      <c r="GEY15" s="136"/>
      <c r="GEZ15" s="136"/>
      <c r="GFA15" s="136"/>
      <c r="GFB15" s="136"/>
      <c r="GFC15" s="136"/>
      <c r="GFD15" s="136"/>
      <c r="GFE15" s="136"/>
      <c r="GFF15" s="136"/>
      <c r="GFG15" s="136"/>
      <c r="GFH15" s="136"/>
      <c r="GFI15" s="136"/>
      <c r="GFJ15" s="136"/>
      <c r="GFK15" s="136"/>
      <c r="GFL15" s="136"/>
      <c r="GFM15" s="136"/>
      <c r="GFN15" s="136"/>
      <c r="GFO15" s="136"/>
      <c r="GFP15" s="136"/>
      <c r="GFQ15" s="136"/>
      <c r="GFR15" s="136"/>
      <c r="GFS15" s="136"/>
      <c r="GFT15" s="136"/>
      <c r="GFU15" s="136"/>
      <c r="GFV15" s="136"/>
      <c r="GFW15" s="136"/>
      <c r="GFX15" s="136"/>
      <c r="GFY15" s="136"/>
      <c r="GFZ15" s="136"/>
      <c r="GGA15" s="136"/>
      <c r="GGB15" s="136"/>
      <c r="GGC15" s="136"/>
      <c r="GGD15" s="136"/>
      <c r="GGE15" s="136"/>
      <c r="GGF15" s="136"/>
      <c r="GGG15" s="136"/>
      <c r="GGH15" s="136"/>
      <c r="GGI15" s="136"/>
      <c r="GGJ15" s="136"/>
      <c r="GGK15" s="136"/>
      <c r="GGL15" s="136"/>
      <c r="GGM15" s="136"/>
      <c r="GGN15" s="136"/>
      <c r="GGO15" s="136"/>
      <c r="GGP15" s="136"/>
      <c r="GGQ15" s="136"/>
      <c r="GGR15" s="136"/>
      <c r="GGS15" s="136"/>
      <c r="GGT15" s="136"/>
      <c r="GGU15" s="136"/>
      <c r="GGV15" s="136"/>
      <c r="GGW15" s="136"/>
      <c r="GGX15" s="136"/>
      <c r="GGY15" s="136"/>
      <c r="GGZ15" s="136"/>
      <c r="GHA15" s="136"/>
      <c r="GHB15" s="136"/>
      <c r="GHC15" s="136"/>
      <c r="GHD15" s="136"/>
      <c r="GHE15" s="136"/>
      <c r="GHF15" s="136"/>
      <c r="GHG15" s="136"/>
      <c r="GHH15" s="136"/>
      <c r="GHI15" s="136"/>
      <c r="GHJ15" s="136"/>
      <c r="GHK15" s="136"/>
      <c r="GHL15" s="136"/>
      <c r="GHM15" s="136"/>
      <c r="GHN15" s="136"/>
      <c r="GHO15" s="136"/>
      <c r="GHP15" s="136"/>
      <c r="GHQ15" s="136"/>
      <c r="GHR15" s="136"/>
      <c r="GHS15" s="136"/>
      <c r="GHT15" s="136"/>
      <c r="GHU15" s="136"/>
      <c r="GHV15" s="136"/>
      <c r="GHW15" s="136"/>
      <c r="GHX15" s="136"/>
      <c r="GHY15" s="136"/>
      <c r="GHZ15" s="136"/>
      <c r="GIA15" s="136"/>
      <c r="GIB15" s="136"/>
      <c r="GIC15" s="136"/>
      <c r="GID15" s="136"/>
      <c r="GIE15" s="136"/>
      <c r="GIF15" s="136"/>
      <c r="GIG15" s="136"/>
      <c r="GIH15" s="136"/>
      <c r="GII15" s="136"/>
      <c r="GIJ15" s="136"/>
      <c r="GIK15" s="136"/>
      <c r="GIL15" s="136"/>
      <c r="GIM15" s="136"/>
      <c r="GIN15" s="136"/>
      <c r="GIO15" s="136"/>
      <c r="GIP15" s="136"/>
      <c r="GIQ15" s="136"/>
      <c r="GIR15" s="136"/>
      <c r="GIS15" s="136"/>
      <c r="GIT15" s="136"/>
      <c r="GIU15" s="136"/>
      <c r="GIV15" s="136"/>
      <c r="GIW15" s="136"/>
      <c r="GIX15" s="136"/>
      <c r="GIY15" s="136"/>
      <c r="GIZ15" s="136"/>
      <c r="GJA15" s="136"/>
      <c r="GJB15" s="136"/>
      <c r="GJC15" s="136"/>
      <c r="GJD15" s="136"/>
      <c r="GJE15" s="136"/>
      <c r="GJF15" s="136"/>
      <c r="GJG15" s="136"/>
      <c r="GJH15" s="136"/>
      <c r="GJI15" s="136"/>
      <c r="GJJ15" s="136"/>
      <c r="GJK15" s="136"/>
      <c r="GJL15" s="136"/>
      <c r="GJM15" s="136"/>
      <c r="GJN15" s="136"/>
      <c r="GJO15" s="136"/>
      <c r="GJP15" s="136"/>
      <c r="GJQ15" s="136"/>
      <c r="GJR15" s="136"/>
      <c r="GJS15" s="136"/>
      <c r="GJT15" s="136"/>
      <c r="GJU15" s="136"/>
      <c r="GJV15" s="136"/>
      <c r="GJW15" s="136"/>
      <c r="GJX15" s="136"/>
      <c r="GJY15" s="136"/>
      <c r="GJZ15" s="136"/>
      <c r="GKA15" s="136"/>
      <c r="GKB15" s="136"/>
      <c r="GKC15" s="136"/>
      <c r="GKD15" s="136"/>
      <c r="GKE15" s="136"/>
      <c r="GKF15" s="136"/>
      <c r="GKG15" s="136"/>
      <c r="GKH15" s="136"/>
      <c r="GKI15" s="136"/>
      <c r="GKJ15" s="136"/>
      <c r="GKK15" s="136"/>
      <c r="GKL15" s="136"/>
      <c r="GKM15" s="136"/>
      <c r="GKN15" s="136"/>
      <c r="GKO15" s="136"/>
      <c r="GKP15" s="136"/>
      <c r="GKQ15" s="136"/>
      <c r="GKR15" s="136"/>
      <c r="GKS15" s="136"/>
      <c r="GKT15" s="136"/>
      <c r="GKU15" s="136"/>
      <c r="GKV15" s="136"/>
      <c r="GKW15" s="136"/>
      <c r="GKX15" s="136"/>
      <c r="GKY15" s="136"/>
      <c r="GKZ15" s="136"/>
      <c r="GLA15" s="136"/>
      <c r="GLB15" s="136"/>
      <c r="GLC15" s="136"/>
      <c r="GLD15" s="136"/>
      <c r="GLE15" s="136"/>
      <c r="GLF15" s="136"/>
      <c r="GLG15" s="136"/>
      <c r="GLH15" s="136"/>
      <c r="GLI15" s="136"/>
      <c r="GLJ15" s="136"/>
      <c r="GLK15" s="136"/>
      <c r="GLL15" s="136"/>
      <c r="GLM15" s="136"/>
      <c r="GLN15" s="136"/>
      <c r="GLO15" s="136"/>
      <c r="GLP15" s="136"/>
      <c r="GLQ15" s="136"/>
      <c r="GLR15" s="136"/>
      <c r="GLS15" s="136"/>
      <c r="GLT15" s="136"/>
      <c r="GLU15" s="136"/>
      <c r="GLV15" s="136"/>
      <c r="GLW15" s="136"/>
      <c r="GLX15" s="136"/>
      <c r="GLY15" s="136"/>
      <c r="GLZ15" s="136"/>
      <c r="GMA15" s="136"/>
      <c r="GMB15" s="136"/>
      <c r="GMC15" s="136"/>
      <c r="GMD15" s="136"/>
      <c r="GME15" s="136"/>
      <c r="GMF15" s="136"/>
      <c r="GMG15" s="136"/>
      <c r="GMH15" s="136"/>
      <c r="GMI15" s="136"/>
      <c r="GMJ15" s="136"/>
      <c r="GMK15" s="136"/>
      <c r="GML15" s="136"/>
      <c r="GMM15" s="136"/>
      <c r="GMN15" s="136"/>
      <c r="GMO15" s="136"/>
      <c r="GMP15" s="136"/>
      <c r="GMQ15" s="136"/>
      <c r="GMR15" s="136"/>
      <c r="GMS15" s="136"/>
      <c r="GMT15" s="136"/>
      <c r="GMU15" s="136"/>
      <c r="GMV15" s="136"/>
      <c r="GMW15" s="136"/>
      <c r="GMX15" s="136"/>
      <c r="GMY15" s="136"/>
      <c r="GMZ15" s="136"/>
      <c r="GNA15" s="136"/>
      <c r="GNB15" s="136"/>
      <c r="GNC15" s="136"/>
      <c r="GND15" s="136"/>
      <c r="GNE15" s="136"/>
      <c r="GNF15" s="136"/>
      <c r="GNG15" s="136"/>
      <c r="GNH15" s="136"/>
      <c r="GNI15" s="136"/>
      <c r="GNJ15" s="136"/>
      <c r="GNK15" s="136"/>
      <c r="GNL15" s="136"/>
      <c r="GNM15" s="136"/>
      <c r="GNN15" s="136"/>
      <c r="GNO15" s="136"/>
      <c r="GNP15" s="136"/>
      <c r="GNQ15" s="136"/>
      <c r="GNR15" s="136"/>
      <c r="GNS15" s="136"/>
      <c r="GNT15" s="136"/>
      <c r="GNU15" s="136"/>
      <c r="GNV15" s="136"/>
      <c r="GNW15" s="136"/>
      <c r="GNX15" s="136"/>
      <c r="GNY15" s="136"/>
      <c r="GNZ15" s="136"/>
      <c r="GOA15" s="136"/>
      <c r="GOB15" s="136"/>
      <c r="GOC15" s="136"/>
      <c r="GOD15" s="136"/>
      <c r="GOE15" s="136"/>
      <c r="GOF15" s="136"/>
      <c r="GOG15" s="136"/>
      <c r="GOH15" s="136"/>
      <c r="GOI15" s="136"/>
      <c r="GOJ15" s="136"/>
      <c r="GOK15" s="136"/>
      <c r="GOL15" s="136"/>
      <c r="GOM15" s="136"/>
      <c r="GON15" s="136"/>
      <c r="GOO15" s="136"/>
      <c r="GOP15" s="136"/>
      <c r="GOQ15" s="136"/>
      <c r="GOR15" s="136"/>
      <c r="GOS15" s="136"/>
      <c r="GOT15" s="136"/>
      <c r="GOU15" s="136"/>
      <c r="GOV15" s="136"/>
      <c r="GOW15" s="136"/>
      <c r="GOX15" s="136"/>
      <c r="GOY15" s="136"/>
      <c r="GOZ15" s="136"/>
      <c r="GPA15" s="136"/>
      <c r="GPB15" s="136"/>
      <c r="GPC15" s="136"/>
      <c r="GPD15" s="136"/>
      <c r="GPE15" s="136"/>
      <c r="GPF15" s="136"/>
      <c r="GPG15" s="136"/>
      <c r="GPH15" s="136"/>
      <c r="GPI15" s="136"/>
      <c r="GPJ15" s="136"/>
      <c r="GPK15" s="136"/>
      <c r="GPL15" s="136"/>
      <c r="GPM15" s="136"/>
      <c r="GPN15" s="136"/>
      <c r="GPO15" s="136"/>
      <c r="GPP15" s="136"/>
      <c r="GPQ15" s="136"/>
      <c r="GPR15" s="136"/>
      <c r="GPS15" s="136"/>
      <c r="GPT15" s="136"/>
      <c r="GPU15" s="136"/>
      <c r="GPV15" s="136"/>
      <c r="GPW15" s="136"/>
      <c r="GPX15" s="136"/>
      <c r="GPY15" s="136"/>
      <c r="GPZ15" s="136"/>
      <c r="GQA15" s="136"/>
      <c r="GQB15" s="136"/>
      <c r="GQC15" s="136"/>
      <c r="GQD15" s="136"/>
      <c r="GQE15" s="136"/>
      <c r="GQF15" s="136"/>
      <c r="GQG15" s="136"/>
      <c r="GQH15" s="136"/>
      <c r="GQI15" s="136"/>
      <c r="GQJ15" s="136"/>
      <c r="GQK15" s="136"/>
      <c r="GQL15" s="136"/>
      <c r="GQM15" s="136"/>
      <c r="GQN15" s="136"/>
      <c r="GQO15" s="136"/>
      <c r="GQP15" s="136"/>
      <c r="GQQ15" s="136"/>
      <c r="GQR15" s="136"/>
      <c r="GQS15" s="136"/>
      <c r="GQT15" s="136"/>
      <c r="GQU15" s="136"/>
      <c r="GQV15" s="136"/>
      <c r="GQW15" s="136"/>
      <c r="GQX15" s="136"/>
      <c r="GQY15" s="136"/>
      <c r="GQZ15" s="136"/>
      <c r="GRA15" s="136"/>
      <c r="GRB15" s="136"/>
      <c r="GRC15" s="136"/>
      <c r="GRD15" s="136"/>
      <c r="GRE15" s="136"/>
      <c r="GRF15" s="136"/>
      <c r="GRG15" s="136"/>
      <c r="GRH15" s="136"/>
      <c r="GRI15" s="136"/>
      <c r="GRJ15" s="136"/>
      <c r="GRK15" s="136"/>
      <c r="GRL15" s="136"/>
      <c r="GRM15" s="136"/>
      <c r="GRN15" s="136"/>
      <c r="GRO15" s="136"/>
      <c r="GRP15" s="136"/>
      <c r="GRQ15" s="136"/>
      <c r="GRR15" s="136"/>
      <c r="GRS15" s="136"/>
      <c r="GRT15" s="136"/>
      <c r="GRU15" s="136"/>
      <c r="GRV15" s="136"/>
      <c r="GRW15" s="136"/>
      <c r="GRX15" s="136"/>
      <c r="GRY15" s="136"/>
      <c r="GRZ15" s="136"/>
      <c r="GSA15" s="136"/>
      <c r="GSB15" s="136"/>
      <c r="GSC15" s="136"/>
      <c r="GSD15" s="136"/>
      <c r="GSE15" s="136"/>
      <c r="GSF15" s="136"/>
      <c r="GSG15" s="136"/>
      <c r="GSH15" s="136"/>
      <c r="GSI15" s="136"/>
      <c r="GSJ15" s="136"/>
      <c r="GSK15" s="136"/>
      <c r="GSL15" s="136"/>
      <c r="GSM15" s="136"/>
      <c r="GSN15" s="136"/>
      <c r="GSO15" s="136"/>
      <c r="GSP15" s="136"/>
      <c r="GSQ15" s="136"/>
      <c r="GSR15" s="136"/>
      <c r="GSS15" s="136"/>
      <c r="GST15" s="136"/>
      <c r="GSU15" s="136"/>
      <c r="GSV15" s="136"/>
      <c r="GSW15" s="136"/>
      <c r="GSX15" s="136"/>
      <c r="GSY15" s="136"/>
      <c r="GSZ15" s="136"/>
      <c r="GTA15" s="136"/>
      <c r="GTB15" s="136"/>
      <c r="GTC15" s="136"/>
      <c r="GTD15" s="136"/>
      <c r="GTE15" s="136"/>
      <c r="GTF15" s="136"/>
      <c r="GTG15" s="136"/>
      <c r="GTH15" s="136"/>
      <c r="GTI15" s="136"/>
      <c r="GTJ15" s="136"/>
      <c r="GTK15" s="136"/>
      <c r="GTL15" s="136"/>
      <c r="GTM15" s="136"/>
      <c r="GTN15" s="136"/>
      <c r="GTO15" s="136"/>
      <c r="GTP15" s="136"/>
      <c r="GTQ15" s="136"/>
      <c r="GTR15" s="136"/>
      <c r="GTS15" s="136"/>
      <c r="GTT15" s="136"/>
      <c r="GTU15" s="136"/>
      <c r="GTV15" s="136"/>
      <c r="GTW15" s="136"/>
      <c r="GTX15" s="136"/>
      <c r="GTY15" s="136"/>
      <c r="GTZ15" s="136"/>
      <c r="GUA15" s="136"/>
      <c r="GUB15" s="136"/>
      <c r="GUC15" s="136"/>
      <c r="GUD15" s="136"/>
      <c r="GUE15" s="136"/>
      <c r="GUF15" s="136"/>
      <c r="GUG15" s="136"/>
      <c r="GUH15" s="136"/>
      <c r="GUI15" s="136"/>
      <c r="GUJ15" s="136"/>
      <c r="GUK15" s="136"/>
      <c r="GUL15" s="136"/>
      <c r="GUM15" s="136"/>
      <c r="GUN15" s="136"/>
      <c r="GUO15" s="136"/>
      <c r="GUP15" s="136"/>
      <c r="GUQ15" s="136"/>
      <c r="GUR15" s="136"/>
      <c r="GUS15" s="136"/>
      <c r="GUT15" s="136"/>
      <c r="GUU15" s="136"/>
      <c r="GUV15" s="136"/>
      <c r="GUW15" s="136"/>
      <c r="GUX15" s="136"/>
      <c r="GUY15" s="136"/>
      <c r="GUZ15" s="136"/>
      <c r="GVA15" s="136"/>
      <c r="GVB15" s="136"/>
      <c r="GVC15" s="136"/>
      <c r="GVD15" s="136"/>
      <c r="GVE15" s="136"/>
      <c r="GVF15" s="136"/>
      <c r="GVG15" s="136"/>
      <c r="GVH15" s="136"/>
      <c r="GVI15" s="136"/>
      <c r="GVJ15" s="136"/>
      <c r="GVK15" s="136"/>
      <c r="GVL15" s="136"/>
      <c r="GVM15" s="136"/>
      <c r="GVN15" s="136"/>
      <c r="GVO15" s="136"/>
      <c r="GVP15" s="136"/>
      <c r="GVQ15" s="136"/>
      <c r="GVR15" s="136"/>
      <c r="GVS15" s="136"/>
      <c r="GVT15" s="136"/>
      <c r="GVU15" s="136"/>
      <c r="GVV15" s="136"/>
      <c r="GVW15" s="136"/>
      <c r="GVX15" s="136"/>
      <c r="GVY15" s="136"/>
      <c r="GVZ15" s="136"/>
      <c r="GWA15" s="136"/>
      <c r="GWB15" s="136"/>
      <c r="GWC15" s="136"/>
      <c r="GWD15" s="136"/>
      <c r="GWE15" s="136"/>
      <c r="GWF15" s="136"/>
      <c r="GWG15" s="136"/>
      <c r="GWH15" s="136"/>
      <c r="GWI15" s="136"/>
      <c r="GWJ15" s="136"/>
      <c r="GWK15" s="136"/>
      <c r="GWL15" s="136"/>
      <c r="GWM15" s="136"/>
      <c r="GWN15" s="136"/>
      <c r="GWO15" s="136"/>
      <c r="GWP15" s="136"/>
      <c r="GWQ15" s="136"/>
      <c r="GWR15" s="136"/>
      <c r="GWS15" s="136"/>
      <c r="GWT15" s="136"/>
      <c r="GWU15" s="136"/>
      <c r="GWV15" s="136"/>
      <c r="GWW15" s="136"/>
      <c r="GWX15" s="136"/>
      <c r="GWY15" s="136"/>
      <c r="GWZ15" s="136"/>
      <c r="GXA15" s="136"/>
      <c r="GXB15" s="136"/>
      <c r="GXC15" s="136"/>
      <c r="GXD15" s="136"/>
      <c r="GXE15" s="136"/>
      <c r="GXF15" s="136"/>
      <c r="GXG15" s="136"/>
      <c r="GXH15" s="136"/>
      <c r="GXI15" s="136"/>
      <c r="GXJ15" s="136"/>
      <c r="GXK15" s="136"/>
      <c r="GXL15" s="136"/>
      <c r="GXM15" s="136"/>
      <c r="GXN15" s="136"/>
      <c r="GXO15" s="136"/>
      <c r="GXP15" s="136"/>
      <c r="GXQ15" s="136"/>
      <c r="GXR15" s="136"/>
      <c r="GXS15" s="136"/>
      <c r="GXT15" s="136"/>
      <c r="GXU15" s="136"/>
      <c r="GXV15" s="136"/>
      <c r="GXW15" s="136"/>
      <c r="GXX15" s="136"/>
      <c r="GXY15" s="136"/>
      <c r="GXZ15" s="136"/>
      <c r="GYA15" s="136"/>
      <c r="GYB15" s="136"/>
      <c r="GYC15" s="136"/>
      <c r="GYD15" s="136"/>
      <c r="GYE15" s="136"/>
      <c r="GYF15" s="136"/>
      <c r="GYG15" s="136"/>
      <c r="GYH15" s="136"/>
      <c r="GYI15" s="136"/>
      <c r="GYJ15" s="136"/>
      <c r="GYK15" s="136"/>
      <c r="GYL15" s="136"/>
      <c r="GYM15" s="136"/>
      <c r="GYN15" s="136"/>
      <c r="GYO15" s="136"/>
      <c r="GYP15" s="136"/>
      <c r="GYQ15" s="136"/>
      <c r="GYR15" s="136"/>
      <c r="GYS15" s="136"/>
      <c r="GYT15" s="136"/>
      <c r="GYU15" s="136"/>
      <c r="GYV15" s="136"/>
      <c r="GYW15" s="136"/>
      <c r="GYX15" s="136"/>
      <c r="GYY15" s="136"/>
      <c r="GYZ15" s="136"/>
      <c r="GZA15" s="136"/>
      <c r="GZB15" s="136"/>
      <c r="GZC15" s="136"/>
      <c r="GZD15" s="136"/>
      <c r="GZE15" s="136"/>
      <c r="GZF15" s="136"/>
      <c r="GZG15" s="136"/>
      <c r="GZH15" s="136"/>
      <c r="GZI15" s="136"/>
      <c r="GZJ15" s="136"/>
      <c r="GZK15" s="136"/>
      <c r="GZL15" s="136"/>
      <c r="GZM15" s="136"/>
      <c r="GZN15" s="136"/>
      <c r="GZO15" s="136"/>
      <c r="GZP15" s="136"/>
      <c r="GZQ15" s="136"/>
      <c r="GZR15" s="136"/>
      <c r="GZS15" s="136"/>
      <c r="GZT15" s="136"/>
      <c r="GZU15" s="136"/>
      <c r="GZV15" s="136"/>
      <c r="GZW15" s="136"/>
      <c r="GZX15" s="136"/>
      <c r="GZY15" s="136"/>
      <c r="GZZ15" s="136"/>
      <c r="HAA15" s="136"/>
      <c r="HAB15" s="136"/>
      <c r="HAC15" s="136"/>
      <c r="HAD15" s="136"/>
      <c r="HAE15" s="136"/>
      <c r="HAF15" s="136"/>
      <c r="HAG15" s="136"/>
      <c r="HAH15" s="136"/>
      <c r="HAI15" s="136"/>
      <c r="HAJ15" s="136"/>
      <c r="HAK15" s="136"/>
      <c r="HAL15" s="136"/>
      <c r="HAM15" s="136"/>
      <c r="HAN15" s="136"/>
      <c r="HAO15" s="136"/>
      <c r="HAP15" s="136"/>
      <c r="HAQ15" s="136"/>
      <c r="HAR15" s="136"/>
      <c r="HAS15" s="136"/>
      <c r="HAT15" s="136"/>
      <c r="HAU15" s="136"/>
      <c r="HAV15" s="136"/>
      <c r="HAW15" s="136"/>
      <c r="HAX15" s="136"/>
      <c r="HAY15" s="136"/>
      <c r="HAZ15" s="136"/>
      <c r="HBA15" s="136"/>
      <c r="HBB15" s="136"/>
      <c r="HBC15" s="136"/>
      <c r="HBD15" s="136"/>
      <c r="HBE15" s="136"/>
      <c r="HBF15" s="136"/>
      <c r="HBG15" s="136"/>
      <c r="HBH15" s="136"/>
      <c r="HBI15" s="136"/>
      <c r="HBJ15" s="136"/>
      <c r="HBK15" s="136"/>
      <c r="HBL15" s="136"/>
      <c r="HBM15" s="136"/>
      <c r="HBN15" s="136"/>
      <c r="HBO15" s="136"/>
      <c r="HBP15" s="136"/>
      <c r="HBQ15" s="136"/>
      <c r="HBR15" s="136"/>
      <c r="HBS15" s="136"/>
      <c r="HBT15" s="136"/>
      <c r="HBU15" s="136"/>
      <c r="HBV15" s="136"/>
      <c r="HBW15" s="136"/>
      <c r="HBX15" s="136"/>
      <c r="HBY15" s="136"/>
      <c r="HBZ15" s="136"/>
      <c r="HCA15" s="136"/>
      <c r="HCB15" s="136"/>
      <c r="HCC15" s="136"/>
      <c r="HCD15" s="136"/>
      <c r="HCE15" s="136"/>
      <c r="HCF15" s="136"/>
      <c r="HCG15" s="136"/>
      <c r="HCH15" s="136"/>
      <c r="HCI15" s="136"/>
      <c r="HCJ15" s="136"/>
      <c r="HCK15" s="136"/>
      <c r="HCL15" s="136"/>
      <c r="HCM15" s="136"/>
      <c r="HCN15" s="136"/>
      <c r="HCO15" s="136"/>
      <c r="HCP15" s="136"/>
      <c r="HCQ15" s="136"/>
      <c r="HCR15" s="136"/>
      <c r="HCS15" s="136"/>
      <c r="HCT15" s="136"/>
      <c r="HCU15" s="136"/>
      <c r="HCV15" s="136"/>
      <c r="HCW15" s="136"/>
      <c r="HCX15" s="136"/>
      <c r="HCY15" s="136"/>
      <c r="HCZ15" s="136"/>
      <c r="HDA15" s="136"/>
      <c r="HDB15" s="136"/>
      <c r="HDC15" s="136"/>
      <c r="HDD15" s="136"/>
      <c r="HDE15" s="136"/>
      <c r="HDF15" s="136"/>
      <c r="HDG15" s="136"/>
      <c r="HDH15" s="136"/>
      <c r="HDI15" s="136"/>
      <c r="HDJ15" s="136"/>
      <c r="HDK15" s="136"/>
      <c r="HDL15" s="136"/>
      <c r="HDM15" s="136"/>
      <c r="HDN15" s="136"/>
      <c r="HDO15" s="136"/>
      <c r="HDP15" s="136"/>
      <c r="HDQ15" s="136"/>
      <c r="HDR15" s="136"/>
      <c r="HDS15" s="136"/>
      <c r="HDT15" s="136"/>
      <c r="HDU15" s="136"/>
      <c r="HDV15" s="136"/>
      <c r="HDW15" s="136"/>
      <c r="HDX15" s="136"/>
      <c r="HDY15" s="136"/>
      <c r="HDZ15" s="136"/>
      <c r="HEA15" s="136"/>
      <c r="HEB15" s="136"/>
      <c r="HEC15" s="136"/>
      <c r="HED15" s="136"/>
      <c r="HEE15" s="136"/>
      <c r="HEF15" s="136"/>
      <c r="HEG15" s="136"/>
      <c r="HEH15" s="136"/>
      <c r="HEI15" s="136"/>
      <c r="HEJ15" s="136"/>
      <c r="HEK15" s="136"/>
      <c r="HEL15" s="136"/>
      <c r="HEM15" s="136"/>
      <c r="HEN15" s="136"/>
      <c r="HEO15" s="136"/>
      <c r="HEP15" s="136"/>
      <c r="HEQ15" s="136"/>
      <c r="HER15" s="136"/>
      <c r="HES15" s="136"/>
      <c r="HET15" s="136"/>
      <c r="HEU15" s="136"/>
      <c r="HEV15" s="136"/>
      <c r="HEW15" s="136"/>
      <c r="HEX15" s="136"/>
      <c r="HEY15" s="136"/>
      <c r="HEZ15" s="136"/>
      <c r="HFA15" s="136"/>
      <c r="HFB15" s="136"/>
      <c r="HFC15" s="136"/>
      <c r="HFD15" s="136"/>
      <c r="HFE15" s="136"/>
      <c r="HFF15" s="136"/>
      <c r="HFG15" s="136"/>
      <c r="HFH15" s="136"/>
      <c r="HFI15" s="136"/>
      <c r="HFJ15" s="136"/>
      <c r="HFK15" s="136"/>
      <c r="HFL15" s="136"/>
      <c r="HFM15" s="136"/>
      <c r="HFN15" s="136"/>
      <c r="HFO15" s="136"/>
      <c r="HFP15" s="136"/>
      <c r="HFQ15" s="136"/>
      <c r="HFR15" s="136"/>
      <c r="HFS15" s="136"/>
      <c r="HFT15" s="136"/>
      <c r="HFU15" s="136"/>
      <c r="HFV15" s="136"/>
      <c r="HFW15" s="136"/>
      <c r="HFX15" s="136"/>
      <c r="HFY15" s="136"/>
      <c r="HFZ15" s="136"/>
      <c r="HGA15" s="136"/>
      <c r="HGB15" s="136"/>
      <c r="HGC15" s="136"/>
      <c r="HGD15" s="136"/>
      <c r="HGE15" s="136"/>
      <c r="HGF15" s="136"/>
      <c r="HGG15" s="136"/>
      <c r="HGH15" s="136"/>
      <c r="HGI15" s="136"/>
      <c r="HGJ15" s="136"/>
      <c r="HGK15" s="136"/>
      <c r="HGL15" s="136"/>
      <c r="HGM15" s="136"/>
      <c r="HGN15" s="136"/>
      <c r="HGO15" s="136"/>
      <c r="HGP15" s="136"/>
      <c r="HGQ15" s="136"/>
      <c r="HGR15" s="136"/>
      <c r="HGS15" s="136"/>
      <c r="HGT15" s="136"/>
      <c r="HGU15" s="136"/>
      <c r="HGV15" s="136"/>
      <c r="HGW15" s="136"/>
      <c r="HGX15" s="136"/>
      <c r="HGY15" s="136"/>
      <c r="HGZ15" s="136"/>
      <c r="HHA15" s="136"/>
      <c r="HHB15" s="136"/>
      <c r="HHC15" s="136"/>
      <c r="HHD15" s="136"/>
      <c r="HHE15" s="136"/>
      <c r="HHF15" s="136"/>
      <c r="HHG15" s="136"/>
      <c r="HHH15" s="136"/>
      <c r="HHI15" s="136"/>
      <c r="HHJ15" s="136"/>
      <c r="HHK15" s="136"/>
      <c r="HHL15" s="136"/>
      <c r="HHM15" s="136"/>
      <c r="HHN15" s="136"/>
      <c r="HHO15" s="136"/>
      <c r="HHP15" s="136"/>
      <c r="HHQ15" s="136"/>
      <c r="HHR15" s="136"/>
      <c r="HHS15" s="136"/>
      <c r="HHT15" s="136"/>
      <c r="HHU15" s="136"/>
      <c r="HHV15" s="136"/>
      <c r="HHW15" s="136"/>
      <c r="HHX15" s="136"/>
      <c r="HHY15" s="136"/>
      <c r="HHZ15" s="136"/>
      <c r="HIA15" s="136"/>
      <c r="HIB15" s="136"/>
      <c r="HIC15" s="136"/>
      <c r="HID15" s="136"/>
      <c r="HIE15" s="136"/>
      <c r="HIF15" s="136"/>
      <c r="HIG15" s="136"/>
      <c r="HIH15" s="136"/>
      <c r="HII15" s="136"/>
      <c r="HIJ15" s="136"/>
      <c r="HIK15" s="136"/>
      <c r="HIL15" s="136"/>
      <c r="HIM15" s="136"/>
      <c r="HIN15" s="136"/>
      <c r="HIO15" s="136"/>
      <c r="HIP15" s="136"/>
      <c r="HIQ15" s="136"/>
      <c r="HIR15" s="136"/>
      <c r="HIS15" s="136"/>
      <c r="HIT15" s="136"/>
      <c r="HIU15" s="136"/>
      <c r="HIV15" s="136"/>
      <c r="HIW15" s="136"/>
      <c r="HIX15" s="136"/>
      <c r="HIY15" s="136"/>
      <c r="HIZ15" s="136"/>
      <c r="HJA15" s="136"/>
      <c r="HJB15" s="136"/>
      <c r="HJC15" s="136"/>
      <c r="HJD15" s="136"/>
      <c r="HJE15" s="136"/>
      <c r="HJF15" s="136"/>
      <c r="HJG15" s="136"/>
      <c r="HJH15" s="136"/>
      <c r="HJI15" s="136"/>
      <c r="HJJ15" s="136"/>
      <c r="HJK15" s="136"/>
      <c r="HJL15" s="136"/>
      <c r="HJM15" s="136"/>
      <c r="HJN15" s="136"/>
      <c r="HJO15" s="136"/>
      <c r="HJP15" s="136"/>
      <c r="HJQ15" s="136"/>
      <c r="HJR15" s="136"/>
      <c r="HJS15" s="136"/>
      <c r="HJT15" s="136"/>
      <c r="HJU15" s="136"/>
      <c r="HJV15" s="136"/>
      <c r="HJW15" s="136"/>
      <c r="HJX15" s="136"/>
      <c r="HJY15" s="136"/>
      <c r="HJZ15" s="136"/>
      <c r="HKA15" s="136"/>
      <c r="HKB15" s="136"/>
      <c r="HKC15" s="136"/>
      <c r="HKD15" s="136"/>
      <c r="HKE15" s="136"/>
      <c r="HKF15" s="136"/>
      <c r="HKG15" s="136"/>
      <c r="HKH15" s="136"/>
      <c r="HKI15" s="136"/>
      <c r="HKJ15" s="136"/>
      <c r="HKK15" s="136"/>
      <c r="HKL15" s="136"/>
      <c r="HKM15" s="136"/>
      <c r="HKN15" s="136"/>
      <c r="HKO15" s="136"/>
      <c r="HKP15" s="136"/>
      <c r="HKQ15" s="136"/>
      <c r="HKR15" s="136"/>
      <c r="HKS15" s="136"/>
      <c r="HKT15" s="136"/>
      <c r="HKU15" s="136"/>
      <c r="HKV15" s="136"/>
      <c r="HKW15" s="136"/>
      <c r="HKX15" s="136"/>
      <c r="HKY15" s="136"/>
      <c r="HKZ15" s="136"/>
      <c r="HLA15" s="136"/>
      <c r="HLB15" s="136"/>
      <c r="HLC15" s="136"/>
      <c r="HLD15" s="136"/>
      <c r="HLE15" s="136"/>
      <c r="HLF15" s="136"/>
      <c r="HLG15" s="136"/>
      <c r="HLH15" s="136"/>
      <c r="HLI15" s="136"/>
      <c r="HLJ15" s="136"/>
      <c r="HLK15" s="136"/>
      <c r="HLL15" s="136"/>
      <c r="HLM15" s="136"/>
      <c r="HLN15" s="136"/>
      <c r="HLO15" s="136"/>
      <c r="HLP15" s="136"/>
      <c r="HLQ15" s="136"/>
      <c r="HLR15" s="136"/>
      <c r="HLS15" s="136"/>
      <c r="HLT15" s="136"/>
      <c r="HLU15" s="136"/>
      <c r="HLV15" s="136"/>
      <c r="HLW15" s="136"/>
      <c r="HLX15" s="136"/>
      <c r="HLY15" s="136"/>
      <c r="HLZ15" s="136"/>
      <c r="HMA15" s="136"/>
      <c r="HMB15" s="136"/>
      <c r="HMC15" s="136"/>
      <c r="HMD15" s="136"/>
      <c r="HME15" s="136"/>
      <c r="HMF15" s="136"/>
      <c r="HMG15" s="136"/>
      <c r="HMH15" s="136"/>
      <c r="HMI15" s="136"/>
      <c r="HMJ15" s="136"/>
      <c r="HMK15" s="136"/>
      <c r="HML15" s="136"/>
      <c r="HMM15" s="136"/>
      <c r="HMN15" s="136"/>
      <c r="HMO15" s="136"/>
      <c r="HMP15" s="136"/>
      <c r="HMQ15" s="136"/>
      <c r="HMR15" s="136"/>
      <c r="HMS15" s="136"/>
      <c r="HMT15" s="136"/>
      <c r="HMU15" s="136"/>
      <c r="HMV15" s="136"/>
      <c r="HMW15" s="136"/>
      <c r="HMX15" s="136"/>
      <c r="HMY15" s="136"/>
      <c r="HMZ15" s="136"/>
      <c r="HNA15" s="136"/>
      <c r="HNB15" s="136"/>
      <c r="HNC15" s="136"/>
      <c r="HND15" s="136"/>
      <c r="HNE15" s="136"/>
      <c r="HNF15" s="136"/>
      <c r="HNG15" s="136"/>
      <c r="HNH15" s="136"/>
      <c r="HNI15" s="136"/>
      <c r="HNJ15" s="136"/>
      <c r="HNK15" s="136"/>
      <c r="HNL15" s="136"/>
      <c r="HNM15" s="136"/>
      <c r="HNN15" s="136"/>
      <c r="HNO15" s="136"/>
      <c r="HNP15" s="136"/>
      <c r="HNQ15" s="136"/>
      <c r="HNR15" s="136"/>
      <c r="HNS15" s="136"/>
      <c r="HNT15" s="136"/>
      <c r="HNU15" s="136"/>
      <c r="HNV15" s="136"/>
      <c r="HNW15" s="136"/>
      <c r="HNX15" s="136"/>
      <c r="HNY15" s="136"/>
      <c r="HNZ15" s="136"/>
      <c r="HOA15" s="136"/>
      <c r="HOB15" s="136"/>
      <c r="HOC15" s="136"/>
      <c r="HOD15" s="136"/>
      <c r="HOE15" s="136"/>
      <c r="HOF15" s="136"/>
      <c r="HOG15" s="136"/>
      <c r="HOH15" s="136"/>
      <c r="HOI15" s="136"/>
      <c r="HOJ15" s="136"/>
      <c r="HOK15" s="136"/>
      <c r="HOL15" s="136"/>
      <c r="HOM15" s="136"/>
      <c r="HON15" s="136"/>
      <c r="HOO15" s="136"/>
      <c r="HOP15" s="136"/>
      <c r="HOQ15" s="136"/>
      <c r="HOR15" s="136"/>
      <c r="HOS15" s="136"/>
      <c r="HOT15" s="136"/>
      <c r="HOU15" s="136"/>
      <c r="HOV15" s="136"/>
      <c r="HOW15" s="136"/>
      <c r="HOX15" s="136"/>
      <c r="HOY15" s="136"/>
      <c r="HOZ15" s="136"/>
      <c r="HPA15" s="136"/>
      <c r="HPB15" s="136"/>
      <c r="HPC15" s="136"/>
      <c r="HPD15" s="136"/>
      <c r="HPE15" s="136"/>
      <c r="HPF15" s="136"/>
      <c r="HPG15" s="136"/>
      <c r="HPH15" s="136"/>
      <c r="HPI15" s="136"/>
      <c r="HPJ15" s="136"/>
      <c r="HPK15" s="136"/>
      <c r="HPL15" s="136"/>
      <c r="HPM15" s="136"/>
      <c r="HPN15" s="136"/>
      <c r="HPO15" s="136"/>
      <c r="HPP15" s="136"/>
      <c r="HPQ15" s="136"/>
      <c r="HPR15" s="136"/>
      <c r="HPS15" s="136"/>
      <c r="HPT15" s="136"/>
      <c r="HPU15" s="136"/>
      <c r="HPV15" s="136"/>
      <c r="HPW15" s="136"/>
      <c r="HPX15" s="136"/>
      <c r="HPY15" s="136"/>
      <c r="HPZ15" s="136"/>
      <c r="HQA15" s="136"/>
      <c r="HQB15" s="136"/>
      <c r="HQC15" s="136"/>
      <c r="HQD15" s="136"/>
      <c r="HQE15" s="136"/>
      <c r="HQF15" s="136"/>
      <c r="HQG15" s="136"/>
      <c r="HQH15" s="136"/>
      <c r="HQI15" s="136"/>
      <c r="HQJ15" s="136"/>
      <c r="HQK15" s="136"/>
      <c r="HQL15" s="136"/>
      <c r="HQM15" s="136"/>
      <c r="HQN15" s="136"/>
      <c r="HQO15" s="136"/>
      <c r="HQP15" s="136"/>
      <c r="HQQ15" s="136"/>
      <c r="HQR15" s="136"/>
      <c r="HQS15" s="136"/>
      <c r="HQT15" s="136"/>
      <c r="HQU15" s="136"/>
      <c r="HQV15" s="136"/>
      <c r="HQW15" s="136"/>
      <c r="HQX15" s="136"/>
      <c r="HQY15" s="136"/>
      <c r="HQZ15" s="136"/>
      <c r="HRA15" s="136"/>
      <c r="HRB15" s="136"/>
      <c r="HRC15" s="136"/>
      <c r="HRD15" s="136"/>
      <c r="HRE15" s="136"/>
      <c r="HRF15" s="136"/>
      <c r="HRG15" s="136"/>
      <c r="HRH15" s="136"/>
      <c r="HRI15" s="136"/>
      <c r="HRJ15" s="136"/>
      <c r="HRK15" s="136"/>
      <c r="HRL15" s="136"/>
      <c r="HRM15" s="136"/>
      <c r="HRN15" s="136"/>
      <c r="HRO15" s="136"/>
      <c r="HRP15" s="136"/>
      <c r="HRQ15" s="136"/>
      <c r="HRR15" s="136"/>
      <c r="HRS15" s="136"/>
      <c r="HRT15" s="136"/>
      <c r="HRU15" s="136"/>
      <c r="HRV15" s="136"/>
      <c r="HRW15" s="136"/>
      <c r="HRX15" s="136"/>
      <c r="HRY15" s="136"/>
      <c r="HRZ15" s="136"/>
      <c r="HSA15" s="136"/>
      <c r="HSB15" s="136"/>
      <c r="HSC15" s="136"/>
      <c r="HSD15" s="136"/>
      <c r="HSE15" s="136"/>
      <c r="HSF15" s="136"/>
      <c r="HSG15" s="136"/>
      <c r="HSH15" s="136"/>
      <c r="HSI15" s="136"/>
      <c r="HSJ15" s="136"/>
      <c r="HSK15" s="136"/>
      <c r="HSL15" s="136"/>
      <c r="HSM15" s="136"/>
      <c r="HSN15" s="136"/>
      <c r="HSO15" s="136"/>
      <c r="HSP15" s="136"/>
      <c r="HSQ15" s="136"/>
      <c r="HSR15" s="136"/>
      <c r="HSS15" s="136"/>
      <c r="HST15" s="136"/>
      <c r="HSU15" s="136"/>
      <c r="HSV15" s="136"/>
      <c r="HSW15" s="136"/>
      <c r="HSX15" s="136"/>
      <c r="HSY15" s="136"/>
      <c r="HSZ15" s="136"/>
      <c r="HTA15" s="136"/>
      <c r="HTB15" s="136"/>
      <c r="HTC15" s="136"/>
      <c r="HTD15" s="136"/>
      <c r="HTE15" s="136"/>
      <c r="HTF15" s="136"/>
      <c r="HTG15" s="136"/>
      <c r="HTH15" s="136"/>
      <c r="HTI15" s="136"/>
      <c r="HTJ15" s="136"/>
      <c r="HTK15" s="136"/>
      <c r="HTL15" s="136"/>
      <c r="HTM15" s="136"/>
      <c r="HTN15" s="136"/>
      <c r="HTO15" s="136"/>
      <c r="HTP15" s="136"/>
      <c r="HTQ15" s="136"/>
      <c r="HTR15" s="136"/>
      <c r="HTS15" s="136"/>
      <c r="HTT15" s="136"/>
      <c r="HTU15" s="136"/>
      <c r="HTV15" s="136"/>
      <c r="HTW15" s="136"/>
      <c r="HTX15" s="136"/>
      <c r="HTY15" s="136"/>
      <c r="HTZ15" s="136"/>
      <c r="HUA15" s="136"/>
      <c r="HUB15" s="136"/>
      <c r="HUC15" s="136"/>
      <c r="HUD15" s="136"/>
      <c r="HUE15" s="136"/>
      <c r="HUF15" s="136"/>
      <c r="HUG15" s="136"/>
      <c r="HUH15" s="136"/>
      <c r="HUI15" s="136"/>
      <c r="HUJ15" s="136"/>
      <c r="HUK15" s="136"/>
      <c r="HUL15" s="136"/>
      <c r="HUM15" s="136"/>
      <c r="HUN15" s="136"/>
      <c r="HUO15" s="136"/>
      <c r="HUP15" s="136"/>
      <c r="HUQ15" s="136"/>
      <c r="HUR15" s="136"/>
      <c r="HUS15" s="136"/>
      <c r="HUT15" s="136"/>
      <c r="HUU15" s="136"/>
      <c r="HUV15" s="136"/>
      <c r="HUW15" s="136"/>
      <c r="HUX15" s="136"/>
      <c r="HUY15" s="136"/>
      <c r="HUZ15" s="136"/>
      <c r="HVA15" s="136"/>
      <c r="HVB15" s="136"/>
      <c r="HVC15" s="136"/>
      <c r="HVD15" s="136"/>
      <c r="HVE15" s="136"/>
      <c r="HVF15" s="136"/>
      <c r="HVG15" s="136"/>
      <c r="HVH15" s="136"/>
      <c r="HVI15" s="136"/>
      <c r="HVJ15" s="136"/>
      <c r="HVK15" s="136"/>
      <c r="HVL15" s="136"/>
      <c r="HVM15" s="136"/>
      <c r="HVN15" s="136"/>
      <c r="HVO15" s="136"/>
      <c r="HVP15" s="136"/>
      <c r="HVQ15" s="136"/>
      <c r="HVR15" s="136"/>
      <c r="HVS15" s="136"/>
      <c r="HVT15" s="136"/>
      <c r="HVU15" s="136"/>
      <c r="HVV15" s="136"/>
      <c r="HVW15" s="136"/>
      <c r="HVX15" s="136"/>
      <c r="HVY15" s="136"/>
      <c r="HVZ15" s="136"/>
      <c r="HWA15" s="136"/>
      <c r="HWB15" s="136"/>
      <c r="HWC15" s="136"/>
      <c r="HWD15" s="136"/>
      <c r="HWE15" s="136"/>
      <c r="HWF15" s="136"/>
      <c r="HWG15" s="136"/>
      <c r="HWH15" s="136"/>
      <c r="HWI15" s="136"/>
      <c r="HWJ15" s="136"/>
      <c r="HWK15" s="136"/>
      <c r="HWL15" s="136"/>
      <c r="HWM15" s="136"/>
      <c r="HWN15" s="136"/>
      <c r="HWO15" s="136"/>
      <c r="HWP15" s="136"/>
      <c r="HWQ15" s="136"/>
      <c r="HWR15" s="136"/>
      <c r="HWS15" s="136"/>
      <c r="HWT15" s="136"/>
      <c r="HWU15" s="136"/>
      <c r="HWV15" s="136"/>
      <c r="HWW15" s="136"/>
      <c r="HWX15" s="136"/>
      <c r="HWY15" s="136"/>
      <c r="HWZ15" s="136"/>
      <c r="HXA15" s="136"/>
      <c r="HXB15" s="136"/>
      <c r="HXC15" s="136"/>
      <c r="HXD15" s="136"/>
      <c r="HXE15" s="136"/>
      <c r="HXF15" s="136"/>
      <c r="HXG15" s="136"/>
      <c r="HXH15" s="136"/>
      <c r="HXI15" s="136"/>
      <c r="HXJ15" s="136"/>
      <c r="HXK15" s="136"/>
      <c r="HXL15" s="136"/>
      <c r="HXM15" s="136"/>
      <c r="HXN15" s="136"/>
      <c r="HXO15" s="136"/>
      <c r="HXP15" s="136"/>
      <c r="HXQ15" s="136"/>
      <c r="HXR15" s="136"/>
      <c r="HXS15" s="136"/>
      <c r="HXT15" s="136"/>
      <c r="HXU15" s="136"/>
      <c r="HXV15" s="136"/>
      <c r="HXW15" s="136"/>
      <c r="HXX15" s="136"/>
      <c r="HXY15" s="136"/>
      <c r="HXZ15" s="136"/>
      <c r="HYA15" s="136"/>
      <c r="HYB15" s="136"/>
      <c r="HYC15" s="136"/>
      <c r="HYD15" s="136"/>
      <c r="HYE15" s="136"/>
      <c r="HYF15" s="136"/>
      <c r="HYG15" s="136"/>
      <c r="HYH15" s="136"/>
      <c r="HYI15" s="136"/>
      <c r="HYJ15" s="136"/>
      <c r="HYK15" s="136"/>
      <c r="HYL15" s="136"/>
      <c r="HYM15" s="136"/>
      <c r="HYN15" s="136"/>
      <c r="HYO15" s="136"/>
      <c r="HYP15" s="136"/>
      <c r="HYQ15" s="136"/>
      <c r="HYR15" s="136"/>
      <c r="HYS15" s="136"/>
      <c r="HYT15" s="136"/>
      <c r="HYU15" s="136"/>
      <c r="HYV15" s="136"/>
      <c r="HYW15" s="136"/>
      <c r="HYX15" s="136"/>
      <c r="HYY15" s="136"/>
      <c r="HYZ15" s="136"/>
      <c r="HZA15" s="136"/>
      <c r="HZB15" s="136"/>
      <c r="HZC15" s="136"/>
      <c r="HZD15" s="136"/>
      <c r="HZE15" s="136"/>
      <c r="HZF15" s="136"/>
      <c r="HZG15" s="136"/>
      <c r="HZH15" s="136"/>
      <c r="HZI15" s="136"/>
      <c r="HZJ15" s="136"/>
      <c r="HZK15" s="136"/>
      <c r="HZL15" s="136"/>
      <c r="HZM15" s="136"/>
      <c r="HZN15" s="136"/>
      <c r="HZO15" s="136"/>
      <c r="HZP15" s="136"/>
      <c r="HZQ15" s="136"/>
      <c r="HZR15" s="136"/>
      <c r="HZS15" s="136"/>
      <c r="HZT15" s="136"/>
      <c r="HZU15" s="136"/>
      <c r="HZV15" s="136"/>
      <c r="HZW15" s="136"/>
      <c r="HZX15" s="136"/>
      <c r="HZY15" s="136"/>
      <c r="HZZ15" s="136"/>
      <c r="IAA15" s="136"/>
      <c r="IAB15" s="136"/>
      <c r="IAC15" s="136"/>
      <c r="IAD15" s="136"/>
      <c r="IAE15" s="136"/>
      <c r="IAF15" s="136"/>
      <c r="IAG15" s="136"/>
      <c r="IAH15" s="136"/>
      <c r="IAI15" s="136"/>
      <c r="IAJ15" s="136"/>
      <c r="IAK15" s="136"/>
      <c r="IAL15" s="136"/>
      <c r="IAM15" s="136"/>
      <c r="IAN15" s="136"/>
      <c r="IAO15" s="136"/>
      <c r="IAP15" s="136"/>
      <c r="IAQ15" s="136"/>
      <c r="IAR15" s="136"/>
      <c r="IAS15" s="136"/>
      <c r="IAT15" s="136"/>
      <c r="IAU15" s="136"/>
      <c r="IAV15" s="136"/>
      <c r="IAW15" s="136"/>
      <c r="IAX15" s="136"/>
      <c r="IAY15" s="136"/>
      <c r="IAZ15" s="136"/>
      <c r="IBA15" s="136"/>
      <c r="IBB15" s="136"/>
      <c r="IBC15" s="136"/>
      <c r="IBD15" s="136"/>
      <c r="IBE15" s="136"/>
      <c r="IBF15" s="136"/>
      <c r="IBG15" s="136"/>
      <c r="IBH15" s="136"/>
      <c r="IBI15" s="136"/>
      <c r="IBJ15" s="136"/>
      <c r="IBK15" s="136"/>
      <c r="IBL15" s="136"/>
      <c r="IBM15" s="136"/>
      <c r="IBN15" s="136"/>
      <c r="IBO15" s="136"/>
      <c r="IBP15" s="136"/>
      <c r="IBQ15" s="136"/>
      <c r="IBR15" s="136"/>
      <c r="IBS15" s="136"/>
      <c r="IBT15" s="136"/>
      <c r="IBU15" s="136"/>
      <c r="IBV15" s="136"/>
      <c r="IBW15" s="136"/>
      <c r="IBX15" s="136"/>
      <c r="IBY15" s="136"/>
      <c r="IBZ15" s="136"/>
      <c r="ICA15" s="136"/>
      <c r="ICB15" s="136"/>
      <c r="ICC15" s="136"/>
      <c r="ICD15" s="136"/>
      <c r="ICE15" s="136"/>
      <c r="ICF15" s="136"/>
      <c r="ICG15" s="136"/>
      <c r="ICH15" s="136"/>
      <c r="ICI15" s="136"/>
      <c r="ICJ15" s="136"/>
      <c r="ICK15" s="136"/>
      <c r="ICL15" s="136"/>
      <c r="ICM15" s="136"/>
      <c r="ICN15" s="136"/>
      <c r="ICO15" s="136"/>
      <c r="ICP15" s="136"/>
      <c r="ICQ15" s="136"/>
      <c r="ICR15" s="136"/>
      <c r="ICS15" s="136"/>
      <c r="ICT15" s="136"/>
      <c r="ICU15" s="136"/>
      <c r="ICV15" s="136"/>
      <c r="ICW15" s="136"/>
      <c r="ICX15" s="136"/>
      <c r="ICY15" s="136"/>
      <c r="ICZ15" s="136"/>
      <c r="IDA15" s="136"/>
      <c r="IDB15" s="136"/>
      <c r="IDC15" s="136"/>
      <c r="IDD15" s="136"/>
      <c r="IDE15" s="136"/>
      <c r="IDF15" s="136"/>
      <c r="IDG15" s="136"/>
      <c r="IDH15" s="136"/>
      <c r="IDI15" s="136"/>
      <c r="IDJ15" s="136"/>
      <c r="IDK15" s="136"/>
      <c r="IDL15" s="136"/>
      <c r="IDM15" s="136"/>
      <c r="IDN15" s="136"/>
      <c r="IDO15" s="136"/>
      <c r="IDP15" s="136"/>
      <c r="IDQ15" s="136"/>
      <c r="IDR15" s="136"/>
      <c r="IDS15" s="136"/>
      <c r="IDT15" s="136"/>
      <c r="IDU15" s="136"/>
      <c r="IDV15" s="136"/>
      <c r="IDW15" s="136"/>
      <c r="IDX15" s="136"/>
      <c r="IDY15" s="136"/>
      <c r="IDZ15" s="136"/>
      <c r="IEA15" s="136"/>
      <c r="IEB15" s="136"/>
      <c r="IEC15" s="136"/>
      <c r="IED15" s="136"/>
      <c r="IEE15" s="136"/>
      <c r="IEF15" s="136"/>
      <c r="IEG15" s="136"/>
      <c r="IEH15" s="136"/>
      <c r="IEI15" s="136"/>
      <c r="IEJ15" s="136"/>
      <c r="IEK15" s="136"/>
      <c r="IEL15" s="136"/>
      <c r="IEM15" s="136"/>
      <c r="IEN15" s="136"/>
      <c r="IEO15" s="136"/>
      <c r="IEP15" s="136"/>
      <c r="IEQ15" s="136"/>
      <c r="IER15" s="136"/>
      <c r="IES15" s="136"/>
      <c r="IET15" s="136"/>
      <c r="IEU15" s="136"/>
      <c r="IEV15" s="136"/>
      <c r="IEW15" s="136"/>
      <c r="IEX15" s="136"/>
      <c r="IEY15" s="136"/>
      <c r="IEZ15" s="136"/>
      <c r="IFA15" s="136"/>
      <c r="IFB15" s="136"/>
      <c r="IFC15" s="136"/>
      <c r="IFD15" s="136"/>
      <c r="IFE15" s="136"/>
      <c r="IFF15" s="136"/>
      <c r="IFG15" s="136"/>
      <c r="IFH15" s="136"/>
      <c r="IFI15" s="136"/>
      <c r="IFJ15" s="136"/>
      <c r="IFK15" s="136"/>
      <c r="IFL15" s="136"/>
      <c r="IFM15" s="136"/>
      <c r="IFN15" s="136"/>
      <c r="IFO15" s="136"/>
      <c r="IFP15" s="136"/>
      <c r="IFQ15" s="136"/>
      <c r="IFR15" s="136"/>
      <c r="IFS15" s="136"/>
      <c r="IFT15" s="136"/>
      <c r="IFU15" s="136"/>
      <c r="IFV15" s="136"/>
      <c r="IFW15" s="136"/>
      <c r="IFX15" s="136"/>
      <c r="IFY15" s="136"/>
      <c r="IFZ15" s="136"/>
      <c r="IGA15" s="136"/>
      <c r="IGB15" s="136"/>
      <c r="IGC15" s="136"/>
      <c r="IGD15" s="136"/>
      <c r="IGE15" s="136"/>
      <c r="IGF15" s="136"/>
      <c r="IGG15" s="136"/>
      <c r="IGH15" s="136"/>
      <c r="IGI15" s="136"/>
      <c r="IGJ15" s="136"/>
      <c r="IGK15" s="136"/>
      <c r="IGL15" s="136"/>
      <c r="IGM15" s="136"/>
      <c r="IGN15" s="136"/>
      <c r="IGO15" s="136"/>
      <c r="IGP15" s="136"/>
      <c r="IGQ15" s="136"/>
      <c r="IGR15" s="136"/>
      <c r="IGS15" s="136"/>
      <c r="IGT15" s="136"/>
      <c r="IGU15" s="136"/>
      <c r="IGV15" s="136"/>
      <c r="IGW15" s="136"/>
      <c r="IGX15" s="136"/>
      <c r="IGY15" s="136"/>
      <c r="IGZ15" s="136"/>
      <c r="IHA15" s="136"/>
      <c r="IHB15" s="136"/>
      <c r="IHC15" s="136"/>
      <c r="IHD15" s="136"/>
      <c r="IHE15" s="136"/>
      <c r="IHF15" s="136"/>
      <c r="IHG15" s="136"/>
      <c r="IHH15" s="136"/>
      <c r="IHI15" s="136"/>
      <c r="IHJ15" s="136"/>
      <c r="IHK15" s="136"/>
      <c r="IHL15" s="136"/>
      <c r="IHM15" s="136"/>
      <c r="IHN15" s="136"/>
      <c r="IHO15" s="136"/>
      <c r="IHP15" s="136"/>
      <c r="IHQ15" s="136"/>
      <c r="IHR15" s="136"/>
      <c r="IHS15" s="136"/>
      <c r="IHT15" s="136"/>
      <c r="IHU15" s="136"/>
      <c r="IHV15" s="136"/>
      <c r="IHW15" s="136"/>
      <c r="IHX15" s="136"/>
      <c r="IHY15" s="136"/>
      <c r="IHZ15" s="136"/>
      <c r="IIA15" s="136"/>
      <c r="IIB15" s="136"/>
      <c r="IIC15" s="136"/>
      <c r="IID15" s="136"/>
      <c r="IIE15" s="136"/>
      <c r="IIF15" s="136"/>
      <c r="IIG15" s="136"/>
      <c r="IIH15" s="136"/>
      <c r="III15" s="136"/>
      <c r="IIJ15" s="136"/>
      <c r="IIK15" s="136"/>
      <c r="IIL15" s="136"/>
      <c r="IIM15" s="136"/>
      <c r="IIN15" s="136"/>
      <c r="IIO15" s="136"/>
      <c r="IIP15" s="136"/>
      <c r="IIQ15" s="136"/>
      <c r="IIR15" s="136"/>
      <c r="IIS15" s="136"/>
      <c r="IIT15" s="136"/>
      <c r="IIU15" s="136"/>
      <c r="IIV15" s="136"/>
      <c r="IIW15" s="136"/>
      <c r="IIX15" s="136"/>
      <c r="IIY15" s="136"/>
      <c r="IIZ15" s="136"/>
      <c r="IJA15" s="136"/>
      <c r="IJB15" s="136"/>
      <c r="IJC15" s="136"/>
      <c r="IJD15" s="136"/>
      <c r="IJE15" s="136"/>
      <c r="IJF15" s="136"/>
      <c r="IJG15" s="136"/>
      <c r="IJH15" s="136"/>
      <c r="IJI15" s="136"/>
      <c r="IJJ15" s="136"/>
      <c r="IJK15" s="136"/>
      <c r="IJL15" s="136"/>
      <c r="IJM15" s="136"/>
      <c r="IJN15" s="136"/>
      <c r="IJO15" s="136"/>
      <c r="IJP15" s="136"/>
      <c r="IJQ15" s="136"/>
      <c r="IJR15" s="136"/>
      <c r="IJS15" s="136"/>
      <c r="IJT15" s="136"/>
      <c r="IJU15" s="136"/>
      <c r="IJV15" s="136"/>
      <c r="IJW15" s="136"/>
      <c r="IJX15" s="136"/>
      <c r="IJY15" s="136"/>
      <c r="IJZ15" s="136"/>
      <c r="IKA15" s="136"/>
      <c r="IKB15" s="136"/>
      <c r="IKC15" s="136"/>
      <c r="IKD15" s="136"/>
      <c r="IKE15" s="136"/>
      <c r="IKF15" s="136"/>
      <c r="IKG15" s="136"/>
      <c r="IKH15" s="136"/>
      <c r="IKI15" s="136"/>
      <c r="IKJ15" s="136"/>
      <c r="IKK15" s="136"/>
      <c r="IKL15" s="136"/>
      <c r="IKM15" s="136"/>
      <c r="IKN15" s="136"/>
      <c r="IKO15" s="136"/>
      <c r="IKP15" s="136"/>
      <c r="IKQ15" s="136"/>
      <c r="IKR15" s="136"/>
      <c r="IKS15" s="136"/>
      <c r="IKT15" s="136"/>
      <c r="IKU15" s="136"/>
      <c r="IKV15" s="136"/>
      <c r="IKW15" s="136"/>
      <c r="IKX15" s="136"/>
      <c r="IKY15" s="136"/>
      <c r="IKZ15" s="136"/>
      <c r="ILA15" s="136"/>
      <c r="ILB15" s="136"/>
      <c r="ILC15" s="136"/>
      <c r="ILD15" s="136"/>
      <c r="ILE15" s="136"/>
      <c r="ILF15" s="136"/>
      <c r="ILG15" s="136"/>
      <c r="ILH15" s="136"/>
      <c r="ILI15" s="136"/>
      <c r="ILJ15" s="136"/>
      <c r="ILK15" s="136"/>
      <c r="ILL15" s="136"/>
      <c r="ILM15" s="136"/>
      <c r="ILN15" s="136"/>
      <c r="ILO15" s="136"/>
      <c r="ILP15" s="136"/>
      <c r="ILQ15" s="136"/>
      <c r="ILR15" s="136"/>
      <c r="ILS15" s="136"/>
      <c r="ILT15" s="136"/>
      <c r="ILU15" s="136"/>
      <c r="ILV15" s="136"/>
      <c r="ILW15" s="136"/>
      <c r="ILX15" s="136"/>
      <c r="ILY15" s="136"/>
      <c r="ILZ15" s="136"/>
      <c r="IMA15" s="136"/>
      <c r="IMB15" s="136"/>
      <c r="IMC15" s="136"/>
      <c r="IMD15" s="136"/>
      <c r="IME15" s="136"/>
      <c r="IMF15" s="136"/>
      <c r="IMG15" s="136"/>
      <c r="IMH15" s="136"/>
      <c r="IMI15" s="136"/>
      <c r="IMJ15" s="136"/>
      <c r="IMK15" s="136"/>
      <c r="IML15" s="136"/>
      <c r="IMM15" s="136"/>
      <c r="IMN15" s="136"/>
      <c r="IMO15" s="136"/>
      <c r="IMP15" s="136"/>
      <c r="IMQ15" s="136"/>
      <c r="IMR15" s="136"/>
      <c r="IMS15" s="136"/>
      <c r="IMT15" s="136"/>
      <c r="IMU15" s="136"/>
      <c r="IMV15" s="136"/>
      <c r="IMW15" s="136"/>
      <c r="IMX15" s="136"/>
      <c r="IMY15" s="136"/>
      <c r="IMZ15" s="136"/>
      <c r="INA15" s="136"/>
      <c r="INB15" s="136"/>
      <c r="INC15" s="136"/>
      <c r="IND15" s="136"/>
      <c r="INE15" s="136"/>
      <c r="INF15" s="136"/>
      <c r="ING15" s="136"/>
      <c r="INH15" s="136"/>
      <c r="INI15" s="136"/>
      <c r="INJ15" s="136"/>
      <c r="INK15" s="136"/>
      <c r="INL15" s="136"/>
      <c r="INM15" s="136"/>
      <c r="INN15" s="136"/>
      <c r="INO15" s="136"/>
      <c r="INP15" s="136"/>
      <c r="INQ15" s="136"/>
      <c r="INR15" s="136"/>
      <c r="INS15" s="136"/>
      <c r="INT15" s="136"/>
      <c r="INU15" s="136"/>
      <c r="INV15" s="136"/>
      <c r="INW15" s="136"/>
      <c r="INX15" s="136"/>
      <c r="INY15" s="136"/>
      <c r="INZ15" s="136"/>
      <c r="IOA15" s="136"/>
      <c r="IOB15" s="136"/>
      <c r="IOC15" s="136"/>
      <c r="IOD15" s="136"/>
      <c r="IOE15" s="136"/>
      <c r="IOF15" s="136"/>
      <c r="IOG15" s="136"/>
      <c r="IOH15" s="136"/>
      <c r="IOI15" s="136"/>
      <c r="IOJ15" s="136"/>
      <c r="IOK15" s="136"/>
      <c r="IOL15" s="136"/>
      <c r="IOM15" s="136"/>
      <c r="ION15" s="136"/>
      <c r="IOO15" s="136"/>
      <c r="IOP15" s="136"/>
      <c r="IOQ15" s="136"/>
      <c r="IOR15" s="136"/>
      <c r="IOS15" s="136"/>
      <c r="IOT15" s="136"/>
      <c r="IOU15" s="136"/>
      <c r="IOV15" s="136"/>
      <c r="IOW15" s="136"/>
      <c r="IOX15" s="136"/>
      <c r="IOY15" s="136"/>
      <c r="IOZ15" s="136"/>
      <c r="IPA15" s="136"/>
      <c r="IPB15" s="136"/>
      <c r="IPC15" s="136"/>
      <c r="IPD15" s="136"/>
      <c r="IPE15" s="136"/>
      <c r="IPF15" s="136"/>
      <c r="IPG15" s="136"/>
      <c r="IPH15" s="136"/>
      <c r="IPI15" s="136"/>
      <c r="IPJ15" s="136"/>
      <c r="IPK15" s="136"/>
      <c r="IPL15" s="136"/>
      <c r="IPM15" s="136"/>
      <c r="IPN15" s="136"/>
      <c r="IPO15" s="136"/>
      <c r="IPP15" s="136"/>
      <c r="IPQ15" s="136"/>
      <c r="IPR15" s="136"/>
      <c r="IPS15" s="136"/>
      <c r="IPT15" s="136"/>
      <c r="IPU15" s="136"/>
      <c r="IPV15" s="136"/>
      <c r="IPW15" s="136"/>
      <c r="IPX15" s="136"/>
      <c r="IPY15" s="136"/>
      <c r="IPZ15" s="136"/>
      <c r="IQA15" s="136"/>
      <c r="IQB15" s="136"/>
      <c r="IQC15" s="136"/>
      <c r="IQD15" s="136"/>
      <c r="IQE15" s="136"/>
      <c r="IQF15" s="136"/>
      <c r="IQG15" s="136"/>
      <c r="IQH15" s="136"/>
      <c r="IQI15" s="136"/>
      <c r="IQJ15" s="136"/>
      <c r="IQK15" s="136"/>
      <c r="IQL15" s="136"/>
      <c r="IQM15" s="136"/>
      <c r="IQN15" s="136"/>
      <c r="IQO15" s="136"/>
      <c r="IQP15" s="136"/>
      <c r="IQQ15" s="136"/>
      <c r="IQR15" s="136"/>
      <c r="IQS15" s="136"/>
      <c r="IQT15" s="136"/>
      <c r="IQU15" s="136"/>
      <c r="IQV15" s="136"/>
      <c r="IQW15" s="136"/>
      <c r="IQX15" s="136"/>
      <c r="IQY15" s="136"/>
      <c r="IQZ15" s="136"/>
      <c r="IRA15" s="136"/>
      <c r="IRB15" s="136"/>
      <c r="IRC15" s="136"/>
      <c r="IRD15" s="136"/>
      <c r="IRE15" s="136"/>
      <c r="IRF15" s="136"/>
      <c r="IRG15" s="136"/>
      <c r="IRH15" s="136"/>
      <c r="IRI15" s="136"/>
      <c r="IRJ15" s="136"/>
      <c r="IRK15" s="136"/>
      <c r="IRL15" s="136"/>
      <c r="IRM15" s="136"/>
      <c r="IRN15" s="136"/>
      <c r="IRO15" s="136"/>
      <c r="IRP15" s="136"/>
      <c r="IRQ15" s="136"/>
      <c r="IRR15" s="136"/>
      <c r="IRS15" s="136"/>
      <c r="IRT15" s="136"/>
      <c r="IRU15" s="136"/>
      <c r="IRV15" s="136"/>
      <c r="IRW15" s="136"/>
      <c r="IRX15" s="136"/>
      <c r="IRY15" s="136"/>
      <c r="IRZ15" s="136"/>
      <c r="ISA15" s="136"/>
      <c r="ISB15" s="136"/>
      <c r="ISC15" s="136"/>
      <c r="ISD15" s="136"/>
      <c r="ISE15" s="136"/>
      <c r="ISF15" s="136"/>
      <c r="ISG15" s="136"/>
      <c r="ISH15" s="136"/>
      <c r="ISI15" s="136"/>
      <c r="ISJ15" s="136"/>
      <c r="ISK15" s="136"/>
      <c r="ISL15" s="136"/>
      <c r="ISM15" s="136"/>
      <c r="ISN15" s="136"/>
      <c r="ISO15" s="136"/>
      <c r="ISP15" s="136"/>
      <c r="ISQ15" s="136"/>
      <c r="ISR15" s="136"/>
      <c r="ISS15" s="136"/>
      <c r="IST15" s="136"/>
      <c r="ISU15" s="136"/>
      <c r="ISV15" s="136"/>
      <c r="ISW15" s="136"/>
      <c r="ISX15" s="136"/>
      <c r="ISY15" s="136"/>
      <c r="ISZ15" s="136"/>
      <c r="ITA15" s="136"/>
      <c r="ITB15" s="136"/>
      <c r="ITC15" s="136"/>
      <c r="ITD15" s="136"/>
      <c r="ITE15" s="136"/>
      <c r="ITF15" s="136"/>
      <c r="ITG15" s="136"/>
      <c r="ITH15" s="136"/>
      <c r="ITI15" s="136"/>
      <c r="ITJ15" s="136"/>
      <c r="ITK15" s="136"/>
      <c r="ITL15" s="136"/>
      <c r="ITM15" s="136"/>
      <c r="ITN15" s="136"/>
      <c r="ITO15" s="136"/>
      <c r="ITP15" s="136"/>
      <c r="ITQ15" s="136"/>
      <c r="ITR15" s="136"/>
      <c r="ITS15" s="136"/>
      <c r="ITT15" s="136"/>
      <c r="ITU15" s="136"/>
      <c r="ITV15" s="136"/>
      <c r="ITW15" s="136"/>
      <c r="ITX15" s="136"/>
      <c r="ITY15" s="136"/>
      <c r="ITZ15" s="136"/>
      <c r="IUA15" s="136"/>
      <c r="IUB15" s="136"/>
      <c r="IUC15" s="136"/>
      <c r="IUD15" s="136"/>
      <c r="IUE15" s="136"/>
      <c r="IUF15" s="136"/>
      <c r="IUG15" s="136"/>
      <c r="IUH15" s="136"/>
      <c r="IUI15" s="136"/>
      <c r="IUJ15" s="136"/>
      <c r="IUK15" s="136"/>
      <c r="IUL15" s="136"/>
      <c r="IUM15" s="136"/>
      <c r="IUN15" s="136"/>
      <c r="IUO15" s="136"/>
      <c r="IUP15" s="136"/>
      <c r="IUQ15" s="136"/>
      <c r="IUR15" s="136"/>
      <c r="IUS15" s="136"/>
      <c r="IUT15" s="136"/>
      <c r="IUU15" s="136"/>
      <c r="IUV15" s="136"/>
      <c r="IUW15" s="136"/>
      <c r="IUX15" s="136"/>
      <c r="IUY15" s="136"/>
      <c r="IUZ15" s="136"/>
      <c r="IVA15" s="136"/>
      <c r="IVB15" s="136"/>
      <c r="IVC15" s="136"/>
      <c r="IVD15" s="136"/>
      <c r="IVE15" s="136"/>
      <c r="IVF15" s="136"/>
      <c r="IVG15" s="136"/>
      <c r="IVH15" s="136"/>
      <c r="IVI15" s="136"/>
      <c r="IVJ15" s="136"/>
      <c r="IVK15" s="136"/>
      <c r="IVL15" s="136"/>
      <c r="IVM15" s="136"/>
      <c r="IVN15" s="136"/>
      <c r="IVO15" s="136"/>
      <c r="IVP15" s="136"/>
      <c r="IVQ15" s="136"/>
      <c r="IVR15" s="136"/>
      <c r="IVS15" s="136"/>
      <c r="IVT15" s="136"/>
      <c r="IVU15" s="136"/>
      <c r="IVV15" s="136"/>
      <c r="IVW15" s="136"/>
      <c r="IVX15" s="136"/>
      <c r="IVY15" s="136"/>
      <c r="IVZ15" s="136"/>
      <c r="IWA15" s="136"/>
      <c r="IWB15" s="136"/>
      <c r="IWC15" s="136"/>
      <c r="IWD15" s="136"/>
      <c r="IWE15" s="136"/>
      <c r="IWF15" s="136"/>
      <c r="IWG15" s="136"/>
      <c r="IWH15" s="136"/>
      <c r="IWI15" s="136"/>
      <c r="IWJ15" s="136"/>
      <c r="IWK15" s="136"/>
      <c r="IWL15" s="136"/>
      <c r="IWM15" s="136"/>
      <c r="IWN15" s="136"/>
      <c r="IWO15" s="136"/>
      <c r="IWP15" s="136"/>
      <c r="IWQ15" s="136"/>
      <c r="IWR15" s="136"/>
      <c r="IWS15" s="136"/>
      <c r="IWT15" s="136"/>
      <c r="IWU15" s="136"/>
      <c r="IWV15" s="136"/>
      <c r="IWW15" s="136"/>
      <c r="IWX15" s="136"/>
      <c r="IWY15" s="136"/>
      <c r="IWZ15" s="136"/>
      <c r="IXA15" s="136"/>
      <c r="IXB15" s="136"/>
      <c r="IXC15" s="136"/>
      <c r="IXD15" s="136"/>
      <c r="IXE15" s="136"/>
      <c r="IXF15" s="136"/>
      <c r="IXG15" s="136"/>
      <c r="IXH15" s="136"/>
      <c r="IXI15" s="136"/>
      <c r="IXJ15" s="136"/>
      <c r="IXK15" s="136"/>
      <c r="IXL15" s="136"/>
      <c r="IXM15" s="136"/>
      <c r="IXN15" s="136"/>
      <c r="IXO15" s="136"/>
      <c r="IXP15" s="136"/>
      <c r="IXQ15" s="136"/>
      <c r="IXR15" s="136"/>
      <c r="IXS15" s="136"/>
      <c r="IXT15" s="136"/>
      <c r="IXU15" s="136"/>
      <c r="IXV15" s="136"/>
      <c r="IXW15" s="136"/>
      <c r="IXX15" s="136"/>
      <c r="IXY15" s="136"/>
      <c r="IXZ15" s="136"/>
      <c r="IYA15" s="136"/>
      <c r="IYB15" s="136"/>
      <c r="IYC15" s="136"/>
      <c r="IYD15" s="136"/>
      <c r="IYE15" s="136"/>
      <c r="IYF15" s="136"/>
      <c r="IYG15" s="136"/>
      <c r="IYH15" s="136"/>
      <c r="IYI15" s="136"/>
      <c r="IYJ15" s="136"/>
      <c r="IYK15" s="136"/>
      <c r="IYL15" s="136"/>
      <c r="IYM15" s="136"/>
      <c r="IYN15" s="136"/>
      <c r="IYO15" s="136"/>
      <c r="IYP15" s="136"/>
      <c r="IYQ15" s="136"/>
      <c r="IYR15" s="136"/>
      <c r="IYS15" s="136"/>
      <c r="IYT15" s="136"/>
      <c r="IYU15" s="136"/>
      <c r="IYV15" s="136"/>
      <c r="IYW15" s="136"/>
      <c r="IYX15" s="136"/>
      <c r="IYY15" s="136"/>
      <c r="IYZ15" s="136"/>
      <c r="IZA15" s="136"/>
      <c r="IZB15" s="136"/>
      <c r="IZC15" s="136"/>
      <c r="IZD15" s="136"/>
      <c r="IZE15" s="136"/>
      <c r="IZF15" s="136"/>
      <c r="IZG15" s="136"/>
      <c r="IZH15" s="136"/>
      <c r="IZI15" s="136"/>
      <c r="IZJ15" s="136"/>
      <c r="IZK15" s="136"/>
      <c r="IZL15" s="136"/>
      <c r="IZM15" s="136"/>
      <c r="IZN15" s="136"/>
      <c r="IZO15" s="136"/>
      <c r="IZP15" s="136"/>
      <c r="IZQ15" s="136"/>
      <c r="IZR15" s="136"/>
      <c r="IZS15" s="136"/>
      <c r="IZT15" s="136"/>
      <c r="IZU15" s="136"/>
      <c r="IZV15" s="136"/>
      <c r="IZW15" s="136"/>
      <c r="IZX15" s="136"/>
      <c r="IZY15" s="136"/>
      <c r="IZZ15" s="136"/>
      <c r="JAA15" s="136"/>
      <c r="JAB15" s="136"/>
      <c r="JAC15" s="136"/>
      <c r="JAD15" s="136"/>
      <c r="JAE15" s="136"/>
      <c r="JAF15" s="136"/>
      <c r="JAG15" s="136"/>
      <c r="JAH15" s="136"/>
      <c r="JAI15" s="136"/>
      <c r="JAJ15" s="136"/>
      <c r="JAK15" s="136"/>
      <c r="JAL15" s="136"/>
      <c r="JAM15" s="136"/>
      <c r="JAN15" s="136"/>
      <c r="JAO15" s="136"/>
      <c r="JAP15" s="136"/>
      <c r="JAQ15" s="136"/>
      <c r="JAR15" s="136"/>
      <c r="JAS15" s="136"/>
      <c r="JAT15" s="136"/>
      <c r="JAU15" s="136"/>
      <c r="JAV15" s="136"/>
      <c r="JAW15" s="136"/>
      <c r="JAX15" s="136"/>
      <c r="JAY15" s="136"/>
      <c r="JAZ15" s="136"/>
      <c r="JBA15" s="136"/>
      <c r="JBB15" s="136"/>
      <c r="JBC15" s="136"/>
      <c r="JBD15" s="136"/>
      <c r="JBE15" s="136"/>
      <c r="JBF15" s="136"/>
      <c r="JBG15" s="136"/>
      <c r="JBH15" s="136"/>
      <c r="JBI15" s="136"/>
      <c r="JBJ15" s="136"/>
      <c r="JBK15" s="136"/>
      <c r="JBL15" s="136"/>
      <c r="JBM15" s="136"/>
      <c r="JBN15" s="136"/>
      <c r="JBO15" s="136"/>
      <c r="JBP15" s="136"/>
      <c r="JBQ15" s="136"/>
      <c r="JBR15" s="136"/>
      <c r="JBS15" s="136"/>
      <c r="JBT15" s="136"/>
      <c r="JBU15" s="136"/>
      <c r="JBV15" s="136"/>
      <c r="JBW15" s="136"/>
      <c r="JBX15" s="136"/>
      <c r="JBY15" s="136"/>
      <c r="JBZ15" s="136"/>
      <c r="JCA15" s="136"/>
      <c r="JCB15" s="136"/>
      <c r="JCC15" s="136"/>
      <c r="JCD15" s="136"/>
      <c r="JCE15" s="136"/>
      <c r="JCF15" s="136"/>
      <c r="JCG15" s="136"/>
      <c r="JCH15" s="136"/>
      <c r="JCI15" s="136"/>
      <c r="JCJ15" s="136"/>
      <c r="JCK15" s="136"/>
      <c r="JCL15" s="136"/>
      <c r="JCM15" s="136"/>
      <c r="JCN15" s="136"/>
      <c r="JCO15" s="136"/>
      <c r="JCP15" s="136"/>
      <c r="JCQ15" s="136"/>
      <c r="JCR15" s="136"/>
      <c r="JCS15" s="136"/>
      <c r="JCT15" s="136"/>
      <c r="JCU15" s="136"/>
      <c r="JCV15" s="136"/>
      <c r="JCW15" s="136"/>
      <c r="JCX15" s="136"/>
      <c r="JCY15" s="136"/>
      <c r="JCZ15" s="136"/>
      <c r="JDA15" s="136"/>
      <c r="JDB15" s="136"/>
      <c r="JDC15" s="136"/>
      <c r="JDD15" s="136"/>
      <c r="JDE15" s="136"/>
      <c r="JDF15" s="136"/>
      <c r="JDG15" s="136"/>
      <c r="JDH15" s="136"/>
      <c r="JDI15" s="136"/>
      <c r="JDJ15" s="136"/>
      <c r="JDK15" s="136"/>
      <c r="JDL15" s="136"/>
      <c r="JDM15" s="136"/>
      <c r="JDN15" s="136"/>
      <c r="JDO15" s="136"/>
      <c r="JDP15" s="136"/>
      <c r="JDQ15" s="136"/>
      <c r="JDR15" s="136"/>
      <c r="JDS15" s="136"/>
      <c r="JDT15" s="136"/>
      <c r="JDU15" s="136"/>
      <c r="JDV15" s="136"/>
      <c r="JDW15" s="136"/>
      <c r="JDX15" s="136"/>
      <c r="JDY15" s="136"/>
      <c r="JDZ15" s="136"/>
      <c r="JEA15" s="136"/>
      <c r="JEB15" s="136"/>
      <c r="JEC15" s="136"/>
      <c r="JED15" s="136"/>
      <c r="JEE15" s="136"/>
      <c r="JEF15" s="136"/>
      <c r="JEG15" s="136"/>
      <c r="JEH15" s="136"/>
      <c r="JEI15" s="136"/>
      <c r="JEJ15" s="136"/>
      <c r="JEK15" s="136"/>
      <c r="JEL15" s="136"/>
      <c r="JEM15" s="136"/>
      <c r="JEN15" s="136"/>
      <c r="JEO15" s="136"/>
      <c r="JEP15" s="136"/>
      <c r="JEQ15" s="136"/>
      <c r="JER15" s="136"/>
      <c r="JES15" s="136"/>
      <c r="JET15" s="136"/>
      <c r="JEU15" s="136"/>
      <c r="JEV15" s="136"/>
      <c r="JEW15" s="136"/>
      <c r="JEX15" s="136"/>
      <c r="JEY15" s="136"/>
      <c r="JEZ15" s="136"/>
      <c r="JFA15" s="136"/>
      <c r="JFB15" s="136"/>
      <c r="JFC15" s="136"/>
      <c r="JFD15" s="136"/>
      <c r="JFE15" s="136"/>
      <c r="JFF15" s="136"/>
      <c r="JFG15" s="136"/>
      <c r="JFH15" s="136"/>
      <c r="JFI15" s="136"/>
      <c r="JFJ15" s="136"/>
      <c r="JFK15" s="136"/>
      <c r="JFL15" s="136"/>
      <c r="JFM15" s="136"/>
      <c r="JFN15" s="136"/>
      <c r="JFO15" s="136"/>
      <c r="JFP15" s="136"/>
      <c r="JFQ15" s="136"/>
      <c r="JFR15" s="136"/>
      <c r="JFS15" s="136"/>
      <c r="JFT15" s="136"/>
      <c r="JFU15" s="136"/>
      <c r="JFV15" s="136"/>
      <c r="JFW15" s="136"/>
      <c r="JFX15" s="136"/>
      <c r="JFY15" s="136"/>
      <c r="JFZ15" s="136"/>
      <c r="JGA15" s="136"/>
      <c r="JGB15" s="136"/>
      <c r="JGC15" s="136"/>
      <c r="JGD15" s="136"/>
      <c r="JGE15" s="136"/>
      <c r="JGF15" s="136"/>
      <c r="JGG15" s="136"/>
      <c r="JGH15" s="136"/>
      <c r="JGI15" s="136"/>
      <c r="JGJ15" s="136"/>
      <c r="JGK15" s="136"/>
      <c r="JGL15" s="136"/>
      <c r="JGM15" s="136"/>
      <c r="JGN15" s="136"/>
      <c r="JGO15" s="136"/>
      <c r="JGP15" s="136"/>
      <c r="JGQ15" s="136"/>
      <c r="JGR15" s="136"/>
      <c r="JGS15" s="136"/>
      <c r="JGT15" s="136"/>
      <c r="JGU15" s="136"/>
      <c r="JGV15" s="136"/>
      <c r="JGW15" s="136"/>
      <c r="JGX15" s="136"/>
      <c r="JGY15" s="136"/>
      <c r="JGZ15" s="136"/>
      <c r="JHA15" s="136"/>
      <c r="JHB15" s="136"/>
      <c r="JHC15" s="136"/>
      <c r="JHD15" s="136"/>
      <c r="JHE15" s="136"/>
      <c r="JHF15" s="136"/>
      <c r="JHG15" s="136"/>
      <c r="JHH15" s="136"/>
      <c r="JHI15" s="136"/>
      <c r="JHJ15" s="136"/>
      <c r="JHK15" s="136"/>
      <c r="JHL15" s="136"/>
      <c r="JHM15" s="136"/>
      <c r="JHN15" s="136"/>
      <c r="JHO15" s="136"/>
      <c r="JHP15" s="136"/>
      <c r="JHQ15" s="136"/>
      <c r="JHR15" s="136"/>
      <c r="JHS15" s="136"/>
      <c r="JHT15" s="136"/>
      <c r="JHU15" s="136"/>
      <c r="JHV15" s="136"/>
      <c r="JHW15" s="136"/>
      <c r="JHX15" s="136"/>
      <c r="JHY15" s="136"/>
      <c r="JHZ15" s="136"/>
      <c r="JIA15" s="136"/>
      <c r="JIB15" s="136"/>
      <c r="JIC15" s="136"/>
      <c r="JID15" s="136"/>
      <c r="JIE15" s="136"/>
      <c r="JIF15" s="136"/>
      <c r="JIG15" s="136"/>
      <c r="JIH15" s="136"/>
      <c r="JII15" s="136"/>
      <c r="JIJ15" s="136"/>
      <c r="JIK15" s="136"/>
      <c r="JIL15" s="136"/>
      <c r="JIM15" s="136"/>
      <c r="JIN15" s="136"/>
      <c r="JIO15" s="136"/>
      <c r="JIP15" s="136"/>
      <c r="JIQ15" s="136"/>
      <c r="JIR15" s="136"/>
      <c r="JIS15" s="136"/>
      <c r="JIT15" s="136"/>
      <c r="JIU15" s="136"/>
      <c r="JIV15" s="136"/>
      <c r="JIW15" s="136"/>
      <c r="JIX15" s="136"/>
      <c r="JIY15" s="136"/>
      <c r="JIZ15" s="136"/>
      <c r="JJA15" s="136"/>
      <c r="JJB15" s="136"/>
      <c r="JJC15" s="136"/>
      <c r="JJD15" s="136"/>
      <c r="JJE15" s="136"/>
      <c r="JJF15" s="136"/>
      <c r="JJG15" s="136"/>
      <c r="JJH15" s="136"/>
      <c r="JJI15" s="136"/>
      <c r="JJJ15" s="136"/>
      <c r="JJK15" s="136"/>
      <c r="JJL15" s="136"/>
      <c r="JJM15" s="136"/>
      <c r="JJN15" s="136"/>
      <c r="JJO15" s="136"/>
      <c r="JJP15" s="136"/>
      <c r="JJQ15" s="136"/>
      <c r="JJR15" s="136"/>
      <c r="JJS15" s="136"/>
      <c r="JJT15" s="136"/>
      <c r="JJU15" s="136"/>
      <c r="JJV15" s="136"/>
      <c r="JJW15" s="136"/>
      <c r="JJX15" s="136"/>
      <c r="JJY15" s="136"/>
      <c r="JJZ15" s="136"/>
      <c r="JKA15" s="136"/>
      <c r="JKB15" s="136"/>
      <c r="JKC15" s="136"/>
      <c r="JKD15" s="136"/>
      <c r="JKE15" s="136"/>
      <c r="JKF15" s="136"/>
      <c r="JKG15" s="136"/>
      <c r="JKH15" s="136"/>
      <c r="JKI15" s="136"/>
      <c r="JKJ15" s="136"/>
      <c r="JKK15" s="136"/>
      <c r="JKL15" s="136"/>
      <c r="JKM15" s="136"/>
      <c r="JKN15" s="136"/>
      <c r="JKO15" s="136"/>
      <c r="JKP15" s="136"/>
      <c r="JKQ15" s="136"/>
      <c r="JKR15" s="136"/>
      <c r="JKS15" s="136"/>
      <c r="JKT15" s="136"/>
      <c r="JKU15" s="136"/>
      <c r="JKV15" s="136"/>
      <c r="JKW15" s="136"/>
      <c r="JKX15" s="136"/>
      <c r="JKY15" s="136"/>
      <c r="JKZ15" s="136"/>
      <c r="JLA15" s="136"/>
      <c r="JLB15" s="136"/>
      <c r="JLC15" s="136"/>
      <c r="JLD15" s="136"/>
      <c r="JLE15" s="136"/>
      <c r="JLF15" s="136"/>
      <c r="JLG15" s="136"/>
      <c r="JLH15" s="136"/>
      <c r="JLI15" s="136"/>
      <c r="JLJ15" s="136"/>
      <c r="JLK15" s="136"/>
      <c r="JLL15" s="136"/>
      <c r="JLM15" s="136"/>
      <c r="JLN15" s="136"/>
      <c r="JLO15" s="136"/>
      <c r="JLP15" s="136"/>
      <c r="JLQ15" s="136"/>
      <c r="JLR15" s="136"/>
      <c r="JLS15" s="136"/>
      <c r="JLT15" s="136"/>
      <c r="JLU15" s="136"/>
      <c r="JLV15" s="136"/>
      <c r="JLW15" s="136"/>
      <c r="JLX15" s="136"/>
      <c r="JLY15" s="136"/>
      <c r="JLZ15" s="136"/>
      <c r="JMA15" s="136"/>
      <c r="JMB15" s="136"/>
      <c r="JMC15" s="136"/>
      <c r="JMD15" s="136"/>
      <c r="JME15" s="136"/>
      <c r="JMF15" s="136"/>
      <c r="JMG15" s="136"/>
      <c r="JMH15" s="136"/>
      <c r="JMI15" s="136"/>
      <c r="JMJ15" s="136"/>
      <c r="JMK15" s="136"/>
      <c r="JML15" s="136"/>
      <c r="JMM15" s="136"/>
      <c r="JMN15" s="136"/>
      <c r="JMO15" s="136"/>
      <c r="JMP15" s="136"/>
      <c r="JMQ15" s="136"/>
      <c r="JMR15" s="136"/>
      <c r="JMS15" s="136"/>
      <c r="JMT15" s="136"/>
      <c r="JMU15" s="136"/>
      <c r="JMV15" s="136"/>
      <c r="JMW15" s="136"/>
      <c r="JMX15" s="136"/>
      <c r="JMY15" s="136"/>
      <c r="JMZ15" s="136"/>
      <c r="JNA15" s="136"/>
      <c r="JNB15" s="136"/>
      <c r="JNC15" s="136"/>
      <c r="JND15" s="136"/>
      <c r="JNE15" s="136"/>
      <c r="JNF15" s="136"/>
      <c r="JNG15" s="136"/>
      <c r="JNH15" s="136"/>
      <c r="JNI15" s="136"/>
      <c r="JNJ15" s="136"/>
      <c r="JNK15" s="136"/>
      <c r="JNL15" s="136"/>
      <c r="JNM15" s="136"/>
      <c r="JNN15" s="136"/>
      <c r="JNO15" s="136"/>
      <c r="JNP15" s="136"/>
      <c r="JNQ15" s="136"/>
      <c r="JNR15" s="136"/>
      <c r="JNS15" s="136"/>
      <c r="JNT15" s="136"/>
      <c r="JNU15" s="136"/>
      <c r="JNV15" s="136"/>
      <c r="JNW15" s="136"/>
      <c r="JNX15" s="136"/>
      <c r="JNY15" s="136"/>
      <c r="JNZ15" s="136"/>
      <c r="JOA15" s="136"/>
      <c r="JOB15" s="136"/>
      <c r="JOC15" s="136"/>
      <c r="JOD15" s="136"/>
      <c r="JOE15" s="136"/>
      <c r="JOF15" s="136"/>
      <c r="JOG15" s="136"/>
      <c r="JOH15" s="136"/>
      <c r="JOI15" s="136"/>
      <c r="JOJ15" s="136"/>
      <c r="JOK15" s="136"/>
      <c r="JOL15" s="136"/>
      <c r="JOM15" s="136"/>
      <c r="JON15" s="136"/>
      <c r="JOO15" s="136"/>
      <c r="JOP15" s="136"/>
      <c r="JOQ15" s="136"/>
      <c r="JOR15" s="136"/>
      <c r="JOS15" s="136"/>
      <c r="JOT15" s="136"/>
      <c r="JOU15" s="136"/>
      <c r="JOV15" s="136"/>
      <c r="JOW15" s="136"/>
      <c r="JOX15" s="136"/>
      <c r="JOY15" s="136"/>
      <c r="JOZ15" s="136"/>
      <c r="JPA15" s="136"/>
      <c r="JPB15" s="136"/>
      <c r="JPC15" s="136"/>
      <c r="JPD15" s="136"/>
      <c r="JPE15" s="136"/>
      <c r="JPF15" s="136"/>
      <c r="JPG15" s="136"/>
      <c r="JPH15" s="136"/>
      <c r="JPI15" s="136"/>
      <c r="JPJ15" s="136"/>
      <c r="JPK15" s="136"/>
      <c r="JPL15" s="136"/>
      <c r="JPM15" s="136"/>
      <c r="JPN15" s="136"/>
      <c r="JPO15" s="136"/>
      <c r="JPP15" s="136"/>
      <c r="JPQ15" s="136"/>
      <c r="JPR15" s="136"/>
      <c r="JPS15" s="136"/>
      <c r="JPT15" s="136"/>
      <c r="JPU15" s="136"/>
      <c r="JPV15" s="136"/>
      <c r="JPW15" s="136"/>
      <c r="JPX15" s="136"/>
      <c r="JPY15" s="136"/>
      <c r="JPZ15" s="136"/>
      <c r="JQA15" s="136"/>
      <c r="JQB15" s="136"/>
      <c r="JQC15" s="136"/>
      <c r="JQD15" s="136"/>
      <c r="JQE15" s="136"/>
      <c r="JQF15" s="136"/>
      <c r="JQG15" s="136"/>
      <c r="JQH15" s="136"/>
      <c r="JQI15" s="136"/>
      <c r="JQJ15" s="136"/>
      <c r="JQK15" s="136"/>
      <c r="JQL15" s="136"/>
      <c r="JQM15" s="136"/>
      <c r="JQN15" s="136"/>
      <c r="JQO15" s="136"/>
      <c r="JQP15" s="136"/>
      <c r="JQQ15" s="136"/>
      <c r="JQR15" s="136"/>
      <c r="JQS15" s="136"/>
      <c r="JQT15" s="136"/>
      <c r="JQU15" s="136"/>
      <c r="JQV15" s="136"/>
      <c r="JQW15" s="136"/>
      <c r="JQX15" s="136"/>
      <c r="JQY15" s="136"/>
      <c r="JQZ15" s="136"/>
      <c r="JRA15" s="136"/>
      <c r="JRB15" s="136"/>
      <c r="JRC15" s="136"/>
      <c r="JRD15" s="136"/>
      <c r="JRE15" s="136"/>
      <c r="JRF15" s="136"/>
      <c r="JRG15" s="136"/>
      <c r="JRH15" s="136"/>
      <c r="JRI15" s="136"/>
      <c r="JRJ15" s="136"/>
      <c r="JRK15" s="136"/>
      <c r="JRL15" s="136"/>
      <c r="JRM15" s="136"/>
      <c r="JRN15" s="136"/>
      <c r="JRO15" s="136"/>
      <c r="JRP15" s="136"/>
      <c r="JRQ15" s="136"/>
      <c r="JRR15" s="136"/>
      <c r="JRS15" s="136"/>
      <c r="JRT15" s="136"/>
      <c r="JRU15" s="136"/>
      <c r="JRV15" s="136"/>
      <c r="JRW15" s="136"/>
      <c r="JRX15" s="136"/>
      <c r="JRY15" s="136"/>
      <c r="JRZ15" s="136"/>
      <c r="JSA15" s="136"/>
      <c r="JSB15" s="136"/>
      <c r="JSC15" s="136"/>
      <c r="JSD15" s="136"/>
      <c r="JSE15" s="136"/>
      <c r="JSF15" s="136"/>
      <c r="JSG15" s="136"/>
      <c r="JSH15" s="136"/>
      <c r="JSI15" s="136"/>
      <c r="JSJ15" s="136"/>
      <c r="JSK15" s="136"/>
      <c r="JSL15" s="136"/>
      <c r="JSM15" s="136"/>
      <c r="JSN15" s="136"/>
      <c r="JSO15" s="136"/>
      <c r="JSP15" s="136"/>
      <c r="JSQ15" s="136"/>
      <c r="JSR15" s="136"/>
      <c r="JSS15" s="136"/>
      <c r="JST15" s="136"/>
      <c r="JSU15" s="136"/>
      <c r="JSV15" s="136"/>
      <c r="JSW15" s="136"/>
      <c r="JSX15" s="136"/>
      <c r="JSY15" s="136"/>
      <c r="JSZ15" s="136"/>
      <c r="JTA15" s="136"/>
      <c r="JTB15" s="136"/>
      <c r="JTC15" s="136"/>
      <c r="JTD15" s="136"/>
      <c r="JTE15" s="136"/>
      <c r="JTF15" s="136"/>
      <c r="JTG15" s="136"/>
      <c r="JTH15" s="136"/>
      <c r="JTI15" s="136"/>
      <c r="JTJ15" s="136"/>
      <c r="JTK15" s="136"/>
      <c r="JTL15" s="136"/>
      <c r="JTM15" s="136"/>
      <c r="JTN15" s="136"/>
      <c r="JTO15" s="136"/>
      <c r="JTP15" s="136"/>
      <c r="JTQ15" s="136"/>
      <c r="JTR15" s="136"/>
      <c r="JTS15" s="136"/>
      <c r="JTT15" s="136"/>
      <c r="JTU15" s="136"/>
      <c r="JTV15" s="136"/>
      <c r="JTW15" s="136"/>
      <c r="JTX15" s="136"/>
      <c r="JTY15" s="136"/>
      <c r="JTZ15" s="136"/>
      <c r="JUA15" s="136"/>
      <c r="JUB15" s="136"/>
      <c r="JUC15" s="136"/>
      <c r="JUD15" s="136"/>
      <c r="JUE15" s="136"/>
      <c r="JUF15" s="136"/>
      <c r="JUG15" s="136"/>
      <c r="JUH15" s="136"/>
      <c r="JUI15" s="136"/>
      <c r="JUJ15" s="136"/>
      <c r="JUK15" s="136"/>
      <c r="JUL15" s="136"/>
      <c r="JUM15" s="136"/>
      <c r="JUN15" s="136"/>
      <c r="JUO15" s="136"/>
      <c r="JUP15" s="136"/>
      <c r="JUQ15" s="136"/>
      <c r="JUR15" s="136"/>
      <c r="JUS15" s="136"/>
      <c r="JUT15" s="136"/>
      <c r="JUU15" s="136"/>
      <c r="JUV15" s="136"/>
      <c r="JUW15" s="136"/>
      <c r="JUX15" s="136"/>
      <c r="JUY15" s="136"/>
      <c r="JUZ15" s="136"/>
      <c r="JVA15" s="136"/>
      <c r="JVB15" s="136"/>
      <c r="JVC15" s="136"/>
      <c r="JVD15" s="136"/>
      <c r="JVE15" s="136"/>
      <c r="JVF15" s="136"/>
      <c r="JVG15" s="136"/>
      <c r="JVH15" s="136"/>
      <c r="JVI15" s="136"/>
      <c r="JVJ15" s="136"/>
      <c r="JVK15" s="136"/>
      <c r="JVL15" s="136"/>
      <c r="JVM15" s="136"/>
      <c r="JVN15" s="136"/>
      <c r="JVO15" s="136"/>
      <c r="JVP15" s="136"/>
      <c r="JVQ15" s="136"/>
      <c r="JVR15" s="136"/>
      <c r="JVS15" s="136"/>
      <c r="JVT15" s="136"/>
      <c r="JVU15" s="136"/>
      <c r="JVV15" s="136"/>
      <c r="JVW15" s="136"/>
      <c r="JVX15" s="136"/>
      <c r="JVY15" s="136"/>
      <c r="JVZ15" s="136"/>
      <c r="JWA15" s="136"/>
      <c r="JWB15" s="136"/>
      <c r="JWC15" s="136"/>
      <c r="JWD15" s="136"/>
      <c r="JWE15" s="136"/>
      <c r="JWF15" s="136"/>
      <c r="JWG15" s="136"/>
      <c r="JWH15" s="136"/>
      <c r="JWI15" s="136"/>
      <c r="JWJ15" s="136"/>
      <c r="JWK15" s="136"/>
      <c r="JWL15" s="136"/>
      <c r="JWM15" s="136"/>
      <c r="JWN15" s="136"/>
      <c r="JWO15" s="136"/>
      <c r="JWP15" s="136"/>
      <c r="JWQ15" s="136"/>
      <c r="JWR15" s="136"/>
      <c r="JWS15" s="136"/>
      <c r="JWT15" s="136"/>
      <c r="JWU15" s="136"/>
      <c r="JWV15" s="136"/>
      <c r="JWW15" s="136"/>
      <c r="JWX15" s="136"/>
      <c r="JWY15" s="136"/>
      <c r="JWZ15" s="136"/>
      <c r="JXA15" s="136"/>
      <c r="JXB15" s="136"/>
      <c r="JXC15" s="136"/>
      <c r="JXD15" s="136"/>
      <c r="JXE15" s="136"/>
      <c r="JXF15" s="136"/>
      <c r="JXG15" s="136"/>
      <c r="JXH15" s="136"/>
      <c r="JXI15" s="136"/>
      <c r="JXJ15" s="136"/>
      <c r="JXK15" s="136"/>
      <c r="JXL15" s="136"/>
      <c r="JXM15" s="136"/>
      <c r="JXN15" s="136"/>
      <c r="JXO15" s="136"/>
      <c r="JXP15" s="136"/>
      <c r="JXQ15" s="136"/>
      <c r="JXR15" s="136"/>
      <c r="JXS15" s="136"/>
      <c r="JXT15" s="136"/>
      <c r="JXU15" s="136"/>
      <c r="JXV15" s="136"/>
      <c r="JXW15" s="136"/>
      <c r="JXX15" s="136"/>
      <c r="JXY15" s="136"/>
      <c r="JXZ15" s="136"/>
      <c r="JYA15" s="136"/>
      <c r="JYB15" s="136"/>
      <c r="JYC15" s="136"/>
      <c r="JYD15" s="136"/>
      <c r="JYE15" s="136"/>
      <c r="JYF15" s="136"/>
      <c r="JYG15" s="136"/>
      <c r="JYH15" s="136"/>
      <c r="JYI15" s="136"/>
      <c r="JYJ15" s="136"/>
      <c r="JYK15" s="136"/>
      <c r="JYL15" s="136"/>
      <c r="JYM15" s="136"/>
      <c r="JYN15" s="136"/>
      <c r="JYO15" s="136"/>
      <c r="JYP15" s="136"/>
      <c r="JYQ15" s="136"/>
      <c r="JYR15" s="136"/>
      <c r="JYS15" s="136"/>
      <c r="JYT15" s="136"/>
      <c r="JYU15" s="136"/>
      <c r="JYV15" s="136"/>
      <c r="JYW15" s="136"/>
      <c r="JYX15" s="136"/>
      <c r="JYY15" s="136"/>
      <c r="JYZ15" s="136"/>
      <c r="JZA15" s="136"/>
      <c r="JZB15" s="136"/>
      <c r="JZC15" s="136"/>
      <c r="JZD15" s="136"/>
      <c r="JZE15" s="136"/>
      <c r="JZF15" s="136"/>
      <c r="JZG15" s="136"/>
      <c r="JZH15" s="136"/>
      <c r="JZI15" s="136"/>
      <c r="JZJ15" s="136"/>
      <c r="JZK15" s="136"/>
      <c r="JZL15" s="136"/>
      <c r="JZM15" s="136"/>
      <c r="JZN15" s="136"/>
      <c r="JZO15" s="136"/>
      <c r="JZP15" s="136"/>
      <c r="JZQ15" s="136"/>
      <c r="JZR15" s="136"/>
      <c r="JZS15" s="136"/>
      <c r="JZT15" s="136"/>
      <c r="JZU15" s="136"/>
      <c r="JZV15" s="136"/>
      <c r="JZW15" s="136"/>
      <c r="JZX15" s="136"/>
      <c r="JZY15" s="136"/>
      <c r="JZZ15" s="136"/>
      <c r="KAA15" s="136"/>
      <c r="KAB15" s="136"/>
      <c r="KAC15" s="136"/>
      <c r="KAD15" s="136"/>
      <c r="KAE15" s="136"/>
      <c r="KAF15" s="136"/>
      <c r="KAG15" s="136"/>
      <c r="KAH15" s="136"/>
      <c r="KAI15" s="136"/>
      <c r="KAJ15" s="136"/>
      <c r="KAK15" s="136"/>
      <c r="KAL15" s="136"/>
      <c r="KAM15" s="136"/>
      <c r="KAN15" s="136"/>
      <c r="KAO15" s="136"/>
      <c r="KAP15" s="136"/>
      <c r="KAQ15" s="136"/>
      <c r="KAR15" s="136"/>
      <c r="KAS15" s="136"/>
      <c r="KAT15" s="136"/>
      <c r="KAU15" s="136"/>
      <c r="KAV15" s="136"/>
      <c r="KAW15" s="136"/>
      <c r="KAX15" s="136"/>
      <c r="KAY15" s="136"/>
      <c r="KAZ15" s="136"/>
      <c r="KBA15" s="136"/>
      <c r="KBB15" s="136"/>
      <c r="KBC15" s="136"/>
      <c r="KBD15" s="136"/>
      <c r="KBE15" s="136"/>
      <c r="KBF15" s="136"/>
      <c r="KBG15" s="136"/>
      <c r="KBH15" s="136"/>
      <c r="KBI15" s="136"/>
      <c r="KBJ15" s="136"/>
      <c r="KBK15" s="136"/>
      <c r="KBL15" s="136"/>
      <c r="KBM15" s="136"/>
      <c r="KBN15" s="136"/>
      <c r="KBO15" s="136"/>
      <c r="KBP15" s="136"/>
      <c r="KBQ15" s="136"/>
      <c r="KBR15" s="136"/>
      <c r="KBS15" s="136"/>
      <c r="KBT15" s="136"/>
      <c r="KBU15" s="136"/>
      <c r="KBV15" s="136"/>
      <c r="KBW15" s="136"/>
      <c r="KBX15" s="136"/>
      <c r="KBY15" s="136"/>
      <c r="KBZ15" s="136"/>
      <c r="KCA15" s="136"/>
      <c r="KCB15" s="136"/>
      <c r="KCC15" s="136"/>
      <c r="KCD15" s="136"/>
      <c r="KCE15" s="136"/>
      <c r="KCF15" s="136"/>
      <c r="KCG15" s="136"/>
      <c r="KCH15" s="136"/>
      <c r="KCI15" s="136"/>
      <c r="KCJ15" s="136"/>
      <c r="KCK15" s="136"/>
      <c r="KCL15" s="136"/>
      <c r="KCM15" s="136"/>
      <c r="KCN15" s="136"/>
      <c r="KCO15" s="136"/>
      <c r="KCP15" s="136"/>
      <c r="KCQ15" s="136"/>
      <c r="KCR15" s="136"/>
      <c r="KCS15" s="136"/>
      <c r="KCT15" s="136"/>
      <c r="KCU15" s="136"/>
      <c r="KCV15" s="136"/>
      <c r="KCW15" s="136"/>
      <c r="KCX15" s="136"/>
      <c r="KCY15" s="136"/>
      <c r="KCZ15" s="136"/>
      <c r="KDA15" s="136"/>
      <c r="KDB15" s="136"/>
      <c r="KDC15" s="136"/>
      <c r="KDD15" s="136"/>
      <c r="KDE15" s="136"/>
      <c r="KDF15" s="136"/>
      <c r="KDG15" s="136"/>
      <c r="KDH15" s="136"/>
      <c r="KDI15" s="136"/>
      <c r="KDJ15" s="136"/>
      <c r="KDK15" s="136"/>
      <c r="KDL15" s="136"/>
      <c r="KDM15" s="136"/>
      <c r="KDN15" s="136"/>
      <c r="KDO15" s="136"/>
      <c r="KDP15" s="136"/>
      <c r="KDQ15" s="136"/>
      <c r="KDR15" s="136"/>
      <c r="KDS15" s="136"/>
      <c r="KDT15" s="136"/>
      <c r="KDU15" s="136"/>
      <c r="KDV15" s="136"/>
      <c r="KDW15" s="136"/>
      <c r="KDX15" s="136"/>
      <c r="KDY15" s="136"/>
      <c r="KDZ15" s="136"/>
      <c r="KEA15" s="136"/>
      <c r="KEB15" s="136"/>
      <c r="KEC15" s="136"/>
      <c r="KED15" s="136"/>
      <c r="KEE15" s="136"/>
      <c r="KEF15" s="136"/>
      <c r="KEG15" s="136"/>
      <c r="KEH15" s="136"/>
      <c r="KEI15" s="136"/>
      <c r="KEJ15" s="136"/>
      <c r="KEK15" s="136"/>
      <c r="KEL15" s="136"/>
      <c r="KEM15" s="136"/>
      <c r="KEN15" s="136"/>
      <c r="KEO15" s="136"/>
      <c r="KEP15" s="136"/>
      <c r="KEQ15" s="136"/>
      <c r="KER15" s="136"/>
      <c r="KES15" s="136"/>
      <c r="KET15" s="136"/>
      <c r="KEU15" s="136"/>
      <c r="KEV15" s="136"/>
      <c r="KEW15" s="136"/>
      <c r="KEX15" s="136"/>
      <c r="KEY15" s="136"/>
      <c r="KEZ15" s="136"/>
      <c r="KFA15" s="136"/>
      <c r="KFB15" s="136"/>
      <c r="KFC15" s="136"/>
      <c r="KFD15" s="136"/>
      <c r="KFE15" s="136"/>
      <c r="KFF15" s="136"/>
      <c r="KFG15" s="136"/>
      <c r="KFH15" s="136"/>
      <c r="KFI15" s="136"/>
      <c r="KFJ15" s="136"/>
      <c r="KFK15" s="136"/>
      <c r="KFL15" s="136"/>
      <c r="KFM15" s="136"/>
      <c r="KFN15" s="136"/>
      <c r="KFO15" s="136"/>
      <c r="KFP15" s="136"/>
      <c r="KFQ15" s="136"/>
      <c r="KFR15" s="136"/>
      <c r="KFS15" s="136"/>
      <c r="KFT15" s="136"/>
      <c r="KFU15" s="136"/>
      <c r="KFV15" s="136"/>
      <c r="KFW15" s="136"/>
      <c r="KFX15" s="136"/>
      <c r="KFY15" s="136"/>
      <c r="KFZ15" s="136"/>
      <c r="KGA15" s="136"/>
      <c r="KGB15" s="136"/>
      <c r="KGC15" s="136"/>
      <c r="KGD15" s="136"/>
      <c r="KGE15" s="136"/>
      <c r="KGF15" s="136"/>
      <c r="KGG15" s="136"/>
      <c r="KGH15" s="136"/>
      <c r="KGI15" s="136"/>
      <c r="KGJ15" s="136"/>
      <c r="KGK15" s="136"/>
      <c r="KGL15" s="136"/>
      <c r="KGM15" s="136"/>
      <c r="KGN15" s="136"/>
      <c r="KGO15" s="136"/>
      <c r="KGP15" s="136"/>
      <c r="KGQ15" s="136"/>
      <c r="KGR15" s="136"/>
      <c r="KGS15" s="136"/>
      <c r="KGT15" s="136"/>
      <c r="KGU15" s="136"/>
      <c r="KGV15" s="136"/>
      <c r="KGW15" s="136"/>
      <c r="KGX15" s="136"/>
      <c r="KGY15" s="136"/>
      <c r="KGZ15" s="136"/>
      <c r="KHA15" s="136"/>
      <c r="KHB15" s="136"/>
      <c r="KHC15" s="136"/>
      <c r="KHD15" s="136"/>
      <c r="KHE15" s="136"/>
      <c r="KHF15" s="136"/>
      <c r="KHG15" s="136"/>
      <c r="KHH15" s="136"/>
      <c r="KHI15" s="136"/>
      <c r="KHJ15" s="136"/>
      <c r="KHK15" s="136"/>
      <c r="KHL15" s="136"/>
      <c r="KHM15" s="136"/>
      <c r="KHN15" s="136"/>
      <c r="KHO15" s="136"/>
      <c r="KHP15" s="136"/>
      <c r="KHQ15" s="136"/>
      <c r="KHR15" s="136"/>
      <c r="KHS15" s="136"/>
      <c r="KHT15" s="136"/>
      <c r="KHU15" s="136"/>
      <c r="KHV15" s="136"/>
      <c r="KHW15" s="136"/>
      <c r="KHX15" s="136"/>
      <c r="KHY15" s="136"/>
      <c r="KHZ15" s="136"/>
      <c r="KIA15" s="136"/>
      <c r="KIB15" s="136"/>
      <c r="KIC15" s="136"/>
      <c r="KID15" s="136"/>
      <c r="KIE15" s="136"/>
      <c r="KIF15" s="136"/>
      <c r="KIG15" s="136"/>
      <c r="KIH15" s="136"/>
      <c r="KII15" s="136"/>
      <c r="KIJ15" s="136"/>
      <c r="KIK15" s="136"/>
      <c r="KIL15" s="136"/>
      <c r="KIM15" s="136"/>
      <c r="KIN15" s="136"/>
      <c r="KIO15" s="136"/>
      <c r="KIP15" s="136"/>
      <c r="KIQ15" s="136"/>
      <c r="KIR15" s="136"/>
      <c r="KIS15" s="136"/>
      <c r="KIT15" s="136"/>
      <c r="KIU15" s="136"/>
      <c r="KIV15" s="136"/>
      <c r="KIW15" s="136"/>
      <c r="KIX15" s="136"/>
      <c r="KIY15" s="136"/>
      <c r="KIZ15" s="136"/>
      <c r="KJA15" s="136"/>
      <c r="KJB15" s="136"/>
      <c r="KJC15" s="136"/>
      <c r="KJD15" s="136"/>
      <c r="KJE15" s="136"/>
      <c r="KJF15" s="136"/>
      <c r="KJG15" s="136"/>
      <c r="KJH15" s="136"/>
      <c r="KJI15" s="136"/>
      <c r="KJJ15" s="136"/>
      <c r="KJK15" s="136"/>
      <c r="KJL15" s="136"/>
      <c r="KJM15" s="136"/>
      <c r="KJN15" s="136"/>
      <c r="KJO15" s="136"/>
      <c r="KJP15" s="136"/>
      <c r="KJQ15" s="136"/>
      <c r="KJR15" s="136"/>
      <c r="KJS15" s="136"/>
      <c r="KJT15" s="136"/>
      <c r="KJU15" s="136"/>
      <c r="KJV15" s="136"/>
      <c r="KJW15" s="136"/>
      <c r="KJX15" s="136"/>
      <c r="KJY15" s="136"/>
      <c r="KJZ15" s="136"/>
      <c r="KKA15" s="136"/>
      <c r="KKB15" s="136"/>
      <c r="KKC15" s="136"/>
      <c r="KKD15" s="136"/>
      <c r="KKE15" s="136"/>
      <c r="KKF15" s="136"/>
      <c r="KKG15" s="136"/>
      <c r="KKH15" s="136"/>
      <c r="KKI15" s="136"/>
      <c r="KKJ15" s="136"/>
      <c r="KKK15" s="136"/>
      <c r="KKL15" s="136"/>
      <c r="KKM15" s="136"/>
      <c r="KKN15" s="136"/>
      <c r="KKO15" s="136"/>
      <c r="KKP15" s="136"/>
      <c r="KKQ15" s="136"/>
      <c r="KKR15" s="136"/>
      <c r="KKS15" s="136"/>
      <c r="KKT15" s="136"/>
      <c r="KKU15" s="136"/>
      <c r="KKV15" s="136"/>
      <c r="KKW15" s="136"/>
      <c r="KKX15" s="136"/>
      <c r="KKY15" s="136"/>
      <c r="KKZ15" s="136"/>
      <c r="KLA15" s="136"/>
      <c r="KLB15" s="136"/>
      <c r="KLC15" s="136"/>
      <c r="KLD15" s="136"/>
      <c r="KLE15" s="136"/>
      <c r="KLF15" s="136"/>
      <c r="KLG15" s="136"/>
      <c r="KLH15" s="136"/>
      <c r="KLI15" s="136"/>
      <c r="KLJ15" s="136"/>
      <c r="KLK15" s="136"/>
      <c r="KLL15" s="136"/>
      <c r="KLM15" s="136"/>
      <c r="KLN15" s="136"/>
      <c r="KLO15" s="136"/>
      <c r="KLP15" s="136"/>
      <c r="KLQ15" s="136"/>
      <c r="KLR15" s="136"/>
      <c r="KLS15" s="136"/>
      <c r="KLT15" s="136"/>
      <c r="KLU15" s="136"/>
      <c r="KLV15" s="136"/>
      <c r="KLW15" s="136"/>
      <c r="KLX15" s="136"/>
      <c r="KLY15" s="136"/>
      <c r="KLZ15" s="136"/>
      <c r="KMA15" s="136"/>
      <c r="KMB15" s="136"/>
      <c r="KMC15" s="136"/>
      <c r="KMD15" s="136"/>
      <c r="KME15" s="136"/>
      <c r="KMF15" s="136"/>
      <c r="KMG15" s="136"/>
      <c r="KMH15" s="136"/>
      <c r="KMI15" s="136"/>
      <c r="KMJ15" s="136"/>
      <c r="KMK15" s="136"/>
      <c r="KML15" s="136"/>
      <c r="KMM15" s="136"/>
      <c r="KMN15" s="136"/>
      <c r="KMO15" s="136"/>
      <c r="KMP15" s="136"/>
      <c r="KMQ15" s="136"/>
      <c r="KMR15" s="136"/>
      <c r="KMS15" s="136"/>
      <c r="KMT15" s="136"/>
      <c r="KMU15" s="136"/>
      <c r="KMV15" s="136"/>
      <c r="KMW15" s="136"/>
      <c r="KMX15" s="136"/>
      <c r="KMY15" s="136"/>
      <c r="KMZ15" s="136"/>
      <c r="KNA15" s="136"/>
      <c r="KNB15" s="136"/>
      <c r="KNC15" s="136"/>
      <c r="KND15" s="136"/>
      <c r="KNE15" s="136"/>
      <c r="KNF15" s="136"/>
      <c r="KNG15" s="136"/>
      <c r="KNH15" s="136"/>
      <c r="KNI15" s="136"/>
      <c r="KNJ15" s="136"/>
      <c r="KNK15" s="136"/>
      <c r="KNL15" s="136"/>
      <c r="KNM15" s="136"/>
      <c r="KNN15" s="136"/>
      <c r="KNO15" s="136"/>
      <c r="KNP15" s="136"/>
      <c r="KNQ15" s="136"/>
      <c r="KNR15" s="136"/>
      <c r="KNS15" s="136"/>
      <c r="KNT15" s="136"/>
      <c r="KNU15" s="136"/>
      <c r="KNV15" s="136"/>
      <c r="KNW15" s="136"/>
      <c r="KNX15" s="136"/>
      <c r="KNY15" s="136"/>
      <c r="KNZ15" s="136"/>
      <c r="KOA15" s="136"/>
      <c r="KOB15" s="136"/>
      <c r="KOC15" s="136"/>
      <c r="KOD15" s="136"/>
      <c r="KOE15" s="136"/>
      <c r="KOF15" s="136"/>
      <c r="KOG15" s="136"/>
      <c r="KOH15" s="136"/>
      <c r="KOI15" s="136"/>
      <c r="KOJ15" s="136"/>
      <c r="KOK15" s="136"/>
      <c r="KOL15" s="136"/>
      <c r="KOM15" s="136"/>
      <c r="KON15" s="136"/>
      <c r="KOO15" s="136"/>
      <c r="KOP15" s="136"/>
      <c r="KOQ15" s="136"/>
      <c r="KOR15" s="136"/>
      <c r="KOS15" s="136"/>
      <c r="KOT15" s="136"/>
      <c r="KOU15" s="136"/>
      <c r="KOV15" s="136"/>
      <c r="KOW15" s="136"/>
      <c r="KOX15" s="136"/>
      <c r="KOY15" s="136"/>
      <c r="KOZ15" s="136"/>
      <c r="KPA15" s="136"/>
      <c r="KPB15" s="136"/>
      <c r="KPC15" s="136"/>
      <c r="KPD15" s="136"/>
      <c r="KPE15" s="136"/>
      <c r="KPF15" s="136"/>
      <c r="KPG15" s="136"/>
      <c r="KPH15" s="136"/>
      <c r="KPI15" s="136"/>
      <c r="KPJ15" s="136"/>
      <c r="KPK15" s="136"/>
      <c r="KPL15" s="136"/>
      <c r="KPM15" s="136"/>
      <c r="KPN15" s="136"/>
      <c r="KPO15" s="136"/>
      <c r="KPP15" s="136"/>
      <c r="KPQ15" s="136"/>
      <c r="KPR15" s="136"/>
      <c r="KPS15" s="136"/>
      <c r="KPT15" s="136"/>
      <c r="KPU15" s="136"/>
      <c r="KPV15" s="136"/>
      <c r="KPW15" s="136"/>
      <c r="KPX15" s="136"/>
      <c r="KPY15" s="136"/>
      <c r="KPZ15" s="136"/>
      <c r="KQA15" s="136"/>
      <c r="KQB15" s="136"/>
      <c r="KQC15" s="136"/>
      <c r="KQD15" s="136"/>
      <c r="KQE15" s="136"/>
      <c r="KQF15" s="136"/>
      <c r="KQG15" s="136"/>
      <c r="KQH15" s="136"/>
      <c r="KQI15" s="136"/>
      <c r="KQJ15" s="136"/>
      <c r="KQK15" s="136"/>
      <c r="KQL15" s="136"/>
      <c r="KQM15" s="136"/>
      <c r="KQN15" s="136"/>
      <c r="KQO15" s="136"/>
      <c r="KQP15" s="136"/>
      <c r="KQQ15" s="136"/>
      <c r="KQR15" s="136"/>
      <c r="KQS15" s="136"/>
      <c r="KQT15" s="136"/>
      <c r="KQU15" s="136"/>
      <c r="KQV15" s="136"/>
      <c r="KQW15" s="136"/>
      <c r="KQX15" s="136"/>
      <c r="KQY15" s="136"/>
      <c r="KQZ15" s="136"/>
      <c r="KRA15" s="136"/>
      <c r="KRB15" s="136"/>
      <c r="KRC15" s="136"/>
      <c r="KRD15" s="136"/>
      <c r="KRE15" s="136"/>
      <c r="KRF15" s="136"/>
      <c r="KRG15" s="136"/>
      <c r="KRH15" s="136"/>
      <c r="KRI15" s="136"/>
      <c r="KRJ15" s="136"/>
      <c r="KRK15" s="136"/>
      <c r="KRL15" s="136"/>
      <c r="KRM15" s="136"/>
      <c r="KRN15" s="136"/>
      <c r="KRO15" s="136"/>
      <c r="KRP15" s="136"/>
      <c r="KRQ15" s="136"/>
      <c r="KRR15" s="136"/>
      <c r="KRS15" s="136"/>
      <c r="KRT15" s="136"/>
      <c r="KRU15" s="136"/>
      <c r="KRV15" s="136"/>
      <c r="KRW15" s="136"/>
      <c r="KRX15" s="136"/>
      <c r="KRY15" s="136"/>
      <c r="KRZ15" s="136"/>
      <c r="KSA15" s="136"/>
      <c r="KSB15" s="136"/>
      <c r="KSC15" s="136"/>
      <c r="KSD15" s="136"/>
      <c r="KSE15" s="136"/>
      <c r="KSF15" s="136"/>
      <c r="KSG15" s="136"/>
      <c r="KSH15" s="136"/>
      <c r="KSI15" s="136"/>
      <c r="KSJ15" s="136"/>
      <c r="KSK15" s="136"/>
      <c r="KSL15" s="136"/>
      <c r="KSM15" s="136"/>
      <c r="KSN15" s="136"/>
      <c r="KSO15" s="136"/>
      <c r="KSP15" s="136"/>
      <c r="KSQ15" s="136"/>
      <c r="KSR15" s="136"/>
      <c r="KSS15" s="136"/>
      <c r="KST15" s="136"/>
      <c r="KSU15" s="136"/>
      <c r="KSV15" s="136"/>
      <c r="KSW15" s="136"/>
      <c r="KSX15" s="136"/>
      <c r="KSY15" s="136"/>
      <c r="KSZ15" s="136"/>
      <c r="KTA15" s="136"/>
      <c r="KTB15" s="136"/>
      <c r="KTC15" s="136"/>
      <c r="KTD15" s="136"/>
      <c r="KTE15" s="136"/>
      <c r="KTF15" s="136"/>
      <c r="KTG15" s="136"/>
      <c r="KTH15" s="136"/>
      <c r="KTI15" s="136"/>
      <c r="KTJ15" s="136"/>
      <c r="KTK15" s="136"/>
      <c r="KTL15" s="136"/>
      <c r="KTM15" s="136"/>
      <c r="KTN15" s="136"/>
      <c r="KTO15" s="136"/>
      <c r="KTP15" s="136"/>
      <c r="KTQ15" s="136"/>
      <c r="KTR15" s="136"/>
      <c r="KTS15" s="136"/>
      <c r="KTT15" s="136"/>
      <c r="KTU15" s="136"/>
      <c r="KTV15" s="136"/>
      <c r="KTW15" s="136"/>
      <c r="KTX15" s="136"/>
      <c r="KTY15" s="136"/>
      <c r="KTZ15" s="136"/>
      <c r="KUA15" s="136"/>
      <c r="KUB15" s="136"/>
      <c r="KUC15" s="136"/>
      <c r="KUD15" s="136"/>
      <c r="KUE15" s="136"/>
      <c r="KUF15" s="136"/>
      <c r="KUG15" s="136"/>
      <c r="KUH15" s="136"/>
      <c r="KUI15" s="136"/>
      <c r="KUJ15" s="136"/>
      <c r="KUK15" s="136"/>
      <c r="KUL15" s="136"/>
      <c r="KUM15" s="136"/>
      <c r="KUN15" s="136"/>
      <c r="KUO15" s="136"/>
      <c r="KUP15" s="136"/>
      <c r="KUQ15" s="136"/>
      <c r="KUR15" s="136"/>
      <c r="KUS15" s="136"/>
      <c r="KUT15" s="136"/>
      <c r="KUU15" s="136"/>
      <c r="KUV15" s="136"/>
      <c r="KUW15" s="136"/>
      <c r="KUX15" s="136"/>
      <c r="KUY15" s="136"/>
      <c r="KUZ15" s="136"/>
      <c r="KVA15" s="136"/>
      <c r="KVB15" s="136"/>
      <c r="KVC15" s="136"/>
      <c r="KVD15" s="136"/>
      <c r="KVE15" s="136"/>
      <c r="KVF15" s="136"/>
      <c r="KVG15" s="136"/>
      <c r="KVH15" s="136"/>
      <c r="KVI15" s="136"/>
      <c r="KVJ15" s="136"/>
      <c r="KVK15" s="136"/>
      <c r="KVL15" s="136"/>
      <c r="KVM15" s="136"/>
      <c r="KVN15" s="136"/>
      <c r="KVO15" s="136"/>
      <c r="KVP15" s="136"/>
      <c r="KVQ15" s="136"/>
      <c r="KVR15" s="136"/>
      <c r="KVS15" s="136"/>
      <c r="KVT15" s="136"/>
      <c r="KVU15" s="136"/>
      <c r="KVV15" s="136"/>
      <c r="KVW15" s="136"/>
      <c r="KVX15" s="136"/>
      <c r="KVY15" s="136"/>
      <c r="KVZ15" s="136"/>
      <c r="KWA15" s="136"/>
      <c r="KWB15" s="136"/>
      <c r="KWC15" s="136"/>
      <c r="KWD15" s="136"/>
      <c r="KWE15" s="136"/>
      <c r="KWF15" s="136"/>
      <c r="KWG15" s="136"/>
      <c r="KWH15" s="136"/>
      <c r="KWI15" s="136"/>
      <c r="KWJ15" s="136"/>
      <c r="KWK15" s="136"/>
      <c r="KWL15" s="136"/>
      <c r="KWM15" s="136"/>
      <c r="KWN15" s="136"/>
      <c r="KWO15" s="136"/>
      <c r="KWP15" s="136"/>
      <c r="KWQ15" s="136"/>
      <c r="KWR15" s="136"/>
      <c r="KWS15" s="136"/>
      <c r="KWT15" s="136"/>
      <c r="KWU15" s="136"/>
      <c r="KWV15" s="136"/>
      <c r="KWW15" s="136"/>
      <c r="KWX15" s="136"/>
      <c r="KWY15" s="136"/>
      <c r="KWZ15" s="136"/>
      <c r="KXA15" s="136"/>
      <c r="KXB15" s="136"/>
      <c r="KXC15" s="136"/>
      <c r="KXD15" s="136"/>
      <c r="KXE15" s="136"/>
      <c r="KXF15" s="136"/>
      <c r="KXG15" s="136"/>
      <c r="KXH15" s="136"/>
      <c r="KXI15" s="136"/>
      <c r="KXJ15" s="136"/>
      <c r="KXK15" s="136"/>
      <c r="KXL15" s="136"/>
      <c r="KXM15" s="136"/>
      <c r="KXN15" s="136"/>
      <c r="KXO15" s="136"/>
      <c r="KXP15" s="136"/>
      <c r="KXQ15" s="136"/>
      <c r="KXR15" s="136"/>
      <c r="KXS15" s="136"/>
      <c r="KXT15" s="136"/>
      <c r="KXU15" s="136"/>
      <c r="KXV15" s="136"/>
      <c r="KXW15" s="136"/>
      <c r="KXX15" s="136"/>
      <c r="KXY15" s="136"/>
      <c r="KXZ15" s="136"/>
      <c r="KYA15" s="136"/>
      <c r="KYB15" s="136"/>
      <c r="KYC15" s="136"/>
      <c r="KYD15" s="136"/>
      <c r="KYE15" s="136"/>
      <c r="KYF15" s="136"/>
      <c r="KYG15" s="136"/>
      <c r="KYH15" s="136"/>
      <c r="KYI15" s="136"/>
      <c r="KYJ15" s="136"/>
      <c r="KYK15" s="136"/>
      <c r="KYL15" s="136"/>
      <c r="KYM15" s="136"/>
      <c r="KYN15" s="136"/>
      <c r="KYO15" s="136"/>
      <c r="KYP15" s="136"/>
      <c r="KYQ15" s="136"/>
      <c r="KYR15" s="136"/>
      <c r="KYS15" s="136"/>
      <c r="KYT15" s="136"/>
      <c r="KYU15" s="136"/>
      <c r="KYV15" s="136"/>
      <c r="KYW15" s="136"/>
      <c r="KYX15" s="136"/>
      <c r="KYY15" s="136"/>
      <c r="KYZ15" s="136"/>
      <c r="KZA15" s="136"/>
      <c r="KZB15" s="136"/>
      <c r="KZC15" s="136"/>
      <c r="KZD15" s="136"/>
      <c r="KZE15" s="136"/>
      <c r="KZF15" s="136"/>
      <c r="KZG15" s="136"/>
      <c r="KZH15" s="136"/>
      <c r="KZI15" s="136"/>
      <c r="KZJ15" s="136"/>
      <c r="KZK15" s="136"/>
      <c r="KZL15" s="136"/>
      <c r="KZM15" s="136"/>
      <c r="KZN15" s="136"/>
      <c r="KZO15" s="136"/>
      <c r="KZP15" s="136"/>
      <c r="KZQ15" s="136"/>
      <c r="KZR15" s="136"/>
      <c r="KZS15" s="136"/>
      <c r="KZT15" s="136"/>
      <c r="KZU15" s="136"/>
      <c r="KZV15" s="136"/>
      <c r="KZW15" s="136"/>
      <c r="KZX15" s="136"/>
      <c r="KZY15" s="136"/>
      <c r="KZZ15" s="136"/>
      <c r="LAA15" s="136"/>
      <c r="LAB15" s="136"/>
      <c r="LAC15" s="136"/>
      <c r="LAD15" s="136"/>
      <c r="LAE15" s="136"/>
      <c r="LAF15" s="136"/>
      <c r="LAG15" s="136"/>
      <c r="LAH15" s="136"/>
      <c r="LAI15" s="136"/>
      <c r="LAJ15" s="136"/>
      <c r="LAK15" s="136"/>
      <c r="LAL15" s="136"/>
      <c r="LAM15" s="136"/>
      <c r="LAN15" s="136"/>
      <c r="LAO15" s="136"/>
      <c r="LAP15" s="136"/>
      <c r="LAQ15" s="136"/>
      <c r="LAR15" s="136"/>
      <c r="LAS15" s="136"/>
      <c r="LAT15" s="136"/>
      <c r="LAU15" s="136"/>
      <c r="LAV15" s="136"/>
      <c r="LAW15" s="136"/>
      <c r="LAX15" s="136"/>
      <c r="LAY15" s="136"/>
      <c r="LAZ15" s="136"/>
      <c r="LBA15" s="136"/>
      <c r="LBB15" s="136"/>
      <c r="LBC15" s="136"/>
      <c r="LBD15" s="136"/>
      <c r="LBE15" s="136"/>
      <c r="LBF15" s="136"/>
      <c r="LBG15" s="136"/>
      <c r="LBH15" s="136"/>
      <c r="LBI15" s="136"/>
      <c r="LBJ15" s="136"/>
      <c r="LBK15" s="136"/>
      <c r="LBL15" s="136"/>
      <c r="LBM15" s="136"/>
      <c r="LBN15" s="136"/>
      <c r="LBO15" s="136"/>
      <c r="LBP15" s="136"/>
      <c r="LBQ15" s="136"/>
      <c r="LBR15" s="136"/>
      <c r="LBS15" s="136"/>
      <c r="LBT15" s="136"/>
      <c r="LBU15" s="136"/>
      <c r="LBV15" s="136"/>
      <c r="LBW15" s="136"/>
      <c r="LBX15" s="136"/>
      <c r="LBY15" s="136"/>
      <c r="LBZ15" s="136"/>
      <c r="LCA15" s="136"/>
      <c r="LCB15" s="136"/>
      <c r="LCC15" s="136"/>
      <c r="LCD15" s="136"/>
      <c r="LCE15" s="136"/>
      <c r="LCF15" s="136"/>
      <c r="LCG15" s="136"/>
      <c r="LCH15" s="136"/>
      <c r="LCI15" s="136"/>
      <c r="LCJ15" s="136"/>
      <c r="LCK15" s="136"/>
      <c r="LCL15" s="136"/>
      <c r="LCM15" s="136"/>
      <c r="LCN15" s="136"/>
      <c r="LCO15" s="136"/>
      <c r="LCP15" s="136"/>
      <c r="LCQ15" s="136"/>
      <c r="LCR15" s="136"/>
      <c r="LCS15" s="136"/>
      <c r="LCT15" s="136"/>
      <c r="LCU15" s="136"/>
      <c r="LCV15" s="136"/>
      <c r="LCW15" s="136"/>
      <c r="LCX15" s="136"/>
      <c r="LCY15" s="136"/>
      <c r="LCZ15" s="136"/>
      <c r="LDA15" s="136"/>
      <c r="LDB15" s="136"/>
      <c r="LDC15" s="136"/>
      <c r="LDD15" s="136"/>
      <c r="LDE15" s="136"/>
      <c r="LDF15" s="136"/>
      <c r="LDG15" s="136"/>
      <c r="LDH15" s="136"/>
      <c r="LDI15" s="136"/>
      <c r="LDJ15" s="136"/>
      <c r="LDK15" s="136"/>
      <c r="LDL15" s="136"/>
      <c r="LDM15" s="136"/>
      <c r="LDN15" s="136"/>
      <c r="LDO15" s="136"/>
      <c r="LDP15" s="136"/>
      <c r="LDQ15" s="136"/>
      <c r="LDR15" s="136"/>
      <c r="LDS15" s="136"/>
      <c r="LDT15" s="136"/>
      <c r="LDU15" s="136"/>
      <c r="LDV15" s="136"/>
      <c r="LDW15" s="136"/>
      <c r="LDX15" s="136"/>
      <c r="LDY15" s="136"/>
      <c r="LDZ15" s="136"/>
      <c r="LEA15" s="136"/>
      <c r="LEB15" s="136"/>
      <c r="LEC15" s="136"/>
      <c r="LED15" s="136"/>
      <c r="LEE15" s="136"/>
      <c r="LEF15" s="136"/>
      <c r="LEG15" s="136"/>
      <c r="LEH15" s="136"/>
      <c r="LEI15" s="136"/>
      <c r="LEJ15" s="136"/>
      <c r="LEK15" s="136"/>
      <c r="LEL15" s="136"/>
      <c r="LEM15" s="136"/>
      <c r="LEN15" s="136"/>
      <c r="LEO15" s="136"/>
      <c r="LEP15" s="136"/>
      <c r="LEQ15" s="136"/>
      <c r="LER15" s="136"/>
      <c r="LES15" s="136"/>
      <c r="LET15" s="136"/>
      <c r="LEU15" s="136"/>
      <c r="LEV15" s="136"/>
      <c r="LEW15" s="136"/>
      <c r="LEX15" s="136"/>
      <c r="LEY15" s="136"/>
      <c r="LEZ15" s="136"/>
      <c r="LFA15" s="136"/>
      <c r="LFB15" s="136"/>
      <c r="LFC15" s="136"/>
      <c r="LFD15" s="136"/>
      <c r="LFE15" s="136"/>
      <c r="LFF15" s="136"/>
      <c r="LFG15" s="136"/>
      <c r="LFH15" s="136"/>
      <c r="LFI15" s="136"/>
      <c r="LFJ15" s="136"/>
      <c r="LFK15" s="136"/>
      <c r="LFL15" s="136"/>
      <c r="LFM15" s="136"/>
      <c r="LFN15" s="136"/>
      <c r="LFO15" s="136"/>
      <c r="LFP15" s="136"/>
      <c r="LFQ15" s="136"/>
      <c r="LFR15" s="136"/>
      <c r="LFS15" s="136"/>
      <c r="LFT15" s="136"/>
      <c r="LFU15" s="136"/>
      <c r="LFV15" s="136"/>
      <c r="LFW15" s="136"/>
      <c r="LFX15" s="136"/>
      <c r="LFY15" s="136"/>
      <c r="LFZ15" s="136"/>
      <c r="LGA15" s="136"/>
      <c r="LGB15" s="136"/>
      <c r="LGC15" s="136"/>
      <c r="LGD15" s="136"/>
      <c r="LGE15" s="136"/>
      <c r="LGF15" s="136"/>
      <c r="LGG15" s="136"/>
      <c r="LGH15" s="136"/>
      <c r="LGI15" s="136"/>
      <c r="LGJ15" s="136"/>
      <c r="LGK15" s="136"/>
      <c r="LGL15" s="136"/>
      <c r="LGM15" s="136"/>
      <c r="LGN15" s="136"/>
      <c r="LGO15" s="136"/>
      <c r="LGP15" s="136"/>
      <c r="LGQ15" s="136"/>
      <c r="LGR15" s="136"/>
      <c r="LGS15" s="136"/>
      <c r="LGT15" s="136"/>
      <c r="LGU15" s="136"/>
      <c r="LGV15" s="136"/>
      <c r="LGW15" s="136"/>
      <c r="LGX15" s="136"/>
      <c r="LGY15" s="136"/>
      <c r="LGZ15" s="136"/>
      <c r="LHA15" s="136"/>
      <c r="LHB15" s="136"/>
      <c r="LHC15" s="136"/>
      <c r="LHD15" s="136"/>
      <c r="LHE15" s="136"/>
      <c r="LHF15" s="136"/>
      <c r="LHG15" s="136"/>
      <c r="LHH15" s="136"/>
      <c r="LHI15" s="136"/>
      <c r="LHJ15" s="136"/>
      <c r="LHK15" s="136"/>
      <c r="LHL15" s="136"/>
      <c r="LHM15" s="136"/>
      <c r="LHN15" s="136"/>
      <c r="LHO15" s="136"/>
      <c r="LHP15" s="136"/>
      <c r="LHQ15" s="136"/>
      <c r="LHR15" s="136"/>
      <c r="LHS15" s="136"/>
      <c r="LHT15" s="136"/>
      <c r="LHU15" s="136"/>
      <c r="LHV15" s="136"/>
      <c r="LHW15" s="136"/>
      <c r="LHX15" s="136"/>
      <c r="LHY15" s="136"/>
      <c r="LHZ15" s="136"/>
      <c r="LIA15" s="136"/>
      <c r="LIB15" s="136"/>
      <c r="LIC15" s="136"/>
      <c r="LID15" s="136"/>
      <c r="LIE15" s="136"/>
      <c r="LIF15" s="136"/>
      <c r="LIG15" s="136"/>
      <c r="LIH15" s="136"/>
      <c r="LII15" s="136"/>
      <c r="LIJ15" s="136"/>
      <c r="LIK15" s="136"/>
      <c r="LIL15" s="136"/>
      <c r="LIM15" s="136"/>
      <c r="LIN15" s="136"/>
      <c r="LIO15" s="136"/>
      <c r="LIP15" s="136"/>
      <c r="LIQ15" s="136"/>
      <c r="LIR15" s="136"/>
      <c r="LIS15" s="136"/>
      <c r="LIT15" s="136"/>
      <c r="LIU15" s="136"/>
      <c r="LIV15" s="136"/>
      <c r="LIW15" s="136"/>
      <c r="LIX15" s="136"/>
      <c r="LIY15" s="136"/>
      <c r="LIZ15" s="136"/>
      <c r="LJA15" s="136"/>
      <c r="LJB15" s="136"/>
      <c r="LJC15" s="136"/>
      <c r="LJD15" s="136"/>
      <c r="LJE15" s="136"/>
      <c r="LJF15" s="136"/>
      <c r="LJG15" s="136"/>
      <c r="LJH15" s="136"/>
      <c r="LJI15" s="136"/>
      <c r="LJJ15" s="136"/>
      <c r="LJK15" s="136"/>
      <c r="LJL15" s="136"/>
      <c r="LJM15" s="136"/>
      <c r="LJN15" s="136"/>
      <c r="LJO15" s="136"/>
      <c r="LJP15" s="136"/>
      <c r="LJQ15" s="136"/>
      <c r="LJR15" s="136"/>
      <c r="LJS15" s="136"/>
      <c r="LJT15" s="136"/>
      <c r="LJU15" s="136"/>
      <c r="LJV15" s="136"/>
      <c r="LJW15" s="136"/>
      <c r="LJX15" s="136"/>
      <c r="LJY15" s="136"/>
      <c r="LJZ15" s="136"/>
      <c r="LKA15" s="136"/>
      <c r="LKB15" s="136"/>
      <c r="LKC15" s="136"/>
      <c r="LKD15" s="136"/>
      <c r="LKE15" s="136"/>
      <c r="LKF15" s="136"/>
      <c r="LKG15" s="136"/>
      <c r="LKH15" s="136"/>
      <c r="LKI15" s="136"/>
      <c r="LKJ15" s="136"/>
      <c r="LKK15" s="136"/>
      <c r="LKL15" s="136"/>
      <c r="LKM15" s="136"/>
      <c r="LKN15" s="136"/>
      <c r="LKO15" s="136"/>
      <c r="LKP15" s="136"/>
      <c r="LKQ15" s="136"/>
      <c r="LKR15" s="136"/>
      <c r="LKS15" s="136"/>
      <c r="LKT15" s="136"/>
      <c r="LKU15" s="136"/>
      <c r="LKV15" s="136"/>
      <c r="LKW15" s="136"/>
      <c r="LKX15" s="136"/>
      <c r="LKY15" s="136"/>
      <c r="LKZ15" s="136"/>
      <c r="LLA15" s="136"/>
      <c r="LLB15" s="136"/>
      <c r="LLC15" s="136"/>
      <c r="LLD15" s="136"/>
      <c r="LLE15" s="136"/>
      <c r="LLF15" s="136"/>
      <c r="LLG15" s="136"/>
      <c r="LLH15" s="136"/>
      <c r="LLI15" s="136"/>
      <c r="LLJ15" s="136"/>
      <c r="LLK15" s="136"/>
      <c r="LLL15" s="136"/>
      <c r="LLM15" s="136"/>
      <c r="LLN15" s="136"/>
      <c r="LLO15" s="136"/>
      <c r="LLP15" s="136"/>
      <c r="LLQ15" s="136"/>
      <c r="LLR15" s="136"/>
      <c r="LLS15" s="136"/>
      <c r="LLT15" s="136"/>
      <c r="LLU15" s="136"/>
      <c r="LLV15" s="136"/>
      <c r="LLW15" s="136"/>
      <c r="LLX15" s="136"/>
      <c r="LLY15" s="136"/>
      <c r="LLZ15" s="136"/>
      <c r="LMA15" s="136"/>
      <c r="LMB15" s="136"/>
      <c r="LMC15" s="136"/>
      <c r="LMD15" s="136"/>
      <c r="LME15" s="136"/>
      <c r="LMF15" s="136"/>
      <c r="LMG15" s="136"/>
      <c r="LMH15" s="136"/>
      <c r="LMI15" s="136"/>
      <c r="LMJ15" s="136"/>
      <c r="LMK15" s="136"/>
      <c r="LML15" s="136"/>
      <c r="LMM15" s="136"/>
      <c r="LMN15" s="136"/>
      <c r="LMO15" s="136"/>
      <c r="LMP15" s="136"/>
      <c r="LMQ15" s="136"/>
      <c r="LMR15" s="136"/>
      <c r="LMS15" s="136"/>
      <c r="LMT15" s="136"/>
      <c r="LMU15" s="136"/>
      <c r="LMV15" s="136"/>
      <c r="LMW15" s="136"/>
      <c r="LMX15" s="136"/>
      <c r="LMY15" s="136"/>
      <c r="LMZ15" s="136"/>
      <c r="LNA15" s="136"/>
      <c r="LNB15" s="136"/>
      <c r="LNC15" s="136"/>
      <c r="LND15" s="136"/>
      <c r="LNE15" s="136"/>
      <c r="LNF15" s="136"/>
      <c r="LNG15" s="136"/>
      <c r="LNH15" s="136"/>
      <c r="LNI15" s="136"/>
      <c r="LNJ15" s="136"/>
      <c r="LNK15" s="136"/>
      <c r="LNL15" s="136"/>
      <c r="LNM15" s="136"/>
      <c r="LNN15" s="136"/>
      <c r="LNO15" s="136"/>
      <c r="LNP15" s="136"/>
      <c r="LNQ15" s="136"/>
      <c r="LNR15" s="136"/>
      <c r="LNS15" s="136"/>
      <c r="LNT15" s="136"/>
      <c r="LNU15" s="136"/>
      <c r="LNV15" s="136"/>
      <c r="LNW15" s="136"/>
      <c r="LNX15" s="136"/>
      <c r="LNY15" s="136"/>
      <c r="LNZ15" s="136"/>
      <c r="LOA15" s="136"/>
      <c r="LOB15" s="136"/>
      <c r="LOC15" s="136"/>
      <c r="LOD15" s="136"/>
      <c r="LOE15" s="136"/>
      <c r="LOF15" s="136"/>
      <c r="LOG15" s="136"/>
      <c r="LOH15" s="136"/>
      <c r="LOI15" s="136"/>
      <c r="LOJ15" s="136"/>
      <c r="LOK15" s="136"/>
      <c r="LOL15" s="136"/>
      <c r="LOM15" s="136"/>
      <c r="LON15" s="136"/>
      <c r="LOO15" s="136"/>
      <c r="LOP15" s="136"/>
      <c r="LOQ15" s="136"/>
      <c r="LOR15" s="136"/>
      <c r="LOS15" s="136"/>
      <c r="LOT15" s="136"/>
      <c r="LOU15" s="136"/>
      <c r="LOV15" s="136"/>
      <c r="LOW15" s="136"/>
      <c r="LOX15" s="136"/>
      <c r="LOY15" s="136"/>
      <c r="LOZ15" s="136"/>
      <c r="LPA15" s="136"/>
      <c r="LPB15" s="136"/>
      <c r="LPC15" s="136"/>
      <c r="LPD15" s="136"/>
      <c r="LPE15" s="136"/>
      <c r="LPF15" s="136"/>
      <c r="LPG15" s="136"/>
      <c r="LPH15" s="136"/>
      <c r="LPI15" s="136"/>
      <c r="LPJ15" s="136"/>
      <c r="LPK15" s="136"/>
      <c r="LPL15" s="136"/>
      <c r="LPM15" s="136"/>
      <c r="LPN15" s="136"/>
      <c r="LPO15" s="136"/>
      <c r="LPP15" s="136"/>
      <c r="LPQ15" s="136"/>
      <c r="LPR15" s="136"/>
      <c r="LPS15" s="136"/>
      <c r="LPT15" s="136"/>
      <c r="LPU15" s="136"/>
      <c r="LPV15" s="136"/>
      <c r="LPW15" s="136"/>
      <c r="LPX15" s="136"/>
      <c r="LPY15" s="136"/>
      <c r="LPZ15" s="136"/>
      <c r="LQA15" s="136"/>
      <c r="LQB15" s="136"/>
      <c r="LQC15" s="136"/>
      <c r="LQD15" s="136"/>
      <c r="LQE15" s="136"/>
      <c r="LQF15" s="136"/>
      <c r="LQG15" s="136"/>
      <c r="LQH15" s="136"/>
      <c r="LQI15" s="136"/>
      <c r="LQJ15" s="136"/>
      <c r="LQK15" s="136"/>
      <c r="LQL15" s="136"/>
      <c r="LQM15" s="136"/>
      <c r="LQN15" s="136"/>
      <c r="LQO15" s="136"/>
      <c r="LQP15" s="136"/>
      <c r="LQQ15" s="136"/>
      <c r="LQR15" s="136"/>
      <c r="LQS15" s="136"/>
      <c r="LQT15" s="136"/>
      <c r="LQU15" s="136"/>
      <c r="LQV15" s="136"/>
      <c r="LQW15" s="136"/>
      <c r="LQX15" s="136"/>
      <c r="LQY15" s="136"/>
      <c r="LQZ15" s="136"/>
      <c r="LRA15" s="136"/>
      <c r="LRB15" s="136"/>
      <c r="LRC15" s="136"/>
      <c r="LRD15" s="136"/>
      <c r="LRE15" s="136"/>
      <c r="LRF15" s="136"/>
      <c r="LRG15" s="136"/>
      <c r="LRH15" s="136"/>
      <c r="LRI15" s="136"/>
      <c r="LRJ15" s="136"/>
      <c r="LRK15" s="136"/>
      <c r="LRL15" s="136"/>
      <c r="LRM15" s="136"/>
      <c r="LRN15" s="136"/>
      <c r="LRO15" s="136"/>
      <c r="LRP15" s="136"/>
      <c r="LRQ15" s="136"/>
      <c r="LRR15" s="136"/>
      <c r="LRS15" s="136"/>
      <c r="LRT15" s="136"/>
      <c r="LRU15" s="136"/>
      <c r="LRV15" s="136"/>
      <c r="LRW15" s="136"/>
      <c r="LRX15" s="136"/>
      <c r="LRY15" s="136"/>
      <c r="LRZ15" s="136"/>
      <c r="LSA15" s="136"/>
      <c r="LSB15" s="136"/>
      <c r="LSC15" s="136"/>
      <c r="LSD15" s="136"/>
      <c r="LSE15" s="136"/>
      <c r="LSF15" s="136"/>
      <c r="LSG15" s="136"/>
      <c r="LSH15" s="136"/>
      <c r="LSI15" s="136"/>
      <c r="LSJ15" s="136"/>
      <c r="LSK15" s="136"/>
      <c r="LSL15" s="136"/>
      <c r="LSM15" s="136"/>
      <c r="LSN15" s="136"/>
      <c r="LSO15" s="136"/>
      <c r="LSP15" s="136"/>
      <c r="LSQ15" s="136"/>
      <c r="LSR15" s="136"/>
      <c r="LSS15" s="136"/>
      <c r="LST15" s="136"/>
      <c r="LSU15" s="136"/>
      <c r="LSV15" s="136"/>
      <c r="LSW15" s="136"/>
      <c r="LSX15" s="136"/>
      <c r="LSY15" s="136"/>
      <c r="LSZ15" s="136"/>
      <c r="LTA15" s="136"/>
      <c r="LTB15" s="136"/>
      <c r="LTC15" s="136"/>
      <c r="LTD15" s="136"/>
      <c r="LTE15" s="136"/>
      <c r="LTF15" s="136"/>
      <c r="LTG15" s="136"/>
      <c r="LTH15" s="136"/>
      <c r="LTI15" s="136"/>
      <c r="LTJ15" s="136"/>
      <c r="LTK15" s="136"/>
      <c r="LTL15" s="136"/>
      <c r="LTM15" s="136"/>
      <c r="LTN15" s="136"/>
      <c r="LTO15" s="136"/>
      <c r="LTP15" s="136"/>
      <c r="LTQ15" s="136"/>
      <c r="LTR15" s="136"/>
      <c r="LTS15" s="136"/>
      <c r="LTT15" s="136"/>
      <c r="LTU15" s="136"/>
      <c r="LTV15" s="136"/>
      <c r="LTW15" s="136"/>
      <c r="LTX15" s="136"/>
      <c r="LTY15" s="136"/>
      <c r="LTZ15" s="136"/>
      <c r="LUA15" s="136"/>
      <c r="LUB15" s="136"/>
      <c r="LUC15" s="136"/>
      <c r="LUD15" s="136"/>
      <c r="LUE15" s="136"/>
      <c r="LUF15" s="136"/>
      <c r="LUG15" s="136"/>
      <c r="LUH15" s="136"/>
      <c r="LUI15" s="136"/>
      <c r="LUJ15" s="136"/>
      <c r="LUK15" s="136"/>
      <c r="LUL15" s="136"/>
      <c r="LUM15" s="136"/>
      <c r="LUN15" s="136"/>
      <c r="LUO15" s="136"/>
      <c r="LUP15" s="136"/>
      <c r="LUQ15" s="136"/>
      <c r="LUR15" s="136"/>
      <c r="LUS15" s="136"/>
      <c r="LUT15" s="136"/>
      <c r="LUU15" s="136"/>
      <c r="LUV15" s="136"/>
      <c r="LUW15" s="136"/>
      <c r="LUX15" s="136"/>
      <c r="LUY15" s="136"/>
      <c r="LUZ15" s="136"/>
      <c r="LVA15" s="136"/>
      <c r="LVB15" s="136"/>
      <c r="LVC15" s="136"/>
      <c r="LVD15" s="136"/>
      <c r="LVE15" s="136"/>
      <c r="LVF15" s="136"/>
      <c r="LVG15" s="136"/>
      <c r="LVH15" s="136"/>
      <c r="LVI15" s="136"/>
      <c r="LVJ15" s="136"/>
      <c r="LVK15" s="136"/>
      <c r="LVL15" s="136"/>
      <c r="LVM15" s="136"/>
      <c r="LVN15" s="136"/>
      <c r="LVO15" s="136"/>
      <c r="LVP15" s="136"/>
      <c r="LVQ15" s="136"/>
      <c r="LVR15" s="136"/>
      <c r="LVS15" s="136"/>
      <c r="LVT15" s="136"/>
      <c r="LVU15" s="136"/>
      <c r="LVV15" s="136"/>
      <c r="LVW15" s="136"/>
      <c r="LVX15" s="136"/>
      <c r="LVY15" s="136"/>
      <c r="LVZ15" s="136"/>
      <c r="LWA15" s="136"/>
      <c r="LWB15" s="136"/>
      <c r="LWC15" s="136"/>
      <c r="LWD15" s="136"/>
      <c r="LWE15" s="136"/>
      <c r="LWF15" s="136"/>
      <c r="LWG15" s="136"/>
      <c r="LWH15" s="136"/>
      <c r="LWI15" s="136"/>
      <c r="LWJ15" s="136"/>
      <c r="LWK15" s="136"/>
      <c r="LWL15" s="136"/>
      <c r="LWM15" s="136"/>
      <c r="LWN15" s="136"/>
      <c r="LWO15" s="136"/>
      <c r="LWP15" s="136"/>
      <c r="LWQ15" s="136"/>
      <c r="LWR15" s="136"/>
      <c r="LWS15" s="136"/>
      <c r="LWT15" s="136"/>
      <c r="LWU15" s="136"/>
      <c r="LWV15" s="136"/>
      <c r="LWW15" s="136"/>
      <c r="LWX15" s="136"/>
      <c r="LWY15" s="136"/>
      <c r="LWZ15" s="136"/>
      <c r="LXA15" s="136"/>
      <c r="LXB15" s="136"/>
      <c r="LXC15" s="136"/>
      <c r="LXD15" s="136"/>
      <c r="LXE15" s="136"/>
      <c r="LXF15" s="136"/>
      <c r="LXG15" s="136"/>
      <c r="LXH15" s="136"/>
      <c r="LXI15" s="136"/>
      <c r="LXJ15" s="136"/>
      <c r="LXK15" s="136"/>
      <c r="LXL15" s="136"/>
      <c r="LXM15" s="136"/>
      <c r="LXN15" s="136"/>
      <c r="LXO15" s="136"/>
      <c r="LXP15" s="136"/>
      <c r="LXQ15" s="136"/>
      <c r="LXR15" s="136"/>
      <c r="LXS15" s="136"/>
      <c r="LXT15" s="136"/>
      <c r="LXU15" s="136"/>
      <c r="LXV15" s="136"/>
      <c r="LXW15" s="136"/>
      <c r="LXX15" s="136"/>
      <c r="LXY15" s="136"/>
      <c r="LXZ15" s="136"/>
      <c r="LYA15" s="136"/>
      <c r="LYB15" s="136"/>
      <c r="LYC15" s="136"/>
      <c r="LYD15" s="136"/>
      <c r="LYE15" s="136"/>
      <c r="LYF15" s="136"/>
      <c r="LYG15" s="136"/>
      <c r="LYH15" s="136"/>
      <c r="LYI15" s="136"/>
      <c r="LYJ15" s="136"/>
      <c r="LYK15" s="136"/>
      <c r="LYL15" s="136"/>
      <c r="LYM15" s="136"/>
      <c r="LYN15" s="136"/>
      <c r="LYO15" s="136"/>
      <c r="LYP15" s="136"/>
      <c r="LYQ15" s="136"/>
      <c r="LYR15" s="136"/>
      <c r="LYS15" s="136"/>
      <c r="LYT15" s="136"/>
      <c r="LYU15" s="136"/>
      <c r="LYV15" s="136"/>
      <c r="LYW15" s="136"/>
      <c r="LYX15" s="136"/>
      <c r="LYY15" s="136"/>
      <c r="LYZ15" s="136"/>
      <c r="LZA15" s="136"/>
      <c r="LZB15" s="136"/>
      <c r="LZC15" s="136"/>
      <c r="LZD15" s="136"/>
      <c r="LZE15" s="136"/>
      <c r="LZF15" s="136"/>
      <c r="LZG15" s="136"/>
      <c r="LZH15" s="136"/>
      <c r="LZI15" s="136"/>
      <c r="LZJ15" s="136"/>
      <c r="LZK15" s="136"/>
      <c r="LZL15" s="136"/>
      <c r="LZM15" s="136"/>
      <c r="LZN15" s="136"/>
      <c r="LZO15" s="136"/>
      <c r="LZP15" s="136"/>
      <c r="LZQ15" s="136"/>
      <c r="LZR15" s="136"/>
      <c r="LZS15" s="136"/>
      <c r="LZT15" s="136"/>
      <c r="LZU15" s="136"/>
      <c r="LZV15" s="136"/>
      <c r="LZW15" s="136"/>
      <c r="LZX15" s="136"/>
      <c r="LZY15" s="136"/>
      <c r="LZZ15" s="136"/>
      <c r="MAA15" s="136"/>
      <c r="MAB15" s="136"/>
      <c r="MAC15" s="136"/>
      <c r="MAD15" s="136"/>
      <c r="MAE15" s="136"/>
      <c r="MAF15" s="136"/>
      <c r="MAG15" s="136"/>
      <c r="MAH15" s="136"/>
      <c r="MAI15" s="136"/>
      <c r="MAJ15" s="136"/>
      <c r="MAK15" s="136"/>
      <c r="MAL15" s="136"/>
      <c r="MAM15" s="136"/>
      <c r="MAN15" s="136"/>
      <c r="MAO15" s="136"/>
      <c r="MAP15" s="136"/>
      <c r="MAQ15" s="136"/>
      <c r="MAR15" s="136"/>
      <c r="MAS15" s="136"/>
      <c r="MAT15" s="136"/>
      <c r="MAU15" s="136"/>
      <c r="MAV15" s="136"/>
      <c r="MAW15" s="136"/>
      <c r="MAX15" s="136"/>
      <c r="MAY15" s="136"/>
      <c r="MAZ15" s="136"/>
      <c r="MBA15" s="136"/>
      <c r="MBB15" s="136"/>
      <c r="MBC15" s="136"/>
      <c r="MBD15" s="136"/>
      <c r="MBE15" s="136"/>
      <c r="MBF15" s="136"/>
      <c r="MBG15" s="136"/>
      <c r="MBH15" s="136"/>
      <c r="MBI15" s="136"/>
      <c r="MBJ15" s="136"/>
      <c r="MBK15" s="136"/>
      <c r="MBL15" s="136"/>
      <c r="MBM15" s="136"/>
      <c r="MBN15" s="136"/>
      <c r="MBO15" s="136"/>
      <c r="MBP15" s="136"/>
      <c r="MBQ15" s="136"/>
      <c r="MBR15" s="136"/>
      <c r="MBS15" s="136"/>
      <c r="MBT15" s="136"/>
      <c r="MBU15" s="136"/>
      <c r="MBV15" s="136"/>
      <c r="MBW15" s="136"/>
      <c r="MBX15" s="136"/>
      <c r="MBY15" s="136"/>
      <c r="MBZ15" s="136"/>
      <c r="MCA15" s="136"/>
      <c r="MCB15" s="136"/>
      <c r="MCC15" s="136"/>
      <c r="MCD15" s="136"/>
      <c r="MCE15" s="136"/>
      <c r="MCF15" s="136"/>
      <c r="MCG15" s="136"/>
      <c r="MCH15" s="136"/>
      <c r="MCI15" s="136"/>
      <c r="MCJ15" s="136"/>
      <c r="MCK15" s="136"/>
      <c r="MCL15" s="136"/>
      <c r="MCM15" s="136"/>
      <c r="MCN15" s="136"/>
      <c r="MCO15" s="136"/>
      <c r="MCP15" s="136"/>
      <c r="MCQ15" s="136"/>
      <c r="MCR15" s="136"/>
      <c r="MCS15" s="136"/>
      <c r="MCT15" s="136"/>
      <c r="MCU15" s="136"/>
      <c r="MCV15" s="136"/>
      <c r="MCW15" s="136"/>
      <c r="MCX15" s="136"/>
      <c r="MCY15" s="136"/>
      <c r="MCZ15" s="136"/>
      <c r="MDA15" s="136"/>
      <c r="MDB15" s="136"/>
      <c r="MDC15" s="136"/>
      <c r="MDD15" s="136"/>
      <c r="MDE15" s="136"/>
      <c r="MDF15" s="136"/>
      <c r="MDG15" s="136"/>
      <c r="MDH15" s="136"/>
      <c r="MDI15" s="136"/>
      <c r="MDJ15" s="136"/>
      <c r="MDK15" s="136"/>
      <c r="MDL15" s="136"/>
      <c r="MDM15" s="136"/>
      <c r="MDN15" s="136"/>
      <c r="MDO15" s="136"/>
      <c r="MDP15" s="136"/>
      <c r="MDQ15" s="136"/>
      <c r="MDR15" s="136"/>
      <c r="MDS15" s="136"/>
      <c r="MDT15" s="136"/>
      <c r="MDU15" s="136"/>
      <c r="MDV15" s="136"/>
      <c r="MDW15" s="136"/>
      <c r="MDX15" s="136"/>
      <c r="MDY15" s="136"/>
      <c r="MDZ15" s="136"/>
      <c r="MEA15" s="136"/>
      <c r="MEB15" s="136"/>
      <c r="MEC15" s="136"/>
      <c r="MED15" s="136"/>
      <c r="MEE15" s="136"/>
      <c r="MEF15" s="136"/>
      <c r="MEG15" s="136"/>
      <c r="MEH15" s="136"/>
      <c r="MEI15" s="136"/>
      <c r="MEJ15" s="136"/>
      <c r="MEK15" s="136"/>
      <c r="MEL15" s="136"/>
      <c r="MEM15" s="136"/>
      <c r="MEN15" s="136"/>
      <c r="MEO15" s="136"/>
      <c r="MEP15" s="136"/>
      <c r="MEQ15" s="136"/>
      <c r="MER15" s="136"/>
      <c r="MES15" s="136"/>
      <c r="MET15" s="136"/>
      <c r="MEU15" s="136"/>
      <c r="MEV15" s="136"/>
      <c r="MEW15" s="136"/>
      <c r="MEX15" s="136"/>
      <c r="MEY15" s="136"/>
      <c r="MEZ15" s="136"/>
      <c r="MFA15" s="136"/>
      <c r="MFB15" s="136"/>
      <c r="MFC15" s="136"/>
      <c r="MFD15" s="136"/>
      <c r="MFE15" s="136"/>
      <c r="MFF15" s="136"/>
      <c r="MFG15" s="136"/>
      <c r="MFH15" s="136"/>
      <c r="MFI15" s="136"/>
      <c r="MFJ15" s="136"/>
      <c r="MFK15" s="136"/>
      <c r="MFL15" s="136"/>
      <c r="MFM15" s="136"/>
      <c r="MFN15" s="136"/>
      <c r="MFO15" s="136"/>
      <c r="MFP15" s="136"/>
      <c r="MFQ15" s="136"/>
      <c r="MFR15" s="136"/>
      <c r="MFS15" s="136"/>
      <c r="MFT15" s="136"/>
      <c r="MFU15" s="136"/>
      <c r="MFV15" s="136"/>
      <c r="MFW15" s="136"/>
      <c r="MFX15" s="136"/>
      <c r="MFY15" s="136"/>
      <c r="MFZ15" s="136"/>
      <c r="MGA15" s="136"/>
      <c r="MGB15" s="136"/>
      <c r="MGC15" s="136"/>
      <c r="MGD15" s="136"/>
      <c r="MGE15" s="136"/>
      <c r="MGF15" s="136"/>
      <c r="MGG15" s="136"/>
      <c r="MGH15" s="136"/>
      <c r="MGI15" s="136"/>
      <c r="MGJ15" s="136"/>
      <c r="MGK15" s="136"/>
      <c r="MGL15" s="136"/>
      <c r="MGM15" s="136"/>
      <c r="MGN15" s="136"/>
      <c r="MGO15" s="136"/>
      <c r="MGP15" s="136"/>
      <c r="MGQ15" s="136"/>
      <c r="MGR15" s="136"/>
      <c r="MGS15" s="136"/>
      <c r="MGT15" s="136"/>
      <c r="MGU15" s="136"/>
      <c r="MGV15" s="136"/>
      <c r="MGW15" s="136"/>
      <c r="MGX15" s="136"/>
      <c r="MGY15" s="136"/>
      <c r="MGZ15" s="136"/>
      <c r="MHA15" s="136"/>
      <c r="MHB15" s="136"/>
      <c r="MHC15" s="136"/>
      <c r="MHD15" s="136"/>
      <c r="MHE15" s="136"/>
      <c r="MHF15" s="136"/>
      <c r="MHG15" s="136"/>
      <c r="MHH15" s="136"/>
      <c r="MHI15" s="136"/>
      <c r="MHJ15" s="136"/>
      <c r="MHK15" s="136"/>
      <c r="MHL15" s="136"/>
      <c r="MHM15" s="136"/>
      <c r="MHN15" s="136"/>
      <c r="MHO15" s="136"/>
      <c r="MHP15" s="136"/>
      <c r="MHQ15" s="136"/>
      <c r="MHR15" s="136"/>
      <c r="MHS15" s="136"/>
      <c r="MHT15" s="136"/>
      <c r="MHU15" s="136"/>
      <c r="MHV15" s="136"/>
      <c r="MHW15" s="136"/>
      <c r="MHX15" s="136"/>
      <c r="MHY15" s="136"/>
      <c r="MHZ15" s="136"/>
      <c r="MIA15" s="136"/>
      <c r="MIB15" s="136"/>
      <c r="MIC15" s="136"/>
      <c r="MID15" s="136"/>
      <c r="MIE15" s="136"/>
      <c r="MIF15" s="136"/>
      <c r="MIG15" s="136"/>
      <c r="MIH15" s="136"/>
      <c r="MII15" s="136"/>
      <c r="MIJ15" s="136"/>
      <c r="MIK15" s="136"/>
      <c r="MIL15" s="136"/>
      <c r="MIM15" s="136"/>
      <c r="MIN15" s="136"/>
      <c r="MIO15" s="136"/>
      <c r="MIP15" s="136"/>
      <c r="MIQ15" s="136"/>
      <c r="MIR15" s="136"/>
      <c r="MIS15" s="136"/>
      <c r="MIT15" s="136"/>
      <c r="MIU15" s="136"/>
      <c r="MIV15" s="136"/>
      <c r="MIW15" s="136"/>
      <c r="MIX15" s="136"/>
      <c r="MIY15" s="136"/>
      <c r="MIZ15" s="136"/>
      <c r="MJA15" s="136"/>
      <c r="MJB15" s="136"/>
      <c r="MJC15" s="136"/>
      <c r="MJD15" s="136"/>
      <c r="MJE15" s="136"/>
      <c r="MJF15" s="136"/>
      <c r="MJG15" s="136"/>
      <c r="MJH15" s="136"/>
      <c r="MJI15" s="136"/>
      <c r="MJJ15" s="136"/>
      <c r="MJK15" s="136"/>
      <c r="MJL15" s="136"/>
      <c r="MJM15" s="136"/>
      <c r="MJN15" s="136"/>
      <c r="MJO15" s="136"/>
      <c r="MJP15" s="136"/>
      <c r="MJQ15" s="136"/>
      <c r="MJR15" s="136"/>
      <c r="MJS15" s="136"/>
      <c r="MJT15" s="136"/>
      <c r="MJU15" s="136"/>
      <c r="MJV15" s="136"/>
      <c r="MJW15" s="136"/>
      <c r="MJX15" s="136"/>
      <c r="MJY15" s="136"/>
      <c r="MJZ15" s="136"/>
      <c r="MKA15" s="136"/>
      <c r="MKB15" s="136"/>
      <c r="MKC15" s="136"/>
      <c r="MKD15" s="136"/>
      <c r="MKE15" s="136"/>
      <c r="MKF15" s="136"/>
      <c r="MKG15" s="136"/>
      <c r="MKH15" s="136"/>
      <c r="MKI15" s="136"/>
      <c r="MKJ15" s="136"/>
      <c r="MKK15" s="136"/>
      <c r="MKL15" s="136"/>
      <c r="MKM15" s="136"/>
      <c r="MKN15" s="136"/>
      <c r="MKO15" s="136"/>
      <c r="MKP15" s="136"/>
      <c r="MKQ15" s="136"/>
      <c r="MKR15" s="136"/>
      <c r="MKS15" s="136"/>
      <c r="MKT15" s="136"/>
      <c r="MKU15" s="136"/>
      <c r="MKV15" s="136"/>
      <c r="MKW15" s="136"/>
      <c r="MKX15" s="136"/>
      <c r="MKY15" s="136"/>
      <c r="MKZ15" s="136"/>
      <c r="MLA15" s="136"/>
      <c r="MLB15" s="136"/>
      <c r="MLC15" s="136"/>
      <c r="MLD15" s="136"/>
      <c r="MLE15" s="136"/>
      <c r="MLF15" s="136"/>
      <c r="MLG15" s="136"/>
      <c r="MLH15" s="136"/>
      <c r="MLI15" s="136"/>
      <c r="MLJ15" s="136"/>
      <c r="MLK15" s="136"/>
      <c r="MLL15" s="136"/>
      <c r="MLM15" s="136"/>
      <c r="MLN15" s="136"/>
      <c r="MLO15" s="136"/>
      <c r="MLP15" s="136"/>
      <c r="MLQ15" s="136"/>
      <c r="MLR15" s="136"/>
      <c r="MLS15" s="136"/>
      <c r="MLT15" s="136"/>
      <c r="MLU15" s="136"/>
      <c r="MLV15" s="136"/>
      <c r="MLW15" s="136"/>
      <c r="MLX15" s="136"/>
      <c r="MLY15" s="136"/>
      <c r="MLZ15" s="136"/>
      <c r="MMA15" s="136"/>
      <c r="MMB15" s="136"/>
      <c r="MMC15" s="136"/>
      <c r="MMD15" s="136"/>
      <c r="MME15" s="136"/>
      <c r="MMF15" s="136"/>
      <c r="MMG15" s="136"/>
      <c r="MMH15" s="136"/>
      <c r="MMI15" s="136"/>
      <c r="MMJ15" s="136"/>
      <c r="MMK15" s="136"/>
      <c r="MML15" s="136"/>
      <c r="MMM15" s="136"/>
      <c r="MMN15" s="136"/>
      <c r="MMO15" s="136"/>
      <c r="MMP15" s="136"/>
      <c r="MMQ15" s="136"/>
      <c r="MMR15" s="136"/>
      <c r="MMS15" s="136"/>
      <c r="MMT15" s="136"/>
      <c r="MMU15" s="136"/>
      <c r="MMV15" s="136"/>
      <c r="MMW15" s="136"/>
      <c r="MMX15" s="136"/>
      <c r="MMY15" s="136"/>
      <c r="MMZ15" s="136"/>
      <c r="MNA15" s="136"/>
      <c r="MNB15" s="136"/>
      <c r="MNC15" s="136"/>
      <c r="MND15" s="136"/>
      <c r="MNE15" s="136"/>
      <c r="MNF15" s="136"/>
      <c r="MNG15" s="136"/>
      <c r="MNH15" s="136"/>
      <c r="MNI15" s="136"/>
      <c r="MNJ15" s="136"/>
      <c r="MNK15" s="136"/>
      <c r="MNL15" s="136"/>
      <c r="MNM15" s="136"/>
      <c r="MNN15" s="136"/>
      <c r="MNO15" s="136"/>
      <c r="MNP15" s="136"/>
      <c r="MNQ15" s="136"/>
      <c r="MNR15" s="136"/>
      <c r="MNS15" s="136"/>
      <c r="MNT15" s="136"/>
      <c r="MNU15" s="136"/>
      <c r="MNV15" s="136"/>
      <c r="MNW15" s="136"/>
      <c r="MNX15" s="136"/>
      <c r="MNY15" s="136"/>
      <c r="MNZ15" s="136"/>
      <c r="MOA15" s="136"/>
      <c r="MOB15" s="136"/>
      <c r="MOC15" s="136"/>
      <c r="MOD15" s="136"/>
      <c r="MOE15" s="136"/>
      <c r="MOF15" s="136"/>
      <c r="MOG15" s="136"/>
      <c r="MOH15" s="136"/>
      <c r="MOI15" s="136"/>
      <c r="MOJ15" s="136"/>
      <c r="MOK15" s="136"/>
      <c r="MOL15" s="136"/>
      <c r="MOM15" s="136"/>
      <c r="MON15" s="136"/>
      <c r="MOO15" s="136"/>
      <c r="MOP15" s="136"/>
      <c r="MOQ15" s="136"/>
      <c r="MOR15" s="136"/>
      <c r="MOS15" s="136"/>
      <c r="MOT15" s="136"/>
      <c r="MOU15" s="136"/>
      <c r="MOV15" s="136"/>
      <c r="MOW15" s="136"/>
      <c r="MOX15" s="136"/>
      <c r="MOY15" s="136"/>
      <c r="MOZ15" s="136"/>
      <c r="MPA15" s="136"/>
      <c r="MPB15" s="136"/>
      <c r="MPC15" s="136"/>
      <c r="MPD15" s="136"/>
      <c r="MPE15" s="136"/>
      <c r="MPF15" s="136"/>
      <c r="MPG15" s="136"/>
      <c r="MPH15" s="136"/>
      <c r="MPI15" s="136"/>
      <c r="MPJ15" s="136"/>
      <c r="MPK15" s="136"/>
      <c r="MPL15" s="136"/>
      <c r="MPM15" s="136"/>
      <c r="MPN15" s="136"/>
      <c r="MPO15" s="136"/>
      <c r="MPP15" s="136"/>
      <c r="MPQ15" s="136"/>
      <c r="MPR15" s="136"/>
      <c r="MPS15" s="136"/>
      <c r="MPT15" s="136"/>
      <c r="MPU15" s="136"/>
      <c r="MPV15" s="136"/>
      <c r="MPW15" s="136"/>
      <c r="MPX15" s="136"/>
      <c r="MPY15" s="136"/>
      <c r="MPZ15" s="136"/>
      <c r="MQA15" s="136"/>
      <c r="MQB15" s="136"/>
      <c r="MQC15" s="136"/>
      <c r="MQD15" s="136"/>
      <c r="MQE15" s="136"/>
      <c r="MQF15" s="136"/>
      <c r="MQG15" s="136"/>
      <c r="MQH15" s="136"/>
      <c r="MQI15" s="136"/>
      <c r="MQJ15" s="136"/>
      <c r="MQK15" s="136"/>
      <c r="MQL15" s="136"/>
      <c r="MQM15" s="136"/>
      <c r="MQN15" s="136"/>
      <c r="MQO15" s="136"/>
      <c r="MQP15" s="136"/>
      <c r="MQQ15" s="136"/>
      <c r="MQR15" s="136"/>
      <c r="MQS15" s="136"/>
      <c r="MQT15" s="136"/>
      <c r="MQU15" s="136"/>
      <c r="MQV15" s="136"/>
      <c r="MQW15" s="136"/>
      <c r="MQX15" s="136"/>
      <c r="MQY15" s="136"/>
      <c r="MQZ15" s="136"/>
      <c r="MRA15" s="136"/>
      <c r="MRB15" s="136"/>
      <c r="MRC15" s="136"/>
      <c r="MRD15" s="136"/>
      <c r="MRE15" s="136"/>
      <c r="MRF15" s="136"/>
      <c r="MRG15" s="136"/>
      <c r="MRH15" s="136"/>
      <c r="MRI15" s="136"/>
      <c r="MRJ15" s="136"/>
      <c r="MRK15" s="136"/>
      <c r="MRL15" s="136"/>
      <c r="MRM15" s="136"/>
      <c r="MRN15" s="136"/>
      <c r="MRO15" s="136"/>
      <c r="MRP15" s="136"/>
      <c r="MRQ15" s="136"/>
      <c r="MRR15" s="136"/>
      <c r="MRS15" s="136"/>
      <c r="MRT15" s="136"/>
      <c r="MRU15" s="136"/>
      <c r="MRV15" s="136"/>
      <c r="MRW15" s="136"/>
      <c r="MRX15" s="136"/>
      <c r="MRY15" s="136"/>
      <c r="MRZ15" s="136"/>
      <c r="MSA15" s="136"/>
      <c r="MSB15" s="136"/>
      <c r="MSC15" s="136"/>
      <c r="MSD15" s="136"/>
      <c r="MSE15" s="136"/>
      <c r="MSF15" s="136"/>
      <c r="MSG15" s="136"/>
      <c r="MSH15" s="136"/>
      <c r="MSI15" s="136"/>
      <c r="MSJ15" s="136"/>
      <c r="MSK15" s="136"/>
      <c r="MSL15" s="136"/>
      <c r="MSM15" s="136"/>
      <c r="MSN15" s="136"/>
      <c r="MSO15" s="136"/>
      <c r="MSP15" s="136"/>
      <c r="MSQ15" s="136"/>
      <c r="MSR15" s="136"/>
      <c r="MSS15" s="136"/>
      <c r="MST15" s="136"/>
      <c r="MSU15" s="136"/>
      <c r="MSV15" s="136"/>
      <c r="MSW15" s="136"/>
      <c r="MSX15" s="136"/>
      <c r="MSY15" s="136"/>
      <c r="MSZ15" s="136"/>
      <c r="MTA15" s="136"/>
      <c r="MTB15" s="136"/>
      <c r="MTC15" s="136"/>
      <c r="MTD15" s="136"/>
      <c r="MTE15" s="136"/>
      <c r="MTF15" s="136"/>
      <c r="MTG15" s="136"/>
      <c r="MTH15" s="136"/>
      <c r="MTI15" s="136"/>
      <c r="MTJ15" s="136"/>
      <c r="MTK15" s="136"/>
      <c r="MTL15" s="136"/>
      <c r="MTM15" s="136"/>
      <c r="MTN15" s="136"/>
      <c r="MTO15" s="136"/>
      <c r="MTP15" s="136"/>
      <c r="MTQ15" s="136"/>
      <c r="MTR15" s="136"/>
      <c r="MTS15" s="136"/>
      <c r="MTT15" s="136"/>
      <c r="MTU15" s="136"/>
      <c r="MTV15" s="136"/>
      <c r="MTW15" s="136"/>
      <c r="MTX15" s="136"/>
      <c r="MTY15" s="136"/>
      <c r="MTZ15" s="136"/>
      <c r="MUA15" s="136"/>
      <c r="MUB15" s="136"/>
      <c r="MUC15" s="136"/>
      <c r="MUD15" s="136"/>
      <c r="MUE15" s="136"/>
      <c r="MUF15" s="136"/>
      <c r="MUG15" s="136"/>
      <c r="MUH15" s="136"/>
      <c r="MUI15" s="136"/>
      <c r="MUJ15" s="136"/>
      <c r="MUK15" s="136"/>
      <c r="MUL15" s="136"/>
      <c r="MUM15" s="136"/>
      <c r="MUN15" s="136"/>
      <c r="MUO15" s="136"/>
      <c r="MUP15" s="136"/>
      <c r="MUQ15" s="136"/>
      <c r="MUR15" s="136"/>
      <c r="MUS15" s="136"/>
      <c r="MUT15" s="136"/>
      <c r="MUU15" s="136"/>
      <c r="MUV15" s="136"/>
      <c r="MUW15" s="136"/>
      <c r="MUX15" s="136"/>
      <c r="MUY15" s="136"/>
      <c r="MUZ15" s="136"/>
      <c r="MVA15" s="136"/>
      <c r="MVB15" s="136"/>
      <c r="MVC15" s="136"/>
      <c r="MVD15" s="136"/>
      <c r="MVE15" s="136"/>
      <c r="MVF15" s="136"/>
      <c r="MVG15" s="136"/>
      <c r="MVH15" s="136"/>
      <c r="MVI15" s="136"/>
      <c r="MVJ15" s="136"/>
      <c r="MVK15" s="136"/>
      <c r="MVL15" s="136"/>
      <c r="MVM15" s="136"/>
      <c r="MVN15" s="136"/>
      <c r="MVO15" s="136"/>
      <c r="MVP15" s="136"/>
      <c r="MVQ15" s="136"/>
      <c r="MVR15" s="136"/>
      <c r="MVS15" s="136"/>
      <c r="MVT15" s="136"/>
      <c r="MVU15" s="136"/>
      <c r="MVV15" s="136"/>
      <c r="MVW15" s="136"/>
      <c r="MVX15" s="136"/>
      <c r="MVY15" s="136"/>
      <c r="MVZ15" s="136"/>
      <c r="MWA15" s="136"/>
      <c r="MWB15" s="136"/>
      <c r="MWC15" s="136"/>
      <c r="MWD15" s="136"/>
      <c r="MWE15" s="136"/>
      <c r="MWF15" s="136"/>
      <c r="MWG15" s="136"/>
      <c r="MWH15" s="136"/>
      <c r="MWI15" s="136"/>
      <c r="MWJ15" s="136"/>
      <c r="MWK15" s="136"/>
      <c r="MWL15" s="136"/>
      <c r="MWM15" s="136"/>
      <c r="MWN15" s="136"/>
      <c r="MWO15" s="136"/>
      <c r="MWP15" s="136"/>
      <c r="MWQ15" s="136"/>
      <c r="MWR15" s="136"/>
      <c r="MWS15" s="136"/>
      <c r="MWT15" s="136"/>
      <c r="MWU15" s="136"/>
      <c r="MWV15" s="136"/>
      <c r="MWW15" s="136"/>
      <c r="MWX15" s="136"/>
      <c r="MWY15" s="136"/>
      <c r="MWZ15" s="136"/>
      <c r="MXA15" s="136"/>
      <c r="MXB15" s="136"/>
      <c r="MXC15" s="136"/>
      <c r="MXD15" s="136"/>
      <c r="MXE15" s="136"/>
      <c r="MXF15" s="136"/>
      <c r="MXG15" s="136"/>
      <c r="MXH15" s="136"/>
      <c r="MXI15" s="136"/>
      <c r="MXJ15" s="136"/>
      <c r="MXK15" s="136"/>
      <c r="MXL15" s="136"/>
      <c r="MXM15" s="136"/>
      <c r="MXN15" s="136"/>
      <c r="MXO15" s="136"/>
      <c r="MXP15" s="136"/>
      <c r="MXQ15" s="136"/>
      <c r="MXR15" s="136"/>
      <c r="MXS15" s="136"/>
      <c r="MXT15" s="136"/>
      <c r="MXU15" s="136"/>
      <c r="MXV15" s="136"/>
      <c r="MXW15" s="136"/>
      <c r="MXX15" s="136"/>
      <c r="MXY15" s="136"/>
      <c r="MXZ15" s="136"/>
      <c r="MYA15" s="136"/>
      <c r="MYB15" s="136"/>
      <c r="MYC15" s="136"/>
      <c r="MYD15" s="136"/>
      <c r="MYE15" s="136"/>
      <c r="MYF15" s="136"/>
      <c r="MYG15" s="136"/>
      <c r="MYH15" s="136"/>
      <c r="MYI15" s="136"/>
      <c r="MYJ15" s="136"/>
      <c r="MYK15" s="136"/>
      <c r="MYL15" s="136"/>
      <c r="MYM15" s="136"/>
      <c r="MYN15" s="136"/>
      <c r="MYO15" s="136"/>
      <c r="MYP15" s="136"/>
      <c r="MYQ15" s="136"/>
      <c r="MYR15" s="136"/>
      <c r="MYS15" s="136"/>
      <c r="MYT15" s="136"/>
      <c r="MYU15" s="136"/>
      <c r="MYV15" s="136"/>
      <c r="MYW15" s="136"/>
      <c r="MYX15" s="136"/>
      <c r="MYY15" s="136"/>
      <c r="MYZ15" s="136"/>
      <c r="MZA15" s="136"/>
      <c r="MZB15" s="136"/>
      <c r="MZC15" s="136"/>
      <c r="MZD15" s="136"/>
      <c r="MZE15" s="136"/>
      <c r="MZF15" s="136"/>
      <c r="MZG15" s="136"/>
      <c r="MZH15" s="136"/>
      <c r="MZI15" s="136"/>
      <c r="MZJ15" s="136"/>
      <c r="MZK15" s="136"/>
      <c r="MZL15" s="136"/>
      <c r="MZM15" s="136"/>
      <c r="MZN15" s="136"/>
      <c r="MZO15" s="136"/>
      <c r="MZP15" s="136"/>
      <c r="MZQ15" s="136"/>
      <c r="MZR15" s="136"/>
      <c r="MZS15" s="136"/>
      <c r="MZT15" s="136"/>
      <c r="MZU15" s="136"/>
      <c r="MZV15" s="136"/>
      <c r="MZW15" s="136"/>
      <c r="MZX15" s="136"/>
      <c r="MZY15" s="136"/>
      <c r="MZZ15" s="136"/>
      <c r="NAA15" s="136"/>
      <c r="NAB15" s="136"/>
      <c r="NAC15" s="136"/>
      <c r="NAD15" s="136"/>
      <c r="NAE15" s="136"/>
      <c r="NAF15" s="136"/>
      <c r="NAG15" s="136"/>
      <c r="NAH15" s="136"/>
      <c r="NAI15" s="136"/>
      <c r="NAJ15" s="136"/>
      <c r="NAK15" s="136"/>
      <c r="NAL15" s="136"/>
      <c r="NAM15" s="136"/>
      <c r="NAN15" s="136"/>
      <c r="NAO15" s="136"/>
      <c r="NAP15" s="136"/>
      <c r="NAQ15" s="136"/>
      <c r="NAR15" s="136"/>
      <c r="NAS15" s="136"/>
      <c r="NAT15" s="136"/>
      <c r="NAU15" s="136"/>
      <c r="NAV15" s="136"/>
      <c r="NAW15" s="136"/>
      <c r="NAX15" s="136"/>
      <c r="NAY15" s="136"/>
      <c r="NAZ15" s="136"/>
      <c r="NBA15" s="136"/>
      <c r="NBB15" s="136"/>
      <c r="NBC15" s="136"/>
      <c r="NBD15" s="136"/>
      <c r="NBE15" s="136"/>
      <c r="NBF15" s="136"/>
      <c r="NBG15" s="136"/>
      <c r="NBH15" s="136"/>
      <c r="NBI15" s="136"/>
      <c r="NBJ15" s="136"/>
      <c r="NBK15" s="136"/>
      <c r="NBL15" s="136"/>
      <c r="NBM15" s="136"/>
      <c r="NBN15" s="136"/>
      <c r="NBO15" s="136"/>
      <c r="NBP15" s="136"/>
      <c r="NBQ15" s="136"/>
      <c r="NBR15" s="136"/>
      <c r="NBS15" s="136"/>
      <c r="NBT15" s="136"/>
      <c r="NBU15" s="136"/>
      <c r="NBV15" s="136"/>
      <c r="NBW15" s="136"/>
      <c r="NBX15" s="136"/>
      <c r="NBY15" s="136"/>
      <c r="NBZ15" s="136"/>
      <c r="NCA15" s="136"/>
      <c r="NCB15" s="136"/>
      <c r="NCC15" s="136"/>
      <c r="NCD15" s="136"/>
      <c r="NCE15" s="136"/>
      <c r="NCF15" s="136"/>
      <c r="NCG15" s="136"/>
      <c r="NCH15" s="136"/>
      <c r="NCI15" s="136"/>
      <c r="NCJ15" s="136"/>
      <c r="NCK15" s="136"/>
      <c r="NCL15" s="136"/>
      <c r="NCM15" s="136"/>
      <c r="NCN15" s="136"/>
      <c r="NCO15" s="136"/>
      <c r="NCP15" s="136"/>
      <c r="NCQ15" s="136"/>
      <c r="NCR15" s="136"/>
      <c r="NCS15" s="136"/>
      <c r="NCT15" s="136"/>
      <c r="NCU15" s="136"/>
      <c r="NCV15" s="136"/>
      <c r="NCW15" s="136"/>
      <c r="NCX15" s="136"/>
      <c r="NCY15" s="136"/>
      <c r="NCZ15" s="136"/>
      <c r="NDA15" s="136"/>
      <c r="NDB15" s="136"/>
      <c r="NDC15" s="136"/>
      <c r="NDD15" s="136"/>
      <c r="NDE15" s="136"/>
      <c r="NDF15" s="136"/>
      <c r="NDG15" s="136"/>
      <c r="NDH15" s="136"/>
      <c r="NDI15" s="136"/>
      <c r="NDJ15" s="136"/>
      <c r="NDK15" s="136"/>
      <c r="NDL15" s="136"/>
      <c r="NDM15" s="136"/>
      <c r="NDN15" s="136"/>
      <c r="NDO15" s="136"/>
      <c r="NDP15" s="136"/>
      <c r="NDQ15" s="136"/>
      <c r="NDR15" s="136"/>
      <c r="NDS15" s="136"/>
      <c r="NDT15" s="136"/>
      <c r="NDU15" s="136"/>
      <c r="NDV15" s="136"/>
      <c r="NDW15" s="136"/>
      <c r="NDX15" s="136"/>
      <c r="NDY15" s="136"/>
      <c r="NDZ15" s="136"/>
      <c r="NEA15" s="136"/>
      <c r="NEB15" s="136"/>
      <c r="NEC15" s="136"/>
      <c r="NED15" s="136"/>
      <c r="NEE15" s="136"/>
      <c r="NEF15" s="136"/>
      <c r="NEG15" s="136"/>
      <c r="NEH15" s="136"/>
      <c r="NEI15" s="136"/>
      <c r="NEJ15" s="136"/>
      <c r="NEK15" s="136"/>
      <c r="NEL15" s="136"/>
      <c r="NEM15" s="136"/>
      <c r="NEN15" s="136"/>
      <c r="NEO15" s="136"/>
      <c r="NEP15" s="136"/>
      <c r="NEQ15" s="136"/>
      <c r="NER15" s="136"/>
      <c r="NES15" s="136"/>
      <c r="NET15" s="136"/>
      <c r="NEU15" s="136"/>
      <c r="NEV15" s="136"/>
      <c r="NEW15" s="136"/>
      <c r="NEX15" s="136"/>
      <c r="NEY15" s="136"/>
      <c r="NEZ15" s="136"/>
      <c r="NFA15" s="136"/>
      <c r="NFB15" s="136"/>
      <c r="NFC15" s="136"/>
      <c r="NFD15" s="136"/>
      <c r="NFE15" s="136"/>
      <c r="NFF15" s="136"/>
      <c r="NFG15" s="136"/>
      <c r="NFH15" s="136"/>
      <c r="NFI15" s="136"/>
      <c r="NFJ15" s="136"/>
      <c r="NFK15" s="136"/>
      <c r="NFL15" s="136"/>
      <c r="NFM15" s="136"/>
      <c r="NFN15" s="136"/>
      <c r="NFO15" s="136"/>
      <c r="NFP15" s="136"/>
      <c r="NFQ15" s="136"/>
      <c r="NFR15" s="136"/>
      <c r="NFS15" s="136"/>
      <c r="NFT15" s="136"/>
      <c r="NFU15" s="136"/>
      <c r="NFV15" s="136"/>
      <c r="NFW15" s="136"/>
      <c r="NFX15" s="136"/>
      <c r="NFY15" s="136"/>
      <c r="NFZ15" s="136"/>
      <c r="NGA15" s="136"/>
      <c r="NGB15" s="136"/>
      <c r="NGC15" s="136"/>
      <c r="NGD15" s="136"/>
      <c r="NGE15" s="136"/>
      <c r="NGF15" s="136"/>
      <c r="NGG15" s="136"/>
      <c r="NGH15" s="136"/>
      <c r="NGI15" s="136"/>
      <c r="NGJ15" s="136"/>
      <c r="NGK15" s="136"/>
      <c r="NGL15" s="136"/>
      <c r="NGM15" s="136"/>
      <c r="NGN15" s="136"/>
      <c r="NGO15" s="136"/>
      <c r="NGP15" s="136"/>
      <c r="NGQ15" s="136"/>
      <c r="NGR15" s="136"/>
      <c r="NGS15" s="136"/>
      <c r="NGT15" s="136"/>
      <c r="NGU15" s="136"/>
      <c r="NGV15" s="136"/>
      <c r="NGW15" s="136"/>
      <c r="NGX15" s="136"/>
      <c r="NGY15" s="136"/>
      <c r="NGZ15" s="136"/>
      <c r="NHA15" s="136"/>
      <c r="NHB15" s="136"/>
      <c r="NHC15" s="136"/>
      <c r="NHD15" s="136"/>
      <c r="NHE15" s="136"/>
      <c r="NHF15" s="136"/>
      <c r="NHG15" s="136"/>
      <c r="NHH15" s="136"/>
      <c r="NHI15" s="136"/>
      <c r="NHJ15" s="136"/>
      <c r="NHK15" s="136"/>
      <c r="NHL15" s="136"/>
      <c r="NHM15" s="136"/>
      <c r="NHN15" s="136"/>
      <c r="NHO15" s="136"/>
      <c r="NHP15" s="136"/>
      <c r="NHQ15" s="136"/>
      <c r="NHR15" s="136"/>
      <c r="NHS15" s="136"/>
      <c r="NHT15" s="136"/>
      <c r="NHU15" s="136"/>
      <c r="NHV15" s="136"/>
      <c r="NHW15" s="136"/>
      <c r="NHX15" s="136"/>
      <c r="NHY15" s="136"/>
      <c r="NHZ15" s="136"/>
      <c r="NIA15" s="136"/>
      <c r="NIB15" s="136"/>
      <c r="NIC15" s="136"/>
      <c r="NID15" s="136"/>
      <c r="NIE15" s="136"/>
      <c r="NIF15" s="136"/>
      <c r="NIG15" s="136"/>
      <c r="NIH15" s="136"/>
      <c r="NII15" s="136"/>
      <c r="NIJ15" s="136"/>
      <c r="NIK15" s="136"/>
      <c r="NIL15" s="136"/>
      <c r="NIM15" s="136"/>
      <c r="NIN15" s="136"/>
      <c r="NIO15" s="136"/>
      <c r="NIP15" s="136"/>
      <c r="NIQ15" s="136"/>
      <c r="NIR15" s="136"/>
      <c r="NIS15" s="136"/>
      <c r="NIT15" s="136"/>
      <c r="NIU15" s="136"/>
      <c r="NIV15" s="136"/>
      <c r="NIW15" s="136"/>
      <c r="NIX15" s="136"/>
      <c r="NIY15" s="136"/>
      <c r="NIZ15" s="136"/>
      <c r="NJA15" s="136"/>
      <c r="NJB15" s="136"/>
      <c r="NJC15" s="136"/>
      <c r="NJD15" s="136"/>
      <c r="NJE15" s="136"/>
      <c r="NJF15" s="136"/>
      <c r="NJG15" s="136"/>
      <c r="NJH15" s="136"/>
      <c r="NJI15" s="136"/>
      <c r="NJJ15" s="136"/>
      <c r="NJK15" s="136"/>
      <c r="NJL15" s="136"/>
      <c r="NJM15" s="136"/>
      <c r="NJN15" s="136"/>
      <c r="NJO15" s="136"/>
      <c r="NJP15" s="136"/>
      <c r="NJQ15" s="136"/>
      <c r="NJR15" s="136"/>
      <c r="NJS15" s="136"/>
      <c r="NJT15" s="136"/>
      <c r="NJU15" s="136"/>
      <c r="NJV15" s="136"/>
      <c r="NJW15" s="136"/>
      <c r="NJX15" s="136"/>
      <c r="NJY15" s="136"/>
      <c r="NJZ15" s="136"/>
      <c r="NKA15" s="136"/>
      <c r="NKB15" s="136"/>
      <c r="NKC15" s="136"/>
      <c r="NKD15" s="136"/>
      <c r="NKE15" s="136"/>
      <c r="NKF15" s="136"/>
      <c r="NKG15" s="136"/>
      <c r="NKH15" s="136"/>
      <c r="NKI15" s="136"/>
      <c r="NKJ15" s="136"/>
      <c r="NKK15" s="136"/>
      <c r="NKL15" s="136"/>
      <c r="NKM15" s="136"/>
      <c r="NKN15" s="136"/>
      <c r="NKO15" s="136"/>
      <c r="NKP15" s="136"/>
      <c r="NKQ15" s="136"/>
      <c r="NKR15" s="136"/>
      <c r="NKS15" s="136"/>
      <c r="NKT15" s="136"/>
      <c r="NKU15" s="136"/>
      <c r="NKV15" s="136"/>
      <c r="NKW15" s="136"/>
      <c r="NKX15" s="136"/>
      <c r="NKY15" s="136"/>
      <c r="NKZ15" s="136"/>
      <c r="NLA15" s="136"/>
      <c r="NLB15" s="136"/>
      <c r="NLC15" s="136"/>
      <c r="NLD15" s="136"/>
      <c r="NLE15" s="136"/>
      <c r="NLF15" s="136"/>
      <c r="NLG15" s="136"/>
      <c r="NLH15" s="136"/>
      <c r="NLI15" s="136"/>
      <c r="NLJ15" s="136"/>
      <c r="NLK15" s="136"/>
      <c r="NLL15" s="136"/>
      <c r="NLM15" s="136"/>
      <c r="NLN15" s="136"/>
      <c r="NLO15" s="136"/>
      <c r="NLP15" s="136"/>
      <c r="NLQ15" s="136"/>
      <c r="NLR15" s="136"/>
      <c r="NLS15" s="136"/>
      <c r="NLT15" s="136"/>
      <c r="NLU15" s="136"/>
      <c r="NLV15" s="136"/>
      <c r="NLW15" s="136"/>
      <c r="NLX15" s="136"/>
      <c r="NLY15" s="136"/>
      <c r="NLZ15" s="136"/>
      <c r="NMA15" s="136"/>
      <c r="NMB15" s="136"/>
      <c r="NMC15" s="136"/>
      <c r="NMD15" s="136"/>
      <c r="NME15" s="136"/>
      <c r="NMF15" s="136"/>
      <c r="NMG15" s="136"/>
      <c r="NMH15" s="136"/>
      <c r="NMI15" s="136"/>
      <c r="NMJ15" s="136"/>
      <c r="NMK15" s="136"/>
      <c r="NML15" s="136"/>
      <c r="NMM15" s="136"/>
      <c r="NMN15" s="136"/>
      <c r="NMO15" s="136"/>
      <c r="NMP15" s="136"/>
      <c r="NMQ15" s="136"/>
      <c r="NMR15" s="136"/>
      <c r="NMS15" s="136"/>
      <c r="NMT15" s="136"/>
      <c r="NMU15" s="136"/>
      <c r="NMV15" s="136"/>
      <c r="NMW15" s="136"/>
      <c r="NMX15" s="136"/>
      <c r="NMY15" s="136"/>
      <c r="NMZ15" s="136"/>
      <c r="NNA15" s="136"/>
      <c r="NNB15" s="136"/>
      <c r="NNC15" s="136"/>
      <c r="NND15" s="136"/>
      <c r="NNE15" s="136"/>
      <c r="NNF15" s="136"/>
      <c r="NNG15" s="136"/>
      <c r="NNH15" s="136"/>
      <c r="NNI15" s="136"/>
      <c r="NNJ15" s="136"/>
      <c r="NNK15" s="136"/>
      <c r="NNL15" s="136"/>
      <c r="NNM15" s="136"/>
      <c r="NNN15" s="136"/>
      <c r="NNO15" s="136"/>
      <c r="NNP15" s="136"/>
      <c r="NNQ15" s="136"/>
      <c r="NNR15" s="136"/>
      <c r="NNS15" s="136"/>
      <c r="NNT15" s="136"/>
      <c r="NNU15" s="136"/>
      <c r="NNV15" s="136"/>
      <c r="NNW15" s="136"/>
      <c r="NNX15" s="136"/>
      <c r="NNY15" s="136"/>
      <c r="NNZ15" s="136"/>
      <c r="NOA15" s="136"/>
      <c r="NOB15" s="136"/>
      <c r="NOC15" s="136"/>
      <c r="NOD15" s="136"/>
      <c r="NOE15" s="136"/>
      <c r="NOF15" s="136"/>
      <c r="NOG15" s="136"/>
      <c r="NOH15" s="136"/>
      <c r="NOI15" s="136"/>
      <c r="NOJ15" s="136"/>
      <c r="NOK15" s="136"/>
      <c r="NOL15" s="136"/>
      <c r="NOM15" s="136"/>
      <c r="NON15" s="136"/>
      <c r="NOO15" s="136"/>
      <c r="NOP15" s="136"/>
      <c r="NOQ15" s="136"/>
      <c r="NOR15" s="136"/>
      <c r="NOS15" s="136"/>
      <c r="NOT15" s="136"/>
      <c r="NOU15" s="136"/>
      <c r="NOV15" s="136"/>
      <c r="NOW15" s="136"/>
      <c r="NOX15" s="136"/>
      <c r="NOY15" s="136"/>
      <c r="NOZ15" s="136"/>
      <c r="NPA15" s="136"/>
      <c r="NPB15" s="136"/>
      <c r="NPC15" s="136"/>
      <c r="NPD15" s="136"/>
      <c r="NPE15" s="136"/>
      <c r="NPF15" s="136"/>
      <c r="NPG15" s="136"/>
      <c r="NPH15" s="136"/>
      <c r="NPI15" s="136"/>
      <c r="NPJ15" s="136"/>
      <c r="NPK15" s="136"/>
      <c r="NPL15" s="136"/>
      <c r="NPM15" s="136"/>
      <c r="NPN15" s="136"/>
      <c r="NPO15" s="136"/>
      <c r="NPP15" s="136"/>
      <c r="NPQ15" s="136"/>
      <c r="NPR15" s="136"/>
      <c r="NPS15" s="136"/>
      <c r="NPT15" s="136"/>
      <c r="NPU15" s="136"/>
      <c r="NPV15" s="136"/>
      <c r="NPW15" s="136"/>
      <c r="NPX15" s="136"/>
      <c r="NPY15" s="136"/>
      <c r="NPZ15" s="136"/>
      <c r="NQA15" s="136"/>
      <c r="NQB15" s="136"/>
      <c r="NQC15" s="136"/>
      <c r="NQD15" s="136"/>
      <c r="NQE15" s="136"/>
      <c r="NQF15" s="136"/>
      <c r="NQG15" s="136"/>
      <c r="NQH15" s="136"/>
      <c r="NQI15" s="136"/>
      <c r="NQJ15" s="136"/>
      <c r="NQK15" s="136"/>
      <c r="NQL15" s="136"/>
      <c r="NQM15" s="136"/>
      <c r="NQN15" s="136"/>
      <c r="NQO15" s="136"/>
      <c r="NQP15" s="136"/>
      <c r="NQQ15" s="136"/>
      <c r="NQR15" s="136"/>
      <c r="NQS15" s="136"/>
      <c r="NQT15" s="136"/>
      <c r="NQU15" s="136"/>
      <c r="NQV15" s="136"/>
      <c r="NQW15" s="136"/>
      <c r="NQX15" s="136"/>
      <c r="NQY15" s="136"/>
      <c r="NQZ15" s="136"/>
      <c r="NRA15" s="136"/>
      <c r="NRB15" s="136"/>
      <c r="NRC15" s="136"/>
      <c r="NRD15" s="136"/>
      <c r="NRE15" s="136"/>
      <c r="NRF15" s="136"/>
      <c r="NRG15" s="136"/>
      <c r="NRH15" s="136"/>
      <c r="NRI15" s="136"/>
      <c r="NRJ15" s="136"/>
      <c r="NRK15" s="136"/>
      <c r="NRL15" s="136"/>
      <c r="NRM15" s="136"/>
      <c r="NRN15" s="136"/>
      <c r="NRO15" s="136"/>
      <c r="NRP15" s="136"/>
      <c r="NRQ15" s="136"/>
      <c r="NRR15" s="136"/>
      <c r="NRS15" s="136"/>
      <c r="NRT15" s="136"/>
      <c r="NRU15" s="136"/>
      <c r="NRV15" s="136"/>
      <c r="NRW15" s="136"/>
      <c r="NRX15" s="136"/>
      <c r="NRY15" s="136"/>
      <c r="NRZ15" s="136"/>
      <c r="NSA15" s="136"/>
      <c r="NSB15" s="136"/>
      <c r="NSC15" s="136"/>
      <c r="NSD15" s="136"/>
      <c r="NSE15" s="136"/>
      <c r="NSF15" s="136"/>
      <c r="NSG15" s="136"/>
      <c r="NSH15" s="136"/>
      <c r="NSI15" s="136"/>
      <c r="NSJ15" s="136"/>
      <c r="NSK15" s="136"/>
      <c r="NSL15" s="136"/>
      <c r="NSM15" s="136"/>
      <c r="NSN15" s="136"/>
      <c r="NSO15" s="136"/>
      <c r="NSP15" s="136"/>
      <c r="NSQ15" s="136"/>
      <c r="NSR15" s="136"/>
      <c r="NSS15" s="136"/>
      <c r="NST15" s="136"/>
      <c r="NSU15" s="136"/>
      <c r="NSV15" s="136"/>
      <c r="NSW15" s="136"/>
      <c r="NSX15" s="136"/>
      <c r="NSY15" s="136"/>
      <c r="NSZ15" s="136"/>
      <c r="NTA15" s="136"/>
      <c r="NTB15" s="136"/>
      <c r="NTC15" s="136"/>
      <c r="NTD15" s="136"/>
      <c r="NTE15" s="136"/>
      <c r="NTF15" s="136"/>
      <c r="NTG15" s="136"/>
      <c r="NTH15" s="136"/>
      <c r="NTI15" s="136"/>
      <c r="NTJ15" s="136"/>
      <c r="NTK15" s="136"/>
      <c r="NTL15" s="136"/>
      <c r="NTM15" s="136"/>
      <c r="NTN15" s="136"/>
      <c r="NTO15" s="136"/>
      <c r="NTP15" s="136"/>
      <c r="NTQ15" s="136"/>
      <c r="NTR15" s="136"/>
      <c r="NTS15" s="136"/>
      <c r="NTT15" s="136"/>
      <c r="NTU15" s="136"/>
      <c r="NTV15" s="136"/>
      <c r="NTW15" s="136"/>
      <c r="NTX15" s="136"/>
      <c r="NTY15" s="136"/>
      <c r="NTZ15" s="136"/>
      <c r="NUA15" s="136"/>
      <c r="NUB15" s="136"/>
      <c r="NUC15" s="136"/>
      <c r="NUD15" s="136"/>
      <c r="NUE15" s="136"/>
      <c r="NUF15" s="136"/>
      <c r="NUG15" s="136"/>
      <c r="NUH15" s="136"/>
      <c r="NUI15" s="136"/>
      <c r="NUJ15" s="136"/>
      <c r="NUK15" s="136"/>
      <c r="NUL15" s="136"/>
      <c r="NUM15" s="136"/>
      <c r="NUN15" s="136"/>
      <c r="NUO15" s="136"/>
      <c r="NUP15" s="136"/>
      <c r="NUQ15" s="136"/>
      <c r="NUR15" s="136"/>
      <c r="NUS15" s="136"/>
      <c r="NUT15" s="136"/>
      <c r="NUU15" s="136"/>
      <c r="NUV15" s="136"/>
      <c r="NUW15" s="136"/>
      <c r="NUX15" s="136"/>
      <c r="NUY15" s="136"/>
      <c r="NUZ15" s="136"/>
      <c r="NVA15" s="136"/>
      <c r="NVB15" s="136"/>
      <c r="NVC15" s="136"/>
      <c r="NVD15" s="136"/>
      <c r="NVE15" s="136"/>
      <c r="NVF15" s="136"/>
      <c r="NVG15" s="136"/>
      <c r="NVH15" s="136"/>
      <c r="NVI15" s="136"/>
      <c r="NVJ15" s="136"/>
      <c r="NVK15" s="136"/>
      <c r="NVL15" s="136"/>
      <c r="NVM15" s="136"/>
      <c r="NVN15" s="136"/>
      <c r="NVO15" s="136"/>
      <c r="NVP15" s="136"/>
      <c r="NVQ15" s="136"/>
      <c r="NVR15" s="136"/>
      <c r="NVS15" s="136"/>
      <c r="NVT15" s="136"/>
      <c r="NVU15" s="136"/>
      <c r="NVV15" s="136"/>
      <c r="NVW15" s="136"/>
      <c r="NVX15" s="136"/>
      <c r="NVY15" s="136"/>
      <c r="NVZ15" s="136"/>
      <c r="NWA15" s="136"/>
      <c r="NWB15" s="136"/>
      <c r="NWC15" s="136"/>
      <c r="NWD15" s="136"/>
      <c r="NWE15" s="136"/>
      <c r="NWF15" s="136"/>
      <c r="NWG15" s="136"/>
      <c r="NWH15" s="136"/>
      <c r="NWI15" s="136"/>
      <c r="NWJ15" s="136"/>
      <c r="NWK15" s="136"/>
      <c r="NWL15" s="136"/>
      <c r="NWM15" s="136"/>
      <c r="NWN15" s="136"/>
      <c r="NWO15" s="136"/>
      <c r="NWP15" s="136"/>
      <c r="NWQ15" s="136"/>
      <c r="NWR15" s="136"/>
      <c r="NWS15" s="136"/>
      <c r="NWT15" s="136"/>
      <c r="NWU15" s="136"/>
      <c r="NWV15" s="136"/>
      <c r="NWW15" s="136"/>
      <c r="NWX15" s="136"/>
      <c r="NWY15" s="136"/>
      <c r="NWZ15" s="136"/>
      <c r="NXA15" s="136"/>
      <c r="NXB15" s="136"/>
      <c r="NXC15" s="136"/>
      <c r="NXD15" s="136"/>
      <c r="NXE15" s="136"/>
      <c r="NXF15" s="136"/>
      <c r="NXG15" s="136"/>
      <c r="NXH15" s="136"/>
      <c r="NXI15" s="136"/>
      <c r="NXJ15" s="136"/>
      <c r="NXK15" s="136"/>
      <c r="NXL15" s="136"/>
      <c r="NXM15" s="136"/>
      <c r="NXN15" s="136"/>
      <c r="NXO15" s="136"/>
      <c r="NXP15" s="136"/>
      <c r="NXQ15" s="136"/>
      <c r="NXR15" s="136"/>
      <c r="NXS15" s="136"/>
      <c r="NXT15" s="136"/>
      <c r="NXU15" s="136"/>
      <c r="NXV15" s="136"/>
      <c r="NXW15" s="136"/>
      <c r="NXX15" s="136"/>
      <c r="NXY15" s="136"/>
      <c r="NXZ15" s="136"/>
      <c r="NYA15" s="136"/>
      <c r="NYB15" s="136"/>
      <c r="NYC15" s="136"/>
      <c r="NYD15" s="136"/>
      <c r="NYE15" s="136"/>
      <c r="NYF15" s="136"/>
      <c r="NYG15" s="136"/>
      <c r="NYH15" s="136"/>
      <c r="NYI15" s="136"/>
      <c r="NYJ15" s="136"/>
      <c r="NYK15" s="136"/>
      <c r="NYL15" s="136"/>
      <c r="NYM15" s="136"/>
      <c r="NYN15" s="136"/>
      <c r="NYO15" s="136"/>
      <c r="NYP15" s="136"/>
      <c r="NYQ15" s="136"/>
      <c r="NYR15" s="136"/>
      <c r="NYS15" s="136"/>
      <c r="NYT15" s="136"/>
      <c r="NYU15" s="136"/>
      <c r="NYV15" s="136"/>
      <c r="NYW15" s="136"/>
      <c r="NYX15" s="136"/>
      <c r="NYY15" s="136"/>
      <c r="NYZ15" s="136"/>
      <c r="NZA15" s="136"/>
      <c r="NZB15" s="136"/>
      <c r="NZC15" s="136"/>
      <c r="NZD15" s="136"/>
      <c r="NZE15" s="136"/>
      <c r="NZF15" s="136"/>
      <c r="NZG15" s="136"/>
      <c r="NZH15" s="136"/>
      <c r="NZI15" s="136"/>
      <c r="NZJ15" s="136"/>
      <c r="NZK15" s="136"/>
      <c r="NZL15" s="136"/>
      <c r="NZM15" s="136"/>
      <c r="NZN15" s="136"/>
      <c r="NZO15" s="136"/>
      <c r="NZP15" s="136"/>
      <c r="NZQ15" s="136"/>
      <c r="NZR15" s="136"/>
      <c r="NZS15" s="136"/>
      <c r="NZT15" s="136"/>
      <c r="NZU15" s="136"/>
      <c r="NZV15" s="136"/>
      <c r="NZW15" s="136"/>
      <c r="NZX15" s="136"/>
      <c r="NZY15" s="136"/>
      <c r="NZZ15" s="136"/>
      <c r="OAA15" s="136"/>
      <c r="OAB15" s="136"/>
      <c r="OAC15" s="136"/>
      <c r="OAD15" s="136"/>
      <c r="OAE15" s="136"/>
      <c r="OAF15" s="136"/>
      <c r="OAG15" s="136"/>
      <c r="OAH15" s="136"/>
      <c r="OAI15" s="136"/>
      <c r="OAJ15" s="136"/>
      <c r="OAK15" s="136"/>
      <c r="OAL15" s="136"/>
      <c r="OAM15" s="136"/>
      <c r="OAN15" s="136"/>
      <c r="OAO15" s="136"/>
      <c r="OAP15" s="136"/>
      <c r="OAQ15" s="136"/>
      <c r="OAR15" s="136"/>
      <c r="OAS15" s="136"/>
      <c r="OAT15" s="136"/>
      <c r="OAU15" s="136"/>
      <c r="OAV15" s="136"/>
      <c r="OAW15" s="136"/>
      <c r="OAX15" s="136"/>
      <c r="OAY15" s="136"/>
      <c r="OAZ15" s="136"/>
      <c r="OBA15" s="136"/>
      <c r="OBB15" s="136"/>
      <c r="OBC15" s="136"/>
      <c r="OBD15" s="136"/>
      <c r="OBE15" s="136"/>
      <c r="OBF15" s="136"/>
      <c r="OBG15" s="136"/>
      <c r="OBH15" s="136"/>
      <c r="OBI15" s="136"/>
      <c r="OBJ15" s="136"/>
      <c r="OBK15" s="136"/>
      <c r="OBL15" s="136"/>
      <c r="OBM15" s="136"/>
      <c r="OBN15" s="136"/>
      <c r="OBO15" s="136"/>
      <c r="OBP15" s="136"/>
      <c r="OBQ15" s="136"/>
      <c r="OBR15" s="136"/>
      <c r="OBS15" s="136"/>
      <c r="OBT15" s="136"/>
      <c r="OBU15" s="136"/>
      <c r="OBV15" s="136"/>
      <c r="OBW15" s="136"/>
      <c r="OBX15" s="136"/>
      <c r="OBY15" s="136"/>
      <c r="OBZ15" s="136"/>
      <c r="OCA15" s="136"/>
      <c r="OCB15" s="136"/>
      <c r="OCC15" s="136"/>
      <c r="OCD15" s="136"/>
      <c r="OCE15" s="136"/>
      <c r="OCF15" s="136"/>
      <c r="OCG15" s="136"/>
      <c r="OCH15" s="136"/>
      <c r="OCI15" s="136"/>
      <c r="OCJ15" s="136"/>
      <c r="OCK15" s="136"/>
      <c r="OCL15" s="136"/>
      <c r="OCM15" s="136"/>
      <c r="OCN15" s="136"/>
      <c r="OCO15" s="136"/>
      <c r="OCP15" s="136"/>
      <c r="OCQ15" s="136"/>
      <c r="OCR15" s="136"/>
      <c r="OCS15" s="136"/>
      <c r="OCT15" s="136"/>
      <c r="OCU15" s="136"/>
      <c r="OCV15" s="136"/>
      <c r="OCW15" s="136"/>
      <c r="OCX15" s="136"/>
      <c r="OCY15" s="136"/>
      <c r="OCZ15" s="136"/>
      <c r="ODA15" s="136"/>
      <c r="ODB15" s="136"/>
      <c r="ODC15" s="136"/>
      <c r="ODD15" s="136"/>
      <c r="ODE15" s="136"/>
      <c r="ODF15" s="136"/>
      <c r="ODG15" s="136"/>
      <c r="ODH15" s="136"/>
      <c r="ODI15" s="136"/>
      <c r="ODJ15" s="136"/>
      <c r="ODK15" s="136"/>
      <c r="ODL15" s="136"/>
      <c r="ODM15" s="136"/>
      <c r="ODN15" s="136"/>
      <c r="ODO15" s="136"/>
      <c r="ODP15" s="136"/>
      <c r="ODQ15" s="136"/>
      <c r="ODR15" s="136"/>
      <c r="ODS15" s="136"/>
      <c r="ODT15" s="136"/>
      <c r="ODU15" s="136"/>
      <c r="ODV15" s="136"/>
      <c r="ODW15" s="136"/>
      <c r="ODX15" s="136"/>
      <c r="ODY15" s="136"/>
      <c r="ODZ15" s="136"/>
      <c r="OEA15" s="136"/>
      <c r="OEB15" s="136"/>
      <c r="OEC15" s="136"/>
      <c r="OED15" s="136"/>
      <c r="OEE15" s="136"/>
      <c r="OEF15" s="136"/>
      <c r="OEG15" s="136"/>
      <c r="OEH15" s="136"/>
      <c r="OEI15" s="136"/>
      <c r="OEJ15" s="136"/>
      <c r="OEK15" s="136"/>
      <c r="OEL15" s="136"/>
      <c r="OEM15" s="136"/>
      <c r="OEN15" s="136"/>
      <c r="OEO15" s="136"/>
      <c r="OEP15" s="136"/>
      <c r="OEQ15" s="136"/>
      <c r="OER15" s="136"/>
      <c r="OES15" s="136"/>
      <c r="OET15" s="136"/>
      <c r="OEU15" s="136"/>
      <c r="OEV15" s="136"/>
      <c r="OEW15" s="136"/>
      <c r="OEX15" s="136"/>
      <c r="OEY15" s="136"/>
      <c r="OEZ15" s="136"/>
      <c r="OFA15" s="136"/>
      <c r="OFB15" s="136"/>
      <c r="OFC15" s="136"/>
      <c r="OFD15" s="136"/>
      <c r="OFE15" s="136"/>
      <c r="OFF15" s="136"/>
      <c r="OFG15" s="136"/>
      <c r="OFH15" s="136"/>
      <c r="OFI15" s="136"/>
      <c r="OFJ15" s="136"/>
      <c r="OFK15" s="136"/>
      <c r="OFL15" s="136"/>
      <c r="OFM15" s="136"/>
      <c r="OFN15" s="136"/>
      <c r="OFO15" s="136"/>
      <c r="OFP15" s="136"/>
      <c r="OFQ15" s="136"/>
      <c r="OFR15" s="136"/>
      <c r="OFS15" s="136"/>
      <c r="OFT15" s="136"/>
      <c r="OFU15" s="136"/>
      <c r="OFV15" s="136"/>
      <c r="OFW15" s="136"/>
      <c r="OFX15" s="136"/>
      <c r="OFY15" s="136"/>
      <c r="OFZ15" s="136"/>
      <c r="OGA15" s="136"/>
      <c r="OGB15" s="136"/>
      <c r="OGC15" s="136"/>
      <c r="OGD15" s="136"/>
      <c r="OGE15" s="136"/>
      <c r="OGF15" s="136"/>
      <c r="OGG15" s="136"/>
      <c r="OGH15" s="136"/>
      <c r="OGI15" s="136"/>
      <c r="OGJ15" s="136"/>
      <c r="OGK15" s="136"/>
      <c r="OGL15" s="136"/>
      <c r="OGM15" s="136"/>
      <c r="OGN15" s="136"/>
      <c r="OGO15" s="136"/>
      <c r="OGP15" s="136"/>
      <c r="OGQ15" s="136"/>
      <c r="OGR15" s="136"/>
      <c r="OGS15" s="136"/>
      <c r="OGT15" s="136"/>
      <c r="OGU15" s="136"/>
      <c r="OGV15" s="136"/>
      <c r="OGW15" s="136"/>
      <c r="OGX15" s="136"/>
      <c r="OGY15" s="136"/>
      <c r="OGZ15" s="136"/>
      <c r="OHA15" s="136"/>
      <c r="OHB15" s="136"/>
      <c r="OHC15" s="136"/>
      <c r="OHD15" s="136"/>
      <c r="OHE15" s="136"/>
      <c r="OHF15" s="136"/>
      <c r="OHG15" s="136"/>
      <c r="OHH15" s="136"/>
      <c r="OHI15" s="136"/>
      <c r="OHJ15" s="136"/>
      <c r="OHK15" s="136"/>
      <c r="OHL15" s="136"/>
      <c r="OHM15" s="136"/>
      <c r="OHN15" s="136"/>
      <c r="OHO15" s="136"/>
      <c r="OHP15" s="136"/>
      <c r="OHQ15" s="136"/>
      <c r="OHR15" s="136"/>
      <c r="OHS15" s="136"/>
      <c r="OHT15" s="136"/>
      <c r="OHU15" s="136"/>
      <c r="OHV15" s="136"/>
      <c r="OHW15" s="136"/>
      <c r="OHX15" s="136"/>
      <c r="OHY15" s="136"/>
      <c r="OHZ15" s="136"/>
      <c r="OIA15" s="136"/>
      <c r="OIB15" s="136"/>
      <c r="OIC15" s="136"/>
      <c r="OID15" s="136"/>
      <c r="OIE15" s="136"/>
      <c r="OIF15" s="136"/>
      <c r="OIG15" s="136"/>
      <c r="OIH15" s="136"/>
      <c r="OII15" s="136"/>
      <c r="OIJ15" s="136"/>
      <c r="OIK15" s="136"/>
      <c r="OIL15" s="136"/>
      <c r="OIM15" s="136"/>
      <c r="OIN15" s="136"/>
      <c r="OIO15" s="136"/>
      <c r="OIP15" s="136"/>
      <c r="OIQ15" s="136"/>
      <c r="OIR15" s="136"/>
      <c r="OIS15" s="136"/>
      <c r="OIT15" s="136"/>
      <c r="OIU15" s="136"/>
      <c r="OIV15" s="136"/>
      <c r="OIW15" s="136"/>
      <c r="OIX15" s="136"/>
      <c r="OIY15" s="136"/>
      <c r="OIZ15" s="136"/>
      <c r="OJA15" s="136"/>
      <c r="OJB15" s="136"/>
      <c r="OJC15" s="136"/>
      <c r="OJD15" s="136"/>
      <c r="OJE15" s="136"/>
      <c r="OJF15" s="136"/>
      <c r="OJG15" s="136"/>
      <c r="OJH15" s="136"/>
      <c r="OJI15" s="136"/>
      <c r="OJJ15" s="136"/>
      <c r="OJK15" s="136"/>
      <c r="OJL15" s="136"/>
      <c r="OJM15" s="136"/>
      <c r="OJN15" s="136"/>
      <c r="OJO15" s="136"/>
      <c r="OJP15" s="136"/>
      <c r="OJQ15" s="136"/>
      <c r="OJR15" s="136"/>
      <c r="OJS15" s="136"/>
      <c r="OJT15" s="136"/>
      <c r="OJU15" s="136"/>
      <c r="OJV15" s="136"/>
      <c r="OJW15" s="136"/>
      <c r="OJX15" s="136"/>
      <c r="OJY15" s="136"/>
      <c r="OJZ15" s="136"/>
      <c r="OKA15" s="136"/>
      <c r="OKB15" s="136"/>
      <c r="OKC15" s="136"/>
      <c r="OKD15" s="136"/>
      <c r="OKE15" s="136"/>
      <c r="OKF15" s="136"/>
      <c r="OKG15" s="136"/>
      <c r="OKH15" s="136"/>
      <c r="OKI15" s="136"/>
      <c r="OKJ15" s="136"/>
      <c r="OKK15" s="136"/>
      <c r="OKL15" s="136"/>
      <c r="OKM15" s="136"/>
      <c r="OKN15" s="136"/>
      <c r="OKO15" s="136"/>
      <c r="OKP15" s="136"/>
      <c r="OKQ15" s="136"/>
      <c r="OKR15" s="136"/>
      <c r="OKS15" s="136"/>
      <c r="OKT15" s="136"/>
      <c r="OKU15" s="136"/>
      <c r="OKV15" s="136"/>
      <c r="OKW15" s="136"/>
      <c r="OKX15" s="136"/>
      <c r="OKY15" s="136"/>
      <c r="OKZ15" s="136"/>
      <c r="OLA15" s="136"/>
      <c r="OLB15" s="136"/>
      <c r="OLC15" s="136"/>
      <c r="OLD15" s="136"/>
      <c r="OLE15" s="136"/>
      <c r="OLF15" s="136"/>
      <c r="OLG15" s="136"/>
      <c r="OLH15" s="136"/>
      <c r="OLI15" s="136"/>
      <c r="OLJ15" s="136"/>
      <c r="OLK15" s="136"/>
      <c r="OLL15" s="136"/>
      <c r="OLM15" s="136"/>
      <c r="OLN15" s="136"/>
      <c r="OLO15" s="136"/>
      <c r="OLP15" s="136"/>
      <c r="OLQ15" s="136"/>
      <c r="OLR15" s="136"/>
      <c r="OLS15" s="136"/>
      <c r="OLT15" s="136"/>
      <c r="OLU15" s="136"/>
      <c r="OLV15" s="136"/>
      <c r="OLW15" s="136"/>
      <c r="OLX15" s="136"/>
      <c r="OLY15" s="136"/>
      <c r="OLZ15" s="136"/>
      <c r="OMA15" s="136"/>
      <c r="OMB15" s="136"/>
      <c r="OMC15" s="136"/>
      <c r="OMD15" s="136"/>
      <c r="OME15" s="136"/>
      <c r="OMF15" s="136"/>
      <c r="OMG15" s="136"/>
      <c r="OMH15" s="136"/>
      <c r="OMI15" s="136"/>
      <c r="OMJ15" s="136"/>
      <c r="OMK15" s="136"/>
      <c r="OML15" s="136"/>
      <c r="OMM15" s="136"/>
      <c r="OMN15" s="136"/>
      <c r="OMO15" s="136"/>
      <c r="OMP15" s="136"/>
      <c r="OMQ15" s="136"/>
      <c r="OMR15" s="136"/>
      <c r="OMS15" s="136"/>
      <c r="OMT15" s="136"/>
      <c r="OMU15" s="136"/>
      <c r="OMV15" s="136"/>
      <c r="OMW15" s="136"/>
      <c r="OMX15" s="136"/>
      <c r="OMY15" s="136"/>
      <c r="OMZ15" s="136"/>
      <c r="ONA15" s="136"/>
      <c r="ONB15" s="136"/>
      <c r="ONC15" s="136"/>
      <c r="OND15" s="136"/>
      <c r="ONE15" s="136"/>
      <c r="ONF15" s="136"/>
      <c r="ONG15" s="136"/>
      <c r="ONH15" s="136"/>
      <c r="ONI15" s="136"/>
      <c r="ONJ15" s="136"/>
      <c r="ONK15" s="136"/>
      <c r="ONL15" s="136"/>
      <c r="ONM15" s="136"/>
      <c r="ONN15" s="136"/>
      <c r="ONO15" s="136"/>
      <c r="ONP15" s="136"/>
      <c r="ONQ15" s="136"/>
      <c r="ONR15" s="136"/>
      <c r="ONS15" s="136"/>
      <c r="ONT15" s="136"/>
      <c r="ONU15" s="136"/>
      <c r="ONV15" s="136"/>
      <c r="ONW15" s="136"/>
      <c r="ONX15" s="136"/>
      <c r="ONY15" s="136"/>
      <c r="ONZ15" s="136"/>
      <c r="OOA15" s="136"/>
      <c r="OOB15" s="136"/>
      <c r="OOC15" s="136"/>
      <c r="OOD15" s="136"/>
      <c r="OOE15" s="136"/>
      <c r="OOF15" s="136"/>
      <c r="OOG15" s="136"/>
      <c r="OOH15" s="136"/>
      <c r="OOI15" s="136"/>
      <c r="OOJ15" s="136"/>
      <c r="OOK15" s="136"/>
      <c r="OOL15" s="136"/>
      <c r="OOM15" s="136"/>
      <c r="OON15" s="136"/>
      <c r="OOO15" s="136"/>
      <c r="OOP15" s="136"/>
      <c r="OOQ15" s="136"/>
      <c r="OOR15" s="136"/>
      <c r="OOS15" s="136"/>
      <c r="OOT15" s="136"/>
      <c r="OOU15" s="136"/>
      <c r="OOV15" s="136"/>
      <c r="OOW15" s="136"/>
      <c r="OOX15" s="136"/>
      <c r="OOY15" s="136"/>
      <c r="OOZ15" s="136"/>
      <c r="OPA15" s="136"/>
      <c r="OPB15" s="136"/>
      <c r="OPC15" s="136"/>
      <c r="OPD15" s="136"/>
      <c r="OPE15" s="136"/>
      <c r="OPF15" s="136"/>
      <c r="OPG15" s="136"/>
      <c r="OPH15" s="136"/>
      <c r="OPI15" s="136"/>
      <c r="OPJ15" s="136"/>
      <c r="OPK15" s="136"/>
      <c r="OPL15" s="136"/>
      <c r="OPM15" s="136"/>
      <c r="OPN15" s="136"/>
      <c r="OPO15" s="136"/>
      <c r="OPP15" s="136"/>
      <c r="OPQ15" s="136"/>
      <c r="OPR15" s="136"/>
      <c r="OPS15" s="136"/>
      <c r="OPT15" s="136"/>
      <c r="OPU15" s="136"/>
      <c r="OPV15" s="136"/>
      <c r="OPW15" s="136"/>
      <c r="OPX15" s="136"/>
      <c r="OPY15" s="136"/>
      <c r="OPZ15" s="136"/>
      <c r="OQA15" s="136"/>
      <c r="OQB15" s="136"/>
      <c r="OQC15" s="136"/>
      <c r="OQD15" s="136"/>
      <c r="OQE15" s="136"/>
      <c r="OQF15" s="136"/>
      <c r="OQG15" s="136"/>
      <c r="OQH15" s="136"/>
      <c r="OQI15" s="136"/>
      <c r="OQJ15" s="136"/>
      <c r="OQK15" s="136"/>
      <c r="OQL15" s="136"/>
      <c r="OQM15" s="136"/>
      <c r="OQN15" s="136"/>
      <c r="OQO15" s="136"/>
      <c r="OQP15" s="136"/>
      <c r="OQQ15" s="136"/>
      <c r="OQR15" s="136"/>
      <c r="OQS15" s="136"/>
      <c r="OQT15" s="136"/>
      <c r="OQU15" s="136"/>
      <c r="OQV15" s="136"/>
      <c r="OQW15" s="136"/>
      <c r="OQX15" s="136"/>
      <c r="OQY15" s="136"/>
      <c r="OQZ15" s="136"/>
      <c r="ORA15" s="136"/>
      <c r="ORB15" s="136"/>
      <c r="ORC15" s="136"/>
      <c r="ORD15" s="136"/>
      <c r="ORE15" s="136"/>
      <c r="ORF15" s="136"/>
      <c r="ORG15" s="136"/>
      <c r="ORH15" s="136"/>
      <c r="ORI15" s="136"/>
      <c r="ORJ15" s="136"/>
      <c r="ORK15" s="136"/>
      <c r="ORL15" s="136"/>
      <c r="ORM15" s="136"/>
      <c r="ORN15" s="136"/>
      <c r="ORO15" s="136"/>
      <c r="ORP15" s="136"/>
      <c r="ORQ15" s="136"/>
      <c r="ORR15" s="136"/>
      <c r="ORS15" s="136"/>
      <c r="ORT15" s="136"/>
      <c r="ORU15" s="136"/>
      <c r="ORV15" s="136"/>
      <c r="ORW15" s="136"/>
      <c r="ORX15" s="136"/>
      <c r="ORY15" s="136"/>
      <c r="ORZ15" s="136"/>
      <c r="OSA15" s="136"/>
      <c r="OSB15" s="136"/>
      <c r="OSC15" s="136"/>
      <c r="OSD15" s="136"/>
      <c r="OSE15" s="136"/>
      <c r="OSF15" s="136"/>
      <c r="OSG15" s="136"/>
      <c r="OSH15" s="136"/>
      <c r="OSI15" s="136"/>
      <c r="OSJ15" s="136"/>
      <c r="OSK15" s="136"/>
      <c r="OSL15" s="136"/>
      <c r="OSM15" s="136"/>
      <c r="OSN15" s="136"/>
      <c r="OSO15" s="136"/>
      <c r="OSP15" s="136"/>
      <c r="OSQ15" s="136"/>
      <c r="OSR15" s="136"/>
      <c r="OSS15" s="136"/>
      <c r="OST15" s="136"/>
      <c r="OSU15" s="136"/>
      <c r="OSV15" s="136"/>
      <c r="OSW15" s="136"/>
      <c r="OSX15" s="136"/>
      <c r="OSY15" s="136"/>
      <c r="OSZ15" s="136"/>
      <c r="OTA15" s="136"/>
      <c r="OTB15" s="136"/>
      <c r="OTC15" s="136"/>
      <c r="OTD15" s="136"/>
      <c r="OTE15" s="136"/>
      <c r="OTF15" s="136"/>
      <c r="OTG15" s="136"/>
      <c r="OTH15" s="136"/>
      <c r="OTI15" s="136"/>
      <c r="OTJ15" s="136"/>
      <c r="OTK15" s="136"/>
      <c r="OTL15" s="136"/>
      <c r="OTM15" s="136"/>
      <c r="OTN15" s="136"/>
      <c r="OTO15" s="136"/>
      <c r="OTP15" s="136"/>
      <c r="OTQ15" s="136"/>
      <c r="OTR15" s="136"/>
      <c r="OTS15" s="136"/>
      <c r="OTT15" s="136"/>
      <c r="OTU15" s="136"/>
      <c r="OTV15" s="136"/>
      <c r="OTW15" s="136"/>
      <c r="OTX15" s="136"/>
      <c r="OTY15" s="136"/>
      <c r="OTZ15" s="136"/>
      <c r="OUA15" s="136"/>
      <c r="OUB15" s="136"/>
      <c r="OUC15" s="136"/>
      <c r="OUD15" s="136"/>
      <c r="OUE15" s="136"/>
      <c r="OUF15" s="136"/>
      <c r="OUG15" s="136"/>
      <c r="OUH15" s="136"/>
      <c r="OUI15" s="136"/>
      <c r="OUJ15" s="136"/>
      <c r="OUK15" s="136"/>
      <c r="OUL15" s="136"/>
      <c r="OUM15" s="136"/>
      <c r="OUN15" s="136"/>
      <c r="OUO15" s="136"/>
      <c r="OUP15" s="136"/>
      <c r="OUQ15" s="136"/>
      <c r="OUR15" s="136"/>
      <c r="OUS15" s="136"/>
      <c r="OUT15" s="136"/>
      <c r="OUU15" s="136"/>
      <c r="OUV15" s="136"/>
      <c r="OUW15" s="136"/>
      <c r="OUX15" s="136"/>
      <c r="OUY15" s="136"/>
      <c r="OUZ15" s="136"/>
      <c r="OVA15" s="136"/>
      <c r="OVB15" s="136"/>
      <c r="OVC15" s="136"/>
      <c r="OVD15" s="136"/>
      <c r="OVE15" s="136"/>
      <c r="OVF15" s="136"/>
      <c r="OVG15" s="136"/>
      <c r="OVH15" s="136"/>
      <c r="OVI15" s="136"/>
      <c r="OVJ15" s="136"/>
      <c r="OVK15" s="136"/>
      <c r="OVL15" s="136"/>
      <c r="OVM15" s="136"/>
      <c r="OVN15" s="136"/>
      <c r="OVO15" s="136"/>
      <c r="OVP15" s="136"/>
      <c r="OVQ15" s="136"/>
      <c r="OVR15" s="136"/>
      <c r="OVS15" s="136"/>
      <c r="OVT15" s="136"/>
      <c r="OVU15" s="136"/>
      <c r="OVV15" s="136"/>
      <c r="OVW15" s="136"/>
      <c r="OVX15" s="136"/>
      <c r="OVY15" s="136"/>
      <c r="OVZ15" s="136"/>
      <c r="OWA15" s="136"/>
      <c r="OWB15" s="136"/>
      <c r="OWC15" s="136"/>
      <c r="OWD15" s="136"/>
      <c r="OWE15" s="136"/>
      <c r="OWF15" s="136"/>
      <c r="OWG15" s="136"/>
      <c r="OWH15" s="136"/>
      <c r="OWI15" s="136"/>
      <c r="OWJ15" s="136"/>
      <c r="OWK15" s="136"/>
      <c r="OWL15" s="136"/>
      <c r="OWM15" s="136"/>
      <c r="OWN15" s="136"/>
      <c r="OWO15" s="136"/>
      <c r="OWP15" s="136"/>
      <c r="OWQ15" s="136"/>
      <c r="OWR15" s="136"/>
      <c r="OWS15" s="136"/>
      <c r="OWT15" s="136"/>
      <c r="OWU15" s="136"/>
      <c r="OWV15" s="136"/>
      <c r="OWW15" s="136"/>
      <c r="OWX15" s="136"/>
      <c r="OWY15" s="136"/>
      <c r="OWZ15" s="136"/>
      <c r="OXA15" s="136"/>
      <c r="OXB15" s="136"/>
      <c r="OXC15" s="136"/>
      <c r="OXD15" s="136"/>
      <c r="OXE15" s="136"/>
      <c r="OXF15" s="136"/>
      <c r="OXG15" s="136"/>
      <c r="OXH15" s="136"/>
      <c r="OXI15" s="136"/>
      <c r="OXJ15" s="136"/>
      <c r="OXK15" s="136"/>
      <c r="OXL15" s="136"/>
      <c r="OXM15" s="136"/>
      <c r="OXN15" s="136"/>
      <c r="OXO15" s="136"/>
      <c r="OXP15" s="136"/>
      <c r="OXQ15" s="136"/>
      <c r="OXR15" s="136"/>
      <c r="OXS15" s="136"/>
      <c r="OXT15" s="136"/>
      <c r="OXU15" s="136"/>
      <c r="OXV15" s="136"/>
      <c r="OXW15" s="136"/>
      <c r="OXX15" s="136"/>
      <c r="OXY15" s="136"/>
      <c r="OXZ15" s="136"/>
      <c r="OYA15" s="136"/>
      <c r="OYB15" s="136"/>
      <c r="OYC15" s="136"/>
      <c r="OYD15" s="136"/>
      <c r="OYE15" s="136"/>
      <c r="OYF15" s="136"/>
      <c r="OYG15" s="136"/>
      <c r="OYH15" s="136"/>
      <c r="OYI15" s="136"/>
      <c r="OYJ15" s="136"/>
      <c r="OYK15" s="136"/>
      <c r="OYL15" s="136"/>
      <c r="OYM15" s="136"/>
      <c r="OYN15" s="136"/>
      <c r="OYO15" s="136"/>
      <c r="OYP15" s="136"/>
      <c r="OYQ15" s="136"/>
      <c r="OYR15" s="136"/>
      <c r="OYS15" s="136"/>
      <c r="OYT15" s="136"/>
      <c r="OYU15" s="136"/>
      <c r="OYV15" s="136"/>
      <c r="OYW15" s="136"/>
      <c r="OYX15" s="136"/>
      <c r="OYY15" s="136"/>
      <c r="OYZ15" s="136"/>
      <c r="OZA15" s="136"/>
      <c r="OZB15" s="136"/>
      <c r="OZC15" s="136"/>
      <c r="OZD15" s="136"/>
      <c r="OZE15" s="136"/>
      <c r="OZF15" s="136"/>
      <c r="OZG15" s="136"/>
      <c r="OZH15" s="136"/>
      <c r="OZI15" s="136"/>
      <c r="OZJ15" s="136"/>
      <c r="OZK15" s="136"/>
      <c r="OZL15" s="136"/>
      <c r="OZM15" s="136"/>
      <c r="OZN15" s="136"/>
      <c r="OZO15" s="136"/>
      <c r="OZP15" s="136"/>
      <c r="OZQ15" s="136"/>
      <c r="OZR15" s="136"/>
      <c r="OZS15" s="136"/>
      <c r="OZT15" s="136"/>
      <c r="OZU15" s="136"/>
      <c r="OZV15" s="136"/>
      <c r="OZW15" s="136"/>
      <c r="OZX15" s="136"/>
      <c r="OZY15" s="136"/>
      <c r="OZZ15" s="136"/>
      <c r="PAA15" s="136"/>
      <c r="PAB15" s="136"/>
      <c r="PAC15" s="136"/>
      <c r="PAD15" s="136"/>
      <c r="PAE15" s="136"/>
      <c r="PAF15" s="136"/>
      <c r="PAG15" s="136"/>
      <c r="PAH15" s="136"/>
      <c r="PAI15" s="136"/>
      <c r="PAJ15" s="136"/>
      <c r="PAK15" s="136"/>
      <c r="PAL15" s="136"/>
      <c r="PAM15" s="136"/>
      <c r="PAN15" s="136"/>
      <c r="PAO15" s="136"/>
      <c r="PAP15" s="136"/>
      <c r="PAQ15" s="136"/>
      <c r="PAR15" s="136"/>
      <c r="PAS15" s="136"/>
      <c r="PAT15" s="136"/>
      <c r="PAU15" s="136"/>
      <c r="PAV15" s="136"/>
      <c r="PAW15" s="136"/>
      <c r="PAX15" s="136"/>
      <c r="PAY15" s="136"/>
      <c r="PAZ15" s="136"/>
      <c r="PBA15" s="136"/>
      <c r="PBB15" s="136"/>
      <c r="PBC15" s="136"/>
      <c r="PBD15" s="136"/>
      <c r="PBE15" s="136"/>
      <c r="PBF15" s="136"/>
      <c r="PBG15" s="136"/>
      <c r="PBH15" s="136"/>
      <c r="PBI15" s="136"/>
      <c r="PBJ15" s="136"/>
      <c r="PBK15" s="136"/>
      <c r="PBL15" s="136"/>
      <c r="PBM15" s="136"/>
      <c r="PBN15" s="136"/>
      <c r="PBO15" s="136"/>
      <c r="PBP15" s="136"/>
      <c r="PBQ15" s="136"/>
      <c r="PBR15" s="136"/>
      <c r="PBS15" s="136"/>
      <c r="PBT15" s="136"/>
      <c r="PBU15" s="136"/>
      <c r="PBV15" s="136"/>
      <c r="PBW15" s="136"/>
      <c r="PBX15" s="136"/>
      <c r="PBY15" s="136"/>
      <c r="PBZ15" s="136"/>
      <c r="PCA15" s="136"/>
      <c r="PCB15" s="136"/>
      <c r="PCC15" s="136"/>
      <c r="PCD15" s="136"/>
      <c r="PCE15" s="136"/>
      <c r="PCF15" s="136"/>
      <c r="PCG15" s="136"/>
      <c r="PCH15" s="136"/>
      <c r="PCI15" s="136"/>
      <c r="PCJ15" s="136"/>
      <c r="PCK15" s="136"/>
      <c r="PCL15" s="136"/>
      <c r="PCM15" s="136"/>
      <c r="PCN15" s="136"/>
      <c r="PCO15" s="136"/>
      <c r="PCP15" s="136"/>
      <c r="PCQ15" s="136"/>
      <c r="PCR15" s="136"/>
      <c r="PCS15" s="136"/>
      <c r="PCT15" s="136"/>
      <c r="PCU15" s="136"/>
      <c r="PCV15" s="136"/>
      <c r="PCW15" s="136"/>
      <c r="PCX15" s="136"/>
      <c r="PCY15" s="136"/>
      <c r="PCZ15" s="136"/>
      <c r="PDA15" s="136"/>
      <c r="PDB15" s="136"/>
      <c r="PDC15" s="136"/>
      <c r="PDD15" s="136"/>
      <c r="PDE15" s="136"/>
      <c r="PDF15" s="136"/>
      <c r="PDG15" s="136"/>
      <c r="PDH15" s="136"/>
      <c r="PDI15" s="136"/>
      <c r="PDJ15" s="136"/>
      <c r="PDK15" s="136"/>
      <c r="PDL15" s="136"/>
      <c r="PDM15" s="136"/>
      <c r="PDN15" s="136"/>
      <c r="PDO15" s="136"/>
      <c r="PDP15" s="136"/>
      <c r="PDQ15" s="136"/>
      <c r="PDR15" s="136"/>
      <c r="PDS15" s="136"/>
      <c r="PDT15" s="136"/>
      <c r="PDU15" s="136"/>
      <c r="PDV15" s="136"/>
      <c r="PDW15" s="136"/>
      <c r="PDX15" s="136"/>
      <c r="PDY15" s="136"/>
      <c r="PDZ15" s="136"/>
      <c r="PEA15" s="136"/>
      <c r="PEB15" s="136"/>
      <c r="PEC15" s="136"/>
      <c r="PED15" s="136"/>
      <c r="PEE15" s="136"/>
      <c r="PEF15" s="136"/>
      <c r="PEG15" s="136"/>
      <c r="PEH15" s="136"/>
      <c r="PEI15" s="136"/>
      <c r="PEJ15" s="136"/>
      <c r="PEK15" s="136"/>
      <c r="PEL15" s="136"/>
      <c r="PEM15" s="136"/>
      <c r="PEN15" s="136"/>
      <c r="PEO15" s="136"/>
      <c r="PEP15" s="136"/>
      <c r="PEQ15" s="136"/>
      <c r="PER15" s="136"/>
      <c r="PES15" s="136"/>
      <c r="PET15" s="136"/>
      <c r="PEU15" s="136"/>
      <c r="PEV15" s="136"/>
      <c r="PEW15" s="136"/>
      <c r="PEX15" s="136"/>
      <c r="PEY15" s="136"/>
      <c r="PEZ15" s="136"/>
      <c r="PFA15" s="136"/>
      <c r="PFB15" s="136"/>
      <c r="PFC15" s="136"/>
      <c r="PFD15" s="136"/>
      <c r="PFE15" s="136"/>
      <c r="PFF15" s="136"/>
      <c r="PFG15" s="136"/>
      <c r="PFH15" s="136"/>
      <c r="PFI15" s="136"/>
      <c r="PFJ15" s="136"/>
      <c r="PFK15" s="136"/>
      <c r="PFL15" s="136"/>
      <c r="PFM15" s="136"/>
      <c r="PFN15" s="136"/>
      <c r="PFO15" s="136"/>
      <c r="PFP15" s="136"/>
      <c r="PFQ15" s="136"/>
      <c r="PFR15" s="136"/>
      <c r="PFS15" s="136"/>
      <c r="PFT15" s="136"/>
      <c r="PFU15" s="136"/>
      <c r="PFV15" s="136"/>
      <c r="PFW15" s="136"/>
      <c r="PFX15" s="136"/>
      <c r="PFY15" s="136"/>
      <c r="PFZ15" s="136"/>
      <c r="PGA15" s="136"/>
      <c r="PGB15" s="136"/>
      <c r="PGC15" s="136"/>
      <c r="PGD15" s="136"/>
      <c r="PGE15" s="136"/>
      <c r="PGF15" s="136"/>
      <c r="PGG15" s="136"/>
      <c r="PGH15" s="136"/>
      <c r="PGI15" s="136"/>
      <c r="PGJ15" s="136"/>
      <c r="PGK15" s="136"/>
      <c r="PGL15" s="136"/>
      <c r="PGM15" s="136"/>
      <c r="PGN15" s="136"/>
      <c r="PGO15" s="136"/>
      <c r="PGP15" s="136"/>
      <c r="PGQ15" s="136"/>
      <c r="PGR15" s="136"/>
      <c r="PGS15" s="136"/>
      <c r="PGT15" s="136"/>
      <c r="PGU15" s="136"/>
      <c r="PGV15" s="136"/>
      <c r="PGW15" s="136"/>
      <c r="PGX15" s="136"/>
      <c r="PGY15" s="136"/>
      <c r="PGZ15" s="136"/>
      <c r="PHA15" s="136"/>
      <c r="PHB15" s="136"/>
      <c r="PHC15" s="136"/>
      <c r="PHD15" s="136"/>
      <c r="PHE15" s="136"/>
      <c r="PHF15" s="136"/>
      <c r="PHG15" s="136"/>
      <c r="PHH15" s="136"/>
      <c r="PHI15" s="136"/>
      <c r="PHJ15" s="136"/>
      <c r="PHK15" s="136"/>
      <c r="PHL15" s="136"/>
      <c r="PHM15" s="136"/>
      <c r="PHN15" s="136"/>
      <c r="PHO15" s="136"/>
      <c r="PHP15" s="136"/>
      <c r="PHQ15" s="136"/>
      <c r="PHR15" s="136"/>
      <c r="PHS15" s="136"/>
      <c r="PHT15" s="136"/>
      <c r="PHU15" s="136"/>
      <c r="PHV15" s="136"/>
      <c r="PHW15" s="136"/>
      <c r="PHX15" s="136"/>
      <c r="PHY15" s="136"/>
      <c r="PHZ15" s="136"/>
      <c r="PIA15" s="136"/>
      <c r="PIB15" s="136"/>
      <c r="PIC15" s="136"/>
      <c r="PID15" s="136"/>
      <c r="PIE15" s="136"/>
      <c r="PIF15" s="136"/>
      <c r="PIG15" s="136"/>
      <c r="PIH15" s="136"/>
      <c r="PII15" s="136"/>
      <c r="PIJ15" s="136"/>
      <c r="PIK15" s="136"/>
      <c r="PIL15" s="136"/>
      <c r="PIM15" s="136"/>
      <c r="PIN15" s="136"/>
      <c r="PIO15" s="136"/>
      <c r="PIP15" s="136"/>
      <c r="PIQ15" s="136"/>
      <c r="PIR15" s="136"/>
      <c r="PIS15" s="136"/>
      <c r="PIT15" s="136"/>
      <c r="PIU15" s="136"/>
      <c r="PIV15" s="136"/>
      <c r="PIW15" s="136"/>
      <c r="PIX15" s="136"/>
      <c r="PIY15" s="136"/>
      <c r="PIZ15" s="136"/>
      <c r="PJA15" s="136"/>
      <c r="PJB15" s="136"/>
      <c r="PJC15" s="136"/>
      <c r="PJD15" s="136"/>
      <c r="PJE15" s="136"/>
      <c r="PJF15" s="136"/>
      <c r="PJG15" s="136"/>
      <c r="PJH15" s="136"/>
      <c r="PJI15" s="136"/>
      <c r="PJJ15" s="136"/>
      <c r="PJK15" s="136"/>
      <c r="PJL15" s="136"/>
      <c r="PJM15" s="136"/>
      <c r="PJN15" s="136"/>
      <c r="PJO15" s="136"/>
      <c r="PJP15" s="136"/>
      <c r="PJQ15" s="136"/>
      <c r="PJR15" s="136"/>
      <c r="PJS15" s="136"/>
      <c r="PJT15" s="136"/>
      <c r="PJU15" s="136"/>
      <c r="PJV15" s="136"/>
      <c r="PJW15" s="136"/>
      <c r="PJX15" s="136"/>
      <c r="PJY15" s="136"/>
      <c r="PJZ15" s="136"/>
      <c r="PKA15" s="136"/>
      <c r="PKB15" s="136"/>
      <c r="PKC15" s="136"/>
      <c r="PKD15" s="136"/>
      <c r="PKE15" s="136"/>
      <c r="PKF15" s="136"/>
      <c r="PKG15" s="136"/>
      <c r="PKH15" s="136"/>
      <c r="PKI15" s="136"/>
      <c r="PKJ15" s="136"/>
      <c r="PKK15" s="136"/>
      <c r="PKL15" s="136"/>
      <c r="PKM15" s="136"/>
      <c r="PKN15" s="136"/>
      <c r="PKO15" s="136"/>
      <c r="PKP15" s="136"/>
      <c r="PKQ15" s="136"/>
      <c r="PKR15" s="136"/>
      <c r="PKS15" s="136"/>
      <c r="PKT15" s="136"/>
      <c r="PKU15" s="136"/>
      <c r="PKV15" s="136"/>
      <c r="PKW15" s="136"/>
      <c r="PKX15" s="136"/>
      <c r="PKY15" s="136"/>
      <c r="PKZ15" s="136"/>
      <c r="PLA15" s="136"/>
      <c r="PLB15" s="136"/>
      <c r="PLC15" s="136"/>
      <c r="PLD15" s="136"/>
      <c r="PLE15" s="136"/>
      <c r="PLF15" s="136"/>
      <c r="PLG15" s="136"/>
      <c r="PLH15" s="136"/>
      <c r="PLI15" s="136"/>
      <c r="PLJ15" s="136"/>
      <c r="PLK15" s="136"/>
      <c r="PLL15" s="136"/>
      <c r="PLM15" s="136"/>
      <c r="PLN15" s="136"/>
      <c r="PLO15" s="136"/>
      <c r="PLP15" s="136"/>
      <c r="PLQ15" s="136"/>
      <c r="PLR15" s="136"/>
      <c r="PLS15" s="136"/>
      <c r="PLT15" s="136"/>
      <c r="PLU15" s="136"/>
      <c r="PLV15" s="136"/>
      <c r="PLW15" s="136"/>
      <c r="PLX15" s="136"/>
      <c r="PLY15" s="136"/>
      <c r="PLZ15" s="136"/>
      <c r="PMA15" s="136"/>
      <c r="PMB15" s="136"/>
      <c r="PMC15" s="136"/>
      <c r="PMD15" s="136"/>
      <c r="PME15" s="136"/>
      <c r="PMF15" s="136"/>
      <c r="PMG15" s="136"/>
      <c r="PMH15" s="136"/>
      <c r="PMI15" s="136"/>
      <c r="PMJ15" s="136"/>
      <c r="PMK15" s="136"/>
      <c r="PML15" s="136"/>
      <c r="PMM15" s="136"/>
      <c r="PMN15" s="136"/>
      <c r="PMO15" s="136"/>
      <c r="PMP15" s="136"/>
      <c r="PMQ15" s="136"/>
      <c r="PMR15" s="136"/>
      <c r="PMS15" s="136"/>
      <c r="PMT15" s="136"/>
      <c r="PMU15" s="136"/>
      <c r="PMV15" s="136"/>
      <c r="PMW15" s="136"/>
      <c r="PMX15" s="136"/>
      <c r="PMY15" s="136"/>
      <c r="PMZ15" s="136"/>
      <c r="PNA15" s="136"/>
      <c r="PNB15" s="136"/>
      <c r="PNC15" s="136"/>
      <c r="PND15" s="136"/>
      <c r="PNE15" s="136"/>
      <c r="PNF15" s="136"/>
      <c r="PNG15" s="136"/>
      <c r="PNH15" s="136"/>
      <c r="PNI15" s="136"/>
      <c r="PNJ15" s="136"/>
      <c r="PNK15" s="136"/>
      <c r="PNL15" s="136"/>
      <c r="PNM15" s="136"/>
      <c r="PNN15" s="136"/>
      <c r="PNO15" s="136"/>
      <c r="PNP15" s="136"/>
      <c r="PNQ15" s="136"/>
      <c r="PNR15" s="136"/>
      <c r="PNS15" s="136"/>
      <c r="PNT15" s="136"/>
      <c r="PNU15" s="136"/>
      <c r="PNV15" s="136"/>
      <c r="PNW15" s="136"/>
      <c r="PNX15" s="136"/>
      <c r="PNY15" s="136"/>
      <c r="PNZ15" s="136"/>
      <c r="POA15" s="136"/>
      <c r="POB15" s="136"/>
      <c r="POC15" s="136"/>
      <c r="POD15" s="136"/>
      <c r="POE15" s="136"/>
      <c r="POF15" s="136"/>
      <c r="POG15" s="136"/>
      <c r="POH15" s="136"/>
      <c r="POI15" s="136"/>
      <c r="POJ15" s="136"/>
      <c r="POK15" s="136"/>
      <c r="POL15" s="136"/>
      <c r="POM15" s="136"/>
      <c r="PON15" s="136"/>
      <c r="POO15" s="136"/>
      <c r="POP15" s="136"/>
      <c r="POQ15" s="136"/>
      <c r="POR15" s="136"/>
      <c r="POS15" s="136"/>
      <c r="POT15" s="136"/>
      <c r="POU15" s="136"/>
      <c r="POV15" s="136"/>
      <c r="POW15" s="136"/>
      <c r="POX15" s="136"/>
      <c r="POY15" s="136"/>
      <c r="POZ15" s="136"/>
      <c r="PPA15" s="136"/>
      <c r="PPB15" s="136"/>
      <c r="PPC15" s="136"/>
      <c r="PPD15" s="136"/>
      <c r="PPE15" s="136"/>
      <c r="PPF15" s="136"/>
      <c r="PPG15" s="136"/>
      <c r="PPH15" s="136"/>
      <c r="PPI15" s="136"/>
      <c r="PPJ15" s="136"/>
      <c r="PPK15" s="136"/>
      <c r="PPL15" s="136"/>
      <c r="PPM15" s="136"/>
      <c r="PPN15" s="136"/>
      <c r="PPO15" s="136"/>
      <c r="PPP15" s="136"/>
      <c r="PPQ15" s="136"/>
      <c r="PPR15" s="136"/>
      <c r="PPS15" s="136"/>
      <c r="PPT15" s="136"/>
      <c r="PPU15" s="136"/>
      <c r="PPV15" s="136"/>
      <c r="PPW15" s="136"/>
      <c r="PPX15" s="136"/>
      <c r="PPY15" s="136"/>
      <c r="PPZ15" s="136"/>
      <c r="PQA15" s="136"/>
      <c r="PQB15" s="136"/>
      <c r="PQC15" s="136"/>
      <c r="PQD15" s="136"/>
      <c r="PQE15" s="136"/>
      <c r="PQF15" s="136"/>
      <c r="PQG15" s="136"/>
      <c r="PQH15" s="136"/>
      <c r="PQI15" s="136"/>
      <c r="PQJ15" s="136"/>
      <c r="PQK15" s="136"/>
      <c r="PQL15" s="136"/>
      <c r="PQM15" s="136"/>
      <c r="PQN15" s="136"/>
      <c r="PQO15" s="136"/>
      <c r="PQP15" s="136"/>
      <c r="PQQ15" s="136"/>
      <c r="PQR15" s="136"/>
      <c r="PQS15" s="136"/>
      <c r="PQT15" s="136"/>
      <c r="PQU15" s="136"/>
      <c r="PQV15" s="136"/>
      <c r="PQW15" s="136"/>
      <c r="PQX15" s="136"/>
      <c r="PQY15" s="136"/>
      <c r="PQZ15" s="136"/>
      <c r="PRA15" s="136"/>
      <c r="PRB15" s="136"/>
      <c r="PRC15" s="136"/>
      <c r="PRD15" s="136"/>
      <c r="PRE15" s="136"/>
      <c r="PRF15" s="136"/>
      <c r="PRG15" s="136"/>
      <c r="PRH15" s="136"/>
      <c r="PRI15" s="136"/>
      <c r="PRJ15" s="136"/>
      <c r="PRK15" s="136"/>
      <c r="PRL15" s="136"/>
      <c r="PRM15" s="136"/>
      <c r="PRN15" s="136"/>
      <c r="PRO15" s="136"/>
      <c r="PRP15" s="136"/>
      <c r="PRQ15" s="136"/>
      <c r="PRR15" s="136"/>
      <c r="PRS15" s="136"/>
      <c r="PRT15" s="136"/>
      <c r="PRU15" s="136"/>
      <c r="PRV15" s="136"/>
      <c r="PRW15" s="136"/>
      <c r="PRX15" s="136"/>
      <c r="PRY15" s="136"/>
      <c r="PRZ15" s="136"/>
      <c r="PSA15" s="136"/>
      <c r="PSB15" s="136"/>
      <c r="PSC15" s="136"/>
      <c r="PSD15" s="136"/>
      <c r="PSE15" s="136"/>
      <c r="PSF15" s="136"/>
      <c r="PSG15" s="136"/>
      <c r="PSH15" s="136"/>
      <c r="PSI15" s="136"/>
      <c r="PSJ15" s="136"/>
      <c r="PSK15" s="136"/>
      <c r="PSL15" s="136"/>
      <c r="PSM15" s="136"/>
      <c r="PSN15" s="136"/>
      <c r="PSO15" s="136"/>
      <c r="PSP15" s="136"/>
      <c r="PSQ15" s="136"/>
      <c r="PSR15" s="136"/>
      <c r="PSS15" s="136"/>
      <c r="PST15" s="136"/>
      <c r="PSU15" s="136"/>
      <c r="PSV15" s="136"/>
      <c r="PSW15" s="136"/>
      <c r="PSX15" s="136"/>
      <c r="PSY15" s="136"/>
      <c r="PSZ15" s="136"/>
      <c r="PTA15" s="136"/>
      <c r="PTB15" s="136"/>
      <c r="PTC15" s="136"/>
      <c r="PTD15" s="136"/>
      <c r="PTE15" s="136"/>
      <c r="PTF15" s="136"/>
      <c r="PTG15" s="136"/>
      <c r="PTH15" s="136"/>
      <c r="PTI15" s="136"/>
      <c r="PTJ15" s="136"/>
      <c r="PTK15" s="136"/>
      <c r="PTL15" s="136"/>
      <c r="PTM15" s="136"/>
      <c r="PTN15" s="136"/>
      <c r="PTO15" s="136"/>
      <c r="PTP15" s="136"/>
      <c r="PTQ15" s="136"/>
      <c r="PTR15" s="136"/>
      <c r="PTS15" s="136"/>
      <c r="PTT15" s="136"/>
      <c r="PTU15" s="136"/>
      <c r="PTV15" s="136"/>
      <c r="PTW15" s="136"/>
      <c r="PTX15" s="136"/>
      <c r="PTY15" s="136"/>
      <c r="PTZ15" s="136"/>
      <c r="PUA15" s="136"/>
      <c r="PUB15" s="136"/>
      <c r="PUC15" s="136"/>
      <c r="PUD15" s="136"/>
      <c r="PUE15" s="136"/>
      <c r="PUF15" s="136"/>
      <c r="PUG15" s="136"/>
      <c r="PUH15" s="136"/>
      <c r="PUI15" s="136"/>
      <c r="PUJ15" s="136"/>
      <c r="PUK15" s="136"/>
      <c r="PUL15" s="136"/>
      <c r="PUM15" s="136"/>
      <c r="PUN15" s="136"/>
      <c r="PUO15" s="136"/>
      <c r="PUP15" s="136"/>
      <c r="PUQ15" s="136"/>
      <c r="PUR15" s="136"/>
      <c r="PUS15" s="136"/>
      <c r="PUT15" s="136"/>
      <c r="PUU15" s="136"/>
      <c r="PUV15" s="136"/>
      <c r="PUW15" s="136"/>
      <c r="PUX15" s="136"/>
      <c r="PUY15" s="136"/>
      <c r="PUZ15" s="136"/>
      <c r="PVA15" s="136"/>
      <c r="PVB15" s="136"/>
      <c r="PVC15" s="136"/>
      <c r="PVD15" s="136"/>
      <c r="PVE15" s="136"/>
      <c r="PVF15" s="136"/>
      <c r="PVG15" s="136"/>
      <c r="PVH15" s="136"/>
      <c r="PVI15" s="136"/>
      <c r="PVJ15" s="136"/>
      <c r="PVK15" s="136"/>
      <c r="PVL15" s="136"/>
      <c r="PVM15" s="136"/>
      <c r="PVN15" s="136"/>
      <c r="PVO15" s="136"/>
      <c r="PVP15" s="136"/>
      <c r="PVQ15" s="136"/>
      <c r="PVR15" s="136"/>
      <c r="PVS15" s="136"/>
      <c r="PVT15" s="136"/>
      <c r="PVU15" s="136"/>
      <c r="PVV15" s="136"/>
      <c r="PVW15" s="136"/>
      <c r="PVX15" s="136"/>
      <c r="PVY15" s="136"/>
      <c r="PVZ15" s="136"/>
      <c r="PWA15" s="136"/>
      <c r="PWB15" s="136"/>
      <c r="PWC15" s="136"/>
      <c r="PWD15" s="136"/>
      <c r="PWE15" s="136"/>
      <c r="PWF15" s="136"/>
      <c r="PWG15" s="136"/>
      <c r="PWH15" s="136"/>
      <c r="PWI15" s="136"/>
      <c r="PWJ15" s="136"/>
      <c r="PWK15" s="136"/>
      <c r="PWL15" s="136"/>
      <c r="PWM15" s="136"/>
      <c r="PWN15" s="136"/>
      <c r="PWO15" s="136"/>
      <c r="PWP15" s="136"/>
      <c r="PWQ15" s="136"/>
      <c r="PWR15" s="136"/>
      <c r="PWS15" s="136"/>
      <c r="PWT15" s="136"/>
      <c r="PWU15" s="136"/>
      <c r="PWV15" s="136"/>
      <c r="PWW15" s="136"/>
      <c r="PWX15" s="136"/>
      <c r="PWY15" s="136"/>
      <c r="PWZ15" s="136"/>
      <c r="PXA15" s="136"/>
      <c r="PXB15" s="136"/>
      <c r="PXC15" s="136"/>
      <c r="PXD15" s="136"/>
      <c r="PXE15" s="136"/>
      <c r="PXF15" s="136"/>
      <c r="PXG15" s="136"/>
      <c r="PXH15" s="136"/>
      <c r="PXI15" s="136"/>
      <c r="PXJ15" s="136"/>
      <c r="PXK15" s="136"/>
      <c r="PXL15" s="136"/>
      <c r="PXM15" s="136"/>
      <c r="PXN15" s="136"/>
      <c r="PXO15" s="136"/>
      <c r="PXP15" s="136"/>
      <c r="PXQ15" s="136"/>
      <c r="PXR15" s="136"/>
      <c r="PXS15" s="136"/>
      <c r="PXT15" s="136"/>
      <c r="PXU15" s="136"/>
      <c r="PXV15" s="136"/>
      <c r="PXW15" s="136"/>
      <c r="PXX15" s="136"/>
      <c r="PXY15" s="136"/>
      <c r="PXZ15" s="136"/>
      <c r="PYA15" s="136"/>
      <c r="PYB15" s="136"/>
      <c r="PYC15" s="136"/>
      <c r="PYD15" s="136"/>
      <c r="PYE15" s="136"/>
      <c r="PYF15" s="136"/>
      <c r="PYG15" s="136"/>
      <c r="PYH15" s="136"/>
      <c r="PYI15" s="136"/>
      <c r="PYJ15" s="136"/>
      <c r="PYK15" s="136"/>
      <c r="PYL15" s="136"/>
      <c r="PYM15" s="136"/>
      <c r="PYN15" s="136"/>
      <c r="PYO15" s="136"/>
      <c r="PYP15" s="136"/>
      <c r="PYQ15" s="136"/>
      <c r="PYR15" s="136"/>
      <c r="PYS15" s="136"/>
      <c r="PYT15" s="136"/>
      <c r="PYU15" s="136"/>
      <c r="PYV15" s="136"/>
      <c r="PYW15" s="136"/>
      <c r="PYX15" s="136"/>
      <c r="PYY15" s="136"/>
      <c r="PYZ15" s="136"/>
      <c r="PZA15" s="136"/>
      <c r="PZB15" s="136"/>
      <c r="PZC15" s="136"/>
      <c r="PZD15" s="136"/>
      <c r="PZE15" s="136"/>
      <c r="PZF15" s="136"/>
      <c r="PZG15" s="136"/>
      <c r="PZH15" s="136"/>
      <c r="PZI15" s="136"/>
      <c r="PZJ15" s="136"/>
      <c r="PZK15" s="136"/>
      <c r="PZL15" s="136"/>
      <c r="PZM15" s="136"/>
      <c r="PZN15" s="136"/>
      <c r="PZO15" s="136"/>
      <c r="PZP15" s="136"/>
      <c r="PZQ15" s="136"/>
      <c r="PZR15" s="136"/>
      <c r="PZS15" s="136"/>
      <c r="PZT15" s="136"/>
      <c r="PZU15" s="136"/>
      <c r="PZV15" s="136"/>
      <c r="PZW15" s="136"/>
      <c r="PZX15" s="136"/>
      <c r="PZY15" s="136"/>
      <c r="PZZ15" s="136"/>
      <c r="QAA15" s="136"/>
      <c r="QAB15" s="136"/>
      <c r="QAC15" s="136"/>
      <c r="QAD15" s="136"/>
      <c r="QAE15" s="136"/>
      <c r="QAF15" s="136"/>
      <c r="QAG15" s="136"/>
      <c r="QAH15" s="136"/>
      <c r="QAI15" s="136"/>
      <c r="QAJ15" s="136"/>
      <c r="QAK15" s="136"/>
      <c r="QAL15" s="136"/>
      <c r="QAM15" s="136"/>
      <c r="QAN15" s="136"/>
      <c r="QAO15" s="136"/>
      <c r="QAP15" s="136"/>
      <c r="QAQ15" s="136"/>
      <c r="QAR15" s="136"/>
      <c r="QAS15" s="136"/>
      <c r="QAT15" s="136"/>
      <c r="QAU15" s="136"/>
      <c r="QAV15" s="136"/>
      <c r="QAW15" s="136"/>
      <c r="QAX15" s="136"/>
      <c r="QAY15" s="136"/>
      <c r="QAZ15" s="136"/>
      <c r="QBA15" s="136"/>
      <c r="QBB15" s="136"/>
      <c r="QBC15" s="136"/>
      <c r="QBD15" s="136"/>
      <c r="QBE15" s="136"/>
      <c r="QBF15" s="136"/>
      <c r="QBG15" s="136"/>
      <c r="QBH15" s="136"/>
      <c r="QBI15" s="136"/>
      <c r="QBJ15" s="136"/>
      <c r="QBK15" s="136"/>
      <c r="QBL15" s="136"/>
      <c r="QBM15" s="136"/>
      <c r="QBN15" s="136"/>
      <c r="QBO15" s="136"/>
      <c r="QBP15" s="136"/>
      <c r="QBQ15" s="136"/>
      <c r="QBR15" s="136"/>
      <c r="QBS15" s="136"/>
      <c r="QBT15" s="136"/>
      <c r="QBU15" s="136"/>
      <c r="QBV15" s="136"/>
      <c r="QBW15" s="136"/>
      <c r="QBX15" s="136"/>
      <c r="QBY15" s="136"/>
      <c r="QBZ15" s="136"/>
      <c r="QCA15" s="136"/>
      <c r="QCB15" s="136"/>
      <c r="QCC15" s="136"/>
      <c r="QCD15" s="136"/>
      <c r="QCE15" s="136"/>
      <c r="QCF15" s="136"/>
      <c r="QCG15" s="136"/>
      <c r="QCH15" s="136"/>
      <c r="QCI15" s="136"/>
      <c r="QCJ15" s="136"/>
      <c r="QCK15" s="136"/>
      <c r="QCL15" s="136"/>
      <c r="QCM15" s="136"/>
      <c r="QCN15" s="136"/>
      <c r="QCO15" s="136"/>
      <c r="QCP15" s="136"/>
      <c r="QCQ15" s="136"/>
      <c r="QCR15" s="136"/>
      <c r="QCS15" s="136"/>
      <c r="QCT15" s="136"/>
      <c r="QCU15" s="136"/>
      <c r="QCV15" s="136"/>
      <c r="QCW15" s="136"/>
      <c r="QCX15" s="136"/>
      <c r="QCY15" s="136"/>
      <c r="QCZ15" s="136"/>
      <c r="QDA15" s="136"/>
      <c r="QDB15" s="136"/>
      <c r="QDC15" s="136"/>
      <c r="QDD15" s="136"/>
      <c r="QDE15" s="136"/>
      <c r="QDF15" s="136"/>
      <c r="QDG15" s="136"/>
      <c r="QDH15" s="136"/>
      <c r="QDI15" s="136"/>
      <c r="QDJ15" s="136"/>
      <c r="QDK15" s="136"/>
      <c r="QDL15" s="136"/>
      <c r="QDM15" s="136"/>
      <c r="QDN15" s="136"/>
      <c r="QDO15" s="136"/>
      <c r="QDP15" s="136"/>
      <c r="QDQ15" s="136"/>
      <c r="QDR15" s="136"/>
      <c r="QDS15" s="136"/>
      <c r="QDT15" s="136"/>
      <c r="QDU15" s="136"/>
      <c r="QDV15" s="136"/>
      <c r="QDW15" s="136"/>
      <c r="QDX15" s="136"/>
      <c r="QDY15" s="136"/>
      <c r="QDZ15" s="136"/>
      <c r="QEA15" s="136"/>
      <c r="QEB15" s="136"/>
      <c r="QEC15" s="136"/>
      <c r="QED15" s="136"/>
      <c r="QEE15" s="136"/>
      <c r="QEF15" s="136"/>
      <c r="QEG15" s="136"/>
      <c r="QEH15" s="136"/>
      <c r="QEI15" s="136"/>
      <c r="QEJ15" s="136"/>
      <c r="QEK15" s="136"/>
      <c r="QEL15" s="136"/>
      <c r="QEM15" s="136"/>
      <c r="QEN15" s="136"/>
      <c r="QEO15" s="136"/>
      <c r="QEP15" s="136"/>
      <c r="QEQ15" s="136"/>
      <c r="QER15" s="136"/>
      <c r="QES15" s="136"/>
      <c r="QET15" s="136"/>
      <c r="QEU15" s="136"/>
      <c r="QEV15" s="136"/>
      <c r="QEW15" s="136"/>
      <c r="QEX15" s="136"/>
      <c r="QEY15" s="136"/>
      <c r="QEZ15" s="136"/>
      <c r="QFA15" s="136"/>
      <c r="QFB15" s="136"/>
      <c r="QFC15" s="136"/>
      <c r="QFD15" s="136"/>
      <c r="QFE15" s="136"/>
      <c r="QFF15" s="136"/>
      <c r="QFG15" s="136"/>
      <c r="QFH15" s="136"/>
      <c r="QFI15" s="136"/>
      <c r="QFJ15" s="136"/>
      <c r="QFK15" s="136"/>
      <c r="QFL15" s="136"/>
      <c r="QFM15" s="136"/>
      <c r="QFN15" s="136"/>
      <c r="QFO15" s="136"/>
      <c r="QFP15" s="136"/>
      <c r="QFQ15" s="136"/>
      <c r="QFR15" s="136"/>
      <c r="QFS15" s="136"/>
      <c r="QFT15" s="136"/>
      <c r="QFU15" s="136"/>
      <c r="QFV15" s="136"/>
      <c r="QFW15" s="136"/>
      <c r="QFX15" s="136"/>
      <c r="QFY15" s="136"/>
      <c r="QFZ15" s="136"/>
      <c r="QGA15" s="136"/>
      <c r="QGB15" s="136"/>
      <c r="QGC15" s="136"/>
      <c r="QGD15" s="136"/>
      <c r="QGE15" s="136"/>
      <c r="QGF15" s="136"/>
      <c r="QGG15" s="136"/>
      <c r="QGH15" s="136"/>
      <c r="QGI15" s="136"/>
      <c r="QGJ15" s="136"/>
      <c r="QGK15" s="136"/>
      <c r="QGL15" s="136"/>
      <c r="QGM15" s="136"/>
      <c r="QGN15" s="136"/>
      <c r="QGO15" s="136"/>
      <c r="QGP15" s="136"/>
      <c r="QGQ15" s="136"/>
      <c r="QGR15" s="136"/>
      <c r="QGS15" s="136"/>
      <c r="QGT15" s="136"/>
      <c r="QGU15" s="136"/>
      <c r="QGV15" s="136"/>
      <c r="QGW15" s="136"/>
      <c r="QGX15" s="136"/>
      <c r="QGY15" s="136"/>
      <c r="QGZ15" s="136"/>
      <c r="QHA15" s="136"/>
      <c r="QHB15" s="136"/>
      <c r="QHC15" s="136"/>
      <c r="QHD15" s="136"/>
      <c r="QHE15" s="136"/>
      <c r="QHF15" s="136"/>
      <c r="QHG15" s="136"/>
      <c r="QHH15" s="136"/>
      <c r="QHI15" s="136"/>
      <c r="QHJ15" s="136"/>
      <c r="QHK15" s="136"/>
      <c r="QHL15" s="136"/>
      <c r="QHM15" s="136"/>
      <c r="QHN15" s="136"/>
      <c r="QHO15" s="136"/>
      <c r="QHP15" s="136"/>
      <c r="QHQ15" s="136"/>
      <c r="QHR15" s="136"/>
      <c r="QHS15" s="136"/>
      <c r="QHT15" s="136"/>
      <c r="QHU15" s="136"/>
      <c r="QHV15" s="136"/>
      <c r="QHW15" s="136"/>
      <c r="QHX15" s="136"/>
      <c r="QHY15" s="136"/>
      <c r="QHZ15" s="136"/>
      <c r="QIA15" s="136"/>
      <c r="QIB15" s="136"/>
      <c r="QIC15" s="136"/>
      <c r="QID15" s="136"/>
      <c r="QIE15" s="136"/>
      <c r="QIF15" s="136"/>
      <c r="QIG15" s="136"/>
      <c r="QIH15" s="136"/>
      <c r="QII15" s="136"/>
      <c r="QIJ15" s="136"/>
      <c r="QIK15" s="136"/>
      <c r="QIL15" s="136"/>
      <c r="QIM15" s="136"/>
      <c r="QIN15" s="136"/>
      <c r="QIO15" s="136"/>
      <c r="QIP15" s="136"/>
      <c r="QIQ15" s="136"/>
      <c r="QIR15" s="136"/>
      <c r="QIS15" s="136"/>
      <c r="QIT15" s="136"/>
      <c r="QIU15" s="136"/>
      <c r="QIV15" s="136"/>
      <c r="QIW15" s="136"/>
      <c r="QIX15" s="136"/>
      <c r="QIY15" s="136"/>
      <c r="QIZ15" s="136"/>
      <c r="QJA15" s="136"/>
      <c r="QJB15" s="136"/>
      <c r="QJC15" s="136"/>
      <c r="QJD15" s="136"/>
      <c r="QJE15" s="136"/>
      <c r="QJF15" s="136"/>
      <c r="QJG15" s="136"/>
      <c r="QJH15" s="136"/>
      <c r="QJI15" s="136"/>
      <c r="QJJ15" s="136"/>
      <c r="QJK15" s="136"/>
      <c r="QJL15" s="136"/>
      <c r="QJM15" s="136"/>
      <c r="QJN15" s="136"/>
      <c r="QJO15" s="136"/>
      <c r="QJP15" s="136"/>
      <c r="QJQ15" s="136"/>
      <c r="QJR15" s="136"/>
      <c r="QJS15" s="136"/>
      <c r="QJT15" s="136"/>
      <c r="QJU15" s="136"/>
      <c r="QJV15" s="136"/>
      <c r="QJW15" s="136"/>
      <c r="QJX15" s="136"/>
      <c r="QJY15" s="136"/>
      <c r="QJZ15" s="136"/>
      <c r="QKA15" s="136"/>
      <c r="QKB15" s="136"/>
      <c r="QKC15" s="136"/>
      <c r="QKD15" s="136"/>
      <c r="QKE15" s="136"/>
      <c r="QKF15" s="136"/>
      <c r="QKG15" s="136"/>
      <c r="QKH15" s="136"/>
      <c r="QKI15" s="136"/>
      <c r="QKJ15" s="136"/>
      <c r="QKK15" s="136"/>
      <c r="QKL15" s="136"/>
      <c r="QKM15" s="136"/>
      <c r="QKN15" s="136"/>
      <c r="QKO15" s="136"/>
      <c r="QKP15" s="136"/>
      <c r="QKQ15" s="136"/>
      <c r="QKR15" s="136"/>
      <c r="QKS15" s="136"/>
      <c r="QKT15" s="136"/>
      <c r="QKU15" s="136"/>
      <c r="QKV15" s="136"/>
      <c r="QKW15" s="136"/>
      <c r="QKX15" s="136"/>
      <c r="QKY15" s="136"/>
      <c r="QKZ15" s="136"/>
      <c r="QLA15" s="136"/>
      <c r="QLB15" s="136"/>
      <c r="QLC15" s="136"/>
      <c r="QLD15" s="136"/>
      <c r="QLE15" s="136"/>
      <c r="QLF15" s="136"/>
      <c r="QLG15" s="136"/>
      <c r="QLH15" s="136"/>
      <c r="QLI15" s="136"/>
      <c r="QLJ15" s="136"/>
      <c r="QLK15" s="136"/>
      <c r="QLL15" s="136"/>
      <c r="QLM15" s="136"/>
      <c r="QLN15" s="136"/>
      <c r="QLO15" s="136"/>
      <c r="QLP15" s="136"/>
      <c r="QLQ15" s="136"/>
      <c r="QLR15" s="136"/>
      <c r="QLS15" s="136"/>
      <c r="QLT15" s="136"/>
      <c r="QLU15" s="136"/>
      <c r="QLV15" s="136"/>
      <c r="QLW15" s="136"/>
      <c r="QLX15" s="136"/>
      <c r="QLY15" s="136"/>
      <c r="QLZ15" s="136"/>
      <c r="QMA15" s="136"/>
      <c r="QMB15" s="136"/>
      <c r="QMC15" s="136"/>
      <c r="QMD15" s="136"/>
      <c r="QME15" s="136"/>
      <c r="QMF15" s="136"/>
      <c r="QMG15" s="136"/>
      <c r="QMH15" s="136"/>
      <c r="QMI15" s="136"/>
      <c r="QMJ15" s="136"/>
      <c r="QMK15" s="136"/>
      <c r="QML15" s="136"/>
      <c r="QMM15" s="136"/>
      <c r="QMN15" s="136"/>
      <c r="QMO15" s="136"/>
      <c r="QMP15" s="136"/>
      <c r="QMQ15" s="136"/>
      <c r="QMR15" s="136"/>
      <c r="QMS15" s="136"/>
      <c r="QMT15" s="136"/>
      <c r="QMU15" s="136"/>
      <c r="QMV15" s="136"/>
      <c r="QMW15" s="136"/>
      <c r="QMX15" s="136"/>
      <c r="QMY15" s="136"/>
      <c r="QMZ15" s="136"/>
      <c r="QNA15" s="136"/>
      <c r="QNB15" s="136"/>
      <c r="QNC15" s="136"/>
      <c r="QND15" s="136"/>
      <c r="QNE15" s="136"/>
      <c r="QNF15" s="136"/>
      <c r="QNG15" s="136"/>
      <c r="QNH15" s="136"/>
      <c r="QNI15" s="136"/>
      <c r="QNJ15" s="136"/>
      <c r="QNK15" s="136"/>
      <c r="QNL15" s="136"/>
      <c r="QNM15" s="136"/>
      <c r="QNN15" s="136"/>
      <c r="QNO15" s="136"/>
      <c r="QNP15" s="136"/>
      <c r="QNQ15" s="136"/>
      <c r="QNR15" s="136"/>
      <c r="QNS15" s="136"/>
      <c r="QNT15" s="136"/>
      <c r="QNU15" s="136"/>
      <c r="QNV15" s="136"/>
      <c r="QNW15" s="136"/>
      <c r="QNX15" s="136"/>
      <c r="QNY15" s="136"/>
      <c r="QNZ15" s="136"/>
      <c r="QOA15" s="136"/>
      <c r="QOB15" s="136"/>
      <c r="QOC15" s="136"/>
      <c r="QOD15" s="136"/>
      <c r="QOE15" s="136"/>
      <c r="QOF15" s="136"/>
      <c r="QOG15" s="136"/>
      <c r="QOH15" s="136"/>
      <c r="QOI15" s="136"/>
      <c r="QOJ15" s="136"/>
      <c r="QOK15" s="136"/>
      <c r="QOL15" s="136"/>
      <c r="QOM15" s="136"/>
      <c r="QON15" s="136"/>
      <c r="QOO15" s="136"/>
      <c r="QOP15" s="136"/>
      <c r="QOQ15" s="136"/>
      <c r="QOR15" s="136"/>
      <c r="QOS15" s="136"/>
      <c r="QOT15" s="136"/>
      <c r="QOU15" s="136"/>
      <c r="QOV15" s="136"/>
      <c r="QOW15" s="136"/>
      <c r="QOX15" s="136"/>
      <c r="QOY15" s="136"/>
      <c r="QOZ15" s="136"/>
      <c r="QPA15" s="136"/>
      <c r="QPB15" s="136"/>
      <c r="QPC15" s="136"/>
      <c r="QPD15" s="136"/>
      <c r="QPE15" s="136"/>
      <c r="QPF15" s="136"/>
      <c r="QPG15" s="136"/>
      <c r="QPH15" s="136"/>
      <c r="QPI15" s="136"/>
      <c r="QPJ15" s="136"/>
      <c r="QPK15" s="136"/>
      <c r="QPL15" s="136"/>
      <c r="QPM15" s="136"/>
      <c r="QPN15" s="136"/>
      <c r="QPO15" s="136"/>
      <c r="QPP15" s="136"/>
      <c r="QPQ15" s="136"/>
      <c r="QPR15" s="136"/>
      <c r="QPS15" s="136"/>
      <c r="QPT15" s="136"/>
      <c r="QPU15" s="136"/>
      <c r="QPV15" s="136"/>
      <c r="QPW15" s="136"/>
      <c r="QPX15" s="136"/>
      <c r="QPY15" s="136"/>
      <c r="QPZ15" s="136"/>
      <c r="QQA15" s="136"/>
      <c r="QQB15" s="136"/>
      <c r="QQC15" s="136"/>
      <c r="QQD15" s="136"/>
      <c r="QQE15" s="136"/>
      <c r="QQF15" s="136"/>
      <c r="QQG15" s="136"/>
      <c r="QQH15" s="136"/>
      <c r="QQI15" s="136"/>
      <c r="QQJ15" s="136"/>
      <c r="QQK15" s="136"/>
      <c r="QQL15" s="136"/>
      <c r="QQM15" s="136"/>
      <c r="QQN15" s="136"/>
      <c r="QQO15" s="136"/>
      <c r="QQP15" s="136"/>
      <c r="QQQ15" s="136"/>
      <c r="QQR15" s="136"/>
      <c r="QQS15" s="136"/>
      <c r="QQT15" s="136"/>
      <c r="QQU15" s="136"/>
      <c r="QQV15" s="136"/>
      <c r="QQW15" s="136"/>
      <c r="QQX15" s="136"/>
      <c r="QQY15" s="136"/>
      <c r="QQZ15" s="136"/>
      <c r="QRA15" s="136"/>
      <c r="QRB15" s="136"/>
      <c r="QRC15" s="136"/>
      <c r="QRD15" s="136"/>
      <c r="QRE15" s="136"/>
      <c r="QRF15" s="136"/>
      <c r="QRG15" s="136"/>
      <c r="QRH15" s="136"/>
      <c r="QRI15" s="136"/>
      <c r="QRJ15" s="136"/>
      <c r="QRK15" s="136"/>
      <c r="QRL15" s="136"/>
      <c r="QRM15" s="136"/>
      <c r="QRN15" s="136"/>
      <c r="QRO15" s="136"/>
      <c r="QRP15" s="136"/>
      <c r="QRQ15" s="136"/>
      <c r="QRR15" s="136"/>
      <c r="QRS15" s="136"/>
      <c r="QRT15" s="136"/>
      <c r="QRU15" s="136"/>
      <c r="QRV15" s="136"/>
      <c r="QRW15" s="136"/>
      <c r="QRX15" s="136"/>
      <c r="QRY15" s="136"/>
      <c r="QRZ15" s="136"/>
      <c r="QSA15" s="136"/>
      <c r="QSB15" s="136"/>
      <c r="QSC15" s="136"/>
      <c r="QSD15" s="136"/>
      <c r="QSE15" s="136"/>
      <c r="QSF15" s="136"/>
      <c r="QSG15" s="136"/>
      <c r="QSH15" s="136"/>
      <c r="QSI15" s="136"/>
      <c r="QSJ15" s="136"/>
      <c r="QSK15" s="136"/>
      <c r="QSL15" s="136"/>
      <c r="QSM15" s="136"/>
      <c r="QSN15" s="136"/>
      <c r="QSO15" s="136"/>
      <c r="QSP15" s="136"/>
      <c r="QSQ15" s="136"/>
      <c r="QSR15" s="136"/>
      <c r="QSS15" s="136"/>
      <c r="QST15" s="136"/>
      <c r="QSU15" s="136"/>
      <c r="QSV15" s="136"/>
      <c r="QSW15" s="136"/>
      <c r="QSX15" s="136"/>
      <c r="QSY15" s="136"/>
      <c r="QSZ15" s="136"/>
      <c r="QTA15" s="136"/>
      <c r="QTB15" s="136"/>
      <c r="QTC15" s="136"/>
      <c r="QTD15" s="136"/>
      <c r="QTE15" s="136"/>
      <c r="QTF15" s="136"/>
      <c r="QTG15" s="136"/>
      <c r="QTH15" s="136"/>
      <c r="QTI15" s="136"/>
      <c r="QTJ15" s="136"/>
      <c r="QTK15" s="136"/>
      <c r="QTL15" s="136"/>
      <c r="QTM15" s="136"/>
      <c r="QTN15" s="136"/>
      <c r="QTO15" s="136"/>
      <c r="QTP15" s="136"/>
      <c r="QTQ15" s="136"/>
      <c r="QTR15" s="136"/>
      <c r="QTS15" s="136"/>
      <c r="QTT15" s="136"/>
      <c r="QTU15" s="136"/>
      <c r="QTV15" s="136"/>
      <c r="QTW15" s="136"/>
      <c r="QTX15" s="136"/>
      <c r="QTY15" s="136"/>
      <c r="QTZ15" s="136"/>
      <c r="QUA15" s="136"/>
      <c r="QUB15" s="136"/>
      <c r="QUC15" s="136"/>
      <c r="QUD15" s="136"/>
      <c r="QUE15" s="136"/>
      <c r="QUF15" s="136"/>
      <c r="QUG15" s="136"/>
      <c r="QUH15" s="136"/>
      <c r="QUI15" s="136"/>
      <c r="QUJ15" s="136"/>
      <c r="QUK15" s="136"/>
      <c r="QUL15" s="136"/>
      <c r="QUM15" s="136"/>
      <c r="QUN15" s="136"/>
      <c r="QUO15" s="136"/>
      <c r="QUP15" s="136"/>
      <c r="QUQ15" s="136"/>
      <c r="QUR15" s="136"/>
      <c r="QUS15" s="136"/>
      <c r="QUT15" s="136"/>
      <c r="QUU15" s="136"/>
      <c r="QUV15" s="136"/>
      <c r="QUW15" s="136"/>
      <c r="QUX15" s="136"/>
      <c r="QUY15" s="136"/>
      <c r="QUZ15" s="136"/>
      <c r="QVA15" s="136"/>
      <c r="QVB15" s="136"/>
      <c r="QVC15" s="136"/>
      <c r="QVD15" s="136"/>
      <c r="QVE15" s="136"/>
      <c r="QVF15" s="136"/>
      <c r="QVG15" s="136"/>
      <c r="QVH15" s="136"/>
      <c r="QVI15" s="136"/>
      <c r="QVJ15" s="136"/>
      <c r="QVK15" s="136"/>
      <c r="QVL15" s="136"/>
      <c r="QVM15" s="136"/>
      <c r="QVN15" s="136"/>
      <c r="QVO15" s="136"/>
      <c r="QVP15" s="136"/>
      <c r="QVQ15" s="136"/>
      <c r="QVR15" s="136"/>
      <c r="QVS15" s="136"/>
      <c r="QVT15" s="136"/>
      <c r="QVU15" s="136"/>
      <c r="QVV15" s="136"/>
      <c r="QVW15" s="136"/>
      <c r="QVX15" s="136"/>
      <c r="QVY15" s="136"/>
      <c r="QVZ15" s="136"/>
      <c r="QWA15" s="136"/>
      <c r="QWB15" s="136"/>
      <c r="QWC15" s="136"/>
      <c r="QWD15" s="136"/>
      <c r="QWE15" s="136"/>
      <c r="QWF15" s="136"/>
      <c r="QWG15" s="136"/>
      <c r="QWH15" s="136"/>
      <c r="QWI15" s="136"/>
      <c r="QWJ15" s="136"/>
      <c r="QWK15" s="136"/>
      <c r="QWL15" s="136"/>
      <c r="QWM15" s="136"/>
      <c r="QWN15" s="136"/>
      <c r="QWO15" s="136"/>
      <c r="QWP15" s="136"/>
      <c r="QWQ15" s="136"/>
      <c r="QWR15" s="136"/>
      <c r="QWS15" s="136"/>
      <c r="QWT15" s="136"/>
      <c r="QWU15" s="136"/>
      <c r="QWV15" s="136"/>
      <c r="QWW15" s="136"/>
      <c r="QWX15" s="136"/>
      <c r="QWY15" s="136"/>
      <c r="QWZ15" s="136"/>
      <c r="QXA15" s="136"/>
      <c r="QXB15" s="136"/>
      <c r="QXC15" s="136"/>
      <c r="QXD15" s="136"/>
      <c r="QXE15" s="136"/>
      <c r="QXF15" s="136"/>
      <c r="QXG15" s="136"/>
      <c r="QXH15" s="136"/>
      <c r="QXI15" s="136"/>
      <c r="QXJ15" s="136"/>
      <c r="QXK15" s="136"/>
      <c r="QXL15" s="136"/>
      <c r="QXM15" s="136"/>
      <c r="QXN15" s="136"/>
      <c r="QXO15" s="136"/>
      <c r="QXP15" s="136"/>
      <c r="QXQ15" s="136"/>
      <c r="QXR15" s="136"/>
      <c r="QXS15" s="136"/>
      <c r="QXT15" s="136"/>
      <c r="QXU15" s="136"/>
      <c r="QXV15" s="136"/>
      <c r="QXW15" s="136"/>
      <c r="QXX15" s="136"/>
      <c r="QXY15" s="136"/>
      <c r="QXZ15" s="136"/>
      <c r="QYA15" s="136"/>
      <c r="QYB15" s="136"/>
      <c r="QYC15" s="136"/>
      <c r="QYD15" s="136"/>
      <c r="QYE15" s="136"/>
      <c r="QYF15" s="136"/>
      <c r="QYG15" s="136"/>
      <c r="QYH15" s="136"/>
      <c r="QYI15" s="136"/>
      <c r="QYJ15" s="136"/>
      <c r="QYK15" s="136"/>
      <c r="QYL15" s="136"/>
      <c r="QYM15" s="136"/>
      <c r="QYN15" s="136"/>
      <c r="QYO15" s="136"/>
      <c r="QYP15" s="136"/>
      <c r="QYQ15" s="136"/>
      <c r="QYR15" s="136"/>
      <c r="QYS15" s="136"/>
      <c r="QYT15" s="136"/>
      <c r="QYU15" s="136"/>
      <c r="QYV15" s="136"/>
      <c r="QYW15" s="136"/>
      <c r="QYX15" s="136"/>
      <c r="QYY15" s="136"/>
      <c r="QYZ15" s="136"/>
      <c r="QZA15" s="136"/>
      <c r="QZB15" s="136"/>
      <c r="QZC15" s="136"/>
      <c r="QZD15" s="136"/>
      <c r="QZE15" s="136"/>
      <c r="QZF15" s="136"/>
      <c r="QZG15" s="136"/>
      <c r="QZH15" s="136"/>
      <c r="QZI15" s="136"/>
      <c r="QZJ15" s="136"/>
      <c r="QZK15" s="136"/>
      <c r="QZL15" s="136"/>
      <c r="QZM15" s="136"/>
      <c r="QZN15" s="136"/>
      <c r="QZO15" s="136"/>
      <c r="QZP15" s="136"/>
      <c r="QZQ15" s="136"/>
      <c r="QZR15" s="136"/>
      <c r="QZS15" s="136"/>
      <c r="QZT15" s="136"/>
      <c r="QZU15" s="136"/>
      <c r="QZV15" s="136"/>
      <c r="QZW15" s="136"/>
      <c r="QZX15" s="136"/>
      <c r="QZY15" s="136"/>
      <c r="QZZ15" s="136"/>
      <c r="RAA15" s="136"/>
      <c r="RAB15" s="136"/>
      <c r="RAC15" s="136"/>
      <c r="RAD15" s="136"/>
      <c r="RAE15" s="136"/>
      <c r="RAF15" s="136"/>
      <c r="RAG15" s="136"/>
      <c r="RAH15" s="136"/>
      <c r="RAI15" s="136"/>
      <c r="RAJ15" s="136"/>
      <c r="RAK15" s="136"/>
      <c r="RAL15" s="136"/>
      <c r="RAM15" s="136"/>
      <c r="RAN15" s="136"/>
      <c r="RAO15" s="136"/>
      <c r="RAP15" s="136"/>
      <c r="RAQ15" s="136"/>
      <c r="RAR15" s="136"/>
      <c r="RAS15" s="136"/>
      <c r="RAT15" s="136"/>
      <c r="RAU15" s="136"/>
      <c r="RAV15" s="136"/>
      <c r="RAW15" s="136"/>
      <c r="RAX15" s="136"/>
      <c r="RAY15" s="136"/>
      <c r="RAZ15" s="136"/>
      <c r="RBA15" s="136"/>
      <c r="RBB15" s="136"/>
      <c r="RBC15" s="136"/>
      <c r="RBD15" s="136"/>
      <c r="RBE15" s="136"/>
      <c r="RBF15" s="136"/>
      <c r="RBG15" s="136"/>
      <c r="RBH15" s="136"/>
      <c r="RBI15" s="136"/>
      <c r="RBJ15" s="136"/>
      <c r="RBK15" s="136"/>
      <c r="RBL15" s="136"/>
      <c r="RBM15" s="136"/>
      <c r="RBN15" s="136"/>
      <c r="RBO15" s="136"/>
      <c r="RBP15" s="136"/>
      <c r="RBQ15" s="136"/>
      <c r="RBR15" s="136"/>
      <c r="RBS15" s="136"/>
      <c r="RBT15" s="136"/>
      <c r="RBU15" s="136"/>
      <c r="RBV15" s="136"/>
      <c r="RBW15" s="136"/>
      <c r="RBX15" s="136"/>
      <c r="RBY15" s="136"/>
      <c r="RBZ15" s="136"/>
      <c r="RCA15" s="136"/>
      <c r="RCB15" s="136"/>
      <c r="RCC15" s="136"/>
      <c r="RCD15" s="136"/>
      <c r="RCE15" s="136"/>
      <c r="RCF15" s="136"/>
      <c r="RCG15" s="136"/>
      <c r="RCH15" s="136"/>
      <c r="RCI15" s="136"/>
      <c r="RCJ15" s="136"/>
      <c r="RCK15" s="136"/>
      <c r="RCL15" s="136"/>
      <c r="RCM15" s="136"/>
      <c r="RCN15" s="136"/>
      <c r="RCO15" s="136"/>
      <c r="RCP15" s="136"/>
      <c r="RCQ15" s="136"/>
      <c r="RCR15" s="136"/>
      <c r="RCS15" s="136"/>
      <c r="RCT15" s="136"/>
      <c r="RCU15" s="136"/>
      <c r="RCV15" s="136"/>
      <c r="RCW15" s="136"/>
      <c r="RCX15" s="136"/>
      <c r="RCY15" s="136"/>
      <c r="RCZ15" s="136"/>
      <c r="RDA15" s="136"/>
      <c r="RDB15" s="136"/>
      <c r="RDC15" s="136"/>
      <c r="RDD15" s="136"/>
      <c r="RDE15" s="136"/>
      <c r="RDF15" s="136"/>
      <c r="RDG15" s="136"/>
      <c r="RDH15" s="136"/>
      <c r="RDI15" s="136"/>
      <c r="RDJ15" s="136"/>
      <c r="RDK15" s="136"/>
      <c r="RDL15" s="136"/>
      <c r="RDM15" s="136"/>
      <c r="RDN15" s="136"/>
      <c r="RDO15" s="136"/>
      <c r="RDP15" s="136"/>
      <c r="RDQ15" s="136"/>
      <c r="RDR15" s="136"/>
      <c r="RDS15" s="136"/>
      <c r="RDT15" s="136"/>
      <c r="RDU15" s="136"/>
      <c r="RDV15" s="136"/>
      <c r="RDW15" s="136"/>
      <c r="RDX15" s="136"/>
      <c r="RDY15" s="136"/>
      <c r="RDZ15" s="136"/>
      <c r="REA15" s="136"/>
      <c r="REB15" s="136"/>
      <c r="REC15" s="136"/>
      <c r="RED15" s="136"/>
      <c r="REE15" s="136"/>
      <c r="REF15" s="136"/>
      <c r="REG15" s="136"/>
      <c r="REH15" s="136"/>
      <c r="REI15" s="136"/>
      <c r="REJ15" s="136"/>
      <c r="REK15" s="136"/>
      <c r="REL15" s="136"/>
      <c r="REM15" s="136"/>
      <c r="REN15" s="136"/>
      <c r="REO15" s="136"/>
      <c r="REP15" s="136"/>
      <c r="REQ15" s="136"/>
      <c r="RER15" s="136"/>
      <c r="RES15" s="136"/>
      <c r="RET15" s="136"/>
      <c r="REU15" s="136"/>
      <c r="REV15" s="136"/>
      <c r="REW15" s="136"/>
      <c r="REX15" s="136"/>
      <c r="REY15" s="136"/>
      <c r="REZ15" s="136"/>
      <c r="RFA15" s="136"/>
      <c r="RFB15" s="136"/>
      <c r="RFC15" s="136"/>
      <c r="RFD15" s="136"/>
      <c r="RFE15" s="136"/>
      <c r="RFF15" s="136"/>
      <c r="RFG15" s="136"/>
      <c r="RFH15" s="136"/>
      <c r="RFI15" s="136"/>
      <c r="RFJ15" s="136"/>
      <c r="RFK15" s="136"/>
      <c r="RFL15" s="136"/>
      <c r="RFM15" s="136"/>
      <c r="RFN15" s="136"/>
      <c r="RFO15" s="136"/>
      <c r="RFP15" s="136"/>
      <c r="RFQ15" s="136"/>
      <c r="RFR15" s="136"/>
      <c r="RFS15" s="136"/>
      <c r="RFT15" s="136"/>
      <c r="RFU15" s="136"/>
      <c r="RFV15" s="136"/>
      <c r="RFW15" s="136"/>
      <c r="RFX15" s="136"/>
      <c r="RFY15" s="136"/>
      <c r="RFZ15" s="136"/>
      <c r="RGA15" s="136"/>
      <c r="RGB15" s="136"/>
      <c r="RGC15" s="136"/>
      <c r="RGD15" s="136"/>
      <c r="RGE15" s="136"/>
      <c r="RGF15" s="136"/>
      <c r="RGG15" s="136"/>
      <c r="RGH15" s="136"/>
      <c r="RGI15" s="136"/>
      <c r="RGJ15" s="136"/>
      <c r="RGK15" s="136"/>
      <c r="RGL15" s="136"/>
      <c r="RGM15" s="136"/>
      <c r="RGN15" s="136"/>
      <c r="RGO15" s="136"/>
      <c r="RGP15" s="136"/>
      <c r="RGQ15" s="136"/>
      <c r="RGR15" s="136"/>
      <c r="RGS15" s="136"/>
      <c r="RGT15" s="136"/>
      <c r="RGU15" s="136"/>
      <c r="RGV15" s="136"/>
      <c r="RGW15" s="136"/>
      <c r="RGX15" s="136"/>
      <c r="RGY15" s="136"/>
      <c r="RGZ15" s="136"/>
      <c r="RHA15" s="136"/>
      <c r="RHB15" s="136"/>
      <c r="RHC15" s="136"/>
      <c r="RHD15" s="136"/>
      <c r="RHE15" s="136"/>
      <c r="RHF15" s="136"/>
      <c r="RHG15" s="136"/>
      <c r="RHH15" s="136"/>
      <c r="RHI15" s="136"/>
      <c r="RHJ15" s="136"/>
      <c r="RHK15" s="136"/>
      <c r="RHL15" s="136"/>
      <c r="RHM15" s="136"/>
      <c r="RHN15" s="136"/>
      <c r="RHO15" s="136"/>
      <c r="RHP15" s="136"/>
      <c r="RHQ15" s="136"/>
      <c r="RHR15" s="136"/>
      <c r="RHS15" s="136"/>
      <c r="RHT15" s="136"/>
      <c r="RHU15" s="136"/>
      <c r="RHV15" s="136"/>
      <c r="RHW15" s="136"/>
      <c r="RHX15" s="136"/>
      <c r="RHY15" s="136"/>
      <c r="RHZ15" s="136"/>
      <c r="RIA15" s="136"/>
      <c r="RIB15" s="136"/>
      <c r="RIC15" s="136"/>
      <c r="RID15" s="136"/>
      <c r="RIE15" s="136"/>
      <c r="RIF15" s="136"/>
      <c r="RIG15" s="136"/>
      <c r="RIH15" s="136"/>
      <c r="RII15" s="136"/>
      <c r="RIJ15" s="136"/>
      <c r="RIK15" s="136"/>
      <c r="RIL15" s="136"/>
      <c r="RIM15" s="136"/>
      <c r="RIN15" s="136"/>
      <c r="RIO15" s="136"/>
      <c r="RIP15" s="136"/>
      <c r="RIQ15" s="136"/>
      <c r="RIR15" s="136"/>
      <c r="RIS15" s="136"/>
      <c r="RIT15" s="136"/>
      <c r="RIU15" s="136"/>
      <c r="RIV15" s="136"/>
      <c r="RIW15" s="136"/>
      <c r="RIX15" s="136"/>
      <c r="RIY15" s="136"/>
      <c r="RIZ15" s="136"/>
      <c r="RJA15" s="136"/>
      <c r="RJB15" s="136"/>
      <c r="RJC15" s="136"/>
      <c r="RJD15" s="136"/>
      <c r="RJE15" s="136"/>
      <c r="RJF15" s="136"/>
      <c r="RJG15" s="136"/>
      <c r="RJH15" s="136"/>
      <c r="RJI15" s="136"/>
      <c r="RJJ15" s="136"/>
      <c r="RJK15" s="136"/>
      <c r="RJL15" s="136"/>
      <c r="RJM15" s="136"/>
      <c r="RJN15" s="136"/>
      <c r="RJO15" s="136"/>
      <c r="RJP15" s="136"/>
      <c r="RJQ15" s="136"/>
      <c r="RJR15" s="136"/>
      <c r="RJS15" s="136"/>
      <c r="RJT15" s="136"/>
      <c r="RJU15" s="136"/>
      <c r="RJV15" s="136"/>
      <c r="RJW15" s="136"/>
      <c r="RJX15" s="136"/>
      <c r="RJY15" s="136"/>
      <c r="RJZ15" s="136"/>
      <c r="RKA15" s="136"/>
      <c r="RKB15" s="136"/>
      <c r="RKC15" s="136"/>
      <c r="RKD15" s="136"/>
      <c r="RKE15" s="136"/>
      <c r="RKF15" s="136"/>
      <c r="RKG15" s="136"/>
      <c r="RKH15" s="136"/>
      <c r="RKI15" s="136"/>
      <c r="RKJ15" s="136"/>
      <c r="RKK15" s="136"/>
      <c r="RKL15" s="136"/>
      <c r="RKM15" s="136"/>
      <c r="RKN15" s="136"/>
      <c r="RKO15" s="136"/>
      <c r="RKP15" s="136"/>
      <c r="RKQ15" s="136"/>
      <c r="RKR15" s="136"/>
      <c r="RKS15" s="136"/>
      <c r="RKT15" s="136"/>
      <c r="RKU15" s="136"/>
      <c r="RKV15" s="136"/>
      <c r="RKW15" s="136"/>
      <c r="RKX15" s="136"/>
      <c r="RKY15" s="136"/>
      <c r="RKZ15" s="136"/>
      <c r="RLA15" s="136"/>
      <c r="RLB15" s="136"/>
      <c r="RLC15" s="136"/>
      <c r="RLD15" s="136"/>
      <c r="RLE15" s="136"/>
      <c r="RLF15" s="136"/>
      <c r="RLG15" s="136"/>
      <c r="RLH15" s="136"/>
      <c r="RLI15" s="136"/>
      <c r="RLJ15" s="136"/>
      <c r="RLK15" s="136"/>
      <c r="RLL15" s="136"/>
      <c r="RLM15" s="136"/>
      <c r="RLN15" s="136"/>
      <c r="RLO15" s="136"/>
      <c r="RLP15" s="136"/>
      <c r="RLQ15" s="136"/>
      <c r="RLR15" s="136"/>
      <c r="RLS15" s="136"/>
      <c r="RLT15" s="136"/>
      <c r="RLU15" s="136"/>
      <c r="RLV15" s="136"/>
      <c r="RLW15" s="136"/>
      <c r="RLX15" s="136"/>
      <c r="RLY15" s="136"/>
      <c r="RLZ15" s="136"/>
      <c r="RMA15" s="136"/>
      <c r="RMB15" s="136"/>
      <c r="RMC15" s="136"/>
      <c r="RMD15" s="136"/>
      <c r="RME15" s="136"/>
      <c r="RMF15" s="136"/>
      <c r="RMG15" s="136"/>
      <c r="RMH15" s="136"/>
      <c r="RMI15" s="136"/>
      <c r="RMJ15" s="136"/>
      <c r="RMK15" s="136"/>
      <c r="RML15" s="136"/>
      <c r="RMM15" s="136"/>
      <c r="RMN15" s="136"/>
      <c r="RMO15" s="136"/>
      <c r="RMP15" s="136"/>
      <c r="RMQ15" s="136"/>
      <c r="RMR15" s="136"/>
      <c r="RMS15" s="136"/>
      <c r="RMT15" s="136"/>
      <c r="RMU15" s="136"/>
      <c r="RMV15" s="136"/>
      <c r="RMW15" s="136"/>
      <c r="RMX15" s="136"/>
      <c r="RMY15" s="136"/>
      <c r="RMZ15" s="136"/>
      <c r="RNA15" s="136"/>
      <c r="RNB15" s="136"/>
      <c r="RNC15" s="136"/>
      <c r="RND15" s="136"/>
      <c r="RNE15" s="136"/>
      <c r="RNF15" s="136"/>
      <c r="RNG15" s="136"/>
      <c r="RNH15" s="136"/>
      <c r="RNI15" s="136"/>
      <c r="RNJ15" s="136"/>
      <c r="RNK15" s="136"/>
      <c r="RNL15" s="136"/>
      <c r="RNM15" s="136"/>
      <c r="RNN15" s="136"/>
      <c r="RNO15" s="136"/>
      <c r="RNP15" s="136"/>
      <c r="RNQ15" s="136"/>
      <c r="RNR15" s="136"/>
      <c r="RNS15" s="136"/>
      <c r="RNT15" s="136"/>
      <c r="RNU15" s="136"/>
      <c r="RNV15" s="136"/>
      <c r="RNW15" s="136"/>
      <c r="RNX15" s="136"/>
      <c r="RNY15" s="136"/>
      <c r="RNZ15" s="136"/>
      <c r="ROA15" s="136"/>
      <c r="ROB15" s="136"/>
      <c r="ROC15" s="136"/>
      <c r="ROD15" s="136"/>
      <c r="ROE15" s="136"/>
      <c r="ROF15" s="136"/>
      <c r="ROG15" s="136"/>
      <c r="ROH15" s="136"/>
      <c r="ROI15" s="136"/>
      <c r="ROJ15" s="136"/>
      <c r="ROK15" s="136"/>
      <c r="ROL15" s="136"/>
      <c r="ROM15" s="136"/>
      <c r="RON15" s="136"/>
      <c r="ROO15" s="136"/>
      <c r="ROP15" s="136"/>
      <c r="ROQ15" s="136"/>
      <c r="ROR15" s="136"/>
      <c r="ROS15" s="136"/>
      <c r="ROT15" s="136"/>
      <c r="ROU15" s="136"/>
      <c r="ROV15" s="136"/>
      <c r="ROW15" s="136"/>
      <c r="ROX15" s="136"/>
      <c r="ROY15" s="136"/>
      <c r="ROZ15" s="136"/>
      <c r="RPA15" s="136"/>
      <c r="RPB15" s="136"/>
      <c r="RPC15" s="136"/>
      <c r="RPD15" s="136"/>
      <c r="RPE15" s="136"/>
      <c r="RPF15" s="136"/>
      <c r="RPG15" s="136"/>
      <c r="RPH15" s="136"/>
      <c r="RPI15" s="136"/>
      <c r="RPJ15" s="136"/>
      <c r="RPK15" s="136"/>
      <c r="RPL15" s="136"/>
      <c r="RPM15" s="136"/>
      <c r="RPN15" s="136"/>
      <c r="RPO15" s="136"/>
      <c r="RPP15" s="136"/>
      <c r="RPQ15" s="136"/>
      <c r="RPR15" s="136"/>
      <c r="RPS15" s="136"/>
      <c r="RPT15" s="136"/>
      <c r="RPU15" s="136"/>
      <c r="RPV15" s="136"/>
      <c r="RPW15" s="136"/>
      <c r="RPX15" s="136"/>
      <c r="RPY15" s="136"/>
      <c r="RPZ15" s="136"/>
      <c r="RQA15" s="136"/>
      <c r="RQB15" s="136"/>
      <c r="RQC15" s="136"/>
      <c r="RQD15" s="136"/>
      <c r="RQE15" s="136"/>
      <c r="RQF15" s="136"/>
      <c r="RQG15" s="136"/>
      <c r="RQH15" s="136"/>
      <c r="RQI15" s="136"/>
      <c r="RQJ15" s="136"/>
      <c r="RQK15" s="136"/>
      <c r="RQL15" s="136"/>
      <c r="RQM15" s="136"/>
      <c r="RQN15" s="136"/>
      <c r="RQO15" s="136"/>
      <c r="RQP15" s="136"/>
      <c r="RQQ15" s="136"/>
      <c r="RQR15" s="136"/>
      <c r="RQS15" s="136"/>
      <c r="RQT15" s="136"/>
      <c r="RQU15" s="136"/>
      <c r="RQV15" s="136"/>
      <c r="RQW15" s="136"/>
      <c r="RQX15" s="136"/>
      <c r="RQY15" s="136"/>
      <c r="RQZ15" s="136"/>
      <c r="RRA15" s="136"/>
      <c r="RRB15" s="136"/>
      <c r="RRC15" s="136"/>
      <c r="RRD15" s="136"/>
      <c r="RRE15" s="136"/>
      <c r="RRF15" s="136"/>
      <c r="RRG15" s="136"/>
      <c r="RRH15" s="136"/>
      <c r="RRI15" s="136"/>
      <c r="RRJ15" s="136"/>
      <c r="RRK15" s="136"/>
      <c r="RRL15" s="136"/>
      <c r="RRM15" s="136"/>
      <c r="RRN15" s="136"/>
      <c r="RRO15" s="136"/>
      <c r="RRP15" s="136"/>
      <c r="RRQ15" s="136"/>
      <c r="RRR15" s="136"/>
      <c r="RRS15" s="136"/>
      <c r="RRT15" s="136"/>
      <c r="RRU15" s="136"/>
      <c r="RRV15" s="136"/>
      <c r="RRW15" s="136"/>
      <c r="RRX15" s="136"/>
      <c r="RRY15" s="136"/>
      <c r="RRZ15" s="136"/>
      <c r="RSA15" s="136"/>
      <c r="RSB15" s="136"/>
      <c r="RSC15" s="136"/>
      <c r="RSD15" s="136"/>
      <c r="RSE15" s="136"/>
      <c r="RSF15" s="136"/>
      <c r="RSG15" s="136"/>
      <c r="RSH15" s="136"/>
      <c r="RSI15" s="136"/>
      <c r="RSJ15" s="136"/>
      <c r="RSK15" s="136"/>
      <c r="RSL15" s="136"/>
      <c r="RSM15" s="136"/>
      <c r="RSN15" s="136"/>
      <c r="RSO15" s="136"/>
      <c r="RSP15" s="136"/>
      <c r="RSQ15" s="136"/>
      <c r="RSR15" s="136"/>
      <c r="RSS15" s="136"/>
      <c r="RST15" s="136"/>
      <c r="RSU15" s="136"/>
      <c r="RSV15" s="136"/>
      <c r="RSW15" s="136"/>
      <c r="RSX15" s="136"/>
      <c r="RSY15" s="136"/>
      <c r="RSZ15" s="136"/>
      <c r="RTA15" s="136"/>
      <c r="RTB15" s="136"/>
      <c r="RTC15" s="136"/>
      <c r="RTD15" s="136"/>
      <c r="RTE15" s="136"/>
      <c r="RTF15" s="136"/>
      <c r="RTG15" s="136"/>
      <c r="RTH15" s="136"/>
      <c r="RTI15" s="136"/>
      <c r="RTJ15" s="136"/>
      <c r="RTK15" s="136"/>
      <c r="RTL15" s="136"/>
      <c r="RTM15" s="136"/>
      <c r="RTN15" s="136"/>
      <c r="RTO15" s="136"/>
      <c r="RTP15" s="136"/>
      <c r="RTQ15" s="136"/>
      <c r="RTR15" s="136"/>
      <c r="RTS15" s="136"/>
      <c r="RTT15" s="136"/>
      <c r="RTU15" s="136"/>
      <c r="RTV15" s="136"/>
      <c r="RTW15" s="136"/>
      <c r="RTX15" s="136"/>
      <c r="RTY15" s="136"/>
      <c r="RTZ15" s="136"/>
      <c r="RUA15" s="136"/>
      <c r="RUB15" s="136"/>
      <c r="RUC15" s="136"/>
      <c r="RUD15" s="136"/>
      <c r="RUE15" s="136"/>
      <c r="RUF15" s="136"/>
      <c r="RUG15" s="136"/>
      <c r="RUH15" s="136"/>
      <c r="RUI15" s="136"/>
      <c r="RUJ15" s="136"/>
      <c r="RUK15" s="136"/>
      <c r="RUL15" s="136"/>
      <c r="RUM15" s="136"/>
      <c r="RUN15" s="136"/>
      <c r="RUO15" s="136"/>
      <c r="RUP15" s="136"/>
      <c r="RUQ15" s="136"/>
      <c r="RUR15" s="136"/>
      <c r="RUS15" s="136"/>
      <c r="RUT15" s="136"/>
      <c r="RUU15" s="136"/>
      <c r="RUV15" s="136"/>
      <c r="RUW15" s="136"/>
      <c r="RUX15" s="136"/>
      <c r="RUY15" s="136"/>
      <c r="RUZ15" s="136"/>
      <c r="RVA15" s="136"/>
      <c r="RVB15" s="136"/>
      <c r="RVC15" s="136"/>
      <c r="RVD15" s="136"/>
      <c r="RVE15" s="136"/>
      <c r="RVF15" s="136"/>
      <c r="RVG15" s="136"/>
      <c r="RVH15" s="136"/>
      <c r="RVI15" s="136"/>
      <c r="RVJ15" s="136"/>
      <c r="RVK15" s="136"/>
      <c r="RVL15" s="136"/>
      <c r="RVM15" s="136"/>
      <c r="RVN15" s="136"/>
      <c r="RVO15" s="136"/>
      <c r="RVP15" s="136"/>
      <c r="RVQ15" s="136"/>
      <c r="RVR15" s="136"/>
      <c r="RVS15" s="136"/>
      <c r="RVT15" s="136"/>
      <c r="RVU15" s="136"/>
      <c r="RVV15" s="136"/>
      <c r="RVW15" s="136"/>
      <c r="RVX15" s="136"/>
      <c r="RVY15" s="136"/>
      <c r="RVZ15" s="136"/>
      <c r="RWA15" s="136"/>
      <c r="RWB15" s="136"/>
      <c r="RWC15" s="136"/>
      <c r="RWD15" s="136"/>
      <c r="RWE15" s="136"/>
      <c r="RWF15" s="136"/>
      <c r="RWG15" s="136"/>
      <c r="RWH15" s="136"/>
      <c r="RWI15" s="136"/>
      <c r="RWJ15" s="136"/>
      <c r="RWK15" s="136"/>
      <c r="RWL15" s="136"/>
      <c r="RWM15" s="136"/>
      <c r="RWN15" s="136"/>
      <c r="RWO15" s="136"/>
      <c r="RWP15" s="136"/>
      <c r="RWQ15" s="136"/>
      <c r="RWR15" s="136"/>
      <c r="RWS15" s="136"/>
      <c r="RWT15" s="136"/>
      <c r="RWU15" s="136"/>
      <c r="RWV15" s="136"/>
      <c r="RWW15" s="136"/>
      <c r="RWX15" s="136"/>
      <c r="RWY15" s="136"/>
      <c r="RWZ15" s="136"/>
      <c r="RXA15" s="136"/>
      <c r="RXB15" s="136"/>
      <c r="RXC15" s="136"/>
      <c r="RXD15" s="136"/>
      <c r="RXE15" s="136"/>
      <c r="RXF15" s="136"/>
      <c r="RXG15" s="136"/>
      <c r="RXH15" s="136"/>
      <c r="RXI15" s="136"/>
      <c r="RXJ15" s="136"/>
      <c r="RXK15" s="136"/>
      <c r="RXL15" s="136"/>
      <c r="RXM15" s="136"/>
      <c r="RXN15" s="136"/>
      <c r="RXO15" s="136"/>
      <c r="RXP15" s="136"/>
      <c r="RXQ15" s="136"/>
      <c r="RXR15" s="136"/>
      <c r="RXS15" s="136"/>
      <c r="RXT15" s="136"/>
      <c r="RXU15" s="136"/>
      <c r="RXV15" s="136"/>
      <c r="RXW15" s="136"/>
      <c r="RXX15" s="136"/>
      <c r="RXY15" s="136"/>
      <c r="RXZ15" s="136"/>
      <c r="RYA15" s="136"/>
      <c r="RYB15" s="136"/>
      <c r="RYC15" s="136"/>
      <c r="RYD15" s="136"/>
      <c r="RYE15" s="136"/>
      <c r="RYF15" s="136"/>
      <c r="RYG15" s="136"/>
      <c r="RYH15" s="136"/>
      <c r="RYI15" s="136"/>
      <c r="RYJ15" s="136"/>
      <c r="RYK15" s="136"/>
      <c r="RYL15" s="136"/>
      <c r="RYM15" s="136"/>
      <c r="RYN15" s="136"/>
      <c r="RYO15" s="136"/>
      <c r="RYP15" s="136"/>
      <c r="RYQ15" s="136"/>
      <c r="RYR15" s="136"/>
      <c r="RYS15" s="136"/>
      <c r="RYT15" s="136"/>
      <c r="RYU15" s="136"/>
      <c r="RYV15" s="136"/>
      <c r="RYW15" s="136"/>
      <c r="RYX15" s="136"/>
      <c r="RYY15" s="136"/>
      <c r="RYZ15" s="136"/>
      <c r="RZA15" s="136"/>
      <c r="RZB15" s="136"/>
      <c r="RZC15" s="136"/>
      <c r="RZD15" s="136"/>
      <c r="RZE15" s="136"/>
      <c r="RZF15" s="136"/>
      <c r="RZG15" s="136"/>
      <c r="RZH15" s="136"/>
      <c r="RZI15" s="136"/>
      <c r="RZJ15" s="136"/>
      <c r="RZK15" s="136"/>
      <c r="RZL15" s="136"/>
      <c r="RZM15" s="136"/>
      <c r="RZN15" s="136"/>
      <c r="RZO15" s="136"/>
      <c r="RZP15" s="136"/>
      <c r="RZQ15" s="136"/>
      <c r="RZR15" s="136"/>
      <c r="RZS15" s="136"/>
      <c r="RZT15" s="136"/>
      <c r="RZU15" s="136"/>
      <c r="RZV15" s="136"/>
      <c r="RZW15" s="136"/>
      <c r="RZX15" s="136"/>
      <c r="RZY15" s="136"/>
      <c r="RZZ15" s="136"/>
      <c r="SAA15" s="136"/>
      <c r="SAB15" s="136"/>
      <c r="SAC15" s="136"/>
      <c r="SAD15" s="136"/>
      <c r="SAE15" s="136"/>
      <c r="SAF15" s="136"/>
      <c r="SAG15" s="136"/>
      <c r="SAH15" s="136"/>
      <c r="SAI15" s="136"/>
      <c r="SAJ15" s="136"/>
      <c r="SAK15" s="136"/>
      <c r="SAL15" s="136"/>
      <c r="SAM15" s="136"/>
      <c r="SAN15" s="136"/>
      <c r="SAO15" s="136"/>
      <c r="SAP15" s="136"/>
      <c r="SAQ15" s="136"/>
      <c r="SAR15" s="136"/>
      <c r="SAS15" s="136"/>
      <c r="SAT15" s="136"/>
      <c r="SAU15" s="136"/>
      <c r="SAV15" s="136"/>
      <c r="SAW15" s="136"/>
      <c r="SAX15" s="136"/>
      <c r="SAY15" s="136"/>
      <c r="SAZ15" s="136"/>
      <c r="SBA15" s="136"/>
      <c r="SBB15" s="136"/>
      <c r="SBC15" s="136"/>
      <c r="SBD15" s="136"/>
      <c r="SBE15" s="136"/>
      <c r="SBF15" s="136"/>
      <c r="SBG15" s="136"/>
      <c r="SBH15" s="136"/>
      <c r="SBI15" s="136"/>
      <c r="SBJ15" s="136"/>
      <c r="SBK15" s="136"/>
      <c r="SBL15" s="136"/>
      <c r="SBM15" s="136"/>
      <c r="SBN15" s="136"/>
      <c r="SBO15" s="136"/>
      <c r="SBP15" s="136"/>
      <c r="SBQ15" s="136"/>
      <c r="SBR15" s="136"/>
      <c r="SBS15" s="136"/>
      <c r="SBT15" s="136"/>
      <c r="SBU15" s="136"/>
      <c r="SBV15" s="136"/>
      <c r="SBW15" s="136"/>
      <c r="SBX15" s="136"/>
      <c r="SBY15" s="136"/>
      <c r="SBZ15" s="136"/>
      <c r="SCA15" s="136"/>
      <c r="SCB15" s="136"/>
      <c r="SCC15" s="136"/>
      <c r="SCD15" s="136"/>
      <c r="SCE15" s="136"/>
      <c r="SCF15" s="136"/>
      <c r="SCG15" s="136"/>
      <c r="SCH15" s="136"/>
      <c r="SCI15" s="136"/>
      <c r="SCJ15" s="136"/>
      <c r="SCK15" s="136"/>
      <c r="SCL15" s="136"/>
      <c r="SCM15" s="136"/>
      <c r="SCN15" s="136"/>
      <c r="SCO15" s="136"/>
      <c r="SCP15" s="136"/>
      <c r="SCQ15" s="136"/>
      <c r="SCR15" s="136"/>
      <c r="SCS15" s="136"/>
      <c r="SCT15" s="136"/>
      <c r="SCU15" s="136"/>
      <c r="SCV15" s="136"/>
      <c r="SCW15" s="136"/>
      <c r="SCX15" s="136"/>
      <c r="SCY15" s="136"/>
      <c r="SCZ15" s="136"/>
      <c r="SDA15" s="136"/>
      <c r="SDB15" s="136"/>
      <c r="SDC15" s="136"/>
      <c r="SDD15" s="136"/>
      <c r="SDE15" s="136"/>
      <c r="SDF15" s="136"/>
      <c r="SDG15" s="136"/>
      <c r="SDH15" s="136"/>
      <c r="SDI15" s="136"/>
      <c r="SDJ15" s="136"/>
      <c r="SDK15" s="136"/>
      <c r="SDL15" s="136"/>
      <c r="SDM15" s="136"/>
      <c r="SDN15" s="136"/>
      <c r="SDO15" s="136"/>
      <c r="SDP15" s="136"/>
      <c r="SDQ15" s="136"/>
      <c r="SDR15" s="136"/>
      <c r="SDS15" s="136"/>
      <c r="SDT15" s="136"/>
      <c r="SDU15" s="136"/>
      <c r="SDV15" s="136"/>
      <c r="SDW15" s="136"/>
      <c r="SDX15" s="136"/>
      <c r="SDY15" s="136"/>
      <c r="SDZ15" s="136"/>
      <c r="SEA15" s="136"/>
      <c r="SEB15" s="136"/>
      <c r="SEC15" s="136"/>
      <c r="SED15" s="136"/>
      <c r="SEE15" s="136"/>
      <c r="SEF15" s="136"/>
      <c r="SEG15" s="136"/>
      <c r="SEH15" s="136"/>
      <c r="SEI15" s="136"/>
      <c r="SEJ15" s="136"/>
      <c r="SEK15" s="136"/>
      <c r="SEL15" s="136"/>
      <c r="SEM15" s="136"/>
      <c r="SEN15" s="136"/>
      <c r="SEO15" s="136"/>
      <c r="SEP15" s="136"/>
      <c r="SEQ15" s="136"/>
      <c r="SER15" s="136"/>
      <c r="SES15" s="136"/>
      <c r="SET15" s="136"/>
      <c r="SEU15" s="136"/>
      <c r="SEV15" s="136"/>
      <c r="SEW15" s="136"/>
      <c r="SEX15" s="136"/>
      <c r="SEY15" s="136"/>
      <c r="SEZ15" s="136"/>
      <c r="SFA15" s="136"/>
      <c r="SFB15" s="136"/>
      <c r="SFC15" s="136"/>
      <c r="SFD15" s="136"/>
      <c r="SFE15" s="136"/>
      <c r="SFF15" s="136"/>
      <c r="SFG15" s="136"/>
      <c r="SFH15" s="136"/>
      <c r="SFI15" s="136"/>
      <c r="SFJ15" s="136"/>
      <c r="SFK15" s="136"/>
      <c r="SFL15" s="136"/>
      <c r="SFM15" s="136"/>
      <c r="SFN15" s="136"/>
      <c r="SFO15" s="136"/>
      <c r="SFP15" s="136"/>
      <c r="SFQ15" s="136"/>
      <c r="SFR15" s="136"/>
      <c r="SFS15" s="136"/>
      <c r="SFT15" s="136"/>
      <c r="SFU15" s="136"/>
      <c r="SFV15" s="136"/>
      <c r="SFW15" s="136"/>
      <c r="SFX15" s="136"/>
      <c r="SFY15" s="136"/>
      <c r="SFZ15" s="136"/>
      <c r="SGA15" s="136"/>
      <c r="SGB15" s="136"/>
      <c r="SGC15" s="136"/>
      <c r="SGD15" s="136"/>
      <c r="SGE15" s="136"/>
      <c r="SGF15" s="136"/>
      <c r="SGG15" s="136"/>
      <c r="SGH15" s="136"/>
      <c r="SGI15" s="136"/>
      <c r="SGJ15" s="136"/>
      <c r="SGK15" s="136"/>
      <c r="SGL15" s="136"/>
      <c r="SGM15" s="136"/>
      <c r="SGN15" s="136"/>
      <c r="SGO15" s="136"/>
      <c r="SGP15" s="136"/>
      <c r="SGQ15" s="136"/>
      <c r="SGR15" s="136"/>
      <c r="SGS15" s="136"/>
      <c r="SGT15" s="136"/>
      <c r="SGU15" s="136"/>
      <c r="SGV15" s="136"/>
      <c r="SGW15" s="136"/>
      <c r="SGX15" s="136"/>
      <c r="SGY15" s="136"/>
      <c r="SGZ15" s="136"/>
      <c r="SHA15" s="136"/>
      <c r="SHB15" s="136"/>
      <c r="SHC15" s="136"/>
      <c r="SHD15" s="136"/>
      <c r="SHE15" s="136"/>
      <c r="SHF15" s="136"/>
      <c r="SHG15" s="136"/>
      <c r="SHH15" s="136"/>
      <c r="SHI15" s="136"/>
      <c r="SHJ15" s="136"/>
      <c r="SHK15" s="136"/>
      <c r="SHL15" s="136"/>
      <c r="SHM15" s="136"/>
      <c r="SHN15" s="136"/>
      <c r="SHO15" s="136"/>
      <c r="SHP15" s="136"/>
      <c r="SHQ15" s="136"/>
      <c r="SHR15" s="136"/>
      <c r="SHS15" s="136"/>
      <c r="SHT15" s="136"/>
      <c r="SHU15" s="136"/>
      <c r="SHV15" s="136"/>
      <c r="SHW15" s="136"/>
      <c r="SHX15" s="136"/>
      <c r="SHY15" s="136"/>
      <c r="SHZ15" s="136"/>
      <c r="SIA15" s="136"/>
      <c r="SIB15" s="136"/>
      <c r="SIC15" s="136"/>
      <c r="SID15" s="136"/>
      <c r="SIE15" s="136"/>
      <c r="SIF15" s="136"/>
      <c r="SIG15" s="136"/>
      <c r="SIH15" s="136"/>
      <c r="SII15" s="136"/>
      <c r="SIJ15" s="136"/>
      <c r="SIK15" s="136"/>
      <c r="SIL15" s="136"/>
      <c r="SIM15" s="136"/>
      <c r="SIN15" s="136"/>
      <c r="SIO15" s="136"/>
      <c r="SIP15" s="136"/>
      <c r="SIQ15" s="136"/>
      <c r="SIR15" s="136"/>
      <c r="SIS15" s="136"/>
      <c r="SIT15" s="136"/>
      <c r="SIU15" s="136"/>
      <c r="SIV15" s="136"/>
      <c r="SIW15" s="136"/>
      <c r="SIX15" s="136"/>
      <c r="SIY15" s="136"/>
      <c r="SIZ15" s="136"/>
      <c r="SJA15" s="136"/>
      <c r="SJB15" s="136"/>
      <c r="SJC15" s="136"/>
      <c r="SJD15" s="136"/>
      <c r="SJE15" s="136"/>
      <c r="SJF15" s="136"/>
      <c r="SJG15" s="136"/>
      <c r="SJH15" s="136"/>
      <c r="SJI15" s="136"/>
      <c r="SJJ15" s="136"/>
      <c r="SJK15" s="136"/>
      <c r="SJL15" s="136"/>
      <c r="SJM15" s="136"/>
      <c r="SJN15" s="136"/>
      <c r="SJO15" s="136"/>
      <c r="SJP15" s="136"/>
      <c r="SJQ15" s="136"/>
      <c r="SJR15" s="136"/>
      <c r="SJS15" s="136"/>
      <c r="SJT15" s="136"/>
      <c r="SJU15" s="136"/>
      <c r="SJV15" s="136"/>
      <c r="SJW15" s="136"/>
      <c r="SJX15" s="136"/>
      <c r="SJY15" s="136"/>
      <c r="SJZ15" s="136"/>
      <c r="SKA15" s="136"/>
      <c r="SKB15" s="136"/>
      <c r="SKC15" s="136"/>
      <c r="SKD15" s="136"/>
      <c r="SKE15" s="136"/>
      <c r="SKF15" s="136"/>
      <c r="SKG15" s="136"/>
      <c r="SKH15" s="136"/>
      <c r="SKI15" s="136"/>
      <c r="SKJ15" s="136"/>
      <c r="SKK15" s="136"/>
      <c r="SKL15" s="136"/>
      <c r="SKM15" s="136"/>
      <c r="SKN15" s="136"/>
      <c r="SKO15" s="136"/>
      <c r="SKP15" s="136"/>
      <c r="SKQ15" s="136"/>
      <c r="SKR15" s="136"/>
      <c r="SKS15" s="136"/>
      <c r="SKT15" s="136"/>
      <c r="SKU15" s="136"/>
      <c r="SKV15" s="136"/>
      <c r="SKW15" s="136"/>
      <c r="SKX15" s="136"/>
      <c r="SKY15" s="136"/>
      <c r="SKZ15" s="136"/>
      <c r="SLA15" s="136"/>
      <c r="SLB15" s="136"/>
      <c r="SLC15" s="136"/>
      <c r="SLD15" s="136"/>
      <c r="SLE15" s="136"/>
      <c r="SLF15" s="136"/>
      <c r="SLG15" s="136"/>
      <c r="SLH15" s="136"/>
      <c r="SLI15" s="136"/>
      <c r="SLJ15" s="136"/>
      <c r="SLK15" s="136"/>
      <c r="SLL15" s="136"/>
      <c r="SLM15" s="136"/>
      <c r="SLN15" s="136"/>
      <c r="SLO15" s="136"/>
      <c r="SLP15" s="136"/>
      <c r="SLQ15" s="136"/>
      <c r="SLR15" s="136"/>
      <c r="SLS15" s="136"/>
      <c r="SLT15" s="136"/>
      <c r="SLU15" s="136"/>
      <c r="SLV15" s="136"/>
      <c r="SLW15" s="136"/>
      <c r="SLX15" s="136"/>
      <c r="SLY15" s="136"/>
      <c r="SLZ15" s="136"/>
      <c r="SMA15" s="136"/>
      <c r="SMB15" s="136"/>
      <c r="SMC15" s="136"/>
      <c r="SMD15" s="136"/>
      <c r="SME15" s="136"/>
      <c r="SMF15" s="136"/>
      <c r="SMG15" s="136"/>
      <c r="SMH15" s="136"/>
      <c r="SMI15" s="136"/>
      <c r="SMJ15" s="136"/>
      <c r="SMK15" s="136"/>
      <c r="SML15" s="136"/>
      <c r="SMM15" s="136"/>
      <c r="SMN15" s="136"/>
      <c r="SMO15" s="136"/>
      <c r="SMP15" s="136"/>
      <c r="SMQ15" s="136"/>
      <c r="SMR15" s="136"/>
      <c r="SMS15" s="136"/>
      <c r="SMT15" s="136"/>
      <c r="SMU15" s="136"/>
      <c r="SMV15" s="136"/>
      <c r="SMW15" s="136"/>
      <c r="SMX15" s="136"/>
      <c r="SMY15" s="136"/>
      <c r="SMZ15" s="136"/>
      <c r="SNA15" s="136"/>
      <c r="SNB15" s="136"/>
      <c r="SNC15" s="136"/>
      <c r="SND15" s="136"/>
      <c r="SNE15" s="136"/>
      <c r="SNF15" s="136"/>
      <c r="SNG15" s="136"/>
      <c r="SNH15" s="136"/>
      <c r="SNI15" s="136"/>
      <c r="SNJ15" s="136"/>
      <c r="SNK15" s="136"/>
      <c r="SNL15" s="136"/>
      <c r="SNM15" s="136"/>
      <c r="SNN15" s="136"/>
      <c r="SNO15" s="136"/>
      <c r="SNP15" s="136"/>
      <c r="SNQ15" s="136"/>
      <c r="SNR15" s="136"/>
      <c r="SNS15" s="136"/>
      <c r="SNT15" s="136"/>
      <c r="SNU15" s="136"/>
      <c r="SNV15" s="136"/>
      <c r="SNW15" s="136"/>
      <c r="SNX15" s="136"/>
      <c r="SNY15" s="136"/>
      <c r="SNZ15" s="136"/>
      <c r="SOA15" s="136"/>
      <c r="SOB15" s="136"/>
      <c r="SOC15" s="136"/>
      <c r="SOD15" s="136"/>
      <c r="SOE15" s="136"/>
      <c r="SOF15" s="136"/>
      <c r="SOG15" s="136"/>
      <c r="SOH15" s="136"/>
      <c r="SOI15" s="136"/>
      <c r="SOJ15" s="136"/>
      <c r="SOK15" s="136"/>
      <c r="SOL15" s="136"/>
      <c r="SOM15" s="136"/>
      <c r="SON15" s="136"/>
      <c r="SOO15" s="136"/>
      <c r="SOP15" s="136"/>
      <c r="SOQ15" s="136"/>
      <c r="SOR15" s="136"/>
      <c r="SOS15" s="136"/>
      <c r="SOT15" s="136"/>
      <c r="SOU15" s="136"/>
      <c r="SOV15" s="136"/>
      <c r="SOW15" s="136"/>
      <c r="SOX15" s="136"/>
      <c r="SOY15" s="136"/>
      <c r="SOZ15" s="136"/>
      <c r="SPA15" s="136"/>
      <c r="SPB15" s="136"/>
      <c r="SPC15" s="136"/>
      <c r="SPD15" s="136"/>
      <c r="SPE15" s="136"/>
      <c r="SPF15" s="136"/>
      <c r="SPG15" s="136"/>
      <c r="SPH15" s="136"/>
      <c r="SPI15" s="136"/>
      <c r="SPJ15" s="136"/>
      <c r="SPK15" s="136"/>
      <c r="SPL15" s="136"/>
      <c r="SPM15" s="136"/>
      <c r="SPN15" s="136"/>
      <c r="SPO15" s="136"/>
      <c r="SPP15" s="136"/>
      <c r="SPQ15" s="136"/>
      <c r="SPR15" s="136"/>
      <c r="SPS15" s="136"/>
      <c r="SPT15" s="136"/>
      <c r="SPU15" s="136"/>
      <c r="SPV15" s="136"/>
      <c r="SPW15" s="136"/>
      <c r="SPX15" s="136"/>
      <c r="SPY15" s="136"/>
      <c r="SPZ15" s="136"/>
      <c r="SQA15" s="136"/>
      <c r="SQB15" s="136"/>
      <c r="SQC15" s="136"/>
      <c r="SQD15" s="136"/>
      <c r="SQE15" s="136"/>
      <c r="SQF15" s="136"/>
      <c r="SQG15" s="136"/>
      <c r="SQH15" s="136"/>
      <c r="SQI15" s="136"/>
      <c r="SQJ15" s="136"/>
      <c r="SQK15" s="136"/>
      <c r="SQL15" s="136"/>
      <c r="SQM15" s="136"/>
      <c r="SQN15" s="136"/>
      <c r="SQO15" s="136"/>
      <c r="SQP15" s="136"/>
      <c r="SQQ15" s="136"/>
      <c r="SQR15" s="136"/>
      <c r="SQS15" s="136"/>
      <c r="SQT15" s="136"/>
      <c r="SQU15" s="136"/>
      <c r="SQV15" s="136"/>
      <c r="SQW15" s="136"/>
      <c r="SQX15" s="136"/>
      <c r="SQY15" s="136"/>
      <c r="SQZ15" s="136"/>
      <c r="SRA15" s="136"/>
      <c r="SRB15" s="136"/>
      <c r="SRC15" s="136"/>
      <c r="SRD15" s="136"/>
      <c r="SRE15" s="136"/>
      <c r="SRF15" s="136"/>
      <c r="SRG15" s="136"/>
      <c r="SRH15" s="136"/>
      <c r="SRI15" s="136"/>
      <c r="SRJ15" s="136"/>
      <c r="SRK15" s="136"/>
      <c r="SRL15" s="136"/>
      <c r="SRM15" s="136"/>
      <c r="SRN15" s="136"/>
      <c r="SRO15" s="136"/>
      <c r="SRP15" s="136"/>
      <c r="SRQ15" s="136"/>
      <c r="SRR15" s="136"/>
      <c r="SRS15" s="136"/>
      <c r="SRT15" s="136"/>
      <c r="SRU15" s="136"/>
      <c r="SRV15" s="136"/>
      <c r="SRW15" s="136"/>
      <c r="SRX15" s="136"/>
      <c r="SRY15" s="136"/>
      <c r="SRZ15" s="136"/>
      <c r="SSA15" s="136"/>
      <c r="SSB15" s="136"/>
      <c r="SSC15" s="136"/>
      <c r="SSD15" s="136"/>
      <c r="SSE15" s="136"/>
      <c r="SSF15" s="136"/>
      <c r="SSG15" s="136"/>
      <c r="SSH15" s="136"/>
      <c r="SSI15" s="136"/>
      <c r="SSJ15" s="136"/>
      <c r="SSK15" s="136"/>
      <c r="SSL15" s="136"/>
      <c r="SSM15" s="136"/>
      <c r="SSN15" s="136"/>
      <c r="SSO15" s="136"/>
      <c r="SSP15" s="136"/>
      <c r="SSQ15" s="136"/>
      <c r="SSR15" s="136"/>
      <c r="SSS15" s="136"/>
      <c r="SST15" s="136"/>
      <c r="SSU15" s="136"/>
      <c r="SSV15" s="136"/>
      <c r="SSW15" s="136"/>
      <c r="SSX15" s="136"/>
      <c r="SSY15" s="136"/>
      <c r="SSZ15" s="136"/>
      <c r="STA15" s="136"/>
      <c r="STB15" s="136"/>
      <c r="STC15" s="136"/>
      <c r="STD15" s="136"/>
      <c r="STE15" s="136"/>
      <c r="STF15" s="136"/>
      <c r="STG15" s="136"/>
      <c r="STH15" s="136"/>
      <c r="STI15" s="136"/>
      <c r="STJ15" s="136"/>
      <c r="STK15" s="136"/>
      <c r="STL15" s="136"/>
      <c r="STM15" s="136"/>
      <c r="STN15" s="136"/>
      <c r="STO15" s="136"/>
      <c r="STP15" s="136"/>
      <c r="STQ15" s="136"/>
      <c r="STR15" s="136"/>
      <c r="STS15" s="136"/>
      <c r="STT15" s="136"/>
      <c r="STU15" s="136"/>
      <c r="STV15" s="136"/>
      <c r="STW15" s="136"/>
      <c r="STX15" s="136"/>
      <c r="STY15" s="136"/>
      <c r="STZ15" s="136"/>
      <c r="SUA15" s="136"/>
      <c r="SUB15" s="136"/>
      <c r="SUC15" s="136"/>
      <c r="SUD15" s="136"/>
      <c r="SUE15" s="136"/>
      <c r="SUF15" s="136"/>
      <c r="SUG15" s="136"/>
      <c r="SUH15" s="136"/>
      <c r="SUI15" s="136"/>
      <c r="SUJ15" s="136"/>
      <c r="SUK15" s="136"/>
      <c r="SUL15" s="136"/>
      <c r="SUM15" s="136"/>
      <c r="SUN15" s="136"/>
      <c r="SUO15" s="136"/>
      <c r="SUP15" s="136"/>
      <c r="SUQ15" s="136"/>
      <c r="SUR15" s="136"/>
      <c r="SUS15" s="136"/>
      <c r="SUT15" s="136"/>
      <c r="SUU15" s="136"/>
      <c r="SUV15" s="136"/>
      <c r="SUW15" s="136"/>
      <c r="SUX15" s="136"/>
      <c r="SUY15" s="136"/>
      <c r="SUZ15" s="136"/>
      <c r="SVA15" s="136"/>
      <c r="SVB15" s="136"/>
      <c r="SVC15" s="136"/>
      <c r="SVD15" s="136"/>
      <c r="SVE15" s="136"/>
      <c r="SVF15" s="136"/>
      <c r="SVG15" s="136"/>
      <c r="SVH15" s="136"/>
      <c r="SVI15" s="136"/>
      <c r="SVJ15" s="136"/>
      <c r="SVK15" s="136"/>
      <c r="SVL15" s="136"/>
      <c r="SVM15" s="136"/>
      <c r="SVN15" s="136"/>
      <c r="SVO15" s="136"/>
      <c r="SVP15" s="136"/>
      <c r="SVQ15" s="136"/>
      <c r="SVR15" s="136"/>
      <c r="SVS15" s="136"/>
      <c r="SVT15" s="136"/>
      <c r="SVU15" s="136"/>
      <c r="SVV15" s="136"/>
      <c r="SVW15" s="136"/>
      <c r="SVX15" s="136"/>
      <c r="SVY15" s="136"/>
      <c r="SVZ15" s="136"/>
      <c r="SWA15" s="136"/>
      <c r="SWB15" s="136"/>
      <c r="SWC15" s="136"/>
      <c r="SWD15" s="136"/>
      <c r="SWE15" s="136"/>
      <c r="SWF15" s="136"/>
      <c r="SWG15" s="136"/>
      <c r="SWH15" s="136"/>
      <c r="SWI15" s="136"/>
      <c r="SWJ15" s="136"/>
      <c r="SWK15" s="136"/>
      <c r="SWL15" s="136"/>
      <c r="SWM15" s="136"/>
      <c r="SWN15" s="136"/>
      <c r="SWO15" s="136"/>
      <c r="SWP15" s="136"/>
      <c r="SWQ15" s="136"/>
      <c r="SWR15" s="136"/>
      <c r="SWS15" s="136"/>
      <c r="SWT15" s="136"/>
      <c r="SWU15" s="136"/>
      <c r="SWV15" s="136"/>
      <c r="SWW15" s="136"/>
      <c r="SWX15" s="136"/>
      <c r="SWY15" s="136"/>
      <c r="SWZ15" s="136"/>
      <c r="SXA15" s="136"/>
      <c r="SXB15" s="136"/>
      <c r="SXC15" s="136"/>
      <c r="SXD15" s="136"/>
      <c r="SXE15" s="136"/>
      <c r="SXF15" s="136"/>
      <c r="SXG15" s="136"/>
      <c r="SXH15" s="136"/>
      <c r="SXI15" s="136"/>
      <c r="SXJ15" s="136"/>
      <c r="SXK15" s="136"/>
      <c r="SXL15" s="136"/>
      <c r="SXM15" s="136"/>
      <c r="SXN15" s="136"/>
      <c r="SXO15" s="136"/>
      <c r="SXP15" s="136"/>
      <c r="SXQ15" s="136"/>
      <c r="SXR15" s="136"/>
      <c r="SXS15" s="136"/>
      <c r="SXT15" s="136"/>
      <c r="SXU15" s="136"/>
      <c r="SXV15" s="136"/>
      <c r="SXW15" s="136"/>
      <c r="SXX15" s="136"/>
      <c r="SXY15" s="136"/>
      <c r="SXZ15" s="136"/>
      <c r="SYA15" s="136"/>
      <c r="SYB15" s="136"/>
      <c r="SYC15" s="136"/>
      <c r="SYD15" s="136"/>
      <c r="SYE15" s="136"/>
      <c r="SYF15" s="136"/>
      <c r="SYG15" s="136"/>
      <c r="SYH15" s="136"/>
      <c r="SYI15" s="136"/>
      <c r="SYJ15" s="136"/>
      <c r="SYK15" s="136"/>
      <c r="SYL15" s="136"/>
      <c r="SYM15" s="136"/>
      <c r="SYN15" s="136"/>
      <c r="SYO15" s="136"/>
      <c r="SYP15" s="136"/>
      <c r="SYQ15" s="136"/>
      <c r="SYR15" s="136"/>
      <c r="SYS15" s="136"/>
      <c r="SYT15" s="136"/>
      <c r="SYU15" s="136"/>
      <c r="SYV15" s="136"/>
      <c r="SYW15" s="136"/>
      <c r="SYX15" s="136"/>
      <c r="SYY15" s="136"/>
      <c r="SYZ15" s="136"/>
      <c r="SZA15" s="136"/>
      <c r="SZB15" s="136"/>
      <c r="SZC15" s="136"/>
      <c r="SZD15" s="136"/>
      <c r="SZE15" s="136"/>
      <c r="SZF15" s="136"/>
      <c r="SZG15" s="136"/>
      <c r="SZH15" s="136"/>
      <c r="SZI15" s="136"/>
      <c r="SZJ15" s="136"/>
      <c r="SZK15" s="136"/>
      <c r="SZL15" s="136"/>
      <c r="SZM15" s="136"/>
      <c r="SZN15" s="136"/>
      <c r="SZO15" s="136"/>
      <c r="SZP15" s="136"/>
      <c r="SZQ15" s="136"/>
      <c r="SZR15" s="136"/>
      <c r="SZS15" s="136"/>
      <c r="SZT15" s="136"/>
      <c r="SZU15" s="136"/>
      <c r="SZV15" s="136"/>
      <c r="SZW15" s="136"/>
      <c r="SZX15" s="136"/>
      <c r="SZY15" s="136"/>
      <c r="SZZ15" s="136"/>
      <c r="TAA15" s="136"/>
      <c r="TAB15" s="136"/>
      <c r="TAC15" s="136"/>
      <c r="TAD15" s="136"/>
      <c r="TAE15" s="136"/>
      <c r="TAF15" s="136"/>
      <c r="TAG15" s="136"/>
      <c r="TAH15" s="136"/>
      <c r="TAI15" s="136"/>
      <c r="TAJ15" s="136"/>
      <c r="TAK15" s="136"/>
      <c r="TAL15" s="136"/>
      <c r="TAM15" s="136"/>
      <c r="TAN15" s="136"/>
      <c r="TAO15" s="136"/>
      <c r="TAP15" s="136"/>
      <c r="TAQ15" s="136"/>
      <c r="TAR15" s="136"/>
      <c r="TAS15" s="136"/>
      <c r="TAT15" s="136"/>
      <c r="TAU15" s="136"/>
      <c r="TAV15" s="136"/>
      <c r="TAW15" s="136"/>
      <c r="TAX15" s="136"/>
      <c r="TAY15" s="136"/>
      <c r="TAZ15" s="136"/>
      <c r="TBA15" s="136"/>
      <c r="TBB15" s="136"/>
      <c r="TBC15" s="136"/>
      <c r="TBD15" s="136"/>
      <c r="TBE15" s="136"/>
      <c r="TBF15" s="136"/>
      <c r="TBG15" s="136"/>
      <c r="TBH15" s="136"/>
      <c r="TBI15" s="136"/>
      <c r="TBJ15" s="136"/>
      <c r="TBK15" s="136"/>
      <c r="TBL15" s="136"/>
      <c r="TBM15" s="136"/>
      <c r="TBN15" s="136"/>
      <c r="TBO15" s="136"/>
      <c r="TBP15" s="136"/>
      <c r="TBQ15" s="136"/>
      <c r="TBR15" s="136"/>
      <c r="TBS15" s="136"/>
      <c r="TBT15" s="136"/>
      <c r="TBU15" s="136"/>
      <c r="TBV15" s="136"/>
      <c r="TBW15" s="136"/>
      <c r="TBX15" s="136"/>
      <c r="TBY15" s="136"/>
      <c r="TBZ15" s="136"/>
      <c r="TCA15" s="136"/>
      <c r="TCB15" s="136"/>
      <c r="TCC15" s="136"/>
      <c r="TCD15" s="136"/>
      <c r="TCE15" s="136"/>
      <c r="TCF15" s="136"/>
      <c r="TCG15" s="136"/>
      <c r="TCH15" s="136"/>
      <c r="TCI15" s="136"/>
      <c r="TCJ15" s="136"/>
      <c r="TCK15" s="136"/>
      <c r="TCL15" s="136"/>
      <c r="TCM15" s="136"/>
      <c r="TCN15" s="136"/>
      <c r="TCO15" s="136"/>
      <c r="TCP15" s="136"/>
      <c r="TCQ15" s="136"/>
      <c r="TCR15" s="136"/>
      <c r="TCS15" s="136"/>
      <c r="TCT15" s="136"/>
      <c r="TCU15" s="136"/>
      <c r="TCV15" s="136"/>
      <c r="TCW15" s="136"/>
      <c r="TCX15" s="136"/>
      <c r="TCY15" s="136"/>
      <c r="TCZ15" s="136"/>
      <c r="TDA15" s="136"/>
      <c r="TDB15" s="136"/>
      <c r="TDC15" s="136"/>
      <c r="TDD15" s="136"/>
      <c r="TDE15" s="136"/>
      <c r="TDF15" s="136"/>
      <c r="TDG15" s="136"/>
      <c r="TDH15" s="136"/>
      <c r="TDI15" s="136"/>
      <c r="TDJ15" s="136"/>
      <c r="TDK15" s="136"/>
      <c r="TDL15" s="136"/>
      <c r="TDM15" s="136"/>
      <c r="TDN15" s="136"/>
      <c r="TDO15" s="136"/>
      <c r="TDP15" s="136"/>
      <c r="TDQ15" s="136"/>
      <c r="TDR15" s="136"/>
      <c r="TDS15" s="136"/>
      <c r="TDT15" s="136"/>
      <c r="TDU15" s="136"/>
      <c r="TDV15" s="136"/>
      <c r="TDW15" s="136"/>
      <c r="TDX15" s="136"/>
      <c r="TDY15" s="136"/>
      <c r="TDZ15" s="136"/>
      <c r="TEA15" s="136"/>
      <c r="TEB15" s="136"/>
      <c r="TEC15" s="136"/>
      <c r="TED15" s="136"/>
      <c r="TEE15" s="136"/>
      <c r="TEF15" s="136"/>
      <c r="TEG15" s="136"/>
      <c r="TEH15" s="136"/>
      <c r="TEI15" s="136"/>
      <c r="TEJ15" s="136"/>
      <c r="TEK15" s="136"/>
      <c r="TEL15" s="136"/>
      <c r="TEM15" s="136"/>
      <c r="TEN15" s="136"/>
      <c r="TEO15" s="136"/>
      <c r="TEP15" s="136"/>
      <c r="TEQ15" s="136"/>
      <c r="TER15" s="136"/>
      <c r="TES15" s="136"/>
      <c r="TET15" s="136"/>
      <c r="TEU15" s="136"/>
      <c r="TEV15" s="136"/>
      <c r="TEW15" s="136"/>
      <c r="TEX15" s="136"/>
      <c r="TEY15" s="136"/>
      <c r="TEZ15" s="136"/>
      <c r="TFA15" s="136"/>
      <c r="TFB15" s="136"/>
      <c r="TFC15" s="136"/>
      <c r="TFD15" s="136"/>
      <c r="TFE15" s="136"/>
      <c r="TFF15" s="136"/>
      <c r="TFG15" s="136"/>
      <c r="TFH15" s="136"/>
      <c r="TFI15" s="136"/>
      <c r="TFJ15" s="136"/>
      <c r="TFK15" s="136"/>
      <c r="TFL15" s="136"/>
      <c r="TFM15" s="136"/>
      <c r="TFN15" s="136"/>
      <c r="TFO15" s="136"/>
      <c r="TFP15" s="136"/>
      <c r="TFQ15" s="136"/>
      <c r="TFR15" s="136"/>
      <c r="TFS15" s="136"/>
      <c r="TFT15" s="136"/>
      <c r="TFU15" s="136"/>
      <c r="TFV15" s="136"/>
      <c r="TFW15" s="136"/>
      <c r="TFX15" s="136"/>
      <c r="TFY15" s="136"/>
      <c r="TFZ15" s="136"/>
      <c r="TGA15" s="136"/>
      <c r="TGB15" s="136"/>
      <c r="TGC15" s="136"/>
      <c r="TGD15" s="136"/>
      <c r="TGE15" s="136"/>
      <c r="TGF15" s="136"/>
      <c r="TGG15" s="136"/>
      <c r="TGH15" s="136"/>
      <c r="TGI15" s="136"/>
      <c r="TGJ15" s="136"/>
      <c r="TGK15" s="136"/>
      <c r="TGL15" s="136"/>
      <c r="TGM15" s="136"/>
      <c r="TGN15" s="136"/>
      <c r="TGO15" s="136"/>
      <c r="TGP15" s="136"/>
      <c r="TGQ15" s="136"/>
      <c r="TGR15" s="136"/>
      <c r="TGS15" s="136"/>
      <c r="TGT15" s="136"/>
      <c r="TGU15" s="136"/>
      <c r="TGV15" s="136"/>
      <c r="TGW15" s="136"/>
      <c r="TGX15" s="136"/>
      <c r="TGY15" s="136"/>
      <c r="TGZ15" s="136"/>
      <c r="THA15" s="136"/>
      <c r="THB15" s="136"/>
      <c r="THC15" s="136"/>
      <c r="THD15" s="136"/>
      <c r="THE15" s="136"/>
      <c r="THF15" s="136"/>
      <c r="THG15" s="136"/>
      <c r="THH15" s="136"/>
      <c r="THI15" s="136"/>
      <c r="THJ15" s="136"/>
      <c r="THK15" s="136"/>
      <c r="THL15" s="136"/>
      <c r="THM15" s="136"/>
      <c r="THN15" s="136"/>
      <c r="THO15" s="136"/>
      <c r="THP15" s="136"/>
      <c r="THQ15" s="136"/>
      <c r="THR15" s="136"/>
      <c r="THS15" s="136"/>
      <c r="THT15" s="136"/>
      <c r="THU15" s="136"/>
      <c r="THV15" s="136"/>
      <c r="THW15" s="136"/>
      <c r="THX15" s="136"/>
      <c r="THY15" s="136"/>
      <c r="THZ15" s="136"/>
      <c r="TIA15" s="136"/>
      <c r="TIB15" s="136"/>
      <c r="TIC15" s="136"/>
      <c r="TID15" s="136"/>
      <c r="TIE15" s="136"/>
      <c r="TIF15" s="136"/>
      <c r="TIG15" s="136"/>
      <c r="TIH15" s="136"/>
      <c r="TII15" s="136"/>
      <c r="TIJ15" s="136"/>
      <c r="TIK15" s="136"/>
      <c r="TIL15" s="136"/>
      <c r="TIM15" s="136"/>
      <c r="TIN15" s="136"/>
      <c r="TIO15" s="136"/>
      <c r="TIP15" s="136"/>
      <c r="TIQ15" s="136"/>
      <c r="TIR15" s="136"/>
      <c r="TIS15" s="136"/>
      <c r="TIT15" s="136"/>
      <c r="TIU15" s="136"/>
      <c r="TIV15" s="136"/>
      <c r="TIW15" s="136"/>
      <c r="TIX15" s="136"/>
      <c r="TIY15" s="136"/>
      <c r="TIZ15" s="136"/>
      <c r="TJA15" s="136"/>
      <c r="TJB15" s="136"/>
      <c r="TJC15" s="136"/>
      <c r="TJD15" s="136"/>
      <c r="TJE15" s="136"/>
      <c r="TJF15" s="136"/>
      <c r="TJG15" s="136"/>
      <c r="TJH15" s="136"/>
      <c r="TJI15" s="136"/>
      <c r="TJJ15" s="136"/>
      <c r="TJK15" s="136"/>
      <c r="TJL15" s="136"/>
      <c r="TJM15" s="136"/>
      <c r="TJN15" s="136"/>
      <c r="TJO15" s="136"/>
      <c r="TJP15" s="136"/>
      <c r="TJQ15" s="136"/>
      <c r="TJR15" s="136"/>
      <c r="TJS15" s="136"/>
      <c r="TJT15" s="136"/>
      <c r="TJU15" s="136"/>
      <c r="TJV15" s="136"/>
      <c r="TJW15" s="136"/>
      <c r="TJX15" s="136"/>
      <c r="TJY15" s="136"/>
      <c r="TJZ15" s="136"/>
      <c r="TKA15" s="136"/>
      <c r="TKB15" s="136"/>
      <c r="TKC15" s="136"/>
      <c r="TKD15" s="136"/>
      <c r="TKE15" s="136"/>
      <c r="TKF15" s="136"/>
      <c r="TKG15" s="136"/>
      <c r="TKH15" s="136"/>
      <c r="TKI15" s="136"/>
      <c r="TKJ15" s="136"/>
      <c r="TKK15" s="136"/>
      <c r="TKL15" s="136"/>
      <c r="TKM15" s="136"/>
      <c r="TKN15" s="136"/>
      <c r="TKO15" s="136"/>
      <c r="TKP15" s="136"/>
      <c r="TKQ15" s="136"/>
      <c r="TKR15" s="136"/>
      <c r="TKS15" s="136"/>
      <c r="TKT15" s="136"/>
      <c r="TKU15" s="136"/>
      <c r="TKV15" s="136"/>
      <c r="TKW15" s="136"/>
      <c r="TKX15" s="136"/>
      <c r="TKY15" s="136"/>
      <c r="TKZ15" s="136"/>
      <c r="TLA15" s="136"/>
      <c r="TLB15" s="136"/>
      <c r="TLC15" s="136"/>
      <c r="TLD15" s="136"/>
      <c r="TLE15" s="136"/>
      <c r="TLF15" s="136"/>
      <c r="TLG15" s="136"/>
      <c r="TLH15" s="136"/>
      <c r="TLI15" s="136"/>
      <c r="TLJ15" s="136"/>
      <c r="TLK15" s="136"/>
      <c r="TLL15" s="136"/>
      <c r="TLM15" s="136"/>
      <c r="TLN15" s="136"/>
      <c r="TLO15" s="136"/>
      <c r="TLP15" s="136"/>
      <c r="TLQ15" s="136"/>
      <c r="TLR15" s="136"/>
      <c r="TLS15" s="136"/>
      <c r="TLT15" s="136"/>
      <c r="TLU15" s="136"/>
      <c r="TLV15" s="136"/>
      <c r="TLW15" s="136"/>
      <c r="TLX15" s="136"/>
      <c r="TLY15" s="136"/>
      <c r="TLZ15" s="136"/>
      <c r="TMA15" s="136"/>
      <c r="TMB15" s="136"/>
      <c r="TMC15" s="136"/>
      <c r="TMD15" s="136"/>
      <c r="TME15" s="136"/>
      <c r="TMF15" s="136"/>
      <c r="TMG15" s="136"/>
      <c r="TMH15" s="136"/>
      <c r="TMI15" s="136"/>
      <c r="TMJ15" s="136"/>
      <c r="TMK15" s="136"/>
      <c r="TML15" s="136"/>
      <c r="TMM15" s="136"/>
      <c r="TMN15" s="136"/>
      <c r="TMO15" s="136"/>
      <c r="TMP15" s="136"/>
      <c r="TMQ15" s="136"/>
      <c r="TMR15" s="136"/>
      <c r="TMS15" s="136"/>
      <c r="TMT15" s="136"/>
      <c r="TMU15" s="136"/>
      <c r="TMV15" s="136"/>
      <c r="TMW15" s="136"/>
      <c r="TMX15" s="136"/>
      <c r="TMY15" s="136"/>
      <c r="TMZ15" s="136"/>
      <c r="TNA15" s="136"/>
      <c r="TNB15" s="136"/>
      <c r="TNC15" s="136"/>
      <c r="TND15" s="136"/>
      <c r="TNE15" s="136"/>
      <c r="TNF15" s="136"/>
      <c r="TNG15" s="136"/>
      <c r="TNH15" s="136"/>
      <c r="TNI15" s="136"/>
      <c r="TNJ15" s="136"/>
      <c r="TNK15" s="136"/>
      <c r="TNL15" s="136"/>
      <c r="TNM15" s="136"/>
      <c r="TNN15" s="136"/>
      <c r="TNO15" s="136"/>
      <c r="TNP15" s="136"/>
      <c r="TNQ15" s="136"/>
      <c r="TNR15" s="136"/>
      <c r="TNS15" s="136"/>
      <c r="TNT15" s="136"/>
      <c r="TNU15" s="136"/>
      <c r="TNV15" s="136"/>
      <c r="TNW15" s="136"/>
      <c r="TNX15" s="136"/>
      <c r="TNY15" s="136"/>
      <c r="TNZ15" s="136"/>
      <c r="TOA15" s="136"/>
      <c r="TOB15" s="136"/>
      <c r="TOC15" s="136"/>
      <c r="TOD15" s="136"/>
      <c r="TOE15" s="136"/>
      <c r="TOF15" s="136"/>
      <c r="TOG15" s="136"/>
      <c r="TOH15" s="136"/>
      <c r="TOI15" s="136"/>
      <c r="TOJ15" s="136"/>
      <c r="TOK15" s="136"/>
      <c r="TOL15" s="136"/>
      <c r="TOM15" s="136"/>
      <c r="TON15" s="136"/>
      <c r="TOO15" s="136"/>
      <c r="TOP15" s="136"/>
      <c r="TOQ15" s="136"/>
      <c r="TOR15" s="136"/>
      <c r="TOS15" s="136"/>
      <c r="TOT15" s="136"/>
      <c r="TOU15" s="136"/>
      <c r="TOV15" s="136"/>
      <c r="TOW15" s="136"/>
      <c r="TOX15" s="136"/>
      <c r="TOY15" s="136"/>
      <c r="TOZ15" s="136"/>
      <c r="TPA15" s="136"/>
      <c r="TPB15" s="136"/>
      <c r="TPC15" s="136"/>
      <c r="TPD15" s="136"/>
      <c r="TPE15" s="136"/>
      <c r="TPF15" s="136"/>
      <c r="TPG15" s="136"/>
      <c r="TPH15" s="136"/>
      <c r="TPI15" s="136"/>
      <c r="TPJ15" s="136"/>
      <c r="TPK15" s="136"/>
      <c r="TPL15" s="136"/>
      <c r="TPM15" s="136"/>
      <c r="TPN15" s="136"/>
      <c r="TPO15" s="136"/>
      <c r="TPP15" s="136"/>
      <c r="TPQ15" s="136"/>
      <c r="TPR15" s="136"/>
      <c r="TPS15" s="136"/>
      <c r="TPT15" s="136"/>
      <c r="TPU15" s="136"/>
      <c r="TPV15" s="136"/>
      <c r="TPW15" s="136"/>
      <c r="TPX15" s="136"/>
      <c r="TPY15" s="136"/>
      <c r="TPZ15" s="136"/>
      <c r="TQA15" s="136"/>
      <c r="TQB15" s="136"/>
      <c r="TQC15" s="136"/>
      <c r="TQD15" s="136"/>
      <c r="TQE15" s="136"/>
      <c r="TQF15" s="136"/>
      <c r="TQG15" s="136"/>
      <c r="TQH15" s="136"/>
      <c r="TQI15" s="136"/>
      <c r="TQJ15" s="136"/>
      <c r="TQK15" s="136"/>
      <c r="TQL15" s="136"/>
      <c r="TQM15" s="136"/>
      <c r="TQN15" s="136"/>
      <c r="TQO15" s="136"/>
      <c r="TQP15" s="136"/>
      <c r="TQQ15" s="136"/>
      <c r="TQR15" s="136"/>
      <c r="TQS15" s="136"/>
      <c r="TQT15" s="136"/>
      <c r="TQU15" s="136"/>
      <c r="TQV15" s="136"/>
      <c r="TQW15" s="136"/>
      <c r="TQX15" s="136"/>
      <c r="TQY15" s="136"/>
      <c r="TQZ15" s="136"/>
      <c r="TRA15" s="136"/>
      <c r="TRB15" s="136"/>
      <c r="TRC15" s="136"/>
      <c r="TRD15" s="136"/>
      <c r="TRE15" s="136"/>
      <c r="TRF15" s="136"/>
      <c r="TRG15" s="136"/>
      <c r="TRH15" s="136"/>
      <c r="TRI15" s="136"/>
      <c r="TRJ15" s="136"/>
      <c r="TRK15" s="136"/>
      <c r="TRL15" s="136"/>
      <c r="TRM15" s="136"/>
      <c r="TRN15" s="136"/>
      <c r="TRO15" s="136"/>
      <c r="TRP15" s="136"/>
      <c r="TRQ15" s="136"/>
      <c r="TRR15" s="136"/>
      <c r="TRS15" s="136"/>
      <c r="TRT15" s="136"/>
      <c r="TRU15" s="136"/>
      <c r="TRV15" s="136"/>
      <c r="TRW15" s="136"/>
      <c r="TRX15" s="136"/>
      <c r="TRY15" s="136"/>
      <c r="TRZ15" s="136"/>
      <c r="TSA15" s="136"/>
      <c r="TSB15" s="136"/>
      <c r="TSC15" s="136"/>
      <c r="TSD15" s="136"/>
      <c r="TSE15" s="136"/>
      <c r="TSF15" s="136"/>
      <c r="TSG15" s="136"/>
      <c r="TSH15" s="136"/>
      <c r="TSI15" s="136"/>
      <c r="TSJ15" s="136"/>
      <c r="TSK15" s="136"/>
      <c r="TSL15" s="136"/>
      <c r="TSM15" s="136"/>
      <c r="TSN15" s="136"/>
      <c r="TSO15" s="136"/>
      <c r="TSP15" s="136"/>
      <c r="TSQ15" s="136"/>
      <c r="TSR15" s="136"/>
      <c r="TSS15" s="136"/>
      <c r="TST15" s="136"/>
      <c r="TSU15" s="136"/>
      <c r="TSV15" s="136"/>
      <c r="TSW15" s="136"/>
      <c r="TSX15" s="136"/>
      <c r="TSY15" s="136"/>
      <c r="TSZ15" s="136"/>
      <c r="TTA15" s="136"/>
      <c r="TTB15" s="136"/>
      <c r="TTC15" s="136"/>
      <c r="TTD15" s="136"/>
      <c r="TTE15" s="136"/>
      <c r="TTF15" s="136"/>
      <c r="TTG15" s="136"/>
      <c r="TTH15" s="136"/>
      <c r="TTI15" s="136"/>
      <c r="TTJ15" s="136"/>
      <c r="TTK15" s="136"/>
      <c r="TTL15" s="136"/>
      <c r="TTM15" s="136"/>
      <c r="TTN15" s="136"/>
      <c r="TTO15" s="136"/>
      <c r="TTP15" s="136"/>
      <c r="TTQ15" s="136"/>
      <c r="TTR15" s="136"/>
      <c r="TTS15" s="136"/>
      <c r="TTT15" s="136"/>
      <c r="TTU15" s="136"/>
      <c r="TTV15" s="136"/>
      <c r="TTW15" s="136"/>
      <c r="TTX15" s="136"/>
      <c r="TTY15" s="136"/>
      <c r="TTZ15" s="136"/>
      <c r="TUA15" s="136"/>
      <c r="TUB15" s="136"/>
      <c r="TUC15" s="136"/>
      <c r="TUD15" s="136"/>
      <c r="TUE15" s="136"/>
      <c r="TUF15" s="136"/>
      <c r="TUG15" s="136"/>
      <c r="TUH15" s="136"/>
      <c r="TUI15" s="136"/>
      <c r="TUJ15" s="136"/>
      <c r="TUK15" s="136"/>
      <c r="TUL15" s="136"/>
      <c r="TUM15" s="136"/>
      <c r="TUN15" s="136"/>
      <c r="TUO15" s="136"/>
      <c r="TUP15" s="136"/>
      <c r="TUQ15" s="136"/>
      <c r="TUR15" s="136"/>
      <c r="TUS15" s="136"/>
      <c r="TUT15" s="136"/>
      <c r="TUU15" s="136"/>
      <c r="TUV15" s="136"/>
      <c r="TUW15" s="136"/>
      <c r="TUX15" s="136"/>
      <c r="TUY15" s="136"/>
      <c r="TUZ15" s="136"/>
      <c r="TVA15" s="136"/>
      <c r="TVB15" s="136"/>
      <c r="TVC15" s="136"/>
      <c r="TVD15" s="136"/>
      <c r="TVE15" s="136"/>
      <c r="TVF15" s="136"/>
      <c r="TVG15" s="136"/>
      <c r="TVH15" s="136"/>
      <c r="TVI15" s="136"/>
      <c r="TVJ15" s="136"/>
      <c r="TVK15" s="136"/>
      <c r="TVL15" s="136"/>
      <c r="TVM15" s="136"/>
      <c r="TVN15" s="136"/>
      <c r="TVO15" s="136"/>
      <c r="TVP15" s="136"/>
      <c r="TVQ15" s="136"/>
      <c r="TVR15" s="136"/>
      <c r="TVS15" s="136"/>
      <c r="TVT15" s="136"/>
      <c r="TVU15" s="136"/>
      <c r="TVV15" s="136"/>
      <c r="TVW15" s="136"/>
      <c r="TVX15" s="136"/>
      <c r="TVY15" s="136"/>
      <c r="TVZ15" s="136"/>
      <c r="TWA15" s="136"/>
      <c r="TWB15" s="136"/>
      <c r="TWC15" s="136"/>
      <c r="TWD15" s="136"/>
      <c r="TWE15" s="136"/>
      <c r="TWF15" s="136"/>
      <c r="TWG15" s="136"/>
      <c r="TWH15" s="136"/>
      <c r="TWI15" s="136"/>
      <c r="TWJ15" s="136"/>
      <c r="TWK15" s="136"/>
      <c r="TWL15" s="136"/>
      <c r="TWM15" s="136"/>
      <c r="TWN15" s="136"/>
      <c r="TWO15" s="136"/>
      <c r="TWP15" s="136"/>
      <c r="TWQ15" s="136"/>
      <c r="TWR15" s="136"/>
      <c r="TWS15" s="136"/>
      <c r="TWT15" s="136"/>
      <c r="TWU15" s="136"/>
      <c r="TWV15" s="136"/>
      <c r="TWW15" s="136"/>
      <c r="TWX15" s="136"/>
      <c r="TWY15" s="136"/>
      <c r="TWZ15" s="136"/>
      <c r="TXA15" s="136"/>
      <c r="TXB15" s="136"/>
      <c r="TXC15" s="136"/>
      <c r="TXD15" s="136"/>
      <c r="TXE15" s="136"/>
      <c r="TXF15" s="136"/>
      <c r="TXG15" s="136"/>
      <c r="TXH15" s="136"/>
      <c r="TXI15" s="136"/>
      <c r="TXJ15" s="136"/>
      <c r="TXK15" s="136"/>
      <c r="TXL15" s="136"/>
      <c r="TXM15" s="136"/>
      <c r="TXN15" s="136"/>
      <c r="TXO15" s="136"/>
      <c r="TXP15" s="136"/>
      <c r="TXQ15" s="136"/>
      <c r="TXR15" s="136"/>
      <c r="TXS15" s="136"/>
      <c r="TXT15" s="136"/>
      <c r="TXU15" s="136"/>
      <c r="TXV15" s="136"/>
      <c r="TXW15" s="136"/>
      <c r="TXX15" s="136"/>
      <c r="TXY15" s="136"/>
      <c r="TXZ15" s="136"/>
      <c r="TYA15" s="136"/>
      <c r="TYB15" s="136"/>
      <c r="TYC15" s="136"/>
      <c r="TYD15" s="136"/>
      <c r="TYE15" s="136"/>
      <c r="TYF15" s="136"/>
      <c r="TYG15" s="136"/>
      <c r="TYH15" s="136"/>
      <c r="TYI15" s="136"/>
      <c r="TYJ15" s="136"/>
      <c r="TYK15" s="136"/>
      <c r="TYL15" s="136"/>
      <c r="TYM15" s="136"/>
      <c r="TYN15" s="136"/>
      <c r="TYO15" s="136"/>
      <c r="TYP15" s="136"/>
      <c r="TYQ15" s="136"/>
      <c r="TYR15" s="136"/>
      <c r="TYS15" s="136"/>
      <c r="TYT15" s="136"/>
      <c r="TYU15" s="136"/>
      <c r="TYV15" s="136"/>
      <c r="TYW15" s="136"/>
      <c r="TYX15" s="136"/>
      <c r="TYY15" s="136"/>
      <c r="TYZ15" s="136"/>
      <c r="TZA15" s="136"/>
      <c r="TZB15" s="136"/>
      <c r="TZC15" s="136"/>
      <c r="TZD15" s="136"/>
      <c r="TZE15" s="136"/>
      <c r="TZF15" s="136"/>
      <c r="TZG15" s="136"/>
      <c r="TZH15" s="136"/>
      <c r="TZI15" s="136"/>
      <c r="TZJ15" s="136"/>
      <c r="TZK15" s="136"/>
      <c r="TZL15" s="136"/>
      <c r="TZM15" s="136"/>
      <c r="TZN15" s="136"/>
      <c r="TZO15" s="136"/>
      <c r="TZP15" s="136"/>
      <c r="TZQ15" s="136"/>
      <c r="TZR15" s="136"/>
      <c r="TZS15" s="136"/>
      <c r="TZT15" s="136"/>
      <c r="TZU15" s="136"/>
      <c r="TZV15" s="136"/>
      <c r="TZW15" s="136"/>
      <c r="TZX15" s="136"/>
      <c r="TZY15" s="136"/>
      <c r="TZZ15" s="136"/>
      <c r="UAA15" s="136"/>
      <c r="UAB15" s="136"/>
      <c r="UAC15" s="136"/>
      <c r="UAD15" s="136"/>
      <c r="UAE15" s="136"/>
      <c r="UAF15" s="136"/>
      <c r="UAG15" s="136"/>
      <c r="UAH15" s="136"/>
      <c r="UAI15" s="136"/>
      <c r="UAJ15" s="136"/>
      <c r="UAK15" s="136"/>
      <c r="UAL15" s="136"/>
      <c r="UAM15" s="136"/>
      <c r="UAN15" s="136"/>
      <c r="UAO15" s="136"/>
      <c r="UAP15" s="136"/>
      <c r="UAQ15" s="136"/>
      <c r="UAR15" s="136"/>
      <c r="UAS15" s="136"/>
      <c r="UAT15" s="136"/>
      <c r="UAU15" s="136"/>
      <c r="UAV15" s="136"/>
      <c r="UAW15" s="136"/>
      <c r="UAX15" s="136"/>
      <c r="UAY15" s="136"/>
      <c r="UAZ15" s="136"/>
      <c r="UBA15" s="136"/>
      <c r="UBB15" s="136"/>
      <c r="UBC15" s="136"/>
      <c r="UBD15" s="136"/>
      <c r="UBE15" s="136"/>
      <c r="UBF15" s="136"/>
      <c r="UBG15" s="136"/>
      <c r="UBH15" s="136"/>
      <c r="UBI15" s="136"/>
      <c r="UBJ15" s="136"/>
      <c r="UBK15" s="136"/>
      <c r="UBL15" s="136"/>
      <c r="UBM15" s="136"/>
      <c r="UBN15" s="136"/>
      <c r="UBO15" s="136"/>
      <c r="UBP15" s="136"/>
      <c r="UBQ15" s="136"/>
      <c r="UBR15" s="136"/>
      <c r="UBS15" s="136"/>
      <c r="UBT15" s="136"/>
      <c r="UBU15" s="136"/>
      <c r="UBV15" s="136"/>
      <c r="UBW15" s="136"/>
      <c r="UBX15" s="136"/>
      <c r="UBY15" s="136"/>
      <c r="UBZ15" s="136"/>
      <c r="UCA15" s="136"/>
      <c r="UCB15" s="136"/>
      <c r="UCC15" s="136"/>
      <c r="UCD15" s="136"/>
      <c r="UCE15" s="136"/>
      <c r="UCF15" s="136"/>
      <c r="UCG15" s="136"/>
      <c r="UCH15" s="136"/>
      <c r="UCI15" s="136"/>
      <c r="UCJ15" s="136"/>
      <c r="UCK15" s="136"/>
      <c r="UCL15" s="136"/>
      <c r="UCM15" s="136"/>
      <c r="UCN15" s="136"/>
      <c r="UCO15" s="136"/>
      <c r="UCP15" s="136"/>
      <c r="UCQ15" s="136"/>
      <c r="UCR15" s="136"/>
      <c r="UCS15" s="136"/>
      <c r="UCT15" s="136"/>
      <c r="UCU15" s="136"/>
      <c r="UCV15" s="136"/>
      <c r="UCW15" s="136"/>
      <c r="UCX15" s="136"/>
      <c r="UCY15" s="136"/>
      <c r="UCZ15" s="136"/>
      <c r="UDA15" s="136"/>
      <c r="UDB15" s="136"/>
      <c r="UDC15" s="136"/>
      <c r="UDD15" s="136"/>
      <c r="UDE15" s="136"/>
      <c r="UDF15" s="136"/>
      <c r="UDG15" s="136"/>
      <c r="UDH15" s="136"/>
      <c r="UDI15" s="136"/>
      <c r="UDJ15" s="136"/>
      <c r="UDK15" s="136"/>
      <c r="UDL15" s="136"/>
      <c r="UDM15" s="136"/>
      <c r="UDN15" s="136"/>
      <c r="UDO15" s="136"/>
      <c r="UDP15" s="136"/>
      <c r="UDQ15" s="136"/>
      <c r="UDR15" s="136"/>
      <c r="UDS15" s="136"/>
      <c r="UDT15" s="136"/>
      <c r="UDU15" s="136"/>
      <c r="UDV15" s="136"/>
      <c r="UDW15" s="136"/>
      <c r="UDX15" s="136"/>
      <c r="UDY15" s="136"/>
      <c r="UDZ15" s="136"/>
      <c r="UEA15" s="136"/>
      <c r="UEB15" s="136"/>
      <c r="UEC15" s="136"/>
      <c r="UED15" s="136"/>
      <c r="UEE15" s="136"/>
      <c r="UEF15" s="136"/>
      <c r="UEG15" s="136"/>
      <c r="UEH15" s="136"/>
      <c r="UEI15" s="136"/>
      <c r="UEJ15" s="136"/>
      <c r="UEK15" s="136"/>
      <c r="UEL15" s="136"/>
      <c r="UEM15" s="136"/>
      <c r="UEN15" s="136"/>
      <c r="UEO15" s="136"/>
      <c r="UEP15" s="136"/>
      <c r="UEQ15" s="136"/>
      <c r="UER15" s="136"/>
      <c r="UES15" s="136"/>
      <c r="UET15" s="136"/>
      <c r="UEU15" s="136"/>
      <c r="UEV15" s="136"/>
      <c r="UEW15" s="136"/>
      <c r="UEX15" s="136"/>
      <c r="UEY15" s="136"/>
      <c r="UEZ15" s="136"/>
      <c r="UFA15" s="136"/>
      <c r="UFB15" s="136"/>
      <c r="UFC15" s="136"/>
      <c r="UFD15" s="136"/>
      <c r="UFE15" s="136"/>
      <c r="UFF15" s="136"/>
      <c r="UFG15" s="136"/>
      <c r="UFH15" s="136"/>
      <c r="UFI15" s="136"/>
      <c r="UFJ15" s="136"/>
      <c r="UFK15" s="136"/>
      <c r="UFL15" s="136"/>
      <c r="UFM15" s="136"/>
      <c r="UFN15" s="136"/>
      <c r="UFO15" s="136"/>
      <c r="UFP15" s="136"/>
      <c r="UFQ15" s="136"/>
      <c r="UFR15" s="136"/>
      <c r="UFS15" s="136"/>
      <c r="UFT15" s="136"/>
      <c r="UFU15" s="136"/>
      <c r="UFV15" s="136"/>
      <c r="UFW15" s="136"/>
      <c r="UFX15" s="136"/>
      <c r="UFY15" s="136"/>
      <c r="UFZ15" s="136"/>
      <c r="UGA15" s="136"/>
      <c r="UGB15" s="136"/>
      <c r="UGC15" s="136"/>
      <c r="UGD15" s="136"/>
      <c r="UGE15" s="136"/>
      <c r="UGF15" s="136"/>
      <c r="UGG15" s="136"/>
      <c r="UGH15" s="136"/>
      <c r="UGI15" s="136"/>
      <c r="UGJ15" s="136"/>
      <c r="UGK15" s="136"/>
      <c r="UGL15" s="136"/>
      <c r="UGM15" s="136"/>
      <c r="UGN15" s="136"/>
      <c r="UGO15" s="136"/>
      <c r="UGP15" s="136"/>
      <c r="UGQ15" s="136"/>
      <c r="UGR15" s="136"/>
      <c r="UGS15" s="136"/>
      <c r="UGT15" s="136"/>
      <c r="UGU15" s="136"/>
      <c r="UGV15" s="136"/>
      <c r="UGW15" s="136"/>
      <c r="UGX15" s="136"/>
      <c r="UGY15" s="136"/>
      <c r="UGZ15" s="136"/>
      <c r="UHA15" s="136"/>
      <c r="UHB15" s="136"/>
      <c r="UHC15" s="136"/>
      <c r="UHD15" s="136"/>
      <c r="UHE15" s="136"/>
      <c r="UHF15" s="136"/>
      <c r="UHG15" s="136"/>
      <c r="UHH15" s="136"/>
      <c r="UHI15" s="136"/>
      <c r="UHJ15" s="136"/>
      <c r="UHK15" s="136"/>
      <c r="UHL15" s="136"/>
      <c r="UHM15" s="136"/>
      <c r="UHN15" s="136"/>
      <c r="UHO15" s="136"/>
      <c r="UHP15" s="136"/>
      <c r="UHQ15" s="136"/>
      <c r="UHR15" s="136"/>
      <c r="UHS15" s="136"/>
      <c r="UHT15" s="136"/>
      <c r="UHU15" s="136"/>
      <c r="UHV15" s="136"/>
      <c r="UHW15" s="136"/>
      <c r="UHX15" s="136"/>
      <c r="UHY15" s="136"/>
      <c r="UHZ15" s="136"/>
      <c r="UIA15" s="136"/>
      <c r="UIB15" s="136"/>
      <c r="UIC15" s="136"/>
      <c r="UID15" s="136"/>
      <c r="UIE15" s="136"/>
      <c r="UIF15" s="136"/>
      <c r="UIG15" s="136"/>
      <c r="UIH15" s="136"/>
      <c r="UII15" s="136"/>
      <c r="UIJ15" s="136"/>
      <c r="UIK15" s="136"/>
      <c r="UIL15" s="136"/>
      <c r="UIM15" s="136"/>
      <c r="UIN15" s="136"/>
      <c r="UIO15" s="136"/>
      <c r="UIP15" s="136"/>
      <c r="UIQ15" s="136"/>
      <c r="UIR15" s="136"/>
      <c r="UIS15" s="136"/>
      <c r="UIT15" s="136"/>
      <c r="UIU15" s="136"/>
      <c r="UIV15" s="136"/>
      <c r="UIW15" s="136"/>
      <c r="UIX15" s="136"/>
      <c r="UIY15" s="136"/>
      <c r="UIZ15" s="136"/>
      <c r="UJA15" s="136"/>
      <c r="UJB15" s="136"/>
      <c r="UJC15" s="136"/>
      <c r="UJD15" s="136"/>
      <c r="UJE15" s="136"/>
      <c r="UJF15" s="136"/>
      <c r="UJG15" s="136"/>
      <c r="UJH15" s="136"/>
      <c r="UJI15" s="136"/>
      <c r="UJJ15" s="136"/>
      <c r="UJK15" s="136"/>
      <c r="UJL15" s="136"/>
      <c r="UJM15" s="136"/>
      <c r="UJN15" s="136"/>
      <c r="UJO15" s="136"/>
      <c r="UJP15" s="136"/>
      <c r="UJQ15" s="136"/>
      <c r="UJR15" s="136"/>
      <c r="UJS15" s="136"/>
      <c r="UJT15" s="136"/>
      <c r="UJU15" s="136"/>
      <c r="UJV15" s="136"/>
      <c r="UJW15" s="136"/>
      <c r="UJX15" s="136"/>
      <c r="UJY15" s="136"/>
      <c r="UJZ15" s="136"/>
      <c r="UKA15" s="136"/>
      <c r="UKB15" s="136"/>
      <c r="UKC15" s="136"/>
      <c r="UKD15" s="136"/>
      <c r="UKE15" s="136"/>
      <c r="UKF15" s="136"/>
      <c r="UKG15" s="136"/>
      <c r="UKH15" s="136"/>
      <c r="UKI15" s="136"/>
      <c r="UKJ15" s="136"/>
      <c r="UKK15" s="136"/>
      <c r="UKL15" s="136"/>
      <c r="UKM15" s="136"/>
      <c r="UKN15" s="136"/>
      <c r="UKO15" s="136"/>
      <c r="UKP15" s="136"/>
      <c r="UKQ15" s="136"/>
      <c r="UKR15" s="136"/>
      <c r="UKS15" s="136"/>
      <c r="UKT15" s="136"/>
      <c r="UKU15" s="136"/>
      <c r="UKV15" s="136"/>
      <c r="UKW15" s="136"/>
      <c r="UKX15" s="136"/>
      <c r="UKY15" s="136"/>
      <c r="UKZ15" s="136"/>
      <c r="ULA15" s="136"/>
      <c r="ULB15" s="136"/>
      <c r="ULC15" s="136"/>
      <c r="ULD15" s="136"/>
      <c r="ULE15" s="136"/>
      <c r="ULF15" s="136"/>
      <c r="ULG15" s="136"/>
      <c r="ULH15" s="136"/>
      <c r="ULI15" s="136"/>
      <c r="ULJ15" s="136"/>
      <c r="ULK15" s="136"/>
      <c r="ULL15" s="136"/>
      <c r="ULM15" s="136"/>
      <c r="ULN15" s="136"/>
      <c r="ULO15" s="136"/>
      <c r="ULP15" s="136"/>
      <c r="ULQ15" s="136"/>
      <c r="ULR15" s="136"/>
      <c r="ULS15" s="136"/>
      <c r="ULT15" s="136"/>
      <c r="ULU15" s="136"/>
      <c r="ULV15" s="136"/>
      <c r="ULW15" s="136"/>
      <c r="ULX15" s="136"/>
      <c r="ULY15" s="136"/>
      <c r="ULZ15" s="136"/>
      <c r="UMA15" s="136"/>
      <c r="UMB15" s="136"/>
      <c r="UMC15" s="136"/>
      <c r="UMD15" s="136"/>
      <c r="UME15" s="136"/>
      <c r="UMF15" s="136"/>
      <c r="UMG15" s="136"/>
      <c r="UMH15" s="136"/>
      <c r="UMI15" s="136"/>
      <c r="UMJ15" s="136"/>
      <c r="UMK15" s="136"/>
      <c r="UML15" s="136"/>
      <c r="UMM15" s="136"/>
      <c r="UMN15" s="136"/>
      <c r="UMO15" s="136"/>
      <c r="UMP15" s="136"/>
      <c r="UMQ15" s="136"/>
      <c r="UMR15" s="136"/>
      <c r="UMS15" s="136"/>
      <c r="UMT15" s="136"/>
      <c r="UMU15" s="136"/>
      <c r="UMV15" s="136"/>
      <c r="UMW15" s="136"/>
      <c r="UMX15" s="136"/>
      <c r="UMY15" s="136"/>
      <c r="UMZ15" s="136"/>
      <c r="UNA15" s="136"/>
      <c r="UNB15" s="136"/>
      <c r="UNC15" s="136"/>
      <c r="UND15" s="136"/>
      <c r="UNE15" s="136"/>
      <c r="UNF15" s="136"/>
      <c r="UNG15" s="136"/>
      <c r="UNH15" s="136"/>
      <c r="UNI15" s="136"/>
      <c r="UNJ15" s="136"/>
      <c r="UNK15" s="136"/>
      <c r="UNL15" s="136"/>
      <c r="UNM15" s="136"/>
      <c r="UNN15" s="136"/>
      <c r="UNO15" s="136"/>
      <c r="UNP15" s="136"/>
      <c r="UNQ15" s="136"/>
      <c r="UNR15" s="136"/>
      <c r="UNS15" s="136"/>
      <c r="UNT15" s="136"/>
      <c r="UNU15" s="136"/>
      <c r="UNV15" s="136"/>
      <c r="UNW15" s="136"/>
      <c r="UNX15" s="136"/>
      <c r="UNY15" s="136"/>
      <c r="UNZ15" s="136"/>
      <c r="UOA15" s="136"/>
      <c r="UOB15" s="136"/>
      <c r="UOC15" s="136"/>
      <c r="UOD15" s="136"/>
      <c r="UOE15" s="136"/>
      <c r="UOF15" s="136"/>
      <c r="UOG15" s="136"/>
      <c r="UOH15" s="136"/>
      <c r="UOI15" s="136"/>
      <c r="UOJ15" s="136"/>
      <c r="UOK15" s="136"/>
      <c r="UOL15" s="136"/>
      <c r="UOM15" s="136"/>
      <c r="UON15" s="136"/>
      <c r="UOO15" s="136"/>
      <c r="UOP15" s="136"/>
      <c r="UOQ15" s="136"/>
      <c r="UOR15" s="136"/>
      <c r="UOS15" s="136"/>
      <c r="UOT15" s="136"/>
      <c r="UOU15" s="136"/>
      <c r="UOV15" s="136"/>
      <c r="UOW15" s="136"/>
      <c r="UOX15" s="136"/>
      <c r="UOY15" s="136"/>
      <c r="UOZ15" s="136"/>
      <c r="UPA15" s="136"/>
      <c r="UPB15" s="136"/>
      <c r="UPC15" s="136"/>
      <c r="UPD15" s="136"/>
      <c r="UPE15" s="136"/>
      <c r="UPF15" s="136"/>
      <c r="UPG15" s="136"/>
      <c r="UPH15" s="136"/>
      <c r="UPI15" s="136"/>
      <c r="UPJ15" s="136"/>
      <c r="UPK15" s="136"/>
      <c r="UPL15" s="136"/>
      <c r="UPM15" s="136"/>
      <c r="UPN15" s="136"/>
      <c r="UPO15" s="136"/>
      <c r="UPP15" s="136"/>
      <c r="UPQ15" s="136"/>
      <c r="UPR15" s="136"/>
      <c r="UPS15" s="136"/>
      <c r="UPT15" s="136"/>
      <c r="UPU15" s="136"/>
      <c r="UPV15" s="136"/>
      <c r="UPW15" s="136"/>
      <c r="UPX15" s="136"/>
      <c r="UPY15" s="136"/>
      <c r="UPZ15" s="136"/>
      <c r="UQA15" s="136"/>
      <c r="UQB15" s="136"/>
      <c r="UQC15" s="136"/>
      <c r="UQD15" s="136"/>
      <c r="UQE15" s="136"/>
      <c r="UQF15" s="136"/>
      <c r="UQG15" s="136"/>
      <c r="UQH15" s="136"/>
      <c r="UQI15" s="136"/>
      <c r="UQJ15" s="136"/>
      <c r="UQK15" s="136"/>
      <c r="UQL15" s="136"/>
      <c r="UQM15" s="136"/>
      <c r="UQN15" s="136"/>
      <c r="UQO15" s="136"/>
      <c r="UQP15" s="136"/>
      <c r="UQQ15" s="136"/>
      <c r="UQR15" s="136"/>
      <c r="UQS15" s="136"/>
      <c r="UQT15" s="136"/>
      <c r="UQU15" s="136"/>
      <c r="UQV15" s="136"/>
      <c r="UQW15" s="136"/>
      <c r="UQX15" s="136"/>
      <c r="UQY15" s="136"/>
      <c r="UQZ15" s="136"/>
      <c r="URA15" s="136"/>
      <c r="URB15" s="136"/>
      <c r="URC15" s="136"/>
      <c r="URD15" s="136"/>
      <c r="URE15" s="136"/>
      <c r="URF15" s="136"/>
      <c r="URG15" s="136"/>
      <c r="URH15" s="136"/>
      <c r="URI15" s="136"/>
      <c r="URJ15" s="136"/>
      <c r="URK15" s="136"/>
      <c r="URL15" s="136"/>
      <c r="URM15" s="136"/>
      <c r="URN15" s="136"/>
      <c r="URO15" s="136"/>
      <c r="URP15" s="136"/>
      <c r="URQ15" s="136"/>
      <c r="URR15" s="136"/>
      <c r="URS15" s="136"/>
      <c r="URT15" s="136"/>
      <c r="URU15" s="136"/>
      <c r="URV15" s="136"/>
      <c r="URW15" s="136"/>
      <c r="URX15" s="136"/>
      <c r="URY15" s="136"/>
      <c r="URZ15" s="136"/>
      <c r="USA15" s="136"/>
      <c r="USB15" s="136"/>
      <c r="USC15" s="136"/>
      <c r="USD15" s="136"/>
      <c r="USE15" s="136"/>
      <c r="USF15" s="136"/>
      <c r="USG15" s="136"/>
      <c r="USH15" s="136"/>
      <c r="USI15" s="136"/>
      <c r="USJ15" s="136"/>
      <c r="USK15" s="136"/>
      <c r="USL15" s="136"/>
      <c r="USM15" s="136"/>
      <c r="USN15" s="136"/>
      <c r="USO15" s="136"/>
      <c r="USP15" s="136"/>
      <c r="USQ15" s="136"/>
      <c r="USR15" s="136"/>
      <c r="USS15" s="136"/>
      <c r="UST15" s="136"/>
      <c r="USU15" s="136"/>
      <c r="USV15" s="136"/>
      <c r="USW15" s="136"/>
      <c r="USX15" s="136"/>
      <c r="USY15" s="136"/>
      <c r="USZ15" s="136"/>
      <c r="UTA15" s="136"/>
      <c r="UTB15" s="136"/>
      <c r="UTC15" s="136"/>
      <c r="UTD15" s="136"/>
      <c r="UTE15" s="136"/>
      <c r="UTF15" s="136"/>
      <c r="UTG15" s="136"/>
      <c r="UTH15" s="136"/>
      <c r="UTI15" s="136"/>
      <c r="UTJ15" s="136"/>
      <c r="UTK15" s="136"/>
      <c r="UTL15" s="136"/>
      <c r="UTM15" s="136"/>
      <c r="UTN15" s="136"/>
      <c r="UTO15" s="136"/>
      <c r="UTP15" s="136"/>
      <c r="UTQ15" s="136"/>
      <c r="UTR15" s="136"/>
      <c r="UTS15" s="136"/>
      <c r="UTT15" s="136"/>
      <c r="UTU15" s="136"/>
      <c r="UTV15" s="136"/>
      <c r="UTW15" s="136"/>
      <c r="UTX15" s="136"/>
      <c r="UTY15" s="136"/>
      <c r="UTZ15" s="136"/>
      <c r="UUA15" s="136"/>
      <c r="UUB15" s="136"/>
      <c r="UUC15" s="136"/>
      <c r="UUD15" s="136"/>
      <c r="UUE15" s="136"/>
      <c r="UUF15" s="136"/>
      <c r="UUG15" s="136"/>
      <c r="UUH15" s="136"/>
      <c r="UUI15" s="136"/>
      <c r="UUJ15" s="136"/>
      <c r="UUK15" s="136"/>
      <c r="UUL15" s="136"/>
      <c r="UUM15" s="136"/>
      <c r="UUN15" s="136"/>
      <c r="UUO15" s="136"/>
      <c r="UUP15" s="136"/>
      <c r="UUQ15" s="136"/>
      <c r="UUR15" s="136"/>
      <c r="UUS15" s="136"/>
      <c r="UUT15" s="136"/>
      <c r="UUU15" s="136"/>
      <c r="UUV15" s="136"/>
      <c r="UUW15" s="136"/>
      <c r="UUX15" s="136"/>
      <c r="UUY15" s="136"/>
      <c r="UUZ15" s="136"/>
      <c r="UVA15" s="136"/>
      <c r="UVB15" s="136"/>
      <c r="UVC15" s="136"/>
      <c r="UVD15" s="136"/>
      <c r="UVE15" s="136"/>
      <c r="UVF15" s="136"/>
      <c r="UVG15" s="136"/>
      <c r="UVH15" s="136"/>
      <c r="UVI15" s="136"/>
      <c r="UVJ15" s="136"/>
      <c r="UVK15" s="136"/>
      <c r="UVL15" s="136"/>
      <c r="UVM15" s="136"/>
      <c r="UVN15" s="136"/>
      <c r="UVO15" s="136"/>
      <c r="UVP15" s="136"/>
      <c r="UVQ15" s="136"/>
      <c r="UVR15" s="136"/>
      <c r="UVS15" s="136"/>
      <c r="UVT15" s="136"/>
      <c r="UVU15" s="136"/>
      <c r="UVV15" s="136"/>
      <c r="UVW15" s="136"/>
      <c r="UVX15" s="136"/>
      <c r="UVY15" s="136"/>
      <c r="UVZ15" s="136"/>
      <c r="UWA15" s="136"/>
      <c r="UWB15" s="136"/>
      <c r="UWC15" s="136"/>
      <c r="UWD15" s="136"/>
      <c r="UWE15" s="136"/>
      <c r="UWF15" s="136"/>
      <c r="UWG15" s="136"/>
      <c r="UWH15" s="136"/>
      <c r="UWI15" s="136"/>
      <c r="UWJ15" s="136"/>
      <c r="UWK15" s="136"/>
      <c r="UWL15" s="136"/>
      <c r="UWM15" s="136"/>
      <c r="UWN15" s="136"/>
      <c r="UWO15" s="136"/>
      <c r="UWP15" s="136"/>
      <c r="UWQ15" s="136"/>
      <c r="UWR15" s="136"/>
      <c r="UWS15" s="136"/>
      <c r="UWT15" s="136"/>
      <c r="UWU15" s="136"/>
      <c r="UWV15" s="136"/>
      <c r="UWW15" s="136"/>
      <c r="UWX15" s="136"/>
      <c r="UWY15" s="136"/>
      <c r="UWZ15" s="136"/>
      <c r="UXA15" s="136"/>
      <c r="UXB15" s="136"/>
      <c r="UXC15" s="136"/>
      <c r="UXD15" s="136"/>
      <c r="UXE15" s="136"/>
      <c r="UXF15" s="136"/>
      <c r="UXG15" s="136"/>
      <c r="UXH15" s="136"/>
      <c r="UXI15" s="136"/>
      <c r="UXJ15" s="136"/>
      <c r="UXK15" s="136"/>
      <c r="UXL15" s="136"/>
      <c r="UXM15" s="136"/>
      <c r="UXN15" s="136"/>
      <c r="UXO15" s="136"/>
      <c r="UXP15" s="136"/>
      <c r="UXQ15" s="136"/>
      <c r="UXR15" s="136"/>
      <c r="UXS15" s="136"/>
      <c r="UXT15" s="136"/>
      <c r="UXU15" s="136"/>
      <c r="UXV15" s="136"/>
      <c r="UXW15" s="136"/>
      <c r="UXX15" s="136"/>
      <c r="UXY15" s="136"/>
      <c r="UXZ15" s="136"/>
      <c r="UYA15" s="136"/>
      <c r="UYB15" s="136"/>
      <c r="UYC15" s="136"/>
      <c r="UYD15" s="136"/>
      <c r="UYE15" s="136"/>
      <c r="UYF15" s="136"/>
      <c r="UYG15" s="136"/>
      <c r="UYH15" s="136"/>
      <c r="UYI15" s="136"/>
      <c r="UYJ15" s="136"/>
      <c r="UYK15" s="136"/>
      <c r="UYL15" s="136"/>
      <c r="UYM15" s="136"/>
      <c r="UYN15" s="136"/>
      <c r="UYO15" s="136"/>
      <c r="UYP15" s="136"/>
      <c r="UYQ15" s="136"/>
      <c r="UYR15" s="136"/>
      <c r="UYS15" s="136"/>
      <c r="UYT15" s="136"/>
      <c r="UYU15" s="136"/>
      <c r="UYV15" s="136"/>
      <c r="UYW15" s="136"/>
      <c r="UYX15" s="136"/>
      <c r="UYY15" s="136"/>
      <c r="UYZ15" s="136"/>
      <c r="UZA15" s="136"/>
      <c r="UZB15" s="136"/>
      <c r="UZC15" s="136"/>
      <c r="UZD15" s="136"/>
      <c r="UZE15" s="136"/>
      <c r="UZF15" s="136"/>
      <c r="UZG15" s="136"/>
      <c r="UZH15" s="136"/>
      <c r="UZI15" s="136"/>
      <c r="UZJ15" s="136"/>
      <c r="UZK15" s="136"/>
      <c r="UZL15" s="136"/>
      <c r="UZM15" s="136"/>
      <c r="UZN15" s="136"/>
      <c r="UZO15" s="136"/>
      <c r="UZP15" s="136"/>
      <c r="UZQ15" s="136"/>
      <c r="UZR15" s="136"/>
      <c r="UZS15" s="136"/>
      <c r="UZT15" s="136"/>
      <c r="UZU15" s="136"/>
      <c r="UZV15" s="136"/>
      <c r="UZW15" s="136"/>
      <c r="UZX15" s="136"/>
      <c r="UZY15" s="136"/>
      <c r="UZZ15" s="136"/>
      <c r="VAA15" s="136"/>
      <c r="VAB15" s="136"/>
      <c r="VAC15" s="136"/>
      <c r="VAD15" s="136"/>
      <c r="VAE15" s="136"/>
      <c r="VAF15" s="136"/>
      <c r="VAG15" s="136"/>
      <c r="VAH15" s="136"/>
      <c r="VAI15" s="136"/>
      <c r="VAJ15" s="136"/>
      <c r="VAK15" s="136"/>
      <c r="VAL15" s="136"/>
      <c r="VAM15" s="136"/>
      <c r="VAN15" s="136"/>
      <c r="VAO15" s="136"/>
      <c r="VAP15" s="136"/>
      <c r="VAQ15" s="136"/>
      <c r="VAR15" s="136"/>
      <c r="VAS15" s="136"/>
      <c r="VAT15" s="136"/>
      <c r="VAU15" s="136"/>
      <c r="VAV15" s="136"/>
      <c r="VAW15" s="136"/>
      <c r="VAX15" s="136"/>
      <c r="VAY15" s="136"/>
      <c r="VAZ15" s="136"/>
      <c r="VBA15" s="136"/>
      <c r="VBB15" s="136"/>
      <c r="VBC15" s="136"/>
      <c r="VBD15" s="136"/>
      <c r="VBE15" s="136"/>
      <c r="VBF15" s="136"/>
      <c r="VBG15" s="136"/>
      <c r="VBH15" s="136"/>
      <c r="VBI15" s="136"/>
      <c r="VBJ15" s="136"/>
      <c r="VBK15" s="136"/>
      <c r="VBL15" s="136"/>
      <c r="VBM15" s="136"/>
      <c r="VBN15" s="136"/>
      <c r="VBO15" s="136"/>
      <c r="VBP15" s="136"/>
      <c r="VBQ15" s="136"/>
      <c r="VBR15" s="136"/>
      <c r="VBS15" s="136"/>
      <c r="VBT15" s="136"/>
      <c r="VBU15" s="136"/>
      <c r="VBV15" s="136"/>
      <c r="VBW15" s="136"/>
      <c r="VBX15" s="136"/>
      <c r="VBY15" s="136"/>
      <c r="VBZ15" s="136"/>
      <c r="VCA15" s="136"/>
      <c r="VCB15" s="136"/>
      <c r="VCC15" s="136"/>
      <c r="VCD15" s="136"/>
      <c r="VCE15" s="136"/>
      <c r="VCF15" s="136"/>
      <c r="VCG15" s="136"/>
      <c r="VCH15" s="136"/>
      <c r="VCI15" s="136"/>
      <c r="VCJ15" s="136"/>
      <c r="VCK15" s="136"/>
      <c r="VCL15" s="136"/>
      <c r="VCM15" s="136"/>
      <c r="VCN15" s="136"/>
      <c r="VCO15" s="136"/>
      <c r="VCP15" s="136"/>
      <c r="VCQ15" s="136"/>
      <c r="VCR15" s="136"/>
      <c r="VCS15" s="136"/>
      <c r="VCT15" s="136"/>
      <c r="VCU15" s="136"/>
      <c r="VCV15" s="136"/>
      <c r="VCW15" s="136"/>
      <c r="VCX15" s="136"/>
      <c r="VCY15" s="136"/>
      <c r="VCZ15" s="136"/>
      <c r="VDA15" s="136"/>
      <c r="VDB15" s="136"/>
      <c r="VDC15" s="136"/>
      <c r="VDD15" s="136"/>
      <c r="VDE15" s="136"/>
      <c r="VDF15" s="136"/>
      <c r="VDG15" s="136"/>
      <c r="VDH15" s="136"/>
      <c r="VDI15" s="136"/>
      <c r="VDJ15" s="136"/>
      <c r="VDK15" s="136"/>
      <c r="VDL15" s="136"/>
      <c r="VDM15" s="136"/>
      <c r="VDN15" s="136"/>
      <c r="VDO15" s="136"/>
      <c r="VDP15" s="136"/>
      <c r="VDQ15" s="136"/>
      <c r="VDR15" s="136"/>
      <c r="VDS15" s="136"/>
      <c r="VDT15" s="136"/>
      <c r="VDU15" s="136"/>
      <c r="VDV15" s="136"/>
      <c r="VDW15" s="136"/>
      <c r="VDX15" s="136"/>
      <c r="VDY15" s="136"/>
      <c r="VDZ15" s="136"/>
      <c r="VEA15" s="136"/>
      <c r="VEB15" s="136"/>
      <c r="VEC15" s="136"/>
      <c r="VED15" s="136"/>
      <c r="VEE15" s="136"/>
      <c r="VEF15" s="136"/>
      <c r="VEG15" s="136"/>
      <c r="VEH15" s="136"/>
      <c r="VEI15" s="136"/>
      <c r="VEJ15" s="136"/>
      <c r="VEK15" s="136"/>
      <c r="VEL15" s="136"/>
      <c r="VEM15" s="136"/>
      <c r="VEN15" s="136"/>
      <c r="VEO15" s="136"/>
      <c r="VEP15" s="136"/>
      <c r="VEQ15" s="136"/>
      <c r="VER15" s="136"/>
      <c r="VES15" s="136"/>
      <c r="VET15" s="136"/>
      <c r="VEU15" s="136"/>
      <c r="VEV15" s="136"/>
      <c r="VEW15" s="136"/>
      <c r="VEX15" s="136"/>
      <c r="VEY15" s="136"/>
      <c r="VEZ15" s="136"/>
      <c r="VFA15" s="136"/>
      <c r="VFB15" s="136"/>
      <c r="VFC15" s="136"/>
      <c r="VFD15" s="136"/>
      <c r="VFE15" s="136"/>
      <c r="VFF15" s="136"/>
      <c r="VFG15" s="136"/>
      <c r="VFH15" s="136"/>
      <c r="VFI15" s="136"/>
      <c r="VFJ15" s="136"/>
      <c r="VFK15" s="136"/>
      <c r="VFL15" s="136"/>
      <c r="VFM15" s="136"/>
      <c r="VFN15" s="136"/>
      <c r="VFO15" s="136"/>
      <c r="VFP15" s="136"/>
      <c r="VFQ15" s="136"/>
      <c r="VFR15" s="136"/>
      <c r="VFS15" s="136"/>
      <c r="VFT15" s="136"/>
      <c r="VFU15" s="136"/>
      <c r="VFV15" s="136"/>
      <c r="VFW15" s="136"/>
      <c r="VFX15" s="136"/>
      <c r="VFY15" s="136"/>
      <c r="VFZ15" s="136"/>
      <c r="VGA15" s="136"/>
      <c r="VGB15" s="136"/>
      <c r="VGC15" s="136"/>
      <c r="VGD15" s="136"/>
      <c r="VGE15" s="136"/>
      <c r="VGF15" s="136"/>
      <c r="VGG15" s="136"/>
      <c r="VGH15" s="136"/>
      <c r="VGI15" s="136"/>
      <c r="VGJ15" s="136"/>
      <c r="VGK15" s="136"/>
      <c r="VGL15" s="136"/>
      <c r="VGM15" s="136"/>
      <c r="VGN15" s="136"/>
      <c r="VGO15" s="136"/>
      <c r="VGP15" s="136"/>
      <c r="VGQ15" s="136"/>
      <c r="VGR15" s="136"/>
      <c r="VGS15" s="136"/>
      <c r="VGT15" s="136"/>
      <c r="VGU15" s="136"/>
      <c r="VGV15" s="136"/>
      <c r="VGW15" s="136"/>
      <c r="VGX15" s="136"/>
      <c r="VGY15" s="136"/>
      <c r="VGZ15" s="136"/>
      <c r="VHA15" s="136"/>
      <c r="VHB15" s="136"/>
      <c r="VHC15" s="136"/>
      <c r="VHD15" s="136"/>
      <c r="VHE15" s="136"/>
      <c r="VHF15" s="136"/>
      <c r="VHG15" s="136"/>
      <c r="VHH15" s="136"/>
      <c r="VHI15" s="136"/>
      <c r="VHJ15" s="136"/>
      <c r="VHK15" s="136"/>
      <c r="VHL15" s="136"/>
      <c r="VHM15" s="136"/>
      <c r="VHN15" s="136"/>
      <c r="VHO15" s="136"/>
      <c r="VHP15" s="136"/>
      <c r="VHQ15" s="136"/>
      <c r="VHR15" s="136"/>
      <c r="VHS15" s="136"/>
      <c r="VHT15" s="136"/>
      <c r="VHU15" s="136"/>
      <c r="VHV15" s="136"/>
      <c r="VHW15" s="136"/>
      <c r="VHX15" s="136"/>
      <c r="VHY15" s="136"/>
      <c r="VHZ15" s="136"/>
      <c r="VIA15" s="136"/>
      <c r="VIB15" s="136"/>
      <c r="VIC15" s="136"/>
      <c r="VID15" s="136"/>
      <c r="VIE15" s="136"/>
      <c r="VIF15" s="136"/>
      <c r="VIG15" s="136"/>
      <c r="VIH15" s="136"/>
      <c r="VII15" s="136"/>
      <c r="VIJ15" s="136"/>
      <c r="VIK15" s="136"/>
      <c r="VIL15" s="136"/>
      <c r="VIM15" s="136"/>
      <c r="VIN15" s="136"/>
      <c r="VIO15" s="136"/>
      <c r="VIP15" s="136"/>
      <c r="VIQ15" s="136"/>
      <c r="VIR15" s="136"/>
      <c r="VIS15" s="136"/>
      <c r="VIT15" s="136"/>
      <c r="VIU15" s="136"/>
      <c r="VIV15" s="136"/>
      <c r="VIW15" s="136"/>
      <c r="VIX15" s="136"/>
      <c r="VIY15" s="136"/>
      <c r="VIZ15" s="136"/>
      <c r="VJA15" s="136"/>
      <c r="VJB15" s="136"/>
      <c r="VJC15" s="136"/>
      <c r="VJD15" s="136"/>
      <c r="VJE15" s="136"/>
      <c r="VJF15" s="136"/>
      <c r="VJG15" s="136"/>
      <c r="VJH15" s="136"/>
      <c r="VJI15" s="136"/>
      <c r="VJJ15" s="136"/>
      <c r="VJK15" s="136"/>
      <c r="VJL15" s="136"/>
      <c r="VJM15" s="136"/>
      <c r="VJN15" s="136"/>
      <c r="VJO15" s="136"/>
      <c r="VJP15" s="136"/>
      <c r="VJQ15" s="136"/>
      <c r="VJR15" s="136"/>
      <c r="VJS15" s="136"/>
      <c r="VJT15" s="136"/>
      <c r="VJU15" s="136"/>
      <c r="VJV15" s="136"/>
      <c r="VJW15" s="136"/>
      <c r="VJX15" s="136"/>
      <c r="VJY15" s="136"/>
      <c r="VJZ15" s="136"/>
      <c r="VKA15" s="136"/>
      <c r="VKB15" s="136"/>
      <c r="VKC15" s="136"/>
      <c r="VKD15" s="136"/>
      <c r="VKE15" s="136"/>
      <c r="VKF15" s="136"/>
      <c r="VKG15" s="136"/>
      <c r="VKH15" s="136"/>
      <c r="VKI15" s="136"/>
      <c r="VKJ15" s="136"/>
      <c r="VKK15" s="136"/>
      <c r="VKL15" s="136"/>
      <c r="VKM15" s="136"/>
      <c r="VKN15" s="136"/>
      <c r="VKO15" s="136"/>
      <c r="VKP15" s="136"/>
      <c r="VKQ15" s="136"/>
      <c r="VKR15" s="136"/>
      <c r="VKS15" s="136"/>
      <c r="VKT15" s="136"/>
      <c r="VKU15" s="136"/>
      <c r="VKV15" s="136"/>
      <c r="VKW15" s="136"/>
      <c r="VKX15" s="136"/>
      <c r="VKY15" s="136"/>
      <c r="VKZ15" s="136"/>
      <c r="VLA15" s="136"/>
      <c r="VLB15" s="136"/>
      <c r="VLC15" s="136"/>
      <c r="VLD15" s="136"/>
      <c r="VLE15" s="136"/>
      <c r="VLF15" s="136"/>
      <c r="VLG15" s="136"/>
      <c r="VLH15" s="136"/>
      <c r="VLI15" s="136"/>
      <c r="VLJ15" s="136"/>
      <c r="VLK15" s="136"/>
      <c r="VLL15" s="136"/>
      <c r="VLM15" s="136"/>
      <c r="VLN15" s="136"/>
      <c r="VLO15" s="136"/>
      <c r="VLP15" s="136"/>
      <c r="VLQ15" s="136"/>
      <c r="VLR15" s="136"/>
      <c r="VLS15" s="136"/>
      <c r="VLT15" s="136"/>
      <c r="VLU15" s="136"/>
      <c r="VLV15" s="136"/>
      <c r="VLW15" s="136"/>
      <c r="VLX15" s="136"/>
      <c r="VLY15" s="136"/>
      <c r="VLZ15" s="136"/>
      <c r="VMA15" s="136"/>
      <c r="VMB15" s="136"/>
      <c r="VMC15" s="136"/>
      <c r="VMD15" s="136"/>
      <c r="VME15" s="136"/>
      <c r="VMF15" s="136"/>
      <c r="VMG15" s="136"/>
      <c r="VMH15" s="136"/>
      <c r="VMI15" s="136"/>
      <c r="VMJ15" s="136"/>
      <c r="VMK15" s="136"/>
      <c r="VML15" s="136"/>
      <c r="VMM15" s="136"/>
      <c r="VMN15" s="136"/>
      <c r="VMO15" s="136"/>
      <c r="VMP15" s="136"/>
      <c r="VMQ15" s="136"/>
      <c r="VMR15" s="136"/>
      <c r="VMS15" s="136"/>
      <c r="VMT15" s="136"/>
      <c r="VMU15" s="136"/>
      <c r="VMV15" s="136"/>
      <c r="VMW15" s="136"/>
      <c r="VMX15" s="136"/>
      <c r="VMY15" s="136"/>
      <c r="VMZ15" s="136"/>
      <c r="VNA15" s="136"/>
      <c r="VNB15" s="136"/>
      <c r="VNC15" s="136"/>
      <c r="VND15" s="136"/>
      <c r="VNE15" s="136"/>
      <c r="VNF15" s="136"/>
      <c r="VNG15" s="136"/>
      <c r="VNH15" s="136"/>
      <c r="VNI15" s="136"/>
      <c r="VNJ15" s="136"/>
      <c r="VNK15" s="136"/>
      <c r="VNL15" s="136"/>
      <c r="VNM15" s="136"/>
      <c r="VNN15" s="136"/>
      <c r="VNO15" s="136"/>
      <c r="VNP15" s="136"/>
      <c r="VNQ15" s="136"/>
      <c r="VNR15" s="136"/>
      <c r="VNS15" s="136"/>
      <c r="VNT15" s="136"/>
      <c r="VNU15" s="136"/>
      <c r="VNV15" s="136"/>
      <c r="VNW15" s="136"/>
      <c r="VNX15" s="136"/>
      <c r="VNY15" s="136"/>
      <c r="VNZ15" s="136"/>
      <c r="VOA15" s="136"/>
      <c r="VOB15" s="136"/>
      <c r="VOC15" s="136"/>
      <c r="VOD15" s="136"/>
      <c r="VOE15" s="136"/>
      <c r="VOF15" s="136"/>
      <c r="VOG15" s="136"/>
      <c r="VOH15" s="136"/>
      <c r="VOI15" s="136"/>
      <c r="VOJ15" s="136"/>
      <c r="VOK15" s="136"/>
      <c r="VOL15" s="136"/>
      <c r="VOM15" s="136"/>
      <c r="VON15" s="136"/>
      <c r="VOO15" s="136"/>
      <c r="VOP15" s="136"/>
      <c r="VOQ15" s="136"/>
      <c r="VOR15" s="136"/>
      <c r="VOS15" s="136"/>
      <c r="VOT15" s="136"/>
      <c r="VOU15" s="136"/>
      <c r="VOV15" s="136"/>
      <c r="VOW15" s="136"/>
      <c r="VOX15" s="136"/>
      <c r="VOY15" s="136"/>
      <c r="VOZ15" s="136"/>
      <c r="VPA15" s="136"/>
      <c r="VPB15" s="136"/>
      <c r="VPC15" s="136"/>
      <c r="VPD15" s="136"/>
      <c r="VPE15" s="136"/>
      <c r="VPF15" s="136"/>
      <c r="VPG15" s="136"/>
      <c r="VPH15" s="136"/>
      <c r="VPI15" s="136"/>
      <c r="VPJ15" s="136"/>
      <c r="VPK15" s="136"/>
      <c r="VPL15" s="136"/>
      <c r="VPM15" s="136"/>
      <c r="VPN15" s="136"/>
      <c r="VPO15" s="136"/>
      <c r="VPP15" s="136"/>
      <c r="VPQ15" s="136"/>
      <c r="VPR15" s="136"/>
      <c r="VPS15" s="136"/>
      <c r="VPT15" s="136"/>
      <c r="VPU15" s="136"/>
      <c r="VPV15" s="136"/>
      <c r="VPW15" s="136"/>
      <c r="VPX15" s="136"/>
      <c r="VPY15" s="136"/>
      <c r="VPZ15" s="136"/>
      <c r="VQA15" s="136"/>
      <c r="VQB15" s="136"/>
      <c r="VQC15" s="136"/>
      <c r="VQD15" s="136"/>
      <c r="VQE15" s="136"/>
      <c r="VQF15" s="136"/>
      <c r="VQG15" s="136"/>
      <c r="VQH15" s="136"/>
      <c r="VQI15" s="136"/>
      <c r="VQJ15" s="136"/>
      <c r="VQK15" s="136"/>
      <c r="VQL15" s="136"/>
      <c r="VQM15" s="136"/>
      <c r="VQN15" s="136"/>
      <c r="VQO15" s="136"/>
      <c r="VQP15" s="136"/>
      <c r="VQQ15" s="136"/>
      <c r="VQR15" s="136"/>
      <c r="VQS15" s="136"/>
      <c r="VQT15" s="136"/>
      <c r="VQU15" s="136"/>
      <c r="VQV15" s="136"/>
      <c r="VQW15" s="136"/>
      <c r="VQX15" s="136"/>
      <c r="VQY15" s="136"/>
      <c r="VQZ15" s="136"/>
      <c r="VRA15" s="136"/>
      <c r="VRB15" s="136"/>
      <c r="VRC15" s="136"/>
      <c r="VRD15" s="136"/>
      <c r="VRE15" s="136"/>
      <c r="VRF15" s="136"/>
      <c r="VRG15" s="136"/>
      <c r="VRH15" s="136"/>
      <c r="VRI15" s="136"/>
      <c r="VRJ15" s="136"/>
      <c r="VRK15" s="136"/>
      <c r="VRL15" s="136"/>
      <c r="VRM15" s="136"/>
      <c r="VRN15" s="136"/>
      <c r="VRO15" s="136"/>
      <c r="VRP15" s="136"/>
      <c r="VRQ15" s="136"/>
      <c r="VRR15" s="136"/>
      <c r="VRS15" s="136"/>
      <c r="VRT15" s="136"/>
      <c r="VRU15" s="136"/>
      <c r="VRV15" s="136"/>
      <c r="VRW15" s="136"/>
      <c r="VRX15" s="136"/>
      <c r="VRY15" s="136"/>
      <c r="VRZ15" s="136"/>
      <c r="VSA15" s="136"/>
      <c r="VSB15" s="136"/>
      <c r="VSC15" s="136"/>
      <c r="VSD15" s="136"/>
      <c r="VSE15" s="136"/>
      <c r="VSF15" s="136"/>
      <c r="VSG15" s="136"/>
      <c r="VSH15" s="136"/>
      <c r="VSI15" s="136"/>
      <c r="VSJ15" s="136"/>
      <c r="VSK15" s="136"/>
      <c r="VSL15" s="136"/>
      <c r="VSM15" s="136"/>
      <c r="VSN15" s="136"/>
      <c r="VSO15" s="136"/>
      <c r="VSP15" s="136"/>
      <c r="VSQ15" s="136"/>
      <c r="VSR15" s="136"/>
      <c r="VSS15" s="136"/>
      <c r="VST15" s="136"/>
      <c r="VSU15" s="136"/>
      <c r="VSV15" s="136"/>
      <c r="VSW15" s="136"/>
      <c r="VSX15" s="136"/>
      <c r="VSY15" s="136"/>
      <c r="VSZ15" s="136"/>
      <c r="VTA15" s="136"/>
      <c r="VTB15" s="136"/>
      <c r="VTC15" s="136"/>
      <c r="VTD15" s="136"/>
      <c r="VTE15" s="136"/>
      <c r="VTF15" s="136"/>
      <c r="VTG15" s="136"/>
      <c r="VTH15" s="136"/>
      <c r="VTI15" s="136"/>
      <c r="VTJ15" s="136"/>
      <c r="VTK15" s="136"/>
      <c r="VTL15" s="136"/>
      <c r="VTM15" s="136"/>
      <c r="VTN15" s="136"/>
      <c r="VTO15" s="136"/>
      <c r="VTP15" s="136"/>
      <c r="VTQ15" s="136"/>
      <c r="VTR15" s="136"/>
      <c r="VTS15" s="136"/>
      <c r="VTT15" s="136"/>
      <c r="VTU15" s="136"/>
      <c r="VTV15" s="136"/>
      <c r="VTW15" s="136"/>
      <c r="VTX15" s="136"/>
      <c r="VTY15" s="136"/>
      <c r="VTZ15" s="136"/>
      <c r="VUA15" s="136"/>
      <c r="VUB15" s="136"/>
      <c r="VUC15" s="136"/>
      <c r="VUD15" s="136"/>
      <c r="VUE15" s="136"/>
      <c r="VUF15" s="136"/>
      <c r="VUG15" s="136"/>
      <c r="VUH15" s="136"/>
      <c r="VUI15" s="136"/>
      <c r="VUJ15" s="136"/>
      <c r="VUK15" s="136"/>
      <c r="VUL15" s="136"/>
      <c r="VUM15" s="136"/>
      <c r="VUN15" s="136"/>
      <c r="VUO15" s="136"/>
      <c r="VUP15" s="136"/>
      <c r="VUQ15" s="136"/>
      <c r="VUR15" s="136"/>
      <c r="VUS15" s="136"/>
      <c r="VUT15" s="136"/>
      <c r="VUU15" s="136"/>
      <c r="VUV15" s="136"/>
      <c r="VUW15" s="136"/>
      <c r="VUX15" s="136"/>
      <c r="VUY15" s="136"/>
      <c r="VUZ15" s="136"/>
      <c r="VVA15" s="136"/>
      <c r="VVB15" s="136"/>
      <c r="VVC15" s="136"/>
      <c r="VVD15" s="136"/>
      <c r="VVE15" s="136"/>
      <c r="VVF15" s="136"/>
      <c r="VVG15" s="136"/>
      <c r="VVH15" s="136"/>
      <c r="VVI15" s="136"/>
      <c r="VVJ15" s="136"/>
      <c r="VVK15" s="136"/>
      <c r="VVL15" s="136"/>
      <c r="VVM15" s="136"/>
      <c r="VVN15" s="136"/>
      <c r="VVO15" s="136"/>
      <c r="VVP15" s="136"/>
      <c r="VVQ15" s="136"/>
      <c r="VVR15" s="136"/>
      <c r="VVS15" s="136"/>
      <c r="VVT15" s="136"/>
      <c r="VVU15" s="136"/>
      <c r="VVV15" s="136"/>
      <c r="VVW15" s="136"/>
      <c r="VVX15" s="136"/>
      <c r="VVY15" s="136"/>
      <c r="VVZ15" s="136"/>
      <c r="VWA15" s="136"/>
      <c r="VWB15" s="136"/>
      <c r="VWC15" s="136"/>
      <c r="VWD15" s="136"/>
      <c r="VWE15" s="136"/>
      <c r="VWF15" s="136"/>
      <c r="VWG15" s="136"/>
      <c r="VWH15" s="136"/>
      <c r="VWI15" s="136"/>
      <c r="VWJ15" s="136"/>
      <c r="VWK15" s="136"/>
      <c r="VWL15" s="136"/>
      <c r="VWM15" s="136"/>
      <c r="VWN15" s="136"/>
      <c r="VWO15" s="136"/>
      <c r="VWP15" s="136"/>
      <c r="VWQ15" s="136"/>
      <c r="VWR15" s="136"/>
      <c r="VWS15" s="136"/>
      <c r="VWT15" s="136"/>
      <c r="VWU15" s="136"/>
      <c r="VWV15" s="136"/>
      <c r="VWW15" s="136"/>
      <c r="VWX15" s="136"/>
      <c r="VWY15" s="136"/>
      <c r="VWZ15" s="136"/>
      <c r="VXA15" s="136"/>
      <c r="VXB15" s="136"/>
      <c r="VXC15" s="136"/>
      <c r="VXD15" s="136"/>
      <c r="VXE15" s="136"/>
      <c r="VXF15" s="136"/>
      <c r="VXG15" s="136"/>
      <c r="VXH15" s="136"/>
      <c r="VXI15" s="136"/>
      <c r="VXJ15" s="136"/>
      <c r="VXK15" s="136"/>
      <c r="VXL15" s="136"/>
      <c r="VXM15" s="136"/>
      <c r="VXN15" s="136"/>
      <c r="VXO15" s="136"/>
      <c r="VXP15" s="136"/>
      <c r="VXQ15" s="136"/>
      <c r="VXR15" s="136"/>
      <c r="VXS15" s="136"/>
      <c r="VXT15" s="136"/>
      <c r="VXU15" s="136"/>
      <c r="VXV15" s="136"/>
      <c r="VXW15" s="136"/>
      <c r="VXX15" s="136"/>
      <c r="VXY15" s="136"/>
      <c r="VXZ15" s="136"/>
      <c r="VYA15" s="136"/>
      <c r="VYB15" s="136"/>
      <c r="VYC15" s="136"/>
      <c r="VYD15" s="136"/>
      <c r="VYE15" s="136"/>
      <c r="VYF15" s="136"/>
      <c r="VYG15" s="136"/>
      <c r="VYH15" s="136"/>
      <c r="VYI15" s="136"/>
      <c r="VYJ15" s="136"/>
      <c r="VYK15" s="136"/>
      <c r="VYL15" s="136"/>
      <c r="VYM15" s="136"/>
      <c r="VYN15" s="136"/>
      <c r="VYO15" s="136"/>
      <c r="VYP15" s="136"/>
      <c r="VYQ15" s="136"/>
      <c r="VYR15" s="136"/>
      <c r="VYS15" s="136"/>
      <c r="VYT15" s="136"/>
      <c r="VYU15" s="136"/>
      <c r="VYV15" s="136"/>
      <c r="VYW15" s="136"/>
      <c r="VYX15" s="136"/>
      <c r="VYY15" s="136"/>
      <c r="VYZ15" s="136"/>
      <c r="VZA15" s="136"/>
      <c r="VZB15" s="136"/>
      <c r="VZC15" s="136"/>
      <c r="VZD15" s="136"/>
      <c r="VZE15" s="136"/>
      <c r="VZF15" s="136"/>
      <c r="VZG15" s="136"/>
      <c r="VZH15" s="136"/>
      <c r="VZI15" s="136"/>
      <c r="VZJ15" s="136"/>
      <c r="VZK15" s="136"/>
      <c r="VZL15" s="136"/>
      <c r="VZM15" s="136"/>
      <c r="VZN15" s="136"/>
      <c r="VZO15" s="136"/>
      <c r="VZP15" s="136"/>
      <c r="VZQ15" s="136"/>
      <c r="VZR15" s="136"/>
      <c r="VZS15" s="136"/>
      <c r="VZT15" s="136"/>
      <c r="VZU15" s="136"/>
      <c r="VZV15" s="136"/>
      <c r="VZW15" s="136"/>
      <c r="VZX15" s="136"/>
      <c r="VZY15" s="136"/>
      <c r="VZZ15" s="136"/>
      <c r="WAA15" s="136"/>
      <c r="WAB15" s="136"/>
      <c r="WAC15" s="136"/>
      <c r="WAD15" s="136"/>
      <c r="WAE15" s="136"/>
      <c r="WAF15" s="136"/>
      <c r="WAG15" s="136"/>
      <c r="WAH15" s="136"/>
      <c r="WAI15" s="136"/>
      <c r="WAJ15" s="136"/>
      <c r="WAK15" s="136"/>
      <c r="WAL15" s="136"/>
      <c r="WAM15" s="136"/>
      <c r="WAN15" s="136"/>
      <c r="WAO15" s="136"/>
      <c r="WAP15" s="136"/>
      <c r="WAQ15" s="136"/>
      <c r="WAR15" s="136"/>
      <c r="WAS15" s="136"/>
      <c r="WAT15" s="136"/>
      <c r="WAU15" s="136"/>
      <c r="WAV15" s="136"/>
      <c r="WAW15" s="136"/>
      <c r="WAX15" s="136"/>
      <c r="WAY15" s="136"/>
      <c r="WAZ15" s="136"/>
      <c r="WBA15" s="136"/>
      <c r="WBB15" s="136"/>
      <c r="WBC15" s="136"/>
      <c r="WBD15" s="136"/>
      <c r="WBE15" s="136"/>
      <c r="WBF15" s="136"/>
      <c r="WBG15" s="136"/>
      <c r="WBH15" s="136"/>
      <c r="WBI15" s="136"/>
      <c r="WBJ15" s="136"/>
      <c r="WBK15" s="136"/>
      <c r="WBL15" s="136"/>
      <c r="WBM15" s="136"/>
      <c r="WBN15" s="136"/>
      <c r="WBO15" s="136"/>
      <c r="WBP15" s="136"/>
      <c r="WBQ15" s="136"/>
      <c r="WBR15" s="136"/>
      <c r="WBS15" s="136"/>
      <c r="WBT15" s="136"/>
      <c r="WBU15" s="136"/>
      <c r="WBV15" s="136"/>
      <c r="WBW15" s="136"/>
      <c r="WBX15" s="136"/>
      <c r="WBY15" s="136"/>
      <c r="WBZ15" s="136"/>
      <c r="WCA15" s="136"/>
      <c r="WCB15" s="136"/>
      <c r="WCC15" s="136"/>
      <c r="WCD15" s="136"/>
      <c r="WCE15" s="136"/>
      <c r="WCF15" s="136"/>
      <c r="WCG15" s="136"/>
      <c r="WCH15" s="136"/>
      <c r="WCI15" s="136"/>
      <c r="WCJ15" s="136"/>
      <c r="WCK15" s="136"/>
      <c r="WCL15" s="136"/>
      <c r="WCM15" s="136"/>
      <c r="WCN15" s="136"/>
      <c r="WCO15" s="136"/>
      <c r="WCP15" s="136"/>
      <c r="WCQ15" s="136"/>
      <c r="WCR15" s="136"/>
      <c r="WCS15" s="136"/>
      <c r="WCT15" s="136"/>
      <c r="WCU15" s="136"/>
      <c r="WCV15" s="136"/>
      <c r="WCW15" s="136"/>
      <c r="WCX15" s="136"/>
      <c r="WCY15" s="136"/>
      <c r="WCZ15" s="136"/>
      <c r="WDA15" s="136"/>
      <c r="WDB15" s="136"/>
      <c r="WDC15" s="136"/>
      <c r="WDD15" s="136"/>
      <c r="WDE15" s="136"/>
      <c r="WDF15" s="136"/>
      <c r="WDG15" s="136"/>
      <c r="WDH15" s="136"/>
      <c r="WDI15" s="136"/>
      <c r="WDJ15" s="136"/>
      <c r="WDK15" s="136"/>
      <c r="WDL15" s="136"/>
      <c r="WDM15" s="136"/>
      <c r="WDN15" s="136"/>
      <c r="WDO15" s="136"/>
      <c r="WDP15" s="136"/>
      <c r="WDQ15" s="136"/>
      <c r="WDR15" s="136"/>
      <c r="WDS15" s="136"/>
      <c r="WDT15" s="136"/>
      <c r="WDU15" s="136"/>
      <c r="WDV15" s="136"/>
      <c r="WDW15" s="136"/>
      <c r="WDX15" s="136"/>
      <c r="WDY15" s="136"/>
      <c r="WDZ15" s="136"/>
      <c r="WEA15" s="136"/>
      <c r="WEB15" s="136"/>
      <c r="WEC15" s="136"/>
      <c r="WED15" s="136"/>
      <c r="WEE15" s="136"/>
      <c r="WEF15" s="136"/>
      <c r="WEG15" s="136"/>
      <c r="WEH15" s="136"/>
      <c r="WEI15" s="136"/>
      <c r="WEJ15" s="136"/>
      <c r="WEK15" s="136"/>
      <c r="WEL15" s="136"/>
      <c r="WEM15" s="136"/>
      <c r="WEN15" s="136"/>
      <c r="WEO15" s="136"/>
      <c r="WEP15" s="136"/>
      <c r="WEQ15" s="136"/>
      <c r="WER15" s="136"/>
      <c r="WES15" s="136"/>
      <c r="WET15" s="136"/>
      <c r="WEU15" s="136"/>
      <c r="WEV15" s="136"/>
      <c r="WEW15" s="136"/>
      <c r="WEX15" s="136"/>
      <c r="WEY15" s="136"/>
      <c r="WEZ15" s="136"/>
      <c r="WFA15" s="136"/>
      <c r="WFB15" s="136"/>
      <c r="WFC15" s="136"/>
      <c r="WFD15" s="136"/>
      <c r="WFE15" s="136"/>
      <c r="WFF15" s="136"/>
      <c r="WFG15" s="136"/>
      <c r="WFH15" s="136"/>
      <c r="WFI15" s="136"/>
      <c r="WFJ15" s="136"/>
      <c r="WFK15" s="136"/>
      <c r="WFL15" s="136"/>
      <c r="WFM15" s="136"/>
      <c r="WFN15" s="136"/>
      <c r="WFO15" s="136"/>
      <c r="WFP15" s="136"/>
      <c r="WFQ15" s="136"/>
      <c r="WFR15" s="136"/>
      <c r="WFS15" s="136"/>
      <c r="WFT15" s="136"/>
      <c r="WFU15" s="136"/>
      <c r="WFV15" s="136"/>
      <c r="WFW15" s="136"/>
      <c r="WFX15" s="136"/>
      <c r="WFY15" s="136"/>
      <c r="WFZ15" s="136"/>
      <c r="WGA15" s="136"/>
      <c r="WGB15" s="136"/>
      <c r="WGC15" s="136"/>
      <c r="WGD15" s="136"/>
      <c r="WGE15" s="136"/>
      <c r="WGF15" s="136"/>
      <c r="WGG15" s="136"/>
      <c r="WGH15" s="136"/>
      <c r="WGI15" s="136"/>
      <c r="WGJ15" s="136"/>
      <c r="WGK15" s="136"/>
      <c r="WGL15" s="136"/>
      <c r="WGM15" s="136"/>
      <c r="WGN15" s="136"/>
      <c r="WGO15" s="136"/>
      <c r="WGP15" s="136"/>
      <c r="WGQ15" s="136"/>
      <c r="WGR15" s="136"/>
      <c r="WGS15" s="136"/>
      <c r="WGT15" s="136"/>
      <c r="WGU15" s="136"/>
      <c r="WGV15" s="136"/>
      <c r="WGW15" s="136"/>
      <c r="WGX15" s="136"/>
      <c r="WGY15" s="136"/>
      <c r="WGZ15" s="136"/>
      <c r="WHA15" s="136"/>
      <c r="WHB15" s="136"/>
      <c r="WHC15" s="136"/>
      <c r="WHD15" s="136"/>
      <c r="WHE15" s="136"/>
      <c r="WHF15" s="136"/>
      <c r="WHG15" s="136"/>
      <c r="WHH15" s="136"/>
      <c r="WHI15" s="136"/>
      <c r="WHJ15" s="136"/>
      <c r="WHK15" s="136"/>
      <c r="WHL15" s="136"/>
      <c r="WHM15" s="136"/>
      <c r="WHN15" s="136"/>
      <c r="WHO15" s="136"/>
      <c r="WHP15" s="136"/>
      <c r="WHQ15" s="136"/>
      <c r="WHR15" s="136"/>
      <c r="WHS15" s="136"/>
      <c r="WHT15" s="136"/>
      <c r="WHU15" s="136"/>
      <c r="WHV15" s="136"/>
      <c r="WHW15" s="136"/>
      <c r="WHX15" s="136"/>
      <c r="WHY15" s="136"/>
      <c r="WHZ15" s="136"/>
      <c r="WIA15" s="136"/>
      <c r="WIB15" s="136"/>
      <c r="WIC15" s="136"/>
      <c r="WID15" s="136"/>
      <c r="WIE15" s="136"/>
      <c r="WIF15" s="136"/>
      <c r="WIG15" s="136"/>
      <c r="WIH15" s="136"/>
      <c r="WII15" s="136"/>
      <c r="WIJ15" s="136"/>
      <c r="WIK15" s="136"/>
      <c r="WIL15" s="136"/>
      <c r="WIM15" s="136"/>
      <c r="WIN15" s="136"/>
      <c r="WIO15" s="136"/>
      <c r="WIP15" s="136"/>
      <c r="WIQ15" s="136"/>
      <c r="WIR15" s="136"/>
      <c r="WIS15" s="136"/>
      <c r="WIT15" s="136"/>
      <c r="WIU15" s="136"/>
      <c r="WIV15" s="136"/>
      <c r="WIW15" s="136"/>
      <c r="WIX15" s="136"/>
      <c r="WIY15" s="136"/>
      <c r="WIZ15" s="136"/>
      <c r="WJA15" s="136"/>
      <c r="WJB15" s="136"/>
      <c r="WJC15" s="136"/>
      <c r="WJD15" s="136"/>
      <c r="WJE15" s="136"/>
      <c r="WJF15" s="136"/>
      <c r="WJG15" s="136"/>
      <c r="WJH15" s="136"/>
      <c r="WJI15" s="136"/>
      <c r="WJJ15" s="136"/>
      <c r="WJK15" s="136"/>
      <c r="WJL15" s="136"/>
      <c r="WJM15" s="136"/>
      <c r="WJN15" s="136"/>
      <c r="WJO15" s="136"/>
      <c r="WJP15" s="136"/>
      <c r="WJQ15" s="136"/>
      <c r="WJR15" s="136"/>
      <c r="WJS15" s="136"/>
      <c r="WJT15" s="136"/>
      <c r="WJU15" s="136"/>
      <c r="WJV15" s="136"/>
      <c r="WJW15" s="136"/>
      <c r="WJX15" s="136"/>
      <c r="WJY15" s="136"/>
      <c r="WJZ15" s="136"/>
      <c r="WKA15" s="136"/>
      <c r="WKB15" s="136"/>
      <c r="WKC15" s="136"/>
      <c r="WKD15" s="136"/>
      <c r="WKE15" s="136"/>
      <c r="WKF15" s="136"/>
      <c r="WKG15" s="136"/>
      <c r="WKH15" s="136"/>
      <c r="WKI15" s="136"/>
      <c r="WKJ15" s="136"/>
      <c r="WKK15" s="136"/>
      <c r="WKL15" s="136"/>
      <c r="WKM15" s="136"/>
      <c r="WKN15" s="136"/>
      <c r="WKO15" s="136"/>
      <c r="WKP15" s="136"/>
      <c r="WKQ15" s="136"/>
      <c r="WKR15" s="136"/>
      <c r="WKS15" s="136"/>
      <c r="WKT15" s="136"/>
      <c r="WKU15" s="136"/>
      <c r="WKV15" s="136"/>
      <c r="WKW15" s="136"/>
      <c r="WKX15" s="136"/>
      <c r="WKY15" s="136"/>
      <c r="WKZ15" s="136"/>
      <c r="WLA15" s="136"/>
      <c r="WLB15" s="136"/>
      <c r="WLC15" s="136"/>
      <c r="WLD15" s="136"/>
      <c r="WLE15" s="136"/>
      <c r="WLF15" s="136"/>
      <c r="WLG15" s="136"/>
      <c r="WLH15" s="136"/>
      <c r="WLI15" s="136"/>
      <c r="WLJ15" s="136"/>
      <c r="WLK15" s="136"/>
      <c r="WLL15" s="136"/>
      <c r="WLM15" s="136"/>
      <c r="WLN15" s="136"/>
      <c r="WLO15" s="136"/>
      <c r="WLP15" s="136"/>
      <c r="WLQ15" s="136"/>
      <c r="WLR15" s="136"/>
      <c r="WLS15" s="136"/>
      <c r="WLT15" s="136"/>
      <c r="WLU15" s="136"/>
      <c r="WLV15" s="136"/>
      <c r="WLW15" s="136"/>
      <c r="WLX15" s="136"/>
      <c r="WLY15" s="136"/>
      <c r="WLZ15" s="136"/>
      <c r="WMA15" s="136"/>
      <c r="WMB15" s="136"/>
      <c r="WMC15" s="136"/>
      <c r="WMD15" s="136"/>
      <c r="WME15" s="136"/>
      <c r="WMF15" s="136"/>
      <c r="WMG15" s="136"/>
      <c r="WMH15" s="136"/>
      <c r="WMI15" s="136"/>
      <c r="WMJ15" s="136"/>
      <c r="WMK15" s="136"/>
      <c r="WML15" s="136"/>
      <c r="WMM15" s="136"/>
      <c r="WMN15" s="136"/>
      <c r="WMO15" s="136"/>
      <c r="WMP15" s="136"/>
      <c r="WMQ15" s="136"/>
      <c r="WMR15" s="136"/>
      <c r="WMS15" s="136"/>
      <c r="WMT15" s="136"/>
      <c r="WMU15" s="136"/>
      <c r="WMV15" s="136"/>
      <c r="WMW15" s="136"/>
      <c r="WMX15" s="136"/>
      <c r="WMY15" s="136"/>
      <c r="WMZ15" s="136"/>
      <c r="WNA15" s="136"/>
      <c r="WNB15" s="136"/>
      <c r="WNC15" s="136"/>
      <c r="WND15" s="136"/>
      <c r="WNE15" s="136"/>
      <c r="WNF15" s="136"/>
      <c r="WNG15" s="136"/>
      <c r="WNH15" s="136"/>
      <c r="WNI15" s="136"/>
      <c r="WNJ15" s="136"/>
      <c r="WNK15" s="136"/>
      <c r="WNL15" s="136"/>
      <c r="WNM15" s="136"/>
      <c r="WNN15" s="136"/>
      <c r="WNO15" s="136"/>
      <c r="WNP15" s="136"/>
      <c r="WNQ15" s="136"/>
      <c r="WNR15" s="136"/>
      <c r="WNS15" s="136"/>
      <c r="WNT15" s="136"/>
      <c r="WNU15" s="136"/>
      <c r="WNV15" s="136"/>
      <c r="WNW15" s="136"/>
      <c r="WNX15" s="136"/>
      <c r="WNY15" s="136"/>
      <c r="WNZ15" s="136"/>
      <c r="WOA15" s="136"/>
      <c r="WOB15" s="136"/>
      <c r="WOC15" s="136"/>
      <c r="WOD15" s="136"/>
      <c r="WOE15" s="136"/>
      <c r="WOF15" s="136"/>
      <c r="WOG15" s="136"/>
      <c r="WOH15" s="136"/>
      <c r="WOI15" s="136"/>
      <c r="WOJ15" s="136"/>
      <c r="WOK15" s="136"/>
      <c r="WOL15" s="136"/>
      <c r="WOM15" s="136"/>
      <c r="WON15" s="136"/>
      <c r="WOO15" s="136"/>
      <c r="WOP15" s="136"/>
      <c r="WOQ15" s="136"/>
      <c r="WOR15" s="136"/>
      <c r="WOS15" s="136"/>
      <c r="WOT15" s="136"/>
      <c r="WOU15" s="136"/>
      <c r="WOV15" s="136"/>
      <c r="WOW15" s="136"/>
      <c r="WOX15" s="136"/>
      <c r="WOY15" s="136"/>
      <c r="WOZ15" s="136"/>
      <c r="WPA15" s="136"/>
      <c r="WPB15" s="136"/>
      <c r="WPC15" s="136"/>
      <c r="WPD15" s="136"/>
      <c r="WPE15" s="136"/>
      <c r="WPF15" s="136"/>
      <c r="WPG15" s="136"/>
      <c r="WPH15" s="136"/>
      <c r="WPI15" s="136"/>
      <c r="WPJ15" s="136"/>
      <c r="WPK15" s="136"/>
      <c r="WPL15" s="136"/>
      <c r="WPM15" s="136"/>
      <c r="WPN15" s="136"/>
      <c r="WPO15" s="136"/>
      <c r="WPP15" s="136"/>
      <c r="WPQ15" s="136"/>
      <c r="WPR15" s="136"/>
      <c r="WPS15" s="136"/>
      <c r="WPT15" s="136"/>
      <c r="WPU15" s="136"/>
      <c r="WPV15" s="136"/>
      <c r="WPW15" s="136"/>
      <c r="WPX15" s="136"/>
      <c r="WPY15" s="136"/>
      <c r="WPZ15" s="136"/>
      <c r="WQA15" s="136"/>
      <c r="WQB15" s="136"/>
      <c r="WQC15" s="136"/>
      <c r="WQD15" s="136"/>
      <c r="WQE15" s="136"/>
      <c r="WQF15" s="136"/>
      <c r="WQG15" s="136"/>
      <c r="WQH15" s="136"/>
      <c r="WQI15" s="136"/>
      <c r="WQJ15" s="136"/>
      <c r="WQK15" s="136"/>
      <c r="WQL15" s="136"/>
      <c r="WQM15" s="136"/>
      <c r="WQN15" s="136"/>
      <c r="WQO15" s="136"/>
      <c r="WQP15" s="136"/>
      <c r="WQQ15" s="136"/>
      <c r="WQR15" s="136"/>
      <c r="WQS15" s="136"/>
      <c r="WQT15" s="136"/>
      <c r="WQU15" s="136"/>
      <c r="WQV15" s="136"/>
      <c r="WQW15" s="136"/>
      <c r="WQX15" s="136"/>
      <c r="WQY15" s="136"/>
      <c r="WQZ15" s="136"/>
      <c r="WRA15" s="136"/>
      <c r="WRB15" s="136"/>
      <c r="WRC15" s="136"/>
      <c r="WRD15" s="136"/>
      <c r="WRE15" s="136"/>
      <c r="WRF15" s="136"/>
      <c r="WRG15" s="136"/>
      <c r="WRH15" s="136"/>
      <c r="WRI15" s="136"/>
      <c r="WRJ15" s="136"/>
      <c r="WRK15" s="136"/>
      <c r="WRL15" s="136"/>
      <c r="WRM15" s="136"/>
      <c r="WRN15" s="136"/>
      <c r="WRO15" s="136"/>
      <c r="WRP15" s="136"/>
      <c r="WRQ15" s="136"/>
      <c r="WRR15" s="136"/>
      <c r="WRS15" s="136"/>
      <c r="WRT15" s="136"/>
      <c r="WRU15" s="136"/>
      <c r="WRV15" s="136"/>
      <c r="WRW15" s="136"/>
      <c r="WRX15" s="136"/>
      <c r="WRY15" s="136"/>
      <c r="WRZ15" s="136"/>
      <c r="WSA15" s="136"/>
      <c r="WSB15" s="136"/>
      <c r="WSC15" s="136"/>
      <c r="WSD15" s="136"/>
      <c r="WSE15" s="136"/>
      <c r="WSF15" s="136"/>
      <c r="WSG15" s="136"/>
      <c r="WSH15" s="136"/>
      <c r="WSI15" s="136"/>
      <c r="WSJ15" s="136"/>
      <c r="WSK15" s="136"/>
      <c r="WSL15" s="136"/>
      <c r="WSM15" s="136"/>
      <c r="WSN15" s="136"/>
      <c r="WSO15" s="136"/>
      <c r="WSP15" s="136"/>
      <c r="WSQ15" s="136"/>
      <c r="WSR15" s="136"/>
      <c r="WSS15" s="136"/>
      <c r="WST15" s="136"/>
      <c r="WSU15" s="136"/>
      <c r="WSV15" s="136"/>
      <c r="WSW15" s="136"/>
      <c r="WSX15" s="136"/>
      <c r="WSY15" s="136"/>
      <c r="WSZ15" s="136"/>
      <c r="WTA15" s="136"/>
      <c r="WTB15" s="136"/>
      <c r="WTC15" s="136"/>
      <c r="WTD15" s="136"/>
      <c r="WTE15" s="136"/>
      <c r="WTF15" s="136"/>
      <c r="WTG15" s="136"/>
      <c r="WTH15" s="136"/>
      <c r="WTI15" s="136"/>
      <c r="WTJ15" s="136"/>
      <c r="WTK15" s="136"/>
      <c r="WTL15" s="136"/>
      <c r="WTM15" s="136"/>
      <c r="WTN15" s="136"/>
      <c r="WTO15" s="136"/>
      <c r="WTP15" s="136"/>
      <c r="WTQ15" s="136"/>
      <c r="WTR15" s="136"/>
      <c r="WTS15" s="136"/>
      <c r="WTT15" s="136"/>
      <c r="WTU15" s="136"/>
      <c r="WTV15" s="136"/>
      <c r="WTW15" s="136"/>
      <c r="WTX15" s="136"/>
      <c r="WTY15" s="136"/>
      <c r="WTZ15" s="136"/>
      <c r="WUA15" s="136"/>
      <c r="WUB15" s="136"/>
      <c r="WUC15" s="136"/>
      <c r="WUD15" s="136"/>
      <c r="WUE15" s="136"/>
      <c r="WUF15" s="136"/>
      <c r="WUG15" s="136"/>
      <c r="WUH15" s="136"/>
      <c r="WUI15" s="136"/>
      <c r="WUJ15" s="136"/>
      <c r="WUK15" s="136"/>
      <c r="WUL15" s="136"/>
      <c r="WUM15" s="136"/>
      <c r="WUN15" s="136"/>
      <c r="WUO15" s="136"/>
      <c r="WUP15" s="136"/>
      <c r="WUQ15" s="136"/>
      <c r="WUR15" s="136"/>
      <c r="WUS15" s="136"/>
      <c r="WUT15" s="136"/>
      <c r="WUU15" s="136"/>
      <c r="WUV15" s="136"/>
      <c r="WUW15" s="136"/>
      <c r="WUX15" s="136"/>
      <c r="WUY15" s="136"/>
      <c r="WUZ15" s="136"/>
      <c r="WVA15" s="136"/>
      <c r="WVB15" s="136"/>
      <c r="WVC15" s="136"/>
      <c r="WVD15" s="136"/>
      <c r="WVE15" s="136"/>
      <c r="WVF15" s="136"/>
      <c r="WVG15" s="136"/>
      <c r="WVH15" s="136"/>
      <c r="WVI15" s="136"/>
      <c r="WVJ15" s="136"/>
      <c r="WVK15" s="136"/>
      <c r="WVL15" s="136"/>
      <c r="WVM15" s="136"/>
      <c r="WVN15" s="136"/>
      <c r="WVO15" s="136"/>
      <c r="WVP15" s="136"/>
      <c r="WVQ15" s="136"/>
      <c r="WVR15" s="136"/>
      <c r="WVS15" s="136"/>
      <c r="WVT15" s="136"/>
      <c r="WVU15" s="136"/>
      <c r="WVV15" s="136"/>
      <c r="WVW15" s="136"/>
      <c r="WVX15" s="136"/>
      <c r="WVY15" s="136"/>
      <c r="WVZ15" s="136"/>
      <c r="WWA15" s="136"/>
      <c r="WWB15" s="136"/>
      <c r="WWC15" s="136"/>
      <c r="WWD15" s="136"/>
      <c r="WWE15" s="136"/>
      <c r="WWF15" s="136"/>
      <c r="WWG15" s="136"/>
      <c r="WWH15" s="136"/>
      <c r="WWI15" s="136"/>
      <c r="WWJ15" s="136"/>
      <c r="WWK15" s="136"/>
      <c r="WWL15" s="136"/>
      <c r="WWM15" s="136"/>
      <c r="WWN15" s="136"/>
      <c r="WWO15" s="136"/>
      <c r="WWP15" s="136"/>
      <c r="WWQ15" s="136"/>
      <c r="WWR15" s="136"/>
      <c r="WWS15" s="136"/>
      <c r="WWT15" s="136"/>
      <c r="WWU15" s="136"/>
      <c r="WWV15" s="136"/>
      <c r="WWW15" s="136"/>
      <c r="WWX15" s="136"/>
      <c r="WWY15" s="136"/>
      <c r="WWZ15" s="136"/>
      <c r="WXA15" s="136"/>
      <c r="WXB15" s="136"/>
      <c r="WXC15" s="136"/>
      <c r="WXD15" s="136"/>
      <c r="WXE15" s="136"/>
      <c r="WXF15" s="136"/>
      <c r="WXG15" s="136"/>
      <c r="WXH15" s="136"/>
      <c r="WXI15" s="136"/>
      <c r="WXJ15" s="136"/>
      <c r="WXK15" s="136"/>
      <c r="WXL15" s="136"/>
      <c r="WXM15" s="136"/>
      <c r="WXN15" s="136"/>
      <c r="WXO15" s="136"/>
      <c r="WXP15" s="136"/>
      <c r="WXQ15" s="136"/>
      <c r="WXR15" s="136"/>
      <c r="WXS15" s="136"/>
      <c r="WXT15" s="136"/>
      <c r="WXU15" s="136"/>
      <c r="WXV15" s="136"/>
      <c r="WXW15" s="136"/>
      <c r="WXX15" s="136"/>
      <c r="WXY15" s="136"/>
      <c r="WXZ15" s="136"/>
      <c r="WYA15" s="136"/>
      <c r="WYB15" s="136"/>
      <c r="WYC15" s="136"/>
      <c r="WYD15" s="136"/>
      <c r="WYE15" s="136"/>
      <c r="WYF15" s="136"/>
      <c r="WYG15" s="136"/>
      <c r="WYH15" s="136"/>
      <c r="WYI15" s="136"/>
      <c r="WYJ15" s="136"/>
      <c r="WYK15" s="136"/>
      <c r="WYL15" s="136"/>
      <c r="WYM15" s="136"/>
      <c r="WYN15" s="136"/>
      <c r="WYO15" s="136"/>
      <c r="WYP15" s="136"/>
      <c r="WYQ15" s="136"/>
      <c r="WYR15" s="136"/>
      <c r="WYS15" s="136"/>
      <c r="WYT15" s="136"/>
      <c r="WYU15" s="136"/>
      <c r="WYV15" s="136"/>
      <c r="WYW15" s="136"/>
      <c r="WYX15" s="136"/>
      <c r="WYY15" s="136"/>
      <c r="WYZ15" s="136"/>
      <c r="WZA15" s="136"/>
      <c r="WZB15" s="136"/>
      <c r="WZC15" s="136"/>
      <c r="WZD15" s="136"/>
      <c r="WZE15" s="136"/>
      <c r="WZF15" s="136"/>
      <c r="WZG15" s="136"/>
      <c r="WZH15" s="136"/>
      <c r="WZI15" s="136"/>
      <c r="WZJ15" s="136"/>
      <c r="WZK15" s="136"/>
      <c r="WZL15" s="136"/>
      <c r="WZM15" s="136"/>
      <c r="WZN15" s="136"/>
      <c r="WZO15" s="136"/>
      <c r="WZP15" s="136"/>
      <c r="WZQ15" s="136"/>
      <c r="WZR15" s="136"/>
      <c r="WZS15" s="136"/>
      <c r="WZT15" s="136"/>
      <c r="WZU15" s="136"/>
      <c r="WZV15" s="136"/>
      <c r="WZW15" s="136"/>
      <c r="WZX15" s="136"/>
      <c r="WZY15" s="136"/>
      <c r="WZZ15" s="136"/>
      <c r="XAA15" s="136"/>
      <c r="XAB15" s="136"/>
      <c r="XAC15" s="136"/>
      <c r="XAD15" s="136"/>
      <c r="XAE15" s="136"/>
      <c r="XAF15" s="136"/>
      <c r="XAG15" s="136"/>
      <c r="XAH15" s="136"/>
      <c r="XAI15" s="136"/>
      <c r="XAJ15" s="136"/>
      <c r="XAK15" s="136"/>
      <c r="XAL15" s="136"/>
      <c r="XAM15" s="136"/>
      <c r="XAN15" s="136"/>
      <c r="XAO15" s="136"/>
      <c r="XAP15" s="136"/>
      <c r="XAQ15" s="136"/>
      <c r="XAR15" s="136"/>
      <c r="XAS15" s="136"/>
      <c r="XAT15" s="136"/>
      <c r="XAU15" s="136"/>
      <c r="XAV15" s="136"/>
      <c r="XAW15" s="136"/>
      <c r="XAX15" s="136"/>
      <c r="XAY15" s="136"/>
      <c r="XAZ15" s="136"/>
      <c r="XBA15" s="136"/>
      <c r="XBB15" s="136"/>
      <c r="XBC15" s="136"/>
      <c r="XBD15" s="136"/>
      <c r="XBE15" s="136"/>
      <c r="XBF15" s="136"/>
      <c r="XBG15" s="136"/>
      <c r="XBH15" s="136"/>
      <c r="XBI15" s="136"/>
      <c r="XBJ15" s="136"/>
      <c r="XBK15" s="136"/>
      <c r="XBL15" s="136"/>
      <c r="XBM15" s="136"/>
      <c r="XBN15" s="136"/>
      <c r="XBO15" s="136"/>
      <c r="XBP15" s="136"/>
      <c r="XBQ15" s="136"/>
      <c r="XBR15" s="136"/>
      <c r="XBS15" s="136"/>
      <c r="XBT15" s="136"/>
      <c r="XBU15" s="136"/>
      <c r="XBV15" s="136"/>
      <c r="XBW15" s="136"/>
      <c r="XBX15" s="136"/>
      <c r="XBY15" s="136"/>
      <c r="XBZ15" s="136"/>
      <c r="XCA15" s="136"/>
      <c r="XCB15" s="136"/>
      <c r="XCC15" s="136"/>
      <c r="XCD15" s="136"/>
      <c r="XCE15" s="136"/>
      <c r="XCF15" s="136"/>
      <c r="XCG15" s="136"/>
      <c r="XCH15" s="136"/>
      <c r="XCI15" s="136"/>
      <c r="XCJ15" s="136"/>
      <c r="XCK15" s="136"/>
      <c r="XCL15" s="136"/>
      <c r="XCM15" s="136"/>
      <c r="XCN15" s="136"/>
      <c r="XCO15" s="136"/>
      <c r="XCP15" s="136"/>
      <c r="XCQ15" s="136"/>
      <c r="XCR15" s="136"/>
      <c r="XCS15" s="136"/>
      <c r="XCT15" s="136"/>
      <c r="XCU15" s="136"/>
      <c r="XCV15" s="136"/>
      <c r="XCW15" s="136"/>
      <c r="XCX15" s="136"/>
      <c r="XCY15" s="136"/>
      <c r="XCZ15" s="136"/>
      <c r="XDA15" s="136"/>
      <c r="XDB15" s="136"/>
      <c r="XDC15" s="136"/>
      <c r="XDD15" s="136"/>
      <c r="XDE15" s="136"/>
      <c r="XDF15" s="136"/>
      <c r="XDG15" s="136"/>
      <c r="XDH15" s="136"/>
      <c r="XDI15" s="136"/>
      <c r="XDJ15" s="136"/>
      <c r="XDK15" s="136"/>
      <c r="XDL15" s="136"/>
      <c r="XDM15" s="136"/>
      <c r="XDN15" s="136"/>
      <c r="XDO15" s="136"/>
      <c r="XDP15" s="136"/>
      <c r="XDQ15" s="136"/>
      <c r="XDR15" s="136"/>
      <c r="XDS15" s="136"/>
      <c r="XDT15" s="136"/>
      <c r="XDU15" s="136"/>
      <c r="XDV15" s="136"/>
      <c r="XDW15" s="136"/>
      <c r="XDX15" s="136"/>
      <c r="XDY15" s="136"/>
      <c r="XDZ15" s="136"/>
      <c r="XEA15" s="136"/>
      <c r="XEB15" s="136"/>
      <c r="XEC15" s="136"/>
      <c r="XED15" s="136"/>
      <c r="XEE15" s="136"/>
      <c r="XEF15" s="136"/>
      <c r="XEG15" s="136"/>
      <c r="XEH15" s="136"/>
      <c r="XEI15" s="136"/>
      <c r="XEJ15" s="136"/>
      <c r="XEK15" s="136"/>
      <c r="XEL15" s="136"/>
      <c r="XEM15" s="136"/>
      <c r="XEN15" s="136"/>
      <c r="XEO15" s="136"/>
      <c r="XEP15" s="136"/>
      <c r="XEQ15" s="136"/>
      <c r="XER15" s="136"/>
      <c r="XES15" s="136"/>
      <c r="XET15" s="136"/>
      <c r="XEU15" s="136"/>
      <c r="XEV15" s="136"/>
      <c r="XEW15" s="136"/>
      <c r="XEX15" s="136"/>
      <c r="XEY15" s="136"/>
      <c r="XEZ15" s="136"/>
      <c r="XFA15" s="136"/>
      <c r="XFB15" s="136"/>
      <c r="XFC15" s="136"/>
      <c r="XFD15" s="136"/>
    </row>
    <row r="16" s="111" customFormat="1" spans="1:16384">
      <c r="A16" s="136"/>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c r="IU16" s="136"/>
      <c r="IV16" s="136"/>
      <c r="IW16" s="136"/>
      <c r="IX16" s="136"/>
      <c r="IY16" s="136"/>
      <c r="IZ16" s="136"/>
      <c r="JA16" s="136"/>
      <c r="JB16" s="136"/>
      <c r="JC16" s="136"/>
      <c r="JD16" s="136"/>
      <c r="JE16" s="136"/>
      <c r="JF16" s="136"/>
      <c r="JG16" s="136"/>
      <c r="JH16" s="136"/>
      <c r="JI16" s="136"/>
      <c r="JJ16" s="136"/>
      <c r="JK16" s="136"/>
      <c r="JL16" s="136"/>
      <c r="JM16" s="136"/>
      <c r="JN16" s="136"/>
      <c r="JO16" s="136"/>
      <c r="JP16" s="136"/>
      <c r="JQ16" s="136"/>
      <c r="JR16" s="136"/>
      <c r="JS16" s="136"/>
      <c r="JT16" s="136"/>
      <c r="JU16" s="136"/>
      <c r="JV16" s="136"/>
      <c r="JW16" s="136"/>
      <c r="JX16" s="136"/>
      <c r="JY16" s="136"/>
      <c r="JZ16" s="136"/>
      <c r="KA16" s="136"/>
      <c r="KB16" s="136"/>
      <c r="KC16" s="136"/>
      <c r="KD16" s="136"/>
      <c r="KE16" s="136"/>
      <c r="KF16" s="136"/>
      <c r="KG16" s="136"/>
      <c r="KH16" s="136"/>
      <c r="KI16" s="136"/>
      <c r="KJ16" s="136"/>
      <c r="KK16" s="136"/>
      <c r="KL16" s="136"/>
      <c r="KM16" s="136"/>
      <c r="KN16" s="136"/>
      <c r="KO16" s="136"/>
      <c r="KP16" s="136"/>
      <c r="KQ16" s="136"/>
      <c r="KR16" s="136"/>
      <c r="KS16" s="136"/>
      <c r="KT16" s="136"/>
      <c r="KU16" s="136"/>
      <c r="KV16" s="136"/>
      <c r="KW16" s="136"/>
      <c r="KX16" s="136"/>
      <c r="KY16" s="136"/>
      <c r="KZ16" s="136"/>
      <c r="LA16" s="136"/>
      <c r="LB16" s="136"/>
      <c r="LC16" s="136"/>
      <c r="LD16" s="136"/>
      <c r="LE16" s="136"/>
      <c r="LF16" s="136"/>
      <c r="LG16" s="136"/>
      <c r="LH16" s="136"/>
      <c r="LI16" s="136"/>
      <c r="LJ16" s="136"/>
      <c r="LK16" s="136"/>
      <c r="LL16" s="136"/>
      <c r="LM16" s="136"/>
      <c r="LN16" s="136"/>
      <c r="LO16" s="136"/>
      <c r="LP16" s="136"/>
      <c r="LQ16" s="136"/>
      <c r="LR16" s="136"/>
      <c r="LS16" s="136"/>
      <c r="LT16" s="136"/>
      <c r="LU16" s="136"/>
      <c r="LV16" s="136"/>
      <c r="LW16" s="136"/>
      <c r="LX16" s="136"/>
      <c r="LY16" s="136"/>
      <c r="LZ16" s="136"/>
      <c r="MA16" s="136"/>
      <c r="MB16" s="136"/>
      <c r="MC16" s="136"/>
      <c r="MD16" s="136"/>
      <c r="ME16" s="136"/>
      <c r="MF16" s="136"/>
      <c r="MG16" s="136"/>
      <c r="MH16" s="136"/>
      <c r="MI16" s="136"/>
      <c r="MJ16" s="136"/>
      <c r="MK16" s="136"/>
      <c r="ML16" s="136"/>
      <c r="MM16" s="136"/>
      <c r="MN16" s="136"/>
      <c r="MO16" s="136"/>
      <c r="MP16" s="136"/>
      <c r="MQ16" s="136"/>
      <c r="MR16" s="136"/>
      <c r="MS16" s="136"/>
      <c r="MT16" s="136"/>
      <c r="MU16" s="136"/>
      <c r="MV16" s="136"/>
      <c r="MW16" s="136"/>
      <c r="MX16" s="136"/>
      <c r="MY16" s="136"/>
      <c r="MZ16" s="136"/>
      <c r="NA16" s="136"/>
      <c r="NB16" s="136"/>
      <c r="NC16" s="136"/>
      <c r="ND16" s="136"/>
      <c r="NE16" s="136"/>
      <c r="NF16" s="136"/>
      <c r="NG16" s="136"/>
      <c r="NH16" s="136"/>
      <c r="NI16" s="136"/>
      <c r="NJ16" s="136"/>
      <c r="NK16" s="136"/>
      <c r="NL16" s="136"/>
      <c r="NM16" s="136"/>
      <c r="NN16" s="136"/>
      <c r="NO16" s="136"/>
      <c r="NP16" s="136"/>
      <c r="NQ16" s="136"/>
      <c r="NR16" s="136"/>
      <c r="NS16" s="136"/>
      <c r="NT16" s="136"/>
      <c r="NU16" s="136"/>
      <c r="NV16" s="136"/>
      <c r="NW16" s="136"/>
      <c r="NX16" s="136"/>
      <c r="NY16" s="136"/>
      <c r="NZ16" s="136"/>
      <c r="OA16" s="136"/>
      <c r="OB16" s="136"/>
      <c r="OC16" s="136"/>
      <c r="OD16" s="136"/>
      <c r="OE16" s="136"/>
      <c r="OF16" s="136"/>
      <c r="OG16" s="136"/>
      <c r="OH16" s="136"/>
      <c r="OI16" s="136"/>
      <c r="OJ16" s="136"/>
      <c r="OK16" s="136"/>
      <c r="OL16" s="136"/>
      <c r="OM16" s="136"/>
      <c r="ON16" s="136"/>
      <c r="OO16" s="136"/>
      <c r="OP16" s="136"/>
      <c r="OQ16" s="136"/>
      <c r="OR16" s="136"/>
      <c r="OS16" s="136"/>
      <c r="OT16" s="136"/>
      <c r="OU16" s="136"/>
      <c r="OV16" s="136"/>
      <c r="OW16" s="136"/>
      <c r="OX16" s="136"/>
      <c r="OY16" s="136"/>
      <c r="OZ16" s="136"/>
      <c r="PA16" s="136"/>
      <c r="PB16" s="136"/>
      <c r="PC16" s="136"/>
      <c r="PD16" s="136"/>
      <c r="PE16" s="136"/>
      <c r="PF16" s="136"/>
      <c r="PG16" s="136"/>
      <c r="PH16" s="136"/>
      <c r="PI16" s="136"/>
      <c r="PJ16" s="136"/>
      <c r="PK16" s="136"/>
      <c r="PL16" s="136"/>
      <c r="PM16" s="136"/>
      <c r="PN16" s="136"/>
      <c r="PO16" s="136"/>
      <c r="PP16" s="136"/>
      <c r="PQ16" s="136"/>
      <c r="PR16" s="136"/>
      <c r="PS16" s="136"/>
      <c r="PT16" s="136"/>
      <c r="PU16" s="136"/>
      <c r="PV16" s="136"/>
      <c r="PW16" s="136"/>
      <c r="PX16" s="136"/>
      <c r="PY16" s="136"/>
      <c r="PZ16" s="136"/>
      <c r="QA16" s="136"/>
      <c r="QB16" s="136"/>
      <c r="QC16" s="136"/>
      <c r="QD16" s="136"/>
      <c r="QE16" s="136"/>
      <c r="QF16" s="136"/>
      <c r="QG16" s="136"/>
      <c r="QH16" s="136"/>
      <c r="QI16" s="136"/>
      <c r="QJ16" s="136"/>
      <c r="QK16" s="136"/>
      <c r="QL16" s="136"/>
      <c r="QM16" s="136"/>
      <c r="QN16" s="136"/>
      <c r="QO16" s="136"/>
      <c r="QP16" s="136"/>
      <c r="QQ16" s="136"/>
      <c r="QR16" s="136"/>
      <c r="QS16" s="136"/>
      <c r="QT16" s="136"/>
      <c r="QU16" s="136"/>
      <c r="QV16" s="136"/>
      <c r="QW16" s="136"/>
      <c r="QX16" s="136"/>
      <c r="QY16" s="136"/>
      <c r="QZ16" s="136"/>
      <c r="RA16" s="136"/>
      <c r="RB16" s="136"/>
      <c r="RC16" s="136"/>
      <c r="RD16" s="136"/>
      <c r="RE16" s="136"/>
      <c r="RF16" s="136"/>
      <c r="RG16" s="136"/>
      <c r="RH16" s="136"/>
      <c r="RI16" s="136"/>
      <c r="RJ16" s="136"/>
      <c r="RK16" s="136"/>
      <c r="RL16" s="136"/>
      <c r="RM16" s="136"/>
      <c r="RN16" s="136"/>
      <c r="RO16" s="136"/>
      <c r="RP16" s="136"/>
      <c r="RQ16" s="136"/>
      <c r="RR16" s="136"/>
      <c r="RS16" s="136"/>
      <c r="RT16" s="136"/>
      <c r="RU16" s="136"/>
      <c r="RV16" s="136"/>
      <c r="RW16" s="136"/>
      <c r="RX16" s="136"/>
      <c r="RY16" s="136"/>
      <c r="RZ16" s="136"/>
      <c r="SA16" s="136"/>
      <c r="SB16" s="136"/>
      <c r="SC16" s="136"/>
      <c r="SD16" s="136"/>
      <c r="SE16" s="136"/>
      <c r="SF16" s="136"/>
      <c r="SG16" s="136"/>
      <c r="SH16" s="136"/>
      <c r="SI16" s="136"/>
      <c r="SJ16" s="136"/>
      <c r="SK16" s="136"/>
      <c r="SL16" s="136"/>
      <c r="SM16" s="136"/>
      <c r="SN16" s="136"/>
      <c r="SO16" s="136"/>
      <c r="SP16" s="136"/>
      <c r="SQ16" s="136"/>
      <c r="SR16" s="136"/>
      <c r="SS16" s="136"/>
      <c r="ST16" s="136"/>
      <c r="SU16" s="136"/>
      <c r="SV16" s="136"/>
      <c r="SW16" s="136"/>
      <c r="SX16" s="136"/>
      <c r="SY16" s="136"/>
      <c r="SZ16" s="136"/>
      <c r="TA16" s="136"/>
      <c r="TB16" s="136"/>
      <c r="TC16" s="136"/>
      <c r="TD16" s="136"/>
      <c r="TE16" s="136"/>
      <c r="TF16" s="136"/>
      <c r="TG16" s="136"/>
      <c r="TH16" s="136"/>
      <c r="TI16" s="136"/>
      <c r="TJ16" s="136"/>
      <c r="TK16" s="136"/>
      <c r="TL16" s="136"/>
      <c r="TM16" s="136"/>
      <c r="TN16" s="136"/>
      <c r="TO16" s="136"/>
      <c r="TP16" s="136"/>
      <c r="TQ16" s="136"/>
      <c r="TR16" s="136"/>
      <c r="TS16" s="136"/>
      <c r="TT16" s="136"/>
      <c r="TU16" s="136"/>
      <c r="TV16" s="136"/>
      <c r="TW16" s="136"/>
      <c r="TX16" s="136"/>
      <c r="TY16" s="136"/>
      <c r="TZ16" s="136"/>
      <c r="UA16" s="136"/>
      <c r="UB16" s="136"/>
      <c r="UC16" s="136"/>
      <c r="UD16" s="136"/>
      <c r="UE16" s="136"/>
      <c r="UF16" s="136"/>
      <c r="UG16" s="136"/>
      <c r="UH16" s="136"/>
      <c r="UI16" s="136"/>
      <c r="UJ16" s="136"/>
      <c r="UK16" s="136"/>
      <c r="UL16" s="136"/>
      <c r="UM16" s="136"/>
      <c r="UN16" s="136"/>
      <c r="UO16" s="136"/>
      <c r="UP16" s="136"/>
      <c r="UQ16" s="136"/>
      <c r="UR16" s="136"/>
      <c r="US16" s="136"/>
      <c r="UT16" s="136"/>
      <c r="UU16" s="136"/>
      <c r="UV16" s="136"/>
      <c r="UW16" s="136"/>
      <c r="UX16" s="136"/>
      <c r="UY16" s="136"/>
      <c r="UZ16" s="136"/>
      <c r="VA16" s="136"/>
      <c r="VB16" s="136"/>
      <c r="VC16" s="136"/>
      <c r="VD16" s="136"/>
      <c r="VE16" s="136"/>
      <c r="VF16" s="136"/>
      <c r="VG16" s="136"/>
      <c r="VH16" s="136"/>
      <c r="VI16" s="136"/>
      <c r="VJ16" s="136"/>
      <c r="VK16" s="136"/>
      <c r="VL16" s="136"/>
      <c r="VM16" s="136"/>
      <c r="VN16" s="136"/>
      <c r="VO16" s="136"/>
      <c r="VP16" s="136"/>
      <c r="VQ16" s="136"/>
      <c r="VR16" s="136"/>
      <c r="VS16" s="136"/>
      <c r="VT16" s="136"/>
      <c r="VU16" s="136"/>
      <c r="VV16" s="136"/>
      <c r="VW16" s="136"/>
      <c r="VX16" s="136"/>
      <c r="VY16" s="136"/>
      <c r="VZ16" s="136"/>
      <c r="WA16" s="136"/>
      <c r="WB16" s="136"/>
      <c r="WC16" s="136"/>
      <c r="WD16" s="136"/>
      <c r="WE16" s="136"/>
      <c r="WF16" s="136"/>
      <c r="WG16" s="136"/>
      <c r="WH16" s="136"/>
      <c r="WI16" s="136"/>
      <c r="WJ16" s="136"/>
      <c r="WK16" s="136"/>
      <c r="WL16" s="136"/>
      <c r="WM16" s="136"/>
      <c r="WN16" s="136"/>
      <c r="WO16" s="136"/>
      <c r="WP16" s="136"/>
      <c r="WQ16" s="136"/>
      <c r="WR16" s="136"/>
      <c r="WS16" s="136"/>
      <c r="WT16" s="136"/>
      <c r="WU16" s="136"/>
      <c r="WV16" s="136"/>
      <c r="WW16" s="136"/>
      <c r="WX16" s="136"/>
      <c r="WY16" s="136"/>
      <c r="WZ16" s="136"/>
      <c r="XA16" s="136"/>
      <c r="XB16" s="136"/>
      <c r="XC16" s="136"/>
      <c r="XD16" s="136"/>
      <c r="XE16" s="136"/>
      <c r="XF16" s="136"/>
      <c r="XG16" s="136"/>
      <c r="XH16" s="136"/>
      <c r="XI16" s="136"/>
      <c r="XJ16" s="136"/>
      <c r="XK16" s="136"/>
      <c r="XL16" s="136"/>
      <c r="XM16" s="136"/>
      <c r="XN16" s="136"/>
      <c r="XO16" s="136"/>
      <c r="XP16" s="136"/>
      <c r="XQ16" s="136"/>
      <c r="XR16" s="136"/>
      <c r="XS16" s="136"/>
      <c r="XT16" s="136"/>
      <c r="XU16" s="136"/>
      <c r="XV16" s="136"/>
      <c r="XW16" s="136"/>
      <c r="XX16" s="136"/>
      <c r="XY16" s="136"/>
      <c r="XZ16" s="136"/>
      <c r="YA16" s="136"/>
      <c r="YB16" s="136"/>
      <c r="YC16" s="136"/>
      <c r="YD16" s="136"/>
      <c r="YE16" s="136"/>
      <c r="YF16" s="136"/>
      <c r="YG16" s="136"/>
      <c r="YH16" s="136"/>
      <c r="YI16" s="136"/>
      <c r="YJ16" s="136"/>
      <c r="YK16" s="136"/>
      <c r="YL16" s="136"/>
      <c r="YM16" s="136"/>
      <c r="YN16" s="136"/>
      <c r="YO16" s="136"/>
      <c r="YP16" s="136"/>
      <c r="YQ16" s="136"/>
      <c r="YR16" s="136"/>
      <c r="YS16" s="136"/>
      <c r="YT16" s="136"/>
      <c r="YU16" s="136"/>
      <c r="YV16" s="136"/>
      <c r="YW16" s="136"/>
      <c r="YX16" s="136"/>
      <c r="YY16" s="136"/>
      <c r="YZ16" s="136"/>
      <c r="ZA16" s="136"/>
      <c r="ZB16" s="136"/>
      <c r="ZC16" s="136"/>
      <c r="ZD16" s="136"/>
      <c r="ZE16" s="136"/>
      <c r="ZF16" s="136"/>
      <c r="ZG16" s="136"/>
      <c r="ZH16" s="136"/>
      <c r="ZI16" s="136"/>
      <c r="ZJ16" s="136"/>
      <c r="ZK16" s="136"/>
      <c r="ZL16" s="136"/>
      <c r="ZM16" s="136"/>
      <c r="ZN16" s="136"/>
      <c r="ZO16" s="136"/>
      <c r="ZP16" s="136"/>
      <c r="ZQ16" s="136"/>
      <c r="ZR16" s="136"/>
      <c r="ZS16" s="136"/>
      <c r="ZT16" s="136"/>
      <c r="ZU16" s="136"/>
      <c r="ZV16" s="136"/>
      <c r="ZW16" s="136"/>
      <c r="ZX16" s="136"/>
      <c r="ZY16" s="136"/>
      <c r="ZZ16" s="136"/>
      <c r="AAA16" s="136"/>
      <c r="AAB16" s="136"/>
      <c r="AAC16" s="136"/>
      <c r="AAD16" s="136"/>
      <c r="AAE16" s="136"/>
      <c r="AAF16" s="136"/>
      <c r="AAG16" s="136"/>
      <c r="AAH16" s="136"/>
      <c r="AAI16" s="136"/>
      <c r="AAJ16" s="136"/>
      <c r="AAK16" s="136"/>
      <c r="AAL16" s="136"/>
      <c r="AAM16" s="136"/>
      <c r="AAN16" s="136"/>
      <c r="AAO16" s="136"/>
      <c r="AAP16" s="136"/>
      <c r="AAQ16" s="136"/>
      <c r="AAR16" s="136"/>
      <c r="AAS16" s="136"/>
      <c r="AAT16" s="136"/>
      <c r="AAU16" s="136"/>
      <c r="AAV16" s="136"/>
      <c r="AAW16" s="136"/>
      <c r="AAX16" s="136"/>
      <c r="AAY16" s="136"/>
      <c r="AAZ16" s="136"/>
      <c r="ABA16" s="136"/>
      <c r="ABB16" s="136"/>
      <c r="ABC16" s="136"/>
      <c r="ABD16" s="136"/>
      <c r="ABE16" s="136"/>
      <c r="ABF16" s="136"/>
      <c r="ABG16" s="136"/>
      <c r="ABH16" s="136"/>
      <c r="ABI16" s="136"/>
      <c r="ABJ16" s="136"/>
      <c r="ABK16" s="136"/>
      <c r="ABL16" s="136"/>
      <c r="ABM16" s="136"/>
      <c r="ABN16" s="136"/>
      <c r="ABO16" s="136"/>
      <c r="ABP16" s="136"/>
      <c r="ABQ16" s="136"/>
      <c r="ABR16" s="136"/>
      <c r="ABS16" s="136"/>
      <c r="ABT16" s="136"/>
      <c r="ABU16" s="136"/>
      <c r="ABV16" s="136"/>
      <c r="ABW16" s="136"/>
      <c r="ABX16" s="136"/>
      <c r="ABY16" s="136"/>
      <c r="ABZ16" s="136"/>
      <c r="ACA16" s="136"/>
      <c r="ACB16" s="136"/>
      <c r="ACC16" s="136"/>
      <c r="ACD16" s="136"/>
      <c r="ACE16" s="136"/>
      <c r="ACF16" s="136"/>
      <c r="ACG16" s="136"/>
      <c r="ACH16" s="136"/>
      <c r="ACI16" s="136"/>
      <c r="ACJ16" s="136"/>
      <c r="ACK16" s="136"/>
      <c r="ACL16" s="136"/>
      <c r="ACM16" s="136"/>
      <c r="ACN16" s="136"/>
      <c r="ACO16" s="136"/>
      <c r="ACP16" s="136"/>
      <c r="ACQ16" s="136"/>
      <c r="ACR16" s="136"/>
      <c r="ACS16" s="136"/>
      <c r="ACT16" s="136"/>
      <c r="ACU16" s="136"/>
      <c r="ACV16" s="136"/>
      <c r="ACW16" s="136"/>
      <c r="ACX16" s="136"/>
      <c r="ACY16" s="136"/>
      <c r="ACZ16" s="136"/>
      <c r="ADA16" s="136"/>
      <c r="ADB16" s="136"/>
      <c r="ADC16" s="136"/>
      <c r="ADD16" s="136"/>
      <c r="ADE16" s="136"/>
      <c r="ADF16" s="136"/>
      <c r="ADG16" s="136"/>
      <c r="ADH16" s="136"/>
      <c r="ADI16" s="136"/>
      <c r="ADJ16" s="136"/>
      <c r="ADK16" s="136"/>
      <c r="ADL16" s="136"/>
      <c r="ADM16" s="136"/>
      <c r="ADN16" s="136"/>
      <c r="ADO16" s="136"/>
      <c r="ADP16" s="136"/>
      <c r="ADQ16" s="136"/>
      <c r="ADR16" s="136"/>
      <c r="ADS16" s="136"/>
      <c r="ADT16" s="136"/>
      <c r="ADU16" s="136"/>
      <c r="ADV16" s="136"/>
      <c r="ADW16" s="136"/>
      <c r="ADX16" s="136"/>
      <c r="ADY16" s="136"/>
      <c r="ADZ16" s="136"/>
      <c r="AEA16" s="136"/>
      <c r="AEB16" s="136"/>
      <c r="AEC16" s="136"/>
      <c r="AED16" s="136"/>
      <c r="AEE16" s="136"/>
      <c r="AEF16" s="136"/>
      <c r="AEG16" s="136"/>
      <c r="AEH16" s="136"/>
      <c r="AEI16" s="136"/>
      <c r="AEJ16" s="136"/>
      <c r="AEK16" s="136"/>
      <c r="AEL16" s="136"/>
      <c r="AEM16" s="136"/>
      <c r="AEN16" s="136"/>
      <c r="AEO16" s="136"/>
      <c r="AEP16" s="136"/>
      <c r="AEQ16" s="136"/>
      <c r="AER16" s="136"/>
      <c r="AES16" s="136"/>
      <c r="AET16" s="136"/>
      <c r="AEU16" s="136"/>
      <c r="AEV16" s="136"/>
      <c r="AEW16" s="136"/>
      <c r="AEX16" s="136"/>
      <c r="AEY16" s="136"/>
      <c r="AEZ16" s="136"/>
      <c r="AFA16" s="136"/>
      <c r="AFB16" s="136"/>
      <c r="AFC16" s="136"/>
      <c r="AFD16" s="136"/>
      <c r="AFE16" s="136"/>
      <c r="AFF16" s="136"/>
      <c r="AFG16" s="136"/>
      <c r="AFH16" s="136"/>
      <c r="AFI16" s="136"/>
      <c r="AFJ16" s="136"/>
      <c r="AFK16" s="136"/>
      <c r="AFL16" s="136"/>
      <c r="AFM16" s="136"/>
      <c r="AFN16" s="136"/>
      <c r="AFO16" s="136"/>
      <c r="AFP16" s="136"/>
      <c r="AFQ16" s="136"/>
      <c r="AFR16" s="136"/>
      <c r="AFS16" s="136"/>
      <c r="AFT16" s="136"/>
      <c r="AFU16" s="136"/>
      <c r="AFV16" s="136"/>
      <c r="AFW16" s="136"/>
      <c r="AFX16" s="136"/>
      <c r="AFY16" s="136"/>
      <c r="AFZ16" s="136"/>
      <c r="AGA16" s="136"/>
      <c r="AGB16" s="136"/>
      <c r="AGC16" s="136"/>
      <c r="AGD16" s="136"/>
      <c r="AGE16" s="136"/>
      <c r="AGF16" s="136"/>
      <c r="AGG16" s="136"/>
      <c r="AGH16" s="136"/>
      <c r="AGI16" s="136"/>
      <c r="AGJ16" s="136"/>
      <c r="AGK16" s="136"/>
      <c r="AGL16" s="136"/>
      <c r="AGM16" s="136"/>
      <c r="AGN16" s="136"/>
      <c r="AGO16" s="136"/>
      <c r="AGP16" s="136"/>
      <c r="AGQ16" s="136"/>
      <c r="AGR16" s="136"/>
      <c r="AGS16" s="136"/>
      <c r="AGT16" s="136"/>
      <c r="AGU16" s="136"/>
      <c r="AGV16" s="136"/>
      <c r="AGW16" s="136"/>
      <c r="AGX16" s="136"/>
      <c r="AGY16" s="136"/>
      <c r="AGZ16" s="136"/>
      <c r="AHA16" s="136"/>
      <c r="AHB16" s="136"/>
      <c r="AHC16" s="136"/>
      <c r="AHD16" s="136"/>
      <c r="AHE16" s="136"/>
      <c r="AHF16" s="136"/>
      <c r="AHG16" s="136"/>
      <c r="AHH16" s="136"/>
      <c r="AHI16" s="136"/>
      <c r="AHJ16" s="136"/>
      <c r="AHK16" s="136"/>
      <c r="AHL16" s="136"/>
      <c r="AHM16" s="136"/>
      <c r="AHN16" s="136"/>
      <c r="AHO16" s="136"/>
      <c r="AHP16" s="136"/>
      <c r="AHQ16" s="136"/>
      <c r="AHR16" s="136"/>
      <c r="AHS16" s="136"/>
      <c r="AHT16" s="136"/>
      <c r="AHU16" s="136"/>
      <c r="AHV16" s="136"/>
      <c r="AHW16" s="136"/>
      <c r="AHX16" s="136"/>
      <c r="AHY16" s="136"/>
      <c r="AHZ16" s="136"/>
      <c r="AIA16" s="136"/>
      <c r="AIB16" s="136"/>
      <c r="AIC16" s="136"/>
      <c r="AID16" s="136"/>
      <c r="AIE16" s="136"/>
      <c r="AIF16" s="136"/>
      <c r="AIG16" s="136"/>
      <c r="AIH16" s="136"/>
      <c r="AII16" s="136"/>
      <c r="AIJ16" s="136"/>
      <c r="AIK16" s="136"/>
      <c r="AIL16" s="136"/>
      <c r="AIM16" s="136"/>
      <c r="AIN16" s="136"/>
      <c r="AIO16" s="136"/>
      <c r="AIP16" s="136"/>
      <c r="AIQ16" s="136"/>
      <c r="AIR16" s="136"/>
      <c r="AIS16" s="136"/>
      <c r="AIT16" s="136"/>
      <c r="AIU16" s="136"/>
      <c r="AIV16" s="136"/>
      <c r="AIW16" s="136"/>
      <c r="AIX16" s="136"/>
      <c r="AIY16" s="136"/>
      <c r="AIZ16" s="136"/>
      <c r="AJA16" s="136"/>
      <c r="AJB16" s="136"/>
      <c r="AJC16" s="136"/>
      <c r="AJD16" s="136"/>
      <c r="AJE16" s="136"/>
      <c r="AJF16" s="136"/>
      <c r="AJG16" s="136"/>
      <c r="AJH16" s="136"/>
      <c r="AJI16" s="136"/>
      <c r="AJJ16" s="136"/>
      <c r="AJK16" s="136"/>
      <c r="AJL16" s="136"/>
      <c r="AJM16" s="136"/>
      <c r="AJN16" s="136"/>
      <c r="AJO16" s="136"/>
      <c r="AJP16" s="136"/>
      <c r="AJQ16" s="136"/>
      <c r="AJR16" s="136"/>
      <c r="AJS16" s="136"/>
      <c r="AJT16" s="136"/>
      <c r="AJU16" s="136"/>
      <c r="AJV16" s="136"/>
      <c r="AJW16" s="136"/>
      <c r="AJX16" s="136"/>
      <c r="AJY16" s="136"/>
      <c r="AJZ16" s="136"/>
      <c r="AKA16" s="136"/>
      <c r="AKB16" s="136"/>
      <c r="AKC16" s="136"/>
      <c r="AKD16" s="136"/>
      <c r="AKE16" s="136"/>
      <c r="AKF16" s="136"/>
      <c r="AKG16" s="136"/>
      <c r="AKH16" s="136"/>
      <c r="AKI16" s="136"/>
      <c r="AKJ16" s="136"/>
      <c r="AKK16" s="136"/>
      <c r="AKL16" s="136"/>
      <c r="AKM16" s="136"/>
      <c r="AKN16" s="136"/>
      <c r="AKO16" s="136"/>
      <c r="AKP16" s="136"/>
      <c r="AKQ16" s="136"/>
      <c r="AKR16" s="136"/>
      <c r="AKS16" s="136"/>
      <c r="AKT16" s="136"/>
      <c r="AKU16" s="136"/>
      <c r="AKV16" s="136"/>
      <c r="AKW16" s="136"/>
      <c r="AKX16" s="136"/>
      <c r="AKY16" s="136"/>
      <c r="AKZ16" s="136"/>
      <c r="ALA16" s="136"/>
      <c r="ALB16" s="136"/>
      <c r="ALC16" s="136"/>
      <c r="ALD16" s="136"/>
      <c r="ALE16" s="136"/>
      <c r="ALF16" s="136"/>
      <c r="ALG16" s="136"/>
      <c r="ALH16" s="136"/>
      <c r="ALI16" s="136"/>
      <c r="ALJ16" s="136"/>
      <c r="ALK16" s="136"/>
      <c r="ALL16" s="136"/>
      <c r="ALM16" s="136"/>
      <c r="ALN16" s="136"/>
      <c r="ALO16" s="136"/>
      <c r="ALP16" s="136"/>
      <c r="ALQ16" s="136"/>
      <c r="ALR16" s="136"/>
      <c r="ALS16" s="136"/>
      <c r="ALT16" s="136"/>
      <c r="ALU16" s="136"/>
      <c r="ALV16" s="136"/>
      <c r="ALW16" s="136"/>
      <c r="ALX16" s="136"/>
      <c r="ALY16" s="136"/>
      <c r="ALZ16" s="136"/>
      <c r="AMA16" s="136"/>
      <c r="AMB16" s="136"/>
      <c r="AMC16" s="136"/>
      <c r="AMD16" s="136"/>
      <c r="AME16" s="136"/>
      <c r="AMF16" s="136"/>
      <c r="AMG16" s="136"/>
      <c r="AMH16" s="136"/>
      <c r="AMI16" s="136"/>
      <c r="AMJ16" s="136"/>
      <c r="AMK16" s="136"/>
      <c r="AML16" s="136"/>
      <c r="AMM16" s="136"/>
      <c r="AMN16" s="136"/>
      <c r="AMO16" s="136"/>
      <c r="AMP16" s="136"/>
      <c r="AMQ16" s="136"/>
      <c r="AMR16" s="136"/>
      <c r="AMS16" s="136"/>
      <c r="AMT16" s="136"/>
      <c r="AMU16" s="136"/>
      <c r="AMV16" s="136"/>
      <c r="AMW16" s="136"/>
      <c r="AMX16" s="136"/>
      <c r="AMY16" s="136"/>
      <c r="AMZ16" s="136"/>
      <c r="ANA16" s="136"/>
      <c r="ANB16" s="136"/>
      <c r="ANC16" s="136"/>
      <c r="AND16" s="136"/>
      <c r="ANE16" s="136"/>
      <c r="ANF16" s="136"/>
      <c r="ANG16" s="136"/>
      <c r="ANH16" s="136"/>
      <c r="ANI16" s="136"/>
      <c r="ANJ16" s="136"/>
      <c r="ANK16" s="136"/>
      <c r="ANL16" s="136"/>
      <c r="ANM16" s="136"/>
      <c r="ANN16" s="136"/>
      <c r="ANO16" s="136"/>
      <c r="ANP16" s="136"/>
      <c r="ANQ16" s="136"/>
      <c r="ANR16" s="136"/>
      <c r="ANS16" s="136"/>
      <c r="ANT16" s="136"/>
      <c r="ANU16" s="136"/>
      <c r="ANV16" s="136"/>
      <c r="ANW16" s="136"/>
      <c r="ANX16" s="136"/>
      <c r="ANY16" s="136"/>
      <c r="ANZ16" s="136"/>
      <c r="AOA16" s="136"/>
      <c r="AOB16" s="136"/>
      <c r="AOC16" s="136"/>
      <c r="AOD16" s="136"/>
      <c r="AOE16" s="136"/>
      <c r="AOF16" s="136"/>
      <c r="AOG16" s="136"/>
      <c r="AOH16" s="136"/>
      <c r="AOI16" s="136"/>
      <c r="AOJ16" s="136"/>
      <c r="AOK16" s="136"/>
      <c r="AOL16" s="136"/>
      <c r="AOM16" s="136"/>
      <c r="AON16" s="136"/>
      <c r="AOO16" s="136"/>
      <c r="AOP16" s="136"/>
      <c r="AOQ16" s="136"/>
      <c r="AOR16" s="136"/>
      <c r="AOS16" s="136"/>
      <c r="AOT16" s="136"/>
      <c r="AOU16" s="136"/>
      <c r="AOV16" s="136"/>
      <c r="AOW16" s="136"/>
      <c r="AOX16" s="136"/>
      <c r="AOY16" s="136"/>
      <c r="AOZ16" s="136"/>
      <c r="APA16" s="136"/>
      <c r="APB16" s="136"/>
      <c r="APC16" s="136"/>
      <c r="APD16" s="136"/>
      <c r="APE16" s="136"/>
      <c r="APF16" s="136"/>
      <c r="APG16" s="136"/>
      <c r="APH16" s="136"/>
      <c r="API16" s="136"/>
      <c r="APJ16" s="136"/>
      <c r="APK16" s="136"/>
      <c r="APL16" s="136"/>
      <c r="APM16" s="136"/>
      <c r="APN16" s="136"/>
      <c r="APO16" s="136"/>
      <c r="APP16" s="136"/>
      <c r="APQ16" s="136"/>
      <c r="APR16" s="136"/>
      <c r="APS16" s="136"/>
      <c r="APT16" s="136"/>
      <c r="APU16" s="136"/>
      <c r="APV16" s="136"/>
      <c r="APW16" s="136"/>
      <c r="APX16" s="136"/>
      <c r="APY16" s="136"/>
      <c r="APZ16" s="136"/>
      <c r="AQA16" s="136"/>
      <c r="AQB16" s="136"/>
      <c r="AQC16" s="136"/>
      <c r="AQD16" s="136"/>
      <c r="AQE16" s="136"/>
      <c r="AQF16" s="136"/>
      <c r="AQG16" s="136"/>
      <c r="AQH16" s="136"/>
      <c r="AQI16" s="136"/>
      <c r="AQJ16" s="136"/>
      <c r="AQK16" s="136"/>
      <c r="AQL16" s="136"/>
      <c r="AQM16" s="136"/>
      <c r="AQN16" s="136"/>
      <c r="AQO16" s="136"/>
      <c r="AQP16" s="136"/>
      <c r="AQQ16" s="136"/>
      <c r="AQR16" s="136"/>
      <c r="AQS16" s="136"/>
      <c r="AQT16" s="136"/>
      <c r="AQU16" s="136"/>
      <c r="AQV16" s="136"/>
      <c r="AQW16" s="136"/>
      <c r="AQX16" s="136"/>
      <c r="AQY16" s="136"/>
      <c r="AQZ16" s="136"/>
      <c r="ARA16" s="136"/>
      <c r="ARB16" s="136"/>
      <c r="ARC16" s="136"/>
      <c r="ARD16" s="136"/>
      <c r="ARE16" s="136"/>
      <c r="ARF16" s="136"/>
      <c r="ARG16" s="136"/>
      <c r="ARH16" s="136"/>
      <c r="ARI16" s="136"/>
      <c r="ARJ16" s="136"/>
      <c r="ARK16" s="136"/>
      <c r="ARL16" s="136"/>
      <c r="ARM16" s="136"/>
      <c r="ARN16" s="136"/>
      <c r="ARO16" s="136"/>
      <c r="ARP16" s="136"/>
      <c r="ARQ16" s="136"/>
      <c r="ARR16" s="136"/>
      <c r="ARS16" s="136"/>
      <c r="ART16" s="136"/>
      <c r="ARU16" s="136"/>
      <c r="ARV16" s="136"/>
      <c r="ARW16" s="136"/>
      <c r="ARX16" s="136"/>
      <c r="ARY16" s="136"/>
      <c r="ARZ16" s="136"/>
      <c r="ASA16" s="136"/>
      <c r="ASB16" s="136"/>
      <c r="ASC16" s="136"/>
      <c r="ASD16" s="136"/>
      <c r="ASE16" s="136"/>
      <c r="ASF16" s="136"/>
      <c r="ASG16" s="136"/>
      <c r="ASH16" s="136"/>
      <c r="ASI16" s="136"/>
      <c r="ASJ16" s="136"/>
      <c r="ASK16" s="136"/>
      <c r="ASL16" s="136"/>
      <c r="ASM16" s="136"/>
      <c r="ASN16" s="136"/>
      <c r="ASO16" s="136"/>
      <c r="ASP16" s="136"/>
      <c r="ASQ16" s="136"/>
      <c r="ASR16" s="136"/>
      <c r="ASS16" s="136"/>
      <c r="AST16" s="136"/>
      <c r="ASU16" s="136"/>
      <c r="ASV16" s="136"/>
      <c r="ASW16" s="136"/>
      <c r="ASX16" s="136"/>
      <c r="ASY16" s="136"/>
      <c r="ASZ16" s="136"/>
      <c r="ATA16" s="136"/>
      <c r="ATB16" s="136"/>
      <c r="ATC16" s="136"/>
      <c r="ATD16" s="136"/>
      <c r="ATE16" s="136"/>
      <c r="ATF16" s="136"/>
      <c r="ATG16" s="136"/>
      <c r="ATH16" s="136"/>
      <c r="ATI16" s="136"/>
      <c r="ATJ16" s="136"/>
      <c r="ATK16" s="136"/>
      <c r="ATL16" s="136"/>
      <c r="ATM16" s="136"/>
      <c r="ATN16" s="136"/>
      <c r="ATO16" s="136"/>
      <c r="ATP16" s="136"/>
      <c r="ATQ16" s="136"/>
      <c r="ATR16" s="136"/>
      <c r="ATS16" s="136"/>
      <c r="ATT16" s="136"/>
      <c r="ATU16" s="136"/>
      <c r="ATV16" s="136"/>
      <c r="ATW16" s="136"/>
      <c r="ATX16" s="136"/>
      <c r="ATY16" s="136"/>
      <c r="ATZ16" s="136"/>
      <c r="AUA16" s="136"/>
      <c r="AUB16" s="136"/>
      <c r="AUC16" s="136"/>
      <c r="AUD16" s="136"/>
      <c r="AUE16" s="136"/>
      <c r="AUF16" s="136"/>
      <c r="AUG16" s="136"/>
      <c r="AUH16" s="136"/>
      <c r="AUI16" s="136"/>
      <c r="AUJ16" s="136"/>
      <c r="AUK16" s="136"/>
      <c r="AUL16" s="136"/>
      <c r="AUM16" s="136"/>
      <c r="AUN16" s="136"/>
      <c r="AUO16" s="136"/>
      <c r="AUP16" s="136"/>
      <c r="AUQ16" s="136"/>
      <c r="AUR16" s="136"/>
      <c r="AUS16" s="136"/>
      <c r="AUT16" s="136"/>
      <c r="AUU16" s="136"/>
      <c r="AUV16" s="136"/>
      <c r="AUW16" s="136"/>
      <c r="AUX16" s="136"/>
      <c r="AUY16" s="136"/>
      <c r="AUZ16" s="136"/>
      <c r="AVA16" s="136"/>
      <c r="AVB16" s="136"/>
      <c r="AVC16" s="136"/>
      <c r="AVD16" s="136"/>
      <c r="AVE16" s="136"/>
      <c r="AVF16" s="136"/>
      <c r="AVG16" s="136"/>
      <c r="AVH16" s="136"/>
      <c r="AVI16" s="136"/>
      <c r="AVJ16" s="136"/>
      <c r="AVK16" s="136"/>
      <c r="AVL16" s="136"/>
      <c r="AVM16" s="136"/>
      <c r="AVN16" s="136"/>
      <c r="AVO16" s="136"/>
      <c r="AVP16" s="136"/>
      <c r="AVQ16" s="136"/>
      <c r="AVR16" s="136"/>
      <c r="AVS16" s="136"/>
      <c r="AVT16" s="136"/>
      <c r="AVU16" s="136"/>
      <c r="AVV16" s="136"/>
      <c r="AVW16" s="136"/>
      <c r="AVX16" s="136"/>
      <c r="AVY16" s="136"/>
      <c r="AVZ16" s="136"/>
      <c r="AWA16" s="136"/>
      <c r="AWB16" s="136"/>
      <c r="AWC16" s="136"/>
      <c r="AWD16" s="136"/>
      <c r="AWE16" s="136"/>
      <c r="AWF16" s="136"/>
      <c r="AWG16" s="136"/>
      <c r="AWH16" s="136"/>
      <c r="AWI16" s="136"/>
      <c r="AWJ16" s="136"/>
      <c r="AWK16" s="136"/>
      <c r="AWL16" s="136"/>
      <c r="AWM16" s="136"/>
      <c r="AWN16" s="136"/>
      <c r="AWO16" s="136"/>
      <c r="AWP16" s="136"/>
      <c r="AWQ16" s="136"/>
      <c r="AWR16" s="136"/>
      <c r="AWS16" s="136"/>
      <c r="AWT16" s="136"/>
      <c r="AWU16" s="136"/>
      <c r="AWV16" s="136"/>
      <c r="AWW16" s="136"/>
      <c r="AWX16" s="136"/>
      <c r="AWY16" s="136"/>
      <c r="AWZ16" s="136"/>
      <c r="AXA16" s="136"/>
      <c r="AXB16" s="136"/>
      <c r="AXC16" s="136"/>
      <c r="AXD16" s="136"/>
      <c r="AXE16" s="136"/>
      <c r="AXF16" s="136"/>
      <c r="AXG16" s="136"/>
      <c r="AXH16" s="136"/>
      <c r="AXI16" s="136"/>
      <c r="AXJ16" s="136"/>
      <c r="AXK16" s="136"/>
      <c r="AXL16" s="136"/>
      <c r="AXM16" s="136"/>
      <c r="AXN16" s="136"/>
      <c r="AXO16" s="136"/>
      <c r="AXP16" s="136"/>
      <c r="AXQ16" s="136"/>
      <c r="AXR16" s="136"/>
      <c r="AXS16" s="136"/>
      <c r="AXT16" s="136"/>
      <c r="AXU16" s="136"/>
      <c r="AXV16" s="136"/>
      <c r="AXW16" s="136"/>
      <c r="AXX16" s="136"/>
      <c r="AXY16" s="136"/>
      <c r="AXZ16" s="136"/>
      <c r="AYA16" s="136"/>
      <c r="AYB16" s="136"/>
      <c r="AYC16" s="136"/>
      <c r="AYD16" s="136"/>
      <c r="AYE16" s="136"/>
      <c r="AYF16" s="136"/>
      <c r="AYG16" s="136"/>
      <c r="AYH16" s="136"/>
      <c r="AYI16" s="136"/>
      <c r="AYJ16" s="136"/>
      <c r="AYK16" s="136"/>
      <c r="AYL16" s="136"/>
      <c r="AYM16" s="136"/>
      <c r="AYN16" s="136"/>
      <c r="AYO16" s="136"/>
      <c r="AYP16" s="136"/>
      <c r="AYQ16" s="136"/>
      <c r="AYR16" s="136"/>
      <c r="AYS16" s="136"/>
      <c r="AYT16" s="136"/>
      <c r="AYU16" s="136"/>
      <c r="AYV16" s="136"/>
      <c r="AYW16" s="136"/>
      <c r="AYX16" s="136"/>
      <c r="AYY16" s="136"/>
      <c r="AYZ16" s="136"/>
      <c r="AZA16" s="136"/>
      <c r="AZB16" s="136"/>
      <c r="AZC16" s="136"/>
      <c r="AZD16" s="136"/>
      <c r="AZE16" s="136"/>
      <c r="AZF16" s="136"/>
      <c r="AZG16" s="136"/>
      <c r="AZH16" s="136"/>
      <c r="AZI16" s="136"/>
      <c r="AZJ16" s="136"/>
      <c r="AZK16" s="136"/>
      <c r="AZL16" s="136"/>
      <c r="AZM16" s="136"/>
      <c r="AZN16" s="136"/>
      <c r="AZO16" s="136"/>
      <c r="AZP16" s="136"/>
      <c r="AZQ16" s="136"/>
      <c r="AZR16" s="136"/>
      <c r="AZS16" s="136"/>
      <c r="AZT16" s="136"/>
      <c r="AZU16" s="136"/>
      <c r="AZV16" s="136"/>
      <c r="AZW16" s="136"/>
      <c r="AZX16" s="136"/>
      <c r="AZY16" s="136"/>
      <c r="AZZ16" s="136"/>
      <c r="BAA16" s="136"/>
      <c r="BAB16" s="136"/>
      <c r="BAC16" s="136"/>
      <c r="BAD16" s="136"/>
      <c r="BAE16" s="136"/>
      <c r="BAF16" s="136"/>
      <c r="BAG16" s="136"/>
      <c r="BAH16" s="136"/>
      <c r="BAI16" s="136"/>
      <c r="BAJ16" s="136"/>
      <c r="BAK16" s="136"/>
      <c r="BAL16" s="136"/>
      <c r="BAM16" s="136"/>
      <c r="BAN16" s="136"/>
      <c r="BAO16" s="136"/>
      <c r="BAP16" s="136"/>
      <c r="BAQ16" s="136"/>
      <c r="BAR16" s="136"/>
      <c r="BAS16" s="136"/>
      <c r="BAT16" s="136"/>
      <c r="BAU16" s="136"/>
      <c r="BAV16" s="136"/>
      <c r="BAW16" s="136"/>
      <c r="BAX16" s="136"/>
      <c r="BAY16" s="136"/>
      <c r="BAZ16" s="136"/>
      <c r="BBA16" s="136"/>
      <c r="BBB16" s="136"/>
      <c r="BBC16" s="136"/>
      <c r="BBD16" s="136"/>
      <c r="BBE16" s="136"/>
      <c r="BBF16" s="136"/>
      <c r="BBG16" s="136"/>
      <c r="BBH16" s="136"/>
      <c r="BBI16" s="136"/>
      <c r="BBJ16" s="136"/>
      <c r="BBK16" s="136"/>
      <c r="BBL16" s="136"/>
      <c r="BBM16" s="136"/>
      <c r="BBN16" s="136"/>
      <c r="BBO16" s="136"/>
      <c r="BBP16" s="136"/>
      <c r="BBQ16" s="136"/>
      <c r="BBR16" s="136"/>
      <c r="BBS16" s="136"/>
      <c r="BBT16" s="136"/>
      <c r="BBU16" s="136"/>
      <c r="BBV16" s="136"/>
      <c r="BBW16" s="136"/>
      <c r="BBX16" s="136"/>
      <c r="BBY16" s="136"/>
      <c r="BBZ16" s="136"/>
      <c r="BCA16" s="136"/>
      <c r="BCB16" s="136"/>
      <c r="BCC16" s="136"/>
      <c r="BCD16" s="136"/>
      <c r="BCE16" s="136"/>
      <c r="BCF16" s="136"/>
      <c r="BCG16" s="136"/>
      <c r="BCH16" s="136"/>
      <c r="BCI16" s="136"/>
      <c r="BCJ16" s="136"/>
      <c r="BCK16" s="136"/>
      <c r="BCL16" s="136"/>
      <c r="BCM16" s="136"/>
      <c r="BCN16" s="136"/>
      <c r="BCO16" s="136"/>
      <c r="BCP16" s="136"/>
      <c r="BCQ16" s="136"/>
      <c r="BCR16" s="136"/>
      <c r="BCS16" s="136"/>
      <c r="BCT16" s="136"/>
      <c r="BCU16" s="136"/>
      <c r="BCV16" s="136"/>
      <c r="BCW16" s="136"/>
      <c r="BCX16" s="136"/>
      <c r="BCY16" s="136"/>
      <c r="BCZ16" s="136"/>
      <c r="BDA16" s="136"/>
      <c r="BDB16" s="136"/>
      <c r="BDC16" s="136"/>
      <c r="BDD16" s="136"/>
      <c r="BDE16" s="136"/>
      <c r="BDF16" s="136"/>
      <c r="BDG16" s="136"/>
      <c r="BDH16" s="136"/>
      <c r="BDI16" s="136"/>
      <c r="BDJ16" s="136"/>
      <c r="BDK16" s="136"/>
      <c r="BDL16" s="136"/>
      <c r="BDM16" s="136"/>
      <c r="BDN16" s="136"/>
      <c r="BDO16" s="136"/>
      <c r="BDP16" s="136"/>
      <c r="BDQ16" s="136"/>
      <c r="BDR16" s="136"/>
      <c r="BDS16" s="136"/>
      <c r="BDT16" s="136"/>
      <c r="BDU16" s="136"/>
      <c r="BDV16" s="136"/>
      <c r="BDW16" s="136"/>
      <c r="BDX16" s="136"/>
      <c r="BDY16" s="136"/>
      <c r="BDZ16" s="136"/>
      <c r="BEA16" s="136"/>
      <c r="BEB16" s="136"/>
      <c r="BEC16" s="136"/>
      <c r="BED16" s="136"/>
      <c r="BEE16" s="136"/>
      <c r="BEF16" s="136"/>
      <c r="BEG16" s="136"/>
      <c r="BEH16" s="136"/>
      <c r="BEI16" s="136"/>
      <c r="BEJ16" s="136"/>
      <c r="BEK16" s="136"/>
      <c r="BEL16" s="136"/>
      <c r="BEM16" s="136"/>
      <c r="BEN16" s="136"/>
      <c r="BEO16" s="136"/>
      <c r="BEP16" s="136"/>
      <c r="BEQ16" s="136"/>
      <c r="BER16" s="136"/>
      <c r="BES16" s="136"/>
      <c r="BET16" s="136"/>
      <c r="BEU16" s="136"/>
      <c r="BEV16" s="136"/>
      <c r="BEW16" s="136"/>
      <c r="BEX16" s="136"/>
      <c r="BEY16" s="136"/>
      <c r="BEZ16" s="136"/>
      <c r="BFA16" s="136"/>
      <c r="BFB16" s="136"/>
      <c r="BFC16" s="136"/>
      <c r="BFD16" s="136"/>
      <c r="BFE16" s="136"/>
      <c r="BFF16" s="136"/>
      <c r="BFG16" s="136"/>
      <c r="BFH16" s="136"/>
      <c r="BFI16" s="136"/>
      <c r="BFJ16" s="136"/>
      <c r="BFK16" s="136"/>
      <c r="BFL16" s="136"/>
      <c r="BFM16" s="136"/>
      <c r="BFN16" s="136"/>
      <c r="BFO16" s="136"/>
      <c r="BFP16" s="136"/>
      <c r="BFQ16" s="136"/>
      <c r="BFR16" s="136"/>
      <c r="BFS16" s="136"/>
      <c r="BFT16" s="136"/>
      <c r="BFU16" s="136"/>
      <c r="BFV16" s="136"/>
      <c r="BFW16" s="136"/>
      <c r="BFX16" s="136"/>
      <c r="BFY16" s="136"/>
      <c r="BFZ16" s="136"/>
      <c r="BGA16" s="136"/>
      <c r="BGB16" s="136"/>
      <c r="BGC16" s="136"/>
      <c r="BGD16" s="136"/>
      <c r="BGE16" s="136"/>
      <c r="BGF16" s="136"/>
      <c r="BGG16" s="136"/>
      <c r="BGH16" s="136"/>
      <c r="BGI16" s="136"/>
      <c r="BGJ16" s="136"/>
      <c r="BGK16" s="136"/>
      <c r="BGL16" s="136"/>
      <c r="BGM16" s="136"/>
      <c r="BGN16" s="136"/>
      <c r="BGO16" s="136"/>
      <c r="BGP16" s="136"/>
      <c r="BGQ16" s="136"/>
      <c r="BGR16" s="136"/>
      <c r="BGS16" s="136"/>
      <c r="BGT16" s="136"/>
      <c r="BGU16" s="136"/>
      <c r="BGV16" s="136"/>
      <c r="BGW16" s="136"/>
      <c r="BGX16" s="136"/>
      <c r="BGY16" s="136"/>
      <c r="BGZ16" s="136"/>
      <c r="BHA16" s="136"/>
      <c r="BHB16" s="136"/>
      <c r="BHC16" s="136"/>
      <c r="BHD16" s="136"/>
      <c r="BHE16" s="136"/>
      <c r="BHF16" s="136"/>
      <c r="BHG16" s="136"/>
      <c r="BHH16" s="136"/>
      <c r="BHI16" s="136"/>
      <c r="BHJ16" s="136"/>
      <c r="BHK16" s="136"/>
      <c r="BHL16" s="136"/>
      <c r="BHM16" s="136"/>
      <c r="BHN16" s="136"/>
      <c r="BHO16" s="136"/>
      <c r="BHP16" s="136"/>
      <c r="BHQ16" s="136"/>
      <c r="BHR16" s="136"/>
      <c r="BHS16" s="136"/>
      <c r="BHT16" s="136"/>
      <c r="BHU16" s="136"/>
      <c r="BHV16" s="136"/>
      <c r="BHW16" s="136"/>
      <c r="BHX16" s="136"/>
      <c r="BHY16" s="136"/>
      <c r="BHZ16" s="136"/>
      <c r="BIA16" s="136"/>
      <c r="BIB16" s="136"/>
      <c r="BIC16" s="136"/>
      <c r="BID16" s="136"/>
      <c r="BIE16" s="136"/>
      <c r="BIF16" s="136"/>
      <c r="BIG16" s="136"/>
      <c r="BIH16" s="136"/>
      <c r="BII16" s="136"/>
      <c r="BIJ16" s="136"/>
      <c r="BIK16" s="136"/>
      <c r="BIL16" s="136"/>
      <c r="BIM16" s="136"/>
      <c r="BIN16" s="136"/>
      <c r="BIO16" s="136"/>
      <c r="BIP16" s="136"/>
      <c r="BIQ16" s="136"/>
      <c r="BIR16" s="136"/>
      <c r="BIS16" s="136"/>
      <c r="BIT16" s="136"/>
      <c r="BIU16" s="136"/>
      <c r="BIV16" s="136"/>
      <c r="BIW16" s="136"/>
      <c r="BIX16" s="136"/>
      <c r="BIY16" s="136"/>
      <c r="BIZ16" s="136"/>
      <c r="BJA16" s="136"/>
      <c r="BJB16" s="136"/>
      <c r="BJC16" s="136"/>
      <c r="BJD16" s="136"/>
      <c r="BJE16" s="136"/>
      <c r="BJF16" s="136"/>
      <c r="BJG16" s="136"/>
      <c r="BJH16" s="136"/>
      <c r="BJI16" s="136"/>
      <c r="BJJ16" s="136"/>
      <c r="BJK16" s="136"/>
      <c r="BJL16" s="136"/>
      <c r="BJM16" s="136"/>
      <c r="BJN16" s="136"/>
      <c r="BJO16" s="136"/>
      <c r="BJP16" s="136"/>
      <c r="BJQ16" s="136"/>
      <c r="BJR16" s="136"/>
      <c r="BJS16" s="136"/>
      <c r="BJT16" s="136"/>
      <c r="BJU16" s="136"/>
      <c r="BJV16" s="136"/>
      <c r="BJW16" s="136"/>
      <c r="BJX16" s="136"/>
      <c r="BJY16" s="136"/>
      <c r="BJZ16" s="136"/>
      <c r="BKA16" s="136"/>
      <c r="BKB16" s="136"/>
      <c r="BKC16" s="136"/>
      <c r="BKD16" s="136"/>
      <c r="BKE16" s="136"/>
      <c r="BKF16" s="136"/>
      <c r="BKG16" s="136"/>
      <c r="BKH16" s="136"/>
      <c r="BKI16" s="136"/>
      <c r="BKJ16" s="136"/>
      <c r="BKK16" s="136"/>
      <c r="BKL16" s="136"/>
      <c r="BKM16" s="136"/>
      <c r="BKN16" s="136"/>
      <c r="BKO16" s="136"/>
      <c r="BKP16" s="136"/>
      <c r="BKQ16" s="136"/>
      <c r="BKR16" s="136"/>
      <c r="BKS16" s="136"/>
      <c r="BKT16" s="136"/>
      <c r="BKU16" s="136"/>
      <c r="BKV16" s="136"/>
      <c r="BKW16" s="136"/>
      <c r="BKX16" s="136"/>
      <c r="BKY16" s="136"/>
      <c r="BKZ16" s="136"/>
      <c r="BLA16" s="136"/>
      <c r="BLB16" s="136"/>
      <c r="BLC16" s="136"/>
      <c r="BLD16" s="136"/>
      <c r="BLE16" s="136"/>
      <c r="BLF16" s="136"/>
      <c r="BLG16" s="136"/>
      <c r="BLH16" s="136"/>
      <c r="BLI16" s="136"/>
      <c r="BLJ16" s="136"/>
      <c r="BLK16" s="136"/>
      <c r="BLL16" s="136"/>
      <c r="BLM16" s="136"/>
      <c r="BLN16" s="136"/>
      <c r="BLO16" s="136"/>
      <c r="BLP16" s="136"/>
      <c r="BLQ16" s="136"/>
      <c r="BLR16" s="136"/>
      <c r="BLS16" s="136"/>
      <c r="BLT16" s="136"/>
      <c r="BLU16" s="136"/>
      <c r="BLV16" s="136"/>
      <c r="BLW16" s="136"/>
      <c r="BLX16" s="136"/>
      <c r="BLY16" s="136"/>
      <c r="BLZ16" s="136"/>
      <c r="BMA16" s="136"/>
      <c r="BMB16" s="136"/>
      <c r="BMC16" s="136"/>
      <c r="BMD16" s="136"/>
      <c r="BME16" s="136"/>
      <c r="BMF16" s="136"/>
      <c r="BMG16" s="136"/>
      <c r="BMH16" s="136"/>
      <c r="BMI16" s="136"/>
      <c r="BMJ16" s="136"/>
      <c r="BMK16" s="136"/>
      <c r="BML16" s="136"/>
      <c r="BMM16" s="136"/>
      <c r="BMN16" s="136"/>
      <c r="BMO16" s="136"/>
      <c r="BMP16" s="136"/>
      <c r="BMQ16" s="136"/>
      <c r="BMR16" s="136"/>
      <c r="BMS16" s="136"/>
      <c r="BMT16" s="136"/>
      <c r="BMU16" s="136"/>
      <c r="BMV16" s="136"/>
      <c r="BMW16" s="136"/>
      <c r="BMX16" s="136"/>
      <c r="BMY16" s="136"/>
      <c r="BMZ16" s="136"/>
      <c r="BNA16" s="136"/>
      <c r="BNB16" s="136"/>
      <c r="BNC16" s="136"/>
      <c r="BND16" s="136"/>
      <c r="BNE16" s="136"/>
      <c r="BNF16" s="136"/>
      <c r="BNG16" s="136"/>
      <c r="BNH16" s="136"/>
      <c r="BNI16" s="136"/>
      <c r="BNJ16" s="136"/>
      <c r="BNK16" s="136"/>
      <c r="BNL16" s="136"/>
      <c r="BNM16" s="136"/>
      <c r="BNN16" s="136"/>
      <c r="BNO16" s="136"/>
      <c r="BNP16" s="136"/>
      <c r="BNQ16" s="136"/>
      <c r="BNR16" s="136"/>
      <c r="BNS16" s="136"/>
      <c r="BNT16" s="136"/>
      <c r="BNU16" s="136"/>
      <c r="BNV16" s="136"/>
      <c r="BNW16" s="136"/>
      <c r="BNX16" s="136"/>
      <c r="BNY16" s="136"/>
      <c r="BNZ16" s="136"/>
      <c r="BOA16" s="136"/>
      <c r="BOB16" s="136"/>
      <c r="BOC16" s="136"/>
      <c r="BOD16" s="136"/>
      <c r="BOE16" s="136"/>
      <c r="BOF16" s="136"/>
      <c r="BOG16" s="136"/>
      <c r="BOH16" s="136"/>
      <c r="BOI16" s="136"/>
      <c r="BOJ16" s="136"/>
      <c r="BOK16" s="136"/>
      <c r="BOL16" s="136"/>
      <c r="BOM16" s="136"/>
      <c r="BON16" s="136"/>
      <c r="BOO16" s="136"/>
      <c r="BOP16" s="136"/>
      <c r="BOQ16" s="136"/>
      <c r="BOR16" s="136"/>
      <c r="BOS16" s="136"/>
      <c r="BOT16" s="136"/>
      <c r="BOU16" s="136"/>
      <c r="BOV16" s="136"/>
      <c r="BOW16" s="136"/>
      <c r="BOX16" s="136"/>
      <c r="BOY16" s="136"/>
      <c r="BOZ16" s="136"/>
      <c r="BPA16" s="136"/>
      <c r="BPB16" s="136"/>
      <c r="BPC16" s="136"/>
      <c r="BPD16" s="136"/>
      <c r="BPE16" s="136"/>
      <c r="BPF16" s="136"/>
      <c r="BPG16" s="136"/>
      <c r="BPH16" s="136"/>
      <c r="BPI16" s="136"/>
      <c r="BPJ16" s="136"/>
      <c r="BPK16" s="136"/>
      <c r="BPL16" s="136"/>
      <c r="BPM16" s="136"/>
      <c r="BPN16" s="136"/>
      <c r="BPO16" s="136"/>
      <c r="BPP16" s="136"/>
      <c r="BPQ16" s="136"/>
      <c r="BPR16" s="136"/>
      <c r="BPS16" s="136"/>
      <c r="BPT16" s="136"/>
      <c r="BPU16" s="136"/>
      <c r="BPV16" s="136"/>
      <c r="BPW16" s="136"/>
      <c r="BPX16" s="136"/>
      <c r="BPY16" s="136"/>
      <c r="BPZ16" s="136"/>
      <c r="BQA16" s="136"/>
      <c r="BQB16" s="136"/>
      <c r="BQC16" s="136"/>
      <c r="BQD16" s="136"/>
      <c r="BQE16" s="136"/>
      <c r="BQF16" s="136"/>
      <c r="BQG16" s="136"/>
      <c r="BQH16" s="136"/>
      <c r="BQI16" s="136"/>
      <c r="BQJ16" s="136"/>
      <c r="BQK16" s="136"/>
      <c r="BQL16" s="136"/>
      <c r="BQM16" s="136"/>
      <c r="BQN16" s="136"/>
      <c r="BQO16" s="136"/>
      <c r="BQP16" s="136"/>
      <c r="BQQ16" s="136"/>
      <c r="BQR16" s="136"/>
      <c r="BQS16" s="136"/>
      <c r="BQT16" s="136"/>
      <c r="BQU16" s="136"/>
      <c r="BQV16" s="136"/>
      <c r="BQW16" s="136"/>
      <c r="BQX16" s="136"/>
      <c r="BQY16" s="136"/>
      <c r="BQZ16" s="136"/>
      <c r="BRA16" s="136"/>
      <c r="BRB16" s="136"/>
      <c r="BRC16" s="136"/>
      <c r="BRD16" s="136"/>
      <c r="BRE16" s="136"/>
      <c r="BRF16" s="136"/>
      <c r="BRG16" s="136"/>
      <c r="BRH16" s="136"/>
      <c r="BRI16" s="136"/>
      <c r="BRJ16" s="136"/>
      <c r="BRK16" s="136"/>
      <c r="BRL16" s="136"/>
      <c r="BRM16" s="136"/>
      <c r="BRN16" s="136"/>
      <c r="BRO16" s="136"/>
      <c r="BRP16" s="136"/>
      <c r="BRQ16" s="136"/>
      <c r="BRR16" s="136"/>
      <c r="BRS16" s="136"/>
      <c r="BRT16" s="136"/>
      <c r="BRU16" s="136"/>
      <c r="BRV16" s="136"/>
      <c r="BRW16" s="136"/>
      <c r="BRX16" s="136"/>
      <c r="BRY16" s="136"/>
      <c r="BRZ16" s="136"/>
      <c r="BSA16" s="136"/>
      <c r="BSB16" s="136"/>
      <c r="BSC16" s="136"/>
      <c r="BSD16" s="136"/>
      <c r="BSE16" s="136"/>
      <c r="BSF16" s="136"/>
      <c r="BSG16" s="136"/>
      <c r="BSH16" s="136"/>
      <c r="BSI16" s="136"/>
      <c r="BSJ16" s="136"/>
      <c r="BSK16" s="136"/>
      <c r="BSL16" s="136"/>
      <c r="BSM16" s="136"/>
      <c r="BSN16" s="136"/>
      <c r="BSO16" s="136"/>
      <c r="BSP16" s="136"/>
      <c r="BSQ16" s="136"/>
      <c r="BSR16" s="136"/>
      <c r="BSS16" s="136"/>
      <c r="BST16" s="136"/>
      <c r="BSU16" s="136"/>
      <c r="BSV16" s="136"/>
      <c r="BSW16" s="136"/>
      <c r="BSX16" s="136"/>
      <c r="BSY16" s="136"/>
      <c r="BSZ16" s="136"/>
      <c r="BTA16" s="136"/>
      <c r="BTB16" s="136"/>
      <c r="BTC16" s="136"/>
      <c r="BTD16" s="136"/>
      <c r="BTE16" s="136"/>
      <c r="BTF16" s="136"/>
      <c r="BTG16" s="136"/>
      <c r="BTH16" s="136"/>
      <c r="BTI16" s="136"/>
      <c r="BTJ16" s="136"/>
      <c r="BTK16" s="136"/>
      <c r="BTL16" s="136"/>
      <c r="BTM16" s="136"/>
      <c r="BTN16" s="136"/>
      <c r="BTO16" s="136"/>
      <c r="BTP16" s="136"/>
      <c r="BTQ16" s="136"/>
      <c r="BTR16" s="136"/>
      <c r="BTS16" s="136"/>
      <c r="BTT16" s="136"/>
      <c r="BTU16" s="136"/>
      <c r="BTV16" s="136"/>
      <c r="BTW16" s="136"/>
      <c r="BTX16" s="136"/>
      <c r="BTY16" s="136"/>
      <c r="BTZ16" s="136"/>
      <c r="BUA16" s="136"/>
      <c r="BUB16" s="136"/>
      <c r="BUC16" s="136"/>
      <c r="BUD16" s="136"/>
      <c r="BUE16" s="136"/>
      <c r="BUF16" s="136"/>
      <c r="BUG16" s="136"/>
      <c r="BUH16" s="136"/>
      <c r="BUI16" s="136"/>
      <c r="BUJ16" s="136"/>
      <c r="BUK16" s="136"/>
      <c r="BUL16" s="136"/>
      <c r="BUM16" s="136"/>
      <c r="BUN16" s="136"/>
      <c r="BUO16" s="136"/>
      <c r="BUP16" s="136"/>
      <c r="BUQ16" s="136"/>
      <c r="BUR16" s="136"/>
      <c r="BUS16" s="136"/>
      <c r="BUT16" s="136"/>
      <c r="BUU16" s="136"/>
      <c r="BUV16" s="136"/>
      <c r="BUW16" s="136"/>
      <c r="BUX16" s="136"/>
      <c r="BUY16" s="136"/>
      <c r="BUZ16" s="136"/>
      <c r="BVA16" s="136"/>
      <c r="BVB16" s="136"/>
      <c r="BVC16" s="136"/>
      <c r="BVD16" s="136"/>
      <c r="BVE16" s="136"/>
      <c r="BVF16" s="136"/>
      <c r="BVG16" s="136"/>
      <c r="BVH16" s="136"/>
      <c r="BVI16" s="136"/>
      <c r="BVJ16" s="136"/>
      <c r="BVK16" s="136"/>
      <c r="BVL16" s="136"/>
      <c r="BVM16" s="136"/>
      <c r="BVN16" s="136"/>
      <c r="BVO16" s="136"/>
      <c r="BVP16" s="136"/>
      <c r="BVQ16" s="136"/>
      <c r="BVR16" s="136"/>
      <c r="BVS16" s="136"/>
      <c r="BVT16" s="136"/>
      <c r="BVU16" s="136"/>
      <c r="BVV16" s="136"/>
      <c r="BVW16" s="136"/>
      <c r="BVX16" s="136"/>
      <c r="BVY16" s="136"/>
      <c r="BVZ16" s="136"/>
      <c r="BWA16" s="136"/>
      <c r="BWB16" s="136"/>
      <c r="BWC16" s="136"/>
      <c r="BWD16" s="136"/>
      <c r="BWE16" s="136"/>
      <c r="BWF16" s="136"/>
      <c r="BWG16" s="136"/>
      <c r="BWH16" s="136"/>
      <c r="BWI16" s="136"/>
      <c r="BWJ16" s="136"/>
      <c r="BWK16" s="136"/>
      <c r="BWL16" s="136"/>
      <c r="BWM16" s="136"/>
      <c r="BWN16" s="136"/>
      <c r="BWO16" s="136"/>
      <c r="BWP16" s="136"/>
      <c r="BWQ16" s="136"/>
      <c r="BWR16" s="136"/>
      <c r="BWS16" s="136"/>
      <c r="BWT16" s="136"/>
      <c r="BWU16" s="136"/>
      <c r="BWV16" s="136"/>
      <c r="BWW16" s="136"/>
      <c r="BWX16" s="136"/>
      <c r="BWY16" s="136"/>
      <c r="BWZ16" s="136"/>
      <c r="BXA16" s="136"/>
      <c r="BXB16" s="136"/>
      <c r="BXC16" s="136"/>
      <c r="BXD16" s="136"/>
      <c r="BXE16" s="136"/>
      <c r="BXF16" s="136"/>
      <c r="BXG16" s="136"/>
      <c r="BXH16" s="136"/>
      <c r="BXI16" s="136"/>
      <c r="BXJ16" s="136"/>
      <c r="BXK16" s="136"/>
      <c r="BXL16" s="136"/>
      <c r="BXM16" s="136"/>
      <c r="BXN16" s="136"/>
      <c r="BXO16" s="136"/>
      <c r="BXP16" s="136"/>
      <c r="BXQ16" s="136"/>
      <c r="BXR16" s="136"/>
      <c r="BXS16" s="136"/>
      <c r="BXT16" s="136"/>
      <c r="BXU16" s="136"/>
      <c r="BXV16" s="136"/>
      <c r="BXW16" s="136"/>
      <c r="BXX16" s="136"/>
      <c r="BXY16" s="136"/>
      <c r="BXZ16" s="136"/>
      <c r="BYA16" s="136"/>
      <c r="BYB16" s="136"/>
      <c r="BYC16" s="136"/>
      <c r="BYD16" s="136"/>
      <c r="BYE16" s="136"/>
      <c r="BYF16" s="136"/>
      <c r="BYG16" s="136"/>
      <c r="BYH16" s="136"/>
      <c r="BYI16" s="136"/>
      <c r="BYJ16" s="136"/>
      <c r="BYK16" s="136"/>
      <c r="BYL16" s="136"/>
      <c r="BYM16" s="136"/>
      <c r="BYN16" s="136"/>
      <c r="BYO16" s="136"/>
      <c r="BYP16" s="136"/>
      <c r="BYQ16" s="136"/>
      <c r="BYR16" s="136"/>
      <c r="BYS16" s="136"/>
      <c r="BYT16" s="136"/>
      <c r="BYU16" s="136"/>
      <c r="BYV16" s="136"/>
      <c r="BYW16" s="136"/>
      <c r="BYX16" s="136"/>
      <c r="BYY16" s="136"/>
      <c r="BYZ16" s="136"/>
      <c r="BZA16" s="136"/>
      <c r="BZB16" s="136"/>
      <c r="BZC16" s="136"/>
      <c r="BZD16" s="136"/>
      <c r="BZE16" s="136"/>
      <c r="BZF16" s="136"/>
      <c r="BZG16" s="136"/>
      <c r="BZH16" s="136"/>
      <c r="BZI16" s="136"/>
      <c r="BZJ16" s="136"/>
      <c r="BZK16" s="136"/>
      <c r="BZL16" s="136"/>
      <c r="BZM16" s="136"/>
      <c r="BZN16" s="136"/>
      <c r="BZO16" s="136"/>
      <c r="BZP16" s="136"/>
      <c r="BZQ16" s="136"/>
      <c r="BZR16" s="136"/>
      <c r="BZS16" s="136"/>
      <c r="BZT16" s="136"/>
      <c r="BZU16" s="136"/>
      <c r="BZV16" s="136"/>
      <c r="BZW16" s="136"/>
      <c r="BZX16" s="136"/>
      <c r="BZY16" s="136"/>
      <c r="BZZ16" s="136"/>
      <c r="CAA16" s="136"/>
      <c r="CAB16" s="136"/>
      <c r="CAC16" s="136"/>
      <c r="CAD16" s="136"/>
      <c r="CAE16" s="136"/>
      <c r="CAF16" s="136"/>
      <c r="CAG16" s="136"/>
      <c r="CAH16" s="136"/>
      <c r="CAI16" s="136"/>
      <c r="CAJ16" s="136"/>
      <c r="CAK16" s="136"/>
      <c r="CAL16" s="136"/>
      <c r="CAM16" s="136"/>
      <c r="CAN16" s="136"/>
      <c r="CAO16" s="136"/>
      <c r="CAP16" s="136"/>
      <c r="CAQ16" s="136"/>
      <c r="CAR16" s="136"/>
      <c r="CAS16" s="136"/>
      <c r="CAT16" s="136"/>
      <c r="CAU16" s="136"/>
      <c r="CAV16" s="136"/>
      <c r="CAW16" s="136"/>
      <c r="CAX16" s="136"/>
      <c r="CAY16" s="136"/>
      <c r="CAZ16" s="136"/>
      <c r="CBA16" s="136"/>
      <c r="CBB16" s="136"/>
      <c r="CBC16" s="136"/>
      <c r="CBD16" s="136"/>
      <c r="CBE16" s="136"/>
      <c r="CBF16" s="136"/>
      <c r="CBG16" s="136"/>
      <c r="CBH16" s="136"/>
      <c r="CBI16" s="136"/>
      <c r="CBJ16" s="136"/>
      <c r="CBK16" s="136"/>
      <c r="CBL16" s="136"/>
      <c r="CBM16" s="136"/>
      <c r="CBN16" s="136"/>
      <c r="CBO16" s="136"/>
      <c r="CBP16" s="136"/>
      <c r="CBQ16" s="136"/>
      <c r="CBR16" s="136"/>
      <c r="CBS16" s="136"/>
      <c r="CBT16" s="136"/>
      <c r="CBU16" s="136"/>
      <c r="CBV16" s="136"/>
      <c r="CBW16" s="136"/>
      <c r="CBX16" s="136"/>
      <c r="CBY16" s="136"/>
      <c r="CBZ16" s="136"/>
      <c r="CCA16" s="136"/>
      <c r="CCB16" s="136"/>
      <c r="CCC16" s="136"/>
      <c r="CCD16" s="136"/>
      <c r="CCE16" s="136"/>
      <c r="CCF16" s="136"/>
      <c r="CCG16" s="136"/>
      <c r="CCH16" s="136"/>
      <c r="CCI16" s="136"/>
      <c r="CCJ16" s="136"/>
      <c r="CCK16" s="136"/>
      <c r="CCL16" s="136"/>
      <c r="CCM16" s="136"/>
      <c r="CCN16" s="136"/>
      <c r="CCO16" s="136"/>
      <c r="CCP16" s="136"/>
      <c r="CCQ16" s="136"/>
      <c r="CCR16" s="136"/>
      <c r="CCS16" s="136"/>
      <c r="CCT16" s="136"/>
      <c r="CCU16" s="136"/>
      <c r="CCV16" s="136"/>
      <c r="CCW16" s="136"/>
      <c r="CCX16" s="136"/>
      <c r="CCY16" s="136"/>
      <c r="CCZ16" s="136"/>
      <c r="CDA16" s="136"/>
      <c r="CDB16" s="136"/>
      <c r="CDC16" s="136"/>
      <c r="CDD16" s="136"/>
      <c r="CDE16" s="136"/>
      <c r="CDF16" s="136"/>
      <c r="CDG16" s="136"/>
      <c r="CDH16" s="136"/>
      <c r="CDI16" s="136"/>
      <c r="CDJ16" s="136"/>
      <c r="CDK16" s="136"/>
      <c r="CDL16" s="136"/>
      <c r="CDM16" s="136"/>
      <c r="CDN16" s="136"/>
      <c r="CDO16" s="136"/>
      <c r="CDP16" s="136"/>
      <c r="CDQ16" s="136"/>
      <c r="CDR16" s="136"/>
      <c r="CDS16" s="136"/>
      <c r="CDT16" s="136"/>
      <c r="CDU16" s="136"/>
      <c r="CDV16" s="136"/>
      <c r="CDW16" s="136"/>
      <c r="CDX16" s="136"/>
      <c r="CDY16" s="136"/>
      <c r="CDZ16" s="136"/>
      <c r="CEA16" s="136"/>
      <c r="CEB16" s="136"/>
      <c r="CEC16" s="136"/>
      <c r="CED16" s="136"/>
      <c r="CEE16" s="136"/>
      <c r="CEF16" s="136"/>
      <c r="CEG16" s="136"/>
      <c r="CEH16" s="136"/>
      <c r="CEI16" s="136"/>
      <c r="CEJ16" s="136"/>
      <c r="CEK16" s="136"/>
      <c r="CEL16" s="136"/>
      <c r="CEM16" s="136"/>
      <c r="CEN16" s="136"/>
      <c r="CEO16" s="136"/>
      <c r="CEP16" s="136"/>
      <c r="CEQ16" s="136"/>
      <c r="CER16" s="136"/>
      <c r="CES16" s="136"/>
      <c r="CET16" s="136"/>
      <c r="CEU16" s="136"/>
      <c r="CEV16" s="136"/>
      <c r="CEW16" s="136"/>
      <c r="CEX16" s="136"/>
      <c r="CEY16" s="136"/>
      <c r="CEZ16" s="136"/>
      <c r="CFA16" s="136"/>
      <c r="CFB16" s="136"/>
      <c r="CFC16" s="136"/>
      <c r="CFD16" s="136"/>
      <c r="CFE16" s="136"/>
      <c r="CFF16" s="136"/>
      <c r="CFG16" s="136"/>
      <c r="CFH16" s="136"/>
      <c r="CFI16" s="136"/>
      <c r="CFJ16" s="136"/>
      <c r="CFK16" s="136"/>
      <c r="CFL16" s="136"/>
      <c r="CFM16" s="136"/>
      <c r="CFN16" s="136"/>
      <c r="CFO16" s="136"/>
      <c r="CFP16" s="136"/>
      <c r="CFQ16" s="136"/>
      <c r="CFR16" s="136"/>
      <c r="CFS16" s="136"/>
      <c r="CFT16" s="136"/>
      <c r="CFU16" s="136"/>
      <c r="CFV16" s="136"/>
      <c r="CFW16" s="136"/>
      <c r="CFX16" s="136"/>
      <c r="CFY16" s="136"/>
      <c r="CFZ16" s="136"/>
      <c r="CGA16" s="136"/>
      <c r="CGB16" s="136"/>
      <c r="CGC16" s="136"/>
      <c r="CGD16" s="136"/>
      <c r="CGE16" s="136"/>
      <c r="CGF16" s="136"/>
      <c r="CGG16" s="136"/>
      <c r="CGH16" s="136"/>
      <c r="CGI16" s="136"/>
      <c r="CGJ16" s="136"/>
      <c r="CGK16" s="136"/>
      <c r="CGL16" s="136"/>
      <c r="CGM16" s="136"/>
      <c r="CGN16" s="136"/>
      <c r="CGO16" s="136"/>
      <c r="CGP16" s="136"/>
      <c r="CGQ16" s="136"/>
      <c r="CGR16" s="136"/>
      <c r="CGS16" s="136"/>
      <c r="CGT16" s="136"/>
      <c r="CGU16" s="136"/>
      <c r="CGV16" s="136"/>
      <c r="CGW16" s="136"/>
      <c r="CGX16" s="136"/>
      <c r="CGY16" s="136"/>
      <c r="CGZ16" s="136"/>
      <c r="CHA16" s="136"/>
      <c r="CHB16" s="136"/>
      <c r="CHC16" s="136"/>
      <c r="CHD16" s="136"/>
      <c r="CHE16" s="136"/>
      <c r="CHF16" s="136"/>
      <c r="CHG16" s="136"/>
      <c r="CHH16" s="136"/>
      <c r="CHI16" s="136"/>
      <c r="CHJ16" s="136"/>
      <c r="CHK16" s="136"/>
      <c r="CHL16" s="136"/>
      <c r="CHM16" s="136"/>
      <c r="CHN16" s="136"/>
      <c r="CHO16" s="136"/>
      <c r="CHP16" s="136"/>
      <c r="CHQ16" s="136"/>
      <c r="CHR16" s="136"/>
      <c r="CHS16" s="136"/>
      <c r="CHT16" s="136"/>
      <c r="CHU16" s="136"/>
      <c r="CHV16" s="136"/>
      <c r="CHW16" s="136"/>
      <c r="CHX16" s="136"/>
      <c r="CHY16" s="136"/>
      <c r="CHZ16" s="136"/>
      <c r="CIA16" s="136"/>
      <c r="CIB16" s="136"/>
      <c r="CIC16" s="136"/>
      <c r="CID16" s="136"/>
      <c r="CIE16" s="136"/>
      <c r="CIF16" s="136"/>
      <c r="CIG16" s="136"/>
      <c r="CIH16" s="136"/>
      <c r="CII16" s="136"/>
      <c r="CIJ16" s="136"/>
      <c r="CIK16" s="136"/>
      <c r="CIL16" s="136"/>
      <c r="CIM16" s="136"/>
      <c r="CIN16" s="136"/>
      <c r="CIO16" s="136"/>
      <c r="CIP16" s="136"/>
      <c r="CIQ16" s="136"/>
      <c r="CIR16" s="136"/>
      <c r="CIS16" s="136"/>
      <c r="CIT16" s="136"/>
      <c r="CIU16" s="136"/>
      <c r="CIV16" s="136"/>
      <c r="CIW16" s="136"/>
      <c r="CIX16" s="136"/>
      <c r="CIY16" s="136"/>
      <c r="CIZ16" s="136"/>
      <c r="CJA16" s="136"/>
      <c r="CJB16" s="136"/>
      <c r="CJC16" s="136"/>
      <c r="CJD16" s="136"/>
      <c r="CJE16" s="136"/>
      <c r="CJF16" s="136"/>
      <c r="CJG16" s="136"/>
      <c r="CJH16" s="136"/>
      <c r="CJI16" s="136"/>
      <c r="CJJ16" s="136"/>
      <c r="CJK16" s="136"/>
      <c r="CJL16" s="136"/>
      <c r="CJM16" s="136"/>
      <c r="CJN16" s="136"/>
      <c r="CJO16" s="136"/>
      <c r="CJP16" s="136"/>
      <c r="CJQ16" s="136"/>
      <c r="CJR16" s="136"/>
      <c r="CJS16" s="136"/>
      <c r="CJT16" s="136"/>
      <c r="CJU16" s="136"/>
      <c r="CJV16" s="136"/>
      <c r="CJW16" s="136"/>
      <c r="CJX16" s="136"/>
      <c r="CJY16" s="136"/>
      <c r="CJZ16" s="136"/>
      <c r="CKA16" s="136"/>
      <c r="CKB16" s="136"/>
      <c r="CKC16" s="136"/>
      <c r="CKD16" s="136"/>
      <c r="CKE16" s="136"/>
      <c r="CKF16" s="136"/>
      <c r="CKG16" s="136"/>
      <c r="CKH16" s="136"/>
      <c r="CKI16" s="136"/>
      <c r="CKJ16" s="136"/>
      <c r="CKK16" s="136"/>
      <c r="CKL16" s="136"/>
      <c r="CKM16" s="136"/>
      <c r="CKN16" s="136"/>
      <c r="CKO16" s="136"/>
      <c r="CKP16" s="136"/>
      <c r="CKQ16" s="136"/>
      <c r="CKR16" s="136"/>
      <c r="CKS16" s="136"/>
      <c r="CKT16" s="136"/>
      <c r="CKU16" s="136"/>
      <c r="CKV16" s="136"/>
      <c r="CKW16" s="136"/>
      <c r="CKX16" s="136"/>
      <c r="CKY16" s="136"/>
      <c r="CKZ16" s="136"/>
      <c r="CLA16" s="136"/>
      <c r="CLB16" s="136"/>
      <c r="CLC16" s="136"/>
      <c r="CLD16" s="136"/>
      <c r="CLE16" s="136"/>
      <c r="CLF16" s="136"/>
      <c r="CLG16" s="136"/>
      <c r="CLH16" s="136"/>
      <c r="CLI16" s="136"/>
      <c r="CLJ16" s="136"/>
      <c r="CLK16" s="136"/>
      <c r="CLL16" s="136"/>
      <c r="CLM16" s="136"/>
      <c r="CLN16" s="136"/>
      <c r="CLO16" s="136"/>
      <c r="CLP16" s="136"/>
      <c r="CLQ16" s="136"/>
      <c r="CLR16" s="136"/>
      <c r="CLS16" s="136"/>
      <c r="CLT16" s="136"/>
      <c r="CLU16" s="136"/>
      <c r="CLV16" s="136"/>
      <c r="CLW16" s="136"/>
      <c r="CLX16" s="136"/>
      <c r="CLY16" s="136"/>
      <c r="CLZ16" s="136"/>
      <c r="CMA16" s="136"/>
      <c r="CMB16" s="136"/>
      <c r="CMC16" s="136"/>
      <c r="CMD16" s="136"/>
      <c r="CME16" s="136"/>
      <c r="CMF16" s="136"/>
      <c r="CMG16" s="136"/>
      <c r="CMH16" s="136"/>
      <c r="CMI16" s="136"/>
      <c r="CMJ16" s="136"/>
      <c r="CMK16" s="136"/>
      <c r="CML16" s="136"/>
      <c r="CMM16" s="136"/>
      <c r="CMN16" s="136"/>
      <c r="CMO16" s="136"/>
      <c r="CMP16" s="136"/>
      <c r="CMQ16" s="136"/>
      <c r="CMR16" s="136"/>
      <c r="CMS16" s="136"/>
      <c r="CMT16" s="136"/>
      <c r="CMU16" s="136"/>
      <c r="CMV16" s="136"/>
      <c r="CMW16" s="136"/>
      <c r="CMX16" s="136"/>
      <c r="CMY16" s="136"/>
      <c r="CMZ16" s="136"/>
      <c r="CNA16" s="136"/>
      <c r="CNB16" s="136"/>
      <c r="CNC16" s="136"/>
      <c r="CND16" s="136"/>
      <c r="CNE16" s="136"/>
      <c r="CNF16" s="136"/>
      <c r="CNG16" s="136"/>
      <c r="CNH16" s="136"/>
      <c r="CNI16" s="136"/>
      <c r="CNJ16" s="136"/>
      <c r="CNK16" s="136"/>
      <c r="CNL16" s="136"/>
      <c r="CNM16" s="136"/>
      <c r="CNN16" s="136"/>
      <c r="CNO16" s="136"/>
      <c r="CNP16" s="136"/>
      <c r="CNQ16" s="136"/>
      <c r="CNR16" s="136"/>
      <c r="CNS16" s="136"/>
      <c r="CNT16" s="136"/>
      <c r="CNU16" s="136"/>
      <c r="CNV16" s="136"/>
      <c r="CNW16" s="136"/>
      <c r="CNX16" s="136"/>
      <c r="CNY16" s="136"/>
      <c r="CNZ16" s="136"/>
      <c r="COA16" s="136"/>
      <c r="COB16" s="136"/>
      <c r="COC16" s="136"/>
      <c r="COD16" s="136"/>
      <c r="COE16" s="136"/>
      <c r="COF16" s="136"/>
      <c r="COG16" s="136"/>
      <c r="COH16" s="136"/>
      <c r="COI16" s="136"/>
      <c r="COJ16" s="136"/>
      <c r="COK16" s="136"/>
      <c r="COL16" s="136"/>
      <c r="COM16" s="136"/>
      <c r="CON16" s="136"/>
      <c r="COO16" s="136"/>
      <c r="COP16" s="136"/>
      <c r="COQ16" s="136"/>
      <c r="COR16" s="136"/>
      <c r="COS16" s="136"/>
      <c r="COT16" s="136"/>
      <c r="COU16" s="136"/>
      <c r="COV16" s="136"/>
      <c r="COW16" s="136"/>
      <c r="COX16" s="136"/>
      <c r="COY16" s="136"/>
      <c r="COZ16" s="136"/>
      <c r="CPA16" s="136"/>
      <c r="CPB16" s="136"/>
      <c r="CPC16" s="136"/>
      <c r="CPD16" s="136"/>
      <c r="CPE16" s="136"/>
      <c r="CPF16" s="136"/>
      <c r="CPG16" s="136"/>
      <c r="CPH16" s="136"/>
      <c r="CPI16" s="136"/>
      <c r="CPJ16" s="136"/>
      <c r="CPK16" s="136"/>
      <c r="CPL16" s="136"/>
      <c r="CPM16" s="136"/>
      <c r="CPN16" s="136"/>
      <c r="CPO16" s="136"/>
      <c r="CPP16" s="136"/>
      <c r="CPQ16" s="136"/>
      <c r="CPR16" s="136"/>
      <c r="CPS16" s="136"/>
      <c r="CPT16" s="136"/>
      <c r="CPU16" s="136"/>
      <c r="CPV16" s="136"/>
      <c r="CPW16" s="136"/>
      <c r="CPX16" s="136"/>
      <c r="CPY16" s="136"/>
      <c r="CPZ16" s="136"/>
      <c r="CQA16" s="136"/>
      <c r="CQB16" s="136"/>
      <c r="CQC16" s="136"/>
      <c r="CQD16" s="136"/>
      <c r="CQE16" s="136"/>
      <c r="CQF16" s="136"/>
      <c r="CQG16" s="136"/>
      <c r="CQH16" s="136"/>
      <c r="CQI16" s="136"/>
      <c r="CQJ16" s="136"/>
      <c r="CQK16" s="136"/>
      <c r="CQL16" s="136"/>
      <c r="CQM16" s="136"/>
      <c r="CQN16" s="136"/>
      <c r="CQO16" s="136"/>
      <c r="CQP16" s="136"/>
      <c r="CQQ16" s="136"/>
      <c r="CQR16" s="136"/>
      <c r="CQS16" s="136"/>
      <c r="CQT16" s="136"/>
      <c r="CQU16" s="136"/>
      <c r="CQV16" s="136"/>
      <c r="CQW16" s="136"/>
      <c r="CQX16" s="136"/>
      <c r="CQY16" s="136"/>
      <c r="CQZ16" s="136"/>
      <c r="CRA16" s="136"/>
      <c r="CRB16" s="136"/>
      <c r="CRC16" s="136"/>
      <c r="CRD16" s="136"/>
      <c r="CRE16" s="136"/>
      <c r="CRF16" s="136"/>
      <c r="CRG16" s="136"/>
      <c r="CRH16" s="136"/>
      <c r="CRI16" s="136"/>
      <c r="CRJ16" s="136"/>
      <c r="CRK16" s="136"/>
      <c r="CRL16" s="136"/>
      <c r="CRM16" s="136"/>
      <c r="CRN16" s="136"/>
      <c r="CRO16" s="136"/>
      <c r="CRP16" s="136"/>
      <c r="CRQ16" s="136"/>
      <c r="CRR16" s="136"/>
      <c r="CRS16" s="136"/>
      <c r="CRT16" s="136"/>
      <c r="CRU16" s="136"/>
      <c r="CRV16" s="136"/>
      <c r="CRW16" s="136"/>
      <c r="CRX16" s="136"/>
      <c r="CRY16" s="136"/>
      <c r="CRZ16" s="136"/>
      <c r="CSA16" s="136"/>
      <c r="CSB16" s="136"/>
      <c r="CSC16" s="136"/>
      <c r="CSD16" s="136"/>
      <c r="CSE16" s="136"/>
      <c r="CSF16" s="136"/>
      <c r="CSG16" s="136"/>
      <c r="CSH16" s="136"/>
      <c r="CSI16" s="136"/>
      <c r="CSJ16" s="136"/>
      <c r="CSK16" s="136"/>
      <c r="CSL16" s="136"/>
      <c r="CSM16" s="136"/>
      <c r="CSN16" s="136"/>
      <c r="CSO16" s="136"/>
      <c r="CSP16" s="136"/>
      <c r="CSQ16" s="136"/>
      <c r="CSR16" s="136"/>
      <c r="CSS16" s="136"/>
      <c r="CST16" s="136"/>
      <c r="CSU16" s="136"/>
      <c r="CSV16" s="136"/>
      <c r="CSW16" s="136"/>
      <c r="CSX16" s="136"/>
      <c r="CSY16" s="136"/>
      <c r="CSZ16" s="136"/>
      <c r="CTA16" s="136"/>
      <c r="CTB16" s="136"/>
      <c r="CTC16" s="136"/>
      <c r="CTD16" s="136"/>
      <c r="CTE16" s="136"/>
      <c r="CTF16" s="136"/>
      <c r="CTG16" s="136"/>
      <c r="CTH16" s="136"/>
      <c r="CTI16" s="136"/>
      <c r="CTJ16" s="136"/>
      <c r="CTK16" s="136"/>
      <c r="CTL16" s="136"/>
      <c r="CTM16" s="136"/>
      <c r="CTN16" s="136"/>
      <c r="CTO16" s="136"/>
      <c r="CTP16" s="136"/>
      <c r="CTQ16" s="136"/>
      <c r="CTR16" s="136"/>
      <c r="CTS16" s="136"/>
      <c r="CTT16" s="136"/>
      <c r="CTU16" s="136"/>
      <c r="CTV16" s="136"/>
      <c r="CTW16" s="136"/>
      <c r="CTX16" s="136"/>
      <c r="CTY16" s="136"/>
      <c r="CTZ16" s="136"/>
      <c r="CUA16" s="136"/>
      <c r="CUB16" s="136"/>
      <c r="CUC16" s="136"/>
      <c r="CUD16" s="136"/>
      <c r="CUE16" s="136"/>
      <c r="CUF16" s="136"/>
      <c r="CUG16" s="136"/>
      <c r="CUH16" s="136"/>
      <c r="CUI16" s="136"/>
      <c r="CUJ16" s="136"/>
      <c r="CUK16" s="136"/>
      <c r="CUL16" s="136"/>
      <c r="CUM16" s="136"/>
      <c r="CUN16" s="136"/>
      <c r="CUO16" s="136"/>
      <c r="CUP16" s="136"/>
      <c r="CUQ16" s="136"/>
      <c r="CUR16" s="136"/>
      <c r="CUS16" s="136"/>
      <c r="CUT16" s="136"/>
      <c r="CUU16" s="136"/>
      <c r="CUV16" s="136"/>
      <c r="CUW16" s="136"/>
      <c r="CUX16" s="136"/>
      <c r="CUY16" s="136"/>
      <c r="CUZ16" s="136"/>
      <c r="CVA16" s="136"/>
      <c r="CVB16" s="136"/>
      <c r="CVC16" s="136"/>
      <c r="CVD16" s="136"/>
      <c r="CVE16" s="136"/>
      <c r="CVF16" s="136"/>
      <c r="CVG16" s="136"/>
      <c r="CVH16" s="136"/>
      <c r="CVI16" s="136"/>
      <c r="CVJ16" s="136"/>
      <c r="CVK16" s="136"/>
      <c r="CVL16" s="136"/>
      <c r="CVM16" s="136"/>
      <c r="CVN16" s="136"/>
      <c r="CVO16" s="136"/>
      <c r="CVP16" s="136"/>
      <c r="CVQ16" s="136"/>
      <c r="CVR16" s="136"/>
      <c r="CVS16" s="136"/>
      <c r="CVT16" s="136"/>
      <c r="CVU16" s="136"/>
      <c r="CVV16" s="136"/>
      <c r="CVW16" s="136"/>
      <c r="CVX16" s="136"/>
      <c r="CVY16" s="136"/>
      <c r="CVZ16" s="136"/>
      <c r="CWA16" s="136"/>
      <c r="CWB16" s="136"/>
      <c r="CWC16" s="136"/>
      <c r="CWD16" s="136"/>
      <c r="CWE16" s="136"/>
      <c r="CWF16" s="136"/>
      <c r="CWG16" s="136"/>
      <c r="CWH16" s="136"/>
      <c r="CWI16" s="136"/>
      <c r="CWJ16" s="136"/>
      <c r="CWK16" s="136"/>
      <c r="CWL16" s="136"/>
      <c r="CWM16" s="136"/>
      <c r="CWN16" s="136"/>
      <c r="CWO16" s="136"/>
      <c r="CWP16" s="136"/>
      <c r="CWQ16" s="136"/>
      <c r="CWR16" s="136"/>
      <c r="CWS16" s="136"/>
      <c r="CWT16" s="136"/>
      <c r="CWU16" s="136"/>
      <c r="CWV16" s="136"/>
      <c r="CWW16" s="136"/>
      <c r="CWX16" s="136"/>
      <c r="CWY16" s="136"/>
      <c r="CWZ16" s="136"/>
      <c r="CXA16" s="136"/>
      <c r="CXB16" s="136"/>
      <c r="CXC16" s="136"/>
      <c r="CXD16" s="136"/>
      <c r="CXE16" s="136"/>
      <c r="CXF16" s="136"/>
      <c r="CXG16" s="136"/>
      <c r="CXH16" s="136"/>
      <c r="CXI16" s="136"/>
      <c r="CXJ16" s="136"/>
      <c r="CXK16" s="136"/>
      <c r="CXL16" s="136"/>
      <c r="CXM16" s="136"/>
      <c r="CXN16" s="136"/>
      <c r="CXO16" s="136"/>
      <c r="CXP16" s="136"/>
      <c r="CXQ16" s="136"/>
      <c r="CXR16" s="136"/>
      <c r="CXS16" s="136"/>
      <c r="CXT16" s="136"/>
      <c r="CXU16" s="136"/>
      <c r="CXV16" s="136"/>
      <c r="CXW16" s="136"/>
      <c r="CXX16" s="136"/>
      <c r="CXY16" s="136"/>
      <c r="CXZ16" s="136"/>
      <c r="CYA16" s="136"/>
      <c r="CYB16" s="136"/>
      <c r="CYC16" s="136"/>
      <c r="CYD16" s="136"/>
      <c r="CYE16" s="136"/>
      <c r="CYF16" s="136"/>
      <c r="CYG16" s="136"/>
      <c r="CYH16" s="136"/>
      <c r="CYI16" s="136"/>
      <c r="CYJ16" s="136"/>
      <c r="CYK16" s="136"/>
      <c r="CYL16" s="136"/>
      <c r="CYM16" s="136"/>
      <c r="CYN16" s="136"/>
      <c r="CYO16" s="136"/>
      <c r="CYP16" s="136"/>
      <c r="CYQ16" s="136"/>
      <c r="CYR16" s="136"/>
      <c r="CYS16" s="136"/>
      <c r="CYT16" s="136"/>
      <c r="CYU16" s="136"/>
      <c r="CYV16" s="136"/>
      <c r="CYW16" s="136"/>
      <c r="CYX16" s="136"/>
      <c r="CYY16" s="136"/>
      <c r="CYZ16" s="136"/>
      <c r="CZA16" s="136"/>
      <c r="CZB16" s="136"/>
      <c r="CZC16" s="136"/>
      <c r="CZD16" s="136"/>
      <c r="CZE16" s="136"/>
      <c r="CZF16" s="136"/>
      <c r="CZG16" s="136"/>
      <c r="CZH16" s="136"/>
      <c r="CZI16" s="136"/>
      <c r="CZJ16" s="136"/>
      <c r="CZK16" s="136"/>
      <c r="CZL16" s="136"/>
      <c r="CZM16" s="136"/>
      <c r="CZN16" s="136"/>
      <c r="CZO16" s="136"/>
      <c r="CZP16" s="136"/>
      <c r="CZQ16" s="136"/>
      <c r="CZR16" s="136"/>
      <c r="CZS16" s="136"/>
      <c r="CZT16" s="136"/>
      <c r="CZU16" s="136"/>
      <c r="CZV16" s="136"/>
      <c r="CZW16" s="136"/>
      <c r="CZX16" s="136"/>
      <c r="CZY16" s="136"/>
      <c r="CZZ16" s="136"/>
      <c r="DAA16" s="136"/>
      <c r="DAB16" s="136"/>
      <c r="DAC16" s="136"/>
      <c r="DAD16" s="136"/>
      <c r="DAE16" s="136"/>
      <c r="DAF16" s="136"/>
      <c r="DAG16" s="136"/>
      <c r="DAH16" s="136"/>
      <c r="DAI16" s="136"/>
      <c r="DAJ16" s="136"/>
      <c r="DAK16" s="136"/>
      <c r="DAL16" s="136"/>
      <c r="DAM16" s="136"/>
      <c r="DAN16" s="136"/>
      <c r="DAO16" s="136"/>
      <c r="DAP16" s="136"/>
      <c r="DAQ16" s="136"/>
      <c r="DAR16" s="136"/>
      <c r="DAS16" s="136"/>
      <c r="DAT16" s="136"/>
      <c r="DAU16" s="136"/>
      <c r="DAV16" s="136"/>
      <c r="DAW16" s="136"/>
      <c r="DAX16" s="136"/>
      <c r="DAY16" s="136"/>
      <c r="DAZ16" s="136"/>
      <c r="DBA16" s="136"/>
      <c r="DBB16" s="136"/>
      <c r="DBC16" s="136"/>
      <c r="DBD16" s="136"/>
      <c r="DBE16" s="136"/>
      <c r="DBF16" s="136"/>
      <c r="DBG16" s="136"/>
      <c r="DBH16" s="136"/>
      <c r="DBI16" s="136"/>
      <c r="DBJ16" s="136"/>
      <c r="DBK16" s="136"/>
      <c r="DBL16" s="136"/>
      <c r="DBM16" s="136"/>
      <c r="DBN16" s="136"/>
      <c r="DBO16" s="136"/>
      <c r="DBP16" s="136"/>
      <c r="DBQ16" s="136"/>
      <c r="DBR16" s="136"/>
      <c r="DBS16" s="136"/>
      <c r="DBT16" s="136"/>
      <c r="DBU16" s="136"/>
      <c r="DBV16" s="136"/>
      <c r="DBW16" s="136"/>
      <c r="DBX16" s="136"/>
      <c r="DBY16" s="136"/>
      <c r="DBZ16" s="136"/>
      <c r="DCA16" s="136"/>
      <c r="DCB16" s="136"/>
      <c r="DCC16" s="136"/>
      <c r="DCD16" s="136"/>
      <c r="DCE16" s="136"/>
      <c r="DCF16" s="136"/>
      <c r="DCG16" s="136"/>
      <c r="DCH16" s="136"/>
      <c r="DCI16" s="136"/>
      <c r="DCJ16" s="136"/>
      <c r="DCK16" s="136"/>
      <c r="DCL16" s="136"/>
      <c r="DCM16" s="136"/>
      <c r="DCN16" s="136"/>
      <c r="DCO16" s="136"/>
      <c r="DCP16" s="136"/>
      <c r="DCQ16" s="136"/>
      <c r="DCR16" s="136"/>
      <c r="DCS16" s="136"/>
      <c r="DCT16" s="136"/>
      <c r="DCU16" s="136"/>
      <c r="DCV16" s="136"/>
      <c r="DCW16" s="136"/>
      <c r="DCX16" s="136"/>
      <c r="DCY16" s="136"/>
      <c r="DCZ16" s="136"/>
      <c r="DDA16" s="136"/>
      <c r="DDB16" s="136"/>
      <c r="DDC16" s="136"/>
      <c r="DDD16" s="136"/>
      <c r="DDE16" s="136"/>
      <c r="DDF16" s="136"/>
      <c r="DDG16" s="136"/>
      <c r="DDH16" s="136"/>
      <c r="DDI16" s="136"/>
      <c r="DDJ16" s="136"/>
      <c r="DDK16" s="136"/>
      <c r="DDL16" s="136"/>
      <c r="DDM16" s="136"/>
      <c r="DDN16" s="136"/>
      <c r="DDO16" s="136"/>
      <c r="DDP16" s="136"/>
      <c r="DDQ16" s="136"/>
      <c r="DDR16" s="136"/>
      <c r="DDS16" s="136"/>
      <c r="DDT16" s="136"/>
      <c r="DDU16" s="136"/>
      <c r="DDV16" s="136"/>
      <c r="DDW16" s="136"/>
      <c r="DDX16" s="136"/>
      <c r="DDY16" s="136"/>
      <c r="DDZ16" s="136"/>
      <c r="DEA16" s="136"/>
      <c r="DEB16" s="136"/>
      <c r="DEC16" s="136"/>
      <c r="DED16" s="136"/>
      <c r="DEE16" s="136"/>
      <c r="DEF16" s="136"/>
      <c r="DEG16" s="136"/>
      <c r="DEH16" s="136"/>
      <c r="DEI16" s="136"/>
      <c r="DEJ16" s="136"/>
      <c r="DEK16" s="136"/>
      <c r="DEL16" s="136"/>
      <c r="DEM16" s="136"/>
      <c r="DEN16" s="136"/>
      <c r="DEO16" s="136"/>
      <c r="DEP16" s="136"/>
      <c r="DEQ16" s="136"/>
      <c r="DER16" s="136"/>
      <c r="DES16" s="136"/>
      <c r="DET16" s="136"/>
      <c r="DEU16" s="136"/>
      <c r="DEV16" s="136"/>
      <c r="DEW16" s="136"/>
      <c r="DEX16" s="136"/>
      <c r="DEY16" s="136"/>
      <c r="DEZ16" s="136"/>
      <c r="DFA16" s="136"/>
      <c r="DFB16" s="136"/>
      <c r="DFC16" s="136"/>
      <c r="DFD16" s="136"/>
      <c r="DFE16" s="136"/>
      <c r="DFF16" s="136"/>
      <c r="DFG16" s="136"/>
      <c r="DFH16" s="136"/>
      <c r="DFI16" s="136"/>
      <c r="DFJ16" s="136"/>
      <c r="DFK16" s="136"/>
      <c r="DFL16" s="136"/>
      <c r="DFM16" s="136"/>
      <c r="DFN16" s="136"/>
      <c r="DFO16" s="136"/>
      <c r="DFP16" s="136"/>
      <c r="DFQ16" s="136"/>
      <c r="DFR16" s="136"/>
      <c r="DFS16" s="136"/>
      <c r="DFT16" s="136"/>
      <c r="DFU16" s="136"/>
      <c r="DFV16" s="136"/>
      <c r="DFW16" s="136"/>
      <c r="DFX16" s="136"/>
      <c r="DFY16" s="136"/>
      <c r="DFZ16" s="136"/>
      <c r="DGA16" s="136"/>
      <c r="DGB16" s="136"/>
      <c r="DGC16" s="136"/>
      <c r="DGD16" s="136"/>
      <c r="DGE16" s="136"/>
      <c r="DGF16" s="136"/>
      <c r="DGG16" s="136"/>
      <c r="DGH16" s="136"/>
      <c r="DGI16" s="136"/>
      <c r="DGJ16" s="136"/>
      <c r="DGK16" s="136"/>
      <c r="DGL16" s="136"/>
      <c r="DGM16" s="136"/>
      <c r="DGN16" s="136"/>
      <c r="DGO16" s="136"/>
      <c r="DGP16" s="136"/>
      <c r="DGQ16" s="136"/>
      <c r="DGR16" s="136"/>
      <c r="DGS16" s="136"/>
      <c r="DGT16" s="136"/>
      <c r="DGU16" s="136"/>
      <c r="DGV16" s="136"/>
      <c r="DGW16" s="136"/>
      <c r="DGX16" s="136"/>
      <c r="DGY16" s="136"/>
      <c r="DGZ16" s="136"/>
      <c r="DHA16" s="136"/>
      <c r="DHB16" s="136"/>
      <c r="DHC16" s="136"/>
      <c r="DHD16" s="136"/>
      <c r="DHE16" s="136"/>
      <c r="DHF16" s="136"/>
      <c r="DHG16" s="136"/>
      <c r="DHH16" s="136"/>
      <c r="DHI16" s="136"/>
      <c r="DHJ16" s="136"/>
      <c r="DHK16" s="136"/>
      <c r="DHL16" s="136"/>
      <c r="DHM16" s="136"/>
      <c r="DHN16" s="136"/>
      <c r="DHO16" s="136"/>
      <c r="DHP16" s="136"/>
      <c r="DHQ16" s="136"/>
      <c r="DHR16" s="136"/>
      <c r="DHS16" s="136"/>
      <c r="DHT16" s="136"/>
      <c r="DHU16" s="136"/>
      <c r="DHV16" s="136"/>
      <c r="DHW16" s="136"/>
      <c r="DHX16" s="136"/>
      <c r="DHY16" s="136"/>
      <c r="DHZ16" s="136"/>
      <c r="DIA16" s="136"/>
      <c r="DIB16" s="136"/>
      <c r="DIC16" s="136"/>
      <c r="DID16" s="136"/>
      <c r="DIE16" s="136"/>
      <c r="DIF16" s="136"/>
      <c r="DIG16" s="136"/>
      <c r="DIH16" s="136"/>
      <c r="DII16" s="136"/>
      <c r="DIJ16" s="136"/>
      <c r="DIK16" s="136"/>
      <c r="DIL16" s="136"/>
      <c r="DIM16" s="136"/>
      <c r="DIN16" s="136"/>
      <c r="DIO16" s="136"/>
      <c r="DIP16" s="136"/>
      <c r="DIQ16" s="136"/>
      <c r="DIR16" s="136"/>
      <c r="DIS16" s="136"/>
      <c r="DIT16" s="136"/>
      <c r="DIU16" s="136"/>
      <c r="DIV16" s="136"/>
      <c r="DIW16" s="136"/>
      <c r="DIX16" s="136"/>
      <c r="DIY16" s="136"/>
      <c r="DIZ16" s="136"/>
      <c r="DJA16" s="136"/>
      <c r="DJB16" s="136"/>
      <c r="DJC16" s="136"/>
      <c r="DJD16" s="136"/>
      <c r="DJE16" s="136"/>
      <c r="DJF16" s="136"/>
      <c r="DJG16" s="136"/>
      <c r="DJH16" s="136"/>
      <c r="DJI16" s="136"/>
      <c r="DJJ16" s="136"/>
      <c r="DJK16" s="136"/>
      <c r="DJL16" s="136"/>
      <c r="DJM16" s="136"/>
      <c r="DJN16" s="136"/>
      <c r="DJO16" s="136"/>
      <c r="DJP16" s="136"/>
      <c r="DJQ16" s="136"/>
      <c r="DJR16" s="136"/>
      <c r="DJS16" s="136"/>
      <c r="DJT16" s="136"/>
      <c r="DJU16" s="136"/>
      <c r="DJV16" s="136"/>
      <c r="DJW16" s="136"/>
      <c r="DJX16" s="136"/>
      <c r="DJY16" s="136"/>
      <c r="DJZ16" s="136"/>
      <c r="DKA16" s="136"/>
      <c r="DKB16" s="136"/>
      <c r="DKC16" s="136"/>
      <c r="DKD16" s="136"/>
      <c r="DKE16" s="136"/>
      <c r="DKF16" s="136"/>
      <c r="DKG16" s="136"/>
      <c r="DKH16" s="136"/>
      <c r="DKI16" s="136"/>
      <c r="DKJ16" s="136"/>
      <c r="DKK16" s="136"/>
      <c r="DKL16" s="136"/>
      <c r="DKM16" s="136"/>
      <c r="DKN16" s="136"/>
      <c r="DKO16" s="136"/>
      <c r="DKP16" s="136"/>
      <c r="DKQ16" s="136"/>
      <c r="DKR16" s="136"/>
      <c r="DKS16" s="136"/>
      <c r="DKT16" s="136"/>
      <c r="DKU16" s="136"/>
      <c r="DKV16" s="136"/>
      <c r="DKW16" s="136"/>
      <c r="DKX16" s="136"/>
      <c r="DKY16" s="136"/>
      <c r="DKZ16" s="136"/>
      <c r="DLA16" s="136"/>
      <c r="DLB16" s="136"/>
      <c r="DLC16" s="136"/>
      <c r="DLD16" s="136"/>
      <c r="DLE16" s="136"/>
      <c r="DLF16" s="136"/>
      <c r="DLG16" s="136"/>
      <c r="DLH16" s="136"/>
      <c r="DLI16" s="136"/>
      <c r="DLJ16" s="136"/>
      <c r="DLK16" s="136"/>
      <c r="DLL16" s="136"/>
      <c r="DLM16" s="136"/>
      <c r="DLN16" s="136"/>
      <c r="DLO16" s="136"/>
      <c r="DLP16" s="136"/>
      <c r="DLQ16" s="136"/>
      <c r="DLR16" s="136"/>
      <c r="DLS16" s="136"/>
      <c r="DLT16" s="136"/>
      <c r="DLU16" s="136"/>
      <c r="DLV16" s="136"/>
      <c r="DLW16" s="136"/>
      <c r="DLX16" s="136"/>
      <c r="DLY16" s="136"/>
      <c r="DLZ16" s="136"/>
      <c r="DMA16" s="136"/>
      <c r="DMB16" s="136"/>
      <c r="DMC16" s="136"/>
      <c r="DMD16" s="136"/>
      <c r="DME16" s="136"/>
      <c r="DMF16" s="136"/>
      <c r="DMG16" s="136"/>
      <c r="DMH16" s="136"/>
      <c r="DMI16" s="136"/>
      <c r="DMJ16" s="136"/>
      <c r="DMK16" s="136"/>
      <c r="DML16" s="136"/>
      <c r="DMM16" s="136"/>
      <c r="DMN16" s="136"/>
      <c r="DMO16" s="136"/>
      <c r="DMP16" s="136"/>
      <c r="DMQ16" s="136"/>
      <c r="DMR16" s="136"/>
      <c r="DMS16" s="136"/>
      <c r="DMT16" s="136"/>
      <c r="DMU16" s="136"/>
      <c r="DMV16" s="136"/>
      <c r="DMW16" s="136"/>
      <c r="DMX16" s="136"/>
      <c r="DMY16" s="136"/>
      <c r="DMZ16" s="136"/>
      <c r="DNA16" s="136"/>
      <c r="DNB16" s="136"/>
      <c r="DNC16" s="136"/>
      <c r="DND16" s="136"/>
      <c r="DNE16" s="136"/>
      <c r="DNF16" s="136"/>
      <c r="DNG16" s="136"/>
      <c r="DNH16" s="136"/>
      <c r="DNI16" s="136"/>
      <c r="DNJ16" s="136"/>
      <c r="DNK16" s="136"/>
      <c r="DNL16" s="136"/>
      <c r="DNM16" s="136"/>
      <c r="DNN16" s="136"/>
      <c r="DNO16" s="136"/>
      <c r="DNP16" s="136"/>
      <c r="DNQ16" s="136"/>
      <c r="DNR16" s="136"/>
      <c r="DNS16" s="136"/>
      <c r="DNT16" s="136"/>
      <c r="DNU16" s="136"/>
      <c r="DNV16" s="136"/>
      <c r="DNW16" s="136"/>
      <c r="DNX16" s="136"/>
      <c r="DNY16" s="136"/>
      <c r="DNZ16" s="136"/>
      <c r="DOA16" s="136"/>
      <c r="DOB16" s="136"/>
      <c r="DOC16" s="136"/>
      <c r="DOD16" s="136"/>
      <c r="DOE16" s="136"/>
      <c r="DOF16" s="136"/>
      <c r="DOG16" s="136"/>
      <c r="DOH16" s="136"/>
      <c r="DOI16" s="136"/>
      <c r="DOJ16" s="136"/>
      <c r="DOK16" s="136"/>
      <c r="DOL16" s="136"/>
      <c r="DOM16" s="136"/>
      <c r="DON16" s="136"/>
      <c r="DOO16" s="136"/>
      <c r="DOP16" s="136"/>
      <c r="DOQ16" s="136"/>
      <c r="DOR16" s="136"/>
      <c r="DOS16" s="136"/>
      <c r="DOT16" s="136"/>
      <c r="DOU16" s="136"/>
      <c r="DOV16" s="136"/>
      <c r="DOW16" s="136"/>
      <c r="DOX16" s="136"/>
      <c r="DOY16" s="136"/>
      <c r="DOZ16" s="136"/>
      <c r="DPA16" s="136"/>
      <c r="DPB16" s="136"/>
      <c r="DPC16" s="136"/>
      <c r="DPD16" s="136"/>
      <c r="DPE16" s="136"/>
      <c r="DPF16" s="136"/>
      <c r="DPG16" s="136"/>
      <c r="DPH16" s="136"/>
      <c r="DPI16" s="136"/>
      <c r="DPJ16" s="136"/>
      <c r="DPK16" s="136"/>
      <c r="DPL16" s="136"/>
      <c r="DPM16" s="136"/>
      <c r="DPN16" s="136"/>
      <c r="DPO16" s="136"/>
      <c r="DPP16" s="136"/>
      <c r="DPQ16" s="136"/>
      <c r="DPR16" s="136"/>
      <c r="DPS16" s="136"/>
      <c r="DPT16" s="136"/>
      <c r="DPU16" s="136"/>
      <c r="DPV16" s="136"/>
      <c r="DPW16" s="136"/>
      <c r="DPX16" s="136"/>
      <c r="DPY16" s="136"/>
      <c r="DPZ16" s="136"/>
      <c r="DQA16" s="136"/>
      <c r="DQB16" s="136"/>
      <c r="DQC16" s="136"/>
      <c r="DQD16" s="136"/>
      <c r="DQE16" s="136"/>
      <c r="DQF16" s="136"/>
      <c r="DQG16" s="136"/>
      <c r="DQH16" s="136"/>
      <c r="DQI16" s="136"/>
      <c r="DQJ16" s="136"/>
      <c r="DQK16" s="136"/>
      <c r="DQL16" s="136"/>
      <c r="DQM16" s="136"/>
      <c r="DQN16" s="136"/>
      <c r="DQO16" s="136"/>
      <c r="DQP16" s="136"/>
      <c r="DQQ16" s="136"/>
      <c r="DQR16" s="136"/>
      <c r="DQS16" s="136"/>
      <c r="DQT16" s="136"/>
      <c r="DQU16" s="136"/>
      <c r="DQV16" s="136"/>
      <c r="DQW16" s="136"/>
      <c r="DQX16" s="136"/>
      <c r="DQY16" s="136"/>
      <c r="DQZ16" s="136"/>
      <c r="DRA16" s="136"/>
      <c r="DRB16" s="136"/>
      <c r="DRC16" s="136"/>
      <c r="DRD16" s="136"/>
      <c r="DRE16" s="136"/>
      <c r="DRF16" s="136"/>
      <c r="DRG16" s="136"/>
      <c r="DRH16" s="136"/>
      <c r="DRI16" s="136"/>
      <c r="DRJ16" s="136"/>
      <c r="DRK16" s="136"/>
      <c r="DRL16" s="136"/>
      <c r="DRM16" s="136"/>
      <c r="DRN16" s="136"/>
      <c r="DRO16" s="136"/>
      <c r="DRP16" s="136"/>
      <c r="DRQ16" s="136"/>
      <c r="DRR16" s="136"/>
      <c r="DRS16" s="136"/>
      <c r="DRT16" s="136"/>
      <c r="DRU16" s="136"/>
      <c r="DRV16" s="136"/>
      <c r="DRW16" s="136"/>
      <c r="DRX16" s="136"/>
      <c r="DRY16" s="136"/>
      <c r="DRZ16" s="136"/>
      <c r="DSA16" s="136"/>
      <c r="DSB16" s="136"/>
      <c r="DSC16" s="136"/>
      <c r="DSD16" s="136"/>
      <c r="DSE16" s="136"/>
      <c r="DSF16" s="136"/>
      <c r="DSG16" s="136"/>
      <c r="DSH16" s="136"/>
      <c r="DSI16" s="136"/>
      <c r="DSJ16" s="136"/>
      <c r="DSK16" s="136"/>
      <c r="DSL16" s="136"/>
      <c r="DSM16" s="136"/>
      <c r="DSN16" s="136"/>
      <c r="DSO16" s="136"/>
      <c r="DSP16" s="136"/>
      <c r="DSQ16" s="136"/>
      <c r="DSR16" s="136"/>
      <c r="DSS16" s="136"/>
      <c r="DST16" s="136"/>
      <c r="DSU16" s="136"/>
      <c r="DSV16" s="136"/>
      <c r="DSW16" s="136"/>
      <c r="DSX16" s="136"/>
      <c r="DSY16" s="136"/>
      <c r="DSZ16" s="136"/>
      <c r="DTA16" s="136"/>
      <c r="DTB16" s="136"/>
      <c r="DTC16" s="136"/>
      <c r="DTD16" s="136"/>
      <c r="DTE16" s="136"/>
      <c r="DTF16" s="136"/>
      <c r="DTG16" s="136"/>
      <c r="DTH16" s="136"/>
      <c r="DTI16" s="136"/>
      <c r="DTJ16" s="136"/>
      <c r="DTK16" s="136"/>
      <c r="DTL16" s="136"/>
      <c r="DTM16" s="136"/>
      <c r="DTN16" s="136"/>
      <c r="DTO16" s="136"/>
      <c r="DTP16" s="136"/>
      <c r="DTQ16" s="136"/>
      <c r="DTR16" s="136"/>
      <c r="DTS16" s="136"/>
      <c r="DTT16" s="136"/>
      <c r="DTU16" s="136"/>
      <c r="DTV16" s="136"/>
      <c r="DTW16" s="136"/>
      <c r="DTX16" s="136"/>
      <c r="DTY16" s="136"/>
      <c r="DTZ16" s="136"/>
      <c r="DUA16" s="136"/>
      <c r="DUB16" s="136"/>
      <c r="DUC16" s="136"/>
      <c r="DUD16" s="136"/>
      <c r="DUE16" s="136"/>
      <c r="DUF16" s="136"/>
      <c r="DUG16" s="136"/>
      <c r="DUH16" s="136"/>
      <c r="DUI16" s="136"/>
      <c r="DUJ16" s="136"/>
      <c r="DUK16" s="136"/>
      <c r="DUL16" s="136"/>
      <c r="DUM16" s="136"/>
      <c r="DUN16" s="136"/>
      <c r="DUO16" s="136"/>
      <c r="DUP16" s="136"/>
      <c r="DUQ16" s="136"/>
      <c r="DUR16" s="136"/>
      <c r="DUS16" s="136"/>
      <c r="DUT16" s="136"/>
      <c r="DUU16" s="136"/>
      <c r="DUV16" s="136"/>
      <c r="DUW16" s="136"/>
      <c r="DUX16" s="136"/>
      <c r="DUY16" s="136"/>
      <c r="DUZ16" s="136"/>
      <c r="DVA16" s="136"/>
      <c r="DVB16" s="136"/>
      <c r="DVC16" s="136"/>
      <c r="DVD16" s="136"/>
      <c r="DVE16" s="136"/>
      <c r="DVF16" s="136"/>
      <c r="DVG16" s="136"/>
      <c r="DVH16" s="136"/>
      <c r="DVI16" s="136"/>
      <c r="DVJ16" s="136"/>
      <c r="DVK16" s="136"/>
      <c r="DVL16" s="136"/>
      <c r="DVM16" s="136"/>
      <c r="DVN16" s="136"/>
      <c r="DVO16" s="136"/>
      <c r="DVP16" s="136"/>
      <c r="DVQ16" s="136"/>
      <c r="DVR16" s="136"/>
      <c r="DVS16" s="136"/>
      <c r="DVT16" s="136"/>
      <c r="DVU16" s="136"/>
      <c r="DVV16" s="136"/>
      <c r="DVW16" s="136"/>
      <c r="DVX16" s="136"/>
      <c r="DVY16" s="136"/>
      <c r="DVZ16" s="136"/>
      <c r="DWA16" s="136"/>
      <c r="DWB16" s="136"/>
      <c r="DWC16" s="136"/>
      <c r="DWD16" s="136"/>
      <c r="DWE16" s="136"/>
      <c r="DWF16" s="136"/>
      <c r="DWG16" s="136"/>
      <c r="DWH16" s="136"/>
      <c r="DWI16" s="136"/>
      <c r="DWJ16" s="136"/>
      <c r="DWK16" s="136"/>
      <c r="DWL16" s="136"/>
      <c r="DWM16" s="136"/>
      <c r="DWN16" s="136"/>
      <c r="DWO16" s="136"/>
      <c r="DWP16" s="136"/>
      <c r="DWQ16" s="136"/>
      <c r="DWR16" s="136"/>
      <c r="DWS16" s="136"/>
      <c r="DWT16" s="136"/>
      <c r="DWU16" s="136"/>
      <c r="DWV16" s="136"/>
      <c r="DWW16" s="136"/>
      <c r="DWX16" s="136"/>
      <c r="DWY16" s="136"/>
      <c r="DWZ16" s="136"/>
      <c r="DXA16" s="136"/>
      <c r="DXB16" s="136"/>
      <c r="DXC16" s="136"/>
      <c r="DXD16" s="136"/>
      <c r="DXE16" s="136"/>
      <c r="DXF16" s="136"/>
      <c r="DXG16" s="136"/>
      <c r="DXH16" s="136"/>
      <c r="DXI16" s="136"/>
      <c r="DXJ16" s="136"/>
      <c r="DXK16" s="136"/>
      <c r="DXL16" s="136"/>
      <c r="DXM16" s="136"/>
      <c r="DXN16" s="136"/>
      <c r="DXO16" s="136"/>
      <c r="DXP16" s="136"/>
      <c r="DXQ16" s="136"/>
      <c r="DXR16" s="136"/>
      <c r="DXS16" s="136"/>
      <c r="DXT16" s="136"/>
      <c r="DXU16" s="136"/>
      <c r="DXV16" s="136"/>
      <c r="DXW16" s="136"/>
      <c r="DXX16" s="136"/>
      <c r="DXY16" s="136"/>
      <c r="DXZ16" s="136"/>
      <c r="DYA16" s="136"/>
      <c r="DYB16" s="136"/>
      <c r="DYC16" s="136"/>
      <c r="DYD16" s="136"/>
      <c r="DYE16" s="136"/>
      <c r="DYF16" s="136"/>
      <c r="DYG16" s="136"/>
      <c r="DYH16" s="136"/>
      <c r="DYI16" s="136"/>
      <c r="DYJ16" s="136"/>
      <c r="DYK16" s="136"/>
      <c r="DYL16" s="136"/>
      <c r="DYM16" s="136"/>
      <c r="DYN16" s="136"/>
      <c r="DYO16" s="136"/>
      <c r="DYP16" s="136"/>
      <c r="DYQ16" s="136"/>
      <c r="DYR16" s="136"/>
      <c r="DYS16" s="136"/>
      <c r="DYT16" s="136"/>
      <c r="DYU16" s="136"/>
      <c r="DYV16" s="136"/>
      <c r="DYW16" s="136"/>
      <c r="DYX16" s="136"/>
      <c r="DYY16" s="136"/>
      <c r="DYZ16" s="136"/>
      <c r="DZA16" s="136"/>
      <c r="DZB16" s="136"/>
      <c r="DZC16" s="136"/>
      <c r="DZD16" s="136"/>
      <c r="DZE16" s="136"/>
      <c r="DZF16" s="136"/>
      <c r="DZG16" s="136"/>
      <c r="DZH16" s="136"/>
      <c r="DZI16" s="136"/>
      <c r="DZJ16" s="136"/>
      <c r="DZK16" s="136"/>
      <c r="DZL16" s="136"/>
      <c r="DZM16" s="136"/>
      <c r="DZN16" s="136"/>
      <c r="DZO16" s="136"/>
      <c r="DZP16" s="136"/>
      <c r="DZQ16" s="136"/>
      <c r="DZR16" s="136"/>
      <c r="DZS16" s="136"/>
      <c r="DZT16" s="136"/>
      <c r="DZU16" s="136"/>
      <c r="DZV16" s="136"/>
      <c r="DZW16" s="136"/>
      <c r="DZX16" s="136"/>
      <c r="DZY16" s="136"/>
      <c r="DZZ16" s="136"/>
      <c r="EAA16" s="136"/>
      <c r="EAB16" s="136"/>
      <c r="EAC16" s="136"/>
      <c r="EAD16" s="136"/>
      <c r="EAE16" s="136"/>
      <c r="EAF16" s="136"/>
      <c r="EAG16" s="136"/>
      <c r="EAH16" s="136"/>
      <c r="EAI16" s="136"/>
      <c r="EAJ16" s="136"/>
      <c r="EAK16" s="136"/>
      <c r="EAL16" s="136"/>
      <c r="EAM16" s="136"/>
      <c r="EAN16" s="136"/>
      <c r="EAO16" s="136"/>
      <c r="EAP16" s="136"/>
      <c r="EAQ16" s="136"/>
      <c r="EAR16" s="136"/>
      <c r="EAS16" s="136"/>
      <c r="EAT16" s="136"/>
      <c r="EAU16" s="136"/>
      <c r="EAV16" s="136"/>
      <c r="EAW16" s="136"/>
      <c r="EAX16" s="136"/>
      <c r="EAY16" s="136"/>
      <c r="EAZ16" s="136"/>
      <c r="EBA16" s="136"/>
      <c r="EBB16" s="136"/>
      <c r="EBC16" s="136"/>
      <c r="EBD16" s="136"/>
      <c r="EBE16" s="136"/>
      <c r="EBF16" s="136"/>
      <c r="EBG16" s="136"/>
      <c r="EBH16" s="136"/>
      <c r="EBI16" s="136"/>
      <c r="EBJ16" s="136"/>
      <c r="EBK16" s="136"/>
      <c r="EBL16" s="136"/>
      <c r="EBM16" s="136"/>
      <c r="EBN16" s="136"/>
      <c r="EBO16" s="136"/>
      <c r="EBP16" s="136"/>
      <c r="EBQ16" s="136"/>
      <c r="EBR16" s="136"/>
      <c r="EBS16" s="136"/>
      <c r="EBT16" s="136"/>
      <c r="EBU16" s="136"/>
      <c r="EBV16" s="136"/>
      <c r="EBW16" s="136"/>
      <c r="EBX16" s="136"/>
      <c r="EBY16" s="136"/>
      <c r="EBZ16" s="136"/>
      <c r="ECA16" s="136"/>
      <c r="ECB16" s="136"/>
      <c r="ECC16" s="136"/>
      <c r="ECD16" s="136"/>
      <c r="ECE16" s="136"/>
      <c r="ECF16" s="136"/>
      <c r="ECG16" s="136"/>
      <c r="ECH16" s="136"/>
      <c r="ECI16" s="136"/>
      <c r="ECJ16" s="136"/>
      <c r="ECK16" s="136"/>
      <c r="ECL16" s="136"/>
      <c r="ECM16" s="136"/>
      <c r="ECN16" s="136"/>
      <c r="ECO16" s="136"/>
      <c r="ECP16" s="136"/>
      <c r="ECQ16" s="136"/>
      <c r="ECR16" s="136"/>
      <c r="ECS16" s="136"/>
      <c r="ECT16" s="136"/>
      <c r="ECU16" s="136"/>
      <c r="ECV16" s="136"/>
      <c r="ECW16" s="136"/>
      <c r="ECX16" s="136"/>
      <c r="ECY16" s="136"/>
      <c r="ECZ16" s="136"/>
      <c r="EDA16" s="136"/>
      <c r="EDB16" s="136"/>
      <c r="EDC16" s="136"/>
      <c r="EDD16" s="136"/>
      <c r="EDE16" s="136"/>
      <c r="EDF16" s="136"/>
      <c r="EDG16" s="136"/>
      <c r="EDH16" s="136"/>
      <c r="EDI16" s="136"/>
      <c r="EDJ16" s="136"/>
      <c r="EDK16" s="136"/>
      <c r="EDL16" s="136"/>
      <c r="EDM16" s="136"/>
      <c r="EDN16" s="136"/>
      <c r="EDO16" s="136"/>
      <c r="EDP16" s="136"/>
      <c r="EDQ16" s="136"/>
      <c r="EDR16" s="136"/>
      <c r="EDS16" s="136"/>
      <c r="EDT16" s="136"/>
      <c r="EDU16" s="136"/>
      <c r="EDV16" s="136"/>
      <c r="EDW16" s="136"/>
      <c r="EDX16" s="136"/>
      <c r="EDY16" s="136"/>
      <c r="EDZ16" s="136"/>
      <c r="EEA16" s="136"/>
      <c r="EEB16" s="136"/>
      <c r="EEC16" s="136"/>
      <c r="EED16" s="136"/>
      <c r="EEE16" s="136"/>
      <c r="EEF16" s="136"/>
      <c r="EEG16" s="136"/>
      <c r="EEH16" s="136"/>
      <c r="EEI16" s="136"/>
      <c r="EEJ16" s="136"/>
      <c r="EEK16" s="136"/>
      <c r="EEL16" s="136"/>
      <c r="EEM16" s="136"/>
      <c r="EEN16" s="136"/>
      <c r="EEO16" s="136"/>
      <c r="EEP16" s="136"/>
      <c r="EEQ16" s="136"/>
      <c r="EER16" s="136"/>
      <c r="EES16" s="136"/>
      <c r="EET16" s="136"/>
      <c r="EEU16" s="136"/>
      <c r="EEV16" s="136"/>
      <c r="EEW16" s="136"/>
      <c r="EEX16" s="136"/>
      <c r="EEY16" s="136"/>
      <c r="EEZ16" s="136"/>
      <c r="EFA16" s="136"/>
      <c r="EFB16" s="136"/>
      <c r="EFC16" s="136"/>
      <c r="EFD16" s="136"/>
      <c r="EFE16" s="136"/>
      <c r="EFF16" s="136"/>
      <c r="EFG16" s="136"/>
      <c r="EFH16" s="136"/>
      <c r="EFI16" s="136"/>
      <c r="EFJ16" s="136"/>
      <c r="EFK16" s="136"/>
      <c r="EFL16" s="136"/>
      <c r="EFM16" s="136"/>
      <c r="EFN16" s="136"/>
      <c r="EFO16" s="136"/>
      <c r="EFP16" s="136"/>
      <c r="EFQ16" s="136"/>
      <c r="EFR16" s="136"/>
      <c r="EFS16" s="136"/>
      <c r="EFT16" s="136"/>
      <c r="EFU16" s="136"/>
      <c r="EFV16" s="136"/>
      <c r="EFW16" s="136"/>
      <c r="EFX16" s="136"/>
      <c r="EFY16" s="136"/>
      <c r="EFZ16" s="136"/>
      <c r="EGA16" s="136"/>
      <c r="EGB16" s="136"/>
      <c r="EGC16" s="136"/>
      <c r="EGD16" s="136"/>
      <c r="EGE16" s="136"/>
      <c r="EGF16" s="136"/>
      <c r="EGG16" s="136"/>
      <c r="EGH16" s="136"/>
      <c r="EGI16" s="136"/>
      <c r="EGJ16" s="136"/>
      <c r="EGK16" s="136"/>
      <c r="EGL16" s="136"/>
      <c r="EGM16" s="136"/>
      <c r="EGN16" s="136"/>
      <c r="EGO16" s="136"/>
      <c r="EGP16" s="136"/>
      <c r="EGQ16" s="136"/>
      <c r="EGR16" s="136"/>
      <c r="EGS16" s="136"/>
      <c r="EGT16" s="136"/>
      <c r="EGU16" s="136"/>
      <c r="EGV16" s="136"/>
      <c r="EGW16" s="136"/>
      <c r="EGX16" s="136"/>
      <c r="EGY16" s="136"/>
      <c r="EGZ16" s="136"/>
      <c r="EHA16" s="136"/>
      <c r="EHB16" s="136"/>
      <c r="EHC16" s="136"/>
      <c r="EHD16" s="136"/>
      <c r="EHE16" s="136"/>
      <c r="EHF16" s="136"/>
      <c r="EHG16" s="136"/>
      <c r="EHH16" s="136"/>
      <c r="EHI16" s="136"/>
      <c r="EHJ16" s="136"/>
      <c r="EHK16" s="136"/>
      <c r="EHL16" s="136"/>
      <c r="EHM16" s="136"/>
      <c r="EHN16" s="136"/>
      <c r="EHO16" s="136"/>
      <c r="EHP16" s="136"/>
      <c r="EHQ16" s="136"/>
      <c r="EHR16" s="136"/>
      <c r="EHS16" s="136"/>
      <c r="EHT16" s="136"/>
      <c r="EHU16" s="136"/>
      <c r="EHV16" s="136"/>
      <c r="EHW16" s="136"/>
      <c r="EHX16" s="136"/>
      <c r="EHY16" s="136"/>
      <c r="EHZ16" s="136"/>
      <c r="EIA16" s="136"/>
      <c r="EIB16" s="136"/>
      <c r="EIC16" s="136"/>
      <c r="EID16" s="136"/>
      <c r="EIE16" s="136"/>
      <c r="EIF16" s="136"/>
      <c r="EIG16" s="136"/>
      <c r="EIH16" s="136"/>
      <c r="EII16" s="136"/>
      <c r="EIJ16" s="136"/>
      <c r="EIK16" s="136"/>
      <c r="EIL16" s="136"/>
      <c r="EIM16" s="136"/>
      <c r="EIN16" s="136"/>
      <c r="EIO16" s="136"/>
      <c r="EIP16" s="136"/>
      <c r="EIQ16" s="136"/>
      <c r="EIR16" s="136"/>
      <c r="EIS16" s="136"/>
      <c r="EIT16" s="136"/>
      <c r="EIU16" s="136"/>
      <c r="EIV16" s="136"/>
      <c r="EIW16" s="136"/>
      <c r="EIX16" s="136"/>
      <c r="EIY16" s="136"/>
      <c r="EIZ16" s="136"/>
      <c r="EJA16" s="136"/>
      <c r="EJB16" s="136"/>
      <c r="EJC16" s="136"/>
      <c r="EJD16" s="136"/>
      <c r="EJE16" s="136"/>
      <c r="EJF16" s="136"/>
      <c r="EJG16" s="136"/>
      <c r="EJH16" s="136"/>
      <c r="EJI16" s="136"/>
      <c r="EJJ16" s="136"/>
      <c r="EJK16" s="136"/>
      <c r="EJL16" s="136"/>
      <c r="EJM16" s="136"/>
      <c r="EJN16" s="136"/>
      <c r="EJO16" s="136"/>
      <c r="EJP16" s="136"/>
      <c r="EJQ16" s="136"/>
      <c r="EJR16" s="136"/>
      <c r="EJS16" s="136"/>
      <c r="EJT16" s="136"/>
      <c r="EJU16" s="136"/>
      <c r="EJV16" s="136"/>
      <c r="EJW16" s="136"/>
      <c r="EJX16" s="136"/>
      <c r="EJY16" s="136"/>
      <c r="EJZ16" s="136"/>
      <c r="EKA16" s="136"/>
      <c r="EKB16" s="136"/>
      <c r="EKC16" s="136"/>
      <c r="EKD16" s="136"/>
      <c r="EKE16" s="136"/>
      <c r="EKF16" s="136"/>
      <c r="EKG16" s="136"/>
      <c r="EKH16" s="136"/>
      <c r="EKI16" s="136"/>
      <c r="EKJ16" s="136"/>
      <c r="EKK16" s="136"/>
      <c r="EKL16" s="136"/>
      <c r="EKM16" s="136"/>
      <c r="EKN16" s="136"/>
      <c r="EKO16" s="136"/>
      <c r="EKP16" s="136"/>
      <c r="EKQ16" s="136"/>
      <c r="EKR16" s="136"/>
      <c r="EKS16" s="136"/>
      <c r="EKT16" s="136"/>
      <c r="EKU16" s="136"/>
      <c r="EKV16" s="136"/>
      <c r="EKW16" s="136"/>
      <c r="EKX16" s="136"/>
      <c r="EKY16" s="136"/>
      <c r="EKZ16" s="136"/>
      <c r="ELA16" s="136"/>
      <c r="ELB16" s="136"/>
      <c r="ELC16" s="136"/>
      <c r="ELD16" s="136"/>
      <c r="ELE16" s="136"/>
      <c r="ELF16" s="136"/>
      <c r="ELG16" s="136"/>
      <c r="ELH16" s="136"/>
      <c r="ELI16" s="136"/>
      <c r="ELJ16" s="136"/>
      <c r="ELK16" s="136"/>
      <c r="ELL16" s="136"/>
      <c r="ELM16" s="136"/>
      <c r="ELN16" s="136"/>
      <c r="ELO16" s="136"/>
      <c r="ELP16" s="136"/>
      <c r="ELQ16" s="136"/>
      <c r="ELR16" s="136"/>
      <c r="ELS16" s="136"/>
      <c r="ELT16" s="136"/>
      <c r="ELU16" s="136"/>
      <c r="ELV16" s="136"/>
      <c r="ELW16" s="136"/>
      <c r="ELX16" s="136"/>
      <c r="ELY16" s="136"/>
      <c r="ELZ16" s="136"/>
      <c r="EMA16" s="136"/>
      <c r="EMB16" s="136"/>
      <c r="EMC16" s="136"/>
      <c r="EMD16" s="136"/>
      <c r="EME16" s="136"/>
      <c r="EMF16" s="136"/>
      <c r="EMG16" s="136"/>
      <c r="EMH16" s="136"/>
      <c r="EMI16" s="136"/>
      <c r="EMJ16" s="136"/>
      <c r="EMK16" s="136"/>
      <c r="EML16" s="136"/>
      <c r="EMM16" s="136"/>
      <c r="EMN16" s="136"/>
      <c r="EMO16" s="136"/>
      <c r="EMP16" s="136"/>
      <c r="EMQ16" s="136"/>
      <c r="EMR16" s="136"/>
      <c r="EMS16" s="136"/>
      <c r="EMT16" s="136"/>
      <c r="EMU16" s="136"/>
      <c r="EMV16" s="136"/>
      <c r="EMW16" s="136"/>
      <c r="EMX16" s="136"/>
      <c r="EMY16" s="136"/>
      <c r="EMZ16" s="136"/>
      <c r="ENA16" s="136"/>
      <c r="ENB16" s="136"/>
      <c r="ENC16" s="136"/>
      <c r="END16" s="136"/>
      <c r="ENE16" s="136"/>
      <c r="ENF16" s="136"/>
      <c r="ENG16" s="136"/>
      <c r="ENH16" s="136"/>
      <c r="ENI16" s="136"/>
      <c r="ENJ16" s="136"/>
      <c r="ENK16" s="136"/>
      <c r="ENL16" s="136"/>
      <c r="ENM16" s="136"/>
      <c r="ENN16" s="136"/>
      <c r="ENO16" s="136"/>
      <c r="ENP16" s="136"/>
      <c r="ENQ16" s="136"/>
      <c r="ENR16" s="136"/>
      <c r="ENS16" s="136"/>
      <c r="ENT16" s="136"/>
      <c r="ENU16" s="136"/>
      <c r="ENV16" s="136"/>
      <c r="ENW16" s="136"/>
      <c r="ENX16" s="136"/>
      <c r="ENY16" s="136"/>
      <c r="ENZ16" s="136"/>
      <c r="EOA16" s="136"/>
      <c r="EOB16" s="136"/>
      <c r="EOC16" s="136"/>
      <c r="EOD16" s="136"/>
      <c r="EOE16" s="136"/>
      <c r="EOF16" s="136"/>
      <c r="EOG16" s="136"/>
      <c r="EOH16" s="136"/>
      <c r="EOI16" s="136"/>
      <c r="EOJ16" s="136"/>
      <c r="EOK16" s="136"/>
      <c r="EOL16" s="136"/>
      <c r="EOM16" s="136"/>
      <c r="EON16" s="136"/>
      <c r="EOO16" s="136"/>
      <c r="EOP16" s="136"/>
      <c r="EOQ16" s="136"/>
      <c r="EOR16" s="136"/>
      <c r="EOS16" s="136"/>
      <c r="EOT16" s="136"/>
      <c r="EOU16" s="136"/>
      <c r="EOV16" s="136"/>
      <c r="EOW16" s="136"/>
      <c r="EOX16" s="136"/>
      <c r="EOY16" s="136"/>
      <c r="EOZ16" s="136"/>
      <c r="EPA16" s="136"/>
      <c r="EPB16" s="136"/>
      <c r="EPC16" s="136"/>
      <c r="EPD16" s="136"/>
      <c r="EPE16" s="136"/>
      <c r="EPF16" s="136"/>
      <c r="EPG16" s="136"/>
      <c r="EPH16" s="136"/>
      <c r="EPI16" s="136"/>
      <c r="EPJ16" s="136"/>
      <c r="EPK16" s="136"/>
      <c r="EPL16" s="136"/>
      <c r="EPM16" s="136"/>
      <c r="EPN16" s="136"/>
      <c r="EPO16" s="136"/>
      <c r="EPP16" s="136"/>
      <c r="EPQ16" s="136"/>
      <c r="EPR16" s="136"/>
      <c r="EPS16" s="136"/>
      <c r="EPT16" s="136"/>
      <c r="EPU16" s="136"/>
      <c r="EPV16" s="136"/>
      <c r="EPW16" s="136"/>
      <c r="EPX16" s="136"/>
      <c r="EPY16" s="136"/>
      <c r="EPZ16" s="136"/>
      <c r="EQA16" s="136"/>
      <c r="EQB16" s="136"/>
      <c r="EQC16" s="136"/>
      <c r="EQD16" s="136"/>
      <c r="EQE16" s="136"/>
      <c r="EQF16" s="136"/>
      <c r="EQG16" s="136"/>
      <c r="EQH16" s="136"/>
      <c r="EQI16" s="136"/>
      <c r="EQJ16" s="136"/>
      <c r="EQK16" s="136"/>
      <c r="EQL16" s="136"/>
      <c r="EQM16" s="136"/>
      <c r="EQN16" s="136"/>
      <c r="EQO16" s="136"/>
      <c r="EQP16" s="136"/>
      <c r="EQQ16" s="136"/>
      <c r="EQR16" s="136"/>
      <c r="EQS16" s="136"/>
      <c r="EQT16" s="136"/>
      <c r="EQU16" s="136"/>
      <c r="EQV16" s="136"/>
      <c r="EQW16" s="136"/>
      <c r="EQX16" s="136"/>
      <c r="EQY16" s="136"/>
      <c r="EQZ16" s="136"/>
      <c r="ERA16" s="136"/>
      <c r="ERB16" s="136"/>
      <c r="ERC16" s="136"/>
      <c r="ERD16" s="136"/>
      <c r="ERE16" s="136"/>
      <c r="ERF16" s="136"/>
      <c r="ERG16" s="136"/>
      <c r="ERH16" s="136"/>
      <c r="ERI16" s="136"/>
      <c r="ERJ16" s="136"/>
      <c r="ERK16" s="136"/>
      <c r="ERL16" s="136"/>
      <c r="ERM16" s="136"/>
      <c r="ERN16" s="136"/>
      <c r="ERO16" s="136"/>
      <c r="ERP16" s="136"/>
      <c r="ERQ16" s="136"/>
      <c r="ERR16" s="136"/>
      <c r="ERS16" s="136"/>
      <c r="ERT16" s="136"/>
      <c r="ERU16" s="136"/>
      <c r="ERV16" s="136"/>
      <c r="ERW16" s="136"/>
      <c r="ERX16" s="136"/>
      <c r="ERY16" s="136"/>
      <c r="ERZ16" s="136"/>
      <c r="ESA16" s="136"/>
      <c r="ESB16" s="136"/>
      <c r="ESC16" s="136"/>
      <c r="ESD16" s="136"/>
      <c r="ESE16" s="136"/>
      <c r="ESF16" s="136"/>
      <c r="ESG16" s="136"/>
      <c r="ESH16" s="136"/>
      <c r="ESI16" s="136"/>
      <c r="ESJ16" s="136"/>
      <c r="ESK16" s="136"/>
      <c r="ESL16" s="136"/>
      <c r="ESM16" s="136"/>
      <c r="ESN16" s="136"/>
      <c r="ESO16" s="136"/>
      <c r="ESP16" s="136"/>
      <c r="ESQ16" s="136"/>
      <c r="ESR16" s="136"/>
      <c r="ESS16" s="136"/>
      <c r="EST16" s="136"/>
      <c r="ESU16" s="136"/>
      <c r="ESV16" s="136"/>
      <c r="ESW16" s="136"/>
      <c r="ESX16" s="136"/>
      <c r="ESY16" s="136"/>
      <c r="ESZ16" s="136"/>
      <c r="ETA16" s="136"/>
      <c r="ETB16" s="136"/>
      <c r="ETC16" s="136"/>
      <c r="ETD16" s="136"/>
      <c r="ETE16" s="136"/>
      <c r="ETF16" s="136"/>
      <c r="ETG16" s="136"/>
      <c r="ETH16" s="136"/>
      <c r="ETI16" s="136"/>
      <c r="ETJ16" s="136"/>
      <c r="ETK16" s="136"/>
      <c r="ETL16" s="136"/>
      <c r="ETM16" s="136"/>
      <c r="ETN16" s="136"/>
      <c r="ETO16" s="136"/>
      <c r="ETP16" s="136"/>
      <c r="ETQ16" s="136"/>
      <c r="ETR16" s="136"/>
      <c r="ETS16" s="136"/>
      <c r="ETT16" s="136"/>
      <c r="ETU16" s="136"/>
      <c r="ETV16" s="136"/>
      <c r="ETW16" s="136"/>
      <c r="ETX16" s="136"/>
      <c r="ETY16" s="136"/>
      <c r="ETZ16" s="136"/>
      <c r="EUA16" s="136"/>
      <c r="EUB16" s="136"/>
      <c r="EUC16" s="136"/>
      <c r="EUD16" s="136"/>
      <c r="EUE16" s="136"/>
      <c r="EUF16" s="136"/>
      <c r="EUG16" s="136"/>
      <c r="EUH16" s="136"/>
      <c r="EUI16" s="136"/>
      <c r="EUJ16" s="136"/>
      <c r="EUK16" s="136"/>
      <c r="EUL16" s="136"/>
      <c r="EUM16" s="136"/>
      <c r="EUN16" s="136"/>
      <c r="EUO16" s="136"/>
      <c r="EUP16" s="136"/>
      <c r="EUQ16" s="136"/>
      <c r="EUR16" s="136"/>
      <c r="EUS16" s="136"/>
      <c r="EUT16" s="136"/>
      <c r="EUU16" s="136"/>
      <c r="EUV16" s="136"/>
      <c r="EUW16" s="136"/>
      <c r="EUX16" s="136"/>
      <c r="EUY16" s="136"/>
      <c r="EUZ16" s="136"/>
      <c r="EVA16" s="136"/>
      <c r="EVB16" s="136"/>
      <c r="EVC16" s="136"/>
      <c r="EVD16" s="136"/>
      <c r="EVE16" s="136"/>
      <c r="EVF16" s="136"/>
      <c r="EVG16" s="136"/>
      <c r="EVH16" s="136"/>
      <c r="EVI16" s="136"/>
      <c r="EVJ16" s="136"/>
      <c r="EVK16" s="136"/>
      <c r="EVL16" s="136"/>
      <c r="EVM16" s="136"/>
      <c r="EVN16" s="136"/>
      <c r="EVO16" s="136"/>
      <c r="EVP16" s="136"/>
      <c r="EVQ16" s="136"/>
      <c r="EVR16" s="136"/>
      <c r="EVS16" s="136"/>
      <c r="EVT16" s="136"/>
      <c r="EVU16" s="136"/>
      <c r="EVV16" s="136"/>
      <c r="EVW16" s="136"/>
      <c r="EVX16" s="136"/>
      <c r="EVY16" s="136"/>
      <c r="EVZ16" s="136"/>
      <c r="EWA16" s="136"/>
      <c r="EWB16" s="136"/>
      <c r="EWC16" s="136"/>
      <c r="EWD16" s="136"/>
      <c r="EWE16" s="136"/>
      <c r="EWF16" s="136"/>
      <c r="EWG16" s="136"/>
      <c r="EWH16" s="136"/>
      <c r="EWI16" s="136"/>
      <c r="EWJ16" s="136"/>
      <c r="EWK16" s="136"/>
      <c r="EWL16" s="136"/>
      <c r="EWM16" s="136"/>
      <c r="EWN16" s="136"/>
      <c r="EWO16" s="136"/>
      <c r="EWP16" s="136"/>
      <c r="EWQ16" s="136"/>
      <c r="EWR16" s="136"/>
      <c r="EWS16" s="136"/>
      <c r="EWT16" s="136"/>
      <c r="EWU16" s="136"/>
      <c r="EWV16" s="136"/>
      <c r="EWW16" s="136"/>
      <c r="EWX16" s="136"/>
      <c r="EWY16" s="136"/>
      <c r="EWZ16" s="136"/>
      <c r="EXA16" s="136"/>
      <c r="EXB16" s="136"/>
      <c r="EXC16" s="136"/>
      <c r="EXD16" s="136"/>
      <c r="EXE16" s="136"/>
      <c r="EXF16" s="136"/>
      <c r="EXG16" s="136"/>
      <c r="EXH16" s="136"/>
      <c r="EXI16" s="136"/>
      <c r="EXJ16" s="136"/>
      <c r="EXK16" s="136"/>
      <c r="EXL16" s="136"/>
      <c r="EXM16" s="136"/>
      <c r="EXN16" s="136"/>
      <c r="EXO16" s="136"/>
      <c r="EXP16" s="136"/>
      <c r="EXQ16" s="136"/>
      <c r="EXR16" s="136"/>
      <c r="EXS16" s="136"/>
      <c r="EXT16" s="136"/>
      <c r="EXU16" s="136"/>
      <c r="EXV16" s="136"/>
      <c r="EXW16" s="136"/>
      <c r="EXX16" s="136"/>
      <c r="EXY16" s="136"/>
      <c r="EXZ16" s="136"/>
      <c r="EYA16" s="136"/>
      <c r="EYB16" s="136"/>
      <c r="EYC16" s="136"/>
      <c r="EYD16" s="136"/>
      <c r="EYE16" s="136"/>
      <c r="EYF16" s="136"/>
      <c r="EYG16" s="136"/>
      <c r="EYH16" s="136"/>
      <c r="EYI16" s="136"/>
      <c r="EYJ16" s="136"/>
      <c r="EYK16" s="136"/>
      <c r="EYL16" s="136"/>
      <c r="EYM16" s="136"/>
      <c r="EYN16" s="136"/>
      <c r="EYO16" s="136"/>
      <c r="EYP16" s="136"/>
      <c r="EYQ16" s="136"/>
      <c r="EYR16" s="136"/>
      <c r="EYS16" s="136"/>
      <c r="EYT16" s="136"/>
      <c r="EYU16" s="136"/>
      <c r="EYV16" s="136"/>
      <c r="EYW16" s="136"/>
      <c r="EYX16" s="136"/>
      <c r="EYY16" s="136"/>
      <c r="EYZ16" s="136"/>
      <c r="EZA16" s="136"/>
      <c r="EZB16" s="136"/>
      <c r="EZC16" s="136"/>
      <c r="EZD16" s="136"/>
      <c r="EZE16" s="136"/>
      <c r="EZF16" s="136"/>
      <c r="EZG16" s="136"/>
      <c r="EZH16" s="136"/>
      <c r="EZI16" s="136"/>
      <c r="EZJ16" s="136"/>
      <c r="EZK16" s="136"/>
      <c r="EZL16" s="136"/>
      <c r="EZM16" s="136"/>
      <c r="EZN16" s="136"/>
      <c r="EZO16" s="136"/>
      <c r="EZP16" s="136"/>
      <c r="EZQ16" s="136"/>
      <c r="EZR16" s="136"/>
      <c r="EZS16" s="136"/>
      <c r="EZT16" s="136"/>
      <c r="EZU16" s="136"/>
      <c r="EZV16" s="136"/>
      <c r="EZW16" s="136"/>
      <c r="EZX16" s="136"/>
      <c r="EZY16" s="136"/>
      <c r="EZZ16" s="136"/>
      <c r="FAA16" s="136"/>
      <c r="FAB16" s="136"/>
      <c r="FAC16" s="136"/>
      <c r="FAD16" s="136"/>
      <c r="FAE16" s="136"/>
      <c r="FAF16" s="136"/>
      <c r="FAG16" s="136"/>
      <c r="FAH16" s="136"/>
      <c r="FAI16" s="136"/>
      <c r="FAJ16" s="136"/>
      <c r="FAK16" s="136"/>
      <c r="FAL16" s="136"/>
      <c r="FAM16" s="136"/>
      <c r="FAN16" s="136"/>
      <c r="FAO16" s="136"/>
      <c r="FAP16" s="136"/>
      <c r="FAQ16" s="136"/>
      <c r="FAR16" s="136"/>
      <c r="FAS16" s="136"/>
      <c r="FAT16" s="136"/>
      <c r="FAU16" s="136"/>
      <c r="FAV16" s="136"/>
      <c r="FAW16" s="136"/>
      <c r="FAX16" s="136"/>
      <c r="FAY16" s="136"/>
      <c r="FAZ16" s="136"/>
      <c r="FBA16" s="136"/>
      <c r="FBB16" s="136"/>
      <c r="FBC16" s="136"/>
      <c r="FBD16" s="136"/>
      <c r="FBE16" s="136"/>
      <c r="FBF16" s="136"/>
      <c r="FBG16" s="136"/>
      <c r="FBH16" s="136"/>
      <c r="FBI16" s="136"/>
      <c r="FBJ16" s="136"/>
      <c r="FBK16" s="136"/>
      <c r="FBL16" s="136"/>
      <c r="FBM16" s="136"/>
      <c r="FBN16" s="136"/>
      <c r="FBO16" s="136"/>
      <c r="FBP16" s="136"/>
      <c r="FBQ16" s="136"/>
      <c r="FBR16" s="136"/>
      <c r="FBS16" s="136"/>
      <c r="FBT16" s="136"/>
      <c r="FBU16" s="136"/>
      <c r="FBV16" s="136"/>
      <c r="FBW16" s="136"/>
      <c r="FBX16" s="136"/>
      <c r="FBY16" s="136"/>
      <c r="FBZ16" s="136"/>
      <c r="FCA16" s="136"/>
      <c r="FCB16" s="136"/>
      <c r="FCC16" s="136"/>
      <c r="FCD16" s="136"/>
      <c r="FCE16" s="136"/>
      <c r="FCF16" s="136"/>
      <c r="FCG16" s="136"/>
      <c r="FCH16" s="136"/>
      <c r="FCI16" s="136"/>
      <c r="FCJ16" s="136"/>
      <c r="FCK16" s="136"/>
      <c r="FCL16" s="136"/>
      <c r="FCM16" s="136"/>
      <c r="FCN16" s="136"/>
      <c r="FCO16" s="136"/>
      <c r="FCP16" s="136"/>
      <c r="FCQ16" s="136"/>
      <c r="FCR16" s="136"/>
      <c r="FCS16" s="136"/>
      <c r="FCT16" s="136"/>
      <c r="FCU16" s="136"/>
      <c r="FCV16" s="136"/>
      <c r="FCW16" s="136"/>
      <c r="FCX16" s="136"/>
      <c r="FCY16" s="136"/>
      <c r="FCZ16" s="136"/>
      <c r="FDA16" s="136"/>
      <c r="FDB16" s="136"/>
      <c r="FDC16" s="136"/>
      <c r="FDD16" s="136"/>
      <c r="FDE16" s="136"/>
      <c r="FDF16" s="136"/>
      <c r="FDG16" s="136"/>
      <c r="FDH16" s="136"/>
      <c r="FDI16" s="136"/>
      <c r="FDJ16" s="136"/>
      <c r="FDK16" s="136"/>
      <c r="FDL16" s="136"/>
      <c r="FDM16" s="136"/>
      <c r="FDN16" s="136"/>
      <c r="FDO16" s="136"/>
      <c r="FDP16" s="136"/>
      <c r="FDQ16" s="136"/>
      <c r="FDR16" s="136"/>
      <c r="FDS16" s="136"/>
      <c r="FDT16" s="136"/>
      <c r="FDU16" s="136"/>
      <c r="FDV16" s="136"/>
      <c r="FDW16" s="136"/>
      <c r="FDX16" s="136"/>
      <c r="FDY16" s="136"/>
      <c r="FDZ16" s="136"/>
      <c r="FEA16" s="136"/>
      <c r="FEB16" s="136"/>
      <c r="FEC16" s="136"/>
      <c r="FED16" s="136"/>
      <c r="FEE16" s="136"/>
      <c r="FEF16" s="136"/>
      <c r="FEG16" s="136"/>
      <c r="FEH16" s="136"/>
      <c r="FEI16" s="136"/>
      <c r="FEJ16" s="136"/>
      <c r="FEK16" s="136"/>
      <c r="FEL16" s="136"/>
      <c r="FEM16" s="136"/>
      <c r="FEN16" s="136"/>
      <c r="FEO16" s="136"/>
      <c r="FEP16" s="136"/>
      <c r="FEQ16" s="136"/>
      <c r="FER16" s="136"/>
      <c r="FES16" s="136"/>
      <c r="FET16" s="136"/>
      <c r="FEU16" s="136"/>
      <c r="FEV16" s="136"/>
      <c r="FEW16" s="136"/>
      <c r="FEX16" s="136"/>
      <c r="FEY16" s="136"/>
      <c r="FEZ16" s="136"/>
      <c r="FFA16" s="136"/>
      <c r="FFB16" s="136"/>
      <c r="FFC16" s="136"/>
      <c r="FFD16" s="136"/>
      <c r="FFE16" s="136"/>
      <c r="FFF16" s="136"/>
      <c r="FFG16" s="136"/>
      <c r="FFH16" s="136"/>
      <c r="FFI16" s="136"/>
      <c r="FFJ16" s="136"/>
      <c r="FFK16" s="136"/>
      <c r="FFL16" s="136"/>
      <c r="FFM16" s="136"/>
      <c r="FFN16" s="136"/>
      <c r="FFO16" s="136"/>
      <c r="FFP16" s="136"/>
      <c r="FFQ16" s="136"/>
      <c r="FFR16" s="136"/>
      <c r="FFS16" s="136"/>
      <c r="FFT16" s="136"/>
      <c r="FFU16" s="136"/>
      <c r="FFV16" s="136"/>
      <c r="FFW16" s="136"/>
      <c r="FFX16" s="136"/>
      <c r="FFY16" s="136"/>
      <c r="FFZ16" s="136"/>
      <c r="FGA16" s="136"/>
      <c r="FGB16" s="136"/>
      <c r="FGC16" s="136"/>
      <c r="FGD16" s="136"/>
      <c r="FGE16" s="136"/>
      <c r="FGF16" s="136"/>
      <c r="FGG16" s="136"/>
      <c r="FGH16" s="136"/>
      <c r="FGI16" s="136"/>
      <c r="FGJ16" s="136"/>
      <c r="FGK16" s="136"/>
      <c r="FGL16" s="136"/>
      <c r="FGM16" s="136"/>
      <c r="FGN16" s="136"/>
      <c r="FGO16" s="136"/>
      <c r="FGP16" s="136"/>
      <c r="FGQ16" s="136"/>
      <c r="FGR16" s="136"/>
      <c r="FGS16" s="136"/>
      <c r="FGT16" s="136"/>
      <c r="FGU16" s="136"/>
      <c r="FGV16" s="136"/>
      <c r="FGW16" s="136"/>
      <c r="FGX16" s="136"/>
      <c r="FGY16" s="136"/>
      <c r="FGZ16" s="136"/>
      <c r="FHA16" s="136"/>
      <c r="FHB16" s="136"/>
      <c r="FHC16" s="136"/>
      <c r="FHD16" s="136"/>
      <c r="FHE16" s="136"/>
      <c r="FHF16" s="136"/>
      <c r="FHG16" s="136"/>
      <c r="FHH16" s="136"/>
      <c r="FHI16" s="136"/>
      <c r="FHJ16" s="136"/>
      <c r="FHK16" s="136"/>
      <c r="FHL16" s="136"/>
      <c r="FHM16" s="136"/>
      <c r="FHN16" s="136"/>
      <c r="FHO16" s="136"/>
      <c r="FHP16" s="136"/>
      <c r="FHQ16" s="136"/>
      <c r="FHR16" s="136"/>
      <c r="FHS16" s="136"/>
      <c r="FHT16" s="136"/>
      <c r="FHU16" s="136"/>
      <c r="FHV16" s="136"/>
      <c r="FHW16" s="136"/>
      <c r="FHX16" s="136"/>
      <c r="FHY16" s="136"/>
      <c r="FHZ16" s="136"/>
      <c r="FIA16" s="136"/>
      <c r="FIB16" s="136"/>
      <c r="FIC16" s="136"/>
      <c r="FID16" s="136"/>
      <c r="FIE16" s="136"/>
      <c r="FIF16" s="136"/>
      <c r="FIG16" s="136"/>
      <c r="FIH16" s="136"/>
      <c r="FII16" s="136"/>
      <c r="FIJ16" s="136"/>
      <c r="FIK16" s="136"/>
      <c r="FIL16" s="136"/>
      <c r="FIM16" s="136"/>
      <c r="FIN16" s="136"/>
      <c r="FIO16" s="136"/>
      <c r="FIP16" s="136"/>
      <c r="FIQ16" s="136"/>
      <c r="FIR16" s="136"/>
      <c r="FIS16" s="136"/>
      <c r="FIT16" s="136"/>
      <c r="FIU16" s="136"/>
      <c r="FIV16" s="136"/>
      <c r="FIW16" s="136"/>
      <c r="FIX16" s="136"/>
      <c r="FIY16" s="136"/>
      <c r="FIZ16" s="136"/>
      <c r="FJA16" s="136"/>
      <c r="FJB16" s="136"/>
      <c r="FJC16" s="136"/>
      <c r="FJD16" s="136"/>
      <c r="FJE16" s="136"/>
      <c r="FJF16" s="136"/>
      <c r="FJG16" s="136"/>
      <c r="FJH16" s="136"/>
      <c r="FJI16" s="136"/>
      <c r="FJJ16" s="136"/>
      <c r="FJK16" s="136"/>
      <c r="FJL16" s="136"/>
      <c r="FJM16" s="136"/>
      <c r="FJN16" s="136"/>
      <c r="FJO16" s="136"/>
      <c r="FJP16" s="136"/>
      <c r="FJQ16" s="136"/>
      <c r="FJR16" s="136"/>
      <c r="FJS16" s="136"/>
      <c r="FJT16" s="136"/>
      <c r="FJU16" s="136"/>
      <c r="FJV16" s="136"/>
      <c r="FJW16" s="136"/>
      <c r="FJX16" s="136"/>
      <c r="FJY16" s="136"/>
      <c r="FJZ16" s="136"/>
      <c r="FKA16" s="136"/>
      <c r="FKB16" s="136"/>
      <c r="FKC16" s="136"/>
      <c r="FKD16" s="136"/>
      <c r="FKE16" s="136"/>
      <c r="FKF16" s="136"/>
      <c r="FKG16" s="136"/>
      <c r="FKH16" s="136"/>
      <c r="FKI16" s="136"/>
      <c r="FKJ16" s="136"/>
      <c r="FKK16" s="136"/>
      <c r="FKL16" s="136"/>
      <c r="FKM16" s="136"/>
      <c r="FKN16" s="136"/>
      <c r="FKO16" s="136"/>
      <c r="FKP16" s="136"/>
      <c r="FKQ16" s="136"/>
      <c r="FKR16" s="136"/>
      <c r="FKS16" s="136"/>
      <c r="FKT16" s="136"/>
      <c r="FKU16" s="136"/>
      <c r="FKV16" s="136"/>
      <c r="FKW16" s="136"/>
      <c r="FKX16" s="136"/>
      <c r="FKY16" s="136"/>
      <c r="FKZ16" s="136"/>
      <c r="FLA16" s="136"/>
      <c r="FLB16" s="136"/>
      <c r="FLC16" s="136"/>
      <c r="FLD16" s="136"/>
      <c r="FLE16" s="136"/>
      <c r="FLF16" s="136"/>
      <c r="FLG16" s="136"/>
      <c r="FLH16" s="136"/>
      <c r="FLI16" s="136"/>
      <c r="FLJ16" s="136"/>
      <c r="FLK16" s="136"/>
      <c r="FLL16" s="136"/>
      <c r="FLM16" s="136"/>
      <c r="FLN16" s="136"/>
      <c r="FLO16" s="136"/>
      <c r="FLP16" s="136"/>
      <c r="FLQ16" s="136"/>
      <c r="FLR16" s="136"/>
      <c r="FLS16" s="136"/>
      <c r="FLT16" s="136"/>
      <c r="FLU16" s="136"/>
      <c r="FLV16" s="136"/>
      <c r="FLW16" s="136"/>
      <c r="FLX16" s="136"/>
      <c r="FLY16" s="136"/>
      <c r="FLZ16" s="136"/>
      <c r="FMA16" s="136"/>
      <c r="FMB16" s="136"/>
      <c r="FMC16" s="136"/>
      <c r="FMD16" s="136"/>
      <c r="FME16" s="136"/>
      <c r="FMF16" s="136"/>
      <c r="FMG16" s="136"/>
      <c r="FMH16" s="136"/>
      <c r="FMI16" s="136"/>
      <c r="FMJ16" s="136"/>
      <c r="FMK16" s="136"/>
      <c r="FML16" s="136"/>
      <c r="FMM16" s="136"/>
      <c r="FMN16" s="136"/>
      <c r="FMO16" s="136"/>
      <c r="FMP16" s="136"/>
      <c r="FMQ16" s="136"/>
      <c r="FMR16" s="136"/>
      <c r="FMS16" s="136"/>
      <c r="FMT16" s="136"/>
      <c r="FMU16" s="136"/>
      <c r="FMV16" s="136"/>
      <c r="FMW16" s="136"/>
      <c r="FMX16" s="136"/>
      <c r="FMY16" s="136"/>
      <c r="FMZ16" s="136"/>
      <c r="FNA16" s="136"/>
      <c r="FNB16" s="136"/>
      <c r="FNC16" s="136"/>
      <c r="FND16" s="136"/>
      <c r="FNE16" s="136"/>
      <c r="FNF16" s="136"/>
      <c r="FNG16" s="136"/>
      <c r="FNH16" s="136"/>
      <c r="FNI16" s="136"/>
      <c r="FNJ16" s="136"/>
      <c r="FNK16" s="136"/>
      <c r="FNL16" s="136"/>
      <c r="FNM16" s="136"/>
      <c r="FNN16" s="136"/>
      <c r="FNO16" s="136"/>
      <c r="FNP16" s="136"/>
      <c r="FNQ16" s="136"/>
      <c r="FNR16" s="136"/>
      <c r="FNS16" s="136"/>
      <c r="FNT16" s="136"/>
      <c r="FNU16" s="136"/>
      <c r="FNV16" s="136"/>
      <c r="FNW16" s="136"/>
      <c r="FNX16" s="136"/>
      <c r="FNY16" s="136"/>
      <c r="FNZ16" s="136"/>
      <c r="FOA16" s="136"/>
      <c r="FOB16" s="136"/>
      <c r="FOC16" s="136"/>
      <c r="FOD16" s="136"/>
      <c r="FOE16" s="136"/>
      <c r="FOF16" s="136"/>
      <c r="FOG16" s="136"/>
      <c r="FOH16" s="136"/>
      <c r="FOI16" s="136"/>
      <c r="FOJ16" s="136"/>
      <c r="FOK16" s="136"/>
      <c r="FOL16" s="136"/>
      <c r="FOM16" s="136"/>
      <c r="FON16" s="136"/>
      <c r="FOO16" s="136"/>
      <c r="FOP16" s="136"/>
      <c r="FOQ16" s="136"/>
      <c r="FOR16" s="136"/>
      <c r="FOS16" s="136"/>
      <c r="FOT16" s="136"/>
      <c r="FOU16" s="136"/>
      <c r="FOV16" s="136"/>
      <c r="FOW16" s="136"/>
      <c r="FOX16" s="136"/>
      <c r="FOY16" s="136"/>
      <c r="FOZ16" s="136"/>
      <c r="FPA16" s="136"/>
      <c r="FPB16" s="136"/>
      <c r="FPC16" s="136"/>
      <c r="FPD16" s="136"/>
      <c r="FPE16" s="136"/>
      <c r="FPF16" s="136"/>
      <c r="FPG16" s="136"/>
      <c r="FPH16" s="136"/>
      <c r="FPI16" s="136"/>
      <c r="FPJ16" s="136"/>
      <c r="FPK16" s="136"/>
      <c r="FPL16" s="136"/>
      <c r="FPM16" s="136"/>
      <c r="FPN16" s="136"/>
      <c r="FPO16" s="136"/>
      <c r="FPP16" s="136"/>
      <c r="FPQ16" s="136"/>
      <c r="FPR16" s="136"/>
      <c r="FPS16" s="136"/>
      <c r="FPT16" s="136"/>
      <c r="FPU16" s="136"/>
      <c r="FPV16" s="136"/>
      <c r="FPW16" s="136"/>
      <c r="FPX16" s="136"/>
      <c r="FPY16" s="136"/>
      <c r="FPZ16" s="136"/>
      <c r="FQA16" s="136"/>
      <c r="FQB16" s="136"/>
      <c r="FQC16" s="136"/>
      <c r="FQD16" s="136"/>
      <c r="FQE16" s="136"/>
      <c r="FQF16" s="136"/>
      <c r="FQG16" s="136"/>
      <c r="FQH16" s="136"/>
      <c r="FQI16" s="136"/>
      <c r="FQJ16" s="136"/>
      <c r="FQK16" s="136"/>
      <c r="FQL16" s="136"/>
      <c r="FQM16" s="136"/>
      <c r="FQN16" s="136"/>
      <c r="FQO16" s="136"/>
      <c r="FQP16" s="136"/>
      <c r="FQQ16" s="136"/>
      <c r="FQR16" s="136"/>
      <c r="FQS16" s="136"/>
      <c r="FQT16" s="136"/>
      <c r="FQU16" s="136"/>
      <c r="FQV16" s="136"/>
      <c r="FQW16" s="136"/>
      <c r="FQX16" s="136"/>
      <c r="FQY16" s="136"/>
      <c r="FQZ16" s="136"/>
      <c r="FRA16" s="136"/>
      <c r="FRB16" s="136"/>
      <c r="FRC16" s="136"/>
      <c r="FRD16" s="136"/>
      <c r="FRE16" s="136"/>
      <c r="FRF16" s="136"/>
      <c r="FRG16" s="136"/>
      <c r="FRH16" s="136"/>
      <c r="FRI16" s="136"/>
      <c r="FRJ16" s="136"/>
      <c r="FRK16" s="136"/>
      <c r="FRL16" s="136"/>
      <c r="FRM16" s="136"/>
      <c r="FRN16" s="136"/>
      <c r="FRO16" s="136"/>
      <c r="FRP16" s="136"/>
      <c r="FRQ16" s="136"/>
      <c r="FRR16" s="136"/>
      <c r="FRS16" s="136"/>
      <c r="FRT16" s="136"/>
      <c r="FRU16" s="136"/>
      <c r="FRV16" s="136"/>
      <c r="FRW16" s="136"/>
      <c r="FRX16" s="136"/>
      <c r="FRY16" s="136"/>
      <c r="FRZ16" s="136"/>
      <c r="FSA16" s="136"/>
      <c r="FSB16" s="136"/>
      <c r="FSC16" s="136"/>
      <c r="FSD16" s="136"/>
      <c r="FSE16" s="136"/>
      <c r="FSF16" s="136"/>
      <c r="FSG16" s="136"/>
      <c r="FSH16" s="136"/>
      <c r="FSI16" s="136"/>
      <c r="FSJ16" s="136"/>
      <c r="FSK16" s="136"/>
      <c r="FSL16" s="136"/>
      <c r="FSM16" s="136"/>
      <c r="FSN16" s="136"/>
      <c r="FSO16" s="136"/>
      <c r="FSP16" s="136"/>
      <c r="FSQ16" s="136"/>
      <c r="FSR16" s="136"/>
      <c r="FSS16" s="136"/>
      <c r="FST16" s="136"/>
      <c r="FSU16" s="136"/>
      <c r="FSV16" s="136"/>
      <c r="FSW16" s="136"/>
      <c r="FSX16" s="136"/>
      <c r="FSY16" s="136"/>
      <c r="FSZ16" s="136"/>
      <c r="FTA16" s="136"/>
      <c r="FTB16" s="136"/>
      <c r="FTC16" s="136"/>
      <c r="FTD16" s="136"/>
      <c r="FTE16" s="136"/>
      <c r="FTF16" s="136"/>
      <c r="FTG16" s="136"/>
      <c r="FTH16" s="136"/>
      <c r="FTI16" s="136"/>
      <c r="FTJ16" s="136"/>
      <c r="FTK16" s="136"/>
      <c r="FTL16" s="136"/>
      <c r="FTM16" s="136"/>
      <c r="FTN16" s="136"/>
      <c r="FTO16" s="136"/>
      <c r="FTP16" s="136"/>
      <c r="FTQ16" s="136"/>
      <c r="FTR16" s="136"/>
      <c r="FTS16" s="136"/>
      <c r="FTT16" s="136"/>
      <c r="FTU16" s="136"/>
      <c r="FTV16" s="136"/>
      <c r="FTW16" s="136"/>
      <c r="FTX16" s="136"/>
      <c r="FTY16" s="136"/>
      <c r="FTZ16" s="136"/>
      <c r="FUA16" s="136"/>
      <c r="FUB16" s="136"/>
      <c r="FUC16" s="136"/>
      <c r="FUD16" s="136"/>
      <c r="FUE16" s="136"/>
      <c r="FUF16" s="136"/>
      <c r="FUG16" s="136"/>
      <c r="FUH16" s="136"/>
      <c r="FUI16" s="136"/>
      <c r="FUJ16" s="136"/>
      <c r="FUK16" s="136"/>
      <c r="FUL16" s="136"/>
      <c r="FUM16" s="136"/>
      <c r="FUN16" s="136"/>
      <c r="FUO16" s="136"/>
      <c r="FUP16" s="136"/>
      <c r="FUQ16" s="136"/>
      <c r="FUR16" s="136"/>
      <c r="FUS16" s="136"/>
      <c r="FUT16" s="136"/>
      <c r="FUU16" s="136"/>
      <c r="FUV16" s="136"/>
      <c r="FUW16" s="136"/>
      <c r="FUX16" s="136"/>
      <c r="FUY16" s="136"/>
      <c r="FUZ16" s="136"/>
      <c r="FVA16" s="136"/>
      <c r="FVB16" s="136"/>
      <c r="FVC16" s="136"/>
      <c r="FVD16" s="136"/>
      <c r="FVE16" s="136"/>
      <c r="FVF16" s="136"/>
      <c r="FVG16" s="136"/>
      <c r="FVH16" s="136"/>
      <c r="FVI16" s="136"/>
      <c r="FVJ16" s="136"/>
      <c r="FVK16" s="136"/>
      <c r="FVL16" s="136"/>
      <c r="FVM16" s="136"/>
      <c r="FVN16" s="136"/>
      <c r="FVO16" s="136"/>
      <c r="FVP16" s="136"/>
      <c r="FVQ16" s="136"/>
      <c r="FVR16" s="136"/>
      <c r="FVS16" s="136"/>
      <c r="FVT16" s="136"/>
      <c r="FVU16" s="136"/>
      <c r="FVV16" s="136"/>
      <c r="FVW16" s="136"/>
      <c r="FVX16" s="136"/>
      <c r="FVY16" s="136"/>
      <c r="FVZ16" s="136"/>
      <c r="FWA16" s="136"/>
      <c r="FWB16" s="136"/>
      <c r="FWC16" s="136"/>
      <c r="FWD16" s="136"/>
      <c r="FWE16" s="136"/>
      <c r="FWF16" s="136"/>
      <c r="FWG16" s="136"/>
      <c r="FWH16" s="136"/>
      <c r="FWI16" s="136"/>
      <c r="FWJ16" s="136"/>
      <c r="FWK16" s="136"/>
      <c r="FWL16" s="136"/>
      <c r="FWM16" s="136"/>
      <c r="FWN16" s="136"/>
      <c r="FWO16" s="136"/>
      <c r="FWP16" s="136"/>
      <c r="FWQ16" s="136"/>
      <c r="FWR16" s="136"/>
      <c r="FWS16" s="136"/>
      <c r="FWT16" s="136"/>
      <c r="FWU16" s="136"/>
      <c r="FWV16" s="136"/>
      <c r="FWW16" s="136"/>
      <c r="FWX16" s="136"/>
      <c r="FWY16" s="136"/>
      <c r="FWZ16" s="136"/>
      <c r="FXA16" s="136"/>
      <c r="FXB16" s="136"/>
      <c r="FXC16" s="136"/>
      <c r="FXD16" s="136"/>
      <c r="FXE16" s="136"/>
      <c r="FXF16" s="136"/>
      <c r="FXG16" s="136"/>
      <c r="FXH16" s="136"/>
      <c r="FXI16" s="136"/>
      <c r="FXJ16" s="136"/>
      <c r="FXK16" s="136"/>
      <c r="FXL16" s="136"/>
      <c r="FXM16" s="136"/>
      <c r="FXN16" s="136"/>
      <c r="FXO16" s="136"/>
      <c r="FXP16" s="136"/>
      <c r="FXQ16" s="136"/>
      <c r="FXR16" s="136"/>
      <c r="FXS16" s="136"/>
      <c r="FXT16" s="136"/>
      <c r="FXU16" s="136"/>
      <c r="FXV16" s="136"/>
      <c r="FXW16" s="136"/>
      <c r="FXX16" s="136"/>
      <c r="FXY16" s="136"/>
      <c r="FXZ16" s="136"/>
      <c r="FYA16" s="136"/>
      <c r="FYB16" s="136"/>
      <c r="FYC16" s="136"/>
      <c r="FYD16" s="136"/>
      <c r="FYE16" s="136"/>
      <c r="FYF16" s="136"/>
      <c r="FYG16" s="136"/>
      <c r="FYH16" s="136"/>
      <c r="FYI16" s="136"/>
      <c r="FYJ16" s="136"/>
      <c r="FYK16" s="136"/>
      <c r="FYL16" s="136"/>
      <c r="FYM16" s="136"/>
      <c r="FYN16" s="136"/>
      <c r="FYO16" s="136"/>
      <c r="FYP16" s="136"/>
      <c r="FYQ16" s="136"/>
      <c r="FYR16" s="136"/>
      <c r="FYS16" s="136"/>
      <c r="FYT16" s="136"/>
      <c r="FYU16" s="136"/>
      <c r="FYV16" s="136"/>
      <c r="FYW16" s="136"/>
      <c r="FYX16" s="136"/>
      <c r="FYY16" s="136"/>
      <c r="FYZ16" s="136"/>
      <c r="FZA16" s="136"/>
      <c r="FZB16" s="136"/>
      <c r="FZC16" s="136"/>
      <c r="FZD16" s="136"/>
      <c r="FZE16" s="136"/>
      <c r="FZF16" s="136"/>
      <c r="FZG16" s="136"/>
      <c r="FZH16" s="136"/>
      <c r="FZI16" s="136"/>
      <c r="FZJ16" s="136"/>
      <c r="FZK16" s="136"/>
      <c r="FZL16" s="136"/>
      <c r="FZM16" s="136"/>
      <c r="FZN16" s="136"/>
      <c r="FZO16" s="136"/>
      <c r="FZP16" s="136"/>
      <c r="FZQ16" s="136"/>
      <c r="FZR16" s="136"/>
      <c r="FZS16" s="136"/>
      <c r="FZT16" s="136"/>
      <c r="FZU16" s="136"/>
      <c r="FZV16" s="136"/>
      <c r="FZW16" s="136"/>
      <c r="FZX16" s="136"/>
      <c r="FZY16" s="136"/>
      <c r="FZZ16" s="136"/>
      <c r="GAA16" s="136"/>
      <c r="GAB16" s="136"/>
      <c r="GAC16" s="136"/>
      <c r="GAD16" s="136"/>
      <c r="GAE16" s="136"/>
      <c r="GAF16" s="136"/>
      <c r="GAG16" s="136"/>
      <c r="GAH16" s="136"/>
      <c r="GAI16" s="136"/>
      <c r="GAJ16" s="136"/>
      <c r="GAK16" s="136"/>
      <c r="GAL16" s="136"/>
      <c r="GAM16" s="136"/>
      <c r="GAN16" s="136"/>
      <c r="GAO16" s="136"/>
      <c r="GAP16" s="136"/>
      <c r="GAQ16" s="136"/>
      <c r="GAR16" s="136"/>
      <c r="GAS16" s="136"/>
      <c r="GAT16" s="136"/>
      <c r="GAU16" s="136"/>
      <c r="GAV16" s="136"/>
      <c r="GAW16" s="136"/>
      <c r="GAX16" s="136"/>
      <c r="GAY16" s="136"/>
      <c r="GAZ16" s="136"/>
      <c r="GBA16" s="136"/>
      <c r="GBB16" s="136"/>
      <c r="GBC16" s="136"/>
      <c r="GBD16" s="136"/>
      <c r="GBE16" s="136"/>
      <c r="GBF16" s="136"/>
      <c r="GBG16" s="136"/>
      <c r="GBH16" s="136"/>
      <c r="GBI16" s="136"/>
      <c r="GBJ16" s="136"/>
      <c r="GBK16" s="136"/>
      <c r="GBL16" s="136"/>
      <c r="GBM16" s="136"/>
      <c r="GBN16" s="136"/>
      <c r="GBO16" s="136"/>
      <c r="GBP16" s="136"/>
      <c r="GBQ16" s="136"/>
      <c r="GBR16" s="136"/>
      <c r="GBS16" s="136"/>
      <c r="GBT16" s="136"/>
      <c r="GBU16" s="136"/>
      <c r="GBV16" s="136"/>
      <c r="GBW16" s="136"/>
      <c r="GBX16" s="136"/>
      <c r="GBY16" s="136"/>
      <c r="GBZ16" s="136"/>
      <c r="GCA16" s="136"/>
      <c r="GCB16" s="136"/>
      <c r="GCC16" s="136"/>
      <c r="GCD16" s="136"/>
      <c r="GCE16" s="136"/>
      <c r="GCF16" s="136"/>
      <c r="GCG16" s="136"/>
      <c r="GCH16" s="136"/>
      <c r="GCI16" s="136"/>
      <c r="GCJ16" s="136"/>
      <c r="GCK16" s="136"/>
      <c r="GCL16" s="136"/>
      <c r="GCM16" s="136"/>
      <c r="GCN16" s="136"/>
      <c r="GCO16" s="136"/>
      <c r="GCP16" s="136"/>
      <c r="GCQ16" s="136"/>
      <c r="GCR16" s="136"/>
      <c r="GCS16" s="136"/>
      <c r="GCT16" s="136"/>
      <c r="GCU16" s="136"/>
      <c r="GCV16" s="136"/>
      <c r="GCW16" s="136"/>
      <c r="GCX16" s="136"/>
      <c r="GCY16" s="136"/>
      <c r="GCZ16" s="136"/>
      <c r="GDA16" s="136"/>
      <c r="GDB16" s="136"/>
      <c r="GDC16" s="136"/>
      <c r="GDD16" s="136"/>
      <c r="GDE16" s="136"/>
      <c r="GDF16" s="136"/>
      <c r="GDG16" s="136"/>
      <c r="GDH16" s="136"/>
      <c r="GDI16" s="136"/>
      <c r="GDJ16" s="136"/>
      <c r="GDK16" s="136"/>
      <c r="GDL16" s="136"/>
      <c r="GDM16" s="136"/>
      <c r="GDN16" s="136"/>
      <c r="GDO16" s="136"/>
      <c r="GDP16" s="136"/>
      <c r="GDQ16" s="136"/>
      <c r="GDR16" s="136"/>
      <c r="GDS16" s="136"/>
      <c r="GDT16" s="136"/>
      <c r="GDU16" s="136"/>
      <c r="GDV16" s="136"/>
      <c r="GDW16" s="136"/>
      <c r="GDX16" s="136"/>
      <c r="GDY16" s="136"/>
      <c r="GDZ16" s="136"/>
      <c r="GEA16" s="136"/>
      <c r="GEB16" s="136"/>
      <c r="GEC16" s="136"/>
      <c r="GED16" s="136"/>
      <c r="GEE16" s="136"/>
      <c r="GEF16" s="136"/>
      <c r="GEG16" s="136"/>
      <c r="GEH16" s="136"/>
      <c r="GEI16" s="136"/>
      <c r="GEJ16" s="136"/>
      <c r="GEK16" s="136"/>
      <c r="GEL16" s="136"/>
      <c r="GEM16" s="136"/>
      <c r="GEN16" s="136"/>
      <c r="GEO16" s="136"/>
      <c r="GEP16" s="136"/>
      <c r="GEQ16" s="136"/>
      <c r="GER16" s="136"/>
      <c r="GES16" s="136"/>
      <c r="GET16" s="136"/>
      <c r="GEU16" s="136"/>
      <c r="GEV16" s="136"/>
      <c r="GEW16" s="136"/>
      <c r="GEX16" s="136"/>
      <c r="GEY16" s="136"/>
      <c r="GEZ16" s="136"/>
      <c r="GFA16" s="136"/>
      <c r="GFB16" s="136"/>
      <c r="GFC16" s="136"/>
      <c r="GFD16" s="136"/>
      <c r="GFE16" s="136"/>
      <c r="GFF16" s="136"/>
      <c r="GFG16" s="136"/>
      <c r="GFH16" s="136"/>
      <c r="GFI16" s="136"/>
      <c r="GFJ16" s="136"/>
      <c r="GFK16" s="136"/>
      <c r="GFL16" s="136"/>
      <c r="GFM16" s="136"/>
      <c r="GFN16" s="136"/>
      <c r="GFO16" s="136"/>
      <c r="GFP16" s="136"/>
      <c r="GFQ16" s="136"/>
      <c r="GFR16" s="136"/>
      <c r="GFS16" s="136"/>
      <c r="GFT16" s="136"/>
      <c r="GFU16" s="136"/>
      <c r="GFV16" s="136"/>
      <c r="GFW16" s="136"/>
      <c r="GFX16" s="136"/>
      <c r="GFY16" s="136"/>
      <c r="GFZ16" s="136"/>
      <c r="GGA16" s="136"/>
      <c r="GGB16" s="136"/>
      <c r="GGC16" s="136"/>
      <c r="GGD16" s="136"/>
      <c r="GGE16" s="136"/>
      <c r="GGF16" s="136"/>
      <c r="GGG16" s="136"/>
      <c r="GGH16" s="136"/>
      <c r="GGI16" s="136"/>
      <c r="GGJ16" s="136"/>
      <c r="GGK16" s="136"/>
      <c r="GGL16" s="136"/>
      <c r="GGM16" s="136"/>
      <c r="GGN16" s="136"/>
      <c r="GGO16" s="136"/>
      <c r="GGP16" s="136"/>
      <c r="GGQ16" s="136"/>
      <c r="GGR16" s="136"/>
      <c r="GGS16" s="136"/>
      <c r="GGT16" s="136"/>
      <c r="GGU16" s="136"/>
      <c r="GGV16" s="136"/>
      <c r="GGW16" s="136"/>
      <c r="GGX16" s="136"/>
      <c r="GGY16" s="136"/>
      <c r="GGZ16" s="136"/>
      <c r="GHA16" s="136"/>
      <c r="GHB16" s="136"/>
      <c r="GHC16" s="136"/>
      <c r="GHD16" s="136"/>
      <c r="GHE16" s="136"/>
      <c r="GHF16" s="136"/>
      <c r="GHG16" s="136"/>
      <c r="GHH16" s="136"/>
      <c r="GHI16" s="136"/>
      <c r="GHJ16" s="136"/>
      <c r="GHK16" s="136"/>
      <c r="GHL16" s="136"/>
      <c r="GHM16" s="136"/>
      <c r="GHN16" s="136"/>
      <c r="GHO16" s="136"/>
      <c r="GHP16" s="136"/>
      <c r="GHQ16" s="136"/>
      <c r="GHR16" s="136"/>
      <c r="GHS16" s="136"/>
      <c r="GHT16" s="136"/>
      <c r="GHU16" s="136"/>
      <c r="GHV16" s="136"/>
      <c r="GHW16" s="136"/>
      <c r="GHX16" s="136"/>
      <c r="GHY16" s="136"/>
      <c r="GHZ16" s="136"/>
      <c r="GIA16" s="136"/>
      <c r="GIB16" s="136"/>
      <c r="GIC16" s="136"/>
      <c r="GID16" s="136"/>
      <c r="GIE16" s="136"/>
      <c r="GIF16" s="136"/>
      <c r="GIG16" s="136"/>
      <c r="GIH16" s="136"/>
      <c r="GII16" s="136"/>
      <c r="GIJ16" s="136"/>
      <c r="GIK16" s="136"/>
      <c r="GIL16" s="136"/>
      <c r="GIM16" s="136"/>
      <c r="GIN16" s="136"/>
      <c r="GIO16" s="136"/>
      <c r="GIP16" s="136"/>
      <c r="GIQ16" s="136"/>
      <c r="GIR16" s="136"/>
      <c r="GIS16" s="136"/>
      <c r="GIT16" s="136"/>
      <c r="GIU16" s="136"/>
      <c r="GIV16" s="136"/>
      <c r="GIW16" s="136"/>
      <c r="GIX16" s="136"/>
      <c r="GIY16" s="136"/>
      <c r="GIZ16" s="136"/>
      <c r="GJA16" s="136"/>
      <c r="GJB16" s="136"/>
      <c r="GJC16" s="136"/>
      <c r="GJD16" s="136"/>
      <c r="GJE16" s="136"/>
      <c r="GJF16" s="136"/>
      <c r="GJG16" s="136"/>
      <c r="GJH16" s="136"/>
      <c r="GJI16" s="136"/>
      <c r="GJJ16" s="136"/>
      <c r="GJK16" s="136"/>
      <c r="GJL16" s="136"/>
      <c r="GJM16" s="136"/>
      <c r="GJN16" s="136"/>
      <c r="GJO16" s="136"/>
      <c r="GJP16" s="136"/>
      <c r="GJQ16" s="136"/>
      <c r="GJR16" s="136"/>
      <c r="GJS16" s="136"/>
      <c r="GJT16" s="136"/>
      <c r="GJU16" s="136"/>
      <c r="GJV16" s="136"/>
      <c r="GJW16" s="136"/>
      <c r="GJX16" s="136"/>
      <c r="GJY16" s="136"/>
      <c r="GJZ16" s="136"/>
      <c r="GKA16" s="136"/>
      <c r="GKB16" s="136"/>
      <c r="GKC16" s="136"/>
      <c r="GKD16" s="136"/>
      <c r="GKE16" s="136"/>
      <c r="GKF16" s="136"/>
      <c r="GKG16" s="136"/>
      <c r="GKH16" s="136"/>
      <c r="GKI16" s="136"/>
      <c r="GKJ16" s="136"/>
      <c r="GKK16" s="136"/>
      <c r="GKL16" s="136"/>
      <c r="GKM16" s="136"/>
      <c r="GKN16" s="136"/>
      <c r="GKO16" s="136"/>
      <c r="GKP16" s="136"/>
      <c r="GKQ16" s="136"/>
      <c r="GKR16" s="136"/>
      <c r="GKS16" s="136"/>
      <c r="GKT16" s="136"/>
      <c r="GKU16" s="136"/>
      <c r="GKV16" s="136"/>
      <c r="GKW16" s="136"/>
      <c r="GKX16" s="136"/>
      <c r="GKY16" s="136"/>
      <c r="GKZ16" s="136"/>
      <c r="GLA16" s="136"/>
      <c r="GLB16" s="136"/>
      <c r="GLC16" s="136"/>
      <c r="GLD16" s="136"/>
      <c r="GLE16" s="136"/>
      <c r="GLF16" s="136"/>
      <c r="GLG16" s="136"/>
      <c r="GLH16" s="136"/>
      <c r="GLI16" s="136"/>
      <c r="GLJ16" s="136"/>
      <c r="GLK16" s="136"/>
      <c r="GLL16" s="136"/>
      <c r="GLM16" s="136"/>
      <c r="GLN16" s="136"/>
      <c r="GLO16" s="136"/>
      <c r="GLP16" s="136"/>
      <c r="GLQ16" s="136"/>
      <c r="GLR16" s="136"/>
      <c r="GLS16" s="136"/>
      <c r="GLT16" s="136"/>
      <c r="GLU16" s="136"/>
      <c r="GLV16" s="136"/>
      <c r="GLW16" s="136"/>
      <c r="GLX16" s="136"/>
      <c r="GLY16" s="136"/>
      <c r="GLZ16" s="136"/>
      <c r="GMA16" s="136"/>
      <c r="GMB16" s="136"/>
      <c r="GMC16" s="136"/>
      <c r="GMD16" s="136"/>
      <c r="GME16" s="136"/>
      <c r="GMF16" s="136"/>
      <c r="GMG16" s="136"/>
      <c r="GMH16" s="136"/>
      <c r="GMI16" s="136"/>
      <c r="GMJ16" s="136"/>
      <c r="GMK16" s="136"/>
      <c r="GML16" s="136"/>
      <c r="GMM16" s="136"/>
      <c r="GMN16" s="136"/>
      <c r="GMO16" s="136"/>
      <c r="GMP16" s="136"/>
      <c r="GMQ16" s="136"/>
      <c r="GMR16" s="136"/>
      <c r="GMS16" s="136"/>
      <c r="GMT16" s="136"/>
      <c r="GMU16" s="136"/>
      <c r="GMV16" s="136"/>
      <c r="GMW16" s="136"/>
      <c r="GMX16" s="136"/>
      <c r="GMY16" s="136"/>
      <c r="GMZ16" s="136"/>
      <c r="GNA16" s="136"/>
      <c r="GNB16" s="136"/>
      <c r="GNC16" s="136"/>
      <c r="GND16" s="136"/>
      <c r="GNE16" s="136"/>
      <c r="GNF16" s="136"/>
      <c r="GNG16" s="136"/>
      <c r="GNH16" s="136"/>
      <c r="GNI16" s="136"/>
      <c r="GNJ16" s="136"/>
      <c r="GNK16" s="136"/>
      <c r="GNL16" s="136"/>
      <c r="GNM16" s="136"/>
      <c r="GNN16" s="136"/>
      <c r="GNO16" s="136"/>
      <c r="GNP16" s="136"/>
      <c r="GNQ16" s="136"/>
      <c r="GNR16" s="136"/>
      <c r="GNS16" s="136"/>
      <c r="GNT16" s="136"/>
      <c r="GNU16" s="136"/>
      <c r="GNV16" s="136"/>
      <c r="GNW16" s="136"/>
      <c r="GNX16" s="136"/>
      <c r="GNY16" s="136"/>
      <c r="GNZ16" s="136"/>
      <c r="GOA16" s="136"/>
      <c r="GOB16" s="136"/>
      <c r="GOC16" s="136"/>
      <c r="GOD16" s="136"/>
      <c r="GOE16" s="136"/>
      <c r="GOF16" s="136"/>
      <c r="GOG16" s="136"/>
      <c r="GOH16" s="136"/>
      <c r="GOI16" s="136"/>
      <c r="GOJ16" s="136"/>
      <c r="GOK16" s="136"/>
      <c r="GOL16" s="136"/>
      <c r="GOM16" s="136"/>
      <c r="GON16" s="136"/>
      <c r="GOO16" s="136"/>
      <c r="GOP16" s="136"/>
      <c r="GOQ16" s="136"/>
      <c r="GOR16" s="136"/>
      <c r="GOS16" s="136"/>
      <c r="GOT16" s="136"/>
      <c r="GOU16" s="136"/>
      <c r="GOV16" s="136"/>
      <c r="GOW16" s="136"/>
      <c r="GOX16" s="136"/>
      <c r="GOY16" s="136"/>
      <c r="GOZ16" s="136"/>
      <c r="GPA16" s="136"/>
      <c r="GPB16" s="136"/>
      <c r="GPC16" s="136"/>
      <c r="GPD16" s="136"/>
      <c r="GPE16" s="136"/>
      <c r="GPF16" s="136"/>
      <c r="GPG16" s="136"/>
      <c r="GPH16" s="136"/>
      <c r="GPI16" s="136"/>
      <c r="GPJ16" s="136"/>
      <c r="GPK16" s="136"/>
      <c r="GPL16" s="136"/>
      <c r="GPM16" s="136"/>
      <c r="GPN16" s="136"/>
      <c r="GPO16" s="136"/>
      <c r="GPP16" s="136"/>
      <c r="GPQ16" s="136"/>
      <c r="GPR16" s="136"/>
      <c r="GPS16" s="136"/>
      <c r="GPT16" s="136"/>
      <c r="GPU16" s="136"/>
      <c r="GPV16" s="136"/>
      <c r="GPW16" s="136"/>
      <c r="GPX16" s="136"/>
      <c r="GPY16" s="136"/>
      <c r="GPZ16" s="136"/>
      <c r="GQA16" s="136"/>
      <c r="GQB16" s="136"/>
      <c r="GQC16" s="136"/>
      <c r="GQD16" s="136"/>
      <c r="GQE16" s="136"/>
      <c r="GQF16" s="136"/>
      <c r="GQG16" s="136"/>
      <c r="GQH16" s="136"/>
      <c r="GQI16" s="136"/>
      <c r="GQJ16" s="136"/>
      <c r="GQK16" s="136"/>
      <c r="GQL16" s="136"/>
      <c r="GQM16" s="136"/>
      <c r="GQN16" s="136"/>
      <c r="GQO16" s="136"/>
      <c r="GQP16" s="136"/>
      <c r="GQQ16" s="136"/>
      <c r="GQR16" s="136"/>
      <c r="GQS16" s="136"/>
      <c r="GQT16" s="136"/>
      <c r="GQU16" s="136"/>
      <c r="GQV16" s="136"/>
      <c r="GQW16" s="136"/>
      <c r="GQX16" s="136"/>
      <c r="GQY16" s="136"/>
      <c r="GQZ16" s="136"/>
      <c r="GRA16" s="136"/>
      <c r="GRB16" s="136"/>
      <c r="GRC16" s="136"/>
      <c r="GRD16" s="136"/>
      <c r="GRE16" s="136"/>
      <c r="GRF16" s="136"/>
      <c r="GRG16" s="136"/>
      <c r="GRH16" s="136"/>
      <c r="GRI16" s="136"/>
      <c r="GRJ16" s="136"/>
      <c r="GRK16" s="136"/>
      <c r="GRL16" s="136"/>
      <c r="GRM16" s="136"/>
      <c r="GRN16" s="136"/>
      <c r="GRO16" s="136"/>
      <c r="GRP16" s="136"/>
      <c r="GRQ16" s="136"/>
      <c r="GRR16" s="136"/>
      <c r="GRS16" s="136"/>
      <c r="GRT16" s="136"/>
      <c r="GRU16" s="136"/>
      <c r="GRV16" s="136"/>
      <c r="GRW16" s="136"/>
      <c r="GRX16" s="136"/>
      <c r="GRY16" s="136"/>
      <c r="GRZ16" s="136"/>
      <c r="GSA16" s="136"/>
      <c r="GSB16" s="136"/>
      <c r="GSC16" s="136"/>
      <c r="GSD16" s="136"/>
      <c r="GSE16" s="136"/>
      <c r="GSF16" s="136"/>
      <c r="GSG16" s="136"/>
      <c r="GSH16" s="136"/>
      <c r="GSI16" s="136"/>
      <c r="GSJ16" s="136"/>
      <c r="GSK16" s="136"/>
      <c r="GSL16" s="136"/>
      <c r="GSM16" s="136"/>
      <c r="GSN16" s="136"/>
      <c r="GSO16" s="136"/>
      <c r="GSP16" s="136"/>
      <c r="GSQ16" s="136"/>
      <c r="GSR16" s="136"/>
      <c r="GSS16" s="136"/>
      <c r="GST16" s="136"/>
      <c r="GSU16" s="136"/>
      <c r="GSV16" s="136"/>
      <c r="GSW16" s="136"/>
      <c r="GSX16" s="136"/>
      <c r="GSY16" s="136"/>
      <c r="GSZ16" s="136"/>
      <c r="GTA16" s="136"/>
      <c r="GTB16" s="136"/>
      <c r="GTC16" s="136"/>
      <c r="GTD16" s="136"/>
      <c r="GTE16" s="136"/>
      <c r="GTF16" s="136"/>
      <c r="GTG16" s="136"/>
      <c r="GTH16" s="136"/>
      <c r="GTI16" s="136"/>
      <c r="GTJ16" s="136"/>
      <c r="GTK16" s="136"/>
      <c r="GTL16" s="136"/>
      <c r="GTM16" s="136"/>
      <c r="GTN16" s="136"/>
      <c r="GTO16" s="136"/>
      <c r="GTP16" s="136"/>
      <c r="GTQ16" s="136"/>
      <c r="GTR16" s="136"/>
      <c r="GTS16" s="136"/>
      <c r="GTT16" s="136"/>
      <c r="GTU16" s="136"/>
      <c r="GTV16" s="136"/>
      <c r="GTW16" s="136"/>
      <c r="GTX16" s="136"/>
      <c r="GTY16" s="136"/>
      <c r="GTZ16" s="136"/>
      <c r="GUA16" s="136"/>
      <c r="GUB16" s="136"/>
      <c r="GUC16" s="136"/>
      <c r="GUD16" s="136"/>
      <c r="GUE16" s="136"/>
      <c r="GUF16" s="136"/>
      <c r="GUG16" s="136"/>
      <c r="GUH16" s="136"/>
      <c r="GUI16" s="136"/>
      <c r="GUJ16" s="136"/>
      <c r="GUK16" s="136"/>
      <c r="GUL16" s="136"/>
      <c r="GUM16" s="136"/>
      <c r="GUN16" s="136"/>
      <c r="GUO16" s="136"/>
      <c r="GUP16" s="136"/>
      <c r="GUQ16" s="136"/>
      <c r="GUR16" s="136"/>
      <c r="GUS16" s="136"/>
      <c r="GUT16" s="136"/>
      <c r="GUU16" s="136"/>
      <c r="GUV16" s="136"/>
      <c r="GUW16" s="136"/>
      <c r="GUX16" s="136"/>
      <c r="GUY16" s="136"/>
      <c r="GUZ16" s="136"/>
      <c r="GVA16" s="136"/>
      <c r="GVB16" s="136"/>
      <c r="GVC16" s="136"/>
      <c r="GVD16" s="136"/>
      <c r="GVE16" s="136"/>
      <c r="GVF16" s="136"/>
      <c r="GVG16" s="136"/>
      <c r="GVH16" s="136"/>
      <c r="GVI16" s="136"/>
      <c r="GVJ16" s="136"/>
      <c r="GVK16" s="136"/>
      <c r="GVL16" s="136"/>
      <c r="GVM16" s="136"/>
      <c r="GVN16" s="136"/>
      <c r="GVO16" s="136"/>
      <c r="GVP16" s="136"/>
      <c r="GVQ16" s="136"/>
      <c r="GVR16" s="136"/>
      <c r="GVS16" s="136"/>
      <c r="GVT16" s="136"/>
      <c r="GVU16" s="136"/>
      <c r="GVV16" s="136"/>
      <c r="GVW16" s="136"/>
      <c r="GVX16" s="136"/>
      <c r="GVY16" s="136"/>
      <c r="GVZ16" s="136"/>
      <c r="GWA16" s="136"/>
      <c r="GWB16" s="136"/>
      <c r="GWC16" s="136"/>
      <c r="GWD16" s="136"/>
      <c r="GWE16" s="136"/>
      <c r="GWF16" s="136"/>
      <c r="GWG16" s="136"/>
      <c r="GWH16" s="136"/>
      <c r="GWI16" s="136"/>
      <c r="GWJ16" s="136"/>
      <c r="GWK16" s="136"/>
      <c r="GWL16" s="136"/>
      <c r="GWM16" s="136"/>
      <c r="GWN16" s="136"/>
      <c r="GWO16" s="136"/>
      <c r="GWP16" s="136"/>
      <c r="GWQ16" s="136"/>
      <c r="GWR16" s="136"/>
      <c r="GWS16" s="136"/>
      <c r="GWT16" s="136"/>
      <c r="GWU16" s="136"/>
      <c r="GWV16" s="136"/>
      <c r="GWW16" s="136"/>
      <c r="GWX16" s="136"/>
      <c r="GWY16" s="136"/>
      <c r="GWZ16" s="136"/>
      <c r="GXA16" s="136"/>
      <c r="GXB16" s="136"/>
      <c r="GXC16" s="136"/>
      <c r="GXD16" s="136"/>
      <c r="GXE16" s="136"/>
      <c r="GXF16" s="136"/>
      <c r="GXG16" s="136"/>
      <c r="GXH16" s="136"/>
      <c r="GXI16" s="136"/>
      <c r="GXJ16" s="136"/>
      <c r="GXK16" s="136"/>
      <c r="GXL16" s="136"/>
      <c r="GXM16" s="136"/>
      <c r="GXN16" s="136"/>
      <c r="GXO16" s="136"/>
      <c r="GXP16" s="136"/>
      <c r="GXQ16" s="136"/>
      <c r="GXR16" s="136"/>
      <c r="GXS16" s="136"/>
      <c r="GXT16" s="136"/>
      <c r="GXU16" s="136"/>
      <c r="GXV16" s="136"/>
      <c r="GXW16" s="136"/>
      <c r="GXX16" s="136"/>
      <c r="GXY16" s="136"/>
      <c r="GXZ16" s="136"/>
      <c r="GYA16" s="136"/>
      <c r="GYB16" s="136"/>
      <c r="GYC16" s="136"/>
      <c r="GYD16" s="136"/>
      <c r="GYE16" s="136"/>
      <c r="GYF16" s="136"/>
      <c r="GYG16" s="136"/>
      <c r="GYH16" s="136"/>
      <c r="GYI16" s="136"/>
      <c r="GYJ16" s="136"/>
      <c r="GYK16" s="136"/>
      <c r="GYL16" s="136"/>
      <c r="GYM16" s="136"/>
      <c r="GYN16" s="136"/>
      <c r="GYO16" s="136"/>
      <c r="GYP16" s="136"/>
      <c r="GYQ16" s="136"/>
      <c r="GYR16" s="136"/>
      <c r="GYS16" s="136"/>
      <c r="GYT16" s="136"/>
      <c r="GYU16" s="136"/>
      <c r="GYV16" s="136"/>
      <c r="GYW16" s="136"/>
      <c r="GYX16" s="136"/>
      <c r="GYY16" s="136"/>
      <c r="GYZ16" s="136"/>
      <c r="GZA16" s="136"/>
      <c r="GZB16" s="136"/>
      <c r="GZC16" s="136"/>
      <c r="GZD16" s="136"/>
      <c r="GZE16" s="136"/>
      <c r="GZF16" s="136"/>
      <c r="GZG16" s="136"/>
      <c r="GZH16" s="136"/>
      <c r="GZI16" s="136"/>
      <c r="GZJ16" s="136"/>
      <c r="GZK16" s="136"/>
      <c r="GZL16" s="136"/>
      <c r="GZM16" s="136"/>
      <c r="GZN16" s="136"/>
      <c r="GZO16" s="136"/>
      <c r="GZP16" s="136"/>
      <c r="GZQ16" s="136"/>
      <c r="GZR16" s="136"/>
      <c r="GZS16" s="136"/>
      <c r="GZT16" s="136"/>
      <c r="GZU16" s="136"/>
      <c r="GZV16" s="136"/>
      <c r="GZW16" s="136"/>
      <c r="GZX16" s="136"/>
      <c r="GZY16" s="136"/>
      <c r="GZZ16" s="136"/>
      <c r="HAA16" s="136"/>
      <c r="HAB16" s="136"/>
      <c r="HAC16" s="136"/>
      <c r="HAD16" s="136"/>
      <c r="HAE16" s="136"/>
      <c r="HAF16" s="136"/>
      <c r="HAG16" s="136"/>
      <c r="HAH16" s="136"/>
      <c r="HAI16" s="136"/>
      <c r="HAJ16" s="136"/>
      <c r="HAK16" s="136"/>
      <c r="HAL16" s="136"/>
      <c r="HAM16" s="136"/>
      <c r="HAN16" s="136"/>
      <c r="HAO16" s="136"/>
      <c r="HAP16" s="136"/>
      <c r="HAQ16" s="136"/>
      <c r="HAR16" s="136"/>
      <c r="HAS16" s="136"/>
      <c r="HAT16" s="136"/>
      <c r="HAU16" s="136"/>
      <c r="HAV16" s="136"/>
      <c r="HAW16" s="136"/>
      <c r="HAX16" s="136"/>
      <c r="HAY16" s="136"/>
      <c r="HAZ16" s="136"/>
      <c r="HBA16" s="136"/>
      <c r="HBB16" s="136"/>
      <c r="HBC16" s="136"/>
      <c r="HBD16" s="136"/>
      <c r="HBE16" s="136"/>
      <c r="HBF16" s="136"/>
      <c r="HBG16" s="136"/>
      <c r="HBH16" s="136"/>
      <c r="HBI16" s="136"/>
      <c r="HBJ16" s="136"/>
      <c r="HBK16" s="136"/>
      <c r="HBL16" s="136"/>
      <c r="HBM16" s="136"/>
      <c r="HBN16" s="136"/>
      <c r="HBO16" s="136"/>
      <c r="HBP16" s="136"/>
      <c r="HBQ16" s="136"/>
      <c r="HBR16" s="136"/>
      <c r="HBS16" s="136"/>
      <c r="HBT16" s="136"/>
      <c r="HBU16" s="136"/>
      <c r="HBV16" s="136"/>
      <c r="HBW16" s="136"/>
      <c r="HBX16" s="136"/>
      <c r="HBY16" s="136"/>
      <c r="HBZ16" s="136"/>
      <c r="HCA16" s="136"/>
      <c r="HCB16" s="136"/>
      <c r="HCC16" s="136"/>
      <c r="HCD16" s="136"/>
      <c r="HCE16" s="136"/>
      <c r="HCF16" s="136"/>
      <c r="HCG16" s="136"/>
      <c r="HCH16" s="136"/>
      <c r="HCI16" s="136"/>
      <c r="HCJ16" s="136"/>
      <c r="HCK16" s="136"/>
      <c r="HCL16" s="136"/>
      <c r="HCM16" s="136"/>
      <c r="HCN16" s="136"/>
      <c r="HCO16" s="136"/>
      <c r="HCP16" s="136"/>
      <c r="HCQ16" s="136"/>
      <c r="HCR16" s="136"/>
      <c r="HCS16" s="136"/>
      <c r="HCT16" s="136"/>
      <c r="HCU16" s="136"/>
      <c r="HCV16" s="136"/>
      <c r="HCW16" s="136"/>
      <c r="HCX16" s="136"/>
      <c r="HCY16" s="136"/>
      <c r="HCZ16" s="136"/>
      <c r="HDA16" s="136"/>
      <c r="HDB16" s="136"/>
      <c r="HDC16" s="136"/>
      <c r="HDD16" s="136"/>
      <c r="HDE16" s="136"/>
      <c r="HDF16" s="136"/>
      <c r="HDG16" s="136"/>
      <c r="HDH16" s="136"/>
      <c r="HDI16" s="136"/>
      <c r="HDJ16" s="136"/>
      <c r="HDK16" s="136"/>
      <c r="HDL16" s="136"/>
      <c r="HDM16" s="136"/>
      <c r="HDN16" s="136"/>
      <c r="HDO16" s="136"/>
      <c r="HDP16" s="136"/>
      <c r="HDQ16" s="136"/>
      <c r="HDR16" s="136"/>
      <c r="HDS16" s="136"/>
      <c r="HDT16" s="136"/>
      <c r="HDU16" s="136"/>
      <c r="HDV16" s="136"/>
      <c r="HDW16" s="136"/>
      <c r="HDX16" s="136"/>
      <c r="HDY16" s="136"/>
      <c r="HDZ16" s="136"/>
      <c r="HEA16" s="136"/>
      <c r="HEB16" s="136"/>
      <c r="HEC16" s="136"/>
      <c r="HED16" s="136"/>
      <c r="HEE16" s="136"/>
      <c r="HEF16" s="136"/>
      <c r="HEG16" s="136"/>
      <c r="HEH16" s="136"/>
      <c r="HEI16" s="136"/>
      <c r="HEJ16" s="136"/>
      <c r="HEK16" s="136"/>
      <c r="HEL16" s="136"/>
      <c r="HEM16" s="136"/>
      <c r="HEN16" s="136"/>
      <c r="HEO16" s="136"/>
      <c r="HEP16" s="136"/>
      <c r="HEQ16" s="136"/>
      <c r="HER16" s="136"/>
      <c r="HES16" s="136"/>
      <c r="HET16" s="136"/>
      <c r="HEU16" s="136"/>
      <c r="HEV16" s="136"/>
      <c r="HEW16" s="136"/>
      <c r="HEX16" s="136"/>
      <c r="HEY16" s="136"/>
      <c r="HEZ16" s="136"/>
      <c r="HFA16" s="136"/>
      <c r="HFB16" s="136"/>
      <c r="HFC16" s="136"/>
      <c r="HFD16" s="136"/>
      <c r="HFE16" s="136"/>
      <c r="HFF16" s="136"/>
      <c r="HFG16" s="136"/>
      <c r="HFH16" s="136"/>
      <c r="HFI16" s="136"/>
      <c r="HFJ16" s="136"/>
      <c r="HFK16" s="136"/>
      <c r="HFL16" s="136"/>
      <c r="HFM16" s="136"/>
      <c r="HFN16" s="136"/>
      <c r="HFO16" s="136"/>
      <c r="HFP16" s="136"/>
      <c r="HFQ16" s="136"/>
      <c r="HFR16" s="136"/>
      <c r="HFS16" s="136"/>
      <c r="HFT16" s="136"/>
      <c r="HFU16" s="136"/>
      <c r="HFV16" s="136"/>
      <c r="HFW16" s="136"/>
      <c r="HFX16" s="136"/>
      <c r="HFY16" s="136"/>
      <c r="HFZ16" s="136"/>
      <c r="HGA16" s="136"/>
      <c r="HGB16" s="136"/>
      <c r="HGC16" s="136"/>
      <c r="HGD16" s="136"/>
      <c r="HGE16" s="136"/>
      <c r="HGF16" s="136"/>
      <c r="HGG16" s="136"/>
      <c r="HGH16" s="136"/>
      <c r="HGI16" s="136"/>
      <c r="HGJ16" s="136"/>
      <c r="HGK16" s="136"/>
      <c r="HGL16" s="136"/>
      <c r="HGM16" s="136"/>
      <c r="HGN16" s="136"/>
      <c r="HGO16" s="136"/>
      <c r="HGP16" s="136"/>
      <c r="HGQ16" s="136"/>
      <c r="HGR16" s="136"/>
      <c r="HGS16" s="136"/>
      <c r="HGT16" s="136"/>
      <c r="HGU16" s="136"/>
      <c r="HGV16" s="136"/>
      <c r="HGW16" s="136"/>
      <c r="HGX16" s="136"/>
      <c r="HGY16" s="136"/>
      <c r="HGZ16" s="136"/>
      <c r="HHA16" s="136"/>
      <c r="HHB16" s="136"/>
      <c r="HHC16" s="136"/>
      <c r="HHD16" s="136"/>
      <c r="HHE16" s="136"/>
      <c r="HHF16" s="136"/>
      <c r="HHG16" s="136"/>
      <c r="HHH16" s="136"/>
      <c r="HHI16" s="136"/>
      <c r="HHJ16" s="136"/>
      <c r="HHK16" s="136"/>
      <c r="HHL16" s="136"/>
      <c r="HHM16" s="136"/>
      <c r="HHN16" s="136"/>
      <c r="HHO16" s="136"/>
      <c r="HHP16" s="136"/>
      <c r="HHQ16" s="136"/>
      <c r="HHR16" s="136"/>
      <c r="HHS16" s="136"/>
      <c r="HHT16" s="136"/>
      <c r="HHU16" s="136"/>
      <c r="HHV16" s="136"/>
      <c r="HHW16" s="136"/>
      <c r="HHX16" s="136"/>
      <c r="HHY16" s="136"/>
      <c r="HHZ16" s="136"/>
      <c r="HIA16" s="136"/>
      <c r="HIB16" s="136"/>
      <c r="HIC16" s="136"/>
      <c r="HID16" s="136"/>
      <c r="HIE16" s="136"/>
      <c r="HIF16" s="136"/>
      <c r="HIG16" s="136"/>
      <c r="HIH16" s="136"/>
      <c r="HII16" s="136"/>
      <c r="HIJ16" s="136"/>
      <c r="HIK16" s="136"/>
      <c r="HIL16" s="136"/>
      <c r="HIM16" s="136"/>
      <c r="HIN16" s="136"/>
      <c r="HIO16" s="136"/>
      <c r="HIP16" s="136"/>
      <c r="HIQ16" s="136"/>
      <c r="HIR16" s="136"/>
      <c r="HIS16" s="136"/>
      <c r="HIT16" s="136"/>
      <c r="HIU16" s="136"/>
      <c r="HIV16" s="136"/>
      <c r="HIW16" s="136"/>
      <c r="HIX16" s="136"/>
      <c r="HIY16" s="136"/>
      <c r="HIZ16" s="136"/>
      <c r="HJA16" s="136"/>
      <c r="HJB16" s="136"/>
      <c r="HJC16" s="136"/>
      <c r="HJD16" s="136"/>
      <c r="HJE16" s="136"/>
      <c r="HJF16" s="136"/>
      <c r="HJG16" s="136"/>
      <c r="HJH16" s="136"/>
      <c r="HJI16" s="136"/>
      <c r="HJJ16" s="136"/>
      <c r="HJK16" s="136"/>
      <c r="HJL16" s="136"/>
      <c r="HJM16" s="136"/>
      <c r="HJN16" s="136"/>
      <c r="HJO16" s="136"/>
      <c r="HJP16" s="136"/>
      <c r="HJQ16" s="136"/>
      <c r="HJR16" s="136"/>
      <c r="HJS16" s="136"/>
      <c r="HJT16" s="136"/>
      <c r="HJU16" s="136"/>
      <c r="HJV16" s="136"/>
      <c r="HJW16" s="136"/>
      <c r="HJX16" s="136"/>
      <c r="HJY16" s="136"/>
      <c r="HJZ16" s="136"/>
      <c r="HKA16" s="136"/>
      <c r="HKB16" s="136"/>
      <c r="HKC16" s="136"/>
      <c r="HKD16" s="136"/>
      <c r="HKE16" s="136"/>
      <c r="HKF16" s="136"/>
      <c r="HKG16" s="136"/>
      <c r="HKH16" s="136"/>
      <c r="HKI16" s="136"/>
      <c r="HKJ16" s="136"/>
      <c r="HKK16" s="136"/>
      <c r="HKL16" s="136"/>
      <c r="HKM16" s="136"/>
      <c r="HKN16" s="136"/>
      <c r="HKO16" s="136"/>
      <c r="HKP16" s="136"/>
      <c r="HKQ16" s="136"/>
      <c r="HKR16" s="136"/>
      <c r="HKS16" s="136"/>
      <c r="HKT16" s="136"/>
      <c r="HKU16" s="136"/>
      <c r="HKV16" s="136"/>
      <c r="HKW16" s="136"/>
      <c r="HKX16" s="136"/>
      <c r="HKY16" s="136"/>
      <c r="HKZ16" s="136"/>
      <c r="HLA16" s="136"/>
      <c r="HLB16" s="136"/>
      <c r="HLC16" s="136"/>
      <c r="HLD16" s="136"/>
      <c r="HLE16" s="136"/>
      <c r="HLF16" s="136"/>
      <c r="HLG16" s="136"/>
      <c r="HLH16" s="136"/>
      <c r="HLI16" s="136"/>
      <c r="HLJ16" s="136"/>
      <c r="HLK16" s="136"/>
      <c r="HLL16" s="136"/>
      <c r="HLM16" s="136"/>
      <c r="HLN16" s="136"/>
      <c r="HLO16" s="136"/>
      <c r="HLP16" s="136"/>
      <c r="HLQ16" s="136"/>
      <c r="HLR16" s="136"/>
      <c r="HLS16" s="136"/>
      <c r="HLT16" s="136"/>
      <c r="HLU16" s="136"/>
      <c r="HLV16" s="136"/>
      <c r="HLW16" s="136"/>
      <c r="HLX16" s="136"/>
      <c r="HLY16" s="136"/>
      <c r="HLZ16" s="136"/>
      <c r="HMA16" s="136"/>
      <c r="HMB16" s="136"/>
      <c r="HMC16" s="136"/>
      <c r="HMD16" s="136"/>
      <c r="HME16" s="136"/>
      <c r="HMF16" s="136"/>
      <c r="HMG16" s="136"/>
      <c r="HMH16" s="136"/>
      <c r="HMI16" s="136"/>
      <c r="HMJ16" s="136"/>
      <c r="HMK16" s="136"/>
      <c r="HML16" s="136"/>
      <c r="HMM16" s="136"/>
      <c r="HMN16" s="136"/>
      <c r="HMO16" s="136"/>
      <c r="HMP16" s="136"/>
      <c r="HMQ16" s="136"/>
      <c r="HMR16" s="136"/>
      <c r="HMS16" s="136"/>
      <c r="HMT16" s="136"/>
      <c r="HMU16" s="136"/>
      <c r="HMV16" s="136"/>
      <c r="HMW16" s="136"/>
      <c r="HMX16" s="136"/>
      <c r="HMY16" s="136"/>
      <c r="HMZ16" s="136"/>
      <c r="HNA16" s="136"/>
      <c r="HNB16" s="136"/>
      <c r="HNC16" s="136"/>
      <c r="HND16" s="136"/>
      <c r="HNE16" s="136"/>
      <c r="HNF16" s="136"/>
      <c r="HNG16" s="136"/>
      <c r="HNH16" s="136"/>
      <c r="HNI16" s="136"/>
      <c r="HNJ16" s="136"/>
      <c r="HNK16" s="136"/>
      <c r="HNL16" s="136"/>
      <c r="HNM16" s="136"/>
      <c r="HNN16" s="136"/>
      <c r="HNO16" s="136"/>
      <c r="HNP16" s="136"/>
      <c r="HNQ16" s="136"/>
      <c r="HNR16" s="136"/>
      <c r="HNS16" s="136"/>
      <c r="HNT16" s="136"/>
      <c r="HNU16" s="136"/>
      <c r="HNV16" s="136"/>
      <c r="HNW16" s="136"/>
      <c r="HNX16" s="136"/>
      <c r="HNY16" s="136"/>
      <c r="HNZ16" s="136"/>
      <c r="HOA16" s="136"/>
      <c r="HOB16" s="136"/>
      <c r="HOC16" s="136"/>
      <c r="HOD16" s="136"/>
      <c r="HOE16" s="136"/>
      <c r="HOF16" s="136"/>
      <c r="HOG16" s="136"/>
      <c r="HOH16" s="136"/>
      <c r="HOI16" s="136"/>
      <c r="HOJ16" s="136"/>
      <c r="HOK16" s="136"/>
      <c r="HOL16" s="136"/>
      <c r="HOM16" s="136"/>
      <c r="HON16" s="136"/>
      <c r="HOO16" s="136"/>
      <c r="HOP16" s="136"/>
      <c r="HOQ16" s="136"/>
      <c r="HOR16" s="136"/>
      <c r="HOS16" s="136"/>
      <c r="HOT16" s="136"/>
      <c r="HOU16" s="136"/>
      <c r="HOV16" s="136"/>
      <c r="HOW16" s="136"/>
      <c r="HOX16" s="136"/>
      <c r="HOY16" s="136"/>
      <c r="HOZ16" s="136"/>
      <c r="HPA16" s="136"/>
      <c r="HPB16" s="136"/>
      <c r="HPC16" s="136"/>
      <c r="HPD16" s="136"/>
      <c r="HPE16" s="136"/>
      <c r="HPF16" s="136"/>
      <c r="HPG16" s="136"/>
      <c r="HPH16" s="136"/>
      <c r="HPI16" s="136"/>
      <c r="HPJ16" s="136"/>
      <c r="HPK16" s="136"/>
      <c r="HPL16" s="136"/>
      <c r="HPM16" s="136"/>
      <c r="HPN16" s="136"/>
      <c r="HPO16" s="136"/>
      <c r="HPP16" s="136"/>
      <c r="HPQ16" s="136"/>
      <c r="HPR16" s="136"/>
      <c r="HPS16" s="136"/>
      <c r="HPT16" s="136"/>
      <c r="HPU16" s="136"/>
      <c r="HPV16" s="136"/>
      <c r="HPW16" s="136"/>
      <c r="HPX16" s="136"/>
      <c r="HPY16" s="136"/>
      <c r="HPZ16" s="136"/>
      <c r="HQA16" s="136"/>
      <c r="HQB16" s="136"/>
      <c r="HQC16" s="136"/>
      <c r="HQD16" s="136"/>
      <c r="HQE16" s="136"/>
      <c r="HQF16" s="136"/>
      <c r="HQG16" s="136"/>
      <c r="HQH16" s="136"/>
      <c r="HQI16" s="136"/>
      <c r="HQJ16" s="136"/>
      <c r="HQK16" s="136"/>
      <c r="HQL16" s="136"/>
      <c r="HQM16" s="136"/>
      <c r="HQN16" s="136"/>
      <c r="HQO16" s="136"/>
      <c r="HQP16" s="136"/>
      <c r="HQQ16" s="136"/>
      <c r="HQR16" s="136"/>
      <c r="HQS16" s="136"/>
      <c r="HQT16" s="136"/>
      <c r="HQU16" s="136"/>
      <c r="HQV16" s="136"/>
      <c r="HQW16" s="136"/>
      <c r="HQX16" s="136"/>
      <c r="HQY16" s="136"/>
      <c r="HQZ16" s="136"/>
      <c r="HRA16" s="136"/>
      <c r="HRB16" s="136"/>
      <c r="HRC16" s="136"/>
      <c r="HRD16" s="136"/>
      <c r="HRE16" s="136"/>
      <c r="HRF16" s="136"/>
      <c r="HRG16" s="136"/>
      <c r="HRH16" s="136"/>
      <c r="HRI16" s="136"/>
      <c r="HRJ16" s="136"/>
      <c r="HRK16" s="136"/>
      <c r="HRL16" s="136"/>
      <c r="HRM16" s="136"/>
      <c r="HRN16" s="136"/>
      <c r="HRO16" s="136"/>
      <c r="HRP16" s="136"/>
      <c r="HRQ16" s="136"/>
      <c r="HRR16" s="136"/>
      <c r="HRS16" s="136"/>
      <c r="HRT16" s="136"/>
      <c r="HRU16" s="136"/>
      <c r="HRV16" s="136"/>
      <c r="HRW16" s="136"/>
      <c r="HRX16" s="136"/>
      <c r="HRY16" s="136"/>
      <c r="HRZ16" s="136"/>
      <c r="HSA16" s="136"/>
      <c r="HSB16" s="136"/>
      <c r="HSC16" s="136"/>
      <c r="HSD16" s="136"/>
      <c r="HSE16" s="136"/>
      <c r="HSF16" s="136"/>
      <c r="HSG16" s="136"/>
      <c r="HSH16" s="136"/>
      <c r="HSI16" s="136"/>
      <c r="HSJ16" s="136"/>
      <c r="HSK16" s="136"/>
      <c r="HSL16" s="136"/>
      <c r="HSM16" s="136"/>
      <c r="HSN16" s="136"/>
      <c r="HSO16" s="136"/>
      <c r="HSP16" s="136"/>
      <c r="HSQ16" s="136"/>
      <c r="HSR16" s="136"/>
      <c r="HSS16" s="136"/>
      <c r="HST16" s="136"/>
      <c r="HSU16" s="136"/>
      <c r="HSV16" s="136"/>
      <c r="HSW16" s="136"/>
      <c r="HSX16" s="136"/>
      <c r="HSY16" s="136"/>
      <c r="HSZ16" s="136"/>
      <c r="HTA16" s="136"/>
      <c r="HTB16" s="136"/>
      <c r="HTC16" s="136"/>
      <c r="HTD16" s="136"/>
      <c r="HTE16" s="136"/>
      <c r="HTF16" s="136"/>
      <c r="HTG16" s="136"/>
      <c r="HTH16" s="136"/>
      <c r="HTI16" s="136"/>
      <c r="HTJ16" s="136"/>
      <c r="HTK16" s="136"/>
      <c r="HTL16" s="136"/>
      <c r="HTM16" s="136"/>
      <c r="HTN16" s="136"/>
      <c r="HTO16" s="136"/>
      <c r="HTP16" s="136"/>
      <c r="HTQ16" s="136"/>
      <c r="HTR16" s="136"/>
      <c r="HTS16" s="136"/>
      <c r="HTT16" s="136"/>
      <c r="HTU16" s="136"/>
      <c r="HTV16" s="136"/>
      <c r="HTW16" s="136"/>
      <c r="HTX16" s="136"/>
      <c r="HTY16" s="136"/>
      <c r="HTZ16" s="136"/>
      <c r="HUA16" s="136"/>
      <c r="HUB16" s="136"/>
      <c r="HUC16" s="136"/>
      <c r="HUD16" s="136"/>
      <c r="HUE16" s="136"/>
      <c r="HUF16" s="136"/>
      <c r="HUG16" s="136"/>
      <c r="HUH16" s="136"/>
      <c r="HUI16" s="136"/>
      <c r="HUJ16" s="136"/>
      <c r="HUK16" s="136"/>
      <c r="HUL16" s="136"/>
      <c r="HUM16" s="136"/>
      <c r="HUN16" s="136"/>
      <c r="HUO16" s="136"/>
      <c r="HUP16" s="136"/>
      <c r="HUQ16" s="136"/>
      <c r="HUR16" s="136"/>
      <c r="HUS16" s="136"/>
      <c r="HUT16" s="136"/>
      <c r="HUU16" s="136"/>
      <c r="HUV16" s="136"/>
      <c r="HUW16" s="136"/>
      <c r="HUX16" s="136"/>
      <c r="HUY16" s="136"/>
      <c r="HUZ16" s="136"/>
      <c r="HVA16" s="136"/>
      <c r="HVB16" s="136"/>
      <c r="HVC16" s="136"/>
      <c r="HVD16" s="136"/>
      <c r="HVE16" s="136"/>
      <c r="HVF16" s="136"/>
      <c r="HVG16" s="136"/>
      <c r="HVH16" s="136"/>
      <c r="HVI16" s="136"/>
      <c r="HVJ16" s="136"/>
      <c r="HVK16" s="136"/>
      <c r="HVL16" s="136"/>
      <c r="HVM16" s="136"/>
      <c r="HVN16" s="136"/>
      <c r="HVO16" s="136"/>
      <c r="HVP16" s="136"/>
      <c r="HVQ16" s="136"/>
      <c r="HVR16" s="136"/>
      <c r="HVS16" s="136"/>
      <c r="HVT16" s="136"/>
      <c r="HVU16" s="136"/>
      <c r="HVV16" s="136"/>
      <c r="HVW16" s="136"/>
      <c r="HVX16" s="136"/>
      <c r="HVY16" s="136"/>
      <c r="HVZ16" s="136"/>
      <c r="HWA16" s="136"/>
      <c r="HWB16" s="136"/>
      <c r="HWC16" s="136"/>
      <c r="HWD16" s="136"/>
      <c r="HWE16" s="136"/>
      <c r="HWF16" s="136"/>
      <c r="HWG16" s="136"/>
      <c r="HWH16" s="136"/>
      <c r="HWI16" s="136"/>
      <c r="HWJ16" s="136"/>
      <c r="HWK16" s="136"/>
      <c r="HWL16" s="136"/>
      <c r="HWM16" s="136"/>
      <c r="HWN16" s="136"/>
      <c r="HWO16" s="136"/>
      <c r="HWP16" s="136"/>
      <c r="HWQ16" s="136"/>
      <c r="HWR16" s="136"/>
      <c r="HWS16" s="136"/>
      <c r="HWT16" s="136"/>
      <c r="HWU16" s="136"/>
      <c r="HWV16" s="136"/>
      <c r="HWW16" s="136"/>
      <c r="HWX16" s="136"/>
      <c r="HWY16" s="136"/>
      <c r="HWZ16" s="136"/>
      <c r="HXA16" s="136"/>
      <c r="HXB16" s="136"/>
      <c r="HXC16" s="136"/>
      <c r="HXD16" s="136"/>
      <c r="HXE16" s="136"/>
      <c r="HXF16" s="136"/>
      <c r="HXG16" s="136"/>
      <c r="HXH16" s="136"/>
      <c r="HXI16" s="136"/>
      <c r="HXJ16" s="136"/>
      <c r="HXK16" s="136"/>
      <c r="HXL16" s="136"/>
      <c r="HXM16" s="136"/>
      <c r="HXN16" s="136"/>
      <c r="HXO16" s="136"/>
      <c r="HXP16" s="136"/>
      <c r="HXQ16" s="136"/>
      <c r="HXR16" s="136"/>
      <c r="HXS16" s="136"/>
      <c r="HXT16" s="136"/>
      <c r="HXU16" s="136"/>
      <c r="HXV16" s="136"/>
      <c r="HXW16" s="136"/>
      <c r="HXX16" s="136"/>
      <c r="HXY16" s="136"/>
      <c r="HXZ16" s="136"/>
      <c r="HYA16" s="136"/>
      <c r="HYB16" s="136"/>
      <c r="HYC16" s="136"/>
      <c r="HYD16" s="136"/>
      <c r="HYE16" s="136"/>
      <c r="HYF16" s="136"/>
      <c r="HYG16" s="136"/>
      <c r="HYH16" s="136"/>
      <c r="HYI16" s="136"/>
      <c r="HYJ16" s="136"/>
      <c r="HYK16" s="136"/>
      <c r="HYL16" s="136"/>
      <c r="HYM16" s="136"/>
      <c r="HYN16" s="136"/>
      <c r="HYO16" s="136"/>
      <c r="HYP16" s="136"/>
      <c r="HYQ16" s="136"/>
      <c r="HYR16" s="136"/>
      <c r="HYS16" s="136"/>
      <c r="HYT16" s="136"/>
      <c r="HYU16" s="136"/>
      <c r="HYV16" s="136"/>
      <c r="HYW16" s="136"/>
      <c r="HYX16" s="136"/>
      <c r="HYY16" s="136"/>
      <c r="HYZ16" s="136"/>
      <c r="HZA16" s="136"/>
      <c r="HZB16" s="136"/>
      <c r="HZC16" s="136"/>
      <c r="HZD16" s="136"/>
      <c r="HZE16" s="136"/>
      <c r="HZF16" s="136"/>
      <c r="HZG16" s="136"/>
      <c r="HZH16" s="136"/>
      <c r="HZI16" s="136"/>
      <c r="HZJ16" s="136"/>
      <c r="HZK16" s="136"/>
      <c r="HZL16" s="136"/>
      <c r="HZM16" s="136"/>
      <c r="HZN16" s="136"/>
      <c r="HZO16" s="136"/>
      <c r="HZP16" s="136"/>
      <c r="HZQ16" s="136"/>
      <c r="HZR16" s="136"/>
      <c r="HZS16" s="136"/>
      <c r="HZT16" s="136"/>
      <c r="HZU16" s="136"/>
      <c r="HZV16" s="136"/>
      <c r="HZW16" s="136"/>
      <c r="HZX16" s="136"/>
      <c r="HZY16" s="136"/>
      <c r="HZZ16" s="136"/>
      <c r="IAA16" s="136"/>
      <c r="IAB16" s="136"/>
      <c r="IAC16" s="136"/>
      <c r="IAD16" s="136"/>
      <c r="IAE16" s="136"/>
      <c r="IAF16" s="136"/>
      <c r="IAG16" s="136"/>
      <c r="IAH16" s="136"/>
      <c r="IAI16" s="136"/>
      <c r="IAJ16" s="136"/>
      <c r="IAK16" s="136"/>
      <c r="IAL16" s="136"/>
      <c r="IAM16" s="136"/>
      <c r="IAN16" s="136"/>
      <c r="IAO16" s="136"/>
      <c r="IAP16" s="136"/>
      <c r="IAQ16" s="136"/>
      <c r="IAR16" s="136"/>
      <c r="IAS16" s="136"/>
      <c r="IAT16" s="136"/>
      <c r="IAU16" s="136"/>
      <c r="IAV16" s="136"/>
      <c r="IAW16" s="136"/>
      <c r="IAX16" s="136"/>
      <c r="IAY16" s="136"/>
      <c r="IAZ16" s="136"/>
      <c r="IBA16" s="136"/>
      <c r="IBB16" s="136"/>
      <c r="IBC16" s="136"/>
      <c r="IBD16" s="136"/>
      <c r="IBE16" s="136"/>
      <c r="IBF16" s="136"/>
      <c r="IBG16" s="136"/>
      <c r="IBH16" s="136"/>
      <c r="IBI16" s="136"/>
      <c r="IBJ16" s="136"/>
      <c r="IBK16" s="136"/>
      <c r="IBL16" s="136"/>
      <c r="IBM16" s="136"/>
      <c r="IBN16" s="136"/>
      <c r="IBO16" s="136"/>
      <c r="IBP16" s="136"/>
      <c r="IBQ16" s="136"/>
      <c r="IBR16" s="136"/>
      <c r="IBS16" s="136"/>
      <c r="IBT16" s="136"/>
      <c r="IBU16" s="136"/>
      <c r="IBV16" s="136"/>
      <c r="IBW16" s="136"/>
      <c r="IBX16" s="136"/>
      <c r="IBY16" s="136"/>
      <c r="IBZ16" s="136"/>
      <c r="ICA16" s="136"/>
      <c r="ICB16" s="136"/>
      <c r="ICC16" s="136"/>
      <c r="ICD16" s="136"/>
      <c r="ICE16" s="136"/>
      <c r="ICF16" s="136"/>
      <c r="ICG16" s="136"/>
      <c r="ICH16" s="136"/>
      <c r="ICI16" s="136"/>
      <c r="ICJ16" s="136"/>
      <c r="ICK16" s="136"/>
      <c r="ICL16" s="136"/>
      <c r="ICM16" s="136"/>
      <c r="ICN16" s="136"/>
      <c r="ICO16" s="136"/>
      <c r="ICP16" s="136"/>
      <c r="ICQ16" s="136"/>
      <c r="ICR16" s="136"/>
      <c r="ICS16" s="136"/>
      <c r="ICT16" s="136"/>
      <c r="ICU16" s="136"/>
      <c r="ICV16" s="136"/>
      <c r="ICW16" s="136"/>
      <c r="ICX16" s="136"/>
      <c r="ICY16" s="136"/>
      <c r="ICZ16" s="136"/>
      <c r="IDA16" s="136"/>
      <c r="IDB16" s="136"/>
      <c r="IDC16" s="136"/>
      <c r="IDD16" s="136"/>
      <c r="IDE16" s="136"/>
      <c r="IDF16" s="136"/>
      <c r="IDG16" s="136"/>
      <c r="IDH16" s="136"/>
      <c r="IDI16" s="136"/>
      <c r="IDJ16" s="136"/>
      <c r="IDK16" s="136"/>
      <c r="IDL16" s="136"/>
      <c r="IDM16" s="136"/>
      <c r="IDN16" s="136"/>
      <c r="IDO16" s="136"/>
      <c r="IDP16" s="136"/>
      <c r="IDQ16" s="136"/>
      <c r="IDR16" s="136"/>
      <c r="IDS16" s="136"/>
      <c r="IDT16" s="136"/>
      <c r="IDU16" s="136"/>
      <c r="IDV16" s="136"/>
      <c r="IDW16" s="136"/>
      <c r="IDX16" s="136"/>
      <c r="IDY16" s="136"/>
      <c r="IDZ16" s="136"/>
      <c r="IEA16" s="136"/>
      <c r="IEB16" s="136"/>
      <c r="IEC16" s="136"/>
      <c r="IED16" s="136"/>
      <c r="IEE16" s="136"/>
      <c r="IEF16" s="136"/>
      <c r="IEG16" s="136"/>
      <c r="IEH16" s="136"/>
      <c r="IEI16" s="136"/>
      <c r="IEJ16" s="136"/>
      <c r="IEK16" s="136"/>
      <c r="IEL16" s="136"/>
      <c r="IEM16" s="136"/>
      <c r="IEN16" s="136"/>
      <c r="IEO16" s="136"/>
      <c r="IEP16" s="136"/>
      <c r="IEQ16" s="136"/>
      <c r="IER16" s="136"/>
      <c r="IES16" s="136"/>
      <c r="IET16" s="136"/>
      <c r="IEU16" s="136"/>
      <c r="IEV16" s="136"/>
      <c r="IEW16" s="136"/>
      <c r="IEX16" s="136"/>
      <c r="IEY16" s="136"/>
      <c r="IEZ16" s="136"/>
      <c r="IFA16" s="136"/>
      <c r="IFB16" s="136"/>
      <c r="IFC16" s="136"/>
      <c r="IFD16" s="136"/>
      <c r="IFE16" s="136"/>
      <c r="IFF16" s="136"/>
      <c r="IFG16" s="136"/>
      <c r="IFH16" s="136"/>
      <c r="IFI16" s="136"/>
      <c r="IFJ16" s="136"/>
      <c r="IFK16" s="136"/>
      <c r="IFL16" s="136"/>
      <c r="IFM16" s="136"/>
      <c r="IFN16" s="136"/>
      <c r="IFO16" s="136"/>
      <c r="IFP16" s="136"/>
      <c r="IFQ16" s="136"/>
      <c r="IFR16" s="136"/>
      <c r="IFS16" s="136"/>
      <c r="IFT16" s="136"/>
      <c r="IFU16" s="136"/>
      <c r="IFV16" s="136"/>
      <c r="IFW16" s="136"/>
      <c r="IFX16" s="136"/>
      <c r="IFY16" s="136"/>
      <c r="IFZ16" s="136"/>
      <c r="IGA16" s="136"/>
      <c r="IGB16" s="136"/>
      <c r="IGC16" s="136"/>
      <c r="IGD16" s="136"/>
      <c r="IGE16" s="136"/>
      <c r="IGF16" s="136"/>
      <c r="IGG16" s="136"/>
      <c r="IGH16" s="136"/>
      <c r="IGI16" s="136"/>
      <c r="IGJ16" s="136"/>
      <c r="IGK16" s="136"/>
      <c r="IGL16" s="136"/>
      <c r="IGM16" s="136"/>
      <c r="IGN16" s="136"/>
      <c r="IGO16" s="136"/>
      <c r="IGP16" s="136"/>
      <c r="IGQ16" s="136"/>
      <c r="IGR16" s="136"/>
      <c r="IGS16" s="136"/>
      <c r="IGT16" s="136"/>
      <c r="IGU16" s="136"/>
      <c r="IGV16" s="136"/>
      <c r="IGW16" s="136"/>
      <c r="IGX16" s="136"/>
      <c r="IGY16" s="136"/>
      <c r="IGZ16" s="136"/>
      <c r="IHA16" s="136"/>
      <c r="IHB16" s="136"/>
      <c r="IHC16" s="136"/>
      <c r="IHD16" s="136"/>
      <c r="IHE16" s="136"/>
      <c r="IHF16" s="136"/>
      <c r="IHG16" s="136"/>
      <c r="IHH16" s="136"/>
      <c r="IHI16" s="136"/>
      <c r="IHJ16" s="136"/>
      <c r="IHK16" s="136"/>
      <c r="IHL16" s="136"/>
      <c r="IHM16" s="136"/>
      <c r="IHN16" s="136"/>
      <c r="IHO16" s="136"/>
      <c r="IHP16" s="136"/>
      <c r="IHQ16" s="136"/>
      <c r="IHR16" s="136"/>
      <c r="IHS16" s="136"/>
      <c r="IHT16" s="136"/>
      <c r="IHU16" s="136"/>
      <c r="IHV16" s="136"/>
      <c r="IHW16" s="136"/>
      <c r="IHX16" s="136"/>
      <c r="IHY16" s="136"/>
      <c r="IHZ16" s="136"/>
      <c r="IIA16" s="136"/>
      <c r="IIB16" s="136"/>
      <c r="IIC16" s="136"/>
      <c r="IID16" s="136"/>
      <c r="IIE16" s="136"/>
      <c r="IIF16" s="136"/>
      <c r="IIG16" s="136"/>
      <c r="IIH16" s="136"/>
      <c r="III16" s="136"/>
      <c r="IIJ16" s="136"/>
      <c r="IIK16" s="136"/>
      <c r="IIL16" s="136"/>
      <c r="IIM16" s="136"/>
      <c r="IIN16" s="136"/>
      <c r="IIO16" s="136"/>
      <c r="IIP16" s="136"/>
      <c r="IIQ16" s="136"/>
      <c r="IIR16" s="136"/>
      <c r="IIS16" s="136"/>
      <c r="IIT16" s="136"/>
      <c r="IIU16" s="136"/>
      <c r="IIV16" s="136"/>
      <c r="IIW16" s="136"/>
      <c r="IIX16" s="136"/>
      <c r="IIY16" s="136"/>
      <c r="IIZ16" s="136"/>
      <c r="IJA16" s="136"/>
      <c r="IJB16" s="136"/>
      <c r="IJC16" s="136"/>
      <c r="IJD16" s="136"/>
      <c r="IJE16" s="136"/>
      <c r="IJF16" s="136"/>
      <c r="IJG16" s="136"/>
      <c r="IJH16" s="136"/>
      <c r="IJI16" s="136"/>
      <c r="IJJ16" s="136"/>
      <c r="IJK16" s="136"/>
      <c r="IJL16" s="136"/>
      <c r="IJM16" s="136"/>
      <c r="IJN16" s="136"/>
      <c r="IJO16" s="136"/>
      <c r="IJP16" s="136"/>
      <c r="IJQ16" s="136"/>
      <c r="IJR16" s="136"/>
      <c r="IJS16" s="136"/>
      <c r="IJT16" s="136"/>
      <c r="IJU16" s="136"/>
      <c r="IJV16" s="136"/>
      <c r="IJW16" s="136"/>
      <c r="IJX16" s="136"/>
      <c r="IJY16" s="136"/>
      <c r="IJZ16" s="136"/>
      <c r="IKA16" s="136"/>
      <c r="IKB16" s="136"/>
      <c r="IKC16" s="136"/>
      <c r="IKD16" s="136"/>
      <c r="IKE16" s="136"/>
      <c r="IKF16" s="136"/>
      <c r="IKG16" s="136"/>
      <c r="IKH16" s="136"/>
      <c r="IKI16" s="136"/>
      <c r="IKJ16" s="136"/>
      <c r="IKK16" s="136"/>
      <c r="IKL16" s="136"/>
      <c r="IKM16" s="136"/>
      <c r="IKN16" s="136"/>
      <c r="IKO16" s="136"/>
      <c r="IKP16" s="136"/>
      <c r="IKQ16" s="136"/>
      <c r="IKR16" s="136"/>
      <c r="IKS16" s="136"/>
      <c r="IKT16" s="136"/>
      <c r="IKU16" s="136"/>
      <c r="IKV16" s="136"/>
      <c r="IKW16" s="136"/>
      <c r="IKX16" s="136"/>
      <c r="IKY16" s="136"/>
      <c r="IKZ16" s="136"/>
      <c r="ILA16" s="136"/>
      <c r="ILB16" s="136"/>
      <c r="ILC16" s="136"/>
      <c r="ILD16" s="136"/>
      <c r="ILE16" s="136"/>
      <c r="ILF16" s="136"/>
      <c r="ILG16" s="136"/>
      <c r="ILH16" s="136"/>
      <c r="ILI16" s="136"/>
      <c r="ILJ16" s="136"/>
      <c r="ILK16" s="136"/>
      <c r="ILL16" s="136"/>
      <c r="ILM16" s="136"/>
      <c r="ILN16" s="136"/>
      <c r="ILO16" s="136"/>
      <c r="ILP16" s="136"/>
      <c r="ILQ16" s="136"/>
      <c r="ILR16" s="136"/>
      <c r="ILS16" s="136"/>
      <c r="ILT16" s="136"/>
      <c r="ILU16" s="136"/>
      <c r="ILV16" s="136"/>
      <c r="ILW16" s="136"/>
      <c r="ILX16" s="136"/>
      <c r="ILY16" s="136"/>
      <c r="ILZ16" s="136"/>
      <c r="IMA16" s="136"/>
      <c r="IMB16" s="136"/>
      <c r="IMC16" s="136"/>
      <c r="IMD16" s="136"/>
      <c r="IME16" s="136"/>
      <c r="IMF16" s="136"/>
      <c r="IMG16" s="136"/>
      <c r="IMH16" s="136"/>
      <c r="IMI16" s="136"/>
      <c r="IMJ16" s="136"/>
      <c r="IMK16" s="136"/>
      <c r="IML16" s="136"/>
      <c r="IMM16" s="136"/>
      <c r="IMN16" s="136"/>
      <c r="IMO16" s="136"/>
      <c r="IMP16" s="136"/>
      <c r="IMQ16" s="136"/>
      <c r="IMR16" s="136"/>
      <c r="IMS16" s="136"/>
      <c r="IMT16" s="136"/>
      <c r="IMU16" s="136"/>
      <c r="IMV16" s="136"/>
      <c r="IMW16" s="136"/>
      <c r="IMX16" s="136"/>
      <c r="IMY16" s="136"/>
      <c r="IMZ16" s="136"/>
      <c r="INA16" s="136"/>
      <c r="INB16" s="136"/>
      <c r="INC16" s="136"/>
      <c r="IND16" s="136"/>
      <c r="INE16" s="136"/>
      <c r="INF16" s="136"/>
      <c r="ING16" s="136"/>
      <c r="INH16" s="136"/>
      <c r="INI16" s="136"/>
      <c r="INJ16" s="136"/>
      <c r="INK16" s="136"/>
      <c r="INL16" s="136"/>
      <c r="INM16" s="136"/>
      <c r="INN16" s="136"/>
      <c r="INO16" s="136"/>
      <c r="INP16" s="136"/>
      <c r="INQ16" s="136"/>
      <c r="INR16" s="136"/>
      <c r="INS16" s="136"/>
      <c r="INT16" s="136"/>
      <c r="INU16" s="136"/>
      <c r="INV16" s="136"/>
      <c r="INW16" s="136"/>
      <c r="INX16" s="136"/>
      <c r="INY16" s="136"/>
      <c r="INZ16" s="136"/>
      <c r="IOA16" s="136"/>
      <c r="IOB16" s="136"/>
      <c r="IOC16" s="136"/>
      <c r="IOD16" s="136"/>
      <c r="IOE16" s="136"/>
      <c r="IOF16" s="136"/>
      <c r="IOG16" s="136"/>
      <c r="IOH16" s="136"/>
      <c r="IOI16" s="136"/>
      <c r="IOJ16" s="136"/>
      <c r="IOK16" s="136"/>
      <c r="IOL16" s="136"/>
      <c r="IOM16" s="136"/>
      <c r="ION16" s="136"/>
      <c r="IOO16" s="136"/>
      <c r="IOP16" s="136"/>
      <c r="IOQ16" s="136"/>
      <c r="IOR16" s="136"/>
      <c r="IOS16" s="136"/>
      <c r="IOT16" s="136"/>
      <c r="IOU16" s="136"/>
      <c r="IOV16" s="136"/>
      <c r="IOW16" s="136"/>
      <c r="IOX16" s="136"/>
      <c r="IOY16" s="136"/>
      <c r="IOZ16" s="136"/>
      <c r="IPA16" s="136"/>
      <c r="IPB16" s="136"/>
      <c r="IPC16" s="136"/>
      <c r="IPD16" s="136"/>
      <c r="IPE16" s="136"/>
      <c r="IPF16" s="136"/>
      <c r="IPG16" s="136"/>
      <c r="IPH16" s="136"/>
      <c r="IPI16" s="136"/>
      <c r="IPJ16" s="136"/>
      <c r="IPK16" s="136"/>
      <c r="IPL16" s="136"/>
      <c r="IPM16" s="136"/>
      <c r="IPN16" s="136"/>
      <c r="IPO16" s="136"/>
      <c r="IPP16" s="136"/>
      <c r="IPQ16" s="136"/>
      <c r="IPR16" s="136"/>
      <c r="IPS16" s="136"/>
      <c r="IPT16" s="136"/>
      <c r="IPU16" s="136"/>
      <c r="IPV16" s="136"/>
      <c r="IPW16" s="136"/>
      <c r="IPX16" s="136"/>
      <c r="IPY16" s="136"/>
      <c r="IPZ16" s="136"/>
      <c r="IQA16" s="136"/>
      <c r="IQB16" s="136"/>
      <c r="IQC16" s="136"/>
      <c r="IQD16" s="136"/>
      <c r="IQE16" s="136"/>
      <c r="IQF16" s="136"/>
      <c r="IQG16" s="136"/>
      <c r="IQH16" s="136"/>
      <c r="IQI16" s="136"/>
      <c r="IQJ16" s="136"/>
      <c r="IQK16" s="136"/>
      <c r="IQL16" s="136"/>
      <c r="IQM16" s="136"/>
      <c r="IQN16" s="136"/>
      <c r="IQO16" s="136"/>
      <c r="IQP16" s="136"/>
      <c r="IQQ16" s="136"/>
      <c r="IQR16" s="136"/>
      <c r="IQS16" s="136"/>
      <c r="IQT16" s="136"/>
      <c r="IQU16" s="136"/>
      <c r="IQV16" s="136"/>
      <c r="IQW16" s="136"/>
      <c r="IQX16" s="136"/>
      <c r="IQY16" s="136"/>
      <c r="IQZ16" s="136"/>
      <c r="IRA16" s="136"/>
      <c r="IRB16" s="136"/>
      <c r="IRC16" s="136"/>
      <c r="IRD16" s="136"/>
      <c r="IRE16" s="136"/>
      <c r="IRF16" s="136"/>
      <c r="IRG16" s="136"/>
      <c r="IRH16" s="136"/>
      <c r="IRI16" s="136"/>
      <c r="IRJ16" s="136"/>
      <c r="IRK16" s="136"/>
      <c r="IRL16" s="136"/>
      <c r="IRM16" s="136"/>
      <c r="IRN16" s="136"/>
      <c r="IRO16" s="136"/>
      <c r="IRP16" s="136"/>
      <c r="IRQ16" s="136"/>
      <c r="IRR16" s="136"/>
      <c r="IRS16" s="136"/>
      <c r="IRT16" s="136"/>
      <c r="IRU16" s="136"/>
      <c r="IRV16" s="136"/>
      <c r="IRW16" s="136"/>
      <c r="IRX16" s="136"/>
      <c r="IRY16" s="136"/>
      <c r="IRZ16" s="136"/>
      <c r="ISA16" s="136"/>
      <c r="ISB16" s="136"/>
      <c r="ISC16" s="136"/>
      <c r="ISD16" s="136"/>
      <c r="ISE16" s="136"/>
      <c r="ISF16" s="136"/>
      <c r="ISG16" s="136"/>
      <c r="ISH16" s="136"/>
      <c r="ISI16" s="136"/>
      <c r="ISJ16" s="136"/>
      <c r="ISK16" s="136"/>
      <c r="ISL16" s="136"/>
      <c r="ISM16" s="136"/>
      <c r="ISN16" s="136"/>
      <c r="ISO16" s="136"/>
      <c r="ISP16" s="136"/>
      <c r="ISQ16" s="136"/>
      <c r="ISR16" s="136"/>
      <c r="ISS16" s="136"/>
      <c r="IST16" s="136"/>
      <c r="ISU16" s="136"/>
      <c r="ISV16" s="136"/>
      <c r="ISW16" s="136"/>
      <c r="ISX16" s="136"/>
      <c r="ISY16" s="136"/>
      <c r="ISZ16" s="136"/>
      <c r="ITA16" s="136"/>
      <c r="ITB16" s="136"/>
      <c r="ITC16" s="136"/>
      <c r="ITD16" s="136"/>
      <c r="ITE16" s="136"/>
      <c r="ITF16" s="136"/>
      <c r="ITG16" s="136"/>
      <c r="ITH16" s="136"/>
      <c r="ITI16" s="136"/>
      <c r="ITJ16" s="136"/>
      <c r="ITK16" s="136"/>
      <c r="ITL16" s="136"/>
      <c r="ITM16" s="136"/>
      <c r="ITN16" s="136"/>
      <c r="ITO16" s="136"/>
      <c r="ITP16" s="136"/>
      <c r="ITQ16" s="136"/>
      <c r="ITR16" s="136"/>
      <c r="ITS16" s="136"/>
      <c r="ITT16" s="136"/>
      <c r="ITU16" s="136"/>
      <c r="ITV16" s="136"/>
      <c r="ITW16" s="136"/>
      <c r="ITX16" s="136"/>
      <c r="ITY16" s="136"/>
      <c r="ITZ16" s="136"/>
      <c r="IUA16" s="136"/>
      <c r="IUB16" s="136"/>
      <c r="IUC16" s="136"/>
      <c r="IUD16" s="136"/>
      <c r="IUE16" s="136"/>
      <c r="IUF16" s="136"/>
      <c r="IUG16" s="136"/>
      <c r="IUH16" s="136"/>
      <c r="IUI16" s="136"/>
      <c r="IUJ16" s="136"/>
      <c r="IUK16" s="136"/>
      <c r="IUL16" s="136"/>
      <c r="IUM16" s="136"/>
      <c r="IUN16" s="136"/>
      <c r="IUO16" s="136"/>
      <c r="IUP16" s="136"/>
      <c r="IUQ16" s="136"/>
      <c r="IUR16" s="136"/>
      <c r="IUS16" s="136"/>
      <c r="IUT16" s="136"/>
      <c r="IUU16" s="136"/>
      <c r="IUV16" s="136"/>
      <c r="IUW16" s="136"/>
      <c r="IUX16" s="136"/>
      <c r="IUY16" s="136"/>
      <c r="IUZ16" s="136"/>
      <c r="IVA16" s="136"/>
      <c r="IVB16" s="136"/>
      <c r="IVC16" s="136"/>
      <c r="IVD16" s="136"/>
      <c r="IVE16" s="136"/>
      <c r="IVF16" s="136"/>
      <c r="IVG16" s="136"/>
      <c r="IVH16" s="136"/>
      <c r="IVI16" s="136"/>
      <c r="IVJ16" s="136"/>
      <c r="IVK16" s="136"/>
      <c r="IVL16" s="136"/>
      <c r="IVM16" s="136"/>
      <c r="IVN16" s="136"/>
      <c r="IVO16" s="136"/>
      <c r="IVP16" s="136"/>
      <c r="IVQ16" s="136"/>
      <c r="IVR16" s="136"/>
      <c r="IVS16" s="136"/>
      <c r="IVT16" s="136"/>
      <c r="IVU16" s="136"/>
      <c r="IVV16" s="136"/>
      <c r="IVW16" s="136"/>
      <c r="IVX16" s="136"/>
      <c r="IVY16" s="136"/>
      <c r="IVZ16" s="136"/>
      <c r="IWA16" s="136"/>
      <c r="IWB16" s="136"/>
      <c r="IWC16" s="136"/>
      <c r="IWD16" s="136"/>
      <c r="IWE16" s="136"/>
      <c r="IWF16" s="136"/>
      <c r="IWG16" s="136"/>
      <c r="IWH16" s="136"/>
      <c r="IWI16" s="136"/>
      <c r="IWJ16" s="136"/>
      <c r="IWK16" s="136"/>
      <c r="IWL16" s="136"/>
      <c r="IWM16" s="136"/>
      <c r="IWN16" s="136"/>
      <c r="IWO16" s="136"/>
      <c r="IWP16" s="136"/>
      <c r="IWQ16" s="136"/>
      <c r="IWR16" s="136"/>
      <c r="IWS16" s="136"/>
      <c r="IWT16" s="136"/>
      <c r="IWU16" s="136"/>
      <c r="IWV16" s="136"/>
      <c r="IWW16" s="136"/>
      <c r="IWX16" s="136"/>
      <c r="IWY16" s="136"/>
      <c r="IWZ16" s="136"/>
      <c r="IXA16" s="136"/>
      <c r="IXB16" s="136"/>
      <c r="IXC16" s="136"/>
      <c r="IXD16" s="136"/>
      <c r="IXE16" s="136"/>
      <c r="IXF16" s="136"/>
      <c r="IXG16" s="136"/>
      <c r="IXH16" s="136"/>
      <c r="IXI16" s="136"/>
      <c r="IXJ16" s="136"/>
      <c r="IXK16" s="136"/>
      <c r="IXL16" s="136"/>
      <c r="IXM16" s="136"/>
      <c r="IXN16" s="136"/>
      <c r="IXO16" s="136"/>
      <c r="IXP16" s="136"/>
      <c r="IXQ16" s="136"/>
      <c r="IXR16" s="136"/>
      <c r="IXS16" s="136"/>
      <c r="IXT16" s="136"/>
      <c r="IXU16" s="136"/>
      <c r="IXV16" s="136"/>
      <c r="IXW16" s="136"/>
      <c r="IXX16" s="136"/>
      <c r="IXY16" s="136"/>
      <c r="IXZ16" s="136"/>
      <c r="IYA16" s="136"/>
      <c r="IYB16" s="136"/>
      <c r="IYC16" s="136"/>
      <c r="IYD16" s="136"/>
      <c r="IYE16" s="136"/>
      <c r="IYF16" s="136"/>
      <c r="IYG16" s="136"/>
      <c r="IYH16" s="136"/>
      <c r="IYI16" s="136"/>
      <c r="IYJ16" s="136"/>
      <c r="IYK16" s="136"/>
      <c r="IYL16" s="136"/>
      <c r="IYM16" s="136"/>
      <c r="IYN16" s="136"/>
      <c r="IYO16" s="136"/>
      <c r="IYP16" s="136"/>
      <c r="IYQ16" s="136"/>
      <c r="IYR16" s="136"/>
      <c r="IYS16" s="136"/>
      <c r="IYT16" s="136"/>
      <c r="IYU16" s="136"/>
      <c r="IYV16" s="136"/>
      <c r="IYW16" s="136"/>
      <c r="IYX16" s="136"/>
      <c r="IYY16" s="136"/>
      <c r="IYZ16" s="136"/>
      <c r="IZA16" s="136"/>
      <c r="IZB16" s="136"/>
      <c r="IZC16" s="136"/>
      <c r="IZD16" s="136"/>
      <c r="IZE16" s="136"/>
      <c r="IZF16" s="136"/>
      <c r="IZG16" s="136"/>
      <c r="IZH16" s="136"/>
      <c r="IZI16" s="136"/>
      <c r="IZJ16" s="136"/>
      <c r="IZK16" s="136"/>
      <c r="IZL16" s="136"/>
      <c r="IZM16" s="136"/>
      <c r="IZN16" s="136"/>
      <c r="IZO16" s="136"/>
      <c r="IZP16" s="136"/>
      <c r="IZQ16" s="136"/>
      <c r="IZR16" s="136"/>
      <c r="IZS16" s="136"/>
      <c r="IZT16" s="136"/>
      <c r="IZU16" s="136"/>
      <c r="IZV16" s="136"/>
      <c r="IZW16" s="136"/>
      <c r="IZX16" s="136"/>
      <c r="IZY16" s="136"/>
      <c r="IZZ16" s="136"/>
      <c r="JAA16" s="136"/>
      <c r="JAB16" s="136"/>
      <c r="JAC16" s="136"/>
      <c r="JAD16" s="136"/>
      <c r="JAE16" s="136"/>
      <c r="JAF16" s="136"/>
      <c r="JAG16" s="136"/>
      <c r="JAH16" s="136"/>
      <c r="JAI16" s="136"/>
      <c r="JAJ16" s="136"/>
      <c r="JAK16" s="136"/>
      <c r="JAL16" s="136"/>
      <c r="JAM16" s="136"/>
      <c r="JAN16" s="136"/>
      <c r="JAO16" s="136"/>
      <c r="JAP16" s="136"/>
      <c r="JAQ16" s="136"/>
      <c r="JAR16" s="136"/>
      <c r="JAS16" s="136"/>
      <c r="JAT16" s="136"/>
      <c r="JAU16" s="136"/>
      <c r="JAV16" s="136"/>
      <c r="JAW16" s="136"/>
      <c r="JAX16" s="136"/>
      <c r="JAY16" s="136"/>
      <c r="JAZ16" s="136"/>
      <c r="JBA16" s="136"/>
      <c r="JBB16" s="136"/>
      <c r="JBC16" s="136"/>
      <c r="JBD16" s="136"/>
      <c r="JBE16" s="136"/>
      <c r="JBF16" s="136"/>
      <c r="JBG16" s="136"/>
      <c r="JBH16" s="136"/>
      <c r="JBI16" s="136"/>
      <c r="JBJ16" s="136"/>
      <c r="JBK16" s="136"/>
      <c r="JBL16" s="136"/>
      <c r="JBM16" s="136"/>
      <c r="JBN16" s="136"/>
      <c r="JBO16" s="136"/>
      <c r="JBP16" s="136"/>
      <c r="JBQ16" s="136"/>
      <c r="JBR16" s="136"/>
      <c r="JBS16" s="136"/>
      <c r="JBT16" s="136"/>
      <c r="JBU16" s="136"/>
      <c r="JBV16" s="136"/>
      <c r="JBW16" s="136"/>
      <c r="JBX16" s="136"/>
      <c r="JBY16" s="136"/>
      <c r="JBZ16" s="136"/>
      <c r="JCA16" s="136"/>
      <c r="JCB16" s="136"/>
      <c r="JCC16" s="136"/>
      <c r="JCD16" s="136"/>
      <c r="JCE16" s="136"/>
      <c r="JCF16" s="136"/>
      <c r="JCG16" s="136"/>
      <c r="JCH16" s="136"/>
      <c r="JCI16" s="136"/>
      <c r="JCJ16" s="136"/>
      <c r="JCK16" s="136"/>
      <c r="JCL16" s="136"/>
      <c r="JCM16" s="136"/>
      <c r="JCN16" s="136"/>
      <c r="JCO16" s="136"/>
      <c r="JCP16" s="136"/>
      <c r="JCQ16" s="136"/>
      <c r="JCR16" s="136"/>
      <c r="JCS16" s="136"/>
      <c r="JCT16" s="136"/>
      <c r="JCU16" s="136"/>
      <c r="JCV16" s="136"/>
      <c r="JCW16" s="136"/>
      <c r="JCX16" s="136"/>
      <c r="JCY16" s="136"/>
      <c r="JCZ16" s="136"/>
      <c r="JDA16" s="136"/>
      <c r="JDB16" s="136"/>
      <c r="JDC16" s="136"/>
      <c r="JDD16" s="136"/>
      <c r="JDE16" s="136"/>
      <c r="JDF16" s="136"/>
      <c r="JDG16" s="136"/>
      <c r="JDH16" s="136"/>
      <c r="JDI16" s="136"/>
      <c r="JDJ16" s="136"/>
      <c r="JDK16" s="136"/>
      <c r="JDL16" s="136"/>
      <c r="JDM16" s="136"/>
      <c r="JDN16" s="136"/>
      <c r="JDO16" s="136"/>
      <c r="JDP16" s="136"/>
      <c r="JDQ16" s="136"/>
      <c r="JDR16" s="136"/>
      <c r="JDS16" s="136"/>
      <c r="JDT16" s="136"/>
      <c r="JDU16" s="136"/>
      <c r="JDV16" s="136"/>
      <c r="JDW16" s="136"/>
      <c r="JDX16" s="136"/>
      <c r="JDY16" s="136"/>
      <c r="JDZ16" s="136"/>
      <c r="JEA16" s="136"/>
      <c r="JEB16" s="136"/>
      <c r="JEC16" s="136"/>
      <c r="JED16" s="136"/>
      <c r="JEE16" s="136"/>
      <c r="JEF16" s="136"/>
      <c r="JEG16" s="136"/>
      <c r="JEH16" s="136"/>
      <c r="JEI16" s="136"/>
      <c r="JEJ16" s="136"/>
      <c r="JEK16" s="136"/>
      <c r="JEL16" s="136"/>
      <c r="JEM16" s="136"/>
      <c r="JEN16" s="136"/>
      <c r="JEO16" s="136"/>
      <c r="JEP16" s="136"/>
      <c r="JEQ16" s="136"/>
      <c r="JER16" s="136"/>
      <c r="JES16" s="136"/>
      <c r="JET16" s="136"/>
      <c r="JEU16" s="136"/>
      <c r="JEV16" s="136"/>
      <c r="JEW16" s="136"/>
      <c r="JEX16" s="136"/>
      <c r="JEY16" s="136"/>
      <c r="JEZ16" s="136"/>
      <c r="JFA16" s="136"/>
      <c r="JFB16" s="136"/>
      <c r="JFC16" s="136"/>
      <c r="JFD16" s="136"/>
      <c r="JFE16" s="136"/>
      <c r="JFF16" s="136"/>
      <c r="JFG16" s="136"/>
      <c r="JFH16" s="136"/>
      <c r="JFI16" s="136"/>
      <c r="JFJ16" s="136"/>
      <c r="JFK16" s="136"/>
      <c r="JFL16" s="136"/>
      <c r="JFM16" s="136"/>
      <c r="JFN16" s="136"/>
      <c r="JFO16" s="136"/>
      <c r="JFP16" s="136"/>
      <c r="JFQ16" s="136"/>
      <c r="JFR16" s="136"/>
      <c r="JFS16" s="136"/>
      <c r="JFT16" s="136"/>
      <c r="JFU16" s="136"/>
      <c r="JFV16" s="136"/>
      <c r="JFW16" s="136"/>
      <c r="JFX16" s="136"/>
      <c r="JFY16" s="136"/>
      <c r="JFZ16" s="136"/>
      <c r="JGA16" s="136"/>
      <c r="JGB16" s="136"/>
      <c r="JGC16" s="136"/>
      <c r="JGD16" s="136"/>
      <c r="JGE16" s="136"/>
      <c r="JGF16" s="136"/>
      <c r="JGG16" s="136"/>
      <c r="JGH16" s="136"/>
      <c r="JGI16" s="136"/>
      <c r="JGJ16" s="136"/>
      <c r="JGK16" s="136"/>
      <c r="JGL16" s="136"/>
      <c r="JGM16" s="136"/>
      <c r="JGN16" s="136"/>
      <c r="JGO16" s="136"/>
      <c r="JGP16" s="136"/>
      <c r="JGQ16" s="136"/>
      <c r="JGR16" s="136"/>
      <c r="JGS16" s="136"/>
      <c r="JGT16" s="136"/>
      <c r="JGU16" s="136"/>
      <c r="JGV16" s="136"/>
      <c r="JGW16" s="136"/>
      <c r="JGX16" s="136"/>
      <c r="JGY16" s="136"/>
      <c r="JGZ16" s="136"/>
      <c r="JHA16" s="136"/>
      <c r="JHB16" s="136"/>
      <c r="JHC16" s="136"/>
      <c r="JHD16" s="136"/>
      <c r="JHE16" s="136"/>
      <c r="JHF16" s="136"/>
      <c r="JHG16" s="136"/>
      <c r="JHH16" s="136"/>
      <c r="JHI16" s="136"/>
      <c r="JHJ16" s="136"/>
      <c r="JHK16" s="136"/>
      <c r="JHL16" s="136"/>
      <c r="JHM16" s="136"/>
      <c r="JHN16" s="136"/>
      <c r="JHO16" s="136"/>
      <c r="JHP16" s="136"/>
      <c r="JHQ16" s="136"/>
      <c r="JHR16" s="136"/>
      <c r="JHS16" s="136"/>
      <c r="JHT16" s="136"/>
      <c r="JHU16" s="136"/>
      <c r="JHV16" s="136"/>
      <c r="JHW16" s="136"/>
      <c r="JHX16" s="136"/>
      <c r="JHY16" s="136"/>
      <c r="JHZ16" s="136"/>
      <c r="JIA16" s="136"/>
      <c r="JIB16" s="136"/>
      <c r="JIC16" s="136"/>
      <c r="JID16" s="136"/>
      <c r="JIE16" s="136"/>
      <c r="JIF16" s="136"/>
      <c r="JIG16" s="136"/>
      <c r="JIH16" s="136"/>
      <c r="JII16" s="136"/>
      <c r="JIJ16" s="136"/>
      <c r="JIK16" s="136"/>
      <c r="JIL16" s="136"/>
      <c r="JIM16" s="136"/>
      <c r="JIN16" s="136"/>
      <c r="JIO16" s="136"/>
      <c r="JIP16" s="136"/>
      <c r="JIQ16" s="136"/>
      <c r="JIR16" s="136"/>
      <c r="JIS16" s="136"/>
      <c r="JIT16" s="136"/>
      <c r="JIU16" s="136"/>
      <c r="JIV16" s="136"/>
      <c r="JIW16" s="136"/>
      <c r="JIX16" s="136"/>
      <c r="JIY16" s="136"/>
      <c r="JIZ16" s="136"/>
      <c r="JJA16" s="136"/>
      <c r="JJB16" s="136"/>
      <c r="JJC16" s="136"/>
      <c r="JJD16" s="136"/>
      <c r="JJE16" s="136"/>
      <c r="JJF16" s="136"/>
      <c r="JJG16" s="136"/>
      <c r="JJH16" s="136"/>
      <c r="JJI16" s="136"/>
      <c r="JJJ16" s="136"/>
      <c r="JJK16" s="136"/>
      <c r="JJL16" s="136"/>
      <c r="JJM16" s="136"/>
      <c r="JJN16" s="136"/>
      <c r="JJO16" s="136"/>
      <c r="JJP16" s="136"/>
      <c r="JJQ16" s="136"/>
      <c r="JJR16" s="136"/>
      <c r="JJS16" s="136"/>
      <c r="JJT16" s="136"/>
      <c r="JJU16" s="136"/>
      <c r="JJV16" s="136"/>
      <c r="JJW16" s="136"/>
      <c r="JJX16" s="136"/>
      <c r="JJY16" s="136"/>
      <c r="JJZ16" s="136"/>
      <c r="JKA16" s="136"/>
      <c r="JKB16" s="136"/>
      <c r="JKC16" s="136"/>
      <c r="JKD16" s="136"/>
      <c r="JKE16" s="136"/>
      <c r="JKF16" s="136"/>
      <c r="JKG16" s="136"/>
      <c r="JKH16" s="136"/>
      <c r="JKI16" s="136"/>
      <c r="JKJ16" s="136"/>
      <c r="JKK16" s="136"/>
      <c r="JKL16" s="136"/>
      <c r="JKM16" s="136"/>
      <c r="JKN16" s="136"/>
      <c r="JKO16" s="136"/>
      <c r="JKP16" s="136"/>
      <c r="JKQ16" s="136"/>
      <c r="JKR16" s="136"/>
      <c r="JKS16" s="136"/>
      <c r="JKT16" s="136"/>
      <c r="JKU16" s="136"/>
      <c r="JKV16" s="136"/>
      <c r="JKW16" s="136"/>
      <c r="JKX16" s="136"/>
      <c r="JKY16" s="136"/>
      <c r="JKZ16" s="136"/>
      <c r="JLA16" s="136"/>
      <c r="JLB16" s="136"/>
      <c r="JLC16" s="136"/>
      <c r="JLD16" s="136"/>
      <c r="JLE16" s="136"/>
      <c r="JLF16" s="136"/>
      <c r="JLG16" s="136"/>
      <c r="JLH16" s="136"/>
      <c r="JLI16" s="136"/>
      <c r="JLJ16" s="136"/>
      <c r="JLK16" s="136"/>
      <c r="JLL16" s="136"/>
      <c r="JLM16" s="136"/>
      <c r="JLN16" s="136"/>
      <c r="JLO16" s="136"/>
      <c r="JLP16" s="136"/>
      <c r="JLQ16" s="136"/>
      <c r="JLR16" s="136"/>
      <c r="JLS16" s="136"/>
      <c r="JLT16" s="136"/>
      <c r="JLU16" s="136"/>
      <c r="JLV16" s="136"/>
      <c r="JLW16" s="136"/>
      <c r="JLX16" s="136"/>
      <c r="JLY16" s="136"/>
      <c r="JLZ16" s="136"/>
      <c r="JMA16" s="136"/>
      <c r="JMB16" s="136"/>
      <c r="JMC16" s="136"/>
      <c r="JMD16" s="136"/>
      <c r="JME16" s="136"/>
      <c r="JMF16" s="136"/>
      <c r="JMG16" s="136"/>
      <c r="JMH16" s="136"/>
      <c r="JMI16" s="136"/>
      <c r="JMJ16" s="136"/>
      <c r="JMK16" s="136"/>
      <c r="JML16" s="136"/>
      <c r="JMM16" s="136"/>
      <c r="JMN16" s="136"/>
      <c r="JMO16" s="136"/>
      <c r="JMP16" s="136"/>
      <c r="JMQ16" s="136"/>
      <c r="JMR16" s="136"/>
      <c r="JMS16" s="136"/>
      <c r="JMT16" s="136"/>
      <c r="JMU16" s="136"/>
      <c r="JMV16" s="136"/>
      <c r="JMW16" s="136"/>
      <c r="JMX16" s="136"/>
      <c r="JMY16" s="136"/>
      <c r="JMZ16" s="136"/>
      <c r="JNA16" s="136"/>
      <c r="JNB16" s="136"/>
      <c r="JNC16" s="136"/>
      <c r="JND16" s="136"/>
      <c r="JNE16" s="136"/>
      <c r="JNF16" s="136"/>
      <c r="JNG16" s="136"/>
      <c r="JNH16" s="136"/>
      <c r="JNI16" s="136"/>
      <c r="JNJ16" s="136"/>
      <c r="JNK16" s="136"/>
      <c r="JNL16" s="136"/>
      <c r="JNM16" s="136"/>
      <c r="JNN16" s="136"/>
      <c r="JNO16" s="136"/>
      <c r="JNP16" s="136"/>
      <c r="JNQ16" s="136"/>
      <c r="JNR16" s="136"/>
      <c r="JNS16" s="136"/>
      <c r="JNT16" s="136"/>
      <c r="JNU16" s="136"/>
      <c r="JNV16" s="136"/>
      <c r="JNW16" s="136"/>
      <c r="JNX16" s="136"/>
      <c r="JNY16" s="136"/>
      <c r="JNZ16" s="136"/>
      <c r="JOA16" s="136"/>
      <c r="JOB16" s="136"/>
      <c r="JOC16" s="136"/>
      <c r="JOD16" s="136"/>
      <c r="JOE16" s="136"/>
      <c r="JOF16" s="136"/>
      <c r="JOG16" s="136"/>
      <c r="JOH16" s="136"/>
      <c r="JOI16" s="136"/>
      <c r="JOJ16" s="136"/>
      <c r="JOK16" s="136"/>
      <c r="JOL16" s="136"/>
      <c r="JOM16" s="136"/>
      <c r="JON16" s="136"/>
      <c r="JOO16" s="136"/>
      <c r="JOP16" s="136"/>
      <c r="JOQ16" s="136"/>
      <c r="JOR16" s="136"/>
      <c r="JOS16" s="136"/>
      <c r="JOT16" s="136"/>
      <c r="JOU16" s="136"/>
      <c r="JOV16" s="136"/>
      <c r="JOW16" s="136"/>
      <c r="JOX16" s="136"/>
      <c r="JOY16" s="136"/>
      <c r="JOZ16" s="136"/>
      <c r="JPA16" s="136"/>
      <c r="JPB16" s="136"/>
      <c r="JPC16" s="136"/>
      <c r="JPD16" s="136"/>
      <c r="JPE16" s="136"/>
      <c r="JPF16" s="136"/>
      <c r="JPG16" s="136"/>
      <c r="JPH16" s="136"/>
      <c r="JPI16" s="136"/>
      <c r="JPJ16" s="136"/>
      <c r="JPK16" s="136"/>
      <c r="JPL16" s="136"/>
      <c r="JPM16" s="136"/>
      <c r="JPN16" s="136"/>
      <c r="JPO16" s="136"/>
      <c r="JPP16" s="136"/>
      <c r="JPQ16" s="136"/>
      <c r="JPR16" s="136"/>
      <c r="JPS16" s="136"/>
      <c r="JPT16" s="136"/>
      <c r="JPU16" s="136"/>
      <c r="JPV16" s="136"/>
      <c r="JPW16" s="136"/>
      <c r="JPX16" s="136"/>
      <c r="JPY16" s="136"/>
      <c r="JPZ16" s="136"/>
      <c r="JQA16" s="136"/>
      <c r="JQB16" s="136"/>
      <c r="JQC16" s="136"/>
      <c r="JQD16" s="136"/>
      <c r="JQE16" s="136"/>
      <c r="JQF16" s="136"/>
      <c r="JQG16" s="136"/>
      <c r="JQH16" s="136"/>
      <c r="JQI16" s="136"/>
      <c r="JQJ16" s="136"/>
      <c r="JQK16" s="136"/>
      <c r="JQL16" s="136"/>
      <c r="JQM16" s="136"/>
      <c r="JQN16" s="136"/>
      <c r="JQO16" s="136"/>
      <c r="JQP16" s="136"/>
      <c r="JQQ16" s="136"/>
      <c r="JQR16" s="136"/>
      <c r="JQS16" s="136"/>
      <c r="JQT16" s="136"/>
      <c r="JQU16" s="136"/>
      <c r="JQV16" s="136"/>
      <c r="JQW16" s="136"/>
      <c r="JQX16" s="136"/>
      <c r="JQY16" s="136"/>
      <c r="JQZ16" s="136"/>
      <c r="JRA16" s="136"/>
      <c r="JRB16" s="136"/>
      <c r="JRC16" s="136"/>
      <c r="JRD16" s="136"/>
      <c r="JRE16" s="136"/>
      <c r="JRF16" s="136"/>
      <c r="JRG16" s="136"/>
      <c r="JRH16" s="136"/>
      <c r="JRI16" s="136"/>
      <c r="JRJ16" s="136"/>
      <c r="JRK16" s="136"/>
      <c r="JRL16" s="136"/>
      <c r="JRM16" s="136"/>
      <c r="JRN16" s="136"/>
      <c r="JRO16" s="136"/>
      <c r="JRP16" s="136"/>
      <c r="JRQ16" s="136"/>
      <c r="JRR16" s="136"/>
      <c r="JRS16" s="136"/>
      <c r="JRT16" s="136"/>
      <c r="JRU16" s="136"/>
      <c r="JRV16" s="136"/>
      <c r="JRW16" s="136"/>
      <c r="JRX16" s="136"/>
      <c r="JRY16" s="136"/>
      <c r="JRZ16" s="136"/>
      <c r="JSA16" s="136"/>
      <c r="JSB16" s="136"/>
      <c r="JSC16" s="136"/>
      <c r="JSD16" s="136"/>
      <c r="JSE16" s="136"/>
      <c r="JSF16" s="136"/>
      <c r="JSG16" s="136"/>
      <c r="JSH16" s="136"/>
      <c r="JSI16" s="136"/>
      <c r="JSJ16" s="136"/>
      <c r="JSK16" s="136"/>
      <c r="JSL16" s="136"/>
      <c r="JSM16" s="136"/>
      <c r="JSN16" s="136"/>
      <c r="JSO16" s="136"/>
      <c r="JSP16" s="136"/>
      <c r="JSQ16" s="136"/>
      <c r="JSR16" s="136"/>
      <c r="JSS16" s="136"/>
      <c r="JST16" s="136"/>
      <c r="JSU16" s="136"/>
      <c r="JSV16" s="136"/>
      <c r="JSW16" s="136"/>
      <c r="JSX16" s="136"/>
      <c r="JSY16" s="136"/>
      <c r="JSZ16" s="136"/>
      <c r="JTA16" s="136"/>
      <c r="JTB16" s="136"/>
      <c r="JTC16" s="136"/>
      <c r="JTD16" s="136"/>
      <c r="JTE16" s="136"/>
      <c r="JTF16" s="136"/>
      <c r="JTG16" s="136"/>
      <c r="JTH16" s="136"/>
      <c r="JTI16" s="136"/>
      <c r="JTJ16" s="136"/>
      <c r="JTK16" s="136"/>
      <c r="JTL16" s="136"/>
      <c r="JTM16" s="136"/>
      <c r="JTN16" s="136"/>
      <c r="JTO16" s="136"/>
      <c r="JTP16" s="136"/>
      <c r="JTQ16" s="136"/>
      <c r="JTR16" s="136"/>
      <c r="JTS16" s="136"/>
      <c r="JTT16" s="136"/>
      <c r="JTU16" s="136"/>
      <c r="JTV16" s="136"/>
      <c r="JTW16" s="136"/>
      <c r="JTX16" s="136"/>
      <c r="JTY16" s="136"/>
      <c r="JTZ16" s="136"/>
      <c r="JUA16" s="136"/>
      <c r="JUB16" s="136"/>
      <c r="JUC16" s="136"/>
      <c r="JUD16" s="136"/>
      <c r="JUE16" s="136"/>
      <c r="JUF16" s="136"/>
      <c r="JUG16" s="136"/>
      <c r="JUH16" s="136"/>
      <c r="JUI16" s="136"/>
      <c r="JUJ16" s="136"/>
      <c r="JUK16" s="136"/>
      <c r="JUL16" s="136"/>
      <c r="JUM16" s="136"/>
      <c r="JUN16" s="136"/>
      <c r="JUO16" s="136"/>
      <c r="JUP16" s="136"/>
      <c r="JUQ16" s="136"/>
      <c r="JUR16" s="136"/>
      <c r="JUS16" s="136"/>
      <c r="JUT16" s="136"/>
      <c r="JUU16" s="136"/>
      <c r="JUV16" s="136"/>
      <c r="JUW16" s="136"/>
      <c r="JUX16" s="136"/>
      <c r="JUY16" s="136"/>
      <c r="JUZ16" s="136"/>
      <c r="JVA16" s="136"/>
      <c r="JVB16" s="136"/>
      <c r="JVC16" s="136"/>
      <c r="JVD16" s="136"/>
      <c r="JVE16" s="136"/>
      <c r="JVF16" s="136"/>
      <c r="JVG16" s="136"/>
      <c r="JVH16" s="136"/>
      <c r="JVI16" s="136"/>
      <c r="JVJ16" s="136"/>
      <c r="JVK16" s="136"/>
      <c r="JVL16" s="136"/>
      <c r="JVM16" s="136"/>
      <c r="JVN16" s="136"/>
      <c r="JVO16" s="136"/>
      <c r="JVP16" s="136"/>
      <c r="JVQ16" s="136"/>
      <c r="JVR16" s="136"/>
      <c r="JVS16" s="136"/>
      <c r="JVT16" s="136"/>
      <c r="JVU16" s="136"/>
      <c r="JVV16" s="136"/>
      <c r="JVW16" s="136"/>
      <c r="JVX16" s="136"/>
      <c r="JVY16" s="136"/>
      <c r="JVZ16" s="136"/>
      <c r="JWA16" s="136"/>
      <c r="JWB16" s="136"/>
      <c r="JWC16" s="136"/>
      <c r="JWD16" s="136"/>
      <c r="JWE16" s="136"/>
      <c r="JWF16" s="136"/>
      <c r="JWG16" s="136"/>
      <c r="JWH16" s="136"/>
      <c r="JWI16" s="136"/>
      <c r="JWJ16" s="136"/>
      <c r="JWK16" s="136"/>
      <c r="JWL16" s="136"/>
      <c r="JWM16" s="136"/>
      <c r="JWN16" s="136"/>
      <c r="JWO16" s="136"/>
      <c r="JWP16" s="136"/>
      <c r="JWQ16" s="136"/>
      <c r="JWR16" s="136"/>
      <c r="JWS16" s="136"/>
      <c r="JWT16" s="136"/>
      <c r="JWU16" s="136"/>
      <c r="JWV16" s="136"/>
      <c r="JWW16" s="136"/>
      <c r="JWX16" s="136"/>
      <c r="JWY16" s="136"/>
      <c r="JWZ16" s="136"/>
      <c r="JXA16" s="136"/>
      <c r="JXB16" s="136"/>
      <c r="JXC16" s="136"/>
      <c r="JXD16" s="136"/>
      <c r="JXE16" s="136"/>
      <c r="JXF16" s="136"/>
      <c r="JXG16" s="136"/>
      <c r="JXH16" s="136"/>
      <c r="JXI16" s="136"/>
      <c r="JXJ16" s="136"/>
      <c r="JXK16" s="136"/>
      <c r="JXL16" s="136"/>
      <c r="JXM16" s="136"/>
      <c r="JXN16" s="136"/>
      <c r="JXO16" s="136"/>
      <c r="JXP16" s="136"/>
      <c r="JXQ16" s="136"/>
      <c r="JXR16" s="136"/>
      <c r="JXS16" s="136"/>
      <c r="JXT16" s="136"/>
      <c r="JXU16" s="136"/>
      <c r="JXV16" s="136"/>
      <c r="JXW16" s="136"/>
      <c r="JXX16" s="136"/>
      <c r="JXY16" s="136"/>
      <c r="JXZ16" s="136"/>
      <c r="JYA16" s="136"/>
      <c r="JYB16" s="136"/>
      <c r="JYC16" s="136"/>
      <c r="JYD16" s="136"/>
      <c r="JYE16" s="136"/>
      <c r="JYF16" s="136"/>
      <c r="JYG16" s="136"/>
      <c r="JYH16" s="136"/>
      <c r="JYI16" s="136"/>
      <c r="JYJ16" s="136"/>
      <c r="JYK16" s="136"/>
      <c r="JYL16" s="136"/>
      <c r="JYM16" s="136"/>
      <c r="JYN16" s="136"/>
      <c r="JYO16" s="136"/>
      <c r="JYP16" s="136"/>
      <c r="JYQ16" s="136"/>
      <c r="JYR16" s="136"/>
      <c r="JYS16" s="136"/>
      <c r="JYT16" s="136"/>
      <c r="JYU16" s="136"/>
      <c r="JYV16" s="136"/>
      <c r="JYW16" s="136"/>
      <c r="JYX16" s="136"/>
      <c r="JYY16" s="136"/>
      <c r="JYZ16" s="136"/>
      <c r="JZA16" s="136"/>
      <c r="JZB16" s="136"/>
      <c r="JZC16" s="136"/>
      <c r="JZD16" s="136"/>
      <c r="JZE16" s="136"/>
      <c r="JZF16" s="136"/>
      <c r="JZG16" s="136"/>
      <c r="JZH16" s="136"/>
      <c r="JZI16" s="136"/>
      <c r="JZJ16" s="136"/>
      <c r="JZK16" s="136"/>
      <c r="JZL16" s="136"/>
      <c r="JZM16" s="136"/>
      <c r="JZN16" s="136"/>
      <c r="JZO16" s="136"/>
      <c r="JZP16" s="136"/>
      <c r="JZQ16" s="136"/>
      <c r="JZR16" s="136"/>
      <c r="JZS16" s="136"/>
      <c r="JZT16" s="136"/>
      <c r="JZU16" s="136"/>
      <c r="JZV16" s="136"/>
      <c r="JZW16" s="136"/>
      <c r="JZX16" s="136"/>
      <c r="JZY16" s="136"/>
      <c r="JZZ16" s="136"/>
      <c r="KAA16" s="136"/>
      <c r="KAB16" s="136"/>
      <c r="KAC16" s="136"/>
      <c r="KAD16" s="136"/>
      <c r="KAE16" s="136"/>
      <c r="KAF16" s="136"/>
      <c r="KAG16" s="136"/>
      <c r="KAH16" s="136"/>
      <c r="KAI16" s="136"/>
      <c r="KAJ16" s="136"/>
      <c r="KAK16" s="136"/>
      <c r="KAL16" s="136"/>
      <c r="KAM16" s="136"/>
      <c r="KAN16" s="136"/>
      <c r="KAO16" s="136"/>
      <c r="KAP16" s="136"/>
      <c r="KAQ16" s="136"/>
      <c r="KAR16" s="136"/>
      <c r="KAS16" s="136"/>
      <c r="KAT16" s="136"/>
      <c r="KAU16" s="136"/>
      <c r="KAV16" s="136"/>
      <c r="KAW16" s="136"/>
      <c r="KAX16" s="136"/>
      <c r="KAY16" s="136"/>
      <c r="KAZ16" s="136"/>
      <c r="KBA16" s="136"/>
      <c r="KBB16" s="136"/>
      <c r="KBC16" s="136"/>
      <c r="KBD16" s="136"/>
      <c r="KBE16" s="136"/>
      <c r="KBF16" s="136"/>
      <c r="KBG16" s="136"/>
      <c r="KBH16" s="136"/>
      <c r="KBI16" s="136"/>
      <c r="KBJ16" s="136"/>
      <c r="KBK16" s="136"/>
      <c r="KBL16" s="136"/>
      <c r="KBM16" s="136"/>
      <c r="KBN16" s="136"/>
      <c r="KBO16" s="136"/>
      <c r="KBP16" s="136"/>
      <c r="KBQ16" s="136"/>
      <c r="KBR16" s="136"/>
      <c r="KBS16" s="136"/>
      <c r="KBT16" s="136"/>
      <c r="KBU16" s="136"/>
      <c r="KBV16" s="136"/>
      <c r="KBW16" s="136"/>
      <c r="KBX16" s="136"/>
      <c r="KBY16" s="136"/>
      <c r="KBZ16" s="136"/>
      <c r="KCA16" s="136"/>
      <c r="KCB16" s="136"/>
      <c r="KCC16" s="136"/>
      <c r="KCD16" s="136"/>
      <c r="KCE16" s="136"/>
      <c r="KCF16" s="136"/>
      <c r="KCG16" s="136"/>
      <c r="KCH16" s="136"/>
      <c r="KCI16" s="136"/>
      <c r="KCJ16" s="136"/>
      <c r="KCK16" s="136"/>
      <c r="KCL16" s="136"/>
      <c r="KCM16" s="136"/>
      <c r="KCN16" s="136"/>
      <c r="KCO16" s="136"/>
      <c r="KCP16" s="136"/>
      <c r="KCQ16" s="136"/>
      <c r="KCR16" s="136"/>
      <c r="KCS16" s="136"/>
      <c r="KCT16" s="136"/>
      <c r="KCU16" s="136"/>
      <c r="KCV16" s="136"/>
      <c r="KCW16" s="136"/>
      <c r="KCX16" s="136"/>
      <c r="KCY16" s="136"/>
      <c r="KCZ16" s="136"/>
      <c r="KDA16" s="136"/>
      <c r="KDB16" s="136"/>
      <c r="KDC16" s="136"/>
      <c r="KDD16" s="136"/>
      <c r="KDE16" s="136"/>
      <c r="KDF16" s="136"/>
      <c r="KDG16" s="136"/>
      <c r="KDH16" s="136"/>
      <c r="KDI16" s="136"/>
      <c r="KDJ16" s="136"/>
      <c r="KDK16" s="136"/>
      <c r="KDL16" s="136"/>
      <c r="KDM16" s="136"/>
      <c r="KDN16" s="136"/>
      <c r="KDO16" s="136"/>
      <c r="KDP16" s="136"/>
      <c r="KDQ16" s="136"/>
      <c r="KDR16" s="136"/>
      <c r="KDS16" s="136"/>
      <c r="KDT16" s="136"/>
      <c r="KDU16" s="136"/>
      <c r="KDV16" s="136"/>
      <c r="KDW16" s="136"/>
      <c r="KDX16" s="136"/>
      <c r="KDY16" s="136"/>
      <c r="KDZ16" s="136"/>
      <c r="KEA16" s="136"/>
      <c r="KEB16" s="136"/>
      <c r="KEC16" s="136"/>
      <c r="KED16" s="136"/>
      <c r="KEE16" s="136"/>
      <c r="KEF16" s="136"/>
      <c r="KEG16" s="136"/>
      <c r="KEH16" s="136"/>
      <c r="KEI16" s="136"/>
      <c r="KEJ16" s="136"/>
      <c r="KEK16" s="136"/>
      <c r="KEL16" s="136"/>
      <c r="KEM16" s="136"/>
      <c r="KEN16" s="136"/>
      <c r="KEO16" s="136"/>
      <c r="KEP16" s="136"/>
      <c r="KEQ16" s="136"/>
      <c r="KER16" s="136"/>
      <c r="KES16" s="136"/>
      <c r="KET16" s="136"/>
      <c r="KEU16" s="136"/>
      <c r="KEV16" s="136"/>
      <c r="KEW16" s="136"/>
      <c r="KEX16" s="136"/>
      <c r="KEY16" s="136"/>
      <c r="KEZ16" s="136"/>
      <c r="KFA16" s="136"/>
      <c r="KFB16" s="136"/>
      <c r="KFC16" s="136"/>
      <c r="KFD16" s="136"/>
      <c r="KFE16" s="136"/>
      <c r="KFF16" s="136"/>
      <c r="KFG16" s="136"/>
      <c r="KFH16" s="136"/>
      <c r="KFI16" s="136"/>
      <c r="KFJ16" s="136"/>
      <c r="KFK16" s="136"/>
      <c r="KFL16" s="136"/>
      <c r="KFM16" s="136"/>
      <c r="KFN16" s="136"/>
      <c r="KFO16" s="136"/>
      <c r="KFP16" s="136"/>
      <c r="KFQ16" s="136"/>
      <c r="KFR16" s="136"/>
      <c r="KFS16" s="136"/>
      <c r="KFT16" s="136"/>
      <c r="KFU16" s="136"/>
      <c r="KFV16" s="136"/>
      <c r="KFW16" s="136"/>
      <c r="KFX16" s="136"/>
      <c r="KFY16" s="136"/>
      <c r="KFZ16" s="136"/>
      <c r="KGA16" s="136"/>
      <c r="KGB16" s="136"/>
      <c r="KGC16" s="136"/>
      <c r="KGD16" s="136"/>
      <c r="KGE16" s="136"/>
      <c r="KGF16" s="136"/>
      <c r="KGG16" s="136"/>
      <c r="KGH16" s="136"/>
      <c r="KGI16" s="136"/>
      <c r="KGJ16" s="136"/>
      <c r="KGK16" s="136"/>
      <c r="KGL16" s="136"/>
      <c r="KGM16" s="136"/>
      <c r="KGN16" s="136"/>
      <c r="KGO16" s="136"/>
      <c r="KGP16" s="136"/>
      <c r="KGQ16" s="136"/>
      <c r="KGR16" s="136"/>
      <c r="KGS16" s="136"/>
      <c r="KGT16" s="136"/>
      <c r="KGU16" s="136"/>
      <c r="KGV16" s="136"/>
      <c r="KGW16" s="136"/>
      <c r="KGX16" s="136"/>
      <c r="KGY16" s="136"/>
      <c r="KGZ16" s="136"/>
      <c r="KHA16" s="136"/>
      <c r="KHB16" s="136"/>
      <c r="KHC16" s="136"/>
      <c r="KHD16" s="136"/>
      <c r="KHE16" s="136"/>
      <c r="KHF16" s="136"/>
      <c r="KHG16" s="136"/>
      <c r="KHH16" s="136"/>
      <c r="KHI16" s="136"/>
      <c r="KHJ16" s="136"/>
      <c r="KHK16" s="136"/>
      <c r="KHL16" s="136"/>
      <c r="KHM16" s="136"/>
      <c r="KHN16" s="136"/>
      <c r="KHO16" s="136"/>
      <c r="KHP16" s="136"/>
      <c r="KHQ16" s="136"/>
      <c r="KHR16" s="136"/>
      <c r="KHS16" s="136"/>
      <c r="KHT16" s="136"/>
      <c r="KHU16" s="136"/>
      <c r="KHV16" s="136"/>
      <c r="KHW16" s="136"/>
      <c r="KHX16" s="136"/>
      <c r="KHY16" s="136"/>
      <c r="KHZ16" s="136"/>
      <c r="KIA16" s="136"/>
      <c r="KIB16" s="136"/>
      <c r="KIC16" s="136"/>
      <c r="KID16" s="136"/>
      <c r="KIE16" s="136"/>
      <c r="KIF16" s="136"/>
      <c r="KIG16" s="136"/>
      <c r="KIH16" s="136"/>
      <c r="KII16" s="136"/>
      <c r="KIJ16" s="136"/>
      <c r="KIK16" s="136"/>
      <c r="KIL16" s="136"/>
      <c r="KIM16" s="136"/>
      <c r="KIN16" s="136"/>
      <c r="KIO16" s="136"/>
      <c r="KIP16" s="136"/>
      <c r="KIQ16" s="136"/>
      <c r="KIR16" s="136"/>
      <c r="KIS16" s="136"/>
      <c r="KIT16" s="136"/>
      <c r="KIU16" s="136"/>
      <c r="KIV16" s="136"/>
      <c r="KIW16" s="136"/>
      <c r="KIX16" s="136"/>
      <c r="KIY16" s="136"/>
      <c r="KIZ16" s="136"/>
      <c r="KJA16" s="136"/>
      <c r="KJB16" s="136"/>
      <c r="KJC16" s="136"/>
      <c r="KJD16" s="136"/>
      <c r="KJE16" s="136"/>
      <c r="KJF16" s="136"/>
      <c r="KJG16" s="136"/>
      <c r="KJH16" s="136"/>
      <c r="KJI16" s="136"/>
      <c r="KJJ16" s="136"/>
      <c r="KJK16" s="136"/>
      <c r="KJL16" s="136"/>
      <c r="KJM16" s="136"/>
      <c r="KJN16" s="136"/>
      <c r="KJO16" s="136"/>
      <c r="KJP16" s="136"/>
      <c r="KJQ16" s="136"/>
      <c r="KJR16" s="136"/>
      <c r="KJS16" s="136"/>
      <c r="KJT16" s="136"/>
      <c r="KJU16" s="136"/>
      <c r="KJV16" s="136"/>
      <c r="KJW16" s="136"/>
      <c r="KJX16" s="136"/>
      <c r="KJY16" s="136"/>
      <c r="KJZ16" s="136"/>
      <c r="KKA16" s="136"/>
      <c r="KKB16" s="136"/>
      <c r="KKC16" s="136"/>
      <c r="KKD16" s="136"/>
      <c r="KKE16" s="136"/>
      <c r="KKF16" s="136"/>
      <c r="KKG16" s="136"/>
      <c r="KKH16" s="136"/>
      <c r="KKI16" s="136"/>
      <c r="KKJ16" s="136"/>
      <c r="KKK16" s="136"/>
      <c r="KKL16" s="136"/>
      <c r="KKM16" s="136"/>
      <c r="KKN16" s="136"/>
      <c r="KKO16" s="136"/>
      <c r="KKP16" s="136"/>
      <c r="KKQ16" s="136"/>
      <c r="KKR16" s="136"/>
      <c r="KKS16" s="136"/>
      <c r="KKT16" s="136"/>
      <c r="KKU16" s="136"/>
      <c r="KKV16" s="136"/>
      <c r="KKW16" s="136"/>
      <c r="KKX16" s="136"/>
      <c r="KKY16" s="136"/>
      <c r="KKZ16" s="136"/>
      <c r="KLA16" s="136"/>
      <c r="KLB16" s="136"/>
      <c r="KLC16" s="136"/>
      <c r="KLD16" s="136"/>
      <c r="KLE16" s="136"/>
      <c r="KLF16" s="136"/>
      <c r="KLG16" s="136"/>
      <c r="KLH16" s="136"/>
      <c r="KLI16" s="136"/>
      <c r="KLJ16" s="136"/>
      <c r="KLK16" s="136"/>
      <c r="KLL16" s="136"/>
      <c r="KLM16" s="136"/>
      <c r="KLN16" s="136"/>
      <c r="KLO16" s="136"/>
      <c r="KLP16" s="136"/>
      <c r="KLQ16" s="136"/>
      <c r="KLR16" s="136"/>
      <c r="KLS16" s="136"/>
      <c r="KLT16" s="136"/>
      <c r="KLU16" s="136"/>
      <c r="KLV16" s="136"/>
      <c r="KLW16" s="136"/>
      <c r="KLX16" s="136"/>
      <c r="KLY16" s="136"/>
      <c r="KLZ16" s="136"/>
      <c r="KMA16" s="136"/>
      <c r="KMB16" s="136"/>
      <c r="KMC16" s="136"/>
      <c r="KMD16" s="136"/>
      <c r="KME16" s="136"/>
      <c r="KMF16" s="136"/>
      <c r="KMG16" s="136"/>
      <c r="KMH16" s="136"/>
      <c r="KMI16" s="136"/>
      <c r="KMJ16" s="136"/>
      <c r="KMK16" s="136"/>
      <c r="KML16" s="136"/>
      <c r="KMM16" s="136"/>
      <c r="KMN16" s="136"/>
      <c r="KMO16" s="136"/>
      <c r="KMP16" s="136"/>
      <c r="KMQ16" s="136"/>
      <c r="KMR16" s="136"/>
      <c r="KMS16" s="136"/>
      <c r="KMT16" s="136"/>
      <c r="KMU16" s="136"/>
      <c r="KMV16" s="136"/>
      <c r="KMW16" s="136"/>
      <c r="KMX16" s="136"/>
      <c r="KMY16" s="136"/>
      <c r="KMZ16" s="136"/>
      <c r="KNA16" s="136"/>
      <c r="KNB16" s="136"/>
      <c r="KNC16" s="136"/>
      <c r="KND16" s="136"/>
      <c r="KNE16" s="136"/>
      <c r="KNF16" s="136"/>
      <c r="KNG16" s="136"/>
      <c r="KNH16" s="136"/>
      <c r="KNI16" s="136"/>
      <c r="KNJ16" s="136"/>
      <c r="KNK16" s="136"/>
      <c r="KNL16" s="136"/>
      <c r="KNM16" s="136"/>
      <c r="KNN16" s="136"/>
      <c r="KNO16" s="136"/>
      <c r="KNP16" s="136"/>
      <c r="KNQ16" s="136"/>
      <c r="KNR16" s="136"/>
      <c r="KNS16" s="136"/>
      <c r="KNT16" s="136"/>
      <c r="KNU16" s="136"/>
      <c r="KNV16" s="136"/>
      <c r="KNW16" s="136"/>
      <c r="KNX16" s="136"/>
      <c r="KNY16" s="136"/>
      <c r="KNZ16" s="136"/>
      <c r="KOA16" s="136"/>
      <c r="KOB16" s="136"/>
      <c r="KOC16" s="136"/>
      <c r="KOD16" s="136"/>
      <c r="KOE16" s="136"/>
      <c r="KOF16" s="136"/>
      <c r="KOG16" s="136"/>
      <c r="KOH16" s="136"/>
      <c r="KOI16" s="136"/>
      <c r="KOJ16" s="136"/>
      <c r="KOK16" s="136"/>
      <c r="KOL16" s="136"/>
      <c r="KOM16" s="136"/>
      <c r="KON16" s="136"/>
      <c r="KOO16" s="136"/>
      <c r="KOP16" s="136"/>
      <c r="KOQ16" s="136"/>
      <c r="KOR16" s="136"/>
      <c r="KOS16" s="136"/>
      <c r="KOT16" s="136"/>
      <c r="KOU16" s="136"/>
      <c r="KOV16" s="136"/>
      <c r="KOW16" s="136"/>
      <c r="KOX16" s="136"/>
      <c r="KOY16" s="136"/>
      <c r="KOZ16" s="136"/>
      <c r="KPA16" s="136"/>
      <c r="KPB16" s="136"/>
      <c r="KPC16" s="136"/>
      <c r="KPD16" s="136"/>
      <c r="KPE16" s="136"/>
      <c r="KPF16" s="136"/>
      <c r="KPG16" s="136"/>
      <c r="KPH16" s="136"/>
      <c r="KPI16" s="136"/>
      <c r="KPJ16" s="136"/>
      <c r="KPK16" s="136"/>
      <c r="KPL16" s="136"/>
      <c r="KPM16" s="136"/>
      <c r="KPN16" s="136"/>
      <c r="KPO16" s="136"/>
      <c r="KPP16" s="136"/>
      <c r="KPQ16" s="136"/>
      <c r="KPR16" s="136"/>
      <c r="KPS16" s="136"/>
      <c r="KPT16" s="136"/>
      <c r="KPU16" s="136"/>
      <c r="KPV16" s="136"/>
      <c r="KPW16" s="136"/>
      <c r="KPX16" s="136"/>
      <c r="KPY16" s="136"/>
      <c r="KPZ16" s="136"/>
      <c r="KQA16" s="136"/>
      <c r="KQB16" s="136"/>
      <c r="KQC16" s="136"/>
      <c r="KQD16" s="136"/>
      <c r="KQE16" s="136"/>
      <c r="KQF16" s="136"/>
      <c r="KQG16" s="136"/>
      <c r="KQH16" s="136"/>
      <c r="KQI16" s="136"/>
      <c r="KQJ16" s="136"/>
      <c r="KQK16" s="136"/>
      <c r="KQL16" s="136"/>
      <c r="KQM16" s="136"/>
      <c r="KQN16" s="136"/>
      <c r="KQO16" s="136"/>
      <c r="KQP16" s="136"/>
      <c r="KQQ16" s="136"/>
      <c r="KQR16" s="136"/>
      <c r="KQS16" s="136"/>
      <c r="KQT16" s="136"/>
      <c r="KQU16" s="136"/>
      <c r="KQV16" s="136"/>
      <c r="KQW16" s="136"/>
      <c r="KQX16" s="136"/>
      <c r="KQY16" s="136"/>
      <c r="KQZ16" s="136"/>
      <c r="KRA16" s="136"/>
      <c r="KRB16" s="136"/>
      <c r="KRC16" s="136"/>
      <c r="KRD16" s="136"/>
      <c r="KRE16" s="136"/>
      <c r="KRF16" s="136"/>
      <c r="KRG16" s="136"/>
      <c r="KRH16" s="136"/>
      <c r="KRI16" s="136"/>
      <c r="KRJ16" s="136"/>
      <c r="KRK16" s="136"/>
      <c r="KRL16" s="136"/>
      <c r="KRM16" s="136"/>
      <c r="KRN16" s="136"/>
      <c r="KRO16" s="136"/>
      <c r="KRP16" s="136"/>
      <c r="KRQ16" s="136"/>
      <c r="KRR16" s="136"/>
      <c r="KRS16" s="136"/>
      <c r="KRT16" s="136"/>
      <c r="KRU16" s="136"/>
      <c r="KRV16" s="136"/>
      <c r="KRW16" s="136"/>
      <c r="KRX16" s="136"/>
      <c r="KRY16" s="136"/>
      <c r="KRZ16" s="136"/>
      <c r="KSA16" s="136"/>
      <c r="KSB16" s="136"/>
      <c r="KSC16" s="136"/>
      <c r="KSD16" s="136"/>
      <c r="KSE16" s="136"/>
      <c r="KSF16" s="136"/>
      <c r="KSG16" s="136"/>
      <c r="KSH16" s="136"/>
      <c r="KSI16" s="136"/>
      <c r="KSJ16" s="136"/>
      <c r="KSK16" s="136"/>
      <c r="KSL16" s="136"/>
      <c r="KSM16" s="136"/>
      <c r="KSN16" s="136"/>
      <c r="KSO16" s="136"/>
      <c r="KSP16" s="136"/>
      <c r="KSQ16" s="136"/>
      <c r="KSR16" s="136"/>
      <c r="KSS16" s="136"/>
      <c r="KST16" s="136"/>
      <c r="KSU16" s="136"/>
      <c r="KSV16" s="136"/>
      <c r="KSW16" s="136"/>
      <c r="KSX16" s="136"/>
      <c r="KSY16" s="136"/>
      <c r="KSZ16" s="136"/>
      <c r="KTA16" s="136"/>
      <c r="KTB16" s="136"/>
      <c r="KTC16" s="136"/>
      <c r="KTD16" s="136"/>
      <c r="KTE16" s="136"/>
      <c r="KTF16" s="136"/>
      <c r="KTG16" s="136"/>
      <c r="KTH16" s="136"/>
      <c r="KTI16" s="136"/>
      <c r="KTJ16" s="136"/>
      <c r="KTK16" s="136"/>
      <c r="KTL16" s="136"/>
      <c r="KTM16" s="136"/>
      <c r="KTN16" s="136"/>
      <c r="KTO16" s="136"/>
      <c r="KTP16" s="136"/>
      <c r="KTQ16" s="136"/>
      <c r="KTR16" s="136"/>
      <c r="KTS16" s="136"/>
      <c r="KTT16" s="136"/>
      <c r="KTU16" s="136"/>
      <c r="KTV16" s="136"/>
      <c r="KTW16" s="136"/>
      <c r="KTX16" s="136"/>
      <c r="KTY16" s="136"/>
      <c r="KTZ16" s="136"/>
      <c r="KUA16" s="136"/>
      <c r="KUB16" s="136"/>
      <c r="KUC16" s="136"/>
      <c r="KUD16" s="136"/>
      <c r="KUE16" s="136"/>
      <c r="KUF16" s="136"/>
      <c r="KUG16" s="136"/>
      <c r="KUH16" s="136"/>
      <c r="KUI16" s="136"/>
      <c r="KUJ16" s="136"/>
      <c r="KUK16" s="136"/>
      <c r="KUL16" s="136"/>
      <c r="KUM16" s="136"/>
      <c r="KUN16" s="136"/>
      <c r="KUO16" s="136"/>
      <c r="KUP16" s="136"/>
      <c r="KUQ16" s="136"/>
      <c r="KUR16" s="136"/>
      <c r="KUS16" s="136"/>
      <c r="KUT16" s="136"/>
      <c r="KUU16" s="136"/>
      <c r="KUV16" s="136"/>
      <c r="KUW16" s="136"/>
      <c r="KUX16" s="136"/>
      <c r="KUY16" s="136"/>
      <c r="KUZ16" s="136"/>
      <c r="KVA16" s="136"/>
      <c r="KVB16" s="136"/>
      <c r="KVC16" s="136"/>
      <c r="KVD16" s="136"/>
      <c r="KVE16" s="136"/>
      <c r="KVF16" s="136"/>
      <c r="KVG16" s="136"/>
      <c r="KVH16" s="136"/>
      <c r="KVI16" s="136"/>
      <c r="KVJ16" s="136"/>
      <c r="KVK16" s="136"/>
      <c r="KVL16" s="136"/>
      <c r="KVM16" s="136"/>
      <c r="KVN16" s="136"/>
      <c r="KVO16" s="136"/>
      <c r="KVP16" s="136"/>
      <c r="KVQ16" s="136"/>
      <c r="KVR16" s="136"/>
      <c r="KVS16" s="136"/>
      <c r="KVT16" s="136"/>
      <c r="KVU16" s="136"/>
      <c r="KVV16" s="136"/>
      <c r="KVW16" s="136"/>
      <c r="KVX16" s="136"/>
      <c r="KVY16" s="136"/>
      <c r="KVZ16" s="136"/>
      <c r="KWA16" s="136"/>
      <c r="KWB16" s="136"/>
      <c r="KWC16" s="136"/>
      <c r="KWD16" s="136"/>
      <c r="KWE16" s="136"/>
      <c r="KWF16" s="136"/>
      <c r="KWG16" s="136"/>
      <c r="KWH16" s="136"/>
      <c r="KWI16" s="136"/>
      <c r="KWJ16" s="136"/>
      <c r="KWK16" s="136"/>
      <c r="KWL16" s="136"/>
      <c r="KWM16" s="136"/>
      <c r="KWN16" s="136"/>
      <c r="KWO16" s="136"/>
      <c r="KWP16" s="136"/>
      <c r="KWQ16" s="136"/>
      <c r="KWR16" s="136"/>
      <c r="KWS16" s="136"/>
      <c r="KWT16" s="136"/>
      <c r="KWU16" s="136"/>
      <c r="KWV16" s="136"/>
      <c r="KWW16" s="136"/>
      <c r="KWX16" s="136"/>
      <c r="KWY16" s="136"/>
      <c r="KWZ16" s="136"/>
      <c r="KXA16" s="136"/>
      <c r="KXB16" s="136"/>
      <c r="KXC16" s="136"/>
      <c r="KXD16" s="136"/>
      <c r="KXE16" s="136"/>
      <c r="KXF16" s="136"/>
      <c r="KXG16" s="136"/>
      <c r="KXH16" s="136"/>
      <c r="KXI16" s="136"/>
      <c r="KXJ16" s="136"/>
      <c r="KXK16" s="136"/>
      <c r="KXL16" s="136"/>
      <c r="KXM16" s="136"/>
      <c r="KXN16" s="136"/>
      <c r="KXO16" s="136"/>
      <c r="KXP16" s="136"/>
      <c r="KXQ16" s="136"/>
      <c r="KXR16" s="136"/>
      <c r="KXS16" s="136"/>
      <c r="KXT16" s="136"/>
      <c r="KXU16" s="136"/>
      <c r="KXV16" s="136"/>
      <c r="KXW16" s="136"/>
      <c r="KXX16" s="136"/>
      <c r="KXY16" s="136"/>
      <c r="KXZ16" s="136"/>
      <c r="KYA16" s="136"/>
      <c r="KYB16" s="136"/>
      <c r="KYC16" s="136"/>
      <c r="KYD16" s="136"/>
      <c r="KYE16" s="136"/>
      <c r="KYF16" s="136"/>
      <c r="KYG16" s="136"/>
      <c r="KYH16" s="136"/>
      <c r="KYI16" s="136"/>
      <c r="KYJ16" s="136"/>
      <c r="KYK16" s="136"/>
      <c r="KYL16" s="136"/>
      <c r="KYM16" s="136"/>
      <c r="KYN16" s="136"/>
      <c r="KYO16" s="136"/>
      <c r="KYP16" s="136"/>
      <c r="KYQ16" s="136"/>
      <c r="KYR16" s="136"/>
      <c r="KYS16" s="136"/>
      <c r="KYT16" s="136"/>
      <c r="KYU16" s="136"/>
      <c r="KYV16" s="136"/>
      <c r="KYW16" s="136"/>
      <c r="KYX16" s="136"/>
      <c r="KYY16" s="136"/>
      <c r="KYZ16" s="136"/>
      <c r="KZA16" s="136"/>
      <c r="KZB16" s="136"/>
      <c r="KZC16" s="136"/>
      <c r="KZD16" s="136"/>
      <c r="KZE16" s="136"/>
      <c r="KZF16" s="136"/>
      <c r="KZG16" s="136"/>
      <c r="KZH16" s="136"/>
      <c r="KZI16" s="136"/>
      <c r="KZJ16" s="136"/>
      <c r="KZK16" s="136"/>
      <c r="KZL16" s="136"/>
      <c r="KZM16" s="136"/>
      <c r="KZN16" s="136"/>
      <c r="KZO16" s="136"/>
      <c r="KZP16" s="136"/>
      <c r="KZQ16" s="136"/>
      <c r="KZR16" s="136"/>
      <c r="KZS16" s="136"/>
      <c r="KZT16" s="136"/>
      <c r="KZU16" s="136"/>
      <c r="KZV16" s="136"/>
      <c r="KZW16" s="136"/>
      <c r="KZX16" s="136"/>
      <c r="KZY16" s="136"/>
      <c r="KZZ16" s="136"/>
      <c r="LAA16" s="136"/>
      <c r="LAB16" s="136"/>
      <c r="LAC16" s="136"/>
      <c r="LAD16" s="136"/>
      <c r="LAE16" s="136"/>
      <c r="LAF16" s="136"/>
      <c r="LAG16" s="136"/>
      <c r="LAH16" s="136"/>
      <c r="LAI16" s="136"/>
      <c r="LAJ16" s="136"/>
      <c r="LAK16" s="136"/>
      <c r="LAL16" s="136"/>
      <c r="LAM16" s="136"/>
      <c r="LAN16" s="136"/>
      <c r="LAO16" s="136"/>
      <c r="LAP16" s="136"/>
      <c r="LAQ16" s="136"/>
      <c r="LAR16" s="136"/>
      <c r="LAS16" s="136"/>
      <c r="LAT16" s="136"/>
      <c r="LAU16" s="136"/>
      <c r="LAV16" s="136"/>
      <c r="LAW16" s="136"/>
      <c r="LAX16" s="136"/>
      <c r="LAY16" s="136"/>
      <c r="LAZ16" s="136"/>
      <c r="LBA16" s="136"/>
      <c r="LBB16" s="136"/>
      <c r="LBC16" s="136"/>
      <c r="LBD16" s="136"/>
      <c r="LBE16" s="136"/>
      <c r="LBF16" s="136"/>
      <c r="LBG16" s="136"/>
      <c r="LBH16" s="136"/>
      <c r="LBI16" s="136"/>
      <c r="LBJ16" s="136"/>
      <c r="LBK16" s="136"/>
      <c r="LBL16" s="136"/>
      <c r="LBM16" s="136"/>
      <c r="LBN16" s="136"/>
      <c r="LBO16" s="136"/>
      <c r="LBP16" s="136"/>
      <c r="LBQ16" s="136"/>
      <c r="LBR16" s="136"/>
      <c r="LBS16" s="136"/>
      <c r="LBT16" s="136"/>
      <c r="LBU16" s="136"/>
      <c r="LBV16" s="136"/>
      <c r="LBW16" s="136"/>
      <c r="LBX16" s="136"/>
      <c r="LBY16" s="136"/>
      <c r="LBZ16" s="136"/>
      <c r="LCA16" s="136"/>
      <c r="LCB16" s="136"/>
      <c r="LCC16" s="136"/>
      <c r="LCD16" s="136"/>
      <c r="LCE16" s="136"/>
      <c r="LCF16" s="136"/>
      <c r="LCG16" s="136"/>
      <c r="LCH16" s="136"/>
      <c r="LCI16" s="136"/>
      <c r="LCJ16" s="136"/>
      <c r="LCK16" s="136"/>
      <c r="LCL16" s="136"/>
      <c r="LCM16" s="136"/>
      <c r="LCN16" s="136"/>
      <c r="LCO16" s="136"/>
      <c r="LCP16" s="136"/>
      <c r="LCQ16" s="136"/>
      <c r="LCR16" s="136"/>
      <c r="LCS16" s="136"/>
      <c r="LCT16" s="136"/>
      <c r="LCU16" s="136"/>
      <c r="LCV16" s="136"/>
      <c r="LCW16" s="136"/>
      <c r="LCX16" s="136"/>
      <c r="LCY16" s="136"/>
      <c r="LCZ16" s="136"/>
      <c r="LDA16" s="136"/>
      <c r="LDB16" s="136"/>
      <c r="LDC16" s="136"/>
      <c r="LDD16" s="136"/>
      <c r="LDE16" s="136"/>
      <c r="LDF16" s="136"/>
      <c r="LDG16" s="136"/>
      <c r="LDH16" s="136"/>
      <c r="LDI16" s="136"/>
      <c r="LDJ16" s="136"/>
      <c r="LDK16" s="136"/>
      <c r="LDL16" s="136"/>
      <c r="LDM16" s="136"/>
      <c r="LDN16" s="136"/>
      <c r="LDO16" s="136"/>
      <c r="LDP16" s="136"/>
      <c r="LDQ16" s="136"/>
      <c r="LDR16" s="136"/>
      <c r="LDS16" s="136"/>
      <c r="LDT16" s="136"/>
      <c r="LDU16" s="136"/>
      <c r="LDV16" s="136"/>
      <c r="LDW16" s="136"/>
      <c r="LDX16" s="136"/>
      <c r="LDY16" s="136"/>
      <c r="LDZ16" s="136"/>
      <c r="LEA16" s="136"/>
      <c r="LEB16" s="136"/>
      <c r="LEC16" s="136"/>
      <c r="LED16" s="136"/>
      <c r="LEE16" s="136"/>
      <c r="LEF16" s="136"/>
      <c r="LEG16" s="136"/>
      <c r="LEH16" s="136"/>
      <c r="LEI16" s="136"/>
      <c r="LEJ16" s="136"/>
      <c r="LEK16" s="136"/>
      <c r="LEL16" s="136"/>
      <c r="LEM16" s="136"/>
      <c r="LEN16" s="136"/>
      <c r="LEO16" s="136"/>
      <c r="LEP16" s="136"/>
      <c r="LEQ16" s="136"/>
      <c r="LER16" s="136"/>
      <c r="LES16" s="136"/>
      <c r="LET16" s="136"/>
      <c r="LEU16" s="136"/>
      <c r="LEV16" s="136"/>
      <c r="LEW16" s="136"/>
      <c r="LEX16" s="136"/>
      <c r="LEY16" s="136"/>
      <c r="LEZ16" s="136"/>
      <c r="LFA16" s="136"/>
      <c r="LFB16" s="136"/>
      <c r="LFC16" s="136"/>
      <c r="LFD16" s="136"/>
      <c r="LFE16" s="136"/>
      <c r="LFF16" s="136"/>
      <c r="LFG16" s="136"/>
      <c r="LFH16" s="136"/>
      <c r="LFI16" s="136"/>
      <c r="LFJ16" s="136"/>
      <c r="LFK16" s="136"/>
      <c r="LFL16" s="136"/>
      <c r="LFM16" s="136"/>
      <c r="LFN16" s="136"/>
      <c r="LFO16" s="136"/>
      <c r="LFP16" s="136"/>
      <c r="LFQ16" s="136"/>
      <c r="LFR16" s="136"/>
      <c r="LFS16" s="136"/>
      <c r="LFT16" s="136"/>
      <c r="LFU16" s="136"/>
      <c r="LFV16" s="136"/>
      <c r="LFW16" s="136"/>
      <c r="LFX16" s="136"/>
      <c r="LFY16" s="136"/>
      <c r="LFZ16" s="136"/>
      <c r="LGA16" s="136"/>
      <c r="LGB16" s="136"/>
      <c r="LGC16" s="136"/>
      <c r="LGD16" s="136"/>
      <c r="LGE16" s="136"/>
      <c r="LGF16" s="136"/>
      <c r="LGG16" s="136"/>
      <c r="LGH16" s="136"/>
      <c r="LGI16" s="136"/>
      <c r="LGJ16" s="136"/>
      <c r="LGK16" s="136"/>
      <c r="LGL16" s="136"/>
      <c r="LGM16" s="136"/>
      <c r="LGN16" s="136"/>
      <c r="LGO16" s="136"/>
      <c r="LGP16" s="136"/>
      <c r="LGQ16" s="136"/>
      <c r="LGR16" s="136"/>
      <c r="LGS16" s="136"/>
      <c r="LGT16" s="136"/>
      <c r="LGU16" s="136"/>
      <c r="LGV16" s="136"/>
      <c r="LGW16" s="136"/>
      <c r="LGX16" s="136"/>
      <c r="LGY16" s="136"/>
      <c r="LGZ16" s="136"/>
      <c r="LHA16" s="136"/>
      <c r="LHB16" s="136"/>
      <c r="LHC16" s="136"/>
      <c r="LHD16" s="136"/>
      <c r="LHE16" s="136"/>
      <c r="LHF16" s="136"/>
      <c r="LHG16" s="136"/>
      <c r="LHH16" s="136"/>
      <c r="LHI16" s="136"/>
      <c r="LHJ16" s="136"/>
      <c r="LHK16" s="136"/>
      <c r="LHL16" s="136"/>
      <c r="LHM16" s="136"/>
      <c r="LHN16" s="136"/>
      <c r="LHO16" s="136"/>
      <c r="LHP16" s="136"/>
      <c r="LHQ16" s="136"/>
      <c r="LHR16" s="136"/>
      <c r="LHS16" s="136"/>
      <c r="LHT16" s="136"/>
      <c r="LHU16" s="136"/>
      <c r="LHV16" s="136"/>
      <c r="LHW16" s="136"/>
      <c r="LHX16" s="136"/>
      <c r="LHY16" s="136"/>
      <c r="LHZ16" s="136"/>
      <c r="LIA16" s="136"/>
      <c r="LIB16" s="136"/>
      <c r="LIC16" s="136"/>
      <c r="LID16" s="136"/>
      <c r="LIE16" s="136"/>
      <c r="LIF16" s="136"/>
      <c r="LIG16" s="136"/>
      <c r="LIH16" s="136"/>
      <c r="LII16" s="136"/>
      <c r="LIJ16" s="136"/>
      <c r="LIK16" s="136"/>
      <c r="LIL16" s="136"/>
      <c r="LIM16" s="136"/>
      <c r="LIN16" s="136"/>
      <c r="LIO16" s="136"/>
      <c r="LIP16" s="136"/>
      <c r="LIQ16" s="136"/>
      <c r="LIR16" s="136"/>
      <c r="LIS16" s="136"/>
      <c r="LIT16" s="136"/>
      <c r="LIU16" s="136"/>
      <c r="LIV16" s="136"/>
      <c r="LIW16" s="136"/>
      <c r="LIX16" s="136"/>
      <c r="LIY16" s="136"/>
      <c r="LIZ16" s="136"/>
      <c r="LJA16" s="136"/>
      <c r="LJB16" s="136"/>
      <c r="LJC16" s="136"/>
      <c r="LJD16" s="136"/>
      <c r="LJE16" s="136"/>
      <c r="LJF16" s="136"/>
      <c r="LJG16" s="136"/>
      <c r="LJH16" s="136"/>
      <c r="LJI16" s="136"/>
      <c r="LJJ16" s="136"/>
      <c r="LJK16" s="136"/>
      <c r="LJL16" s="136"/>
      <c r="LJM16" s="136"/>
      <c r="LJN16" s="136"/>
      <c r="LJO16" s="136"/>
      <c r="LJP16" s="136"/>
      <c r="LJQ16" s="136"/>
      <c r="LJR16" s="136"/>
      <c r="LJS16" s="136"/>
      <c r="LJT16" s="136"/>
      <c r="LJU16" s="136"/>
      <c r="LJV16" s="136"/>
      <c r="LJW16" s="136"/>
      <c r="LJX16" s="136"/>
      <c r="LJY16" s="136"/>
      <c r="LJZ16" s="136"/>
      <c r="LKA16" s="136"/>
      <c r="LKB16" s="136"/>
      <c r="LKC16" s="136"/>
      <c r="LKD16" s="136"/>
      <c r="LKE16" s="136"/>
      <c r="LKF16" s="136"/>
      <c r="LKG16" s="136"/>
      <c r="LKH16" s="136"/>
      <c r="LKI16" s="136"/>
      <c r="LKJ16" s="136"/>
      <c r="LKK16" s="136"/>
      <c r="LKL16" s="136"/>
      <c r="LKM16" s="136"/>
      <c r="LKN16" s="136"/>
      <c r="LKO16" s="136"/>
      <c r="LKP16" s="136"/>
      <c r="LKQ16" s="136"/>
      <c r="LKR16" s="136"/>
      <c r="LKS16" s="136"/>
      <c r="LKT16" s="136"/>
      <c r="LKU16" s="136"/>
      <c r="LKV16" s="136"/>
      <c r="LKW16" s="136"/>
      <c r="LKX16" s="136"/>
      <c r="LKY16" s="136"/>
      <c r="LKZ16" s="136"/>
      <c r="LLA16" s="136"/>
      <c r="LLB16" s="136"/>
      <c r="LLC16" s="136"/>
      <c r="LLD16" s="136"/>
      <c r="LLE16" s="136"/>
      <c r="LLF16" s="136"/>
      <c r="LLG16" s="136"/>
      <c r="LLH16" s="136"/>
      <c r="LLI16" s="136"/>
      <c r="LLJ16" s="136"/>
      <c r="LLK16" s="136"/>
      <c r="LLL16" s="136"/>
      <c r="LLM16" s="136"/>
      <c r="LLN16" s="136"/>
      <c r="LLO16" s="136"/>
      <c r="LLP16" s="136"/>
      <c r="LLQ16" s="136"/>
      <c r="LLR16" s="136"/>
      <c r="LLS16" s="136"/>
      <c r="LLT16" s="136"/>
      <c r="LLU16" s="136"/>
      <c r="LLV16" s="136"/>
      <c r="LLW16" s="136"/>
      <c r="LLX16" s="136"/>
      <c r="LLY16" s="136"/>
      <c r="LLZ16" s="136"/>
      <c r="LMA16" s="136"/>
      <c r="LMB16" s="136"/>
      <c r="LMC16" s="136"/>
      <c r="LMD16" s="136"/>
      <c r="LME16" s="136"/>
      <c r="LMF16" s="136"/>
      <c r="LMG16" s="136"/>
      <c r="LMH16" s="136"/>
      <c r="LMI16" s="136"/>
      <c r="LMJ16" s="136"/>
      <c r="LMK16" s="136"/>
      <c r="LML16" s="136"/>
      <c r="LMM16" s="136"/>
      <c r="LMN16" s="136"/>
      <c r="LMO16" s="136"/>
      <c r="LMP16" s="136"/>
      <c r="LMQ16" s="136"/>
      <c r="LMR16" s="136"/>
      <c r="LMS16" s="136"/>
      <c r="LMT16" s="136"/>
      <c r="LMU16" s="136"/>
      <c r="LMV16" s="136"/>
      <c r="LMW16" s="136"/>
      <c r="LMX16" s="136"/>
      <c r="LMY16" s="136"/>
      <c r="LMZ16" s="136"/>
      <c r="LNA16" s="136"/>
      <c r="LNB16" s="136"/>
      <c r="LNC16" s="136"/>
      <c r="LND16" s="136"/>
      <c r="LNE16" s="136"/>
      <c r="LNF16" s="136"/>
      <c r="LNG16" s="136"/>
      <c r="LNH16" s="136"/>
      <c r="LNI16" s="136"/>
      <c r="LNJ16" s="136"/>
      <c r="LNK16" s="136"/>
      <c r="LNL16" s="136"/>
      <c r="LNM16" s="136"/>
      <c r="LNN16" s="136"/>
      <c r="LNO16" s="136"/>
      <c r="LNP16" s="136"/>
      <c r="LNQ16" s="136"/>
      <c r="LNR16" s="136"/>
      <c r="LNS16" s="136"/>
      <c r="LNT16" s="136"/>
      <c r="LNU16" s="136"/>
      <c r="LNV16" s="136"/>
      <c r="LNW16" s="136"/>
      <c r="LNX16" s="136"/>
      <c r="LNY16" s="136"/>
      <c r="LNZ16" s="136"/>
      <c r="LOA16" s="136"/>
      <c r="LOB16" s="136"/>
      <c r="LOC16" s="136"/>
      <c r="LOD16" s="136"/>
      <c r="LOE16" s="136"/>
      <c r="LOF16" s="136"/>
      <c r="LOG16" s="136"/>
      <c r="LOH16" s="136"/>
      <c r="LOI16" s="136"/>
      <c r="LOJ16" s="136"/>
      <c r="LOK16" s="136"/>
      <c r="LOL16" s="136"/>
      <c r="LOM16" s="136"/>
      <c r="LON16" s="136"/>
      <c r="LOO16" s="136"/>
      <c r="LOP16" s="136"/>
      <c r="LOQ16" s="136"/>
      <c r="LOR16" s="136"/>
      <c r="LOS16" s="136"/>
      <c r="LOT16" s="136"/>
      <c r="LOU16" s="136"/>
      <c r="LOV16" s="136"/>
      <c r="LOW16" s="136"/>
      <c r="LOX16" s="136"/>
      <c r="LOY16" s="136"/>
      <c r="LOZ16" s="136"/>
      <c r="LPA16" s="136"/>
      <c r="LPB16" s="136"/>
      <c r="LPC16" s="136"/>
      <c r="LPD16" s="136"/>
      <c r="LPE16" s="136"/>
      <c r="LPF16" s="136"/>
      <c r="LPG16" s="136"/>
      <c r="LPH16" s="136"/>
      <c r="LPI16" s="136"/>
      <c r="LPJ16" s="136"/>
      <c r="LPK16" s="136"/>
      <c r="LPL16" s="136"/>
      <c r="LPM16" s="136"/>
      <c r="LPN16" s="136"/>
      <c r="LPO16" s="136"/>
      <c r="LPP16" s="136"/>
      <c r="LPQ16" s="136"/>
      <c r="LPR16" s="136"/>
      <c r="LPS16" s="136"/>
      <c r="LPT16" s="136"/>
      <c r="LPU16" s="136"/>
      <c r="LPV16" s="136"/>
      <c r="LPW16" s="136"/>
      <c r="LPX16" s="136"/>
      <c r="LPY16" s="136"/>
      <c r="LPZ16" s="136"/>
      <c r="LQA16" s="136"/>
      <c r="LQB16" s="136"/>
      <c r="LQC16" s="136"/>
      <c r="LQD16" s="136"/>
      <c r="LQE16" s="136"/>
      <c r="LQF16" s="136"/>
      <c r="LQG16" s="136"/>
      <c r="LQH16" s="136"/>
      <c r="LQI16" s="136"/>
      <c r="LQJ16" s="136"/>
      <c r="LQK16" s="136"/>
      <c r="LQL16" s="136"/>
      <c r="LQM16" s="136"/>
      <c r="LQN16" s="136"/>
      <c r="LQO16" s="136"/>
      <c r="LQP16" s="136"/>
      <c r="LQQ16" s="136"/>
      <c r="LQR16" s="136"/>
      <c r="LQS16" s="136"/>
      <c r="LQT16" s="136"/>
      <c r="LQU16" s="136"/>
      <c r="LQV16" s="136"/>
      <c r="LQW16" s="136"/>
      <c r="LQX16" s="136"/>
      <c r="LQY16" s="136"/>
      <c r="LQZ16" s="136"/>
      <c r="LRA16" s="136"/>
      <c r="LRB16" s="136"/>
      <c r="LRC16" s="136"/>
      <c r="LRD16" s="136"/>
      <c r="LRE16" s="136"/>
      <c r="LRF16" s="136"/>
      <c r="LRG16" s="136"/>
      <c r="LRH16" s="136"/>
      <c r="LRI16" s="136"/>
      <c r="LRJ16" s="136"/>
      <c r="LRK16" s="136"/>
      <c r="LRL16" s="136"/>
      <c r="LRM16" s="136"/>
      <c r="LRN16" s="136"/>
      <c r="LRO16" s="136"/>
      <c r="LRP16" s="136"/>
      <c r="LRQ16" s="136"/>
      <c r="LRR16" s="136"/>
      <c r="LRS16" s="136"/>
      <c r="LRT16" s="136"/>
      <c r="LRU16" s="136"/>
      <c r="LRV16" s="136"/>
      <c r="LRW16" s="136"/>
      <c r="LRX16" s="136"/>
      <c r="LRY16" s="136"/>
      <c r="LRZ16" s="136"/>
      <c r="LSA16" s="136"/>
      <c r="LSB16" s="136"/>
      <c r="LSC16" s="136"/>
      <c r="LSD16" s="136"/>
      <c r="LSE16" s="136"/>
      <c r="LSF16" s="136"/>
      <c r="LSG16" s="136"/>
      <c r="LSH16" s="136"/>
      <c r="LSI16" s="136"/>
      <c r="LSJ16" s="136"/>
      <c r="LSK16" s="136"/>
      <c r="LSL16" s="136"/>
      <c r="LSM16" s="136"/>
      <c r="LSN16" s="136"/>
      <c r="LSO16" s="136"/>
      <c r="LSP16" s="136"/>
      <c r="LSQ16" s="136"/>
      <c r="LSR16" s="136"/>
      <c r="LSS16" s="136"/>
      <c r="LST16" s="136"/>
      <c r="LSU16" s="136"/>
      <c r="LSV16" s="136"/>
      <c r="LSW16" s="136"/>
      <c r="LSX16" s="136"/>
      <c r="LSY16" s="136"/>
      <c r="LSZ16" s="136"/>
      <c r="LTA16" s="136"/>
      <c r="LTB16" s="136"/>
      <c r="LTC16" s="136"/>
      <c r="LTD16" s="136"/>
      <c r="LTE16" s="136"/>
      <c r="LTF16" s="136"/>
      <c r="LTG16" s="136"/>
      <c r="LTH16" s="136"/>
      <c r="LTI16" s="136"/>
      <c r="LTJ16" s="136"/>
      <c r="LTK16" s="136"/>
      <c r="LTL16" s="136"/>
      <c r="LTM16" s="136"/>
      <c r="LTN16" s="136"/>
      <c r="LTO16" s="136"/>
      <c r="LTP16" s="136"/>
      <c r="LTQ16" s="136"/>
      <c r="LTR16" s="136"/>
      <c r="LTS16" s="136"/>
      <c r="LTT16" s="136"/>
      <c r="LTU16" s="136"/>
      <c r="LTV16" s="136"/>
      <c r="LTW16" s="136"/>
      <c r="LTX16" s="136"/>
      <c r="LTY16" s="136"/>
      <c r="LTZ16" s="136"/>
      <c r="LUA16" s="136"/>
      <c r="LUB16" s="136"/>
      <c r="LUC16" s="136"/>
      <c r="LUD16" s="136"/>
      <c r="LUE16" s="136"/>
      <c r="LUF16" s="136"/>
      <c r="LUG16" s="136"/>
      <c r="LUH16" s="136"/>
      <c r="LUI16" s="136"/>
      <c r="LUJ16" s="136"/>
      <c r="LUK16" s="136"/>
      <c r="LUL16" s="136"/>
      <c r="LUM16" s="136"/>
      <c r="LUN16" s="136"/>
      <c r="LUO16" s="136"/>
      <c r="LUP16" s="136"/>
      <c r="LUQ16" s="136"/>
      <c r="LUR16" s="136"/>
      <c r="LUS16" s="136"/>
      <c r="LUT16" s="136"/>
      <c r="LUU16" s="136"/>
      <c r="LUV16" s="136"/>
      <c r="LUW16" s="136"/>
      <c r="LUX16" s="136"/>
      <c r="LUY16" s="136"/>
      <c r="LUZ16" s="136"/>
      <c r="LVA16" s="136"/>
      <c r="LVB16" s="136"/>
      <c r="LVC16" s="136"/>
      <c r="LVD16" s="136"/>
      <c r="LVE16" s="136"/>
      <c r="LVF16" s="136"/>
      <c r="LVG16" s="136"/>
      <c r="LVH16" s="136"/>
      <c r="LVI16" s="136"/>
      <c r="LVJ16" s="136"/>
      <c r="LVK16" s="136"/>
      <c r="LVL16" s="136"/>
      <c r="LVM16" s="136"/>
      <c r="LVN16" s="136"/>
      <c r="LVO16" s="136"/>
      <c r="LVP16" s="136"/>
      <c r="LVQ16" s="136"/>
      <c r="LVR16" s="136"/>
      <c r="LVS16" s="136"/>
      <c r="LVT16" s="136"/>
      <c r="LVU16" s="136"/>
      <c r="LVV16" s="136"/>
      <c r="LVW16" s="136"/>
      <c r="LVX16" s="136"/>
      <c r="LVY16" s="136"/>
      <c r="LVZ16" s="136"/>
      <c r="LWA16" s="136"/>
      <c r="LWB16" s="136"/>
      <c r="LWC16" s="136"/>
      <c r="LWD16" s="136"/>
      <c r="LWE16" s="136"/>
      <c r="LWF16" s="136"/>
      <c r="LWG16" s="136"/>
      <c r="LWH16" s="136"/>
      <c r="LWI16" s="136"/>
      <c r="LWJ16" s="136"/>
      <c r="LWK16" s="136"/>
      <c r="LWL16" s="136"/>
      <c r="LWM16" s="136"/>
      <c r="LWN16" s="136"/>
      <c r="LWO16" s="136"/>
      <c r="LWP16" s="136"/>
      <c r="LWQ16" s="136"/>
      <c r="LWR16" s="136"/>
      <c r="LWS16" s="136"/>
      <c r="LWT16" s="136"/>
      <c r="LWU16" s="136"/>
      <c r="LWV16" s="136"/>
      <c r="LWW16" s="136"/>
      <c r="LWX16" s="136"/>
      <c r="LWY16" s="136"/>
      <c r="LWZ16" s="136"/>
      <c r="LXA16" s="136"/>
      <c r="LXB16" s="136"/>
      <c r="LXC16" s="136"/>
      <c r="LXD16" s="136"/>
      <c r="LXE16" s="136"/>
      <c r="LXF16" s="136"/>
      <c r="LXG16" s="136"/>
      <c r="LXH16" s="136"/>
      <c r="LXI16" s="136"/>
      <c r="LXJ16" s="136"/>
      <c r="LXK16" s="136"/>
      <c r="LXL16" s="136"/>
      <c r="LXM16" s="136"/>
      <c r="LXN16" s="136"/>
      <c r="LXO16" s="136"/>
      <c r="LXP16" s="136"/>
      <c r="LXQ16" s="136"/>
      <c r="LXR16" s="136"/>
      <c r="LXS16" s="136"/>
      <c r="LXT16" s="136"/>
      <c r="LXU16" s="136"/>
      <c r="LXV16" s="136"/>
      <c r="LXW16" s="136"/>
      <c r="LXX16" s="136"/>
      <c r="LXY16" s="136"/>
      <c r="LXZ16" s="136"/>
      <c r="LYA16" s="136"/>
      <c r="LYB16" s="136"/>
      <c r="LYC16" s="136"/>
      <c r="LYD16" s="136"/>
      <c r="LYE16" s="136"/>
      <c r="LYF16" s="136"/>
      <c r="LYG16" s="136"/>
      <c r="LYH16" s="136"/>
      <c r="LYI16" s="136"/>
      <c r="LYJ16" s="136"/>
      <c r="LYK16" s="136"/>
      <c r="LYL16" s="136"/>
      <c r="LYM16" s="136"/>
      <c r="LYN16" s="136"/>
      <c r="LYO16" s="136"/>
      <c r="LYP16" s="136"/>
      <c r="LYQ16" s="136"/>
      <c r="LYR16" s="136"/>
      <c r="LYS16" s="136"/>
      <c r="LYT16" s="136"/>
      <c r="LYU16" s="136"/>
      <c r="LYV16" s="136"/>
      <c r="LYW16" s="136"/>
      <c r="LYX16" s="136"/>
      <c r="LYY16" s="136"/>
      <c r="LYZ16" s="136"/>
      <c r="LZA16" s="136"/>
      <c r="LZB16" s="136"/>
      <c r="LZC16" s="136"/>
      <c r="LZD16" s="136"/>
      <c r="LZE16" s="136"/>
      <c r="LZF16" s="136"/>
      <c r="LZG16" s="136"/>
      <c r="LZH16" s="136"/>
      <c r="LZI16" s="136"/>
      <c r="LZJ16" s="136"/>
      <c r="LZK16" s="136"/>
      <c r="LZL16" s="136"/>
      <c r="LZM16" s="136"/>
      <c r="LZN16" s="136"/>
      <c r="LZO16" s="136"/>
      <c r="LZP16" s="136"/>
      <c r="LZQ16" s="136"/>
      <c r="LZR16" s="136"/>
      <c r="LZS16" s="136"/>
      <c r="LZT16" s="136"/>
      <c r="LZU16" s="136"/>
      <c r="LZV16" s="136"/>
      <c r="LZW16" s="136"/>
      <c r="LZX16" s="136"/>
      <c r="LZY16" s="136"/>
      <c r="LZZ16" s="136"/>
      <c r="MAA16" s="136"/>
      <c r="MAB16" s="136"/>
      <c r="MAC16" s="136"/>
      <c r="MAD16" s="136"/>
      <c r="MAE16" s="136"/>
      <c r="MAF16" s="136"/>
      <c r="MAG16" s="136"/>
      <c r="MAH16" s="136"/>
      <c r="MAI16" s="136"/>
      <c r="MAJ16" s="136"/>
      <c r="MAK16" s="136"/>
      <c r="MAL16" s="136"/>
      <c r="MAM16" s="136"/>
      <c r="MAN16" s="136"/>
      <c r="MAO16" s="136"/>
      <c r="MAP16" s="136"/>
      <c r="MAQ16" s="136"/>
      <c r="MAR16" s="136"/>
      <c r="MAS16" s="136"/>
      <c r="MAT16" s="136"/>
      <c r="MAU16" s="136"/>
      <c r="MAV16" s="136"/>
      <c r="MAW16" s="136"/>
      <c r="MAX16" s="136"/>
      <c r="MAY16" s="136"/>
      <c r="MAZ16" s="136"/>
      <c r="MBA16" s="136"/>
      <c r="MBB16" s="136"/>
      <c r="MBC16" s="136"/>
      <c r="MBD16" s="136"/>
      <c r="MBE16" s="136"/>
      <c r="MBF16" s="136"/>
      <c r="MBG16" s="136"/>
      <c r="MBH16" s="136"/>
      <c r="MBI16" s="136"/>
      <c r="MBJ16" s="136"/>
      <c r="MBK16" s="136"/>
      <c r="MBL16" s="136"/>
      <c r="MBM16" s="136"/>
      <c r="MBN16" s="136"/>
      <c r="MBO16" s="136"/>
      <c r="MBP16" s="136"/>
      <c r="MBQ16" s="136"/>
      <c r="MBR16" s="136"/>
      <c r="MBS16" s="136"/>
      <c r="MBT16" s="136"/>
      <c r="MBU16" s="136"/>
      <c r="MBV16" s="136"/>
      <c r="MBW16" s="136"/>
      <c r="MBX16" s="136"/>
      <c r="MBY16" s="136"/>
      <c r="MBZ16" s="136"/>
      <c r="MCA16" s="136"/>
      <c r="MCB16" s="136"/>
      <c r="MCC16" s="136"/>
      <c r="MCD16" s="136"/>
      <c r="MCE16" s="136"/>
      <c r="MCF16" s="136"/>
      <c r="MCG16" s="136"/>
      <c r="MCH16" s="136"/>
      <c r="MCI16" s="136"/>
      <c r="MCJ16" s="136"/>
      <c r="MCK16" s="136"/>
      <c r="MCL16" s="136"/>
      <c r="MCM16" s="136"/>
      <c r="MCN16" s="136"/>
      <c r="MCO16" s="136"/>
      <c r="MCP16" s="136"/>
      <c r="MCQ16" s="136"/>
      <c r="MCR16" s="136"/>
      <c r="MCS16" s="136"/>
      <c r="MCT16" s="136"/>
      <c r="MCU16" s="136"/>
      <c r="MCV16" s="136"/>
      <c r="MCW16" s="136"/>
      <c r="MCX16" s="136"/>
      <c r="MCY16" s="136"/>
      <c r="MCZ16" s="136"/>
      <c r="MDA16" s="136"/>
      <c r="MDB16" s="136"/>
      <c r="MDC16" s="136"/>
      <c r="MDD16" s="136"/>
      <c r="MDE16" s="136"/>
      <c r="MDF16" s="136"/>
      <c r="MDG16" s="136"/>
      <c r="MDH16" s="136"/>
      <c r="MDI16" s="136"/>
      <c r="MDJ16" s="136"/>
      <c r="MDK16" s="136"/>
      <c r="MDL16" s="136"/>
      <c r="MDM16" s="136"/>
      <c r="MDN16" s="136"/>
      <c r="MDO16" s="136"/>
      <c r="MDP16" s="136"/>
      <c r="MDQ16" s="136"/>
      <c r="MDR16" s="136"/>
      <c r="MDS16" s="136"/>
      <c r="MDT16" s="136"/>
      <c r="MDU16" s="136"/>
      <c r="MDV16" s="136"/>
      <c r="MDW16" s="136"/>
      <c r="MDX16" s="136"/>
      <c r="MDY16" s="136"/>
      <c r="MDZ16" s="136"/>
      <c r="MEA16" s="136"/>
      <c r="MEB16" s="136"/>
      <c r="MEC16" s="136"/>
      <c r="MED16" s="136"/>
      <c r="MEE16" s="136"/>
      <c r="MEF16" s="136"/>
      <c r="MEG16" s="136"/>
      <c r="MEH16" s="136"/>
      <c r="MEI16" s="136"/>
      <c r="MEJ16" s="136"/>
      <c r="MEK16" s="136"/>
      <c r="MEL16" s="136"/>
      <c r="MEM16" s="136"/>
      <c r="MEN16" s="136"/>
      <c r="MEO16" s="136"/>
      <c r="MEP16" s="136"/>
      <c r="MEQ16" s="136"/>
      <c r="MER16" s="136"/>
      <c r="MES16" s="136"/>
      <c r="MET16" s="136"/>
      <c r="MEU16" s="136"/>
      <c r="MEV16" s="136"/>
      <c r="MEW16" s="136"/>
      <c r="MEX16" s="136"/>
      <c r="MEY16" s="136"/>
      <c r="MEZ16" s="136"/>
      <c r="MFA16" s="136"/>
      <c r="MFB16" s="136"/>
      <c r="MFC16" s="136"/>
      <c r="MFD16" s="136"/>
      <c r="MFE16" s="136"/>
      <c r="MFF16" s="136"/>
      <c r="MFG16" s="136"/>
      <c r="MFH16" s="136"/>
      <c r="MFI16" s="136"/>
      <c r="MFJ16" s="136"/>
      <c r="MFK16" s="136"/>
      <c r="MFL16" s="136"/>
      <c r="MFM16" s="136"/>
      <c r="MFN16" s="136"/>
      <c r="MFO16" s="136"/>
      <c r="MFP16" s="136"/>
      <c r="MFQ16" s="136"/>
      <c r="MFR16" s="136"/>
      <c r="MFS16" s="136"/>
      <c r="MFT16" s="136"/>
      <c r="MFU16" s="136"/>
      <c r="MFV16" s="136"/>
      <c r="MFW16" s="136"/>
      <c r="MFX16" s="136"/>
      <c r="MFY16" s="136"/>
      <c r="MFZ16" s="136"/>
      <c r="MGA16" s="136"/>
      <c r="MGB16" s="136"/>
      <c r="MGC16" s="136"/>
      <c r="MGD16" s="136"/>
      <c r="MGE16" s="136"/>
      <c r="MGF16" s="136"/>
      <c r="MGG16" s="136"/>
      <c r="MGH16" s="136"/>
      <c r="MGI16" s="136"/>
      <c r="MGJ16" s="136"/>
      <c r="MGK16" s="136"/>
      <c r="MGL16" s="136"/>
      <c r="MGM16" s="136"/>
      <c r="MGN16" s="136"/>
      <c r="MGO16" s="136"/>
      <c r="MGP16" s="136"/>
      <c r="MGQ16" s="136"/>
      <c r="MGR16" s="136"/>
      <c r="MGS16" s="136"/>
      <c r="MGT16" s="136"/>
      <c r="MGU16" s="136"/>
      <c r="MGV16" s="136"/>
      <c r="MGW16" s="136"/>
      <c r="MGX16" s="136"/>
      <c r="MGY16" s="136"/>
      <c r="MGZ16" s="136"/>
      <c r="MHA16" s="136"/>
      <c r="MHB16" s="136"/>
      <c r="MHC16" s="136"/>
      <c r="MHD16" s="136"/>
      <c r="MHE16" s="136"/>
      <c r="MHF16" s="136"/>
      <c r="MHG16" s="136"/>
      <c r="MHH16" s="136"/>
      <c r="MHI16" s="136"/>
      <c r="MHJ16" s="136"/>
      <c r="MHK16" s="136"/>
      <c r="MHL16" s="136"/>
      <c r="MHM16" s="136"/>
      <c r="MHN16" s="136"/>
      <c r="MHO16" s="136"/>
      <c r="MHP16" s="136"/>
      <c r="MHQ16" s="136"/>
      <c r="MHR16" s="136"/>
      <c r="MHS16" s="136"/>
      <c r="MHT16" s="136"/>
      <c r="MHU16" s="136"/>
      <c r="MHV16" s="136"/>
      <c r="MHW16" s="136"/>
      <c r="MHX16" s="136"/>
      <c r="MHY16" s="136"/>
      <c r="MHZ16" s="136"/>
      <c r="MIA16" s="136"/>
      <c r="MIB16" s="136"/>
      <c r="MIC16" s="136"/>
      <c r="MID16" s="136"/>
      <c r="MIE16" s="136"/>
      <c r="MIF16" s="136"/>
      <c r="MIG16" s="136"/>
      <c r="MIH16" s="136"/>
      <c r="MII16" s="136"/>
      <c r="MIJ16" s="136"/>
      <c r="MIK16" s="136"/>
      <c r="MIL16" s="136"/>
      <c r="MIM16" s="136"/>
      <c r="MIN16" s="136"/>
      <c r="MIO16" s="136"/>
      <c r="MIP16" s="136"/>
      <c r="MIQ16" s="136"/>
      <c r="MIR16" s="136"/>
      <c r="MIS16" s="136"/>
      <c r="MIT16" s="136"/>
      <c r="MIU16" s="136"/>
      <c r="MIV16" s="136"/>
      <c r="MIW16" s="136"/>
      <c r="MIX16" s="136"/>
      <c r="MIY16" s="136"/>
      <c r="MIZ16" s="136"/>
      <c r="MJA16" s="136"/>
      <c r="MJB16" s="136"/>
      <c r="MJC16" s="136"/>
      <c r="MJD16" s="136"/>
      <c r="MJE16" s="136"/>
      <c r="MJF16" s="136"/>
      <c r="MJG16" s="136"/>
      <c r="MJH16" s="136"/>
      <c r="MJI16" s="136"/>
      <c r="MJJ16" s="136"/>
      <c r="MJK16" s="136"/>
      <c r="MJL16" s="136"/>
      <c r="MJM16" s="136"/>
      <c r="MJN16" s="136"/>
      <c r="MJO16" s="136"/>
      <c r="MJP16" s="136"/>
      <c r="MJQ16" s="136"/>
      <c r="MJR16" s="136"/>
      <c r="MJS16" s="136"/>
      <c r="MJT16" s="136"/>
      <c r="MJU16" s="136"/>
      <c r="MJV16" s="136"/>
      <c r="MJW16" s="136"/>
      <c r="MJX16" s="136"/>
      <c r="MJY16" s="136"/>
      <c r="MJZ16" s="136"/>
      <c r="MKA16" s="136"/>
      <c r="MKB16" s="136"/>
      <c r="MKC16" s="136"/>
      <c r="MKD16" s="136"/>
      <c r="MKE16" s="136"/>
      <c r="MKF16" s="136"/>
      <c r="MKG16" s="136"/>
      <c r="MKH16" s="136"/>
      <c r="MKI16" s="136"/>
      <c r="MKJ16" s="136"/>
      <c r="MKK16" s="136"/>
      <c r="MKL16" s="136"/>
      <c r="MKM16" s="136"/>
      <c r="MKN16" s="136"/>
      <c r="MKO16" s="136"/>
      <c r="MKP16" s="136"/>
      <c r="MKQ16" s="136"/>
      <c r="MKR16" s="136"/>
      <c r="MKS16" s="136"/>
      <c r="MKT16" s="136"/>
      <c r="MKU16" s="136"/>
      <c r="MKV16" s="136"/>
      <c r="MKW16" s="136"/>
      <c r="MKX16" s="136"/>
      <c r="MKY16" s="136"/>
      <c r="MKZ16" s="136"/>
      <c r="MLA16" s="136"/>
      <c r="MLB16" s="136"/>
      <c r="MLC16" s="136"/>
      <c r="MLD16" s="136"/>
      <c r="MLE16" s="136"/>
      <c r="MLF16" s="136"/>
      <c r="MLG16" s="136"/>
      <c r="MLH16" s="136"/>
      <c r="MLI16" s="136"/>
      <c r="MLJ16" s="136"/>
      <c r="MLK16" s="136"/>
      <c r="MLL16" s="136"/>
      <c r="MLM16" s="136"/>
      <c r="MLN16" s="136"/>
      <c r="MLO16" s="136"/>
      <c r="MLP16" s="136"/>
      <c r="MLQ16" s="136"/>
      <c r="MLR16" s="136"/>
      <c r="MLS16" s="136"/>
      <c r="MLT16" s="136"/>
      <c r="MLU16" s="136"/>
      <c r="MLV16" s="136"/>
      <c r="MLW16" s="136"/>
      <c r="MLX16" s="136"/>
      <c r="MLY16" s="136"/>
      <c r="MLZ16" s="136"/>
      <c r="MMA16" s="136"/>
      <c r="MMB16" s="136"/>
      <c r="MMC16" s="136"/>
      <c r="MMD16" s="136"/>
      <c r="MME16" s="136"/>
      <c r="MMF16" s="136"/>
      <c r="MMG16" s="136"/>
      <c r="MMH16" s="136"/>
      <c r="MMI16" s="136"/>
      <c r="MMJ16" s="136"/>
      <c r="MMK16" s="136"/>
      <c r="MML16" s="136"/>
      <c r="MMM16" s="136"/>
      <c r="MMN16" s="136"/>
      <c r="MMO16" s="136"/>
      <c r="MMP16" s="136"/>
      <c r="MMQ16" s="136"/>
      <c r="MMR16" s="136"/>
      <c r="MMS16" s="136"/>
      <c r="MMT16" s="136"/>
      <c r="MMU16" s="136"/>
      <c r="MMV16" s="136"/>
      <c r="MMW16" s="136"/>
      <c r="MMX16" s="136"/>
      <c r="MMY16" s="136"/>
      <c r="MMZ16" s="136"/>
      <c r="MNA16" s="136"/>
      <c r="MNB16" s="136"/>
      <c r="MNC16" s="136"/>
      <c r="MND16" s="136"/>
      <c r="MNE16" s="136"/>
      <c r="MNF16" s="136"/>
      <c r="MNG16" s="136"/>
      <c r="MNH16" s="136"/>
      <c r="MNI16" s="136"/>
      <c r="MNJ16" s="136"/>
      <c r="MNK16" s="136"/>
      <c r="MNL16" s="136"/>
      <c r="MNM16" s="136"/>
      <c r="MNN16" s="136"/>
      <c r="MNO16" s="136"/>
      <c r="MNP16" s="136"/>
      <c r="MNQ16" s="136"/>
      <c r="MNR16" s="136"/>
      <c r="MNS16" s="136"/>
      <c r="MNT16" s="136"/>
      <c r="MNU16" s="136"/>
      <c r="MNV16" s="136"/>
      <c r="MNW16" s="136"/>
      <c r="MNX16" s="136"/>
      <c r="MNY16" s="136"/>
      <c r="MNZ16" s="136"/>
      <c r="MOA16" s="136"/>
      <c r="MOB16" s="136"/>
      <c r="MOC16" s="136"/>
      <c r="MOD16" s="136"/>
      <c r="MOE16" s="136"/>
      <c r="MOF16" s="136"/>
      <c r="MOG16" s="136"/>
      <c r="MOH16" s="136"/>
      <c r="MOI16" s="136"/>
      <c r="MOJ16" s="136"/>
      <c r="MOK16" s="136"/>
      <c r="MOL16" s="136"/>
      <c r="MOM16" s="136"/>
      <c r="MON16" s="136"/>
      <c r="MOO16" s="136"/>
      <c r="MOP16" s="136"/>
      <c r="MOQ16" s="136"/>
      <c r="MOR16" s="136"/>
      <c r="MOS16" s="136"/>
      <c r="MOT16" s="136"/>
      <c r="MOU16" s="136"/>
      <c r="MOV16" s="136"/>
      <c r="MOW16" s="136"/>
      <c r="MOX16" s="136"/>
      <c r="MOY16" s="136"/>
      <c r="MOZ16" s="136"/>
      <c r="MPA16" s="136"/>
      <c r="MPB16" s="136"/>
      <c r="MPC16" s="136"/>
      <c r="MPD16" s="136"/>
      <c r="MPE16" s="136"/>
      <c r="MPF16" s="136"/>
      <c r="MPG16" s="136"/>
      <c r="MPH16" s="136"/>
      <c r="MPI16" s="136"/>
      <c r="MPJ16" s="136"/>
      <c r="MPK16" s="136"/>
      <c r="MPL16" s="136"/>
      <c r="MPM16" s="136"/>
      <c r="MPN16" s="136"/>
      <c r="MPO16" s="136"/>
      <c r="MPP16" s="136"/>
      <c r="MPQ16" s="136"/>
      <c r="MPR16" s="136"/>
      <c r="MPS16" s="136"/>
      <c r="MPT16" s="136"/>
      <c r="MPU16" s="136"/>
      <c r="MPV16" s="136"/>
      <c r="MPW16" s="136"/>
      <c r="MPX16" s="136"/>
      <c r="MPY16" s="136"/>
      <c r="MPZ16" s="136"/>
      <c r="MQA16" s="136"/>
      <c r="MQB16" s="136"/>
      <c r="MQC16" s="136"/>
      <c r="MQD16" s="136"/>
      <c r="MQE16" s="136"/>
      <c r="MQF16" s="136"/>
      <c r="MQG16" s="136"/>
      <c r="MQH16" s="136"/>
      <c r="MQI16" s="136"/>
      <c r="MQJ16" s="136"/>
      <c r="MQK16" s="136"/>
      <c r="MQL16" s="136"/>
      <c r="MQM16" s="136"/>
      <c r="MQN16" s="136"/>
      <c r="MQO16" s="136"/>
      <c r="MQP16" s="136"/>
      <c r="MQQ16" s="136"/>
      <c r="MQR16" s="136"/>
      <c r="MQS16" s="136"/>
      <c r="MQT16" s="136"/>
      <c r="MQU16" s="136"/>
      <c r="MQV16" s="136"/>
      <c r="MQW16" s="136"/>
      <c r="MQX16" s="136"/>
      <c r="MQY16" s="136"/>
      <c r="MQZ16" s="136"/>
      <c r="MRA16" s="136"/>
      <c r="MRB16" s="136"/>
      <c r="MRC16" s="136"/>
      <c r="MRD16" s="136"/>
      <c r="MRE16" s="136"/>
      <c r="MRF16" s="136"/>
      <c r="MRG16" s="136"/>
      <c r="MRH16" s="136"/>
      <c r="MRI16" s="136"/>
      <c r="MRJ16" s="136"/>
      <c r="MRK16" s="136"/>
      <c r="MRL16" s="136"/>
      <c r="MRM16" s="136"/>
      <c r="MRN16" s="136"/>
      <c r="MRO16" s="136"/>
      <c r="MRP16" s="136"/>
      <c r="MRQ16" s="136"/>
      <c r="MRR16" s="136"/>
      <c r="MRS16" s="136"/>
      <c r="MRT16" s="136"/>
      <c r="MRU16" s="136"/>
      <c r="MRV16" s="136"/>
      <c r="MRW16" s="136"/>
      <c r="MRX16" s="136"/>
      <c r="MRY16" s="136"/>
      <c r="MRZ16" s="136"/>
      <c r="MSA16" s="136"/>
      <c r="MSB16" s="136"/>
      <c r="MSC16" s="136"/>
      <c r="MSD16" s="136"/>
      <c r="MSE16" s="136"/>
      <c r="MSF16" s="136"/>
      <c r="MSG16" s="136"/>
      <c r="MSH16" s="136"/>
      <c r="MSI16" s="136"/>
      <c r="MSJ16" s="136"/>
      <c r="MSK16" s="136"/>
      <c r="MSL16" s="136"/>
      <c r="MSM16" s="136"/>
      <c r="MSN16" s="136"/>
      <c r="MSO16" s="136"/>
      <c r="MSP16" s="136"/>
      <c r="MSQ16" s="136"/>
      <c r="MSR16" s="136"/>
      <c r="MSS16" s="136"/>
      <c r="MST16" s="136"/>
      <c r="MSU16" s="136"/>
      <c r="MSV16" s="136"/>
      <c r="MSW16" s="136"/>
      <c r="MSX16" s="136"/>
      <c r="MSY16" s="136"/>
      <c r="MSZ16" s="136"/>
      <c r="MTA16" s="136"/>
      <c r="MTB16" s="136"/>
      <c r="MTC16" s="136"/>
      <c r="MTD16" s="136"/>
      <c r="MTE16" s="136"/>
      <c r="MTF16" s="136"/>
      <c r="MTG16" s="136"/>
      <c r="MTH16" s="136"/>
      <c r="MTI16" s="136"/>
      <c r="MTJ16" s="136"/>
      <c r="MTK16" s="136"/>
      <c r="MTL16" s="136"/>
      <c r="MTM16" s="136"/>
      <c r="MTN16" s="136"/>
      <c r="MTO16" s="136"/>
      <c r="MTP16" s="136"/>
      <c r="MTQ16" s="136"/>
      <c r="MTR16" s="136"/>
      <c r="MTS16" s="136"/>
      <c r="MTT16" s="136"/>
      <c r="MTU16" s="136"/>
      <c r="MTV16" s="136"/>
      <c r="MTW16" s="136"/>
      <c r="MTX16" s="136"/>
      <c r="MTY16" s="136"/>
      <c r="MTZ16" s="136"/>
      <c r="MUA16" s="136"/>
      <c r="MUB16" s="136"/>
      <c r="MUC16" s="136"/>
      <c r="MUD16" s="136"/>
      <c r="MUE16" s="136"/>
      <c r="MUF16" s="136"/>
      <c r="MUG16" s="136"/>
      <c r="MUH16" s="136"/>
      <c r="MUI16" s="136"/>
      <c r="MUJ16" s="136"/>
      <c r="MUK16" s="136"/>
      <c r="MUL16" s="136"/>
      <c r="MUM16" s="136"/>
      <c r="MUN16" s="136"/>
      <c r="MUO16" s="136"/>
      <c r="MUP16" s="136"/>
      <c r="MUQ16" s="136"/>
      <c r="MUR16" s="136"/>
      <c r="MUS16" s="136"/>
      <c r="MUT16" s="136"/>
      <c r="MUU16" s="136"/>
      <c r="MUV16" s="136"/>
      <c r="MUW16" s="136"/>
      <c r="MUX16" s="136"/>
      <c r="MUY16" s="136"/>
      <c r="MUZ16" s="136"/>
      <c r="MVA16" s="136"/>
      <c r="MVB16" s="136"/>
      <c r="MVC16" s="136"/>
      <c r="MVD16" s="136"/>
      <c r="MVE16" s="136"/>
      <c r="MVF16" s="136"/>
      <c r="MVG16" s="136"/>
      <c r="MVH16" s="136"/>
      <c r="MVI16" s="136"/>
      <c r="MVJ16" s="136"/>
      <c r="MVK16" s="136"/>
      <c r="MVL16" s="136"/>
      <c r="MVM16" s="136"/>
      <c r="MVN16" s="136"/>
      <c r="MVO16" s="136"/>
      <c r="MVP16" s="136"/>
      <c r="MVQ16" s="136"/>
      <c r="MVR16" s="136"/>
      <c r="MVS16" s="136"/>
      <c r="MVT16" s="136"/>
      <c r="MVU16" s="136"/>
      <c r="MVV16" s="136"/>
      <c r="MVW16" s="136"/>
      <c r="MVX16" s="136"/>
      <c r="MVY16" s="136"/>
      <c r="MVZ16" s="136"/>
      <c r="MWA16" s="136"/>
      <c r="MWB16" s="136"/>
      <c r="MWC16" s="136"/>
      <c r="MWD16" s="136"/>
      <c r="MWE16" s="136"/>
      <c r="MWF16" s="136"/>
      <c r="MWG16" s="136"/>
      <c r="MWH16" s="136"/>
      <c r="MWI16" s="136"/>
      <c r="MWJ16" s="136"/>
      <c r="MWK16" s="136"/>
      <c r="MWL16" s="136"/>
      <c r="MWM16" s="136"/>
      <c r="MWN16" s="136"/>
      <c r="MWO16" s="136"/>
      <c r="MWP16" s="136"/>
      <c r="MWQ16" s="136"/>
      <c r="MWR16" s="136"/>
      <c r="MWS16" s="136"/>
      <c r="MWT16" s="136"/>
      <c r="MWU16" s="136"/>
      <c r="MWV16" s="136"/>
      <c r="MWW16" s="136"/>
      <c r="MWX16" s="136"/>
      <c r="MWY16" s="136"/>
      <c r="MWZ16" s="136"/>
      <c r="MXA16" s="136"/>
      <c r="MXB16" s="136"/>
      <c r="MXC16" s="136"/>
      <c r="MXD16" s="136"/>
      <c r="MXE16" s="136"/>
      <c r="MXF16" s="136"/>
      <c r="MXG16" s="136"/>
      <c r="MXH16" s="136"/>
      <c r="MXI16" s="136"/>
      <c r="MXJ16" s="136"/>
      <c r="MXK16" s="136"/>
      <c r="MXL16" s="136"/>
      <c r="MXM16" s="136"/>
      <c r="MXN16" s="136"/>
      <c r="MXO16" s="136"/>
      <c r="MXP16" s="136"/>
      <c r="MXQ16" s="136"/>
      <c r="MXR16" s="136"/>
      <c r="MXS16" s="136"/>
      <c r="MXT16" s="136"/>
      <c r="MXU16" s="136"/>
      <c r="MXV16" s="136"/>
      <c r="MXW16" s="136"/>
      <c r="MXX16" s="136"/>
      <c r="MXY16" s="136"/>
      <c r="MXZ16" s="136"/>
      <c r="MYA16" s="136"/>
      <c r="MYB16" s="136"/>
      <c r="MYC16" s="136"/>
      <c r="MYD16" s="136"/>
      <c r="MYE16" s="136"/>
      <c r="MYF16" s="136"/>
      <c r="MYG16" s="136"/>
      <c r="MYH16" s="136"/>
      <c r="MYI16" s="136"/>
      <c r="MYJ16" s="136"/>
      <c r="MYK16" s="136"/>
      <c r="MYL16" s="136"/>
      <c r="MYM16" s="136"/>
      <c r="MYN16" s="136"/>
      <c r="MYO16" s="136"/>
      <c r="MYP16" s="136"/>
      <c r="MYQ16" s="136"/>
      <c r="MYR16" s="136"/>
      <c r="MYS16" s="136"/>
      <c r="MYT16" s="136"/>
      <c r="MYU16" s="136"/>
      <c r="MYV16" s="136"/>
      <c r="MYW16" s="136"/>
      <c r="MYX16" s="136"/>
      <c r="MYY16" s="136"/>
      <c r="MYZ16" s="136"/>
      <c r="MZA16" s="136"/>
      <c r="MZB16" s="136"/>
      <c r="MZC16" s="136"/>
      <c r="MZD16" s="136"/>
      <c r="MZE16" s="136"/>
      <c r="MZF16" s="136"/>
      <c r="MZG16" s="136"/>
      <c r="MZH16" s="136"/>
      <c r="MZI16" s="136"/>
      <c r="MZJ16" s="136"/>
      <c r="MZK16" s="136"/>
      <c r="MZL16" s="136"/>
      <c r="MZM16" s="136"/>
      <c r="MZN16" s="136"/>
      <c r="MZO16" s="136"/>
      <c r="MZP16" s="136"/>
      <c r="MZQ16" s="136"/>
      <c r="MZR16" s="136"/>
      <c r="MZS16" s="136"/>
      <c r="MZT16" s="136"/>
      <c r="MZU16" s="136"/>
      <c r="MZV16" s="136"/>
      <c r="MZW16" s="136"/>
      <c r="MZX16" s="136"/>
      <c r="MZY16" s="136"/>
      <c r="MZZ16" s="136"/>
      <c r="NAA16" s="136"/>
      <c r="NAB16" s="136"/>
      <c r="NAC16" s="136"/>
      <c r="NAD16" s="136"/>
      <c r="NAE16" s="136"/>
      <c r="NAF16" s="136"/>
      <c r="NAG16" s="136"/>
      <c r="NAH16" s="136"/>
      <c r="NAI16" s="136"/>
      <c r="NAJ16" s="136"/>
      <c r="NAK16" s="136"/>
      <c r="NAL16" s="136"/>
      <c r="NAM16" s="136"/>
      <c r="NAN16" s="136"/>
      <c r="NAO16" s="136"/>
      <c r="NAP16" s="136"/>
      <c r="NAQ16" s="136"/>
      <c r="NAR16" s="136"/>
      <c r="NAS16" s="136"/>
      <c r="NAT16" s="136"/>
      <c r="NAU16" s="136"/>
      <c r="NAV16" s="136"/>
      <c r="NAW16" s="136"/>
      <c r="NAX16" s="136"/>
      <c r="NAY16" s="136"/>
      <c r="NAZ16" s="136"/>
      <c r="NBA16" s="136"/>
      <c r="NBB16" s="136"/>
      <c r="NBC16" s="136"/>
      <c r="NBD16" s="136"/>
      <c r="NBE16" s="136"/>
      <c r="NBF16" s="136"/>
      <c r="NBG16" s="136"/>
      <c r="NBH16" s="136"/>
      <c r="NBI16" s="136"/>
      <c r="NBJ16" s="136"/>
      <c r="NBK16" s="136"/>
      <c r="NBL16" s="136"/>
      <c r="NBM16" s="136"/>
      <c r="NBN16" s="136"/>
      <c r="NBO16" s="136"/>
      <c r="NBP16" s="136"/>
      <c r="NBQ16" s="136"/>
      <c r="NBR16" s="136"/>
      <c r="NBS16" s="136"/>
      <c r="NBT16" s="136"/>
      <c r="NBU16" s="136"/>
      <c r="NBV16" s="136"/>
      <c r="NBW16" s="136"/>
      <c r="NBX16" s="136"/>
      <c r="NBY16" s="136"/>
      <c r="NBZ16" s="136"/>
      <c r="NCA16" s="136"/>
      <c r="NCB16" s="136"/>
      <c r="NCC16" s="136"/>
      <c r="NCD16" s="136"/>
      <c r="NCE16" s="136"/>
      <c r="NCF16" s="136"/>
      <c r="NCG16" s="136"/>
      <c r="NCH16" s="136"/>
      <c r="NCI16" s="136"/>
      <c r="NCJ16" s="136"/>
      <c r="NCK16" s="136"/>
      <c r="NCL16" s="136"/>
      <c r="NCM16" s="136"/>
      <c r="NCN16" s="136"/>
      <c r="NCO16" s="136"/>
      <c r="NCP16" s="136"/>
      <c r="NCQ16" s="136"/>
      <c r="NCR16" s="136"/>
      <c r="NCS16" s="136"/>
      <c r="NCT16" s="136"/>
      <c r="NCU16" s="136"/>
      <c r="NCV16" s="136"/>
      <c r="NCW16" s="136"/>
      <c r="NCX16" s="136"/>
      <c r="NCY16" s="136"/>
      <c r="NCZ16" s="136"/>
      <c r="NDA16" s="136"/>
      <c r="NDB16" s="136"/>
      <c r="NDC16" s="136"/>
      <c r="NDD16" s="136"/>
      <c r="NDE16" s="136"/>
      <c r="NDF16" s="136"/>
      <c r="NDG16" s="136"/>
      <c r="NDH16" s="136"/>
      <c r="NDI16" s="136"/>
      <c r="NDJ16" s="136"/>
      <c r="NDK16" s="136"/>
      <c r="NDL16" s="136"/>
      <c r="NDM16" s="136"/>
      <c r="NDN16" s="136"/>
      <c r="NDO16" s="136"/>
      <c r="NDP16" s="136"/>
      <c r="NDQ16" s="136"/>
      <c r="NDR16" s="136"/>
      <c r="NDS16" s="136"/>
      <c r="NDT16" s="136"/>
      <c r="NDU16" s="136"/>
      <c r="NDV16" s="136"/>
      <c r="NDW16" s="136"/>
      <c r="NDX16" s="136"/>
      <c r="NDY16" s="136"/>
      <c r="NDZ16" s="136"/>
      <c r="NEA16" s="136"/>
      <c r="NEB16" s="136"/>
      <c r="NEC16" s="136"/>
      <c r="NED16" s="136"/>
      <c r="NEE16" s="136"/>
      <c r="NEF16" s="136"/>
      <c r="NEG16" s="136"/>
      <c r="NEH16" s="136"/>
      <c r="NEI16" s="136"/>
      <c r="NEJ16" s="136"/>
      <c r="NEK16" s="136"/>
      <c r="NEL16" s="136"/>
      <c r="NEM16" s="136"/>
      <c r="NEN16" s="136"/>
      <c r="NEO16" s="136"/>
      <c r="NEP16" s="136"/>
      <c r="NEQ16" s="136"/>
      <c r="NER16" s="136"/>
      <c r="NES16" s="136"/>
      <c r="NET16" s="136"/>
      <c r="NEU16" s="136"/>
      <c r="NEV16" s="136"/>
      <c r="NEW16" s="136"/>
      <c r="NEX16" s="136"/>
      <c r="NEY16" s="136"/>
      <c r="NEZ16" s="136"/>
      <c r="NFA16" s="136"/>
      <c r="NFB16" s="136"/>
      <c r="NFC16" s="136"/>
      <c r="NFD16" s="136"/>
      <c r="NFE16" s="136"/>
      <c r="NFF16" s="136"/>
      <c r="NFG16" s="136"/>
      <c r="NFH16" s="136"/>
      <c r="NFI16" s="136"/>
      <c r="NFJ16" s="136"/>
      <c r="NFK16" s="136"/>
      <c r="NFL16" s="136"/>
      <c r="NFM16" s="136"/>
      <c r="NFN16" s="136"/>
      <c r="NFO16" s="136"/>
      <c r="NFP16" s="136"/>
      <c r="NFQ16" s="136"/>
      <c r="NFR16" s="136"/>
      <c r="NFS16" s="136"/>
      <c r="NFT16" s="136"/>
      <c r="NFU16" s="136"/>
      <c r="NFV16" s="136"/>
      <c r="NFW16" s="136"/>
      <c r="NFX16" s="136"/>
      <c r="NFY16" s="136"/>
      <c r="NFZ16" s="136"/>
      <c r="NGA16" s="136"/>
      <c r="NGB16" s="136"/>
      <c r="NGC16" s="136"/>
      <c r="NGD16" s="136"/>
      <c r="NGE16" s="136"/>
      <c r="NGF16" s="136"/>
      <c r="NGG16" s="136"/>
      <c r="NGH16" s="136"/>
      <c r="NGI16" s="136"/>
      <c r="NGJ16" s="136"/>
      <c r="NGK16" s="136"/>
      <c r="NGL16" s="136"/>
      <c r="NGM16" s="136"/>
      <c r="NGN16" s="136"/>
      <c r="NGO16" s="136"/>
      <c r="NGP16" s="136"/>
      <c r="NGQ16" s="136"/>
      <c r="NGR16" s="136"/>
      <c r="NGS16" s="136"/>
      <c r="NGT16" s="136"/>
      <c r="NGU16" s="136"/>
      <c r="NGV16" s="136"/>
      <c r="NGW16" s="136"/>
      <c r="NGX16" s="136"/>
      <c r="NGY16" s="136"/>
      <c r="NGZ16" s="136"/>
      <c r="NHA16" s="136"/>
      <c r="NHB16" s="136"/>
      <c r="NHC16" s="136"/>
      <c r="NHD16" s="136"/>
      <c r="NHE16" s="136"/>
      <c r="NHF16" s="136"/>
      <c r="NHG16" s="136"/>
      <c r="NHH16" s="136"/>
      <c r="NHI16" s="136"/>
      <c r="NHJ16" s="136"/>
      <c r="NHK16" s="136"/>
      <c r="NHL16" s="136"/>
      <c r="NHM16" s="136"/>
      <c r="NHN16" s="136"/>
      <c r="NHO16" s="136"/>
      <c r="NHP16" s="136"/>
      <c r="NHQ16" s="136"/>
      <c r="NHR16" s="136"/>
      <c r="NHS16" s="136"/>
      <c r="NHT16" s="136"/>
      <c r="NHU16" s="136"/>
      <c r="NHV16" s="136"/>
      <c r="NHW16" s="136"/>
      <c r="NHX16" s="136"/>
      <c r="NHY16" s="136"/>
      <c r="NHZ16" s="136"/>
      <c r="NIA16" s="136"/>
      <c r="NIB16" s="136"/>
      <c r="NIC16" s="136"/>
      <c r="NID16" s="136"/>
      <c r="NIE16" s="136"/>
      <c r="NIF16" s="136"/>
      <c r="NIG16" s="136"/>
      <c r="NIH16" s="136"/>
      <c r="NII16" s="136"/>
      <c r="NIJ16" s="136"/>
      <c r="NIK16" s="136"/>
      <c r="NIL16" s="136"/>
      <c r="NIM16" s="136"/>
      <c r="NIN16" s="136"/>
      <c r="NIO16" s="136"/>
      <c r="NIP16" s="136"/>
      <c r="NIQ16" s="136"/>
      <c r="NIR16" s="136"/>
      <c r="NIS16" s="136"/>
      <c r="NIT16" s="136"/>
      <c r="NIU16" s="136"/>
      <c r="NIV16" s="136"/>
      <c r="NIW16" s="136"/>
      <c r="NIX16" s="136"/>
      <c r="NIY16" s="136"/>
      <c r="NIZ16" s="136"/>
      <c r="NJA16" s="136"/>
      <c r="NJB16" s="136"/>
      <c r="NJC16" s="136"/>
      <c r="NJD16" s="136"/>
      <c r="NJE16" s="136"/>
      <c r="NJF16" s="136"/>
      <c r="NJG16" s="136"/>
      <c r="NJH16" s="136"/>
      <c r="NJI16" s="136"/>
      <c r="NJJ16" s="136"/>
      <c r="NJK16" s="136"/>
      <c r="NJL16" s="136"/>
      <c r="NJM16" s="136"/>
      <c r="NJN16" s="136"/>
      <c r="NJO16" s="136"/>
      <c r="NJP16" s="136"/>
      <c r="NJQ16" s="136"/>
      <c r="NJR16" s="136"/>
      <c r="NJS16" s="136"/>
      <c r="NJT16" s="136"/>
      <c r="NJU16" s="136"/>
      <c r="NJV16" s="136"/>
      <c r="NJW16" s="136"/>
      <c r="NJX16" s="136"/>
      <c r="NJY16" s="136"/>
      <c r="NJZ16" s="136"/>
      <c r="NKA16" s="136"/>
      <c r="NKB16" s="136"/>
      <c r="NKC16" s="136"/>
      <c r="NKD16" s="136"/>
      <c r="NKE16" s="136"/>
      <c r="NKF16" s="136"/>
      <c r="NKG16" s="136"/>
      <c r="NKH16" s="136"/>
      <c r="NKI16" s="136"/>
      <c r="NKJ16" s="136"/>
      <c r="NKK16" s="136"/>
      <c r="NKL16" s="136"/>
      <c r="NKM16" s="136"/>
      <c r="NKN16" s="136"/>
      <c r="NKO16" s="136"/>
      <c r="NKP16" s="136"/>
      <c r="NKQ16" s="136"/>
      <c r="NKR16" s="136"/>
      <c r="NKS16" s="136"/>
      <c r="NKT16" s="136"/>
      <c r="NKU16" s="136"/>
      <c r="NKV16" s="136"/>
      <c r="NKW16" s="136"/>
      <c r="NKX16" s="136"/>
      <c r="NKY16" s="136"/>
      <c r="NKZ16" s="136"/>
      <c r="NLA16" s="136"/>
      <c r="NLB16" s="136"/>
      <c r="NLC16" s="136"/>
      <c r="NLD16" s="136"/>
      <c r="NLE16" s="136"/>
      <c r="NLF16" s="136"/>
      <c r="NLG16" s="136"/>
      <c r="NLH16" s="136"/>
      <c r="NLI16" s="136"/>
      <c r="NLJ16" s="136"/>
      <c r="NLK16" s="136"/>
      <c r="NLL16" s="136"/>
      <c r="NLM16" s="136"/>
      <c r="NLN16" s="136"/>
      <c r="NLO16" s="136"/>
      <c r="NLP16" s="136"/>
      <c r="NLQ16" s="136"/>
      <c r="NLR16" s="136"/>
      <c r="NLS16" s="136"/>
      <c r="NLT16" s="136"/>
      <c r="NLU16" s="136"/>
      <c r="NLV16" s="136"/>
      <c r="NLW16" s="136"/>
      <c r="NLX16" s="136"/>
      <c r="NLY16" s="136"/>
      <c r="NLZ16" s="136"/>
      <c r="NMA16" s="136"/>
      <c r="NMB16" s="136"/>
      <c r="NMC16" s="136"/>
      <c r="NMD16" s="136"/>
      <c r="NME16" s="136"/>
      <c r="NMF16" s="136"/>
      <c r="NMG16" s="136"/>
      <c r="NMH16" s="136"/>
      <c r="NMI16" s="136"/>
      <c r="NMJ16" s="136"/>
      <c r="NMK16" s="136"/>
      <c r="NML16" s="136"/>
      <c r="NMM16" s="136"/>
      <c r="NMN16" s="136"/>
      <c r="NMO16" s="136"/>
      <c r="NMP16" s="136"/>
      <c r="NMQ16" s="136"/>
      <c r="NMR16" s="136"/>
      <c r="NMS16" s="136"/>
      <c r="NMT16" s="136"/>
      <c r="NMU16" s="136"/>
      <c r="NMV16" s="136"/>
      <c r="NMW16" s="136"/>
      <c r="NMX16" s="136"/>
      <c r="NMY16" s="136"/>
      <c r="NMZ16" s="136"/>
      <c r="NNA16" s="136"/>
      <c r="NNB16" s="136"/>
      <c r="NNC16" s="136"/>
      <c r="NND16" s="136"/>
      <c r="NNE16" s="136"/>
      <c r="NNF16" s="136"/>
      <c r="NNG16" s="136"/>
      <c r="NNH16" s="136"/>
      <c r="NNI16" s="136"/>
      <c r="NNJ16" s="136"/>
      <c r="NNK16" s="136"/>
      <c r="NNL16" s="136"/>
      <c r="NNM16" s="136"/>
      <c r="NNN16" s="136"/>
      <c r="NNO16" s="136"/>
      <c r="NNP16" s="136"/>
      <c r="NNQ16" s="136"/>
      <c r="NNR16" s="136"/>
      <c r="NNS16" s="136"/>
      <c r="NNT16" s="136"/>
      <c r="NNU16" s="136"/>
      <c r="NNV16" s="136"/>
      <c r="NNW16" s="136"/>
      <c r="NNX16" s="136"/>
      <c r="NNY16" s="136"/>
      <c r="NNZ16" s="136"/>
      <c r="NOA16" s="136"/>
      <c r="NOB16" s="136"/>
      <c r="NOC16" s="136"/>
      <c r="NOD16" s="136"/>
      <c r="NOE16" s="136"/>
      <c r="NOF16" s="136"/>
      <c r="NOG16" s="136"/>
      <c r="NOH16" s="136"/>
      <c r="NOI16" s="136"/>
      <c r="NOJ16" s="136"/>
      <c r="NOK16" s="136"/>
      <c r="NOL16" s="136"/>
      <c r="NOM16" s="136"/>
      <c r="NON16" s="136"/>
      <c r="NOO16" s="136"/>
      <c r="NOP16" s="136"/>
      <c r="NOQ16" s="136"/>
      <c r="NOR16" s="136"/>
      <c r="NOS16" s="136"/>
      <c r="NOT16" s="136"/>
      <c r="NOU16" s="136"/>
      <c r="NOV16" s="136"/>
      <c r="NOW16" s="136"/>
      <c r="NOX16" s="136"/>
      <c r="NOY16" s="136"/>
      <c r="NOZ16" s="136"/>
      <c r="NPA16" s="136"/>
      <c r="NPB16" s="136"/>
      <c r="NPC16" s="136"/>
      <c r="NPD16" s="136"/>
      <c r="NPE16" s="136"/>
      <c r="NPF16" s="136"/>
      <c r="NPG16" s="136"/>
      <c r="NPH16" s="136"/>
      <c r="NPI16" s="136"/>
      <c r="NPJ16" s="136"/>
      <c r="NPK16" s="136"/>
      <c r="NPL16" s="136"/>
      <c r="NPM16" s="136"/>
      <c r="NPN16" s="136"/>
      <c r="NPO16" s="136"/>
      <c r="NPP16" s="136"/>
      <c r="NPQ16" s="136"/>
      <c r="NPR16" s="136"/>
      <c r="NPS16" s="136"/>
      <c r="NPT16" s="136"/>
      <c r="NPU16" s="136"/>
      <c r="NPV16" s="136"/>
      <c r="NPW16" s="136"/>
      <c r="NPX16" s="136"/>
      <c r="NPY16" s="136"/>
      <c r="NPZ16" s="136"/>
      <c r="NQA16" s="136"/>
      <c r="NQB16" s="136"/>
      <c r="NQC16" s="136"/>
      <c r="NQD16" s="136"/>
      <c r="NQE16" s="136"/>
      <c r="NQF16" s="136"/>
      <c r="NQG16" s="136"/>
      <c r="NQH16" s="136"/>
      <c r="NQI16" s="136"/>
      <c r="NQJ16" s="136"/>
      <c r="NQK16" s="136"/>
      <c r="NQL16" s="136"/>
      <c r="NQM16" s="136"/>
      <c r="NQN16" s="136"/>
      <c r="NQO16" s="136"/>
      <c r="NQP16" s="136"/>
      <c r="NQQ16" s="136"/>
      <c r="NQR16" s="136"/>
      <c r="NQS16" s="136"/>
      <c r="NQT16" s="136"/>
      <c r="NQU16" s="136"/>
      <c r="NQV16" s="136"/>
      <c r="NQW16" s="136"/>
      <c r="NQX16" s="136"/>
      <c r="NQY16" s="136"/>
      <c r="NQZ16" s="136"/>
      <c r="NRA16" s="136"/>
      <c r="NRB16" s="136"/>
      <c r="NRC16" s="136"/>
      <c r="NRD16" s="136"/>
      <c r="NRE16" s="136"/>
      <c r="NRF16" s="136"/>
      <c r="NRG16" s="136"/>
      <c r="NRH16" s="136"/>
      <c r="NRI16" s="136"/>
      <c r="NRJ16" s="136"/>
      <c r="NRK16" s="136"/>
      <c r="NRL16" s="136"/>
      <c r="NRM16" s="136"/>
      <c r="NRN16" s="136"/>
      <c r="NRO16" s="136"/>
      <c r="NRP16" s="136"/>
      <c r="NRQ16" s="136"/>
      <c r="NRR16" s="136"/>
      <c r="NRS16" s="136"/>
      <c r="NRT16" s="136"/>
      <c r="NRU16" s="136"/>
      <c r="NRV16" s="136"/>
      <c r="NRW16" s="136"/>
      <c r="NRX16" s="136"/>
      <c r="NRY16" s="136"/>
      <c r="NRZ16" s="136"/>
      <c r="NSA16" s="136"/>
      <c r="NSB16" s="136"/>
      <c r="NSC16" s="136"/>
      <c r="NSD16" s="136"/>
      <c r="NSE16" s="136"/>
      <c r="NSF16" s="136"/>
      <c r="NSG16" s="136"/>
      <c r="NSH16" s="136"/>
      <c r="NSI16" s="136"/>
      <c r="NSJ16" s="136"/>
      <c r="NSK16" s="136"/>
      <c r="NSL16" s="136"/>
      <c r="NSM16" s="136"/>
      <c r="NSN16" s="136"/>
      <c r="NSO16" s="136"/>
      <c r="NSP16" s="136"/>
      <c r="NSQ16" s="136"/>
      <c r="NSR16" s="136"/>
      <c r="NSS16" s="136"/>
      <c r="NST16" s="136"/>
      <c r="NSU16" s="136"/>
      <c r="NSV16" s="136"/>
      <c r="NSW16" s="136"/>
      <c r="NSX16" s="136"/>
      <c r="NSY16" s="136"/>
      <c r="NSZ16" s="136"/>
      <c r="NTA16" s="136"/>
      <c r="NTB16" s="136"/>
      <c r="NTC16" s="136"/>
      <c r="NTD16" s="136"/>
      <c r="NTE16" s="136"/>
      <c r="NTF16" s="136"/>
      <c r="NTG16" s="136"/>
      <c r="NTH16" s="136"/>
      <c r="NTI16" s="136"/>
      <c r="NTJ16" s="136"/>
      <c r="NTK16" s="136"/>
      <c r="NTL16" s="136"/>
      <c r="NTM16" s="136"/>
      <c r="NTN16" s="136"/>
      <c r="NTO16" s="136"/>
      <c r="NTP16" s="136"/>
      <c r="NTQ16" s="136"/>
      <c r="NTR16" s="136"/>
      <c r="NTS16" s="136"/>
      <c r="NTT16" s="136"/>
      <c r="NTU16" s="136"/>
      <c r="NTV16" s="136"/>
      <c r="NTW16" s="136"/>
      <c r="NTX16" s="136"/>
      <c r="NTY16" s="136"/>
      <c r="NTZ16" s="136"/>
      <c r="NUA16" s="136"/>
      <c r="NUB16" s="136"/>
      <c r="NUC16" s="136"/>
      <c r="NUD16" s="136"/>
      <c r="NUE16" s="136"/>
      <c r="NUF16" s="136"/>
      <c r="NUG16" s="136"/>
      <c r="NUH16" s="136"/>
      <c r="NUI16" s="136"/>
      <c r="NUJ16" s="136"/>
      <c r="NUK16" s="136"/>
      <c r="NUL16" s="136"/>
      <c r="NUM16" s="136"/>
      <c r="NUN16" s="136"/>
      <c r="NUO16" s="136"/>
      <c r="NUP16" s="136"/>
      <c r="NUQ16" s="136"/>
      <c r="NUR16" s="136"/>
      <c r="NUS16" s="136"/>
      <c r="NUT16" s="136"/>
      <c r="NUU16" s="136"/>
      <c r="NUV16" s="136"/>
      <c r="NUW16" s="136"/>
      <c r="NUX16" s="136"/>
      <c r="NUY16" s="136"/>
      <c r="NUZ16" s="136"/>
      <c r="NVA16" s="136"/>
      <c r="NVB16" s="136"/>
      <c r="NVC16" s="136"/>
      <c r="NVD16" s="136"/>
      <c r="NVE16" s="136"/>
      <c r="NVF16" s="136"/>
      <c r="NVG16" s="136"/>
      <c r="NVH16" s="136"/>
      <c r="NVI16" s="136"/>
      <c r="NVJ16" s="136"/>
      <c r="NVK16" s="136"/>
      <c r="NVL16" s="136"/>
      <c r="NVM16" s="136"/>
      <c r="NVN16" s="136"/>
      <c r="NVO16" s="136"/>
      <c r="NVP16" s="136"/>
      <c r="NVQ16" s="136"/>
      <c r="NVR16" s="136"/>
      <c r="NVS16" s="136"/>
      <c r="NVT16" s="136"/>
      <c r="NVU16" s="136"/>
      <c r="NVV16" s="136"/>
      <c r="NVW16" s="136"/>
      <c r="NVX16" s="136"/>
      <c r="NVY16" s="136"/>
      <c r="NVZ16" s="136"/>
      <c r="NWA16" s="136"/>
      <c r="NWB16" s="136"/>
      <c r="NWC16" s="136"/>
      <c r="NWD16" s="136"/>
      <c r="NWE16" s="136"/>
      <c r="NWF16" s="136"/>
      <c r="NWG16" s="136"/>
      <c r="NWH16" s="136"/>
      <c r="NWI16" s="136"/>
      <c r="NWJ16" s="136"/>
      <c r="NWK16" s="136"/>
      <c r="NWL16" s="136"/>
      <c r="NWM16" s="136"/>
      <c r="NWN16" s="136"/>
      <c r="NWO16" s="136"/>
      <c r="NWP16" s="136"/>
      <c r="NWQ16" s="136"/>
      <c r="NWR16" s="136"/>
      <c r="NWS16" s="136"/>
      <c r="NWT16" s="136"/>
      <c r="NWU16" s="136"/>
      <c r="NWV16" s="136"/>
      <c r="NWW16" s="136"/>
      <c r="NWX16" s="136"/>
      <c r="NWY16" s="136"/>
      <c r="NWZ16" s="136"/>
      <c r="NXA16" s="136"/>
      <c r="NXB16" s="136"/>
      <c r="NXC16" s="136"/>
      <c r="NXD16" s="136"/>
      <c r="NXE16" s="136"/>
      <c r="NXF16" s="136"/>
      <c r="NXG16" s="136"/>
      <c r="NXH16" s="136"/>
      <c r="NXI16" s="136"/>
      <c r="NXJ16" s="136"/>
      <c r="NXK16" s="136"/>
      <c r="NXL16" s="136"/>
      <c r="NXM16" s="136"/>
      <c r="NXN16" s="136"/>
      <c r="NXO16" s="136"/>
      <c r="NXP16" s="136"/>
      <c r="NXQ16" s="136"/>
      <c r="NXR16" s="136"/>
      <c r="NXS16" s="136"/>
      <c r="NXT16" s="136"/>
      <c r="NXU16" s="136"/>
      <c r="NXV16" s="136"/>
      <c r="NXW16" s="136"/>
      <c r="NXX16" s="136"/>
      <c r="NXY16" s="136"/>
      <c r="NXZ16" s="136"/>
      <c r="NYA16" s="136"/>
      <c r="NYB16" s="136"/>
      <c r="NYC16" s="136"/>
      <c r="NYD16" s="136"/>
      <c r="NYE16" s="136"/>
      <c r="NYF16" s="136"/>
      <c r="NYG16" s="136"/>
      <c r="NYH16" s="136"/>
      <c r="NYI16" s="136"/>
      <c r="NYJ16" s="136"/>
      <c r="NYK16" s="136"/>
      <c r="NYL16" s="136"/>
      <c r="NYM16" s="136"/>
      <c r="NYN16" s="136"/>
      <c r="NYO16" s="136"/>
      <c r="NYP16" s="136"/>
      <c r="NYQ16" s="136"/>
      <c r="NYR16" s="136"/>
      <c r="NYS16" s="136"/>
      <c r="NYT16" s="136"/>
      <c r="NYU16" s="136"/>
      <c r="NYV16" s="136"/>
      <c r="NYW16" s="136"/>
      <c r="NYX16" s="136"/>
      <c r="NYY16" s="136"/>
      <c r="NYZ16" s="136"/>
      <c r="NZA16" s="136"/>
      <c r="NZB16" s="136"/>
      <c r="NZC16" s="136"/>
      <c r="NZD16" s="136"/>
      <c r="NZE16" s="136"/>
      <c r="NZF16" s="136"/>
      <c r="NZG16" s="136"/>
      <c r="NZH16" s="136"/>
      <c r="NZI16" s="136"/>
      <c r="NZJ16" s="136"/>
      <c r="NZK16" s="136"/>
      <c r="NZL16" s="136"/>
      <c r="NZM16" s="136"/>
      <c r="NZN16" s="136"/>
      <c r="NZO16" s="136"/>
      <c r="NZP16" s="136"/>
      <c r="NZQ16" s="136"/>
      <c r="NZR16" s="136"/>
      <c r="NZS16" s="136"/>
      <c r="NZT16" s="136"/>
      <c r="NZU16" s="136"/>
      <c r="NZV16" s="136"/>
      <c r="NZW16" s="136"/>
      <c r="NZX16" s="136"/>
      <c r="NZY16" s="136"/>
      <c r="NZZ16" s="136"/>
      <c r="OAA16" s="136"/>
      <c r="OAB16" s="136"/>
      <c r="OAC16" s="136"/>
      <c r="OAD16" s="136"/>
      <c r="OAE16" s="136"/>
      <c r="OAF16" s="136"/>
      <c r="OAG16" s="136"/>
      <c r="OAH16" s="136"/>
      <c r="OAI16" s="136"/>
      <c r="OAJ16" s="136"/>
      <c r="OAK16" s="136"/>
      <c r="OAL16" s="136"/>
      <c r="OAM16" s="136"/>
      <c r="OAN16" s="136"/>
      <c r="OAO16" s="136"/>
      <c r="OAP16" s="136"/>
      <c r="OAQ16" s="136"/>
      <c r="OAR16" s="136"/>
      <c r="OAS16" s="136"/>
      <c r="OAT16" s="136"/>
      <c r="OAU16" s="136"/>
      <c r="OAV16" s="136"/>
      <c r="OAW16" s="136"/>
      <c r="OAX16" s="136"/>
      <c r="OAY16" s="136"/>
      <c r="OAZ16" s="136"/>
      <c r="OBA16" s="136"/>
      <c r="OBB16" s="136"/>
      <c r="OBC16" s="136"/>
      <c r="OBD16" s="136"/>
      <c r="OBE16" s="136"/>
      <c r="OBF16" s="136"/>
      <c r="OBG16" s="136"/>
      <c r="OBH16" s="136"/>
      <c r="OBI16" s="136"/>
      <c r="OBJ16" s="136"/>
      <c r="OBK16" s="136"/>
      <c r="OBL16" s="136"/>
      <c r="OBM16" s="136"/>
      <c r="OBN16" s="136"/>
      <c r="OBO16" s="136"/>
      <c r="OBP16" s="136"/>
      <c r="OBQ16" s="136"/>
      <c r="OBR16" s="136"/>
      <c r="OBS16" s="136"/>
      <c r="OBT16" s="136"/>
      <c r="OBU16" s="136"/>
      <c r="OBV16" s="136"/>
      <c r="OBW16" s="136"/>
      <c r="OBX16" s="136"/>
      <c r="OBY16" s="136"/>
      <c r="OBZ16" s="136"/>
      <c r="OCA16" s="136"/>
      <c r="OCB16" s="136"/>
      <c r="OCC16" s="136"/>
      <c r="OCD16" s="136"/>
      <c r="OCE16" s="136"/>
      <c r="OCF16" s="136"/>
      <c r="OCG16" s="136"/>
      <c r="OCH16" s="136"/>
      <c r="OCI16" s="136"/>
      <c r="OCJ16" s="136"/>
      <c r="OCK16" s="136"/>
      <c r="OCL16" s="136"/>
      <c r="OCM16" s="136"/>
      <c r="OCN16" s="136"/>
      <c r="OCO16" s="136"/>
      <c r="OCP16" s="136"/>
      <c r="OCQ16" s="136"/>
      <c r="OCR16" s="136"/>
      <c r="OCS16" s="136"/>
      <c r="OCT16" s="136"/>
      <c r="OCU16" s="136"/>
      <c r="OCV16" s="136"/>
      <c r="OCW16" s="136"/>
      <c r="OCX16" s="136"/>
      <c r="OCY16" s="136"/>
      <c r="OCZ16" s="136"/>
      <c r="ODA16" s="136"/>
      <c r="ODB16" s="136"/>
      <c r="ODC16" s="136"/>
      <c r="ODD16" s="136"/>
      <c r="ODE16" s="136"/>
      <c r="ODF16" s="136"/>
      <c r="ODG16" s="136"/>
      <c r="ODH16" s="136"/>
      <c r="ODI16" s="136"/>
      <c r="ODJ16" s="136"/>
      <c r="ODK16" s="136"/>
      <c r="ODL16" s="136"/>
      <c r="ODM16" s="136"/>
      <c r="ODN16" s="136"/>
      <c r="ODO16" s="136"/>
      <c r="ODP16" s="136"/>
      <c r="ODQ16" s="136"/>
      <c r="ODR16" s="136"/>
      <c r="ODS16" s="136"/>
      <c r="ODT16" s="136"/>
      <c r="ODU16" s="136"/>
      <c r="ODV16" s="136"/>
      <c r="ODW16" s="136"/>
      <c r="ODX16" s="136"/>
      <c r="ODY16" s="136"/>
      <c r="ODZ16" s="136"/>
      <c r="OEA16" s="136"/>
      <c r="OEB16" s="136"/>
      <c r="OEC16" s="136"/>
      <c r="OED16" s="136"/>
      <c r="OEE16" s="136"/>
      <c r="OEF16" s="136"/>
      <c r="OEG16" s="136"/>
      <c r="OEH16" s="136"/>
      <c r="OEI16" s="136"/>
      <c r="OEJ16" s="136"/>
      <c r="OEK16" s="136"/>
      <c r="OEL16" s="136"/>
      <c r="OEM16" s="136"/>
      <c r="OEN16" s="136"/>
      <c r="OEO16" s="136"/>
      <c r="OEP16" s="136"/>
      <c r="OEQ16" s="136"/>
      <c r="OER16" s="136"/>
      <c r="OES16" s="136"/>
      <c r="OET16" s="136"/>
      <c r="OEU16" s="136"/>
      <c r="OEV16" s="136"/>
      <c r="OEW16" s="136"/>
      <c r="OEX16" s="136"/>
      <c r="OEY16" s="136"/>
      <c r="OEZ16" s="136"/>
      <c r="OFA16" s="136"/>
      <c r="OFB16" s="136"/>
      <c r="OFC16" s="136"/>
      <c r="OFD16" s="136"/>
      <c r="OFE16" s="136"/>
      <c r="OFF16" s="136"/>
      <c r="OFG16" s="136"/>
      <c r="OFH16" s="136"/>
      <c r="OFI16" s="136"/>
      <c r="OFJ16" s="136"/>
      <c r="OFK16" s="136"/>
      <c r="OFL16" s="136"/>
      <c r="OFM16" s="136"/>
      <c r="OFN16" s="136"/>
      <c r="OFO16" s="136"/>
      <c r="OFP16" s="136"/>
      <c r="OFQ16" s="136"/>
      <c r="OFR16" s="136"/>
      <c r="OFS16" s="136"/>
      <c r="OFT16" s="136"/>
      <c r="OFU16" s="136"/>
      <c r="OFV16" s="136"/>
      <c r="OFW16" s="136"/>
      <c r="OFX16" s="136"/>
      <c r="OFY16" s="136"/>
      <c r="OFZ16" s="136"/>
      <c r="OGA16" s="136"/>
      <c r="OGB16" s="136"/>
      <c r="OGC16" s="136"/>
      <c r="OGD16" s="136"/>
      <c r="OGE16" s="136"/>
      <c r="OGF16" s="136"/>
      <c r="OGG16" s="136"/>
      <c r="OGH16" s="136"/>
      <c r="OGI16" s="136"/>
      <c r="OGJ16" s="136"/>
      <c r="OGK16" s="136"/>
      <c r="OGL16" s="136"/>
      <c r="OGM16" s="136"/>
      <c r="OGN16" s="136"/>
      <c r="OGO16" s="136"/>
      <c r="OGP16" s="136"/>
      <c r="OGQ16" s="136"/>
      <c r="OGR16" s="136"/>
      <c r="OGS16" s="136"/>
      <c r="OGT16" s="136"/>
      <c r="OGU16" s="136"/>
      <c r="OGV16" s="136"/>
      <c r="OGW16" s="136"/>
      <c r="OGX16" s="136"/>
      <c r="OGY16" s="136"/>
      <c r="OGZ16" s="136"/>
      <c r="OHA16" s="136"/>
      <c r="OHB16" s="136"/>
      <c r="OHC16" s="136"/>
      <c r="OHD16" s="136"/>
      <c r="OHE16" s="136"/>
      <c r="OHF16" s="136"/>
      <c r="OHG16" s="136"/>
      <c r="OHH16" s="136"/>
      <c r="OHI16" s="136"/>
      <c r="OHJ16" s="136"/>
      <c r="OHK16" s="136"/>
      <c r="OHL16" s="136"/>
      <c r="OHM16" s="136"/>
      <c r="OHN16" s="136"/>
      <c r="OHO16" s="136"/>
      <c r="OHP16" s="136"/>
      <c r="OHQ16" s="136"/>
      <c r="OHR16" s="136"/>
      <c r="OHS16" s="136"/>
      <c r="OHT16" s="136"/>
      <c r="OHU16" s="136"/>
      <c r="OHV16" s="136"/>
      <c r="OHW16" s="136"/>
      <c r="OHX16" s="136"/>
      <c r="OHY16" s="136"/>
      <c r="OHZ16" s="136"/>
      <c r="OIA16" s="136"/>
      <c r="OIB16" s="136"/>
      <c r="OIC16" s="136"/>
      <c r="OID16" s="136"/>
      <c r="OIE16" s="136"/>
      <c r="OIF16" s="136"/>
      <c r="OIG16" s="136"/>
      <c r="OIH16" s="136"/>
      <c r="OII16" s="136"/>
      <c r="OIJ16" s="136"/>
      <c r="OIK16" s="136"/>
      <c r="OIL16" s="136"/>
      <c r="OIM16" s="136"/>
      <c r="OIN16" s="136"/>
      <c r="OIO16" s="136"/>
      <c r="OIP16" s="136"/>
      <c r="OIQ16" s="136"/>
      <c r="OIR16" s="136"/>
      <c r="OIS16" s="136"/>
      <c r="OIT16" s="136"/>
      <c r="OIU16" s="136"/>
      <c r="OIV16" s="136"/>
      <c r="OIW16" s="136"/>
      <c r="OIX16" s="136"/>
      <c r="OIY16" s="136"/>
      <c r="OIZ16" s="136"/>
      <c r="OJA16" s="136"/>
      <c r="OJB16" s="136"/>
      <c r="OJC16" s="136"/>
      <c r="OJD16" s="136"/>
      <c r="OJE16" s="136"/>
      <c r="OJF16" s="136"/>
      <c r="OJG16" s="136"/>
      <c r="OJH16" s="136"/>
      <c r="OJI16" s="136"/>
      <c r="OJJ16" s="136"/>
      <c r="OJK16" s="136"/>
      <c r="OJL16" s="136"/>
      <c r="OJM16" s="136"/>
      <c r="OJN16" s="136"/>
      <c r="OJO16" s="136"/>
      <c r="OJP16" s="136"/>
      <c r="OJQ16" s="136"/>
      <c r="OJR16" s="136"/>
      <c r="OJS16" s="136"/>
      <c r="OJT16" s="136"/>
      <c r="OJU16" s="136"/>
      <c r="OJV16" s="136"/>
      <c r="OJW16" s="136"/>
      <c r="OJX16" s="136"/>
      <c r="OJY16" s="136"/>
      <c r="OJZ16" s="136"/>
      <c r="OKA16" s="136"/>
      <c r="OKB16" s="136"/>
      <c r="OKC16" s="136"/>
      <c r="OKD16" s="136"/>
      <c r="OKE16" s="136"/>
      <c r="OKF16" s="136"/>
      <c r="OKG16" s="136"/>
      <c r="OKH16" s="136"/>
      <c r="OKI16" s="136"/>
      <c r="OKJ16" s="136"/>
      <c r="OKK16" s="136"/>
      <c r="OKL16" s="136"/>
      <c r="OKM16" s="136"/>
      <c r="OKN16" s="136"/>
      <c r="OKO16" s="136"/>
      <c r="OKP16" s="136"/>
      <c r="OKQ16" s="136"/>
      <c r="OKR16" s="136"/>
      <c r="OKS16" s="136"/>
      <c r="OKT16" s="136"/>
      <c r="OKU16" s="136"/>
      <c r="OKV16" s="136"/>
      <c r="OKW16" s="136"/>
      <c r="OKX16" s="136"/>
      <c r="OKY16" s="136"/>
      <c r="OKZ16" s="136"/>
      <c r="OLA16" s="136"/>
      <c r="OLB16" s="136"/>
      <c r="OLC16" s="136"/>
      <c r="OLD16" s="136"/>
      <c r="OLE16" s="136"/>
      <c r="OLF16" s="136"/>
      <c r="OLG16" s="136"/>
      <c r="OLH16" s="136"/>
      <c r="OLI16" s="136"/>
      <c r="OLJ16" s="136"/>
      <c r="OLK16" s="136"/>
      <c r="OLL16" s="136"/>
      <c r="OLM16" s="136"/>
      <c r="OLN16" s="136"/>
      <c r="OLO16" s="136"/>
      <c r="OLP16" s="136"/>
      <c r="OLQ16" s="136"/>
      <c r="OLR16" s="136"/>
      <c r="OLS16" s="136"/>
      <c r="OLT16" s="136"/>
      <c r="OLU16" s="136"/>
      <c r="OLV16" s="136"/>
      <c r="OLW16" s="136"/>
      <c r="OLX16" s="136"/>
      <c r="OLY16" s="136"/>
      <c r="OLZ16" s="136"/>
      <c r="OMA16" s="136"/>
      <c r="OMB16" s="136"/>
      <c r="OMC16" s="136"/>
      <c r="OMD16" s="136"/>
      <c r="OME16" s="136"/>
      <c r="OMF16" s="136"/>
      <c r="OMG16" s="136"/>
      <c r="OMH16" s="136"/>
      <c r="OMI16" s="136"/>
      <c r="OMJ16" s="136"/>
      <c r="OMK16" s="136"/>
      <c r="OML16" s="136"/>
      <c r="OMM16" s="136"/>
      <c r="OMN16" s="136"/>
      <c r="OMO16" s="136"/>
      <c r="OMP16" s="136"/>
      <c r="OMQ16" s="136"/>
      <c r="OMR16" s="136"/>
      <c r="OMS16" s="136"/>
      <c r="OMT16" s="136"/>
      <c r="OMU16" s="136"/>
      <c r="OMV16" s="136"/>
      <c r="OMW16" s="136"/>
      <c r="OMX16" s="136"/>
      <c r="OMY16" s="136"/>
      <c r="OMZ16" s="136"/>
      <c r="ONA16" s="136"/>
      <c r="ONB16" s="136"/>
      <c r="ONC16" s="136"/>
      <c r="OND16" s="136"/>
      <c r="ONE16" s="136"/>
      <c r="ONF16" s="136"/>
      <c r="ONG16" s="136"/>
      <c r="ONH16" s="136"/>
      <c r="ONI16" s="136"/>
      <c r="ONJ16" s="136"/>
      <c r="ONK16" s="136"/>
      <c r="ONL16" s="136"/>
      <c r="ONM16" s="136"/>
      <c r="ONN16" s="136"/>
      <c r="ONO16" s="136"/>
      <c r="ONP16" s="136"/>
      <c r="ONQ16" s="136"/>
      <c r="ONR16" s="136"/>
      <c r="ONS16" s="136"/>
      <c r="ONT16" s="136"/>
      <c r="ONU16" s="136"/>
      <c r="ONV16" s="136"/>
      <c r="ONW16" s="136"/>
      <c r="ONX16" s="136"/>
      <c r="ONY16" s="136"/>
      <c r="ONZ16" s="136"/>
      <c r="OOA16" s="136"/>
      <c r="OOB16" s="136"/>
      <c r="OOC16" s="136"/>
      <c r="OOD16" s="136"/>
      <c r="OOE16" s="136"/>
      <c r="OOF16" s="136"/>
      <c r="OOG16" s="136"/>
      <c r="OOH16" s="136"/>
      <c r="OOI16" s="136"/>
      <c r="OOJ16" s="136"/>
      <c r="OOK16" s="136"/>
      <c r="OOL16" s="136"/>
      <c r="OOM16" s="136"/>
      <c r="OON16" s="136"/>
      <c r="OOO16" s="136"/>
      <c r="OOP16" s="136"/>
      <c r="OOQ16" s="136"/>
      <c r="OOR16" s="136"/>
      <c r="OOS16" s="136"/>
      <c r="OOT16" s="136"/>
      <c r="OOU16" s="136"/>
      <c r="OOV16" s="136"/>
      <c r="OOW16" s="136"/>
      <c r="OOX16" s="136"/>
      <c r="OOY16" s="136"/>
      <c r="OOZ16" s="136"/>
      <c r="OPA16" s="136"/>
      <c r="OPB16" s="136"/>
      <c r="OPC16" s="136"/>
      <c r="OPD16" s="136"/>
      <c r="OPE16" s="136"/>
      <c r="OPF16" s="136"/>
      <c r="OPG16" s="136"/>
      <c r="OPH16" s="136"/>
      <c r="OPI16" s="136"/>
      <c r="OPJ16" s="136"/>
      <c r="OPK16" s="136"/>
      <c r="OPL16" s="136"/>
      <c r="OPM16" s="136"/>
      <c r="OPN16" s="136"/>
      <c r="OPO16" s="136"/>
      <c r="OPP16" s="136"/>
      <c r="OPQ16" s="136"/>
      <c r="OPR16" s="136"/>
      <c r="OPS16" s="136"/>
      <c r="OPT16" s="136"/>
      <c r="OPU16" s="136"/>
      <c r="OPV16" s="136"/>
      <c r="OPW16" s="136"/>
      <c r="OPX16" s="136"/>
      <c r="OPY16" s="136"/>
      <c r="OPZ16" s="136"/>
      <c r="OQA16" s="136"/>
      <c r="OQB16" s="136"/>
      <c r="OQC16" s="136"/>
      <c r="OQD16" s="136"/>
      <c r="OQE16" s="136"/>
      <c r="OQF16" s="136"/>
      <c r="OQG16" s="136"/>
      <c r="OQH16" s="136"/>
      <c r="OQI16" s="136"/>
      <c r="OQJ16" s="136"/>
      <c r="OQK16" s="136"/>
      <c r="OQL16" s="136"/>
      <c r="OQM16" s="136"/>
      <c r="OQN16" s="136"/>
      <c r="OQO16" s="136"/>
      <c r="OQP16" s="136"/>
      <c r="OQQ16" s="136"/>
      <c r="OQR16" s="136"/>
      <c r="OQS16" s="136"/>
      <c r="OQT16" s="136"/>
      <c r="OQU16" s="136"/>
      <c r="OQV16" s="136"/>
      <c r="OQW16" s="136"/>
      <c r="OQX16" s="136"/>
      <c r="OQY16" s="136"/>
      <c r="OQZ16" s="136"/>
      <c r="ORA16" s="136"/>
      <c r="ORB16" s="136"/>
      <c r="ORC16" s="136"/>
      <c r="ORD16" s="136"/>
      <c r="ORE16" s="136"/>
      <c r="ORF16" s="136"/>
      <c r="ORG16" s="136"/>
      <c r="ORH16" s="136"/>
      <c r="ORI16" s="136"/>
      <c r="ORJ16" s="136"/>
      <c r="ORK16" s="136"/>
      <c r="ORL16" s="136"/>
      <c r="ORM16" s="136"/>
      <c r="ORN16" s="136"/>
      <c r="ORO16" s="136"/>
      <c r="ORP16" s="136"/>
      <c r="ORQ16" s="136"/>
      <c r="ORR16" s="136"/>
      <c r="ORS16" s="136"/>
      <c r="ORT16" s="136"/>
      <c r="ORU16" s="136"/>
      <c r="ORV16" s="136"/>
      <c r="ORW16" s="136"/>
      <c r="ORX16" s="136"/>
      <c r="ORY16" s="136"/>
      <c r="ORZ16" s="136"/>
      <c r="OSA16" s="136"/>
      <c r="OSB16" s="136"/>
      <c r="OSC16" s="136"/>
      <c r="OSD16" s="136"/>
      <c r="OSE16" s="136"/>
      <c r="OSF16" s="136"/>
      <c r="OSG16" s="136"/>
      <c r="OSH16" s="136"/>
      <c r="OSI16" s="136"/>
      <c r="OSJ16" s="136"/>
      <c r="OSK16" s="136"/>
      <c r="OSL16" s="136"/>
      <c r="OSM16" s="136"/>
      <c r="OSN16" s="136"/>
      <c r="OSO16" s="136"/>
      <c r="OSP16" s="136"/>
      <c r="OSQ16" s="136"/>
      <c r="OSR16" s="136"/>
      <c r="OSS16" s="136"/>
      <c r="OST16" s="136"/>
      <c r="OSU16" s="136"/>
      <c r="OSV16" s="136"/>
      <c r="OSW16" s="136"/>
      <c r="OSX16" s="136"/>
      <c r="OSY16" s="136"/>
      <c r="OSZ16" s="136"/>
      <c r="OTA16" s="136"/>
      <c r="OTB16" s="136"/>
      <c r="OTC16" s="136"/>
      <c r="OTD16" s="136"/>
      <c r="OTE16" s="136"/>
      <c r="OTF16" s="136"/>
      <c r="OTG16" s="136"/>
      <c r="OTH16" s="136"/>
      <c r="OTI16" s="136"/>
      <c r="OTJ16" s="136"/>
      <c r="OTK16" s="136"/>
      <c r="OTL16" s="136"/>
      <c r="OTM16" s="136"/>
      <c r="OTN16" s="136"/>
      <c r="OTO16" s="136"/>
      <c r="OTP16" s="136"/>
      <c r="OTQ16" s="136"/>
      <c r="OTR16" s="136"/>
      <c r="OTS16" s="136"/>
      <c r="OTT16" s="136"/>
      <c r="OTU16" s="136"/>
      <c r="OTV16" s="136"/>
      <c r="OTW16" s="136"/>
      <c r="OTX16" s="136"/>
      <c r="OTY16" s="136"/>
      <c r="OTZ16" s="136"/>
      <c r="OUA16" s="136"/>
      <c r="OUB16" s="136"/>
      <c r="OUC16" s="136"/>
      <c r="OUD16" s="136"/>
      <c r="OUE16" s="136"/>
      <c r="OUF16" s="136"/>
      <c r="OUG16" s="136"/>
      <c r="OUH16" s="136"/>
      <c r="OUI16" s="136"/>
      <c r="OUJ16" s="136"/>
      <c r="OUK16" s="136"/>
      <c r="OUL16" s="136"/>
      <c r="OUM16" s="136"/>
      <c r="OUN16" s="136"/>
      <c r="OUO16" s="136"/>
      <c r="OUP16" s="136"/>
      <c r="OUQ16" s="136"/>
      <c r="OUR16" s="136"/>
      <c r="OUS16" s="136"/>
      <c r="OUT16" s="136"/>
      <c r="OUU16" s="136"/>
      <c r="OUV16" s="136"/>
      <c r="OUW16" s="136"/>
      <c r="OUX16" s="136"/>
      <c r="OUY16" s="136"/>
      <c r="OUZ16" s="136"/>
      <c r="OVA16" s="136"/>
      <c r="OVB16" s="136"/>
      <c r="OVC16" s="136"/>
      <c r="OVD16" s="136"/>
      <c r="OVE16" s="136"/>
      <c r="OVF16" s="136"/>
      <c r="OVG16" s="136"/>
      <c r="OVH16" s="136"/>
      <c r="OVI16" s="136"/>
      <c r="OVJ16" s="136"/>
      <c r="OVK16" s="136"/>
      <c r="OVL16" s="136"/>
      <c r="OVM16" s="136"/>
      <c r="OVN16" s="136"/>
      <c r="OVO16" s="136"/>
      <c r="OVP16" s="136"/>
      <c r="OVQ16" s="136"/>
      <c r="OVR16" s="136"/>
      <c r="OVS16" s="136"/>
      <c r="OVT16" s="136"/>
      <c r="OVU16" s="136"/>
      <c r="OVV16" s="136"/>
      <c r="OVW16" s="136"/>
      <c r="OVX16" s="136"/>
      <c r="OVY16" s="136"/>
      <c r="OVZ16" s="136"/>
      <c r="OWA16" s="136"/>
      <c r="OWB16" s="136"/>
      <c r="OWC16" s="136"/>
      <c r="OWD16" s="136"/>
      <c r="OWE16" s="136"/>
      <c r="OWF16" s="136"/>
      <c r="OWG16" s="136"/>
      <c r="OWH16" s="136"/>
      <c r="OWI16" s="136"/>
      <c r="OWJ16" s="136"/>
      <c r="OWK16" s="136"/>
      <c r="OWL16" s="136"/>
      <c r="OWM16" s="136"/>
      <c r="OWN16" s="136"/>
      <c r="OWO16" s="136"/>
      <c r="OWP16" s="136"/>
      <c r="OWQ16" s="136"/>
      <c r="OWR16" s="136"/>
      <c r="OWS16" s="136"/>
      <c r="OWT16" s="136"/>
      <c r="OWU16" s="136"/>
      <c r="OWV16" s="136"/>
      <c r="OWW16" s="136"/>
      <c r="OWX16" s="136"/>
      <c r="OWY16" s="136"/>
      <c r="OWZ16" s="136"/>
      <c r="OXA16" s="136"/>
      <c r="OXB16" s="136"/>
      <c r="OXC16" s="136"/>
      <c r="OXD16" s="136"/>
      <c r="OXE16" s="136"/>
      <c r="OXF16" s="136"/>
      <c r="OXG16" s="136"/>
      <c r="OXH16" s="136"/>
      <c r="OXI16" s="136"/>
      <c r="OXJ16" s="136"/>
      <c r="OXK16" s="136"/>
      <c r="OXL16" s="136"/>
      <c r="OXM16" s="136"/>
      <c r="OXN16" s="136"/>
      <c r="OXO16" s="136"/>
      <c r="OXP16" s="136"/>
      <c r="OXQ16" s="136"/>
      <c r="OXR16" s="136"/>
      <c r="OXS16" s="136"/>
      <c r="OXT16" s="136"/>
      <c r="OXU16" s="136"/>
      <c r="OXV16" s="136"/>
      <c r="OXW16" s="136"/>
      <c r="OXX16" s="136"/>
      <c r="OXY16" s="136"/>
      <c r="OXZ16" s="136"/>
      <c r="OYA16" s="136"/>
      <c r="OYB16" s="136"/>
      <c r="OYC16" s="136"/>
      <c r="OYD16" s="136"/>
      <c r="OYE16" s="136"/>
      <c r="OYF16" s="136"/>
      <c r="OYG16" s="136"/>
      <c r="OYH16" s="136"/>
      <c r="OYI16" s="136"/>
      <c r="OYJ16" s="136"/>
      <c r="OYK16" s="136"/>
      <c r="OYL16" s="136"/>
      <c r="OYM16" s="136"/>
      <c r="OYN16" s="136"/>
      <c r="OYO16" s="136"/>
      <c r="OYP16" s="136"/>
      <c r="OYQ16" s="136"/>
      <c r="OYR16" s="136"/>
      <c r="OYS16" s="136"/>
      <c r="OYT16" s="136"/>
      <c r="OYU16" s="136"/>
      <c r="OYV16" s="136"/>
      <c r="OYW16" s="136"/>
      <c r="OYX16" s="136"/>
      <c r="OYY16" s="136"/>
      <c r="OYZ16" s="136"/>
      <c r="OZA16" s="136"/>
      <c r="OZB16" s="136"/>
      <c r="OZC16" s="136"/>
      <c r="OZD16" s="136"/>
      <c r="OZE16" s="136"/>
      <c r="OZF16" s="136"/>
      <c r="OZG16" s="136"/>
      <c r="OZH16" s="136"/>
      <c r="OZI16" s="136"/>
      <c r="OZJ16" s="136"/>
      <c r="OZK16" s="136"/>
      <c r="OZL16" s="136"/>
      <c r="OZM16" s="136"/>
      <c r="OZN16" s="136"/>
      <c r="OZO16" s="136"/>
      <c r="OZP16" s="136"/>
      <c r="OZQ16" s="136"/>
      <c r="OZR16" s="136"/>
      <c r="OZS16" s="136"/>
      <c r="OZT16" s="136"/>
      <c r="OZU16" s="136"/>
      <c r="OZV16" s="136"/>
      <c r="OZW16" s="136"/>
      <c r="OZX16" s="136"/>
      <c r="OZY16" s="136"/>
      <c r="OZZ16" s="136"/>
      <c r="PAA16" s="136"/>
      <c r="PAB16" s="136"/>
      <c r="PAC16" s="136"/>
      <c r="PAD16" s="136"/>
      <c r="PAE16" s="136"/>
      <c r="PAF16" s="136"/>
      <c r="PAG16" s="136"/>
      <c r="PAH16" s="136"/>
      <c r="PAI16" s="136"/>
      <c r="PAJ16" s="136"/>
      <c r="PAK16" s="136"/>
      <c r="PAL16" s="136"/>
      <c r="PAM16" s="136"/>
      <c r="PAN16" s="136"/>
      <c r="PAO16" s="136"/>
      <c r="PAP16" s="136"/>
      <c r="PAQ16" s="136"/>
      <c r="PAR16" s="136"/>
      <c r="PAS16" s="136"/>
      <c r="PAT16" s="136"/>
      <c r="PAU16" s="136"/>
      <c r="PAV16" s="136"/>
      <c r="PAW16" s="136"/>
      <c r="PAX16" s="136"/>
      <c r="PAY16" s="136"/>
      <c r="PAZ16" s="136"/>
      <c r="PBA16" s="136"/>
      <c r="PBB16" s="136"/>
      <c r="PBC16" s="136"/>
      <c r="PBD16" s="136"/>
      <c r="PBE16" s="136"/>
      <c r="PBF16" s="136"/>
      <c r="PBG16" s="136"/>
      <c r="PBH16" s="136"/>
      <c r="PBI16" s="136"/>
      <c r="PBJ16" s="136"/>
      <c r="PBK16" s="136"/>
      <c r="PBL16" s="136"/>
      <c r="PBM16" s="136"/>
      <c r="PBN16" s="136"/>
      <c r="PBO16" s="136"/>
      <c r="PBP16" s="136"/>
      <c r="PBQ16" s="136"/>
      <c r="PBR16" s="136"/>
      <c r="PBS16" s="136"/>
      <c r="PBT16" s="136"/>
      <c r="PBU16" s="136"/>
      <c r="PBV16" s="136"/>
      <c r="PBW16" s="136"/>
      <c r="PBX16" s="136"/>
      <c r="PBY16" s="136"/>
      <c r="PBZ16" s="136"/>
      <c r="PCA16" s="136"/>
      <c r="PCB16" s="136"/>
      <c r="PCC16" s="136"/>
      <c r="PCD16" s="136"/>
      <c r="PCE16" s="136"/>
      <c r="PCF16" s="136"/>
      <c r="PCG16" s="136"/>
      <c r="PCH16" s="136"/>
      <c r="PCI16" s="136"/>
      <c r="PCJ16" s="136"/>
      <c r="PCK16" s="136"/>
      <c r="PCL16" s="136"/>
      <c r="PCM16" s="136"/>
      <c r="PCN16" s="136"/>
      <c r="PCO16" s="136"/>
      <c r="PCP16" s="136"/>
      <c r="PCQ16" s="136"/>
      <c r="PCR16" s="136"/>
      <c r="PCS16" s="136"/>
      <c r="PCT16" s="136"/>
      <c r="PCU16" s="136"/>
      <c r="PCV16" s="136"/>
      <c r="PCW16" s="136"/>
      <c r="PCX16" s="136"/>
      <c r="PCY16" s="136"/>
      <c r="PCZ16" s="136"/>
      <c r="PDA16" s="136"/>
      <c r="PDB16" s="136"/>
      <c r="PDC16" s="136"/>
      <c r="PDD16" s="136"/>
      <c r="PDE16" s="136"/>
      <c r="PDF16" s="136"/>
      <c r="PDG16" s="136"/>
      <c r="PDH16" s="136"/>
      <c r="PDI16" s="136"/>
      <c r="PDJ16" s="136"/>
      <c r="PDK16" s="136"/>
      <c r="PDL16" s="136"/>
      <c r="PDM16" s="136"/>
      <c r="PDN16" s="136"/>
      <c r="PDO16" s="136"/>
      <c r="PDP16" s="136"/>
      <c r="PDQ16" s="136"/>
      <c r="PDR16" s="136"/>
      <c r="PDS16" s="136"/>
      <c r="PDT16" s="136"/>
      <c r="PDU16" s="136"/>
      <c r="PDV16" s="136"/>
      <c r="PDW16" s="136"/>
      <c r="PDX16" s="136"/>
      <c r="PDY16" s="136"/>
      <c r="PDZ16" s="136"/>
      <c r="PEA16" s="136"/>
      <c r="PEB16" s="136"/>
      <c r="PEC16" s="136"/>
      <c r="PED16" s="136"/>
      <c r="PEE16" s="136"/>
      <c r="PEF16" s="136"/>
      <c r="PEG16" s="136"/>
      <c r="PEH16" s="136"/>
      <c r="PEI16" s="136"/>
      <c r="PEJ16" s="136"/>
      <c r="PEK16" s="136"/>
      <c r="PEL16" s="136"/>
      <c r="PEM16" s="136"/>
      <c r="PEN16" s="136"/>
      <c r="PEO16" s="136"/>
      <c r="PEP16" s="136"/>
      <c r="PEQ16" s="136"/>
      <c r="PER16" s="136"/>
      <c r="PES16" s="136"/>
      <c r="PET16" s="136"/>
      <c r="PEU16" s="136"/>
      <c r="PEV16" s="136"/>
      <c r="PEW16" s="136"/>
      <c r="PEX16" s="136"/>
      <c r="PEY16" s="136"/>
      <c r="PEZ16" s="136"/>
      <c r="PFA16" s="136"/>
      <c r="PFB16" s="136"/>
      <c r="PFC16" s="136"/>
      <c r="PFD16" s="136"/>
      <c r="PFE16" s="136"/>
      <c r="PFF16" s="136"/>
      <c r="PFG16" s="136"/>
      <c r="PFH16" s="136"/>
      <c r="PFI16" s="136"/>
      <c r="PFJ16" s="136"/>
      <c r="PFK16" s="136"/>
      <c r="PFL16" s="136"/>
      <c r="PFM16" s="136"/>
      <c r="PFN16" s="136"/>
      <c r="PFO16" s="136"/>
      <c r="PFP16" s="136"/>
      <c r="PFQ16" s="136"/>
      <c r="PFR16" s="136"/>
      <c r="PFS16" s="136"/>
      <c r="PFT16" s="136"/>
      <c r="PFU16" s="136"/>
      <c r="PFV16" s="136"/>
      <c r="PFW16" s="136"/>
      <c r="PFX16" s="136"/>
      <c r="PFY16" s="136"/>
      <c r="PFZ16" s="136"/>
      <c r="PGA16" s="136"/>
      <c r="PGB16" s="136"/>
      <c r="PGC16" s="136"/>
      <c r="PGD16" s="136"/>
      <c r="PGE16" s="136"/>
      <c r="PGF16" s="136"/>
      <c r="PGG16" s="136"/>
      <c r="PGH16" s="136"/>
      <c r="PGI16" s="136"/>
      <c r="PGJ16" s="136"/>
      <c r="PGK16" s="136"/>
      <c r="PGL16" s="136"/>
      <c r="PGM16" s="136"/>
      <c r="PGN16" s="136"/>
      <c r="PGO16" s="136"/>
      <c r="PGP16" s="136"/>
      <c r="PGQ16" s="136"/>
      <c r="PGR16" s="136"/>
      <c r="PGS16" s="136"/>
      <c r="PGT16" s="136"/>
      <c r="PGU16" s="136"/>
      <c r="PGV16" s="136"/>
      <c r="PGW16" s="136"/>
      <c r="PGX16" s="136"/>
      <c r="PGY16" s="136"/>
      <c r="PGZ16" s="136"/>
      <c r="PHA16" s="136"/>
      <c r="PHB16" s="136"/>
      <c r="PHC16" s="136"/>
      <c r="PHD16" s="136"/>
      <c r="PHE16" s="136"/>
      <c r="PHF16" s="136"/>
      <c r="PHG16" s="136"/>
      <c r="PHH16" s="136"/>
      <c r="PHI16" s="136"/>
      <c r="PHJ16" s="136"/>
      <c r="PHK16" s="136"/>
      <c r="PHL16" s="136"/>
      <c r="PHM16" s="136"/>
      <c r="PHN16" s="136"/>
      <c r="PHO16" s="136"/>
      <c r="PHP16" s="136"/>
      <c r="PHQ16" s="136"/>
      <c r="PHR16" s="136"/>
      <c r="PHS16" s="136"/>
      <c r="PHT16" s="136"/>
      <c r="PHU16" s="136"/>
      <c r="PHV16" s="136"/>
      <c r="PHW16" s="136"/>
      <c r="PHX16" s="136"/>
      <c r="PHY16" s="136"/>
      <c r="PHZ16" s="136"/>
      <c r="PIA16" s="136"/>
      <c r="PIB16" s="136"/>
      <c r="PIC16" s="136"/>
      <c r="PID16" s="136"/>
      <c r="PIE16" s="136"/>
      <c r="PIF16" s="136"/>
      <c r="PIG16" s="136"/>
      <c r="PIH16" s="136"/>
      <c r="PII16" s="136"/>
      <c r="PIJ16" s="136"/>
      <c r="PIK16" s="136"/>
      <c r="PIL16" s="136"/>
      <c r="PIM16" s="136"/>
      <c r="PIN16" s="136"/>
      <c r="PIO16" s="136"/>
      <c r="PIP16" s="136"/>
      <c r="PIQ16" s="136"/>
      <c r="PIR16" s="136"/>
      <c r="PIS16" s="136"/>
      <c r="PIT16" s="136"/>
      <c r="PIU16" s="136"/>
      <c r="PIV16" s="136"/>
      <c r="PIW16" s="136"/>
      <c r="PIX16" s="136"/>
      <c r="PIY16" s="136"/>
      <c r="PIZ16" s="136"/>
      <c r="PJA16" s="136"/>
      <c r="PJB16" s="136"/>
      <c r="PJC16" s="136"/>
      <c r="PJD16" s="136"/>
      <c r="PJE16" s="136"/>
      <c r="PJF16" s="136"/>
      <c r="PJG16" s="136"/>
      <c r="PJH16" s="136"/>
      <c r="PJI16" s="136"/>
      <c r="PJJ16" s="136"/>
      <c r="PJK16" s="136"/>
      <c r="PJL16" s="136"/>
      <c r="PJM16" s="136"/>
      <c r="PJN16" s="136"/>
      <c r="PJO16" s="136"/>
      <c r="PJP16" s="136"/>
      <c r="PJQ16" s="136"/>
      <c r="PJR16" s="136"/>
      <c r="PJS16" s="136"/>
      <c r="PJT16" s="136"/>
      <c r="PJU16" s="136"/>
      <c r="PJV16" s="136"/>
      <c r="PJW16" s="136"/>
      <c r="PJX16" s="136"/>
      <c r="PJY16" s="136"/>
      <c r="PJZ16" s="136"/>
      <c r="PKA16" s="136"/>
      <c r="PKB16" s="136"/>
      <c r="PKC16" s="136"/>
      <c r="PKD16" s="136"/>
      <c r="PKE16" s="136"/>
      <c r="PKF16" s="136"/>
      <c r="PKG16" s="136"/>
      <c r="PKH16" s="136"/>
      <c r="PKI16" s="136"/>
      <c r="PKJ16" s="136"/>
      <c r="PKK16" s="136"/>
      <c r="PKL16" s="136"/>
      <c r="PKM16" s="136"/>
      <c r="PKN16" s="136"/>
      <c r="PKO16" s="136"/>
      <c r="PKP16" s="136"/>
      <c r="PKQ16" s="136"/>
      <c r="PKR16" s="136"/>
      <c r="PKS16" s="136"/>
      <c r="PKT16" s="136"/>
      <c r="PKU16" s="136"/>
      <c r="PKV16" s="136"/>
      <c r="PKW16" s="136"/>
      <c r="PKX16" s="136"/>
      <c r="PKY16" s="136"/>
      <c r="PKZ16" s="136"/>
      <c r="PLA16" s="136"/>
      <c r="PLB16" s="136"/>
      <c r="PLC16" s="136"/>
      <c r="PLD16" s="136"/>
      <c r="PLE16" s="136"/>
      <c r="PLF16" s="136"/>
      <c r="PLG16" s="136"/>
      <c r="PLH16" s="136"/>
      <c r="PLI16" s="136"/>
      <c r="PLJ16" s="136"/>
      <c r="PLK16" s="136"/>
      <c r="PLL16" s="136"/>
      <c r="PLM16" s="136"/>
      <c r="PLN16" s="136"/>
      <c r="PLO16" s="136"/>
      <c r="PLP16" s="136"/>
      <c r="PLQ16" s="136"/>
      <c r="PLR16" s="136"/>
      <c r="PLS16" s="136"/>
      <c r="PLT16" s="136"/>
      <c r="PLU16" s="136"/>
      <c r="PLV16" s="136"/>
      <c r="PLW16" s="136"/>
      <c r="PLX16" s="136"/>
      <c r="PLY16" s="136"/>
      <c r="PLZ16" s="136"/>
      <c r="PMA16" s="136"/>
      <c r="PMB16" s="136"/>
      <c r="PMC16" s="136"/>
      <c r="PMD16" s="136"/>
      <c r="PME16" s="136"/>
      <c r="PMF16" s="136"/>
      <c r="PMG16" s="136"/>
      <c r="PMH16" s="136"/>
      <c r="PMI16" s="136"/>
      <c r="PMJ16" s="136"/>
      <c r="PMK16" s="136"/>
      <c r="PML16" s="136"/>
      <c r="PMM16" s="136"/>
      <c r="PMN16" s="136"/>
      <c r="PMO16" s="136"/>
      <c r="PMP16" s="136"/>
      <c r="PMQ16" s="136"/>
      <c r="PMR16" s="136"/>
      <c r="PMS16" s="136"/>
      <c r="PMT16" s="136"/>
      <c r="PMU16" s="136"/>
      <c r="PMV16" s="136"/>
      <c r="PMW16" s="136"/>
      <c r="PMX16" s="136"/>
      <c r="PMY16" s="136"/>
      <c r="PMZ16" s="136"/>
      <c r="PNA16" s="136"/>
      <c r="PNB16" s="136"/>
      <c r="PNC16" s="136"/>
      <c r="PND16" s="136"/>
      <c r="PNE16" s="136"/>
      <c r="PNF16" s="136"/>
      <c r="PNG16" s="136"/>
      <c r="PNH16" s="136"/>
      <c r="PNI16" s="136"/>
      <c r="PNJ16" s="136"/>
      <c r="PNK16" s="136"/>
      <c r="PNL16" s="136"/>
      <c r="PNM16" s="136"/>
      <c r="PNN16" s="136"/>
      <c r="PNO16" s="136"/>
      <c r="PNP16" s="136"/>
      <c r="PNQ16" s="136"/>
      <c r="PNR16" s="136"/>
      <c r="PNS16" s="136"/>
      <c r="PNT16" s="136"/>
      <c r="PNU16" s="136"/>
      <c r="PNV16" s="136"/>
      <c r="PNW16" s="136"/>
      <c r="PNX16" s="136"/>
      <c r="PNY16" s="136"/>
      <c r="PNZ16" s="136"/>
      <c r="POA16" s="136"/>
      <c r="POB16" s="136"/>
      <c r="POC16" s="136"/>
      <c r="POD16" s="136"/>
      <c r="POE16" s="136"/>
      <c r="POF16" s="136"/>
      <c r="POG16" s="136"/>
      <c r="POH16" s="136"/>
      <c r="POI16" s="136"/>
      <c r="POJ16" s="136"/>
      <c r="POK16" s="136"/>
      <c r="POL16" s="136"/>
      <c r="POM16" s="136"/>
      <c r="PON16" s="136"/>
      <c r="POO16" s="136"/>
      <c r="POP16" s="136"/>
      <c r="POQ16" s="136"/>
      <c r="POR16" s="136"/>
      <c r="POS16" s="136"/>
      <c r="POT16" s="136"/>
      <c r="POU16" s="136"/>
      <c r="POV16" s="136"/>
      <c r="POW16" s="136"/>
      <c r="POX16" s="136"/>
      <c r="POY16" s="136"/>
      <c r="POZ16" s="136"/>
      <c r="PPA16" s="136"/>
      <c r="PPB16" s="136"/>
      <c r="PPC16" s="136"/>
      <c r="PPD16" s="136"/>
      <c r="PPE16" s="136"/>
      <c r="PPF16" s="136"/>
      <c r="PPG16" s="136"/>
      <c r="PPH16" s="136"/>
      <c r="PPI16" s="136"/>
      <c r="PPJ16" s="136"/>
      <c r="PPK16" s="136"/>
      <c r="PPL16" s="136"/>
      <c r="PPM16" s="136"/>
      <c r="PPN16" s="136"/>
      <c r="PPO16" s="136"/>
      <c r="PPP16" s="136"/>
      <c r="PPQ16" s="136"/>
      <c r="PPR16" s="136"/>
      <c r="PPS16" s="136"/>
      <c r="PPT16" s="136"/>
      <c r="PPU16" s="136"/>
      <c r="PPV16" s="136"/>
      <c r="PPW16" s="136"/>
      <c r="PPX16" s="136"/>
      <c r="PPY16" s="136"/>
      <c r="PPZ16" s="136"/>
      <c r="PQA16" s="136"/>
      <c r="PQB16" s="136"/>
      <c r="PQC16" s="136"/>
      <c r="PQD16" s="136"/>
      <c r="PQE16" s="136"/>
      <c r="PQF16" s="136"/>
      <c r="PQG16" s="136"/>
      <c r="PQH16" s="136"/>
      <c r="PQI16" s="136"/>
      <c r="PQJ16" s="136"/>
      <c r="PQK16" s="136"/>
      <c r="PQL16" s="136"/>
      <c r="PQM16" s="136"/>
      <c r="PQN16" s="136"/>
      <c r="PQO16" s="136"/>
      <c r="PQP16" s="136"/>
      <c r="PQQ16" s="136"/>
      <c r="PQR16" s="136"/>
      <c r="PQS16" s="136"/>
      <c r="PQT16" s="136"/>
      <c r="PQU16" s="136"/>
      <c r="PQV16" s="136"/>
      <c r="PQW16" s="136"/>
      <c r="PQX16" s="136"/>
      <c r="PQY16" s="136"/>
      <c r="PQZ16" s="136"/>
      <c r="PRA16" s="136"/>
      <c r="PRB16" s="136"/>
      <c r="PRC16" s="136"/>
      <c r="PRD16" s="136"/>
      <c r="PRE16" s="136"/>
      <c r="PRF16" s="136"/>
      <c r="PRG16" s="136"/>
      <c r="PRH16" s="136"/>
      <c r="PRI16" s="136"/>
      <c r="PRJ16" s="136"/>
      <c r="PRK16" s="136"/>
      <c r="PRL16" s="136"/>
      <c r="PRM16" s="136"/>
      <c r="PRN16" s="136"/>
      <c r="PRO16" s="136"/>
      <c r="PRP16" s="136"/>
      <c r="PRQ16" s="136"/>
      <c r="PRR16" s="136"/>
      <c r="PRS16" s="136"/>
      <c r="PRT16" s="136"/>
      <c r="PRU16" s="136"/>
      <c r="PRV16" s="136"/>
      <c r="PRW16" s="136"/>
      <c r="PRX16" s="136"/>
      <c r="PRY16" s="136"/>
      <c r="PRZ16" s="136"/>
      <c r="PSA16" s="136"/>
      <c r="PSB16" s="136"/>
      <c r="PSC16" s="136"/>
      <c r="PSD16" s="136"/>
      <c r="PSE16" s="136"/>
      <c r="PSF16" s="136"/>
      <c r="PSG16" s="136"/>
      <c r="PSH16" s="136"/>
      <c r="PSI16" s="136"/>
      <c r="PSJ16" s="136"/>
      <c r="PSK16" s="136"/>
      <c r="PSL16" s="136"/>
      <c r="PSM16" s="136"/>
      <c r="PSN16" s="136"/>
      <c r="PSO16" s="136"/>
      <c r="PSP16" s="136"/>
      <c r="PSQ16" s="136"/>
      <c r="PSR16" s="136"/>
      <c r="PSS16" s="136"/>
      <c r="PST16" s="136"/>
      <c r="PSU16" s="136"/>
      <c r="PSV16" s="136"/>
      <c r="PSW16" s="136"/>
      <c r="PSX16" s="136"/>
      <c r="PSY16" s="136"/>
      <c r="PSZ16" s="136"/>
      <c r="PTA16" s="136"/>
      <c r="PTB16" s="136"/>
      <c r="PTC16" s="136"/>
      <c r="PTD16" s="136"/>
      <c r="PTE16" s="136"/>
      <c r="PTF16" s="136"/>
      <c r="PTG16" s="136"/>
      <c r="PTH16" s="136"/>
      <c r="PTI16" s="136"/>
      <c r="PTJ16" s="136"/>
      <c r="PTK16" s="136"/>
      <c r="PTL16" s="136"/>
      <c r="PTM16" s="136"/>
      <c r="PTN16" s="136"/>
      <c r="PTO16" s="136"/>
      <c r="PTP16" s="136"/>
      <c r="PTQ16" s="136"/>
      <c r="PTR16" s="136"/>
      <c r="PTS16" s="136"/>
      <c r="PTT16" s="136"/>
      <c r="PTU16" s="136"/>
      <c r="PTV16" s="136"/>
      <c r="PTW16" s="136"/>
      <c r="PTX16" s="136"/>
      <c r="PTY16" s="136"/>
      <c r="PTZ16" s="136"/>
      <c r="PUA16" s="136"/>
      <c r="PUB16" s="136"/>
      <c r="PUC16" s="136"/>
      <c r="PUD16" s="136"/>
      <c r="PUE16" s="136"/>
      <c r="PUF16" s="136"/>
      <c r="PUG16" s="136"/>
      <c r="PUH16" s="136"/>
      <c r="PUI16" s="136"/>
      <c r="PUJ16" s="136"/>
      <c r="PUK16" s="136"/>
      <c r="PUL16" s="136"/>
      <c r="PUM16" s="136"/>
      <c r="PUN16" s="136"/>
      <c r="PUO16" s="136"/>
      <c r="PUP16" s="136"/>
      <c r="PUQ16" s="136"/>
      <c r="PUR16" s="136"/>
      <c r="PUS16" s="136"/>
      <c r="PUT16" s="136"/>
      <c r="PUU16" s="136"/>
      <c r="PUV16" s="136"/>
      <c r="PUW16" s="136"/>
      <c r="PUX16" s="136"/>
      <c r="PUY16" s="136"/>
      <c r="PUZ16" s="136"/>
      <c r="PVA16" s="136"/>
      <c r="PVB16" s="136"/>
      <c r="PVC16" s="136"/>
      <c r="PVD16" s="136"/>
      <c r="PVE16" s="136"/>
      <c r="PVF16" s="136"/>
      <c r="PVG16" s="136"/>
      <c r="PVH16" s="136"/>
      <c r="PVI16" s="136"/>
      <c r="PVJ16" s="136"/>
      <c r="PVK16" s="136"/>
      <c r="PVL16" s="136"/>
      <c r="PVM16" s="136"/>
      <c r="PVN16" s="136"/>
      <c r="PVO16" s="136"/>
      <c r="PVP16" s="136"/>
      <c r="PVQ16" s="136"/>
      <c r="PVR16" s="136"/>
      <c r="PVS16" s="136"/>
      <c r="PVT16" s="136"/>
      <c r="PVU16" s="136"/>
      <c r="PVV16" s="136"/>
      <c r="PVW16" s="136"/>
      <c r="PVX16" s="136"/>
      <c r="PVY16" s="136"/>
      <c r="PVZ16" s="136"/>
      <c r="PWA16" s="136"/>
      <c r="PWB16" s="136"/>
      <c r="PWC16" s="136"/>
      <c r="PWD16" s="136"/>
      <c r="PWE16" s="136"/>
      <c r="PWF16" s="136"/>
      <c r="PWG16" s="136"/>
      <c r="PWH16" s="136"/>
      <c r="PWI16" s="136"/>
      <c r="PWJ16" s="136"/>
      <c r="PWK16" s="136"/>
      <c r="PWL16" s="136"/>
      <c r="PWM16" s="136"/>
      <c r="PWN16" s="136"/>
      <c r="PWO16" s="136"/>
      <c r="PWP16" s="136"/>
      <c r="PWQ16" s="136"/>
      <c r="PWR16" s="136"/>
      <c r="PWS16" s="136"/>
      <c r="PWT16" s="136"/>
      <c r="PWU16" s="136"/>
      <c r="PWV16" s="136"/>
      <c r="PWW16" s="136"/>
      <c r="PWX16" s="136"/>
      <c r="PWY16" s="136"/>
      <c r="PWZ16" s="136"/>
      <c r="PXA16" s="136"/>
      <c r="PXB16" s="136"/>
      <c r="PXC16" s="136"/>
      <c r="PXD16" s="136"/>
      <c r="PXE16" s="136"/>
      <c r="PXF16" s="136"/>
      <c r="PXG16" s="136"/>
      <c r="PXH16" s="136"/>
      <c r="PXI16" s="136"/>
      <c r="PXJ16" s="136"/>
      <c r="PXK16" s="136"/>
      <c r="PXL16" s="136"/>
      <c r="PXM16" s="136"/>
      <c r="PXN16" s="136"/>
      <c r="PXO16" s="136"/>
      <c r="PXP16" s="136"/>
      <c r="PXQ16" s="136"/>
      <c r="PXR16" s="136"/>
      <c r="PXS16" s="136"/>
      <c r="PXT16" s="136"/>
      <c r="PXU16" s="136"/>
      <c r="PXV16" s="136"/>
      <c r="PXW16" s="136"/>
      <c r="PXX16" s="136"/>
      <c r="PXY16" s="136"/>
      <c r="PXZ16" s="136"/>
      <c r="PYA16" s="136"/>
      <c r="PYB16" s="136"/>
      <c r="PYC16" s="136"/>
      <c r="PYD16" s="136"/>
      <c r="PYE16" s="136"/>
      <c r="PYF16" s="136"/>
      <c r="PYG16" s="136"/>
      <c r="PYH16" s="136"/>
      <c r="PYI16" s="136"/>
      <c r="PYJ16" s="136"/>
      <c r="PYK16" s="136"/>
      <c r="PYL16" s="136"/>
      <c r="PYM16" s="136"/>
      <c r="PYN16" s="136"/>
      <c r="PYO16" s="136"/>
      <c r="PYP16" s="136"/>
      <c r="PYQ16" s="136"/>
      <c r="PYR16" s="136"/>
      <c r="PYS16" s="136"/>
      <c r="PYT16" s="136"/>
      <c r="PYU16" s="136"/>
      <c r="PYV16" s="136"/>
      <c r="PYW16" s="136"/>
      <c r="PYX16" s="136"/>
      <c r="PYY16" s="136"/>
      <c r="PYZ16" s="136"/>
      <c r="PZA16" s="136"/>
      <c r="PZB16" s="136"/>
      <c r="PZC16" s="136"/>
      <c r="PZD16" s="136"/>
      <c r="PZE16" s="136"/>
      <c r="PZF16" s="136"/>
      <c r="PZG16" s="136"/>
      <c r="PZH16" s="136"/>
      <c r="PZI16" s="136"/>
      <c r="PZJ16" s="136"/>
      <c r="PZK16" s="136"/>
      <c r="PZL16" s="136"/>
      <c r="PZM16" s="136"/>
      <c r="PZN16" s="136"/>
      <c r="PZO16" s="136"/>
      <c r="PZP16" s="136"/>
      <c r="PZQ16" s="136"/>
      <c r="PZR16" s="136"/>
      <c r="PZS16" s="136"/>
      <c r="PZT16" s="136"/>
      <c r="PZU16" s="136"/>
      <c r="PZV16" s="136"/>
      <c r="PZW16" s="136"/>
      <c r="PZX16" s="136"/>
      <c r="PZY16" s="136"/>
      <c r="PZZ16" s="136"/>
      <c r="QAA16" s="136"/>
      <c r="QAB16" s="136"/>
      <c r="QAC16" s="136"/>
      <c r="QAD16" s="136"/>
      <c r="QAE16" s="136"/>
      <c r="QAF16" s="136"/>
      <c r="QAG16" s="136"/>
      <c r="QAH16" s="136"/>
      <c r="QAI16" s="136"/>
      <c r="QAJ16" s="136"/>
      <c r="QAK16" s="136"/>
      <c r="QAL16" s="136"/>
      <c r="QAM16" s="136"/>
      <c r="QAN16" s="136"/>
      <c r="QAO16" s="136"/>
      <c r="QAP16" s="136"/>
      <c r="QAQ16" s="136"/>
      <c r="QAR16" s="136"/>
      <c r="QAS16" s="136"/>
      <c r="QAT16" s="136"/>
      <c r="QAU16" s="136"/>
      <c r="QAV16" s="136"/>
      <c r="QAW16" s="136"/>
      <c r="QAX16" s="136"/>
      <c r="QAY16" s="136"/>
      <c r="QAZ16" s="136"/>
      <c r="QBA16" s="136"/>
      <c r="QBB16" s="136"/>
      <c r="QBC16" s="136"/>
      <c r="QBD16" s="136"/>
      <c r="QBE16" s="136"/>
      <c r="QBF16" s="136"/>
      <c r="QBG16" s="136"/>
      <c r="QBH16" s="136"/>
      <c r="QBI16" s="136"/>
      <c r="QBJ16" s="136"/>
      <c r="QBK16" s="136"/>
      <c r="QBL16" s="136"/>
      <c r="QBM16" s="136"/>
      <c r="QBN16" s="136"/>
      <c r="QBO16" s="136"/>
      <c r="QBP16" s="136"/>
      <c r="QBQ16" s="136"/>
      <c r="QBR16" s="136"/>
      <c r="QBS16" s="136"/>
      <c r="QBT16" s="136"/>
      <c r="QBU16" s="136"/>
      <c r="QBV16" s="136"/>
      <c r="QBW16" s="136"/>
      <c r="QBX16" s="136"/>
      <c r="QBY16" s="136"/>
      <c r="QBZ16" s="136"/>
      <c r="QCA16" s="136"/>
      <c r="QCB16" s="136"/>
      <c r="QCC16" s="136"/>
      <c r="QCD16" s="136"/>
      <c r="QCE16" s="136"/>
      <c r="QCF16" s="136"/>
      <c r="QCG16" s="136"/>
      <c r="QCH16" s="136"/>
      <c r="QCI16" s="136"/>
      <c r="QCJ16" s="136"/>
      <c r="QCK16" s="136"/>
      <c r="QCL16" s="136"/>
      <c r="QCM16" s="136"/>
      <c r="QCN16" s="136"/>
      <c r="QCO16" s="136"/>
      <c r="QCP16" s="136"/>
      <c r="QCQ16" s="136"/>
      <c r="QCR16" s="136"/>
      <c r="QCS16" s="136"/>
      <c r="QCT16" s="136"/>
      <c r="QCU16" s="136"/>
      <c r="QCV16" s="136"/>
      <c r="QCW16" s="136"/>
      <c r="QCX16" s="136"/>
      <c r="QCY16" s="136"/>
      <c r="QCZ16" s="136"/>
      <c r="QDA16" s="136"/>
      <c r="QDB16" s="136"/>
      <c r="QDC16" s="136"/>
      <c r="QDD16" s="136"/>
      <c r="QDE16" s="136"/>
      <c r="QDF16" s="136"/>
      <c r="QDG16" s="136"/>
      <c r="QDH16" s="136"/>
      <c r="QDI16" s="136"/>
      <c r="QDJ16" s="136"/>
      <c r="QDK16" s="136"/>
      <c r="QDL16" s="136"/>
      <c r="QDM16" s="136"/>
      <c r="QDN16" s="136"/>
      <c r="QDO16" s="136"/>
      <c r="QDP16" s="136"/>
      <c r="QDQ16" s="136"/>
      <c r="QDR16" s="136"/>
      <c r="QDS16" s="136"/>
      <c r="QDT16" s="136"/>
      <c r="QDU16" s="136"/>
      <c r="QDV16" s="136"/>
      <c r="QDW16" s="136"/>
      <c r="QDX16" s="136"/>
      <c r="QDY16" s="136"/>
      <c r="QDZ16" s="136"/>
      <c r="QEA16" s="136"/>
      <c r="QEB16" s="136"/>
      <c r="QEC16" s="136"/>
      <c r="QED16" s="136"/>
      <c r="QEE16" s="136"/>
      <c r="QEF16" s="136"/>
      <c r="QEG16" s="136"/>
      <c r="QEH16" s="136"/>
      <c r="QEI16" s="136"/>
      <c r="QEJ16" s="136"/>
      <c r="QEK16" s="136"/>
      <c r="QEL16" s="136"/>
      <c r="QEM16" s="136"/>
      <c r="QEN16" s="136"/>
      <c r="QEO16" s="136"/>
      <c r="QEP16" s="136"/>
      <c r="QEQ16" s="136"/>
      <c r="QER16" s="136"/>
      <c r="QES16" s="136"/>
      <c r="QET16" s="136"/>
      <c r="QEU16" s="136"/>
      <c r="QEV16" s="136"/>
      <c r="QEW16" s="136"/>
      <c r="QEX16" s="136"/>
      <c r="QEY16" s="136"/>
      <c r="QEZ16" s="136"/>
      <c r="QFA16" s="136"/>
      <c r="QFB16" s="136"/>
      <c r="QFC16" s="136"/>
      <c r="QFD16" s="136"/>
      <c r="QFE16" s="136"/>
      <c r="QFF16" s="136"/>
      <c r="QFG16" s="136"/>
      <c r="QFH16" s="136"/>
      <c r="QFI16" s="136"/>
      <c r="QFJ16" s="136"/>
      <c r="QFK16" s="136"/>
      <c r="QFL16" s="136"/>
      <c r="QFM16" s="136"/>
      <c r="QFN16" s="136"/>
      <c r="QFO16" s="136"/>
      <c r="QFP16" s="136"/>
      <c r="QFQ16" s="136"/>
      <c r="QFR16" s="136"/>
      <c r="QFS16" s="136"/>
      <c r="QFT16" s="136"/>
      <c r="QFU16" s="136"/>
      <c r="QFV16" s="136"/>
      <c r="QFW16" s="136"/>
      <c r="QFX16" s="136"/>
      <c r="QFY16" s="136"/>
      <c r="QFZ16" s="136"/>
      <c r="QGA16" s="136"/>
      <c r="QGB16" s="136"/>
      <c r="QGC16" s="136"/>
      <c r="QGD16" s="136"/>
      <c r="QGE16" s="136"/>
      <c r="QGF16" s="136"/>
      <c r="QGG16" s="136"/>
      <c r="QGH16" s="136"/>
      <c r="QGI16" s="136"/>
      <c r="QGJ16" s="136"/>
      <c r="QGK16" s="136"/>
      <c r="QGL16" s="136"/>
      <c r="QGM16" s="136"/>
      <c r="QGN16" s="136"/>
      <c r="QGO16" s="136"/>
      <c r="QGP16" s="136"/>
      <c r="QGQ16" s="136"/>
      <c r="QGR16" s="136"/>
      <c r="QGS16" s="136"/>
      <c r="QGT16" s="136"/>
      <c r="QGU16" s="136"/>
      <c r="QGV16" s="136"/>
      <c r="QGW16" s="136"/>
      <c r="QGX16" s="136"/>
      <c r="QGY16" s="136"/>
      <c r="QGZ16" s="136"/>
      <c r="QHA16" s="136"/>
      <c r="QHB16" s="136"/>
      <c r="QHC16" s="136"/>
      <c r="QHD16" s="136"/>
      <c r="QHE16" s="136"/>
      <c r="QHF16" s="136"/>
      <c r="QHG16" s="136"/>
      <c r="QHH16" s="136"/>
      <c r="QHI16" s="136"/>
      <c r="QHJ16" s="136"/>
      <c r="QHK16" s="136"/>
      <c r="QHL16" s="136"/>
      <c r="QHM16" s="136"/>
      <c r="QHN16" s="136"/>
      <c r="QHO16" s="136"/>
      <c r="QHP16" s="136"/>
      <c r="QHQ16" s="136"/>
      <c r="QHR16" s="136"/>
      <c r="QHS16" s="136"/>
      <c r="QHT16" s="136"/>
      <c r="QHU16" s="136"/>
      <c r="QHV16" s="136"/>
      <c r="QHW16" s="136"/>
      <c r="QHX16" s="136"/>
      <c r="QHY16" s="136"/>
      <c r="QHZ16" s="136"/>
      <c r="QIA16" s="136"/>
      <c r="QIB16" s="136"/>
      <c r="QIC16" s="136"/>
      <c r="QID16" s="136"/>
      <c r="QIE16" s="136"/>
      <c r="QIF16" s="136"/>
      <c r="QIG16" s="136"/>
      <c r="QIH16" s="136"/>
      <c r="QII16" s="136"/>
      <c r="QIJ16" s="136"/>
      <c r="QIK16" s="136"/>
      <c r="QIL16" s="136"/>
      <c r="QIM16" s="136"/>
      <c r="QIN16" s="136"/>
      <c r="QIO16" s="136"/>
      <c r="QIP16" s="136"/>
      <c r="QIQ16" s="136"/>
      <c r="QIR16" s="136"/>
      <c r="QIS16" s="136"/>
      <c r="QIT16" s="136"/>
      <c r="QIU16" s="136"/>
      <c r="QIV16" s="136"/>
      <c r="QIW16" s="136"/>
      <c r="QIX16" s="136"/>
      <c r="QIY16" s="136"/>
      <c r="QIZ16" s="136"/>
      <c r="QJA16" s="136"/>
      <c r="QJB16" s="136"/>
      <c r="QJC16" s="136"/>
      <c r="QJD16" s="136"/>
      <c r="QJE16" s="136"/>
      <c r="QJF16" s="136"/>
      <c r="QJG16" s="136"/>
      <c r="QJH16" s="136"/>
      <c r="QJI16" s="136"/>
      <c r="QJJ16" s="136"/>
      <c r="QJK16" s="136"/>
      <c r="QJL16" s="136"/>
      <c r="QJM16" s="136"/>
      <c r="QJN16" s="136"/>
      <c r="QJO16" s="136"/>
      <c r="QJP16" s="136"/>
      <c r="QJQ16" s="136"/>
      <c r="QJR16" s="136"/>
      <c r="QJS16" s="136"/>
      <c r="QJT16" s="136"/>
      <c r="QJU16" s="136"/>
      <c r="QJV16" s="136"/>
      <c r="QJW16" s="136"/>
      <c r="QJX16" s="136"/>
      <c r="QJY16" s="136"/>
      <c r="QJZ16" s="136"/>
      <c r="QKA16" s="136"/>
      <c r="QKB16" s="136"/>
      <c r="QKC16" s="136"/>
      <c r="QKD16" s="136"/>
      <c r="QKE16" s="136"/>
      <c r="QKF16" s="136"/>
      <c r="QKG16" s="136"/>
      <c r="QKH16" s="136"/>
      <c r="QKI16" s="136"/>
      <c r="QKJ16" s="136"/>
      <c r="QKK16" s="136"/>
      <c r="QKL16" s="136"/>
      <c r="QKM16" s="136"/>
      <c r="QKN16" s="136"/>
      <c r="QKO16" s="136"/>
      <c r="QKP16" s="136"/>
      <c r="QKQ16" s="136"/>
      <c r="QKR16" s="136"/>
      <c r="QKS16" s="136"/>
      <c r="QKT16" s="136"/>
      <c r="QKU16" s="136"/>
      <c r="QKV16" s="136"/>
      <c r="QKW16" s="136"/>
      <c r="QKX16" s="136"/>
      <c r="QKY16" s="136"/>
      <c r="QKZ16" s="136"/>
      <c r="QLA16" s="136"/>
      <c r="QLB16" s="136"/>
      <c r="QLC16" s="136"/>
      <c r="QLD16" s="136"/>
      <c r="QLE16" s="136"/>
      <c r="QLF16" s="136"/>
      <c r="QLG16" s="136"/>
      <c r="QLH16" s="136"/>
      <c r="QLI16" s="136"/>
      <c r="QLJ16" s="136"/>
      <c r="QLK16" s="136"/>
      <c r="QLL16" s="136"/>
      <c r="QLM16" s="136"/>
      <c r="QLN16" s="136"/>
      <c r="QLO16" s="136"/>
      <c r="QLP16" s="136"/>
      <c r="QLQ16" s="136"/>
      <c r="QLR16" s="136"/>
      <c r="QLS16" s="136"/>
      <c r="QLT16" s="136"/>
      <c r="QLU16" s="136"/>
      <c r="QLV16" s="136"/>
      <c r="QLW16" s="136"/>
      <c r="QLX16" s="136"/>
      <c r="QLY16" s="136"/>
      <c r="QLZ16" s="136"/>
      <c r="QMA16" s="136"/>
      <c r="QMB16" s="136"/>
      <c r="QMC16" s="136"/>
      <c r="QMD16" s="136"/>
      <c r="QME16" s="136"/>
      <c r="QMF16" s="136"/>
      <c r="QMG16" s="136"/>
      <c r="QMH16" s="136"/>
      <c r="QMI16" s="136"/>
      <c r="QMJ16" s="136"/>
      <c r="QMK16" s="136"/>
      <c r="QML16" s="136"/>
      <c r="QMM16" s="136"/>
      <c r="QMN16" s="136"/>
      <c r="QMO16" s="136"/>
      <c r="QMP16" s="136"/>
      <c r="QMQ16" s="136"/>
      <c r="QMR16" s="136"/>
      <c r="QMS16" s="136"/>
      <c r="QMT16" s="136"/>
      <c r="QMU16" s="136"/>
      <c r="QMV16" s="136"/>
      <c r="QMW16" s="136"/>
      <c r="QMX16" s="136"/>
      <c r="QMY16" s="136"/>
      <c r="QMZ16" s="136"/>
      <c r="QNA16" s="136"/>
      <c r="QNB16" s="136"/>
      <c r="QNC16" s="136"/>
      <c r="QND16" s="136"/>
      <c r="QNE16" s="136"/>
      <c r="QNF16" s="136"/>
      <c r="QNG16" s="136"/>
      <c r="QNH16" s="136"/>
      <c r="QNI16" s="136"/>
      <c r="QNJ16" s="136"/>
      <c r="QNK16" s="136"/>
      <c r="QNL16" s="136"/>
      <c r="QNM16" s="136"/>
      <c r="QNN16" s="136"/>
      <c r="QNO16" s="136"/>
      <c r="QNP16" s="136"/>
      <c r="QNQ16" s="136"/>
      <c r="QNR16" s="136"/>
      <c r="QNS16" s="136"/>
      <c r="QNT16" s="136"/>
      <c r="QNU16" s="136"/>
      <c r="QNV16" s="136"/>
      <c r="QNW16" s="136"/>
      <c r="QNX16" s="136"/>
      <c r="QNY16" s="136"/>
      <c r="QNZ16" s="136"/>
      <c r="QOA16" s="136"/>
      <c r="QOB16" s="136"/>
      <c r="QOC16" s="136"/>
      <c r="QOD16" s="136"/>
      <c r="QOE16" s="136"/>
      <c r="QOF16" s="136"/>
      <c r="QOG16" s="136"/>
      <c r="QOH16" s="136"/>
      <c r="QOI16" s="136"/>
      <c r="QOJ16" s="136"/>
      <c r="QOK16" s="136"/>
      <c r="QOL16" s="136"/>
      <c r="QOM16" s="136"/>
      <c r="QON16" s="136"/>
      <c r="QOO16" s="136"/>
      <c r="QOP16" s="136"/>
      <c r="QOQ16" s="136"/>
      <c r="QOR16" s="136"/>
      <c r="QOS16" s="136"/>
      <c r="QOT16" s="136"/>
      <c r="QOU16" s="136"/>
      <c r="QOV16" s="136"/>
      <c r="QOW16" s="136"/>
      <c r="QOX16" s="136"/>
      <c r="QOY16" s="136"/>
      <c r="QOZ16" s="136"/>
      <c r="QPA16" s="136"/>
      <c r="QPB16" s="136"/>
      <c r="QPC16" s="136"/>
      <c r="QPD16" s="136"/>
      <c r="QPE16" s="136"/>
      <c r="QPF16" s="136"/>
      <c r="QPG16" s="136"/>
      <c r="QPH16" s="136"/>
      <c r="QPI16" s="136"/>
      <c r="QPJ16" s="136"/>
      <c r="QPK16" s="136"/>
      <c r="QPL16" s="136"/>
      <c r="QPM16" s="136"/>
      <c r="QPN16" s="136"/>
      <c r="QPO16" s="136"/>
      <c r="QPP16" s="136"/>
      <c r="QPQ16" s="136"/>
      <c r="QPR16" s="136"/>
      <c r="QPS16" s="136"/>
      <c r="QPT16" s="136"/>
      <c r="QPU16" s="136"/>
      <c r="QPV16" s="136"/>
      <c r="QPW16" s="136"/>
      <c r="QPX16" s="136"/>
      <c r="QPY16" s="136"/>
      <c r="QPZ16" s="136"/>
      <c r="QQA16" s="136"/>
      <c r="QQB16" s="136"/>
      <c r="QQC16" s="136"/>
      <c r="QQD16" s="136"/>
      <c r="QQE16" s="136"/>
      <c r="QQF16" s="136"/>
      <c r="QQG16" s="136"/>
      <c r="QQH16" s="136"/>
      <c r="QQI16" s="136"/>
      <c r="QQJ16" s="136"/>
      <c r="QQK16" s="136"/>
      <c r="QQL16" s="136"/>
      <c r="QQM16" s="136"/>
      <c r="QQN16" s="136"/>
      <c r="QQO16" s="136"/>
      <c r="QQP16" s="136"/>
      <c r="QQQ16" s="136"/>
      <c r="QQR16" s="136"/>
      <c r="QQS16" s="136"/>
      <c r="QQT16" s="136"/>
      <c r="QQU16" s="136"/>
      <c r="QQV16" s="136"/>
      <c r="QQW16" s="136"/>
      <c r="QQX16" s="136"/>
      <c r="QQY16" s="136"/>
      <c r="QQZ16" s="136"/>
      <c r="QRA16" s="136"/>
      <c r="QRB16" s="136"/>
      <c r="QRC16" s="136"/>
      <c r="QRD16" s="136"/>
      <c r="QRE16" s="136"/>
      <c r="QRF16" s="136"/>
      <c r="QRG16" s="136"/>
      <c r="QRH16" s="136"/>
      <c r="QRI16" s="136"/>
      <c r="QRJ16" s="136"/>
      <c r="QRK16" s="136"/>
      <c r="QRL16" s="136"/>
      <c r="QRM16" s="136"/>
      <c r="QRN16" s="136"/>
      <c r="QRO16" s="136"/>
      <c r="QRP16" s="136"/>
      <c r="QRQ16" s="136"/>
      <c r="QRR16" s="136"/>
      <c r="QRS16" s="136"/>
      <c r="QRT16" s="136"/>
      <c r="QRU16" s="136"/>
      <c r="QRV16" s="136"/>
      <c r="QRW16" s="136"/>
      <c r="QRX16" s="136"/>
      <c r="QRY16" s="136"/>
      <c r="QRZ16" s="136"/>
      <c r="QSA16" s="136"/>
      <c r="QSB16" s="136"/>
      <c r="QSC16" s="136"/>
      <c r="QSD16" s="136"/>
      <c r="QSE16" s="136"/>
      <c r="QSF16" s="136"/>
      <c r="QSG16" s="136"/>
      <c r="QSH16" s="136"/>
      <c r="QSI16" s="136"/>
      <c r="QSJ16" s="136"/>
      <c r="QSK16" s="136"/>
      <c r="QSL16" s="136"/>
      <c r="QSM16" s="136"/>
      <c r="QSN16" s="136"/>
      <c r="QSO16" s="136"/>
      <c r="QSP16" s="136"/>
      <c r="QSQ16" s="136"/>
      <c r="QSR16" s="136"/>
      <c r="QSS16" s="136"/>
      <c r="QST16" s="136"/>
      <c r="QSU16" s="136"/>
      <c r="QSV16" s="136"/>
      <c r="QSW16" s="136"/>
      <c r="QSX16" s="136"/>
      <c r="QSY16" s="136"/>
      <c r="QSZ16" s="136"/>
      <c r="QTA16" s="136"/>
      <c r="QTB16" s="136"/>
      <c r="QTC16" s="136"/>
      <c r="QTD16" s="136"/>
      <c r="QTE16" s="136"/>
      <c r="QTF16" s="136"/>
      <c r="QTG16" s="136"/>
      <c r="QTH16" s="136"/>
      <c r="QTI16" s="136"/>
      <c r="QTJ16" s="136"/>
      <c r="QTK16" s="136"/>
      <c r="QTL16" s="136"/>
      <c r="QTM16" s="136"/>
      <c r="QTN16" s="136"/>
      <c r="QTO16" s="136"/>
      <c r="QTP16" s="136"/>
      <c r="QTQ16" s="136"/>
      <c r="QTR16" s="136"/>
      <c r="QTS16" s="136"/>
      <c r="QTT16" s="136"/>
      <c r="QTU16" s="136"/>
      <c r="QTV16" s="136"/>
      <c r="QTW16" s="136"/>
      <c r="QTX16" s="136"/>
      <c r="QTY16" s="136"/>
      <c r="QTZ16" s="136"/>
      <c r="QUA16" s="136"/>
      <c r="QUB16" s="136"/>
      <c r="QUC16" s="136"/>
      <c r="QUD16" s="136"/>
      <c r="QUE16" s="136"/>
      <c r="QUF16" s="136"/>
      <c r="QUG16" s="136"/>
      <c r="QUH16" s="136"/>
      <c r="QUI16" s="136"/>
      <c r="QUJ16" s="136"/>
      <c r="QUK16" s="136"/>
      <c r="QUL16" s="136"/>
      <c r="QUM16" s="136"/>
      <c r="QUN16" s="136"/>
      <c r="QUO16" s="136"/>
      <c r="QUP16" s="136"/>
      <c r="QUQ16" s="136"/>
      <c r="QUR16" s="136"/>
      <c r="QUS16" s="136"/>
      <c r="QUT16" s="136"/>
      <c r="QUU16" s="136"/>
      <c r="QUV16" s="136"/>
      <c r="QUW16" s="136"/>
      <c r="QUX16" s="136"/>
      <c r="QUY16" s="136"/>
      <c r="QUZ16" s="136"/>
      <c r="QVA16" s="136"/>
      <c r="QVB16" s="136"/>
      <c r="QVC16" s="136"/>
      <c r="QVD16" s="136"/>
      <c r="QVE16" s="136"/>
      <c r="QVF16" s="136"/>
      <c r="QVG16" s="136"/>
      <c r="QVH16" s="136"/>
      <c r="QVI16" s="136"/>
      <c r="QVJ16" s="136"/>
      <c r="QVK16" s="136"/>
      <c r="QVL16" s="136"/>
      <c r="QVM16" s="136"/>
      <c r="QVN16" s="136"/>
      <c r="QVO16" s="136"/>
      <c r="QVP16" s="136"/>
      <c r="QVQ16" s="136"/>
      <c r="QVR16" s="136"/>
      <c r="QVS16" s="136"/>
      <c r="QVT16" s="136"/>
      <c r="QVU16" s="136"/>
      <c r="QVV16" s="136"/>
      <c r="QVW16" s="136"/>
      <c r="QVX16" s="136"/>
      <c r="QVY16" s="136"/>
      <c r="QVZ16" s="136"/>
      <c r="QWA16" s="136"/>
      <c r="QWB16" s="136"/>
      <c r="QWC16" s="136"/>
      <c r="QWD16" s="136"/>
      <c r="QWE16" s="136"/>
      <c r="QWF16" s="136"/>
      <c r="QWG16" s="136"/>
      <c r="QWH16" s="136"/>
      <c r="QWI16" s="136"/>
      <c r="QWJ16" s="136"/>
      <c r="QWK16" s="136"/>
      <c r="QWL16" s="136"/>
      <c r="QWM16" s="136"/>
      <c r="QWN16" s="136"/>
      <c r="QWO16" s="136"/>
      <c r="QWP16" s="136"/>
      <c r="QWQ16" s="136"/>
      <c r="QWR16" s="136"/>
      <c r="QWS16" s="136"/>
      <c r="QWT16" s="136"/>
      <c r="QWU16" s="136"/>
      <c r="QWV16" s="136"/>
      <c r="QWW16" s="136"/>
      <c r="QWX16" s="136"/>
      <c r="QWY16" s="136"/>
      <c r="QWZ16" s="136"/>
      <c r="QXA16" s="136"/>
      <c r="QXB16" s="136"/>
      <c r="QXC16" s="136"/>
      <c r="QXD16" s="136"/>
      <c r="QXE16" s="136"/>
      <c r="QXF16" s="136"/>
      <c r="QXG16" s="136"/>
      <c r="QXH16" s="136"/>
      <c r="QXI16" s="136"/>
      <c r="QXJ16" s="136"/>
      <c r="QXK16" s="136"/>
      <c r="QXL16" s="136"/>
      <c r="QXM16" s="136"/>
      <c r="QXN16" s="136"/>
      <c r="QXO16" s="136"/>
      <c r="QXP16" s="136"/>
      <c r="QXQ16" s="136"/>
      <c r="QXR16" s="136"/>
      <c r="QXS16" s="136"/>
      <c r="QXT16" s="136"/>
      <c r="QXU16" s="136"/>
      <c r="QXV16" s="136"/>
      <c r="QXW16" s="136"/>
      <c r="QXX16" s="136"/>
      <c r="QXY16" s="136"/>
      <c r="QXZ16" s="136"/>
      <c r="QYA16" s="136"/>
      <c r="QYB16" s="136"/>
      <c r="QYC16" s="136"/>
      <c r="QYD16" s="136"/>
      <c r="QYE16" s="136"/>
      <c r="QYF16" s="136"/>
      <c r="QYG16" s="136"/>
      <c r="QYH16" s="136"/>
      <c r="QYI16" s="136"/>
      <c r="QYJ16" s="136"/>
      <c r="QYK16" s="136"/>
      <c r="QYL16" s="136"/>
      <c r="QYM16" s="136"/>
      <c r="QYN16" s="136"/>
      <c r="QYO16" s="136"/>
      <c r="QYP16" s="136"/>
      <c r="QYQ16" s="136"/>
      <c r="QYR16" s="136"/>
      <c r="QYS16" s="136"/>
      <c r="QYT16" s="136"/>
      <c r="QYU16" s="136"/>
      <c r="QYV16" s="136"/>
      <c r="QYW16" s="136"/>
      <c r="QYX16" s="136"/>
      <c r="QYY16" s="136"/>
      <c r="QYZ16" s="136"/>
      <c r="QZA16" s="136"/>
      <c r="QZB16" s="136"/>
      <c r="QZC16" s="136"/>
      <c r="QZD16" s="136"/>
      <c r="QZE16" s="136"/>
      <c r="QZF16" s="136"/>
      <c r="QZG16" s="136"/>
      <c r="QZH16" s="136"/>
      <c r="QZI16" s="136"/>
      <c r="QZJ16" s="136"/>
      <c r="QZK16" s="136"/>
      <c r="QZL16" s="136"/>
      <c r="QZM16" s="136"/>
      <c r="QZN16" s="136"/>
      <c r="QZO16" s="136"/>
      <c r="QZP16" s="136"/>
      <c r="QZQ16" s="136"/>
      <c r="QZR16" s="136"/>
      <c r="QZS16" s="136"/>
      <c r="QZT16" s="136"/>
      <c r="QZU16" s="136"/>
      <c r="QZV16" s="136"/>
      <c r="QZW16" s="136"/>
      <c r="QZX16" s="136"/>
      <c r="QZY16" s="136"/>
      <c r="QZZ16" s="136"/>
      <c r="RAA16" s="136"/>
      <c r="RAB16" s="136"/>
      <c r="RAC16" s="136"/>
      <c r="RAD16" s="136"/>
      <c r="RAE16" s="136"/>
      <c r="RAF16" s="136"/>
      <c r="RAG16" s="136"/>
      <c r="RAH16" s="136"/>
      <c r="RAI16" s="136"/>
      <c r="RAJ16" s="136"/>
      <c r="RAK16" s="136"/>
      <c r="RAL16" s="136"/>
      <c r="RAM16" s="136"/>
      <c r="RAN16" s="136"/>
      <c r="RAO16" s="136"/>
      <c r="RAP16" s="136"/>
      <c r="RAQ16" s="136"/>
      <c r="RAR16" s="136"/>
      <c r="RAS16" s="136"/>
      <c r="RAT16" s="136"/>
      <c r="RAU16" s="136"/>
      <c r="RAV16" s="136"/>
      <c r="RAW16" s="136"/>
      <c r="RAX16" s="136"/>
      <c r="RAY16" s="136"/>
      <c r="RAZ16" s="136"/>
      <c r="RBA16" s="136"/>
      <c r="RBB16" s="136"/>
      <c r="RBC16" s="136"/>
      <c r="RBD16" s="136"/>
      <c r="RBE16" s="136"/>
      <c r="RBF16" s="136"/>
      <c r="RBG16" s="136"/>
      <c r="RBH16" s="136"/>
      <c r="RBI16" s="136"/>
      <c r="RBJ16" s="136"/>
      <c r="RBK16" s="136"/>
      <c r="RBL16" s="136"/>
      <c r="RBM16" s="136"/>
      <c r="RBN16" s="136"/>
      <c r="RBO16" s="136"/>
      <c r="RBP16" s="136"/>
      <c r="RBQ16" s="136"/>
      <c r="RBR16" s="136"/>
      <c r="RBS16" s="136"/>
      <c r="RBT16" s="136"/>
      <c r="RBU16" s="136"/>
      <c r="RBV16" s="136"/>
      <c r="RBW16" s="136"/>
      <c r="RBX16" s="136"/>
      <c r="RBY16" s="136"/>
      <c r="RBZ16" s="136"/>
      <c r="RCA16" s="136"/>
      <c r="RCB16" s="136"/>
      <c r="RCC16" s="136"/>
      <c r="RCD16" s="136"/>
      <c r="RCE16" s="136"/>
      <c r="RCF16" s="136"/>
      <c r="RCG16" s="136"/>
      <c r="RCH16" s="136"/>
      <c r="RCI16" s="136"/>
      <c r="RCJ16" s="136"/>
      <c r="RCK16" s="136"/>
      <c r="RCL16" s="136"/>
      <c r="RCM16" s="136"/>
      <c r="RCN16" s="136"/>
      <c r="RCO16" s="136"/>
      <c r="RCP16" s="136"/>
      <c r="RCQ16" s="136"/>
      <c r="RCR16" s="136"/>
      <c r="RCS16" s="136"/>
      <c r="RCT16" s="136"/>
      <c r="RCU16" s="136"/>
      <c r="RCV16" s="136"/>
      <c r="RCW16" s="136"/>
      <c r="RCX16" s="136"/>
      <c r="RCY16" s="136"/>
      <c r="RCZ16" s="136"/>
      <c r="RDA16" s="136"/>
      <c r="RDB16" s="136"/>
      <c r="RDC16" s="136"/>
      <c r="RDD16" s="136"/>
      <c r="RDE16" s="136"/>
      <c r="RDF16" s="136"/>
      <c r="RDG16" s="136"/>
      <c r="RDH16" s="136"/>
      <c r="RDI16" s="136"/>
      <c r="RDJ16" s="136"/>
      <c r="RDK16" s="136"/>
      <c r="RDL16" s="136"/>
      <c r="RDM16" s="136"/>
      <c r="RDN16" s="136"/>
      <c r="RDO16" s="136"/>
      <c r="RDP16" s="136"/>
      <c r="RDQ16" s="136"/>
      <c r="RDR16" s="136"/>
      <c r="RDS16" s="136"/>
      <c r="RDT16" s="136"/>
      <c r="RDU16" s="136"/>
      <c r="RDV16" s="136"/>
      <c r="RDW16" s="136"/>
      <c r="RDX16" s="136"/>
      <c r="RDY16" s="136"/>
      <c r="RDZ16" s="136"/>
      <c r="REA16" s="136"/>
      <c r="REB16" s="136"/>
      <c r="REC16" s="136"/>
      <c r="RED16" s="136"/>
      <c r="REE16" s="136"/>
      <c r="REF16" s="136"/>
      <c r="REG16" s="136"/>
      <c r="REH16" s="136"/>
      <c r="REI16" s="136"/>
      <c r="REJ16" s="136"/>
      <c r="REK16" s="136"/>
      <c r="REL16" s="136"/>
      <c r="REM16" s="136"/>
      <c r="REN16" s="136"/>
      <c r="REO16" s="136"/>
      <c r="REP16" s="136"/>
      <c r="REQ16" s="136"/>
      <c r="RER16" s="136"/>
      <c r="RES16" s="136"/>
      <c r="RET16" s="136"/>
      <c r="REU16" s="136"/>
      <c r="REV16" s="136"/>
      <c r="REW16" s="136"/>
      <c r="REX16" s="136"/>
      <c r="REY16" s="136"/>
      <c r="REZ16" s="136"/>
      <c r="RFA16" s="136"/>
      <c r="RFB16" s="136"/>
      <c r="RFC16" s="136"/>
      <c r="RFD16" s="136"/>
      <c r="RFE16" s="136"/>
      <c r="RFF16" s="136"/>
      <c r="RFG16" s="136"/>
      <c r="RFH16" s="136"/>
      <c r="RFI16" s="136"/>
      <c r="RFJ16" s="136"/>
      <c r="RFK16" s="136"/>
      <c r="RFL16" s="136"/>
      <c r="RFM16" s="136"/>
      <c r="RFN16" s="136"/>
      <c r="RFO16" s="136"/>
      <c r="RFP16" s="136"/>
      <c r="RFQ16" s="136"/>
      <c r="RFR16" s="136"/>
      <c r="RFS16" s="136"/>
      <c r="RFT16" s="136"/>
      <c r="RFU16" s="136"/>
      <c r="RFV16" s="136"/>
      <c r="RFW16" s="136"/>
      <c r="RFX16" s="136"/>
      <c r="RFY16" s="136"/>
      <c r="RFZ16" s="136"/>
      <c r="RGA16" s="136"/>
      <c r="RGB16" s="136"/>
      <c r="RGC16" s="136"/>
      <c r="RGD16" s="136"/>
      <c r="RGE16" s="136"/>
      <c r="RGF16" s="136"/>
      <c r="RGG16" s="136"/>
      <c r="RGH16" s="136"/>
      <c r="RGI16" s="136"/>
      <c r="RGJ16" s="136"/>
      <c r="RGK16" s="136"/>
      <c r="RGL16" s="136"/>
      <c r="RGM16" s="136"/>
      <c r="RGN16" s="136"/>
      <c r="RGO16" s="136"/>
      <c r="RGP16" s="136"/>
      <c r="RGQ16" s="136"/>
      <c r="RGR16" s="136"/>
      <c r="RGS16" s="136"/>
      <c r="RGT16" s="136"/>
      <c r="RGU16" s="136"/>
      <c r="RGV16" s="136"/>
      <c r="RGW16" s="136"/>
      <c r="RGX16" s="136"/>
      <c r="RGY16" s="136"/>
      <c r="RGZ16" s="136"/>
      <c r="RHA16" s="136"/>
      <c r="RHB16" s="136"/>
      <c r="RHC16" s="136"/>
      <c r="RHD16" s="136"/>
      <c r="RHE16" s="136"/>
      <c r="RHF16" s="136"/>
      <c r="RHG16" s="136"/>
      <c r="RHH16" s="136"/>
      <c r="RHI16" s="136"/>
      <c r="RHJ16" s="136"/>
      <c r="RHK16" s="136"/>
      <c r="RHL16" s="136"/>
      <c r="RHM16" s="136"/>
      <c r="RHN16" s="136"/>
      <c r="RHO16" s="136"/>
      <c r="RHP16" s="136"/>
      <c r="RHQ16" s="136"/>
      <c r="RHR16" s="136"/>
      <c r="RHS16" s="136"/>
      <c r="RHT16" s="136"/>
      <c r="RHU16" s="136"/>
      <c r="RHV16" s="136"/>
      <c r="RHW16" s="136"/>
      <c r="RHX16" s="136"/>
      <c r="RHY16" s="136"/>
      <c r="RHZ16" s="136"/>
      <c r="RIA16" s="136"/>
      <c r="RIB16" s="136"/>
      <c r="RIC16" s="136"/>
      <c r="RID16" s="136"/>
      <c r="RIE16" s="136"/>
      <c r="RIF16" s="136"/>
      <c r="RIG16" s="136"/>
      <c r="RIH16" s="136"/>
      <c r="RII16" s="136"/>
      <c r="RIJ16" s="136"/>
      <c r="RIK16" s="136"/>
      <c r="RIL16" s="136"/>
      <c r="RIM16" s="136"/>
      <c r="RIN16" s="136"/>
      <c r="RIO16" s="136"/>
      <c r="RIP16" s="136"/>
      <c r="RIQ16" s="136"/>
      <c r="RIR16" s="136"/>
      <c r="RIS16" s="136"/>
      <c r="RIT16" s="136"/>
      <c r="RIU16" s="136"/>
      <c r="RIV16" s="136"/>
      <c r="RIW16" s="136"/>
      <c r="RIX16" s="136"/>
      <c r="RIY16" s="136"/>
      <c r="RIZ16" s="136"/>
      <c r="RJA16" s="136"/>
      <c r="RJB16" s="136"/>
      <c r="RJC16" s="136"/>
      <c r="RJD16" s="136"/>
      <c r="RJE16" s="136"/>
      <c r="RJF16" s="136"/>
      <c r="RJG16" s="136"/>
      <c r="RJH16" s="136"/>
      <c r="RJI16" s="136"/>
      <c r="RJJ16" s="136"/>
      <c r="RJK16" s="136"/>
      <c r="RJL16" s="136"/>
      <c r="RJM16" s="136"/>
      <c r="RJN16" s="136"/>
      <c r="RJO16" s="136"/>
      <c r="RJP16" s="136"/>
      <c r="RJQ16" s="136"/>
      <c r="RJR16" s="136"/>
      <c r="RJS16" s="136"/>
      <c r="RJT16" s="136"/>
      <c r="RJU16" s="136"/>
      <c r="RJV16" s="136"/>
      <c r="RJW16" s="136"/>
      <c r="RJX16" s="136"/>
      <c r="RJY16" s="136"/>
      <c r="RJZ16" s="136"/>
      <c r="RKA16" s="136"/>
      <c r="RKB16" s="136"/>
      <c r="RKC16" s="136"/>
      <c r="RKD16" s="136"/>
      <c r="RKE16" s="136"/>
      <c r="RKF16" s="136"/>
      <c r="RKG16" s="136"/>
      <c r="RKH16" s="136"/>
      <c r="RKI16" s="136"/>
      <c r="RKJ16" s="136"/>
      <c r="RKK16" s="136"/>
      <c r="RKL16" s="136"/>
      <c r="RKM16" s="136"/>
      <c r="RKN16" s="136"/>
      <c r="RKO16" s="136"/>
      <c r="RKP16" s="136"/>
      <c r="RKQ16" s="136"/>
      <c r="RKR16" s="136"/>
      <c r="RKS16" s="136"/>
      <c r="RKT16" s="136"/>
      <c r="RKU16" s="136"/>
      <c r="RKV16" s="136"/>
      <c r="RKW16" s="136"/>
      <c r="RKX16" s="136"/>
      <c r="RKY16" s="136"/>
      <c r="RKZ16" s="136"/>
      <c r="RLA16" s="136"/>
      <c r="RLB16" s="136"/>
      <c r="RLC16" s="136"/>
      <c r="RLD16" s="136"/>
      <c r="RLE16" s="136"/>
      <c r="RLF16" s="136"/>
      <c r="RLG16" s="136"/>
      <c r="RLH16" s="136"/>
      <c r="RLI16" s="136"/>
      <c r="RLJ16" s="136"/>
      <c r="RLK16" s="136"/>
      <c r="RLL16" s="136"/>
      <c r="RLM16" s="136"/>
      <c r="RLN16" s="136"/>
      <c r="RLO16" s="136"/>
      <c r="RLP16" s="136"/>
      <c r="RLQ16" s="136"/>
      <c r="RLR16" s="136"/>
      <c r="RLS16" s="136"/>
      <c r="RLT16" s="136"/>
      <c r="RLU16" s="136"/>
      <c r="RLV16" s="136"/>
      <c r="RLW16" s="136"/>
      <c r="RLX16" s="136"/>
      <c r="RLY16" s="136"/>
      <c r="RLZ16" s="136"/>
      <c r="RMA16" s="136"/>
      <c r="RMB16" s="136"/>
      <c r="RMC16" s="136"/>
      <c r="RMD16" s="136"/>
      <c r="RME16" s="136"/>
      <c r="RMF16" s="136"/>
      <c r="RMG16" s="136"/>
      <c r="RMH16" s="136"/>
      <c r="RMI16" s="136"/>
      <c r="RMJ16" s="136"/>
      <c r="RMK16" s="136"/>
      <c r="RML16" s="136"/>
      <c r="RMM16" s="136"/>
      <c r="RMN16" s="136"/>
      <c r="RMO16" s="136"/>
      <c r="RMP16" s="136"/>
      <c r="RMQ16" s="136"/>
      <c r="RMR16" s="136"/>
      <c r="RMS16" s="136"/>
      <c r="RMT16" s="136"/>
      <c r="RMU16" s="136"/>
      <c r="RMV16" s="136"/>
      <c r="RMW16" s="136"/>
      <c r="RMX16" s="136"/>
      <c r="RMY16" s="136"/>
      <c r="RMZ16" s="136"/>
      <c r="RNA16" s="136"/>
      <c r="RNB16" s="136"/>
      <c r="RNC16" s="136"/>
      <c r="RND16" s="136"/>
      <c r="RNE16" s="136"/>
      <c r="RNF16" s="136"/>
      <c r="RNG16" s="136"/>
      <c r="RNH16" s="136"/>
      <c r="RNI16" s="136"/>
      <c r="RNJ16" s="136"/>
      <c r="RNK16" s="136"/>
      <c r="RNL16" s="136"/>
      <c r="RNM16" s="136"/>
      <c r="RNN16" s="136"/>
      <c r="RNO16" s="136"/>
      <c r="RNP16" s="136"/>
      <c r="RNQ16" s="136"/>
      <c r="RNR16" s="136"/>
      <c r="RNS16" s="136"/>
      <c r="RNT16" s="136"/>
      <c r="RNU16" s="136"/>
      <c r="RNV16" s="136"/>
      <c r="RNW16" s="136"/>
      <c r="RNX16" s="136"/>
      <c r="RNY16" s="136"/>
      <c r="RNZ16" s="136"/>
      <c r="ROA16" s="136"/>
      <c r="ROB16" s="136"/>
      <c r="ROC16" s="136"/>
      <c r="ROD16" s="136"/>
      <c r="ROE16" s="136"/>
      <c r="ROF16" s="136"/>
      <c r="ROG16" s="136"/>
      <c r="ROH16" s="136"/>
      <c r="ROI16" s="136"/>
      <c r="ROJ16" s="136"/>
      <c r="ROK16" s="136"/>
      <c r="ROL16" s="136"/>
      <c r="ROM16" s="136"/>
      <c r="RON16" s="136"/>
      <c r="ROO16" s="136"/>
      <c r="ROP16" s="136"/>
      <c r="ROQ16" s="136"/>
      <c r="ROR16" s="136"/>
      <c r="ROS16" s="136"/>
      <c r="ROT16" s="136"/>
      <c r="ROU16" s="136"/>
      <c r="ROV16" s="136"/>
      <c r="ROW16" s="136"/>
      <c r="ROX16" s="136"/>
      <c r="ROY16" s="136"/>
      <c r="ROZ16" s="136"/>
      <c r="RPA16" s="136"/>
      <c r="RPB16" s="136"/>
      <c r="RPC16" s="136"/>
      <c r="RPD16" s="136"/>
      <c r="RPE16" s="136"/>
      <c r="RPF16" s="136"/>
      <c r="RPG16" s="136"/>
      <c r="RPH16" s="136"/>
      <c r="RPI16" s="136"/>
      <c r="RPJ16" s="136"/>
      <c r="RPK16" s="136"/>
      <c r="RPL16" s="136"/>
      <c r="RPM16" s="136"/>
      <c r="RPN16" s="136"/>
      <c r="RPO16" s="136"/>
      <c r="RPP16" s="136"/>
      <c r="RPQ16" s="136"/>
      <c r="RPR16" s="136"/>
      <c r="RPS16" s="136"/>
      <c r="RPT16" s="136"/>
      <c r="RPU16" s="136"/>
      <c r="RPV16" s="136"/>
      <c r="RPW16" s="136"/>
      <c r="RPX16" s="136"/>
      <c r="RPY16" s="136"/>
      <c r="RPZ16" s="136"/>
      <c r="RQA16" s="136"/>
      <c r="RQB16" s="136"/>
      <c r="RQC16" s="136"/>
      <c r="RQD16" s="136"/>
      <c r="RQE16" s="136"/>
      <c r="RQF16" s="136"/>
      <c r="RQG16" s="136"/>
      <c r="RQH16" s="136"/>
      <c r="RQI16" s="136"/>
      <c r="RQJ16" s="136"/>
      <c r="RQK16" s="136"/>
      <c r="RQL16" s="136"/>
      <c r="RQM16" s="136"/>
      <c r="RQN16" s="136"/>
      <c r="RQO16" s="136"/>
      <c r="RQP16" s="136"/>
      <c r="RQQ16" s="136"/>
      <c r="RQR16" s="136"/>
      <c r="RQS16" s="136"/>
      <c r="RQT16" s="136"/>
      <c r="RQU16" s="136"/>
      <c r="RQV16" s="136"/>
      <c r="RQW16" s="136"/>
      <c r="RQX16" s="136"/>
      <c r="RQY16" s="136"/>
      <c r="RQZ16" s="136"/>
      <c r="RRA16" s="136"/>
      <c r="RRB16" s="136"/>
      <c r="RRC16" s="136"/>
      <c r="RRD16" s="136"/>
      <c r="RRE16" s="136"/>
      <c r="RRF16" s="136"/>
      <c r="RRG16" s="136"/>
      <c r="RRH16" s="136"/>
      <c r="RRI16" s="136"/>
      <c r="RRJ16" s="136"/>
      <c r="RRK16" s="136"/>
      <c r="RRL16" s="136"/>
      <c r="RRM16" s="136"/>
      <c r="RRN16" s="136"/>
      <c r="RRO16" s="136"/>
      <c r="RRP16" s="136"/>
      <c r="RRQ16" s="136"/>
      <c r="RRR16" s="136"/>
      <c r="RRS16" s="136"/>
      <c r="RRT16" s="136"/>
      <c r="RRU16" s="136"/>
      <c r="RRV16" s="136"/>
      <c r="RRW16" s="136"/>
      <c r="RRX16" s="136"/>
      <c r="RRY16" s="136"/>
      <c r="RRZ16" s="136"/>
      <c r="RSA16" s="136"/>
      <c r="RSB16" s="136"/>
      <c r="RSC16" s="136"/>
      <c r="RSD16" s="136"/>
      <c r="RSE16" s="136"/>
      <c r="RSF16" s="136"/>
      <c r="RSG16" s="136"/>
      <c r="RSH16" s="136"/>
      <c r="RSI16" s="136"/>
      <c r="RSJ16" s="136"/>
      <c r="RSK16" s="136"/>
      <c r="RSL16" s="136"/>
      <c r="RSM16" s="136"/>
      <c r="RSN16" s="136"/>
      <c r="RSO16" s="136"/>
      <c r="RSP16" s="136"/>
      <c r="RSQ16" s="136"/>
      <c r="RSR16" s="136"/>
      <c r="RSS16" s="136"/>
      <c r="RST16" s="136"/>
      <c r="RSU16" s="136"/>
      <c r="RSV16" s="136"/>
      <c r="RSW16" s="136"/>
      <c r="RSX16" s="136"/>
      <c r="RSY16" s="136"/>
      <c r="RSZ16" s="136"/>
      <c r="RTA16" s="136"/>
      <c r="RTB16" s="136"/>
      <c r="RTC16" s="136"/>
      <c r="RTD16" s="136"/>
      <c r="RTE16" s="136"/>
      <c r="RTF16" s="136"/>
      <c r="RTG16" s="136"/>
      <c r="RTH16" s="136"/>
      <c r="RTI16" s="136"/>
      <c r="RTJ16" s="136"/>
      <c r="RTK16" s="136"/>
      <c r="RTL16" s="136"/>
      <c r="RTM16" s="136"/>
      <c r="RTN16" s="136"/>
      <c r="RTO16" s="136"/>
      <c r="RTP16" s="136"/>
      <c r="RTQ16" s="136"/>
      <c r="RTR16" s="136"/>
      <c r="RTS16" s="136"/>
      <c r="RTT16" s="136"/>
      <c r="RTU16" s="136"/>
      <c r="RTV16" s="136"/>
      <c r="RTW16" s="136"/>
      <c r="RTX16" s="136"/>
      <c r="RTY16" s="136"/>
      <c r="RTZ16" s="136"/>
      <c r="RUA16" s="136"/>
      <c r="RUB16" s="136"/>
      <c r="RUC16" s="136"/>
      <c r="RUD16" s="136"/>
      <c r="RUE16" s="136"/>
      <c r="RUF16" s="136"/>
      <c r="RUG16" s="136"/>
      <c r="RUH16" s="136"/>
      <c r="RUI16" s="136"/>
      <c r="RUJ16" s="136"/>
      <c r="RUK16" s="136"/>
      <c r="RUL16" s="136"/>
      <c r="RUM16" s="136"/>
      <c r="RUN16" s="136"/>
      <c r="RUO16" s="136"/>
      <c r="RUP16" s="136"/>
      <c r="RUQ16" s="136"/>
      <c r="RUR16" s="136"/>
      <c r="RUS16" s="136"/>
      <c r="RUT16" s="136"/>
      <c r="RUU16" s="136"/>
      <c r="RUV16" s="136"/>
      <c r="RUW16" s="136"/>
      <c r="RUX16" s="136"/>
      <c r="RUY16" s="136"/>
      <c r="RUZ16" s="136"/>
      <c r="RVA16" s="136"/>
      <c r="RVB16" s="136"/>
      <c r="RVC16" s="136"/>
      <c r="RVD16" s="136"/>
      <c r="RVE16" s="136"/>
      <c r="RVF16" s="136"/>
      <c r="RVG16" s="136"/>
      <c r="RVH16" s="136"/>
      <c r="RVI16" s="136"/>
      <c r="RVJ16" s="136"/>
      <c r="RVK16" s="136"/>
      <c r="RVL16" s="136"/>
      <c r="RVM16" s="136"/>
      <c r="RVN16" s="136"/>
      <c r="RVO16" s="136"/>
      <c r="RVP16" s="136"/>
      <c r="RVQ16" s="136"/>
      <c r="RVR16" s="136"/>
      <c r="RVS16" s="136"/>
      <c r="RVT16" s="136"/>
      <c r="RVU16" s="136"/>
      <c r="RVV16" s="136"/>
      <c r="RVW16" s="136"/>
      <c r="RVX16" s="136"/>
      <c r="RVY16" s="136"/>
      <c r="RVZ16" s="136"/>
      <c r="RWA16" s="136"/>
      <c r="RWB16" s="136"/>
      <c r="RWC16" s="136"/>
      <c r="RWD16" s="136"/>
      <c r="RWE16" s="136"/>
      <c r="RWF16" s="136"/>
      <c r="RWG16" s="136"/>
      <c r="RWH16" s="136"/>
      <c r="RWI16" s="136"/>
      <c r="RWJ16" s="136"/>
      <c r="RWK16" s="136"/>
      <c r="RWL16" s="136"/>
      <c r="RWM16" s="136"/>
      <c r="RWN16" s="136"/>
      <c r="RWO16" s="136"/>
      <c r="RWP16" s="136"/>
      <c r="RWQ16" s="136"/>
      <c r="RWR16" s="136"/>
      <c r="RWS16" s="136"/>
      <c r="RWT16" s="136"/>
      <c r="RWU16" s="136"/>
      <c r="RWV16" s="136"/>
      <c r="RWW16" s="136"/>
      <c r="RWX16" s="136"/>
      <c r="RWY16" s="136"/>
      <c r="RWZ16" s="136"/>
      <c r="RXA16" s="136"/>
      <c r="RXB16" s="136"/>
      <c r="RXC16" s="136"/>
      <c r="RXD16" s="136"/>
      <c r="RXE16" s="136"/>
      <c r="RXF16" s="136"/>
      <c r="RXG16" s="136"/>
      <c r="RXH16" s="136"/>
      <c r="RXI16" s="136"/>
      <c r="RXJ16" s="136"/>
      <c r="RXK16" s="136"/>
      <c r="RXL16" s="136"/>
      <c r="RXM16" s="136"/>
      <c r="RXN16" s="136"/>
      <c r="RXO16" s="136"/>
      <c r="RXP16" s="136"/>
      <c r="RXQ16" s="136"/>
      <c r="RXR16" s="136"/>
      <c r="RXS16" s="136"/>
      <c r="RXT16" s="136"/>
      <c r="RXU16" s="136"/>
      <c r="RXV16" s="136"/>
      <c r="RXW16" s="136"/>
      <c r="RXX16" s="136"/>
      <c r="RXY16" s="136"/>
      <c r="RXZ16" s="136"/>
      <c r="RYA16" s="136"/>
      <c r="RYB16" s="136"/>
      <c r="RYC16" s="136"/>
      <c r="RYD16" s="136"/>
      <c r="RYE16" s="136"/>
      <c r="RYF16" s="136"/>
      <c r="RYG16" s="136"/>
      <c r="RYH16" s="136"/>
      <c r="RYI16" s="136"/>
      <c r="RYJ16" s="136"/>
      <c r="RYK16" s="136"/>
      <c r="RYL16" s="136"/>
      <c r="RYM16" s="136"/>
      <c r="RYN16" s="136"/>
      <c r="RYO16" s="136"/>
      <c r="RYP16" s="136"/>
      <c r="RYQ16" s="136"/>
      <c r="RYR16" s="136"/>
      <c r="RYS16" s="136"/>
      <c r="RYT16" s="136"/>
      <c r="RYU16" s="136"/>
      <c r="RYV16" s="136"/>
      <c r="RYW16" s="136"/>
      <c r="RYX16" s="136"/>
      <c r="RYY16" s="136"/>
      <c r="RYZ16" s="136"/>
      <c r="RZA16" s="136"/>
      <c r="RZB16" s="136"/>
      <c r="RZC16" s="136"/>
      <c r="RZD16" s="136"/>
      <c r="RZE16" s="136"/>
      <c r="RZF16" s="136"/>
      <c r="RZG16" s="136"/>
      <c r="RZH16" s="136"/>
      <c r="RZI16" s="136"/>
      <c r="RZJ16" s="136"/>
      <c r="RZK16" s="136"/>
      <c r="RZL16" s="136"/>
      <c r="RZM16" s="136"/>
      <c r="RZN16" s="136"/>
      <c r="RZO16" s="136"/>
      <c r="RZP16" s="136"/>
      <c r="RZQ16" s="136"/>
      <c r="RZR16" s="136"/>
      <c r="RZS16" s="136"/>
      <c r="RZT16" s="136"/>
      <c r="RZU16" s="136"/>
      <c r="RZV16" s="136"/>
      <c r="RZW16" s="136"/>
      <c r="RZX16" s="136"/>
      <c r="RZY16" s="136"/>
      <c r="RZZ16" s="136"/>
      <c r="SAA16" s="136"/>
      <c r="SAB16" s="136"/>
      <c r="SAC16" s="136"/>
      <c r="SAD16" s="136"/>
      <c r="SAE16" s="136"/>
      <c r="SAF16" s="136"/>
      <c r="SAG16" s="136"/>
      <c r="SAH16" s="136"/>
      <c r="SAI16" s="136"/>
      <c r="SAJ16" s="136"/>
      <c r="SAK16" s="136"/>
      <c r="SAL16" s="136"/>
      <c r="SAM16" s="136"/>
      <c r="SAN16" s="136"/>
      <c r="SAO16" s="136"/>
      <c r="SAP16" s="136"/>
      <c r="SAQ16" s="136"/>
      <c r="SAR16" s="136"/>
      <c r="SAS16" s="136"/>
      <c r="SAT16" s="136"/>
      <c r="SAU16" s="136"/>
      <c r="SAV16" s="136"/>
      <c r="SAW16" s="136"/>
      <c r="SAX16" s="136"/>
      <c r="SAY16" s="136"/>
      <c r="SAZ16" s="136"/>
      <c r="SBA16" s="136"/>
      <c r="SBB16" s="136"/>
      <c r="SBC16" s="136"/>
      <c r="SBD16" s="136"/>
      <c r="SBE16" s="136"/>
      <c r="SBF16" s="136"/>
      <c r="SBG16" s="136"/>
      <c r="SBH16" s="136"/>
      <c r="SBI16" s="136"/>
      <c r="SBJ16" s="136"/>
      <c r="SBK16" s="136"/>
      <c r="SBL16" s="136"/>
      <c r="SBM16" s="136"/>
      <c r="SBN16" s="136"/>
      <c r="SBO16" s="136"/>
      <c r="SBP16" s="136"/>
      <c r="SBQ16" s="136"/>
      <c r="SBR16" s="136"/>
      <c r="SBS16" s="136"/>
      <c r="SBT16" s="136"/>
      <c r="SBU16" s="136"/>
      <c r="SBV16" s="136"/>
      <c r="SBW16" s="136"/>
      <c r="SBX16" s="136"/>
      <c r="SBY16" s="136"/>
      <c r="SBZ16" s="136"/>
      <c r="SCA16" s="136"/>
      <c r="SCB16" s="136"/>
      <c r="SCC16" s="136"/>
      <c r="SCD16" s="136"/>
      <c r="SCE16" s="136"/>
      <c r="SCF16" s="136"/>
      <c r="SCG16" s="136"/>
      <c r="SCH16" s="136"/>
      <c r="SCI16" s="136"/>
      <c r="SCJ16" s="136"/>
      <c r="SCK16" s="136"/>
      <c r="SCL16" s="136"/>
      <c r="SCM16" s="136"/>
      <c r="SCN16" s="136"/>
      <c r="SCO16" s="136"/>
      <c r="SCP16" s="136"/>
      <c r="SCQ16" s="136"/>
      <c r="SCR16" s="136"/>
      <c r="SCS16" s="136"/>
      <c r="SCT16" s="136"/>
      <c r="SCU16" s="136"/>
      <c r="SCV16" s="136"/>
      <c r="SCW16" s="136"/>
      <c r="SCX16" s="136"/>
      <c r="SCY16" s="136"/>
      <c r="SCZ16" s="136"/>
      <c r="SDA16" s="136"/>
      <c r="SDB16" s="136"/>
      <c r="SDC16" s="136"/>
      <c r="SDD16" s="136"/>
      <c r="SDE16" s="136"/>
      <c r="SDF16" s="136"/>
      <c r="SDG16" s="136"/>
      <c r="SDH16" s="136"/>
      <c r="SDI16" s="136"/>
      <c r="SDJ16" s="136"/>
      <c r="SDK16" s="136"/>
      <c r="SDL16" s="136"/>
      <c r="SDM16" s="136"/>
      <c r="SDN16" s="136"/>
      <c r="SDO16" s="136"/>
      <c r="SDP16" s="136"/>
      <c r="SDQ16" s="136"/>
      <c r="SDR16" s="136"/>
      <c r="SDS16" s="136"/>
      <c r="SDT16" s="136"/>
      <c r="SDU16" s="136"/>
      <c r="SDV16" s="136"/>
      <c r="SDW16" s="136"/>
      <c r="SDX16" s="136"/>
      <c r="SDY16" s="136"/>
      <c r="SDZ16" s="136"/>
      <c r="SEA16" s="136"/>
      <c r="SEB16" s="136"/>
      <c r="SEC16" s="136"/>
      <c r="SED16" s="136"/>
      <c r="SEE16" s="136"/>
      <c r="SEF16" s="136"/>
      <c r="SEG16" s="136"/>
      <c r="SEH16" s="136"/>
      <c r="SEI16" s="136"/>
      <c r="SEJ16" s="136"/>
      <c r="SEK16" s="136"/>
      <c r="SEL16" s="136"/>
      <c r="SEM16" s="136"/>
      <c r="SEN16" s="136"/>
      <c r="SEO16" s="136"/>
      <c r="SEP16" s="136"/>
      <c r="SEQ16" s="136"/>
      <c r="SER16" s="136"/>
      <c r="SES16" s="136"/>
      <c r="SET16" s="136"/>
      <c r="SEU16" s="136"/>
      <c r="SEV16" s="136"/>
      <c r="SEW16" s="136"/>
      <c r="SEX16" s="136"/>
      <c r="SEY16" s="136"/>
      <c r="SEZ16" s="136"/>
      <c r="SFA16" s="136"/>
      <c r="SFB16" s="136"/>
      <c r="SFC16" s="136"/>
      <c r="SFD16" s="136"/>
      <c r="SFE16" s="136"/>
      <c r="SFF16" s="136"/>
      <c r="SFG16" s="136"/>
      <c r="SFH16" s="136"/>
      <c r="SFI16" s="136"/>
      <c r="SFJ16" s="136"/>
      <c r="SFK16" s="136"/>
      <c r="SFL16" s="136"/>
      <c r="SFM16" s="136"/>
      <c r="SFN16" s="136"/>
      <c r="SFO16" s="136"/>
      <c r="SFP16" s="136"/>
      <c r="SFQ16" s="136"/>
      <c r="SFR16" s="136"/>
      <c r="SFS16" s="136"/>
      <c r="SFT16" s="136"/>
      <c r="SFU16" s="136"/>
      <c r="SFV16" s="136"/>
      <c r="SFW16" s="136"/>
      <c r="SFX16" s="136"/>
      <c r="SFY16" s="136"/>
      <c r="SFZ16" s="136"/>
      <c r="SGA16" s="136"/>
      <c r="SGB16" s="136"/>
      <c r="SGC16" s="136"/>
      <c r="SGD16" s="136"/>
      <c r="SGE16" s="136"/>
      <c r="SGF16" s="136"/>
      <c r="SGG16" s="136"/>
      <c r="SGH16" s="136"/>
      <c r="SGI16" s="136"/>
      <c r="SGJ16" s="136"/>
      <c r="SGK16" s="136"/>
      <c r="SGL16" s="136"/>
      <c r="SGM16" s="136"/>
      <c r="SGN16" s="136"/>
      <c r="SGO16" s="136"/>
      <c r="SGP16" s="136"/>
      <c r="SGQ16" s="136"/>
      <c r="SGR16" s="136"/>
      <c r="SGS16" s="136"/>
      <c r="SGT16" s="136"/>
      <c r="SGU16" s="136"/>
      <c r="SGV16" s="136"/>
      <c r="SGW16" s="136"/>
      <c r="SGX16" s="136"/>
      <c r="SGY16" s="136"/>
      <c r="SGZ16" s="136"/>
      <c r="SHA16" s="136"/>
      <c r="SHB16" s="136"/>
      <c r="SHC16" s="136"/>
      <c r="SHD16" s="136"/>
      <c r="SHE16" s="136"/>
      <c r="SHF16" s="136"/>
      <c r="SHG16" s="136"/>
      <c r="SHH16" s="136"/>
      <c r="SHI16" s="136"/>
      <c r="SHJ16" s="136"/>
      <c r="SHK16" s="136"/>
      <c r="SHL16" s="136"/>
      <c r="SHM16" s="136"/>
      <c r="SHN16" s="136"/>
      <c r="SHO16" s="136"/>
      <c r="SHP16" s="136"/>
      <c r="SHQ16" s="136"/>
      <c r="SHR16" s="136"/>
      <c r="SHS16" s="136"/>
      <c r="SHT16" s="136"/>
      <c r="SHU16" s="136"/>
      <c r="SHV16" s="136"/>
      <c r="SHW16" s="136"/>
      <c r="SHX16" s="136"/>
      <c r="SHY16" s="136"/>
      <c r="SHZ16" s="136"/>
      <c r="SIA16" s="136"/>
      <c r="SIB16" s="136"/>
      <c r="SIC16" s="136"/>
      <c r="SID16" s="136"/>
      <c r="SIE16" s="136"/>
      <c r="SIF16" s="136"/>
      <c r="SIG16" s="136"/>
      <c r="SIH16" s="136"/>
      <c r="SII16" s="136"/>
      <c r="SIJ16" s="136"/>
      <c r="SIK16" s="136"/>
      <c r="SIL16" s="136"/>
      <c r="SIM16" s="136"/>
      <c r="SIN16" s="136"/>
      <c r="SIO16" s="136"/>
      <c r="SIP16" s="136"/>
      <c r="SIQ16" s="136"/>
      <c r="SIR16" s="136"/>
      <c r="SIS16" s="136"/>
      <c r="SIT16" s="136"/>
      <c r="SIU16" s="136"/>
      <c r="SIV16" s="136"/>
      <c r="SIW16" s="136"/>
      <c r="SIX16" s="136"/>
      <c r="SIY16" s="136"/>
      <c r="SIZ16" s="136"/>
      <c r="SJA16" s="136"/>
      <c r="SJB16" s="136"/>
      <c r="SJC16" s="136"/>
      <c r="SJD16" s="136"/>
      <c r="SJE16" s="136"/>
      <c r="SJF16" s="136"/>
      <c r="SJG16" s="136"/>
      <c r="SJH16" s="136"/>
      <c r="SJI16" s="136"/>
      <c r="SJJ16" s="136"/>
      <c r="SJK16" s="136"/>
      <c r="SJL16" s="136"/>
      <c r="SJM16" s="136"/>
      <c r="SJN16" s="136"/>
      <c r="SJO16" s="136"/>
      <c r="SJP16" s="136"/>
      <c r="SJQ16" s="136"/>
      <c r="SJR16" s="136"/>
      <c r="SJS16" s="136"/>
      <c r="SJT16" s="136"/>
      <c r="SJU16" s="136"/>
      <c r="SJV16" s="136"/>
      <c r="SJW16" s="136"/>
      <c r="SJX16" s="136"/>
      <c r="SJY16" s="136"/>
      <c r="SJZ16" s="136"/>
      <c r="SKA16" s="136"/>
      <c r="SKB16" s="136"/>
      <c r="SKC16" s="136"/>
      <c r="SKD16" s="136"/>
      <c r="SKE16" s="136"/>
      <c r="SKF16" s="136"/>
      <c r="SKG16" s="136"/>
      <c r="SKH16" s="136"/>
      <c r="SKI16" s="136"/>
      <c r="SKJ16" s="136"/>
      <c r="SKK16" s="136"/>
      <c r="SKL16" s="136"/>
      <c r="SKM16" s="136"/>
      <c r="SKN16" s="136"/>
      <c r="SKO16" s="136"/>
      <c r="SKP16" s="136"/>
      <c r="SKQ16" s="136"/>
      <c r="SKR16" s="136"/>
      <c r="SKS16" s="136"/>
      <c r="SKT16" s="136"/>
      <c r="SKU16" s="136"/>
      <c r="SKV16" s="136"/>
      <c r="SKW16" s="136"/>
      <c r="SKX16" s="136"/>
      <c r="SKY16" s="136"/>
      <c r="SKZ16" s="136"/>
      <c r="SLA16" s="136"/>
      <c r="SLB16" s="136"/>
      <c r="SLC16" s="136"/>
      <c r="SLD16" s="136"/>
      <c r="SLE16" s="136"/>
      <c r="SLF16" s="136"/>
      <c r="SLG16" s="136"/>
      <c r="SLH16" s="136"/>
      <c r="SLI16" s="136"/>
      <c r="SLJ16" s="136"/>
      <c r="SLK16" s="136"/>
      <c r="SLL16" s="136"/>
      <c r="SLM16" s="136"/>
      <c r="SLN16" s="136"/>
      <c r="SLO16" s="136"/>
      <c r="SLP16" s="136"/>
      <c r="SLQ16" s="136"/>
      <c r="SLR16" s="136"/>
      <c r="SLS16" s="136"/>
      <c r="SLT16" s="136"/>
      <c r="SLU16" s="136"/>
      <c r="SLV16" s="136"/>
      <c r="SLW16" s="136"/>
      <c r="SLX16" s="136"/>
      <c r="SLY16" s="136"/>
      <c r="SLZ16" s="136"/>
      <c r="SMA16" s="136"/>
      <c r="SMB16" s="136"/>
      <c r="SMC16" s="136"/>
      <c r="SMD16" s="136"/>
      <c r="SME16" s="136"/>
      <c r="SMF16" s="136"/>
      <c r="SMG16" s="136"/>
      <c r="SMH16" s="136"/>
      <c r="SMI16" s="136"/>
      <c r="SMJ16" s="136"/>
      <c r="SMK16" s="136"/>
      <c r="SML16" s="136"/>
      <c r="SMM16" s="136"/>
      <c r="SMN16" s="136"/>
      <c r="SMO16" s="136"/>
      <c r="SMP16" s="136"/>
      <c r="SMQ16" s="136"/>
      <c r="SMR16" s="136"/>
      <c r="SMS16" s="136"/>
      <c r="SMT16" s="136"/>
      <c r="SMU16" s="136"/>
      <c r="SMV16" s="136"/>
      <c r="SMW16" s="136"/>
      <c r="SMX16" s="136"/>
      <c r="SMY16" s="136"/>
      <c r="SMZ16" s="136"/>
      <c r="SNA16" s="136"/>
      <c r="SNB16" s="136"/>
      <c r="SNC16" s="136"/>
      <c r="SND16" s="136"/>
      <c r="SNE16" s="136"/>
      <c r="SNF16" s="136"/>
      <c r="SNG16" s="136"/>
      <c r="SNH16" s="136"/>
      <c r="SNI16" s="136"/>
      <c r="SNJ16" s="136"/>
      <c r="SNK16" s="136"/>
      <c r="SNL16" s="136"/>
      <c r="SNM16" s="136"/>
      <c r="SNN16" s="136"/>
      <c r="SNO16" s="136"/>
      <c r="SNP16" s="136"/>
      <c r="SNQ16" s="136"/>
      <c r="SNR16" s="136"/>
      <c r="SNS16" s="136"/>
      <c r="SNT16" s="136"/>
      <c r="SNU16" s="136"/>
      <c r="SNV16" s="136"/>
      <c r="SNW16" s="136"/>
      <c r="SNX16" s="136"/>
      <c r="SNY16" s="136"/>
      <c r="SNZ16" s="136"/>
      <c r="SOA16" s="136"/>
      <c r="SOB16" s="136"/>
      <c r="SOC16" s="136"/>
      <c r="SOD16" s="136"/>
      <c r="SOE16" s="136"/>
      <c r="SOF16" s="136"/>
      <c r="SOG16" s="136"/>
      <c r="SOH16" s="136"/>
      <c r="SOI16" s="136"/>
      <c r="SOJ16" s="136"/>
      <c r="SOK16" s="136"/>
      <c r="SOL16" s="136"/>
      <c r="SOM16" s="136"/>
      <c r="SON16" s="136"/>
      <c r="SOO16" s="136"/>
      <c r="SOP16" s="136"/>
      <c r="SOQ16" s="136"/>
      <c r="SOR16" s="136"/>
      <c r="SOS16" s="136"/>
      <c r="SOT16" s="136"/>
      <c r="SOU16" s="136"/>
      <c r="SOV16" s="136"/>
      <c r="SOW16" s="136"/>
      <c r="SOX16" s="136"/>
      <c r="SOY16" s="136"/>
      <c r="SOZ16" s="136"/>
      <c r="SPA16" s="136"/>
      <c r="SPB16" s="136"/>
      <c r="SPC16" s="136"/>
      <c r="SPD16" s="136"/>
      <c r="SPE16" s="136"/>
      <c r="SPF16" s="136"/>
      <c r="SPG16" s="136"/>
      <c r="SPH16" s="136"/>
      <c r="SPI16" s="136"/>
      <c r="SPJ16" s="136"/>
      <c r="SPK16" s="136"/>
      <c r="SPL16" s="136"/>
      <c r="SPM16" s="136"/>
      <c r="SPN16" s="136"/>
      <c r="SPO16" s="136"/>
      <c r="SPP16" s="136"/>
      <c r="SPQ16" s="136"/>
      <c r="SPR16" s="136"/>
      <c r="SPS16" s="136"/>
      <c r="SPT16" s="136"/>
      <c r="SPU16" s="136"/>
      <c r="SPV16" s="136"/>
      <c r="SPW16" s="136"/>
      <c r="SPX16" s="136"/>
      <c r="SPY16" s="136"/>
      <c r="SPZ16" s="136"/>
      <c r="SQA16" s="136"/>
      <c r="SQB16" s="136"/>
      <c r="SQC16" s="136"/>
      <c r="SQD16" s="136"/>
      <c r="SQE16" s="136"/>
      <c r="SQF16" s="136"/>
      <c r="SQG16" s="136"/>
      <c r="SQH16" s="136"/>
      <c r="SQI16" s="136"/>
      <c r="SQJ16" s="136"/>
      <c r="SQK16" s="136"/>
      <c r="SQL16" s="136"/>
      <c r="SQM16" s="136"/>
      <c r="SQN16" s="136"/>
      <c r="SQO16" s="136"/>
      <c r="SQP16" s="136"/>
      <c r="SQQ16" s="136"/>
      <c r="SQR16" s="136"/>
      <c r="SQS16" s="136"/>
      <c r="SQT16" s="136"/>
      <c r="SQU16" s="136"/>
      <c r="SQV16" s="136"/>
      <c r="SQW16" s="136"/>
      <c r="SQX16" s="136"/>
      <c r="SQY16" s="136"/>
      <c r="SQZ16" s="136"/>
      <c r="SRA16" s="136"/>
      <c r="SRB16" s="136"/>
      <c r="SRC16" s="136"/>
      <c r="SRD16" s="136"/>
      <c r="SRE16" s="136"/>
      <c r="SRF16" s="136"/>
      <c r="SRG16" s="136"/>
      <c r="SRH16" s="136"/>
      <c r="SRI16" s="136"/>
      <c r="SRJ16" s="136"/>
      <c r="SRK16" s="136"/>
      <c r="SRL16" s="136"/>
      <c r="SRM16" s="136"/>
      <c r="SRN16" s="136"/>
      <c r="SRO16" s="136"/>
      <c r="SRP16" s="136"/>
      <c r="SRQ16" s="136"/>
      <c r="SRR16" s="136"/>
      <c r="SRS16" s="136"/>
      <c r="SRT16" s="136"/>
      <c r="SRU16" s="136"/>
      <c r="SRV16" s="136"/>
      <c r="SRW16" s="136"/>
      <c r="SRX16" s="136"/>
      <c r="SRY16" s="136"/>
      <c r="SRZ16" s="136"/>
      <c r="SSA16" s="136"/>
      <c r="SSB16" s="136"/>
      <c r="SSC16" s="136"/>
      <c r="SSD16" s="136"/>
      <c r="SSE16" s="136"/>
      <c r="SSF16" s="136"/>
      <c r="SSG16" s="136"/>
      <c r="SSH16" s="136"/>
      <c r="SSI16" s="136"/>
      <c r="SSJ16" s="136"/>
      <c r="SSK16" s="136"/>
      <c r="SSL16" s="136"/>
      <c r="SSM16" s="136"/>
      <c r="SSN16" s="136"/>
      <c r="SSO16" s="136"/>
      <c r="SSP16" s="136"/>
      <c r="SSQ16" s="136"/>
      <c r="SSR16" s="136"/>
      <c r="SSS16" s="136"/>
      <c r="SST16" s="136"/>
      <c r="SSU16" s="136"/>
      <c r="SSV16" s="136"/>
      <c r="SSW16" s="136"/>
      <c r="SSX16" s="136"/>
      <c r="SSY16" s="136"/>
      <c r="SSZ16" s="136"/>
      <c r="STA16" s="136"/>
      <c r="STB16" s="136"/>
      <c r="STC16" s="136"/>
      <c r="STD16" s="136"/>
      <c r="STE16" s="136"/>
      <c r="STF16" s="136"/>
      <c r="STG16" s="136"/>
      <c r="STH16" s="136"/>
      <c r="STI16" s="136"/>
      <c r="STJ16" s="136"/>
      <c r="STK16" s="136"/>
      <c r="STL16" s="136"/>
      <c r="STM16" s="136"/>
      <c r="STN16" s="136"/>
      <c r="STO16" s="136"/>
      <c r="STP16" s="136"/>
      <c r="STQ16" s="136"/>
      <c r="STR16" s="136"/>
      <c r="STS16" s="136"/>
      <c r="STT16" s="136"/>
      <c r="STU16" s="136"/>
      <c r="STV16" s="136"/>
      <c r="STW16" s="136"/>
      <c r="STX16" s="136"/>
      <c r="STY16" s="136"/>
      <c r="STZ16" s="136"/>
      <c r="SUA16" s="136"/>
      <c r="SUB16" s="136"/>
      <c r="SUC16" s="136"/>
      <c r="SUD16" s="136"/>
      <c r="SUE16" s="136"/>
      <c r="SUF16" s="136"/>
      <c r="SUG16" s="136"/>
      <c r="SUH16" s="136"/>
      <c r="SUI16" s="136"/>
      <c r="SUJ16" s="136"/>
      <c r="SUK16" s="136"/>
      <c r="SUL16" s="136"/>
      <c r="SUM16" s="136"/>
      <c r="SUN16" s="136"/>
      <c r="SUO16" s="136"/>
      <c r="SUP16" s="136"/>
      <c r="SUQ16" s="136"/>
      <c r="SUR16" s="136"/>
      <c r="SUS16" s="136"/>
      <c r="SUT16" s="136"/>
      <c r="SUU16" s="136"/>
      <c r="SUV16" s="136"/>
      <c r="SUW16" s="136"/>
      <c r="SUX16" s="136"/>
      <c r="SUY16" s="136"/>
      <c r="SUZ16" s="136"/>
      <c r="SVA16" s="136"/>
      <c r="SVB16" s="136"/>
      <c r="SVC16" s="136"/>
      <c r="SVD16" s="136"/>
      <c r="SVE16" s="136"/>
      <c r="SVF16" s="136"/>
      <c r="SVG16" s="136"/>
      <c r="SVH16" s="136"/>
      <c r="SVI16" s="136"/>
      <c r="SVJ16" s="136"/>
      <c r="SVK16" s="136"/>
      <c r="SVL16" s="136"/>
      <c r="SVM16" s="136"/>
      <c r="SVN16" s="136"/>
      <c r="SVO16" s="136"/>
      <c r="SVP16" s="136"/>
      <c r="SVQ16" s="136"/>
      <c r="SVR16" s="136"/>
      <c r="SVS16" s="136"/>
      <c r="SVT16" s="136"/>
      <c r="SVU16" s="136"/>
      <c r="SVV16" s="136"/>
      <c r="SVW16" s="136"/>
      <c r="SVX16" s="136"/>
      <c r="SVY16" s="136"/>
      <c r="SVZ16" s="136"/>
      <c r="SWA16" s="136"/>
      <c r="SWB16" s="136"/>
      <c r="SWC16" s="136"/>
      <c r="SWD16" s="136"/>
      <c r="SWE16" s="136"/>
      <c r="SWF16" s="136"/>
      <c r="SWG16" s="136"/>
      <c r="SWH16" s="136"/>
      <c r="SWI16" s="136"/>
      <c r="SWJ16" s="136"/>
      <c r="SWK16" s="136"/>
      <c r="SWL16" s="136"/>
      <c r="SWM16" s="136"/>
      <c r="SWN16" s="136"/>
      <c r="SWO16" s="136"/>
      <c r="SWP16" s="136"/>
      <c r="SWQ16" s="136"/>
      <c r="SWR16" s="136"/>
      <c r="SWS16" s="136"/>
      <c r="SWT16" s="136"/>
      <c r="SWU16" s="136"/>
      <c r="SWV16" s="136"/>
      <c r="SWW16" s="136"/>
      <c r="SWX16" s="136"/>
      <c r="SWY16" s="136"/>
      <c r="SWZ16" s="136"/>
      <c r="SXA16" s="136"/>
      <c r="SXB16" s="136"/>
      <c r="SXC16" s="136"/>
      <c r="SXD16" s="136"/>
      <c r="SXE16" s="136"/>
      <c r="SXF16" s="136"/>
      <c r="SXG16" s="136"/>
      <c r="SXH16" s="136"/>
      <c r="SXI16" s="136"/>
      <c r="SXJ16" s="136"/>
      <c r="SXK16" s="136"/>
      <c r="SXL16" s="136"/>
      <c r="SXM16" s="136"/>
      <c r="SXN16" s="136"/>
      <c r="SXO16" s="136"/>
      <c r="SXP16" s="136"/>
      <c r="SXQ16" s="136"/>
      <c r="SXR16" s="136"/>
      <c r="SXS16" s="136"/>
      <c r="SXT16" s="136"/>
      <c r="SXU16" s="136"/>
      <c r="SXV16" s="136"/>
      <c r="SXW16" s="136"/>
      <c r="SXX16" s="136"/>
      <c r="SXY16" s="136"/>
      <c r="SXZ16" s="136"/>
      <c r="SYA16" s="136"/>
      <c r="SYB16" s="136"/>
      <c r="SYC16" s="136"/>
      <c r="SYD16" s="136"/>
      <c r="SYE16" s="136"/>
      <c r="SYF16" s="136"/>
      <c r="SYG16" s="136"/>
      <c r="SYH16" s="136"/>
      <c r="SYI16" s="136"/>
      <c r="SYJ16" s="136"/>
      <c r="SYK16" s="136"/>
      <c r="SYL16" s="136"/>
      <c r="SYM16" s="136"/>
      <c r="SYN16" s="136"/>
      <c r="SYO16" s="136"/>
      <c r="SYP16" s="136"/>
      <c r="SYQ16" s="136"/>
      <c r="SYR16" s="136"/>
      <c r="SYS16" s="136"/>
      <c r="SYT16" s="136"/>
      <c r="SYU16" s="136"/>
      <c r="SYV16" s="136"/>
      <c r="SYW16" s="136"/>
      <c r="SYX16" s="136"/>
      <c r="SYY16" s="136"/>
      <c r="SYZ16" s="136"/>
      <c r="SZA16" s="136"/>
      <c r="SZB16" s="136"/>
      <c r="SZC16" s="136"/>
      <c r="SZD16" s="136"/>
      <c r="SZE16" s="136"/>
      <c r="SZF16" s="136"/>
      <c r="SZG16" s="136"/>
      <c r="SZH16" s="136"/>
      <c r="SZI16" s="136"/>
      <c r="SZJ16" s="136"/>
      <c r="SZK16" s="136"/>
      <c r="SZL16" s="136"/>
      <c r="SZM16" s="136"/>
      <c r="SZN16" s="136"/>
      <c r="SZO16" s="136"/>
      <c r="SZP16" s="136"/>
      <c r="SZQ16" s="136"/>
      <c r="SZR16" s="136"/>
      <c r="SZS16" s="136"/>
      <c r="SZT16" s="136"/>
      <c r="SZU16" s="136"/>
      <c r="SZV16" s="136"/>
      <c r="SZW16" s="136"/>
      <c r="SZX16" s="136"/>
      <c r="SZY16" s="136"/>
      <c r="SZZ16" s="136"/>
      <c r="TAA16" s="136"/>
      <c r="TAB16" s="136"/>
      <c r="TAC16" s="136"/>
      <c r="TAD16" s="136"/>
      <c r="TAE16" s="136"/>
      <c r="TAF16" s="136"/>
      <c r="TAG16" s="136"/>
      <c r="TAH16" s="136"/>
      <c r="TAI16" s="136"/>
      <c r="TAJ16" s="136"/>
      <c r="TAK16" s="136"/>
      <c r="TAL16" s="136"/>
      <c r="TAM16" s="136"/>
      <c r="TAN16" s="136"/>
      <c r="TAO16" s="136"/>
      <c r="TAP16" s="136"/>
      <c r="TAQ16" s="136"/>
      <c r="TAR16" s="136"/>
      <c r="TAS16" s="136"/>
      <c r="TAT16" s="136"/>
      <c r="TAU16" s="136"/>
      <c r="TAV16" s="136"/>
      <c r="TAW16" s="136"/>
      <c r="TAX16" s="136"/>
      <c r="TAY16" s="136"/>
      <c r="TAZ16" s="136"/>
      <c r="TBA16" s="136"/>
      <c r="TBB16" s="136"/>
      <c r="TBC16" s="136"/>
      <c r="TBD16" s="136"/>
      <c r="TBE16" s="136"/>
      <c r="TBF16" s="136"/>
      <c r="TBG16" s="136"/>
      <c r="TBH16" s="136"/>
      <c r="TBI16" s="136"/>
      <c r="TBJ16" s="136"/>
      <c r="TBK16" s="136"/>
      <c r="TBL16" s="136"/>
      <c r="TBM16" s="136"/>
      <c r="TBN16" s="136"/>
      <c r="TBO16" s="136"/>
      <c r="TBP16" s="136"/>
      <c r="TBQ16" s="136"/>
      <c r="TBR16" s="136"/>
      <c r="TBS16" s="136"/>
      <c r="TBT16" s="136"/>
      <c r="TBU16" s="136"/>
      <c r="TBV16" s="136"/>
      <c r="TBW16" s="136"/>
      <c r="TBX16" s="136"/>
      <c r="TBY16" s="136"/>
      <c r="TBZ16" s="136"/>
      <c r="TCA16" s="136"/>
      <c r="TCB16" s="136"/>
      <c r="TCC16" s="136"/>
      <c r="TCD16" s="136"/>
      <c r="TCE16" s="136"/>
      <c r="TCF16" s="136"/>
      <c r="TCG16" s="136"/>
      <c r="TCH16" s="136"/>
      <c r="TCI16" s="136"/>
      <c r="TCJ16" s="136"/>
      <c r="TCK16" s="136"/>
      <c r="TCL16" s="136"/>
      <c r="TCM16" s="136"/>
      <c r="TCN16" s="136"/>
      <c r="TCO16" s="136"/>
      <c r="TCP16" s="136"/>
      <c r="TCQ16" s="136"/>
      <c r="TCR16" s="136"/>
      <c r="TCS16" s="136"/>
      <c r="TCT16" s="136"/>
      <c r="TCU16" s="136"/>
      <c r="TCV16" s="136"/>
      <c r="TCW16" s="136"/>
      <c r="TCX16" s="136"/>
      <c r="TCY16" s="136"/>
      <c r="TCZ16" s="136"/>
      <c r="TDA16" s="136"/>
      <c r="TDB16" s="136"/>
      <c r="TDC16" s="136"/>
      <c r="TDD16" s="136"/>
      <c r="TDE16" s="136"/>
      <c r="TDF16" s="136"/>
      <c r="TDG16" s="136"/>
      <c r="TDH16" s="136"/>
      <c r="TDI16" s="136"/>
      <c r="TDJ16" s="136"/>
      <c r="TDK16" s="136"/>
      <c r="TDL16" s="136"/>
      <c r="TDM16" s="136"/>
      <c r="TDN16" s="136"/>
      <c r="TDO16" s="136"/>
      <c r="TDP16" s="136"/>
      <c r="TDQ16" s="136"/>
      <c r="TDR16" s="136"/>
      <c r="TDS16" s="136"/>
      <c r="TDT16" s="136"/>
      <c r="TDU16" s="136"/>
      <c r="TDV16" s="136"/>
      <c r="TDW16" s="136"/>
      <c r="TDX16" s="136"/>
      <c r="TDY16" s="136"/>
      <c r="TDZ16" s="136"/>
      <c r="TEA16" s="136"/>
      <c r="TEB16" s="136"/>
      <c r="TEC16" s="136"/>
      <c r="TED16" s="136"/>
      <c r="TEE16" s="136"/>
      <c r="TEF16" s="136"/>
      <c r="TEG16" s="136"/>
      <c r="TEH16" s="136"/>
      <c r="TEI16" s="136"/>
      <c r="TEJ16" s="136"/>
      <c r="TEK16" s="136"/>
      <c r="TEL16" s="136"/>
      <c r="TEM16" s="136"/>
      <c r="TEN16" s="136"/>
      <c r="TEO16" s="136"/>
      <c r="TEP16" s="136"/>
      <c r="TEQ16" s="136"/>
      <c r="TER16" s="136"/>
      <c r="TES16" s="136"/>
      <c r="TET16" s="136"/>
      <c r="TEU16" s="136"/>
      <c r="TEV16" s="136"/>
      <c r="TEW16" s="136"/>
      <c r="TEX16" s="136"/>
      <c r="TEY16" s="136"/>
      <c r="TEZ16" s="136"/>
      <c r="TFA16" s="136"/>
      <c r="TFB16" s="136"/>
      <c r="TFC16" s="136"/>
      <c r="TFD16" s="136"/>
      <c r="TFE16" s="136"/>
      <c r="TFF16" s="136"/>
      <c r="TFG16" s="136"/>
      <c r="TFH16" s="136"/>
      <c r="TFI16" s="136"/>
      <c r="TFJ16" s="136"/>
      <c r="TFK16" s="136"/>
      <c r="TFL16" s="136"/>
      <c r="TFM16" s="136"/>
      <c r="TFN16" s="136"/>
      <c r="TFO16" s="136"/>
      <c r="TFP16" s="136"/>
      <c r="TFQ16" s="136"/>
      <c r="TFR16" s="136"/>
      <c r="TFS16" s="136"/>
      <c r="TFT16" s="136"/>
      <c r="TFU16" s="136"/>
      <c r="TFV16" s="136"/>
      <c r="TFW16" s="136"/>
      <c r="TFX16" s="136"/>
      <c r="TFY16" s="136"/>
      <c r="TFZ16" s="136"/>
      <c r="TGA16" s="136"/>
      <c r="TGB16" s="136"/>
      <c r="TGC16" s="136"/>
      <c r="TGD16" s="136"/>
      <c r="TGE16" s="136"/>
      <c r="TGF16" s="136"/>
      <c r="TGG16" s="136"/>
      <c r="TGH16" s="136"/>
      <c r="TGI16" s="136"/>
      <c r="TGJ16" s="136"/>
      <c r="TGK16" s="136"/>
      <c r="TGL16" s="136"/>
      <c r="TGM16" s="136"/>
      <c r="TGN16" s="136"/>
      <c r="TGO16" s="136"/>
      <c r="TGP16" s="136"/>
      <c r="TGQ16" s="136"/>
      <c r="TGR16" s="136"/>
      <c r="TGS16" s="136"/>
      <c r="TGT16" s="136"/>
      <c r="TGU16" s="136"/>
      <c r="TGV16" s="136"/>
      <c r="TGW16" s="136"/>
      <c r="TGX16" s="136"/>
      <c r="TGY16" s="136"/>
      <c r="TGZ16" s="136"/>
      <c r="THA16" s="136"/>
      <c r="THB16" s="136"/>
      <c r="THC16" s="136"/>
      <c r="THD16" s="136"/>
      <c r="THE16" s="136"/>
      <c r="THF16" s="136"/>
      <c r="THG16" s="136"/>
      <c r="THH16" s="136"/>
      <c r="THI16" s="136"/>
      <c r="THJ16" s="136"/>
      <c r="THK16" s="136"/>
      <c r="THL16" s="136"/>
      <c r="THM16" s="136"/>
      <c r="THN16" s="136"/>
      <c r="THO16" s="136"/>
      <c r="THP16" s="136"/>
      <c r="THQ16" s="136"/>
      <c r="THR16" s="136"/>
      <c r="THS16" s="136"/>
      <c r="THT16" s="136"/>
      <c r="THU16" s="136"/>
      <c r="THV16" s="136"/>
      <c r="THW16" s="136"/>
      <c r="THX16" s="136"/>
      <c r="THY16" s="136"/>
      <c r="THZ16" s="136"/>
      <c r="TIA16" s="136"/>
      <c r="TIB16" s="136"/>
      <c r="TIC16" s="136"/>
      <c r="TID16" s="136"/>
      <c r="TIE16" s="136"/>
      <c r="TIF16" s="136"/>
      <c r="TIG16" s="136"/>
      <c r="TIH16" s="136"/>
      <c r="TII16" s="136"/>
      <c r="TIJ16" s="136"/>
      <c r="TIK16" s="136"/>
      <c r="TIL16" s="136"/>
      <c r="TIM16" s="136"/>
      <c r="TIN16" s="136"/>
      <c r="TIO16" s="136"/>
      <c r="TIP16" s="136"/>
      <c r="TIQ16" s="136"/>
      <c r="TIR16" s="136"/>
      <c r="TIS16" s="136"/>
      <c r="TIT16" s="136"/>
      <c r="TIU16" s="136"/>
      <c r="TIV16" s="136"/>
      <c r="TIW16" s="136"/>
      <c r="TIX16" s="136"/>
      <c r="TIY16" s="136"/>
      <c r="TIZ16" s="136"/>
      <c r="TJA16" s="136"/>
      <c r="TJB16" s="136"/>
      <c r="TJC16" s="136"/>
      <c r="TJD16" s="136"/>
      <c r="TJE16" s="136"/>
      <c r="TJF16" s="136"/>
      <c r="TJG16" s="136"/>
      <c r="TJH16" s="136"/>
      <c r="TJI16" s="136"/>
      <c r="TJJ16" s="136"/>
      <c r="TJK16" s="136"/>
      <c r="TJL16" s="136"/>
      <c r="TJM16" s="136"/>
      <c r="TJN16" s="136"/>
      <c r="TJO16" s="136"/>
      <c r="TJP16" s="136"/>
      <c r="TJQ16" s="136"/>
      <c r="TJR16" s="136"/>
      <c r="TJS16" s="136"/>
      <c r="TJT16" s="136"/>
      <c r="TJU16" s="136"/>
      <c r="TJV16" s="136"/>
      <c r="TJW16" s="136"/>
      <c r="TJX16" s="136"/>
      <c r="TJY16" s="136"/>
      <c r="TJZ16" s="136"/>
      <c r="TKA16" s="136"/>
      <c r="TKB16" s="136"/>
      <c r="TKC16" s="136"/>
      <c r="TKD16" s="136"/>
      <c r="TKE16" s="136"/>
      <c r="TKF16" s="136"/>
      <c r="TKG16" s="136"/>
      <c r="TKH16" s="136"/>
      <c r="TKI16" s="136"/>
      <c r="TKJ16" s="136"/>
      <c r="TKK16" s="136"/>
      <c r="TKL16" s="136"/>
      <c r="TKM16" s="136"/>
      <c r="TKN16" s="136"/>
      <c r="TKO16" s="136"/>
      <c r="TKP16" s="136"/>
      <c r="TKQ16" s="136"/>
      <c r="TKR16" s="136"/>
      <c r="TKS16" s="136"/>
      <c r="TKT16" s="136"/>
      <c r="TKU16" s="136"/>
      <c r="TKV16" s="136"/>
      <c r="TKW16" s="136"/>
      <c r="TKX16" s="136"/>
      <c r="TKY16" s="136"/>
      <c r="TKZ16" s="136"/>
      <c r="TLA16" s="136"/>
      <c r="TLB16" s="136"/>
      <c r="TLC16" s="136"/>
      <c r="TLD16" s="136"/>
      <c r="TLE16" s="136"/>
      <c r="TLF16" s="136"/>
      <c r="TLG16" s="136"/>
      <c r="TLH16" s="136"/>
      <c r="TLI16" s="136"/>
      <c r="TLJ16" s="136"/>
      <c r="TLK16" s="136"/>
      <c r="TLL16" s="136"/>
      <c r="TLM16" s="136"/>
      <c r="TLN16" s="136"/>
      <c r="TLO16" s="136"/>
      <c r="TLP16" s="136"/>
      <c r="TLQ16" s="136"/>
      <c r="TLR16" s="136"/>
      <c r="TLS16" s="136"/>
      <c r="TLT16" s="136"/>
      <c r="TLU16" s="136"/>
      <c r="TLV16" s="136"/>
      <c r="TLW16" s="136"/>
      <c r="TLX16" s="136"/>
      <c r="TLY16" s="136"/>
      <c r="TLZ16" s="136"/>
      <c r="TMA16" s="136"/>
      <c r="TMB16" s="136"/>
      <c r="TMC16" s="136"/>
      <c r="TMD16" s="136"/>
      <c r="TME16" s="136"/>
      <c r="TMF16" s="136"/>
      <c r="TMG16" s="136"/>
      <c r="TMH16" s="136"/>
      <c r="TMI16" s="136"/>
      <c r="TMJ16" s="136"/>
      <c r="TMK16" s="136"/>
      <c r="TML16" s="136"/>
      <c r="TMM16" s="136"/>
      <c r="TMN16" s="136"/>
      <c r="TMO16" s="136"/>
      <c r="TMP16" s="136"/>
      <c r="TMQ16" s="136"/>
      <c r="TMR16" s="136"/>
      <c r="TMS16" s="136"/>
      <c r="TMT16" s="136"/>
      <c r="TMU16" s="136"/>
      <c r="TMV16" s="136"/>
      <c r="TMW16" s="136"/>
      <c r="TMX16" s="136"/>
      <c r="TMY16" s="136"/>
      <c r="TMZ16" s="136"/>
      <c r="TNA16" s="136"/>
      <c r="TNB16" s="136"/>
      <c r="TNC16" s="136"/>
      <c r="TND16" s="136"/>
      <c r="TNE16" s="136"/>
      <c r="TNF16" s="136"/>
      <c r="TNG16" s="136"/>
      <c r="TNH16" s="136"/>
      <c r="TNI16" s="136"/>
      <c r="TNJ16" s="136"/>
      <c r="TNK16" s="136"/>
      <c r="TNL16" s="136"/>
      <c r="TNM16" s="136"/>
      <c r="TNN16" s="136"/>
      <c r="TNO16" s="136"/>
      <c r="TNP16" s="136"/>
      <c r="TNQ16" s="136"/>
      <c r="TNR16" s="136"/>
      <c r="TNS16" s="136"/>
      <c r="TNT16" s="136"/>
      <c r="TNU16" s="136"/>
      <c r="TNV16" s="136"/>
      <c r="TNW16" s="136"/>
      <c r="TNX16" s="136"/>
      <c r="TNY16" s="136"/>
      <c r="TNZ16" s="136"/>
      <c r="TOA16" s="136"/>
      <c r="TOB16" s="136"/>
      <c r="TOC16" s="136"/>
      <c r="TOD16" s="136"/>
      <c r="TOE16" s="136"/>
      <c r="TOF16" s="136"/>
      <c r="TOG16" s="136"/>
      <c r="TOH16" s="136"/>
      <c r="TOI16" s="136"/>
      <c r="TOJ16" s="136"/>
      <c r="TOK16" s="136"/>
      <c r="TOL16" s="136"/>
      <c r="TOM16" s="136"/>
      <c r="TON16" s="136"/>
      <c r="TOO16" s="136"/>
      <c r="TOP16" s="136"/>
      <c r="TOQ16" s="136"/>
      <c r="TOR16" s="136"/>
      <c r="TOS16" s="136"/>
      <c r="TOT16" s="136"/>
      <c r="TOU16" s="136"/>
      <c r="TOV16" s="136"/>
      <c r="TOW16" s="136"/>
      <c r="TOX16" s="136"/>
      <c r="TOY16" s="136"/>
      <c r="TOZ16" s="136"/>
      <c r="TPA16" s="136"/>
      <c r="TPB16" s="136"/>
      <c r="TPC16" s="136"/>
      <c r="TPD16" s="136"/>
      <c r="TPE16" s="136"/>
      <c r="TPF16" s="136"/>
      <c r="TPG16" s="136"/>
      <c r="TPH16" s="136"/>
      <c r="TPI16" s="136"/>
      <c r="TPJ16" s="136"/>
      <c r="TPK16" s="136"/>
      <c r="TPL16" s="136"/>
      <c r="TPM16" s="136"/>
      <c r="TPN16" s="136"/>
      <c r="TPO16" s="136"/>
      <c r="TPP16" s="136"/>
      <c r="TPQ16" s="136"/>
      <c r="TPR16" s="136"/>
      <c r="TPS16" s="136"/>
      <c r="TPT16" s="136"/>
      <c r="TPU16" s="136"/>
      <c r="TPV16" s="136"/>
      <c r="TPW16" s="136"/>
      <c r="TPX16" s="136"/>
      <c r="TPY16" s="136"/>
      <c r="TPZ16" s="136"/>
      <c r="TQA16" s="136"/>
      <c r="TQB16" s="136"/>
      <c r="TQC16" s="136"/>
      <c r="TQD16" s="136"/>
      <c r="TQE16" s="136"/>
      <c r="TQF16" s="136"/>
      <c r="TQG16" s="136"/>
      <c r="TQH16" s="136"/>
      <c r="TQI16" s="136"/>
      <c r="TQJ16" s="136"/>
      <c r="TQK16" s="136"/>
      <c r="TQL16" s="136"/>
      <c r="TQM16" s="136"/>
      <c r="TQN16" s="136"/>
      <c r="TQO16" s="136"/>
      <c r="TQP16" s="136"/>
      <c r="TQQ16" s="136"/>
      <c r="TQR16" s="136"/>
      <c r="TQS16" s="136"/>
      <c r="TQT16" s="136"/>
      <c r="TQU16" s="136"/>
      <c r="TQV16" s="136"/>
      <c r="TQW16" s="136"/>
      <c r="TQX16" s="136"/>
      <c r="TQY16" s="136"/>
      <c r="TQZ16" s="136"/>
      <c r="TRA16" s="136"/>
      <c r="TRB16" s="136"/>
      <c r="TRC16" s="136"/>
      <c r="TRD16" s="136"/>
      <c r="TRE16" s="136"/>
      <c r="TRF16" s="136"/>
      <c r="TRG16" s="136"/>
      <c r="TRH16" s="136"/>
      <c r="TRI16" s="136"/>
      <c r="TRJ16" s="136"/>
      <c r="TRK16" s="136"/>
      <c r="TRL16" s="136"/>
      <c r="TRM16" s="136"/>
      <c r="TRN16" s="136"/>
      <c r="TRO16" s="136"/>
      <c r="TRP16" s="136"/>
      <c r="TRQ16" s="136"/>
      <c r="TRR16" s="136"/>
      <c r="TRS16" s="136"/>
      <c r="TRT16" s="136"/>
      <c r="TRU16" s="136"/>
      <c r="TRV16" s="136"/>
      <c r="TRW16" s="136"/>
      <c r="TRX16" s="136"/>
      <c r="TRY16" s="136"/>
      <c r="TRZ16" s="136"/>
      <c r="TSA16" s="136"/>
      <c r="TSB16" s="136"/>
      <c r="TSC16" s="136"/>
      <c r="TSD16" s="136"/>
      <c r="TSE16" s="136"/>
      <c r="TSF16" s="136"/>
      <c r="TSG16" s="136"/>
      <c r="TSH16" s="136"/>
      <c r="TSI16" s="136"/>
      <c r="TSJ16" s="136"/>
      <c r="TSK16" s="136"/>
      <c r="TSL16" s="136"/>
      <c r="TSM16" s="136"/>
      <c r="TSN16" s="136"/>
      <c r="TSO16" s="136"/>
      <c r="TSP16" s="136"/>
      <c r="TSQ16" s="136"/>
      <c r="TSR16" s="136"/>
      <c r="TSS16" s="136"/>
      <c r="TST16" s="136"/>
      <c r="TSU16" s="136"/>
      <c r="TSV16" s="136"/>
      <c r="TSW16" s="136"/>
      <c r="TSX16" s="136"/>
      <c r="TSY16" s="136"/>
      <c r="TSZ16" s="136"/>
      <c r="TTA16" s="136"/>
      <c r="TTB16" s="136"/>
      <c r="TTC16" s="136"/>
      <c r="TTD16" s="136"/>
      <c r="TTE16" s="136"/>
      <c r="TTF16" s="136"/>
      <c r="TTG16" s="136"/>
      <c r="TTH16" s="136"/>
      <c r="TTI16" s="136"/>
      <c r="TTJ16" s="136"/>
      <c r="TTK16" s="136"/>
      <c r="TTL16" s="136"/>
      <c r="TTM16" s="136"/>
      <c r="TTN16" s="136"/>
      <c r="TTO16" s="136"/>
      <c r="TTP16" s="136"/>
      <c r="TTQ16" s="136"/>
      <c r="TTR16" s="136"/>
      <c r="TTS16" s="136"/>
      <c r="TTT16" s="136"/>
      <c r="TTU16" s="136"/>
      <c r="TTV16" s="136"/>
      <c r="TTW16" s="136"/>
      <c r="TTX16" s="136"/>
      <c r="TTY16" s="136"/>
      <c r="TTZ16" s="136"/>
      <c r="TUA16" s="136"/>
      <c r="TUB16" s="136"/>
      <c r="TUC16" s="136"/>
      <c r="TUD16" s="136"/>
      <c r="TUE16" s="136"/>
      <c r="TUF16" s="136"/>
      <c r="TUG16" s="136"/>
      <c r="TUH16" s="136"/>
      <c r="TUI16" s="136"/>
      <c r="TUJ16" s="136"/>
      <c r="TUK16" s="136"/>
      <c r="TUL16" s="136"/>
      <c r="TUM16" s="136"/>
      <c r="TUN16" s="136"/>
      <c r="TUO16" s="136"/>
      <c r="TUP16" s="136"/>
      <c r="TUQ16" s="136"/>
      <c r="TUR16" s="136"/>
      <c r="TUS16" s="136"/>
      <c r="TUT16" s="136"/>
      <c r="TUU16" s="136"/>
      <c r="TUV16" s="136"/>
      <c r="TUW16" s="136"/>
      <c r="TUX16" s="136"/>
      <c r="TUY16" s="136"/>
      <c r="TUZ16" s="136"/>
      <c r="TVA16" s="136"/>
      <c r="TVB16" s="136"/>
      <c r="TVC16" s="136"/>
      <c r="TVD16" s="136"/>
      <c r="TVE16" s="136"/>
      <c r="TVF16" s="136"/>
      <c r="TVG16" s="136"/>
      <c r="TVH16" s="136"/>
      <c r="TVI16" s="136"/>
      <c r="TVJ16" s="136"/>
      <c r="TVK16" s="136"/>
      <c r="TVL16" s="136"/>
      <c r="TVM16" s="136"/>
      <c r="TVN16" s="136"/>
      <c r="TVO16" s="136"/>
      <c r="TVP16" s="136"/>
      <c r="TVQ16" s="136"/>
      <c r="TVR16" s="136"/>
      <c r="TVS16" s="136"/>
      <c r="TVT16" s="136"/>
      <c r="TVU16" s="136"/>
      <c r="TVV16" s="136"/>
      <c r="TVW16" s="136"/>
      <c r="TVX16" s="136"/>
      <c r="TVY16" s="136"/>
      <c r="TVZ16" s="136"/>
      <c r="TWA16" s="136"/>
      <c r="TWB16" s="136"/>
      <c r="TWC16" s="136"/>
      <c r="TWD16" s="136"/>
      <c r="TWE16" s="136"/>
      <c r="TWF16" s="136"/>
      <c r="TWG16" s="136"/>
      <c r="TWH16" s="136"/>
      <c r="TWI16" s="136"/>
      <c r="TWJ16" s="136"/>
      <c r="TWK16" s="136"/>
      <c r="TWL16" s="136"/>
      <c r="TWM16" s="136"/>
      <c r="TWN16" s="136"/>
      <c r="TWO16" s="136"/>
      <c r="TWP16" s="136"/>
      <c r="TWQ16" s="136"/>
      <c r="TWR16" s="136"/>
      <c r="TWS16" s="136"/>
      <c r="TWT16" s="136"/>
      <c r="TWU16" s="136"/>
      <c r="TWV16" s="136"/>
      <c r="TWW16" s="136"/>
      <c r="TWX16" s="136"/>
      <c r="TWY16" s="136"/>
      <c r="TWZ16" s="136"/>
      <c r="TXA16" s="136"/>
      <c r="TXB16" s="136"/>
      <c r="TXC16" s="136"/>
      <c r="TXD16" s="136"/>
      <c r="TXE16" s="136"/>
      <c r="TXF16" s="136"/>
      <c r="TXG16" s="136"/>
      <c r="TXH16" s="136"/>
      <c r="TXI16" s="136"/>
      <c r="TXJ16" s="136"/>
      <c r="TXK16" s="136"/>
      <c r="TXL16" s="136"/>
      <c r="TXM16" s="136"/>
      <c r="TXN16" s="136"/>
      <c r="TXO16" s="136"/>
      <c r="TXP16" s="136"/>
      <c r="TXQ16" s="136"/>
      <c r="TXR16" s="136"/>
      <c r="TXS16" s="136"/>
      <c r="TXT16" s="136"/>
      <c r="TXU16" s="136"/>
      <c r="TXV16" s="136"/>
      <c r="TXW16" s="136"/>
      <c r="TXX16" s="136"/>
      <c r="TXY16" s="136"/>
      <c r="TXZ16" s="136"/>
      <c r="TYA16" s="136"/>
      <c r="TYB16" s="136"/>
      <c r="TYC16" s="136"/>
      <c r="TYD16" s="136"/>
      <c r="TYE16" s="136"/>
      <c r="TYF16" s="136"/>
      <c r="TYG16" s="136"/>
      <c r="TYH16" s="136"/>
      <c r="TYI16" s="136"/>
      <c r="TYJ16" s="136"/>
      <c r="TYK16" s="136"/>
      <c r="TYL16" s="136"/>
      <c r="TYM16" s="136"/>
      <c r="TYN16" s="136"/>
      <c r="TYO16" s="136"/>
      <c r="TYP16" s="136"/>
      <c r="TYQ16" s="136"/>
      <c r="TYR16" s="136"/>
      <c r="TYS16" s="136"/>
      <c r="TYT16" s="136"/>
      <c r="TYU16" s="136"/>
      <c r="TYV16" s="136"/>
      <c r="TYW16" s="136"/>
      <c r="TYX16" s="136"/>
      <c r="TYY16" s="136"/>
      <c r="TYZ16" s="136"/>
      <c r="TZA16" s="136"/>
      <c r="TZB16" s="136"/>
      <c r="TZC16" s="136"/>
      <c r="TZD16" s="136"/>
      <c r="TZE16" s="136"/>
      <c r="TZF16" s="136"/>
      <c r="TZG16" s="136"/>
      <c r="TZH16" s="136"/>
      <c r="TZI16" s="136"/>
      <c r="TZJ16" s="136"/>
      <c r="TZK16" s="136"/>
      <c r="TZL16" s="136"/>
      <c r="TZM16" s="136"/>
      <c r="TZN16" s="136"/>
      <c r="TZO16" s="136"/>
      <c r="TZP16" s="136"/>
      <c r="TZQ16" s="136"/>
      <c r="TZR16" s="136"/>
      <c r="TZS16" s="136"/>
      <c r="TZT16" s="136"/>
      <c r="TZU16" s="136"/>
      <c r="TZV16" s="136"/>
      <c r="TZW16" s="136"/>
      <c r="TZX16" s="136"/>
      <c r="TZY16" s="136"/>
      <c r="TZZ16" s="136"/>
      <c r="UAA16" s="136"/>
      <c r="UAB16" s="136"/>
      <c r="UAC16" s="136"/>
      <c r="UAD16" s="136"/>
      <c r="UAE16" s="136"/>
      <c r="UAF16" s="136"/>
      <c r="UAG16" s="136"/>
      <c r="UAH16" s="136"/>
      <c r="UAI16" s="136"/>
      <c r="UAJ16" s="136"/>
      <c r="UAK16" s="136"/>
      <c r="UAL16" s="136"/>
      <c r="UAM16" s="136"/>
      <c r="UAN16" s="136"/>
      <c r="UAO16" s="136"/>
      <c r="UAP16" s="136"/>
      <c r="UAQ16" s="136"/>
      <c r="UAR16" s="136"/>
      <c r="UAS16" s="136"/>
      <c r="UAT16" s="136"/>
      <c r="UAU16" s="136"/>
      <c r="UAV16" s="136"/>
      <c r="UAW16" s="136"/>
      <c r="UAX16" s="136"/>
      <c r="UAY16" s="136"/>
      <c r="UAZ16" s="136"/>
      <c r="UBA16" s="136"/>
      <c r="UBB16" s="136"/>
      <c r="UBC16" s="136"/>
      <c r="UBD16" s="136"/>
      <c r="UBE16" s="136"/>
      <c r="UBF16" s="136"/>
      <c r="UBG16" s="136"/>
      <c r="UBH16" s="136"/>
      <c r="UBI16" s="136"/>
      <c r="UBJ16" s="136"/>
      <c r="UBK16" s="136"/>
      <c r="UBL16" s="136"/>
      <c r="UBM16" s="136"/>
      <c r="UBN16" s="136"/>
      <c r="UBO16" s="136"/>
      <c r="UBP16" s="136"/>
      <c r="UBQ16" s="136"/>
      <c r="UBR16" s="136"/>
      <c r="UBS16" s="136"/>
      <c r="UBT16" s="136"/>
      <c r="UBU16" s="136"/>
      <c r="UBV16" s="136"/>
      <c r="UBW16" s="136"/>
      <c r="UBX16" s="136"/>
      <c r="UBY16" s="136"/>
      <c r="UBZ16" s="136"/>
      <c r="UCA16" s="136"/>
      <c r="UCB16" s="136"/>
      <c r="UCC16" s="136"/>
      <c r="UCD16" s="136"/>
      <c r="UCE16" s="136"/>
      <c r="UCF16" s="136"/>
      <c r="UCG16" s="136"/>
      <c r="UCH16" s="136"/>
      <c r="UCI16" s="136"/>
      <c r="UCJ16" s="136"/>
      <c r="UCK16" s="136"/>
      <c r="UCL16" s="136"/>
      <c r="UCM16" s="136"/>
      <c r="UCN16" s="136"/>
      <c r="UCO16" s="136"/>
      <c r="UCP16" s="136"/>
      <c r="UCQ16" s="136"/>
      <c r="UCR16" s="136"/>
      <c r="UCS16" s="136"/>
      <c r="UCT16" s="136"/>
      <c r="UCU16" s="136"/>
      <c r="UCV16" s="136"/>
      <c r="UCW16" s="136"/>
      <c r="UCX16" s="136"/>
      <c r="UCY16" s="136"/>
      <c r="UCZ16" s="136"/>
      <c r="UDA16" s="136"/>
      <c r="UDB16" s="136"/>
      <c r="UDC16" s="136"/>
      <c r="UDD16" s="136"/>
      <c r="UDE16" s="136"/>
      <c r="UDF16" s="136"/>
      <c r="UDG16" s="136"/>
      <c r="UDH16" s="136"/>
      <c r="UDI16" s="136"/>
      <c r="UDJ16" s="136"/>
      <c r="UDK16" s="136"/>
      <c r="UDL16" s="136"/>
      <c r="UDM16" s="136"/>
      <c r="UDN16" s="136"/>
      <c r="UDO16" s="136"/>
      <c r="UDP16" s="136"/>
      <c r="UDQ16" s="136"/>
      <c r="UDR16" s="136"/>
      <c r="UDS16" s="136"/>
      <c r="UDT16" s="136"/>
      <c r="UDU16" s="136"/>
      <c r="UDV16" s="136"/>
      <c r="UDW16" s="136"/>
      <c r="UDX16" s="136"/>
      <c r="UDY16" s="136"/>
      <c r="UDZ16" s="136"/>
      <c r="UEA16" s="136"/>
      <c r="UEB16" s="136"/>
      <c r="UEC16" s="136"/>
      <c r="UED16" s="136"/>
      <c r="UEE16" s="136"/>
      <c r="UEF16" s="136"/>
      <c r="UEG16" s="136"/>
      <c r="UEH16" s="136"/>
      <c r="UEI16" s="136"/>
      <c r="UEJ16" s="136"/>
      <c r="UEK16" s="136"/>
      <c r="UEL16" s="136"/>
      <c r="UEM16" s="136"/>
      <c r="UEN16" s="136"/>
      <c r="UEO16" s="136"/>
      <c r="UEP16" s="136"/>
      <c r="UEQ16" s="136"/>
      <c r="UER16" s="136"/>
      <c r="UES16" s="136"/>
      <c r="UET16" s="136"/>
      <c r="UEU16" s="136"/>
      <c r="UEV16" s="136"/>
      <c r="UEW16" s="136"/>
      <c r="UEX16" s="136"/>
      <c r="UEY16" s="136"/>
      <c r="UEZ16" s="136"/>
      <c r="UFA16" s="136"/>
      <c r="UFB16" s="136"/>
      <c r="UFC16" s="136"/>
      <c r="UFD16" s="136"/>
      <c r="UFE16" s="136"/>
      <c r="UFF16" s="136"/>
      <c r="UFG16" s="136"/>
      <c r="UFH16" s="136"/>
      <c r="UFI16" s="136"/>
      <c r="UFJ16" s="136"/>
      <c r="UFK16" s="136"/>
      <c r="UFL16" s="136"/>
      <c r="UFM16" s="136"/>
      <c r="UFN16" s="136"/>
      <c r="UFO16" s="136"/>
      <c r="UFP16" s="136"/>
      <c r="UFQ16" s="136"/>
      <c r="UFR16" s="136"/>
      <c r="UFS16" s="136"/>
      <c r="UFT16" s="136"/>
      <c r="UFU16" s="136"/>
      <c r="UFV16" s="136"/>
      <c r="UFW16" s="136"/>
      <c r="UFX16" s="136"/>
      <c r="UFY16" s="136"/>
      <c r="UFZ16" s="136"/>
      <c r="UGA16" s="136"/>
      <c r="UGB16" s="136"/>
      <c r="UGC16" s="136"/>
      <c r="UGD16" s="136"/>
      <c r="UGE16" s="136"/>
      <c r="UGF16" s="136"/>
      <c r="UGG16" s="136"/>
      <c r="UGH16" s="136"/>
      <c r="UGI16" s="136"/>
      <c r="UGJ16" s="136"/>
      <c r="UGK16" s="136"/>
      <c r="UGL16" s="136"/>
      <c r="UGM16" s="136"/>
      <c r="UGN16" s="136"/>
      <c r="UGO16" s="136"/>
      <c r="UGP16" s="136"/>
      <c r="UGQ16" s="136"/>
      <c r="UGR16" s="136"/>
      <c r="UGS16" s="136"/>
      <c r="UGT16" s="136"/>
      <c r="UGU16" s="136"/>
      <c r="UGV16" s="136"/>
      <c r="UGW16" s="136"/>
      <c r="UGX16" s="136"/>
      <c r="UGY16" s="136"/>
      <c r="UGZ16" s="136"/>
      <c r="UHA16" s="136"/>
      <c r="UHB16" s="136"/>
      <c r="UHC16" s="136"/>
      <c r="UHD16" s="136"/>
      <c r="UHE16" s="136"/>
      <c r="UHF16" s="136"/>
      <c r="UHG16" s="136"/>
      <c r="UHH16" s="136"/>
      <c r="UHI16" s="136"/>
      <c r="UHJ16" s="136"/>
      <c r="UHK16" s="136"/>
      <c r="UHL16" s="136"/>
      <c r="UHM16" s="136"/>
      <c r="UHN16" s="136"/>
      <c r="UHO16" s="136"/>
      <c r="UHP16" s="136"/>
      <c r="UHQ16" s="136"/>
      <c r="UHR16" s="136"/>
      <c r="UHS16" s="136"/>
      <c r="UHT16" s="136"/>
      <c r="UHU16" s="136"/>
      <c r="UHV16" s="136"/>
      <c r="UHW16" s="136"/>
      <c r="UHX16" s="136"/>
      <c r="UHY16" s="136"/>
      <c r="UHZ16" s="136"/>
      <c r="UIA16" s="136"/>
      <c r="UIB16" s="136"/>
      <c r="UIC16" s="136"/>
      <c r="UID16" s="136"/>
      <c r="UIE16" s="136"/>
      <c r="UIF16" s="136"/>
      <c r="UIG16" s="136"/>
      <c r="UIH16" s="136"/>
      <c r="UII16" s="136"/>
      <c r="UIJ16" s="136"/>
      <c r="UIK16" s="136"/>
      <c r="UIL16" s="136"/>
      <c r="UIM16" s="136"/>
      <c r="UIN16" s="136"/>
      <c r="UIO16" s="136"/>
      <c r="UIP16" s="136"/>
      <c r="UIQ16" s="136"/>
      <c r="UIR16" s="136"/>
      <c r="UIS16" s="136"/>
      <c r="UIT16" s="136"/>
      <c r="UIU16" s="136"/>
      <c r="UIV16" s="136"/>
      <c r="UIW16" s="136"/>
      <c r="UIX16" s="136"/>
      <c r="UIY16" s="136"/>
      <c r="UIZ16" s="136"/>
      <c r="UJA16" s="136"/>
      <c r="UJB16" s="136"/>
      <c r="UJC16" s="136"/>
      <c r="UJD16" s="136"/>
      <c r="UJE16" s="136"/>
      <c r="UJF16" s="136"/>
      <c r="UJG16" s="136"/>
      <c r="UJH16" s="136"/>
      <c r="UJI16" s="136"/>
      <c r="UJJ16" s="136"/>
      <c r="UJK16" s="136"/>
      <c r="UJL16" s="136"/>
      <c r="UJM16" s="136"/>
      <c r="UJN16" s="136"/>
      <c r="UJO16" s="136"/>
      <c r="UJP16" s="136"/>
      <c r="UJQ16" s="136"/>
      <c r="UJR16" s="136"/>
      <c r="UJS16" s="136"/>
      <c r="UJT16" s="136"/>
      <c r="UJU16" s="136"/>
      <c r="UJV16" s="136"/>
      <c r="UJW16" s="136"/>
      <c r="UJX16" s="136"/>
      <c r="UJY16" s="136"/>
      <c r="UJZ16" s="136"/>
      <c r="UKA16" s="136"/>
      <c r="UKB16" s="136"/>
      <c r="UKC16" s="136"/>
      <c r="UKD16" s="136"/>
      <c r="UKE16" s="136"/>
      <c r="UKF16" s="136"/>
      <c r="UKG16" s="136"/>
      <c r="UKH16" s="136"/>
      <c r="UKI16" s="136"/>
      <c r="UKJ16" s="136"/>
      <c r="UKK16" s="136"/>
      <c r="UKL16" s="136"/>
      <c r="UKM16" s="136"/>
      <c r="UKN16" s="136"/>
      <c r="UKO16" s="136"/>
      <c r="UKP16" s="136"/>
      <c r="UKQ16" s="136"/>
      <c r="UKR16" s="136"/>
      <c r="UKS16" s="136"/>
      <c r="UKT16" s="136"/>
      <c r="UKU16" s="136"/>
      <c r="UKV16" s="136"/>
      <c r="UKW16" s="136"/>
      <c r="UKX16" s="136"/>
      <c r="UKY16" s="136"/>
      <c r="UKZ16" s="136"/>
      <c r="ULA16" s="136"/>
      <c r="ULB16" s="136"/>
      <c r="ULC16" s="136"/>
      <c r="ULD16" s="136"/>
      <c r="ULE16" s="136"/>
      <c r="ULF16" s="136"/>
      <c r="ULG16" s="136"/>
      <c r="ULH16" s="136"/>
      <c r="ULI16" s="136"/>
      <c r="ULJ16" s="136"/>
      <c r="ULK16" s="136"/>
      <c r="ULL16" s="136"/>
      <c r="ULM16" s="136"/>
      <c r="ULN16" s="136"/>
      <c r="ULO16" s="136"/>
      <c r="ULP16" s="136"/>
      <c r="ULQ16" s="136"/>
      <c r="ULR16" s="136"/>
      <c r="ULS16" s="136"/>
      <c r="ULT16" s="136"/>
      <c r="ULU16" s="136"/>
      <c r="ULV16" s="136"/>
      <c r="ULW16" s="136"/>
      <c r="ULX16" s="136"/>
      <c r="ULY16" s="136"/>
      <c r="ULZ16" s="136"/>
      <c r="UMA16" s="136"/>
      <c r="UMB16" s="136"/>
      <c r="UMC16" s="136"/>
      <c r="UMD16" s="136"/>
      <c r="UME16" s="136"/>
      <c r="UMF16" s="136"/>
      <c r="UMG16" s="136"/>
      <c r="UMH16" s="136"/>
      <c r="UMI16" s="136"/>
      <c r="UMJ16" s="136"/>
      <c r="UMK16" s="136"/>
      <c r="UML16" s="136"/>
      <c r="UMM16" s="136"/>
      <c r="UMN16" s="136"/>
      <c r="UMO16" s="136"/>
      <c r="UMP16" s="136"/>
      <c r="UMQ16" s="136"/>
      <c r="UMR16" s="136"/>
      <c r="UMS16" s="136"/>
      <c r="UMT16" s="136"/>
      <c r="UMU16" s="136"/>
      <c r="UMV16" s="136"/>
      <c r="UMW16" s="136"/>
      <c r="UMX16" s="136"/>
      <c r="UMY16" s="136"/>
      <c r="UMZ16" s="136"/>
      <c r="UNA16" s="136"/>
      <c r="UNB16" s="136"/>
      <c r="UNC16" s="136"/>
      <c r="UND16" s="136"/>
      <c r="UNE16" s="136"/>
      <c r="UNF16" s="136"/>
      <c r="UNG16" s="136"/>
      <c r="UNH16" s="136"/>
      <c r="UNI16" s="136"/>
      <c r="UNJ16" s="136"/>
      <c r="UNK16" s="136"/>
      <c r="UNL16" s="136"/>
      <c r="UNM16" s="136"/>
      <c r="UNN16" s="136"/>
      <c r="UNO16" s="136"/>
      <c r="UNP16" s="136"/>
      <c r="UNQ16" s="136"/>
      <c r="UNR16" s="136"/>
      <c r="UNS16" s="136"/>
      <c r="UNT16" s="136"/>
      <c r="UNU16" s="136"/>
      <c r="UNV16" s="136"/>
      <c r="UNW16" s="136"/>
      <c r="UNX16" s="136"/>
      <c r="UNY16" s="136"/>
      <c r="UNZ16" s="136"/>
      <c r="UOA16" s="136"/>
      <c r="UOB16" s="136"/>
      <c r="UOC16" s="136"/>
      <c r="UOD16" s="136"/>
      <c r="UOE16" s="136"/>
      <c r="UOF16" s="136"/>
      <c r="UOG16" s="136"/>
      <c r="UOH16" s="136"/>
      <c r="UOI16" s="136"/>
      <c r="UOJ16" s="136"/>
      <c r="UOK16" s="136"/>
      <c r="UOL16" s="136"/>
      <c r="UOM16" s="136"/>
      <c r="UON16" s="136"/>
      <c r="UOO16" s="136"/>
      <c r="UOP16" s="136"/>
      <c r="UOQ16" s="136"/>
      <c r="UOR16" s="136"/>
      <c r="UOS16" s="136"/>
      <c r="UOT16" s="136"/>
      <c r="UOU16" s="136"/>
      <c r="UOV16" s="136"/>
      <c r="UOW16" s="136"/>
      <c r="UOX16" s="136"/>
      <c r="UOY16" s="136"/>
      <c r="UOZ16" s="136"/>
      <c r="UPA16" s="136"/>
      <c r="UPB16" s="136"/>
      <c r="UPC16" s="136"/>
      <c r="UPD16" s="136"/>
      <c r="UPE16" s="136"/>
      <c r="UPF16" s="136"/>
      <c r="UPG16" s="136"/>
      <c r="UPH16" s="136"/>
      <c r="UPI16" s="136"/>
      <c r="UPJ16" s="136"/>
      <c r="UPK16" s="136"/>
      <c r="UPL16" s="136"/>
      <c r="UPM16" s="136"/>
      <c r="UPN16" s="136"/>
      <c r="UPO16" s="136"/>
      <c r="UPP16" s="136"/>
      <c r="UPQ16" s="136"/>
      <c r="UPR16" s="136"/>
      <c r="UPS16" s="136"/>
      <c r="UPT16" s="136"/>
      <c r="UPU16" s="136"/>
      <c r="UPV16" s="136"/>
      <c r="UPW16" s="136"/>
      <c r="UPX16" s="136"/>
      <c r="UPY16" s="136"/>
      <c r="UPZ16" s="136"/>
      <c r="UQA16" s="136"/>
      <c r="UQB16" s="136"/>
      <c r="UQC16" s="136"/>
      <c r="UQD16" s="136"/>
      <c r="UQE16" s="136"/>
      <c r="UQF16" s="136"/>
      <c r="UQG16" s="136"/>
      <c r="UQH16" s="136"/>
      <c r="UQI16" s="136"/>
      <c r="UQJ16" s="136"/>
      <c r="UQK16" s="136"/>
      <c r="UQL16" s="136"/>
      <c r="UQM16" s="136"/>
      <c r="UQN16" s="136"/>
      <c r="UQO16" s="136"/>
      <c r="UQP16" s="136"/>
      <c r="UQQ16" s="136"/>
      <c r="UQR16" s="136"/>
      <c r="UQS16" s="136"/>
      <c r="UQT16" s="136"/>
      <c r="UQU16" s="136"/>
      <c r="UQV16" s="136"/>
      <c r="UQW16" s="136"/>
      <c r="UQX16" s="136"/>
      <c r="UQY16" s="136"/>
      <c r="UQZ16" s="136"/>
      <c r="URA16" s="136"/>
      <c r="URB16" s="136"/>
      <c r="URC16" s="136"/>
      <c r="URD16" s="136"/>
      <c r="URE16" s="136"/>
      <c r="URF16" s="136"/>
      <c r="URG16" s="136"/>
      <c r="URH16" s="136"/>
      <c r="URI16" s="136"/>
      <c r="URJ16" s="136"/>
      <c r="URK16" s="136"/>
      <c r="URL16" s="136"/>
      <c r="URM16" s="136"/>
      <c r="URN16" s="136"/>
      <c r="URO16" s="136"/>
      <c r="URP16" s="136"/>
      <c r="URQ16" s="136"/>
      <c r="URR16" s="136"/>
      <c r="URS16" s="136"/>
      <c r="URT16" s="136"/>
      <c r="URU16" s="136"/>
      <c r="URV16" s="136"/>
      <c r="URW16" s="136"/>
      <c r="URX16" s="136"/>
      <c r="URY16" s="136"/>
      <c r="URZ16" s="136"/>
      <c r="USA16" s="136"/>
      <c r="USB16" s="136"/>
      <c r="USC16" s="136"/>
      <c r="USD16" s="136"/>
      <c r="USE16" s="136"/>
      <c r="USF16" s="136"/>
      <c r="USG16" s="136"/>
      <c r="USH16" s="136"/>
      <c r="USI16" s="136"/>
      <c r="USJ16" s="136"/>
      <c r="USK16" s="136"/>
      <c r="USL16" s="136"/>
      <c r="USM16" s="136"/>
      <c r="USN16" s="136"/>
      <c r="USO16" s="136"/>
      <c r="USP16" s="136"/>
      <c r="USQ16" s="136"/>
      <c r="USR16" s="136"/>
      <c r="USS16" s="136"/>
      <c r="UST16" s="136"/>
      <c r="USU16" s="136"/>
      <c r="USV16" s="136"/>
      <c r="USW16" s="136"/>
      <c r="USX16" s="136"/>
      <c r="USY16" s="136"/>
      <c r="USZ16" s="136"/>
      <c r="UTA16" s="136"/>
      <c r="UTB16" s="136"/>
      <c r="UTC16" s="136"/>
      <c r="UTD16" s="136"/>
      <c r="UTE16" s="136"/>
      <c r="UTF16" s="136"/>
      <c r="UTG16" s="136"/>
      <c r="UTH16" s="136"/>
      <c r="UTI16" s="136"/>
      <c r="UTJ16" s="136"/>
      <c r="UTK16" s="136"/>
      <c r="UTL16" s="136"/>
      <c r="UTM16" s="136"/>
      <c r="UTN16" s="136"/>
      <c r="UTO16" s="136"/>
      <c r="UTP16" s="136"/>
      <c r="UTQ16" s="136"/>
      <c r="UTR16" s="136"/>
      <c r="UTS16" s="136"/>
      <c r="UTT16" s="136"/>
      <c r="UTU16" s="136"/>
      <c r="UTV16" s="136"/>
      <c r="UTW16" s="136"/>
      <c r="UTX16" s="136"/>
      <c r="UTY16" s="136"/>
      <c r="UTZ16" s="136"/>
      <c r="UUA16" s="136"/>
      <c r="UUB16" s="136"/>
      <c r="UUC16" s="136"/>
      <c r="UUD16" s="136"/>
      <c r="UUE16" s="136"/>
      <c r="UUF16" s="136"/>
      <c r="UUG16" s="136"/>
      <c r="UUH16" s="136"/>
      <c r="UUI16" s="136"/>
      <c r="UUJ16" s="136"/>
      <c r="UUK16" s="136"/>
      <c r="UUL16" s="136"/>
      <c r="UUM16" s="136"/>
      <c r="UUN16" s="136"/>
      <c r="UUO16" s="136"/>
      <c r="UUP16" s="136"/>
      <c r="UUQ16" s="136"/>
      <c r="UUR16" s="136"/>
      <c r="UUS16" s="136"/>
      <c r="UUT16" s="136"/>
      <c r="UUU16" s="136"/>
      <c r="UUV16" s="136"/>
      <c r="UUW16" s="136"/>
      <c r="UUX16" s="136"/>
      <c r="UUY16" s="136"/>
      <c r="UUZ16" s="136"/>
      <c r="UVA16" s="136"/>
      <c r="UVB16" s="136"/>
      <c r="UVC16" s="136"/>
      <c r="UVD16" s="136"/>
      <c r="UVE16" s="136"/>
      <c r="UVF16" s="136"/>
      <c r="UVG16" s="136"/>
      <c r="UVH16" s="136"/>
      <c r="UVI16" s="136"/>
      <c r="UVJ16" s="136"/>
      <c r="UVK16" s="136"/>
      <c r="UVL16" s="136"/>
      <c r="UVM16" s="136"/>
      <c r="UVN16" s="136"/>
      <c r="UVO16" s="136"/>
      <c r="UVP16" s="136"/>
      <c r="UVQ16" s="136"/>
      <c r="UVR16" s="136"/>
      <c r="UVS16" s="136"/>
      <c r="UVT16" s="136"/>
      <c r="UVU16" s="136"/>
      <c r="UVV16" s="136"/>
      <c r="UVW16" s="136"/>
      <c r="UVX16" s="136"/>
      <c r="UVY16" s="136"/>
      <c r="UVZ16" s="136"/>
      <c r="UWA16" s="136"/>
      <c r="UWB16" s="136"/>
      <c r="UWC16" s="136"/>
      <c r="UWD16" s="136"/>
      <c r="UWE16" s="136"/>
      <c r="UWF16" s="136"/>
      <c r="UWG16" s="136"/>
      <c r="UWH16" s="136"/>
      <c r="UWI16" s="136"/>
      <c r="UWJ16" s="136"/>
      <c r="UWK16" s="136"/>
      <c r="UWL16" s="136"/>
      <c r="UWM16" s="136"/>
      <c r="UWN16" s="136"/>
      <c r="UWO16" s="136"/>
      <c r="UWP16" s="136"/>
      <c r="UWQ16" s="136"/>
      <c r="UWR16" s="136"/>
      <c r="UWS16" s="136"/>
      <c r="UWT16" s="136"/>
      <c r="UWU16" s="136"/>
      <c r="UWV16" s="136"/>
      <c r="UWW16" s="136"/>
      <c r="UWX16" s="136"/>
      <c r="UWY16" s="136"/>
      <c r="UWZ16" s="136"/>
      <c r="UXA16" s="136"/>
      <c r="UXB16" s="136"/>
      <c r="UXC16" s="136"/>
      <c r="UXD16" s="136"/>
      <c r="UXE16" s="136"/>
      <c r="UXF16" s="136"/>
      <c r="UXG16" s="136"/>
      <c r="UXH16" s="136"/>
      <c r="UXI16" s="136"/>
      <c r="UXJ16" s="136"/>
      <c r="UXK16" s="136"/>
      <c r="UXL16" s="136"/>
      <c r="UXM16" s="136"/>
      <c r="UXN16" s="136"/>
      <c r="UXO16" s="136"/>
      <c r="UXP16" s="136"/>
      <c r="UXQ16" s="136"/>
      <c r="UXR16" s="136"/>
      <c r="UXS16" s="136"/>
      <c r="UXT16" s="136"/>
      <c r="UXU16" s="136"/>
      <c r="UXV16" s="136"/>
      <c r="UXW16" s="136"/>
      <c r="UXX16" s="136"/>
      <c r="UXY16" s="136"/>
      <c r="UXZ16" s="136"/>
      <c r="UYA16" s="136"/>
      <c r="UYB16" s="136"/>
      <c r="UYC16" s="136"/>
      <c r="UYD16" s="136"/>
      <c r="UYE16" s="136"/>
      <c r="UYF16" s="136"/>
      <c r="UYG16" s="136"/>
      <c r="UYH16" s="136"/>
      <c r="UYI16" s="136"/>
      <c r="UYJ16" s="136"/>
      <c r="UYK16" s="136"/>
      <c r="UYL16" s="136"/>
      <c r="UYM16" s="136"/>
      <c r="UYN16" s="136"/>
      <c r="UYO16" s="136"/>
      <c r="UYP16" s="136"/>
      <c r="UYQ16" s="136"/>
      <c r="UYR16" s="136"/>
      <c r="UYS16" s="136"/>
      <c r="UYT16" s="136"/>
      <c r="UYU16" s="136"/>
      <c r="UYV16" s="136"/>
      <c r="UYW16" s="136"/>
      <c r="UYX16" s="136"/>
      <c r="UYY16" s="136"/>
      <c r="UYZ16" s="136"/>
      <c r="UZA16" s="136"/>
      <c r="UZB16" s="136"/>
      <c r="UZC16" s="136"/>
      <c r="UZD16" s="136"/>
      <c r="UZE16" s="136"/>
      <c r="UZF16" s="136"/>
      <c r="UZG16" s="136"/>
      <c r="UZH16" s="136"/>
      <c r="UZI16" s="136"/>
      <c r="UZJ16" s="136"/>
      <c r="UZK16" s="136"/>
      <c r="UZL16" s="136"/>
      <c r="UZM16" s="136"/>
      <c r="UZN16" s="136"/>
      <c r="UZO16" s="136"/>
      <c r="UZP16" s="136"/>
      <c r="UZQ16" s="136"/>
      <c r="UZR16" s="136"/>
      <c r="UZS16" s="136"/>
      <c r="UZT16" s="136"/>
      <c r="UZU16" s="136"/>
      <c r="UZV16" s="136"/>
      <c r="UZW16" s="136"/>
      <c r="UZX16" s="136"/>
      <c r="UZY16" s="136"/>
      <c r="UZZ16" s="136"/>
      <c r="VAA16" s="136"/>
      <c r="VAB16" s="136"/>
      <c r="VAC16" s="136"/>
      <c r="VAD16" s="136"/>
      <c r="VAE16" s="136"/>
      <c r="VAF16" s="136"/>
      <c r="VAG16" s="136"/>
      <c r="VAH16" s="136"/>
      <c r="VAI16" s="136"/>
      <c r="VAJ16" s="136"/>
      <c r="VAK16" s="136"/>
      <c r="VAL16" s="136"/>
      <c r="VAM16" s="136"/>
      <c r="VAN16" s="136"/>
      <c r="VAO16" s="136"/>
      <c r="VAP16" s="136"/>
      <c r="VAQ16" s="136"/>
      <c r="VAR16" s="136"/>
      <c r="VAS16" s="136"/>
      <c r="VAT16" s="136"/>
      <c r="VAU16" s="136"/>
      <c r="VAV16" s="136"/>
      <c r="VAW16" s="136"/>
      <c r="VAX16" s="136"/>
      <c r="VAY16" s="136"/>
      <c r="VAZ16" s="136"/>
      <c r="VBA16" s="136"/>
      <c r="VBB16" s="136"/>
      <c r="VBC16" s="136"/>
      <c r="VBD16" s="136"/>
      <c r="VBE16" s="136"/>
      <c r="VBF16" s="136"/>
      <c r="VBG16" s="136"/>
      <c r="VBH16" s="136"/>
      <c r="VBI16" s="136"/>
      <c r="VBJ16" s="136"/>
      <c r="VBK16" s="136"/>
      <c r="VBL16" s="136"/>
      <c r="VBM16" s="136"/>
      <c r="VBN16" s="136"/>
      <c r="VBO16" s="136"/>
      <c r="VBP16" s="136"/>
      <c r="VBQ16" s="136"/>
      <c r="VBR16" s="136"/>
      <c r="VBS16" s="136"/>
      <c r="VBT16" s="136"/>
      <c r="VBU16" s="136"/>
      <c r="VBV16" s="136"/>
      <c r="VBW16" s="136"/>
      <c r="VBX16" s="136"/>
      <c r="VBY16" s="136"/>
      <c r="VBZ16" s="136"/>
      <c r="VCA16" s="136"/>
      <c r="VCB16" s="136"/>
      <c r="VCC16" s="136"/>
      <c r="VCD16" s="136"/>
      <c r="VCE16" s="136"/>
      <c r="VCF16" s="136"/>
      <c r="VCG16" s="136"/>
      <c r="VCH16" s="136"/>
      <c r="VCI16" s="136"/>
      <c r="VCJ16" s="136"/>
      <c r="VCK16" s="136"/>
      <c r="VCL16" s="136"/>
      <c r="VCM16" s="136"/>
      <c r="VCN16" s="136"/>
      <c r="VCO16" s="136"/>
      <c r="VCP16" s="136"/>
      <c r="VCQ16" s="136"/>
      <c r="VCR16" s="136"/>
      <c r="VCS16" s="136"/>
      <c r="VCT16" s="136"/>
      <c r="VCU16" s="136"/>
      <c r="VCV16" s="136"/>
      <c r="VCW16" s="136"/>
      <c r="VCX16" s="136"/>
      <c r="VCY16" s="136"/>
      <c r="VCZ16" s="136"/>
      <c r="VDA16" s="136"/>
      <c r="VDB16" s="136"/>
      <c r="VDC16" s="136"/>
      <c r="VDD16" s="136"/>
      <c r="VDE16" s="136"/>
      <c r="VDF16" s="136"/>
      <c r="VDG16" s="136"/>
      <c r="VDH16" s="136"/>
      <c r="VDI16" s="136"/>
      <c r="VDJ16" s="136"/>
      <c r="VDK16" s="136"/>
      <c r="VDL16" s="136"/>
      <c r="VDM16" s="136"/>
      <c r="VDN16" s="136"/>
      <c r="VDO16" s="136"/>
      <c r="VDP16" s="136"/>
      <c r="VDQ16" s="136"/>
      <c r="VDR16" s="136"/>
      <c r="VDS16" s="136"/>
      <c r="VDT16" s="136"/>
      <c r="VDU16" s="136"/>
      <c r="VDV16" s="136"/>
      <c r="VDW16" s="136"/>
      <c r="VDX16" s="136"/>
      <c r="VDY16" s="136"/>
      <c r="VDZ16" s="136"/>
      <c r="VEA16" s="136"/>
      <c r="VEB16" s="136"/>
      <c r="VEC16" s="136"/>
      <c r="VED16" s="136"/>
      <c r="VEE16" s="136"/>
      <c r="VEF16" s="136"/>
      <c r="VEG16" s="136"/>
      <c r="VEH16" s="136"/>
      <c r="VEI16" s="136"/>
      <c r="VEJ16" s="136"/>
      <c r="VEK16" s="136"/>
      <c r="VEL16" s="136"/>
      <c r="VEM16" s="136"/>
      <c r="VEN16" s="136"/>
      <c r="VEO16" s="136"/>
      <c r="VEP16" s="136"/>
      <c r="VEQ16" s="136"/>
      <c r="VER16" s="136"/>
      <c r="VES16" s="136"/>
      <c r="VET16" s="136"/>
      <c r="VEU16" s="136"/>
      <c r="VEV16" s="136"/>
      <c r="VEW16" s="136"/>
      <c r="VEX16" s="136"/>
      <c r="VEY16" s="136"/>
      <c r="VEZ16" s="136"/>
      <c r="VFA16" s="136"/>
      <c r="VFB16" s="136"/>
      <c r="VFC16" s="136"/>
      <c r="VFD16" s="136"/>
      <c r="VFE16" s="136"/>
      <c r="VFF16" s="136"/>
      <c r="VFG16" s="136"/>
      <c r="VFH16" s="136"/>
      <c r="VFI16" s="136"/>
      <c r="VFJ16" s="136"/>
      <c r="VFK16" s="136"/>
      <c r="VFL16" s="136"/>
      <c r="VFM16" s="136"/>
      <c r="VFN16" s="136"/>
      <c r="VFO16" s="136"/>
      <c r="VFP16" s="136"/>
      <c r="VFQ16" s="136"/>
      <c r="VFR16" s="136"/>
      <c r="VFS16" s="136"/>
      <c r="VFT16" s="136"/>
      <c r="VFU16" s="136"/>
      <c r="VFV16" s="136"/>
      <c r="VFW16" s="136"/>
      <c r="VFX16" s="136"/>
      <c r="VFY16" s="136"/>
      <c r="VFZ16" s="136"/>
      <c r="VGA16" s="136"/>
      <c r="VGB16" s="136"/>
      <c r="VGC16" s="136"/>
      <c r="VGD16" s="136"/>
      <c r="VGE16" s="136"/>
      <c r="VGF16" s="136"/>
      <c r="VGG16" s="136"/>
      <c r="VGH16" s="136"/>
      <c r="VGI16" s="136"/>
      <c r="VGJ16" s="136"/>
      <c r="VGK16" s="136"/>
      <c r="VGL16" s="136"/>
      <c r="VGM16" s="136"/>
      <c r="VGN16" s="136"/>
      <c r="VGO16" s="136"/>
      <c r="VGP16" s="136"/>
      <c r="VGQ16" s="136"/>
      <c r="VGR16" s="136"/>
      <c r="VGS16" s="136"/>
      <c r="VGT16" s="136"/>
      <c r="VGU16" s="136"/>
      <c r="VGV16" s="136"/>
      <c r="VGW16" s="136"/>
      <c r="VGX16" s="136"/>
      <c r="VGY16" s="136"/>
      <c r="VGZ16" s="136"/>
      <c r="VHA16" s="136"/>
      <c r="VHB16" s="136"/>
      <c r="VHC16" s="136"/>
      <c r="VHD16" s="136"/>
      <c r="VHE16" s="136"/>
      <c r="VHF16" s="136"/>
      <c r="VHG16" s="136"/>
      <c r="VHH16" s="136"/>
      <c r="VHI16" s="136"/>
      <c r="VHJ16" s="136"/>
      <c r="VHK16" s="136"/>
      <c r="VHL16" s="136"/>
      <c r="VHM16" s="136"/>
      <c r="VHN16" s="136"/>
      <c r="VHO16" s="136"/>
      <c r="VHP16" s="136"/>
      <c r="VHQ16" s="136"/>
      <c r="VHR16" s="136"/>
      <c r="VHS16" s="136"/>
      <c r="VHT16" s="136"/>
      <c r="VHU16" s="136"/>
      <c r="VHV16" s="136"/>
      <c r="VHW16" s="136"/>
      <c r="VHX16" s="136"/>
      <c r="VHY16" s="136"/>
      <c r="VHZ16" s="136"/>
      <c r="VIA16" s="136"/>
      <c r="VIB16" s="136"/>
      <c r="VIC16" s="136"/>
      <c r="VID16" s="136"/>
      <c r="VIE16" s="136"/>
      <c r="VIF16" s="136"/>
      <c r="VIG16" s="136"/>
      <c r="VIH16" s="136"/>
      <c r="VII16" s="136"/>
      <c r="VIJ16" s="136"/>
      <c r="VIK16" s="136"/>
      <c r="VIL16" s="136"/>
      <c r="VIM16" s="136"/>
      <c r="VIN16" s="136"/>
      <c r="VIO16" s="136"/>
      <c r="VIP16" s="136"/>
      <c r="VIQ16" s="136"/>
      <c r="VIR16" s="136"/>
      <c r="VIS16" s="136"/>
      <c r="VIT16" s="136"/>
      <c r="VIU16" s="136"/>
      <c r="VIV16" s="136"/>
      <c r="VIW16" s="136"/>
      <c r="VIX16" s="136"/>
      <c r="VIY16" s="136"/>
      <c r="VIZ16" s="136"/>
      <c r="VJA16" s="136"/>
      <c r="VJB16" s="136"/>
      <c r="VJC16" s="136"/>
      <c r="VJD16" s="136"/>
      <c r="VJE16" s="136"/>
      <c r="VJF16" s="136"/>
      <c r="VJG16" s="136"/>
      <c r="VJH16" s="136"/>
      <c r="VJI16" s="136"/>
      <c r="VJJ16" s="136"/>
      <c r="VJK16" s="136"/>
      <c r="VJL16" s="136"/>
      <c r="VJM16" s="136"/>
      <c r="VJN16" s="136"/>
      <c r="VJO16" s="136"/>
      <c r="VJP16" s="136"/>
      <c r="VJQ16" s="136"/>
      <c r="VJR16" s="136"/>
      <c r="VJS16" s="136"/>
      <c r="VJT16" s="136"/>
      <c r="VJU16" s="136"/>
      <c r="VJV16" s="136"/>
      <c r="VJW16" s="136"/>
      <c r="VJX16" s="136"/>
      <c r="VJY16" s="136"/>
      <c r="VJZ16" s="136"/>
      <c r="VKA16" s="136"/>
      <c r="VKB16" s="136"/>
      <c r="VKC16" s="136"/>
      <c r="VKD16" s="136"/>
      <c r="VKE16" s="136"/>
      <c r="VKF16" s="136"/>
      <c r="VKG16" s="136"/>
      <c r="VKH16" s="136"/>
      <c r="VKI16" s="136"/>
      <c r="VKJ16" s="136"/>
      <c r="VKK16" s="136"/>
      <c r="VKL16" s="136"/>
      <c r="VKM16" s="136"/>
      <c r="VKN16" s="136"/>
      <c r="VKO16" s="136"/>
      <c r="VKP16" s="136"/>
      <c r="VKQ16" s="136"/>
      <c r="VKR16" s="136"/>
      <c r="VKS16" s="136"/>
      <c r="VKT16" s="136"/>
      <c r="VKU16" s="136"/>
      <c r="VKV16" s="136"/>
      <c r="VKW16" s="136"/>
      <c r="VKX16" s="136"/>
      <c r="VKY16" s="136"/>
      <c r="VKZ16" s="136"/>
      <c r="VLA16" s="136"/>
      <c r="VLB16" s="136"/>
      <c r="VLC16" s="136"/>
      <c r="VLD16" s="136"/>
      <c r="VLE16" s="136"/>
      <c r="VLF16" s="136"/>
      <c r="VLG16" s="136"/>
      <c r="VLH16" s="136"/>
      <c r="VLI16" s="136"/>
      <c r="VLJ16" s="136"/>
      <c r="VLK16" s="136"/>
      <c r="VLL16" s="136"/>
      <c r="VLM16" s="136"/>
      <c r="VLN16" s="136"/>
      <c r="VLO16" s="136"/>
      <c r="VLP16" s="136"/>
      <c r="VLQ16" s="136"/>
      <c r="VLR16" s="136"/>
      <c r="VLS16" s="136"/>
      <c r="VLT16" s="136"/>
      <c r="VLU16" s="136"/>
      <c r="VLV16" s="136"/>
      <c r="VLW16" s="136"/>
      <c r="VLX16" s="136"/>
      <c r="VLY16" s="136"/>
      <c r="VLZ16" s="136"/>
      <c r="VMA16" s="136"/>
      <c r="VMB16" s="136"/>
      <c r="VMC16" s="136"/>
      <c r="VMD16" s="136"/>
      <c r="VME16" s="136"/>
      <c r="VMF16" s="136"/>
      <c r="VMG16" s="136"/>
      <c r="VMH16" s="136"/>
      <c r="VMI16" s="136"/>
      <c r="VMJ16" s="136"/>
      <c r="VMK16" s="136"/>
      <c r="VML16" s="136"/>
      <c r="VMM16" s="136"/>
      <c r="VMN16" s="136"/>
      <c r="VMO16" s="136"/>
      <c r="VMP16" s="136"/>
      <c r="VMQ16" s="136"/>
      <c r="VMR16" s="136"/>
      <c r="VMS16" s="136"/>
      <c r="VMT16" s="136"/>
      <c r="VMU16" s="136"/>
      <c r="VMV16" s="136"/>
      <c r="VMW16" s="136"/>
      <c r="VMX16" s="136"/>
      <c r="VMY16" s="136"/>
      <c r="VMZ16" s="136"/>
      <c r="VNA16" s="136"/>
      <c r="VNB16" s="136"/>
      <c r="VNC16" s="136"/>
      <c r="VND16" s="136"/>
      <c r="VNE16" s="136"/>
      <c r="VNF16" s="136"/>
      <c r="VNG16" s="136"/>
      <c r="VNH16" s="136"/>
      <c r="VNI16" s="136"/>
      <c r="VNJ16" s="136"/>
      <c r="VNK16" s="136"/>
      <c r="VNL16" s="136"/>
      <c r="VNM16" s="136"/>
      <c r="VNN16" s="136"/>
      <c r="VNO16" s="136"/>
      <c r="VNP16" s="136"/>
      <c r="VNQ16" s="136"/>
      <c r="VNR16" s="136"/>
      <c r="VNS16" s="136"/>
      <c r="VNT16" s="136"/>
      <c r="VNU16" s="136"/>
      <c r="VNV16" s="136"/>
      <c r="VNW16" s="136"/>
      <c r="VNX16" s="136"/>
      <c r="VNY16" s="136"/>
      <c r="VNZ16" s="136"/>
      <c r="VOA16" s="136"/>
      <c r="VOB16" s="136"/>
      <c r="VOC16" s="136"/>
      <c r="VOD16" s="136"/>
      <c r="VOE16" s="136"/>
      <c r="VOF16" s="136"/>
      <c r="VOG16" s="136"/>
      <c r="VOH16" s="136"/>
      <c r="VOI16" s="136"/>
      <c r="VOJ16" s="136"/>
      <c r="VOK16" s="136"/>
      <c r="VOL16" s="136"/>
      <c r="VOM16" s="136"/>
      <c r="VON16" s="136"/>
      <c r="VOO16" s="136"/>
      <c r="VOP16" s="136"/>
      <c r="VOQ16" s="136"/>
      <c r="VOR16" s="136"/>
      <c r="VOS16" s="136"/>
      <c r="VOT16" s="136"/>
      <c r="VOU16" s="136"/>
      <c r="VOV16" s="136"/>
      <c r="VOW16" s="136"/>
      <c r="VOX16" s="136"/>
      <c r="VOY16" s="136"/>
      <c r="VOZ16" s="136"/>
      <c r="VPA16" s="136"/>
      <c r="VPB16" s="136"/>
      <c r="VPC16" s="136"/>
      <c r="VPD16" s="136"/>
      <c r="VPE16" s="136"/>
      <c r="VPF16" s="136"/>
      <c r="VPG16" s="136"/>
      <c r="VPH16" s="136"/>
      <c r="VPI16" s="136"/>
      <c r="VPJ16" s="136"/>
      <c r="VPK16" s="136"/>
      <c r="VPL16" s="136"/>
      <c r="VPM16" s="136"/>
      <c r="VPN16" s="136"/>
      <c r="VPO16" s="136"/>
      <c r="VPP16" s="136"/>
      <c r="VPQ16" s="136"/>
      <c r="VPR16" s="136"/>
      <c r="VPS16" s="136"/>
      <c r="VPT16" s="136"/>
      <c r="VPU16" s="136"/>
      <c r="VPV16" s="136"/>
      <c r="VPW16" s="136"/>
      <c r="VPX16" s="136"/>
      <c r="VPY16" s="136"/>
      <c r="VPZ16" s="136"/>
      <c r="VQA16" s="136"/>
      <c r="VQB16" s="136"/>
      <c r="VQC16" s="136"/>
      <c r="VQD16" s="136"/>
      <c r="VQE16" s="136"/>
      <c r="VQF16" s="136"/>
      <c r="VQG16" s="136"/>
      <c r="VQH16" s="136"/>
      <c r="VQI16" s="136"/>
      <c r="VQJ16" s="136"/>
      <c r="VQK16" s="136"/>
      <c r="VQL16" s="136"/>
      <c r="VQM16" s="136"/>
      <c r="VQN16" s="136"/>
      <c r="VQO16" s="136"/>
      <c r="VQP16" s="136"/>
      <c r="VQQ16" s="136"/>
      <c r="VQR16" s="136"/>
      <c r="VQS16" s="136"/>
      <c r="VQT16" s="136"/>
      <c r="VQU16" s="136"/>
      <c r="VQV16" s="136"/>
      <c r="VQW16" s="136"/>
      <c r="VQX16" s="136"/>
      <c r="VQY16" s="136"/>
      <c r="VQZ16" s="136"/>
      <c r="VRA16" s="136"/>
      <c r="VRB16" s="136"/>
      <c r="VRC16" s="136"/>
      <c r="VRD16" s="136"/>
      <c r="VRE16" s="136"/>
      <c r="VRF16" s="136"/>
      <c r="VRG16" s="136"/>
      <c r="VRH16" s="136"/>
      <c r="VRI16" s="136"/>
      <c r="VRJ16" s="136"/>
      <c r="VRK16" s="136"/>
      <c r="VRL16" s="136"/>
      <c r="VRM16" s="136"/>
      <c r="VRN16" s="136"/>
      <c r="VRO16" s="136"/>
      <c r="VRP16" s="136"/>
      <c r="VRQ16" s="136"/>
      <c r="VRR16" s="136"/>
      <c r="VRS16" s="136"/>
      <c r="VRT16" s="136"/>
      <c r="VRU16" s="136"/>
      <c r="VRV16" s="136"/>
      <c r="VRW16" s="136"/>
      <c r="VRX16" s="136"/>
      <c r="VRY16" s="136"/>
      <c r="VRZ16" s="136"/>
      <c r="VSA16" s="136"/>
      <c r="VSB16" s="136"/>
      <c r="VSC16" s="136"/>
      <c r="VSD16" s="136"/>
      <c r="VSE16" s="136"/>
      <c r="VSF16" s="136"/>
      <c r="VSG16" s="136"/>
      <c r="VSH16" s="136"/>
      <c r="VSI16" s="136"/>
      <c r="VSJ16" s="136"/>
      <c r="VSK16" s="136"/>
      <c r="VSL16" s="136"/>
      <c r="VSM16" s="136"/>
      <c r="VSN16" s="136"/>
      <c r="VSO16" s="136"/>
      <c r="VSP16" s="136"/>
      <c r="VSQ16" s="136"/>
      <c r="VSR16" s="136"/>
      <c r="VSS16" s="136"/>
      <c r="VST16" s="136"/>
      <c r="VSU16" s="136"/>
      <c r="VSV16" s="136"/>
      <c r="VSW16" s="136"/>
      <c r="VSX16" s="136"/>
      <c r="VSY16" s="136"/>
      <c r="VSZ16" s="136"/>
      <c r="VTA16" s="136"/>
      <c r="VTB16" s="136"/>
      <c r="VTC16" s="136"/>
      <c r="VTD16" s="136"/>
      <c r="VTE16" s="136"/>
      <c r="VTF16" s="136"/>
      <c r="VTG16" s="136"/>
      <c r="VTH16" s="136"/>
      <c r="VTI16" s="136"/>
      <c r="VTJ16" s="136"/>
      <c r="VTK16" s="136"/>
      <c r="VTL16" s="136"/>
      <c r="VTM16" s="136"/>
      <c r="VTN16" s="136"/>
      <c r="VTO16" s="136"/>
      <c r="VTP16" s="136"/>
      <c r="VTQ16" s="136"/>
      <c r="VTR16" s="136"/>
      <c r="VTS16" s="136"/>
      <c r="VTT16" s="136"/>
      <c r="VTU16" s="136"/>
      <c r="VTV16" s="136"/>
      <c r="VTW16" s="136"/>
      <c r="VTX16" s="136"/>
      <c r="VTY16" s="136"/>
      <c r="VTZ16" s="136"/>
      <c r="VUA16" s="136"/>
      <c r="VUB16" s="136"/>
      <c r="VUC16" s="136"/>
      <c r="VUD16" s="136"/>
      <c r="VUE16" s="136"/>
      <c r="VUF16" s="136"/>
      <c r="VUG16" s="136"/>
      <c r="VUH16" s="136"/>
      <c r="VUI16" s="136"/>
      <c r="VUJ16" s="136"/>
      <c r="VUK16" s="136"/>
      <c r="VUL16" s="136"/>
      <c r="VUM16" s="136"/>
      <c r="VUN16" s="136"/>
      <c r="VUO16" s="136"/>
      <c r="VUP16" s="136"/>
      <c r="VUQ16" s="136"/>
      <c r="VUR16" s="136"/>
      <c r="VUS16" s="136"/>
      <c r="VUT16" s="136"/>
      <c r="VUU16" s="136"/>
      <c r="VUV16" s="136"/>
      <c r="VUW16" s="136"/>
      <c r="VUX16" s="136"/>
      <c r="VUY16" s="136"/>
      <c r="VUZ16" s="136"/>
      <c r="VVA16" s="136"/>
      <c r="VVB16" s="136"/>
      <c r="VVC16" s="136"/>
      <c r="VVD16" s="136"/>
      <c r="VVE16" s="136"/>
      <c r="VVF16" s="136"/>
      <c r="VVG16" s="136"/>
      <c r="VVH16" s="136"/>
      <c r="VVI16" s="136"/>
      <c r="VVJ16" s="136"/>
      <c r="VVK16" s="136"/>
      <c r="VVL16" s="136"/>
      <c r="VVM16" s="136"/>
      <c r="VVN16" s="136"/>
      <c r="VVO16" s="136"/>
      <c r="VVP16" s="136"/>
      <c r="VVQ16" s="136"/>
      <c r="VVR16" s="136"/>
      <c r="VVS16" s="136"/>
      <c r="VVT16" s="136"/>
      <c r="VVU16" s="136"/>
      <c r="VVV16" s="136"/>
      <c r="VVW16" s="136"/>
      <c r="VVX16" s="136"/>
      <c r="VVY16" s="136"/>
      <c r="VVZ16" s="136"/>
      <c r="VWA16" s="136"/>
      <c r="VWB16" s="136"/>
      <c r="VWC16" s="136"/>
      <c r="VWD16" s="136"/>
      <c r="VWE16" s="136"/>
      <c r="VWF16" s="136"/>
      <c r="VWG16" s="136"/>
      <c r="VWH16" s="136"/>
      <c r="VWI16" s="136"/>
      <c r="VWJ16" s="136"/>
      <c r="VWK16" s="136"/>
      <c r="VWL16" s="136"/>
      <c r="VWM16" s="136"/>
      <c r="VWN16" s="136"/>
      <c r="VWO16" s="136"/>
      <c r="VWP16" s="136"/>
      <c r="VWQ16" s="136"/>
      <c r="VWR16" s="136"/>
      <c r="VWS16" s="136"/>
      <c r="VWT16" s="136"/>
      <c r="VWU16" s="136"/>
      <c r="VWV16" s="136"/>
      <c r="VWW16" s="136"/>
      <c r="VWX16" s="136"/>
      <c r="VWY16" s="136"/>
      <c r="VWZ16" s="136"/>
      <c r="VXA16" s="136"/>
      <c r="VXB16" s="136"/>
      <c r="VXC16" s="136"/>
      <c r="VXD16" s="136"/>
      <c r="VXE16" s="136"/>
      <c r="VXF16" s="136"/>
      <c r="VXG16" s="136"/>
      <c r="VXH16" s="136"/>
      <c r="VXI16" s="136"/>
      <c r="VXJ16" s="136"/>
      <c r="VXK16" s="136"/>
      <c r="VXL16" s="136"/>
      <c r="VXM16" s="136"/>
      <c r="VXN16" s="136"/>
      <c r="VXO16" s="136"/>
      <c r="VXP16" s="136"/>
      <c r="VXQ16" s="136"/>
      <c r="VXR16" s="136"/>
      <c r="VXS16" s="136"/>
      <c r="VXT16" s="136"/>
      <c r="VXU16" s="136"/>
      <c r="VXV16" s="136"/>
      <c r="VXW16" s="136"/>
      <c r="VXX16" s="136"/>
      <c r="VXY16" s="136"/>
      <c r="VXZ16" s="136"/>
      <c r="VYA16" s="136"/>
      <c r="VYB16" s="136"/>
      <c r="VYC16" s="136"/>
      <c r="VYD16" s="136"/>
      <c r="VYE16" s="136"/>
      <c r="VYF16" s="136"/>
      <c r="VYG16" s="136"/>
      <c r="VYH16" s="136"/>
      <c r="VYI16" s="136"/>
      <c r="VYJ16" s="136"/>
      <c r="VYK16" s="136"/>
      <c r="VYL16" s="136"/>
      <c r="VYM16" s="136"/>
      <c r="VYN16" s="136"/>
      <c r="VYO16" s="136"/>
      <c r="VYP16" s="136"/>
      <c r="VYQ16" s="136"/>
      <c r="VYR16" s="136"/>
      <c r="VYS16" s="136"/>
      <c r="VYT16" s="136"/>
      <c r="VYU16" s="136"/>
      <c r="VYV16" s="136"/>
      <c r="VYW16" s="136"/>
      <c r="VYX16" s="136"/>
      <c r="VYY16" s="136"/>
      <c r="VYZ16" s="136"/>
      <c r="VZA16" s="136"/>
      <c r="VZB16" s="136"/>
      <c r="VZC16" s="136"/>
      <c r="VZD16" s="136"/>
      <c r="VZE16" s="136"/>
      <c r="VZF16" s="136"/>
      <c r="VZG16" s="136"/>
      <c r="VZH16" s="136"/>
      <c r="VZI16" s="136"/>
      <c r="VZJ16" s="136"/>
      <c r="VZK16" s="136"/>
      <c r="VZL16" s="136"/>
      <c r="VZM16" s="136"/>
      <c r="VZN16" s="136"/>
      <c r="VZO16" s="136"/>
      <c r="VZP16" s="136"/>
      <c r="VZQ16" s="136"/>
      <c r="VZR16" s="136"/>
      <c r="VZS16" s="136"/>
      <c r="VZT16" s="136"/>
      <c r="VZU16" s="136"/>
      <c r="VZV16" s="136"/>
      <c r="VZW16" s="136"/>
      <c r="VZX16" s="136"/>
      <c r="VZY16" s="136"/>
      <c r="VZZ16" s="136"/>
      <c r="WAA16" s="136"/>
      <c r="WAB16" s="136"/>
      <c r="WAC16" s="136"/>
      <c r="WAD16" s="136"/>
      <c r="WAE16" s="136"/>
      <c r="WAF16" s="136"/>
      <c r="WAG16" s="136"/>
      <c r="WAH16" s="136"/>
      <c r="WAI16" s="136"/>
      <c r="WAJ16" s="136"/>
      <c r="WAK16" s="136"/>
      <c r="WAL16" s="136"/>
      <c r="WAM16" s="136"/>
      <c r="WAN16" s="136"/>
      <c r="WAO16" s="136"/>
      <c r="WAP16" s="136"/>
      <c r="WAQ16" s="136"/>
      <c r="WAR16" s="136"/>
      <c r="WAS16" s="136"/>
      <c r="WAT16" s="136"/>
      <c r="WAU16" s="136"/>
      <c r="WAV16" s="136"/>
      <c r="WAW16" s="136"/>
      <c r="WAX16" s="136"/>
      <c r="WAY16" s="136"/>
      <c r="WAZ16" s="136"/>
      <c r="WBA16" s="136"/>
      <c r="WBB16" s="136"/>
      <c r="WBC16" s="136"/>
      <c r="WBD16" s="136"/>
      <c r="WBE16" s="136"/>
      <c r="WBF16" s="136"/>
      <c r="WBG16" s="136"/>
      <c r="WBH16" s="136"/>
      <c r="WBI16" s="136"/>
      <c r="WBJ16" s="136"/>
      <c r="WBK16" s="136"/>
      <c r="WBL16" s="136"/>
      <c r="WBM16" s="136"/>
      <c r="WBN16" s="136"/>
      <c r="WBO16" s="136"/>
      <c r="WBP16" s="136"/>
      <c r="WBQ16" s="136"/>
      <c r="WBR16" s="136"/>
      <c r="WBS16" s="136"/>
      <c r="WBT16" s="136"/>
      <c r="WBU16" s="136"/>
      <c r="WBV16" s="136"/>
      <c r="WBW16" s="136"/>
      <c r="WBX16" s="136"/>
      <c r="WBY16" s="136"/>
      <c r="WBZ16" s="136"/>
      <c r="WCA16" s="136"/>
      <c r="WCB16" s="136"/>
      <c r="WCC16" s="136"/>
      <c r="WCD16" s="136"/>
      <c r="WCE16" s="136"/>
      <c r="WCF16" s="136"/>
      <c r="WCG16" s="136"/>
      <c r="WCH16" s="136"/>
      <c r="WCI16" s="136"/>
      <c r="WCJ16" s="136"/>
      <c r="WCK16" s="136"/>
      <c r="WCL16" s="136"/>
      <c r="WCM16" s="136"/>
      <c r="WCN16" s="136"/>
      <c r="WCO16" s="136"/>
      <c r="WCP16" s="136"/>
      <c r="WCQ16" s="136"/>
      <c r="WCR16" s="136"/>
      <c r="WCS16" s="136"/>
      <c r="WCT16" s="136"/>
      <c r="WCU16" s="136"/>
      <c r="WCV16" s="136"/>
      <c r="WCW16" s="136"/>
      <c r="WCX16" s="136"/>
      <c r="WCY16" s="136"/>
      <c r="WCZ16" s="136"/>
      <c r="WDA16" s="136"/>
      <c r="WDB16" s="136"/>
      <c r="WDC16" s="136"/>
      <c r="WDD16" s="136"/>
      <c r="WDE16" s="136"/>
      <c r="WDF16" s="136"/>
      <c r="WDG16" s="136"/>
      <c r="WDH16" s="136"/>
      <c r="WDI16" s="136"/>
      <c r="WDJ16" s="136"/>
      <c r="WDK16" s="136"/>
      <c r="WDL16" s="136"/>
      <c r="WDM16" s="136"/>
      <c r="WDN16" s="136"/>
      <c r="WDO16" s="136"/>
      <c r="WDP16" s="136"/>
      <c r="WDQ16" s="136"/>
      <c r="WDR16" s="136"/>
      <c r="WDS16" s="136"/>
      <c r="WDT16" s="136"/>
      <c r="WDU16" s="136"/>
      <c r="WDV16" s="136"/>
      <c r="WDW16" s="136"/>
      <c r="WDX16" s="136"/>
      <c r="WDY16" s="136"/>
      <c r="WDZ16" s="136"/>
      <c r="WEA16" s="136"/>
      <c r="WEB16" s="136"/>
      <c r="WEC16" s="136"/>
      <c r="WED16" s="136"/>
      <c r="WEE16" s="136"/>
      <c r="WEF16" s="136"/>
      <c r="WEG16" s="136"/>
      <c r="WEH16" s="136"/>
      <c r="WEI16" s="136"/>
      <c r="WEJ16" s="136"/>
      <c r="WEK16" s="136"/>
      <c r="WEL16" s="136"/>
      <c r="WEM16" s="136"/>
      <c r="WEN16" s="136"/>
      <c r="WEO16" s="136"/>
      <c r="WEP16" s="136"/>
      <c r="WEQ16" s="136"/>
      <c r="WER16" s="136"/>
      <c r="WES16" s="136"/>
      <c r="WET16" s="136"/>
      <c r="WEU16" s="136"/>
      <c r="WEV16" s="136"/>
      <c r="WEW16" s="136"/>
      <c r="WEX16" s="136"/>
      <c r="WEY16" s="136"/>
      <c r="WEZ16" s="136"/>
      <c r="WFA16" s="136"/>
      <c r="WFB16" s="136"/>
      <c r="WFC16" s="136"/>
      <c r="WFD16" s="136"/>
      <c r="WFE16" s="136"/>
      <c r="WFF16" s="136"/>
      <c r="WFG16" s="136"/>
      <c r="WFH16" s="136"/>
      <c r="WFI16" s="136"/>
      <c r="WFJ16" s="136"/>
      <c r="WFK16" s="136"/>
      <c r="WFL16" s="136"/>
      <c r="WFM16" s="136"/>
      <c r="WFN16" s="136"/>
      <c r="WFO16" s="136"/>
      <c r="WFP16" s="136"/>
      <c r="WFQ16" s="136"/>
      <c r="WFR16" s="136"/>
      <c r="WFS16" s="136"/>
      <c r="WFT16" s="136"/>
      <c r="WFU16" s="136"/>
      <c r="WFV16" s="136"/>
      <c r="WFW16" s="136"/>
      <c r="WFX16" s="136"/>
      <c r="WFY16" s="136"/>
      <c r="WFZ16" s="136"/>
      <c r="WGA16" s="136"/>
      <c r="WGB16" s="136"/>
      <c r="WGC16" s="136"/>
      <c r="WGD16" s="136"/>
      <c r="WGE16" s="136"/>
      <c r="WGF16" s="136"/>
      <c r="WGG16" s="136"/>
      <c r="WGH16" s="136"/>
      <c r="WGI16" s="136"/>
      <c r="WGJ16" s="136"/>
      <c r="WGK16" s="136"/>
      <c r="WGL16" s="136"/>
      <c r="WGM16" s="136"/>
      <c r="WGN16" s="136"/>
      <c r="WGO16" s="136"/>
      <c r="WGP16" s="136"/>
      <c r="WGQ16" s="136"/>
      <c r="WGR16" s="136"/>
      <c r="WGS16" s="136"/>
      <c r="WGT16" s="136"/>
      <c r="WGU16" s="136"/>
      <c r="WGV16" s="136"/>
      <c r="WGW16" s="136"/>
      <c r="WGX16" s="136"/>
      <c r="WGY16" s="136"/>
      <c r="WGZ16" s="136"/>
      <c r="WHA16" s="136"/>
      <c r="WHB16" s="136"/>
      <c r="WHC16" s="136"/>
      <c r="WHD16" s="136"/>
      <c r="WHE16" s="136"/>
      <c r="WHF16" s="136"/>
      <c r="WHG16" s="136"/>
      <c r="WHH16" s="136"/>
      <c r="WHI16" s="136"/>
      <c r="WHJ16" s="136"/>
      <c r="WHK16" s="136"/>
      <c r="WHL16" s="136"/>
      <c r="WHM16" s="136"/>
      <c r="WHN16" s="136"/>
      <c r="WHO16" s="136"/>
      <c r="WHP16" s="136"/>
      <c r="WHQ16" s="136"/>
      <c r="WHR16" s="136"/>
      <c r="WHS16" s="136"/>
      <c r="WHT16" s="136"/>
      <c r="WHU16" s="136"/>
      <c r="WHV16" s="136"/>
      <c r="WHW16" s="136"/>
      <c r="WHX16" s="136"/>
      <c r="WHY16" s="136"/>
      <c r="WHZ16" s="136"/>
      <c r="WIA16" s="136"/>
      <c r="WIB16" s="136"/>
      <c r="WIC16" s="136"/>
      <c r="WID16" s="136"/>
      <c r="WIE16" s="136"/>
      <c r="WIF16" s="136"/>
      <c r="WIG16" s="136"/>
      <c r="WIH16" s="136"/>
      <c r="WII16" s="136"/>
      <c r="WIJ16" s="136"/>
      <c r="WIK16" s="136"/>
      <c r="WIL16" s="136"/>
      <c r="WIM16" s="136"/>
      <c r="WIN16" s="136"/>
      <c r="WIO16" s="136"/>
      <c r="WIP16" s="136"/>
      <c r="WIQ16" s="136"/>
      <c r="WIR16" s="136"/>
      <c r="WIS16" s="136"/>
      <c r="WIT16" s="136"/>
      <c r="WIU16" s="136"/>
      <c r="WIV16" s="136"/>
      <c r="WIW16" s="136"/>
      <c r="WIX16" s="136"/>
      <c r="WIY16" s="136"/>
      <c r="WIZ16" s="136"/>
      <c r="WJA16" s="136"/>
      <c r="WJB16" s="136"/>
      <c r="WJC16" s="136"/>
      <c r="WJD16" s="136"/>
      <c r="WJE16" s="136"/>
      <c r="WJF16" s="136"/>
      <c r="WJG16" s="136"/>
      <c r="WJH16" s="136"/>
      <c r="WJI16" s="136"/>
      <c r="WJJ16" s="136"/>
      <c r="WJK16" s="136"/>
      <c r="WJL16" s="136"/>
      <c r="WJM16" s="136"/>
      <c r="WJN16" s="136"/>
      <c r="WJO16" s="136"/>
      <c r="WJP16" s="136"/>
      <c r="WJQ16" s="136"/>
      <c r="WJR16" s="136"/>
      <c r="WJS16" s="136"/>
      <c r="WJT16" s="136"/>
      <c r="WJU16" s="136"/>
      <c r="WJV16" s="136"/>
      <c r="WJW16" s="136"/>
      <c r="WJX16" s="136"/>
      <c r="WJY16" s="136"/>
      <c r="WJZ16" s="136"/>
      <c r="WKA16" s="136"/>
      <c r="WKB16" s="136"/>
      <c r="WKC16" s="136"/>
      <c r="WKD16" s="136"/>
      <c r="WKE16" s="136"/>
      <c r="WKF16" s="136"/>
      <c r="WKG16" s="136"/>
      <c r="WKH16" s="136"/>
      <c r="WKI16" s="136"/>
      <c r="WKJ16" s="136"/>
      <c r="WKK16" s="136"/>
      <c r="WKL16" s="136"/>
      <c r="WKM16" s="136"/>
      <c r="WKN16" s="136"/>
      <c r="WKO16" s="136"/>
      <c r="WKP16" s="136"/>
      <c r="WKQ16" s="136"/>
      <c r="WKR16" s="136"/>
      <c r="WKS16" s="136"/>
      <c r="WKT16" s="136"/>
      <c r="WKU16" s="136"/>
      <c r="WKV16" s="136"/>
      <c r="WKW16" s="136"/>
      <c r="WKX16" s="136"/>
      <c r="WKY16" s="136"/>
      <c r="WKZ16" s="136"/>
      <c r="WLA16" s="136"/>
      <c r="WLB16" s="136"/>
      <c r="WLC16" s="136"/>
      <c r="WLD16" s="136"/>
      <c r="WLE16" s="136"/>
      <c r="WLF16" s="136"/>
      <c r="WLG16" s="136"/>
      <c r="WLH16" s="136"/>
      <c r="WLI16" s="136"/>
      <c r="WLJ16" s="136"/>
      <c r="WLK16" s="136"/>
      <c r="WLL16" s="136"/>
      <c r="WLM16" s="136"/>
      <c r="WLN16" s="136"/>
      <c r="WLO16" s="136"/>
      <c r="WLP16" s="136"/>
      <c r="WLQ16" s="136"/>
      <c r="WLR16" s="136"/>
      <c r="WLS16" s="136"/>
      <c r="WLT16" s="136"/>
      <c r="WLU16" s="136"/>
      <c r="WLV16" s="136"/>
      <c r="WLW16" s="136"/>
      <c r="WLX16" s="136"/>
      <c r="WLY16" s="136"/>
      <c r="WLZ16" s="136"/>
      <c r="WMA16" s="136"/>
      <c r="WMB16" s="136"/>
      <c r="WMC16" s="136"/>
      <c r="WMD16" s="136"/>
      <c r="WME16" s="136"/>
      <c r="WMF16" s="136"/>
      <c r="WMG16" s="136"/>
      <c r="WMH16" s="136"/>
      <c r="WMI16" s="136"/>
      <c r="WMJ16" s="136"/>
      <c r="WMK16" s="136"/>
      <c r="WML16" s="136"/>
      <c r="WMM16" s="136"/>
      <c r="WMN16" s="136"/>
      <c r="WMO16" s="136"/>
      <c r="WMP16" s="136"/>
      <c r="WMQ16" s="136"/>
      <c r="WMR16" s="136"/>
      <c r="WMS16" s="136"/>
      <c r="WMT16" s="136"/>
      <c r="WMU16" s="136"/>
      <c r="WMV16" s="136"/>
      <c r="WMW16" s="136"/>
      <c r="WMX16" s="136"/>
      <c r="WMY16" s="136"/>
      <c r="WMZ16" s="136"/>
      <c r="WNA16" s="136"/>
      <c r="WNB16" s="136"/>
      <c r="WNC16" s="136"/>
      <c r="WND16" s="136"/>
      <c r="WNE16" s="136"/>
      <c r="WNF16" s="136"/>
      <c r="WNG16" s="136"/>
      <c r="WNH16" s="136"/>
      <c r="WNI16" s="136"/>
      <c r="WNJ16" s="136"/>
      <c r="WNK16" s="136"/>
      <c r="WNL16" s="136"/>
      <c r="WNM16" s="136"/>
      <c r="WNN16" s="136"/>
      <c r="WNO16" s="136"/>
      <c r="WNP16" s="136"/>
      <c r="WNQ16" s="136"/>
      <c r="WNR16" s="136"/>
      <c r="WNS16" s="136"/>
      <c r="WNT16" s="136"/>
      <c r="WNU16" s="136"/>
      <c r="WNV16" s="136"/>
      <c r="WNW16" s="136"/>
      <c r="WNX16" s="136"/>
      <c r="WNY16" s="136"/>
      <c r="WNZ16" s="136"/>
      <c r="WOA16" s="136"/>
      <c r="WOB16" s="136"/>
      <c r="WOC16" s="136"/>
      <c r="WOD16" s="136"/>
      <c r="WOE16" s="136"/>
      <c r="WOF16" s="136"/>
      <c r="WOG16" s="136"/>
      <c r="WOH16" s="136"/>
      <c r="WOI16" s="136"/>
      <c r="WOJ16" s="136"/>
      <c r="WOK16" s="136"/>
      <c r="WOL16" s="136"/>
      <c r="WOM16" s="136"/>
      <c r="WON16" s="136"/>
      <c r="WOO16" s="136"/>
      <c r="WOP16" s="136"/>
      <c r="WOQ16" s="136"/>
      <c r="WOR16" s="136"/>
      <c r="WOS16" s="136"/>
      <c r="WOT16" s="136"/>
      <c r="WOU16" s="136"/>
      <c r="WOV16" s="136"/>
      <c r="WOW16" s="136"/>
      <c r="WOX16" s="136"/>
      <c r="WOY16" s="136"/>
      <c r="WOZ16" s="136"/>
      <c r="WPA16" s="136"/>
      <c r="WPB16" s="136"/>
      <c r="WPC16" s="136"/>
      <c r="WPD16" s="136"/>
      <c r="WPE16" s="136"/>
      <c r="WPF16" s="136"/>
      <c r="WPG16" s="136"/>
      <c r="WPH16" s="136"/>
      <c r="WPI16" s="136"/>
      <c r="WPJ16" s="136"/>
      <c r="WPK16" s="136"/>
      <c r="WPL16" s="136"/>
      <c r="WPM16" s="136"/>
      <c r="WPN16" s="136"/>
      <c r="WPO16" s="136"/>
      <c r="WPP16" s="136"/>
      <c r="WPQ16" s="136"/>
      <c r="WPR16" s="136"/>
      <c r="WPS16" s="136"/>
      <c r="WPT16" s="136"/>
      <c r="WPU16" s="136"/>
      <c r="WPV16" s="136"/>
      <c r="WPW16" s="136"/>
      <c r="WPX16" s="136"/>
      <c r="WPY16" s="136"/>
      <c r="WPZ16" s="136"/>
      <c r="WQA16" s="136"/>
      <c r="WQB16" s="136"/>
      <c r="WQC16" s="136"/>
      <c r="WQD16" s="136"/>
      <c r="WQE16" s="136"/>
      <c r="WQF16" s="136"/>
      <c r="WQG16" s="136"/>
      <c r="WQH16" s="136"/>
      <c r="WQI16" s="136"/>
      <c r="WQJ16" s="136"/>
      <c r="WQK16" s="136"/>
      <c r="WQL16" s="136"/>
      <c r="WQM16" s="136"/>
      <c r="WQN16" s="136"/>
      <c r="WQO16" s="136"/>
      <c r="WQP16" s="136"/>
      <c r="WQQ16" s="136"/>
      <c r="WQR16" s="136"/>
      <c r="WQS16" s="136"/>
      <c r="WQT16" s="136"/>
      <c r="WQU16" s="136"/>
      <c r="WQV16" s="136"/>
      <c r="WQW16" s="136"/>
      <c r="WQX16" s="136"/>
      <c r="WQY16" s="136"/>
      <c r="WQZ16" s="136"/>
      <c r="WRA16" s="136"/>
      <c r="WRB16" s="136"/>
      <c r="WRC16" s="136"/>
      <c r="WRD16" s="136"/>
      <c r="WRE16" s="136"/>
      <c r="WRF16" s="136"/>
      <c r="WRG16" s="136"/>
      <c r="WRH16" s="136"/>
      <c r="WRI16" s="136"/>
      <c r="WRJ16" s="136"/>
      <c r="WRK16" s="136"/>
      <c r="WRL16" s="136"/>
      <c r="WRM16" s="136"/>
      <c r="WRN16" s="136"/>
      <c r="WRO16" s="136"/>
      <c r="WRP16" s="136"/>
      <c r="WRQ16" s="136"/>
      <c r="WRR16" s="136"/>
      <c r="WRS16" s="136"/>
      <c r="WRT16" s="136"/>
      <c r="WRU16" s="136"/>
      <c r="WRV16" s="136"/>
      <c r="WRW16" s="136"/>
      <c r="WRX16" s="136"/>
      <c r="WRY16" s="136"/>
      <c r="WRZ16" s="136"/>
      <c r="WSA16" s="136"/>
      <c r="WSB16" s="136"/>
      <c r="WSC16" s="136"/>
      <c r="WSD16" s="136"/>
      <c r="WSE16" s="136"/>
      <c r="WSF16" s="136"/>
      <c r="WSG16" s="136"/>
      <c r="WSH16" s="136"/>
      <c r="WSI16" s="136"/>
      <c r="WSJ16" s="136"/>
      <c r="WSK16" s="136"/>
      <c r="WSL16" s="136"/>
      <c r="WSM16" s="136"/>
      <c r="WSN16" s="136"/>
      <c r="WSO16" s="136"/>
      <c r="WSP16" s="136"/>
      <c r="WSQ16" s="136"/>
      <c r="WSR16" s="136"/>
      <c r="WSS16" s="136"/>
      <c r="WST16" s="136"/>
      <c r="WSU16" s="136"/>
      <c r="WSV16" s="136"/>
      <c r="WSW16" s="136"/>
      <c r="WSX16" s="136"/>
      <c r="WSY16" s="136"/>
      <c r="WSZ16" s="136"/>
      <c r="WTA16" s="136"/>
      <c r="WTB16" s="136"/>
      <c r="WTC16" s="136"/>
      <c r="WTD16" s="136"/>
      <c r="WTE16" s="136"/>
      <c r="WTF16" s="136"/>
      <c r="WTG16" s="136"/>
      <c r="WTH16" s="136"/>
      <c r="WTI16" s="136"/>
      <c r="WTJ16" s="136"/>
      <c r="WTK16" s="136"/>
      <c r="WTL16" s="136"/>
      <c r="WTM16" s="136"/>
      <c r="WTN16" s="136"/>
      <c r="WTO16" s="136"/>
      <c r="WTP16" s="136"/>
      <c r="WTQ16" s="136"/>
      <c r="WTR16" s="136"/>
      <c r="WTS16" s="136"/>
      <c r="WTT16" s="136"/>
      <c r="WTU16" s="136"/>
      <c r="WTV16" s="136"/>
      <c r="WTW16" s="136"/>
      <c r="WTX16" s="136"/>
      <c r="WTY16" s="136"/>
      <c r="WTZ16" s="136"/>
      <c r="WUA16" s="136"/>
      <c r="WUB16" s="136"/>
      <c r="WUC16" s="136"/>
      <c r="WUD16" s="136"/>
      <c r="WUE16" s="136"/>
      <c r="WUF16" s="136"/>
      <c r="WUG16" s="136"/>
      <c r="WUH16" s="136"/>
      <c r="WUI16" s="136"/>
      <c r="WUJ16" s="136"/>
      <c r="WUK16" s="136"/>
      <c r="WUL16" s="136"/>
      <c r="WUM16" s="136"/>
      <c r="WUN16" s="136"/>
      <c r="WUO16" s="136"/>
      <c r="WUP16" s="136"/>
      <c r="WUQ16" s="136"/>
      <c r="WUR16" s="136"/>
      <c r="WUS16" s="136"/>
      <c r="WUT16" s="136"/>
      <c r="WUU16" s="136"/>
      <c r="WUV16" s="136"/>
      <c r="WUW16" s="136"/>
      <c r="WUX16" s="136"/>
      <c r="WUY16" s="136"/>
      <c r="WUZ16" s="136"/>
      <c r="WVA16" s="136"/>
      <c r="WVB16" s="136"/>
      <c r="WVC16" s="136"/>
      <c r="WVD16" s="136"/>
      <c r="WVE16" s="136"/>
      <c r="WVF16" s="136"/>
      <c r="WVG16" s="136"/>
      <c r="WVH16" s="136"/>
      <c r="WVI16" s="136"/>
      <c r="WVJ16" s="136"/>
      <c r="WVK16" s="136"/>
      <c r="WVL16" s="136"/>
      <c r="WVM16" s="136"/>
      <c r="WVN16" s="136"/>
      <c r="WVO16" s="136"/>
      <c r="WVP16" s="136"/>
      <c r="WVQ16" s="136"/>
      <c r="WVR16" s="136"/>
      <c r="WVS16" s="136"/>
      <c r="WVT16" s="136"/>
      <c r="WVU16" s="136"/>
      <c r="WVV16" s="136"/>
      <c r="WVW16" s="136"/>
      <c r="WVX16" s="136"/>
      <c r="WVY16" s="136"/>
      <c r="WVZ16" s="136"/>
      <c r="WWA16" s="136"/>
      <c r="WWB16" s="136"/>
      <c r="WWC16" s="136"/>
      <c r="WWD16" s="136"/>
      <c r="WWE16" s="136"/>
      <c r="WWF16" s="136"/>
      <c r="WWG16" s="136"/>
      <c r="WWH16" s="136"/>
      <c r="WWI16" s="136"/>
      <c r="WWJ16" s="136"/>
      <c r="WWK16" s="136"/>
      <c r="WWL16" s="136"/>
      <c r="WWM16" s="136"/>
      <c r="WWN16" s="136"/>
      <c r="WWO16" s="136"/>
      <c r="WWP16" s="136"/>
      <c r="WWQ16" s="136"/>
      <c r="WWR16" s="136"/>
      <c r="WWS16" s="136"/>
      <c r="WWT16" s="136"/>
      <c r="WWU16" s="136"/>
      <c r="WWV16" s="136"/>
      <c r="WWW16" s="136"/>
      <c r="WWX16" s="136"/>
      <c r="WWY16" s="136"/>
      <c r="WWZ16" s="136"/>
      <c r="WXA16" s="136"/>
      <c r="WXB16" s="136"/>
      <c r="WXC16" s="136"/>
      <c r="WXD16" s="136"/>
      <c r="WXE16" s="136"/>
      <c r="WXF16" s="136"/>
      <c r="WXG16" s="136"/>
      <c r="WXH16" s="136"/>
      <c r="WXI16" s="136"/>
      <c r="WXJ16" s="136"/>
      <c r="WXK16" s="136"/>
      <c r="WXL16" s="136"/>
      <c r="WXM16" s="136"/>
      <c r="WXN16" s="136"/>
      <c r="WXO16" s="136"/>
      <c r="WXP16" s="136"/>
      <c r="WXQ16" s="136"/>
      <c r="WXR16" s="136"/>
      <c r="WXS16" s="136"/>
      <c r="WXT16" s="136"/>
      <c r="WXU16" s="136"/>
      <c r="WXV16" s="136"/>
      <c r="WXW16" s="136"/>
      <c r="WXX16" s="136"/>
      <c r="WXY16" s="136"/>
      <c r="WXZ16" s="136"/>
      <c r="WYA16" s="136"/>
      <c r="WYB16" s="136"/>
      <c r="WYC16" s="136"/>
      <c r="WYD16" s="136"/>
      <c r="WYE16" s="136"/>
      <c r="WYF16" s="136"/>
      <c r="WYG16" s="136"/>
      <c r="WYH16" s="136"/>
      <c r="WYI16" s="136"/>
      <c r="WYJ16" s="136"/>
      <c r="WYK16" s="136"/>
      <c r="WYL16" s="136"/>
      <c r="WYM16" s="136"/>
      <c r="WYN16" s="136"/>
      <c r="WYO16" s="136"/>
      <c r="WYP16" s="136"/>
      <c r="WYQ16" s="136"/>
      <c r="WYR16" s="136"/>
      <c r="WYS16" s="136"/>
      <c r="WYT16" s="136"/>
      <c r="WYU16" s="136"/>
      <c r="WYV16" s="136"/>
      <c r="WYW16" s="136"/>
      <c r="WYX16" s="136"/>
      <c r="WYY16" s="136"/>
      <c r="WYZ16" s="136"/>
      <c r="WZA16" s="136"/>
      <c r="WZB16" s="136"/>
      <c r="WZC16" s="136"/>
      <c r="WZD16" s="136"/>
      <c r="WZE16" s="136"/>
      <c r="WZF16" s="136"/>
      <c r="WZG16" s="136"/>
      <c r="WZH16" s="136"/>
      <c r="WZI16" s="136"/>
      <c r="WZJ16" s="136"/>
      <c r="WZK16" s="136"/>
      <c r="WZL16" s="136"/>
      <c r="WZM16" s="136"/>
      <c r="WZN16" s="136"/>
      <c r="WZO16" s="136"/>
      <c r="WZP16" s="136"/>
      <c r="WZQ16" s="136"/>
      <c r="WZR16" s="136"/>
      <c r="WZS16" s="136"/>
      <c r="WZT16" s="136"/>
      <c r="WZU16" s="136"/>
      <c r="WZV16" s="136"/>
      <c r="WZW16" s="136"/>
      <c r="WZX16" s="136"/>
      <c r="WZY16" s="136"/>
      <c r="WZZ16" s="136"/>
      <c r="XAA16" s="136"/>
      <c r="XAB16" s="136"/>
      <c r="XAC16" s="136"/>
      <c r="XAD16" s="136"/>
      <c r="XAE16" s="136"/>
      <c r="XAF16" s="136"/>
      <c r="XAG16" s="136"/>
      <c r="XAH16" s="136"/>
      <c r="XAI16" s="136"/>
      <c r="XAJ16" s="136"/>
      <c r="XAK16" s="136"/>
      <c r="XAL16" s="136"/>
      <c r="XAM16" s="136"/>
      <c r="XAN16" s="136"/>
      <c r="XAO16" s="136"/>
      <c r="XAP16" s="136"/>
      <c r="XAQ16" s="136"/>
      <c r="XAR16" s="136"/>
      <c r="XAS16" s="136"/>
      <c r="XAT16" s="136"/>
      <c r="XAU16" s="136"/>
      <c r="XAV16" s="136"/>
      <c r="XAW16" s="136"/>
      <c r="XAX16" s="136"/>
      <c r="XAY16" s="136"/>
      <c r="XAZ16" s="136"/>
      <c r="XBA16" s="136"/>
      <c r="XBB16" s="136"/>
      <c r="XBC16" s="136"/>
      <c r="XBD16" s="136"/>
      <c r="XBE16" s="136"/>
      <c r="XBF16" s="136"/>
      <c r="XBG16" s="136"/>
      <c r="XBH16" s="136"/>
      <c r="XBI16" s="136"/>
      <c r="XBJ16" s="136"/>
      <c r="XBK16" s="136"/>
      <c r="XBL16" s="136"/>
      <c r="XBM16" s="136"/>
      <c r="XBN16" s="136"/>
      <c r="XBO16" s="136"/>
      <c r="XBP16" s="136"/>
      <c r="XBQ16" s="136"/>
      <c r="XBR16" s="136"/>
      <c r="XBS16" s="136"/>
      <c r="XBT16" s="136"/>
      <c r="XBU16" s="136"/>
      <c r="XBV16" s="136"/>
      <c r="XBW16" s="136"/>
      <c r="XBX16" s="136"/>
      <c r="XBY16" s="136"/>
      <c r="XBZ16" s="136"/>
      <c r="XCA16" s="136"/>
      <c r="XCB16" s="136"/>
      <c r="XCC16" s="136"/>
      <c r="XCD16" s="136"/>
      <c r="XCE16" s="136"/>
      <c r="XCF16" s="136"/>
      <c r="XCG16" s="136"/>
      <c r="XCH16" s="136"/>
      <c r="XCI16" s="136"/>
      <c r="XCJ16" s="136"/>
      <c r="XCK16" s="136"/>
      <c r="XCL16" s="136"/>
      <c r="XCM16" s="136"/>
      <c r="XCN16" s="136"/>
      <c r="XCO16" s="136"/>
      <c r="XCP16" s="136"/>
      <c r="XCQ16" s="136"/>
      <c r="XCR16" s="136"/>
      <c r="XCS16" s="136"/>
      <c r="XCT16" s="136"/>
      <c r="XCU16" s="136"/>
      <c r="XCV16" s="136"/>
      <c r="XCW16" s="136"/>
      <c r="XCX16" s="136"/>
      <c r="XCY16" s="136"/>
      <c r="XCZ16" s="136"/>
      <c r="XDA16" s="136"/>
      <c r="XDB16" s="136"/>
      <c r="XDC16" s="136"/>
      <c r="XDD16" s="136"/>
      <c r="XDE16" s="136"/>
      <c r="XDF16" s="136"/>
      <c r="XDG16" s="136"/>
      <c r="XDH16" s="136"/>
      <c r="XDI16" s="136"/>
      <c r="XDJ16" s="136"/>
      <c r="XDK16" s="136"/>
      <c r="XDL16" s="136"/>
      <c r="XDM16" s="136"/>
      <c r="XDN16" s="136"/>
      <c r="XDO16" s="136"/>
      <c r="XDP16" s="136"/>
      <c r="XDQ16" s="136"/>
      <c r="XDR16" s="136"/>
      <c r="XDS16" s="136"/>
      <c r="XDT16" s="136"/>
      <c r="XDU16" s="136"/>
      <c r="XDV16" s="136"/>
      <c r="XDW16" s="136"/>
      <c r="XDX16" s="136"/>
      <c r="XDY16" s="136"/>
      <c r="XDZ16" s="136"/>
      <c r="XEA16" s="136"/>
      <c r="XEB16" s="136"/>
      <c r="XEC16" s="136"/>
      <c r="XED16" s="136"/>
      <c r="XEE16" s="136"/>
      <c r="XEF16" s="136"/>
      <c r="XEG16" s="136"/>
      <c r="XEH16" s="136"/>
      <c r="XEI16" s="136"/>
      <c r="XEJ16" s="136"/>
      <c r="XEK16" s="136"/>
      <c r="XEL16" s="136"/>
      <c r="XEM16" s="136"/>
      <c r="XEN16" s="136"/>
      <c r="XEO16" s="136"/>
      <c r="XEP16" s="136"/>
      <c r="XEQ16" s="136"/>
      <c r="XER16" s="136"/>
      <c r="XES16" s="136"/>
      <c r="XET16" s="136"/>
      <c r="XEU16" s="136"/>
      <c r="XEV16" s="136"/>
      <c r="XEW16" s="136"/>
      <c r="XEX16" s="136"/>
      <c r="XEY16" s="136"/>
      <c r="XEZ16" s="136"/>
      <c r="XFA16" s="136"/>
      <c r="XFB16" s="136"/>
      <c r="XFC16" s="136"/>
      <c r="XFD16" s="136"/>
    </row>
    <row r="17" s="111" customFormat="1" spans="1:16384">
      <c r="A17" s="136"/>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c r="ALQ17" s="136"/>
      <c r="ALR17" s="136"/>
      <c r="ALS17" s="136"/>
      <c r="ALT17" s="136"/>
      <c r="ALU17" s="136"/>
      <c r="ALV17" s="136"/>
      <c r="ALW17" s="136"/>
      <c r="ALX17" s="136"/>
      <c r="ALY17" s="136"/>
      <c r="ALZ17" s="136"/>
      <c r="AMA17" s="136"/>
      <c r="AMB17" s="136"/>
      <c r="AMC17" s="136"/>
      <c r="AMD17" s="136"/>
      <c r="AME17" s="136"/>
      <c r="AMF17" s="136"/>
      <c r="AMG17" s="136"/>
      <c r="AMH17" s="136"/>
      <c r="AMI17" s="136"/>
      <c r="AMJ17" s="136"/>
      <c r="AMK17" s="136"/>
      <c r="AML17" s="136"/>
      <c r="AMM17" s="136"/>
      <c r="AMN17" s="136"/>
      <c r="AMO17" s="136"/>
      <c r="AMP17" s="136"/>
      <c r="AMQ17" s="136"/>
      <c r="AMR17" s="136"/>
      <c r="AMS17" s="136"/>
      <c r="AMT17" s="136"/>
      <c r="AMU17" s="136"/>
      <c r="AMV17" s="136"/>
      <c r="AMW17" s="136"/>
      <c r="AMX17" s="136"/>
      <c r="AMY17" s="136"/>
      <c r="AMZ17" s="136"/>
      <c r="ANA17" s="136"/>
      <c r="ANB17" s="136"/>
      <c r="ANC17" s="136"/>
      <c r="AND17" s="136"/>
      <c r="ANE17" s="136"/>
      <c r="ANF17" s="136"/>
      <c r="ANG17" s="136"/>
      <c r="ANH17" s="136"/>
      <c r="ANI17" s="136"/>
      <c r="ANJ17" s="136"/>
      <c r="ANK17" s="136"/>
      <c r="ANL17" s="136"/>
      <c r="ANM17" s="136"/>
      <c r="ANN17" s="136"/>
      <c r="ANO17" s="136"/>
      <c r="ANP17" s="136"/>
      <c r="ANQ17" s="136"/>
      <c r="ANR17" s="136"/>
      <c r="ANS17" s="136"/>
      <c r="ANT17" s="136"/>
      <c r="ANU17" s="136"/>
      <c r="ANV17" s="136"/>
      <c r="ANW17" s="136"/>
      <c r="ANX17" s="136"/>
      <c r="ANY17" s="136"/>
      <c r="ANZ17" s="136"/>
      <c r="AOA17" s="136"/>
      <c r="AOB17" s="136"/>
      <c r="AOC17" s="136"/>
      <c r="AOD17" s="136"/>
      <c r="AOE17" s="136"/>
      <c r="AOF17" s="136"/>
      <c r="AOG17" s="136"/>
      <c r="AOH17" s="136"/>
      <c r="AOI17" s="136"/>
      <c r="AOJ17" s="136"/>
      <c r="AOK17" s="136"/>
      <c r="AOL17" s="136"/>
      <c r="AOM17" s="136"/>
      <c r="AON17" s="136"/>
      <c r="AOO17" s="136"/>
      <c r="AOP17" s="136"/>
      <c r="AOQ17" s="136"/>
      <c r="AOR17" s="136"/>
      <c r="AOS17" s="136"/>
      <c r="AOT17" s="136"/>
      <c r="AOU17" s="136"/>
      <c r="AOV17" s="136"/>
      <c r="AOW17" s="136"/>
      <c r="AOX17" s="136"/>
      <c r="AOY17" s="136"/>
      <c r="AOZ17" s="136"/>
      <c r="APA17" s="136"/>
      <c r="APB17" s="136"/>
      <c r="APC17" s="136"/>
      <c r="APD17" s="136"/>
      <c r="APE17" s="136"/>
      <c r="APF17" s="136"/>
      <c r="APG17" s="136"/>
      <c r="APH17" s="136"/>
      <c r="API17" s="136"/>
      <c r="APJ17" s="136"/>
      <c r="APK17" s="136"/>
      <c r="APL17" s="136"/>
      <c r="APM17" s="136"/>
      <c r="APN17" s="136"/>
      <c r="APO17" s="136"/>
      <c r="APP17" s="136"/>
      <c r="APQ17" s="136"/>
      <c r="APR17" s="136"/>
      <c r="APS17" s="136"/>
      <c r="APT17" s="136"/>
      <c r="APU17" s="136"/>
      <c r="APV17" s="136"/>
      <c r="APW17" s="136"/>
      <c r="APX17" s="136"/>
      <c r="APY17" s="136"/>
      <c r="APZ17" s="136"/>
      <c r="AQA17" s="136"/>
      <c r="AQB17" s="136"/>
      <c r="AQC17" s="136"/>
      <c r="AQD17" s="136"/>
      <c r="AQE17" s="136"/>
      <c r="AQF17" s="136"/>
      <c r="AQG17" s="136"/>
      <c r="AQH17" s="136"/>
      <c r="AQI17" s="136"/>
      <c r="AQJ17" s="136"/>
      <c r="AQK17" s="136"/>
      <c r="AQL17" s="136"/>
      <c r="AQM17" s="136"/>
      <c r="AQN17" s="136"/>
      <c r="AQO17" s="136"/>
      <c r="AQP17" s="136"/>
      <c r="AQQ17" s="136"/>
      <c r="AQR17" s="136"/>
      <c r="AQS17" s="136"/>
      <c r="AQT17" s="136"/>
      <c r="AQU17" s="136"/>
      <c r="AQV17" s="136"/>
      <c r="AQW17" s="136"/>
      <c r="AQX17" s="136"/>
      <c r="AQY17" s="136"/>
      <c r="AQZ17" s="136"/>
      <c r="ARA17" s="136"/>
      <c r="ARB17" s="136"/>
      <c r="ARC17" s="136"/>
      <c r="ARD17" s="136"/>
      <c r="ARE17" s="136"/>
      <c r="ARF17" s="136"/>
      <c r="ARG17" s="136"/>
      <c r="ARH17" s="136"/>
      <c r="ARI17" s="136"/>
      <c r="ARJ17" s="136"/>
      <c r="ARK17" s="136"/>
      <c r="ARL17" s="136"/>
      <c r="ARM17" s="136"/>
      <c r="ARN17" s="136"/>
      <c r="ARO17" s="136"/>
      <c r="ARP17" s="136"/>
      <c r="ARQ17" s="136"/>
      <c r="ARR17" s="136"/>
      <c r="ARS17" s="136"/>
      <c r="ART17" s="136"/>
      <c r="ARU17" s="136"/>
      <c r="ARV17" s="136"/>
      <c r="ARW17" s="136"/>
      <c r="ARX17" s="136"/>
      <c r="ARY17" s="136"/>
      <c r="ARZ17" s="136"/>
      <c r="ASA17" s="136"/>
      <c r="ASB17" s="136"/>
      <c r="ASC17" s="136"/>
      <c r="ASD17" s="136"/>
      <c r="ASE17" s="136"/>
      <c r="ASF17" s="136"/>
      <c r="ASG17" s="136"/>
      <c r="ASH17" s="136"/>
      <c r="ASI17" s="136"/>
      <c r="ASJ17" s="136"/>
      <c r="ASK17" s="136"/>
      <c r="ASL17" s="136"/>
      <c r="ASM17" s="136"/>
      <c r="ASN17" s="136"/>
      <c r="ASO17" s="136"/>
      <c r="ASP17" s="136"/>
      <c r="ASQ17" s="136"/>
      <c r="ASR17" s="136"/>
      <c r="ASS17" s="136"/>
      <c r="AST17" s="136"/>
      <c r="ASU17" s="136"/>
      <c r="ASV17" s="136"/>
      <c r="ASW17" s="136"/>
      <c r="ASX17" s="136"/>
      <c r="ASY17" s="136"/>
      <c r="ASZ17" s="136"/>
      <c r="ATA17" s="136"/>
      <c r="ATB17" s="136"/>
      <c r="ATC17" s="136"/>
      <c r="ATD17" s="136"/>
      <c r="ATE17" s="136"/>
      <c r="ATF17" s="136"/>
      <c r="ATG17" s="136"/>
      <c r="ATH17" s="136"/>
      <c r="ATI17" s="136"/>
      <c r="ATJ17" s="136"/>
      <c r="ATK17" s="136"/>
      <c r="ATL17" s="136"/>
      <c r="ATM17" s="136"/>
      <c r="ATN17" s="136"/>
      <c r="ATO17" s="136"/>
      <c r="ATP17" s="136"/>
      <c r="ATQ17" s="136"/>
      <c r="ATR17" s="136"/>
      <c r="ATS17" s="136"/>
      <c r="ATT17" s="136"/>
      <c r="ATU17" s="136"/>
      <c r="ATV17" s="136"/>
      <c r="ATW17" s="136"/>
      <c r="ATX17" s="136"/>
      <c r="ATY17" s="136"/>
      <c r="ATZ17" s="136"/>
      <c r="AUA17" s="136"/>
      <c r="AUB17" s="136"/>
      <c r="AUC17" s="136"/>
      <c r="AUD17" s="136"/>
      <c r="AUE17" s="136"/>
      <c r="AUF17" s="136"/>
      <c r="AUG17" s="136"/>
      <c r="AUH17" s="136"/>
      <c r="AUI17" s="136"/>
      <c r="AUJ17" s="136"/>
      <c r="AUK17" s="136"/>
      <c r="AUL17" s="136"/>
      <c r="AUM17" s="136"/>
      <c r="AUN17" s="136"/>
      <c r="AUO17" s="136"/>
      <c r="AUP17" s="136"/>
      <c r="AUQ17" s="136"/>
      <c r="AUR17" s="136"/>
      <c r="AUS17" s="136"/>
      <c r="AUT17" s="136"/>
      <c r="AUU17" s="136"/>
      <c r="AUV17" s="136"/>
      <c r="AUW17" s="136"/>
      <c r="AUX17" s="136"/>
      <c r="AUY17" s="136"/>
      <c r="AUZ17" s="136"/>
      <c r="AVA17" s="136"/>
      <c r="AVB17" s="136"/>
      <c r="AVC17" s="136"/>
      <c r="AVD17" s="136"/>
      <c r="AVE17" s="136"/>
      <c r="AVF17" s="136"/>
      <c r="AVG17" s="136"/>
      <c r="AVH17" s="136"/>
      <c r="AVI17" s="136"/>
      <c r="AVJ17" s="136"/>
      <c r="AVK17" s="136"/>
      <c r="AVL17" s="136"/>
      <c r="AVM17" s="136"/>
      <c r="AVN17" s="136"/>
      <c r="AVO17" s="136"/>
      <c r="AVP17" s="136"/>
      <c r="AVQ17" s="136"/>
      <c r="AVR17" s="136"/>
      <c r="AVS17" s="136"/>
      <c r="AVT17" s="136"/>
      <c r="AVU17" s="136"/>
      <c r="AVV17" s="136"/>
      <c r="AVW17" s="136"/>
      <c r="AVX17" s="136"/>
      <c r="AVY17" s="136"/>
      <c r="AVZ17" s="136"/>
      <c r="AWA17" s="136"/>
      <c r="AWB17" s="136"/>
      <c r="AWC17" s="136"/>
      <c r="AWD17" s="136"/>
      <c r="AWE17" s="136"/>
      <c r="AWF17" s="136"/>
      <c r="AWG17" s="136"/>
      <c r="AWH17" s="136"/>
      <c r="AWI17" s="136"/>
      <c r="AWJ17" s="136"/>
      <c r="AWK17" s="136"/>
      <c r="AWL17" s="136"/>
      <c r="AWM17" s="136"/>
      <c r="AWN17" s="136"/>
      <c r="AWO17" s="136"/>
      <c r="AWP17" s="136"/>
      <c r="AWQ17" s="136"/>
      <c r="AWR17" s="136"/>
      <c r="AWS17" s="136"/>
      <c r="AWT17" s="136"/>
      <c r="AWU17" s="136"/>
      <c r="AWV17" s="136"/>
      <c r="AWW17" s="136"/>
      <c r="AWX17" s="136"/>
      <c r="AWY17" s="136"/>
      <c r="AWZ17" s="136"/>
      <c r="AXA17" s="136"/>
      <c r="AXB17" s="136"/>
      <c r="AXC17" s="136"/>
      <c r="AXD17" s="136"/>
      <c r="AXE17" s="136"/>
      <c r="AXF17" s="136"/>
      <c r="AXG17" s="136"/>
      <c r="AXH17" s="136"/>
      <c r="AXI17" s="136"/>
      <c r="AXJ17" s="136"/>
      <c r="AXK17" s="136"/>
      <c r="AXL17" s="136"/>
      <c r="AXM17" s="136"/>
      <c r="AXN17" s="136"/>
      <c r="AXO17" s="136"/>
      <c r="AXP17" s="136"/>
      <c r="AXQ17" s="136"/>
      <c r="AXR17" s="136"/>
      <c r="AXS17" s="136"/>
      <c r="AXT17" s="136"/>
      <c r="AXU17" s="136"/>
      <c r="AXV17" s="136"/>
      <c r="AXW17" s="136"/>
      <c r="AXX17" s="136"/>
      <c r="AXY17" s="136"/>
      <c r="AXZ17" s="136"/>
      <c r="AYA17" s="136"/>
      <c r="AYB17" s="136"/>
      <c r="AYC17" s="136"/>
      <c r="AYD17" s="136"/>
      <c r="AYE17" s="136"/>
      <c r="AYF17" s="136"/>
      <c r="AYG17" s="136"/>
      <c r="AYH17" s="136"/>
      <c r="AYI17" s="136"/>
      <c r="AYJ17" s="136"/>
      <c r="AYK17" s="136"/>
      <c r="AYL17" s="136"/>
      <c r="AYM17" s="136"/>
      <c r="AYN17" s="136"/>
      <c r="AYO17" s="136"/>
      <c r="AYP17" s="136"/>
      <c r="AYQ17" s="136"/>
      <c r="AYR17" s="136"/>
      <c r="AYS17" s="136"/>
      <c r="AYT17" s="136"/>
      <c r="AYU17" s="136"/>
      <c r="AYV17" s="136"/>
      <c r="AYW17" s="136"/>
      <c r="AYX17" s="136"/>
      <c r="AYY17" s="136"/>
      <c r="AYZ17" s="136"/>
      <c r="AZA17" s="136"/>
      <c r="AZB17" s="136"/>
      <c r="AZC17" s="136"/>
      <c r="AZD17" s="136"/>
      <c r="AZE17" s="136"/>
      <c r="AZF17" s="136"/>
      <c r="AZG17" s="136"/>
      <c r="AZH17" s="136"/>
      <c r="AZI17" s="136"/>
      <c r="AZJ17" s="136"/>
      <c r="AZK17" s="136"/>
      <c r="AZL17" s="136"/>
      <c r="AZM17" s="136"/>
      <c r="AZN17" s="136"/>
      <c r="AZO17" s="136"/>
      <c r="AZP17" s="136"/>
      <c r="AZQ17" s="136"/>
      <c r="AZR17" s="136"/>
      <c r="AZS17" s="136"/>
      <c r="AZT17" s="136"/>
      <c r="AZU17" s="136"/>
      <c r="AZV17" s="136"/>
      <c r="AZW17" s="136"/>
      <c r="AZX17" s="136"/>
      <c r="AZY17" s="136"/>
      <c r="AZZ17" s="136"/>
      <c r="BAA17" s="136"/>
      <c r="BAB17" s="136"/>
      <c r="BAC17" s="136"/>
      <c r="BAD17" s="136"/>
      <c r="BAE17" s="136"/>
      <c r="BAF17" s="136"/>
      <c r="BAG17" s="136"/>
      <c r="BAH17" s="136"/>
      <c r="BAI17" s="136"/>
      <c r="BAJ17" s="136"/>
      <c r="BAK17" s="136"/>
      <c r="BAL17" s="136"/>
      <c r="BAM17" s="136"/>
      <c r="BAN17" s="136"/>
      <c r="BAO17" s="136"/>
      <c r="BAP17" s="136"/>
      <c r="BAQ17" s="136"/>
      <c r="BAR17" s="136"/>
      <c r="BAS17" s="136"/>
      <c r="BAT17" s="136"/>
      <c r="BAU17" s="136"/>
      <c r="BAV17" s="136"/>
      <c r="BAW17" s="136"/>
      <c r="BAX17" s="136"/>
      <c r="BAY17" s="136"/>
      <c r="BAZ17" s="136"/>
      <c r="BBA17" s="136"/>
      <c r="BBB17" s="136"/>
      <c r="BBC17" s="136"/>
      <c r="BBD17" s="136"/>
      <c r="BBE17" s="136"/>
      <c r="BBF17" s="136"/>
      <c r="BBG17" s="136"/>
      <c r="BBH17" s="136"/>
      <c r="BBI17" s="136"/>
      <c r="BBJ17" s="136"/>
      <c r="BBK17" s="136"/>
      <c r="BBL17" s="136"/>
      <c r="BBM17" s="136"/>
      <c r="BBN17" s="136"/>
      <c r="BBO17" s="136"/>
      <c r="BBP17" s="136"/>
      <c r="BBQ17" s="136"/>
      <c r="BBR17" s="136"/>
      <c r="BBS17" s="136"/>
      <c r="BBT17" s="136"/>
      <c r="BBU17" s="136"/>
      <c r="BBV17" s="136"/>
      <c r="BBW17" s="136"/>
      <c r="BBX17" s="136"/>
      <c r="BBY17" s="136"/>
      <c r="BBZ17" s="136"/>
      <c r="BCA17" s="136"/>
      <c r="BCB17" s="136"/>
      <c r="BCC17" s="136"/>
      <c r="BCD17" s="136"/>
      <c r="BCE17" s="136"/>
      <c r="BCF17" s="136"/>
      <c r="BCG17" s="136"/>
      <c r="BCH17" s="136"/>
      <c r="BCI17" s="136"/>
      <c r="BCJ17" s="136"/>
      <c r="BCK17" s="136"/>
      <c r="BCL17" s="136"/>
      <c r="BCM17" s="136"/>
      <c r="BCN17" s="136"/>
      <c r="BCO17" s="136"/>
      <c r="BCP17" s="136"/>
      <c r="BCQ17" s="136"/>
      <c r="BCR17" s="136"/>
      <c r="BCS17" s="136"/>
      <c r="BCT17" s="136"/>
      <c r="BCU17" s="136"/>
      <c r="BCV17" s="136"/>
      <c r="BCW17" s="136"/>
      <c r="BCX17" s="136"/>
      <c r="BCY17" s="136"/>
      <c r="BCZ17" s="136"/>
      <c r="BDA17" s="136"/>
      <c r="BDB17" s="136"/>
      <c r="BDC17" s="136"/>
      <c r="BDD17" s="136"/>
      <c r="BDE17" s="136"/>
      <c r="BDF17" s="136"/>
      <c r="BDG17" s="136"/>
      <c r="BDH17" s="136"/>
      <c r="BDI17" s="136"/>
      <c r="BDJ17" s="136"/>
      <c r="BDK17" s="136"/>
      <c r="BDL17" s="136"/>
      <c r="BDM17" s="136"/>
      <c r="BDN17" s="136"/>
      <c r="BDO17" s="136"/>
      <c r="BDP17" s="136"/>
      <c r="BDQ17" s="136"/>
      <c r="BDR17" s="136"/>
      <c r="BDS17" s="136"/>
      <c r="BDT17" s="136"/>
      <c r="BDU17" s="136"/>
      <c r="BDV17" s="136"/>
      <c r="BDW17" s="136"/>
      <c r="BDX17" s="136"/>
      <c r="BDY17" s="136"/>
      <c r="BDZ17" s="136"/>
      <c r="BEA17" s="136"/>
      <c r="BEB17" s="136"/>
      <c r="BEC17" s="136"/>
      <c r="BED17" s="136"/>
      <c r="BEE17" s="136"/>
      <c r="BEF17" s="136"/>
      <c r="BEG17" s="136"/>
      <c r="BEH17" s="136"/>
      <c r="BEI17" s="136"/>
      <c r="BEJ17" s="136"/>
      <c r="BEK17" s="136"/>
      <c r="BEL17" s="136"/>
      <c r="BEM17" s="136"/>
      <c r="BEN17" s="136"/>
      <c r="BEO17" s="136"/>
      <c r="BEP17" s="136"/>
      <c r="BEQ17" s="136"/>
      <c r="BER17" s="136"/>
      <c r="BES17" s="136"/>
      <c r="BET17" s="136"/>
      <c r="BEU17" s="136"/>
      <c r="BEV17" s="136"/>
      <c r="BEW17" s="136"/>
      <c r="BEX17" s="136"/>
      <c r="BEY17" s="136"/>
      <c r="BEZ17" s="136"/>
      <c r="BFA17" s="136"/>
      <c r="BFB17" s="136"/>
      <c r="BFC17" s="136"/>
      <c r="BFD17" s="136"/>
      <c r="BFE17" s="136"/>
      <c r="BFF17" s="136"/>
      <c r="BFG17" s="136"/>
      <c r="BFH17" s="136"/>
      <c r="BFI17" s="136"/>
      <c r="BFJ17" s="136"/>
      <c r="BFK17" s="136"/>
      <c r="BFL17" s="136"/>
      <c r="BFM17" s="136"/>
      <c r="BFN17" s="136"/>
      <c r="BFO17" s="136"/>
      <c r="BFP17" s="136"/>
      <c r="BFQ17" s="136"/>
      <c r="BFR17" s="136"/>
      <c r="BFS17" s="136"/>
      <c r="BFT17" s="136"/>
      <c r="BFU17" s="136"/>
      <c r="BFV17" s="136"/>
      <c r="BFW17" s="136"/>
      <c r="BFX17" s="136"/>
      <c r="BFY17" s="136"/>
      <c r="BFZ17" s="136"/>
      <c r="BGA17" s="136"/>
      <c r="BGB17" s="136"/>
      <c r="BGC17" s="136"/>
      <c r="BGD17" s="136"/>
      <c r="BGE17" s="136"/>
      <c r="BGF17" s="136"/>
      <c r="BGG17" s="136"/>
      <c r="BGH17" s="136"/>
      <c r="BGI17" s="136"/>
      <c r="BGJ17" s="136"/>
      <c r="BGK17" s="136"/>
      <c r="BGL17" s="136"/>
      <c r="BGM17" s="136"/>
      <c r="BGN17" s="136"/>
      <c r="BGO17" s="136"/>
      <c r="BGP17" s="136"/>
      <c r="BGQ17" s="136"/>
      <c r="BGR17" s="136"/>
      <c r="BGS17" s="136"/>
      <c r="BGT17" s="136"/>
      <c r="BGU17" s="136"/>
      <c r="BGV17" s="136"/>
      <c r="BGW17" s="136"/>
      <c r="BGX17" s="136"/>
      <c r="BGY17" s="136"/>
      <c r="BGZ17" s="136"/>
      <c r="BHA17" s="136"/>
      <c r="BHB17" s="136"/>
      <c r="BHC17" s="136"/>
      <c r="BHD17" s="136"/>
      <c r="BHE17" s="136"/>
      <c r="BHF17" s="136"/>
      <c r="BHG17" s="136"/>
      <c r="BHH17" s="136"/>
      <c r="BHI17" s="136"/>
      <c r="BHJ17" s="136"/>
      <c r="BHK17" s="136"/>
      <c r="BHL17" s="136"/>
      <c r="BHM17" s="136"/>
      <c r="BHN17" s="136"/>
      <c r="BHO17" s="136"/>
      <c r="BHP17" s="136"/>
      <c r="BHQ17" s="136"/>
      <c r="BHR17" s="136"/>
      <c r="BHS17" s="136"/>
      <c r="BHT17" s="136"/>
      <c r="BHU17" s="136"/>
      <c r="BHV17" s="136"/>
      <c r="BHW17" s="136"/>
      <c r="BHX17" s="136"/>
      <c r="BHY17" s="136"/>
      <c r="BHZ17" s="136"/>
      <c r="BIA17" s="136"/>
      <c r="BIB17" s="136"/>
      <c r="BIC17" s="136"/>
      <c r="BID17" s="136"/>
      <c r="BIE17" s="136"/>
      <c r="BIF17" s="136"/>
      <c r="BIG17" s="136"/>
      <c r="BIH17" s="136"/>
      <c r="BII17" s="136"/>
      <c r="BIJ17" s="136"/>
      <c r="BIK17" s="136"/>
      <c r="BIL17" s="136"/>
      <c r="BIM17" s="136"/>
      <c r="BIN17" s="136"/>
      <c r="BIO17" s="136"/>
      <c r="BIP17" s="136"/>
      <c r="BIQ17" s="136"/>
      <c r="BIR17" s="136"/>
      <c r="BIS17" s="136"/>
      <c r="BIT17" s="136"/>
      <c r="BIU17" s="136"/>
      <c r="BIV17" s="136"/>
      <c r="BIW17" s="136"/>
      <c r="BIX17" s="136"/>
      <c r="BIY17" s="136"/>
      <c r="BIZ17" s="136"/>
      <c r="BJA17" s="136"/>
      <c r="BJB17" s="136"/>
      <c r="BJC17" s="136"/>
      <c r="BJD17" s="136"/>
      <c r="BJE17" s="136"/>
      <c r="BJF17" s="136"/>
      <c r="BJG17" s="136"/>
      <c r="BJH17" s="136"/>
      <c r="BJI17" s="136"/>
      <c r="BJJ17" s="136"/>
      <c r="BJK17" s="136"/>
      <c r="BJL17" s="136"/>
      <c r="BJM17" s="136"/>
      <c r="BJN17" s="136"/>
      <c r="BJO17" s="136"/>
      <c r="BJP17" s="136"/>
      <c r="BJQ17" s="136"/>
      <c r="BJR17" s="136"/>
      <c r="BJS17" s="136"/>
      <c r="BJT17" s="136"/>
      <c r="BJU17" s="136"/>
      <c r="BJV17" s="136"/>
      <c r="BJW17" s="136"/>
      <c r="BJX17" s="136"/>
      <c r="BJY17" s="136"/>
      <c r="BJZ17" s="136"/>
      <c r="BKA17" s="136"/>
      <c r="BKB17" s="136"/>
      <c r="BKC17" s="136"/>
      <c r="BKD17" s="136"/>
      <c r="BKE17" s="136"/>
      <c r="BKF17" s="136"/>
      <c r="BKG17" s="136"/>
      <c r="BKH17" s="136"/>
      <c r="BKI17" s="136"/>
      <c r="BKJ17" s="136"/>
      <c r="BKK17" s="136"/>
      <c r="BKL17" s="136"/>
      <c r="BKM17" s="136"/>
      <c r="BKN17" s="136"/>
      <c r="BKO17" s="136"/>
      <c r="BKP17" s="136"/>
      <c r="BKQ17" s="136"/>
      <c r="BKR17" s="136"/>
      <c r="BKS17" s="136"/>
      <c r="BKT17" s="136"/>
      <c r="BKU17" s="136"/>
      <c r="BKV17" s="136"/>
      <c r="BKW17" s="136"/>
      <c r="BKX17" s="136"/>
      <c r="BKY17" s="136"/>
      <c r="BKZ17" s="136"/>
      <c r="BLA17" s="136"/>
      <c r="BLB17" s="136"/>
      <c r="BLC17" s="136"/>
      <c r="BLD17" s="136"/>
      <c r="BLE17" s="136"/>
      <c r="BLF17" s="136"/>
      <c r="BLG17" s="136"/>
      <c r="BLH17" s="136"/>
      <c r="BLI17" s="136"/>
      <c r="BLJ17" s="136"/>
      <c r="BLK17" s="136"/>
      <c r="BLL17" s="136"/>
      <c r="BLM17" s="136"/>
      <c r="BLN17" s="136"/>
      <c r="BLO17" s="136"/>
      <c r="BLP17" s="136"/>
      <c r="BLQ17" s="136"/>
      <c r="BLR17" s="136"/>
      <c r="BLS17" s="136"/>
      <c r="BLT17" s="136"/>
      <c r="BLU17" s="136"/>
      <c r="BLV17" s="136"/>
      <c r="BLW17" s="136"/>
      <c r="BLX17" s="136"/>
      <c r="BLY17" s="136"/>
      <c r="BLZ17" s="136"/>
      <c r="BMA17" s="136"/>
      <c r="BMB17" s="136"/>
      <c r="BMC17" s="136"/>
      <c r="BMD17" s="136"/>
      <c r="BME17" s="136"/>
      <c r="BMF17" s="136"/>
      <c r="BMG17" s="136"/>
      <c r="BMH17" s="136"/>
      <c r="BMI17" s="136"/>
      <c r="BMJ17" s="136"/>
      <c r="BMK17" s="136"/>
      <c r="BML17" s="136"/>
      <c r="BMM17" s="136"/>
      <c r="BMN17" s="136"/>
      <c r="BMO17" s="136"/>
      <c r="BMP17" s="136"/>
      <c r="BMQ17" s="136"/>
      <c r="BMR17" s="136"/>
      <c r="BMS17" s="136"/>
      <c r="BMT17" s="136"/>
      <c r="BMU17" s="136"/>
      <c r="BMV17" s="136"/>
      <c r="BMW17" s="136"/>
      <c r="BMX17" s="136"/>
      <c r="BMY17" s="136"/>
      <c r="BMZ17" s="136"/>
      <c r="BNA17" s="136"/>
      <c r="BNB17" s="136"/>
      <c r="BNC17" s="136"/>
      <c r="BND17" s="136"/>
      <c r="BNE17" s="136"/>
      <c r="BNF17" s="136"/>
      <c r="BNG17" s="136"/>
      <c r="BNH17" s="136"/>
      <c r="BNI17" s="136"/>
      <c r="BNJ17" s="136"/>
      <c r="BNK17" s="136"/>
      <c r="BNL17" s="136"/>
      <c r="BNM17" s="136"/>
      <c r="BNN17" s="136"/>
      <c r="BNO17" s="136"/>
      <c r="BNP17" s="136"/>
      <c r="BNQ17" s="136"/>
      <c r="BNR17" s="136"/>
      <c r="BNS17" s="136"/>
      <c r="BNT17" s="136"/>
      <c r="BNU17" s="136"/>
      <c r="BNV17" s="136"/>
      <c r="BNW17" s="136"/>
      <c r="BNX17" s="136"/>
      <c r="BNY17" s="136"/>
      <c r="BNZ17" s="136"/>
      <c r="BOA17" s="136"/>
      <c r="BOB17" s="136"/>
      <c r="BOC17" s="136"/>
      <c r="BOD17" s="136"/>
      <c r="BOE17" s="136"/>
      <c r="BOF17" s="136"/>
      <c r="BOG17" s="136"/>
      <c r="BOH17" s="136"/>
      <c r="BOI17" s="136"/>
      <c r="BOJ17" s="136"/>
      <c r="BOK17" s="136"/>
      <c r="BOL17" s="136"/>
      <c r="BOM17" s="136"/>
      <c r="BON17" s="136"/>
      <c r="BOO17" s="136"/>
      <c r="BOP17" s="136"/>
      <c r="BOQ17" s="136"/>
      <c r="BOR17" s="136"/>
      <c r="BOS17" s="136"/>
      <c r="BOT17" s="136"/>
      <c r="BOU17" s="136"/>
      <c r="BOV17" s="136"/>
      <c r="BOW17" s="136"/>
      <c r="BOX17" s="136"/>
      <c r="BOY17" s="136"/>
      <c r="BOZ17" s="136"/>
      <c r="BPA17" s="136"/>
      <c r="BPB17" s="136"/>
      <c r="BPC17" s="136"/>
      <c r="BPD17" s="136"/>
      <c r="BPE17" s="136"/>
      <c r="BPF17" s="136"/>
      <c r="BPG17" s="136"/>
      <c r="BPH17" s="136"/>
      <c r="BPI17" s="136"/>
      <c r="BPJ17" s="136"/>
      <c r="BPK17" s="136"/>
      <c r="BPL17" s="136"/>
      <c r="BPM17" s="136"/>
      <c r="BPN17" s="136"/>
      <c r="BPO17" s="136"/>
      <c r="BPP17" s="136"/>
      <c r="BPQ17" s="136"/>
      <c r="BPR17" s="136"/>
      <c r="BPS17" s="136"/>
      <c r="BPT17" s="136"/>
      <c r="BPU17" s="136"/>
      <c r="BPV17" s="136"/>
      <c r="BPW17" s="136"/>
      <c r="BPX17" s="136"/>
      <c r="BPY17" s="136"/>
      <c r="BPZ17" s="136"/>
      <c r="BQA17" s="136"/>
      <c r="BQB17" s="136"/>
      <c r="BQC17" s="136"/>
      <c r="BQD17" s="136"/>
      <c r="BQE17" s="136"/>
      <c r="BQF17" s="136"/>
      <c r="BQG17" s="136"/>
      <c r="BQH17" s="136"/>
      <c r="BQI17" s="136"/>
      <c r="BQJ17" s="136"/>
      <c r="BQK17" s="136"/>
      <c r="BQL17" s="136"/>
      <c r="BQM17" s="136"/>
      <c r="BQN17" s="136"/>
      <c r="BQO17" s="136"/>
      <c r="BQP17" s="136"/>
      <c r="BQQ17" s="136"/>
      <c r="BQR17" s="136"/>
      <c r="BQS17" s="136"/>
      <c r="BQT17" s="136"/>
      <c r="BQU17" s="136"/>
      <c r="BQV17" s="136"/>
      <c r="BQW17" s="136"/>
      <c r="BQX17" s="136"/>
      <c r="BQY17" s="136"/>
      <c r="BQZ17" s="136"/>
      <c r="BRA17" s="136"/>
      <c r="BRB17" s="136"/>
      <c r="BRC17" s="136"/>
      <c r="BRD17" s="136"/>
      <c r="BRE17" s="136"/>
      <c r="BRF17" s="136"/>
      <c r="BRG17" s="136"/>
      <c r="BRH17" s="136"/>
      <c r="BRI17" s="136"/>
      <c r="BRJ17" s="136"/>
      <c r="BRK17" s="136"/>
      <c r="BRL17" s="136"/>
      <c r="BRM17" s="136"/>
      <c r="BRN17" s="136"/>
      <c r="BRO17" s="136"/>
      <c r="BRP17" s="136"/>
      <c r="BRQ17" s="136"/>
      <c r="BRR17" s="136"/>
      <c r="BRS17" s="136"/>
      <c r="BRT17" s="136"/>
      <c r="BRU17" s="136"/>
      <c r="BRV17" s="136"/>
      <c r="BRW17" s="136"/>
      <c r="BRX17" s="136"/>
      <c r="BRY17" s="136"/>
      <c r="BRZ17" s="136"/>
      <c r="BSA17" s="136"/>
      <c r="BSB17" s="136"/>
      <c r="BSC17" s="136"/>
      <c r="BSD17" s="136"/>
      <c r="BSE17" s="136"/>
      <c r="BSF17" s="136"/>
      <c r="BSG17" s="136"/>
      <c r="BSH17" s="136"/>
      <c r="BSI17" s="136"/>
      <c r="BSJ17" s="136"/>
      <c r="BSK17" s="136"/>
      <c r="BSL17" s="136"/>
      <c r="BSM17" s="136"/>
      <c r="BSN17" s="136"/>
      <c r="BSO17" s="136"/>
      <c r="BSP17" s="136"/>
      <c r="BSQ17" s="136"/>
      <c r="BSR17" s="136"/>
      <c r="BSS17" s="136"/>
      <c r="BST17" s="136"/>
      <c r="BSU17" s="136"/>
      <c r="BSV17" s="136"/>
      <c r="BSW17" s="136"/>
      <c r="BSX17" s="136"/>
      <c r="BSY17" s="136"/>
      <c r="BSZ17" s="136"/>
      <c r="BTA17" s="136"/>
      <c r="BTB17" s="136"/>
      <c r="BTC17" s="136"/>
      <c r="BTD17" s="136"/>
      <c r="BTE17" s="136"/>
      <c r="BTF17" s="136"/>
      <c r="BTG17" s="136"/>
      <c r="BTH17" s="136"/>
      <c r="BTI17" s="136"/>
      <c r="BTJ17" s="136"/>
      <c r="BTK17" s="136"/>
      <c r="BTL17" s="136"/>
      <c r="BTM17" s="136"/>
      <c r="BTN17" s="136"/>
      <c r="BTO17" s="136"/>
      <c r="BTP17" s="136"/>
      <c r="BTQ17" s="136"/>
      <c r="BTR17" s="136"/>
      <c r="BTS17" s="136"/>
      <c r="BTT17" s="136"/>
      <c r="BTU17" s="136"/>
      <c r="BTV17" s="136"/>
      <c r="BTW17" s="136"/>
      <c r="BTX17" s="136"/>
      <c r="BTY17" s="136"/>
      <c r="BTZ17" s="136"/>
      <c r="BUA17" s="136"/>
      <c r="BUB17" s="136"/>
      <c r="BUC17" s="136"/>
      <c r="BUD17" s="136"/>
      <c r="BUE17" s="136"/>
      <c r="BUF17" s="136"/>
      <c r="BUG17" s="136"/>
      <c r="BUH17" s="136"/>
      <c r="BUI17" s="136"/>
      <c r="BUJ17" s="136"/>
      <c r="BUK17" s="136"/>
      <c r="BUL17" s="136"/>
      <c r="BUM17" s="136"/>
      <c r="BUN17" s="136"/>
      <c r="BUO17" s="136"/>
      <c r="BUP17" s="136"/>
      <c r="BUQ17" s="136"/>
      <c r="BUR17" s="136"/>
      <c r="BUS17" s="136"/>
      <c r="BUT17" s="136"/>
      <c r="BUU17" s="136"/>
      <c r="BUV17" s="136"/>
      <c r="BUW17" s="136"/>
      <c r="BUX17" s="136"/>
      <c r="BUY17" s="136"/>
      <c r="BUZ17" s="136"/>
      <c r="BVA17" s="136"/>
      <c r="BVB17" s="136"/>
      <c r="BVC17" s="136"/>
      <c r="BVD17" s="136"/>
      <c r="BVE17" s="136"/>
      <c r="BVF17" s="136"/>
      <c r="BVG17" s="136"/>
      <c r="BVH17" s="136"/>
      <c r="BVI17" s="136"/>
      <c r="BVJ17" s="136"/>
      <c r="BVK17" s="136"/>
      <c r="BVL17" s="136"/>
      <c r="BVM17" s="136"/>
      <c r="BVN17" s="136"/>
      <c r="BVO17" s="136"/>
      <c r="BVP17" s="136"/>
      <c r="BVQ17" s="136"/>
      <c r="BVR17" s="136"/>
      <c r="BVS17" s="136"/>
      <c r="BVT17" s="136"/>
      <c r="BVU17" s="136"/>
      <c r="BVV17" s="136"/>
      <c r="BVW17" s="136"/>
      <c r="BVX17" s="136"/>
      <c r="BVY17" s="136"/>
      <c r="BVZ17" s="136"/>
      <c r="BWA17" s="136"/>
      <c r="BWB17" s="136"/>
      <c r="BWC17" s="136"/>
      <c r="BWD17" s="136"/>
      <c r="BWE17" s="136"/>
      <c r="BWF17" s="136"/>
      <c r="BWG17" s="136"/>
      <c r="BWH17" s="136"/>
      <c r="BWI17" s="136"/>
      <c r="BWJ17" s="136"/>
      <c r="BWK17" s="136"/>
      <c r="BWL17" s="136"/>
      <c r="BWM17" s="136"/>
      <c r="BWN17" s="136"/>
      <c r="BWO17" s="136"/>
      <c r="BWP17" s="136"/>
      <c r="BWQ17" s="136"/>
      <c r="BWR17" s="136"/>
      <c r="BWS17" s="136"/>
      <c r="BWT17" s="136"/>
      <c r="BWU17" s="136"/>
      <c r="BWV17" s="136"/>
      <c r="BWW17" s="136"/>
      <c r="BWX17" s="136"/>
      <c r="BWY17" s="136"/>
      <c r="BWZ17" s="136"/>
      <c r="BXA17" s="136"/>
      <c r="BXB17" s="136"/>
      <c r="BXC17" s="136"/>
      <c r="BXD17" s="136"/>
      <c r="BXE17" s="136"/>
      <c r="BXF17" s="136"/>
      <c r="BXG17" s="136"/>
      <c r="BXH17" s="136"/>
      <c r="BXI17" s="136"/>
      <c r="BXJ17" s="136"/>
      <c r="BXK17" s="136"/>
      <c r="BXL17" s="136"/>
      <c r="BXM17" s="136"/>
      <c r="BXN17" s="136"/>
      <c r="BXO17" s="136"/>
      <c r="BXP17" s="136"/>
      <c r="BXQ17" s="136"/>
      <c r="BXR17" s="136"/>
      <c r="BXS17" s="136"/>
      <c r="BXT17" s="136"/>
      <c r="BXU17" s="136"/>
      <c r="BXV17" s="136"/>
      <c r="BXW17" s="136"/>
      <c r="BXX17" s="136"/>
      <c r="BXY17" s="136"/>
      <c r="BXZ17" s="136"/>
      <c r="BYA17" s="136"/>
      <c r="BYB17" s="136"/>
      <c r="BYC17" s="136"/>
      <c r="BYD17" s="136"/>
      <c r="BYE17" s="136"/>
      <c r="BYF17" s="136"/>
      <c r="BYG17" s="136"/>
      <c r="BYH17" s="136"/>
      <c r="BYI17" s="136"/>
      <c r="BYJ17" s="136"/>
      <c r="BYK17" s="136"/>
      <c r="BYL17" s="136"/>
      <c r="BYM17" s="136"/>
      <c r="BYN17" s="136"/>
      <c r="BYO17" s="136"/>
      <c r="BYP17" s="136"/>
      <c r="BYQ17" s="136"/>
      <c r="BYR17" s="136"/>
      <c r="BYS17" s="136"/>
      <c r="BYT17" s="136"/>
      <c r="BYU17" s="136"/>
      <c r="BYV17" s="136"/>
      <c r="BYW17" s="136"/>
      <c r="BYX17" s="136"/>
      <c r="BYY17" s="136"/>
      <c r="BYZ17" s="136"/>
      <c r="BZA17" s="136"/>
      <c r="BZB17" s="136"/>
      <c r="BZC17" s="136"/>
      <c r="BZD17" s="136"/>
      <c r="BZE17" s="136"/>
      <c r="BZF17" s="136"/>
      <c r="BZG17" s="136"/>
      <c r="BZH17" s="136"/>
      <c r="BZI17" s="136"/>
      <c r="BZJ17" s="136"/>
      <c r="BZK17" s="136"/>
      <c r="BZL17" s="136"/>
      <c r="BZM17" s="136"/>
      <c r="BZN17" s="136"/>
      <c r="BZO17" s="136"/>
      <c r="BZP17" s="136"/>
      <c r="BZQ17" s="136"/>
      <c r="BZR17" s="136"/>
      <c r="BZS17" s="136"/>
      <c r="BZT17" s="136"/>
      <c r="BZU17" s="136"/>
      <c r="BZV17" s="136"/>
      <c r="BZW17" s="136"/>
      <c r="BZX17" s="136"/>
      <c r="BZY17" s="136"/>
      <c r="BZZ17" s="136"/>
      <c r="CAA17" s="136"/>
      <c r="CAB17" s="136"/>
      <c r="CAC17" s="136"/>
      <c r="CAD17" s="136"/>
      <c r="CAE17" s="136"/>
      <c r="CAF17" s="136"/>
      <c r="CAG17" s="136"/>
      <c r="CAH17" s="136"/>
      <c r="CAI17" s="136"/>
      <c r="CAJ17" s="136"/>
      <c r="CAK17" s="136"/>
      <c r="CAL17" s="136"/>
      <c r="CAM17" s="136"/>
      <c r="CAN17" s="136"/>
      <c r="CAO17" s="136"/>
      <c r="CAP17" s="136"/>
      <c r="CAQ17" s="136"/>
      <c r="CAR17" s="136"/>
      <c r="CAS17" s="136"/>
      <c r="CAT17" s="136"/>
      <c r="CAU17" s="136"/>
      <c r="CAV17" s="136"/>
      <c r="CAW17" s="136"/>
      <c r="CAX17" s="136"/>
      <c r="CAY17" s="136"/>
      <c r="CAZ17" s="136"/>
      <c r="CBA17" s="136"/>
      <c r="CBB17" s="136"/>
      <c r="CBC17" s="136"/>
      <c r="CBD17" s="136"/>
      <c r="CBE17" s="136"/>
      <c r="CBF17" s="136"/>
      <c r="CBG17" s="136"/>
      <c r="CBH17" s="136"/>
      <c r="CBI17" s="136"/>
      <c r="CBJ17" s="136"/>
      <c r="CBK17" s="136"/>
      <c r="CBL17" s="136"/>
      <c r="CBM17" s="136"/>
      <c r="CBN17" s="136"/>
      <c r="CBO17" s="136"/>
      <c r="CBP17" s="136"/>
      <c r="CBQ17" s="136"/>
      <c r="CBR17" s="136"/>
      <c r="CBS17" s="136"/>
      <c r="CBT17" s="136"/>
      <c r="CBU17" s="136"/>
      <c r="CBV17" s="136"/>
      <c r="CBW17" s="136"/>
      <c r="CBX17" s="136"/>
      <c r="CBY17" s="136"/>
      <c r="CBZ17" s="136"/>
      <c r="CCA17" s="136"/>
      <c r="CCB17" s="136"/>
      <c r="CCC17" s="136"/>
      <c r="CCD17" s="136"/>
      <c r="CCE17" s="136"/>
      <c r="CCF17" s="136"/>
      <c r="CCG17" s="136"/>
      <c r="CCH17" s="136"/>
      <c r="CCI17" s="136"/>
      <c r="CCJ17" s="136"/>
      <c r="CCK17" s="136"/>
      <c r="CCL17" s="136"/>
      <c r="CCM17" s="136"/>
      <c r="CCN17" s="136"/>
      <c r="CCO17" s="136"/>
      <c r="CCP17" s="136"/>
      <c r="CCQ17" s="136"/>
      <c r="CCR17" s="136"/>
      <c r="CCS17" s="136"/>
      <c r="CCT17" s="136"/>
      <c r="CCU17" s="136"/>
      <c r="CCV17" s="136"/>
      <c r="CCW17" s="136"/>
      <c r="CCX17" s="136"/>
      <c r="CCY17" s="136"/>
      <c r="CCZ17" s="136"/>
      <c r="CDA17" s="136"/>
      <c r="CDB17" s="136"/>
      <c r="CDC17" s="136"/>
      <c r="CDD17" s="136"/>
      <c r="CDE17" s="136"/>
      <c r="CDF17" s="136"/>
      <c r="CDG17" s="136"/>
      <c r="CDH17" s="136"/>
      <c r="CDI17" s="136"/>
      <c r="CDJ17" s="136"/>
      <c r="CDK17" s="136"/>
      <c r="CDL17" s="136"/>
      <c r="CDM17" s="136"/>
      <c r="CDN17" s="136"/>
      <c r="CDO17" s="136"/>
      <c r="CDP17" s="136"/>
      <c r="CDQ17" s="136"/>
      <c r="CDR17" s="136"/>
      <c r="CDS17" s="136"/>
      <c r="CDT17" s="136"/>
      <c r="CDU17" s="136"/>
      <c r="CDV17" s="136"/>
      <c r="CDW17" s="136"/>
      <c r="CDX17" s="136"/>
      <c r="CDY17" s="136"/>
      <c r="CDZ17" s="136"/>
      <c r="CEA17" s="136"/>
      <c r="CEB17" s="136"/>
      <c r="CEC17" s="136"/>
      <c r="CED17" s="136"/>
      <c r="CEE17" s="136"/>
      <c r="CEF17" s="136"/>
      <c r="CEG17" s="136"/>
      <c r="CEH17" s="136"/>
      <c r="CEI17" s="136"/>
      <c r="CEJ17" s="136"/>
      <c r="CEK17" s="136"/>
      <c r="CEL17" s="136"/>
      <c r="CEM17" s="136"/>
      <c r="CEN17" s="136"/>
      <c r="CEO17" s="136"/>
      <c r="CEP17" s="136"/>
      <c r="CEQ17" s="136"/>
      <c r="CER17" s="136"/>
      <c r="CES17" s="136"/>
      <c r="CET17" s="136"/>
      <c r="CEU17" s="136"/>
      <c r="CEV17" s="136"/>
      <c r="CEW17" s="136"/>
      <c r="CEX17" s="136"/>
      <c r="CEY17" s="136"/>
      <c r="CEZ17" s="136"/>
      <c r="CFA17" s="136"/>
      <c r="CFB17" s="136"/>
      <c r="CFC17" s="136"/>
      <c r="CFD17" s="136"/>
      <c r="CFE17" s="136"/>
      <c r="CFF17" s="136"/>
      <c r="CFG17" s="136"/>
      <c r="CFH17" s="136"/>
      <c r="CFI17" s="136"/>
      <c r="CFJ17" s="136"/>
      <c r="CFK17" s="136"/>
      <c r="CFL17" s="136"/>
      <c r="CFM17" s="136"/>
      <c r="CFN17" s="136"/>
      <c r="CFO17" s="136"/>
      <c r="CFP17" s="136"/>
      <c r="CFQ17" s="136"/>
      <c r="CFR17" s="136"/>
      <c r="CFS17" s="136"/>
      <c r="CFT17" s="136"/>
      <c r="CFU17" s="136"/>
      <c r="CFV17" s="136"/>
      <c r="CFW17" s="136"/>
      <c r="CFX17" s="136"/>
      <c r="CFY17" s="136"/>
      <c r="CFZ17" s="136"/>
      <c r="CGA17" s="136"/>
      <c r="CGB17" s="136"/>
      <c r="CGC17" s="136"/>
      <c r="CGD17" s="136"/>
      <c r="CGE17" s="136"/>
      <c r="CGF17" s="136"/>
      <c r="CGG17" s="136"/>
      <c r="CGH17" s="136"/>
      <c r="CGI17" s="136"/>
      <c r="CGJ17" s="136"/>
      <c r="CGK17" s="136"/>
      <c r="CGL17" s="136"/>
      <c r="CGM17" s="136"/>
      <c r="CGN17" s="136"/>
      <c r="CGO17" s="136"/>
      <c r="CGP17" s="136"/>
      <c r="CGQ17" s="136"/>
      <c r="CGR17" s="136"/>
      <c r="CGS17" s="136"/>
      <c r="CGT17" s="136"/>
      <c r="CGU17" s="136"/>
      <c r="CGV17" s="136"/>
      <c r="CGW17" s="136"/>
      <c r="CGX17" s="136"/>
      <c r="CGY17" s="136"/>
      <c r="CGZ17" s="136"/>
      <c r="CHA17" s="136"/>
      <c r="CHB17" s="136"/>
      <c r="CHC17" s="136"/>
      <c r="CHD17" s="136"/>
      <c r="CHE17" s="136"/>
      <c r="CHF17" s="136"/>
      <c r="CHG17" s="136"/>
      <c r="CHH17" s="136"/>
      <c r="CHI17" s="136"/>
      <c r="CHJ17" s="136"/>
      <c r="CHK17" s="136"/>
      <c r="CHL17" s="136"/>
      <c r="CHM17" s="136"/>
      <c r="CHN17" s="136"/>
      <c r="CHO17" s="136"/>
      <c r="CHP17" s="136"/>
      <c r="CHQ17" s="136"/>
      <c r="CHR17" s="136"/>
      <c r="CHS17" s="136"/>
      <c r="CHT17" s="136"/>
      <c r="CHU17" s="136"/>
      <c r="CHV17" s="136"/>
      <c r="CHW17" s="136"/>
      <c r="CHX17" s="136"/>
      <c r="CHY17" s="136"/>
      <c r="CHZ17" s="136"/>
      <c r="CIA17" s="136"/>
      <c r="CIB17" s="136"/>
      <c r="CIC17" s="136"/>
      <c r="CID17" s="136"/>
      <c r="CIE17" s="136"/>
      <c r="CIF17" s="136"/>
      <c r="CIG17" s="136"/>
      <c r="CIH17" s="136"/>
      <c r="CII17" s="136"/>
      <c r="CIJ17" s="136"/>
      <c r="CIK17" s="136"/>
      <c r="CIL17" s="136"/>
      <c r="CIM17" s="136"/>
      <c r="CIN17" s="136"/>
      <c r="CIO17" s="136"/>
      <c r="CIP17" s="136"/>
      <c r="CIQ17" s="136"/>
      <c r="CIR17" s="136"/>
      <c r="CIS17" s="136"/>
      <c r="CIT17" s="136"/>
      <c r="CIU17" s="136"/>
      <c r="CIV17" s="136"/>
      <c r="CIW17" s="136"/>
      <c r="CIX17" s="136"/>
      <c r="CIY17" s="136"/>
      <c r="CIZ17" s="136"/>
      <c r="CJA17" s="136"/>
      <c r="CJB17" s="136"/>
      <c r="CJC17" s="136"/>
      <c r="CJD17" s="136"/>
      <c r="CJE17" s="136"/>
      <c r="CJF17" s="136"/>
      <c r="CJG17" s="136"/>
      <c r="CJH17" s="136"/>
      <c r="CJI17" s="136"/>
      <c r="CJJ17" s="136"/>
      <c r="CJK17" s="136"/>
      <c r="CJL17" s="136"/>
      <c r="CJM17" s="136"/>
      <c r="CJN17" s="136"/>
      <c r="CJO17" s="136"/>
      <c r="CJP17" s="136"/>
      <c r="CJQ17" s="136"/>
      <c r="CJR17" s="136"/>
      <c r="CJS17" s="136"/>
      <c r="CJT17" s="136"/>
      <c r="CJU17" s="136"/>
      <c r="CJV17" s="136"/>
      <c r="CJW17" s="136"/>
      <c r="CJX17" s="136"/>
      <c r="CJY17" s="136"/>
      <c r="CJZ17" s="136"/>
      <c r="CKA17" s="136"/>
      <c r="CKB17" s="136"/>
      <c r="CKC17" s="136"/>
      <c r="CKD17" s="136"/>
      <c r="CKE17" s="136"/>
      <c r="CKF17" s="136"/>
      <c r="CKG17" s="136"/>
      <c r="CKH17" s="136"/>
      <c r="CKI17" s="136"/>
      <c r="CKJ17" s="136"/>
      <c r="CKK17" s="136"/>
      <c r="CKL17" s="136"/>
      <c r="CKM17" s="136"/>
      <c r="CKN17" s="136"/>
      <c r="CKO17" s="136"/>
      <c r="CKP17" s="136"/>
      <c r="CKQ17" s="136"/>
      <c r="CKR17" s="136"/>
      <c r="CKS17" s="136"/>
      <c r="CKT17" s="136"/>
      <c r="CKU17" s="136"/>
      <c r="CKV17" s="136"/>
      <c r="CKW17" s="136"/>
      <c r="CKX17" s="136"/>
      <c r="CKY17" s="136"/>
      <c r="CKZ17" s="136"/>
      <c r="CLA17" s="136"/>
      <c r="CLB17" s="136"/>
      <c r="CLC17" s="136"/>
      <c r="CLD17" s="136"/>
      <c r="CLE17" s="136"/>
      <c r="CLF17" s="136"/>
      <c r="CLG17" s="136"/>
      <c r="CLH17" s="136"/>
      <c r="CLI17" s="136"/>
      <c r="CLJ17" s="136"/>
      <c r="CLK17" s="136"/>
      <c r="CLL17" s="136"/>
      <c r="CLM17" s="136"/>
      <c r="CLN17" s="136"/>
      <c r="CLO17" s="136"/>
      <c r="CLP17" s="136"/>
      <c r="CLQ17" s="136"/>
      <c r="CLR17" s="136"/>
      <c r="CLS17" s="136"/>
      <c r="CLT17" s="136"/>
      <c r="CLU17" s="136"/>
      <c r="CLV17" s="136"/>
      <c r="CLW17" s="136"/>
      <c r="CLX17" s="136"/>
      <c r="CLY17" s="136"/>
      <c r="CLZ17" s="136"/>
      <c r="CMA17" s="136"/>
      <c r="CMB17" s="136"/>
      <c r="CMC17" s="136"/>
      <c r="CMD17" s="136"/>
      <c r="CME17" s="136"/>
      <c r="CMF17" s="136"/>
      <c r="CMG17" s="136"/>
      <c r="CMH17" s="136"/>
      <c r="CMI17" s="136"/>
      <c r="CMJ17" s="136"/>
      <c r="CMK17" s="136"/>
      <c r="CML17" s="136"/>
      <c r="CMM17" s="136"/>
      <c r="CMN17" s="136"/>
      <c r="CMO17" s="136"/>
      <c r="CMP17" s="136"/>
      <c r="CMQ17" s="136"/>
      <c r="CMR17" s="136"/>
      <c r="CMS17" s="136"/>
      <c r="CMT17" s="136"/>
      <c r="CMU17" s="136"/>
      <c r="CMV17" s="136"/>
      <c r="CMW17" s="136"/>
      <c r="CMX17" s="136"/>
      <c r="CMY17" s="136"/>
      <c r="CMZ17" s="136"/>
      <c r="CNA17" s="136"/>
      <c r="CNB17" s="136"/>
      <c r="CNC17" s="136"/>
      <c r="CND17" s="136"/>
      <c r="CNE17" s="136"/>
      <c r="CNF17" s="136"/>
      <c r="CNG17" s="136"/>
      <c r="CNH17" s="136"/>
      <c r="CNI17" s="136"/>
      <c r="CNJ17" s="136"/>
      <c r="CNK17" s="136"/>
      <c r="CNL17" s="136"/>
      <c r="CNM17" s="136"/>
      <c r="CNN17" s="136"/>
      <c r="CNO17" s="136"/>
      <c r="CNP17" s="136"/>
      <c r="CNQ17" s="136"/>
      <c r="CNR17" s="136"/>
      <c r="CNS17" s="136"/>
      <c r="CNT17" s="136"/>
      <c r="CNU17" s="136"/>
      <c r="CNV17" s="136"/>
      <c r="CNW17" s="136"/>
      <c r="CNX17" s="136"/>
      <c r="CNY17" s="136"/>
      <c r="CNZ17" s="136"/>
      <c r="COA17" s="136"/>
      <c r="COB17" s="136"/>
      <c r="COC17" s="136"/>
      <c r="COD17" s="136"/>
      <c r="COE17" s="136"/>
      <c r="COF17" s="136"/>
      <c r="COG17" s="136"/>
      <c r="COH17" s="136"/>
      <c r="COI17" s="136"/>
      <c r="COJ17" s="136"/>
      <c r="COK17" s="136"/>
      <c r="COL17" s="136"/>
      <c r="COM17" s="136"/>
      <c r="CON17" s="136"/>
      <c r="COO17" s="136"/>
      <c r="COP17" s="136"/>
      <c r="COQ17" s="136"/>
      <c r="COR17" s="136"/>
      <c r="COS17" s="136"/>
      <c r="COT17" s="136"/>
      <c r="COU17" s="136"/>
      <c r="COV17" s="136"/>
      <c r="COW17" s="136"/>
      <c r="COX17" s="136"/>
      <c r="COY17" s="136"/>
      <c r="COZ17" s="136"/>
      <c r="CPA17" s="136"/>
      <c r="CPB17" s="136"/>
      <c r="CPC17" s="136"/>
      <c r="CPD17" s="136"/>
      <c r="CPE17" s="136"/>
      <c r="CPF17" s="136"/>
      <c r="CPG17" s="136"/>
      <c r="CPH17" s="136"/>
      <c r="CPI17" s="136"/>
      <c r="CPJ17" s="136"/>
      <c r="CPK17" s="136"/>
      <c r="CPL17" s="136"/>
      <c r="CPM17" s="136"/>
      <c r="CPN17" s="136"/>
      <c r="CPO17" s="136"/>
      <c r="CPP17" s="136"/>
      <c r="CPQ17" s="136"/>
      <c r="CPR17" s="136"/>
      <c r="CPS17" s="136"/>
      <c r="CPT17" s="136"/>
      <c r="CPU17" s="136"/>
      <c r="CPV17" s="136"/>
      <c r="CPW17" s="136"/>
      <c r="CPX17" s="136"/>
      <c r="CPY17" s="136"/>
      <c r="CPZ17" s="136"/>
      <c r="CQA17" s="136"/>
      <c r="CQB17" s="136"/>
      <c r="CQC17" s="136"/>
      <c r="CQD17" s="136"/>
      <c r="CQE17" s="136"/>
      <c r="CQF17" s="136"/>
      <c r="CQG17" s="136"/>
      <c r="CQH17" s="136"/>
      <c r="CQI17" s="136"/>
      <c r="CQJ17" s="136"/>
      <c r="CQK17" s="136"/>
      <c r="CQL17" s="136"/>
      <c r="CQM17" s="136"/>
      <c r="CQN17" s="136"/>
      <c r="CQO17" s="136"/>
      <c r="CQP17" s="136"/>
      <c r="CQQ17" s="136"/>
      <c r="CQR17" s="136"/>
      <c r="CQS17" s="136"/>
      <c r="CQT17" s="136"/>
      <c r="CQU17" s="136"/>
      <c r="CQV17" s="136"/>
      <c r="CQW17" s="136"/>
      <c r="CQX17" s="136"/>
      <c r="CQY17" s="136"/>
      <c r="CQZ17" s="136"/>
      <c r="CRA17" s="136"/>
      <c r="CRB17" s="136"/>
      <c r="CRC17" s="136"/>
      <c r="CRD17" s="136"/>
      <c r="CRE17" s="136"/>
      <c r="CRF17" s="136"/>
      <c r="CRG17" s="136"/>
      <c r="CRH17" s="136"/>
      <c r="CRI17" s="136"/>
      <c r="CRJ17" s="136"/>
      <c r="CRK17" s="136"/>
      <c r="CRL17" s="136"/>
      <c r="CRM17" s="136"/>
      <c r="CRN17" s="136"/>
      <c r="CRO17" s="136"/>
      <c r="CRP17" s="136"/>
      <c r="CRQ17" s="136"/>
      <c r="CRR17" s="136"/>
      <c r="CRS17" s="136"/>
      <c r="CRT17" s="136"/>
      <c r="CRU17" s="136"/>
      <c r="CRV17" s="136"/>
      <c r="CRW17" s="136"/>
      <c r="CRX17" s="136"/>
      <c r="CRY17" s="136"/>
      <c r="CRZ17" s="136"/>
      <c r="CSA17" s="136"/>
      <c r="CSB17" s="136"/>
      <c r="CSC17" s="136"/>
      <c r="CSD17" s="136"/>
      <c r="CSE17" s="136"/>
      <c r="CSF17" s="136"/>
      <c r="CSG17" s="136"/>
      <c r="CSH17" s="136"/>
      <c r="CSI17" s="136"/>
      <c r="CSJ17" s="136"/>
      <c r="CSK17" s="136"/>
      <c r="CSL17" s="136"/>
      <c r="CSM17" s="136"/>
      <c r="CSN17" s="136"/>
      <c r="CSO17" s="136"/>
      <c r="CSP17" s="136"/>
      <c r="CSQ17" s="136"/>
      <c r="CSR17" s="136"/>
      <c r="CSS17" s="136"/>
      <c r="CST17" s="136"/>
      <c r="CSU17" s="136"/>
      <c r="CSV17" s="136"/>
      <c r="CSW17" s="136"/>
      <c r="CSX17" s="136"/>
      <c r="CSY17" s="136"/>
      <c r="CSZ17" s="136"/>
      <c r="CTA17" s="136"/>
      <c r="CTB17" s="136"/>
      <c r="CTC17" s="136"/>
      <c r="CTD17" s="136"/>
      <c r="CTE17" s="136"/>
      <c r="CTF17" s="136"/>
      <c r="CTG17" s="136"/>
      <c r="CTH17" s="136"/>
      <c r="CTI17" s="136"/>
      <c r="CTJ17" s="136"/>
      <c r="CTK17" s="136"/>
      <c r="CTL17" s="136"/>
      <c r="CTM17" s="136"/>
      <c r="CTN17" s="136"/>
      <c r="CTO17" s="136"/>
      <c r="CTP17" s="136"/>
      <c r="CTQ17" s="136"/>
      <c r="CTR17" s="136"/>
      <c r="CTS17" s="136"/>
      <c r="CTT17" s="136"/>
      <c r="CTU17" s="136"/>
      <c r="CTV17" s="136"/>
      <c r="CTW17" s="136"/>
      <c r="CTX17" s="136"/>
      <c r="CTY17" s="136"/>
      <c r="CTZ17" s="136"/>
      <c r="CUA17" s="136"/>
      <c r="CUB17" s="136"/>
      <c r="CUC17" s="136"/>
      <c r="CUD17" s="136"/>
      <c r="CUE17" s="136"/>
      <c r="CUF17" s="136"/>
      <c r="CUG17" s="136"/>
      <c r="CUH17" s="136"/>
      <c r="CUI17" s="136"/>
      <c r="CUJ17" s="136"/>
      <c r="CUK17" s="136"/>
      <c r="CUL17" s="136"/>
      <c r="CUM17" s="136"/>
      <c r="CUN17" s="136"/>
      <c r="CUO17" s="136"/>
      <c r="CUP17" s="136"/>
      <c r="CUQ17" s="136"/>
      <c r="CUR17" s="136"/>
      <c r="CUS17" s="136"/>
      <c r="CUT17" s="136"/>
      <c r="CUU17" s="136"/>
      <c r="CUV17" s="136"/>
      <c r="CUW17" s="136"/>
      <c r="CUX17" s="136"/>
      <c r="CUY17" s="136"/>
      <c r="CUZ17" s="136"/>
      <c r="CVA17" s="136"/>
      <c r="CVB17" s="136"/>
      <c r="CVC17" s="136"/>
      <c r="CVD17" s="136"/>
      <c r="CVE17" s="136"/>
      <c r="CVF17" s="136"/>
      <c r="CVG17" s="136"/>
      <c r="CVH17" s="136"/>
      <c r="CVI17" s="136"/>
      <c r="CVJ17" s="136"/>
      <c r="CVK17" s="136"/>
      <c r="CVL17" s="136"/>
      <c r="CVM17" s="136"/>
      <c r="CVN17" s="136"/>
      <c r="CVO17" s="136"/>
      <c r="CVP17" s="136"/>
      <c r="CVQ17" s="136"/>
      <c r="CVR17" s="136"/>
      <c r="CVS17" s="136"/>
      <c r="CVT17" s="136"/>
      <c r="CVU17" s="136"/>
      <c r="CVV17" s="136"/>
      <c r="CVW17" s="136"/>
      <c r="CVX17" s="136"/>
      <c r="CVY17" s="136"/>
      <c r="CVZ17" s="136"/>
      <c r="CWA17" s="136"/>
      <c r="CWB17" s="136"/>
      <c r="CWC17" s="136"/>
      <c r="CWD17" s="136"/>
      <c r="CWE17" s="136"/>
      <c r="CWF17" s="136"/>
      <c r="CWG17" s="136"/>
      <c r="CWH17" s="136"/>
      <c r="CWI17" s="136"/>
      <c r="CWJ17" s="136"/>
      <c r="CWK17" s="136"/>
      <c r="CWL17" s="136"/>
      <c r="CWM17" s="136"/>
      <c r="CWN17" s="136"/>
      <c r="CWO17" s="136"/>
      <c r="CWP17" s="136"/>
      <c r="CWQ17" s="136"/>
      <c r="CWR17" s="136"/>
      <c r="CWS17" s="136"/>
      <c r="CWT17" s="136"/>
      <c r="CWU17" s="136"/>
      <c r="CWV17" s="136"/>
      <c r="CWW17" s="136"/>
      <c r="CWX17" s="136"/>
      <c r="CWY17" s="136"/>
      <c r="CWZ17" s="136"/>
      <c r="CXA17" s="136"/>
      <c r="CXB17" s="136"/>
      <c r="CXC17" s="136"/>
      <c r="CXD17" s="136"/>
      <c r="CXE17" s="136"/>
      <c r="CXF17" s="136"/>
      <c r="CXG17" s="136"/>
      <c r="CXH17" s="136"/>
      <c r="CXI17" s="136"/>
      <c r="CXJ17" s="136"/>
      <c r="CXK17" s="136"/>
      <c r="CXL17" s="136"/>
      <c r="CXM17" s="136"/>
      <c r="CXN17" s="136"/>
      <c r="CXO17" s="136"/>
      <c r="CXP17" s="136"/>
      <c r="CXQ17" s="136"/>
      <c r="CXR17" s="136"/>
      <c r="CXS17" s="136"/>
      <c r="CXT17" s="136"/>
      <c r="CXU17" s="136"/>
      <c r="CXV17" s="136"/>
      <c r="CXW17" s="136"/>
      <c r="CXX17" s="136"/>
      <c r="CXY17" s="136"/>
      <c r="CXZ17" s="136"/>
      <c r="CYA17" s="136"/>
      <c r="CYB17" s="136"/>
      <c r="CYC17" s="136"/>
      <c r="CYD17" s="136"/>
      <c r="CYE17" s="136"/>
      <c r="CYF17" s="136"/>
      <c r="CYG17" s="136"/>
      <c r="CYH17" s="136"/>
      <c r="CYI17" s="136"/>
      <c r="CYJ17" s="136"/>
      <c r="CYK17" s="136"/>
      <c r="CYL17" s="136"/>
      <c r="CYM17" s="136"/>
      <c r="CYN17" s="136"/>
      <c r="CYO17" s="136"/>
      <c r="CYP17" s="136"/>
      <c r="CYQ17" s="136"/>
      <c r="CYR17" s="136"/>
      <c r="CYS17" s="136"/>
      <c r="CYT17" s="136"/>
      <c r="CYU17" s="136"/>
      <c r="CYV17" s="136"/>
      <c r="CYW17" s="136"/>
      <c r="CYX17" s="136"/>
      <c r="CYY17" s="136"/>
      <c r="CYZ17" s="136"/>
      <c r="CZA17" s="136"/>
      <c r="CZB17" s="136"/>
      <c r="CZC17" s="136"/>
      <c r="CZD17" s="136"/>
      <c r="CZE17" s="136"/>
      <c r="CZF17" s="136"/>
      <c r="CZG17" s="136"/>
      <c r="CZH17" s="136"/>
      <c r="CZI17" s="136"/>
      <c r="CZJ17" s="136"/>
      <c r="CZK17" s="136"/>
      <c r="CZL17" s="136"/>
      <c r="CZM17" s="136"/>
      <c r="CZN17" s="136"/>
      <c r="CZO17" s="136"/>
      <c r="CZP17" s="136"/>
      <c r="CZQ17" s="136"/>
      <c r="CZR17" s="136"/>
      <c r="CZS17" s="136"/>
      <c r="CZT17" s="136"/>
      <c r="CZU17" s="136"/>
      <c r="CZV17" s="136"/>
      <c r="CZW17" s="136"/>
      <c r="CZX17" s="136"/>
      <c r="CZY17" s="136"/>
      <c r="CZZ17" s="136"/>
      <c r="DAA17" s="136"/>
      <c r="DAB17" s="136"/>
      <c r="DAC17" s="136"/>
      <c r="DAD17" s="136"/>
      <c r="DAE17" s="136"/>
      <c r="DAF17" s="136"/>
      <c r="DAG17" s="136"/>
      <c r="DAH17" s="136"/>
      <c r="DAI17" s="136"/>
      <c r="DAJ17" s="136"/>
      <c r="DAK17" s="136"/>
      <c r="DAL17" s="136"/>
      <c r="DAM17" s="136"/>
      <c r="DAN17" s="136"/>
      <c r="DAO17" s="136"/>
      <c r="DAP17" s="136"/>
      <c r="DAQ17" s="136"/>
      <c r="DAR17" s="136"/>
      <c r="DAS17" s="136"/>
      <c r="DAT17" s="136"/>
      <c r="DAU17" s="136"/>
      <c r="DAV17" s="136"/>
      <c r="DAW17" s="136"/>
      <c r="DAX17" s="136"/>
      <c r="DAY17" s="136"/>
      <c r="DAZ17" s="136"/>
      <c r="DBA17" s="136"/>
      <c r="DBB17" s="136"/>
      <c r="DBC17" s="136"/>
      <c r="DBD17" s="136"/>
      <c r="DBE17" s="136"/>
      <c r="DBF17" s="136"/>
      <c r="DBG17" s="136"/>
      <c r="DBH17" s="136"/>
      <c r="DBI17" s="136"/>
      <c r="DBJ17" s="136"/>
      <c r="DBK17" s="136"/>
      <c r="DBL17" s="136"/>
      <c r="DBM17" s="136"/>
      <c r="DBN17" s="136"/>
      <c r="DBO17" s="136"/>
      <c r="DBP17" s="136"/>
      <c r="DBQ17" s="136"/>
      <c r="DBR17" s="136"/>
      <c r="DBS17" s="136"/>
      <c r="DBT17" s="136"/>
      <c r="DBU17" s="136"/>
      <c r="DBV17" s="136"/>
      <c r="DBW17" s="136"/>
      <c r="DBX17" s="136"/>
      <c r="DBY17" s="136"/>
      <c r="DBZ17" s="136"/>
      <c r="DCA17" s="136"/>
      <c r="DCB17" s="136"/>
      <c r="DCC17" s="136"/>
      <c r="DCD17" s="136"/>
      <c r="DCE17" s="136"/>
      <c r="DCF17" s="136"/>
      <c r="DCG17" s="136"/>
      <c r="DCH17" s="136"/>
      <c r="DCI17" s="136"/>
      <c r="DCJ17" s="136"/>
      <c r="DCK17" s="136"/>
      <c r="DCL17" s="136"/>
      <c r="DCM17" s="136"/>
      <c r="DCN17" s="136"/>
      <c r="DCO17" s="136"/>
      <c r="DCP17" s="136"/>
      <c r="DCQ17" s="136"/>
      <c r="DCR17" s="136"/>
      <c r="DCS17" s="136"/>
      <c r="DCT17" s="136"/>
      <c r="DCU17" s="136"/>
      <c r="DCV17" s="136"/>
      <c r="DCW17" s="136"/>
      <c r="DCX17" s="136"/>
      <c r="DCY17" s="136"/>
      <c r="DCZ17" s="136"/>
      <c r="DDA17" s="136"/>
      <c r="DDB17" s="136"/>
      <c r="DDC17" s="136"/>
      <c r="DDD17" s="136"/>
      <c r="DDE17" s="136"/>
      <c r="DDF17" s="136"/>
      <c r="DDG17" s="136"/>
      <c r="DDH17" s="136"/>
      <c r="DDI17" s="136"/>
      <c r="DDJ17" s="136"/>
      <c r="DDK17" s="136"/>
      <c r="DDL17" s="136"/>
      <c r="DDM17" s="136"/>
      <c r="DDN17" s="136"/>
      <c r="DDO17" s="136"/>
      <c r="DDP17" s="136"/>
      <c r="DDQ17" s="136"/>
      <c r="DDR17" s="136"/>
      <c r="DDS17" s="136"/>
      <c r="DDT17" s="136"/>
      <c r="DDU17" s="136"/>
      <c r="DDV17" s="136"/>
      <c r="DDW17" s="136"/>
      <c r="DDX17" s="136"/>
      <c r="DDY17" s="136"/>
      <c r="DDZ17" s="136"/>
      <c r="DEA17" s="136"/>
      <c r="DEB17" s="136"/>
      <c r="DEC17" s="136"/>
      <c r="DED17" s="136"/>
      <c r="DEE17" s="136"/>
      <c r="DEF17" s="136"/>
      <c r="DEG17" s="136"/>
      <c r="DEH17" s="136"/>
      <c r="DEI17" s="136"/>
      <c r="DEJ17" s="136"/>
      <c r="DEK17" s="136"/>
      <c r="DEL17" s="136"/>
      <c r="DEM17" s="136"/>
      <c r="DEN17" s="136"/>
      <c r="DEO17" s="136"/>
      <c r="DEP17" s="136"/>
      <c r="DEQ17" s="136"/>
      <c r="DER17" s="136"/>
      <c r="DES17" s="136"/>
      <c r="DET17" s="136"/>
      <c r="DEU17" s="136"/>
      <c r="DEV17" s="136"/>
      <c r="DEW17" s="136"/>
      <c r="DEX17" s="136"/>
      <c r="DEY17" s="136"/>
      <c r="DEZ17" s="136"/>
      <c r="DFA17" s="136"/>
      <c r="DFB17" s="136"/>
      <c r="DFC17" s="136"/>
      <c r="DFD17" s="136"/>
      <c r="DFE17" s="136"/>
      <c r="DFF17" s="136"/>
      <c r="DFG17" s="136"/>
      <c r="DFH17" s="136"/>
      <c r="DFI17" s="136"/>
      <c r="DFJ17" s="136"/>
      <c r="DFK17" s="136"/>
      <c r="DFL17" s="136"/>
      <c r="DFM17" s="136"/>
      <c r="DFN17" s="136"/>
      <c r="DFO17" s="136"/>
      <c r="DFP17" s="136"/>
      <c r="DFQ17" s="136"/>
      <c r="DFR17" s="136"/>
      <c r="DFS17" s="136"/>
      <c r="DFT17" s="136"/>
      <c r="DFU17" s="136"/>
      <c r="DFV17" s="136"/>
      <c r="DFW17" s="136"/>
      <c r="DFX17" s="136"/>
      <c r="DFY17" s="136"/>
      <c r="DFZ17" s="136"/>
      <c r="DGA17" s="136"/>
      <c r="DGB17" s="136"/>
      <c r="DGC17" s="136"/>
      <c r="DGD17" s="136"/>
      <c r="DGE17" s="136"/>
      <c r="DGF17" s="136"/>
      <c r="DGG17" s="136"/>
      <c r="DGH17" s="136"/>
      <c r="DGI17" s="136"/>
      <c r="DGJ17" s="136"/>
      <c r="DGK17" s="136"/>
      <c r="DGL17" s="136"/>
      <c r="DGM17" s="136"/>
      <c r="DGN17" s="136"/>
      <c r="DGO17" s="136"/>
      <c r="DGP17" s="136"/>
      <c r="DGQ17" s="136"/>
      <c r="DGR17" s="136"/>
      <c r="DGS17" s="136"/>
      <c r="DGT17" s="136"/>
      <c r="DGU17" s="136"/>
      <c r="DGV17" s="136"/>
      <c r="DGW17" s="136"/>
      <c r="DGX17" s="136"/>
      <c r="DGY17" s="136"/>
      <c r="DGZ17" s="136"/>
      <c r="DHA17" s="136"/>
      <c r="DHB17" s="136"/>
      <c r="DHC17" s="136"/>
      <c r="DHD17" s="136"/>
      <c r="DHE17" s="136"/>
      <c r="DHF17" s="136"/>
      <c r="DHG17" s="136"/>
      <c r="DHH17" s="136"/>
      <c r="DHI17" s="136"/>
      <c r="DHJ17" s="136"/>
      <c r="DHK17" s="136"/>
      <c r="DHL17" s="136"/>
      <c r="DHM17" s="136"/>
      <c r="DHN17" s="136"/>
      <c r="DHO17" s="136"/>
      <c r="DHP17" s="136"/>
      <c r="DHQ17" s="136"/>
      <c r="DHR17" s="136"/>
      <c r="DHS17" s="136"/>
      <c r="DHT17" s="136"/>
      <c r="DHU17" s="136"/>
      <c r="DHV17" s="136"/>
      <c r="DHW17" s="136"/>
      <c r="DHX17" s="136"/>
      <c r="DHY17" s="136"/>
      <c r="DHZ17" s="136"/>
      <c r="DIA17" s="136"/>
      <c r="DIB17" s="136"/>
      <c r="DIC17" s="136"/>
      <c r="DID17" s="136"/>
      <c r="DIE17" s="136"/>
      <c r="DIF17" s="136"/>
      <c r="DIG17" s="136"/>
      <c r="DIH17" s="136"/>
      <c r="DII17" s="136"/>
      <c r="DIJ17" s="136"/>
      <c r="DIK17" s="136"/>
      <c r="DIL17" s="136"/>
      <c r="DIM17" s="136"/>
      <c r="DIN17" s="136"/>
      <c r="DIO17" s="136"/>
      <c r="DIP17" s="136"/>
      <c r="DIQ17" s="136"/>
      <c r="DIR17" s="136"/>
      <c r="DIS17" s="136"/>
      <c r="DIT17" s="136"/>
      <c r="DIU17" s="136"/>
      <c r="DIV17" s="136"/>
      <c r="DIW17" s="136"/>
      <c r="DIX17" s="136"/>
      <c r="DIY17" s="136"/>
      <c r="DIZ17" s="136"/>
      <c r="DJA17" s="136"/>
      <c r="DJB17" s="136"/>
      <c r="DJC17" s="136"/>
      <c r="DJD17" s="136"/>
      <c r="DJE17" s="136"/>
      <c r="DJF17" s="136"/>
      <c r="DJG17" s="136"/>
      <c r="DJH17" s="136"/>
      <c r="DJI17" s="136"/>
      <c r="DJJ17" s="136"/>
      <c r="DJK17" s="136"/>
      <c r="DJL17" s="136"/>
      <c r="DJM17" s="136"/>
      <c r="DJN17" s="136"/>
      <c r="DJO17" s="136"/>
      <c r="DJP17" s="136"/>
      <c r="DJQ17" s="136"/>
      <c r="DJR17" s="136"/>
      <c r="DJS17" s="136"/>
      <c r="DJT17" s="136"/>
      <c r="DJU17" s="136"/>
      <c r="DJV17" s="136"/>
      <c r="DJW17" s="136"/>
      <c r="DJX17" s="136"/>
      <c r="DJY17" s="136"/>
      <c r="DJZ17" s="136"/>
      <c r="DKA17" s="136"/>
      <c r="DKB17" s="136"/>
      <c r="DKC17" s="136"/>
      <c r="DKD17" s="136"/>
      <c r="DKE17" s="136"/>
      <c r="DKF17" s="136"/>
      <c r="DKG17" s="136"/>
      <c r="DKH17" s="136"/>
      <c r="DKI17" s="136"/>
      <c r="DKJ17" s="136"/>
      <c r="DKK17" s="136"/>
      <c r="DKL17" s="136"/>
      <c r="DKM17" s="136"/>
      <c r="DKN17" s="136"/>
      <c r="DKO17" s="136"/>
      <c r="DKP17" s="136"/>
      <c r="DKQ17" s="136"/>
      <c r="DKR17" s="136"/>
      <c r="DKS17" s="136"/>
      <c r="DKT17" s="136"/>
      <c r="DKU17" s="136"/>
      <c r="DKV17" s="136"/>
      <c r="DKW17" s="136"/>
      <c r="DKX17" s="136"/>
      <c r="DKY17" s="136"/>
      <c r="DKZ17" s="136"/>
      <c r="DLA17" s="136"/>
      <c r="DLB17" s="136"/>
      <c r="DLC17" s="136"/>
      <c r="DLD17" s="136"/>
      <c r="DLE17" s="136"/>
      <c r="DLF17" s="136"/>
      <c r="DLG17" s="136"/>
      <c r="DLH17" s="136"/>
      <c r="DLI17" s="136"/>
      <c r="DLJ17" s="136"/>
      <c r="DLK17" s="136"/>
      <c r="DLL17" s="136"/>
      <c r="DLM17" s="136"/>
      <c r="DLN17" s="136"/>
      <c r="DLO17" s="136"/>
      <c r="DLP17" s="136"/>
      <c r="DLQ17" s="136"/>
      <c r="DLR17" s="136"/>
      <c r="DLS17" s="136"/>
      <c r="DLT17" s="136"/>
      <c r="DLU17" s="136"/>
      <c r="DLV17" s="136"/>
      <c r="DLW17" s="136"/>
      <c r="DLX17" s="136"/>
      <c r="DLY17" s="136"/>
      <c r="DLZ17" s="136"/>
      <c r="DMA17" s="136"/>
      <c r="DMB17" s="136"/>
      <c r="DMC17" s="136"/>
      <c r="DMD17" s="136"/>
      <c r="DME17" s="136"/>
      <c r="DMF17" s="136"/>
      <c r="DMG17" s="136"/>
      <c r="DMH17" s="136"/>
      <c r="DMI17" s="136"/>
      <c r="DMJ17" s="136"/>
      <c r="DMK17" s="136"/>
      <c r="DML17" s="136"/>
      <c r="DMM17" s="136"/>
      <c r="DMN17" s="136"/>
      <c r="DMO17" s="136"/>
      <c r="DMP17" s="136"/>
      <c r="DMQ17" s="136"/>
      <c r="DMR17" s="136"/>
      <c r="DMS17" s="136"/>
      <c r="DMT17" s="136"/>
      <c r="DMU17" s="136"/>
      <c r="DMV17" s="136"/>
      <c r="DMW17" s="136"/>
      <c r="DMX17" s="136"/>
      <c r="DMY17" s="136"/>
      <c r="DMZ17" s="136"/>
      <c r="DNA17" s="136"/>
      <c r="DNB17" s="136"/>
      <c r="DNC17" s="136"/>
      <c r="DND17" s="136"/>
      <c r="DNE17" s="136"/>
      <c r="DNF17" s="136"/>
      <c r="DNG17" s="136"/>
      <c r="DNH17" s="136"/>
      <c r="DNI17" s="136"/>
      <c r="DNJ17" s="136"/>
      <c r="DNK17" s="136"/>
      <c r="DNL17" s="136"/>
      <c r="DNM17" s="136"/>
      <c r="DNN17" s="136"/>
      <c r="DNO17" s="136"/>
      <c r="DNP17" s="136"/>
      <c r="DNQ17" s="136"/>
      <c r="DNR17" s="136"/>
      <c r="DNS17" s="136"/>
      <c r="DNT17" s="136"/>
      <c r="DNU17" s="136"/>
      <c r="DNV17" s="136"/>
      <c r="DNW17" s="136"/>
      <c r="DNX17" s="136"/>
      <c r="DNY17" s="136"/>
      <c r="DNZ17" s="136"/>
      <c r="DOA17" s="136"/>
      <c r="DOB17" s="136"/>
      <c r="DOC17" s="136"/>
      <c r="DOD17" s="136"/>
      <c r="DOE17" s="136"/>
      <c r="DOF17" s="136"/>
      <c r="DOG17" s="136"/>
      <c r="DOH17" s="136"/>
      <c r="DOI17" s="136"/>
      <c r="DOJ17" s="136"/>
      <c r="DOK17" s="136"/>
      <c r="DOL17" s="136"/>
      <c r="DOM17" s="136"/>
      <c r="DON17" s="136"/>
      <c r="DOO17" s="136"/>
      <c r="DOP17" s="136"/>
      <c r="DOQ17" s="136"/>
      <c r="DOR17" s="136"/>
      <c r="DOS17" s="136"/>
      <c r="DOT17" s="136"/>
      <c r="DOU17" s="136"/>
      <c r="DOV17" s="136"/>
      <c r="DOW17" s="136"/>
      <c r="DOX17" s="136"/>
      <c r="DOY17" s="136"/>
      <c r="DOZ17" s="136"/>
      <c r="DPA17" s="136"/>
      <c r="DPB17" s="136"/>
      <c r="DPC17" s="136"/>
      <c r="DPD17" s="136"/>
      <c r="DPE17" s="136"/>
      <c r="DPF17" s="136"/>
      <c r="DPG17" s="136"/>
      <c r="DPH17" s="136"/>
      <c r="DPI17" s="136"/>
      <c r="DPJ17" s="136"/>
      <c r="DPK17" s="136"/>
      <c r="DPL17" s="136"/>
      <c r="DPM17" s="136"/>
      <c r="DPN17" s="136"/>
      <c r="DPO17" s="136"/>
      <c r="DPP17" s="136"/>
      <c r="DPQ17" s="136"/>
      <c r="DPR17" s="136"/>
      <c r="DPS17" s="136"/>
      <c r="DPT17" s="136"/>
      <c r="DPU17" s="136"/>
      <c r="DPV17" s="136"/>
      <c r="DPW17" s="136"/>
      <c r="DPX17" s="136"/>
      <c r="DPY17" s="136"/>
      <c r="DPZ17" s="136"/>
      <c r="DQA17" s="136"/>
      <c r="DQB17" s="136"/>
      <c r="DQC17" s="136"/>
      <c r="DQD17" s="136"/>
      <c r="DQE17" s="136"/>
      <c r="DQF17" s="136"/>
      <c r="DQG17" s="136"/>
      <c r="DQH17" s="136"/>
      <c r="DQI17" s="136"/>
      <c r="DQJ17" s="136"/>
      <c r="DQK17" s="136"/>
      <c r="DQL17" s="136"/>
      <c r="DQM17" s="136"/>
      <c r="DQN17" s="136"/>
      <c r="DQO17" s="136"/>
      <c r="DQP17" s="136"/>
      <c r="DQQ17" s="136"/>
      <c r="DQR17" s="136"/>
      <c r="DQS17" s="136"/>
      <c r="DQT17" s="136"/>
      <c r="DQU17" s="136"/>
      <c r="DQV17" s="136"/>
      <c r="DQW17" s="136"/>
      <c r="DQX17" s="136"/>
      <c r="DQY17" s="136"/>
      <c r="DQZ17" s="136"/>
      <c r="DRA17" s="136"/>
      <c r="DRB17" s="136"/>
      <c r="DRC17" s="136"/>
      <c r="DRD17" s="136"/>
      <c r="DRE17" s="136"/>
      <c r="DRF17" s="136"/>
      <c r="DRG17" s="136"/>
      <c r="DRH17" s="136"/>
      <c r="DRI17" s="136"/>
      <c r="DRJ17" s="136"/>
      <c r="DRK17" s="136"/>
      <c r="DRL17" s="136"/>
      <c r="DRM17" s="136"/>
      <c r="DRN17" s="136"/>
      <c r="DRO17" s="136"/>
      <c r="DRP17" s="136"/>
      <c r="DRQ17" s="136"/>
      <c r="DRR17" s="136"/>
      <c r="DRS17" s="136"/>
      <c r="DRT17" s="136"/>
      <c r="DRU17" s="136"/>
      <c r="DRV17" s="136"/>
      <c r="DRW17" s="136"/>
      <c r="DRX17" s="136"/>
      <c r="DRY17" s="136"/>
      <c r="DRZ17" s="136"/>
      <c r="DSA17" s="136"/>
      <c r="DSB17" s="136"/>
      <c r="DSC17" s="136"/>
      <c r="DSD17" s="136"/>
      <c r="DSE17" s="136"/>
      <c r="DSF17" s="136"/>
      <c r="DSG17" s="136"/>
      <c r="DSH17" s="136"/>
      <c r="DSI17" s="136"/>
      <c r="DSJ17" s="136"/>
      <c r="DSK17" s="136"/>
      <c r="DSL17" s="136"/>
      <c r="DSM17" s="136"/>
      <c r="DSN17" s="136"/>
      <c r="DSO17" s="136"/>
      <c r="DSP17" s="136"/>
      <c r="DSQ17" s="136"/>
      <c r="DSR17" s="136"/>
      <c r="DSS17" s="136"/>
      <c r="DST17" s="136"/>
      <c r="DSU17" s="136"/>
      <c r="DSV17" s="136"/>
      <c r="DSW17" s="136"/>
      <c r="DSX17" s="136"/>
      <c r="DSY17" s="136"/>
      <c r="DSZ17" s="136"/>
      <c r="DTA17" s="136"/>
      <c r="DTB17" s="136"/>
      <c r="DTC17" s="136"/>
      <c r="DTD17" s="136"/>
      <c r="DTE17" s="136"/>
      <c r="DTF17" s="136"/>
      <c r="DTG17" s="136"/>
      <c r="DTH17" s="136"/>
      <c r="DTI17" s="136"/>
      <c r="DTJ17" s="136"/>
      <c r="DTK17" s="136"/>
      <c r="DTL17" s="136"/>
      <c r="DTM17" s="136"/>
      <c r="DTN17" s="136"/>
      <c r="DTO17" s="136"/>
      <c r="DTP17" s="136"/>
      <c r="DTQ17" s="136"/>
      <c r="DTR17" s="136"/>
      <c r="DTS17" s="136"/>
      <c r="DTT17" s="136"/>
      <c r="DTU17" s="136"/>
      <c r="DTV17" s="136"/>
      <c r="DTW17" s="136"/>
      <c r="DTX17" s="136"/>
      <c r="DTY17" s="136"/>
      <c r="DTZ17" s="136"/>
      <c r="DUA17" s="136"/>
      <c r="DUB17" s="136"/>
      <c r="DUC17" s="136"/>
      <c r="DUD17" s="136"/>
      <c r="DUE17" s="136"/>
      <c r="DUF17" s="136"/>
      <c r="DUG17" s="136"/>
      <c r="DUH17" s="136"/>
      <c r="DUI17" s="136"/>
      <c r="DUJ17" s="136"/>
      <c r="DUK17" s="136"/>
      <c r="DUL17" s="136"/>
      <c r="DUM17" s="136"/>
      <c r="DUN17" s="136"/>
      <c r="DUO17" s="136"/>
      <c r="DUP17" s="136"/>
      <c r="DUQ17" s="136"/>
      <c r="DUR17" s="136"/>
      <c r="DUS17" s="136"/>
      <c r="DUT17" s="136"/>
      <c r="DUU17" s="136"/>
      <c r="DUV17" s="136"/>
      <c r="DUW17" s="136"/>
      <c r="DUX17" s="136"/>
      <c r="DUY17" s="136"/>
      <c r="DUZ17" s="136"/>
      <c r="DVA17" s="136"/>
      <c r="DVB17" s="136"/>
      <c r="DVC17" s="136"/>
      <c r="DVD17" s="136"/>
      <c r="DVE17" s="136"/>
      <c r="DVF17" s="136"/>
      <c r="DVG17" s="136"/>
      <c r="DVH17" s="136"/>
      <c r="DVI17" s="136"/>
      <c r="DVJ17" s="136"/>
      <c r="DVK17" s="136"/>
      <c r="DVL17" s="136"/>
      <c r="DVM17" s="136"/>
      <c r="DVN17" s="136"/>
      <c r="DVO17" s="136"/>
      <c r="DVP17" s="136"/>
      <c r="DVQ17" s="136"/>
      <c r="DVR17" s="136"/>
      <c r="DVS17" s="136"/>
      <c r="DVT17" s="136"/>
      <c r="DVU17" s="136"/>
      <c r="DVV17" s="136"/>
      <c r="DVW17" s="136"/>
      <c r="DVX17" s="136"/>
      <c r="DVY17" s="136"/>
      <c r="DVZ17" s="136"/>
      <c r="DWA17" s="136"/>
      <c r="DWB17" s="136"/>
      <c r="DWC17" s="136"/>
      <c r="DWD17" s="136"/>
      <c r="DWE17" s="136"/>
      <c r="DWF17" s="136"/>
      <c r="DWG17" s="136"/>
      <c r="DWH17" s="136"/>
      <c r="DWI17" s="136"/>
      <c r="DWJ17" s="136"/>
      <c r="DWK17" s="136"/>
      <c r="DWL17" s="136"/>
      <c r="DWM17" s="136"/>
      <c r="DWN17" s="136"/>
      <c r="DWO17" s="136"/>
      <c r="DWP17" s="136"/>
      <c r="DWQ17" s="136"/>
      <c r="DWR17" s="136"/>
      <c r="DWS17" s="136"/>
      <c r="DWT17" s="136"/>
      <c r="DWU17" s="136"/>
      <c r="DWV17" s="136"/>
      <c r="DWW17" s="136"/>
      <c r="DWX17" s="136"/>
      <c r="DWY17" s="136"/>
      <c r="DWZ17" s="136"/>
      <c r="DXA17" s="136"/>
      <c r="DXB17" s="136"/>
      <c r="DXC17" s="136"/>
      <c r="DXD17" s="136"/>
      <c r="DXE17" s="136"/>
      <c r="DXF17" s="136"/>
      <c r="DXG17" s="136"/>
      <c r="DXH17" s="136"/>
      <c r="DXI17" s="136"/>
      <c r="DXJ17" s="136"/>
      <c r="DXK17" s="136"/>
      <c r="DXL17" s="136"/>
      <c r="DXM17" s="136"/>
      <c r="DXN17" s="136"/>
      <c r="DXO17" s="136"/>
      <c r="DXP17" s="136"/>
      <c r="DXQ17" s="136"/>
      <c r="DXR17" s="136"/>
      <c r="DXS17" s="136"/>
      <c r="DXT17" s="136"/>
      <c r="DXU17" s="136"/>
      <c r="DXV17" s="136"/>
      <c r="DXW17" s="136"/>
      <c r="DXX17" s="136"/>
      <c r="DXY17" s="136"/>
      <c r="DXZ17" s="136"/>
      <c r="DYA17" s="136"/>
      <c r="DYB17" s="136"/>
      <c r="DYC17" s="136"/>
      <c r="DYD17" s="136"/>
      <c r="DYE17" s="136"/>
      <c r="DYF17" s="136"/>
      <c r="DYG17" s="136"/>
      <c r="DYH17" s="136"/>
      <c r="DYI17" s="136"/>
      <c r="DYJ17" s="136"/>
      <c r="DYK17" s="136"/>
      <c r="DYL17" s="136"/>
      <c r="DYM17" s="136"/>
      <c r="DYN17" s="136"/>
      <c r="DYO17" s="136"/>
      <c r="DYP17" s="136"/>
      <c r="DYQ17" s="136"/>
      <c r="DYR17" s="136"/>
      <c r="DYS17" s="136"/>
      <c r="DYT17" s="136"/>
      <c r="DYU17" s="136"/>
      <c r="DYV17" s="136"/>
      <c r="DYW17" s="136"/>
      <c r="DYX17" s="136"/>
      <c r="DYY17" s="136"/>
      <c r="DYZ17" s="136"/>
      <c r="DZA17" s="136"/>
      <c r="DZB17" s="136"/>
      <c r="DZC17" s="136"/>
      <c r="DZD17" s="136"/>
      <c r="DZE17" s="136"/>
      <c r="DZF17" s="136"/>
      <c r="DZG17" s="136"/>
      <c r="DZH17" s="136"/>
      <c r="DZI17" s="136"/>
      <c r="DZJ17" s="136"/>
      <c r="DZK17" s="136"/>
      <c r="DZL17" s="136"/>
      <c r="DZM17" s="136"/>
      <c r="DZN17" s="136"/>
      <c r="DZO17" s="136"/>
      <c r="DZP17" s="136"/>
      <c r="DZQ17" s="136"/>
      <c r="DZR17" s="136"/>
      <c r="DZS17" s="136"/>
      <c r="DZT17" s="136"/>
      <c r="DZU17" s="136"/>
      <c r="DZV17" s="136"/>
      <c r="DZW17" s="136"/>
      <c r="DZX17" s="136"/>
      <c r="DZY17" s="136"/>
      <c r="DZZ17" s="136"/>
      <c r="EAA17" s="136"/>
      <c r="EAB17" s="136"/>
      <c r="EAC17" s="136"/>
      <c r="EAD17" s="136"/>
      <c r="EAE17" s="136"/>
      <c r="EAF17" s="136"/>
      <c r="EAG17" s="136"/>
      <c r="EAH17" s="136"/>
      <c r="EAI17" s="136"/>
      <c r="EAJ17" s="136"/>
      <c r="EAK17" s="136"/>
      <c r="EAL17" s="136"/>
      <c r="EAM17" s="136"/>
      <c r="EAN17" s="136"/>
      <c r="EAO17" s="136"/>
      <c r="EAP17" s="136"/>
      <c r="EAQ17" s="136"/>
      <c r="EAR17" s="136"/>
      <c r="EAS17" s="136"/>
      <c r="EAT17" s="136"/>
      <c r="EAU17" s="136"/>
      <c r="EAV17" s="136"/>
      <c r="EAW17" s="136"/>
      <c r="EAX17" s="136"/>
      <c r="EAY17" s="136"/>
      <c r="EAZ17" s="136"/>
      <c r="EBA17" s="136"/>
      <c r="EBB17" s="136"/>
      <c r="EBC17" s="136"/>
      <c r="EBD17" s="136"/>
      <c r="EBE17" s="136"/>
      <c r="EBF17" s="136"/>
      <c r="EBG17" s="136"/>
      <c r="EBH17" s="136"/>
      <c r="EBI17" s="136"/>
      <c r="EBJ17" s="136"/>
      <c r="EBK17" s="136"/>
      <c r="EBL17" s="136"/>
      <c r="EBM17" s="136"/>
      <c r="EBN17" s="136"/>
      <c r="EBO17" s="136"/>
      <c r="EBP17" s="136"/>
      <c r="EBQ17" s="136"/>
      <c r="EBR17" s="136"/>
      <c r="EBS17" s="136"/>
      <c r="EBT17" s="136"/>
      <c r="EBU17" s="136"/>
      <c r="EBV17" s="136"/>
      <c r="EBW17" s="136"/>
      <c r="EBX17" s="136"/>
      <c r="EBY17" s="136"/>
      <c r="EBZ17" s="136"/>
      <c r="ECA17" s="136"/>
      <c r="ECB17" s="136"/>
      <c r="ECC17" s="136"/>
      <c r="ECD17" s="136"/>
      <c r="ECE17" s="136"/>
      <c r="ECF17" s="136"/>
      <c r="ECG17" s="136"/>
      <c r="ECH17" s="136"/>
      <c r="ECI17" s="136"/>
      <c r="ECJ17" s="136"/>
      <c r="ECK17" s="136"/>
      <c r="ECL17" s="136"/>
      <c r="ECM17" s="136"/>
      <c r="ECN17" s="136"/>
      <c r="ECO17" s="136"/>
      <c r="ECP17" s="136"/>
      <c r="ECQ17" s="136"/>
      <c r="ECR17" s="136"/>
      <c r="ECS17" s="136"/>
      <c r="ECT17" s="136"/>
      <c r="ECU17" s="136"/>
      <c r="ECV17" s="136"/>
      <c r="ECW17" s="136"/>
      <c r="ECX17" s="136"/>
      <c r="ECY17" s="136"/>
      <c r="ECZ17" s="136"/>
      <c r="EDA17" s="136"/>
      <c r="EDB17" s="136"/>
      <c r="EDC17" s="136"/>
      <c r="EDD17" s="136"/>
      <c r="EDE17" s="136"/>
      <c r="EDF17" s="136"/>
      <c r="EDG17" s="136"/>
      <c r="EDH17" s="136"/>
      <c r="EDI17" s="136"/>
      <c r="EDJ17" s="136"/>
      <c r="EDK17" s="136"/>
      <c r="EDL17" s="136"/>
      <c r="EDM17" s="136"/>
      <c r="EDN17" s="136"/>
      <c r="EDO17" s="136"/>
      <c r="EDP17" s="136"/>
      <c r="EDQ17" s="136"/>
      <c r="EDR17" s="136"/>
      <c r="EDS17" s="136"/>
      <c r="EDT17" s="136"/>
      <c r="EDU17" s="136"/>
      <c r="EDV17" s="136"/>
      <c r="EDW17" s="136"/>
      <c r="EDX17" s="136"/>
      <c r="EDY17" s="136"/>
      <c r="EDZ17" s="136"/>
      <c r="EEA17" s="136"/>
      <c r="EEB17" s="136"/>
      <c r="EEC17" s="136"/>
      <c r="EED17" s="136"/>
      <c r="EEE17" s="136"/>
      <c r="EEF17" s="136"/>
      <c r="EEG17" s="136"/>
      <c r="EEH17" s="136"/>
      <c r="EEI17" s="136"/>
      <c r="EEJ17" s="136"/>
      <c r="EEK17" s="136"/>
      <c r="EEL17" s="136"/>
      <c r="EEM17" s="136"/>
      <c r="EEN17" s="136"/>
      <c r="EEO17" s="136"/>
      <c r="EEP17" s="136"/>
      <c r="EEQ17" s="136"/>
      <c r="EER17" s="136"/>
      <c r="EES17" s="136"/>
      <c r="EET17" s="136"/>
      <c r="EEU17" s="136"/>
      <c r="EEV17" s="136"/>
      <c r="EEW17" s="136"/>
      <c r="EEX17" s="136"/>
      <c r="EEY17" s="136"/>
      <c r="EEZ17" s="136"/>
      <c r="EFA17" s="136"/>
      <c r="EFB17" s="136"/>
      <c r="EFC17" s="136"/>
      <c r="EFD17" s="136"/>
      <c r="EFE17" s="136"/>
      <c r="EFF17" s="136"/>
      <c r="EFG17" s="136"/>
      <c r="EFH17" s="136"/>
      <c r="EFI17" s="136"/>
      <c r="EFJ17" s="136"/>
      <c r="EFK17" s="136"/>
      <c r="EFL17" s="136"/>
      <c r="EFM17" s="136"/>
      <c r="EFN17" s="136"/>
      <c r="EFO17" s="136"/>
      <c r="EFP17" s="136"/>
      <c r="EFQ17" s="136"/>
      <c r="EFR17" s="136"/>
      <c r="EFS17" s="136"/>
      <c r="EFT17" s="136"/>
      <c r="EFU17" s="136"/>
      <c r="EFV17" s="136"/>
      <c r="EFW17" s="136"/>
      <c r="EFX17" s="136"/>
      <c r="EFY17" s="136"/>
      <c r="EFZ17" s="136"/>
      <c r="EGA17" s="136"/>
      <c r="EGB17" s="136"/>
      <c r="EGC17" s="136"/>
      <c r="EGD17" s="136"/>
      <c r="EGE17" s="136"/>
      <c r="EGF17" s="136"/>
      <c r="EGG17" s="136"/>
      <c r="EGH17" s="136"/>
      <c r="EGI17" s="136"/>
      <c r="EGJ17" s="136"/>
      <c r="EGK17" s="136"/>
      <c r="EGL17" s="136"/>
      <c r="EGM17" s="136"/>
      <c r="EGN17" s="136"/>
      <c r="EGO17" s="136"/>
      <c r="EGP17" s="136"/>
      <c r="EGQ17" s="136"/>
      <c r="EGR17" s="136"/>
      <c r="EGS17" s="136"/>
      <c r="EGT17" s="136"/>
      <c r="EGU17" s="136"/>
      <c r="EGV17" s="136"/>
      <c r="EGW17" s="136"/>
      <c r="EGX17" s="136"/>
      <c r="EGY17" s="136"/>
      <c r="EGZ17" s="136"/>
      <c r="EHA17" s="136"/>
      <c r="EHB17" s="136"/>
      <c r="EHC17" s="136"/>
      <c r="EHD17" s="136"/>
      <c r="EHE17" s="136"/>
      <c r="EHF17" s="136"/>
      <c r="EHG17" s="136"/>
      <c r="EHH17" s="136"/>
      <c r="EHI17" s="136"/>
      <c r="EHJ17" s="136"/>
      <c r="EHK17" s="136"/>
      <c r="EHL17" s="136"/>
      <c r="EHM17" s="136"/>
      <c r="EHN17" s="136"/>
      <c r="EHO17" s="136"/>
      <c r="EHP17" s="136"/>
      <c r="EHQ17" s="136"/>
      <c r="EHR17" s="136"/>
      <c r="EHS17" s="136"/>
      <c r="EHT17" s="136"/>
      <c r="EHU17" s="136"/>
      <c r="EHV17" s="136"/>
      <c r="EHW17" s="136"/>
      <c r="EHX17" s="136"/>
      <c r="EHY17" s="136"/>
      <c r="EHZ17" s="136"/>
      <c r="EIA17" s="136"/>
      <c r="EIB17" s="136"/>
      <c r="EIC17" s="136"/>
      <c r="EID17" s="136"/>
      <c r="EIE17" s="136"/>
      <c r="EIF17" s="136"/>
      <c r="EIG17" s="136"/>
      <c r="EIH17" s="136"/>
      <c r="EII17" s="136"/>
      <c r="EIJ17" s="136"/>
      <c r="EIK17" s="136"/>
      <c r="EIL17" s="136"/>
      <c r="EIM17" s="136"/>
      <c r="EIN17" s="136"/>
      <c r="EIO17" s="136"/>
      <c r="EIP17" s="136"/>
      <c r="EIQ17" s="136"/>
      <c r="EIR17" s="136"/>
      <c r="EIS17" s="136"/>
      <c r="EIT17" s="136"/>
      <c r="EIU17" s="136"/>
      <c r="EIV17" s="136"/>
      <c r="EIW17" s="136"/>
      <c r="EIX17" s="136"/>
      <c r="EIY17" s="136"/>
      <c r="EIZ17" s="136"/>
      <c r="EJA17" s="136"/>
      <c r="EJB17" s="136"/>
      <c r="EJC17" s="136"/>
      <c r="EJD17" s="136"/>
      <c r="EJE17" s="136"/>
      <c r="EJF17" s="136"/>
      <c r="EJG17" s="136"/>
      <c r="EJH17" s="136"/>
      <c r="EJI17" s="136"/>
      <c r="EJJ17" s="136"/>
      <c r="EJK17" s="136"/>
      <c r="EJL17" s="136"/>
      <c r="EJM17" s="136"/>
      <c r="EJN17" s="136"/>
      <c r="EJO17" s="136"/>
      <c r="EJP17" s="136"/>
      <c r="EJQ17" s="136"/>
      <c r="EJR17" s="136"/>
      <c r="EJS17" s="136"/>
      <c r="EJT17" s="136"/>
      <c r="EJU17" s="136"/>
      <c r="EJV17" s="136"/>
      <c r="EJW17" s="136"/>
      <c r="EJX17" s="136"/>
      <c r="EJY17" s="136"/>
      <c r="EJZ17" s="136"/>
      <c r="EKA17" s="136"/>
      <c r="EKB17" s="136"/>
      <c r="EKC17" s="136"/>
      <c r="EKD17" s="136"/>
      <c r="EKE17" s="136"/>
      <c r="EKF17" s="136"/>
      <c r="EKG17" s="136"/>
      <c r="EKH17" s="136"/>
      <c r="EKI17" s="136"/>
      <c r="EKJ17" s="136"/>
      <c r="EKK17" s="136"/>
      <c r="EKL17" s="136"/>
      <c r="EKM17" s="136"/>
      <c r="EKN17" s="136"/>
      <c r="EKO17" s="136"/>
      <c r="EKP17" s="136"/>
      <c r="EKQ17" s="136"/>
      <c r="EKR17" s="136"/>
      <c r="EKS17" s="136"/>
      <c r="EKT17" s="136"/>
      <c r="EKU17" s="136"/>
      <c r="EKV17" s="136"/>
      <c r="EKW17" s="136"/>
      <c r="EKX17" s="136"/>
      <c r="EKY17" s="136"/>
      <c r="EKZ17" s="136"/>
      <c r="ELA17" s="136"/>
      <c r="ELB17" s="136"/>
      <c r="ELC17" s="136"/>
      <c r="ELD17" s="136"/>
      <c r="ELE17" s="136"/>
      <c r="ELF17" s="136"/>
      <c r="ELG17" s="136"/>
      <c r="ELH17" s="136"/>
      <c r="ELI17" s="136"/>
      <c r="ELJ17" s="136"/>
      <c r="ELK17" s="136"/>
      <c r="ELL17" s="136"/>
      <c r="ELM17" s="136"/>
      <c r="ELN17" s="136"/>
      <c r="ELO17" s="136"/>
      <c r="ELP17" s="136"/>
      <c r="ELQ17" s="136"/>
      <c r="ELR17" s="136"/>
      <c r="ELS17" s="136"/>
      <c r="ELT17" s="136"/>
      <c r="ELU17" s="136"/>
      <c r="ELV17" s="136"/>
      <c r="ELW17" s="136"/>
      <c r="ELX17" s="136"/>
      <c r="ELY17" s="136"/>
      <c r="ELZ17" s="136"/>
      <c r="EMA17" s="136"/>
      <c r="EMB17" s="136"/>
      <c r="EMC17" s="136"/>
      <c r="EMD17" s="136"/>
      <c r="EME17" s="136"/>
      <c r="EMF17" s="136"/>
      <c r="EMG17" s="136"/>
      <c r="EMH17" s="136"/>
      <c r="EMI17" s="136"/>
      <c r="EMJ17" s="136"/>
      <c r="EMK17" s="136"/>
      <c r="EML17" s="136"/>
      <c r="EMM17" s="136"/>
      <c r="EMN17" s="136"/>
      <c r="EMO17" s="136"/>
      <c r="EMP17" s="136"/>
      <c r="EMQ17" s="136"/>
      <c r="EMR17" s="136"/>
      <c r="EMS17" s="136"/>
      <c r="EMT17" s="136"/>
      <c r="EMU17" s="136"/>
      <c r="EMV17" s="136"/>
      <c r="EMW17" s="136"/>
      <c r="EMX17" s="136"/>
      <c r="EMY17" s="136"/>
      <c r="EMZ17" s="136"/>
      <c r="ENA17" s="136"/>
      <c r="ENB17" s="136"/>
      <c r="ENC17" s="136"/>
      <c r="END17" s="136"/>
      <c r="ENE17" s="136"/>
      <c r="ENF17" s="136"/>
      <c r="ENG17" s="136"/>
      <c r="ENH17" s="136"/>
      <c r="ENI17" s="136"/>
      <c r="ENJ17" s="136"/>
      <c r="ENK17" s="136"/>
      <c r="ENL17" s="136"/>
      <c r="ENM17" s="136"/>
      <c r="ENN17" s="136"/>
      <c r="ENO17" s="136"/>
      <c r="ENP17" s="136"/>
      <c r="ENQ17" s="136"/>
      <c r="ENR17" s="136"/>
      <c r="ENS17" s="136"/>
      <c r="ENT17" s="136"/>
      <c r="ENU17" s="136"/>
      <c r="ENV17" s="136"/>
      <c r="ENW17" s="136"/>
      <c r="ENX17" s="136"/>
      <c r="ENY17" s="136"/>
      <c r="ENZ17" s="136"/>
      <c r="EOA17" s="136"/>
      <c r="EOB17" s="136"/>
      <c r="EOC17" s="136"/>
      <c r="EOD17" s="136"/>
      <c r="EOE17" s="136"/>
      <c r="EOF17" s="136"/>
      <c r="EOG17" s="136"/>
      <c r="EOH17" s="136"/>
      <c r="EOI17" s="136"/>
      <c r="EOJ17" s="136"/>
      <c r="EOK17" s="136"/>
      <c r="EOL17" s="136"/>
      <c r="EOM17" s="136"/>
      <c r="EON17" s="136"/>
      <c r="EOO17" s="136"/>
      <c r="EOP17" s="136"/>
      <c r="EOQ17" s="136"/>
      <c r="EOR17" s="136"/>
      <c r="EOS17" s="136"/>
      <c r="EOT17" s="136"/>
      <c r="EOU17" s="136"/>
      <c r="EOV17" s="136"/>
      <c r="EOW17" s="136"/>
      <c r="EOX17" s="136"/>
      <c r="EOY17" s="136"/>
      <c r="EOZ17" s="136"/>
      <c r="EPA17" s="136"/>
      <c r="EPB17" s="136"/>
      <c r="EPC17" s="136"/>
      <c r="EPD17" s="136"/>
      <c r="EPE17" s="136"/>
      <c r="EPF17" s="136"/>
      <c r="EPG17" s="136"/>
      <c r="EPH17" s="136"/>
      <c r="EPI17" s="136"/>
      <c r="EPJ17" s="136"/>
      <c r="EPK17" s="136"/>
      <c r="EPL17" s="136"/>
      <c r="EPM17" s="136"/>
      <c r="EPN17" s="136"/>
      <c r="EPO17" s="136"/>
      <c r="EPP17" s="136"/>
      <c r="EPQ17" s="136"/>
      <c r="EPR17" s="136"/>
      <c r="EPS17" s="136"/>
      <c r="EPT17" s="136"/>
      <c r="EPU17" s="136"/>
      <c r="EPV17" s="136"/>
      <c r="EPW17" s="136"/>
      <c r="EPX17" s="136"/>
      <c r="EPY17" s="136"/>
      <c r="EPZ17" s="136"/>
      <c r="EQA17" s="136"/>
      <c r="EQB17" s="136"/>
      <c r="EQC17" s="136"/>
      <c r="EQD17" s="136"/>
      <c r="EQE17" s="136"/>
      <c r="EQF17" s="136"/>
      <c r="EQG17" s="136"/>
      <c r="EQH17" s="136"/>
      <c r="EQI17" s="136"/>
      <c r="EQJ17" s="136"/>
      <c r="EQK17" s="136"/>
      <c r="EQL17" s="136"/>
      <c r="EQM17" s="136"/>
      <c r="EQN17" s="136"/>
      <c r="EQO17" s="136"/>
      <c r="EQP17" s="136"/>
      <c r="EQQ17" s="136"/>
      <c r="EQR17" s="136"/>
      <c r="EQS17" s="136"/>
      <c r="EQT17" s="136"/>
      <c r="EQU17" s="136"/>
      <c r="EQV17" s="136"/>
      <c r="EQW17" s="136"/>
      <c r="EQX17" s="136"/>
      <c r="EQY17" s="136"/>
      <c r="EQZ17" s="136"/>
      <c r="ERA17" s="136"/>
      <c r="ERB17" s="136"/>
      <c r="ERC17" s="136"/>
      <c r="ERD17" s="136"/>
      <c r="ERE17" s="136"/>
      <c r="ERF17" s="136"/>
      <c r="ERG17" s="136"/>
      <c r="ERH17" s="136"/>
      <c r="ERI17" s="136"/>
      <c r="ERJ17" s="136"/>
      <c r="ERK17" s="136"/>
      <c r="ERL17" s="136"/>
      <c r="ERM17" s="136"/>
      <c r="ERN17" s="136"/>
      <c r="ERO17" s="136"/>
      <c r="ERP17" s="136"/>
      <c r="ERQ17" s="136"/>
      <c r="ERR17" s="136"/>
      <c r="ERS17" s="136"/>
      <c r="ERT17" s="136"/>
      <c r="ERU17" s="136"/>
      <c r="ERV17" s="136"/>
      <c r="ERW17" s="136"/>
      <c r="ERX17" s="136"/>
      <c r="ERY17" s="136"/>
      <c r="ERZ17" s="136"/>
      <c r="ESA17" s="136"/>
      <c r="ESB17" s="136"/>
      <c r="ESC17" s="136"/>
      <c r="ESD17" s="136"/>
      <c r="ESE17" s="136"/>
      <c r="ESF17" s="136"/>
      <c r="ESG17" s="136"/>
      <c r="ESH17" s="136"/>
      <c r="ESI17" s="136"/>
      <c r="ESJ17" s="136"/>
      <c r="ESK17" s="136"/>
      <c r="ESL17" s="136"/>
      <c r="ESM17" s="136"/>
      <c r="ESN17" s="136"/>
      <c r="ESO17" s="136"/>
      <c r="ESP17" s="136"/>
      <c r="ESQ17" s="136"/>
      <c r="ESR17" s="136"/>
      <c r="ESS17" s="136"/>
      <c r="EST17" s="136"/>
      <c r="ESU17" s="136"/>
      <c r="ESV17" s="136"/>
      <c r="ESW17" s="136"/>
      <c r="ESX17" s="136"/>
      <c r="ESY17" s="136"/>
      <c r="ESZ17" s="136"/>
      <c r="ETA17" s="136"/>
      <c r="ETB17" s="136"/>
      <c r="ETC17" s="136"/>
      <c r="ETD17" s="136"/>
      <c r="ETE17" s="136"/>
      <c r="ETF17" s="136"/>
      <c r="ETG17" s="136"/>
      <c r="ETH17" s="136"/>
      <c r="ETI17" s="136"/>
      <c r="ETJ17" s="136"/>
      <c r="ETK17" s="136"/>
      <c r="ETL17" s="136"/>
      <c r="ETM17" s="136"/>
      <c r="ETN17" s="136"/>
      <c r="ETO17" s="136"/>
      <c r="ETP17" s="136"/>
      <c r="ETQ17" s="136"/>
      <c r="ETR17" s="136"/>
      <c r="ETS17" s="136"/>
      <c r="ETT17" s="136"/>
      <c r="ETU17" s="136"/>
      <c r="ETV17" s="136"/>
      <c r="ETW17" s="136"/>
      <c r="ETX17" s="136"/>
      <c r="ETY17" s="136"/>
      <c r="ETZ17" s="136"/>
      <c r="EUA17" s="136"/>
      <c r="EUB17" s="136"/>
      <c r="EUC17" s="136"/>
      <c r="EUD17" s="136"/>
      <c r="EUE17" s="136"/>
      <c r="EUF17" s="136"/>
      <c r="EUG17" s="136"/>
      <c r="EUH17" s="136"/>
      <c r="EUI17" s="136"/>
      <c r="EUJ17" s="136"/>
      <c r="EUK17" s="136"/>
      <c r="EUL17" s="136"/>
      <c r="EUM17" s="136"/>
      <c r="EUN17" s="136"/>
      <c r="EUO17" s="136"/>
      <c r="EUP17" s="136"/>
      <c r="EUQ17" s="136"/>
      <c r="EUR17" s="136"/>
      <c r="EUS17" s="136"/>
      <c r="EUT17" s="136"/>
      <c r="EUU17" s="136"/>
      <c r="EUV17" s="136"/>
      <c r="EUW17" s="136"/>
      <c r="EUX17" s="136"/>
      <c r="EUY17" s="136"/>
      <c r="EUZ17" s="136"/>
      <c r="EVA17" s="136"/>
      <c r="EVB17" s="136"/>
      <c r="EVC17" s="136"/>
      <c r="EVD17" s="136"/>
      <c r="EVE17" s="136"/>
      <c r="EVF17" s="136"/>
      <c r="EVG17" s="136"/>
      <c r="EVH17" s="136"/>
      <c r="EVI17" s="136"/>
      <c r="EVJ17" s="136"/>
      <c r="EVK17" s="136"/>
      <c r="EVL17" s="136"/>
      <c r="EVM17" s="136"/>
      <c r="EVN17" s="136"/>
      <c r="EVO17" s="136"/>
      <c r="EVP17" s="136"/>
      <c r="EVQ17" s="136"/>
      <c r="EVR17" s="136"/>
      <c r="EVS17" s="136"/>
      <c r="EVT17" s="136"/>
      <c r="EVU17" s="136"/>
      <c r="EVV17" s="136"/>
      <c r="EVW17" s="136"/>
      <c r="EVX17" s="136"/>
      <c r="EVY17" s="136"/>
      <c r="EVZ17" s="136"/>
      <c r="EWA17" s="136"/>
      <c r="EWB17" s="136"/>
      <c r="EWC17" s="136"/>
      <c r="EWD17" s="136"/>
      <c r="EWE17" s="136"/>
      <c r="EWF17" s="136"/>
      <c r="EWG17" s="136"/>
      <c r="EWH17" s="136"/>
      <c r="EWI17" s="136"/>
      <c r="EWJ17" s="136"/>
      <c r="EWK17" s="136"/>
      <c r="EWL17" s="136"/>
      <c r="EWM17" s="136"/>
      <c r="EWN17" s="136"/>
      <c r="EWO17" s="136"/>
      <c r="EWP17" s="136"/>
      <c r="EWQ17" s="136"/>
      <c r="EWR17" s="136"/>
      <c r="EWS17" s="136"/>
      <c r="EWT17" s="136"/>
      <c r="EWU17" s="136"/>
      <c r="EWV17" s="136"/>
      <c r="EWW17" s="136"/>
      <c r="EWX17" s="136"/>
      <c r="EWY17" s="136"/>
      <c r="EWZ17" s="136"/>
      <c r="EXA17" s="136"/>
      <c r="EXB17" s="136"/>
      <c r="EXC17" s="136"/>
      <c r="EXD17" s="136"/>
      <c r="EXE17" s="136"/>
      <c r="EXF17" s="136"/>
      <c r="EXG17" s="136"/>
      <c r="EXH17" s="136"/>
      <c r="EXI17" s="136"/>
      <c r="EXJ17" s="136"/>
      <c r="EXK17" s="136"/>
      <c r="EXL17" s="136"/>
      <c r="EXM17" s="136"/>
      <c r="EXN17" s="136"/>
      <c r="EXO17" s="136"/>
      <c r="EXP17" s="136"/>
      <c r="EXQ17" s="136"/>
      <c r="EXR17" s="136"/>
      <c r="EXS17" s="136"/>
      <c r="EXT17" s="136"/>
      <c r="EXU17" s="136"/>
      <c r="EXV17" s="136"/>
      <c r="EXW17" s="136"/>
      <c r="EXX17" s="136"/>
      <c r="EXY17" s="136"/>
      <c r="EXZ17" s="136"/>
      <c r="EYA17" s="136"/>
      <c r="EYB17" s="136"/>
      <c r="EYC17" s="136"/>
      <c r="EYD17" s="136"/>
      <c r="EYE17" s="136"/>
      <c r="EYF17" s="136"/>
      <c r="EYG17" s="136"/>
      <c r="EYH17" s="136"/>
      <c r="EYI17" s="136"/>
      <c r="EYJ17" s="136"/>
      <c r="EYK17" s="136"/>
      <c r="EYL17" s="136"/>
      <c r="EYM17" s="136"/>
      <c r="EYN17" s="136"/>
      <c r="EYO17" s="136"/>
      <c r="EYP17" s="136"/>
      <c r="EYQ17" s="136"/>
      <c r="EYR17" s="136"/>
      <c r="EYS17" s="136"/>
      <c r="EYT17" s="136"/>
      <c r="EYU17" s="136"/>
      <c r="EYV17" s="136"/>
      <c r="EYW17" s="136"/>
      <c r="EYX17" s="136"/>
      <c r="EYY17" s="136"/>
      <c r="EYZ17" s="136"/>
      <c r="EZA17" s="136"/>
      <c r="EZB17" s="136"/>
      <c r="EZC17" s="136"/>
      <c r="EZD17" s="136"/>
      <c r="EZE17" s="136"/>
      <c r="EZF17" s="136"/>
      <c r="EZG17" s="136"/>
      <c r="EZH17" s="136"/>
      <c r="EZI17" s="136"/>
      <c r="EZJ17" s="136"/>
      <c r="EZK17" s="136"/>
      <c r="EZL17" s="136"/>
      <c r="EZM17" s="136"/>
      <c r="EZN17" s="136"/>
      <c r="EZO17" s="136"/>
      <c r="EZP17" s="136"/>
      <c r="EZQ17" s="136"/>
      <c r="EZR17" s="136"/>
      <c r="EZS17" s="136"/>
      <c r="EZT17" s="136"/>
      <c r="EZU17" s="136"/>
      <c r="EZV17" s="136"/>
      <c r="EZW17" s="136"/>
      <c r="EZX17" s="136"/>
      <c r="EZY17" s="136"/>
      <c r="EZZ17" s="136"/>
      <c r="FAA17" s="136"/>
      <c r="FAB17" s="136"/>
      <c r="FAC17" s="136"/>
      <c r="FAD17" s="136"/>
      <c r="FAE17" s="136"/>
      <c r="FAF17" s="136"/>
      <c r="FAG17" s="136"/>
      <c r="FAH17" s="136"/>
      <c r="FAI17" s="136"/>
      <c r="FAJ17" s="136"/>
      <c r="FAK17" s="136"/>
      <c r="FAL17" s="136"/>
      <c r="FAM17" s="136"/>
      <c r="FAN17" s="136"/>
      <c r="FAO17" s="136"/>
      <c r="FAP17" s="136"/>
      <c r="FAQ17" s="136"/>
      <c r="FAR17" s="136"/>
      <c r="FAS17" s="136"/>
      <c r="FAT17" s="136"/>
      <c r="FAU17" s="136"/>
      <c r="FAV17" s="136"/>
      <c r="FAW17" s="136"/>
      <c r="FAX17" s="136"/>
      <c r="FAY17" s="136"/>
      <c r="FAZ17" s="136"/>
      <c r="FBA17" s="136"/>
      <c r="FBB17" s="136"/>
      <c r="FBC17" s="136"/>
      <c r="FBD17" s="136"/>
      <c r="FBE17" s="136"/>
      <c r="FBF17" s="136"/>
      <c r="FBG17" s="136"/>
      <c r="FBH17" s="136"/>
      <c r="FBI17" s="136"/>
      <c r="FBJ17" s="136"/>
      <c r="FBK17" s="136"/>
      <c r="FBL17" s="136"/>
      <c r="FBM17" s="136"/>
      <c r="FBN17" s="136"/>
      <c r="FBO17" s="136"/>
      <c r="FBP17" s="136"/>
      <c r="FBQ17" s="136"/>
      <c r="FBR17" s="136"/>
      <c r="FBS17" s="136"/>
      <c r="FBT17" s="136"/>
      <c r="FBU17" s="136"/>
      <c r="FBV17" s="136"/>
      <c r="FBW17" s="136"/>
      <c r="FBX17" s="136"/>
      <c r="FBY17" s="136"/>
      <c r="FBZ17" s="136"/>
      <c r="FCA17" s="136"/>
      <c r="FCB17" s="136"/>
      <c r="FCC17" s="136"/>
      <c r="FCD17" s="136"/>
      <c r="FCE17" s="136"/>
      <c r="FCF17" s="136"/>
      <c r="FCG17" s="136"/>
      <c r="FCH17" s="136"/>
      <c r="FCI17" s="136"/>
      <c r="FCJ17" s="136"/>
      <c r="FCK17" s="136"/>
      <c r="FCL17" s="136"/>
      <c r="FCM17" s="136"/>
      <c r="FCN17" s="136"/>
      <c r="FCO17" s="136"/>
      <c r="FCP17" s="136"/>
      <c r="FCQ17" s="136"/>
      <c r="FCR17" s="136"/>
      <c r="FCS17" s="136"/>
      <c r="FCT17" s="136"/>
      <c r="FCU17" s="136"/>
      <c r="FCV17" s="136"/>
      <c r="FCW17" s="136"/>
      <c r="FCX17" s="136"/>
      <c r="FCY17" s="136"/>
      <c r="FCZ17" s="136"/>
      <c r="FDA17" s="136"/>
      <c r="FDB17" s="136"/>
      <c r="FDC17" s="136"/>
      <c r="FDD17" s="136"/>
      <c r="FDE17" s="136"/>
      <c r="FDF17" s="136"/>
      <c r="FDG17" s="136"/>
      <c r="FDH17" s="136"/>
      <c r="FDI17" s="136"/>
      <c r="FDJ17" s="136"/>
      <c r="FDK17" s="136"/>
      <c r="FDL17" s="136"/>
      <c r="FDM17" s="136"/>
      <c r="FDN17" s="136"/>
      <c r="FDO17" s="136"/>
      <c r="FDP17" s="136"/>
      <c r="FDQ17" s="136"/>
      <c r="FDR17" s="136"/>
      <c r="FDS17" s="136"/>
      <c r="FDT17" s="136"/>
      <c r="FDU17" s="136"/>
      <c r="FDV17" s="136"/>
      <c r="FDW17" s="136"/>
      <c r="FDX17" s="136"/>
      <c r="FDY17" s="136"/>
      <c r="FDZ17" s="136"/>
      <c r="FEA17" s="136"/>
      <c r="FEB17" s="136"/>
      <c r="FEC17" s="136"/>
      <c r="FED17" s="136"/>
      <c r="FEE17" s="136"/>
      <c r="FEF17" s="136"/>
      <c r="FEG17" s="136"/>
      <c r="FEH17" s="136"/>
      <c r="FEI17" s="136"/>
      <c r="FEJ17" s="136"/>
      <c r="FEK17" s="136"/>
      <c r="FEL17" s="136"/>
      <c r="FEM17" s="136"/>
      <c r="FEN17" s="136"/>
      <c r="FEO17" s="136"/>
      <c r="FEP17" s="136"/>
      <c r="FEQ17" s="136"/>
      <c r="FER17" s="136"/>
      <c r="FES17" s="136"/>
      <c r="FET17" s="136"/>
      <c r="FEU17" s="136"/>
      <c r="FEV17" s="136"/>
      <c r="FEW17" s="136"/>
      <c r="FEX17" s="136"/>
      <c r="FEY17" s="136"/>
      <c r="FEZ17" s="136"/>
      <c r="FFA17" s="136"/>
      <c r="FFB17" s="136"/>
      <c r="FFC17" s="136"/>
      <c r="FFD17" s="136"/>
      <c r="FFE17" s="136"/>
      <c r="FFF17" s="136"/>
      <c r="FFG17" s="136"/>
      <c r="FFH17" s="136"/>
      <c r="FFI17" s="136"/>
      <c r="FFJ17" s="136"/>
      <c r="FFK17" s="136"/>
      <c r="FFL17" s="136"/>
      <c r="FFM17" s="136"/>
      <c r="FFN17" s="136"/>
      <c r="FFO17" s="136"/>
      <c r="FFP17" s="136"/>
      <c r="FFQ17" s="136"/>
      <c r="FFR17" s="136"/>
      <c r="FFS17" s="136"/>
      <c r="FFT17" s="136"/>
      <c r="FFU17" s="136"/>
      <c r="FFV17" s="136"/>
      <c r="FFW17" s="136"/>
      <c r="FFX17" s="136"/>
      <c r="FFY17" s="136"/>
      <c r="FFZ17" s="136"/>
      <c r="FGA17" s="136"/>
      <c r="FGB17" s="136"/>
      <c r="FGC17" s="136"/>
      <c r="FGD17" s="136"/>
      <c r="FGE17" s="136"/>
      <c r="FGF17" s="136"/>
      <c r="FGG17" s="136"/>
      <c r="FGH17" s="136"/>
      <c r="FGI17" s="136"/>
      <c r="FGJ17" s="136"/>
      <c r="FGK17" s="136"/>
      <c r="FGL17" s="136"/>
      <c r="FGM17" s="136"/>
      <c r="FGN17" s="136"/>
      <c r="FGO17" s="136"/>
      <c r="FGP17" s="136"/>
      <c r="FGQ17" s="136"/>
      <c r="FGR17" s="136"/>
      <c r="FGS17" s="136"/>
      <c r="FGT17" s="136"/>
      <c r="FGU17" s="136"/>
      <c r="FGV17" s="136"/>
      <c r="FGW17" s="136"/>
      <c r="FGX17" s="136"/>
      <c r="FGY17" s="136"/>
      <c r="FGZ17" s="136"/>
      <c r="FHA17" s="136"/>
      <c r="FHB17" s="136"/>
      <c r="FHC17" s="136"/>
      <c r="FHD17" s="136"/>
      <c r="FHE17" s="136"/>
      <c r="FHF17" s="136"/>
      <c r="FHG17" s="136"/>
      <c r="FHH17" s="136"/>
      <c r="FHI17" s="136"/>
      <c r="FHJ17" s="136"/>
      <c r="FHK17" s="136"/>
      <c r="FHL17" s="136"/>
      <c r="FHM17" s="136"/>
      <c r="FHN17" s="136"/>
      <c r="FHO17" s="136"/>
      <c r="FHP17" s="136"/>
      <c r="FHQ17" s="136"/>
      <c r="FHR17" s="136"/>
      <c r="FHS17" s="136"/>
      <c r="FHT17" s="136"/>
      <c r="FHU17" s="136"/>
      <c r="FHV17" s="136"/>
      <c r="FHW17" s="136"/>
      <c r="FHX17" s="136"/>
      <c r="FHY17" s="136"/>
      <c r="FHZ17" s="136"/>
      <c r="FIA17" s="136"/>
      <c r="FIB17" s="136"/>
      <c r="FIC17" s="136"/>
      <c r="FID17" s="136"/>
      <c r="FIE17" s="136"/>
      <c r="FIF17" s="136"/>
      <c r="FIG17" s="136"/>
      <c r="FIH17" s="136"/>
      <c r="FII17" s="136"/>
      <c r="FIJ17" s="136"/>
      <c r="FIK17" s="136"/>
      <c r="FIL17" s="136"/>
      <c r="FIM17" s="136"/>
      <c r="FIN17" s="136"/>
      <c r="FIO17" s="136"/>
      <c r="FIP17" s="136"/>
      <c r="FIQ17" s="136"/>
      <c r="FIR17" s="136"/>
      <c r="FIS17" s="136"/>
      <c r="FIT17" s="136"/>
      <c r="FIU17" s="136"/>
      <c r="FIV17" s="136"/>
      <c r="FIW17" s="136"/>
      <c r="FIX17" s="136"/>
      <c r="FIY17" s="136"/>
      <c r="FIZ17" s="136"/>
      <c r="FJA17" s="136"/>
      <c r="FJB17" s="136"/>
      <c r="FJC17" s="136"/>
      <c r="FJD17" s="136"/>
      <c r="FJE17" s="136"/>
      <c r="FJF17" s="136"/>
      <c r="FJG17" s="136"/>
      <c r="FJH17" s="136"/>
      <c r="FJI17" s="136"/>
      <c r="FJJ17" s="136"/>
      <c r="FJK17" s="136"/>
      <c r="FJL17" s="136"/>
      <c r="FJM17" s="136"/>
      <c r="FJN17" s="136"/>
      <c r="FJO17" s="136"/>
      <c r="FJP17" s="136"/>
      <c r="FJQ17" s="136"/>
      <c r="FJR17" s="136"/>
      <c r="FJS17" s="136"/>
      <c r="FJT17" s="136"/>
      <c r="FJU17" s="136"/>
      <c r="FJV17" s="136"/>
      <c r="FJW17" s="136"/>
      <c r="FJX17" s="136"/>
      <c r="FJY17" s="136"/>
      <c r="FJZ17" s="136"/>
      <c r="FKA17" s="136"/>
      <c r="FKB17" s="136"/>
      <c r="FKC17" s="136"/>
      <c r="FKD17" s="136"/>
      <c r="FKE17" s="136"/>
      <c r="FKF17" s="136"/>
      <c r="FKG17" s="136"/>
      <c r="FKH17" s="136"/>
      <c r="FKI17" s="136"/>
      <c r="FKJ17" s="136"/>
      <c r="FKK17" s="136"/>
      <c r="FKL17" s="136"/>
      <c r="FKM17" s="136"/>
      <c r="FKN17" s="136"/>
      <c r="FKO17" s="136"/>
      <c r="FKP17" s="136"/>
      <c r="FKQ17" s="136"/>
      <c r="FKR17" s="136"/>
      <c r="FKS17" s="136"/>
      <c r="FKT17" s="136"/>
      <c r="FKU17" s="136"/>
      <c r="FKV17" s="136"/>
      <c r="FKW17" s="136"/>
      <c r="FKX17" s="136"/>
      <c r="FKY17" s="136"/>
      <c r="FKZ17" s="136"/>
      <c r="FLA17" s="136"/>
      <c r="FLB17" s="136"/>
      <c r="FLC17" s="136"/>
      <c r="FLD17" s="136"/>
      <c r="FLE17" s="136"/>
      <c r="FLF17" s="136"/>
      <c r="FLG17" s="136"/>
      <c r="FLH17" s="136"/>
      <c r="FLI17" s="136"/>
      <c r="FLJ17" s="136"/>
      <c r="FLK17" s="136"/>
      <c r="FLL17" s="136"/>
      <c r="FLM17" s="136"/>
      <c r="FLN17" s="136"/>
      <c r="FLO17" s="136"/>
      <c r="FLP17" s="136"/>
      <c r="FLQ17" s="136"/>
      <c r="FLR17" s="136"/>
      <c r="FLS17" s="136"/>
      <c r="FLT17" s="136"/>
      <c r="FLU17" s="136"/>
      <c r="FLV17" s="136"/>
      <c r="FLW17" s="136"/>
      <c r="FLX17" s="136"/>
      <c r="FLY17" s="136"/>
      <c r="FLZ17" s="136"/>
      <c r="FMA17" s="136"/>
      <c r="FMB17" s="136"/>
      <c r="FMC17" s="136"/>
      <c r="FMD17" s="136"/>
      <c r="FME17" s="136"/>
      <c r="FMF17" s="136"/>
      <c r="FMG17" s="136"/>
      <c r="FMH17" s="136"/>
      <c r="FMI17" s="136"/>
      <c r="FMJ17" s="136"/>
      <c r="FMK17" s="136"/>
      <c r="FML17" s="136"/>
      <c r="FMM17" s="136"/>
      <c r="FMN17" s="136"/>
      <c r="FMO17" s="136"/>
      <c r="FMP17" s="136"/>
      <c r="FMQ17" s="136"/>
      <c r="FMR17" s="136"/>
      <c r="FMS17" s="136"/>
      <c r="FMT17" s="136"/>
      <c r="FMU17" s="136"/>
      <c r="FMV17" s="136"/>
      <c r="FMW17" s="136"/>
      <c r="FMX17" s="136"/>
      <c r="FMY17" s="136"/>
      <c r="FMZ17" s="136"/>
      <c r="FNA17" s="136"/>
      <c r="FNB17" s="136"/>
      <c r="FNC17" s="136"/>
      <c r="FND17" s="136"/>
      <c r="FNE17" s="136"/>
      <c r="FNF17" s="136"/>
      <c r="FNG17" s="136"/>
      <c r="FNH17" s="136"/>
      <c r="FNI17" s="136"/>
      <c r="FNJ17" s="136"/>
      <c r="FNK17" s="136"/>
      <c r="FNL17" s="136"/>
      <c r="FNM17" s="136"/>
      <c r="FNN17" s="136"/>
      <c r="FNO17" s="136"/>
      <c r="FNP17" s="136"/>
      <c r="FNQ17" s="136"/>
      <c r="FNR17" s="136"/>
      <c r="FNS17" s="136"/>
      <c r="FNT17" s="136"/>
      <c r="FNU17" s="136"/>
      <c r="FNV17" s="136"/>
      <c r="FNW17" s="136"/>
      <c r="FNX17" s="136"/>
      <c r="FNY17" s="136"/>
      <c r="FNZ17" s="136"/>
      <c r="FOA17" s="136"/>
      <c r="FOB17" s="136"/>
      <c r="FOC17" s="136"/>
      <c r="FOD17" s="136"/>
      <c r="FOE17" s="136"/>
      <c r="FOF17" s="136"/>
      <c r="FOG17" s="136"/>
      <c r="FOH17" s="136"/>
      <c r="FOI17" s="136"/>
      <c r="FOJ17" s="136"/>
      <c r="FOK17" s="136"/>
      <c r="FOL17" s="136"/>
      <c r="FOM17" s="136"/>
      <c r="FON17" s="136"/>
      <c r="FOO17" s="136"/>
      <c r="FOP17" s="136"/>
      <c r="FOQ17" s="136"/>
      <c r="FOR17" s="136"/>
      <c r="FOS17" s="136"/>
      <c r="FOT17" s="136"/>
      <c r="FOU17" s="136"/>
      <c r="FOV17" s="136"/>
      <c r="FOW17" s="136"/>
      <c r="FOX17" s="136"/>
      <c r="FOY17" s="136"/>
      <c r="FOZ17" s="136"/>
      <c r="FPA17" s="136"/>
      <c r="FPB17" s="136"/>
      <c r="FPC17" s="136"/>
      <c r="FPD17" s="136"/>
      <c r="FPE17" s="136"/>
      <c r="FPF17" s="136"/>
      <c r="FPG17" s="136"/>
      <c r="FPH17" s="136"/>
      <c r="FPI17" s="136"/>
      <c r="FPJ17" s="136"/>
      <c r="FPK17" s="136"/>
      <c r="FPL17" s="136"/>
      <c r="FPM17" s="136"/>
      <c r="FPN17" s="136"/>
      <c r="FPO17" s="136"/>
      <c r="FPP17" s="136"/>
      <c r="FPQ17" s="136"/>
      <c r="FPR17" s="136"/>
      <c r="FPS17" s="136"/>
      <c r="FPT17" s="136"/>
      <c r="FPU17" s="136"/>
      <c r="FPV17" s="136"/>
      <c r="FPW17" s="136"/>
      <c r="FPX17" s="136"/>
      <c r="FPY17" s="136"/>
      <c r="FPZ17" s="136"/>
      <c r="FQA17" s="136"/>
      <c r="FQB17" s="136"/>
      <c r="FQC17" s="136"/>
      <c r="FQD17" s="136"/>
      <c r="FQE17" s="136"/>
      <c r="FQF17" s="136"/>
      <c r="FQG17" s="136"/>
      <c r="FQH17" s="136"/>
      <c r="FQI17" s="136"/>
      <c r="FQJ17" s="136"/>
      <c r="FQK17" s="136"/>
      <c r="FQL17" s="136"/>
      <c r="FQM17" s="136"/>
      <c r="FQN17" s="136"/>
      <c r="FQO17" s="136"/>
      <c r="FQP17" s="136"/>
      <c r="FQQ17" s="136"/>
      <c r="FQR17" s="136"/>
      <c r="FQS17" s="136"/>
      <c r="FQT17" s="136"/>
      <c r="FQU17" s="136"/>
      <c r="FQV17" s="136"/>
      <c r="FQW17" s="136"/>
      <c r="FQX17" s="136"/>
      <c r="FQY17" s="136"/>
      <c r="FQZ17" s="136"/>
      <c r="FRA17" s="136"/>
      <c r="FRB17" s="136"/>
      <c r="FRC17" s="136"/>
      <c r="FRD17" s="136"/>
      <c r="FRE17" s="136"/>
      <c r="FRF17" s="136"/>
      <c r="FRG17" s="136"/>
      <c r="FRH17" s="136"/>
      <c r="FRI17" s="136"/>
      <c r="FRJ17" s="136"/>
      <c r="FRK17" s="136"/>
      <c r="FRL17" s="136"/>
      <c r="FRM17" s="136"/>
      <c r="FRN17" s="136"/>
      <c r="FRO17" s="136"/>
      <c r="FRP17" s="136"/>
      <c r="FRQ17" s="136"/>
      <c r="FRR17" s="136"/>
      <c r="FRS17" s="136"/>
      <c r="FRT17" s="136"/>
      <c r="FRU17" s="136"/>
      <c r="FRV17" s="136"/>
      <c r="FRW17" s="136"/>
      <c r="FRX17" s="136"/>
      <c r="FRY17" s="136"/>
      <c r="FRZ17" s="136"/>
      <c r="FSA17" s="136"/>
      <c r="FSB17" s="136"/>
      <c r="FSC17" s="136"/>
      <c r="FSD17" s="136"/>
      <c r="FSE17" s="136"/>
      <c r="FSF17" s="136"/>
      <c r="FSG17" s="136"/>
      <c r="FSH17" s="136"/>
      <c r="FSI17" s="136"/>
      <c r="FSJ17" s="136"/>
      <c r="FSK17" s="136"/>
      <c r="FSL17" s="136"/>
      <c r="FSM17" s="136"/>
      <c r="FSN17" s="136"/>
      <c r="FSO17" s="136"/>
      <c r="FSP17" s="136"/>
      <c r="FSQ17" s="136"/>
      <c r="FSR17" s="136"/>
      <c r="FSS17" s="136"/>
      <c r="FST17" s="136"/>
      <c r="FSU17" s="136"/>
      <c r="FSV17" s="136"/>
      <c r="FSW17" s="136"/>
      <c r="FSX17" s="136"/>
      <c r="FSY17" s="136"/>
      <c r="FSZ17" s="136"/>
      <c r="FTA17" s="136"/>
      <c r="FTB17" s="136"/>
      <c r="FTC17" s="136"/>
      <c r="FTD17" s="136"/>
      <c r="FTE17" s="136"/>
      <c r="FTF17" s="136"/>
      <c r="FTG17" s="136"/>
      <c r="FTH17" s="136"/>
      <c r="FTI17" s="136"/>
      <c r="FTJ17" s="136"/>
      <c r="FTK17" s="136"/>
      <c r="FTL17" s="136"/>
      <c r="FTM17" s="136"/>
      <c r="FTN17" s="136"/>
      <c r="FTO17" s="136"/>
      <c r="FTP17" s="136"/>
      <c r="FTQ17" s="136"/>
      <c r="FTR17" s="136"/>
      <c r="FTS17" s="136"/>
      <c r="FTT17" s="136"/>
      <c r="FTU17" s="136"/>
      <c r="FTV17" s="136"/>
      <c r="FTW17" s="136"/>
      <c r="FTX17" s="136"/>
      <c r="FTY17" s="136"/>
      <c r="FTZ17" s="136"/>
      <c r="FUA17" s="136"/>
      <c r="FUB17" s="136"/>
      <c r="FUC17" s="136"/>
      <c r="FUD17" s="136"/>
      <c r="FUE17" s="136"/>
      <c r="FUF17" s="136"/>
      <c r="FUG17" s="136"/>
      <c r="FUH17" s="136"/>
      <c r="FUI17" s="136"/>
      <c r="FUJ17" s="136"/>
      <c r="FUK17" s="136"/>
      <c r="FUL17" s="136"/>
      <c r="FUM17" s="136"/>
      <c r="FUN17" s="136"/>
      <c r="FUO17" s="136"/>
      <c r="FUP17" s="136"/>
      <c r="FUQ17" s="136"/>
      <c r="FUR17" s="136"/>
      <c r="FUS17" s="136"/>
      <c r="FUT17" s="136"/>
      <c r="FUU17" s="136"/>
      <c r="FUV17" s="136"/>
      <c r="FUW17" s="136"/>
      <c r="FUX17" s="136"/>
      <c r="FUY17" s="136"/>
      <c r="FUZ17" s="136"/>
      <c r="FVA17" s="136"/>
      <c r="FVB17" s="136"/>
      <c r="FVC17" s="136"/>
      <c r="FVD17" s="136"/>
      <c r="FVE17" s="136"/>
      <c r="FVF17" s="136"/>
      <c r="FVG17" s="136"/>
      <c r="FVH17" s="136"/>
      <c r="FVI17" s="136"/>
      <c r="FVJ17" s="136"/>
      <c r="FVK17" s="136"/>
      <c r="FVL17" s="136"/>
      <c r="FVM17" s="136"/>
      <c r="FVN17" s="136"/>
      <c r="FVO17" s="136"/>
      <c r="FVP17" s="136"/>
      <c r="FVQ17" s="136"/>
      <c r="FVR17" s="136"/>
      <c r="FVS17" s="136"/>
      <c r="FVT17" s="136"/>
      <c r="FVU17" s="136"/>
      <c r="FVV17" s="136"/>
      <c r="FVW17" s="136"/>
      <c r="FVX17" s="136"/>
      <c r="FVY17" s="136"/>
      <c r="FVZ17" s="136"/>
      <c r="FWA17" s="136"/>
      <c r="FWB17" s="136"/>
      <c r="FWC17" s="136"/>
      <c r="FWD17" s="136"/>
      <c r="FWE17" s="136"/>
      <c r="FWF17" s="136"/>
      <c r="FWG17" s="136"/>
      <c r="FWH17" s="136"/>
      <c r="FWI17" s="136"/>
      <c r="FWJ17" s="136"/>
      <c r="FWK17" s="136"/>
      <c r="FWL17" s="136"/>
      <c r="FWM17" s="136"/>
      <c r="FWN17" s="136"/>
      <c r="FWO17" s="136"/>
      <c r="FWP17" s="136"/>
      <c r="FWQ17" s="136"/>
      <c r="FWR17" s="136"/>
      <c r="FWS17" s="136"/>
      <c r="FWT17" s="136"/>
      <c r="FWU17" s="136"/>
      <c r="FWV17" s="136"/>
      <c r="FWW17" s="136"/>
      <c r="FWX17" s="136"/>
      <c r="FWY17" s="136"/>
      <c r="FWZ17" s="136"/>
      <c r="FXA17" s="136"/>
      <c r="FXB17" s="136"/>
      <c r="FXC17" s="136"/>
      <c r="FXD17" s="136"/>
      <c r="FXE17" s="136"/>
      <c r="FXF17" s="136"/>
      <c r="FXG17" s="136"/>
      <c r="FXH17" s="136"/>
      <c r="FXI17" s="136"/>
      <c r="FXJ17" s="136"/>
      <c r="FXK17" s="136"/>
      <c r="FXL17" s="136"/>
      <c r="FXM17" s="136"/>
      <c r="FXN17" s="136"/>
      <c r="FXO17" s="136"/>
      <c r="FXP17" s="136"/>
      <c r="FXQ17" s="136"/>
      <c r="FXR17" s="136"/>
      <c r="FXS17" s="136"/>
      <c r="FXT17" s="136"/>
      <c r="FXU17" s="136"/>
      <c r="FXV17" s="136"/>
      <c r="FXW17" s="136"/>
      <c r="FXX17" s="136"/>
      <c r="FXY17" s="136"/>
      <c r="FXZ17" s="136"/>
      <c r="FYA17" s="136"/>
      <c r="FYB17" s="136"/>
      <c r="FYC17" s="136"/>
      <c r="FYD17" s="136"/>
      <c r="FYE17" s="136"/>
      <c r="FYF17" s="136"/>
      <c r="FYG17" s="136"/>
      <c r="FYH17" s="136"/>
      <c r="FYI17" s="136"/>
      <c r="FYJ17" s="136"/>
      <c r="FYK17" s="136"/>
      <c r="FYL17" s="136"/>
      <c r="FYM17" s="136"/>
      <c r="FYN17" s="136"/>
      <c r="FYO17" s="136"/>
      <c r="FYP17" s="136"/>
      <c r="FYQ17" s="136"/>
      <c r="FYR17" s="136"/>
      <c r="FYS17" s="136"/>
      <c r="FYT17" s="136"/>
      <c r="FYU17" s="136"/>
      <c r="FYV17" s="136"/>
      <c r="FYW17" s="136"/>
      <c r="FYX17" s="136"/>
      <c r="FYY17" s="136"/>
      <c r="FYZ17" s="136"/>
      <c r="FZA17" s="136"/>
      <c r="FZB17" s="136"/>
      <c r="FZC17" s="136"/>
      <c r="FZD17" s="136"/>
      <c r="FZE17" s="136"/>
      <c r="FZF17" s="136"/>
      <c r="FZG17" s="136"/>
      <c r="FZH17" s="136"/>
      <c r="FZI17" s="136"/>
      <c r="FZJ17" s="136"/>
      <c r="FZK17" s="136"/>
      <c r="FZL17" s="136"/>
      <c r="FZM17" s="136"/>
      <c r="FZN17" s="136"/>
      <c r="FZO17" s="136"/>
      <c r="FZP17" s="136"/>
      <c r="FZQ17" s="136"/>
      <c r="FZR17" s="136"/>
      <c r="FZS17" s="136"/>
      <c r="FZT17" s="136"/>
      <c r="FZU17" s="136"/>
      <c r="FZV17" s="136"/>
      <c r="FZW17" s="136"/>
      <c r="FZX17" s="136"/>
      <c r="FZY17" s="136"/>
      <c r="FZZ17" s="136"/>
      <c r="GAA17" s="136"/>
      <c r="GAB17" s="136"/>
      <c r="GAC17" s="136"/>
      <c r="GAD17" s="136"/>
      <c r="GAE17" s="136"/>
      <c r="GAF17" s="136"/>
      <c r="GAG17" s="136"/>
      <c r="GAH17" s="136"/>
      <c r="GAI17" s="136"/>
      <c r="GAJ17" s="136"/>
      <c r="GAK17" s="136"/>
      <c r="GAL17" s="136"/>
      <c r="GAM17" s="136"/>
      <c r="GAN17" s="136"/>
      <c r="GAO17" s="136"/>
      <c r="GAP17" s="136"/>
      <c r="GAQ17" s="136"/>
      <c r="GAR17" s="136"/>
      <c r="GAS17" s="136"/>
      <c r="GAT17" s="136"/>
      <c r="GAU17" s="136"/>
      <c r="GAV17" s="136"/>
      <c r="GAW17" s="136"/>
      <c r="GAX17" s="136"/>
      <c r="GAY17" s="136"/>
      <c r="GAZ17" s="136"/>
      <c r="GBA17" s="136"/>
      <c r="GBB17" s="136"/>
      <c r="GBC17" s="136"/>
      <c r="GBD17" s="136"/>
      <c r="GBE17" s="136"/>
      <c r="GBF17" s="136"/>
      <c r="GBG17" s="136"/>
      <c r="GBH17" s="136"/>
      <c r="GBI17" s="136"/>
      <c r="GBJ17" s="136"/>
      <c r="GBK17" s="136"/>
      <c r="GBL17" s="136"/>
      <c r="GBM17" s="136"/>
      <c r="GBN17" s="136"/>
      <c r="GBO17" s="136"/>
      <c r="GBP17" s="136"/>
      <c r="GBQ17" s="136"/>
      <c r="GBR17" s="136"/>
      <c r="GBS17" s="136"/>
      <c r="GBT17" s="136"/>
      <c r="GBU17" s="136"/>
      <c r="GBV17" s="136"/>
      <c r="GBW17" s="136"/>
      <c r="GBX17" s="136"/>
      <c r="GBY17" s="136"/>
      <c r="GBZ17" s="136"/>
      <c r="GCA17" s="136"/>
      <c r="GCB17" s="136"/>
      <c r="GCC17" s="136"/>
      <c r="GCD17" s="136"/>
      <c r="GCE17" s="136"/>
      <c r="GCF17" s="136"/>
      <c r="GCG17" s="136"/>
      <c r="GCH17" s="136"/>
      <c r="GCI17" s="136"/>
      <c r="GCJ17" s="136"/>
      <c r="GCK17" s="136"/>
      <c r="GCL17" s="136"/>
      <c r="GCM17" s="136"/>
      <c r="GCN17" s="136"/>
      <c r="GCO17" s="136"/>
      <c r="GCP17" s="136"/>
      <c r="GCQ17" s="136"/>
      <c r="GCR17" s="136"/>
      <c r="GCS17" s="136"/>
      <c r="GCT17" s="136"/>
      <c r="GCU17" s="136"/>
      <c r="GCV17" s="136"/>
      <c r="GCW17" s="136"/>
      <c r="GCX17" s="136"/>
      <c r="GCY17" s="136"/>
      <c r="GCZ17" s="136"/>
      <c r="GDA17" s="136"/>
      <c r="GDB17" s="136"/>
      <c r="GDC17" s="136"/>
      <c r="GDD17" s="136"/>
      <c r="GDE17" s="136"/>
      <c r="GDF17" s="136"/>
      <c r="GDG17" s="136"/>
      <c r="GDH17" s="136"/>
      <c r="GDI17" s="136"/>
      <c r="GDJ17" s="136"/>
      <c r="GDK17" s="136"/>
      <c r="GDL17" s="136"/>
      <c r="GDM17" s="136"/>
      <c r="GDN17" s="136"/>
      <c r="GDO17" s="136"/>
      <c r="GDP17" s="136"/>
      <c r="GDQ17" s="136"/>
      <c r="GDR17" s="136"/>
      <c r="GDS17" s="136"/>
      <c r="GDT17" s="136"/>
      <c r="GDU17" s="136"/>
      <c r="GDV17" s="136"/>
      <c r="GDW17" s="136"/>
      <c r="GDX17" s="136"/>
      <c r="GDY17" s="136"/>
      <c r="GDZ17" s="136"/>
      <c r="GEA17" s="136"/>
      <c r="GEB17" s="136"/>
      <c r="GEC17" s="136"/>
      <c r="GED17" s="136"/>
      <c r="GEE17" s="136"/>
      <c r="GEF17" s="136"/>
      <c r="GEG17" s="136"/>
      <c r="GEH17" s="136"/>
      <c r="GEI17" s="136"/>
      <c r="GEJ17" s="136"/>
      <c r="GEK17" s="136"/>
      <c r="GEL17" s="136"/>
      <c r="GEM17" s="136"/>
      <c r="GEN17" s="136"/>
      <c r="GEO17" s="136"/>
      <c r="GEP17" s="136"/>
      <c r="GEQ17" s="136"/>
      <c r="GER17" s="136"/>
      <c r="GES17" s="136"/>
      <c r="GET17" s="136"/>
      <c r="GEU17" s="136"/>
      <c r="GEV17" s="136"/>
      <c r="GEW17" s="136"/>
      <c r="GEX17" s="136"/>
      <c r="GEY17" s="136"/>
      <c r="GEZ17" s="136"/>
      <c r="GFA17" s="136"/>
      <c r="GFB17" s="136"/>
      <c r="GFC17" s="136"/>
      <c r="GFD17" s="136"/>
      <c r="GFE17" s="136"/>
      <c r="GFF17" s="136"/>
      <c r="GFG17" s="136"/>
      <c r="GFH17" s="136"/>
      <c r="GFI17" s="136"/>
      <c r="GFJ17" s="136"/>
      <c r="GFK17" s="136"/>
      <c r="GFL17" s="136"/>
      <c r="GFM17" s="136"/>
      <c r="GFN17" s="136"/>
      <c r="GFO17" s="136"/>
      <c r="GFP17" s="136"/>
      <c r="GFQ17" s="136"/>
      <c r="GFR17" s="136"/>
      <c r="GFS17" s="136"/>
      <c r="GFT17" s="136"/>
      <c r="GFU17" s="136"/>
      <c r="GFV17" s="136"/>
      <c r="GFW17" s="136"/>
      <c r="GFX17" s="136"/>
      <c r="GFY17" s="136"/>
      <c r="GFZ17" s="136"/>
      <c r="GGA17" s="136"/>
      <c r="GGB17" s="136"/>
      <c r="GGC17" s="136"/>
      <c r="GGD17" s="136"/>
      <c r="GGE17" s="136"/>
      <c r="GGF17" s="136"/>
      <c r="GGG17" s="136"/>
      <c r="GGH17" s="136"/>
      <c r="GGI17" s="136"/>
      <c r="GGJ17" s="136"/>
      <c r="GGK17" s="136"/>
      <c r="GGL17" s="136"/>
      <c r="GGM17" s="136"/>
      <c r="GGN17" s="136"/>
      <c r="GGO17" s="136"/>
      <c r="GGP17" s="136"/>
      <c r="GGQ17" s="136"/>
      <c r="GGR17" s="136"/>
      <c r="GGS17" s="136"/>
      <c r="GGT17" s="136"/>
      <c r="GGU17" s="136"/>
      <c r="GGV17" s="136"/>
      <c r="GGW17" s="136"/>
      <c r="GGX17" s="136"/>
      <c r="GGY17" s="136"/>
      <c r="GGZ17" s="136"/>
      <c r="GHA17" s="136"/>
      <c r="GHB17" s="136"/>
      <c r="GHC17" s="136"/>
      <c r="GHD17" s="136"/>
      <c r="GHE17" s="136"/>
      <c r="GHF17" s="136"/>
      <c r="GHG17" s="136"/>
      <c r="GHH17" s="136"/>
      <c r="GHI17" s="136"/>
      <c r="GHJ17" s="136"/>
      <c r="GHK17" s="136"/>
      <c r="GHL17" s="136"/>
      <c r="GHM17" s="136"/>
      <c r="GHN17" s="136"/>
      <c r="GHO17" s="136"/>
      <c r="GHP17" s="136"/>
      <c r="GHQ17" s="136"/>
      <c r="GHR17" s="136"/>
      <c r="GHS17" s="136"/>
      <c r="GHT17" s="136"/>
      <c r="GHU17" s="136"/>
      <c r="GHV17" s="136"/>
      <c r="GHW17" s="136"/>
      <c r="GHX17" s="136"/>
      <c r="GHY17" s="136"/>
      <c r="GHZ17" s="136"/>
      <c r="GIA17" s="136"/>
      <c r="GIB17" s="136"/>
      <c r="GIC17" s="136"/>
      <c r="GID17" s="136"/>
      <c r="GIE17" s="136"/>
      <c r="GIF17" s="136"/>
      <c r="GIG17" s="136"/>
      <c r="GIH17" s="136"/>
      <c r="GII17" s="136"/>
      <c r="GIJ17" s="136"/>
      <c r="GIK17" s="136"/>
      <c r="GIL17" s="136"/>
      <c r="GIM17" s="136"/>
      <c r="GIN17" s="136"/>
      <c r="GIO17" s="136"/>
      <c r="GIP17" s="136"/>
      <c r="GIQ17" s="136"/>
      <c r="GIR17" s="136"/>
      <c r="GIS17" s="136"/>
      <c r="GIT17" s="136"/>
      <c r="GIU17" s="136"/>
      <c r="GIV17" s="136"/>
      <c r="GIW17" s="136"/>
      <c r="GIX17" s="136"/>
      <c r="GIY17" s="136"/>
      <c r="GIZ17" s="136"/>
      <c r="GJA17" s="136"/>
      <c r="GJB17" s="136"/>
      <c r="GJC17" s="136"/>
      <c r="GJD17" s="136"/>
      <c r="GJE17" s="136"/>
      <c r="GJF17" s="136"/>
      <c r="GJG17" s="136"/>
      <c r="GJH17" s="136"/>
      <c r="GJI17" s="136"/>
      <c r="GJJ17" s="136"/>
      <c r="GJK17" s="136"/>
      <c r="GJL17" s="136"/>
      <c r="GJM17" s="136"/>
      <c r="GJN17" s="136"/>
      <c r="GJO17" s="136"/>
      <c r="GJP17" s="136"/>
      <c r="GJQ17" s="136"/>
      <c r="GJR17" s="136"/>
      <c r="GJS17" s="136"/>
      <c r="GJT17" s="136"/>
      <c r="GJU17" s="136"/>
      <c r="GJV17" s="136"/>
      <c r="GJW17" s="136"/>
      <c r="GJX17" s="136"/>
      <c r="GJY17" s="136"/>
      <c r="GJZ17" s="136"/>
      <c r="GKA17" s="136"/>
      <c r="GKB17" s="136"/>
      <c r="GKC17" s="136"/>
      <c r="GKD17" s="136"/>
      <c r="GKE17" s="136"/>
      <c r="GKF17" s="136"/>
      <c r="GKG17" s="136"/>
      <c r="GKH17" s="136"/>
      <c r="GKI17" s="136"/>
      <c r="GKJ17" s="136"/>
      <c r="GKK17" s="136"/>
      <c r="GKL17" s="136"/>
      <c r="GKM17" s="136"/>
      <c r="GKN17" s="136"/>
      <c r="GKO17" s="136"/>
      <c r="GKP17" s="136"/>
      <c r="GKQ17" s="136"/>
      <c r="GKR17" s="136"/>
      <c r="GKS17" s="136"/>
      <c r="GKT17" s="136"/>
      <c r="GKU17" s="136"/>
      <c r="GKV17" s="136"/>
      <c r="GKW17" s="136"/>
      <c r="GKX17" s="136"/>
      <c r="GKY17" s="136"/>
      <c r="GKZ17" s="136"/>
      <c r="GLA17" s="136"/>
      <c r="GLB17" s="136"/>
      <c r="GLC17" s="136"/>
      <c r="GLD17" s="136"/>
      <c r="GLE17" s="136"/>
      <c r="GLF17" s="136"/>
      <c r="GLG17" s="136"/>
      <c r="GLH17" s="136"/>
      <c r="GLI17" s="136"/>
      <c r="GLJ17" s="136"/>
      <c r="GLK17" s="136"/>
      <c r="GLL17" s="136"/>
      <c r="GLM17" s="136"/>
      <c r="GLN17" s="136"/>
      <c r="GLO17" s="136"/>
      <c r="GLP17" s="136"/>
      <c r="GLQ17" s="136"/>
      <c r="GLR17" s="136"/>
      <c r="GLS17" s="136"/>
      <c r="GLT17" s="136"/>
      <c r="GLU17" s="136"/>
      <c r="GLV17" s="136"/>
      <c r="GLW17" s="136"/>
      <c r="GLX17" s="136"/>
      <c r="GLY17" s="136"/>
      <c r="GLZ17" s="136"/>
      <c r="GMA17" s="136"/>
      <c r="GMB17" s="136"/>
      <c r="GMC17" s="136"/>
      <c r="GMD17" s="136"/>
      <c r="GME17" s="136"/>
      <c r="GMF17" s="136"/>
      <c r="GMG17" s="136"/>
      <c r="GMH17" s="136"/>
      <c r="GMI17" s="136"/>
      <c r="GMJ17" s="136"/>
      <c r="GMK17" s="136"/>
      <c r="GML17" s="136"/>
      <c r="GMM17" s="136"/>
      <c r="GMN17" s="136"/>
      <c r="GMO17" s="136"/>
      <c r="GMP17" s="136"/>
      <c r="GMQ17" s="136"/>
      <c r="GMR17" s="136"/>
      <c r="GMS17" s="136"/>
      <c r="GMT17" s="136"/>
      <c r="GMU17" s="136"/>
      <c r="GMV17" s="136"/>
      <c r="GMW17" s="136"/>
      <c r="GMX17" s="136"/>
      <c r="GMY17" s="136"/>
      <c r="GMZ17" s="136"/>
      <c r="GNA17" s="136"/>
      <c r="GNB17" s="136"/>
      <c r="GNC17" s="136"/>
      <c r="GND17" s="136"/>
      <c r="GNE17" s="136"/>
      <c r="GNF17" s="136"/>
      <c r="GNG17" s="136"/>
      <c r="GNH17" s="136"/>
      <c r="GNI17" s="136"/>
      <c r="GNJ17" s="136"/>
      <c r="GNK17" s="136"/>
      <c r="GNL17" s="136"/>
      <c r="GNM17" s="136"/>
      <c r="GNN17" s="136"/>
      <c r="GNO17" s="136"/>
      <c r="GNP17" s="136"/>
      <c r="GNQ17" s="136"/>
      <c r="GNR17" s="136"/>
      <c r="GNS17" s="136"/>
      <c r="GNT17" s="136"/>
      <c r="GNU17" s="136"/>
      <c r="GNV17" s="136"/>
      <c r="GNW17" s="136"/>
      <c r="GNX17" s="136"/>
      <c r="GNY17" s="136"/>
      <c r="GNZ17" s="136"/>
      <c r="GOA17" s="136"/>
      <c r="GOB17" s="136"/>
      <c r="GOC17" s="136"/>
      <c r="GOD17" s="136"/>
      <c r="GOE17" s="136"/>
      <c r="GOF17" s="136"/>
      <c r="GOG17" s="136"/>
      <c r="GOH17" s="136"/>
      <c r="GOI17" s="136"/>
      <c r="GOJ17" s="136"/>
      <c r="GOK17" s="136"/>
      <c r="GOL17" s="136"/>
      <c r="GOM17" s="136"/>
      <c r="GON17" s="136"/>
      <c r="GOO17" s="136"/>
      <c r="GOP17" s="136"/>
      <c r="GOQ17" s="136"/>
      <c r="GOR17" s="136"/>
      <c r="GOS17" s="136"/>
      <c r="GOT17" s="136"/>
      <c r="GOU17" s="136"/>
      <c r="GOV17" s="136"/>
      <c r="GOW17" s="136"/>
      <c r="GOX17" s="136"/>
      <c r="GOY17" s="136"/>
      <c r="GOZ17" s="136"/>
      <c r="GPA17" s="136"/>
      <c r="GPB17" s="136"/>
      <c r="GPC17" s="136"/>
      <c r="GPD17" s="136"/>
      <c r="GPE17" s="136"/>
      <c r="GPF17" s="136"/>
      <c r="GPG17" s="136"/>
      <c r="GPH17" s="136"/>
      <c r="GPI17" s="136"/>
      <c r="GPJ17" s="136"/>
      <c r="GPK17" s="136"/>
      <c r="GPL17" s="136"/>
      <c r="GPM17" s="136"/>
      <c r="GPN17" s="136"/>
      <c r="GPO17" s="136"/>
      <c r="GPP17" s="136"/>
      <c r="GPQ17" s="136"/>
      <c r="GPR17" s="136"/>
      <c r="GPS17" s="136"/>
      <c r="GPT17" s="136"/>
      <c r="GPU17" s="136"/>
      <c r="GPV17" s="136"/>
      <c r="GPW17" s="136"/>
      <c r="GPX17" s="136"/>
      <c r="GPY17" s="136"/>
      <c r="GPZ17" s="136"/>
      <c r="GQA17" s="136"/>
      <c r="GQB17" s="136"/>
      <c r="GQC17" s="136"/>
      <c r="GQD17" s="136"/>
      <c r="GQE17" s="136"/>
      <c r="GQF17" s="136"/>
      <c r="GQG17" s="136"/>
      <c r="GQH17" s="136"/>
      <c r="GQI17" s="136"/>
      <c r="GQJ17" s="136"/>
      <c r="GQK17" s="136"/>
      <c r="GQL17" s="136"/>
      <c r="GQM17" s="136"/>
      <c r="GQN17" s="136"/>
      <c r="GQO17" s="136"/>
      <c r="GQP17" s="136"/>
      <c r="GQQ17" s="136"/>
      <c r="GQR17" s="136"/>
      <c r="GQS17" s="136"/>
      <c r="GQT17" s="136"/>
      <c r="GQU17" s="136"/>
      <c r="GQV17" s="136"/>
      <c r="GQW17" s="136"/>
      <c r="GQX17" s="136"/>
      <c r="GQY17" s="136"/>
      <c r="GQZ17" s="136"/>
      <c r="GRA17" s="136"/>
      <c r="GRB17" s="136"/>
      <c r="GRC17" s="136"/>
      <c r="GRD17" s="136"/>
      <c r="GRE17" s="136"/>
      <c r="GRF17" s="136"/>
      <c r="GRG17" s="136"/>
      <c r="GRH17" s="136"/>
      <c r="GRI17" s="136"/>
      <c r="GRJ17" s="136"/>
      <c r="GRK17" s="136"/>
      <c r="GRL17" s="136"/>
      <c r="GRM17" s="136"/>
      <c r="GRN17" s="136"/>
      <c r="GRO17" s="136"/>
      <c r="GRP17" s="136"/>
      <c r="GRQ17" s="136"/>
      <c r="GRR17" s="136"/>
      <c r="GRS17" s="136"/>
      <c r="GRT17" s="136"/>
      <c r="GRU17" s="136"/>
      <c r="GRV17" s="136"/>
      <c r="GRW17" s="136"/>
      <c r="GRX17" s="136"/>
      <c r="GRY17" s="136"/>
      <c r="GRZ17" s="136"/>
      <c r="GSA17" s="136"/>
      <c r="GSB17" s="136"/>
      <c r="GSC17" s="136"/>
      <c r="GSD17" s="136"/>
      <c r="GSE17" s="136"/>
      <c r="GSF17" s="136"/>
      <c r="GSG17" s="136"/>
      <c r="GSH17" s="136"/>
      <c r="GSI17" s="136"/>
      <c r="GSJ17" s="136"/>
      <c r="GSK17" s="136"/>
      <c r="GSL17" s="136"/>
      <c r="GSM17" s="136"/>
      <c r="GSN17" s="136"/>
      <c r="GSO17" s="136"/>
      <c r="GSP17" s="136"/>
      <c r="GSQ17" s="136"/>
      <c r="GSR17" s="136"/>
      <c r="GSS17" s="136"/>
      <c r="GST17" s="136"/>
      <c r="GSU17" s="136"/>
      <c r="GSV17" s="136"/>
      <c r="GSW17" s="136"/>
      <c r="GSX17" s="136"/>
      <c r="GSY17" s="136"/>
      <c r="GSZ17" s="136"/>
      <c r="GTA17" s="136"/>
      <c r="GTB17" s="136"/>
      <c r="GTC17" s="136"/>
      <c r="GTD17" s="136"/>
      <c r="GTE17" s="136"/>
      <c r="GTF17" s="136"/>
      <c r="GTG17" s="136"/>
      <c r="GTH17" s="136"/>
      <c r="GTI17" s="136"/>
      <c r="GTJ17" s="136"/>
      <c r="GTK17" s="136"/>
      <c r="GTL17" s="136"/>
      <c r="GTM17" s="136"/>
      <c r="GTN17" s="136"/>
      <c r="GTO17" s="136"/>
      <c r="GTP17" s="136"/>
      <c r="GTQ17" s="136"/>
      <c r="GTR17" s="136"/>
      <c r="GTS17" s="136"/>
      <c r="GTT17" s="136"/>
      <c r="GTU17" s="136"/>
      <c r="GTV17" s="136"/>
      <c r="GTW17" s="136"/>
      <c r="GTX17" s="136"/>
      <c r="GTY17" s="136"/>
      <c r="GTZ17" s="136"/>
      <c r="GUA17" s="136"/>
      <c r="GUB17" s="136"/>
      <c r="GUC17" s="136"/>
      <c r="GUD17" s="136"/>
      <c r="GUE17" s="136"/>
      <c r="GUF17" s="136"/>
      <c r="GUG17" s="136"/>
      <c r="GUH17" s="136"/>
      <c r="GUI17" s="136"/>
      <c r="GUJ17" s="136"/>
      <c r="GUK17" s="136"/>
      <c r="GUL17" s="136"/>
      <c r="GUM17" s="136"/>
      <c r="GUN17" s="136"/>
      <c r="GUO17" s="136"/>
      <c r="GUP17" s="136"/>
      <c r="GUQ17" s="136"/>
      <c r="GUR17" s="136"/>
      <c r="GUS17" s="136"/>
      <c r="GUT17" s="136"/>
      <c r="GUU17" s="136"/>
      <c r="GUV17" s="136"/>
      <c r="GUW17" s="136"/>
      <c r="GUX17" s="136"/>
      <c r="GUY17" s="136"/>
      <c r="GUZ17" s="136"/>
      <c r="GVA17" s="136"/>
      <c r="GVB17" s="136"/>
      <c r="GVC17" s="136"/>
      <c r="GVD17" s="136"/>
      <c r="GVE17" s="136"/>
      <c r="GVF17" s="136"/>
      <c r="GVG17" s="136"/>
      <c r="GVH17" s="136"/>
      <c r="GVI17" s="136"/>
      <c r="GVJ17" s="136"/>
      <c r="GVK17" s="136"/>
      <c r="GVL17" s="136"/>
      <c r="GVM17" s="136"/>
      <c r="GVN17" s="136"/>
      <c r="GVO17" s="136"/>
      <c r="GVP17" s="136"/>
      <c r="GVQ17" s="136"/>
      <c r="GVR17" s="136"/>
      <c r="GVS17" s="136"/>
      <c r="GVT17" s="136"/>
      <c r="GVU17" s="136"/>
      <c r="GVV17" s="136"/>
      <c r="GVW17" s="136"/>
      <c r="GVX17" s="136"/>
      <c r="GVY17" s="136"/>
      <c r="GVZ17" s="136"/>
      <c r="GWA17" s="136"/>
      <c r="GWB17" s="136"/>
      <c r="GWC17" s="136"/>
      <c r="GWD17" s="136"/>
      <c r="GWE17" s="136"/>
      <c r="GWF17" s="136"/>
      <c r="GWG17" s="136"/>
      <c r="GWH17" s="136"/>
      <c r="GWI17" s="136"/>
      <c r="GWJ17" s="136"/>
      <c r="GWK17" s="136"/>
      <c r="GWL17" s="136"/>
      <c r="GWM17" s="136"/>
      <c r="GWN17" s="136"/>
      <c r="GWO17" s="136"/>
      <c r="GWP17" s="136"/>
      <c r="GWQ17" s="136"/>
      <c r="GWR17" s="136"/>
      <c r="GWS17" s="136"/>
      <c r="GWT17" s="136"/>
      <c r="GWU17" s="136"/>
      <c r="GWV17" s="136"/>
      <c r="GWW17" s="136"/>
      <c r="GWX17" s="136"/>
      <c r="GWY17" s="136"/>
      <c r="GWZ17" s="136"/>
      <c r="GXA17" s="136"/>
      <c r="GXB17" s="136"/>
      <c r="GXC17" s="136"/>
      <c r="GXD17" s="136"/>
      <c r="GXE17" s="136"/>
      <c r="GXF17" s="136"/>
      <c r="GXG17" s="136"/>
      <c r="GXH17" s="136"/>
      <c r="GXI17" s="136"/>
      <c r="GXJ17" s="136"/>
      <c r="GXK17" s="136"/>
      <c r="GXL17" s="136"/>
      <c r="GXM17" s="136"/>
      <c r="GXN17" s="136"/>
      <c r="GXO17" s="136"/>
      <c r="GXP17" s="136"/>
      <c r="GXQ17" s="136"/>
      <c r="GXR17" s="136"/>
      <c r="GXS17" s="136"/>
      <c r="GXT17" s="136"/>
      <c r="GXU17" s="136"/>
      <c r="GXV17" s="136"/>
      <c r="GXW17" s="136"/>
      <c r="GXX17" s="136"/>
      <c r="GXY17" s="136"/>
      <c r="GXZ17" s="136"/>
      <c r="GYA17" s="136"/>
      <c r="GYB17" s="136"/>
      <c r="GYC17" s="136"/>
      <c r="GYD17" s="136"/>
      <c r="GYE17" s="136"/>
      <c r="GYF17" s="136"/>
      <c r="GYG17" s="136"/>
      <c r="GYH17" s="136"/>
      <c r="GYI17" s="136"/>
      <c r="GYJ17" s="136"/>
      <c r="GYK17" s="136"/>
      <c r="GYL17" s="136"/>
      <c r="GYM17" s="136"/>
      <c r="GYN17" s="136"/>
      <c r="GYO17" s="136"/>
      <c r="GYP17" s="136"/>
      <c r="GYQ17" s="136"/>
      <c r="GYR17" s="136"/>
      <c r="GYS17" s="136"/>
      <c r="GYT17" s="136"/>
      <c r="GYU17" s="136"/>
      <c r="GYV17" s="136"/>
      <c r="GYW17" s="136"/>
      <c r="GYX17" s="136"/>
      <c r="GYY17" s="136"/>
      <c r="GYZ17" s="136"/>
      <c r="GZA17" s="136"/>
      <c r="GZB17" s="136"/>
      <c r="GZC17" s="136"/>
      <c r="GZD17" s="136"/>
      <c r="GZE17" s="136"/>
      <c r="GZF17" s="136"/>
      <c r="GZG17" s="136"/>
      <c r="GZH17" s="136"/>
      <c r="GZI17" s="136"/>
      <c r="GZJ17" s="136"/>
      <c r="GZK17" s="136"/>
      <c r="GZL17" s="136"/>
      <c r="GZM17" s="136"/>
      <c r="GZN17" s="136"/>
      <c r="GZO17" s="136"/>
      <c r="GZP17" s="136"/>
      <c r="GZQ17" s="136"/>
      <c r="GZR17" s="136"/>
      <c r="GZS17" s="136"/>
      <c r="GZT17" s="136"/>
      <c r="GZU17" s="136"/>
      <c r="GZV17" s="136"/>
      <c r="GZW17" s="136"/>
      <c r="GZX17" s="136"/>
      <c r="GZY17" s="136"/>
      <c r="GZZ17" s="136"/>
      <c r="HAA17" s="136"/>
      <c r="HAB17" s="136"/>
      <c r="HAC17" s="136"/>
      <c r="HAD17" s="136"/>
      <c r="HAE17" s="136"/>
      <c r="HAF17" s="136"/>
      <c r="HAG17" s="136"/>
      <c r="HAH17" s="136"/>
      <c r="HAI17" s="136"/>
      <c r="HAJ17" s="136"/>
      <c r="HAK17" s="136"/>
      <c r="HAL17" s="136"/>
      <c r="HAM17" s="136"/>
      <c r="HAN17" s="136"/>
      <c r="HAO17" s="136"/>
      <c r="HAP17" s="136"/>
      <c r="HAQ17" s="136"/>
      <c r="HAR17" s="136"/>
      <c r="HAS17" s="136"/>
      <c r="HAT17" s="136"/>
      <c r="HAU17" s="136"/>
      <c r="HAV17" s="136"/>
      <c r="HAW17" s="136"/>
      <c r="HAX17" s="136"/>
      <c r="HAY17" s="136"/>
      <c r="HAZ17" s="136"/>
      <c r="HBA17" s="136"/>
      <c r="HBB17" s="136"/>
      <c r="HBC17" s="136"/>
      <c r="HBD17" s="136"/>
      <c r="HBE17" s="136"/>
      <c r="HBF17" s="136"/>
      <c r="HBG17" s="136"/>
      <c r="HBH17" s="136"/>
      <c r="HBI17" s="136"/>
      <c r="HBJ17" s="136"/>
      <c r="HBK17" s="136"/>
      <c r="HBL17" s="136"/>
      <c r="HBM17" s="136"/>
      <c r="HBN17" s="136"/>
      <c r="HBO17" s="136"/>
      <c r="HBP17" s="136"/>
      <c r="HBQ17" s="136"/>
      <c r="HBR17" s="136"/>
      <c r="HBS17" s="136"/>
      <c r="HBT17" s="136"/>
      <c r="HBU17" s="136"/>
      <c r="HBV17" s="136"/>
      <c r="HBW17" s="136"/>
      <c r="HBX17" s="136"/>
      <c r="HBY17" s="136"/>
      <c r="HBZ17" s="136"/>
      <c r="HCA17" s="136"/>
      <c r="HCB17" s="136"/>
      <c r="HCC17" s="136"/>
      <c r="HCD17" s="136"/>
      <c r="HCE17" s="136"/>
      <c r="HCF17" s="136"/>
      <c r="HCG17" s="136"/>
      <c r="HCH17" s="136"/>
      <c r="HCI17" s="136"/>
      <c r="HCJ17" s="136"/>
      <c r="HCK17" s="136"/>
      <c r="HCL17" s="136"/>
      <c r="HCM17" s="136"/>
      <c r="HCN17" s="136"/>
      <c r="HCO17" s="136"/>
      <c r="HCP17" s="136"/>
      <c r="HCQ17" s="136"/>
      <c r="HCR17" s="136"/>
      <c r="HCS17" s="136"/>
      <c r="HCT17" s="136"/>
      <c r="HCU17" s="136"/>
      <c r="HCV17" s="136"/>
      <c r="HCW17" s="136"/>
      <c r="HCX17" s="136"/>
      <c r="HCY17" s="136"/>
      <c r="HCZ17" s="136"/>
      <c r="HDA17" s="136"/>
      <c r="HDB17" s="136"/>
      <c r="HDC17" s="136"/>
      <c r="HDD17" s="136"/>
      <c r="HDE17" s="136"/>
      <c r="HDF17" s="136"/>
      <c r="HDG17" s="136"/>
      <c r="HDH17" s="136"/>
      <c r="HDI17" s="136"/>
      <c r="HDJ17" s="136"/>
      <c r="HDK17" s="136"/>
      <c r="HDL17" s="136"/>
      <c r="HDM17" s="136"/>
      <c r="HDN17" s="136"/>
      <c r="HDO17" s="136"/>
      <c r="HDP17" s="136"/>
      <c r="HDQ17" s="136"/>
      <c r="HDR17" s="136"/>
      <c r="HDS17" s="136"/>
      <c r="HDT17" s="136"/>
      <c r="HDU17" s="136"/>
      <c r="HDV17" s="136"/>
      <c r="HDW17" s="136"/>
      <c r="HDX17" s="136"/>
      <c r="HDY17" s="136"/>
      <c r="HDZ17" s="136"/>
      <c r="HEA17" s="136"/>
      <c r="HEB17" s="136"/>
      <c r="HEC17" s="136"/>
      <c r="HED17" s="136"/>
      <c r="HEE17" s="136"/>
      <c r="HEF17" s="136"/>
      <c r="HEG17" s="136"/>
      <c r="HEH17" s="136"/>
      <c r="HEI17" s="136"/>
      <c r="HEJ17" s="136"/>
      <c r="HEK17" s="136"/>
      <c r="HEL17" s="136"/>
      <c r="HEM17" s="136"/>
      <c r="HEN17" s="136"/>
      <c r="HEO17" s="136"/>
      <c r="HEP17" s="136"/>
      <c r="HEQ17" s="136"/>
      <c r="HER17" s="136"/>
      <c r="HES17" s="136"/>
      <c r="HET17" s="136"/>
      <c r="HEU17" s="136"/>
      <c r="HEV17" s="136"/>
      <c r="HEW17" s="136"/>
      <c r="HEX17" s="136"/>
      <c r="HEY17" s="136"/>
      <c r="HEZ17" s="136"/>
      <c r="HFA17" s="136"/>
      <c r="HFB17" s="136"/>
      <c r="HFC17" s="136"/>
      <c r="HFD17" s="136"/>
      <c r="HFE17" s="136"/>
      <c r="HFF17" s="136"/>
      <c r="HFG17" s="136"/>
      <c r="HFH17" s="136"/>
      <c r="HFI17" s="136"/>
      <c r="HFJ17" s="136"/>
      <c r="HFK17" s="136"/>
      <c r="HFL17" s="136"/>
      <c r="HFM17" s="136"/>
      <c r="HFN17" s="136"/>
      <c r="HFO17" s="136"/>
      <c r="HFP17" s="136"/>
      <c r="HFQ17" s="136"/>
      <c r="HFR17" s="136"/>
      <c r="HFS17" s="136"/>
      <c r="HFT17" s="136"/>
      <c r="HFU17" s="136"/>
      <c r="HFV17" s="136"/>
      <c r="HFW17" s="136"/>
      <c r="HFX17" s="136"/>
      <c r="HFY17" s="136"/>
      <c r="HFZ17" s="136"/>
      <c r="HGA17" s="136"/>
      <c r="HGB17" s="136"/>
      <c r="HGC17" s="136"/>
      <c r="HGD17" s="136"/>
      <c r="HGE17" s="136"/>
      <c r="HGF17" s="136"/>
      <c r="HGG17" s="136"/>
      <c r="HGH17" s="136"/>
      <c r="HGI17" s="136"/>
      <c r="HGJ17" s="136"/>
      <c r="HGK17" s="136"/>
      <c r="HGL17" s="136"/>
      <c r="HGM17" s="136"/>
      <c r="HGN17" s="136"/>
      <c r="HGO17" s="136"/>
      <c r="HGP17" s="136"/>
      <c r="HGQ17" s="136"/>
      <c r="HGR17" s="136"/>
      <c r="HGS17" s="136"/>
      <c r="HGT17" s="136"/>
      <c r="HGU17" s="136"/>
      <c r="HGV17" s="136"/>
      <c r="HGW17" s="136"/>
      <c r="HGX17" s="136"/>
      <c r="HGY17" s="136"/>
      <c r="HGZ17" s="136"/>
      <c r="HHA17" s="136"/>
      <c r="HHB17" s="136"/>
      <c r="HHC17" s="136"/>
      <c r="HHD17" s="136"/>
      <c r="HHE17" s="136"/>
      <c r="HHF17" s="136"/>
      <c r="HHG17" s="136"/>
      <c r="HHH17" s="136"/>
      <c r="HHI17" s="136"/>
      <c r="HHJ17" s="136"/>
      <c r="HHK17" s="136"/>
      <c r="HHL17" s="136"/>
      <c r="HHM17" s="136"/>
      <c r="HHN17" s="136"/>
      <c r="HHO17" s="136"/>
      <c r="HHP17" s="136"/>
      <c r="HHQ17" s="136"/>
      <c r="HHR17" s="136"/>
      <c r="HHS17" s="136"/>
      <c r="HHT17" s="136"/>
      <c r="HHU17" s="136"/>
      <c r="HHV17" s="136"/>
      <c r="HHW17" s="136"/>
      <c r="HHX17" s="136"/>
      <c r="HHY17" s="136"/>
      <c r="HHZ17" s="136"/>
      <c r="HIA17" s="136"/>
      <c r="HIB17" s="136"/>
      <c r="HIC17" s="136"/>
      <c r="HID17" s="136"/>
      <c r="HIE17" s="136"/>
      <c r="HIF17" s="136"/>
      <c r="HIG17" s="136"/>
      <c r="HIH17" s="136"/>
      <c r="HII17" s="136"/>
      <c r="HIJ17" s="136"/>
      <c r="HIK17" s="136"/>
      <c r="HIL17" s="136"/>
      <c r="HIM17" s="136"/>
      <c r="HIN17" s="136"/>
      <c r="HIO17" s="136"/>
      <c r="HIP17" s="136"/>
      <c r="HIQ17" s="136"/>
      <c r="HIR17" s="136"/>
      <c r="HIS17" s="136"/>
      <c r="HIT17" s="136"/>
      <c r="HIU17" s="136"/>
      <c r="HIV17" s="136"/>
      <c r="HIW17" s="136"/>
      <c r="HIX17" s="136"/>
      <c r="HIY17" s="136"/>
      <c r="HIZ17" s="136"/>
      <c r="HJA17" s="136"/>
      <c r="HJB17" s="136"/>
      <c r="HJC17" s="136"/>
      <c r="HJD17" s="136"/>
      <c r="HJE17" s="136"/>
      <c r="HJF17" s="136"/>
      <c r="HJG17" s="136"/>
      <c r="HJH17" s="136"/>
      <c r="HJI17" s="136"/>
      <c r="HJJ17" s="136"/>
      <c r="HJK17" s="136"/>
      <c r="HJL17" s="136"/>
      <c r="HJM17" s="136"/>
      <c r="HJN17" s="136"/>
      <c r="HJO17" s="136"/>
      <c r="HJP17" s="136"/>
      <c r="HJQ17" s="136"/>
      <c r="HJR17" s="136"/>
      <c r="HJS17" s="136"/>
      <c r="HJT17" s="136"/>
      <c r="HJU17" s="136"/>
      <c r="HJV17" s="136"/>
      <c r="HJW17" s="136"/>
      <c r="HJX17" s="136"/>
      <c r="HJY17" s="136"/>
      <c r="HJZ17" s="136"/>
      <c r="HKA17" s="136"/>
      <c r="HKB17" s="136"/>
      <c r="HKC17" s="136"/>
      <c r="HKD17" s="136"/>
      <c r="HKE17" s="136"/>
      <c r="HKF17" s="136"/>
      <c r="HKG17" s="136"/>
      <c r="HKH17" s="136"/>
      <c r="HKI17" s="136"/>
      <c r="HKJ17" s="136"/>
      <c r="HKK17" s="136"/>
      <c r="HKL17" s="136"/>
      <c r="HKM17" s="136"/>
      <c r="HKN17" s="136"/>
      <c r="HKO17" s="136"/>
      <c r="HKP17" s="136"/>
      <c r="HKQ17" s="136"/>
      <c r="HKR17" s="136"/>
      <c r="HKS17" s="136"/>
      <c r="HKT17" s="136"/>
      <c r="HKU17" s="136"/>
      <c r="HKV17" s="136"/>
      <c r="HKW17" s="136"/>
      <c r="HKX17" s="136"/>
      <c r="HKY17" s="136"/>
      <c r="HKZ17" s="136"/>
      <c r="HLA17" s="136"/>
      <c r="HLB17" s="136"/>
      <c r="HLC17" s="136"/>
      <c r="HLD17" s="136"/>
      <c r="HLE17" s="136"/>
      <c r="HLF17" s="136"/>
      <c r="HLG17" s="136"/>
      <c r="HLH17" s="136"/>
      <c r="HLI17" s="136"/>
      <c r="HLJ17" s="136"/>
      <c r="HLK17" s="136"/>
      <c r="HLL17" s="136"/>
      <c r="HLM17" s="136"/>
      <c r="HLN17" s="136"/>
      <c r="HLO17" s="136"/>
      <c r="HLP17" s="136"/>
      <c r="HLQ17" s="136"/>
      <c r="HLR17" s="136"/>
      <c r="HLS17" s="136"/>
      <c r="HLT17" s="136"/>
      <c r="HLU17" s="136"/>
      <c r="HLV17" s="136"/>
      <c r="HLW17" s="136"/>
      <c r="HLX17" s="136"/>
      <c r="HLY17" s="136"/>
      <c r="HLZ17" s="136"/>
      <c r="HMA17" s="136"/>
      <c r="HMB17" s="136"/>
      <c r="HMC17" s="136"/>
      <c r="HMD17" s="136"/>
      <c r="HME17" s="136"/>
      <c r="HMF17" s="136"/>
      <c r="HMG17" s="136"/>
      <c r="HMH17" s="136"/>
      <c r="HMI17" s="136"/>
      <c r="HMJ17" s="136"/>
      <c r="HMK17" s="136"/>
      <c r="HML17" s="136"/>
      <c r="HMM17" s="136"/>
      <c r="HMN17" s="136"/>
      <c r="HMO17" s="136"/>
      <c r="HMP17" s="136"/>
      <c r="HMQ17" s="136"/>
      <c r="HMR17" s="136"/>
      <c r="HMS17" s="136"/>
      <c r="HMT17" s="136"/>
      <c r="HMU17" s="136"/>
      <c r="HMV17" s="136"/>
      <c r="HMW17" s="136"/>
      <c r="HMX17" s="136"/>
      <c r="HMY17" s="136"/>
      <c r="HMZ17" s="136"/>
      <c r="HNA17" s="136"/>
      <c r="HNB17" s="136"/>
      <c r="HNC17" s="136"/>
      <c r="HND17" s="136"/>
      <c r="HNE17" s="136"/>
      <c r="HNF17" s="136"/>
      <c r="HNG17" s="136"/>
      <c r="HNH17" s="136"/>
      <c r="HNI17" s="136"/>
      <c r="HNJ17" s="136"/>
      <c r="HNK17" s="136"/>
      <c r="HNL17" s="136"/>
      <c r="HNM17" s="136"/>
      <c r="HNN17" s="136"/>
      <c r="HNO17" s="136"/>
      <c r="HNP17" s="136"/>
      <c r="HNQ17" s="136"/>
      <c r="HNR17" s="136"/>
      <c r="HNS17" s="136"/>
      <c r="HNT17" s="136"/>
      <c r="HNU17" s="136"/>
      <c r="HNV17" s="136"/>
      <c r="HNW17" s="136"/>
      <c r="HNX17" s="136"/>
      <c r="HNY17" s="136"/>
      <c r="HNZ17" s="136"/>
      <c r="HOA17" s="136"/>
      <c r="HOB17" s="136"/>
      <c r="HOC17" s="136"/>
      <c r="HOD17" s="136"/>
      <c r="HOE17" s="136"/>
      <c r="HOF17" s="136"/>
      <c r="HOG17" s="136"/>
      <c r="HOH17" s="136"/>
      <c r="HOI17" s="136"/>
      <c r="HOJ17" s="136"/>
      <c r="HOK17" s="136"/>
      <c r="HOL17" s="136"/>
      <c r="HOM17" s="136"/>
      <c r="HON17" s="136"/>
      <c r="HOO17" s="136"/>
      <c r="HOP17" s="136"/>
      <c r="HOQ17" s="136"/>
      <c r="HOR17" s="136"/>
      <c r="HOS17" s="136"/>
      <c r="HOT17" s="136"/>
      <c r="HOU17" s="136"/>
      <c r="HOV17" s="136"/>
      <c r="HOW17" s="136"/>
      <c r="HOX17" s="136"/>
      <c r="HOY17" s="136"/>
      <c r="HOZ17" s="136"/>
      <c r="HPA17" s="136"/>
      <c r="HPB17" s="136"/>
      <c r="HPC17" s="136"/>
      <c r="HPD17" s="136"/>
      <c r="HPE17" s="136"/>
      <c r="HPF17" s="136"/>
      <c r="HPG17" s="136"/>
      <c r="HPH17" s="136"/>
      <c r="HPI17" s="136"/>
      <c r="HPJ17" s="136"/>
      <c r="HPK17" s="136"/>
      <c r="HPL17" s="136"/>
      <c r="HPM17" s="136"/>
      <c r="HPN17" s="136"/>
      <c r="HPO17" s="136"/>
      <c r="HPP17" s="136"/>
      <c r="HPQ17" s="136"/>
      <c r="HPR17" s="136"/>
      <c r="HPS17" s="136"/>
      <c r="HPT17" s="136"/>
      <c r="HPU17" s="136"/>
      <c r="HPV17" s="136"/>
      <c r="HPW17" s="136"/>
      <c r="HPX17" s="136"/>
      <c r="HPY17" s="136"/>
      <c r="HPZ17" s="136"/>
      <c r="HQA17" s="136"/>
      <c r="HQB17" s="136"/>
      <c r="HQC17" s="136"/>
      <c r="HQD17" s="136"/>
      <c r="HQE17" s="136"/>
      <c r="HQF17" s="136"/>
      <c r="HQG17" s="136"/>
      <c r="HQH17" s="136"/>
      <c r="HQI17" s="136"/>
      <c r="HQJ17" s="136"/>
      <c r="HQK17" s="136"/>
      <c r="HQL17" s="136"/>
      <c r="HQM17" s="136"/>
      <c r="HQN17" s="136"/>
      <c r="HQO17" s="136"/>
      <c r="HQP17" s="136"/>
      <c r="HQQ17" s="136"/>
      <c r="HQR17" s="136"/>
      <c r="HQS17" s="136"/>
      <c r="HQT17" s="136"/>
      <c r="HQU17" s="136"/>
      <c r="HQV17" s="136"/>
      <c r="HQW17" s="136"/>
      <c r="HQX17" s="136"/>
      <c r="HQY17" s="136"/>
      <c r="HQZ17" s="136"/>
      <c r="HRA17" s="136"/>
      <c r="HRB17" s="136"/>
      <c r="HRC17" s="136"/>
      <c r="HRD17" s="136"/>
      <c r="HRE17" s="136"/>
      <c r="HRF17" s="136"/>
      <c r="HRG17" s="136"/>
      <c r="HRH17" s="136"/>
      <c r="HRI17" s="136"/>
      <c r="HRJ17" s="136"/>
      <c r="HRK17" s="136"/>
      <c r="HRL17" s="136"/>
      <c r="HRM17" s="136"/>
      <c r="HRN17" s="136"/>
      <c r="HRO17" s="136"/>
      <c r="HRP17" s="136"/>
      <c r="HRQ17" s="136"/>
      <c r="HRR17" s="136"/>
      <c r="HRS17" s="136"/>
      <c r="HRT17" s="136"/>
      <c r="HRU17" s="136"/>
      <c r="HRV17" s="136"/>
      <c r="HRW17" s="136"/>
      <c r="HRX17" s="136"/>
      <c r="HRY17" s="136"/>
      <c r="HRZ17" s="136"/>
      <c r="HSA17" s="136"/>
      <c r="HSB17" s="136"/>
      <c r="HSC17" s="136"/>
      <c r="HSD17" s="136"/>
      <c r="HSE17" s="136"/>
      <c r="HSF17" s="136"/>
      <c r="HSG17" s="136"/>
      <c r="HSH17" s="136"/>
      <c r="HSI17" s="136"/>
      <c r="HSJ17" s="136"/>
      <c r="HSK17" s="136"/>
      <c r="HSL17" s="136"/>
      <c r="HSM17" s="136"/>
      <c r="HSN17" s="136"/>
      <c r="HSO17" s="136"/>
      <c r="HSP17" s="136"/>
      <c r="HSQ17" s="136"/>
      <c r="HSR17" s="136"/>
      <c r="HSS17" s="136"/>
      <c r="HST17" s="136"/>
      <c r="HSU17" s="136"/>
      <c r="HSV17" s="136"/>
      <c r="HSW17" s="136"/>
      <c r="HSX17" s="136"/>
      <c r="HSY17" s="136"/>
      <c r="HSZ17" s="136"/>
      <c r="HTA17" s="136"/>
      <c r="HTB17" s="136"/>
      <c r="HTC17" s="136"/>
      <c r="HTD17" s="136"/>
      <c r="HTE17" s="136"/>
      <c r="HTF17" s="136"/>
      <c r="HTG17" s="136"/>
      <c r="HTH17" s="136"/>
      <c r="HTI17" s="136"/>
      <c r="HTJ17" s="136"/>
      <c r="HTK17" s="136"/>
      <c r="HTL17" s="136"/>
      <c r="HTM17" s="136"/>
      <c r="HTN17" s="136"/>
      <c r="HTO17" s="136"/>
      <c r="HTP17" s="136"/>
      <c r="HTQ17" s="136"/>
      <c r="HTR17" s="136"/>
      <c r="HTS17" s="136"/>
      <c r="HTT17" s="136"/>
      <c r="HTU17" s="136"/>
      <c r="HTV17" s="136"/>
      <c r="HTW17" s="136"/>
      <c r="HTX17" s="136"/>
      <c r="HTY17" s="136"/>
      <c r="HTZ17" s="136"/>
      <c r="HUA17" s="136"/>
      <c r="HUB17" s="136"/>
      <c r="HUC17" s="136"/>
      <c r="HUD17" s="136"/>
      <c r="HUE17" s="136"/>
      <c r="HUF17" s="136"/>
      <c r="HUG17" s="136"/>
      <c r="HUH17" s="136"/>
      <c r="HUI17" s="136"/>
      <c r="HUJ17" s="136"/>
      <c r="HUK17" s="136"/>
      <c r="HUL17" s="136"/>
      <c r="HUM17" s="136"/>
      <c r="HUN17" s="136"/>
      <c r="HUO17" s="136"/>
      <c r="HUP17" s="136"/>
      <c r="HUQ17" s="136"/>
      <c r="HUR17" s="136"/>
      <c r="HUS17" s="136"/>
      <c r="HUT17" s="136"/>
      <c r="HUU17" s="136"/>
      <c r="HUV17" s="136"/>
      <c r="HUW17" s="136"/>
      <c r="HUX17" s="136"/>
      <c r="HUY17" s="136"/>
      <c r="HUZ17" s="136"/>
      <c r="HVA17" s="136"/>
      <c r="HVB17" s="136"/>
      <c r="HVC17" s="136"/>
      <c r="HVD17" s="136"/>
      <c r="HVE17" s="136"/>
      <c r="HVF17" s="136"/>
      <c r="HVG17" s="136"/>
      <c r="HVH17" s="136"/>
      <c r="HVI17" s="136"/>
      <c r="HVJ17" s="136"/>
      <c r="HVK17" s="136"/>
      <c r="HVL17" s="136"/>
      <c r="HVM17" s="136"/>
      <c r="HVN17" s="136"/>
      <c r="HVO17" s="136"/>
      <c r="HVP17" s="136"/>
      <c r="HVQ17" s="136"/>
      <c r="HVR17" s="136"/>
      <c r="HVS17" s="136"/>
      <c r="HVT17" s="136"/>
      <c r="HVU17" s="136"/>
      <c r="HVV17" s="136"/>
      <c r="HVW17" s="136"/>
      <c r="HVX17" s="136"/>
      <c r="HVY17" s="136"/>
      <c r="HVZ17" s="136"/>
      <c r="HWA17" s="136"/>
      <c r="HWB17" s="136"/>
      <c r="HWC17" s="136"/>
      <c r="HWD17" s="136"/>
      <c r="HWE17" s="136"/>
      <c r="HWF17" s="136"/>
      <c r="HWG17" s="136"/>
      <c r="HWH17" s="136"/>
      <c r="HWI17" s="136"/>
      <c r="HWJ17" s="136"/>
      <c r="HWK17" s="136"/>
      <c r="HWL17" s="136"/>
      <c r="HWM17" s="136"/>
      <c r="HWN17" s="136"/>
      <c r="HWO17" s="136"/>
      <c r="HWP17" s="136"/>
      <c r="HWQ17" s="136"/>
      <c r="HWR17" s="136"/>
      <c r="HWS17" s="136"/>
      <c r="HWT17" s="136"/>
      <c r="HWU17" s="136"/>
      <c r="HWV17" s="136"/>
      <c r="HWW17" s="136"/>
      <c r="HWX17" s="136"/>
      <c r="HWY17" s="136"/>
      <c r="HWZ17" s="136"/>
      <c r="HXA17" s="136"/>
      <c r="HXB17" s="136"/>
      <c r="HXC17" s="136"/>
      <c r="HXD17" s="136"/>
      <c r="HXE17" s="136"/>
      <c r="HXF17" s="136"/>
      <c r="HXG17" s="136"/>
      <c r="HXH17" s="136"/>
      <c r="HXI17" s="136"/>
      <c r="HXJ17" s="136"/>
      <c r="HXK17" s="136"/>
      <c r="HXL17" s="136"/>
      <c r="HXM17" s="136"/>
      <c r="HXN17" s="136"/>
      <c r="HXO17" s="136"/>
      <c r="HXP17" s="136"/>
      <c r="HXQ17" s="136"/>
      <c r="HXR17" s="136"/>
      <c r="HXS17" s="136"/>
      <c r="HXT17" s="136"/>
      <c r="HXU17" s="136"/>
      <c r="HXV17" s="136"/>
      <c r="HXW17" s="136"/>
      <c r="HXX17" s="136"/>
      <c r="HXY17" s="136"/>
      <c r="HXZ17" s="136"/>
      <c r="HYA17" s="136"/>
      <c r="HYB17" s="136"/>
      <c r="HYC17" s="136"/>
      <c r="HYD17" s="136"/>
      <c r="HYE17" s="136"/>
      <c r="HYF17" s="136"/>
      <c r="HYG17" s="136"/>
      <c r="HYH17" s="136"/>
      <c r="HYI17" s="136"/>
      <c r="HYJ17" s="136"/>
      <c r="HYK17" s="136"/>
      <c r="HYL17" s="136"/>
      <c r="HYM17" s="136"/>
      <c r="HYN17" s="136"/>
      <c r="HYO17" s="136"/>
      <c r="HYP17" s="136"/>
      <c r="HYQ17" s="136"/>
      <c r="HYR17" s="136"/>
      <c r="HYS17" s="136"/>
      <c r="HYT17" s="136"/>
      <c r="HYU17" s="136"/>
      <c r="HYV17" s="136"/>
      <c r="HYW17" s="136"/>
      <c r="HYX17" s="136"/>
      <c r="HYY17" s="136"/>
      <c r="HYZ17" s="136"/>
      <c r="HZA17" s="136"/>
      <c r="HZB17" s="136"/>
      <c r="HZC17" s="136"/>
      <c r="HZD17" s="136"/>
      <c r="HZE17" s="136"/>
      <c r="HZF17" s="136"/>
      <c r="HZG17" s="136"/>
      <c r="HZH17" s="136"/>
      <c r="HZI17" s="136"/>
      <c r="HZJ17" s="136"/>
      <c r="HZK17" s="136"/>
      <c r="HZL17" s="136"/>
      <c r="HZM17" s="136"/>
      <c r="HZN17" s="136"/>
      <c r="HZO17" s="136"/>
      <c r="HZP17" s="136"/>
      <c r="HZQ17" s="136"/>
      <c r="HZR17" s="136"/>
      <c r="HZS17" s="136"/>
      <c r="HZT17" s="136"/>
      <c r="HZU17" s="136"/>
      <c r="HZV17" s="136"/>
      <c r="HZW17" s="136"/>
      <c r="HZX17" s="136"/>
      <c r="HZY17" s="136"/>
      <c r="HZZ17" s="136"/>
      <c r="IAA17" s="136"/>
      <c r="IAB17" s="136"/>
      <c r="IAC17" s="136"/>
      <c r="IAD17" s="136"/>
      <c r="IAE17" s="136"/>
      <c r="IAF17" s="136"/>
      <c r="IAG17" s="136"/>
      <c r="IAH17" s="136"/>
      <c r="IAI17" s="136"/>
      <c r="IAJ17" s="136"/>
      <c r="IAK17" s="136"/>
      <c r="IAL17" s="136"/>
      <c r="IAM17" s="136"/>
      <c r="IAN17" s="136"/>
      <c r="IAO17" s="136"/>
      <c r="IAP17" s="136"/>
      <c r="IAQ17" s="136"/>
      <c r="IAR17" s="136"/>
      <c r="IAS17" s="136"/>
      <c r="IAT17" s="136"/>
      <c r="IAU17" s="136"/>
      <c r="IAV17" s="136"/>
      <c r="IAW17" s="136"/>
      <c r="IAX17" s="136"/>
      <c r="IAY17" s="136"/>
      <c r="IAZ17" s="136"/>
      <c r="IBA17" s="136"/>
      <c r="IBB17" s="136"/>
      <c r="IBC17" s="136"/>
      <c r="IBD17" s="136"/>
      <c r="IBE17" s="136"/>
      <c r="IBF17" s="136"/>
      <c r="IBG17" s="136"/>
      <c r="IBH17" s="136"/>
      <c r="IBI17" s="136"/>
      <c r="IBJ17" s="136"/>
      <c r="IBK17" s="136"/>
      <c r="IBL17" s="136"/>
      <c r="IBM17" s="136"/>
      <c r="IBN17" s="136"/>
      <c r="IBO17" s="136"/>
      <c r="IBP17" s="136"/>
      <c r="IBQ17" s="136"/>
      <c r="IBR17" s="136"/>
      <c r="IBS17" s="136"/>
      <c r="IBT17" s="136"/>
      <c r="IBU17" s="136"/>
      <c r="IBV17" s="136"/>
      <c r="IBW17" s="136"/>
      <c r="IBX17" s="136"/>
      <c r="IBY17" s="136"/>
      <c r="IBZ17" s="136"/>
      <c r="ICA17" s="136"/>
      <c r="ICB17" s="136"/>
      <c r="ICC17" s="136"/>
      <c r="ICD17" s="136"/>
      <c r="ICE17" s="136"/>
      <c r="ICF17" s="136"/>
      <c r="ICG17" s="136"/>
      <c r="ICH17" s="136"/>
      <c r="ICI17" s="136"/>
      <c r="ICJ17" s="136"/>
      <c r="ICK17" s="136"/>
      <c r="ICL17" s="136"/>
      <c r="ICM17" s="136"/>
      <c r="ICN17" s="136"/>
      <c r="ICO17" s="136"/>
      <c r="ICP17" s="136"/>
      <c r="ICQ17" s="136"/>
      <c r="ICR17" s="136"/>
      <c r="ICS17" s="136"/>
      <c r="ICT17" s="136"/>
      <c r="ICU17" s="136"/>
      <c r="ICV17" s="136"/>
      <c r="ICW17" s="136"/>
      <c r="ICX17" s="136"/>
      <c r="ICY17" s="136"/>
      <c r="ICZ17" s="136"/>
      <c r="IDA17" s="136"/>
      <c r="IDB17" s="136"/>
      <c r="IDC17" s="136"/>
      <c r="IDD17" s="136"/>
      <c r="IDE17" s="136"/>
      <c r="IDF17" s="136"/>
      <c r="IDG17" s="136"/>
      <c r="IDH17" s="136"/>
      <c r="IDI17" s="136"/>
      <c r="IDJ17" s="136"/>
      <c r="IDK17" s="136"/>
      <c r="IDL17" s="136"/>
      <c r="IDM17" s="136"/>
      <c r="IDN17" s="136"/>
      <c r="IDO17" s="136"/>
      <c r="IDP17" s="136"/>
      <c r="IDQ17" s="136"/>
      <c r="IDR17" s="136"/>
      <c r="IDS17" s="136"/>
      <c r="IDT17" s="136"/>
      <c r="IDU17" s="136"/>
      <c r="IDV17" s="136"/>
      <c r="IDW17" s="136"/>
      <c r="IDX17" s="136"/>
      <c r="IDY17" s="136"/>
      <c r="IDZ17" s="136"/>
      <c r="IEA17" s="136"/>
      <c r="IEB17" s="136"/>
      <c r="IEC17" s="136"/>
      <c r="IED17" s="136"/>
      <c r="IEE17" s="136"/>
      <c r="IEF17" s="136"/>
      <c r="IEG17" s="136"/>
      <c r="IEH17" s="136"/>
      <c r="IEI17" s="136"/>
      <c r="IEJ17" s="136"/>
      <c r="IEK17" s="136"/>
      <c r="IEL17" s="136"/>
      <c r="IEM17" s="136"/>
      <c r="IEN17" s="136"/>
      <c r="IEO17" s="136"/>
      <c r="IEP17" s="136"/>
      <c r="IEQ17" s="136"/>
      <c r="IER17" s="136"/>
      <c r="IES17" s="136"/>
      <c r="IET17" s="136"/>
      <c r="IEU17" s="136"/>
      <c r="IEV17" s="136"/>
      <c r="IEW17" s="136"/>
      <c r="IEX17" s="136"/>
      <c r="IEY17" s="136"/>
      <c r="IEZ17" s="136"/>
      <c r="IFA17" s="136"/>
      <c r="IFB17" s="136"/>
      <c r="IFC17" s="136"/>
      <c r="IFD17" s="136"/>
      <c r="IFE17" s="136"/>
      <c r="IFF17" s="136"/>
      <c r="IFG17" s="136"/>
      <c r="IFH17" s="136"/>
      <c r="IFI17" s="136"/>
      <c r="IFJ17" s="136"/>
      <c r="IFK17" s="136"/>
      <c r="IFL17" s="136"/>
      <c r="IFM17" s="136"/>
      <c r="IFN17" s="136"/>
      <c r="IFO17" s="136"/>
      <c r="IFP17" s="136"/>
      <c r="IFQ17" s="136"/>
      <c r="IFR17" s="136"/>
      <c r="IFS17" s="136"/>
      <c r="IFT17" s="136"/>
      <c r="IFU17" s="136"/>
      <c r="IFV17" s="136"/>
      <c r="IFW17" s="136"/>
      <c r="IFX17" s="136"/>
      <c r="IFY17" s="136"/>
      <c r="IFZ17" s="136"/>
      <c r="IGA17" s="136"/>
      <c r="IGB17" s="136"/>
      <c r="IGC17" s="136"/>
      <c r="IGD17" s="136"/>
      <c r="IGE17" s="136"/>
      <c r="IGF17" s="136"/>
      <c r="IGG17" s="136"/>
      <c r="IGH17" s="136"/>
      <c r="IGI17" s="136"/>
      <c r="IGJ17" s="136"/>
      <c r="IGK17" s="136"/>
      <c r="IGL17" s="136"/>
      <c r="IGM17" s="136"/>
      <c r="IGN17" s="136"/>
      <c r="IGO17" s="136"/>
      <c r="IGP17" s="136"/>
      <c r="IGQ17" s="136"/>
      <c r="IGR17" s="136"/>
      <c r="IGS17" s="136"/>
      <c r="IGT17" s="136"/>
      <c r="IGU17" s="136"/>
      <c r="IGV17" s="136"/>
      <c r="IGW17" s="136"/>
      <c r="IGX17" s="136"/>
      <c r="IGY17" s="136"/>
      <c r="IGZ17" s="136"/>
      <c r="IHA17" s="136"/>
      <c r="IHB17" s="136"/>
      <c r="IHC17" s="136"/>
      <c r="IHD17" s="136"/>
      <c r="IHE17" s="136"/>
      <c r="IHF17" s="136"/>
      <c r="IHG17" s="136"/>
      <c r="IHH17" s="136"/>
      <c r="IHI17" s="136"/>
      <c r="IHJ17" s="136"/>
      <c r="IHK17" s="136"/>
      <c r="IHL17" s="136"/>
      <c r="IHM17" s="136"/>
      <c r="IHN17" s="136"/>
      <c r="IHO17" s="136"/>
      <c r="IHP17" s="136"/>
      <c r="IHQ17" s="136"/>
      <c r="IHR17" s="136"/>
      <c r="IHS17" s="136"/>
      <c r="IHT17" s="136"/>
      <c r="IHU17" s="136"/>
      <c r="IHV17" s="136"/>
      <c r="IHW17" s="136"/>
      <c r="IHX17" s="136"/>
      <c r="IHY17" s="136"/>
      <c r="IHZ17" s="136"/>
      <c r="IIA17" s="136"/>
      <c r="IIB17" s="136"/>
      <c r="IIC17" s="136"/>
      <c r="IID17" s="136"/>
      <c r="IIE17" s="136"/>
      <c r="IIF17" s="136"/>
      <c r="IIG17" s="136"/>
      <c r="IIH17" s="136"/>
      <c r="III17" s="136"/>
      <c r="IIJ17" s="136"/>
      <c r="IIK17" s="136"/>
      <c r="IIL17" s="136"/>
      <c r="IIM17" s="136"/>
      <c r="IIN17" s="136"/>
      <c r="IIO17" s="136"/>
      <c r="IIP17" s="136"/>
      <c r="IIQ17" s="136"/>
      <c r="IIR17" s="136"/>
      <c r="IIS17" s="136"/>
      <c r="IIT17" s="136"/>
      <c r="IIU17" s="136"/>
      <c r="IIV17" s="136"/>
      <c r="IIW17" s="136"/>
      <c r="IIX17" s="136"/>
      <c r="IIY17" s="136"/>
      <c r="IIZ17" s="136"/>
      <c r="IJA17" s="136"/>
      <c r="IJB17" s="136"/>
      <c r="IJC17" s="136"/>
      <c r="IJD17" s="136"/>
      <c r="IJE17" s="136"/>
      <c r="IJF17" s="136"/>
      <c r="IJG17" s="136"/>
      <c r="IJH17" s="136"/>
      <c r="IJI17" s="136"/>
      <c r="IJJ17" s="136"/>
      <c r="IJK17" s="136"/>
      <c r="IJL17" s="136"/>
      <c r="IJM17" s="136"/>
      <c r="IJN17" s="136"/>
      <c r="IJO17" s="136"/>
      <c r="IJP17" s="136"/>
      <c r="IJQ17" s="136"/>
      <c r="IJR17" s="136"/>
      <c r="IJS17" s="136"/>
      <c r="IJT17" s="136"/>
      <c r="IJU17" s="136"/>
      <c r="IJV17" s="136"/>
      <c r="IJW17" s="136"/>
      <c r="IJX17" s="136"/>
      <c r="IJY17" s="136"/>
      <c r="IJZ17" s="136"/>
      <c r="IKA17" s="136"/>
      <c r="IKB17" s="136"/>
      <c r="IKC17" s="136"/>
      <c r="IKD17" s="136"/>
      <c r="IKE17" s="136"/>
      <c r="IKF17" s="136"/>
      <c r="IKG17" s="136"/>
      <c r="IKH17" s="136"/>
      <c r="IKI17" s="136"/>
      <c r="IKJ17" s="136"/>
      <c r="IKK17" s="136"/>
      <c r="IKL17" s="136"/>
      <c r="IKM17" s="136"/>
      <c r="IKN17" s="136"/>
      <c r="IKO17" s="136"/>
      <c r="IKP17" s="136"/>
      <c r="IKQ17" s="136"/>
      <c r="IKR17" s="136"/>
      <c r="IKS17" s="136"/>
      <c r="IKT17" s="136"/>
      <c r="IKU17" s="136"/>
      <c r="IKV17" s="136"/>
      <c r="IKW17" s="136"/>
      <c r="IKX17" s="136"/>
      <c r="IKY17" s="136"/>
      <c r="IKZ17" s="136"/>
      <c r="ILA17" s="136"/>
      <c r="ILB17" s="136"/>
      <c r="ILC17" s="136"/>
      <c r="ILD17" s="136"/>
      <c r="ILE17" s="136"/>
      <c r="ILF17" s="136"/>
      <c r="ILG17" s="136"/>
      <c r="ILH17" s="136"/>
      <c r="ILI17" s="136"/>
      <c r="ILJ17" s="136"/>
      <c r="ILK17" s="136"/>
      <c r="ILL17" s="136"/>
      <c r="ILM17" s="136"/>
      <c r="ILN17" s="136"/>
      <c r="ILO17" s="136"/>
      <c r="ILP17" s="136"/>
      <c r="ILQ17" s="136"/>
      <c r="ILR17" s="136"/>
      <c r="ILS17" s="136"/>
      <c r="ILT17" s="136"/>
      <c r="ILU17" s="136"/>
      <c r="ILV17" s="136"/>
      <c r="ILW17" s="136"/>
      <c r="ILX17" s="136"/>
      <c r="ILY17" s="136"/>
      <c r="ILZ17" s="136"/>
      <c r="IMA17" s="136"/>
      <c r="IMB17" s="136"/>
      <c r="IMC17" s="136"/>
      <c r="IMD17" s="136"/>
      <c r="IME17" s="136"/>
      <c r="IMF17" s="136"/>
      <c r="IMG17" s="136"/>
      <c r="IMH17" s="136"/>
      <c r="IMI17" s="136"/>
      <c r="IMJ17" s="136"/>
      <c r="IMK17" s="136"/>
      <c r="IML17" s="136"/>
      <c r="IMM17" s="136"/>
      <c r="IMN17" s="136"/>
      <c r="IMO17" s="136"/>
      <c r="IMP17" s="136"/>
      <c r="IMQ17" s="136"/>
      <c r="IMR17" s="136"/>
      <c r="IMS17" s="136"/>
      <c r="IMT17" s="136"/>
      <c r="IMU17" s="136"/>
      <c r="IMV17" s="136"/>
      <c r="IMW17" s="136"/>
      <c r="IMX17" s="136"/>
      <c r="IMY17" s="136"/>
      <c r="IMZ17" s="136"/>
      <c r="INA17" s="136"/>
      <c r="INB17" s="136"/>
      <c r="INC17" s="136"/>
      <c r="IND17" s="136"/>
      <c r="INE17" s="136"/>
      <c r="INF17" s="136"/>
      <c r="ING17" s="136"/>
      <c r="INH17" s="136"/>
      <c r="INI17" s="136"/>
      <c r="INJ17" s="136"/>
      <c r="INK17" s="136"/>
      <c r="INL17" s="136"/>
      <c r="INM17" s="136"/>
      <c r="INN17" s="136"/>
      <c r="INO17" s="136"/>
      <c r="INP17" s="136"/>
      <c r="INQ17" s="136"/>
      <c r="INR17" s="136"/>
      <c r="INS17" s="136"/>
      <c r="INT17" s="136"/>
      <c r="INU17" s="136"/>
      <c r="INV17" s="136"/>
      <c r="INW17" s="136"/>
      <c r="INX17" s="136"/>
      <c r="INY17" s="136"/>
      <c r="INZ17" s="136"/>
      <c r="IOA17" s="136"/>
      <c r="IOB17" s="136"/>
      <c r="IOC17" s="136"/>
      <c r="IOD17" s="136"/>
      <c r="IOE17" s="136"/>
      <c r="IOF17" s="136"/>
      <c r="IOG17" s="136"/>
      <c r="IOH17" s="136"/>
      <c r="IOI17" s="136"/>
      <c r="IOJ17" s="136"/>
      <c r="IOK17" s="136"/>
      <c r="IOL17" s="136"/>
      <c r="IOM17" s="136"/>
      <c r="ION17" s="136"/>
      <c r="IOO17" s="136"/>
      <c r="IOP17" s="136"/>
      <c r="IOQ17" s="136"/>
      <c r="IOR17" s="136"/>
      <c r="IOS17" s="136"/>
      <c r="IOT17" s="136"/>
      <c r="IOU17" s="136"/>
      <c r="IOV17" s="136"/>
      <c r="IOW17" s="136"/>
      <c r="IOX17" s="136"/>
      <c r="IOY17" s="136"/>
      <c r="IOZ17" s="136"/>
      <c r="IPA17" s="136"/>
      <c r="IPB17" s="136"/>
      <c r="IPC17" s="136"/>
      <c r="IPD17" s="136"/>
      <c r="IPE17" s="136"/>
      <c r="IPF17" s="136"/>
      <c r="IPG17" s="136"/>
      <c r="IPH17" s="136"/>
      <c r="IPI17" s="136"/>
      <c r="IPJ17" s="136"/>
      <c r="IPK17" s="136"/>
      <c r="IPL17" s="136"/>
      <c r="IPM17" s="136"/>
      <c r="IPN17" s="136"/>
      <c r="IPO17" s="136"/>
      <c r="IPP17" s="136"/>
      <c r="IPQ17" s="136"/>
      <c r="IPR17" s="136"/>
      <c r="IPS17" s="136"/>
      <c r="IPT17" s="136"/>
      <c r="IPU17" s="136"/>
      <c r="IPV17" s="136"/>
      <c r="IPW17" s="136"/>
      <c r="IPX17" s="136"/>
      <c r="IPY17" s="136"/>
      <c r="IPZ17" s="136"/>
      <c r="IQA17" s="136"/>
      <c r="IQB17" s="136"/>
      <c r="IQC17" s="136"/>
      <c r="IQD17" s="136"/>
      <c r="IQE17" s="136"/>
      <c r="IQF17" s="136"/>
      <c r="IQG17" s="136"/>
      <c r="IQH17" s="136"/>
      <c r="IQI17" s="136"/>
      <c r="IQJ17" s="136"/>
      <c r="IQK17" s="136"/>
      <c r="IQL17" s="136"/>
      <c r="IQM17" s="136"/>
      <c r="IQN17" s="136"/>
      <c r="IQO17" s="136"/>
      <c r="IQP17" s="136"/>
      <c r="IQQ17" s="136"/>
      <c r="IQR17" s="136"/>
      <c r="IQS17" s="136"/>
      <c r="IQT17" s="136"/>
      <c r="IQU17" s="136"/>
      <c r="IQV17" s="136"/>
      <c r="IQW17" s="136"/>
      <c r="IQX17" s="136"/>
      <c r="IQY17" s="136"/>
      <c r="IQZ17" s="136"/>
      <c r="IRA17" s="136"/>
      <c r="IRB17" s="136"/>
      <c r="IRC17" s="136"/>
      <c r="IRD17" s="136"/>
      <c r="IRE17" s="136"/>
      <c r="IRF17" s="136"/>
      <c r="IRG17" s="136"/>
      <c r="IRH17" s="136"/>
      <c r="IRI17" s="136"/>
      <c r="IRJ17" s="136"/>
      <c r="IRK17" s="136"/>
      <c r="IRL17" s="136"/>
      <c r="IRM17" s="136"/>
      <c r="IRN17" s="136"/>
      <c r="IRO17" s="136"/>
      <c r="IRP17" s="136"/>
      <c r="IRQ17" s="136"/>
      <c r="IRR17" s="136"/>
      <c r="IRS17" s="136"/>
      <c r="IRT17" s="136"/>
      <c r="IRU17" s="136"/>
      <c r="IRV17" s="136"/>
      <c r="IRW17" s="136"/>
      <c r="IRX17" s="136"/>
      <c r="IRY17" s="136"/>
      <c r="IRZ17" s="136"/>
      <c r="ISA17" s="136"/>
      <c r="ISB17" s="136"/>
      <c r="ISC17" s="136"/>
      <c r="ISD17" s="136"/>
      <c r="ISE17" s="136"/>
      <c r="ISF17" s="136"/>
      <c r="ISG17" s="136"/>
      <c r="ISH17" s="136"/>
      <c r="ISI17" s="136"/>
      <c r="ISJ17" s="136"/>
      <c r="ISK17" s="136"/>
      <c r="ISL17" s="136"/>
      <c r="ISM17" s="136"/>
      <c r="ISN17" s="136"/>
      <c r="ISO17" s="136"/>
      <c r="ISP17" s="136"/>
      <c r="ISQ17" s="136"/>
      <c r="ISR17" s="136"/>
      <c r="ISS17" s="136"/>
      <c r="IST17" s="136"/>
      <c r="ISU17" s="136"/>
      <c r="ISV17" s="136"/>
      <c r="ISW17" s="136"/>
      <c r="ISX17" s="136"/>
      <c r="ISY17" s="136"/>
      <c r="ISZ17" s="136"/>
      <c r="ITA17" s="136"/>
      <c r="ITB17" s="136"/>
      <c r="ITC17" s="136"/>
      <c r="ITD17" s="136"/>
      <c r="ITE17" s="136"/>
      <c r="ITF17" s="136"/>
      <c r="ITG17" s="136"/>
      <c r="ITH17" s="136"/>
      <c r="ITI17" s="136"/>
      <c r="ITJ17" s="136"/>
      <c r="ITK17" s="136"/>
      <c r="ITL17" s="136"/>
      <c r="ITM17" s="136"/>
      <c r="ITN17" s="136"/>
      <c r="ITO17" s="136"/>
      <c r="ITP17" s="136"/>
      <c r="ITQ17" s="136"/>
      <c r="ITR17" s="136"/>
      <c r="ITS17" s="136"/>
      <c r="ITT17" s="136"/>
      <c r="ITU17" s="136"/>
      <c r="ITV17" s="136"/>
      <c r="ITW17" s="136"/>
      <c r="ITX17" s="136"/>
      <c r="ITY17" s="136"/>
      <c r="ITZ17" s="136"/>
      <c r="IUA17" s="136"/>
      <c r="IUB17" s="136"/>
      <c r="IUC17" s="136"/>
      <c r="IUD17" s="136"/>
      <c r="IUE17" s="136"/>
      <c r="IUF17" s="136"/>
      <c r="IUG17" s="136"/>
      <c r="IUH17" s="136"/>
      <c r="IUI17" s="136"/>
      <c r="IUJ17" s="136"/>
      <c r="IUK17" s="136"/>
      <c r="IUL17" s="136"/>
      <c r="IUM17" s="136"/>
      <c r="IUN17" s="136"/>
      <c r="IUO17" s="136"/>
      <c r="IUP17" s="136"/>
      <c r="IUQ17" s="136"/>
      <c r="IUR17" s="136"/>
      <c r="IUS17" s="136"/>
      <c r="IUT17" s="136"/>
      <c r="IUU17" s="136"/>
      <c r="IUV17" s="136"/>
      <c r="IUW17" s="136"/>
      <c r="IUX17" s="136"/>
      <c r="IUY17" s="136"/>
      <c r="IUZ17" s="136"/>
      <c r="IVA17" s="136"/>
      <c r="IVB17" s="136"/>
      <c r="IVC17" s="136"/>
      <c r="IVD17" s="136"/>
      <c r="IVE17" s="136"/>
      <c r="IVF17" s="136"/>
      <c r="IVG17" s="136"/>
      <c r="IVH17" s="136"/>
      <c r="IVI17" s="136"/>
      <c r="IVJ17" s="136"/>
      <c r="IVK17" s="136"/>
      <c r="IVL17" s="136"/>
      <c r="IVM17" s="136"/>
      <c r="IVN17" s="136"/>
      <c r="IVO17" s="136"/>
      <c r="IVP17" s="136"/>
      <c r="IVQ17" s="136"/>
      <c r="IVR17" s="136"/>
      <c r="IVS17" s="136"/>
      <c r="IVT17" s="136"/>
      <c r="IVU17" s="136"/>
      <c r="IVV17" s="136"/>
      <c r="IVW17" s="136"/>
      <c r="IVX17" s="136"/>
      <c r="IVY17" s="136"/>
      <c r="IVZ17" s="136"/>
      <c r="IWA17" s="136"/>
      <c r="IWB17" s="136"/>
      <c r="IWC17" s="136"/>
      <c r="IWD17" s="136"/>
      <c r="IWE17" s="136"/>
      <c r="IWF17" s="136"/>
      <c r="IWG17" s="136"/>
      <c r="IWH17" s="136"/>
      <c r="IWI17" s="136"/>
      <c r="IWJ17" s="136"/>
      <c r="IWK17" s="136"/>
      <c r="IWL17" s="136"/>
      <c r="IWM17" s="136"/>
      <c r="IWN17" s="136"/>
      <c r="IWO17" s="136"/>
      <c r="IWP17" s="136"/>
      <c r="IWQ17" s="136"/>
      <c r="IWR17" s="136"/>
      <c r="IWS17" s="136"/>
      <c r="IWT17" s="136"/>
      <c r="IWU17" s="136"/>
      <c r="IWV17" s="136"/>
      <c r="IWW17" s="136"/>
      <c r="IWX17" s="136"/>
      <c r="IWY17" s="136"/>
      <c r="IWZ17" s="136"/>
      <c r="IXA17" s="136"/>
      <c r="IXB17" s="136"/>
      <c r="IXC17" s="136"/>
      <c r="IXD17" s="136"/>
      <c r="IXE17" s="136"/>
      <c r="IXF17" s="136"/>
      <c r="IXG17" s="136"/>
      <c r="IXH17" s="136"/>
      <c r="IXI17" s="136"/>
      <c r="IXJ17" s="136"/>
      <c r="IXK17" s="136"/>
      <c r="IXL17" s="136"/>
      <c r="IXM17" s="136"/>
      <c r="IXN17" s="136"/>
      <c r="IXO17" s="136"/>
      <c r="IXP17" s="136"/>
      <c r="IXQ17" s="136"/>
      <c r="IXR17" s="136"/>
      <c r="IXS17" s="136"/>
      <c r="IXT17" s="136"/>
      <c r="IXU17" s="136"/>
      <c r="IXV17" s="136"/>
      <c r="IXW17" s="136"/>
      <c r="IXX17" s="136"/>
      <c r="IXY17" s="136"/>
      <c r="IXZ17" s="136"/>
      <c r="IYA17" s="136"/>
      <c r="IYB17" s="136"/>
      <c r="IYC17" s="136"/>
      <c r="IYD17" s="136"/>
      <c r="IYE17" s="136"/>
      <c r="IYF17" s="136"/>
      <c r="IYG17" s="136"/>
      <c r="IYH17" s="136"/>
      <c r="IYI17" s="136"/>
      <c r="IYJ17" s="136"/>
      <c r="IYK17" s="136"/>
      <c r="IYL17" s="136"/>
      <c r="IYM17" s="136"/>
      <c r="IYN17" s="136"/>
      <c r="IYO17" s="136"/>
      <c r="IYP17" s="136"/>
      <c r="IYQ17" s="136"/>
      <c r="IYR17" s="136"/>
      <c r="IYS17" s="136"/>
      <c r="IYT17" s="136"/>
      <c r="IYU17" s="136"/>
      <c r="IYV17" s="136"/>
      <c r="IYW17" s="136"/>
      <c r="IYX17" s="136"/>
      <c r="IYY17" s="136"/>
      <c r="IYZ17" s="136"/>
      <c r="IZA17" s="136"/>
      <c r="IZB17" s="136"/>
      <c r="IZC17" s="136"/>
      <c r="IZD17" s="136"/>
      <c r="IZE17" s="136"/>
      <c r="IZF17" s="136"/>
      <c r="IZG17" s="136"/>
      <c r="IZH17" s="136"/>
      <c r="IZI17" s="136"/>
      <c r="IZJ17" s="136"/>
      <c r="IZK17" s="136"/>
      <c r="IZL17" s="136"/>
      <c r="IZM17" s="136"/>
      <c r="IZN17" s="136"/>
      <c r="IZO17" s="136"/>
      <c r="IZP17" s="136"/>
      <c r="IZQ17" s="136"/>
      <c r="IZR17" s="136"/>
      <c r="IZS17" s="136"/>
      <c r="IZT17" s="136"/>
      <c r="IZU17" s="136"/>
      <c r="IZV17" s="136"/>
      <c r="IZW17" s="136"/>
      <c r="IZX17" s="136"/>
      <c r="IZY17" s="136"/>
      <c r="IZZ17" s="136"/>
      <c r="JAA17" s="136"/>
      <c r="JAB17" s="136"/>
      <c r="JAC17" s="136"/>
      <c r="JAD17" s="136"/>
      <c r="JAE17" s="136"/>
      <c r="JAF17" s="136"/>
      <c r="JAG17" s="136"/>
      <c r="JAH17" s="136"/>
      <c r="JAI17" s="136"/>
      <c r="JAJ17" s="136"/>
      <c r="JAK17" s="136"/>
      <c r="JAL17" s="136"/>
      <c r="JAM17" s="136"/>
      <c r="JAN17" s="136"/>
      <c r="JAO17" s="136"/>
      <c r="JAP17" s="136"/>
      <c r="JAQ17" s="136"/>
      <c r="JAR17" s="136"/>
      <c r="JAS17" s="136"/>
      <c r="JAT17" s="136"/>
      <c r="JAU17" s="136"/>
      <c r="JAV17" s="136"/>
      <c r="JAW17" s="136"/>
      <c r="JAX17" s="136"/>
      <c r="JAY17" s="136"/>
      <c r="JAZ17" s="136"/>
      <c r="JBA17" s="136"/>
      <c r="JBB17" s="136"/>
      <c r="JBC17" s="136"/>
      <c r="JBD17" s="136"/>
      <c r="JBE17" s="136"/>
      <c r="JBF17" s="136"/>
      <c r="JBG17" s="136"/>
      <c r="JBH17" s="136"/>
      <c r="JBI17" s="136"/>
      <c r="JBJ17" s="136"/>
      <c r="JBK17" s="136"/>
      <c r="JBL17" s="136"/>
      <c r="JBM17" s="136"/>
      <c r="JBN17" s="136"/>
      <c r="JBO17" s="136"/>
      <c r="JBP17" s="136"/>
      <c r="JBQ17" s="136"/>
      <c r="JBR17" s="136"/>
      <c r="JBS17" s="136"/>
      <c r="JBT17" s="136"/>
      <c r="JBU17" s="136"/>
      <c r="JBV17" s="136"/>
      <c r="JBW17" s="136"/>
      <c r="JBX17" s="136"/>
      <c r="JBY17" s="136"/>
      <c r="JBZ17" s="136"/>
      <c r="JCA17" s="136"/>
      <c r="JCB17" s="136"/>
      <c r="JCC17" s="136"/>
      <c r="JCD17" s="136"/>
      <c r="JCE17" s="136"/>
      <c r="JCF17" s="136"/>
      <c r="JCG17" s="136"/>
      <c r="JCH17" s="136"/>
      <c r="JCI17" s="136"/>
      <c r="JCJ17" s="136"/>
      <c r="JCK17" s="136"/>
      <c r="JCL17" s="136"/>
      <c r="JCM17" s="136"/>
      <c r="JCN17" s="136"/>
      <c r="JCO17" s="136"/>
      <c r="JCP17" s="136"/>
      <c r="JCQ17" s="136"/>
      <c r="JCR17" s="136"/>
      <c r="JCS17" s="136"/>
      <c r="JCT17" s="136"/>
      <c r="JCU17" s="136"/>
      <c r="JCV17" s="136"/>
      <c r="JCW17" s="136"/>
      <c r="JCX17" s="136"/>
      <c r="JCY17" s="136"/>
      <c r="JCZ17" s="136"/>
      <c r="JDA17" s="136"/>
      <c r="JDB17" s="136"/>
      <c r="JDC17" s="136"/>
      <c r="JDD17" s="136"/>
      <c r="JDE17" s="136"/>
      <c r="JDF17" s="136"/>
      <c r="JDG17" s="136"/>
      <c r="JDH17" s="136"/>
      <c r="JDI17" s="136"/>
      <c r="JDJ17" s="136"/>
      <c r="JDK17" s="136"/>
      <c r="JDL17" s="136"/>
      <c r="JDM17" s="136"/>
      <c r="JDN17" s="136"/>
      <c r="JDO17" s="136"/>
      <c r="JDP17" s="136"/>
      <c r="JDQ17" s="136"/>
      <c r="JDR17" s="136"/>
      <c r="JDS17" s="136"/>
      <c r="JDT17" s="136"/>
      <c r="JDU17" s="136"/>
      <c r="JDV17" s="136"/>
      <c r="JDW17" s="136"/>
      <c r="JDX17" s="136"/>
      <c r="JDY17" s="136"/>
      <c r="JDZ17" s="136"/>
      <c r="JEA17" s="136"/>
      <c r="JEB17" s="136"/>
      <c r="JEC17" s="136"/>
      <c r="JED17" s="136"/>
      <c r="JEE17" s="136"/>
      <c r="JEF17" s="136"/>
      <c r="JEG17" s="136"/>
      <c r="JEH17" s="136"/>
      <c r="JEI17" s="136"/>
      <c r="JEJ17" s="136"/>
      <c r="JEK17" s="136"/>
      <c r="JEL17" s="136"/>
      <c r="JEM17" s="136"/>
      <c r="JEN17" s="136"/>
      <c r="JEO17" s="136"/>
      <c r="JEP17" s="136"/>
      <c r="JEQ17" s="136"/>
      <c r="JER17" s="136"/>
      <c r="JES17" s="136"/>
      <c r="JET17" s="136"/>
      <c r="JEU17" s="136"/>
      <c r="JEV17" s="136"/>
      <c r="JEW17" s="136"/>
      <c r="JEX17" s="136"/>
      <c r="JEY17" s="136"/>
      <c r="JEZ17" s="136"/>
      <c r="JFA17" s="136"/>
      <c r="JFB17" s="136"/>
      <c r="JFC17" s="136"/>
      <c r="JFD17" s="136"/>
      <c r="JFE17" s="136"/>
      <c r="JFF17" s="136"/>
      <c r="JFG17" s="136"/>
      <c r="JFH17" s="136"/>
      <c r="JFI17" s="136"/>
      <c r="JFJ17" s="136"/>
      <c r="JFK17" s="136"/>
      <c r="JFL17" s="136"/>
      <c r="JFM17" s="136"/>
      <c r="JFN17" s="136"/>
      <c r="JFO17" s="136"/>
      <c r="JFP17" s="136"/>
      <c r="JFQ17" s="136"/>
      <c r="JFR17" s="136"/>
      <c r="JFS17" s="136"/>
      <c r="JFT17" s="136"/>
      <c r="JFU17" s="136"/>
      <c r="JFV17" s="136"/>
      <c r="JFW17" s="136"/>
      <c r="JFX17" s="136"/>
      <c r="JFY17" s="136"/>
      <c r="JFZ17" s="136"/>
      <c r="JGA17" s="136"/>
      <c r="JGB17" s="136"/>
      <c r="JGC17" s="136"/>
      <c r="JGD17" s="136"/>
      <c r="JGE17" s="136"/>
      <c r="JGF17" s="136"/>
      <c r="JGG17" s="136"/>
      <c r="JGH17" s="136"/>
      <c r="JGI17" s="136"/>
      <c r="JGJ17" s="136"/>
      <c r="JGK17" s="136"/>
      <c r="JGL17" s="136"/>
      <c r="JGM17" s="136"/>
      <c r="JGN17" s="136"/>
      <c r="JGO17" s="136"/>
      <c r="JGP17" s="136"/>
      <c r="JGQ17" s="136"/>
      <c r="JGR17" s="136"/>
      <c r="JGS17" s="136"/>
      <c r="JGT17" s="136"/>
      <c r="JGU17" s="136"/>
      <c r="JGV17" s="136"/>
      <c r="JGW17" s="136"/>
      <c r="JGX17" s="136"/>
      <c r="JGY17" s="136"/>
      <c r="JGZ17" s="136"/>
      <c r="JHA17" s="136"/>
      <c r="JHB17" s="136"/>
      <c r="JHC17" s="136"/>
      <c r="JHD17" s="136"/>
      <c r="JHE17" s="136"/>
      <c r="JHF17" s="136"/>
      <c r="JHG17" s="136"/>
      <c r="JHH17" s="136"/>
      <c r="JHI17" s="136"/>
      <c r="JHJ17" s="136"/>
      <c r="JHK17" s="136"/>
      <c r="JHL17" s="136"/>
      <c r="JHM17" s="136"/>
      <c r="JHN17" s="136"/>
      <c r="JHO17" s="136"/>
      <c r="JHP17" s="136"/>
      <c r="JHQ17" s="136"/>
      <c r="JHR17" s="136"/>
      <c r="JHS17" s="136"/>
      <c r="JHT17" s="136"/>
      <c r="JHU17" s="136"/>
      <c r="JHV17" s="136"/>
      <c r="JHW17" s="136"/>
      <c r="JHX17" s="136"/>
      <c r="JHY17" s="136"/>
      <c r="JHZ17" s="136"/>
      <c r="JIA17" s="136"/>
      <c r="JIB17" s="136"/>
      <c r="JIC17" s="136"/>
      <c r="JID17" s="136"/>
      <c r="JIE17" s="136"/>
      <c r="JIF17" s="136"/>
      <c r="JIG17" s="136"/>
      <c r="JIH17" s="136"/>
      <c r="JII17" s="136"/>
      <c r="JIJ17" s="136"/>
      <c r="JIK17" s="136"/>
      <c r="JIL17" s="136"/>
      <c r="JIM17" s="136"/>
      <c r="JIN17" s="136"/>
      <c r="JIO17" s="136"/>
      <c r="JIP17" s="136"/>
      <c r="JIQ17" s="136"/>
      <c r="JIR17" s="136"/>
      <c r="JIS17" s="136"/>
      <c r="JIT17" s="136"/>
      <c r="JIU17" s="136"/>
      <c r="JIV17" s="136"/>
      <c r="JIW17" s="136"/>
      <c r="JIX17" s="136"/>
      <c r="JIY17" s="136"/>
      <c r="JIZ17" s="136"/>
      <c r="JJA17" s="136"/>
      <c r="JJB17" s="136"/>
      <c r="JJC17" s="136"/>
      <c r="JJD17" s="136"/>
      <c r="JJE17" s="136"/>
      <c r="JJF17" s="136"/>
      <c r="JJG17" s="136"/>
      <c r="JJH17" s="136"/>
      <c r="JJI17" s="136"/>
      <c r="JJJ17" s="136"/>
      <c r="JJK17" s="136"/>
      <c r="JJL17" s="136"/>
      <c r="JJM17" s="136"/>
      <c r="JJN17" s="136"/>
      <c r="JJO17" s="136"/>
      <c r="JJP17" s="136"/>
      <c r="JJQ17" s="136"/>
      <c r="JJR17" s="136"/>
      <c r="JJS17" s="136"/>
      <c r="JJT17" s="136"/>
      <c r="JJU17" s="136"/>
      <c r="JJV17" s="136"/>
      <c r="JJW17" s="136"/>
      <c r="JJX17" s="136"/>
      <c r="JJY17" s="136"/>
      <c r="JJZ17" s="136"/>
      <c r="JKA17" s="136"/>
      <c r="JKB17" s="136"/>
      <c r="JKC17" s="136"/>
      <c r="JKD17" s="136"/>
      <c r="JKE17" s="136"/>
      <c r="JKF17" s="136"/>
      <c r="JKG17" s="136"/>
      <c r="JKH17" s="136"/>
      <c r="JKI17" s="136"/>
      <c r="JKJ17" s="136"/>
      <c r="JKK17" s="136"/>
      <c r="JKL17" s="136"/>
      <c r="JKM17" s="136"/>
      <c r="JKN17" s="136"/>
      <c r="JKO17" s="136"/>
      <c r="JKP17" s="136"/>
      <c r="JKQ17" s="136"/>
      <c r="JKR17" s="136"/>
      <c r="JKS17" s="136"/>
      <c r="JKT17" s="136"/>
      <c r="JKU17" s="136"/>
      <c r="JKV17" s="136"/>
      <c r="JKW17" s="136"/>
      <c r="JKX17" s="136"/>
      <c r="JKY17" s="136"/>
      <c r="JKZ17" s="136"/>
      <c r="JLA17" s="136"/>
      <c r="JLB17" s="136"/>
      <c r="JLC17" s="136"/>
      <c r="JLD17" s="136"/>
      <c r="JLE17" s="136"/>
      <c r="JLF17" s="136"/>
      <c r="JLG17" s="136"/>
      <c r="JLH17" s="136"/>
      <c r="JLI17" s="136"/>
      <c r="JLJ17" s="136"/>
      <c r="JLK17" s="136"/>
      <c r="JLL17" s="136"/>
      <c r="JLM17" s="136"/>
      <c r="JLN17" s="136"/>
      <c r="JLO17" s="136"/>
      <c r="JLP17" s="136"/>
      <c r="JLQ17" s="136"/>
      <c r="JLR17" s="136"/>
      <c r="JLS17" s="136"/>
      <c r="JLT17" s="136"/>
      <c r="JLU17" s="136"/>
      <c r="JLV17" s="136"/>
      <c r="JLW17" s="136"/>
      <c r="JLX17" s="136"/>
      <c r="JLY17" s="136"/>
      <c r="JLZ17" s="136"/>
      <c r="JMA17" s="136"/>
      <c r="JMB17" s="136"/>
      <c r="JMC17" s="136"/>
      <c r="JMD17" s="136"/>
      <c r="JME17" s="136"/>
      <c r="JMF17" s="136"/>
      <c r="JMG17" s="136"/>
      <c r="JMH17" s="136"/>
      <c r="JMI17" s="136"/>
      <c r="JMJ17" s="136"/>
      <c r="JMK17" s="136"/>
      <c r="JML17" s="136"/>
      <c r="JMM17" s="136"/>
      <c r="JMN17" s="136"/>
      <c r="JMO17" s="136"/>
      <c r="JMP17" s="136"/>
      <c r="JMQ17" s="136"/>
      <c r="JMR17" s="136"/>
      <c r="JMS17" s="136"/>
      <c r="JMT17" s="136"/>
      <c r="JMU17" s="136"/>
      <c r="JMV17" s="136"/>
      <c r="JMW17" s="136"/>
      <c r="JMX17" s="136"/>
      <c r="JMY17" s="136"/>
      <c r="JMZ17" s="136"/>
      <c r="JNA17" s="136"/>
      <c r="JNB17" s="136"/>
      <c r="JNC17" s="136"/>
      <c r="JND17" s="136"/>
      <c r="JNE17" s="136"/>
      <c r="JNF17" s="136"/>
      <c r="JNG17" s="136"/>
      <c r="JNH17" s="136"/>
      <c r="JNI17" s="136"/>
      <c r="JNJ17" s="136"/>
      <c r="JNK17" s="136"/>
      <c r="JNL17" s="136"/>
      <c r="JNM17" s="136"/>
      <c r="JNN17" s="136"/>
      <c r="JNO17" s="136"/>
      <c r="JNP17" s="136"/>
      <c r="JNQ17" s="136"/>
      <c r="JNR17" s="136"/>
      <c r="JNS17" s="136"/>
      <c r="JNT17" s="136"/>
      <c r="JNU17" s="136"/>
      <c r="JNV17" s="136"/>
      <c r="JNW17" s="136"/>
      <c r="JNX17" s="136"/>
      <c r="JNY17" s="136"/>
      <c r="JNZ17" s="136"/>
      <c r="JOA17" s="136"/>
      <c r="JOB17" s="136"/>
      <c r="JOC17" s="136"/>
      <c r="JOD17" s="136"/>
      <c r="JOE17" s="136"/>
      <c r="JOF17" s="136"/>
      <c r="JOG17" s="136"/>
      <c r="JOH17" s="136"/>
      <c r="JOI17" s="136"/>
      <c r="JOJ17" s="136"/>
      <c r="JOK17" s="136"/>
      <c r="JOL17" s="136"/>
      <c r="JOM17" s="136"/>
      <c r="JON17" s="136"/>
      <c r="JOO17" s="136"/>
      <c r="JOP17" s="136"/>
      <c r="JOQ17" s="136"/>
      <c r="JOR17" s="136"/>
      <c r="JOS17" s="136"/>
      <c r="JOT17" s="136"/>
      <c r="JOU17" s="136"/>
      <c r="JOV17" s="136"/>
      <c r="JOW17" s="136"/>
      <c r="JOX17" s="136"/>
      <c r="JOY17" s="136"/>
      <c r="JOZ17" s="136"/>
      <c r="JPA17" s="136"/>
      <c r="JPB17" s="136"/>
      <c r="JPC17" s="136"/>
      <c r="JPD17" s="136"/>
      <c r="JPE17" s="136"/>
      <c r="JPF17" s="136"/>
      <c r="JPG17" s="136"/>
      <c r="JPH17" s="136"/>
      <c r="JPI17" s="136"/>
      <c r="JPJ17" s="136"/>
      <c r="JPK17" s="136"/>
      <c r="JPL17" s="136"/>
      <c r="JPM17" s="136"/>
      <c r="JPN17" s="136"/>
      <c r="JPO17" s="136"/>
      <c r="JPP17" s="136"/>
      <c r="JPQ17" s="136"/>
      <c r="JPR17" s="136"/>
      <c r="JPS17" s="136"/>
      <c r="JPT17" s="136"/>
      <c r="JPU17" s="136"/>
      <c r="JPV17" s="136"/>
      <c r="JPW17" s="136"/>
      <c r="JPX17" s="136"/>
      <c r="JPY17" s="136"/>
      <c r="JPZ17" s="136"/>
      <c r="JQA17" s="136"/>
      <c r="JQB17" s="136"/>
      <c r="JQC17" s="136"/>
      <c r="JQD17" s="136"/>
      <c r="JQE17" s="136"/>
      <c r="JQF17" s="136"/>
      <c r="JQG17" s="136"/>
      <c r="JQH17" s="136"/>
      <c r="JQI17" s="136"/>
      <c r="JQJ17" s="136"/>
      <c r="JQK17" s="136"/>
      <c r="JQL17" s="136"/>
      <c r="JQM17" s="136"/>
      <c r="JQN17" s="136"/>
      <c r="JQO17" s="136"/>
      <c r="JQP17" s="136"/>
      <c r="JQQ17" s="136"/>
      <c r="JQR17" s="136"/>
      <c r="JQS17" s="136"/>
      <c r="JQT17" s="136"/>
      <c r="JQU17" s="136"/>
      <c r="JQV17" s="136"/>
      <c r="JQW17" s="136"/>
      <c r="JQX17" s="136"/>
      <c r="JQY17" s="136"/>
      <c r="JQZ17" s="136"/>
      <c r="JRA17" s="136"/>
      <c r="JRB17" s="136"/>
      <c r="JRC17" s="136"/>
      <c r="JRD17" s="136"/>
      <c r="JRE17" s="136"/>
      <c r="JRF17" s="136"/>
      <c r="JRG17" s="136"/>
      <c r="JRH17" s="136"/>
      <c r="JRI17" s="136"/>
      <c r="JRJ17" s="136"/>
      <c r="JRK17" s="136"/>
      <c r="JRL17" s="136"/>
      <c r="JRM17" s="136"/>
      <c r="JRN17" s="136"/>
      <c r="JRO17" s="136"/>
      <c r="JRP17" s="136"/>
      <c r="JRQ17" s="136"/>
      <c r="JRR17" s="136"/>
      <c r="JRS17" s="136"/>
      <c r="JRT17" s="136"/>
      <c r="JRU17" s="136"/>
      <c r="JRV17" s="136"/>
      <c r="JRW17" s="136"/>
      <c r="JRX17" s="136"/>
      <c r="JRY17" s="136"/>
      <c r="JRZ17" s="136"/>
      <c r="JSA17" s="136"/>
      <c r="JSB17" s="136"/>
      <c r="JSC17" s="136"/>
      <c r="JSD17" s="136"/>
      <c r="JSE17" s="136"/>
      <c r="JSF17" s="136"/>
      <c r="JSG17" s="136"/>
      <c r="JSH17" s="136"/>
      <c r="JSI17" s="136"/>
      <c r="JSJ17" s="136"/>
      <c r="JSK17" s="136"/>
      <c r="JSL17" s="136"/>
      <c r="JSM17" s="136"/>
      <c r="JSN17" s="136"/>
      <c r="JSO17" s="136"/>
      <c r="JSP17" s="136"/>
      <c r="JSQ17" s="136"/>
      <c r="JSR17" s="136"/>
      <c r="JSS17" s="136"/>
      <c r="JST17" s="136"/>
      <c r="JSU17" s="136"/>
      <c r="JSV17" s="136"/>
      <c r="JSW17" s="136"/>
      <c r="JSX17" s="136"/>
      <c r="JSY17" s="136"/>
      <c r="JSZ17" s="136"/>
      <c r="JTA17" s="136"/>
      <c r="JTB17" s="136"/>
      <c r="JTC17" s="136"/>
      <c r="JTD17" s="136"/>
      <c r="JTE17" s="136"/>
      <c r="JTF17" s="136"/>
      <c r="JTG17" s="136"/>
      <c r="JTH17" s="136"/>
      <c r="JTI17" s="136"/>
      <c r="JTJ17" s="136"/>
      <c r="JTK17" s="136"/>
      <c r="JTL17" s="136"/>
      <c r="JTM17" s="136"/>
      <c r="JTN17" s="136"/>
      <c r="JTO17" s="136"/>
      <c r="JTP17" s="136"/>
      <c r="JTQ17" s="136"/>
      <c r="JTR17" s="136"/>
      <c r="JTS17" s="136"/>
      <c r="JTT17" s="136"/>
      <c r="JTU17" s="136"/>
      <c r="JTV17" s="136"/>
      <c r="JTW17" s="136"/>
      <c r="JTX17" s="136"/>
      <c r="JTY17" s="136"/>
      <c r="JTZ17" s="136"/>
      <c r="JUA17" s="136"/>
      <c r="JUB17" s="136"/>
      <c r="JUC17" s="136"/>
      <c r="JUD17" s="136"/>
      <c r="JUE17" s="136"/>
      <c r="JUF17" s="136"/>
      <c r="JUG17" s="136"/>
      <c r="JUH17" s="136"/>
      <c r="JUI17" s="136"/>
      <c r="JUJ17" s="136"/>
      <c r="JUK17" s="136"/>
      <c r="JUL17" s="136"/>
      <c r="JUM17" s="136"/>
      <c r="JUN17" s="136"/>
      <c r="JUO17" s="136"/>
      <c r="JUP17" s="136"/>
      <c r="JUQ17" s="136"/>
      <c r="JUR17" s="136"/>
      <c r="JUS17" s="136"/>
      <c r="JUT17" s="136"/>
      <c r="JUU17" s="136"/>
      <c r="JUV17" s="136"/>
      <c r="JUW17" s="136"/>
      <c r="JUX17" s="136"/>
      <c r="JUY17" s="136"/>
      <c r="JUZ17" s="136"/>
      <c r="JVA17" s="136"/>
      <c r="JVB17" s="136"/>
      <c r="JVC17" s="136"/>
      <c r="JVD17" s="136"/>
      <c r="JVE17" s="136"/>
      <c r="JVF17" s="136"/>
      <c r="JVG17" s="136"/>
      <c r="JVH17" s="136"/>
      <c r="JVI17" s="136"/>
      <c r="JVJ17" s="136"/>
      <c r="JVK17" s="136"/>
      <c r="JVL17" s="136"/>
      <c r="JVM17" s="136"/>
      <c r="JVN17" s="136"/>
      <c r="JVO17" s="136"/>
      <c r="JVP17" s="136"/>
      <c r="JVQ17" s="136"/>
      <c r="JVR17" s="136"/>
      <c r="JVS17" s="136"/>
      <c r="JVT17" s="136"/>
      <c r="JVU17" s="136"/>
      <c r="JVV17" s="136"/>
      <c r="JVW17" s="136"/>
      <c r="JVX17" s="136"/>
      <c r="JVY17" s="136"/>
      <c r="JVZ17" s="136"/>
      <c r="JWA17" s="136"/>
      <c r="JWB17" s="136"/>
      <c r="JWC17" s="136"/>
      <c r="JWD17" s="136"/>
      <c r="JWE17" s="136"/>
      <c r="JWF17" s="136"/>
      <c r="JWG17" s="136"/>
      <c r="JWH17" s="136"/>
      <c r="JWI17" s="136"/>
      <c r="JWJ17" s="136"/>
      <c r="JWK17" s="136"/>
      <c r="JWL17" s="136"/>
      <c r="JWM17" s="136"/>
      <c r="JWN17" s="136"/>
      <c r="JWO17" s="136"/>
      <c r="JWP17" s="136"/>
      <c r="JWQ17" s="136"/>
      <c r="JWR17" s="136"/>
      <c r="JWS17" s="136"/>
      <c r="JWT17" s="136"/>
      <c r="JWU17" s="136"/>
      <c r="JWV17" s="136"/>
      <c r="JWW17" s="136"/>
      <c r="JWX17" s="136"/>
      <c r="JWY17" s="136"/>
      <c r="JWZ17" s="136"/>
      <c r="JXA17" s="136"/>
      <c r="JXB17" s="136"/>
      <c r="JXC17" s="136"/>
      <c r="JXD17" s="136"/>
      <c r="JXE17" s="136"/>
      <c r="JXF17" s="136"/>
      <c r="JXG17" s="136"/>
      <c r="JXH17" s="136"/>
      <c r="JXI17" s="136"/>
      <c r="JXJ17" s="136"/>
      <c r="JXK17" s="136"/>
      <c r="JXL17" s="136"/>
      <c r="JXM17" s="136"/>
      <c r="JXN17" s="136"/>
      <c r="JXO17" s="136"/>
      <c r="JXP17" s="136"/>
      <c r="JXQ17" s="136"/>
      <c r="JXR17" s="136"/>
      <c r="JXS17" s="136"/>
      <c r="JXT17" s="136"/>
      <c r="JXU17" s="136"/>
      <c r="JXV17" s="136"/>
      <c r="JXW17" s="136"/>
      <c r="JXX17" s="136"/>
      <c r="JXY17" s="136"/>
      <c r="JXZ17" s="136"/>
      <c r="JYA17" s="136"/>
      <c r="JYB17" s="136"/>
      <c r="JYC17" s="136"/>
      <c r="JYD17" s="136"/>
      <c r="JYE17" s="136"/>
      <c r="JYF17" s="136"/>
      <c r="JYG17" s="136"/>
      <c r="JYH17" s="136"/>
      <c r="JYI17" s="136"/>
      <c r="JYJ17" s="136"/>
      <c r="JYK17" s="136"/>
      <c r="JYL17" s="136"/>
      <c r="JYM17" s="136"/>
      <c r="JYN17" s="136"/>
      <c r="JYO17" s="136"/>
      <c r="JYP17" s="136"/>
      <c r="JYQ17" s="136"/>
      <c r="JYR17" s="136"/>
      <c r="JYS17" s="136"/>
      <c r="JYT17" s="136"/>
      <c r="JYU17" s="136"/>
      <c r="JYV17" s="136"/>
      <c r="JYW17" s="136"/>
      <c r="JYX17" s="136"/>
      <c r="JYY17" s="136"/>
      <c r="JYZ17" s="136"/>
      <c r="JZA17" s="136"/>
      <c r="JZB17" s="136"/>
      <c r="JZC17" s="136"/>
      <c r="JZD17" s="136"/>
      <c r="JZE17" s="136"/>
      <c r="JZF17" s="136"/>
      <c r="JZG17" s="136"/>
      <c r="JZH17" s="136"/>
      <c r="JZI17" s="136"/>
      <c r="JZJ17" s="136"/>
      <c r="JZK17" s="136"/>
      <c r="JZL17" s="136"/>
      <c r="JZM17" s="136"/>
      <c r="JZN17" s="136"/>
      <c r="JZO17" s="136"/>
      <c r="JZP17" s="136"/>
      <c r="JZQ17" s="136"/>
      <c r="JZR17" s="136"/>
      <c r="JZS17" s="136"/>
      <c r="JZT17" s="136"/>
      <c r="JZU17" s="136"/>
      <c r="JZV17" s="136"/>
      <c r="JZW17" s="136"/>
      <c r="JZX17" s="136"/>
      <c r="JZY17" s="136"/>
      <c r="JZZ17" s="136"/>
      <c r="KAA17" s="136"/>
      <c r="KAB17" s="136"/>
      <c r="KAC17" s="136"/>
      <c r="KAD17" s="136"/>
      <c r="KAE17" s="136"/>
      <c r="KAF17" s="136"/>
      <c r="KAG17" s="136"/>
      <c r="KAH17" s="136"/>
      <c r="KAI17" s="136"/>
      <c r="KAJ17" s="136"/>
      <c r="KAK17" s="136"/>
      <c r="KAL17" s="136"/>
      <c r="KAM17" s="136"/>
      <c r="KAN17" s="136"/>
      <c r="KAO17" s="136"/>
      <c r="KAP17" s="136"/>
      <c r="KAQ17" s="136"/>
      <c r="KAR17" s="136"/>
      <c r="KAS17" s="136"/>
      <c r="KAT17" s="136"/>
      <c r="KAU17" s="136"/>
      <c r="KAV17" s="136"/>
      <c r="KAW17" s="136"/>
      <c r="KAX17" s="136"/>
      <c r="KAY17" s="136"/>
      <c r="KAZ17" s="136"/>
      <c r="KBA17" s="136"/>
      <c r="KBB17" s="136"/>
      <c r="KBC17" s="136"/>
      <c r="KBD17" s="136"/>
      <c r="KBE17" s="136"/>
      <c r="KBF17" s="136"/>
      <c r="KBG17" s="136"/>
      <c r="KBH17" s="136"/>
      <c r="KBI17" s="136"/>
      <c r="KBJ17" s="136"/>
      <c r="KBK17" s="136"/>
      <c r="KBL17" s="136"/>
      <c r="KBM17" s="136"/>
      <c r="KBN17" s="136"/>
      <c r="KBO17" s="136"/>
      <c r="KBP17" s="136"/>
      <c r="KBQ17" s="136"/>
      <c r="KBR17" s="136"/>
      <c r="KBS17" s="136"/>
      <c r="KBT17" s="136"/>
      <c r="KBU17" s="136"/>
      <c r="KBV17" s="136"/>
      <c r="KBW17" s="136"/>
      <c r="KBX17" s="136"/>
      <c r="KBY17" s="136"/>
      <c r="KBZ17" s="136"/>
      <c r="KCA17" s="136"/>
      <c r="KCB17" s="136"/>
      <c r="KCC17" s="136"/>
      <c r="KCD17" s="136"/>
      <c r="KCE17" s="136"/>
      <c r="KCF17" s="136"/>
      <c r="KCG17" s="136"/>
      <c r="KCH17" s="136"/>
      <c r="KCI17" s="136"/>
      <c r="KCJ17" s="136"/>
      <c r="KCK17" s="136"/>
      <c r="KCL17" s="136"/>
      <c r="KCM17" s="136"/>
      <c r="KCN17" s="136"/>
      <c r="KCO17" s="136"/>
      <c r="KCP17" s="136"/>
      <c r="KCQ17" s="136"/>
      <c r="KCR17" s="136"/>
      <c r="KCS17" s="136"/>
      <c r="KCT17" s="136"/>
      <c r="KCU17" s="136"/>
      <c r="KCV17" s="136"/>
      <c r="KCW17" s="136"/>
      <c r="KCX17" s="136"/>
      <c r="KCY17" s="136"/>
      <c r="KCZ17" s="136"/>
      <c r="KDA17" s="136"/>
      <c r="KDB17" s="136"/>
      <c r="KDC17" s="136"/>
      <c r="KDD17" s="136"/>
      <c r="KDE17" s="136"/>
      <c r="KDF17" s="136"/>
      <c r="KDG17" s="136"/>
      <c r="KDH17" s="136"/>
      <c r="KDI17" s="136"/>
      <c r="KDJ17" s="136"/>
      <c r="KDK17" s="136"/>
      <c r="KDL17" s="136"/>
      <c r="KDM17" s="136"/>
      <c r="KDN17" s="136"/>
      <c r="KDO17" s="136"/>
      <c r="KDP17" s="136"/>
      <c r="KDQ17" s="136"/>
      <c r="KDR17" s="136"/>
      <c r="KDS17" s="136"/>
      <c r="KDT17" s="136"/>
      <c r="KDU17" s="136"/>
      <c r="KDV17" s="136"/>
      <c r="KDW17" s="136"/>
      <c r="KDX17" s="136"/>
      <c r="KDY17" s="136"/>
      <c r="KDZ17" s="136"/>
      <c r="KEA17" s="136"/>
      <c r="KEB17" s="136"/>
      <c r="KEC17" s="136"/>
      <c r="KED17" s="136"/>
      <c r="KEE17" s="136"/>
      <c r="KEF17" s="136"/>
      <c r="KEG17" s="136"/>
      <c r="KEH17" s="136"/>
      <c r="KEI17" s="136"/>
      <c r="KEJ17" s="136"/>
      <c r="KEK17" s="136"/>
      <c r="KEL17" s="136"/>
      <c r="KEM17" s="136"/>
      <c r="KEN17" s="136"/>
      <c r="KEO17" s="136"/>
      <c r="KEP17" s="136"/>
      <c r="KEQ17" s="136"/>
      <c r="KER17" s="136"/>
      <c r="KES17" s="136"/>
      <c r="KET17" s="136"/>
      <c r="KEU17" s="136"/>
      <c r="KEV17" s="136"/>
      <c r="KEW17" s="136"/>
      <c r="KEX17" s="136"/>
      <c r="KEY17" s="136"/>
      <c r="KEZ17" s="136"/>
      <c r="KFA17" s="136"/>
      <c r="KFB17" s="136"/>
      <c r="KFC17" s="136"/>
      <c r="KFD17" s="136"/>
      <c r="KFE17" s="136"/>
      <c r="KFF17" s="136"/>
      <c r="KFG17" s="136"/>
      <c r="KFH17" s="136"/>
      <c r="KFI17" s="136"/>
      <c r="KFJ17" s="136"/>
      <c r="KFK17" s="136"/>
      <c r="KFL17" s="136"/>
      <c r="KFM17" s="136"/>
      <c r="KFN17" s="136"/>
      <c r="KFO17" s="136"/>
      <c r="KFP17" s="136"/>
      <c r="KFQ17" s="136"/>
      <c r="KFR17" s="136"/>
      <c r="KFS17" s="136"/>
      <c r="KFT17" s="136"/>
      <c r="KFU17" s="136"/>
      <c r="KFV17" s="136"/>
      <c r="KFW17" s="136"/>
      <c r="KFX17" s="136"/>
      <c r="KFY17" s="136"/>
      <c r="KFZ17" s="136"/>
      <c r="KGA17" s="136"/>
      <c r="KGB17" s="136"/>
      <c r="KGC17" s="136"/>
      <c r="KGD17" s="136"/>
      <c r="KGE17" s="136"/>
      <c r="KGF17" s="136"/>
      <c r="KGG17" s="136"/>
      <c r="KGH17" s="136"/>
      <c r="KGI17" s="136"/>
      <c r="KGJ17" s="136"/>
      <c r="KGK17" s="136"/>
      <c r="KGL17" s="136"/>
      <c r="KGM17" s="136"/>
      <c r="KGN17" s="136"/>
      <c r="KGO17" s="136"/>
      <c r="KGP17" s="136"/>
      <c r="KGQ17" s="136"/>
      <c r="KGR17" s="136"/>
      <c r="KGS17" s="136"/>
      <c r="KGT17" s="136"/>
      <c r="KGU17" s="136"/>
      <c r="KGV17" s="136"/>
      <c r="KGW17" s="136"/>
      <c r="KGX17" s="136"/>
      <c r="KGY17" s="136"/>
      <c r="KGZ17" s="136"/>
      <c r="KHA17" s="136"/>
      <c r="KHB17" s="136"/>
      <c r="KHC17" s="136"/>
      <c r="KHD17" s="136"/>
      <c r="KHE17" s="136"/>
      <c r="KHF17" s="136"/>
      <c r="KHG17" s="136"/>
      <c r="KHH17" s="136"/>
      <c r="KHI17" s="136"/>
      <c r="KHJ17" s="136"/>
      <c r="KHK17" s="136"/>
      <c r="KHL17" s="136"/>
      <c r="KHM17" s="136"/>
      <c r="KHN17" s="136"/>
      <c r="KHO17" s="136"/>
      <c r="KHP17" s="136"/>
      <c r="KHQ17" s="136"/>
      <c r="KHR17" s="136"/>
      <c r="KHS17" s="136"/>
      <c r="KHT17" s="136"/>
      <c r="KHU17" s="136"/>
      <c r="KHV17" s="136"/>
      <c r="KHW17" s="136"/>
      <c r="KHX17" s="136"/>
      <c r="KHY17" s="136"/>
      <c r="KHZ17" s="136"/>
      <c r="KIA17" s="136"/>
      <c r="KIB17" s="136"/>
      <c r="KIC17" s="136"/>
      <c r="KID17" s="136"/>
      <c r="KIE17" s="136"/>
      <c r="KIF17" s="136"/>
      <c r="KIG17" s="136"/>
      <c r="KIH17" s="136"/>
      <c r="KII17" s="136"/>
      <c r="KIJ17" s="136"/>
      <c r="KIK17" s="136"/>
      <c r="KIL17" s="136"/>
      <c r="KIM17" s="136"/>
      <c r="KIN17" s="136"/>
      <c r="KIO17" s="136"/>
      <c r="KIP17" s="136"/>
      <c r="KIQ17" s="136"/>
      <c r="KIR17" s="136"/>
      <c r="KIS17" s="136"/>
      <c r="KIT17" s="136"/>
      <c r="KIU17" s="136"/>
      <c r="KIV17" s="136"/>
      <c r="KIW17" s="136"/>
      <c r="KIX17" s="136"/>
      <c r="KIY17" s="136"/>
      <c r="KIZ17" s="136"/>
      <c r="KJA17" s="136"/>
      <c r="KJB17" s="136"/>
      <c r="KJC17" s="136"/>
      <c r="KJD17" s="136"/>
      <c r="KJE17" s="136"/>
      <c r="KJF17" s="136"/>
      <c r="KJG17" s="136"/>
      <c r="KJH17" s="136"/>
      <c r="KJI17" s="136"/>
      <c r="KJJ17" s="136"/>
      <c r="KJK17" s="136"/>
      <c r="KJL17" s="136"/>
      <c r="KJM17" s="136"/>
      <c r="KJN17" s="136"/>
      <c r="KJO17" s="136"/>
      <c r="KJP17" s="136"/>
      <c r="KJQ17" s="136"/>
      <c r="KJR17" s="136"/>
      <c r="KJS17" s="136"/>
      <c r="KJT17" s="136"/>
      <c r="KJU17" s="136"/>
      <c r="KJV17" s="136"/>
      <c r="KJW17" s="136"/>
      <c r="KJX17" s="136"/>
      <c r="KJY17" s="136"/>
      <c r="KJZ17" s="136"/>
      <c r="KKA17" s="136"/>
      <c r="KKB17" s="136"/>
      <c r="KKC17" s="136"/>
      <c r="KKD17" s="136"/>
      <c r="KKE17" s="136"/>
      <c r="KKF17" s="136"/>
      <c r="KKG17" s="136"/>
      <c r="KKH17" s="136"/>
      <c r="KKI17" s="136"/>
      <c r="KKJ17" s="136"/>
      <c r="KKK17" s="136"/>
      <c r="KKL17" s="136"/>
      <c r="KKM17" s="136"/>
      <c r="KKN17" s="136"/>
      <c r="KKO17" s="136"/>
      <c r="KKP17" s="136"/>
      <c r="KKQ17" s="136"/>
      <c r="KKR17" s="136"/>
      <c r="KKS17" s="136"/>
      <c r="KKT17" s="136"/>
      <c r="KKU17" s="136"/>
      <c r="KKV17" s="136"/>
      <c r="KKW17" s="136"/>
      <c r="KKX17" s="136"/>
      <c r="KKY17" s="136"/>
      <c r="KKZ17" s="136"/>
      <c r="KLA17" s="136"/>
      <c r="KLB17" s="136"/>
      <c r="KLC17" s="136"/>
      <c r="KLD17" s="136"/>
      <c r="KLE17" s="136"/>
      <c r="KLF17" s="136"/>
      <c r="KLG17" s="136"/>
      <c r="KLH17" s="136"/>
      <c r="KLI17" s="136"/>
      <c r="KLJ17" s="136"/>
      <c r="KLK17" s="136"/>
      <c r="KLL17" s="136"/>
      <c r="KLM17" s="136"/>
      <c r="KLN17" s="136"/>
      <c r="KLO17" s="136"/>
      <c r="KLP17" s="136"/>
      <c r="KLQ17" s="136"/>
      <c r="KLR17" s="136"/>
      <c r="KLS17" s="136"/>
      <c r="KLT17" s="136"/>
      <c r="KLU17" s="136"/>
      <c r="KLV17" s="136"/>
      <c r="KLW17" s="136"/>
      <c r="KLX17" s="136"/>
      <c r="KLY17" s="136"/>
      <c r="KLZ17" s="136"/>
      <c r="KMA17" s="136"/>
      <c r="KMB17" s="136"/>
      <c r="KMC17" s="136"/>
      <c r="KMD17" s="136"/>
      <c r="KME17" s="136"/>
      <c r="KMF17" s="136"/>
      <c r="KMG17" s="136"/>
      <c r="KMH17" s="136"/>
      <c r="KMI17" s="136"/>
      <c r="KMJ17" s="136"/>
      <c r="KMK17" s="136"/>
      <c r="KML17" s="136"/>
      <c r="KMM17" s="136"/>
      <c r="KMN17" s="136"/>
      <c r="KMO17" s="136"/>
      <c r="KMP17" s="136"/>
      <c r="KMQ17" s="136"/>
      <c r="KMR17" s="136"/>
      <c r="KMS17" s="136"/>
      <c r="KMT17" s="136"/>
      <c r="KMU17" s="136"/>
      <c r="KMV17" s="136"/>
      <c r="KMW17" s="136"/>
      <c r="KMX17" s="136"/>
      <c r="KMY17" s="136"/>
      <c r="KMZ17" s="136"/>
      <c r="KNA17" s="136"/>
      <c r="KNB17" s="136"/>
      <c r="KNC17" s="136"/>
      <c r="KND17" s="136"/>
      <c r="KNE17" s="136"/>
      <c r="KNF17" s="136"/>
      <c r="KNG17" s="136"/>
      <c r="KNH17" s="136"/>
      <c r="KNI17" s="136"/>
      <c r="KNJ17" s="136"/>
      <c r="KNK17" s="136"/>
      <c r="KNL17" s="136"/>
      <c r="KNM17" s="136"/>
      <c r="KNN17" s="136"/>
      <c r="KNO17" s="136"/>
      <c r="KNP17" s="136"/>
      <c r="KNQ17" s="136"/>
      <c r="KNR17" s="136"/>
      <c r="KNS17" s="136"/>
      <c r="KNT17" s="136"/>
      <c r="KNU17" s="136"/>
      <c r="KNV17" s="136"/>
      <c r="KNW17" s="136"/>
      <c r="KNX17" s="136"/>
      <c r="KNY17" s="136"/>
      <c r="KNZ17" s="136"/>
      <c r="KOA17" s="136"/>
      <c r="KOB17" s="136"/>
      <c r="KOC17" s="136"/>
      <c r="KOD17" s="136"/>
      <c r="KOE17" s="136"/>
      <c r="KOF17" s="136"/>
      <c r="KOG17" s="136"/>
      <c r="KOH17" s="136"/>
      <c r="KOI17" s="136"/>
      <c r="KOJ17" s="136"/>
      <c r="KOK17" s="136"/>
      <c r="KOL17" s="136"/>
      <c r="KOM17" s="136"/>
      <c r="KON17" s="136"/>
      <c r="KOO17" s="136"/>
      <c r="KOP17" s="136"/>
      <c r="KOQ17" s="136"/>
      <c r="KOR17" s="136"/>
      <c r="KOS17" s="136"/>
      <c r="KOT17" s="136"/>
      <c r="KOU17" s="136"/>
      <c r="KOV17" s="136"/>
      <c r="KOW17" s="136"/>
      <c r="KOX17" s="136"/>
      <c r="KOY17" s="136"/>
      <c r="KOZ17" s="136"/>
      <c r="KPA17" s="136"/>
      <c r="KPB17" s="136"/>
      <c r="KPC17" s="136"/>
      <c r="KPD17" s="136"/>
      <c r="KPE17" s="136"/>
      <c r="KPF17" s="136"/>
      <c r="KPG17" s="136"/>
      <c r="KPH17" s="136"/>
      <c r="KPI17" s="136"/>
      <c r="KPJ17" s="136"/>
      <c r="KPK17" s="136"/>
      <c r="KPL17" s="136"/>
      <c r="KPM17" s="136"/>
      <c r="KPN17" s="136"/>
      <c r="KPO17" s="136"/>
      <c r="KPP17" s="136"/>
      <c r="KPQ17" s="136"/>
      <c r="KPR17" s="136"/>
      <c r="KPS17" s="136"/>
      <c r="KPT17" s="136"/>
      <c r="KPU17" s="136"/>
      <c r="KPV17" s="136"/>
      <c r="KPW17" s="136"/>
      <c r="KPX17" s="136"/>
      <c r="KPY17" s="136"/>
      <c r="KPZ17" s="136"/>
      <c r="KQA17" s="136"/>
      <c r="KQB17" s="136"/>
      <c r="KQC17" s="136"/>
      <c r="KQD17" s="136"/>
      <c r="KQE17" s="136"/>
      <c r="KQF17" s="136"/>
      <c r="KQG17" s="136"/>
      <c r="KQH17" s="136"/>
      <c r="KQI17" s="136"/>
      <c r="KQJ17" s="136"/>
      <c r="KQK17" s="136"/>
      <c r="KQL17" s="136"/>
      <c r="KQM17" s="136"/>
      <c r="KQN17" s="136"/>
      <c r="KQO17" s="136"/>
      <c r="KQP17" s="136"/>
      <c r="KQQ17" s="136"/>
      <c r="KQR17" s="136"/>
      <c r="KQS17" s="136"/>
      <c r="KQT17" s="136"/>
      <c r="KQU17" s="136"/>
      <c r="KQV17" s="136"/>
      <c r="KQW17" s="136"/>
      <c r="KQX17" s="136"/>
      <c r="KQY17" s="136"/>
      <c r="KQZ17" s="136"/>
      <c r="KRA17" s="136"/>
      <c r="KRB17" s="136"/>
      <c r="KRC17" s="136"/>
      <c r="KRD17" s="136"/>
      <c r="KRE17" s="136"/>
      <c r="KRF17" s="136"/>
      <c r="KRG17" s="136"/>
      <c r="KRH17" s="136"/>
      <c r="KRI17" s="136"/>
      <c r="KRJ17" s="136"/>
      <c r="KRK17" s="136"/>
      <c r="KRL17" s="136"/>
      <c r="KRM17" s="136"/>
      <c r="KRN17" s="136"/>
      <c r="KRO17" s="136"/>
      <c r="KRP17" s="136"/>
      <c r="KRQ17" s="136"/>
      <c r="KRR17" s="136"/>
      <c r="KRS17" s="136"/>
      <c r="KRT17" s="136"/>
      <c r="KRU17" s="136"/>
      <c r="KRV17" s="136"/>
      <c r="KRW17" s="136"/>
      <c r="KRX17" s="136"/>
      <c r="KRY17" s="136"/>
      <c r="KRZ17" s="136"/>
      <c r="KSA17" s="136"/>
      <c r="KSB17" s="136"/>
      <c r="KSC17" s="136"/>
      <c r="KSD17" s="136"/>
      <c r="KSE17" s="136"/>
      <c r="KSF17" s="136"/>
      <c r="KSG17" s="136"/>
      <c r="KSH17" s="136"/>
      <c r="KSI17" s="136"/>
      <c r="KSJ17" s="136"/>
      <c r="KSK17" s="136"/>
      <c r="KSL17" s="136"/>
      <c r="KSM17" s="136"/>
      <c r="KSN17" s="136"/>
      <c r="KSO17" s="136"/>
      <c r="KSP17" s="136"/>
      <c r="KSQ17" s="136"/>
      <c r="KSR17" s="136"/>
      <c r="KSS17" s="136"/>
      <c r="KST17" s="136"/>
      <c r="KSU17" s="136"/>
      <c r="KSV17" s="136"/>
      <c r="KSW17" s="136"/>
      <c r="KSX17" s="136"/>
      <c r="KSY17" s="136"/>
      <c r="KSZ17" s="136"/>
      <c r="KTA17" s="136"/>
      <c r="KTB17" s="136"/>
      <c r="KTC17" s="136"/>
      <c r="KTD17" s="136"/>
      <c r="KTE17" s="136"/>
      <c r="KTF17" s="136"/>
      <c r="KTG17" s="136"/>
      <c r="KTH17" s="136"/>
      <c r="KTI17" s="136"/>
      <c r="KTJ17" s="136"/>
      <c r="KTK17" s="136"/>
      <c r="KTL17" s="136"/>
      <c r="KTM17" s="136"/>
      <c r="KTN17" s="136"/>
      <c r="KTO17" s="136"/>
      <c r="KTP17" s="136"/>
      <c r="KTQ17" s="136"/>
      <c r="KTR17" s="136"/>
      <c r="KTS17" s="136"/>
      <c r="KTT17" s="136"/>
      <c r="KTU17" s="136"/>
      <c r="KTV17" s="136"/>
      <c r="KTW17" s="136"/>
      <c r="KTX17" s="136"/>
      <c r="KTY17" s="136"/>
      <c r="KTZ17" s="136"/>
      <c r="KUA17" s="136"/>
      <c r="KUB17" s="136"/>
      <c r="KUC17" s="136"/>
      <c r="KUD17" s="136"/>
      <c r="KUE17" s="136"/>
      <c r="KUF17" s="136"/>
      <c r="KUG17" s="136"/>
      <c r="KUH17" s="136"/>
      <c r="KUI17" s="136"/>
      <c r="KUJ17" s="136"/>
      <c r="KUK17" s="136"/>
      <c r="KUL17" s="136"/>
      <c r="KUM17" s="136"/>
      <c r="KUN17" s="136"/>
      <c r="KUO17" s="136"/>
      <c r="KUP17" s="136"/>
      <c r="KUQ17" s="136"/>
      <c r="KUR17" s="136"/>
      <c r="KUS17" s="136"/>
      <c r="KUT17" s="136"/>
      <c r="KUU17" s="136"/>
      <c r="KUV17" s="136"/>
      <c r="KUW17" s="136"/>
      <c r="KUX17" s="136"/>
      <c r="KUY17" s="136"/>
      <c r="KUZ17" s="136"/>
      <c r="KVA17" s="136"/>
      <c r="KVB17" s="136"/>
      <c r="KVC17" s="136"/>
      <c r="KVD17" s="136"/>
      <c r="KVE17" s="136"/>
      <c r="KVF17" s="136"/>
      <c r="KVG17" s="136"/>
      <c r="KVH17" s="136"/>
      <c r="KVI17" s="136"/>
      <c r="KVJ17" s="136"/>
      <c r="KVK17" s="136"/>
      <c r="KVL17" s="136"/>
      <c r="KVM17" s="136"/>
      <c r="KVN17" s="136"/>
      <c r="KVO17" s="136"/>
      <c r="KVP17" s="136"/>
      <c r="KVQ17" s="136"/>
      <c r="KVR17" s="136"/>
      <c r="KVS17" s="136"/>
      <c r="KVT17" s="136"/>
      <c r="KVU17" s="136"/>
      <c r="KVV17" s="136"/>
      <c r="KVW17" s="136"/>
      <c r="KVX17" s="136"/>
      <c r="KVY17" s="136"/>
      <c r="KVZ17" s="136"/>
      <c r="KWA17" s="136"/>
      <c r="KWB17" s="136"/>
      <c r="KWC17" s="136"/>
      <c r="KWD17" s="136"/>
      <c r="KWE17" s="136"/>
      <c r="KWF17" s="136"/>
      <c r="KWG17" s="136"/>
      <c r="KWH17" s="136"/>
      <c r="KWI17" s="136"/>
      <c r="KWJ17" s="136"/>
      <c r="KWK17" s="136"/>
      <c r="KWL17" s="136"/>
      <c r="KWM17" s="136"/>
      <c r="KWN17" s="136"/>
      <c r="KWO17" s="136"/>
      <c r="KWP17" s="136"/>
      <c r="KWQ17" s="136"/>
      <c r="KWR17" s="136"/>
      <c r="KWS17" s="136"/>
      <c r="KWT17" s="136"/>
      <c r="KWU17" s="136"/>
      <c r="KWV17" s="136"/>
      <c r="KWW17" s="136"/>
      <c r="KWX17" s="136"/>
      <c r="KWY17" s="136"/>
      <c r="KWZ17" s="136"/>
      <c r="KXA17" s="136"/>
      <c r="KXB17" s="136"/>
      <c r="KXC17" s="136"/>
      <c r="KXD17" s="136"/>
      <c r="KXE17" s="136"/>
      <c r="KXF17" s="136"/>
      <c r="KXG17" s="136"/>
      <c r="KXH17" s="136"/>
      <c r="KXI17" s="136"/>
      <c r="KXJ17" s="136"/>
      <c r="KXK17" s="136"/>
      <c r="KXL17" s="136"/>
      <c r="KXM17" s="136"/>
      <c r="KXN17" s="136"/>
      <c r="KXO17" s="136"/>
      <c r="KXP17" s="136"/>
      <c r="KXQ17" s="136"/>
      <c r="KXR17" s="136"/>
      <c r="KXS17" s="136"/>
      <c r="KXT17" s="136"/>
      <c r="KXU17" s="136"/>
      <c r="KXV17" s="136"/>
      <c r="KXW17" s="136"/>
      <c r="KXX17" s="136"/>
      <c r="KXY17" s="136"/>
      <c r="KXZ17" s="136"/>
      <c r="KYA17" s="136"/>
      <c r="KYB17" s="136"/>
      <c r="KYC17" s="136"/>
      <c r="KYD17" s="136"/>
      <c r="KYE17" s="136"/>
      <c r="KYF17" s="136"/>
      <c r="KYG17" s="136"/>
      <c r="KYH17" s="136"/>
      <c r="KYI17" s="136"/>
      <c r="KYJ17" s="136"/>
      <c r="KYK17" s="136"/>
      <c r="KYL17" s="136"/>
      <c r="KYM17" s="136"/>
      <c r="KYN17" s="136"/>
      <c r="KYO17" s="136"/>
      <c r="KYP17" s="136"/>
      <c r="KYQ17" s="136"/>
      <c r="KYR17" s="136"/>
      <c r="KYS17" s="136"/>
      <c r="KYT17" s="136"/>
      <c r="KYU17" s="136"/>
      <c r="KYV17" s="136"/>
      <c r="KYW17" s="136"/>
      <c r="KYX17" s="136"/>
      <c r="KYY17" s="136"/>
      <c r="KYZ17" s="136"/>
      <c r="KZA17" s="136"/>
      <c r="KZB17" s="136"/>
      <c r="KZC17" s="136"/>
      <c r="KZD17" s="136"/>
      <c r="KZE17" s="136"/>
      <c r="KZF17" s="136"/>
      <c r="KZG17" s="136"/>
      <c r="KZH17" s="136"/>
      <c r="KZI17" s="136"/>
      <c r="KZJ17" s="136"/>
      <c r="KZK17" s="136"/>
      <c r="KZL17" s="136"/>
      <c r="KZM17" s="136"/>
      <c r="KZN17" s="136"/>
      <c r="KZO17" s="136"/>
      <c r="KZP17" s="136"/>
      <c r="KZQ17" s="136"/>
      <c r="KZR17" s="136"/>
      <c r="KZS17" s="136"/>
      <c r="KZT17" s="136"/>
      <c r="KZU17" s="136"/>
      <c r="KZV17" s="136"/>
      <c r="KZW17" s="136"/>
      <c r="KZX17" s="136"/>
      <c r="KZY17" s="136"/>
      <c r="KZZ17" s="136"/>
      <c r="LAA17" s="136"/>
      <c r="LAB17" s="136"/>
      <c r="LAC17" s="136"/>
      <c r="LAD17" s="136"/>
      <c r="LAE17" s="136"/>
      <c r="LAF17" s="136"/>
      <c r="LAG17" s="136"/>
      <c r="LAH17" s="136"/>
      <c r="LAI17" s="136"/>
      <c r="LAJ17" s="136"/>
      <c r="LAK17" s="136"/>
      <c r="LAL17" s="136"/>
      <c r="LAM17" s="136"/>
      <c r="LAN17" s="136"/>
      <c r="LAO17" s="136"/>
      <c r="LAP17" s="136"/>
      <c r="LAQ17" s="136"/>
      <c r="LAR17" s="136"/>
      <c r="LAS17" s="136"/>
      <c r="LAT17" s="136"/>
      <c r="LAU17" s="136"/>
      <c r="LAV17" s="136"/>
      <c r="LAW17" s="136"/>
      <c r="LAX17" s="136"/>
      <c r="LAY17" s="136"/>
      <c r="LAZ17" s="136"/>
      <c r="LBA17" s="136"/>
      <c r="LBB17" s="136"/>
      <c r="LBC17" s="136"/>
      <c r="LBD17" s="136"/>
      <c r="LBE17" s="136"/>
      <c r="LBF17" s="136"/>
      <c r="LBG17" s="136"/>
      <c r="LBH17" s="136"/>
      <c r="LBI17" s="136"/>
      <c r="LBJ17" s="136"/>
      <c r="LBK17" s="136"/>
      <c r="LBL17" s="136"/>
      <c r="LBM17" s="136"/>
      <c r="LBN17" s="136"/>
      <c r="LBO17" s="136"/>
      <c r="LBP17" s="136"/>
      <c r="LBQ17" s="136"/>
      <c r="LBR17" s="136"/>
      <c r="LBS17" s="136"/>
      <c r="LBT17" s="136"/>
      <c r="LBU17" s="136"/>
      <c r="LBV17" s="136"/>
      <c r="LBW17" s="136"/>
      <c r="LBX17" s="136"/>
      <c r="LBY17" s="136"/>
      <c r="LBZ17" s="136"/>
      <c r="LCA17" s="136"/>
      <c r="LCB17" s="136"/>
      <c r="LCC17" s="136"/>
      <c r="LCD17" s="136"/>
      <c r="LCE17" s="136"/>
      <c r="LCF17" s="136"/>
      <c r="LCG17" s="136"/>
      <c r="LCH17" s="136"/>
      <c r="LCI17" s="136"/>
      <c r="LCJ17" s="136"/>
      <c r="LCK17" s="136"/>
      <c r="LCL17" s="136"/>
      <c r="LCM17" s="136"/>
      <c r="LCN17" s="136"/>
      <c r="LCO17" s="136"/>
      <c r="LCP17" s="136"/>
      <c r="LCQ17" s="136"/>
      <c r="LCR17" s="136"/>
      <c r="LCS17" s="136"/>
      <c r="LCT17" s="136"/>
      <c r="LCU17" s="136"/>
      <c r="LCV17" s="136"/>
      <c r="LCW17" s="136"/>
      <c r="LCX17" s="136"/>
      <c r="LCY17" s="136"/>
      <c r="LCZ17" s="136"/>
      <c r="LDA17" s="136"/>
      <c r="LDB17" s="136"/>
      <c r="LDC17" s="136"/>
      <c r="LDD17" s="136"/>
      <c r="LDE17" s="136"/>
      <c r="LDF17" s="136"/>
      <c r="LDG17" s="136"/>
      <c r="LDH17" s="136"/>
      <c r="LDI17" s="136"/>
      <c r="LDJ17" s="136"/>
      <c r="LDK17" s="136"/>
      <c r="LDL17" s="136"/>
      <c r="LDM17" s="136"/>
      <c r="LDN17" s="136"/>
      <c r="LDO17" s="136"/>
      <c r="LDP17" s="136"/>
      <c r="LDQ17" s="136"/>
      <c r="LDR17" s="136"/>
      <c r="LDS17" s="136"/>
      <c r="LDT17" s="136"/>
      <c r="LDU17" s="136"/>
      <c r="LDV17" s="136"/>
      <c r="LDW17" s="136"/>
      <c r="LDX17" s="136"/>
      <c r="LDY17" s="136"/>
      <c r="LDZ17" s="136"/>
      <c r="LEA17" s="136"/>
      <c r="LEB17" s="136"/>
      <c r="LEC17" s="136"/>
      <c r="LED17" s="136"/>
      <c r="LEE17" s="136"/>
      <c r="LEF17" s="136"/>
      <c r="LEG17" s="136"/>
      <c r="LEH17" s="136"/>
      <c r="LEI17" s="136"/>
      <c r="LEJ17" s="136"/>
      <c r="LEK17" s="136"/>
      <c r="LEL17" s="136"/>
      <c r="LEM17" s="136"/>
      <c r="LEN17" s="136"/>
      <c r="LEO17" s="136"/>
      <c r="LEP17" s="136"/>
      <c r="LEQ17" s="136"/>
      <c r="LER17" s="136"/>
      <c r="LES17" s="136"/>
      <c r="LET17" s="136"/>
      <c r="LEU17" s="136"/>
      <c r="LEV17" s="136"/>
      <c r="LEW17" s="136"/>
      <c r="LEX17" s="136"/>
      <c r="LEY17" s="136"/>
      <c r="LEZ17" s="136"/>
      <c r="LFA17" s="136"/>
      <c r="LFB17" s="136"/>
      <c r="LFC17" s="136"/>
      <c r="LFD17" s="136"/>
      <c r="LFE17" s="136"/>
      <c r="LFF17" s="136"/>
      <c r="LFG17" s="136"/>
      <c r="LFH17" s="136"/>
      <c r="LFI17" s="136"/>
      <c r="LFJ17" s="136"/>
      <c r="LFK17" s="136"/>
      <c r="LFL17" s="136"/>
      <c r="LFM17" s="136"/>
      <c r="LFN17" s="136"/>
      <c r="LFO17" s="136"/>
      <c r="LFP17" s="136"/>
      <c r="LFQ17" s="136"/>
      <c r="LFR17" s="136"/>
      <c r="LFS17" s="136"/>
      <c r="LFT17" s="136"/>
      <c r="LFU17" s="136"/>
      <c r="LFV17" s="136"/>
      <c r="LFW17" s="136"/>
      <c r="LFX17" s="136"/>
      <c r="LFY17" s="136"/>
      <c r="LFZ17" s="136"/>
      <c r="LGA17" s="136"/>
      <c r="LGB17" s="136"/>
      <c r="LGC17" s="136"/>
      <c r="LGD17" s="136"/>
      <c r="LGE17" s="136"/>
      <c r="LGF17" s="136"/>
      <c r="LGG17" s="136"/>
      <c r="LGH17" s="136"/>
      <c r="LGI17" s="136"/>
      <c r="LGJ17" s="136"/>
      <c r="LGK17" s="136"/>
      <c r="LGL17" s="136"/>
      <c r="LGM17" s="136"/>
      <c r="LGN17" s="136"/>
      <c r="LGO17" s="136"/>
      <c r="LGP17" s="136"/>
      <c r="LGQ17" s="136"/>
      <c r="LGR17" s="136"/>
      <c r="LGS17" s="136"/>
      <c r="LGT17" s="136"/>
      <c r="LGU17" s="136"/>
      <c r="LGV17" s="136"/>
      <c r="LGW17" s="136"/>
      <c r="LGX17" s="136"/>
      <c r="LGY17" s="136"/>
      <c r="LGZ17" s="136"/>
      <c r="LHA17" s="136"/>
      <c r="LHB17" s="136"/>
      <c r="LHC17" s="136"/>
      <c r="LHD17" s="136"/>
      <c r="LHE17" s="136"/>
      <c r="LHF17" s="136"/>
      <c r="LHG17" s="136"/>
      <c r="LHH17" s="136"/>
      <c r="LHI17" s="136"/>
      <c r="LHJ17" s="136"/>
      <c r="LHK17" s="136"/>
      <c r="LHL17" s="136"/>
      <c r="LHM17" s="136"/>
      <c r="LHN17" s="136"/>
      <c r="LHO17" s="136"/>
      <c r="LHP17" s="136"/>
      <c r="LHQ17" s="136"/>
      <c r="LHR17" s="136"/>
      <c r="LHS17" s="136"/>
      <c r="LHT17" s="136"/>
      <c r="LHU17" s="136"/>
      <c r="LHV17" s="136"/>
      <c r="LHW17" s="136"/>
      <c r="LHX17" s="136"/>
      <c r="LHY17" s="136"/>
      <c r="LHZ17" s="136"/>
      <c r="LIA17" s="136"/>
      <c r="LIB17" s="136"/>
      <c r="LIC17" s="136"/>
      <c r="LID17" s="136"/>
      <c r="LIE17" s="136"/>
      <c r="LIF17" s="136"/>
      <c r="LIG17" s="136"/>
      <c r="LIH17" s="136"/>
      <c r="LII17" s="136"/>
      <c r="LIJ17" s="136"/>
      <c r="LIK17" s="136"/>
      <c r="LIL17" s="136"/>
      <c r="LIM17" s="136"/>
      <c r="LIN17" s="136"/>
      <c r="LIO17" s="136"/>
      <c r="LIP17" s="136"/>
      <c r="LIQ17" s="136"/>
      <c r="LIR17" s="136"/>
      <c r="LIS17" s="136"/>
      <c r="LIT17" s="136"/>
      <c r="LIU17" s="136"/>
      <c r="LIV17" s="136"/>
      <c r="LIW17" s="136"/>
      <c r="LIX17" s="136"/>
      <c r="LIY17" s="136"/>
      <c r="LIZ17" s="136"/>
      <c r="LJA17" s="136"/>
      <c r="LJB17" s="136"/>
      <c r="LJC17" s="136"/>
      <c r="LJD17" s="136"/>
      <c r="LJE17" s="136"/>
      <c r="LJF17" s="136"/>
      <c r="LJG17" s="136"/>
      <c r="LJH17" s="136"/>
      <c r="LJI17" s="136"/>
      <c r="LJJ17" s="136"/>
      <c r="LJK17" s="136"/>
      <c r="LJL17" s="136"/>
      <c r="LJM17" s="136"/>
      <c r="LJN17" s="136"/>
      <c r="LJO17" s="136"/>
      <c r="LJP17" s="136"/>
      <c r="LJQ17" s="136"/>
      <c r="LJR17" s="136"/>
      <c r="LJS17" s="136"/>
      <c r="LJT17" s="136"/>
      <c r="LJU17" s="136"/>
      <c r="LJV17" s="136"/>
      <c r="LJW17" s="136"/>
      <c r="LJX17" s="136"/>
      <c r="LJY17" s="136"/>
      <c r="LJZ17" s="136"/>
      <c r="LKA17" s="136"/>
      <c r="LKB17" s="136"/>
      <c r="LKC17" s="136"/>
      <c r="LKD17" s="136"/>
      <c r="LKE17" s="136"/>
      <c r="LKF17" s="136"/>
      <c r="LKG17" s="136"/>
      <c r="LKH17" s="136"/>
      <c r="LKI17" s="136"/>
      <c r="LKJ17" s="136"/>
      <c r="LKK17" s="136"/>
      <c r="LKL17" s="136"/>
      <c r="LKM17" s="136"/>
      <c r="LKN17" s="136"/>
      <c r="LKO17" s="136"/>
      <c r="LKP17" s="136"/>
      <c r="LKQ17" s="136"/>
      <c r="LKR17" s="136"/>
      <c r="LKS17" s="136"/>
      <c r="LKT17" s="136"/>
      <c r="LKU17" s="136"/>
      <c r="LKV17" s="136"/>
      <c r="LKW17" s="136"/>
      <c r="LKX17" s="136"/>
      <c r="LKY17" s="136"/>
      <c r="LKZ17" s="136"/>
      <c r="LLA17" s="136"/>
      <c r="LLB17" s="136"/>
      <c r="LLC17" s="136"/>
      <c r="LLD17" s="136"/>
      <c r="LLE17" s="136"/>
      <c r="LLF17" s="136"/>
      <c r="LLG17" s="136"/>
      <c r="LLH17" s="136"/>
      <c r="LLI17" s="136"/>
      <c r="LLJ17" s="136"/>
      <c r="LLK17" s="136"/>
      <c r="LLL17" s="136"/>
      <c r="LLM17" s="136"/>
      <c r="LLN17" s="136"/>
      <c r="LLO17" s="136"/>
      <c r="LLP17" s="136"/>
      <c r="LLQ17" s="136"/>
      <c r="LLR17" s="136"/>
      <c r="LLS17" s="136"/>
      <c r="LLT17" s="136"/>
      <c r="LLU17" s="136"/>
      <c r="LLV17" s="136"/>
      <c r="LLW17" s="136"/>
      <c r="LLX17" s="136"/>
      <c r="LLY17" s="136"/>
      <c r="LLZ17" s="136"/>
      <c r="LMA17" s="136"/>
      <c r="LMB17" s="136"/>
      <c r="LMC17" s="136"/>
      <c r="LMD17" s="136"/>
      <c r="LME17" s="136"/>
      <c r="LMF17" s="136"/>
      <c r="LMG17" s="136"/>
      <c r="LMH17" s="136"/>
      <c r="LMI17" s="136"/>
      <c r="LMJ17" s="136"/>
      <c r="LMK17" s="136"/>
      <c r="LML17" s="136"/>
      <c r="LMM17" s="136"/>
      <c r="LMN17" s="136"/>
      <c r="LMO17" s="136"/>
      <c r="LMP17" s="136"/>
      <c r="LMQ17" s="136"/>
      <c r="LMR17" s="136"/>
      <c r="LMS17" s="136"/>
      <c r="LMT17" s="136"/>
      <c r="LMU17" s="136"/>
      <c r="LMV17" s="136"/>
      <c r="LMW17" s="136"/>
      <c r="LMX17" s="136"/>
      <c r="LMY17" s="136"/>
      <c r="LMZ17" s="136"/>
      <c r="LNA17" s="136"/>
      <c r="LNB17" s="136"/>
      <c r="LNC17" s="136"/>
      <c r="LND17" s="136"/>
      <c r="LNE17" s="136"/>
      <c r="LNF17" s="136"/>
      <c r="LNG17" s="136"/>
      <c r="LNH17" s="136"/>
      <c r="LNI17" s="136"/>
      <c r="LNJ17" s="136"/>
      <c r="LNK17" s="136"/>
      <c r="LNL17" s="136"/>
      <c r="LNM17" s="136"/>
      <c r="LNN17" s="136"/>
      <c r="LNO17" s="136"/>
      <c r="LNP17" s="136"/>
      <c r="LNQ17" s="136"/>
      <c r="LNR17" s="136"/>
      <c r="LNS17" s="136"/>
      <c r="LNT17" s="136"/>
      <c r="LNU17" s="136"/>
      <c r="LNV17" s="136"/>
      <c r="LNW17" s="136"/>
      <c r="LNX17" s="136"/>
      <c r="LNY17" s="136"/>
      <c r="LNZ17" s="136"/>
      <c r="LOA17" s="136"/>
      <c r="LOB17" s="136"/>
      <c r="LOC17" s="136"/>
      <c r="LOD17" s="136"/>
      <c r="LOE17" s="136"/>
      <c r="LOF17" s="136"/>
      <c r="LOG17" s="136"/>
      <c r="LOH17" s="136"/>
      <c r="LOI17" s="136"/>
      <c r="LOJ17" s="136"/>
      <c r="LOK17" s="136"/>
      <c r="LOL17" s="136"/>
      <c r="LOM17" s="136"/>
      <c r="LON17" s="136"/>
      <c r="LOO17" s="136"/>
      <c r="LOP17" s="136"/>
      <c r="LOQ17" s="136"/>
      <c r="LOR17" s="136"/>
      <c r="LOS17" s="136"/>
      <c r="LOT17" s="136"/>
      <c r="LOU17" s="136"/>
      <c r="LOV17" s="136"/>
      <c r="LOW17" s="136"/>
      <c r="LOX17" s="136"/>
      <c r="LOY17" s="136"/>
      <c r="LOZ17" s="136"/>
      <c r="LPA17" s="136"/>
      <c r="LPB17" s="136"/>
      <c r="LPC17" s="136"/>
      <c r="LPD17" s="136"/>
      <c r="LPE17" s="136"/>
      <c r="LPF17" s="136"/>
      <c r="LPG17" s="136"/>
      <c r="LPH17" s="136"/>
      <c r="LPI17" s="136"/>
      <c r="LPJ17" s="136"/>
      <c r="LPK17" s="136"/>
      <c r="LPL17" s="136"/>
      <c r="LPM17" s="136"/>
      <c r="LPN17" s="136"/>
      <c r="LPO17" s="136"/>
      <c r="LPP17" s="136"/>
      <c r="LPQ17" s="136"/>
      <c r="LPR17" s="136"/>
      <c r="LPS17" s="136"/>
      <c r="LPT17" s="136"/>
      <c r="LPU17" s="136"/>
      <c r="LPV17" s="136"/>
      <c r="LPW17" s="136"/>
      <c r="LPX17" s="136"/>
      <c r="LPY17" s="136"/>
      <c r="LPZ17" s="136"/>
      <c r="LQA17" s="136"/>
      <c r="LQB17" s="136"/>
      <c r="LQC17" s="136"/>
      <c r="LQD17" s="136"/>
      <c r="LQE17" s="136"/>
      <c r="LQF17" s="136"/>
      <c r="LQG17" s="136"/>
      <c r="LQH17" s="136"/>
      <c r="LQI17" s="136"/>
      <c r="LQJ17" s="136"/>
      <c r="LQK17" s="136"/>
      <c r="LQL17" s="136"/>
      <c r="LQM17" s="136"/>
      <c r="LQN17" s="136"/>
      <c r="LQO17" s="136"/>
      <c r="LQP17" s="136"/>
      <c r="LQQ17" s="136"/>
      <c r="LQR17" s="136"/>
      <c r="LQS17" s="136"/>
      <c r="LQT17" s="136"/>
      <c r="LQU17" s="136"/>
      <c r="LQV17" s="136"/>
      <c r="LQW17" s="136"/>
      <c r="LQX17" s="136"/>
      <c r="LQY17" s="136"/>
      <c r="LQZ17" s="136"/>
      <c r="LRA17" s="136"/>
      <c r="LRB17" s="136"/>
      <c r="LRC17" s="136"/>
      <c r="LRD17" s="136"/>
      <c r="LRE17" s="136"/>
      <c r="LRF17" s="136"/>
      <c r="LRG17" s="136"/>
      <c r="LRH17" s="136"/>
      <c r="LRI17" s="136"/>
      <c r="LRJ17" s="136"/>
      <c r="LRK17" s="136"/>
      <c r="LRL17" s="136"/>
      <c r="LRM17" s="136"/>
      <c r="LRN17" s="136"/>
      <c r="LRO17" s="136"/>
      <c r="LRP17" s="136"/>
      <c r="LRQ17" s="136"/>
      <c r="LRR17" s="136"/>
      <c r="LRS17" s="136"/>
      <c r="LRT17" s="136"/>
      <c r="LRU17" s="136"/>
      <c r="LRV17" s="136"/>
      <c r="LRW17" s="136"/>
      <c r="LRX17" s="136"/>
      <c r="LRY17" s="136"/>
      <c r="LRZ17" s="136"/>
      <c r="LSA17" s="136"/>
      <c r="LSB17" s="136"/>
      <c r="LSC17" s="136"/>
      <c r="LSD17" s="136"/>
      <c r="LSE17" s="136"/>
      <c r="LSF17" s="136"/>
      <c r="LSG17" s="136"/>
      <c r="LSH17" s="136"/>
      <c r="LSI17" s="136"/>
      <c r="LSJ17" s="136"/>
      <c r="LSK17" s="136"/>
      <c r="LSL17" s="136"/>
      <c r="LSM17" s="136"/>
      <c r="LSN17" s="136"/>
      <c r="LSO17" s="136"/>
      <c r="LSP17" s="136"/>
      <c r="LSQ17" s="136"/>
      <c r="LSR17" s="136"/>
      <c r="LSS17" s="136"/>
      <c r="LST17" s="136"/>
      <c r="LSU17" s="136"/>
      <c r="LSV17" s="136"/>
      <c r="LSW17" s="136"/>
      <c r="LSX17" s="136"/>
      <c r="LSY17" s="136"/>
      <c r="LSZ17" s="136"/>
      <c r="LTA17" s="136"/>
      <c r="LTB17" s="136"/>
      <c r="LTC17" s="136"/>
      <c r="LTD17" s="136"/>
      <c r="LTE17" s="136"/>
      <c r="LTF17" s="136"/>
      <c r="LTG17" s="136"/>
      <c r="LTH17" s="136"/>
      <c r="LTI17" s="136"/>
      <c r="LTJ17" s="136"/>
      <c r="LTK17" s="136"/>
      <c r="LTL17" s="136"/>
      <c r="LTM17" s="136"/>
      <c r="LTN17" s="136"/>
      <c r="LTO17" s="136"/>
      <c r="LTP17" s="136"/>
      <c r="LTQ17" s="136"/>
      <c r="LTR17" s="136"/>
      <c r="LTS17" s="136"/>
      <c r="LTT17" s="136"/>
      <c r="LTU17" s="136"/>
      <c r="LTV17" s="136"/>
      <c r="LTW17" s="136"/>
      <c r="LTX17" s="136"/>
      <c r="LTY17" s="136"/>
      <c r="LTZ17" s="136"/>
      <c r="LUA17" s="136"/>
      <c r="LUB17" s="136"/>
      <c r="LUC17" s="136"/>
      <c r="LUD17" s="136"/>
      <c r="LUE17" s="136"/>
      <c r="LUF17" s="136"/>
      <c r="LUG17" s="136"/>
      <c r="LUH17" s="136"/>
      <c r="LUI17" s="136"/>
      <c r="LUJ17" s="136"/>
      <c r="LUK17" s="136"/>
      <c r="LUL17" s="136"/>
      <c r="LUM17" s="136"/>
      <c r="LUN17" s="136"/>
      <c r="LUO17" s="136"/>
      <c r="LUP17" s="136"/>
      <c r="LUQ17" s="136"/>
      <c r="LUR17" s="136"/>
      <c r="LUS17" s="136"/>
      <c r="LUT17" s="136"/>
      <c r="LUU17" s="136"/>
      <c r="LUV17" s="136"/>
      <c r="LUW17" s="136"/>
      <c r="LUX17" s="136"/>
      <c r="LUY17" s="136"/>
      <c r="LUZ17" s="136"/>
      <c r="LVA17" s="136"/>
      <c r="LVB17" s="136"/>
      <c r="LVC17" s="136"/>
      <c r="LVD17" s="136"/>
      <c r="LVE17" s="136"/>
      <c r="LVF17" s="136"/>
      <c r="LVG17" s="136"/>
      <c r="LVH17" s="136"/>
      <c r="LVI17" s="136"/>
      <c r="LVJ17" s="136"/>
      <c r="LVK17" s="136"/>
      <c r="LVL17" s="136"/>
      <c r="LVM17" s="136"/>
      <c r="LVN17" s="136"/>
      <c r="LVO17" s="136"/>
      <c r="LVP17" s="136"/>
      <c r="LVQ17" s="136"/>
      <c r="LVR17" s="136"/>
      <c r="LVS17" s="136"/>
      <c r="LVT17" s="136"/>
      <c r="LVU17" s="136"/>
      <c r="LVV17" s="136"/>
      <c r="LVW17" s="136"/>
      <c r="LVX17" s="136"/>
      <c r="LVY17" s="136"/>
      <c r="LVZ17" s="136"/>
      <c r="LWA17" s="136"/>
      <c r="LWB17" s="136"/>
      <c r="LWC17" s="136"/>
      <c r="LWD17" s="136"/>
      <c r="LWE17" s="136"/>
      <c r="LWF17" s="136"/>
      <c r="LWG17" s="136"/>
      <c r="LWH17" s="136"/>
      <c r="LWI17" s="136"/>
      <c r="LWJ17" s="136"/>
      <c r="LWK17" s="136"/>
      <c r="LWL17" s="136"/>
      <c r="LWM17" s="136"/>
      <c r="LWN17" s="136"/>
      <c r="LWO17" s="136"/>
      <c r="LWP17" s="136"/>
      <c r="LWQ17" s="136"/>
      <c r="LWR17" s="136"/>
      <c r="LWS17" s="136"/>
      <c r="LWT17" s="136"/>
      <c r="LWU17" s="136"/>
      <c r="LWV17" s="136"/>
      <c r="LWW17" s="136"/>
      <c r="LWX17" s="136"/>
      <c r="LWY17" s="136"/>
      <c r="LWZ17" s="136"/>
      <c r="LXA17" s="136"/>
      <c r="LXB17" s="136"/>
      <c r="LXC17" s="136"/>
      <c r="LXD17" s="136"/>
      <c r="LXE17" s="136"/>
      <c r="LXF17" s="136"/>
      <c r="LXG17" s="136"/>
      <c r="LXH17" s="136"/>
      <c r="LXI17" s="136"/>
      <c r="LXJ17" s="136"/>
      <c r="LXK17" s="136"/>
      <c r="LXL17" s="136"/>
      <c r="LXM17" s="136"/>
      <c r="LXN17" s="136"/>
      <c r="LXO17" s="136"/>
      <c r="LXP17" s="136"/>
      <c r="LXQ17" s="136"/>
      <c r="LXR17" s="136"/>
      <c r="LXS17" s="136"/>
      <c r="LXT17" s="136"/>
      <c r="LXU17" s="136"/>
      <c r="LXV17" s="136"/>
      <c r="LXW17" s="136"/>
      <c r="LXX17" s="136"/>
      <c r="LXY17" s="136"/>
      <c r="LXZ17" s="136"/>
      <c r="LYA17" s="136"/>
      <c r="LYB17" s="136"/>
      <c r="LYC17" s="136"/>
      <c r="LYD17" s="136"/>
      <c r="LYE17" s="136"/>
      <c r="LYF17" s="136"/>
      <c r="LYG17" s="136"/>
      <c r="LYH17" s="136"/>
      <c r="LYI17" s="136"/>
      <c r="LYJ17" s="136"/>
      <c r="LYK17" s="136"/>
      <c r="LYL17" s="136"/>
      <c r="LYM17" s="136"/>
      <c r="LYN17" s="136"/>
      <c r="LYO17" s="136"/>
      <c r="LYP17" s="136"/>
      <c r="LYQ17" s="136"/>
      <c r="LYR17" s="136"/>
      <c r="LYS17" s="136"/>
      <c r="LYT17" s="136"/>
      <c r="LYU17" s="136"/>
      <c r="LYV17" s="136"/>
      <c r="LYW17" s="136"/>
      <c r="LYX17" s="136"/>
      <c r="LYY17" s="136"/>
      <c r="LYZ17" s="136"/>
      <c r="LZA17" s="136"/>
      <c r="LZB17" s="136"/>
      <c r="LZC17" s="136"/>
      <c r="LZD17" s="136"/>
      <c r="LZE17" s="136"/>
      <c r="LZF17" s="136"/>
      <c r="LZG17" s="136"/>
      <c r="LZH17" s="136"/>
      <c r="LZI17" s="136"/>
      <c r="LZJ17" s="136"/>
      <c r="LZK17" s="136"/>
      <c r="LZL17" s="136"/>
      <c r="LZM17" s="136"/>
      <c r="LZN17" s="136"/>
      <c r="LZO17" s="136"/>
      <c r="LZP17" s="136"/>
      <c r="LZQ17" s="136"/>
      <c r="LZR17" s="136"/>
      <c r="LZS17" s="136"/>
      <c r="LZT17" s="136"/>
      <c r="LZU17" s="136"/>
      <c r="LZV17" s="136"/>
      <c r="LZW17" s="136"/>
      <c r="LZX17" s="136"/>
      <c r="LZY17" s="136"/>
      <c r="LZZ17" s="136"/>
      <c r="MAA17" s="136"/>
      <c r="MAB17" s="136"/>
      <c r="MAC17" s="136"/>
      <c r="MAD17" s="136"/>
      <c r="MAE17" s="136"/>
      <c r="MAF17" s="136"/>
      <c r="MAG17" s="136"/>
      <c r="MAH17" s="136"/>
      <c r="MAI17" s="136"/>
      <c r="MAJ17" s="136"/>
      <c r="MAK17" s="136"/>
      <c r="MAL17" s="136"/>
      <c r="MAM17" s="136"/>
      <c r="MAN17" s="136"/>
      <c r="MAO17" s="136"/>
      <c r="MAP17" s="136"/>
      <c r="MAQ17" s="136"/>
      <c r="MAR17" s="136"/>
      <c r="MAS17" s="136"/>
      <c r="MAT17" s="136"/>
      <c r="MAU17" s="136"/>
      <c r="MAV17" s="136"/>
      <c r="MAW17" s="136"/>
      <c r="MAX17" s="136"/>
      <c r="MAY17" s="136"/>
      <c r="MAZ17" s="136"/>
      <c r="MBA17" s="136"/>
      <c r="MBB17" s="136"/>
      <c r="MBC17" s="136"/>
      <c r="MBD17" s="136"/>
      <c r="MBE17" s="136"/>
      <c r="MBF17" s="136"/>
      <c r="MBG17" s="136"/>
      <c r="MBH17" s="136"/>
      <c r="MBI17" s="136"/>
      <c r="MBJ17" s="136"/>
      <c r="MBK17" s="136"/>
      <c r="MBL17" s="136"/>
      <c r="MBM17" s="136"/>
      <c r="MBN17" s="136"/>
      <c r="MBO17" s="136"/>
      <c r="MBP17" s="136"/>
      <c r="MBQ17" s="136"/>
      <c r="MBR17" s="136"/>
      <c r="MBS17" s="136"/>
      <c r="MBT17" s="136"/>
      <c r="MBU17" s="136"/>
      <c r="MBV17" s="136"/>
      <c r="MBW17" s="136"/>
      <c r="MBX17" s="136"/>
      <c r="MBY17" s="136"/>
      <c r="MBZ17" s="136"/>
      <c r="MCA17" s="136"/>
      <c r="MCB17" s="136"/>
      <c r="MCC17" s="136"/>
      <c r="MCD17" s="136"/>
      <c r="MCE17" s="136"/>
      <c r="MCF17" s="136"/>
      <c r="MCG17" s="136"/>
      <c r="MCH17" s="136"/>
      <c r="MCI17" s="136"/>
      <c r="MCJ17" s="136"/>
      <c r="MCK17" s="136"/>
      <c r="MCL17" s="136"/>
      <c r="MCM17" s="136"/>
      <c r="MCN17" s="136"/>
      <c r="MCO17" s="136"/>
      <c r="MCP17" s="136"/>
      <c r="MCQ17" s="136"/>
      <c r="MCR17" s="136"/>
      <c r="MCS17" s="136"/>
      <c r="MCT17" s="136"/>
      <c r="MCU17" s="136"/>
      <c r="MCV17" s="136"/>
      <c r="MCW17" s="136"/>
      <c r="MCX17" s="136"/>
      <c r="MCY17" s="136"/>
      <c r="MCZ17" s="136"/>
      <c r="MDA17" s="136"/>
      <c r="MDB17" s="136"/>
      <c r="MDC17" s="136"/>
      <c r="MDD17" s="136"/>
      <c r="MDE17" s="136"/>
      <c r="MDF17" s="136"/>
      <c r="MDG17" s="136"/>
      <c r="MDH17" s="136"/>
      <c r="MDI17" s="136"/>
      <c r="MDJ17" s="136"/>
      <c r="MDK17" s="136"/>
      <c r="MDL17" s="136"/>
      <c r="MDM17" s="136"/>
      <c r="MDN17" s="136"/>
      <c r="MDO17" s="136"/>
      <c r="MDP17" s="136"/>
      <c r="MDQ17" s="136"/>
      <c r="MDR17" s="136"/>
      <c r="MDS17" s="136"/>
      <c r="MDT17" s="136"/>
      <c r="MDU17" s="136"/>
      <c r="MDV17" s="136"/>
      <c r="MDW17" s="136"/>
      <c r="MDX17" s="136"/>
      <c r="MDY17" s="136"/>
      <c r="MDZ17" s="136"/>
      <c r="MEA17" s="136"/>
      <c r="MEB17" s="136"/>
      <c r="MEC17" s="136"/>
      <c r="MED17" s="136"/>
      <c r="MEE17" s="136"/>
      <c r="MEF17" s="136"/>
      <c r="MEG17" s="136"/>
      <c r="MEH17" s="136"/>
      <c r="MEI17" s="136"/>
      <c r="MEJ17" s="136"/>
      <c r="MEK17" s="136"/>
      <c r="MEL17" s="136"/>
      <c r="MEM17" s="136"/>
      <c r="MEN17" s="136"/>
      <c r="MEO17" s="136"/>
      <c r="MEP17" s="136"/>
      <c r="MEQ17" s="136"/>
      <c r="MER17" s="136"/>
      <c r="MES17" s="136"/>
      <c r="MET17" s="136"/>
      <c r="MEU17" s="136"/>
      <c r="MEV17" s="136"/>
      <c r="MEW17" s="136"/>
      <c r="MEX17" s="136"/>
      <c r="MEY17" s="136"/>
      <c r="MEZ17" s="136"/>
      <c r="MFA17" s="136"/>
      <c r="MFB17" s="136"/>
      <c r="MFC17" s="136"/>
      <c r="MFD17" s="136"/>
      <c r="MFE17" s="136"/>
      <c r="MFF17" s="136"/>
      <c r="MFG17" s="136"/>
      <c r="MFH17" s="136"/>
      <c r="MFI17" s="136"/>
      <c r="MFJ17" s="136"/>
      <c r="MFK17" s="136"/>
      <c r="MFL17" s="136"/>
      <c r="MFM17" s="136"/>
      <c r="MFN17" s="136"/>
      <c r="MFO17" s="136"/>
      <c r="MFP17" s="136"/>
      <c r="MFQ17" s="136"/>
      <c r="MFR17" s="136"/>
      <c r="MFS17" s="136"/>
      <c r="MFT17" s="136"/>
      <c r="MFU17" s="136"/>
      <c r="MFV17" s="136"/>
      <c r="MFW17" s="136"/>
      <c r="MFX17" s="136"/>
      <c r="MFY17" s="136"/>
      <c r="MFZ17" s="136"/>
      <c r="MGA17" s="136"/>
      <c r="MGB17" s="136"/>
      <c r="MGC17" s="136"/>
      <c r="MGD17" s="136"/>
      <c r="MGE17" s="136"/>
      <c r="MGF17" s="136"/>
      <c r="MGG17" s="136"/>
      <c r="MGH17" s="136"/>
      <c r="MGI17" s="136"/>
      <c r="MGJ17" s="136"/>
      <c r="MGK17" s="136"/>
      <c r="MGL17" s="136"/>
      <c r="MGM17" s="136"/>
      <c r="MGN17" s="136"/>
      <c r="MGO17" s="136"/>
      <c r="MGP17" s="136"/>
      <c r="MGQ17" s="136"/>
      <c r="MGR17" s="136"/>
      <c r="MGS17" s="136"/>
      <c r="MGT17" s="136"/>
      <c r="MGU17" s="136"/>
      <c r="MGV17" s="136"/>
      <c r="MGW17" s="136"/>
      <c r="MGX17" s="136"/>
      <c r="MGY17" s="136"/>
      <c r="MGZ17" s="136"/>
      <c r="MHA17" s="136"/>
      <c r="MHB17" s="136"/>
      <c r="MHC17" s="136"/>
      <c r="MHD17" s="136"/>
      <c r="MHE17" s="136"/>
      <c r="MHF17" s="136"/>
      <c r="MHG17" s="136"/>
      <c r="MHH17" s="136"/>
      <c r="MHI17" s="136"/>
      <c r="MHJ17" s="136"/>
      <c r="MHK17" s="136"/>
      <c r="MHL17" s="136"/>
      <c r="MHM17" s="136"/>
      <c r="MHN17" s="136"/>
      <c r="MHO17" s="136"/>
      <c r="MHP17" s="136"/>
      <c r="MHQ17" s="136"/>
      <c r="MHR17" s="136"/>
      <c r="MHS17" s="136"/>
      <c r="MHT17" s="136"/>
      <c r="MHU17" s="136"/>
      <c r="MHV17" s="136"/>
      <c r="MHW17" s="136"/>
      <c r="MHX17" s="136"/>
      <c r="MHY17" s="136"/>
      <c r="MHZ17" s="136"/>
      <c r="MIA17" s="136"/>
      <c r="MIB17" s="136"/>
      <c r="MIC17" s="136"/>
      <c r="MID17" s="136"/>
      <c r="MIE17" s="136"/>
      <c r="MIF17" s="136"/>
      <c r="MIG17" s="136"/>
      <c r="MIH17" s="136"/>
      <c r="MII17" s="136"/>
      <c r="MIJ17" s="136"/>
      <c r="MIK17" s="136"/>
      <c r="MIL17" s="136"/>
      <c r="MIM17" s="136"/>
      <c r="MIN17" s="136"/>
      <c r="MIO17" s="136"/>
      <c r="MIP17" s="136"/>
      <c r="MIQ17" s="136"/>
      <c r="MIR17" s="136"/>
      <c r="MIS17" s="136"/>
      <c r="MIT17" s="136"/>
      <c r="MIU17" s="136"/>
      <c r="MIV17" s="136"/>
      <c r="MIW17" s="136"/>
      <c r="MIX17" s="136"/>
      <c r="MIY17" s="136"/>
      <c r="MIZ17" s="136"/>
      <c r="MJA17" s="136"/>
      <c r="MJB17" s="136"/>
      <c r="MJC17" s="136"/>
      <c r="MJD17" s="136"/>
      <c r="MJE17" s="136"/>
      <c r="MJF17" s="136"/>
      <c r="MJG17" s="136"/>
      <c r="MJH17" s="136"/>
      <c r="MJI17" s="136"/>
      <c r="MJJ17" s="136"/>
      <c r="MJK17" s="136"/>
      <c r="MJL17" s="136"/>
      <c r="MJM17" s="136"/>
      <c r="MJN17" s="136"/>
      <c r="MJO17" s="136"/>
      <c r="MJP17" s="136"/>
      <c r="MJQ17" s="136"/>
      <c r="MJR17" s="136"/>
      <c r="MJS17" s="136"/>
      <c r="MJT17" s="136"/>
      <c r="MJU17" s="136"/>
      <c r="MJV17" s="136"/>
      <c r="MJW17" s="136"/>
      <c r="MJX17" s="136"/>
      <c r="MJY17" s="136"/>
      <c r="MJZ17" s="136"/>
      <c r="MKA17" s="136"/>
      <c r="MKB17" s="136"/>
      <c r="MKC17" s="136"/>
      <c r="MKD17" s="136"/>
      <c r="MKE17" s="136"/>
      <c r="MKF17" s="136"/>
      <c r="MKG17" s="136"/>
      <c r="MKH17" s="136"/>
      <c r="MKI17" s="136"/>
      <c r="MKJ17" s="136"/>
      <c r="MKK17" s="136"/>
      <c r="MKL17" s="136"/>
      <c r="MKM17" s="136"/>
      <c r="MKN17" s="136"/>
      <c r="MKO17" s="136"/>
      <c r="MKP17" s="136"/>
      <c r="MKQ17" s="136"/>
      <c r="MKR17" s="136"/>
      <c r="MKS17" s="136"/>
      <c r="MKT17" s="136"/>
      <c r="MKU17" s="136"/>
      <c r="MKV17" s="136"/>
      <c r="MKW17" s="136"/>
      <c r="MKX17" s="136"/>
      <c r="MKY17" s="136"/>
      <c r="MKZ17" s="136"/>
      <c r="MLA17" s="136"/>
      <c r="MLB17" s="136"/>
      <c r="MLC17" s="136"/>
      <c r="MLD17" s="136"/>
      <c r="MLE17" s="136"/>
      <c r="MLF17" s="136"/>
      <c r="MLG17" s="136"/>
      <c r="MLH17" s="136"/>
      <c r="MLI17" s="136"/>
      <c r="MLJ17" s="136"/>
      <c r="MLK17" s="136"/>
      <c r="MLL17" s="136"/>
      <c r="MLM17" s="136"/>
      <c r="MLN17" s="136"/>
      <c r="MLO17" s="136"/>
      <c r="MLP17" s="136"/>
      <c r="MLQ17" s="136"/>
      <c r="MLR17" s="136"/>
      <c r="MLS17" s="136"/>
      <c r="MLT17" s="136"/>
      <c r="MLU17" s="136"/>
      <c r="MLV17" s="136"/>
      <c r="MLW17" s="136"/>
      <c r="MLX17" s="136"/>
      <c r="MLY17" s="136"/>
      <c r="MLZ17" s="136"/>
      <c r="MMA17" s="136"/>
      <c r="MMB17" s="136"/>
      <c r="MMC17" s="136"/>
      <c r="MMD17" s="136"/>
      <c r="MME17" s="136"/>
      <c r="MMF17" s="136"/>
      <c r="MMG17" s="136"/>
      <c r="MMH17" s="136"/>
      <c r="MMI17" s="136"/>
      <c r="MMJ17" s="136"/>
      <c r="MMK17" s="136"/>
      <c r="MML17" s="136"/>
      <c r="MMM17" s="136"/>
      <c r="MMN17" s="136"/>
      <c r="MMO17" s="136"/>
      <c r="MMP17" s="136"/>
      <c r="MMQ17" s="136"/>
      <c r="MMR17" s="136"/>
      <c r="MMS17" s="136"/>
      <c r="MMT17" s="136"/>
      <c r="MMU17" s="136"/>
      <c r="MMV17" s="136"/>
      <c r="MMW17" s="136"/>
      <c r="MMX17" s="136"/>
      <c r="MMY17" s="136"/>
      <c r="MMZ17" s="136"/>
      <c r="MNA17" s="136"/>
      <c r="MNB17" s="136"/>
      <c r="MNC17" s="136"/>
      <c r="MND17" s="136"/>
      <c r="MNE17" s="136"/>
      <c r="MNF17" s="136"/>
      <c r="MNG17" s="136"/>
      <c r="MNH17" s="136"/>
      <c r="MNI17" s="136"/>
      <c r="MNJ17" s="136"/>
      <c r="MNK17" s="136"/>
      <c r="MNL17" s="136"/>
      <c r="MNM17" s="136"/>
      <c r="MNN17" s="136"/>
      <c r="MNO17" s="136"/>
      <c r="MNP17" s="136"/>
      <c r="MNQ17" s="136"/>
      <c r="MNR17" s="136"/>
      <c r="MNS17" s="136"/>
      <c r="MNT17" s="136"/>
      <c r="MNU17" s="136"/>
      <c r="MNV17" s="136"/>
      <c r="MNW17" s="136"/>
      <c r="MNX17" s="136"/>
      <c r="MNY17" s="136"/>
      <c r="MNZ17" s="136"/>
      <c r="MOA17" s="136"/>
      <c r="MOB17" s="136"/>
      <c r="MOC17" s="136"/>
      <c r="MOD17" s="136"/>
      <c r="MOE17" s="136"/>
      <c r="MOF17" s="136"/>
      <c r="MOG17" s="136"/>
      <c r="MOH17" s="136"/>
      <c r="MOI17" s="136"/>
      <c r="MOJ17" s="136"/>
      <c r="MOK17" s="136"/>
      <c r="MOL17" s="136"/>
      <c r="MOM17" s="136"/>
      <c r="MON17" s="136"/>
      <c r="MOO17" s="136"/>
      <c r="MOP17" s="136"/>
      <c r="MOQ17" s="136"/>
      <c r="MOR17" s="136"/>
      <c r="MOS17" s="136"/>
      <c r="MOT17" s="136"/>
      <c r="MOU17" s="136"/>
      <c r="MOV17" s="136"/>
      <c r="MOW17" s="136"/>
      <c r="MOX17" s="136"/>
      <c r="MOY17" s="136"/>
      <c r="MOZ17" s="136"/>
      <c r="MPA17" s="136"/>
      <c r="MPB17" s="136"/>
      <c r="MPC17" s="136"/>
      <c r="MPD17" s="136"/>
      <c r="MPE17" s="136"/>
      <c r="MPF17" s="136"/>
      <c r="MPG17" s="136"/>
      <c r="MPH17" s="136"/>
      <c r="MPI17" s="136"/>
      <c r="MPJ17" s="136"/>
      <c r="MPK17" s="136"/>
      <c r="MPL17" s="136"/>
      <c r="MPM17" s="136"/>
      <c r="MPN17" s="136"/>
      <c r="MPO17" s="136"/>
      <c r="MPP17" s="136"/>
      <c r="MPQ17" s="136"/>
      <c r="MPR17" s="136"/>
      <c r="MPS17" s="136"/>
      <c r="MPT17" s="136"/>
      <c r="MPU17" s="136"/>
      <c r="MPV17" s="136"/>
      <c r="MPW17" s="136"/>
      <c r="MPX17" s="136"/>
      <c r="MPY17" s="136"/>
      <c r="MPZ17" s="136"/>
      <c r="MQA17" s="136"/>
      <c r="MQB17" s="136"/>
      <c r="MQC17" s="136"/>
      <c r="MQD17" s="136"/>
      <c r="MQE17" s="136"/>
      <c r="MQF17" s="136"/>
      <c r="MQG17" s="136"/>
      <c r="MQH17" s="136"/>
      <c r="MQI17" s="136"/>
      <c r="MQJ17" s="136"/>
      <c r="MQK17" s="136"/>
      <c r="MQL17" s="136"/>
      <c r="MQM17" s="136"/>
      <c r="MQN17" s="136"/>
      <c r="MQO17" s="136"/>
      <c r="MQP17" s="136"/>
      <c r="MQQ17" s="136"/>
      <c r="MQR17" s="136"/>
      <c r="MQS17" s="136"/>
      <c r="MQT17" s="136"/>
      <c r="MQU17" s="136"/>
      <c r="MQV17" s="136"/>
      <c r="MQW17" s="136"/>
      <c r="MQX17" s="136"/>
      <c r="MQY17" s="136"/>
      <c r="MQZ17" s="136"/>
      <c r="MRA17" s="136"/>
      <c r="MRB17" s="136"/>
      <c r="MRC17" s="136"/>
      <c r="MRD17" s="136"/>
      <c r="MRE17" s="136"/>
      <c r="MRF17" s="136"/>
      <c r="MRG17" s="136"/>
      <c r="MRH17" s="136"/>
      <c r="MRI17" s="136"/>
      <c r="MRJ17" s="136"/>
      <c r="MRK17" s="136"/>
      <c r="MRL17" s="136"/>
      <c r="MRM17" s="136"/>
      <c r="MRN17" s="136"/>
      <c r="MRO17" s="136"/>
      <c r="MRP17" s="136"/>
      <c r="MRQ17" s="136"/>
      <c r="MRR17" s="136"/>
      <c r="MRS17" s="136"/>
      <c r="MRT17" s="136"/>
      <c r="MRU17" s="136"/>
      <c r="MRV17" s="136"/>
      <c r="MRW17" s="136"/>
      <c r="MRX17" s="136"/>
      <c r="MRY17" s="136"/>
      <c r="MRZ17" s="136"/>
      <c r="MSA17" s="136"/>
      <c r="MSB17" s="136"/>
      <c r="MSC17" s="136"/>
      <c r="MSD17" s="136"/>
      <c r="MSE17" s="136"/>
      <c r="MSF17" s="136"/>
      <c r="MSG17" s="136"/>
      <c r="MSH17" s="136"/>
      <c r="MSI17" s="136"/>
      <c r="MSJ17" s="136"/>
      <c r="MSK17" s="136"/>
      <c r="MSL17" s="136"/>
      <c r="MSM17" s="136"/>
      <c r="MSN17" s="136"/>
      <c r="MSO17" s="136"/>
      <c r="MSP17" s="136"/>
      <c r="MSQ17" s="136"/>
      <c r="MSR17" s="136"/>
      <c r="MSS17" s="136"/>
      <c r="MST17" s="136"/>
      <c r="MSU17" s="136"/>
      <c r="MSV17" s="136"/>
      <c r="MSW17" s="136"/>
      <c r="MSX17" s="136"/>
      <c r="MSY17" s="136"/>
      <c r="MSZ17" s="136"/>
      <c r="MTA17" s="136"/>
      <c r="MTB17" s="136"/>
      <c r="MTC17" s="136"/>
      <c r="MTD17" s="136"/>
      <c r="MTE17" s="136"/>
      <c r="MTF17" s="136"/>
      <c r="MTG17" s="136"/>
      <c r="MTH17" s="136"/>
      <c r="MTI17" s="136"/>
      <c r="MTJ17" s="136"/>
      <c r="MTK17" s="136"/>
      <c r="MTL17" s="136"/>
      <c r="MTM17" s="136"/>
      <c r="MTN17" s="136"/>
      <c r="MTO17" s="136"/>
      <c r="MTP17" s="136"/>
      <c r="MTQ17" s="136"/>
      <c r="MTR17" s="136"/>
      <c r="MTS17" s="136"/>
      <c r="MTT17" s="136"/>
      <c r="MTU17" s="136"/>
      <c r="MTV17" s="136"/>
      <c r="MTW17" s="136"/>
      <c r="MTX17" s="136"/>
      <c r="MTY17" s="136"/>
      <c r="MTZ17" s="136"/>
      <c r="MUA17" s="136"/>
      <c r="MUB17" s="136"/>
      <c r="MUC17" s="136"/>
      <c r="MUD17" s="136"/>
      <c r="MUE17" s="136"/>
      <c r="MUF17" s="136"/>
      <c r="MUG17" s="136"/>
      <c r="MUH17" s="136"/>
      <c r="MUI17" s="136"/>
      <c r="MUJ17" s="136"/>
      <c r="MUK17" s="136"/>
      <c r="MUL17" s="136"/>
      <c r="MUM17" s="136"/>
      <c r="MUN17" s="136"/>
      <c r="MUO17" s="136"/>
      <c r="MUP17" s="136"/>
      <c r="MUQ17" s="136"/>
      <c r="MUR17" s="136"/>
      <c r="MUS17" s="136"/>
      <c r="MUT17" s="136"/>
      <c r="MUU17" s="136"/>
      <c r="MUV17" s="136"/>
      <c r="MUW17" s="136"/>
      <c r="MUX17" s="136"/>
      <c r="MUY17" s="136"/>
      <c r="MUZ17" s="136"/>
      <c r="MVA17" s="136"/>
      <c r="MVB17" s="136"/>
      <c r="MVC17" s="136"/>
      <c r="MVD17" s="136"/>
      <c r="MVE17" s="136"/>
      <c r="MVF17" s="136"/>
      <c r="MVG17" s="136"/>
      <c r="MVH17" s="136"/>
      <c r="MVI17" s="136"/>
      <c r="MVJ17" s="136"/>
      <c r="MVK17" s="136"/>
      <c r="MVL17" s="136"/>
      <c r="MVM17" s="136"/>
      <c r="MVN17" s="136"/>
      <c r="MVO17" s="136"/>
      <c r="MVP17" s="136"/>
      <c r="MVQ17" s="136"/>
      <c r="MVR17" s="136"/>
      <c r="MVS17" s="136"/>
      <c r="MVT17" s="136"/>
      <c r="MVU17" s="136"/>
      <c r="MVV17" s="136"/>
      <c r="MVW17" s="136"/>
      <c r="MVX17" s="136"/>
      <c r="MVY17" s="136"/>
      <c r="MVZ17" s="136"/>
      <c r="MWA17" s="136"/>
      <c r="MWB17" s="136"/>
      <c r="MWC17" s="136"/>
      <c r="MWD17" s="136"/>
      <c r="MWE17" s="136"/>
      <c r="MWF17" s="136"/>
      <c r="MWG17" s="136"/>
      <c r="MWH17" s="136"/>
      <c r="MWI17" s="136"/>
      <c r="MWJ17" s="136"/>
      <c r="MWK17" s="136"/>
      <c r="MWL17" s="136"/>
      <c r="MWM17" s="136"/>
      <c r="MWN17" s="136"/>
      <c r="MWO17" s="136"/>
      <c r="MWP17" s="136"/>
      <c r="MWQ17" s="136"/>
      <c r="MWR17" s="136"/>
      <c r="MWS17" s="136"/>
      <c r="MWT17" s="136"/>
      <c r="MWU17" s="136"/>
      <c r="MWV17" s="136"/>
      <c r="MWW17" s="136"/>
      <c r="MWX17" s="136"/>
      <c r="MWY17" s="136"/>
      <c r="MWZ17" s="136"/>
      <c r="MXA17" s="136"/>
      <c r="MXB17" s="136"/>
      <c r="MXC17" s="136"/>
      <c r="MXD17" s="136"/>
      <c r="MXE17" s="136"/>
      <c r="MXF17" s="136"/>
      <c r="MXG17" s="136"/>
      <c r="MXH17" s="136"/>
      <c r="MXI17" s="136"/>
      <c r="MXJ17" s="136"/>
      <c r="MXK17" s="136"/>
      <c r="MXL17" s="136"/>
      <c r="MXM17" s="136"/>
      <c r="MXN17" s="136"/>
      <c r="MXO17" s="136"/>
      <c r="MXP17" s="136"/>
      <c r="MXQ17" s="136"/>
      <c r="MXR17" s="136"/>
      <c r="MXS17" s="136"/>
      <c r="MXT17" s="136"/>
      <c r="MXU17" s="136"/>
      <c r="MXV17" s="136"/>
      <c r="MXW17" s="136"/>
      <c r="MXX17" s="136"/>
      <c r="MXY17" s="136"/>
      <c r="MXZ17" s="136"/>
      <c r="MYA17" s="136"/>
      <c r="MYB17" s="136"/>
      <c r="MYC17" s="136"/>
      <c r="MYD17" s="136"/>
      <c r="MYE17" s="136"/>
      <c r="MYF17" s="136"/>
      <c r="MYG17" s="136"/>
      <c r="MYH17" s="136"/>
      <c r="MYI17" s="136"/>
      <c r="MYJ17" s="136"/>
      <c r="MYK17" s="136"/>
      <c r="MYL17" s="136"/>
      <c r="MYM17" s="136"/>
      <c r="MYN17" s="136"/>
      <c r="MYO17" s="136"/>
      <c r="MYP17" s="136"/>
      <c r="MYQ17" s="136"/>
      <c r="MYR17" s="136"/>
      <c r="MYS17" s="136"/>
      <c r="MYT17" s="136"/>
      <c r="MYU17" s="136"/>
      <c r="MYV17" s="136"/>
      <c r="MYW17" s="136"/>
      <c r="MYX17" s="136"/>
      <c r="MYY17" s="136"/>
      <c r="MYZ17" s="136"/>
      <c r="MZA17" s="136"/>
      <c r="MZB17" s="136"/>
      <c r="MZC17" s="136"/>
      <c r="MZD17" s="136"/>
      <c r="MZE17" s="136"/>
      <c r="MZF17" s="136"/>
      <c r="MZG17" s="136"/>
      <c r="MZH17" s="136"/>
      <c r="MZI17" s="136"/>
      <c r="MZJ17" s="136"/>
      <c r="MZK17" s="136"/>
      <c r="MZL17" s="136"/>
      <c r="MZM17" s="136"/>
      <c r="MZN17" s="136"/>
      <c r="MZO17" s="136"/>
      <c r="MZP17" s="136"/>
      <c r="MZQ17" s="136"/>
      <c r="MZR17" s="136"/>
      <c r="MZS17" s="136"/>
      <c r="MZT17" s="136"/>
      <c r="MZU17" s="136"/>
      <c r="MZV17" s="136"/>
      <c r="MZW17" s="136"/>
      <c r="MZX17" s="136"/>
      <c r="MZY17" s="136"/>
      <c r="MZZ17" s="136"/>
      <c r="NAA17" s="136"/>
      <c r="NAB17" s="136"/>
      <c r="NAC17" s="136"/>
      <c r="NAD17" s="136"/>
      <c r="NAE17" s="136"/>
      <c r="NAF17" s="136"/>
      <c r="NAG17" s="136"/>
      <c r="NAH17" s="136"/>
      <c r="NAI17" s="136"/>
      <c r="NAJ17" s="136"/>
      <c r="NAK17" s="136"/>
      <c r="NAL17" s="136"/>
      <c r="NAM17" s="136"/>
      <c r="NAN17" s="136"/>
      <c r="NAO17" s="136"/>
      <c r="NAP17" s="136"/>
      <c r="NAQ17" s="136"/>
      <c r="NAR17" s="136"/>
      <c r="NAS17" s="136"/>
      <c r="NAT17" s="136"/>
      <c r="NAU17" s="136"/>
      <c r="NAV17" s="136"/>
      <c r="NAW17" s="136"/>
      <c r="NAX17" s="136"/>
      <c r="NAY17" s="136"/>
      <c r="NAZ17" s="136"/>
      <c r="NBA17" s="136"/>
      <c r="NBB17" s="136"/>
      <c r="NBC17" s="136"/>
      <c r="NBD17" s="136"/>
      <c r="NBE17" s="136"/>
      <c r="NBF17" s="136"/>
      <c r="NBG17" s="136"/>
      <c r="NBH17" s="136"/>
      <c r="NBI17" s="136"/>
      <c r="NBJ17" s="136"/>
      <c r="NBK17" s="136"/>
      <c r="NBL17" s="136"/>
      <c r="NBM17" s="136"/>
      <c r="NBN17" s="136"/>
      <c r="NBO17" s="136"/>
      <c r="NBP17" s="136"/>
      <c r="NBQ17" s="136"/>
      <c r="NBR17" s="136"/>
      <c r="NBS17" s="136"/>
      <c r="NBT17" s="136"/>
      <c r="NBU17" s="136"/>
      <c r="NBV17" s="136"/>
      <c r="NBW17" s="136"/>
      <c r="NBX17" s="136"/>
      <c r="NBY17" s="136"/>
      <c r="NBZ17" s="136"/>
      <c r="NCA17" s="136"/>
      <c r="NCB17" s="136"/>
      <c r="NCC17" s="136"/>
      <c r="NCD17" s="136"/>
      <c r="NCE17" s="136"/>
      <c r="NCF17" s="136"/>
      <c r="NCG17" s="136"/>
      <c r="NCH17" s="136"/>
      <c r="NCI17" s="136"/>
      <c r="NCJ17" s="136"/>
      <c r="NCK17" s="136"/>
      <c r="NCL17" s="136"/>
      <c r="NCM17" s="136"/>
      <c r="NCN17" s="136"/>
      <c r="NCO17" s="136"/>
      <c r="NCP17" s="136"/>
      <c r="NCQ17" s="136"/>
      <c r="NCR17" s="136"/>
      <c r="NCS17" s="136"/>
      <c r="NCT17" s="136"/>
      <c r="NCU17" s="136"/>
      <c r="NCV17" s="136"/>
      <c r="NCW17" s="136"/>
      <c r="NCX17" s="136"/>
      <c r="NCY17" s="136"/>
      <c r="NCZ17" s="136"/>
      <c r="NDA17" s="136"/>
      <c r="NDB17" s="136"/>
      <c r="NDC17" s="136"/>
      <c r="NDD17" s="136"/>
      <c r="NDE17" s="136"/>
      <c r="NDF17" s="136"/>
      <c r="NDG17" s="136"/>
      <c r="NDH17" s="136"/>
      <c r="NDI17" s="136"/>
      <c r="NDJ17" s="136"/>
      <c r="NDK17" s="136"/>
      <c r="NDL17" s="136"/>
      <c r="NDM17" s="136"/>
      <c r="NDN17" s="136"/>
      <c r="NDO17" s="136"/>
      <c r="NDP17" s="136"/>
      <c r="NDQ17" s="136"/>
      <c r="NDR17" s="136"/>
      <c r="NDS17" s="136"/>
      <c r="NDT17" s="136"/>
      <c r="NDU17" s="136"/>
      <c r="NDV17" s="136"/>
      <c r="NDW17" s="136"/>
      <c r="NDX17" s="136"/>
      <c r="NDY17" s="136"/>
      <c r="NDZ17" s="136"/>
      <c r="NEA17" s="136"/>
      <c r="NEB17" s="136"/>
      <c r="NEC17" s="136"/>
      <c r="NED17" s="136"/>
      <c r="NEE17" s="136"/>
      <c r="NEF17" s="136"/>
      <c r="NEG17" s="136"/>
      <c r="NEH17" s="136"/>
      <c r="NEI17" s="136"/>
      <c r="NEJ17" s="136"/>
      <c r="NEK17" s="136"/>
      <c r="NEL17" s="136"/>
      <c r="NEM17" s="136"/>
      <c r="NEN17" s="136"/>
      <c r="NEO17" s="136"/>
      <c r="NEP17" s="136"/>
      <c r="NEQ17" s="136"/>
      <c r="NER17" s="136"/>
      <c r="NES17" s="136"/>
      <c r="NET17" s="136"/>
      <c r="NEU17" s="136"/>
      <c r="NEV17" s="136"/>
      <c r="NEW17" s="136"/>
      <c r="NEX17" s="136"/>
      <c r="NEY17" s="136"/>
      <c r="NEZ17" s="136"/>
      <c r="NFA17" s="136"/>
      <c r="NFB17" s="136"/>
      <c r="NFC17" s="136"/>
      <c r="NFD17" s="136"/>
      <c r="NFE17" s="136"/>
      <c r="NFF17" s="136"/>
      <c r="NFG17" s="136"/>
      <c r="NFH17" s="136"/>
      <c r="NFI17" s="136"/>
      <c r="NFJ17" s="136"/>
      <c r="NFK17" s="136"/>
      <c r="NFL17" s="136"/>
      <c r="NFM17" s="136"/>
      <c r="NFN17" s="136"/>
      <c r="NFO17" s="136"/>
      <c r="NFP17" s="136"/>
      <c r="NFQ17" s="136"/>
      <c r="NFR17" s="136"/>
      <c r="NFS17" s="136"/>
      <c r="NFT17" s="136"/>
      <c r="NFU17" s="136"/>
      <c r="NFV17" s="136"/>
      <c r="NFW17" s="136"/>
      <c r="NFX17" s="136"/>
      <c r="NFY17" s="136"/>
      <c r="NFZ17" s="136"/>
      <c r="NGA17" s="136"/>
      <c r="NGB17" s="136"/>
      <c r="NGC17" s="136"/>
      <c r="NGD17" s="136"/>
      <c r="NGE17" s="136"/>
      <c r="NGF17" s="136"/>
      <c r="NGG17" s="136"/>
      <c r="NGH17" s="136"/>
      <c r="NGI17" s="136"/>
      <c r="NGJ17" s="136"/>
      <c r="NGK17" s="136"/>
      <c r="NGL17" s="136"/>
      <c r="NGM17" s="136"/>
      <c r="NGN17" s="136"/>
      <c r="NGO17" s="136"/>
      <c r="NGP17" s="136"/>
      <c r="NGQ17" s="136"/>
      <c r="NGR17" s="136"/>
      <c r="NGS17" s="136"/>
      <c r="NGT17" s="136"/>
      <c r="NGU17" s="136"/>
      <c r="NGV17" s="136"/>
      <c r="NGW17" s="136"/>
      <c r="NGX17" s="136"/>
      <c r="NGY17" s="136"/>
      <c r="NGZ17" s="136"/>
      <c r="NHA17" s="136"/>
      <c r="NHB17" s="136"/>
      <c r="NHC17" s="136"/>
      <c r="NHD17" s="136"/>
      <c r="NHE17" s="136"/>
      <c r="NHF17" s="136"/>
      <c r="NHG17" s="136"/>
      <c r="NHH17" s="136"/>
      <c r="NHI17" s="136"/>
      <c r="NHJ17" s="136"/>
      <c r="NHK17" s="136"/>
      <c r="NHL17" s="136"/>
      <c r="NHM17" s="136"/>
      <c r="NHN17" s="136"/>
      <c r="NHO17" s="136"/>
      <c r="NHP17" s="136"/>
      <c r="NHQ17" s="136"/>
      <c r="NHR17" s="136"/>
      <c r="NHS17" s="136"/>
      <c r="NHT17" s="136"/>
      <c r="NHU17" s="136"/>
      <c r="NHV17" s="136"/>
      <c r="NHW17" s="136"/>
      <c r="NHX17" s="136"/>
      <c r="NHY17" s="136"/>
      <c r="NHZ17" s="136"/>
      <c r="NIA17" s="136"/>
      <c r="NIB17" s="136"/>
      <c r="NIC17" s="136"/>
      <c r="NID17" s="136"/>
      <c r="NIE17" s="136"/>
      <c r="NIF17" s="136"/>
      <c r="NIG17" s="136"/>
      <c r="NIH17" s="136"/>
      <c r="NII17" s="136"/>
      <c r="NIJ17" s="136"/>
      <c r="NIK17" s="136"/>
      <c r="NIL17" s="136"/>
      <c r="NIM17" s="136"/>
      <c r="NIN17" s="136"/>
      <c r="NIO17" s="136"/>
      <c r="NIP17" s="136"/>
      <c r="NIQ17" s="136"/>
      <c r="NIR17" s="136"/>
      <c r="NIS17" s="136"/>
      <c r="NIT17" s="136"/>
      <c r="NIU17" s="136"/>
      <c r="NIV17" s="136"/>
      <c r="NIW17" s="136"/>
      <c r="NIX17" s="136"/>
      <c r="NIY17" s="136"/>
      <c r="NIZ17" s="136"/>
      <c r="NJA17" s="136"/>
      <c r="NJB17" s="136"/>
      <c r="NJC17" s="136"/>
      <c r="NJD17" s="136"/>
      <c r="NJE17" s="136"/>
      <c r="NJF17" s="136"/>
      <c r="NJG17" s="136"/>
      <c r="NJH17" s="136"/>
      <c r="NJI17" s="136"/>
      <c r="NJJ17" s="136"/>
      <c r="NJK17" s="136"/>
      <c r="NJL17" s="136"/>
      <c r="NJM17" s="136"/>
      <c r="NJN17" s="136"/>
      <c r="NJO17" s="136"/>
      <c r="NJP17" s="136"/>
      <c r="NJQ17" s="136"/>
      <c r="NJR17" s="136"/>
      <c r="NJS17" s="136"/>
      <c r="NJT17" s="136"/>
      <c r="NJU17" s="136"/>
      <c r="NJV17" s="136"/>
      <c r="NJW17" s="136"/>
      <c r="NJX17" s="136"/>
      <c r="NJY17" s="136"/>
      <c r="NJZ17" s="136"/>
      <c r="NKA17" s="136"/>
      <c r="NKB17" s="136"/>
      <c r="NKC17" s="136"/>
      <c r="NKD17" s="136"/>
      <c r="NKE17" s="136"/>
      <c r="NKF17" s="136"/>
      <c r="NKG17" s="136"/>
      <c r="NKH17" s="136"/>
      <c r="NKI17" s="136"/>
      <c r="NKJ17" s="136"/>
      <c r="NKK17" s="136"/>
      <c r="NKL17" s="136"/>
      <c r="NKM17" s="136"/>
      <c r="NKN17" s="136"/>
      <c r="NKO17" s="136"/>
      <c r="NKP17" s="136"/>
      <c r="NKQ17" s="136"/>
      <c r="NKR17" s="136"/>
      <c r="NKS17" s="136"/>
      <c r="NKT17" s="136"/>
      <c r="NKU17" s="136"/>
      <c r="NKV17" s="136"/>
      <c r="NKW17" s="136"/>
      <c r="NKX17" s="136"/>
      <c r="NKY17" s="136"/>
      <c r="NKZ17" s="136"/>
      <c r="NLA17" s="136"/>
      <c r="NLB17" s="136"/>
      <c r="NLC17" s="136"/>
      <c r="NLD17" s="136"/>
      <c r="NLE17" s="136"/>
      <c r="NLF17" s="136"/>
      <c r="NLG17" s="136"/>
      <c r="NLH17" s="136"/>
      <c r="NLI17" s="136"/>
      <c r="NLJ17" s="136"/>
      <c r="NLK17" s="136"/>
      <c r="NLL17" s="136"/>
      <c r="NLM17" s="136"/>
      <c r="NLN17" s="136"/>
      <c r="NLO17" s="136"/>
      <c r="NLP17" s="136"/>
      <c r="NLQ17" s="136"/>
      <c r="NLR17" s="136"/>
      <c r="NLS17" s="136"/>
      <c r="NLT17" s="136"/>
      <c r="NLU17" s="136"/>
      <c r="NLV17" s="136"/>
      <c r="NLW17" s="136"/>
      <c r="NLX17" s="136"/>
      <c r="NLY17" s="136"/>
      <c r="NLZ17" s="136"/>
      <c r="NMA17" s="136"/>
      <c r="NMB17" s="136"/>
      <c r="NMC17" s="136"/>
      <c r="NMD17" s="136"/>
      <c r="NME17" s="136"/>
      <c r="NMF17" s="136"/>
      <c r="NMG17" s="136"/>
      <c r="NMH17" s="136"/>
      <c r="NMI17" s="136"/>
      <c r="NMJ17" s="136"/>
      <c r="NMK17" s="136"/>
      <c r="NML17" s="136"/>
      <c r="NMM17" s="136"/>
      <c r="NMN17" s="136"/>
      <c r="NMO17" s="136"/>
      <c r="NMP17" s="136"/>
      <c r="NMQ17" s="136"/>
      <c r="NMR17" s="136"/>
      <c r="NMS17" s="136"/>
      <c r="NMT17" s="136"/>
      <c r="NMU17" s="136"/>
      <c r="NMV17" s="136"/>
      <c r="NMW17" s="136"/>
      <c r="NMX17" s="136"/>
      <c r="NMY17" s="136"/>
      <c r="NMZ17" s="136"/>
      <c r="NNA17" s="136"/>
      <c r="NNB17" s="136"/>
      <c r="NNC17" s="136"/>
      <c r="NND17" s="136"/>
      <c r="NNE17" s="136"/>
      <c r="NNF17" s="136"/>
      <c r="NNG17" s="136"/>
      <c r="NNH17" s="136"/>
      <c r="NNI17" s="136"/>
      <c r="NNJ17" s="136"/>
      <c r="NNK17" s="136"/>
      <c r="NNL17" s="136"/>
      <c r="NNM17" s="136"/>
      <c r="NNN17" s="136"/>
      <c r="NNO17" s="136"/>
      <c r="NNP17" s="136"/>
      <c r="NNQ17" s="136"/>
      <c r="NNR17" s="136"/>
      <c r="NNS17" s="136"/>
      <c r="NNT17" s="136"/>
      <c r="NNU17" s="136"/>
      <c r="NNV17" s="136"/>
      <c r="NNW17" s="136"/>
      <c r="NNX17" s="136"/>
      <c r="NNY17" s="136"/>
      <c r="NNZ17" s="136"/>
      <c r="NOA17" s="136"/>
      <c r="NOB17" s="136"/>
      <c r="NOC17" s="136"/>
      <c r="NOD17" s="136"/>
      <c r="NOE17" s="136"/>
      <c r="NOF17" s="136"/>
      <c r="NOG17" s="136"/>
      <c r="NOH17" s="136"/>
      <c r="NOI17" s="136"/>
      <c r="NOJ17" s="136"/>
      <c r="NOK17" s="136"/>
      <c r="NOL17" s="136"/>
      <c r="NOM17" s="136"/>
      <c r="NON17" s="136"/>
      <c r="NOO17" s="136"/>
      <c r="NOP17" s="136"/>
      <c r="NOQ17" s="136"/>
      <c r="NOR17" s="136"/>
      <c r="NOS17" s="136"/>
      <c r="NOT17" s="136"/>
      <c r="NOU17" s="136"/>
      <c r="NOV17" s="136"/>
      <c r="NOW17" s="136"/>
      <c r="NOX17" s="136"/>
      <c r="NOY17" s="136"/>
      <c r="NOZ17" s="136"/>
      <c r="NPA17" s="136"/>
      <c r="NPB17" s="136"/>
      <c r="NPC17" s="136"/>
      <c r="NPD17" s="136"/>
      <c r="NPE17" s="136"/>
      <c r="NPF17" s="136"/>
      <c r="NPG17" s="136"/>
      <c r="NPH17" s="136"/>
      <c r="NPI17" s="136"/>
      <c r="NPJ17" s="136"/>
      <c r="NPK17" s="136"/>
      <c r="NPL17" s="136"/>
      <c r="NPM17" s="136"/>
      <c r="NPN17" s="136"/>
      <c r="NPO17" s="136"/>
      <c r="NPP17" s="136"/>
      <c r="NPQ17" s="136"/>
      <c r="NPR17" s="136"/>
      <c r="NPS17" s="136"/>
      <c r="NPT17" s="136"/>
      <c r="NPU17" s="136"/>
      <c r="NPV17" s="136"/>
      <c r="NPW17" s="136"/>
      <c r="NPX17" s="136"/>
      <c r="NPY17" s="136"/>
      <c r="NPZ17" s="136"/>
      <c r="NQA17" s="136"/>
      <c r="NQB17" s="136"/>
      <c r="NQC17" s="136"/>
      <c r="NQD17" s="136"/>
      <c r="NQE17" s="136"/>
      <c r="NQF17" s="136"/>
      <c r="NQG17" s="136"/>
      <c r="NQH17" s="136"/>
      <c r="NQI17" s="136"/>
      <c r="NQJ17" s="136"/>
      <c r="NQK17" s="136"/>
      <c r="NQL17" s="136"/>
      <c r="NQM17" s="136"/>
      <c r="NQN17" s="136"/>
      <c r="NQO17" s="136"/>
      <c r="NQP17" s="136"/>
      <c r="NQQ17" s="136"/>
      <c r="NQR17" s="136"/>
      <c r="NQS17" s="136"/>
      <c r="NQT17" s="136"/>
      <c r="NQU17" s="136"/>
      <c r="NQV17" s="136"/>
      <c r="NQW17" s="136"/>
      <c r="NQX17" s="136"/>
      <c r="NQY17" s="136"/>
      <c r="NQZ17" s="136"/>
      <c r="NRA17" s="136"/>
      <c r="NRB17" s="136"/>
      <c r="NRC17" s="136"/>
      <c r="NRD17" s="136"/>
      <c r="NRE17" s="136"/>
      <c r="NRF17" s="136"/>
      <c r="NRG17" s="136"/>
      <c r="NRH17" s="136"/>
      <c r="NRI17" s="136"/>
      <c r="NRJ17" s="136"/>
      <c r="NRK17" s="136"/>
      <c r="NRL17" s="136"/>
      <c r="NRM17" s="136"/>
      <c r="NRN17" s="136"/>
      <c r="NRO17" s="136"/>
      <c r="NRP17" s="136"/>
      <c r="NRQ17" s="136"/>
      <c r="NRR17" s="136"/>
      <c r="NRS17" s="136"/>
      <c r="NRT17" s="136"/>
      <c r="NRU17" s="136"/>
      <c r="NRV17" s="136"/>
      <c r="NRW17" s="136"/>
      <c r="NRX17" s="136"/>
      <c r="NRY17" s="136"/>
      <c r="NRZ17" s="136"/>
      <c r="NSA17" s="136"/>
      <c r="NSB17" s="136"/>
      <c r="NSC17" s="136"/>
      <c r="NSD17" s="136"/>
      <c r="NSE17" s="136"/>
      <c r="NSF17" s="136"/>
      <c r="NSG17" s="136"/>
      <c r="NSH17" s="136"/>
      <c r="NSI17" s="136"/>
      <c r="NSJ17" s="136"/>
      <c r="NSK17" s="136"/>
      <c r="NSL17" s="136"/>
      <c r="NSM17" s="136"/>
      <c r="NSN17" s="136"/>
      <c r="NSO17" s="136"/>
      <c r="NSP17" s="136"/>
      <c r="NSQ17" s="136"/>
      <c r="NSR17" s="136"/>
      <c r="NSS17" s="136"/>
      <c r="NST17" s="136"/>
      <c r="NSU17" s="136"/>
      <c r="NSV17" s="136"/>
      <c r="NSW17" s="136"/>
      <c r="NSX17" s="136"/>
      <c r="NSY17" s="136"/>
      <c r="NSZ17" s="136"/>
      <c r="NTA17" s="136"/>
      <c r="NTB17" s="136"/>
      <c r="NTC17" s="136"/>
      <c r="NTD17" s="136"/>
      <c r="NTE17" s="136"/>
      <c r="NTF17" s="136"/>
      <c r="NTG17" s="136"/>
      <c r="NTH17" s="136"/>
      <c r="NTI17" s="136"/>
      <c r="NTJ17" s="136"/>
      <c r="NTK17" s="136"/>
      <c r="NTL17" s="136"/>
      <c r="NTM17" s="136"/>
      <c r="NTN17" s="136"/>
      <c r="NTO17" s="136"/>
      <c r="NTP17" s="136"/>
      <c r="NTQ17" s="136"/>
      <c r="NTR17" s="136"/>
      <c r="NTS17" s="136"/>
      <c r="NTT17" s="136"/>
      <c r="NTU17" s="136"/>
      <c r="NTV17" s="136"/>
      <c r="NTW17" s="136"/>
      <c r="NTX17" s="136"/>
      <c r="NTY17" s="136"/>
      <c r="NTZ17" s="136"/>
      <c r="NUA17" s="136"/>
      <c r="NUB17" s="136"/>
      <c r="NUC17" s="136"/>
      <c r="NUD17" s="136"/>
      <c r="NUE17" s="136"/>
      <c r="NUF17" s="136"/>
      <c r="NUG17" s="136"/>
      <c r="NUH17" s="136"/>
      <c r="NUI17" s="136"/>
      <c r="NUJ17" s="136"/>
      <c r="NUK17" s="136"/>
      <c r="NUL17" s="136"/>
      <c r="NUM17" s="136"/>
      <c r="NUN17" s="136"/>
      <c r="NUO17" s="136"/>
      <c r="NUP17" s="136"/>
      <c r="NUQ17" s="136"/>
      <c r="NUR17" s="136"/>
      <c r="NUS17" s="136"/>
      <c r="NUT17" s="136"/>
      <c r="NUU17" s="136"/>
      <c r="NUV17" s="136"/>
      <c r="NUW17" s="136"/>
      <c r="NUX17" s="136"/>
      <c r="NUY17" s="136"/>
      <c r="NUZ17" s="136"/>
      <c r="NVA17" s="136"/>
      <c r="NVB17" s="136"/>
      <c r="NVC17" s="136"/>
      <c r="NVD17" s="136"/>
      <c r="NVE17" s="136"/>
      <c r="NVF17" s="136"/>
      <c r="NVG17" s="136"/>
      <c r="NVH17" s="136"/>
      <c r="NVI17" s="136"/>
      <c r="NVJ17" s="136"/>
      <c r="NVK17" s="136"/>
      <c r="NVL17" s="136"/>
      <c r="NVM17" s="136"/>
      <c r="NVN17" s="136"/>
      <c r="NVO17" s="136"/>
      <c r="NVP17" s="136"/>
      <c r="NVQ17" s="136"/>
      <c r="NVR17" s="136"/>
      <c r="NVS17" s="136"/>
      <c r="NVT17" s="136"/>
      <c r="NVU17" s="136"/>
      <c r="NVV17" s="136"/>
      <c r="NVW17" s="136"/>
      <c r="NVX17" s="136"/>
      <c r="NVY17" s="136"/>
      <c r="NVZ17" s="136"/>
      <c r="NWA17" s="136"/>
      <c r="NWB17" s="136"/>
      <c r="NWC17" s="136"/>
      <c r="NWD17" s="136"/>
      <c r="NWE17" s="136"/>
      <c r="NWF17" s="136"/>
      <c r="NWG17" s="136"/>
      <c r="NWH17" s="136"/>
      <c r="NWI17" s="136"/>
      <c r="NWJ17" s="136"/>
      <c r="NWK17" s="136"/>
      <c r="NWL17" s="136"/>
      <c r="NWM17" s="136"/>
      <c r="NWN17" s="136"/>
      <c r="NWO17" s="136"/>
      <c r="NWP17" s="136"/>
      <c r="NWQ17" s="136"/>
      <c r="NWR17" s="136"/>
      <c r="NWS17" s="136"/>
      <c r="NWT17" s="136"/>
      <c r="NWU17" s="136"/>
      <c r="NWV17" s="136"/>
      <c r="NWW17" s="136"/>
      <c r="NWX17" s="136"/>
      <c r="NWY17" s="136"/>
      <c r="NWZ17" s="136"/>
      <c r="NXA17" s="136"/>
      <c r="NXB17" s="136"/>
      <c r="NXC17" s="136"/>
      <c r="NXD17" s="136"/>
      <c r="NXE17" s="136"/>
      <c r="NXF17" s="136"/>
      <c r="NXG17" s="136"/>
      <c r="NXH17" s="136"/>
      <c r="NXI17" s="136"/>
      <c r="NXJ17" s="136"/>
      <c r="NXK17" s="136"/>
      <c r="NXL17" s="136"/>
      <c r="NXM17" s="136"/>
      <c r="NXN17" s="136"/>
      <c r="NXO17" s="136"/>
      <c r="NXP17" s="136"/>
      <c r="NXQ17" s="136"/>
      <c r="NXR17" s="136"/>
      <c r="NXS17" s="136"/>
      <c r="NXT17" s="136"/>
      <c r="NXU17" s="136"/>
      <c r="NXV17" s="136"/>
      <c r="NXW17" s="136"/>
      <c r="NXX17" s="136"/>
      <c r="NXY17" s="136"/>
      <c r="NXZ17" s="136"/>
      <c r="NYA17" s="136"/>
      <c r="NYB17" s="136"/>
      <c r="NYC17" s="136"/>
      <c r="NYD17" s="136"/>
      <c r="NYE17" s="136"/>
      <c r="NYF17" s="136"/>
      <c r="NYG17" s="136"/>
      <c r="NYH17" s="136"/>
      <c r="NYI17" s="136"/>
      <c r="NYJ17" s="136"/>
      <c r="NYK17" s="136"/>
      <c r="NYL17" s="136"/>
      <c r="NYM17" s="136"/>
      <c r="NYN17" s="136"/>
      <c r="NYO17" s="136"/>
      <c r="NYP17" s="136"/>
      <c r="NYQ17" s="136"/>
      <c r="NYR17" s="136"/>
      <c r="NYS17" s="136"/>
      <c r="NYT17" s="136"/>
      <c r="NYU17" s="136"/>
      <c r="NYV17" s="136"/>
      <c r="NYW17" s="136"/>
      <c r="NYX17" s="136"/>
      <c r="NYY17" s="136"/>
      <c r="NYZ17" s="136"/>
      <c r="NZA17" s="136"/>
      <c r="NZB17" s="136"/>
      <c r="NZC17" s="136"/>
      <c r="NZD17" s="136"/>
      <c r="NZE17" s="136"/>
      <c r="NZF17" s="136"/>
      <c r="NZG17" s="136"/>
      <c r="NZH17" s="136"/>
      <c r="NZI17" s="136"/>
      <c r="NZJ17" s="136"/>
      <c r="NZK17" s="136"/>
      <c r="NZL17" s="136"/>
      <c r="NZM17" s="136"/>
      <c r="NZN17" s="136"/>
      <c r="NZO17" s="136"/>
      <c r="NZP17" s="136"/>
      <c r="NZQ17" s="136"/>
      <c r="NZR17" s="136"/>
      <c r="NZS17" s="136"/>
      <c r="NZT17" s="136"/>
      <c r="NZU17" s="136"/>
      <c r="NZV17" s="136"/>
      <c r="NZW17" s="136"/>
      <c r="NZX17" s="136"/>
      <c r="NZY17" s="136"/>
      <c r="NZZ17" s="136"/>
      <c r="OAA17" s="136"/>
      <c r="OAB17" s="136"/>
      <c r="OAC17" s="136"/>
      <c r="OAD17" s="136"/>
      <c r="OAE17" s="136"/>
      <c r="OAF17" s="136"/>
      <c r="OAG17" s="136"/>
      <c r="OAH17" s="136"/>
      <c r="OAI17" s="136"/>
      <c r="OAJ17" s="136"/>
      <c r="OAK17" s="136"/>
      <c r="OAL17" s="136"/>
      <c r="OAM17" s="136"/>
      <c r="OAN17" s="136"/>
      <c r="OAO17" s="136"/>
      <c r="OAP17" s="136"/>
      <c r="OAQ17" s="136"/>
      <c r="OAR17" s="136"/>
      <c r="OAS17" s="136"/>
      <c r="OAT17" s="136"/>
      <c r="OAU17" s="136"/>
      <c r="OAV17" s="136"/>
      <c r="OAW17" s="136"/>
      <c r="OAX17" s="136"/>
      <c r="OAY17" s="136"/>
      <c r="OAZ17" s="136"/>
      <c r="OBA17" s="136"/>
      <c r="OBB17" s="136"/>
      <c r="OBC17" s="136"/>
      <c r="OBD17" s="136"/>
      <c r="OBE17" s="136"/>
      <c r="OBF17" s="136"/>
      <c r="OBG17" s="136"/>
      <c r="OBH17" s="136"/>
      <c r="OBI17" s="136"/>
      <c r="OBJ17" s="136"/>
      <c r="OBK17" s="136"/>
      <c r="OBL17" s="136"/>
      <c r="OBM17" s="136"/>
      <c r="OBN17" s="136"/>
      <c r="OBO17" s="136"/>
      <c r="OBP17" s="136"/>
      <c r="OBQ17" s="136"/>
      <c r="OBR17" s="136"/>
      <c r="OBS17" s="136"/>
      <c r="OBT17" s="136"/>
      <c r="OBU17" s="136"/>
      <c r="OBV17" s="136"/>
      <c r="OBW17" s="136"/>
      <c r="OBX17" s="136"/>
      <c r="OBY17" s="136"/>
      <c r="OBZ17" s="136"/>
      <c r="OCA17" s="136"/>
      <c r="OCB17" s="136"/>
      <c r="OCC17" s="136"/>
      <c r="OCD17" s="136"/>
      <c r="OCE17" s="136"/>
      <c r="OCF17" s="136"/>
      <c r="OCG17" s="136"/>
      <c r="OCH17" s="136"/>
      <c r="OCI17" s="136"/>
      <c r="OCJ17" s="136"/>
      <c r="OCK17" s="136"/>
      <c r="OCL17" s="136"/>
      <c r="OCM17" s="136"/>
      <c r="OCN17" s="136"/>
      <c r="OCO17" s="136"/>
      <c r="OCP17" s="136"/>
      <c r="OCQ17" s="136"/>
      <c r="OCR17" s="136"/>
      <c r="OCS17" s="136"/>
      <c r="OCT17" s="136"/>
      <c r="OCU17" s="136"/>
      <c r="OCV17" s="136"/>
      <c r="OCW17" s="136"/>
      <c r="OCX17" s="136"/>
      <c r="OCY17" s="136"/>
      <c r="OCZ17" s="136"/>
      <c r="ODA17" s="136"/>
      <c r="ODB17" s="136"/>
      <c r="ODC17" s="136"/>
      <c r="ODD17" s="136"/>
      <c r="ODE17" s="136"/>
      <c r="ODF17" s="136"/>
      <c r="ODG17" s="136"/>
      <c r="ODH17" s="136"/>
      <c r="ODI17" s="136"/>
      <c r="ODJ17" s="136"/>
      <c r="ODK17" s="136"/>
      <c r="ODL17" s="136"/>
      <c r="ODM17" s="136"/>
      <c r="ODN17" s="136"/>
      <c r="ODO17" s="136"/>
      <c r="ODP17" s="136"/>
      <c r="ODQ17" s="136"/>
      <c r="ODR17" s="136"/>
      <c r="ODS17" s="136"/>
      <c r="ODT17" s="136"/>
      <c r="ODU17" s="136"/>
      <c r="ODV17" s="136"/>
      <c r="ODW17" s="136"/>
      <c r="ODX17" s="136"/>
      <c r="ODY17" s="136"/>
      <c r="ODZ17" s="136"/>
      <c r="OEA17" s="136"/>
      <c r="OEB17" s="136"/>
      <c r="OEC17" s="136"/>
      <c r="OED17" s="136"/>
      <c r="OEE17" s="136"/>
      <c r="OEF17" s="136"/>
      <c r="OEG17" s="136"/>
      <c r="OEH17" s="136"/>
      <c r="OEI17" s="136"/>
      <c r="OEJ17" s="136"/>
      <c r="OEK17" s="136"/>
      <c r="OEL17" s="136"/>
      <c r="OEM17" s="136"/>
      <c r="OEN17" s="136"/>
      <c r="OEO17" s="136"/>
      <c r="OEP17" s="136"/>
      <c r="OEQ17" s="136"/>
      <c r="OER17" s="136"/>
      <c r="OES17" s="136"/>
      <c r="OET17" s="136"/>
      <c r="OEU17" s="136"/>
      <c r="OEV17" s="136"/>
      <c r="OEW17" s="136"/>
      <c r="OEX17" s="136"/>
      <c r="OEY17" s="136"/>
      <c r="OEZ17" s="136"/>
      <c r="OFA17" s="136"/>
      <c r="OFB17" s="136"/>
      <c r="OFC17" s="136"/>
      <c r="OFD17" s="136"/>
      <c r="OFE17" s="136"/>
      <c r="OFF17" s="136"/>
      <c r="OFG17" s="136"/>
      <c r="OFH17" s="136"/>
      <c r="OFI17" s="136"/>
      <c r="OFJ17" s="136"/>
      <c r="OFK17" s="136"/>
      <c r="OFL17" s="136"/>
      <c r="OFM17" s="136"/>
      <c r="OFN17" s="136"/>
      <c r="OFO17" s="136"/>
      <c r="OFP17" s="136"/>
      <c r="OFQ17" s="136"/>
      <c r="OFR17" s="136"/>
      <c r="OFS17" s="136"/>
      <c r="OFT17" s="136"/>
      <c r="OFU17" s="136"/>
      <c r="OFV17" s="136"/>
      <c r="OFW17" s="136"/>
      <c r="OFX17" s="136"/>
      <c r="OFY17" s="136"/>
      <c r="OFZ17" s="136"/>
      <c r="OGA17" s="136"/>
      <c r="OGB17" s="136"/>
      <c r="OGC17" s="136"/>
      <c r="OGD17" s="136"/>
      <c r="OGE17" s="136"/>
      <c r="OGF17" s="136"/>
      <c r="OGG17" s="136"/>
      <c r="OGH17" s="136"/>
      <c r="OGI17" s="136"/>
      <c r="OGJ17" s="136"/>
      <c r="OGK17" s="136"/>
      <c r="OGL17" s="136"/>
      <c r="OGM17" s="136"/>
      <c r="OGN17" s="136"/>
      <c r="OGO17" s="136"/>
      <c r="OGP17" s="136"/>
      <c r="OGQ17" s="136"/>
      <c r="OGR17" s="136"/>
      <c r="OGS17" s="136"/>
      <c r="OGT17" s="136"/>
      <c r="OGU17" s="136"/>
      <c r="OGV17" s="136"/>
      <c r="OGW17" s="136"/>
      <c r="OGX17" s="136"/>
      <c r="OGY17" s="136"/>
      <c r="OGZ17" s="136"/>
      <c r="OHA17" s="136"/>
      <c r="OHB17" s="136"/>
      <c r="OHC17" s="136"/>
      <c r="OHD17" s="136"/>
      <c r="OHE17" s="136"/>
      <c r="OHF17" s="136"/>
      <c r="OHG17" s="136"/>
      <c r="OHH17" s="136"/>
      <c r="OHI17" s="136"/>
      <c r="OHJ17" s="136"/>
      <c r="OHK17" s="136"/>
      <c r="OHL17" s="136"/>
      <c r="OHM17" s="136"/>
      <c r="OHN17" s="136"/>
      <c r="OHO17" s="136"/>
      <c r="OHP17" s="136"/>
      <c r="OHQ17" s="136"/>
      <c r="OHR17" s="136"/>
      <c r="OHS17" s="136"/>
      <c r="OHT17" s="136"/>
      <c r="OHU17" s="136"/>
      <c r="OHV17" s="136"/>
      <c r="OHW17" s="136"/>
      <c r="OHX17" s="136"/>
      <c r="OHY17" s="136"/>
      <c r="OHZ17" s="136"/>
      <c r="OIA17" s="136"/>
      <c r="OIB17" s="136"/>
      <c r="OIC17" s="136"/>
      <c r="OID17" s="136"/>
      <c r="OIE17" s="136"/>
      <c r="OIF17" s="136"/>
      <c r="OIG17" s="136"/>
      <c r="OIH17" s="136"/>
      <c r="OII17" s="136"/>
      <c r="OIJ17" s="136"/>
      <c r="OIK17" s="136"/>
      <c r="OIL17" s="136"/>
      <c r="OIM17" s="136"/>
      <c r="OIN17" s="136"/>
      <c r="OIO17" s="136"/>
      <c r="OIP17" s="136"/>
      <c r="OIQ17" s="136"/>
      <c r="OIR17" s="136"/>
      <c r="OIS17" s="136"/>
      <c r="OIT17" s="136"/>
      <c r="OIU17" s="136"/>
      <c r="OIV17" s="136"/>
      <c r="OIW17" s="136"/>
      <c r="OIX17" s="136"/>
      <c r="OIY17" s="136"/>
      <c r="OIZ17" s="136"/>
      <c r="OJA17" s="136"/>
      <c r="OJB17" s="136"/>
      <c r="OJC17" s="136"/>
      <c r="OJD17" s="136"/>
      <c r="OJE17" s="136"/>
      <c r="OJF17" s="136"/>
      <c r="OJG17" s="136"/>
      <c r="OJH17" s="136"/>
      <c r="OJI17" s="136"/>
      <c r="OJJ17" s="136"/>
      <c r="OJK17" s="136"/>
      <c r="OJL17" s="136"/>
      <c r="OJM17" s="136"/>
      <c r="OJN17" s="136"/>
      <c r="OJO17" s="136"/>
      <c r="OJP17" s="136"/>
      <c r="OJQ17" s="136"/>
      <c r="OJR17" s="136"/>
      <c r="OJS17" s="136"/>
      <c r="OJT17" s="136"/>
      <c r="OJU17" s="136"/>
      <c r="OJV17" s="136"/>
      <c r="OJW17" s="136"/>
      <c r="OJX17" s="136"/>
      <c r="OJY17" s="136"/>
      <c r="OJZ17" s="136"/>
      <c r="OKA17" s="136"/>
      <c r="OKB17" s="136"/>
      <c r="OKC17" s="136"/>
      <c r="OKD17" s="136"/>
      <c r="OKE17" s="136"/>
      <c r="OKF17" s="136"/>
      <c r="OKG17" s="136"/>
      <c r="OKH17" s="136"/>
      <c r="OKI17" s="136"/>
      <c r="OKJ17" s="136"/>
      <c r="OKK17" s="136"/>
      <c r="OKL17" s="136"/>
      <c r="OKM17" s="136"/>
      <c r="OKN17" s="136"/>
      <c r="OKO17" s="136"/>
      <c r="OKP17" s="136"/>
      <c r="OKQ17" s="136"/>
      <c r="OKR17" s="136"/>
      <c r="OKS17" s="136"/>
      <c r="OKT17" s="136"/>
      <c r="OKU17" s="136"/>
      <c r="OKV17" s="136"/>
      <c r="OKW17" s="136"/>
      <c r="OKX17" s="136"/>
      <c r="OKY17" s="136"/>
      <c r="OKZ17" s="136"/>
      <c r="OLA17" s="136"/>
      <c r="OLB17" s="136"/>
      <c r="OLC17" s="136"/>
      <c r="OLD17" s="136"/>
      <c r="OLE17" s="136"/>
      <c r="OLF17" s="136"/>
      <c r="OLG17" s="136"/>
      <c r="OLH17" s="136"/>
      <c r="OLI17" s="136"/>
      <c r="OLJ17" s="136"/>
      <c r="OLK17" s="136"/>
      <c r="OLL17" s="136"/>
      <c r="OLM17" s="136"/>
      <c r="OLN17" s="136"/>
      <c r="OLO17" s="136"/>
      <c r="OLP17" s="136"/>
      <c r="OLQ17" s="136"/>
      <c r="OLR17" s="136"/>
      <c r="OLS17" s="136"/>
      <c r="OLT17" s="136"/>
      <c r="OLU17" s="136"/>
      <c r="OLV17" s="136"/>
      <c r="OLW17" s="136"/>
      <c r="OLX17" s="136"/>
      <c r="OLY17" s="136"/>
      <c r="OLZ17" s="136"/>
      <c r="OMA17" s="136"/>
      <c r="OMB17" s="136"/>
      <c r="OMC17" s="136"/>
      <c r="OMD17" s="136"/>
      <c r="OME17" s="136"/>
      <c r="OMF17" s="136"/>
      <c r="OMG17" s="136"/>
      <c r="OMH17" s="136"/>
      <c r="OMI17" s="136"/>
      <c r="OMJ17" s="136"/>
      <c r="OMK17" s="136"/>
      <c r="OML17" s="136"/>
      <c r="OMM17" s="136"/>
      <c r="OMN17" s="136"/>
      <c r="OMO17" s="136"/>
      <c r="OMP17" s="136"/>
      <c r="OMQ17" s="136"/>
      <c r="OMR17" s="136"/>
      <c r="OMS17" s="136"/>
      <c r="OMT17" s="136"/>
      <c r="OMU17" s="136"/>
      <c r="OMV17" s="136"/>
      <c r="OMW17" s="136"/>
      <c r="OMX17" s="136"/>
      <c r="OMY17" s="136"/>
      <c r="OMZ17" s="136"/>
      <c r="ONA17" s="136"/>
      <c r="ONB17" s="136"/>
      <c r="ONC17" s="136"/>
      <c r="OND17" s="136"/>
      <c r="ONE17" s="136"/>
      <c r="ONF17" s="136"/>
      <c r="ONG17" s="136"/>
      <c r="ONH17" s="136"/>
      <c r="ONI17" s="136"/>
      <c r="ONJ17" s="136"/>
      <c r="ONK17" s="136"/>
      <c r="ONL17" s="136"/>
      <c r="ONM17" s="136"/>
      <c r="ONN17" s="136"/>
      <c r="ONO17" s="136"/>
      <c r="ONP17" s="136"/>
      <c r="ONQ17" s="136"/>
      <c r="ONR17" s="136"/>
      <c r="ONS17" s="136"/>
      <c r="ONT17" s="136"/>
      <c r="ONU17" s="136"/>
      <c r="ONV17" s="136"/>
      <c r="ONW17" s="136"/>
      <c r="ONX17" s="136"/>
      <c r="ONY17" s="136"/>
      <c r="ONZ17" s="136"/>
      <c r="OOA17" s="136"/>
      <c r="OOB17" s="136"/>
      <c r="OOC17" s="136"/>
      <c r="OOD17" s="136"/>
      <c r="OOE17" s="136"/>
      <c r="OOF17" s="136"/>
      <c r="OOG17" s="136"/>
      <c r="OOH17" s="136"/>
      <c r="OOI17" s="136"/>
      <c r="OOJ17" s="136"/>
      <c r="OOK17" s="136"/>
      <c r="OOL17" s="136"/>
      <c r="OOM17" s="136"/>
      <c r="OON17" s="136"/>
      <c r="OOO17" s="136"/>
      <c r="OOP17" s="136"/>
      <c r="OOQ17" s="136"/>
      <c r="OOR17" s="136"/>
      <c r="OOS17" s="136"/>
      <c r="OOT17" s="136"/>
      <c r="OOU17" s="136"/>
      <c r="OOV17" s="136"/>
      <c r="OOW17" s="136"/>
      <c r="OOX17" s="136"/>
      <c r="OOY17" s="136"/>
      <c r="OOZ17" s="136"/>
      <c r="OPA17" s="136"/>
      <c r="OPB17" s="136"/>
      <c r="OPC17" s="136"/>
      <c r="OPD17" s="136"/>
      <c r="OPE17" s="136"/>
      <c r="OPF17" s="136"/>
      <c r="OPG17" s="136"/>
      <c r="OPH17" s="136"/>
      <c r="OPI17" s="136"/>
      <c r="OPJ17" s="136"/>
      <c r="OPK17" s="136"/>
      <c r="OPL17" s="136"/>
      <c r="OPM17" s="136"/>
      <c r="OPN17" s="136"/>
      <c r="OPO17" s="136"/>
      <c r="OPP17" s="136"/>
      <c r="OPQ17" s="136"/>
      <c r="OPR17" s="136"/>
      <c r="OPS17" s="136"/>
      <c r="OPT17" s="136"/>
      <c r="OPU17" s="136"/>
      <c r="OPV17" s="136"/>
      <c r="OPW17" s="136"/>
      <c r="OPX17" s="136"/>
      <c r="OPY17" s="136"/>
      <c r="OPZ17" s="136"/>
      <c r="OQA17" s="136"/>
      <c r="OQB17" s="136"/>
      <c r="OQC17" s="136"/>
      <c r="OQD17" s="136"/>
      <c r="OQE17" s="136"/>
      <c r="OQF17" s="136"/>
      <c r="OQG17" s="136"/>
      <c r="OQH17" s="136"/>
      <c r="OQI17" s="136"/>
      <c r="OQJ17" s="136"/>
      <c r="OQK17" s="136"/>
      <c r="OQL17" s="136"/>
      <c r="OQM17" s="136"/>
      <c r="OQN17" s="136"/>
      <c r="OQO17" s="136"/>
      <c r="OQP17" s="136"/>
      <c r="OQQ17" s="136"/>
      <c r="OQR17" s="136"/>
      <c r="OQS17" s="136"/>
      <c r="OQT17" s="136"/>
      <c r="OQU17" s="136"/>
      <c r="OQV17" s="136"/>
      <c r="OQW17" s="136"/>
      <c r="OQX17" s="136"/>
      <c r="OQY17" s="136"/>
      <c r="OQZ17" s="136"/>
      <c r="ORA17" s="136"/>
      <c r="ORB17" s="136"/>
      <c r="ORC17" s="136"/>
      <c r="ORD17" s="136"/>
      <c r="ORE17" s="136"/>
      <c r="ORF17" s="136"/>
      <c r="ORG17" s="136"/>
      <c r="ORH17" s="136"/>
      <c r="ORI17" s="136"/>
      <c r="ORJ17" s="136"/>
      <c r="ORK17" s="136"/>
      <c r="ORL17" s="136"/>
      <c r="ORM17" s="136"/>
      <c r="ORN17" s="136"/>
      <c r="ORO17" s="136"/>
      <c r="ORP17" s="136"/>
      <c r="ORQ17" s="136"/>
      <c r="ORR17" s="136"/>
      <c r="ORS17" s="136"/>
      <c r="ORT17" s="136"/>
      <c r="ORU17" s="136"/>
      <c r="ORV17" s="136"/>
      <c r="ORW17" s="136"/>
      <c r="ORX17" s="136"/>
      <c r="ORY17" s="136"/>
      <c r="ORZ17" s="136"/>
      <c r="OSA17" s="136"/>
      <c r="OSB17" s="136"/>
      <c r="OSC17" s="136"/>
      <c r="OSD17" s="136"/>
      <c r="OSE17" s="136"/>
      <c r="OSF17" s="136"/>
      <c r="OSG17" s="136"/>
      <c r="OSH17" s="136"/>
      <c r="OSI17" s="136"/>
      <c r="OSJ17" s="136"/>
      <c r="OSK17" s="136"/>
      <c r="OSL17" s="136"/>
      <c r="OSM17" s="136"/>
      <c r="OSN17" s="136"/>
      <c r="OSO17" s="136"/>
      <c r="OSP17" s="136"/>
      <c r="OSQ17" s="136"/>
      <c r="OSR17" s="136"/>
      <c r="OSS17" s="136"/>
      <c r="OST17" s="136"/>
      <c r="OSU17" s="136"/>
      <c r="OSV17" s="136"/>
      <c r="OSW17" s="136"/>
      <c r="OSX17" s="136"/>
      <c r="OSY17" s="136"/>
      <c r="OSZ17" s="136"/>
      <c r="OTA17" s="136"/>
      <c r="OTB17" s="136"/>
      <c r="OTC17" s="136"/>
      <c r="OTD17" s="136"/>
      <c r="OTE17" s="136"/>
      <c r="OTF17" s="136"/>
      <c r="OTG17" s="136"/>
      <c r="OTH17" s="136"/>
      <c r="OTI17" s="136"/>
      <c r="OTJ17" s="136"/>
      <c r="OTK17" s="136"/>
      <c r="OTL17" s="136"/>
      <c r="OTM17" s="136"/>
      <c r="OTN17" s="136"/>
      <c r="OTO17" s="136"/>
      <c r="OTP17" s="136"/>
      <c r="OTQ17" s="136"/>
      <c r="OTR17" s="136"/>
      <c r="OTS17" s="136"/>
      <c r="OTT17" s="136"/>
      <c r="OTU17" s="136"/>
      <c r="OTV17" s="136"/>
      <c r="OTW17" s="136"/>
      <c r="OTX17" s="136"/>
      <c r="OTY17" s="136"/>
      <c r="OTZ17" s="136"/>
      <c r="OUA17" s="136"/>
      <c r="OUB17" s="136"/>
      <c r="OUC17" s="136"/>
      <c r="OUD17" s="136"/>
      <c r="OUE17" s="136"/>
      <c r="OUF17" s="136"/>
      <c r="OUG17" s="136"/>
      <c r="OUH17" s="136"/>
      <c r="OUI17" s="136"/>
      <c r="OUJ17" s="136"/>
      <c r="OUK17" s="136"/>
      <c r="OUL17" s="136"/>
      <c r="OUM17" s="136"/>
      <c r="OUN17" s="136"/>
      <c r="OUO17" s="136"/>
      <c r="OUP17" s="136"/>
      <c r="OUQ17" s="136"/>
      <c r="OUR17" s="136"/>
      <c r="OUS17" s="136"/>
      <c r="OUT17" s="136"/>
      <c r="OUU17" s="136"/>
      <c r="OUV17" s="136"/>
      <c r="OUW17" s="136"/>
      <c r="OUX17" s="136"/>
      <c r="OUY17" s="136"/>
      <c r="OUZ17" s="136"/>
      <c r="OVA17" s="136"/>
      <c r="OVB17" s="136"/>
      <c r="OVC17" s="136"/>
      <c r="OVD17" s="136"/>
      <c r="OVE17" s="136"/>
      <c r="OVF17" s="136"/>
      <c r="OVG17" s="136"/>
      <c r="OVH17" s="136"/>
      <c r="OVI17" s="136"/>
      <c r="OVJ17" s="136"/>
      <c r="OVK17" s="136"/>
      <c r="OVL17" s="136"/>
      <c r="OVM17" s="136"/>
      <c r="OVN17" s="136"/>
      <c r="OVO17" s="136"/>
      <c r="OVP17" s="136"/>
      <c r="OVQ17" s="136"/>
      <c r="OVR17" s="136"/>
      <c r="OVS17" s="136"/>
      <c r="OVT17" s="136"/>
      <c r="OVU17" s="136"/>
      <c r="OVV17" s="136"/>
      <c r="OVW17" s="136"/>
      <c r="OVX17" s="136"/>
      <c r="OVY17" s="136"/>
      <c r="OVZ17" s="136"/>
      <c r="OWA17" s="136"/>
      <c r="OWB17" s="136"/>
      <c r="OWC17" s="136"/>
      <c r="OWD17" s="136"/>
      <c r="OWE17" s="136"/>
      <c r="OWF17" s="136"/>
      <c r="OWG17" s="136"/>
      <c r="OWH17" s="136"/>
      <c r="OWI17" s="136"/>
      <c r="OWJ17" s="136"/>
      <c r="OWK17" s="136"/>
      <c r="OWL17" s="136"/>
      <c r="OWM17" s="136"/>
      <c r="OWN17" s="136"/>
      <c r="OWO17" s="136"/>
      <c r="OWP17" s="136"/>
      <c r="OWQ17" s="136"/>
      <c r="OWR17" s="136"/>
      <c r="OWS17" s="136"/>
      <c r="OWT17" s="136"/>
      <c r="OWU17" s="136"/>
      <c r="OWV17" s="136"/>
      <c r="OWW17" s="136"/>
      <c r="OWX17" s="136"/>
      <c r="OWY17" s="136"/>
      <c r="OWZ17" s="136"/>
      <c r="OXA17" s="136"/>
      <c r="OXB17" s="136"/>
      <c r="OXC17" s="136"/>
      <c r="OXD17" s="136"/>
      <c r="OXE17" s="136"/>
      <c r="OXF17" s="136"/>
      <c r="OXG17" s="136"/>
      <c r="OXH17" s="136"/>
      <c r="OXI17" s="136"/>
      <c r="OXJ17" s="136"/>
      <c r="OXK17" s="136"/>
      <c r="OXL17" s="136"/>
      <c r="OXM17" s="136"/>
      <c r="OXN17" s="136"/>
      <c r="OXO17" s="136"/>
      <c r="OXP17" s="136"/>
      <c r="OXQ17" s="136"/>
      <c r="OXR17" s="136"/>
      <c r="OXS17" s="136"/>
      <c r="OXT17" s="136"/>
      <c r="OXU17" s="136"/>
      <c r="OXV17" s="136"/>
      <c r="OXW17" s="136"/>
      <c r="OXX17" s="136"/>
      <c r="OXY17" s="136"/>
      <c r="OXZ17" s="136"/>
      <c r="OYA17" s="136"/>
      <c r="OYB17" s="136"/>
      <c r="OYC17" s="136"/>
      <c r="OYD17" s="136"/>
      <c r="OYE17" s="136"/>
      <c r="OYF17" s="136"/>
      <c r="OYG17" s="136"/>
      <c r="OYH17" s="136"/>
      <c r="OYI17" s="136"/>
      <c r="OYJ17" s="136"/>
      <c r="OYK17" s="136"/>
      <c r="OYL17" s="136"/>
      <c r="OYM17" s="136"/>
      <c r="OYN17" s="136"/>
      <c r="OYO17" s="136"/>
      <c r="OYP17" s="136"/>
      <c r="OYQ17" s="136"/>
      <c r="OYR17" s="136"/>
      <c r="OYS17" s="136"/>
      <c r="OYT17" s="136"/>
      <c r="OYU17" s="136"/>
      <c r="OYV17" s="136"/>
      <c r="OYW17" s="136"/>
      <c r="OYX17" s="136"/>
      <c r="OYY17" s="136"/>
      <c r="OYZ17" s="136"/>
      <c r="OZA17" s="136"/>
      <c r="OZB17" s="136"/>
      <c r="OZC17" s="136"/>
      <c r="OZD17" s="136"/>
      <c r="OZE17" s="136"/>
      <c r="OZF17" s="136"/>
      <c r="OZG17" s="136"/>
      <c r="OZH17" s="136"/>
      <c r="OZI17" s="136"/>
      <c r="OZJ17" s="136"/>
      <c r="OZK17" s="136"/>
      <c r="OZL17" s="136"/>
      <c r="OZM17" s="136"/>
      <c r="OZN17" s="136"/>
      <c r="OZO17" s="136"/>
      <c r="OZP17" s="136"/>
      <c r="OZQ17" s="136"/>
      <c r="OZR17" s="136"/>
      <c r="OZS17" s="136"/>
      <c r="OZT17" s="136"/>
      <c r="OZU17" s="136"/>
      <c r="OZV17" s="136"/>
      <c r="OZW17" s="136"/>
      <c r="OZX17" s="136"/>
      <c r="OZY17" s="136"/>
      <c r="OZZ17" s="136"/>
      <c r="PAA17" s="136"/>
      <c r="PAB17" s="136"/>
      <c r="PAC17" s="136"/>
      <c r="PAD17" s="136"/>
      <c r="PAE17" s="136"/>
      <c r="PAF17" s="136"/>
      <c r="PAG17" s="136"/>
      <c r="PAH17" s="136"/>
      <c r="PAI17" s="136"/>
      <c r="PAJ17" s="136"/>
      <c r="PAK17" s="136"/>
      <c r="PAL17" s="136"/>
      <c r="PAM17" s="136"/>
      <c r="PAN17" s="136"/>
      <c r="PAO17" s="136"/>
      <c r="PAP17" s="136"/>
      <c r="PAQ17" s="136"/>
      <c r="PAR17" s="136"/>
      <c r="PAS17" s="136"/>
      <c r="PAT17" s="136"/>
      <c r="PAU17" s="136"/>
      <c r="PAV17" s="136"/>
      <c r="PAW17" s="136"/>
      <c r="PAX17" s="136"/>
      <c r="PAY17" s="136"/>
      <c r="PAZ17" s="136"/>
      <c r="PBA17" s="136"/>
      <c r="PBB17" s="136"/>
      <c r="PBC17" s="136"/>
      <c r="PBD17" s="136"/>
      <c r="PBE17" s="136"/>
      <c r="PBF17" s="136"/>
      <c r="PBG17" s="136"/>
      <c r="PBH17" s="136"/>
      <c r="PBI17" s="136"/>
      <c r="PBJ17" s="136"/>
      <c r="PBK17" s="136"/>
      <c r="PBL17" s="136"/>
      <c r="PBM17" s="136"/>
      <c r="PBN17" s="136"/>
      <c r="PBO17" s="136"/>
      <c r="PBP17" s="136"/>
      <c r="PBQ17" s="136"/>
      <c r="PBR17" s="136"/>
      <c r="PBS17" s="136"/>
      <c r="PBT17" s="136"/>
      <c r="PBU17" s="136"/>
      <c r="PBV17" s="136"/>
      <c r="PBW17" s="136"/>
      <c r="PBX17" s="136"/>
      <c r="PBY17" s="136"/>
      <c r="PBZ17" s="136"/>
      <c r="PCA17" s="136"/>
      <c r="PCB17" s="136"/>
      <c r="PCC17" s="136"/>
      <c r="PCD17" s="136"/>
      <c r="PCE17" s="136"/>
      <c r="PCF17" s="136"/>
      <c r="PCG17" s="136"/>
      <c r="PCH17" s="136"/>
      <c r="PCI17" s="136"/>
      <c r="PCJ17" s="136"/>
      <c r="PCK17" s="136"/>
      <c r="PCL17" s="136"/>
      <c r="PCM17" s="136"/>
      <c r="PCN17" s="136"/>
      <c r="PCO17" s="136"/>
      <c r="PCP17" s="136"/>
      <c r="PCQ17" s="136"/>
      <c r="PCR17" s="136"/>
      <c r="PCS17" s="136"/>
      <c r="PCT17" s="136"/>
      <c r="PCU17" s="136"/>
      <c r="PCV17" s="136"/>
      <c r="PCW17" s="136"/>
      <c r="PCX17" s="136"/>
      <c r="PCY17" s="136"/>
      <c r="PCZ17" s="136"/>
      <c r="PDA17" s="136"/>
      <c r="PDB17" s="136"/>
      <c r="PDC17" s="136"/>
      <c r="PDD17" s="136"/>
      <c r="PDE17" s="136"/>
      <c r="PDF17" s="136"/>
      <c r="PDG17" s="136"/>
      <c r="PDH17" s="136"/>
      <c r="PDI17" s="136"/>
      <c r="PDJ17" s="136"/>
      <c r="PDK17" s="136"/>
      <c r="PDL17" s="136"/>
      <c r="PDM17" s="136"/>
      <c r="PDN17" s="136"/>
      <c r="PDO17" s="136"/>
      <c r="PDP17" s="136"/>
      <c r="PDQ17" s="136"/>
      <c r="PDR17" s="136"/>
      <c r="PDS17" s="136"/>
      <c r="PDT17" s="136"/>
      <c r="PDU17" s="136"/>
      <c r="PDV17" s="136"/>
      <c r="PDW17" s="136"/>
      <c r="PDX17" s="136"/>
      <c r="PDY17" s="136"/>
      <c r="PDZ17" s="136"/>
      <c r="PEA17" s="136"/>
      <c r="PEB17" s="136"/>
      <c r="PEC17" s="136"/>
      <c r="PED17" s="136"/>
      <c r="PEE17" s="136"/>
      <c r="PEF17" s="136"/>
      <c r="PEG17" s="136"/>
      <c r="PEH17" s="136"/>
      <c r="PEI17" s="136"/>
      <c r="PEJ17" s="136"/>
      <c r="PEK17" s="136"/>
      <c r="PEL17" s="136"/>
      <c r="PEM17" s="136"/>
      <c r="PEN17" s="136"/>
      <c r="PEO17" s="136"/>
      <c r="PEP17" s="136"/>
      <c r="PEQ17" s="136"/>
      <c r="PER17" s="136"/>
      <c r="PES17" s="136"/>
      <c r="PET17" s="136"/>
      <c r="PEU17" s="136"/>
      <c r="PEV17" s="136"/>
      <c r="PEW17" s="136"/>
      <c r="PEX17" s="136"/>
      <c r="PEY17" s="136"/>
      <c r="PEZ17" s="136"/>
      <c r="PFA17" s="136"/>
      <c r="PFB17" s="136"/>
      <c r="PFC17" s="136"/>
      <c r="PFD17" s="136"/>
      <c r="PFE17" s="136"/>
      <c r="PFF17" s="136"/>
      <c r="PFG17" s="136"/>
      <c r="PFH17" s="136"/>
      <c r="PFI17" s="136"/>
      <c r="PFJ17" s="136"/>
      <c r="PFK17" s="136"/>
      <c r="PFL17" s="136"/>
      <c r="PFM17" s="136"/>
      <c r="PFN17" s="136"/>
      <c r="PFO17" s="136"/>
      <c r="PFP17" s="136"/>
      <c r="PFQ17" s="136"/>
      <c r="PFR17" s="136"/>
      <c r="PFS17" s="136"/>
      <c r="PFT17" s="136"/>
      <c r="PFU17" s="136"/>
      <c r="PFV17" s="136"/>
      <c r="PFW17" s="136"/>
      <c r="PFX17" s="136"/>
      <c r="PFY17" s="136"/>
      <c r="PFZ17" s="136"/>
      <c r="PGA17" s="136"/>
      <c r="PGB17" s="136"/>
      <c r="PGC17" s="136"/>
      <c r="PGD17" s="136"/>
      <c r="PGE17" s="136"/>
      <c r="PGF17" s="136"/>
      <c r="PGG17" s="136"/>
      <c r="PGH17" s="136"/>
      <c r="PGI17" s="136"/>
      <c r="PGJ17" s="136"/>
      <c r="PGK17" s="136"/>
      <c r="PGL17" s="136"/>
      <c r="PGM17" s="136"/>
      <c r="PGN17" s="136"/>
      <c r="PGO17" s="136"/>
      <c r="PGP17" s="136"/>
      <c r="PGQ17" s="136"/>
      <c r="PGR17" s="136"/>
      <c r="PGS17" s="136"/>
      <c r="PGT17" s="136"/>
      <c r="PGU17" s="136"/>
      <c r="PGV17" s="136"/>
      <c r="PGW17" s="136"/>
      <c r="PGX17" s="136"/>
      <c r="PGY17" s="136"/>
      <c r="PGZ17" s="136"/>
      <c r="PHA17" s="136"/>
      <c r="PHB17" s="136"/>
      <c r="PHC17" s="136"/>
      <c r="PHD17" s="136"/>
      <c r="PHE17" s="136"/>
      <c r="PHF17" s="136"/>
      <c r="PHG17" s="136"/>
      <c r="PHH17" s="136"/>
      <c r="PHI17" s="136"/>
      <c r="PHJ17" s="136"/>
      <c r="PHK17" s="136"/>
      <c r="PHL17" s="136"/>
      <c r="PHM17" s="136"/>
      <c r="PHN17" s="136"/>
      <c r="PHO17" s="136"/>
      <c r="PHP17" s="136"/>
      <c r="PHQ17" s="136"/>
      <c r="PHR17" s="136"/>
      <c r="PHS17" s="136"/>
      <c r="PHT17" s="136"/>
      <c r="PHU17" s="136"/>
      <c r="PHV17" s="136"/>
      <c r="PHW17" s="136"/>
      <c r="PHX17" s="136"/>
      <c r="PHY17" s="136"/>
      <c r="PHZ17" s="136"/>
      <c r="PIA17" s="136"/>
      <c r="PIB17" s="136"/>
      <c r="PIC17" s="136"/>
      <c r="PID17" s="136"/>
      <c r="PIE17" s="136"/>
      <c r="PIF17" s="136"/>
      <c r="PIG17" s="136"/>
      <c r="PIH17" s="136"/>
      <c r="PII17" s="136"/>
      <c r="PIJ17" s="136"/>
      <c r="PIK17" s="136"/>
      <c r="PIL17" s="136"/>
      <c r="PIM17" s="136"/>
      <c r="PIN17" s="136"/>
      <c r="PIO17" s="136"/>
      <c r="PIP17" s="136"/>
      <c r="PIQ17" s="136"/>
      <c r="PIR17" s="136"/>
      <c r="PIS17" s="136"/>
      <c r="PIT17" s="136"/>
      <c r="PIU17" s="136"/>
      <c r="PIV17" s="136"/>
      <c r="PIW17" s="136"/>
      <c r="PIX17" s="136"/>
      <c r="PIY17" s="136"/>
      <c r="PIZ17" s="136"/>
      <c r="PJA17" s="136"/>
      <c r="PJB17" s="136"/>
      <c r="PJC17" s="136"/>
      <c r="PJD17" s="136"/>
      <c r="PJE17" s="136"/>
      <c r="PJF17" s="136"/>
      <c r="PJG17" s="136"/>
      <c r="PJH17" s="136"/>
      <c r="PJI17" s="136"/>
      <c r="PJJ17" s="136"/>
      <c r="PJK17" s="136"/>
      <c r="PJL17" s="136"/>
      <c r="PJM17" s="136"/>
      <c r="PJN17" s="136"/>
      <c r="PJO17" s="136"/>
      <c r="PJP17" s="136"/>
      <c r="PJQ17" s="136"/>
      <c r="PJR17" s="136"/>
      <c r="PJS17" s="136"/>
      <c r="PJT17" s="136"/>
      <c r="PJU17" s="136"/>
      <c r="PJV17" s="136"/>
      <c r="PJW17" s="136"/>
      <c r="PJX17" s="136"/>
      <c r="PJY17" s="136"/>
      <c r="PJZ17" s="136"/>
      <c r="PKA17" s="136"/>
      <c r="PKB17" s="136"/>
      <c r="PKC17" s="136"/>
      <c r="PKD17" s="136"/>
      <c r="PKE17" s="136"/>
      <c r="PKF17" s="136"/>
      <c r="PKG17" s="136"/>
      <c r="PKH17" s="136"/>
      <c r="PKI17" s="136"/>
      <c r="PKJ17" s="136"/>
      <c r="PKK17" s="136"/>
      <c r="PKL17" s="136"/>
      <c r="PKM17" s="136"/>
      <c r="PKN17" s="136"/>
      <c r="PKO17" s="136"/>
      <c r="PKP17" s="136"/>
      <c r="PKQ17" s="136"/>
      <c r="PKR17" s="136"/>
      <c r="PKS17" s="136"/>
      <c r="PKT17" s="136"/>
      <c r="PKU17" s="136"/>
      <c r="PKV17" s="136"/>
      <c r="PKW17" s="136"/>
      <c r="PKX17" s="136"/>
      <c r="PKY17" s="136"/>
      <c r="PKZ17" s="136"/>
      <c r="PLA17" s="136"/>
      <c r="PLB17" s="136"/>
      <c r="PLC17" s="136"/>
      <c r="PLD17" s="136"/>
      <c r="PLE17" s="136"/>
      <c r="PLF17" s="136"/>
      <c r="PLG17" s="136"/>
      <c r="PLH17" s="136"/>
      <c r="PLI17" s="136"/>
      <c r="PLJ17" s="136"/>
      <c r="PLK17" s="136"/>
      <c r="PLL17" s="136"/>
      <c r="PLM17" s="136"/>
      <c r="PLN17" s="136"/>
      <c r="PLO17" s="136"/>
      <c r="PLP17" s="136"/>
      <c r="PLQ17" s="136"/>
      <c r="PLR17" s="136"/>
      <c r="PLS17" s="136"/>
      <c r="PLT17" s="136"/>
      <c r="PLU17" s="136"/>
      <c r="PLV17" s="136"/>
      <c r="PLW17" s="136"/>
      <c r="PLX17" s="136"/>
      <c r="PLY17" s="136"/>
      <c r="PLZ17" s="136"/>
      <c r="PMA17" s="136"/>
      <c r="PMB17" s="136"/>
      <c r="PMC17" s="136"/>
      <c r="PMD17" s="136"/>
      <c r="PME17" s="136"/>
      <c r="PMF17" s="136"/>
      <c r="PMG17" s="136"/>
      <c r="PMH17" s="136"/>
      <c r="PMI17" s="136"/>
      <c r="PMJ17" s="136"/>
      <c r="PMK17" s="136"/>
      <c r="PML17" s="136"/>
      <c r="PMM17" s="136"/>
      <c r="PMN17" s="136"/>
      <c r="PMO17" s="136"/>
      <c r="PMP17" s="136"/>
      <c r="PMQ17" s="136"/>
      <c r="PMR17" s="136"/>
      <c r="PMS17" s="136"/>
      <c r="PMT17" s="136"/>
      <c r="PMU17" s="136"/>
      <c r="PMV17" s="136"/>
      <c r="PMW17" s="136"/>
      <c r="PMX17" s="136"/>
      <c r="PMY17" s="136"/>
      <c r="PMZ17" s="136"/>
      <c r="PNA17" s="136"/>
      <c r="PNB17" s="136"/>
      <c r="PNC17" s="136"/>
      <c r="PND17" s="136"/>
      <c r="PNE17" s="136"/>
      <c r="PNF17" s="136"/>
      <c r="PNG17" s="136"/>
      <c r="PNH17" s="136"/>
      <c r="PNI17" s="136"/>
      <c r="PNJ17" s="136"/>
      <c r="PNK17" s="136"/>
      <c r="PNL17" s="136"/>
      <c r="PNM17" s="136"/>
      <c r="PNN17" s="136"/>
      <c r="PNO17" s="136"/>
      <c r="PNP17" s="136"/>
      <c r="PNQ17" s="136"/>
      <c r="PNR17" s="136"/>
      <c r="PNS17" s="136"/>
      <c r="PNT17" s="136"/>
      <c r="PNU17" s="136"/>
      <c r="PNV17" s="136"/>
      <c r="PNW17" s="136"/>
      <c r="PNX17" s="136"/>
      <c r="PNY17" s="136"/>
      <c r="PNZ17" s="136"/>
      <c r="POA17" s="136"/>
      <c r="POB17" s="136"/>
      <c r="POC17" s="136"/>
      <c r="POD17" s="136"/>
      <c r="POE17" s="136"/>
      <c r="POF17" s="136"/>
      <c r="POG17" s="136"/>
      <c r="POH17" s="136"/>
      <c r="POI17" s="136"/>
      <c r="POJ17" s="136"/>
      <c r="POK17" s="136"/>
      <c r="POL17" s="136"/>
      <c r="POM17" s="136"/>
      <c r="PON17" s="136"/>
      <c r="POO17" s="136"/>
      <c r="POP17" s="136"/>
      <c r="POQ17" s="136"/>
      <c r="POR17" s="136"/>
      <c r="POS17" s="136"/>
      <c r="POT17" s="136"/>
      <c r="POU17" s="136"/>
      <c r="POV17" s="136"/>
      <c r="POW17" s="136"/>
      <c r="POX17" s="136"/>
      <c r="POY17" s="136"/>
      <c r="POZ17" s="136"/>
      <c r="PPA17" s="136"/>
      <c r="PPB17" s="136"/>
      <c r="PPC17" s="136"/>
      <c r="PPD17" s="136"/>
      <c r="PPE17" s="136"/>
      <c r="PPF17" s="136"/>
      <c r="PPG17" s="136"/>
      <c r="PPH17" s="136"/>
      <c r="PPI17" s="136"/>
      <c r="PPJ17" s="136"/>
      <c r="PPK17" s="136"/>
      <c r="PPL17" s="136"/>
      <c r="PPM17" s="136"/>
      <c r="PPN17" s="136"/>
      <c r="PPO17" s="136"/>
      <c r="PPP17" s="136"/>
      <c r="PPQ17" s="136"/>
      <c r="PPR17" s="136"/>
      <c r="PPS17" s="136"/>
      <c r="PPT17" s="136"/>
      <c r="PPU17" s="136"/>
      <c r="PPV17" s="136"/>
      <c r="PPW17" s="136"/>
      <c r="PPX17" s="136"/>
      <c r="PPY17" s="136"/>
      <c r="PPZ17" s="136"/>
      <c r="PQA17" s="136"/>
      <c r="PQB17" s="136"/>
      <c r="PQC17" s="136"/>
      <c r="PQD17" s="136"/>
      <c r="PQE17" s="136"/>
      <c r="PQF17" s="136"/>
      <c r="PQG17" s="136"/>
      <c r="PQH17" s="136"/>
      <c r="PQI17" s="136"/>
      <c r="PQJ17" s="136"/>
      <c r="PQK17" s="136"/>
      <c r="PQL17" s="136"/>
      <c r="PQM17" s="136"/>
      <c r="PQN17" s="136"/>
      <c r="PQO17" s="136"/>
      <c r="PQP17" s="136"/>
      <c r="PQQ17" s="136"/>
      <c r="PQR17" s="136"/>
      <c r="PQS17" s="136"/>
      <c r="PQT17" s="136"/>
      <c r="PQU17" s="136"/>
      <c r="PQV17" s="136"/>
      <c r="PQW17" s="136"/>
      <c r="PQX17" s="136"/>
      <c r="PQY17" s="136"/>
      <c r="PQZ17" s="136"/>
      <c r="PRA17" s="136"/>
      <c r="PRB17" s="136"/>
      <c r="PRC17" s="136"/>
      <c r="PRD17" s="136"/>
      <c r="PRE17" s="136"/>
      <c r="PRF17" s="136"/>
      <c r="PRG17" s="136"/>
      <c r="PRH17" s="136"/>
      <c r="PRI17" s="136"/>
      <c r="PRJ17" s="136"/>
      <c r="PRK17" s="136"/>
      <c r="PRL17" s="136"/>
      <c r="PRM17" s="136"/>
      <c r="PRN17" s="136"/>
      <c r="PRO17" s="136"/>
      <c r="PRP17" s="136"/>
      <c r="PRQ17" s="136"/>
      <c r="PRR17" s="136"/>
      <c r="PRS17" s="136"/>
      <c r="PRT17" s="136"/>
      <c r="PRU17" s="136"/>
      <c r="PRV17" s="136"/>
      <c r="PRW17" s="136"/>
      <c r="PRX17" s="136"/>
      <c r="PRY17" s="136"/>
      <c r="PRZ17" s="136"/>
      <c r="PSA17" s="136"/>
      <c r="PSB17" s="136"/>
      <c r="PSC17" s="136"/>
      <c r="PSD17" s="136"/>
      <c r="PSE17" s="136"/>
      <c r="PSF17" s="136"/>
      <c r="PSG17" s="136"/>
      <c r="PSH17" s="136"/>
      <c r="PSI17" s="136"/>
      <c r="PSJ17" s="136"/>
      <c r="PSK17" s="136"/>
      <c r="PSL17" s="136"/>
      <c r="PSM17" s="136"/>
      <c r="PSN17" s="136"/>
      <c r="PSO17" s="136"/>
      <c r="PSP17" s="136"/>
      <c r="PSQ17" s="136"/>
      <c r="PSR17" s="136"/>
      <c r="PSS17" s="136"/>
      <c r="PST17" s="136"/>
      <c r="PSU17" s="136"/>
      <c r="PSV17" s="136"/>
      <c r="PSW17" s="136"/>
      <c r="PSX17" s="136"/>
      <c r="PSY17" s="136"/>
      <c r="PSZ17" s="136"/>
      <c r="PTA17" s="136"/>
      <c r="PTB17" s="136"/>
      <c r="PTC17" s="136"/>
      <c r="PTD17" s="136"/>
      <c r="PTE17" s="136"/>
      <c r="PTF17" s="136"/>
      <c r="PTG17" s="136"/>
      <c r="PTH17" s="136"/>
      <c r="PTI17" s="136"/>
      <c r="PTJ17" s="136"/>
      <c r="PTK17" s="136"/>
      <c r="PTL17" s="136"/>
      <c r="PTM17" s="136"/>
      <c r="PTN17" s="136"/>
      <c r="PTO17" s="136"/>
      <c r="PTP17" s="136"/>
      <c r="PTQ17" s="136"/>
      <c r="PTR17" s="136"/>
      <c r="PTS17" s="136"/>
      <c r="PTT17" s="136"/>
      <c r="PTU17" s="136"/>
      <c r="PTV17" s="136"/>
      <c r="PTW17" s="136"/>
      <c r="PTX17" s="136"/>
      <c r="PTY17" s="136"/>
      <c r="PTZ17" s="136"/>
      <c r="PUA17" s="136"/>
      <c r="PUB17" s="136"/>
      <c r="PUC17" s="136"/>
      <c r="PUD17" s="136"/>
      <c r="PUE17" s="136"/>
      <c r="PUF17" s="136"/>
      <c r="PUG17" s="136"/>
      <c r="PUH17" s="136"/>
      <c r="PUI17" s="136"/>
      <c r="PUJ17" s="136"/>
      <c r="PUK17" s="136"/>
      <c r="PUL17" s="136"/>
      <c r="PUM17" s="136"/>
      <c r="PUN17" s="136"/>
      <c r="PUO17" s="136"/>
      <c r="PUP17" s="136"/>
      <c r="PUQ17" s="136"/>
      <c r="PUR17" s="136"/>
      <c r="PUS17" s="136"/>
      <c r="PUT17" s="136"/>
      <c r="PUU17" s="136"/>
      <c r="PUV17" s="136"/>
      <c r="PUW17" s="136"/>
      <c r="PUX17" s="136"/>
      <c r="PUY17" s="136"/>
      <c r="PUZ17" s="136"/>
      <c r="PVA17" s="136"/>
      <c r="PVB17" s="136"/>
      <c r="PVC17" s="136"/>
      <c r="PVD17" s="136"/>
      <c r="PVE17" s="136"/>
      <c r="PVF17" s="136"/>
      <c r="PVG17" s="136"/>
      <c r="PVH17" s="136"/>
      <c r="PVI17" s="136"/>
      <c r="PVJ17" s="136"/>
      <c r="PVK17" s="136"/>
      <c r="PVL17" s="136"/>
      <c r="PVM17" s="136"/>
      <c r="PVN17" s="136"/>
      <c r="PVO17" s="136"/>
      <c r="PVP17" s="136"/>
      <c r="PVQ17" s="136"/>
      <c r="PVR17" s="136"/>
      <c r="PVS17" s="136"/>
      <c r="PVT17" s="136"/>
      <c r="PVU17" s="136"/>
      <c r="PVV17" s="136"/>
      <c r="PVW17" s="136"/>
      <c r="PVX17" s="136"/>
      <c r="PVY17" s="136"/>
      <c r="PVZ17" s="136"/>
      <c r="PWA17" s="136"/>
      <c r="PWB17" s="136"/>
      <c r="PWC17" s="136"/>
      <c r="PWD17" s="136"/>
      <c r="PWE17" s="136"/>
      <c r="PWF17" s="136"/>
      <c r="PWG17" s="136"/>
      <c r="PWH17" s="136"/>
      <c r="PWI17" s="136"/>
      <c r="PWJ17" s="136"/>
      <c r="PWK17" s="136"/>
      <c r="PWL17" s="136"/>
      <c r="PWM17" s="136"/>
      <c r="PWN17" s="136"/>
      <c r="PWO17" s="136"/>
      <c r="PWP17" s="136"/>
      <c r="PWQ17" s="136"/>
      <c r="PWR17" s="136"/>
      <c r="PWS17" s="136"/>
      <c r="PWT17" s="136"/>
      <c r="PWU17" s="136"/>
      <c r="PWV17" s="136"/>
      <c r="PWW17" s="136"/>
      <c r="PWX17" s="136"/>
      <c r="PWY17" s="136"/>
      <c r="PWZ17" s="136"/>
      <c r="PXA17" s="136"/>
      <c r="PXB17" s="136"/>
      <c r="PXC17" s="136"/>
      <c r="PXD17" s="136"/>
      <c r="PXE17" s="136"/>
      <c r="PXF17" s="136"/>
      <c r="PXG17" s="136"/>
      <c r="PXH17" s="136"/>
      <c r="PXI17" s="136"/>
      <c r="PXJ17" s="136"/>
      <c r="PXK17" s="136"/>
      <c r="PXL17" s="136"/>
      <c r="PXM17" s="136"/>
      <c r="PXN17" s="136"/>
      <c r="PXO17" s="136"/>
      <c r="PXP17" s="136"/>
      <c r="PXQ17" s="136"/>
      <c r="PXR17" s="136"/>
      <c r="PXS17" s="136"/>
      <c r="PXT17" s="136"/>
      <c r="PXU17" s="136"/>
      <c r="PXV17" s="136"/>
      <c r="PXW17" s="136"/>
      <c r="PXX17" s="136"/>
      <c r="PXY17" s="136"/>
      <c r="PXZ17" s="136"/>
      <c r="PYA17" s="136"/>
      <c r="PYB17" s="136"/>
      <c r="PYC17" s="136"/>
      <c r="PYD17" s="136"/>
      <c r="PYE17" s="136"/>
      <c r="PYF17" s="136"/>
      <c r="PYG17" s="136"/>
      <c r="PYH17" s="136"/>
      <c r="PYI17" s="136"/>
      <c r="PYJ17" s="136"/>
      <c r="PYK17" s="136"/>
      <c r="PYL17" s="136"/>
      <c r="PYM17" s="136"/>
      <c r="PYN17" s="136"/>
      <c r="PYO17" s="136"/>
      <c r="PYP17" s="136"/>
      <c r="PYQ17" s="136"/>
      <c r="PYR17" s="136"/>
      <c r="PYS17" s="136"/>
      <c r="PYT17" s="136"/>
      <c r="PYU17" s="136"/>
      <c r="PYV17" s="136"/>
      <c r="PYW17" s="136"/>
      <c r="PYX17" s="136"/>
      <c r="PYY17" s="136"/>
      <c r="PYZ17" s="136"/>
      <c r="PZA17" s="136"/>
      <c r="PZB17" s="136"/>
      <c r="PZC17" s="136"/>
      <c r="PZD17" s="136"/>
      <c r="PZE17" s="136"/>
      <c r="PZF17" s="136"/>
      <c r="PZG17" s="136"/>
      <c r="PZH17" s="136"/>
      <c r="PZI17" s="136"/>
      <c r="PZJ17" s="136"/>
      <c r="PZK17" s="136"/>
      <c r="PZL17" s="136"/>
      <c r="PZM17" s="136"/>
      <c r="PZN17" s="136"/>
      <c r="PZO17" s="136"/>
      <c r="PZP17" s="136"/>
      <c r="PZQ17" s="136"/>
      <c r="PZR17" s="136"/>
      <c r="PZS17" s="136"/>
      <c r="PZT17" s="136"/>
      <c r="PZU17" s="136"/>
      <c r="PZV17" s="136"/>
      <c r="PZW17" s="136"/>
      <c r="PZX17" s="136"/>
      <c r="PZY17" s="136"/>
      <c r="PZZ17" s="136"/>
      <c r="QAA17" s="136"/>
      <c r="QAB17" s="136"/>
      <c r="QAC17" s="136"/>
      <c r="QAD17" s="136"/>
      <c r="QAE17" s="136"/>
      <c r="QAF17" s="136"/>
      <c r="QAG17" s="136"/>
      <c r="QAH17" s="136"/>
      <c r="QAI17" s="136"/>
      <c r="QAJ17" s="136"/>
      <c r="QAK17" s="136"/>
      <c r="QAL17" s="136"/>
      <c r="QAM17" s="136"/>
      <c r="QAN17" s="136"/>
      <c r="QAO17" s="136"/>
      <c r="QAP17" s="136"/>
      <c r="QAQ17" s="136"/>
      <c r="QAR17" s="136"/>
      <c r="QAS17" s="136"/>
      <c r="QAT17" s="136"/>
      <c r="QAU17" s="136"/>
      <c r="QAV17" s="136"/>
      <c r="QAW17" s="136"/>
      <c r="QAX17" s="136"/>
      <c r="QAY17" s="136"/>
      <c r="QAZ17" s="136"/>
      <c r="QBA17" s="136"/>
      <c r="QBB17" s="136"/>
      <c r="QBC17" s="136"/>
      <c r="QBD17" s="136"/>
      <c r="QBE17" s="136"/>
      <c r="QBF17" s="136"/>
      <c r="QBG17" s="136"/>
      <c r="QBH17" s="136"/>
      <c r="QBI17" s="136"/>
      <c r="QBJ17" s="136"/>
      <c r="QBK17" s="136"/>
      <c r="QBL17" s="136"/>
      <c r="QBM17" s="136"/>
      <c r="QBN17" s="136"/>
      <c r="QBO17" s="136"/>
      <c r="QBP17" s="136"/>
      <c r="QBQ17" s="136"/>
      <c r="QBR17" s="136"/>
      <c r="QBS17" s="136"/>
      <c r="QBT17" s="136"/>
      <c r="QBU17" s="136"/>
      <c r="QBV17" s="136"/>
      <c r="QBW17" s="136"/>
      <c r="QBX17" s="136"/>
      <c r="QBY17" s="136"/>
      <c r="QBZ17" s="136"/>
      <c r="QCA17" s="136"/>
      <c r="QCB17" s="136"/>
      <c r="QCC17" s="136"/>
      <c r="QCD17" s="136"/>
      <c r="QCE17" s="136"/>
      <c r="QCF17" s="136"/>
      <c r="QCG17" s="136"/>
      <c r="QCH17" s="136"/>
      <c r="QCI17" s="136"/>
      <c r="QCJ17" s="136"/>
      <c r="QCK17" s="136"/>
      <c r="QCL17" s="136"/>
      <c r="QCM17" s="136"/>
      <c r="QCN17" s="136"/>
      <c r="QCO17" s="136"/>
      <c r="QCP17" s="136"/>
      <c r="QCQ17" s="136"/>
      <c r="QCR17" s="136"/>
      <c r="QCS17" s="136"/>
      <c r="QCT17" s="136"/>
      <c r="QCU17" s="136"/>
      <c r="QCV17" s="136"/>
      <c r="QCW17" s="136"/>
      <c r="QCX17" s="136"/>
      <c r="QCY17" s="136"/>
      <c r="QCZ17" s="136"/>
      <c r="QDA17" s="136"/>
      <c r="QDB17" s="136"/>
      <c r="QDC17" s="136"/>
      <c r="QDD17" s="136"/>
      <c r="QDE17" s="136"/>
      <c r="QDF17" s="136"/>
      <c r="QDG17" s="136"/>
      <c r="QDH17" s="136"/>
      <c r="QDI17" s="136"/>
      <c r="QDJ17" s="136"/>
      <c r="QDK17" s="136"/>
      <c r="QDL17" s="136"/>
      <c r="QDM17" s="136"/>
      <c r="QDN17" s="136"/>
      <c r="QDO17" s="136"/>
      <c r="QDP17" s="136"/>
      <c r="QDQ17" s="136"/>
      <c r="QDR17" s="136"/>
      <c r="QDS17" s="136"/>
      <c r="QDT17" s="136"/>
      <c r="QDU17" s="136"/>
      <c r="QDV17" s="136"/>
      <c r="QDW17" s="136"/>
      <c r="QDX17" s="136"/>
      <c r="QDY17" s="136"/>
      <c r="QDZ17" s="136"/>
      <c r="QEA17" s="136"/>
      <c r="QEB17" s="136"/>
      <c r="QEC17" s="136"/>
      <c r="QED17" s="136"/>
      <c r="QEE17" s="136"/>
      <c r="QEF17" s="136"/>
      <c r="QEG17" s="136"/>
      <c r="QEH17" s="136"/>
      <c r="QEI17" s="136"/>
      <c r="QEJ17" s="136"/>
      <c r="QEK17" s="136"/>
      <c r="QEL17" s="136"/>
      <c r="QEM17" s="136"/>
      <c r="QEN17" s="136"/>
      <c r="QEO17" s="136"/>
      <c r="QEP17" s="136"/>
      <c r="QEQ17" s="136"/>
      <c r="QER17" s="136"/>
      <c r="QES17" s="136"/>
      <c r="QET17" s="136"/>
      <c r="QEU17" s="136"/>
      <c r="QEV17" s="136"/>
      <c r="QEW17" s="136"/>
      <c r="QEX17" s="136"/>
      <c r="QEY17" s="136"/>
      <c r="QEZ17" s="136"/>
      <c r="QFA17" s="136"/>
      <c r="QFB17" s="136"/>
      <c r="QFC17" s="136"/>
      <c r="QFD17" s="136"/>
      <c r="QFE17" s="136"/>
      <c r="QFF17" s="136"/>
      <c r="QFG17" s="136"/>
      <c r="QFH17" s="136"/>
      <c r="QFI17" s="136"/>
      <c r="QFJ17" s="136"/>
      <c r="QFK17" s="136"/>
      <c r="QFL17" s="136"/>
      <c r="QFM17" s="136"/>
      <c r="QFN17" s="136"/>
      <c r="QFO17" s="136"/>
      <c r="QFP17" s="136"/>
      <c r="QFQ17" s="136"/>
      <c r="QFR17" s="136"/>
      <c r="QFS17" s="136"/>
      <c r="QFT17" s="136"/>
      <c r="QFU17" s="136"/>
      <c r="QFV17" s="136"/>
      <c r="QFW17" s="136"/>
      <c r="QFX17" s="136"/>
      <c r="QFY17" s="136"/>
      <c r="QFZ17" s="136"/>
      <c r="QGA17" s="136"/>
      <c r="QGB17" s="136"/>
      <c r="QGC17" s="136"/>
      <c r="QGD17" s="136"/>
      <c r="QGE17" s="136"/>
      <c r="QGF17" s="136"/>
      <c r="QGG17" s="136"/>
      <c r="QGH17" s="136"/>
      <c r="QGI17" s="136"/>
      <c r="QGJ17" s="136"/>
      <c r="QGK17" s="136"/>
      <c r="QGL17" s="136"/>
      <c r="QGM17" s="136"/>
      <c r="QGN17" s="136"/>
      <c r="QGO17" s="136"/>
      <c r="QGP17" s="136"/>
      <c r="QGQ17" s="136"/>
      <c r="QGR17" s="136"/>
      <c r="QGS17" s="136"/>
      <c r="QGT17" s="136"/>
      <c r="QGU17" s="136"/>
      <c r="QGV17" s="136"/>
      <c r="QGW17" s="136"/>
      <c r="QGX17" s="136"/>
      <c r="QGY17" s="136"/>
      <c r="QGZ17" s="136"/>
      <c r="QHA17" s="136"/>
      <c r="QHB17" s="136"/>
      <c r="QHC17" s="136"/>
      <c r="QHD17" s="136"/>
      <c r="QHE17" s="136"/>
      <c r="QHF17" s="136"/>
      <c r="QHG17" s="136"/>
      <c r="QHH17" s="136"/>
      <c r="QHI17" s="136"/>
      <c r="QHJ17" s="136"/>
      <c r="QHK17" s="136"/>
      <c r="QHL17" s="136"/>
      <c r="QHM17" s="136"/>
      <c r="QHN17" s="136"/>
      <c r="QHO17" s="136"/>
      <c r="QHP17" s="136"/>
      <c r="QHQ17" s="136"/>
      <c r="QHR17" s="136"/>
      <c r="QHS17" s="136"/>
      <c r="QHT17" s="136"/>
      <c r="QHU17" s="136"/>
      <c r="QHV17" s="136"/>
      <c r="QHW17" s="136"/>
      <c r="QHX17" s="136"/>
      <c r="QHY17" s="136"/>
      <c r="QHZ17" s="136"/>
      <c r="QIA17" s="136"/>
      <c r="QIB17" s="136"/>
      <c r="QIC17" s="136"/>
      <c r="QID17" s="136"/>
      <c r="QIE17" s="136"/>
      <c r="QIF17" s="136"/>
      <c r="QIG17" s="136"/>
      <c r="QIH17" s="136"/>
      <c r="QII17" s="136"/>
      <c r="QIJ17" s="136"/>
      <c r="QIK17" s="136"/>
      <c r="QIL17" s="136"/>
      <c r="QIM17" s="136"/>
      <c r="QIN17" s="136"/>
      <c r="QIO17" s="136"/>
      <c r="QIP17" s="136"/>
      <c r="QIQ17" s="136"/>
      <c r="QIR17" s="136"/>
      <c r="QIS17" s="136"/>
      <c r="QIT17" s="136"/>
      <c r="QIU17" s="136"/>
      <c r="QIV17" s="136"/>
      <c r="QIW17" s="136"/>
      <c r="QIX17" s="136"/>
      <c r="QIY17" s="136"/>
      <c r="QIZ17" s="136"/>
      <c r="QJA17" s="136"/>
      <c r="QJB17" s="136"/>
      <c r="QJC17" s="136"/>
      <c r="QJD17" s="136"/>
      <c r="QJE17" s="136"/>
      <c r="QJF17" s="136"/>
      <c r="QJG17" s="136"/>
      <c r="QJH17" s="136"/>
      <c r="QJI17" s="136"/>
      <c r="QJJ17" s="136"/>
      <c r="QJK17" s="136"/>
      <c r="QJL17" s="136"/>
      <c r="QJM17" s="136"/>
      <c r="QJN17" s="136"/>
      <c r="QJO17" s="136"/>
      <c r="QJP17" s="136"/>
      <c r="QJQ17" s="136"/>
      <c r="QJR17" s="136"/>
      <c r="QJS17" s="136"/>
      <c r="QJT17" s="136"/>
      <c r="QJU17" s="136"/>
      <c r="QJV17" s="136"/>
      <c r="QJW17" s="136"/>
      <c r="QJX17" s="136"/>
      <c r="QJY17" s="136"/>
      <c r="QJZ17" s="136"/>
      <c r="QKA17" s="136"/>
      <c r="QKB17" s="136"/>
      <c r="QKC17" s="136"/>
      <c r="QKD17" s="136"/>
      <c r="QKE17" s="136"/>
      <c r="QKF17" s="136"/>
      <c r="QKG17" s="136"/>
      <c r="QKH17" s="136"/>
      <c r="QKI17" s="136"/>
      <c r="QKJ17" s="136"/>
      <c r="QKK17" s="136"/>
      <c r="QKL17" s="136"/>
      <c r="QKM17" s="136"/>
      <c r="QKN17" s="136"/>
      <c r="QKO17" s="136"/>
      <c r="QKP17" s="136"/>
      <c r="QKQ17" s="136"/>
      <c r="QKR17" s="136"/>
      <c r="QKS17" s="136"/>
      <c r="QKT17" s="136"/>
      <c r="QKU17" s="136"/>
      <c r="QKV17" s="136"/>
      <c r="QKW17" s="136"/>
      <c r="QKX17" s="136"/>
      <c r="QKY17" s="136"/>
      <c r="QKZ17" s="136"/>
      <c r="QLA17" s="136"/>
      <c r="QLB17" s="136"/>
      <c r="QLC17" s="136"/>
      <c r="QLD17" s="136"/>
      <c r="QLE17" s="136"/>
      <c r="QLF17" s="136"/>
      <c r="QLG17" s="136"/>
      <c r="QLH17" s="136"/>
      <c r="QLI17" s="136"/>
      <c r="QLJ17" s="136"/>
      <c r="QLK17" s="136"/>
      <c r="QLL17" s="136"/>
      <c r="QLM17" s="136"/>
      <c r="QLN17" s="136"/>
      <c r="QLO17" s="136"/>
      <c r="QLP17" s="136"/>
      <c r="QLQ17" s="136"/>
      <c r="QLR17" s="136"/>
      <c r="QLS17" s="136"/>
      <c r="QLT17" s="136"/>
      <c r="QLU17" s="136"/>
      <c r="QLV17" s="136"/>
      <c r="QLW17" s="136"/>
      <c r="QLX17" s="136"/>
      <c r="QLY17" s="136"/>
      <c r="QLZ17" s="136"/>
      <c r="QMA17" s="136"/>
      <c r="QMB17" s="136"/>
      <c r="QMC17" s="136"/>
      <c r="QMD17" s="136"/>
      <c r="QME17" s="136"/>
      <c r="QMF17" s="136"/>
      <c r="QMG17" s="136"/>
      <c r="QMH17" s="136"/>
      <c r="QMI17" s="136"/>
      <c r="QMJ17" s="136"/>
      <c r="QMK17" s="136"/>
      <c r="QML17" s="136"/>
      <c r="QMM17" s="136"/>
      <c r="QMN17" s="136"/>
      <c r="QMO17" s="136"/>
      <c r="QMP17" s="136"/>
      <c r="QMQ17" s="136"/>
      <c r="QMR17" s="136"/>
      <c r="QMS17" s="136"/>
      <c r="QMT17" s="136"/>
      <c r="QMU17" s="136"/>
      <c r="QMV17" s="136"/>
      <c r="QMW17" s="136"/>
      <c r="QMX17" s="136"/>
      <c r="QMY17" s="136"/>
      <c r="QMZ17" s="136"/>
      <c r="QNA17" s="136"/>
      <c r="QNB17" s="136"/>
      <c r="QNC17" s="136"/>
      <c r="QND17" s="136"/>
      <c r="QNE17" s="136"/>
      <c r="QNF17" s="136"/>
      <c r="QNG17" s="136"/>
      <c r="QNH17" s="136"/>
      <c r="QNI17" s="136"/>
      <c r="QNJ17" s="136"/>
      <c r="QNK17" s="136"/>
      <c r="QNL17" s="136"/>
      <c r="QNM17" s="136"/>
      <c r="QNN17" s="136"/>
      <c r="QNO17" s="136"/>
      <c r="QNP17" s="136"/>
      <c r="QNQ17" s="136"/>
      <c r="QNR17" s="136"/>
      <c r="QNS17" s="136"/>
      <c r="QNT17" s="136"/>
      <c r="QNU17" s="136"/>
      <c r="QNV17" s="136"/>
      <c r="QNW17" s="136"/>
      <c r="QNX17" s="136"/>
      <c r="QNY17" s="136"/>
      <c r="QNZ17" s="136"/>
      <c r="QOA17" s="136"/>
      <c r="QOB17" s="136"/>
      <c r="QOC17" s="136"/>
      <c r="QOD17" s="136"/>
      <c r="QOE17" s="136"/>
      <c r="QOF17" s="136"/>
      <c r="QOG17" s="136"/>
      <c r="QOH17" s="136"/>
      <c r="QOI17" s="136"/>
      <c r="QOJ17" s="136"/>
      <c r="QOK17" s="136"/>
      <c r="QOL17" s="136"/>
      <c r="QOM17" s="136"/>
      <c r="QON17" s="136"/>
      <c r="QOO17" s="136"/>
      <c r="QOP17" s="136"/>
      <c r="QOQ17" s="136"/>
      <c r="QOR17" s="136"/>
      <c r="QOS17" s="136"/>
      <c r="QOT17" s="136"/>
      <c r="QOU17" s="136"/>
      <c r="QOV17" s="136"/>
      <c r="QOW17" s="136"/>
      <c r="QOX17" s="136"/>
      <c r="QOY17" s="136"/>
      <c r="QOZ17" s="136"/>
      <c r="QPA17" s="136"/>
      <c r="QPB17" s="136"/>
      <c r="QPC17" s="136"/>
      <c r="QPD17" s="136"/>
      <c r="QPE17" s="136"/>
      <c r="QPF17" s="136"/>
      <c r="QPG17" s="136"/>
      <c r="QPH17" s="136"/>
      <c r="QPI17" s="136"/>
      <c r="QPJ17" s="136"/>
      <c r="QPK17" s="136"/>
      <c r="QPL17" s="136"/>
      <c r="QPM17" s="136"/>
      <c r="QPN17" s="136"/>
      <c r="QPO17" s="136"/>
      <c r="QPP17" s="136"/>
      <c r="QPQ17" s="136"/>
      <c r="QPR17" s="136"/>
      <c r="QPS17" s="136"/>
      <c r="QPT17" s="136"/>
      <c r="QPU17" s="136"/>
      <c r="QPV17" s="136"/>
      <c r="QPW17" s="136"/>
      <c r="QPX17" s="136"/>
      <c r="QPY17" s="136"/>
      <c r="QPZ17" s="136"/>
      <c r="QQA17" s="136"/>
      <c r="QQB17" s="136"/>
      <c r="QQC17" s="136"/>
      <c r="QQD17" s="136"/>
      <c r="QQE17" s="136"/>
      <c r="QQF17" s="136"/>
      <c r="QQG17" s="136"/>
      <c r="QQH17" s="136"/>
      <c r="QQI17" s="136"/>
      <c r="QQJ17" s="136"/>
      <c r="QQK17" s="136"/>
      <c r="QQL17" s="136"/>
      <c r="QQM17" s="136"/>
      <c r="QQN17" s="136"/>
      <c r="QQO17" s="136"/>
      <c r="QQP17" s="136"/>
      <c r="QQQ17" s="136"/>
      <c r="QQR17" s="136"/>
      <c r="QQS17" s="136"/>
      <c r="QQT17" s="136"/>
      <c r="QQU17" s="136"/>
      <c r="QQV17" s="136"/>
      <c r="QQW17" s="136"/>
      <c r="QQX17" s="136"/>
      <c r="QQY17" s="136"/>
      <c r="QQZ17" s="136"/>
      <c r="QRA17" s="136"/>
      <c r="QRB17" s="136"/>
      <c r="QRC17" s="136"/>
      <c r="QRD17" s="136"/>
      <c r="QRE17" s="136"/>
      <c r="QRF17" s="136"/>
      <c r="QRG17" s="136"/>
      <c r="QRH17" s="136"/>
      <c r="QRI17" s="136"/>
      <c r="QRJ17" s="136"/>
      <c r="QRK17" s="136"/>
      <c r="QRL17" s="136"/>
      <c r="QRM17" s="136"/>
      <c r="QRN17" s="136"/>
      <c r="QRO17" s="136"/>
      <c r="QRP17" s="136"/>
      <c r="QRQ17" s="136"/>
      <c r="QRR17" s="136"/>
      <c r="QRS17" s="136"/>
      <c r="QRT17" s="136"/>
      <c r="QRU17" s="136"/>
      <c r="QRV17" s="136"/>
      <c r="QRW17" s="136"/>
      <c r="QRX17" s="136"/>
      <c r="QRY17" s="136"/>
      <c r="QRZ17" s="136"/>
      <c r="QSA17" s="136"/>
      <c r="QSB17" s="136"/>
      <c r="QSC17" s="136"/>
      <c r="QSD17" s="136"/>
      <c r="QSE17" s="136"/>
      <c r="QSF17" s="136"/>
      <c r="QSG17" s="136"/>
      <c r="QSH17" s="136"/>
      <c r="QSI17" s="136"/>
      <c r="QSJ17" s="136"/>
      <c r="QSK17" s="136"/>
      <c r="QSL17" s="136"/>
      <c r="QSM17" s="136"/>
      <c r="QSN17" s="136"/>
      <c r="QSO17" s="136"/>
      <c r="QSP17" s="136"/>
      <c r="QSQ17" s="136"/>
      <c r="QSR17" s="136"/>
      <c r="QSS17" s="136"/>
      <c r="QST17" s="136"/>
      <c r="QSU17" s="136"/>
      <c r="QSV17" s="136"/>
      <c r="QSW17" s="136"/>
      <c r="QSX17" s="136"/>
      <c r="QSY17" s="136"/>
      <c r="QSZ17" s="136"/>
      <c r="QTA17" s="136"/>
      <c r="QTB17" s="136"/>
      <c r="QTC17" s="136"/>
      <c r="QTD17" s="136"/>
      <c r="QTE17" s="136"/>
      <c r="QTF17" s="136"/>
      <c r="QTG17" s="136"/>
      <c r="QTH17" s="136"/>
      <c r="QTI17" s="136"/>
      <c r="QTJ17" s="136"/>
      <c r="QTK17" s="136"/>
      <c r="QTL17" s="136"/>
      <c r="QTM17" s="136"/>
      <c r="QTN17" s="136"/>
      <c r="QTO17" s="136"/>
      <c r="QTP17" s="136"/>
      <c r="QTQ17" s="136"/>
      <c r="QTR17" s="136"/>
      <c r="QTS17" s="136"/>
      <c r="QTT17" s="136"/>
      <c r="QTU17" s="136"/>
      <c r="QTV17" s="136"/>
      <c r="QTW17" s="136"/>
      <c r="QTX17" s="136"/>
      <c r="QTY17" s="136"/>
      <c r="QTZ17" s="136"/>
      <c r="QUA17" s="136"/>
      <c r="QUB17" s="136"/>
      <c r="QUC17" s="136"/>
      <c r="QUD17" s="136"/>
      <c r="QUE17" s="136"/>
      <c r="QUF17" s="136"/>
      <c r="QUG17" s="136"/>
      <c r="QUH17" s="136"/>
      <c r="QUI17" s="136"/>
      <c r="QUJ17" s="136"/>
      <c r="QUK17" s="136"/>
      <c r="QUL17" s="136"/>
      <c r="QUM17" s="136"/>
      <c r="QUN17" s="136"/>
      <c r="QUO17" s="136"/>
      <c r="QUP17" s="136"/>
      <c r="QUQ17" s="136"/>
      <c r="QUR17" s="136"/>
      <c r="QUS17" s="136"/>
      <c r="QUT17" s="136"/>
      <c r="QUU17" s="136"/>
      <c r="QUV17" s="136"/>
      <c r="QUW17" s="136"/>
      <c r="QUX17" s="136"/>
      <c r="QUY17" s="136"/>
      <c r="QUZ17" s="136"/>
      <c r="QVA17" s="136"/>
      <c r="QVB17" s="136"/>
      <c r="QVC17" s="136"/>
      <c r="QVD17" s="136"/>
      <c r="QVE17" s="136"/>
      <c r="QVF17" s="136"/>
      <c r="QVG17" s="136"/>
      <c r="QVH17" s="136"/>
      <c r="QVI17" s="136"/>
      <c r="QVJ17" s="136"/>
      <c r="QVK17" s="136"/>
      <c r="QVL17" s="136"/>
      <c r="QVM17" s="136"/>
      <c r="QVN17" s="136"/>
      <c r="QVO17" s="136"/>
      <c r="QVP17" s="136"/>
      <c r="QVQ17" s="136"/>
      <c r="QVR17" s="136"/>
      <c r="QVS17" s="136"/>
      <c r="QVT17" s="136"/>
      <c r="QVU17" s="136"/>
      <c r="QVV17" s="136"/>
      <c r="QVW17" s="136"/>
      <c r="QVX17" s="136"/>
      <c r="QVY17" s="136"/>
      <c r="QVZ17" s="136"/>
      <c r="QWA17" s="136"/>
      <c r="QWB17" s="136"/>
      <c r="QWC17" s="136"/>
      <c r="QWD17" s="136"/>
      <c r="QWE17" s="136"/>
      <c r="QWF17" s="136"/>
      <c r="QWG17" s="136"/>
      <c r="QWH17" s="136"/>
      <c r="QWI17" s="136"/>
      <c r="QWJ17" s="136"/>
      <c r="QWK17" s="136"/>
      <c r="QWL17" s="136"/>
      <c r="QWM17" s="136"/>
      <c r="QWN17" s="136"/>
      <c r="QWO17" s="136"/>
      <c r="QWP17" s="136"/>
      <c r="QWQ17" s="136"/>
      <c r="QWR17" s="136"/>
      <c r="QWS17" s="136"/>
      <c r="QWT17" s="136"/>
      <c r="QWU17" s="136"/>
      <c r="QWV17" s="136"/>
      <c r="QWW17" s="136"/>
      <c r="QWX17" s="136"/>
      <c r="QWY17" s="136"/>
      <c r="QWZ17" s="136"/>
      <c r="QXA17" s="136"/>
      <c r="QXB17" s="136"/>
      <c r="QXC17" s="136"/>
      <c r="QXD17" s="136"/>
      <c r="QXE17" s="136"/>
      <c r="QXF17" s="136"/>
      <c r="QXG17" s="136"/>
      <c r="QXH17" s="136"/>
      <c r="QXI17" s="136"/>
      <c r="QXJ17" s="136"/>
      <c r="QXK17" s="136"/>
      <c r="QXL17" s="136"/>
      <c r="QXM17" s="136"/>
      <c r="QXN17" s="136"/>
      <c r="QXO17" s="136"/>
      <c r="QXP17" s="136"/>
      <c r="QXQ17" s="136"/>
      <c r="QXR17" s="136"/>
      <c r="QXS17" s="136"/>
      <c r="QXT17" s="136"/>
      <c r="QXU17" s="136"/>
      <c r="QXV17" s="136"/>
      <c r="QXW17" s="136"/>
      <c r="QXX17" s="136"/>
      <c r="QXY17" s="136"/>
      <c r="QXZ17" s="136"/>
      <c r="QYA17" s="136"/>
      <c r="QYB17" s="136"/>
      <c r="QYC17" s="136"/>
      <c r="QYD17" s="136"/>
      <c r="QYE17" s="136"/>
      <c r="QYF17" s="136"/>
      <c r="QYG17" s="136"/>
      <c r="QYH17" s="136"/>
      <c r="QYI17" s="136"/>
      <c r="QYJ17" s="136"/>
      <c r="QYK17" s="136"/>
      <c r="QYL17" s="136"/>
      <c r="QYM17" s="136"/>
      <c r="QYN17" s="136"/>
      <c r="QYO17" s="136"/>
      <c r="QYP17" s="136"/>
      <c r="QYQ17" s="136"/>
      <c r="QYR17" s="136"/>
      <c r="QYS17" s="136"/>
      <c r="QYT17" s="136"/>
      <c r="QYU17" s="136"/>
      <c r="QYV17" s="136"/>
      <c r="QYW17" s="136"/>
      <c r="QYX17" s="136"/>
      <c r="QYY17" s="136"/>
      <c r="QYZ17" s="136"/>
      <c r="QZA17" s="136"/>
      <c r="QZB17" s="136"/>
      <c r="QZC17" s="136"/>
      <c r="QZD17" s="136"/>
      <c r="QZE17" s="136"/>
      <c r="QZF17" s="136"/>
      <c r="QZG17" s="136"/>
      <c r="QZH17" s="136"/>
      <c r="QZI17" s="136"/>
      <c r="QZJ17" s="136"/>
      <c r="QZK17" s="136"/>
      <c r="QZL17" s="136"/>
      <c r="QZM17" s="136"/>
      <c r="QZN17" s="136"/>
      <c r="QZO17" s="136"/>
      <c r="QZP17" s="136"/>
      <c r="QZQ17" s="136"/>
      <c r="QZR17" s="136"/>
      <c r="QZS17" s="136"/>
      <c r="QZT17" s="136"/>
      <c r="QZU17" s="136"/>
      <c r="QZV17" s="136"/>
      <c r="QZW17" s="136"/>
      <c r="QZX17" s="136"/>
      <c r="QZY17" s="136"/>
      <c r="QZZ17" s="136"/>
      <c r="RAA17" s="136"/>
      <c r="RAB17" s="136"/>
      <c r="RAC17" s="136"/>
      <c r="RAD17" s="136"/>
      <c r="RAE17" s="136"/>
      <c r="RAF17" s="136"/>
      <c r="RAG17" s="136"/>
      <c r="RAH17" s="136"/>
      <c r="RAI17" s="136"/>
      <c r="RAJ17" s="136"/>
      <c r="RAK17" s="136"/>
      <c r="RAL17" s="136"/>
      <c r="RAM17" s="136"/>
      <c r="RAN17" s="136"/>
      <c r="RAO17" s="136"/>
      <c r="RAP17" s="136"/>
      <c r="RAQ17" s="136"/>
      <c r="RAR17" s="136"/>
      <c r="RAS17" s="136"/>
      <c r="RAT17" s="136"/>
      <c r="RAU17" s="136"/>
      <c r="RAV17" s="136"/>
      <c r="RAW17" s="136"/>
      <c r="RAX17" s="136"/>
      <c r="RAY17" s="136"/>
      <c r="RAZ17" s="136"/>
      <c r="RBA17" s="136"/>
      <c r="RBB17" s="136"/>
      <c r="RBC17" s="136"/>
      <c r="RBD17" s="136"/>
      <c r="RBE17" s="136"/>
      <c r="RBF17" s="136"/>
      <c r="RBG17" s="136"/>
      <c r="RBH17" s="136"/>
      <c r="RBI17" s="136"/>
      <c r="RBJ17" s="136"/>
      <c r="RBK17" s="136"/>
      <c r="RBL17" s="136"/>
      <c r="RBM17" s="136"/>
      <c r="RBN17" s="136"/>
      <c r="RBO17" s="136"/>
      <c r="RBP17" s="136"/>
      <c r="RBQ17" s="136"/>
      <c r="RBR17" s="136"/>
      <c r="RBS17" s="136"/>
      <c r="RBT17" s="136"/>
      <c r="RBU17" s="136"/>
      <c r="RBV17" s="136"/>
      <c r="RBW17" s="136"/>
      <c r="RBX17" s="136"/>
      <c r="RBY17" s="136"/>
      <c r="RBZ17" s="136"/>
      <c r="RCA17" s="136"/>
      <c r="RCB17" s="136"/>
      <c r="RCC17" s="136"/>
      <c r="RCD17" s="136"/>
      <c r="RCE17" s="136"/>
      <c r="RCF17" s="136"/>
      <c r="RCG17" s="136"/>
      <c r="RCH17" s="136"/>
      <c r="RCI17" s="136"/>
      <c r="RCJ17" s="136"/>
      <c r="RCK17" s="136"/>
      <c r="RCL17" s="136"/>
      <c r="RCM17" s="136"/>
      <c r="RCN17" s="136"/>
      <c r="RCO17" s="136"/>
      <c r="RCP17" s="136"/>
      <c r="RCQ17" s="136"/>
      <c r="RCR17" s="136"/>
      <c r="RCS17" s="136"/>
      <c r="RCT17" s="136"/>
      <c r="RCU17" s="136"/>
      <c r="RCV17" s="136"/>
      <c r="RCW17" s="136"/>
      <c r="RCX17" s="136"/>
      <c r="RCY17" s="136"/>
      <c r="RCZ17" s="136"/>
      <c r="RDA17" s="136"/>
      <c r="RDB17" s="136"/>
      <c r="RDC17" s="136"/>
      <c r="RDD17" s="136"/>
      <c r="RDE17" s="136"/>
      <c r="RDF17" s="136"/>
      <c r="RDG17" s="136"/>
      <c r="RDH17" s="136"/>
      <c r="RDI17" s="136"/>
      <c r="RDJ17" s="136"/>
      <c r="RDK17" s="136"/>
      <c r="RDL17" s="136"/>
      <c r="RDM17" s="136"/>
      <c r="RDN17" s="136"/>
      <c r="RDO17" s="136"/>
      <c r="RDP17" s="136"/>
      <c r="RDQ17" s="136"/>
      <c r="RDR17" s="136"/>
      <c r="RDS17" s="136"/>
      <c r="RDT17" s="136"/>
      <c r="RDU17" s="136"/>
      <c r="RDV17" s="136"/>
      <c r="RDW17" s="136"/>
      <c r="RDX17" s="136"/>
      <c r="RDY17" s="136"/>
      <c r="RDZ17" s="136"/>
      <c r="REA17" s="136"/>
      <c r="REB17" s="136"/>
      <c r="REC17" s="136"/>
      <c r="RED17" s="136"/>
      <c r="REE17" s="136"/>
      <c r="REF17" s="136"/>
      <c r="REG17" s="136"/>
      <c r="REH17" s="136"/>
      <c r="REI17" s="136"/>
      <c r="REJ17" s="136"/>
      <c r="REK17" s="136"/>
      <c r="REL17" s="136"/>
      <c r="REM17" s="136"/>
      <c r="REN17" s="136"/>
      <c r="REO17" s="136"/>
      <c r="REP17" s="136"/>
      <c r="REQ17" s="136"/>
      <c r="RER17" s="136"/>
      <c r="RES17" s="136"/>
      <c r="RET17" s="136"/>
      <c r="REU17" s="136"/>
      <c r="REV17" s="136"/>
      <c r="REW17" s="136"/>
      <c r="REX17" s="136"/>
      <c r="REY17" s="136"/>
      <c r="REZ17" s="136"/>
      <c r="RFA17" s="136"/>
      <c r="RFB17" s="136"/>
      <c r="RFC17" s="136"/>
      <c r="RFD17" s="136"/>
      <c r="RFE17" s="136"/>
      <c r="RFF17" s="136"/>
      <c r="RFG17" s="136"/>
      <c r="RFH17" s="136"/>
      <c r="RFI17" s="136"/>
      <c r="RFJ17" s="136"/>
      <c r="RFK17" s="136"/>
      <c r="RFL17" s="136"/>
      <c r="RFM17" s="136"/>
      <c r="RFN17" s="136"/>
      <c r="RFO17" s="136"/>
      <c r="RFP17" s="136"/>
      <c r="RFQ17" s="136"/>
      <c r="RFR17" s="136"/>
      <c r="RFS17" s="136"/>
      <c r="RFT17" s="136"/>
      <c r="RFU17" s="136"/>
      <c r="RFV17" s="136"/>
      <c r="RFW17" s="136"/>
      <c r="RFX17" s="136"/>
      <c r="RFY17" s="136"/>
      <c r="RFZ17" s="136"/>
      <c r="RGA17" s="136"/>
      <c r="RGB17" s="136"/>
      <c r="RGC17" s="136"/>
      <c r="RGD17" s="136"/>
      <c r="RGE17" s="136"/>
      <c r="RGF17" s="136"/>
      <c r="RGG17" s="136"/>
      <c r="RGH17" s="136"/>
      <c r="RGI17" s="136"/>
      <c r="RGJ17" s="136"/>
      <c r="RGK17" s="136"/>
      <c r="RGL17" s="136"/>
      <c r="RGM17" s="136"/>
      <c r="RGN17" s="136"/>
      <c r="RGO17" s="136"/>
      <c r="RGP17" s="136"/>
      <c r="RGQ17" s="136"/>
      <c r="RGR17" s="136"/>
      <c r="RGS17" s="136"/>
      <c r="RGT17" s="136"/>
      <c r="RGU17" s="136"/>
      <c r="RGV17" s="136"/>
      <c r="RGW17" s="136"/>
      <c r="RGX17" s="136"/>
      <c r="RGY17" s="136"/>
      <c r="RGZ17" s="136"/>
      <c r="RHA17" s="136"/>
      <c r="RHB17" s="136"/>
      <c r="RHC17" s="136"/>
      <c r="RHD17" s="136"/>
      <c r="RHE17" s="136"/>
      <c r="RHF17" s="136"/>
      <c r="RHG17" s="136"/>
      <c r="RHH17" s="136"/>
      <c r="RHI17" s="136"/>
      <c r="RHJ17" s="136"/>
      <c r="RHK17" s="136"/>
      <c r="RHL17" s="136"/>
      <c r="RHM17" s="136"/>
      <c r="RHN17" s="136"/>
      <c r="RHO17" s="136"/>
      <c r="RHP17" s="136"/>
      <c r="RHQ17" s="136"/>
      <c r="RHR17" s="136"/>
      <c r="RHS17" s="136"/>
      <c r="RHT17" s="136"/>
      <c r="RHU17" s="136"/>
      <c r="RHV17" s="136"/>
      <c r="RHW17" s="136"/>
      <c r="RHX17" s="136"/>
      <c r="RHY17" s="136"/>
      <c r="RHZ17" s="136"/>
      <c r="RIA17" s="136"/>
      <c r="RIB17" s="136"/>
      <c r="RIC17" s="136"/>
      <c r="RID17" s="136"/>
      <c r="RIE17" s="136"/>
      <c r="RIF17" s="136"/>
      <c r="RIG17" s="136"/>
      <c r="RIH17" s="136"/>
      <c r="RII17" s="136"/>
      <c r="RIJ17" s="136"/>
      <c r="RIK17" s="136"/>
      <c r="RIL17" s="136"/>
      <c r="RIM17" s="136"/>
      <c r="RIN17" s="136"/>
      <c r="RIO17" s="136"/>
      <c r="RIP17" s="136"/>
      <c r="RIQ17" s="136"/>
      <c r="RIR17" s="136"/>
      <c r="RIS17" s="136"/>
      <c r="RIT17" s="136"/>
      <c r="RIU17" s="136"/>
      <c r="RIV17" s="136"/>
      <c r="RIW17" s="136"/>
      <c r="RIX17" s="136"/>
      <c r="RIY17" s="136"/>
      <c r="RIZ17" s="136"/>
      <c r="RJA17" s="136"/>
      <c r="RJB17" s="136"/>
      <c r="RJC17" s="136"/>
      <c r="RJD17" s="136"/>
      <c r="RJE17" s="136"/>
      <c r="RJF17" s="136"/>
      <c r="RJG17" s="136"/>
      <c r="RJH17" s="136"/>
      <c r="RJI17" s="136"/>
      <c r="RJJ17" s="136"/>
      <c r="RJK17" s="136"/>
      <c r="RJL17" s="136"/>
      <c r="RJM17" s="136"/>
      <c r="RJN17" s="136"/>
      <c r="RJO17" s="136"/>
      <c r="RJP17" s="136"/>
      <c r="RJQ17" s="136"/>
      <c r="RJR17" s="136"/>
      <c r="RJS17" s="136"/>
      <c r="RJT17" s="136"/>
      <c r="RJU17" s="136"/>
      <c r="RJV17" s="136"/>
      <c r="RJW17" s="136"/>
      <c r="RJX17" s="136"/>
      <c r="RJY17" s="136"/>
      <c r="RJZ17" s="136"/>
      <c r="RKA17" s="136"/>
      <c r="RKB17" s="136"/>
      <c r="RKC17" s="136"/>
      <c r="RKD17" s="136"/>
      <c r="RKE17" s="136"/>
      <c r="RKF17" s="136"/>
      <c r="RKG17" s="136"/>
      <c r="RKH17" s="136"/>
      <c r="RKI17" s="136"/>
      <c r="RKJ17" s="136"/>
      <c r="RKK17" s="136"/>
      <c r="RKL17" s="136"/>
      <c r="RKM17" s="136"/>
      <c r="RKN17" s="136"/>
      <c r="RKO17" s="136"/>
      <c r="RKP17" s="136"/>
      <c r="RKQ17" s="136"/>
      <c r="RKR17" s="136"/>
      <c r="RKS17" s="136"/>
      <c r="RKT17" s="136"/>
      <c r="RKU17" s="136"/>
      <c r="RKV17" s="136"/>
      <c r="RKW17" s="136"/>
      <c r="RKX17" s="136"/>
      <c r="RKY17" s="136"/>
      <c r="RKZ17" s="136"/>
      <c r="RLA17" s="136"/>
      <c r="RLB17" s="136"/>
      <c r="RLC17" s="136"/>
      <c r="RLD17" s="136"/>
      <c r="RLE17" s="136"/>
      <c r="RLF17" s="136"/>
      <c r="RLG17" s="136"/>
      <c r="RLH17" s="136"/>
      <c r="RLI17" s="136"/>
      <c r="RLJ17" s="136"/>
      <c r="RLK17" s="136"/>
      <c r="RLL17" s="136"/>
      <c r="RLM17" s="136"/>
      <c r="RLN17" s="136"/>
      <c r="RLO17" s="136"/>
      <c r="RLP17" s="136"/>
      <c r="RLQ17" s="136"/>
      <c r="RLR17" s="136"/>
      <c r="RLS17" s="136"/>
      <c r="RLT17" s="136"/>
      <c r="RLU17" s="136"/>
      <c r="RLV17" s="136"/>
      <c r="RLW17" s="136"/>
      <c r="RLX17" s="136"/>
      <c r="RLY17" s="136"/>
      <c r="RLZ17" s="136"/>
      <c r="RMA17" s="136"/>
      <c r="RMB17" s="136"/>
      <c r="RMC17" s="136"/>
      <c r="RMD17" s="136"/>
      <c r="RME17" s="136"/>
      <c r="RMF17" s="136"/>
      <c r="RMG17" s="136"/>
      <c r="RMH17" s="136"/>
      <c r="RMI17" s="136"/>
      <c r="RMJ17" s="136"/>
      <c r="RMK17" s="136"/>
      <c r="RML17" s="136"/>
      <c r="RMM17" s="136"/>
      <c r="RMN17" s="136"/>
      <c r="RMO17" s="136"/>
      <c r="RMP17" s="136"/>
      <c r="RMQ17" s="136"/>
      <c r="RMR17" s="136"/>
      <c r="RMS17" s="136"/>
      <c r="RMT17" s="136"/>
      <c r="RMU17" s="136"/>
      <c r="RMV17" s="136"/>
      <c r="RMW17" s="136"/>
      <c r="RMX17" s="136"/>
      <c r="RMY17" s="136"/>
      <c r="RMZ17" s="136"/>
      <c r="RNA17" s="136"/>
      <c r="RNB17" s="136"/>
      <c r="RNC17" s="136"/>
      <c r="RND17" s="136"/>
      <c r="RNE17" s="136"/>
      <c r="RNF17" s="136"/>
      <c r="RNG17" s="136"/>
      <c r="RNH17" s="136"/>
      <c r="RNI17" s="136"/>
      <c r="RNJ17" s="136"/>
      <c r="RNK17" s="136"/>
      <c r="RNL17" s="136"/>
      <c r="RNM17" s="136"/>
      <c r="RNN17" s="136"/>
      <c r="RNO17" s="136"/>
      <c r="RNP17" s="136"/>
      <c r="RNQ17" s="136"/>
      <c r="RNR17" s="136"/>
      <c r="RNS17" s="136"/>
      <c r="RNT17" s="136"/>
      <c r="RNU17" s="136"/>
      <c r="RNV17" s="136"/>
      <c r="RNW17" s="136"/>
      <c r="RNX17" s="136"/>
      <c r="RNY17" s="136"/>
      <c r="RNZ17" s="136"/>
      <c r="ROA17" s="136"/>
      <c r="ROB17" s="136"/>
      <c r="ROC17" s="136"/>
      <c r="ROD17" s="136"/>
      <c r="ROE17" s="136"/>
      <c r="ROF17" s="136"/>
      <c r="ROG17" s="136"/>
      <c r="ROH17" s="136"/>
      <c r="ROI17" s="136"/>
      <c r="ROJ17" s="136"/>
      <c r="ROK17" s="136"/>
      <c r="ROL17" s="136"/>
      <c r="ROM17" s="136"/>
      <c r="RON17" s="136"/>
      <c r="ROO17" s="136"/>
      <c r="ROP17" s="136"/>
      <c r="ROQ17" s="136"/>
      <c r="ROR17" s="136"/>
      <c r="ROS17" s="136"/>
      <c r="ROT17" s="136"/>
      <c r="ROU17" s="136"/>
      <c r="ROV17" s="136"/>
      <c r="ROW17" s="136"/>
      <c r="ROX17" s="136"/>
      <c r="ROY17" s="136"/>
      <c r="ROZ17" s="136"/>
      <c r="RPA17" s="136"/>
      <c r="RPB17" s="136"/>
      <c r="RPC17" s="136"/>
      <c r="RPD17" s="136"/>
      <c r="RPE17" s="136"/>
      <c r="RPF17" s="136"/>
      <c r="RPG17" s="136"/>
      <c r="RPH17" s="136"/>
      <c r="RPI17" s="136"/>
      <c r="RPJ17" s="136"/>
      <c r="RPK17" s="136"/>
      <c r="RPL17" s="136"/>
      <c r="RPM17" s="136"/>
      <c r="RPN17" s="136"/>
      <c r="RPO17" s="136"/>
      <c r="RPP17" s="136"/>
      <c r="RPQ17" s="136"/>
      <c r="RPR17" s="136"/>
      <c r="RPS17" s="136"/>
      <c r="RPT17" s="136"/>
      <c r="RPU17" s="136"/>
      <c r="RPV17" s="136"/>
      <c r="RPW17" s="136"/>
      <c r="RPX17" s="136"/>
      <c r="RPY17" s="136"/>
      <c r="RPZ17" s="136"/>
      <c r="RQA17" s="136"/>
      <c r="RQB17" s="136"/>
      <c r="RQC17" s="136"/>
      <c r="RQD17" s="136"/>
      <c r="RQE17" s="136"/>
      <c r="RQF17" s="136"/>
      <c r="RQG17" s="136"/>
      <c r="RQH17" s="136"/>
      <c r="RQI17" s="136"/>
      <c r="RQJ17" s="136"/>
      <c r="RQK17" s="136"/>
      <c r="RQL17" s="136"/>
      <c r="RQM17" s="136"/>
      <c r="RQN17" s="136"/>
      <c r="RQO17" s="136"/>
      <c r="RQP17" s="136"/>
      <c r="RQQ17" s="136"/>
      <c r="RQR17" s="136"/>
      <c r="RQS17" s="136"/>
      <c r="RQT17" s="136"/>
      <c r="RQU17" s="136"/>
      <c r="RQV17" s="136"/>
      <c r="RQW17" s="136"/>
      <c r="RQX17" s="136"/>
      <c r="RQY17" s="136"/>
      <c r="RQZ17" s="136"/>
      <c r="RRA17" s="136"/>
      <c r="RRB17" s="136"/>
      <c r="RRC17" s="136"/>
      <c r="RRD17" s="136"/>
      <c r="RRE17" s="136"/>
      <c r="RRF17" s="136"/>
      <c r="RRG17" s="136"/>
      <c r="RRH17" s="136"/>
      <c r="RRI17" s="136"/>
      <c r="RRJ17" s="136"/>
      <c r="RRK17" s="136"/>
      <c r="RRL17" s="136"/>
      <c r="RRM17" s="136"/>
      <c r="RRN17" s="136"/>
      <c r="RRO17" s="136"/>
      <c r="RRP17" s="136"/>
      <c r="RRQ17" s="136"/>
      <c r="RRR17" s="136"/>
      <c r="RRS17" s="136"/>
      <c r="RRT17" s="136"/>
      <c r="RRU17" s="136"/>
      <c r="RRV17" s="136"/>
      <c r="RRW17" s="136"/>
      <c r="RRX17" s="136"/>
      <c r="RRY17" s="136"/>
      <c r="RRZ17" s="136"/>
      <c r="RSA17" s="136"/>
      <c r="RSB17" s="136"/>
      <c r="RSC17" s="136"/>
      <c r="RSD17" s="136"/>
      <c r="RSE17" s="136"/>
      <c r="RSF17" s="136"/>
      <c r="RSG17" s="136"/>
      <c r="RSH17" s="136"/>
      <c r="RSI17" s="136"/>
      <c r="RSJ17" s="136"/>
      <c r="RSK17" s="136"/>
      <c r="RSL17" s="136"/>
      <c r="RSM17" s="136"/>
      <c r="RSN17" s="136"/>
      <c r="RSO17" s="136"/>
      <c r="RSP17" s="136"/>
      <c r="RSQ17" s="136"/>
      <c r="RSR17" s="136"/>
      <c r="RSS17" s="136"/>
      <c r="RST17" s="136"/>
      <c r="RSU17" s="136"/>
      <c r="RSV17" s="136"/>
      <c r="RSW17" s="136"/>
      <c r="RSX17" s="136"/>
      <c r="RSY17" s="136"/>
      <c r="RSZ17" s="136"/>
      <c r="RTA17" s="136"/>
      <c r="RTB17" s="136"/>
      <c r="RTC17" s="136"/>
      <c r="RTD17" s="136"/>
      <c r="RTE17" s="136"/>
      <c r="RTF17" s="136"/>
      <c r="RTG17" s="136"/>
      <c r="RTH17" s="136"/>
      <c r="RTI17" s="136"/>
      <c r="RTJ17" s="136"/>
      <c r="RTK17" s="136"/>
      <c r="RTL17" s="136"/>
      <c r="RTM17" s="136"/>
      <c r="RTN17" s="136"/>
      <c r="RTO17" s="136"/>
      <c r="RTP17" s="136"/>
      <c r="RTQ17" s="136"/>
      <c r="RTR17" s="136"/>
      <c r="RTS17" s="136"/>
      <c r="RTT17" s="136"/>
      <c r="RTU17" s="136"/>
      <c r="RTV17" s="136"/>
      <c r="RTW17" s="136"/>
      <c r="RTX17" s="136"/>
      <c r="RTY17" s="136"/>
      <c r="RTZ17" s="136"/>
      <c r="RUA17" s="136"/>
      <c r="RUB17" s="136"/>
      <c r="RUC17" s="136"/>
      <c r="RUD17" s="136"/>
      <c r="RUE17" s="136"/>
      <c r="RUF17" s="136"/>
      <c r="RUG17" s="136"/>
      <c r="RUH17" s="136"/>
      <c r="RUI17" s="136"/>
      <c r="RUJ17" s="136"/>
      <c r="RUK17" s="136"/>
      <c r="RUL17" s="136"/>
      <c r="RUM17" s="136"/>
      <c r="RUN17" s="136"/>
      <c r="RUO17" s="136"/>
      <c r="RUP17" s="136"/>
      <c r="RUQ17" s="136"/>
      <c r="RUR17" s="136"/>
      <c r="RUS17" s="136"/>
      <c r="RUT17" s="136"/>
      <c r="RUU17" s="136"/>
      <c r="RUV17" s="136"/>
      <c r="RUW17" s="136"/>
      <c r="RUX17" s="136"/>
      <c r="RUY17" s="136"/>
      <c r="RUZ17" s="136"/>
      <c r="RVA17" s="136"/>
      <c r="RVB17" s="136"/>
      <c r="RVC17" s="136"/>
      <c r="RVD17" s="136"/>
      <c r="RVE17" s="136"/>
      <c r="RVF17" s="136"/>
      <c r="RVG17" s="136"/>
      <c r="RVH17" s="136"/>
      <c r="RVI17" s="136"/>
      <c r="RVJ17" s="136"/>
      <c r="RVK17" s="136"/>
      <c r="RVL17" s="136"/>
      <c r="RVM17" s="136"/>
      <c r="RVN17" s="136"/>
      <c r="RVO17" s="136"/>
      <c r="RVP17" s="136"/>
      <c r="RVQ17" s="136"/>
      <c r="RVR17" s="136"/>
      <c r="RVS17" s="136"/>
      <c r="RVT17" s="136"/>
      <c r="RVU17" s="136"/>
      <c r="RVV17" s="136"/>
      <c r="RVW17" s="136"/>
      <c r="RVX17" s="136"/>
      <c r="RVY17" s="136"/>
      <c r="RVZ17" s="136"/>
      <c r="RWA17" s="136"/>
      <c r="RWB17" s="136"/>
      <c r="RWC17" s="136"/>
      <c r="RWD17" s="136"/>
      <c r="RWE17" s="136"/>
      <c r="RWF17" s="136"/>
      <c r="RWG17" s="136"/>
      <c r="RWH17" s="136"/>
      <c r="RWI17" s="136"/>
      <c r="RWJ17" s="136"/>
      <c r="RWK17" s="136"/>
      <c r="RWL17" s="136"/>
      <c r="RWM17" s="136"/>
      <c r="RWN17" s="136"/>
      <c r="RWO17" s="136"/>
      <c r="RWP17" s="136"/>
      <c r="RWQ17" s="136"/>
      <c r="RWR17" s="136"/>
      <c r="RWS17" s="136"/>
      <c r="RWT17" s="136"/>
      <c r="RWU17" s="136"/>
      <c r="RWV17" s="136"/>
      <c r="RWW17" s="136"/>
      <c r="RWX17" s="136"/>
      <c r="RWY17" s="136"/>
      <c r="RWZ17" s="136"/>
      <c r="RXA17" s="136"/>
      <c r="RXB17" s="136"/>
      <c r="RXC17" s="136"/>
      <c r="RXD17" s="136"/>
      <c r="RXE17" s="136"/>
      <c r="RXF17" s="136"/>
      <c r="RXG17" s="136"/>
      <c r="RXH17" s="136"/>
      <c r="RXI17" s="136"/>
      <c r="RXJ17" s="136"/>
      <c r="RXK17" s="136"/>
      <c r="RXL17" s="136"/>
      <c r="RXM17" s="136"/>
      <c r="RXN17" s="136"/>
      <c r="RXO17" s="136"/>
      <c r="RXP17" s="136"/>
      <c r="RXQ17" s="136"/>
      <c r="RXR17" s="136"/>
      <c r="RXS17" s="136"/>
      <c r="RXT17" s="136"/>
      <c r="RXU17" s="136"/>
      <c r="RXV17" s="136"/>
      <c r="RXW17" s="136"/>
      <c r="RXX17" s="136"/>
      <c r="RXY17" s="136"/>
      <c r="RXZ17" s="136"/>
      <c r="RYA17" s="136"/>
      <c r="RYB17" s="136"/>
      <c r="RYC17" s="136"/>
      <c r="RYD17" s="136"/>
      <c r="RYE17" s="136"/>
      <c r="RYF17" s="136"/>
      <c r="RYG17" s="136"/>
      <c r="RYH17" s="136"/>
      <c r="RYI17" s="136"/>
      <c r="RYJ17" s="136"/>
      <c r="RYK17" s="136"/>
      <c r="RYL17" s="136"/>
      <c r="RYM17" s="136"/>
      <c r="RYN17" s="136"/>
      <c r="RYO17" s="136"/>
      <c r="RYP17" s="136"/>
      <c r="RYQ17" s="136"/>
      <c r="RYR17" s="136"/>
      <c r="RYS17" s="136"/>
      <c r="RYT17" s="136"/>
      <c r="RYU17" s="136"/>
      <c r="RYV17" s="136"/>
      <c r="RYW17" s="136"/>
      <c r="RYX17" s="136"/>
      <c r="RYY17" s="136"/>
      <c r="RYZ17" s="136"/>
      <c r="RZA17" s="136"/>
      <c r="RZB17" s="136"/>
      <c r="RZC17" s="136"/>
      <c r="RZD17" s="136"/>
      <c r="RZE17" s="136"/>
      <c r="RZF17" s="136"/>
      <c r="RZG17" s="136"/>
      <c r="RZH17" s="136"/>
      <c r="RZI17" s="136"/>
      <c r="RZJ17" s="136"/>
      <c r="RZK17" s="136"/>
      <c r="RZL17" s="136"/>
      <c r="RZM17" s="136"/>
      <c r="RZN17" s="136"/>
      <c r="RZO17" s="136"/>
      <c r="RZP17" s="136"/>
      <c r="RZQ17" s="136"/>
      <c r="RZR17" s="136"/>
      <c r="RZS17" s="136"/>
      <c r="RZT17" s="136"/>
      <c r="RZU17" s="136"/>
      <c r="RZV17" s="136"/>
      <c r="RZW17" s="136"/>
      <c r="RZX17" s="136"/>
      <c r="RZY17" s="136"/>
      <c r="RZZ17" s="136"/>
      <c r="SAA17" s="136"/>
      <c r="SAB17" s="136"/>
      <c r="SAC17" s="136"/>
      <c r="SAD17" s="136"/>
      <c r="SAE17" s="136"/>
      <c r="SAF17" s="136"/>
      <c r="SAG17" s="136"/>
      <c r="SAH17" s="136"/>
      <c r="SAI17" s="136"/>
      <c r="SAJ17" s="136"/>
      <c r="SAK17" s="136"/>
      <c r="SAL17" s="136"/>
      <c r="SAM17" s="136"/>
      <c r="SAN17" s="136"/>
      <c r="SAO17" s="136"/>
      <c r="SAP17" s="136"/>
      <c r="SAQ17" s="136"/>
      <c r="SAR17" s="136"/>
      <c r="SAS17" s="136"/>
      <c r="SAT17" s="136"/>
      <c r="SAU17" s="136"/>
      <c r="SAV17" s="136"/>
      <c r="SAW17" s="136"/>
      <c r="SAX17" s="136"/>
      <c r="SAY17" s="136"/>
      <c r="SAZ17" s="136"/>
      <c r="SBA17" s="136"/>
      <c r="SBB17" s="136"/>
      <c r="SBC17" s="136"/>
      <c r="SBD17" s="136"/>
      <c r="SBE17" s="136"/>
      <c r="SBF17" s="136"/>
      <c r="SBG17" s="136"/>
      <c r="SBH17" s="136"/>
      <c r="SBI17" s="136"/>
      <c r="SBJ17" s="136"/>
      <c r="SBK17" s="136"/>
      <c r="SBL17" s="136"/>
      <c r="SBM17" s="136"/>
      <c r="SBN17" s="136"/>
      <c r="SBO17" s="136"/>
      <c r="SBP17" s="136"/>
      <c r="SBQ17" s="136"/>
      <c r="SBR17" s="136"/>
      <c r="SBS17" s="136"/>
      <c r="SBT17" s="136"/>
      <c r="SBU17" s="136"/>
      <c r="SBV17" s="136"/>
      <c r="SBW17" s="136"/>
      <c r="SBX17" s="136"/>
      <c r="SBY17" s="136"/>
      <c r="SBZ17" s="136"/>
      <c r="SCA17" s="136"/>
      <c r="SCB17" s="136"/>
      <c r="SCC17" s="136"/>
      <c r="SCD17" s="136"/>
      <c r="SCE17" s="136"/>
      <c r="SCF17" s="136"/>
      <c r="SCG17" s="136"/>
      <c r="SCH17" s="136"/>
      <c r="SCI17" s="136"/>
      <c r="SCJ17" s="136"/>
      <c r="SCK17" s="136"/>
      <c r="SCL17" s="136"/>
      <c r="SCM17" s="136"/>
      <c r="SCN17" s="136"/>
      <c r="SCO17" s="136"/>
      <c r="SCP17" s="136"/>
      <c r="SCQ17" s="136"/>
      <c r="SCR17" s="136"/>
      <c r="SCS17" s="136"/>
      <c r="SCT17" s="136"/>
      <c r="SCU17" s="136"/>
      <c r="SCV17" s="136"/>
      <c r="SCW17" s="136"/>
      <c r="SCX17" s="136"/>
      <c r="SCY17" s="136"/>
      <c r="SCZ17" s="136"/>
      <c r="SDA17" s="136"/>
      <c r="SDB17" s="136"/>
      <c r="SDC17" s="136"/>
      <c r="SDD17" s="136"/>
      <c r="SDE17" s="136"/>
      <c r="SDF17" s="136"/>
      <c r="SDG17" s="136"/>
      <c r="SDH17" s="136"/>
      <c r="SDI17" s="136"/>
      <c r="SDJ17" s="136"/>
      <c r="SDK17" s="136"/>
      <c r="SDL17" s="136"/>
      <c r="SDM17" s="136"/>
      <c r="SDN17" s="136"/>
      <c r="SDO17" s="136"/>
      <c r="SDP17" s="136"/>
      <c r="SDQ17" s="136"/>
      <c r="SDR17" s="136"/>
      <c r="SDS17" s="136"/>
      <c r="SDT17" s="136"/>
      <c r="SDU17" s="136"/>
      <c r="SDV17" s="136"/>
      <c r="SDW17" s="136"/>
      <c r="SDX17" s="136"/>
      <c r="SDY17" s="136"/>
      <c r="SDZ17" s="136"/>
      <c r="SEA17" s="136"/>
      <c r="SEB17" s="136"/>
      <c r="SEC17" s="136"/>
      <c r="SED17" s="136"/>
      <c r="SEE17" s="136"/>
      <c r="SEF17" s="136"/>
      <c r="SEG17" s="136"/>
      <c r="SEH17" s="136"/>
      <c r="SEI17" s="136"/>
      <c r="SEJ17" s="136"/>
      <c r="SEK17" s="136"/>
      <c r="SEL17" s="136"/>
      <c r="SEM17" s="136"/>
      <c r="SEN17" s="136"/>
      <c r="SEO17" s="136"/>
      <c r="SEP17" s="136"/>
      <c r="SEQ17" s="136"/>
      <c r="SER17" s="136"/>
      <c r="SES17" s="136"/>
      <c r="SET17" s="136"/>
      <c r="SEU17" s="136"/>
      <c r="SEV17" s="136"/>
      <c r="SEW17" s="136"/>
      <c r="SEX17" s="136"/>
      <c r="SEY17" s="136"/>
      <c r="SEZ17" s="136"/>
      <c r="SFA17" s="136"/>
      <c r="SFB17" s="136"/>
      <c r="SFC17" s="136"/>
      <c r="SFD17" s="136"/>
      <c r="SFE17" s="136"/>
      <c r="SFF17" s="136"/>
      <c r="SFG17" s="136"/>
      <c r="SFH17" s="136"/>
      <c r="SFI17" s="136"/>
      <c r="SFJ17" s="136"/>
      <c r="SFK17" s="136"/>
      <c r="SFL17" s="136"/>
      <c r="SFM17" s="136"/>
      <c r="SFN17" s="136"/>
      <c r="SFO17" s="136"/>
      <c r="SFP17" s="136"/>
      <c r="SFQ17" s="136"/>
      <c r="SFR17" s="136"/>
      <c r="SFS17" s="136"/>
      <c r="SFT17" s="136"/>
      <c r="SFU17" s="136"/>
      <c r="SFV17" s="136"/>
      <c r="SFW17" s="136"/>
      <c r="SFX17" s="136"/>
      <c r="SFY17" s="136"/>
      <c r="SFZ17" s="136"/>
      <c r="SGA17" s="136"/>
      <c r="SGB17" s="136"/>
      <c r="SGC17" s="136"/>
      <c r="SGD17" s="136"/>
      <c r="SGE17" s="136"/>
      <c r="SGF17" s="136"/>
      <c r="SGG17" s="136"/>
      <c r="SGH17" s="136"/>
      <c r="SGI17" s="136"/>
      <c r="SGJ17" s="136"/>
      <c r="SGK17" s="136"/>
      <c r="SGL17" s="136"/>
      <c r="SGM17" s="136"/>
      <c r="SGN17" s="136"/>
      <c r="SGO17" s="136"/>
      <c r="SGP17" s="136"/>
      <c r="SGQ17" s="136"/>
      <c r="SGR17" s="136"/>
      <c r="SGS17" s="136"/>
      <c r="SGT17" s="136"/>
      <c r="SGU17" s="136"/>
      <c r="SGV17" s="136"/>
      <c r="SGW17" s="136"/>
      <c r="SGX17" s="136"/>
      <c r="SGY17" s="136"/>
      <c r="SGZ17" s="136"/>
      <c r="SHA17" s="136"/>
      <c r="SHB17" s="136"/>
      <c r="SHC17" s="136"/>
      <c r="SHD17" s="136"/>
      <c r="SHE17" s="136"/>
      <c r="SHF17" s="136"/>
      <c r="SHG17" s="136"/>
      <c r="SHH17" s="136"/>
      <c r="SHI17" s="136"/>
      <c r="SHJ17" s="136"/>
      <c r="SHK17" s="136"/>
      <c r="SHL17" s="136"/>
      <c r="SHM17" s="136"/>
      <c r="SHN17" s="136"/>
      <c r="SHO17" s="136"/>
      <c r="SHP17" s="136"/>
      <c r="SHQ17" s="136"/>
      <c r="SHR17" s="136"/>
      <c r="SHS17" s="136"/>
      <c r="SHT17" s="136"/>
      <c r="SHU17" s="136"/>
      <c r="SHV17" s="136"/>
      <c r="SHW17" s="136"/>
      <c r="SHX17" s="136"/>
      <c r="SHY17" s="136"/>
      <c r="SHZ17" s="136"/>
      <c r="SIA17" s="136"/>
      <c r="SIB17" s="136"/>
      <c r="SIC17" s="136"/>
      <c r="SID17" s="136"/>
      <c r="SIE17" s="136"/>
      <c r="SIF17" s="136"/>
      <c r="SIG17" s="136"/>
      <c r="SIH17" s="136"/>
      <c r="SII17" s="136"/>
      <c r="SIJ17" s="136"/>
      <c r="SIK17" s="136"/>
      <c r="SIL17" s="136"/>
      <c r="SIM17" s="136"/>
      <c r="SIN17" s="136"/>
      <c r="SIO17" s="136"/>
      <c r="SIP17" s="136"/>
      <c r="SIQ17" s="136"/>
      <c r="SIR17" s="136"/>
      <c r="SIS17" s="136"/>
      <c r="SIT17" s="136"/>
      <c r="SIU17" s="136"/>
      <c r="SIV17" s="136"/>
      <c r="SIW17" s="136"/>
      <c r="SIX17" s="136"/>
      <c r="SIY17" s="136"/>
      <c r="SIZ17" s="136"/>
      <c r="SJA17" s="136"/>
      <c r="SJB17" s="136"/>
      <c r="SJC17" s="136"/>
      <c r="SJD17" s="136"/>
      <c r="SJE17" s="136"/>
      <c r="SJF17" s="136"/>
      <c r="SJG17" s="136"/>
      <c r="SJH17" s="136"/>
      <c r="SJI17" s="136"/>
      <c r="SJJ17" s="136"/>
      <c r="SJK17" s="136"/>
      <c r="SJL17" s="136"/>
      <c r="SJM17" s="136"/>
      <c r="SJN17" s="136"/>
      <c r="SJO17" s="136"/>
      <c r="SJP17" s="136"/>
      <c r="SJQ17" s="136"/>
      <c r="SJR17" s="136"/>
      <c r="SJS17" s="136"/>
      <c r="SJT17" s="136"/>
      <c r="SJU17" s="136"/>
      <c r="SJV17" s="136"/>
      <c r="SJW17" s="136"/>
      <c r="SJX17" s="136"/>
      <c r="SJY17" s="136"/>
      <c r="SJZ17" s="136"/>
      <c r="SKA17" s="136"/>
      <c r="SKB17" s="136"/>
      <c r="SKC17" s="136"/>
      <c r="SKD17" s="136"/>
      <c r="SKE17" s="136"/>
      <c r="SKF17" s="136"/>
      <c r="SKG17" s="136"/>
      <c r="SKH17" s="136"/>
      <c r="SKI17" s="136"/>
      <c r="SKJ17" s="136"/>
      <c r="SKK17" s="136"/>
      <c r="SKL17" s="136"/>
      <c r="SKM17" s="136"/>
      <c r="SKN17" s="136"/>
      <c r="SKO17" s="136"/>
      <c r="SKP17" s="136"/>
      <c r="SKQ17" s="136"/>
      <c r="SKR17" s="136"/>
      <c r="SKS17" s="136"/>
      <c r="SKT17" s="136"/>
      <c r="SKU17" s="136"/>
      <c r="SKV17" s="136"/>
      <c r="SKW17" s="136"/>
      <c r="SKX17" s="136"/>
      <c r="SKY17" s="136"/>
      <c r="SKZ17" s="136"/>
      <c r="SLA17" s="136"/>
      <c r="SLB17" s="136"/>
      <c r="SLC17" s="136"/>
      <c r="SLD17" s="136"/>
      <c r="SLE17" s="136"/>
      <c r="SLF17" s="136"/>
      <c r="SLG17" s="136"/>
      <c r="SLH17" s="136"/>
      <c r="SLI17" s="136"/>
      <c r="SLJ17" s="136"/>
      <c r="SLK17" s="136"/>
      <c r="SLL17" s="136"/>
      <c r="SLM17" s="136"/>
      <c r="SLN17" s="136"/>
      <c r="SLO17" s="136"/>
      <c r="SLP17" s="136"/>
      <c r="SLQ17" s="136"/>
      <c r="SLR17" s="136"/>
      <c r="SLS17" s="136"/>
      <c r="SLT17" s="136"/>
      <c r="SLU17" s="136"/>
      <c r="SLV17" s="136"/>
      <c r="SLW17" s="136"/>
      <c r="SLX17" s="136"/>
      <c r="SLY17" s="136"/>
      <c r="SLZ17" s="136"/>
      <c r="SMA17" s="136"/>
      <c r="SMB17" s="136"/>
      <c r="SMC17" s="136"/>
      <c r="SMD17" s="136"/>
      <c r="SME17" s="136"/>
      <c r="SMF17" s="136"/>
      <c r="SMG17" s="136"/>
      <c r="SMH17" s="136"/>
      <c r="SMI17" s="136"/>
      <c r="SMJ17" s="136"/>
      <c r="SMK17" s="136"/>
      <c r="SML17" s="136"/>
      <c r="SMM17" s="136"/>
      <c r="SMN17" s="136"/>
      <c r="SMO17" s="136"/>
      <c r="SMP17" s="136"/>
      <c r="SMQ17" s="136"/>
      <c r="SMR17" s="136"/>
      <c r="SMS17" s="136"/>
      <c r="SMT17" s="136"/>
      <c r="SMU17" s="136"/>
      <c r="SMV17" s="136"/>
      <c r="SMW17" s="136"/>
      <c r="SMX17" s="136"/>
      <c r="SMY17" s="136"/>
      <c r="SMZ17" s="136"/>
      <c r="SNA17" s="136"/>
      <c r="SNB17" s="136"/>
      <c r="SNC17" s="136"/>
      <c r="SND17" s="136"/>
      <c r="SNE17" s="136"/>
      <c r="SNF17" s="136"/>
      <c r="SNG17" s="136"/>
      <c r="SNH17" s="136"/>
      <c r="SNI17" s="136"/>
      <c r="SNJ17" s="136"/>
      <c r="SNK17" s="136"/>
      <c r="SNL17" s="136"/>
      <c r="SNM17" s="136"/>
      <c r="SNN17" s="136"/>
      <c r="SNO17" s="136"/>
      <c r="SNP17" s="136"/>
      <c r="SNQ17" s="136"/>
      <c r="SNR17" s="136"/>
      <c r="SNS17" s="136"/>
      <c r="SNT17" s="136"/>
      <c r="SNU17" s="136"/>
      <c r="SNV17" s="136"/>
      <c r="SNW17" s="136"/>
      <c r="SNX17" s="136"/>
      <c r="SNY17" s="136"/>
      <c r="SNZ17" s="136"/>
      <c r="SOA17" s="136"/>
      <c r="SOB17" s="136"/>
      <c r="SOC17" s="136"/>
      <c r="SOD17" s="136"/>
      <c r="SOE17" s="136"/>
      <c r="SOF17" s="136"/>
      <c r="SOG17" s="136"/>
      <c r="SOH17" s="136"/>
      <c r="SOI17" s="136"/>
      <c r="SOJ17" s="136"/>
      <c r="SOK17" s="136"/>
      <c r="SOL17" s="136"/>
      <c r="SOM17" s="136"/>
      <c r="SON17" s="136"/>
      <c r="SOO17" s="136"/>
      <c r="SOP17" s="136"/>
      <c r="SOQ17" s="136"/>
      <c r="SOR17" s="136"/>
      <c r="SOS17" s="136"/>
      <c r="SOT17" s="136"/>
      <c r="SOU17" s="136"/>
      <c r="SOV17" s="136"/>
      <c r="SOW17" s="136"/>
      <c r="SOX17" s="136"/>
      <c r="SOY17" s="136"/>
      <c r="SOZ17" s="136"/>
      <c r="SPA17" s="136"/>
      <c r="SPB17" s="136"/>
      <c r="SPC17" s="136"/>
      <c r="SPD17" s="136"/>
      <c r="SPE17" s="136"/>
      <c r="SPF17" s="136"/>
      <c r="SPG17" s="136"/>
      <c r="SPH17" s="136"/>
      <c r="SPI17" s="136"/>
      <c r="SPJ17" s="136"/>
      <c r="SPK17" s="136"/>
      <c r="SPL17" s="136"/>
      <c r="SPM17" s="136"/>
      <c r="SPN17" s="136"/>
      <c r="SPO17" s="136"/>
      <c r="SPP17" s="136"/>
      <c r="SPQ17" s="136"/>
      <c r="SPR17" s="136"/>
      <c r="SPS17" s="136"/>
      <c r="SPT17" s="136"/>
      <c r="SPU17" s="136"/>
      <c r="SPV17" s="136"/>
      <c r="SPW17" s="136"/>
      <c r="SPX17" s="136"/>
      <c r="SPY17" s="136"/>
      <c r="SPZ17" s="136"/>
      <c r="SQA17" s="136"/>
      <c r="SQB17" s="136"/>
      <c r="SQC17" s="136"/>
      <c r="SQD17" s="136"/>
      <c r="SQE17" s="136"/>
      <c r="SQF17" s="136"/>
      <c r="SQG17" s="136"/>
      <c r="SQH17" s="136"/>
      <c r="SQI17" s="136"/>
      <c r="SQJ17" s="136"/>
      <c r="SQK17" s="136"/>
      <c r="SQL17" s="136"/>
      <c r="SQM17" s="136"/>
      <c r="SQN17" s="136"/>
      <c r="SQO17" s="136"/>
      <c r="SQP17" s="136"/>
      <c r="SQQ17" s="136"/>
      <c r="SQR17" s="136"/>
      <c r="SQS17" s="136"/>
      <c r="SQT17" s="136"/>
      <c r="SQU17" s="136"/>
      <c r="SQV17" s="136"/>
      <c r="SQW17" s="136"/>
      <c r="SQX17" s="136"/>
      <c r="SQY17" s="136"/>
      <c r="SQZ17" s="136"/>
      <c r="SRA17" s="136"/>
      <c r="SRB17" s="136"/>
      <c r="SRC17" s="136"/>
      <c r="SRD17" s="136"/>
      <c r="SRE17" s="136"/>
      <c r="SRF17" s="136"/>
      <c r="SRG17" s="136"/>
      <c r="SRH17" s="136"/>
      <c r="SRI17" s="136"/>
      <c r="SRJ17" s="136"/>
      <c r="SRK17" s="136"/>
      <c r="SRL17" s="136"/>
      <c r="SRM17" s="136"/>
      <c r="SRN17" s="136"/>
      <c r="SRO17" s="136"/>
      <c r="SRP17" s="136"/>
      <c r="SRQ17" s="136"/>
      <c r="SRR17" s="136"/>
      <c r="SRS17" s="136"/>
      <c r="SRT17" s="136"/>
      <c r="SRU17" s="136"/>
      <c r="SRV17" s="136"/>
      <c r="SRW17" s="136"/>
      <c r="SRX17" s="136"/>
      <c r="SRY17" s="136"/>
      <c r="SRZ17" s="136"/>
      <c r="SSA17" s="136"/>
      <c r="SSB17" s="136"/>
      <c r="SSC17" s="136"/>
      <c r="SSD17" s="136"/>
      <c r="SSE17" s="136"/>
      <c r="SSF17" s="136"/>
      <c r="SSG17" s="136"/>
      <c r="SSH17" s="136"/>
      <c r="SSI17" s="136"/>
      <c r="SSJ17" s="136"/>
      <c r="SSK17" s="136"/>
      <c r="SSL17" s="136"/>
      <c r="SSM17" s="136"/>
      <c r="SSN17" s="136"/>
      <c r="SSO17" s="136"/>
      <c r="SSP17" s="136"/>
      <c r="SSQ17" s="136"/>
      <c r="SSR17" s="136"/>
      <c r="SSS17" s="136"/>
      <c r="SST17" s="136"/>
      <c r="SSU17" s="136"/>
      <c r="SSV17" s="136"/>
      <c r="SSW17" s="136"/>
      <c r="SSX17" s="136"/>
      <c r="SSY17" s="136"/>
      <c r="SSZ17" s="136"/>
      <c r="STA17" s="136"/>
      <c r="STB17" s="136"/>
      <c r="STC17" s="136"/>
      <c r="STD17" s="136"/>
      <c r="STE17" s="136"/>
      <c r="STF17" s="136"/>
      <c r="STG17" s="136"/>
      <c r="STH17" s="136"/>
      <c r="STI17" s="136"/>
      <c r="STJ17" s="136"/>
      <c r="STK17" s="136"/>
      <c r="STL17" s="136"/>
      <c r="STM17" s="136"/>
      <c r="STN17" s="136"/>
      <c r="STO17" s="136"/>
      <c r="STP17" s="136"/>
      <c r="STQ17" s="136"/>
      <c r="STR17" s="136"/>
      <c r="STS17" s="136"/>
      <c r="STT17" s="136"/>
      <c r="STU17" s="136"/>
      <c r="STV17" s="136"/>
      <c r="STW17" s="136"/>
      <c r="STX17" s="136"/>
      <c r="STY17" s="136"/>
      <c r="STZ17" s="136"/>
      <c r="SUA17" s="136"/>
      <c r="SUB17" s="136"/>
      <c r="SUC17" s="136"/>
      <c r="SUD17" s="136"/>
      <c r="SUE17" s="136"/>
      <c r="SUF17" s="136"/>
      <c r="SUG17" s="136"/>
      <c r="SUH17" s="136"/>
      <c r="SUI17" s="136"/>
      <c r="SUJ17" s="136"/>
      <c r="SUK17" s="136"/>
      <c r="SUL17" s="136"/>
      <c r="SUM17" s="136"/>
      <c r="SUN17" s="136"/>
      <c r="SUO17" s="136"/>
      <c r="SUP17" s="136"/>
      <c r="SUQ17" s="136"/>
      <c r="SUR17" s="136"/>
      <c r="SUS17" s="136"/>
      <c r="SUT17" s="136"/>
      <c r="SUU17" s="136"/>
      <c r="SUV17" s="136"/>
      <c r="SUW17" s="136"/>
      <c r="SUX17" s="136"/>
      <c r="SUY17" s="136"/>
      <c r="SUZ17" s="136"/>
      <c r="SVA17" s="136"/>
      <c r="SVB17" s="136"/>
      <c r="SVC17" s="136"/>
      <c r="SVD17" s="136"/>
      <c r="SVE17" s="136"/>
      <c r="SVF17" s="136"/>
      <c r="SVG17" s="136"/>
      <c r="SVH17" s="136"/>
      <c r="SVI17" s="136"/>
      <c r="SVJ17" s="136"/>
      <c r="SVK17" s="136"/>
      <c r="SVL17" s="136"/>
      <c r="SVM17" s="136"/>
      <c r="SVN17" s="136"/>
      <c r="SVO17" s="136"/>
      <c r="SVP17" s="136"/>
      <c r="SVQ17" s="136"/>
      <c r="SVR17" s="136"/>
      <c r="SVS17" s="136"/>
      <c r="SVT17" s="136"/>
      <c r="SVU17" s="136"/>
      <c r="SVV17" s="136"/>
      <c r="SVW17" s="136"/>
      <c r="SVX17" s="136"/>
      <c r="SVY17" s="136"/>
      <c r="SVZ17" s="136"/>
      <c r="SWA17" s="136"/>
      <c r="SWB17" s="136"/>
      <c r="SWC17" s="136"/>
      <c r="SWD17" s="136"/>
      <c r="SWE17" s="136"/>
      <c r="SWF17" s="136"/>
      <c r="SWG17" s="136"/>
      <c r="SWH17" s="136"/>
      <c r="SWI17" s="136"/>
      <c r="SWJ17" s="136"/>
      <c r="SWK17" s="136"/>
      <c r="SWL17" s="136"/>
      <c r="SWM17" s="136"/>
      <c r="SWN17" s="136"/>
      <c r="SWO17" s="136"/>
      <c r="SWP17" s="136"/>
      <c r="SWQ17" s="136"/>
      <c r="SWR17" s="136"/>
      <c r="SWS17" s="136"/>
      <c r="SWT17" s="136"/>
      <c r="SWU17" s="136"/>
      <c r="SWV17" s="136"/>
      <c r="SWW17" s="136"/>
      <c r="SWX17" s="136"/>
      <c r="SWY17" s="136"/>
      <c r="SWZ17" s="136"/>
      <c r="SXA17" s="136"/>
      <c r="SXB17" s="136"/>
      <c r="SXC17" s="136"/>
      <c r="SXD17" s="136"/>
      <c r="SXE17" s="136"/>
      <c r="SXF17" s="136"/>
      <c r="SXG17" s="136"/>
      <c r="SXH17" s="136"/>
      <c r="SXI17" s="136"/>
      <c r="SXJ17" s="136"/>
      <c r="SXK17" s="136"/>
      <c r="SXL17" s="136"/>
      <c r="SXM17" s="136"/>
      <c r="SXN17" s="136"/>
      <c r="SXO17" s="136"/>
      <c r="SXP17" s="136"/>
      <c r="SXQ17" s="136"/>
      <c r="SXR17" s="136"/>
      <c r="SXS17" s="136"/>
      <c r="SXT17" s="136"/>
      <c r="SXU17" s="136"/>
      <c r="SXV17" s="136"/>
      <c r="SXW17" s="136"/>
      <c r="SXX17" s="136"/>
      <c r="SXY17" s="136"/>
      <c r="SXZ17" s="136"/>
      <c r="SYA17" s="136"/>
      <c r="SYB17" s="136"/>
      <c r="SYC17" s="136"/>
      <c r="SYD17" s="136"/>
      <c r="SYE17" s="136"/>
      <c r="SYF17" s="136"/>
      <c r="SYG17" s="136"/>
      <c r="SYH17" s="136"/>
      <c r="SYI17" s="136"/>
      <c r="SYJ17" s="136"/>
      <c r="SYK17" s="136"/>
      <c r="SYL17" s="136"/>
      <c r="SYM17" s="136"/>
      <c r="SYN17" s="136"/>
      <c r="SYO17" s="136"/>
      <c r="SYP17" s="136"/>
      <c r="SYQ17" s="136"/>
      <c r="SYR17" s="136"/>
      <c r="SYS17" s="136"/>
      <c r="SYT17" s="136"/>
      <c r="SYU17" s="136"/>
      <c r="SYV17" s="136"/>
      <c r="SYW17" s="136"/>
      <c r="SYX17" s="136"/>
      <c r="SYY17" s="136"/>
      <c r="SYZ17" s="136"/>
      <c r="SZA17" s="136"/>
      <c r="SZB17" s="136"/>
      <c r="SZC17" s="136"/>
      <c r="SZD17" s="136"/>
      <c r="SZE17" s="136"/>
      <c r="SZF17" s="136"/>
      <c r="SZG17" s="136"/>
      <c r="SZH17" s="136"/>
      <c r="SZI17" s="136"/>
      <c r="SZJ17" s="136"/>
      <c r="SZK17" s="136"/>
      <c r="SZL17" s="136"/>
      <c r="SZM17" s="136"/>
      <c r="SZN17" s="136"/>
      <c r="SZO17" s="136"/>
      <c r="SZP17" s="136"/>
      <c r="SZQ17" s="136"/>
      <c r="SZR17" s="136"/>
      <c r="SZS17" s="136"/>
      <c r="SZT17" s="136"/>
      <c r="SZU17" s="136"/>
      <c r="SZV17" s="136"/>
      <c r="SZW17" s="136"/>
      <c r="SZX17" s="136"/>
      <c r="SZY17" s="136"/>
      <c r="SZZ17" s="136"/>
      <c r="TAA17" s="136"/>
      <c r="TAB17" s="136"/>
      <c r="TAC17" s="136"/>
      <c r="TAD17" s="136"/>
      <c r="TAE17" s="136"/>
      <c r="TAF17" s="136"/>
      <c r="TAG17" s="136"/>
      <c r="TAH17" s="136"/>
      <c r="TAI17" s="136"/>
      <c r="TAJ17" s="136"/>
      <c r="TAK17" s="136"/>
      <c r="TAL17" s="136"/>
      <c r="TAM17" s="136"/>
      <c r="TAN17" s="136"/>
      <c r="TAO17" s="136"/>
      <c r="TAP17" s="136"/>
      <c r="TAQ17" s="136"/>
      <c r="TAR17" s="136"/>
      <c r="TAS17" s="136"/>
      <c r="TAT17" s="136"/>
      <c r="TAU17" s="136"/>
      <c r="TAV17" s="136"/>
      <c r="TAW17" s="136"/>
      <c r="TAX17" s="136"/>
      <c r="TAY17" s="136"/>
      <c r="TAZ17" s="136"/>
      <c r="TBA17" s="136"/>
      <c r="TBB17" s="136"/>
      <c r="TBC17" s="136"/>
      <c r="TBD17" s="136"/>
      <c r="TBE17" s="136"/>
      <c r="TBF17" s="136"/>
      <c r="TBG17" s="136"/>
      <c r="TBH17" s="136"/>
      <c r="TBI17" s="136"/>
      <c r="TBJ17" s="136"/>
      <c r="TBK17" s="136"/>
      <c r="TBL17" s="136"/>
      <c r="TBM17" s="136"/>
      <c r="TBN17" s="136"/>
      <c r="TBO17" s="136"/>
      <c r="TBP17" s="136"/>
      <c r="TBQ17" s="136"/>
      <c r="TBR17" s="136"/>
      <c r="TBS17" s="136"/>
      <c r="TBT17" s="136"/>
      <c r="TBU17" s="136"/>
      <c r="TBV17" s="136"/>
      <c r="TBW17" s="136"/>
      <c r="TBX17" s="136"/>
      <c r="TBY17" s="136"/>
      <c r="TBZ17" s="136"/>
      <c r="TCA17" s="136"/>
      <c r="TCB17" s="136"/>
      <c r="TCC17" s="136"/>
      <c r="TCD17" s="136"/>
      <c r="TCE17" s="136"/>
      <c r="TCF17" s="136"/>
      <c r="TCG17" s="136"/>
      <c r="TCH17" s="136"/>
      <c r="TCI17" s="136"/>
      <c r="TCJ17" s="136"/>
      <c r="TCK17" s="136"/>
      <c r="TCL17" s="136"/>
      <c r="TCM17" s="136"/>
      <c r="TCN17" s="136"/>
      <c r="TCO17" s="136"/>
      <c r="TCP17" s="136"/>
      <c r="TCQ17" s="136"/>
      <c r="TCR17" s="136"/>
      <c r="TCS17" s="136"/>
      <c r="TCT17" s="136"/>
      <c r="TCU17" s="136"/>
      <c r="TCV17" s="136"/>
      <c r="TCW17" s="136"/>
      <c r="TCX17" s="136"/>
      <c r="TCY17" s="136"/>
      <c r="TCZ17" s="136"/>
      <c r="TDA17" s="136"/>
      <c r="TDB17" s="136"/>
      <c r="TDC17" s="136"/>
      <c r="TDD17" s="136"/>
      <c r="TDE17" s="136"/>
      <c r="TDF17" s="136"/>
      <c r="TDG17" s="136"/>
      <c r="TDH17" s="136"/>
      <c r="TDI17" s="136"/>
      <c r="TDJ17" s="136"/>
      <c r="TDK17" s="136"/>
      <c r="TDL17" s="136"/>
      <c r="TDM17" s="136"/>
      <c r="TDN17" s="136"/>
      <c r="TDO17" s="136"/>
      <c r="TDP17" s="136"/>
      <c r="TDQ17" s="136"/>
      <c r="TDR17" s="136"/>
      <c r="TDS17" s="136"/>
      <c r="TDT17" s="136"/>
      <c r="TDU17" s="136"/>
      <c r="TDV17" s="136"/>
      <c r="TDW17" s="136"/>
      <c r="TDX17" s="136"/>
      <c r="TDY17" s="136"/>
      <c r="TDZ17" s="136"/>
      <c r="TEA17" s="136"/>
      <c r="TEB17" s="136"/>
      <c r="TEC17" s="136"/>
      <c r="TED17" s="136"/>
      <c r="TEE17" s="136"/>
      <c r="TEF17" s="136"/>
      <c r="TEG17" s="136"/>
      <c r="TEH17" s="136"/>
      <c r="TEI17" s="136"/>
      <c r="TEJ17" s="136"/>
      <c r="TEK17" s="136"/>
      <c r="TEL17" s="136"/>
      <c r="TEM17" s="136"/>
      <c r="TEN17" s="136"/>
      <c r="TEO17" s="136"/>
      <c r="TEP17" s="136"/>
      <c r="TEQ17" s="136"/>
      <c r="TER17" s="136"/>
      <c r="TES17" s="136"/>
      <c r="TET17" s="136"/>
      <c r="TEU17" s="136"/>
      <c r="TEV17" s="136"/>
      <c r="TEW17" s="136"/>
      <c r="TEX17" s="136"/>
      <c r="TEY17" s="136"/>
      <c r="TEZ17" s="136"/>
      <c r="TFA17" s="136"/>
      <c r="TFB17" s="136"/>
      <c r="TFC17" s="136"/>
      <c r="TFD17" s="136"/>
      <c r="TFE17" s="136"/>
      <c r="TFF17" s="136"/>
      <c r="TFG17" s="136"/>
      <c r="TFH17" s="136"/>
      <c r="TFI17" s="136"/>
      <c r="TFJ17" s="136"/>
      <c r="TFK17" s="136"/>
      <c r="TFL17" s="136"/>
      <c r="TFM17" s="136"/>
      <c r="TFN17" s="136"/>
      <c r="TFO17" s="136"/>
      <c r="TFP17" s="136"/>
      <c r="TFQ17" s="136"/>
      <c r="TFR17" s="136"/>
      <c r="TFS17" s="136"/>
      <c r="TFT17" s="136"/>
      <c r="TFU17" s="136"/>
      <c r="TFV17" s="136"/>
      <c r="TFW17" s="136"/>
      <c r="TFX17" s="136"/>
      <c r="TFY17" s="136"/>
      <c r="TFZ17" s="136"/>
      <c r="TGA17" s="136"/>
      <c r="TGB17" s="136"/>
      <c r="TGC17" s="136"/>
      <c r="TGD17" s="136"/>
      <c r="TGE17" s="136"/>
      <c r="TGF17" s="136"/>
      <c r="TGG17" s="136"/>
      <c r="TGH17" s="136"/>
      <c r="TGI17" s="136"/>
      <c r="TGJ17" s="136"/>
      <c r="TGK17" s="136"/>
      <c r="TGL17" s="136"/>
      <c r="TGM17" s="136"/>
      <c r="TGN17" s="136"/>
      <c r="TGO17" s="136"/>
      <c r="TGP17" s="136"/>
      <c r="TGQ17" s="136"/>
      <c r="TGR17" s="136"/>
      <c r="TGS17" s="136"/>
      <c r="TGT17" s="136"/>
      <c r="TGU17" s="136"/>
      <c r="TGV17" s="136"/>
      <c r="TGW17" s="136"/>
      <c r="TGX17" s="136"/>
      <c r="TGY17" s="136"/>
      <c r="TGZ17" s="136"/>
      <c r="THA17" s="136"/>
      <c r="THB17" s="136"/>
      <c r="THC17" s="136"/>
      <c r="THD17" s="136"/>
      <c r="THE17" s="136"/>
      <c r="THF17" s="136"/>
      <c r="THG17" s="136"/>
      <c r="THH17" s="136"/>
      <c r="THI17" s="136"/>
      <c r="THJ17" s="136"/>
      <c r="THK17" s="136"/>
      <c r="THL17" s="136"/>
      <c r="THM17" s="136"/>
      <c r="THN17" s="136"/>
      <c r="THO17" s="136"/>
      <c r="THP17" s="136"/>
      <c r="THQ17" s="136"/>
      <c r="THR17" s="136"/>
      <c r="THS17" s="136"/>
      <c r="THT17" s="136"/>
      <c r="THU17" s="136"/>
      <c r="THV17" s="136"/>
      <c r="THW17" s="136"/>
      <c r="THX17" s="136"/>
      <c r="THY17" s="136"/>
      <c r="THZ17" s="136"/>
      <c r="TIA17" s="136"/>
      <c r="TIB17" s="136"/>
      <c r="TIC17" s="136"/>
      <c r="TID17" s="136"/>
      <c r="TIE17" s="136"/>
      <c r="TIF17" s="136"/>
      <c r="TIG17" s="136"/>
      <c r="TIH17" s="136"/>
      <c r="TII17" s="136"/>
      <c r="TIJ17" s="136"/>
      <c r="TIK17" s="136"/>
      <c r="TIL17" s="136"/>
      <c r="TIM17" s="136"/>
      <c r="TIN17" s="136"/>
      <c r="TIO17" s="136"/>
      <c r="TIP17" s="136"/>
      <c r="TIQ17" s="136"/>
      <c r="TIR17" s="136"/>
      <c r="TIS17" s="136"/>
      <c r="TIT17" s="136"/>
      <c r="TIU17" s="136"/>
      <c r="TIV17" s="136"/>
      <c r="TIW17" s="136"/>
      <c r="TIX17" s="136"/>
      <c r="TIY17" s="136"/>
      <c r="TIZ17" s="136"/>
      <c r="TJA17" s="136"/>
      <c r="TJB17" s="136"/>
      <c r="TJC17" s="136"/>
      <c r="TJD17" s="136"/>
      <c r="TJE17" s="136"/>
      <c r="TJF17" s="136"/>
      <c r="TJG17" s="136"/>
      <c r="TJH17" s="136"/>
      <c r="TJI17" s="136"/>
      <c r="TJJ17" s="136"/>
      <c r="TJK17" s="136"/>
      <c r="TJL17" s="136"/>
      <c r="TJM17" s="136"/>
      <c r="TJN17" s="136"/>
      <c r="TJO17" s="136"/>
      <c r="TJP17" s="136"/>
      <c r="TJQ17" s="136"/>
      <c r="TJR17" s="136"/>
      <c r="TJS17" s="136"/>
      <c r="TJT17" s="136"/>
      <c r="TJU17" s="136"/>
      <c r="TJV17" s="136"/>
      <c r="TJW17" s="136"/>
      <c r="TJX17" s="136"/>
      <c r="TJY17" s="136"/>
      <c r="TJZ17" s="136"/>
      <c r="TKA17" s="136"/>
      <c r="TKB17" s="136"/>
      <c r="TKC17" s="136"/>
      <c r="TKD17" s="136"/>
      <c r="TKE17" s="136"/>
      <c r="TKF17" s="136"/>
      <c r="TKG17" s="136"/>
      <c r="TKH17" s="136"/>
      <c r="TKI17" s="136"/>
      <c r="TKJ17" s="136"/>
      <c r="TKK17" s="136"/>
      <c r="TKL17" s="136"/>
      <c r="TKM17" s="136"/>
      <c r="TKN17" s="136"/>
      <c r="TKO17" s="136"/>
      <c r="TKP17" s="136"/>
      <c r="TKQ17" s="136"/>
      <c r="TKR17" s="136"/>
      <c r="TKS17" s="136"/>
      <c r="TKT17" s="136"/>
      <c r="TKU17" s="136"/>
      <c r="TKV17" s="136"/>
      <c r="TKW17" s="136"/>
      <c r="TKX17" s="136"/>
      <c r="TKY17" s="136"/>
      <c r="TKZ17" s="136"/>
      <c r="TLA17" s="136"/>
      <c r="TLB17" s="136"/>
      <c r="TLC17" s="136"/>
      <c r="TLD17" s="136"/>
      <c r="TLE17" s="136"/>
      <c r="TLF17" s="136"/>
      <c r="TLG17" s="136"/>
      <c r="TLH17" s="136"/>
      <c r="TLI17" s="136"/>
      <c r="TLJ17" s="136"/>
      <c r="TLK17" s="136"/>
      <c r="TLL17" s="136"/>
      <c r="TLM17" s="136"/>
      <c r="TLN17" s="136"/>
      <c r="TLO17" s="136"/>
      <c r="TLP17" s="136"/>
      <c r="TLQ17" s="136"/>
      <c r="TLR17" s="136"/>
      <c r="TLS17" s="136"/>
      <c r="TLT17" s="136"/>
      <c r="TLU17" s="136"/>
      <c r="TLV17" s="136"/>
      <c r="TLW17" s="136"/>
      <c r="TLX17" s="136"/>
      <c r="TLY17" s="136"/>
      <c r="TLZ17" s="136"/>
      <c r="TMA17" s="136"/>
      <c r="TMB17" s="136"/>
      <c r="TMC17" s="136"/>
      <c r="TMD17" s="136"/>
      <c r="TME17" s="136"/>
      <c r="TMF17" s="136"/>
      <c r="TMG17" s="136"/>
      <c r="TMH17" s="136"/>
      <c r="TMI17" s="136"/>
      <c r="TMJ17" s="136"/>
      <c r="TMK17" s="136"/>
      <c r="TML17" s="136"/>
      <c r="TMM17" s="136"/>
      <c r="TMN17" s="136"/>
      <c r="TMO17" s="136"/>
      <c r="TMP17" s="136"/>
      <c r="TMQ17" s="136"/>
      <c r="TMR17" s="136"/>
      <c r="TMS17" s="136"/>
      <c r="TMT17" s="136"/>
      <c r="TMU17" s="136"/>
      <c r="TMV17" s="136"/>
      <c r="TMW17" s="136"/>
      <c r="TMX17" s="136"/>
      <c r="TMY17" s="136"/>
      <c r="TMZ17" s="136"/>
      <c r="TNA17" s="136"/>
      <c r="TNB17" s="136"/>
      <c r="TNC17" s="136"/>
      <c r="TND17" s="136"/>
      <c r="TNE17" s="136"/>
      <c r="TNF17" s="136"/>
      <c r="TNG17" s="136"/>
      <c r="TNH17" s="136"/>
      <c r="TNI17" s="136"/>
      <c r="TNJ17" s="136"/>
      <c r="TNK17" s="136"/>
      <c r="TNL17" s="136"/>
      <c r="TNM17" s="136"/>
      <c r="TNN17" s="136"/>
      <c r="TNO17" s="136"/>
      <c r="TNP17" s="136"/>
      <c r="TNQ17" s="136"/>
      <c r="TNR17" s="136"/>
      <c r="TNS17" s="136"/>
      <c r="TNT17" s="136"/>
      <c r="TNU17" s="136"/>
      <c r="TNV17" s="136"/>
      <c r="TNW17" s="136"/>
      <c r="TNX17" s="136"/>
      <c r="TNY17" s="136"/>
      <c r="TNZ17" s="136"/>
      <c r="TOA17" s="136"/>
      <c r="TOB17" s="136"/>
      <c r="TOC17" s="136"/>
      <c r="TOD17" s="136"/>
      <c r="TOE17" s="136"/>
      <c r="TOF17" s="136"/>
      <c r="TOG17" s="136"/>
      <c r="TOH17" s="136"/>
      <c r="TOI17" s="136"/>
      <c r="TOJ17" s="136"/>
      <c r="TOK17" s="136"/>
      <c r="TOL17" s="136"/>
      <c r="TOM17" s="136"/>
      <c r="TON17" s="136"/>
      <c r="TOO17" s="136"/>
      <c r="TOP17" s="136"/>
      <c r="TOQ17" s="136"/>
      <c r="TOR17" s="136"/>
      <c r="TOS17" s="136"/>
      <c r="TOT17" s="136"/>
      <c r="TOU17" s="136"/>
      <c r="TOV17" s="136"/>
      <c r="TOW17" s="136"/>
      <c r="TOX17" s="136"/>
      <c r="TOY17" s="136"/>
      <c r="TOZ17" s="136"/>
      <c r="TPA17" s="136"/>
      <c r="TPB17" s="136"/>
      <c r="TPC17" s="136"/>
      <c r="TPD17" s="136"/>
      <c r="TPE17" s="136"/>
      <c r="TPF17" s="136"/>
      <c r="TPG17" s="136"/>
      <c r="TPH17" s="136"/>
      <c r="TPI17" s="136"/>
      <c r="TPJ17" s="136"/>
      <c r="TPK17" s="136"/>
      <c r="TPL17" s="136"/>
      <c r="TPM17" s="136"/>
      <c r="TPN17" s="136"/>
      <c r="TPO17" s="136"/>
      <c r="TPP17" s="136"/>
      <c r="TPQ17" s="136"/>
      <c r="TPR17" s="136"/>
      <c r="TPS17" s="136"/>
      <c r="TPT17" s="136"/>
      <c r="TPU17" s="136"/>
      <c r="TPV17" s="136"/>
      <c r="TPW17" s="136"/>
      <c r="TPX17" s="136"/>
      <c r="TPY17" s="136"/>
      <c r="TPZ17" s="136"/>
      <c r="TQA17" s="136"/>
      <c r="TQB17" s="136"/>
      <c r="TQC17" s="136"/>
      <c r="TQD17" s="136"/>
      <c r="TQE17" s="136"/>
      <c r="TQF17" s="136"/>
      <c r="TQG17" s="136"/>
      <c r="TQH17" s="136"/>
      <c r="TQI17" s="136"/>
      <c r="TQJ17" s="136"/>
      <c r="TQK17" s="136"/>
      <c r="TQL17" s="136"/>
      <c r="TQM17" s="136"/>
      <c r="TQN17" s="136"/>
      <c r="TQO17" s="136"/>
      <c r="TQP17" s="136"/>
      <c r="TQQ17" s="136"/>
      <c r="TQR17" s="136"/>
      <c r="TQS17" s="136"/>
      <c r="TQT17" s="136"/>
      <c r="TQU17" s="136"/>
      <c r="TQV17" s="136"/>
      <c r="TQW17" s="136"/>
      <c r="TQX17" s="136"/>
      <c r="TQY17" s="136"/>
      <c r="TQZ17" s="136"/>
      <c r="TRA17" s="136"/>
      <c r="TRB17" s="136"/>
      <c r="TRC17" s="136"/>
      <c r="TRD17" s="136"/>
      <c r="TRE17" s="136"/>
      <c r="TRF17" s="136"/>
      <c r="TRG17" s="136"/>
      <c r="TRH17" s="136"/>
      <c r="TRI17" s="136"/>
      <c r="TRJ17" s="136"/>
      <c r="TRK17" s="136"/>
      <c r="TRL17" s="136"/>
      <c r="TRM17" s="136"/>
      <c r="TRN17" s="136"/>
      <c r="TRO17" s="136"/>
      <c r="TRP17" s="136"/>
      <c r="TRQ17" s="136"/>
      <c r="TRR17" s="136"/>
      <c r="TRS17" s="136"/>
      <c r="TRT17" s="136"/>
      <c r="TRU17" s="136"/>
      <c r="TRV17" s="136"/>
      <c r="TRW17" s="136"/>
      <c r="TRX17" s="136"/>
      <c r="TRY17" s="136"/>
      <c r="TRZ17" s="136"/>
      <c r="TSA17" s="136"/>
      <c r="TSB17" s="136"/>
      <c r="TSC17" s="136"/>
      <c r="TSD17" s="136"/>
      <c r="TSE17" s="136"/>
      <c r="TSF17" s="136"/>
      <c r="TSG17" s="136"/>
      <c r="TSH17" s="136"/>
      <c r="TSI17" s="136"/>
      <c r="TSJ17" s="136"/>
      <c r="TSK17" s="136"/>
      <c r="TSL17" s="136"/>
      <c r="TSM17" s="136"/>
      <c r="TSN17" s="136"/>
      <c r="TSO17" s="136"/>
      <c r="TSP17" s="136"/>
      <c r="TSQ17" s="136"/>
      <c r="TSR17" s="136"/>
      <c r="TSS17" s="136"/>
      <c r="TST17" s="136"/>
      <c r="TSU17" s="136"/>
      <c r="TSV17" s="136"/>
      <c r="TSW17" s="136"/>
      <c r="TSX17" s="136"/>
      <c r="TSY17" s="136"/>
      <c r="TSZ17" s="136"/>
      <c r="TTA17" s="136"/>
      <c r="TTB17" s="136"/>
      <c r="TTC17" s="136"/>
      <c r="TTD17" s="136"/>
      <c r="TTE17" s="136"/>
      <c r="TTF17" s="136"/>
      <c r="TTG17" s="136"/>
      <c r="TTH17" s="136"/>
      <c r="TTI17" s="136"/>
      <c r="TTJ17" s="136"/>
      <c r="TTK17" s="136"/>
      <c r="TTL17" s="136"/>
      <c r="TTM17" s="136"/>
      <c r="TTN17" s="136"/>
      <c r="TTO17" s="136"/>
      <c r="TTP17" s="136"/>
      <c r="TTQ17" s="136"/>
      <c r="TTR17" s="136"/>
      <c r="TTS17" s="136"/>
      <c r="TTT17" s="136"/>
      <c r="TTU17" s="136"/>
      <c r="TTV17" s="136"/>
      <c r="TTW17" s="136"/>
      <c r="TTX17" s="136"/>
      <c r="TTY17" s="136"/>
      <c r="TTZ17" s="136"/>
      <c r="TUA17" s="136"/>
      <c r="TUB17" s="136"/>
      <c r="TUC17" s="136"/>
      <c r="TUD17" s="136"/>
      <c r="TUE17" s="136"/>
      <c r="TUF17" s="136"/>
      <c r="TUG17" s="136"/>
      <c r="TUH17" s="136"/>
      <c r="TUI17" s="136"/>
      <c r="TUJ17" s="136"/>
      <c r="TUK17" s="136"/>
      <c r="TUL17" s="136"/>
      <c r="TUM17" s="136"/>
      <c r="TUN17" s="136"/>
      <c r="TUO17" s="136"/>
      <c r="TUP17" s="136"/>
      <c r="TUQ17" s="136"/>
      <c r="TUR17" s="136"/>
      <c r="TUS17" s="136"/>
      <c r="TUT17" s="136"/>
      <c r="TUU17" s="136"/>
      <c r="TUV17" s="136"/>
      <c r="TUW17" s="136"/>
      <c r="TUX17" s="136"/>
      <c r="TUY17" s="136"/>
      <c r="TUZ17" s="136"/>
      <c r="TVA17" s="136"/>
      <c r="TVB17" s="136"/>
      <c r="TVC17" s="136"/>
      <c r="TVD17" s="136"/>
      <c r="TVE17" s="136"/>
      <c r="TVF17" s="136"/>
      <c r="TVG17" s="136"/>
      <c r="TVH17" s="136"/>
      <c r="TVI17" s="136"/>
      <c r="TVJ17" s="136"/>
      <c r="TVK17" s="136"/>
      <c r="TVL17" s="136"/>
      <c r="TVM17" s="136"/>
      <c r="TVN17" s="136"/>
      <c r="TVO17" s="136"/>
      <c r="TVP17" s="136"/>
      <c r="TVQ17" s="136"/>
      <c r="TVR17" s="136"/>
      <c r="TVS17" s="136"/>
      <c r="TVT17" s="136"/>
      <c r="TVU17" s="136"/>
      <c r="TVV17" s="136"/>
      <c r="TVW17" s="136"/>
      <c r="TVX17" s="136"/>
      <c r="TVY17" s="136"/>
      <c r="TVZ17" s="136"/>
      <c r="TWA17" s="136"/>
      <c r="TWB17" s="136"/>
      <c r="TWC17" s="136"/>
      <c r="TWD17" s="136"/>
      <c r="TWE17" s="136"/>
      <c r="TWF17" s="136"/>
      <c r="TWG17" s="136"/>
      <c r="TWH17" s="136"/>
      <c r="TWI17" s="136"/>
      <c r="TWJ17" s="136"/>
      <c r="TWK17" s="136"/>
      <c r="TWL17" s="136"/>
      <c r="TWM17" s="136"/>
      <c r="TWN17" s="136"/>
      <c r="TWO17" s="136"/>
      <c r="TWP17" s="136"/>
      <c r="TWQ17" s="136"/>
      <c r="TWR17" s="136"/>
      <c r="TWS17" s="136"/>
      <c r="TWT17" s="136"/>
      <c r="TWU17" s="136"/>
      <c r="TWV17" s="136"/>
      <c r="TWW17" s="136"/>
      <c r="TWX17" s="136"/>
      <c r="TWY17" s="136"/>
      <c r="TWZ17" s="136"/>
      <c r="TXA17" s="136"/>
      <c r="TXB17" s="136"/>
      <c r="TXC17" s="136"/>
      <c r="TXD17" s="136"/>
      <c r="TXE17" s="136"/>
      <c r="TXF17" s="136"/>
      <c r="TXG17" s="136"/>
      <c r="TXH17" s="136"/>
      <c r="TXI17" s="136"/>
      <c r="TXJ17" s="136"/>
      <c r="TXK17" s="136"/>
      <c r="TXL17" s="136"/>
      <c r="TXM17" s="136"/>
      <c r="TXN17" s="136"/>
      <c r="TXO17" s="136"/>
      <c r="TXP17" s="136"/>
      <c r="TXQ17" s="136"/>
      <c r="TXR17" s="136"/>
      <c r="TXS17" s="136"/>
      <c r="TXT17" s="136"/>
      <c r="TXU17" s="136"/>
      <c r="TXV17" s="136"/>
      <c r="TXW17" s="136"/>
      <c r="TXX17" s="136"/>
      <c r="TXY17" s="136"/>
      <c r="TXZ17" s="136"/>
      <c r="TYA17" s="136"/>
      <c r="TYB17" s="136"/>
      <c r="TYC17" s="136"/>
      <c r="TYD17" s="136"/>
      <c r="TYE17" s="136"/>
      <c r="TYF17" s="136"/>
      <c r="TYG17" s="136"/>
      <c r="TYH17" s="136"/>
      <c r="TYI17" s="136"/>
      <c r="TYJ17" s="136"/>
      <c r="TYK17" s="136"/>
      <c r="TYL17" s="136"/>
      <c r="TYM17" s="136"/>
      <c r="TYN17" s="136"/>
      <c r="TYO17" s="136"/>
      <c r="TYP17" s="136"/>
      <c r="TYQ17" s="136"/>
      <c r="TYR17" s="136"/>
      <c r="TYS17" s="136"/>
      <c r="TYT17" s="136"/>
      <c r="TYU17" s="136"/>
      <c r="TYV17" s="136"/>
      <c r="TYW17" s="136"/>
      <c r="TYX17" s="136"/>
      <c r="TYY17" s="136"/>
      <c r="TYZ17" s="136"/>
      <c r="TZA17" s="136"/>
      <c r="TZB17" s="136"/>
      <c r="TZC17" s="136"/>
      <c r="TZD17" s="136"/>
      <c r="TZE17" s="136"/>
      <c r="TZF17" s="136"/>
      <c r="TZG17" s="136"/>
      <c r="TZH17" s="136"/>
      <c r="TZI17" s="136"/>
      <c r="TZJ17" s="136"/>
      <c r="TZK17" s="136"/>
      <c r="TZL17" s="136"/>
      <c r="TZM17" s="136"/>
      <c r="TZN17" s="136"/>
      <c r="TZO17" s="136"/>
      <c r="TZP17" s="136"/>
      <c r="TZQ17" s="136"/>
      <c r="TZR17" s="136"/>
      <c r="TZS17" s="136"/>
      <c r="TZT17" s="136"/>
      <c r="TZU17" s="136"/>
      <c r="TZV17" s="136"/>
      <c r="TZW17" s="136"/>
      <c r="TZX17" s="136"/>
      <c r="TZY17" s="136"/>
      <c r="TZZ17" s="136"/>
      <c r="UAA17" s="136"/>
      <c r="UAB17" s="136"/>
      <c r="UAC17" s="136"/>
      <c r="UAD17" s="136"/>
      <c r="UAE17" s="136"/>
      <c r="UAF17" s="136"/>
      <c r="UAG17" s="136"/>
      <c r="UAH17" s="136"/>
      <c r="UAI17" s="136"/>
      <c r="UAJ17" s="136"/>
      <c r="UAK17" s="136"/>
      <c r="UAL17" s="136"/>
      <c r="UAM17" s="136"/>
      <c r="UAN17" s="136"/>
      <c r="UAO17" s="136"/>
      <c r="UAP17" s="136"/>
      <c r="UAQ17" s="136"/>
      <c r="UAR17" s="136"/>
      <c r="UAS17" s="136"/>
      <c r="UAT17" s="136"/>
      <c r="UAU17" s="136"/>
      <c r="UAV17" s="136"/>
      <c r="UAW17" s="136"/>
      <c r="UAX17" s="136"/>
      <c r="UAY17" s="136"/>
      <c r="UAZ17" s="136"/>
      <c r="UBA17" s="136"/>
      <c r="UBB17" s="136"/>
      <c r="UBC17" s="136"/>
      <c r="UBD17" s="136"/>
      <c r="UBE17" s="136"/>
      <c r="UBF17" s="136"/>
      <c r="UBG17" s="136"/>
      <c r="UBH17" s="136"/>
      <c r="UBI17" s="136"/>
      <c r="UBJ17" s="136"/>
      <c r="UBK17" s="136"/>
      <c r="UBL17" s="136"/>
      <c r="UBM17" s="136"/>
      <c r="UBN17" s="136"/>
      <c r="UBO17" s="136"/>
      <c r="UBP17" s="136"/>
      <c r="UBQ17" s="136"/>
      <c r="UBR17" s="136"/>
      <c r="UBS17" s="136"/>
      <c r="UBT17" s="136"/>
      <c r="UBU17" s="136"/>
      <c r="UBV17" s="136"/>
      <c r="UBW17" s="136"/>
      <c r="UBX17" s="136"/>
      <c r="UBY17" s="136"/>
      <c r="UBZ17" s="136"/>
      <c r="UCA17" s="136"/>
      <c r="UCB17" s="136"/>
      <c r="UCC17" s="136"/>
      <c r="UCD17" s="136"/>
      <c r="UCE17" s="136"/>
      <c r="UCF17" s="136"/>
      <c r="UCG17" s="136"/>
      <c r="UCH17" s="136"/>
      <c r="UCI17" s="136"/>
      <c r="UCJ17" s="136"/>
      <c r="UCK17" s="136"/>
      <c r="UCL17" s="136"/>
      <c r="UCM17" s="136"/>
      <c r="UCN17" s="136"/>
      <c r="UCO17" s="136"/>
      <c r="UCP17" s="136"/>
      <c r="UCQ17" s="136"/>
      <c r="UCR17" s="136"/>
      <c r="UCS17" s="136"/>
      <c r="UCT17" s="136"/>
      <c r="UCU17" s="136"/>
      <c r="UCV17" s="136"/>
      <c r="UCW17" s="136"/>
      <c r="UCX17" s="136"/>
      <c r="UCY17" s="136"/>
      <c r="UCZ17" s="136"/>
      <c r="UDA17" s="136"/>
      <c r="UDB17" s="136"/>
      <c r="UDC17" s="136"/>
      <c r="UDD17" s="136"/>
      <c r="UDE17" s="136"/>
      <c r="UDF17" s="136"/>
      <c r="UDG17" s="136"/>
      <c r="UDH17" s="136"/>
      <c r="UDI17" s="136"/>
      <c r="UDJ17" s="136"/>
      <c r="UDK17" s="136"/>
      <c r="UDL17" s="136"/>
      <c r="UDM17" s="136"/>
      <c r="UDN17" s="136"/>
      <c r="UDO17" s="136"/>
      <c r="UDP17" s="136"/>
      <c r="UDQ17" s="136"/>
      <c r="UDR17" s="136"/>
      <c r="UDS17" s="136"/>
      <c r="UDT17" s="136"/>
      <c r="UDU17" s="136"/>
      <c r="UDV17" s="136"/>
      <c r="UDW17" s="136"/>
      <c r="UDX17" s="136"/>
      <c r="UDY17" s="136"/>
      <c r="UDZ17" s="136"/>
      <c r="UEA17" s="136"/>
      <c r="UEB17" s="136"/>
      <c r="UEC17" s="136"/>
      <c r="UED17" s="136"/>
      <c r="UEE17" s="136"/>
      <c r="UEF17" s="136"/>
      <c r="UEG17" s="136"/>
      <c r="UEH17" s="136"/>
      <c r="UEI17" s="136"/>
      <c r="UEJ17" s="136"/>
      <c r="UEK17" s="136"/>
      <c r="UEL17" s="136"/>
      <c r="UEM17" s="136"/>
      <c r="UEN17" s="136"/>
      <c r="UEO17" s="136"/>
      <c r="UEP17" s="136"/>
      <c r="UEQ17" s="136"/>
      <c r="UER17" s="136"/>
      <c r="UES17" s="136"/>
      <c r="UET17" s="136"/>
      <c r="UEU17" s="136"/>
      <c r="UEV17" s="136"/>
      <c r="UEW17" s="136"/>
      <c r="UEX17" s="136"/>
      <c r="UEY17" s="136"/>
      <c r="UEZ17" s="136"/>
      <c r="UFA17" s="136"/>
      <c r="UFB17" s="136"/>
      <c r="UFC17" s="136"/>
      <c r="UFD17" s="136"/>
      <c r="UFE17" s="136"/>
      <c r="UFF17" s="136"/>
      <c r="UFG17" s="136"/>
      <c r="UFH17" s="136"/>
      <c r="UFI17" s="136"/>
      <c r="UFJ17" s="136"/>
      <c r="UFK17" s="136"/>
      <c r="UFL17" s="136"/>
      <c r="UFM17" s="136"/>
      <c r="UFN17" s="136"/>
      <c r="UFO17" s="136"/>
      <c r="UFP17" s="136"/>
      <c r="UFQ17" s="136"/>
      <c r="UFR17" s="136"/>
      <c r="UFS17" s="136"/>
      <c r="UFT17" s="136"/>
      <c r="UFU17" s="136"/>
      <c r="UFV17" s="136"/>
      <c r="UFW17" s="136"/>
      <c r="UFX17" s="136"/>
      <c r="UFY17" s="136"/>
      <c r="UFZ17" s="136"/>
      <c r="UGA17" s="136"/>
      <c r="UGB17" s="136"/>
      <c r="UGC17" s="136"/>
      <c r="UGD17" s="136"/>
      <c r="UGE17" s="136"/>
      <c r="UGF17" s="136"/>
      <c r="UGG17" s="136"/>
      <c r="UGH17" s="136"/>
      <c r="UGI17" s="136"/>
      <c r="UGJ17" s="136"/>
      <c r="UGK17" s="136"/>
      <c r="UGL17" s="136"/>
      <c r="UGM17" s="136"/>
      <c r="UGN17" s="136"/>
      <c r="UGO17" s="136"/>
      <c r="UGP17" s="136"/>
      <c r="UGQ17" s="136"/>
      <c r="UGR17" s="136"/>
      <c r="UGS17" s="136"/>
      <c r="UGT17" s="136"/>
      <c r="UGU17" s="136"/>
      <c r="UGV17" s="136"/>
      <c r="UGW17" s="136"/>
      <c r="UGX17" s="136"/>
      <c r="UGY17" s="136"/>
      <c r="UGZ17" s="136"/>
      <c r="UHA17" s="136"/>
      <c r="UHB17" s="136"/>
      <c r="UHC17" s="136"/>
      <c r="UHD17" s="136"/>
      <c r="UHE17" s="136"/>
      <c r="UHF17" s="136"/>
      <c r="UHG17" s="136"/>
      <c r="UHH17" s="136"/>
      <c r="UHI17" s="136"/>
      <c r="UHJ17" s="136"/>
      <c r="UHK17" s="136"/>
      <c r="UHL17" s="136"/>
      <c r="UHM17" s="136"/>
      <c r="UHN17" s="136"/>
      <c r="UHO17" s="136"/>
      <c r="UHP17" s="136"/>
      <c r="UHQ17" s="136"/>
      <c r="UHR17" s="136"/>
      <c r="UHS17" s="136"/>
      <c r="UHT17" s="136"/>
      <c r="UHU17" s="136"/>
      <c r="UHV17" s="136"/>
      <c r="UHW17" s="136"/>
      <c r="UHX17" s="136"/>
      <c r="UHY17" s="136"/>
      <c r="UHZ17" s="136"/>
      <c r="UIA17" s="136"/>
      <c r="UIB17" s="136"/>
      <c r="UIC17" s="136"/>
      <c r="UID17" s="136"/>
      <c r="UIE17" s="136"/>
      <c r="UIF17" s="136"/>
      <c r="UIG17" s="136"/>
      <c r="UIH17" s="136"/>
      <c r="UII17" s="136"/>
      <c r="UIJ17" s="136"/>
      <c r="UIK17" s="136"/>
      <c r="UIL17" s="136"/>
      <c r="UIM17" s="136"/>
      <c r="UIN17" s="136"/>
      <c r="UIO17" s="136"/>
      <c r="UIP17" s="136"/>
      <c r="UIQ17" s="136"/>
      <c r="UIR17" s="136"/>
      <c r="UIS17" s="136"/>
      <c r="UIT17" s="136"/>
      <c r="UIU17" s="136"/>
      <c r="UIV17" s="136"/>
      <c r="UIW17" s="136"/>
      <c r="UIX17" s="136"/>
      <c r="UIY17" s="136"/>
      <c r="UIZ17" s="136"/>
      <c r="UJA17" s="136"/>
      <c r="UJB17" s="136"/>
      <c r="UJC17" s="136"/>
      <c r="UJD17" s="136"/>
      <c r="UJE17" s="136"/>
      <c r="UJF17" s="136"/>
      <c r="UJG17" s="136"/>
      <c r="UJH17" s="136"/>
      <c r="UJI17" s="136"/>
      <c r="UJJ17" s="136"/>
      <c r="UJK17" s="136"/>
      <c r="UJL17" s="136"/>
      <c r="UJM17" s="136"/>
      <c r="UJN17" s="136"/>
      <c r="UJO17" s="136"/>
      <c r="UJP17" s="136"/>
      <c r="UJQ17" s="136"/>
      <c r="UJR17" s="136"/>
      <c r="UJS17" s="136"/>
      <c r="UJT17" s="136"/>
      <c r="UJU17" s="136"/>
      <c r="UJV17" s="136"/>
      <c r="UJW17" s="136"/>
      <c r="UJX17" s="136"/>
      <c r="UJY17" s="136"/>
      <c r="UJZ17" s="136"/>
      <c r="UKA17" s="136"/>
      <c r="UKB17" s="136"/>
      <c r="UKC17" s="136"/>
      <c r="UKD17" s="136"/>
      <c r="UKE17" s="136"/>
      <c r="UKF17" s="136"/>
      <c r="UKG17" s="136"/>
      <c r="UKH17" s="136"/>
      <c r="UKI17" s="136"/>
      <c r="UKJ17" s="136"/>
      <c r="UKK17" s="136"/>
      <c r="UKL17" s="136"/>
      <c r="UKM17" s="136"/>
      <c r="UKN17" s="136"/>
      <c r="UKO17" s="136"/>
      <c r="UKP17" s="136"/>
      <c r="UKQ17" s="136"/>
      <c r="UKR17" s="136"/>
      <c r="UKS17" s="136"/>
      <c r="UKT17" s="136"/>
      <c r="UKU17" s="136"/>
      <c r="UKV17" s="136"/>
      <c r="UKW17" s="136"/>
      <c r="UKX17" s="136"/>
      <c r="UKY17" s="136"/>
      <c r="UKZ17" s="136"/>
      <c r="ULA17" s="136"/>
      <c r="ULB17" s="136"/>
      <c r="ULC17" s="136"/>
      <c r="ULD17" s="136"/>
      <c r="ULE17" s="136"/>
      <c r="ULF17" s="136"/>
      <c r="ULG17" s="136"/>
      <c r="ULH17" s="136"/>
      <c r="ULI17" s="136"/>
      <c r="ULJ17" s="136"/>
      <c r="ULK17" s="136"/>
      <c r="ULL17" s="136"/>
      <c r="ULM17" s="136"/>
      <c r="ULN17" s="136"/>
      <c r="ULO17" s="136"/>
      <c r="ULP17" s="136"/>
      <c r="ULQ17" s="136"/>
      <c r="ULR17" s="136"/>
      <c r="ULS17" s="136"/>
      <c r="ULT17" s="136"/>
      <c r="ULU17" s="136"/>
      <c r="ULV17" s="136"/>
      <c r="ULW17" s="136"/>
      <c r="ULX17" s="136"/>
      <c r="ULY17" s="136"/>
      <c r="ULZ17" s="136"/>
      <c r="UMA17" s="136"/>
      <c r="UMB17" s="136"/>
      <c r="UMC17" s="136"/>
      <c r="UMD17" s="136"/>
      <c r="UME17" s="136"/>
      <c r="UMF17" s="136"/>
      <c r="UMG17" s="136"/>
      <c r="UMH17" s="136"/>
      <c r="UMI17" s="136"/>
      <c r="UMJ17" s="136"/>
      <c r="UMK17" s="136"/>
      <c r="UML17" s="136"/>
      <c r="UMM17" s="136"/>
      <c r="UMN17" s="136"/>
      <c r="UMO17" s="136"/>
      <c r="UMP17" s="136"/>
      <c r="UMQ17" s="136"/>
      <c r="UMR17" s="136"/>
      <c r="UMS17" s="136"/>
      <c r="UMT17" s="136"/>
      <c r="UMU17" s="136"/>
      <c r="UMV17" s="136"/>
      <c r="UMW17" s="136"/>
      <c r="UMX17" s="136"/>
      <c r="UMY17" s="136"/>
      <c r="UMZ17" s="136"/>
      <c r="UNA17" s="136"/>
      <c r="UNB17" s="136"/>
      <c r="UNC17" s="136"/>
      <c r="UND17" s="136"/>
      <c r="UNE17" s="136"/>
      <c r="UNF17" s="136"/>
      <c r="UNG17" s="136"/>
      <c r="UNH17" s="136"/>
      <c r="UNI17" s="136"/>
      <c r="UNJ17" s="136"/>
      <c r="UNK17" s="136"/>
      <c r="UNL17" s="136"/>
      <c r="UNM17" s="136"/>
      <c r="UNN17" s="136"/>
      <c r="UNO17" s="136"/>
      <c r="UNP17" s="136"/>
      <c r="UNQ17" s="136"/>
      <c r="UNR17" s="136"/>
      <c r="UNS17" s="136"/>
      <c r="UNT17" s="136"/>
      <c r="UNU17" s="136"/>
      <c r="UNV17" s="136"/>
      <c r="UNW17" s="136"/>
      <c r="UNX17" s="136"/>
      <c r="UNY17" s="136"/>
      <c r="UNZ17" s="136"/>
      <c r="UOA17" s="136"/>
      <c r="UOB17" s="136"/>
      <c r="UOC17" s="136"/>
      <c r="UOD17" s="136"/>
      <c r="UOE17" s="136"/>
      <c r="UOF17" s="136"/>
      <c r="UOG17" s="136"/>
      <c r="UOH17" s="136"/>
      <c r="UOI17" s="136"/>
      <c r="UOJ17" s="136"/>
      <c r="UOK17" s="136"/>
      <c r="UOL17" s="136"/>
      <c r="UOM17" s="136"/>
      <c r="UON17" s="136"/>
      <c r="UOO17" s="136"/>
      <c r="UOP17" s="136"/>
      <c r="UOQ17" s="136"/>
      <c r="UOR17" s="136"/>
      <c r="UOS17" s="136"/>
      <c r="UOT17" s="136"/>
      <c r="UOU17" s="136"/>
      <c r="UOV17" s="136"/>
      <c r="UOW17" s="136"/>
      <c r="UOX17" s="136"/>
      <c r="UOY17" s="136"/>
      <c r="UOZ17" s="136"/>
      <c r="UPA17" s="136"/>
      <c r="UPB17" s="136"/>
      <c r="UPC17" s="136"/>
      <c r="UPD17" s="136"/>
      <c r="UPE17" s="136"/>
      <c r="UPF17" s="136"/>
      <c r="UPG17" s="136"/>
      <c r="UPH17" s="136"/>
      <c r="UPI17" s="136"/>
      <c r="UPJ17" s="136"/>
      <c r="UPK17" s="136"/>
      <c r="UPL17" s="136"/>
      <c r="UPM17" s="136"/>
      <c r="UPN17" s="136"/>
      <c r="UPO17" s="136"/>
      <c r="UPP17" s="136"/>
      <c r="UPQ17" s="136"/>
      <c r="UPR17" s="136"/>
      <c r="UPS17" s="136"/>
      <c r="UPT17" s="136"/>
      <c r="UPU17" s="136"/>
      <c r="UPV17" s="136"/>
      <c r="UPW17" s="136"/>
      <c r="UPX17" s="136"/>
      <c r="UPY17" s="136"/>
      <c r="UPZ17" s="136"/>
      <c r="UQA17" s="136"/>
      <c r="UQB17" s="136"/>
      <c r="UQC17" s="136"/>
      <c r="UQD17" s="136"/>
      <c r="UQE17" s="136"/>
      <c r="UQF17" s="136"/>
      <c r="UQG17" s="136"/>
      <c r="UQH17" s="136"/>
      <c r="UQI17" s="136"/>
      <c r="UQJ17" s="136"/>
      <c r="UQK17" s="136"/>
      <c r="UQL17" s="136"/>
      <c r="UQM17" s="136"/>
      <c r="UQN17" s="136"/>
      <c r="UQO17" s="136"/>
      <c r="UQP17" s="136"/>
      <c r="UQQ17" s="136"/>
      <c r="UQR17" s="136"/>
      <c r="UQS17" s="136"/>
      <c r="UQT17" s="136"/>
      <c r="UQU17" s="136"/>
      <c r="UQV17" s="136"/>
      <c r="UQW17" s="136"/>
      <c r="UQX17" s="136"/>
      <c r="UQY17" s="136"/>
      <c r="UQZ17" s="136"/>
      <c r="URA17" s="136"/>
      <c r="URB17" s="136"/>
      <c r="URC17" s="136"/>
      <c r="URD17" s="136"/>
      <c r="URE17" s="136"/>
      <c r="URF17" s="136"/>
      <c r="URG17" s="136"/>
      <c r="URH17" s="136"/>
      <c r="URI17" s="136"/>
      <c r="URJ17" s="136"/>
      <c r="URK17" s="136"/>
      <c r="URL17" s="136"/>
      <c r="URM17" s="136"/>
      <c r="URN17" s="136"/>
      <c r="URO17" s="136"/>
      <c r="URP17" s="136"/>
      <c r="URQ17" s="136"/>
      <c r="URR17" s="136"/>
      <c r="URS17" s="136"/>
      <c r="URT17" s="136"/>
      <c r="URU17" s="136"/>
      <c r="URV17" s="136"/>
      <c r="URW17" s="136"/>
      <c r="URX17" s="136"/>
      <c r="URY17" s="136"/>
      <c r="URZ17" s="136"/>
      <c r="USA17" s="136"/>
      <c r="USB17" s="136"/>
      <c r="USC17" s="136"/>
      <c r="USD17" s="136"/>
      <c r="USE17" s="136"/>
      <c r="USF17" s="136"/>
      <c r="USG17" s="136"/>
      <c r="USH17" s="136"/>
      <c r="USI17" s="136"/>
      <c r="USJ17" s="136"/>
      <c r="USK17" s="136"/>
      <c r="USL17" s="136"/>
      <c r="USM17" s="136"/>
      <c r="USN17" s="136"/>
      <c r="USO17" s="136"/>
      <c r="USP17" s="136"/>
      <c r="USQ17" s="136"/>
      <c r="USR17" s="136"/>
      <c r="USS17" s="136"/>
      <c r="UST17" s="136"/>
      <c r="USU17" s="136"/>
      <c r="USV17" s="136"/>
      <c r="USW17" s="136"/>
      <c r="USX17" s="136"/>
      <c r="USY17" s="136"/>
      <c r="USZ17" s="136"/>
      <c r="UTA17" s="136"/>
      <c r="UTB17" s="136"/>
      <c r="UTC17" s="136"/>
      <c r="UTD17" s="136"/>
      <c r="UTE17" s="136"/>
      <c r="UTF17" s="136"/>
      <c r="UTG17" s="136"/>
      <c r="UTH17" s="136"/>
      <c r="UTI17" s="136"/>
      <c r="UTJ17" s="136"/>
      <c r="UTK17" s="136"/>
      <c r="UTL17" s="136"/>
      <c r="UTM17" s="136"/>
      <c r="UTN17" s="136"/>
      <c r="UTO17" s="136"/>
      <c r="UTP17" s="136"/>
      <c r="UTQ17" s="136"/>
      <c r="UTR17" s="136"/>
      <c r="UTS17" s="136"/>
      <c r="UTT17" s="136"/>
      <c r="UTU17" s="136"/>
      <c r="UTV17" s="136"/>
      <c r="UTW17" s="136"/>
      <c r="UTX17" s="136"/>
      <c r="UTY17" s="136"/>
      <c r="UTZ17" s="136"/>
      <c r="UUA17" s="136"/>
      <c r="UUB17" s="136"/>
      <c r="UUC17" s="136"/>
      <c r="UUD17" s="136"/>
      <c r="UUE17" s="136"/>
      <c r="UUF17" s="136"/>
      <c r="UUG17" s="136"/>
      <c r="UUH17" s="136"/>
      <c r="UUI17" s="136"/>
      <c r="UUJ17" s="136"/>
      <c r="UUK17" s="136"/>
      <c r="UUL17" s="136"/>
      <c r="UUM17" s="136"/>
      <c r="UUN17" s="136"/>
      <c r="UUO17" s="136"/>
      <c r="UUP17" s="136"/>
      <c r="UUQ17" s="136"/>
      <c r="UUR17" s="136"/>
      <c r="UUS17" s="136"/>
      <c r="UUT17" s="136"/>
      <c r="UUU17" s="136"/>
      <c r="UUV17" s="136"/>
      <c r="UUW17" s="136"/>
      <c r="UUX17" s="136"/>
      <c r="UUY17" s="136"/>
      <c r="UUZ17" s="136"/>
      <c r="UVA17" s="136"/>
      <c r="UVB17" s="136"/>
      <c r="UVC17" s="136"/>
      <c r="UVD17" s="136"/>
      <c r="UVE17" s="136"/>
      <c r="UVF17" s="136"/>
      <c r="UVG17" s="136"/>
      <c r="UVH17" s="136"/>
      <c r="UVI17" s="136"/>
      <c r="UVJ17" s="136"/>
      <c r="UVK17" s="136"/>
      <c r="UVL17" s="136"/>
      <c r="UVM17" s="136"/>
      <c r="UVN17" s="136"/>
      <c r="UVO17" s="136"/>
      <c r="UVP17" s="136"/>
      <c r="UVQ17" s="136"/>
      <c r="UVR17" s="136"/>
      <c r="UVS17" s="136"/>
      <c r="UVT17" s="136"/>
      <c r="UVU17" s="136"/>
      <c r="UVV17" s="136"/>
      <c r="UVW17" s="136"/>
      <c r="UVX17" s="136"/>
      <c r="UVY17" s="136"/>
      <c r="UVZ17" s="136"/>
      <c r="UWA17" s="136"/>
      <c r="UWB17" s="136"/>
      <c r="UWC17" s="136"/>
      <c r="UWD17" s="136"/>
      <c r="UWE17" s="136"/>
      <c r="UWF17" s="136"/>
      <c r="UWG17" s="136"/>
      <c r="UWH17" s="136"/>
      <c r="UWI17" s="136"/>
      <c r="UWJ17" s="136"/>
      <c r="UWK17" s="136"/>
      <c r="UWL17" s="136"/>
      <c r="UWM17" s="136"/>
      <c r="UWN17" s="136"/>
      <c r="UWO17" s="136"/>
      <c r="UWP17" s="136"/>
      <c r="UWQ17" s="136"/>
      <c r="UWR17" s="136"/>
      <c r="UWS17" s="136"/>
      <c r="UWT17" s="136"/>
      <c r="UWU17" s="136"/>
      <c r="UWV17" s="136"/>
      <c r="UWW17" s="136"/>
      <c r="UWX17" s="136"/>
      <c r="UWY17" s="136"/>
      <c r="UWZ17" s="136"/>
      <c r="UXA17" s="136"/>
      <c r="UXB17" s="136"/>
      <c r="UXC17" s="136"/>
      <c r="UXD17" s="136"/>
      <c r="UXE17" s="136"/>
      <c r="UXF17" s="136"/>
      <c r="UXG17" s="136"/>
      <c r="UXH17" s="136"/>
      <c r="UXI17" s="136"/>
      <c r="UXJ17" s="136"/>
      <c r="UXK17" s="136"/>
      <c r="UXL17" s="136"/>
      <c r="UXM17" s="136"/>
      <c r="UXN17" s="136"/>
      <c r="UXO17" s="136"/>
      <c r="UXP17" s="136"/>
      <c r="UXQ17" s="136"/>
      <c r="UXR17" s="136"/>
      <c r="UXS17" s="136"/>
      <c r="UXT17" s="136"/>
      <c r="UXU17" s="136"/>
      <c r="UXV17" s="136"/>
      <c r="UXW17" s="136"/>
      <c r="UXX17" s="136"/>
      <c r="UXY17" s="136"/>
      <c r="UXZ17" s="136"/>
      <c r="UYA17" s="136"/>
      <c r="UYB17" s="136"/>
      <c r="UYC17" s="136"/>
      <c r="UYD17" s="136"/>
      <c r="UYE17" s="136"/>
      <c r="UYF17" s="136"/>
      <c r="UYG17" s="136"/>
      <c r="UYH17" s="136"/>
      <c r="UYI17" s="136"/>
      <c r="UYJ17" s="136"/>
      <c r="UYK17" s="136"/>
      <c r="UYL17" s="136"/>
      <c r="UYM17" s="136"/>
      <c r="UYN17" s="136"/>
      <c r="UYO17" s="136"/>
      <c r="UYP17" s="136"/>
      <c r="UYQ17" s="136"/>
      <c r="UYR17" s="136"/>
      <c r="UYS17" s="136"/>
      <c r="UYT17" s="136"/>
      <c r="UYU17" s="136"/>
      <c r="UYV17" s="136"/>
      <c r="UYW17" s="136"/>
      <c r="UYX17" s="136"/>
      <c r="UYY17" s="136"/>
      <c r="UYZ17" s="136"/>
      <c r="UZA17" s="136"/>
      <c r="UZB17" s="136"/>
      <c r="UZC17" s="136"/>
      <c r="UZD17" s="136"/>
      <c r="UZE17" s="136"/>
      <c r="UZF17" s="136"/>
      <c r="UZG17" s="136"/>
      <c r="UZH17" s="136"/>
      <c r="UZI17" s="136"/>
      <c r="UZJ17" s="136"/>
      <c r="UZK17" s="136"/>
      <c r="UZL17" s="136"/>
      <c r="UZM17" s="136"/>
      <c r="UZN17" s="136"/>
      <c r="UZO17" s="136"/>
      <c r="UZP17" s="136"/>
      <c r="UZQ17" s="136"/>
      <c r="UZR17" s="136"/>
      <c r="UZS17" s="136"/>
      <c r="UZT17" s="136"/>
      <c r="UZU17" s="136"/>
      <c r="UZV17" s="136"/>
      <c r="UZW17" s="136"/>
      <c r="UZX17" s="136"/>
      <c r="UZY17" s="136"/>
      <c r="UZZ17" s="136"/>
      <c r="VAA17" s="136"/>
      <c r="VAB17" s="136"/>
      <c r="VAC17" s="136"/>
      <c r="VAD17" s="136"/>
      <c r="VAE17" s="136"/>
      <c r="VAF17" s="136"/>
      <c r="VAG17" s="136"/>
      <c r="VAH17" s="136"/>
      <c r="VAI17" s="136"/>
      <c r="VAJ17" s="136"/>
      <c r="VAK17" s="136"/>
      <c r="VAL17" s="136"/>
      <c r="VAM17" s="136"/>
      <c r="VAN17" s="136"/>
      <c r="VAO17" s="136"/>
      <c r="VAP17" s="136"/>
      <c r="VAQ17" s="136"/>
      <c r="VAR17" s="136"/>
      <c r="VAS17" s="136"/>
      <c r="VAT17" s="136"/>
      <c r="VAU17" s="136"/>
      <c r="VAV17" s="136"/>
      <c r="VAW17" s="136"/>
      <c r="VAX17" s="136"/>
      <c r="VAY17" s="136"/>
      <c r="VAZ17" s="136"/>
      <c r="VBA17" s="136"/>
      <c r="VBB17" s="136"/>
      <c r="VBC17" s="136"/>
      <c r="VBD17" s="136"/>
      <c r="VBE17" s="136"/>
      <c r="VBF17" s="136"/>
      <c r="VBG17" s="136"/>
      <c r="VBH17" s="136"/>
      <c r="VBI17" s="136"/>
      <c r="VBJ17" s="136"/>
      <c r="VBK17" s="136"/>
      <c r="VBL17" s="136"/>
      <c r="VBM17" s="136"/>
      <c r="VBN17" s="136"/>
      <c r="VBO17" s="136"/>
      <c r="VBP17" s="136"/>
      <c r="VBQ17" s="136"/>
      <c r="VBR17" s="136"/>
      <c r="VBS17" s="136"/>
      <c r="VBT17" s="136"/>
      <c r="VBU17" s="136"/>
      <c r="VBV17" s="136"/>
      <c r="VBW17" s="136"/>
      <c r="VBX17" s="136"/>
      <c r="VBY17" s="136"/>
      <c r="VBZ17" s="136"/>
      <c r="VCA17" s="136"/>
      <c r="VCB17" s="136"/>
      <c r="VCC17" s="136"/>
      <c r="VCD17" s="136"/>
      <c r="VCE17" s="136"/>
      <c r="VCF17" s="136"/>
      <c r="VCG17" s="136"/>
      <c r="VCH17" s="136"/>
      <c r="VCI17" s="136"/>
      <c r="VCJ17" s="136"/>
      <c r="VCK17" s="136"/>
      <c r="VCL17" s="136"/>
      <c r="VCM17" s="136"/>
      <c r="VCN17" s="136"/>
      <c r="VCO17" s="136"/>
      <c r="VCP17" s="136"/>
      <c r="VCQ17" s="136"/>
      <c r="VCR17" s="136"/>
      <c r="VCS17" s="136"/>
      <c r="VCT17" s="136"/>
      <c r="VCU17" s="136"/>
      <c r="VCV17" s="136"/>
      <c r="VCW17" s="136"/>
      <c r="VCX17" s="136"/>
      <c r="VCY17" s="136"/>
      <c r="VCZ17" s="136"/>
      <c r="VDA17" s="136"/>
      <c r="VDB17" s="136"/>
      <c r="VDC17" s="136"/>
      <c r="VDD17" s="136"/>
      <c r="VDE17" s="136"/>
      <c r="VDF17" s="136"/>
      <c r="VDG17" s="136"/>
      <c r="VDH17" s="136"/>
      <c r="VDI17" s="136"/>
      <c r="VDJ17" s="136"/>
      <c r="VDK17" s="136"/>
      <c r="VDL17" s="136"/>
      <c r="VDM17" s="136"/>
      <c r="VDN17" s="136"/>
      <c r="VDO17" s="136"/>
      <c r="VDP17" s="136"/>
      <c r="VDQ17" s="136"/>
      <c r="VDR17" s="136"/>
      <c r="VDS17" s="136"/>
      <c r="VDT17" s="136"/>
      <c r="VDU17" s="136"/>
      <c r="VDV17" s="136"/>
      <c r="VDW17" s="136"/>
      <c r="VDX17" s="136"/>
      <c r="VDY17" s="136"/>
      <c r="VDZ17" s="136"/>
      <c r="VEA17" s="136"/>
      <c r="VEB17" s="136"/>
      <c r="VEC17" s="136"/>
      <c r="VED17" s="136"/>
      <c r="VEE17" s="136"/>
      <c r="VEF17" s="136"/>
      <c r="VEG17" s="136"/>
      <c r="VEH17" s="136"/>
      <c r="VEI17" s="136"/>
      <c r="VEJ17" s="136"/>
      <c r="VEK17" s="136"/>
      <c r="VEL17" s="136"/>
      <c r="VEM17" s="136"/>
      <c r="VEN17" s="136"/>
      <c r="VEO17" s="136"/>
      <c r="VEP17" s="136"/>
      <c r="VEQ17" s="136"/>
      <c r="VER17" s="136"/>
      <c r="VES17" s="136"/>
      <c r="VET17" s="136"/>
      <c r="VEU17" s="136"/>
      <c r="VEV17" s="136"/>
      <c r="VEW17" s="136"/>
      <c r="VEX17" s="136"/>
      <c r="VEY17" s="136"/>
      <c r="VEZ17" s="136"/>
      <c r="VFA17" s="136"/>
      <c r="VFB17" s="136"/>
      <c r="VFC17" s="136"/>
      <c r="VFD17" s="136"/>
      <c r="VFE17" s="136"/>
      <c r="VFF17" s="136"/>
      <c r="VFG17" s="136"/>
      <c r="VFH17" s="136"/>
      <c r="VFI17" s="136"/>
      <c r="VFJ17" s="136"/>
      <c r="VFK17" s="136"/>
      <c r="VFL17" s="136"/>
      <c r="VFM17" s="136"/>
      <c r="VFN17" s="136"/>
      <c r="VFO17" s="136"/>
      <c r="VFP17" s="136"/>
      <c r="VFQ17" s="136"/>
      <c r="VFR17" s="136"/>
      <c r="VFS17" s="136"/>
      <c r="VFT17" s="136"/>
      <c r="VFU17" s="136"/>
      <c r="VFV17" s="136"/>
      <c r="VFW17" s="136"/>
      <c r="VFX17" s="136"/>
      <c r="VFY17" s="136"/>
      <c r="VFZ17" s="136"/>
      <c r="VGA17" s="136"/>
      <c r="VGB17" s="136"/>
      <c r="VGC17" s="136"/>
      <c r="VGD17" s="136"/>
      <c r="VGE17" s="136"/>
      <c r="VGF17" s="136"/>
      <c r="VGG17" s="136"/>
      <c r="VGH17" s="136"/>
      <c r="VGI17" s="136"/>
      <c r="VGJ17" s="136"/>
      <c r="VGK17" s="136"/>
      <c r="VGL17" s="136"/>
      <c r="VGM17" s="136"/>
      <c r="VGN17" s="136"/>
      <c r="VGO17" s="136"/>
      <c r="VGP17" s="136"/>
      <c r="VGQ17" s="136"/>
      <c r="VGR17" s="136"/>
      <c r="VGS17" s="136"/>
      <c r="VGT17" s="136"/>
      <c r="VGU17" s="136"/>
      <c r="VGV17" s="136"/>
      <c r="VGW17" s="136"/>
      <c r="VGX17" s="136"/>
      <c r="VGY17" s="136"/>
      <c r="VGZ17" s="136"/>
      <c r="VHA17" s="136"/>
      <c r="VHB17" s="136"/>
      <c r="VHC17" s="136"/>
      <c r="VHD17" s="136"/>
      <c r="VHE17" s="136"/>
      <c r="VHF17" s="136"/>
      <c r="VHG17" s="136"/>
      <c r="VHH17" s="136"/>
      <c r="VHI17" s="136"/>
      <c r="VHJ17" s="136"/>
      <c r="VHK17" s="136"/>
      <c r="VHL17" s="136"/>
      <c r="VHM17" s="136"/>
      <c r="VHN17" s="136"/>
      <c r="VHO17" s="136"/>
      <c r="VHP17" s="136"/>
      <c r="VHQ17" s="136"/>
      <c r="VHR17" s="136"/>
      <c r="VHS17" s="136"/>
      <c r="VHT17" s="136"/>
      <c r="VHU17" s="136"/>
      <c r="VHV17" s="136"/>
      <c r="VHW17" s="136"/>
      <c r="VHX17" s="136"/>
      <c r="VHY17" s="136"/>
      <c r="VHZ17" s="136"/>
      <c r="VIA17" s="136"/>
      <c r="VIB17" s="136"/>
      <c r="VIC17" s="136"/>
      <c r="VID17" s="136"/>
      <c r="VIE17" s="136"/>
      <c r="VIF17" s="136"/>
      <c r="VIG17" s="136"/>
      <c r="VIH17" s="136"/>
      <c r="VII17" s="136"/>
      <c r="VIJ17" s="136"/>
      <c r="VIK17" s="136"/>
      <c r="VIL17" s="136"/>
      <c r="VIM17" s="136"/>
      <c r="VIN17" s="136"/>
      <c r="VIO17" s="136"/>
      <c r="VIP17" s="136"/>
      <c r="VIQ17" s="136"/>
      <c r="VIR17" s="136"/>
      <c r="VIS17" s="136"/>
      <c r="VIT17" s="136"/>
      <c r="VIU17" s="136"/>
      <c r="VIV17" s="136"/>
      <c r="VIW17" s="136"/>
      <c r="VIX17" s="136"/>
      <c r="VIY17" s="136"/>
      <c r="VIZ17" s="136"/>
      <c r="VJA17" s="136"/>
      <c r="VJB17" s="136"/>
      <c r="VJC17" s="136"/>
      <c r="VJD17" s="136"/>
      <c r="VJE17" s="136"/>
      <c r="VJF17" s="136"/>
      <c r="VJG17" s="136"/>
      <c r="VJH17" s="136"/>
      <c r="VJI17" s="136"/>
      <c r="VJJ17" s="136"/>
      <c r="VJK17" s="136"/>
      <c r="VJL17" s="136"/>
      <c r="VJM17" s="136"/>
      <c r="VJN17" s="136"/>
      <c r="VJO17" s="136"/>
      <c r="VJP17" s="136"/>
      <c r="VJQ17" s="136"/>
      <c r="VJR17" s="136"/>
      <c r="VJS17" s="136"/>
      <c r="VJT17" s="136"/>
      <c r="VJU17" s="136"/>
      <c r="VJV17" s="136"/>
      <c r="VJW17" s="136"/>
      <c r="VJX17" s="136"/>
      <c r="VJY17" s="136"/>
      <c r="VJZ17" s="136"/>
      <c r="VKA17" s="136"/>
      <c r="VKB17" s="136"/>
      <c r="VKC17" s="136"/>
      <c r="VKD17" s="136"/>
      <c r="VKE17" s="136"/>
      <c r="VKF17" s="136"/>
      <c r="VKG17" s="136"/>
      <c r="VKH17" s="136"/>
      <c r="VKI17" s="136"/>
      <c r="VKJ17" s="136"/>
      <c r="VKK17" s="136"/>
      <c r="VKL17" s="136"/>
      <c r="VKM17" s="136"/>
      <c r="VKN17" s="136"/>
      <c r="VKO17" s="136"/>
      <c r="VKP17" s="136"/>
      <c r="VKQ17" s="136"/>
      <c r="VKR17" s="136"/>
      <c r="VKS17" s="136"/>
      <c r="VKT17" s="136"/>
      <c r="VKU17" s="136"/>
      <c r="VKV17" s="136"/>
      <c r="VKW17" s="136"/>
      <c r="VKX17" s="136"/>
      <c r="VKY17" s="136"/>
      <c r="VKZ17" s="136"/>
      <c r="VLA17" s="136"/>
      <c r="VLB17" s="136"/>
      <c r="VLC17" s="136"/>
      <c r="VLD17" s="136"/>
      <c r="VLE17" s="136"/>
      <c r="VLF17" s="136"/>
      <c r="VLG17" s="136"/>
      <c r="VLH17" s="136"/>
      <c r="VLI17" s="136"/>
      <c r="VLJ17" s="136"/>
      <c r="VLK17" s="136"/>
      <c r="VLL17" s="136"/>
      <c r="VLM17" s="136"/>
      <c r="VLN17" s="136"/>
      <c r="VLO17" s="136"/>
      <c r="VLP17" s="136"/>
      <c r="VLQ17" s="136"/>
      <c r="VLR17" s="136"/>
      <c r="VLS17" s="136"/>
      <c r="VLT17" s="136"/>
      <c r="VLU17" s="136"/>
      <c r="VLV17" s="136"/>
      <c r="VLW17" s="136"/>
      <c r="VLX17" s="136"/>
      <c r="VLY17" s="136"/>
      <c r="VLZ17" s="136"/>
      <c r="VMA17" s="136"/>
      <c r="VMB17" s="136"/>
      <c r="VMC17" s="136"/>
      <c r="VMD17" s="136"/>
      <c r="VME17" s="136"/>
      <c r="VMF17" s="136"/>
      <c r="VMG17" s="136"/>
      <c r="VMH17" s="136"/>
      <c r="VMI17" s="136"/>
      <c r="VMJ17" s="136"/>
      <c r="VMK17" s="136"/>
      <c r="VML17" s="136"/>
      <c r="VMM17" s="136"/>
      <c r="VMN17" s="136"/>
      <c r="VMO17" s="136"/>
      <c r="VMP17" s="136"/>
      <c r="VMQ17" s="136"/>
      <c r="VMR17" s="136"/>
      <c r="VMS17" s="136"/>
      <c r="VMT17" s="136"/>
      <c r="VMU17" s="136"/>
      <c r="VMV17" s="136"/>
      <c r="VMW17" s="136"/>
      <c r="VMX17" s="136"/>
      <c r="VMY17" s="136"/>
      <c r="VMZ17" s="136"/>
      <c r="VNA17" s="136"/>
      <c r="VNB17" s="136"/>
      <c r="VNC17" s="136"/>
      <c r="VND17" s="136"/>
      <c r="VNE17" s="136"/>
      <c r="VNF17" s="136"/>
      <c r="VNG17" s="136"/>
      <c r="VNH17" s="136"/>
      <c r="VNI17" s="136"/>
      <c r="VNJ17" s="136"/>
      <c r="VNK17" s="136"/>
      <c r="VNL17" s="136"/>
      <c r="VNM17" s="136"/>
      <c r="VNN17" s="136"/>
      <c r="VNO17" s="136"/>
      <c r="VNP17" s="136"/>
      <c r="VNQ17" s="136"/>
      <c r="VNR17" s="136"/>
      <c r="VNS17" s="136"/>
      <c r="VNT17" s="136"/>
      <c r="VNU17" s="136"/>
      <c r="VNV17" s="136"/>
      <c r="VNW17" s="136"/>
      <c r="VNX17" s="136"/>
      <c r="VNY17" s="136"/>
      <c r="VNZ17" s="136"/>
      <c r="VOA17" s="136"/>
      <c r="VOB17" s="136"/>
      <c r="VOC17" s="136"/>
      <c r="VOD17" s="136"/>
      <c r="VOE17" s="136"/>
      <c r="VOF17" s="136"/>
      <c r="VOG17" s="136"/>
      <c r="VOH17" s="136"/>
      <c r="VOI17" s="136"/>
      <c r="VOJ17" s="136"/>
      <c r="VOK17" s="136"/>
      <c r="VOL17" s="136"/>
      <c r="VOM17" s="136"/>
      <c r="VON17" s="136"/>
      <c r="VOO17" s="136"/>
      <c r="VOP17" s="136"/>
      <c r="VOQ17" s="136"/>
      <c r="VOR17" s="136"/>
      <c r="VOS17" s="136"/>
      <c r="VOT17" s="136"/>
      <c r="VOU17" s="136"/>
      <c r="VOV17" s="136"/>
      <c r="VOW17" s="136"/>
      <c r="VOX17" s="136"/>
      <c r="VOY17" s="136"/>
      <c r="VOZ17" s="136"/>
      <c r="VPA17" s="136"/>
      <c r="VPB17" s="136"/>
      <c r="VPC17" s="136"/>
      <c r="VPD17" s="136"/>
      <c r="VPE17" s="136"/>
      <c r="VPF17" s="136"/>
      <c r="VPG17" s="136"/>
      <c r="VPH17" s="136"/>
      <c r="VPI17" s="136"/>
      <c r="VPJ17" s="136"/>
      <c r="VPK17" s="136"/>
      <c r="VPL17" s="136"/>
      <c r="VPM17" s="136"/>
      <c r="VPN17" s="136"/>
      <c r="VPO17" s="136"/>
      <c r="VPP17" s="136"/>
      <c r="VPQ17" s="136"/>
      <c r="VPR17" s="136"/>
      <c r="VPS17" s="136"/>
      <c r="VPT17" s="136"/>
      <c r="VPU17" s="136"/>
      <c r="VPV17" s="136"/>
      <c r="VPW17" s="136"/>
      <c r="VPX17" s="136"/>
      <c r="VPY17" s="136"/>
      <c r="VPZ17" s="136"/>
      <c r="VQA17" s="136"/>
      <c r="VQB17" s="136"/>
      <c r="VQC17" s="136"/>
      <c r="VQD17" s="136"/>
      <c r="VQE17" s="136"/>
      <c r="VQF17" s="136"/>
      <c r="VQG17" s="136"/>
      <c r="VQH17" s="136"/>
      <c r="VQI17" s="136"/>
      <c r="VQJ17" s="136"/>
      <c r="VQK17" s="136"/>
      <c r="VQL17" s="136"/>
      <c r="VQM17" s="136"/>
      <c r="VQN17" s="136"/>
      <c r="VQO17" s="136"/>
      <c r="VQP17" s="136"/>
      <c r="VQQ17" s="136"/>
      <c r="VQR17" s="136"/>
      <c r="VQS17" s="136"/>
      <c r="VQT17" s="136"/>
      <c r="VQU17" s="136"/>
      <c r="VQV17" s="136"/>
      <c r="VQW17" s="136"/>
      <c r="VQX17" s="136"/>
      <c r="VQY17" s="136"/>
      <c r="VQZ17" s="136"/>
      <c r="VRA17" s="136"/>
      <c r="VRB17" s="136"/>
      <c r="VRC17" s="136"/>
      <c r="VRD17" s="136"/>
      <c r="VRE17" s="136"/>
      <c r="VRF17" s="136"/>
      <c r="VRG17" s="136"/>
      <c r="VRH17" s="136"/>
      <c r="VRI17" s="136"/>
      <c r="VRJ17" s="136"/>
      <c r="VRK17" s="136"/>
      <c r="VRL17" s="136"/>
      <c r="VRM17" s="136"/>
      <c r="VRN17" s="136"/>
      <c r="VRO17" s="136"/>
      <c r="VRP17" s="136"/>
      <c r="VRQ17" s="136"/>
      <c r="VRR17" s="136"/>
      <c r="VRS17" s="136"/>
      <c r="VRT17" s="136"/>
      <c r="VRU17" s="136"/>
      <c r="VRV17" s="136"/>
      <c r="VRW17" s="136"/>
      <c r="VRX17" s="136"/>
      <c r="VRY17" s="136"/>
      <c r="VRZ17" s="136"/>
      <c r="VSA17" s="136"/>
      <c r="VSB17" s="136"/>
      <c r="VSC17" s="136"/>
      <c r="VSD17" s="136"/>
      <c r="VSE17" s="136"/>
      <c r="VSF17" s="136"/>
      <c r="VSG17" s="136"/>
      <c r="VSH17" s="136"/>
      <c r="VSI17" s="136"/>
      <c r="VSJ17" s="136"/>
      <c r="VSK17" s="136"/>
      <c r="VSL17" s="136"/>
      <c r="VSM17" s="136"/>
      <c r="VSN17" s="136"/>
      <c r="VSO17" s="136"/>
      <c r="VSP17" s="136"/>
      <c r="VSQ17" s="136"/>
      <c r="VSR17" s="136"/>
      <c r="VSS17" s="136"/>
      <c r="VST17" s="136"/>
      <c r="VSU17" s="136"/>
      <c r="VSV17" s="136"/>
      <c r="VSW17" s="136"/>
      <c r="VSX17" s="136"/>
      <c r="VSY17" s="136"/>
      <c r="VSZ17" s="136"/>
      <c r="VTA17" s="136"/>
      <c r="VTB17" s="136"/>
      <c r="VTC17" s="136"/>
      <c r="VTD17" s="136"/>
      <c r="VTE17" s="136"/>
      <c r="VTF17" s="136"/>
      <c r="VTG17" s="136"/>
      <c r="VTH17" s="136"/>
      <c r="VTI17" s="136"/>
      <c r="VTJ17" s="136"/>
      <c r="VTK17" s="136"/>
      <c r="VTL17" s="136"/>
      <c r="VTM17" s="136"/>
      <c r="VTN17" s="136"/>
      <c r="VTO17" s="136"/>
      <c r="VTP17" s="136"/>
      <c r="VTQ17" s="136"/>
      <c r="VTR17" s="136"/>
      <c r="VTS17" s="136"/>
      <c r="VTT17" s="136"/>
      <c r="VTU17" s="136"/>
      <c r="VTV17" s="136"/>
      <c r="VTW17" s="136"/>
      <c r="VTX17" s="136"/>
      <c r="VTY17" s="136"/>
      <c r="VTZ17" s="136"/>
      <c r="VUA17" s="136"/>
      <c r="VUB17" s="136"/>
      <c r="VUC17" s="136"/>
      <c r="VUD17" s="136"/>
      <c r="VUE17" s="136"/>
      <c r="VUF17" s="136"/>
      <c r="VUG17" s="136"/>
      <c r="VUH17" s="136"/>
      <c r="VUI17" s="136"/>
      <c r="VUJ17" s="136"/>
      <c r="VUK17" s="136"/>
      <c r="VUL17" s="136"/>
      <c r="VUM17" s="136"/>
      <c r="VUN17" s="136"/>
      <c r="VUO17" s="136"/>
      <c r="VUP17" s="136"/>
      <c r="VUQ17" s="136"/>
      <c r="VUR17" s="136"/>
      <c r="VUS17" s="136"/>
      <c r="VUT17" s="136"/>
      <c r="VUU17" s="136"/>
      <c r="VUV17" s="136"/>
      <c r="VUW17" s="136"/>
      <c r="VUX17" s="136"/>
      <c r="VUY17" s="136"/>
      <c r="VUZ17" s="136"/>
      <c r="VVA17" s="136"/>
      <c r="VVB17" s="136"/>
      <c r="VVC17" s="136"/>
      <c r="VVD17" s="136"/>
      <c r="VVE17" s="136"/>
      <c r="VVF17" s="136"/>
      <c r="VVG17" s="136"/>
      <c r="VVH17" s="136"/>
      <c r="VVI17" s="136"/>
      <c r="VVJ17" s="136"/>
      <c r="VVK17" s="136"/>
      <c r="VVL17" s="136"/>
      <c r="VVM17" s="136"/>
      <c r="VVN17" s="136"/>
      <c r="VVO17" s="136"/>
      <c r="VVP17" s="136"/>
      <c r="VVQ17" s="136"/>
      <c r="VVR17" s="136"/>
      <c r="VVS17" s="136"/>
      <c r="VVT17" s="136"/>
      <c r="VVU17" s="136"/>
      <c r="VVV17" s="136"/>
      <c r="VVW17" s="136"/>
      <c r="VVX17" s="136"/>
      <c r="VVY17" s="136"/>
      <c r="VVZ17" s="136"/>
      <c r="VWA17" s="136"/>
      <c r="VWB17" s="136"/>
      <c r="VWC17" s="136"/>
      <c r="VWD17" s="136"/>
      <c r="VWE17" s="136"/>
      <c r="VWF17" s="136"/>
      <c r="VWG17" s="136"/>
      <c r="VWH17" s="136"/>
      <c r="VWI17" s="136"/>
      <c r="VWJ17" s="136"/>
      <c r="VWK17" s="136"/>
      <c r="VWL17" s="136"/>
      <c r="VWM17" s="136"/>
      <c r="VWN17" s="136"/>
      <c r="VWO17" s="136"/>
      <c r="VWP17" s="136"/>
      <c r="VWQ17" s="136"/>
      <c r="VWR17" s="136"/>
      <c r="VWS17" s="136"/>
      <c r="VWT17" s="136"/>
      <c r="VWU17" s="136"/>
      <c r="VWV17" s="136"/>
      <c r="VWW17" s="136"/>
      <c r="VWX17" s="136"/>
      <c r="VWY17" s="136"/>
      <c r="VWZ17" s="136"/>
      <c r="VXA17" s="136"/>
      <c r="VXB17" s="136"/>
      <c r="VXC17" s="136"/>
      <c r="VXD17" s="136"/>
      <c r="VXE17" s="136"/>
      <c r="VXF17" s="136"/>
      <c r="VXG17" s="136"/>
      <c r="VXH17" s="136"/>
      <c r="VXI17" s="136"/>
      <c r="VXJ17" s="136"/>
      <c r="VXK17" s="136"/>
      <c r="VXL17" s="136"/>
      <c r="VXM17" s="136"/>
      <c r="VXN17" s="136"/>
      <c r="VXO17" s="136"/>
      <c r="VXP17" s="136"/>
      <c r="VXQ17" s="136"/>
      <c r="VXR17" s="136"/>
      <c r="VXS17" s="136"/>
      <c r="VXT17" s="136"/>
      <c r="VXU17" s="136"/>
      <c r="VXV17" s="136"/>
      <c r="VXW17" s="136"/>
      <c r="VXX17" s="136"/>
      <c r="VXY17" s="136"/>
      <c r="VXZ17" s="136"/>
      <c r="VYA17" s="136"/>
      <c r="VYB17" s="136"/>
      <c r="VYC17" s="136"/>
      <c r="VYD17" s="136"/>
      <c r="VYE17" s="136"/>
      <c r="VYF17" s="136"/>
      <c r="VYG17" s="136"/>
      <c r="VYH17" s="136"/>
      <c r="VYI17" s="136"/>
      <c r="VYJ17" s="136"/>
      <c r="VYK17" s="136"/>
      <c r="VYL17" s="136"/>
      <c r="VYM17" s="136"/>
      <c r="VYN17" s="136"/>
      <c r="VYO17" s="136"/>
      <c r="VYP17" s="136"/>
      <c r="VYQ17" s="136"/>
      <c r="VYR17" s="136"/>
      <c r="VYS17" s="136"/>
      <c r="VYT17" s="136"/>
      <c r="VYU17" s="136"/>
      <c r="VYV17" s="136"/>
      <c r="VYW17" s="136"/>
      <c r="VYX17" s="136"/>
      <c r="VYY17" s="136"/>
      <c r="VYZ17" s="136"/>
      <c r="VZA17" s="136"/>
      <c r="VZB17" s="136"/>
      <c r="VZC17" s="136"/>
      <c r="VZD17" s="136"/>
      <c r="VZE17" s="136"/>
      <c r="VZF17" s="136"/>
      <c r="VZG17" s="136"/>
      <c r="VZH17" s="136"/>
      <c r="VZI17" s="136"/>
      <c r="VZJ17" s="136"/>
      <c r="VZK17" s="136"/>
      <c r="VZL17" s="136"/>
      <c r="VZM17" s="136"/>
      <c r="VZN17" s="136"/>
      <c r="VZO17" s="136"/>
      <c r="VZP17" s="136"/>
      <c r="VZQ17" s="136"/>
      <c r="VZR17" s="136"/>
      <c r="VZS17" s="136"/>
      <c r="VZT17" s="136"/>
      <c r="VZU17" s="136"/>
      <c r="VZV17" s="136"/>
      <c r="VZW17" s="136"/>
      <c r="VZX17" s="136"/>
      <c r="VZY17" s="136"/>
      <c r="VZZ17" s="136"/>
      <c r="WAA17" s="136"/>
      <c r="WAB17" s="136"/>
      <c r="WAC17" s="136"/>
      <c r="WAD17" s="136"/>
      <c r="WAE17" s="136"/>
      <c r="WAF17" s="136"/>
      <c r="WAG17" s="136"/>
      <c r="WAH17" s="136"/>
      <c r="WAI17" s="136"/>
      <c r="WAJ17" s="136"/>
      <c r="WAK17" s="136"/>
      <c r="WAL17" s="136"/>
      <c r="WAM17" s="136"/>
      <c r="WAN17" s="136"/>
      <c r="WAO17" s="136"/>
      <c r="WAP17" s="136"/>
      <c r="WAQ17" s="136"/>
      <c r="WAR17" s="136"/>
      <c r="WAS17" s="136"/>
      <c r="WAT17" s="136"/>
      <c r="WAU17" s="136"/>
      <c r="WAV17" s="136"/>
      <c r="WAW17" s="136"/>
      <c r="WAX17" s="136"/>
      <c r="WAY17" s="136"/>
      <c r="WAZ17" s="136"/>
      <c r="WBA17" s="136"/>
      <c r="WBB17" s="136"/>
      <c r="WBC17" s="136"/>
      <c r="WBD17" s="136"/>
      <c r="WBE17" s="136"/>
      <c r="WBF17" s="136"/>
      <c r="WBG17" s="136"/>
      <c r="WBH17" s="136"/>
      <c r="WBI17" s="136"/>
      <c r="WBJ17" s="136"/>
      <c r="WBK17" s="136"/>
      <c r="WBL17" s="136"/>
      <c r="WBM17" s="136"/>
      <c r="WBN17" s="136"/>
      <c r="WBO17" s="136"/>
      <c r="WBP17" s="136"/>
      <c r="WBQ17" s="136"/>
      <c r="WBR17" s="136"/>
      <c r="WBS17" s="136"/>
      <c r="WBT17" s="136"/>
      <c r="WBU17" s="136"/>
      <c r="WBV17" s="136"/>
      <c r="WBW17" s="136"/>
      <c r="WBX17" s="136"/>
      <c r="WBY17" s="136"/>
      <c r="WBZ17" s="136"/>
      <c r="WCA17" s="136"/>
      <c r="WCB17" s="136"/>
      <c r="WCC17" s="136"/>
      <c r="WCD17" s="136"/>
      <c r="WCE17" s="136"/>
      <c r="WCF17" s="136"/>
      <c r="WCG17" s="136"/>
      <c r="WCH17" s="136"/>
      <c r="WCI17" s="136"/>
      <c r="WCJ17" s="136"/>
      <c r="WCK17" s="136"/>
      <c r="WCL17" s="136"/>
      <c r="WCM17" s="136"/>
      <c r="WCN17" s="136"/>
      <c r="WCO17" s="136"/>
      <c r="WCP17" s="136"/>
      <c r="WCQ17" s="136"/>
      <c r="WCR17" s="136"/>
      <c r="WCS17" s="136"/>
      <c r="WCT17" s="136"/>
      <c r="WCU17" s="136"/>
      <c r="WCV17" s="136"/>
      <c r="WCW17" s="136"/>
      <c r="WCX17" s="136"/>
      <c r="WCY17" s="136"/>
      <c r="WCZ17" s="136"/>
      <c r="WDA17" s="136"/>
      <c r="WDB17" s="136"/>
      <c r="WDC17" s="136"/>
      <c r="WDD17" s="136"/>
      <c r="WDE17" s="136"/>
      <c r="WDF17" s="136"/>
      <c r="WDG17" s="136"/>
      <c r="WDH17" s="136"/>
      <c r="WDI17" s="136"/>
      <c r="WDJ17" s="136"/>
      <c r="WDK17" s="136"/>
      <c r="WDL17" s="136"/>
      <c r="WDM17" s="136"/>
      <c r="WDN17" s="136"/>
      <c r="WDO17" s="136"/>
      <c r="WDP17" s="136"/>
      <c r="WDQ17" s="136"/>
      <c r="WDR17" s="136"/>
      <c r="WDS17" s="136"/>
      <c r="WDT17" s="136"/>
      <c r="WDU17" s="136"/>
      <c r="WDV17" s="136"/>
      <c r="WDW17" s="136"/>
      <c r="WDX17" s="136"/>
      <c r="WDY17" s="136"/>
      <c r="WDZ17" s="136"/>
      <c r="WEA17" s="136"/>
      <c r="WEB17" s="136"/>
      <c r="WEC17" s="136"/>
      <c r="WED17" s="136"/>
      <c r="WEE17" s="136"/>
      <c r="WEF17" s="136"/>
      <c r="WEG17" s="136"/>
      <c r="WEH17" s="136"/>
      <c r="WEI17" s="136"/>
      <c r="WEJ17" s="136"/>
      <c r="WEK17" s="136"/>
      <c r="WEL17" s="136"/>
      <c r="WEM17" s="136"/>
      <c r="WEN17" s="136"/>
      <c r="WEO17" s="136"/>
      <c r="WEP17" s="136"/>
      <c r="WEQ17" s="136"/>
      <c r="WER17" s="136"/>
      <c r="WES17" s="136"/>
      <c r="WET17" s="136"/>
      <c r="WEU17" s="136"/>
      <c r="WEV17" s="136"/>
      <c r="WEW17" s="136"/>
      <c r="WEX17" s="136"/>
      <c r="WEY17" s="136"/>
      <c r="WEZ17" s="136"/>
      <c r="WFA17" s="136"/>
      <c r="WFB17" s="136"/>
      <c r="WFC17" s="136"/>
      <c r="WFD17" s="136"/>
      <c r="WFE17" s="136"/>
      <c r="WFF17" s="136"/>
      <c r="WFG17" s="136"/>
      <c r="WFH17" s="136"/>
      <c r="WFI17" s="136"/>
      <c r="WFJ17" s="136"/>
      <c r="WFK17" s="136"/>
      <c r="WFL17" s="136"/>
      <c r="WFM17" s="136"/>
      <c r="WFN17" s="136"/>
      <c r="WFO17" s="136"/>
      <c r="WFP17" s="136"/>
      <c r="WFQ17" s="136"/>
      <c r="WFR17" s="136"/>
      <c r="WFS17" s="136"/>
      <c r="WFT17" s="136"/>
      <c r="WFU17" s="136"/>
      <c r="WFV17" s="136"/>
      <c r="WFW17" s="136"/>
      <c r="WFX17" s="136"/>
      <c r="WFY17" s="136"/>
      <c r="WFZ17" s="136"/>
      <c r="WGA17" s="136"/>
      <c r="WGB17" s="136"/>
      <c r="WGC17" s="136"/>
      <c r="WGD17" s="136"/>
      <c r="WGE17" s="136"/>
      <c r="WGF17" s="136"/>
      <c r="WGG17" s="136"/>
      <c r="WGH17" s="136"/>
      <c r="WGI17" s="136"/>
      <c r="WGJ17" s="136"/>
      <c r="WGK17" s="136"/>
      <c r="WGL17" s="136"/>
      <c r="WGM17" s="136"/>
      <c r="WGN17" s="136"/>
      <c r="WGO17" s="136"/>
      <c r="WGP17" s="136"/>
      <c r="WGQ17" s="136"/>
      <c r="WGR17" s="136"/>
      <c r="WGS17" s="136"/>
      <c r="WGT17" s="136"/>
      <c r="WGU17" s="136"/>
      <c r="WGV17" s="136"/>
      <c r="WGW17" s="136"/>
      <c r="WGX17" s="136"/>
      <c r="WGY17" s="136"/>
      <c r="WGZ17" s="136"/>
      <c r="WHA17" s="136"/>
      <c r="WHB17" s="136"/>
      <c r="WHC17" s="136"/>
      <c r="WHD17" s="136"/>
      <c r="WHE17" s="136"/>
      <c r="WHF17" s="136"/>
      <c r="WHG17" s="136"/>
      <c r="WHH17" s="136"/>
      <c r="WHI17" s="136"/>
      <c r="WHJ17" s="136"/>
      <c r="WHK17" s="136"/>
      <c r="WHL17" s="136"/>
      <c r="WHM17" s="136"/>
      <c r="WHN17" s="136"/>
      <c r="WHO17" s="136"/>
      <c r="WHP17" s="136"/>
      <c r="WHQ17" s="136"/>
      <c r="WHR17" s="136"/>
      <c r="WHS17" s="136"/>
      <c r="WHT17" s="136"/>
      <c r="WHU17" s="136"/>
      <c r="WHV17" s="136"/>
      <c r="WHW17" s="136"/>
      <c r="WHX17" s="136"/>
      <c r="WHY17" s="136"/>
      <c r="WHZ17" s="136"/>
      <c r="WIA17" s="136"/>
      <c r="WIB17" s="136"/>
      <c r="WIC17" s="136"/>
      <c r="WID17" s="136"/>
      <c r="WIE17" s="136"/>
      <c r="WIF17" s="136"/>
      <c r="WIG17" s="136"/>
      <c r="WIH17" s="136"/>
      <c r="WII17" s="136"/>
      <c r="WIJ17" s="136"/>
      <c r="WIK17" s="136"/>
      <c r="WIL17" s="136"/>
      <c r="WIM17" s="136"/>
      <c r="WIN17" s="136"/>
      <c r="WIO17" s="136"/>
      <c r="WIP17" s="136"/>
      <c r="WIQ17" s="136"/>
      <c r="WIR17" s="136"/>
      <c r="WIS17" s="136"/>
      <c r="WIT17" s="136"/>
      <c r="WIU17" s="136"/>
      <c r="WIV17" s="136"/>
      <c r="WIW17" s="136"/>
      <c r="WIX17" s="136"/>
      <c r="WIY17" s="136"/>
      <c r="WIZ17" s="136"/>
      <c r="WJA17" s="136"/>
      <c r="WJB17" s="136"/>
      <c r="WJC17" s="136"/>
      <c r="WJD17" s="136"/>
      <c r="WJE17" s="136"/>
      <c r="WJF17" s="136"/>
      <c r="WJG17" s="136"/>
      <c r="WJH17" s="136"/>
      <c r="WJI17" s="136"/>
      <c r="WJJ17" s="136"/>
      <c r="WJK17" s="136"/>
      <c r="WJL17" s="136"/>
      <c r="WJM17" s="136"/>
      <c r="WJN17" s="136"/>
      <c r="WJO17" s="136"/>
      <c r="WJP17" s="136"/>
      <c r="WJQ17" s="136"/>
      <c r="WJR17" s="136"/>
      <c r="WJS17" s="136"/>
      <c r="WJT17" s="136"/>
      <c r="WJU17" s="136"/>
      <c r="WJV17" s="136"/>
      <c r="WJW17" s="136"/>
      <c r="WJX17" s="136"/>
      <c r="WJY17" s="136"/>
      <c r="WJZ17" s="136"/>
      <c r="WKA17" s="136"/>
      <c r="WKB17" s="136"/>
      <c r="WKC17" s="136"/>
      <c r="WKD17" s="136"/>
      <c r="WKE17" s="136"/>
      <c r="WKF17" s="136"/>
      <c r="WKG17" s="136"/>
      <c r="WKH17" s="136"/>
      <c r="WKI17" s="136"/>
      <c r="WKJ17" s="136"/>
      <c r="WKK17" s="136"/>
      <c r="WKL17" s="136"/>
      <c r="WKM17" s="136"/>
      <c r="WKN17" s="136"/>
      <c r="WKO17" s="136"/>
      <c r="WKP17" s="136"/>
      <c r="WKQ17" s="136"/>
      <c r="WKR17" s="136"/>
      <c r="WKS17" s="136"/>
      <c r="WKT17" s="136"/>
      <c r="WKU17" s="136"/>
      <c r="WKV17" s="136"/>
      <c r="WKW17" s="136"/>
      <c r="WKX17" s="136"/>
      <c r="WKY17" s="136"/>
      <c r="WKZ17" s="136"/>
      <c r="WLA17" s="136"/>
      <c r="WLB17" s="136"/>
      <c r="WLC17" s="136"/>
      <c r="WLD17" s="136"/>
      <c r="WLE17" s="136"/>
      <c r="WLF17" s="136"/>
      <c r="WLG17" s="136"/>
      <c r="WLH17" s="136"/>
      <c r="WLI17" s="136"/>
      <c r="WLJ17" s="136"/>
      <c r="WLK17" s="136"/>
      <c r="WLL17" s="136"/>
      <c r="WLM17" s="136"/>
      <c r="WLN17" s="136"/>
      <c r="WLO17" s="136"/>
      <c r="WLP17" s="136"/>
      <c r="WLQ17" s="136"/>
      <c r="WLR17" s="136"/>
      <c r="WLS17" s="136"/>
      <c r="WLT17" s="136"/>
      <c r="WLU17" s="136"/>
      <c r="WLV17" s="136"/>
      <c r="WLW17" s="136"/>
      <c r="WLX17" s="136"/>
      <c r="WLY17" s="136"/>
      <c r="WLZ17" s="136"/>
      <c r="WMA17" s="136"/>
      <c r="WMB17" s="136"/>
      <c r="WMC17" s="136"/>
      <c r="WMD17" s="136"/>
      <c r="WME17" s="136"/>
      <c r="WMF17" s="136"/>
      <c r="WMG17" s="136"/>
      <c r="WMH17" s="136"/>
      <c r="WMI17" s="136"/>
      <c r="WMJ17" s="136"/>
      <c r="WMK17" s="136"/>
      <c r="WML17" s="136"/>
      <c r="WMM17" s="136"/>
      <c r="WMN17" s="136"/>
      <c r="WMO17" s="136"/>
      <c r="WMP17" s="136"/>
      <c r="WMQ17" s="136"/>
      <c r="WMR17" s="136"/>
      <c r="WMS17" s="136"/>
      <c r="WMT17" s="136"/>
      <c r="WMU17" s="136"/>
      <c r="WMV17" s="136"/>
      <c r="WMW17" s="136"/>
      <c r="WMX17" s="136"/>
      <c r="WMY17" s="136"/>
      <c r="WMZ17" s="136"/>
      <c r="WNA17" s="136"/>
      <c r="WNB17" s="136"/>
      <c r="WNC17" s="136"/>
      <c r="WND17" s="136"/>
      <c r="WNE17" s="136"/>
      <c r="WNF17" s="136"/>
      <c r="WNG17" s="136"/>
      <c r="WNH17" s="136"/>
      <c r="WNI17" s="136"/>
      <c r="WNJ17" s="136"/>
      <c r="WNK17" s="136"/>
      <c r="WNL17" s="136"/>
      <c r="WNM17" s="136"/>
      <c r="WNN17" s="136"/>
      <c r="WNO17" s="136"/>
      <c r="WNP17" s="136"/>
      <c r="WNQ17" s="136"/>
      <c r="WNR17" s="136"/>
      <c r="WNS17" s="136"/>
      <c r="WNT17" s="136"/>
      <c r="WNU17" s="136"/>
      <c r="WNV17" s="136"/>
      <c r="WNW17" s="136"/>
      <c r="WNX17" s="136"/>
      <c r="WNY17" s="136"/>
      <c r="WNZ17" s="136"/>
      <c r="WOA17" s="136"/>
      <c r="WOB17" s="136"/>
      <c r="WOC17" s="136"/>
      <c r="WOD17" s="136"/>
      <c r="WOE17" s="136"/>
      <c r="WOF17" s="136"/>
      <c r="WOG17" s="136"/>
      <c r="WOH17" s="136"/>
      <c r="WOI17" s="136"/>
      <c r="WOJ17" s="136"/>
      <c r="WOK17" s="136"/>
      <c r="WOL17" s="136"/>
      <c r="WOM17" s="136"/>
      <c r="WON17" s="136"/>
      <c r="WOO17" s="136"/>
      <c r="WOP17" s="136"/>
      <c r="WOQ17" s="136"/>
      <c r="WOR17" s="136"/>
      <c r="WOS17" s="136"/>
      <c r="WOT17" s="136"/>
      <c r="WOU17" s="136"/>
      <c r="WOV17" s="136"/>
      <c r="WOW17" s="136"/>
      <c r="WOX17" s="136"/>
      <c r="WOY17" s="136"/>
      <c r="WOZ17" s="136"/>
      <c r="WPA17" s="136"/>
      <c r="WPB17" s="136"/>
      <c r="WPC17" s="136"/>
      <c r="WPD17" s="136"/>
      <c r="WPE17" s="136"/>
      <c r="WPF17" s="136"/>
      <c r="WPG17" s="136"/>
      <c r="WPH17" s="136"/>
      <c r="WPI17" s="136"/>
      <c r="WPJ17" s="136"/>
      <c r="WPK17" s="136"/>
      <c r="WPL17" s="136"/>
      <c r="WPM17" s="136"/>
      <c r="WPN17" s="136"/>
      <c r="WPO17" s="136"/>
      <c r="WPP17" s="136"/>
      <c r="WPQ17" s="136"/>
      <c r="WPR17" s="136"/>
      <c r="WPS17" s="136"/>
      <c r="WPT17" s="136"/>
      <c r="WPU17" s="136"/>
      <c r="WPV17" s="136"/>
      <c r="WPW17" s="136"/>
      <c r="WPX17" s="136"/>
      <c r="WPY17" s="136"/>
      <c r="WPZ17" s="136"/>
      <c r="WQA17" s="136"/>
      <c r="WQB17" s="136"/>
      <c r="WQC17" s="136"/>
      <c r="WQD17" s="136"/>
      <c r="WQE17" s="136"/>
      <c r="WQF17" s="136"/>
      <c r="WQG17" s="136"/>
      <c r="WQH17" s="136"/>
      <c r="WQI17" s="136"/>
      <c r="WQJ17" s="136"/>
      <c r="WQK17" s="136"/>
      <c r="WQL17" s="136"/>
      <c r="WQM17" s="136"/>
      <c r="WQN17" s="136"/>
      <c r="WQO17" s="136"/>
      <c r="WQP17" s="136"/>
      <c r="WQQ17" s="136"/>
      <c r="WQR17" s="136"/>
      <c r="WQS17" s="136"/>
      <c r="WQT17" s="136"/>
      <c r="WQU17" s="136"/>
      <c r="WQV17" s="136"/>
      <c r="WQW17" s="136"/>
      <c r="WQX17" s="136"/>
      <c r="WQY17" s="136"/>
      <c r="WQZ17" s="136"/>
      <c r="WRA17" s="136"/>
      <c r="WRB17" s="136"/>
      <c r="WRC17" s="136"/>
      <c r="WRD17" s="136"/>
      <c r="WRE17" s="136"/>
      <c r="WRF17" s="136"/>
      <c r="WRG17" s="136"/>
      <c r="WRH17" s="136"/>
      <c r="WRI17" s="136"/>
      <c r="WRJ17" s="136"/>
      <c r="WRK17" s="136"/>
      <c r="WRL17" s="136"/>
      <c r="WRM17" s="136"/>
      <c r="WRN17" s="136"/>
      <c r="WRO17" s="136"/>
      <c r="WRP17" s="136"/>
      <c r="WRQ17" s="136"/>
      <c r="WRR17" s="136"/>
      <c r="WRS17" s="136"/>
      <c r="WRT17" s="136"/>
      <c r="WRU17" s="136"/>
      <c r="WRV17" s="136"/>
      <c r="WRW17" s="136"/>
      <c r="WRX17" s="136"/>
      <c r="WRY17" s="136"/>
      <c r="WRZ17" s="136"/>
      <c r="WSA17" s="136"/>
      <c r="WSB17" s="136"/>
      <c r="WSC17" s="136"/>
      <c r="WSD17" s="136"/>
      <c r="WSE17" s="136"/>
      <c r="WSF17" s="136"/>
      <c r="WSG17" s="136"/>
      <c r="WSH17" s="136"/>
      <c r="WSI17" s="136"/>
      <c r="WSJ17" s="136"/>
      <c r="WSK17" s="136"/>
      <c r="WSL17" s="136"/>
      <c r="WSM17" s="136"/>
      <c r="WSN17" s="136"/>
      <c r="WSO17" s="136"/>
      <c r="WSP17" s="136"/>
      <c r="WSQ17" s="136"/>
      <c r="WSR17" s="136"/>
      <c r="WSS17" s="136"/>
      <c r="WST17" s="136"/>
      <c r="WSU17" s="136"/>
      <c r="WSV17" s="136"/>
      <c r="WSW17" s="136"/>
      <c r="WSX17" s="136"/>
      <c r="WSY17" s="136"/>
      <c r="WSZ17" s="136"/>
      <c r="WTA17" s="136"/>
      <c r="WTB17" s="136"/>
      <c r="WTC17" s="136"/>
      <c r="WTD17" s="136"/>
      <c r="WTE17" s="136"/>
      <c r="WTF17" s="136"/>
      <c r="WTG17" s="136"/>
      <c r="WTH17" s="136"/>
      <c r="WTI17" s="136"/>
      <c r="WTJ17" s="136"/>
      <c r="WTK17" s="136"/>
      <c r="WTL17" s="136"/>
      <c r="WTM17" s="136"/>
      <c r="WTN17" s="136"/>
      <c r="WTO17" s="136"/>
      <c r="WTP17" s="136"/>
      <c r="WTQ17" s="136"/>
      <c r="WTR17" s="136"/>
      <c r="WTS17" s="136"/>
      <c r="WTT17" s="136"/>
      <c r="WTU17" s="136"/>
      <c r="WTV17" s="136"/>
      <c r="WTW17" s="136"/>
      <c r="WTX17" s="136"/>
      <c r="WTY17" s="136"/>
      <c r="WTZ17" s="136"/>
      <c r="WUA17" s="136"/>
      <c r="WUB17" s="136"/>
      <c r="WUC17" s="136"/>
      <c r="WUD17" s="136"/>
      <c r="WUE17" s="136"/>
      <c r="WUF17" s="136"/>
      <c r="WUG17" s="136"/>
      <c r="WUH17" s="136"/>
      <c r="WUI17" s="136"/>
      <c r="WUJ17" s="136"/>
      <c r="WUK17" s="136"/>
      <c r="WUL17" s="136"/>
      <c r="WUM17" s="136"/>
      <c r="WUN17" s="136"/>
      <c r="WUO17" s="136"/>
      <c r="WUP17" s="136"/>
      <c r="WUQ17" s="136"/>
      <c r="WUR17" s="136"/>
      <c r="WUS17" s="136"/>
      <c r="WUT17" s="136"/>
      <c r="WUU17" s="136"/>
      <c r="WUV17" s="136"/>
      <c r="WUW17" s="136"/>
      <c r="WUX17" s="136"/>
      <c r="WUY17" s="136"/>
      <c r="WUZ17" s="136"/>
      <c r="WVA17" s="136"/>
      <c r="WVB17" s="136"/>
      <c r="WVC17" s="136"/>
      <c r="WVD17" s="136"/>
      <c r="WVE17" s="136"/>
      <c r="WVF17" s="136"/>
      <c r="WVG17" s="136"/>
      <c r="WVH17" s="136"/>
      <c r="WVI17" s="136"/>
      <c r="WVJ17" s="136"/>
      <c r="WVK17" s="136"/>
      <c r="WVL17" s="136"/>
      <c r="WVM17" s="136"/>
      <c r="WVN17" s="136"/>
      <c r="WVO17" s="136"/>
      <c r="WVP17" s="136"/>
      <c r="WVQ17" s="136"/>
      <c r="WVR17" s="136"/>
      <c r="WVS17" s="136"/>
      <c r="WVT17" s="136"/>
      <c r="WVU17" s="136"/>
      <c r="WVV17" s="136"/>
      <c r="WVW17" s="136"/>
      <c r="WVX17" s="136"/>
      <c r="WVY17" s="136"/>
      <c r="WVZ17" s="136"/>
      <c r="WWA17" s="136"/>
      <c r="WWB17" s="136"/>
      <c r="WWC17" s="136"/>
      <c r="WWD17" s="136"/>
      <c r="WWE17" s="136"/>
      <c r="WWF17" s="136"/>
      <c r="WWG17" s="136"/>
      <c r="WWH17" s="136"/>
      <c r="WWI17" s="136"/>
      <c r="WWJ17" s="136"/>
      <c r="WWK17" s="136"/>
      <c r="WWL17" s="136"/>
      <c r="WWM17" s="136"/>
      <c r="WWN17" s="136"/>
      <c r="WWO17" s="136"/>
      <c r="WWP17" s="136"/>
      <c r="WWQ17" s="136"/>
      <c r="WWR17" s="136"/>
      <c r="WWS17" s="136"/>
      <c r="WWT17" s="136"/>
      <c r="WWU17" s="136"/>
      <c r="WWV17" s="136"/>
      <c r="WWW17" s="136"/>
      <c r="WWX17" s="136"/>
      <c r="WWY17" s="136"/>
      <c r="WWZ17" s="136"/>
      <c r="WXA17" s="136"/>
      <c r="WXB17" s="136"/>
      <c r="WXC17" s="136"/>
      <c r="WXD17" s="136"/>
      <c r="WXE17" s="136"/>
      <c r="WXF17" s="136"/>
      <c r="WXG17" s="136"/>
      <c r="WXH17" s="136"/>
      <c r="WXI17" s="136"/>
      <c r="WXJ17" s="136"/>
      <c r="WXK17" s="136"/>
      <c r="WXL17" s="136"/>
      <c r="WXM17" s="136"/>
      <c r="WXN17" s="136"/>
      <c r="WXO17" s="136"/>
      <c r="WXP17" s="136"/>
      <c r="WXQ17" s="136"/>
      <c r="WXR17" s="136"/>
      <c r="WXS17" s="136"/>
      <c r="WXT17" s="136"/>
      <c r="WXU17" s="136"/>
      <c r="WXV17" s="136"/>
      <c r="WXW17" s="136"/>
      <c r="WXX17" s="136"/>
      <c r="WXY17" s="136"/>
      <c r="WXZ17" s="136"/>
      <c r="WYA17" s="136"/>
      <c r="WYB17" s="136"/>
      <c r="WYC17" s="136"/>
      <c r="WYD17" s="136"/>
      <c r="WYE17" s="136"/>
      <c r="WYF17" s="136"/>
      <c r="WYG17" s="136"/>
      <c r="WYH17" s="136"/>
      <c r="WYI17" s="136"/>
      <c r="WYJ17" s="136"/>
      <c r="WYK17" s="136"/>
      <c r="WYL17" s="136"/>
      <c r="WYM17" s="136"/>
      <c r="WYN17" s="136"/>
      <c r="WYO17" s="136"/>
      <c r="WYP17" s="136"/>
      <c r="WYQ17" s="136"/>
      <c r="WYR17" s="136"/>
      <c r="WYS17" s="136"/>
      <c r="WYT17" s="136"/>
      <c r="WYU17" s="136"/>
      <c r="WYV17" s="136"/>
      <c r="WYW17" s="136"/>
      <c r="WYX17" s="136"/>
      <c r="WYY17" s="136"/>
      <c r="WYZ17" s="136"/>
      <c r="WZA17" s="136"/>
      <c r="WZB17" s="136"/>
      <c r="WZC17" s="136"/>
      <c r="WZD17" s="136"/>
      <c r="WZE17" s="136"/>
      <c r="WZF17" s="136"/>
      <c r="WZG17" s="136"/>
      <c r="WZH17" s="136"/>
      <c r="WZI17" s="136"/>
      <c r="WZJ17" s="136"/>
      <c r="WZK17" s="136"/>
      <c r="WZL17" s="136"/>
      <c r="WZM17" s="136"/>
      <c r="WZN17" s="136"/>
      <c r="WZO17" s="136"/>
      <c r="WZP17" s="136"/>
      <c r="WZQ17" s="136"/>
      <c r="WZR17" s="136"/>
      <c r="WZS17" s="136"/>
      <c r="WZT17" s="136"/>
      <c r="WZU17" s="136"/>
      <c r="WZV17" s="136"/>
      <c r="WZW17" s="136"/>
      <c r="WZX17" s="136"/>
      <c r="WZY17" s="136"/>
      <c r="WZZ17" s="136"/>
      <c r="XAA17" s="136"/>
      <c r="XAB17" s="136"/>
      <c r="XAC17" s="136"/>
      <c r="XAD17" s="136"/>
      <c r="XAE17" s="136"/>
      <c r="XAF17" s="136"/>
      <c r="XAG17" s="136"/>
      <c r="XAH17" s="136"/>
      <c r="XAI17" s="136"/>
      <c r="XAJ17" s="136"/>
      <c r="XAK17" s="136"/>
      <c r="XAL17" s="136"/>
      <c r="XAM17" s="136"/>
      <c r="XAN17" s="136"/>
      <c r="XAO17" s="136"/>
      <c r="XAP17" s="136"/>
      <c r="XAQ17" s="136"/>
      <c r="XAR17" s="136"/>
      <c r="XAS17" s="136"/>
      <c r="XAT17" s="136"/>
      <c r="XAU17" s="136"/>
      <c r="XAV17" s="136"/>
      <c r="XAW17" s="136"/>
      <c r="XAX17" s="136"/>
      <c r="XAY17" s="136"/>
      <c r="XAZ17" s="136"/>
      <c r="XBA17" s="136"/>
      <c r="XBB17" s="136"/>
      <c r="XBC17" s="136"/>
      <c r="XBD17" s="136"/>
      <c r="XBE17" s="136"/>
      <c r="XBF17" s="136"/>
      <c r="XBG17" s="136"/>
      <c r="XBH17" s="136"/>
      <c r="XBI17" s="136"/>
      <c r="XBJ17" s="136"/>
      <c r="XBK17" s="136"/>
      <c r="XBL17" s="136"/>
      <c r="XBM17" s="136"/>
      <c r="XBN17" s="136"/>
      <c r="XBO17" s="136"/>
      <c r="XBP17" s="136"/>
      <c r="XBQ17" s="136"/>
      <c r="XBR17" s="136"/>
      <c r="XBS17" s="136"/>
      <c r="XBT17" s="136"/>
      <c r="XBU17" s="136"/>
      <c r="XBV17" s="136"/>
      <c r="XBW17" s="136"/>
      <c r="XBX17" s="136"/>
      <c r="XBY17" s="136"/>
      <c r="XBZ17" s="136"/>
      <c r="XCA17" s="136"/>
      <c r="XCB17" s="136"/>
      <c r="XCC17" s="136"/>
      <c r="XCD17" s="136"/>
      <c r="XCE17" s="136"/>
      <c r="XCF17" s="136"/>
      <c r="XCG17" s="136"/>
      <c r="XCH17" s="136"/>
      <c r="XCI17" s="136"/>
      <c r="XCJ17" s="136"/>
      <c r="XCK17" s="136"/>
      <c r="XCL17" s="136"/>
      <c r="XCM17" s="136"/>
      <c r="XCN17" s="136"/>
      <c r="XCO17" s="136"/>
      <c r="XCP17" s="136"/>
      <c r="XCQ17" s="136"/>
      <c r="XCR17" s="136"/>
      <c r="XCS17" s="136"/>
      <c r="XCT17" s="136"/>
      <c r="XCU17" s="136"/>
      <c r="XCV17" s="136"/>
      <c r="XCW17" s="136"/>
      <c r="XCX17" s="136"/>
      <c r="XCY17" s="136"/>
      <c r="XCZ17" s="136"/>
      <c r="XDA17" s="136"/>
      <c r="XDB17" s="136"/>
      <c r="XDC17" s="136"/>
      <c r="XDD17" s="136"/>
      <c r="XDE17" s="136"/>
      <c r="XDF17" s="136"/>
      <c r="XDG17" s="136"/>
      <c r="XDH17" s="136"/>
      <c r="XDI17" s="136"/>
      <c r="XDJ17" s="136"/>
      <c r="XDK17" s="136"/>
      <c r="XDL17" s="136"/>
      <c r="XDM17" s="136"/>
      <c r="XDN17" s="136"/>
      <c r="XDO17" s="136"/>
      <c r="XDP17" s="136"/>
      <c r="XDQ17" s="136"/>
      <c r="XDR17" s="136"/>
      <c r="XDS17" s="136"/>
      <c r="XDT17" s="136"/>
      <c r="XDU17" s="136"/>
      <c r="XDV17" s="136"/>
      <c r="XDW17" s="136"/>
      <c r="XDX17" s="136"/>
      <c r="XDY17" s="136"/>
      <c r="XDZ17" s="136"/>
      <c r="XEA17" s="136"/>
      <c r="XEB17" s="136"/>
      <c r="XEC17" s="136"/>
      <c r="XED17" s="136"/>
      <c r="XEE17" s="136"/>
      <c r="XEF17" s="136"/>
      <c r="XEG17" s="136"/>
      <c r="XEH17" s="136"/>
      <c r="XEI17" s="136"/>
      <c r="XEJ17" s="136"/>
      <c r="XEK17" s="136"/>
      <c r="XEL17" s="136"/>
      <c r="XEM17" s="136"/>
      <c r="XEN17" s="136"/>
      <c r="XEO17" s="136"/>
      <c r="XEP17" s="136"/>
      <c r="XEQ17" s="136"/>
      <c r="XER17" s="136"/>
      <c r="XES17" s="136"/>
      <c r="XET17" s="136"/>
      <c r="XEU17" s="136"/>
      <c r="XEV17" s="136"/>
      <c r="XEW17" s="136"/>
      <c r="XEX17" s="136"/>
      <c r="XEY17" s="136"/>
      <c r="XEZ17" s="136"/>
      <c r="XFA17" s="136"/>
      <c r="XFB17" s="136"/>
      <c r="XFC17" s="136"/>
      <c r="XFD17" s="136"/>
    </row>
    <row r="18" s="111" customFormat="1" spans="1:16384">
      <c r="A18" s="136"/>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c r="WTP18" s="136"/>
      <c r="WTQ18" s="136"/>
      <c r="WTR18" s="136"/>
      <c r="WTS18" s="136"/>
      <c r="WTT18" s="136"/>
      <c r="WTU18" s="136"/>
      <c r="WTV18" s="136"/>
      <c r="WTW18" s="136"/>
      <c r="WTX18" s="136"/>
      <c r="WTY18" s="136"/>
      <c r="WTZ18" s="136"/>
      <c r="WUA18" s="136"/>
      <c r="WUB18" s="136"/>
      <c r="WUC18" s="136"/>
      <c r="WUD18" s="136"/>
      <c r="WUE18" s="136"/>
      <c r="WUF18" s="136"/>
      <c r="WUG18" s="136"/>
      <c r="WUH18" s="136"/>
      <c r="WUI18" s="136"/>
      <c r="WUJ18" s="136"/>
      <c r="WUK18" s="136"/>
      <c r="WUL18" s="136"/>
      <c r="WUM18" s="136"/>
      <c r="WUN18" s="136"/>
      <c r="WUO18" s="136"/>
      <c r="WUP18" s="136"/>
      <c r="WUQ18" s="136"/>
      <c r="WUR18" s="136"/>
      <c r="WUS18" s="136"/>
      <c r="WUT18" s="136"/>
      <c r="WUU18" s="136"/>
      <c r="WUV18" s="136"/>
      <c r="WUW18" s="136"/>
      <c r="WUX18" s="136"/>
      <c r="WUY18" s="136"/>
      <c r="WUZ18" s="136"/>
      <c r="WVA18" s="136"/>
      <c r="WVB18" s="136"/>
      <c r="WVC18" s="136"/>
      <c r="WVD18" s="136"/>
      <c r="WVE18" s="136"/>
      <c r="WVF18" s="136"/>
      <c r="WVG18" s="136"/>
      <c r="WVH18" s="136"/>
      <c r="WVI18" s="136"/>
      <c r="WVJ18" s="136"/>
      <c r="WVK18" s="136"/>
      <c r="WVL18" s="136"/>
      <c r="WVM18" s="136"/>
      <c r="WVN18" s="136"/>
      <c r="WVO18" s="136"/>
      <c r="WVP18" s="136"/>
      <c r="WVQ18" s="136"/>
      <c r="WVR18" s="136"/>
      <c r="WVS18" s="136"/>
      <c r="WVT18" s="136"/>
      <c r="WVU18" s="136"/>
      <c r="WVV18" s="136"/>
      <c r="WVW18" s="136"/>
      <c r="WVX18" s="136"/>
      <c r="WVY18" s="136"/>
      <c r="WVZ18" s="136"/>
      <c r="WWA18" s="136"/>
      <c r="WWB18" s="136"/>
      <c r="WWC18" s="136"/>
      <c r="WWD18" s="136"/>
      <c r="WWE18" s="136"/>
      <c r="WWF18" s="136"/>
      <c r="WWG18" s="136"/>
      <c r="WWH18" s="136"/>
      <c r="WWI18" s="136"/>
      <c r="WWJ18" s="136"/>
      <c r="WWK18" s="136"/>
      <c r="WWL18" s="136"/>
      <c r="WWM18" s="136"/>
      <c r="WWN18" s="136"/>
      <c r="WWO18" s="136"/>
      <c r="WWP18" s="136"/>
      <c r="WWQ18" s="136"/>
      <c r="WWR18" s="136"/>
      <c r="WWS18" s="136"/>
      <c r="WWT18" s="136"/>
      <c r="WWU18" s="136"/>
      <c r="WWV18" s="136"/>
      <c r="WWW18" s="136"/>
      <c r="WWX18" s="136"/>
      <c r="WWY18" s="136"/>
      <c r="WWZ18" s="136"/>
      <c r="WXA18" s="136"/>
      <c r="WXB18" s="136"/>
      <c r="WXC18" s="136"/>
      <c r="WXD18" s="136"/>
      <c r="WXE18" s="136"/>
      <c r="WXF18" s="136"/>
      <c r="WXG18" s="136"/>
      <c r="WXH18" s="136"/>
      <c r="WXI18" s="136"/>
      <c r="WXJ18" s="136"/>
      <c r="WXK18" s="136"/>
      <c r="WXL18" s="136"/>
      <c r="WXM18" s="136"/>
      <c r="WXN18" s="136"/>
      <c r="WXO18" s="136"/>
      <c r="WXP18" s="136"/>
      <c r="WXQ18" s="136"/>
      <c r="WXR18" s="136"/>
      <c r="WXS18" s="136"/>
      <c r="WXT18" s="136"/>
      <c r="WXU18" s="136"/>
      <c r="WXV18" s="136"/>
      <c r="WXW18" s="136"/>
      <c r="WXX18" s="136"/>
      <c r="WXY18" s="136"/>
      <c r="WXZ18" s="136"/>
      <c r="WYA18" s="136"/>
      <c r="WYB18" s="136"/>
      <c r="WYC18" s="136"/>
      <c r="WYD18" s="136"/>
      <c r="WYE18" s="136"/>
      <c r="WYF18" s="136"/>
      <c r="WYG18" s="136"/>
      <c r="WYH18" s="136"/>
      <c r="WYI18" s="136"/>
      <c r="WYJ18" s="136"/>
      <c r="WYK18" s="136"/>
      <c r="WYL18" s="136"/>
      <c r="WYM18" s="136"/>
      <c r="WYN18" s="136"/>
      <c r="WYO18" s="136"/>
      <c r="WYP18" s="136"/>
      <c r="WYQ18" s="136"/>
      <c r="WYR18" s="136"/>
      <c r="WYS18" s="136"/>
      <c r="WYT18" s="136"/>
      <c r="WYU18" s="136"/>
      <c r="WYV18" s="136"/>
      <c r="WYW18" s="136"/>
      <c r="WYX18" s="136"/>
      <c r="WYY18" s="136"/>
      <c r="WYZ18" s="136"/>
      <c r="WZA18" s="136"/>
      <c r="WZB18" s="136"/>
      <c r="WZC18" s="136"/>
      <c r="WZD18" s="136"/>
      <c r="WZE18" s="136"/>
      <c r="WZF18" s="136"/>
      <c r="WZG18" s="136"/>
      <c r="WZH18" s="136"/>
      <c r="WZI18" s="136"/>
      <c r="WZJ18" s="136"/>
      <c r="WZK18" s="136"/>
      <c r="WZL18" s="136"/>
      <c r="WZM18" s="136"/>
      <c r="WZN18" s="136"/>
      <c r="WZO18" s="136"/>
      <c r="WZP18" s="136"/>
      <c r="WZQ18" s="136"/>
      <c r="WZR18" s="136"/>
      <c r="WZS18" s="136"/>
      <c r="WZT18" s="136"/>
      <c r="WZU18" s="136"/>
      <c r="WZV18" s="136"/>
      <c r="WZW18" s="136"/>
      <c r="WZX18" s="136"/>
      <c r="WZY18" s="136"/>
      <c r="WZZ18" s="136"/>
      <c r="XAA18" s="136"/>
      <c r="XAB18" s="136"/>
      <c r="XAC18" s="136"/>
      <c r="XAD18" s="136"/>
      <c r="XAE18" s="136"/>
      <c r="XAF18" s="136"/>
      <c r="XAG18" s="136"/>
      <c r="XAH18" s="136"/>
      <c r="XAI18" s="136"/>
      <c r="XAJ18" s="136"/>
      <c r="XAK18" s="136"/>
      <c r="XAL18" s="136"/>
      <c r="XAM18" s="136"/>
      <c r="XAN18" s="136"/>
      <c r="XAO18" s="136"/>
      <c r="XAP18" s="136"/>
      <c r="XAQ18" s="136"/>
      <c r="XAR18" s="136"/>
      <c r="XAS18" s="136"/>
      <c r="XAT18" s="136"/>
      <c r="XAU18" s="136"/>
      <c r="XAV18" s="136"/>
      <c r="XAW18" s="136"/>
      <c r="XAX18" s="136"/>
      <c r="XAY18" s="136"/>
      <c r="XAZ18" s="136"/>
      <c r="XBA18" s="136"/>
      <c r="XBB18" s="136"/>
      <c r="XBC18" s="136"/>
      <c r="XBD18" s="136"/>
      <c r="XBE18" s="136"/>
      <c r="XBF18" s="136"/>
      <c r="XBG18" s="136"/>
      <c r="XBH18" s="136"/>
      <c r="XBI18" s="136"/>
      <c r="XBJ18" s="136"/>
      <c r="XBK18" s="136"/>
      <c r="XBL18" s="136"/>
      <c r="XBM18" s="136"/>
      <c r="XBN18" s="136"/>
      <c r="XBO18" s="136"/>
      <c r="XBP18" s="136"/>
      <c r="XBQ18" s="136"/>
      <c r="XBR18" s="136"/>
      <c r="XBS18" s="136"/>
      <c r="XBT18" s="136"/>
      <c r="XBU18" s="136"/>
      <c r="XBV18" s="136"/>
      <c r="XBW18" s="136"/>
      <c r="XBX18" s="136"/>
      <c r="XBY18" s="136"/>
      <c r="XBZ18" s="136"/>
      <c r="XCA18" s="136"/>
      <c r="XCB18" s="136"/>
      <c r="XCC18" s="136"/>
      <c r="XCD18" s="136"/>
      <c r="XCE18" s="136"/>
      <c r="XCF18" s="136"/>
      <c r="XCG18" s="136"/>
      <c r="XCH18" s="136"/>
      <c r="XCI18" s="136"/>
      <c r="XCJ18" s="136"/>
      <c r="XCK18" s="136"/>
      <c r="XCL18" s="136"/>
      <c r="XCM18" s="136"/>
      <c r="XCN18" s="136"/>
      <c r="XCO18" s="136"/>
      <c r="XCP18" s="136"/>
      <c r="XCQ18" s="136"/>
      <c r="XCR18" s="136"/>
      <c r="XCS18" s="136"/>
      <c r="XCT18" s="136"/>
      <c r="XCU18" s="136"/>
      <c r="XCV18" s="136"/>
      <c r="XCW18" s="136"/>
      <c r="XCX18" s="136"/>
      <c r="XCY18" s="136"/>
      <c r="XCZ18" s="136"/>
      <c r="XDA18" s="136"/>
      <c r="XDB18" s="136"/>
      <c r="XDC18" s="136"/>
      <c r="XDD18" s="136"/>
      <c r="XDE18" s="136"/>
      <c r="XDF18" s="136"/>
      <c r="XDG18" s="136"/>
      <c r="XDH18" s="136"/>
      <c r="XDI18" s="136"/>
      <c r="XDJ18" s="136"/>
      <c r="XDK18" s="136"/>
      <c r="XDL18" s="136"/>
      <c r="XDM18" s="136"/>
      <c r="XDN18" s="136"/>
      <c r="XDO18" s="136"/>
      <c r="XDP18" s="136"/>
      <c r="XDQ18" s="136"/>
      <c r="XDR18" s="136"/>
      <c r="XDS18" s="136"/>
      <c r="XDT18" s="136"/>
      <c r="XDU18" s="136"/>
      <c r="XDV18" s="136"/>
      <c r="XDW18" s="136"/>
      <c r="XDX18" s="136"/>
      <c r="XDY18" s="136"/>
      <c r="XDZ18" s="136"/>
      <c r="XEA18" s="136"/>
      <c r="XEB18" s="136"/>
      <c r="XEC18" s="136"/>
      <c r="XED18" s="136"/>
      <c r="XEE18" s="136"/>
      <c r="XEF18" s="136"/>
      <c r="XEG18" s="136"/>
      <c r="XEH18" s="136"/>
      <c r="XEI18" s="136"/>
      <c r="XEJ18" s="136"/>
      <c r="XEK18" s="136"/>
      <c r="XEL18" s="136"/>
      <c r="XEM18" s="136"/>
      <c r="XEN18" s="136"/>
      <c r="XEO18" s="136"/>
      <c r="XEP18" s="136"/>
      <c r="XEQ18" s="136"/>
      <c r="XER18" s="136"/>
      <c r="XES18" s="136"/>
      <c r="XET18" s="136"/>
      <c r="XEU18" s="136"/>
      <c r="XEV18" s="136"/>
      <c r="XEW18" s="136"/>
      <c r="XEX18" s="136"/>
      <c r="XEY18" s="136"/>
      <c r="XEZ18" s="136"/>
      <c r="XFA18" s="136"/>
      <c r="XFB18" s="136"/>
      <c r="XFC18" s="136"/>
      <c r="XFD18" s="136"/>
    </row>
    <row r="19" s="111" customFormat="1" spans="1:16384">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c r="KA19" s="136"/>
      <c r="KB19" s="136"/>
      <c r="KC19" s="136"/>
      <c r="KD19" s="136"/>
      <c r="KE19" s="136"/>
      <c r="KF19" s="136"/>
      <c r="KG19" s="136"/>
      <c r="KH19" s="136"/>
      <c r="KI19" s="136"/>
      <c r="KJ19" s="136"/>
      <c r="KK19" s="136"/>
      <c r="KL19" s="136"/>
      <c r="KM19" s="136"/>
      <c r="KN19" s="136"/>
      <c r="KO19" s="136"/>
      <c r="KP19" s="136"/>
      <c r="KQ19" s="136"/>
      <c r="KR19" s="136"/>
      <c r="KS19" s="136"/>
      <c r="KT19" s="136"/>
      <c r="KU19" s="136"/>
      <c r="KV19" s="136"/>
      <c r="KW19" s="136"/>
      <c r="KX19" s="136"/>
      <c r="KY19" s="136"/>
      <c r="KZ19" s="136"/>
      <c r="LA19" s="136"/>
      <c r="LB19" s="136"/>
      <c r="LC19" s="136"/>
      <c r="LD19" s="136"/>
      <c r="LE19" s="136"/>
      <c r="LF19" s="136"/>
      <c r="LG19" s="136"/>
      <c r="LH19" s="136"/>
      <c r="LI19" s="136"/>
      <c r="LJ19" s="136"/>
      <c r="LK19" s="136"/>
      <c r="LL19" s="136"/>
      <c r="LM19" s="136"/>
      <c r="LN19" s="136"/>
      <c r="LO19" s="136"/>
      <c r="LP19" s="136"/>
      <c r="LQ19" s="136"/>
      <c r="LR19" s="136"/>
      <c r="LS19" s="136"/>
      <c r="LT19" s="136"/>
      <c r="LU19" s="136"/>
      <c r="LV19" s="136"/>
      <c r="LW19" s="136"/>
      <c r="LX19" s="136"/>
      <c r="LY19" s="136"/>
      <c r="LZ19" s="136"/>
      <c r="MA19" s="136"/>
      <c r="MB19" s="136"/>
      <c r="MC19" s="136"/>
      <c r="MD19" s="136"/>
      <c r="ME19" s="136"/>
      <c r="MF19" s="136"/>
      <c r="MG19" s="136"/>
      <c r="MH19" s="136"/>
      <c r="MI19" s="136"/>
      <c r="MJ19" s="136"/>
      <c r="MK19" s="136"/>
      <c r="ML19" s="136"/>
      <c r="MM19" s="136"/>
      <c r="MN19" s="136"/>
      <c r="MO19" s="136"/>
      <c r="MP19" s="136"/>
      <c r="MQ19" s="136"/>
      <c r="MR19" s="136"/>
      <c r="MS19" s="136"/>
      <c r="MT19" s="136"/>
      <c r="MU19" s="136"/>
      <c r="MV19" s="136"/>
      <c r="MW19" s="136"/>
      <c r="MX19" s="136"/>
      <c r="MY19" s="136"/>
      <c r="MZ19" s="136"/>
      <c r="NA19" s="136"/>
      <c r="NB19" s="136"/>
      <c r="NC19" s="136"/>
      <c r="ND19" s="136"/>
      <c r="NE19" s="136"/>
      <c r="NF19" s="136"/>
      <c r="NG19" s="136"/>
      <c r="NH19" s="136"/>
      <c r="NI19" s="136"/>
      <c r="NJ19" s="136"/>
      <c r="NK19" s="136"/>
      <c r="NL19" s="136"/>
      <c r="NM19" s="136"/>
      <c r="NN19" s="136"/>
      <c r="NO19" s="136"/>
      <c r="NP19" s="136"/>
      <c r="NQ19" s="136"/>
      <c r="NR19" s="136"/>
      <c r="NS19" s="136"/>
      <c r="NT19" s="136"/>
      <c r="NU19" s="136"/>
      <c r="NV19" s="136"/>
      <c r="NW19" s="136"/>
      <c r="NX19" s="136"/>
      <c r="NY19" s="136"/>
      <c r="NZ19" s="136"/>
      <c r="OA19" s="136"/>
      <c r="OB19" s="136"/>
      <c r="OC19" s="136"/>
      <c r="OD19" s="136"/>
      <c r="OE19" s="136"/>
      <c r="OF19" s="136"/>
      <c r="OG19" s="136"/>
      <c r="OH19" s="136"/>
      <c r="OI19" s="136"/>
      <c r="OJ19" s="136"/>
      <c r="OK19" s="136"/>
      <c r="OL19" s="136"/>
      <c r="OM19" s="136"/>
      <c r="ON19" s="136"/>
      <c r="OO19" s="136"/>
      <c r="OP19" s="136"/>
      <c r="OQ19" s="136"/>
      <c r="OR19" s="136"/>
      <c r="OS19" s="136"/>
      <c r="OT19" s="136"/>
      <c r="OU19" s="136"/>
      <c r="OV19" s="136"/>
      <c r="OW19" s="136"/>
      <c r="OX19" s="136"/>
      <c r="OY19" s="136"/>
      <c r="OZ19" s="136"/>
      <c r="PA19" s="136"/>
      <c r="PB19" s="136"/>
      <c r="PC19" s="136"/>
      <c r="PD19" s="136"/>
      <c r="PE19" s="136"/>
      <c r="PF19" s="136"/>
      <c r="PG19" s="136"/>
      <c r="PH19" s="136"/>
      <c r="PI19" s="136"/>
      <c r="PJ19" s="136"/>
      <c r="PK19" s="136"/>
      <c r="PL19" s="136"/>
      <c r="PM19" s="136"/>
      <c r="PN19" s="136"/>
      <c r="PO19" s="136"/>
      <c r="PP19" s="136"/>
      <c r="PQ19" s="136"/>
      <c r="PR19" s="136"/>
      <c r="PS19" s="136"/>
      <c r="PT19" s="136"/>
      <c r="PU19" s="136"/>
      <c r="PV19" s="136"/>
      <c r="PW19" s="136"/>
      <c r="PX19" s="136"/>
      <c r="PY19" s="136"/>
      <c r="PZ19" s="136"/>
      <c r="QA19" s="136"/>
      <c r="QB19" s="136"/>
      <c r="QC19" s="136"/>
      <c r="QD19" s="136"/>
      <c r="QE19" s="136"/>
      <c r="QF19" s="136"/>
      <c r="QG19" s="136"/>
      <c r="QH19" s="136"/>
      <c r="QI19" s="136"/>
      <c r="QJ19" s="136"/>
      <c r="QK19" s="136"/>
      <c r="QL19" s="136"/>
      <c r="QM19" s="136"/>
      <c r="QN19" s="136"/>
      <c r="QO19" s="136"/>
      <c r="QP19" s="136"/>
      <c r="QQ19" s="136"/>
      <c r="QR19" s="136"/>
      <c r="QS19" s="136"/>
      <c r="QT19" s="136"/>
      <c r="QU19" s="136"/>
      <c r="QV19" s="136"/>
      <c r="QW19" s="136"/>
      <c r="QX19" s="136"/>
      <c r="QY19" s="136"/>
      <c r="QZ19" s="136"/>
      <c r="RA19" s="136"/>
      <c r="RB19" s="136"/>
      <c r="RC19" s="136"/>
      <c r="RD19" s="136"/>
      <c r="RE19" s="136"/>
      <c r="RF19" s="136"/>
      <c r="RG19" s="136"/>
      <c r="RH19" s="136"/>
      <c r="RI19" s="136"/>
      <c r="RJ19" s="136"/>
      <c r="RK19" s="136"/>
      <c r="RL19" s="136"/>
      <c r="RM19" s="136"/>
      <c r="RN19" s="136"/>
      <c r="RO19" s="136"/>
      <c r="RP19" s="136"/>
      <c r="RQ19" s="136"/>
      <c r="RR19" s="136"/>
      <c r="RS19" s="136"/>
      <c r="RT19" s="136"/>
      <c r="RU19" s="136"/>
      <c r="RV19" s="136"/>
      <c r="RW19" s="136"/>
      <c r="RX19" s="136"/>
      <c r="RY19" s="136"/>
      <c r="RZ19" s="136"/>
      <c r="SA19" s="136"/>
      <c r="SB19" s="136"/>
      <c r="SC19" s="136"/>
      <c r="SD19" s="136"/>
      <c r="SE19" s="136"/>
      <c r="SF19" s="136"/>
      <c r="SG19" s="136"/>
      <c r="SH19" s="136"/>
      <c r="SI19" s="136"/>
      <c r="SJ19" s="136"/>
      <c r="SK19" s="136"/>
      <c r="SL19" s="136"/>
      <c r="SM19" s="136"/>
      <c r="SN19" s="136"/>
      <c r="SO19" s="136"/>
      <c r="SP19" s="136"/>
      <c r="SQ19" s="136"/>
      <c r="SR19" s="136"/>
      <c r="SS19" s="136"/>
      <c r="ST19" s="136"/>
      <c r="SU19" s="136"/>
      <c r="SV19" s="136"/>
      <c r="SW19" s="136"/>
      <c r="SX19" s="136"/>
      <c r="SY19" s="136"/>
      <c r="SZ19" s="136"/>
      <c r="TA19" s="136"/>
      <c r="TB19" s="136"/>
      <c r="TC19" s="136"/>
      <c r="TD19" s="136"/>
      <c r="TE19" s="136"/>
      <c r="TF19" s="136"/>
      <c r="TG19" s="136"/>
      <c r="TH19" s="136"/>
      <c r="TI19" s="136"/>
      <c r="TJ19" s="136"/>
      <c r="TK19" s="136"/>
      <c r="TL19" s="136"/>
      <c r="TM19" s="136"/>
      <c r="TN19" s="136"/>
      <c r="TO19" s="136"/>
      <c r="TP19" s="136"/>
      <c r="TQ19" s="136"/>
      <c r="TR19" s="136"/>
      <c r="TS19" s="136"/>
      <c r="TT19" s="136"/>
      <c r="TU19" s="136"/>
      <c r="TV19" s="136"/>
      <c r="TW19" s="136"/>
      <c r="TX19" s="136"/>
      <c r="TY19" s="136"/>
      <c r="TZ19" s="136"/>
      <c r="UA19" s="136"/>
      <c r="UB19" s="136"/>
      <c r="UC19" s="136"/>
      <c r="UD19" s="136"/>
      <c r="UE19" s="136"/>
      <c r="UF19" s="136"/>
      <c r="UG19" s="136"/>
      <c r="UH19" s="136"/>
      <c r="UI19" s="136"/>
      <c r="UJ19" s="136"/>
      <c r="UK19" s="136"/>
      <c r="UL19" s="136"/>
      <c r="UM19" s="136"/>
      <c r="UN19" s="136"/>
      <c r="UO19" s="136"/>
      <c r="UP19" s="136"/>
      <c r="UQ19" s="136"/>
      <c r="UR19" s="136"/>
      <c r="US19" s="136"/>
      <c r="UT19" s="136"/>
      <c r="UU19" s="136"/>
      <c r="UV19" s="136"/>
      <c r="UW19" s="136"/>
      <c r="UX19" s="136"/>
      <c r="UY19" s="136"/>
      <c r="UZ19" s="136"/>
      <c r="VA19" s="136"/>
      <c r="VB19" s="136"/>
      <c r="VC19" s="136"/>
      <c r="VD19" s="136"/>
      <c r="VE19" s="136"/>
      <c r="VF19" s="136"/>
      <c r="VG19" s="136"/>
      <c r="VH19" s="136"/>
      <c r="VI19" s="136"/>
      <c r="VJ19" s="136"/>
      <c r="VK19" s="136"/>
      <c r="VL19" s="136"/>
      <c r="VM19" s="136"/>
      <c r="VN19" s="136"/>
      <c r="VO19" s="136"/>
      <c r="VP19" s="136"/>
      <c r="VQ19" s="136"/>
      <c r="VR19" s="136"/>
      <c r="VS19" s="136"/>
      <c r="VT19" s="136"/>
      <c r="VU19" s="136"/>
      <c r="VV19" s="136"/>
      <c r="VW19" s="136"/>
      <c r="VX19" s="136"/>
      <c r="VY19" s="136"/>
      <c r="VZ19" s="136"/>
      <c r="WA19" s="136"/>
      <c r="WB19" s="136"/>
      <c r="WC19" s="136"/>
      <c r="WD19" s="136"/>
      <c r="WE19" s="136"/>
      <c r="WF19" s="136"/>
      <c r="WG19" s="136"/>
      <c r="WH19" s="136"/>
      <c r="WI19" s="136"/>
      <c r="WJ19" s="136"/>
      <c r="WK19" s="136"/>
      <c r="WL19" s="136"/>
      <c r="WM19" s="136"/>
      <c r="WN19" s="136"/>
      <c r="WO19" s="136"/>
      <c r="WP19" s="136"/>
      <c r="WQ19" s="136"/>
      <c r="WR19" s="136"/>
      <c r="WS19" s="136"/>
      <c r="WT19" s="136"/>
      <c r="WU19" s="136"/>
      <c r="WV19" s="136"/>
      <c r="WW19" s="136"/>
      <c r="WX19" s="136"/>
      <c r="WY19" s="136"/>
      <c r="WZ19" s="136"/>
      <c r="XA19" s="136"/>
      <c r="XB19" s="136"/>
      <c r="XC19" s="136"/>
      <c r="XD19" s="136"/>
      <c r="XE19" s="136"/>
      <c r="XF19" s="136"/>
      <c r="XG19" s="136"/>
      <c r="XH19" s="136"/>
      <c r="XI19" s="136"/>
      <c r="XJ19" s="136"/>
      <c r="XK19" s="136"/>
      <c r="XL19" s="136"/>
      <c r="XM19" s="136"/>
      <c r="XN19" s="136"/>
      <c r="XO19" s="136"/>
      <c r="XP19" s="136"/>
      <c r="XQ19" s="136"/>
      <c r="XR19" s="136"/>
      <c r="XS19" s="136"/>
      <c r="XT19" s="136"/>
      <c r="XU19" s="136"/>
      <c r="XV19" s="136"/>
      <c r="XW19" s="136"/>
      <c r="XX19" s="136"/>
      <c r="XY19" s="136"/>
      <c r="XZ19" s="136"/>
      <c r="YA19" s="136"/>
      <c r="YB19" s="136"/>
      <c r="YC19" s="136"/>
      <c r="YD19" s="136"/>
      <c r="YE19" s="136"/>
      <c r="YF19" s="136"/>
      <c r="YG19" s="136"/>
      <c r="YH19" s="136"/>
      <c r="YI19" s="136"/>
      <c r="YJ19" s="136"/>
      <c r="YK19" s="136"/>
      <c r="YL19" s="136"/>
      <c r="YM19" s="136"/>
      <c r="YN19" s="136"/>
      <c r="YO19" s="136"/>
      <c r="YP19" s="136"/>
      <c r="YQ19" s="136"/>
      <c r="YR19" s="136"/>
      <c r="YS19" s="136"/>
      <c r="YT19" s="136"/>
      <c r="YU19" s="136"/>
      <c r="YV19" s="136"/>
      <c r="YW19" s="136"/>
      <c r="YX19" s="136"/>
      <c r="YY19" s="136"/>
      <c r="YZ19" s="136"/>
      <c r="ZA19" s="136"/>
      <c r="ZB19" s="136"/>
      <c r="ZC19" s="136"/>
      <c r="ZD19" s="136"/>
      <c r="ZE19" s="136"/>
      <c r="ZF19" s="136"/>
      <c r="ZG19" s="136"/>
      <c r="ZH19" s="136"/>
      <c r="ZI19" s="136"/>
      <c r="ZJ19" s="136"/>
      <c r="ZK19" s="136"/>
      <c r="ZL19" s="136"/>
      <c r="ZM19" s="136"/>
      <c r="ZN19" s="136"/>
      <c r="ZO19" s="136"/>
      <c r="ZP19" s="136"/>
      <c r="ZQ19" s="136"/>
      <c r="ZR19" s="136"/>
      <c r="ZS19" s="136"/>
      <c r="ZT19" s="136"/>
      <c r="ZU19" s="136"/>
      <c r="ZV19" s="136"/>
      <c r="ZW19" s="136"/>
      <c r="ZX19" s="136"/>
      <c r="ZY19" s="136"/>
      <c r="ZZ19" s="136"/>
      <c r="AAA19" s="136"/>
      <c r="AAB19" s="136"/>
      <c r="AAC19" s="136"/>
      <c r="AAD19" s="136"/>
      <c r="AAE19" s="136"/>
      <c r="AAF19" s="136"/>
      <c r="AAG19" s="136"/>
      <c r="AAH19" s="136"/>
      <c r="AAI19" s="136"/>
      <c r="AAJ19" s="136"/>
      <c r="AAK19" s="136"/>
      <c r="AAL19" s="136"/>
      <c r="AAM19" s="136"/>
      <c r="AAN19" s="136"/>
      <c r="AAO19" s="136"/>
      <c r="AAP19" s="136"/>
      <c r="AAQ19" s="136"/>
      <c r="AAR19" s="136"/>
      <c r="AAS19" s="136"/>
      <c r="AAT19" s="136"/>
      <c r="AAU19" s="136"/>
      <c r="AAV19" s="136"/>
      <c r="AAW19" s="136"/>
      <c r="AAX19" s="136"/>
      <c r="AAY19" s="136"/>
      <c r="AAZ19" s="136"/>
      <c r="ABA19" s="136"/>
      <c r="ABB19" s="136"/>
      <c r="ABC19" s="136"/>
      <c r="ABD19" s="136"/>
      <c r="ABE19" s="136"/>
      <c r="ABF19" s="136"/>
      <c r="ABG19" s="136"/>
      <c r="ABH19" s="136"/>
      <c r="ABI19" s="136"/>
      <c r="ABJ19" s="136"/>
      <c r="ABK19" s="136"/>
      <c r="ABL19" s="136"/>
      <c r="ABM19" s="136"/>
      <c r="ABN19" s="136"/>
      <c r="ABO19" s="136"/>
      <c r="ABP19" s="136"/>
      <c r="ABQ19" s="136"/>
      <c r="ABR19" s="136"/>
      <c r="ABS19" s="136"/>
      <c r="ABT19" s="136"/>
      <c r="ABU19" s="136"/>
      <c r="ABV19" s="136"/>
      <c r="ABW19" s="136"/>
      <c r="ABX19" s="136"/>
      <c r="ABY19" s="136"/>
      <c r="ABZ19" s="136"/>
      <c r="ACA19" s="136"/>
      <c r="ACB19" s="136"/>
      <c r="ACC19" s="136"/>
      <c r="ACD19" s="136"/>
      <c r="ACE19" s="136"/>
      <c r="ACF19" s="136"/>
      <c r="ACG19" s="136"/>
      <c r="ACH19" s="136"/>
      <c r="ACI19" s="136"/>
      <c r="ACJ19" s="136"/>
      <c r="ACK19" s="136"/>
      <c r="ACL19" s="136"/>
      <c r="ACM19" s="136"/>
      <c r="ACN19" s="136"/>
      <c r="ACO19" s="136"/>
      <c r="ACP19" s="136"/>
      <c r="ACQ19" s="136"/>
      <c r="ACR19" s="136"/>
      <c r="ACS19" s="136"/>
      <c r="ACT19" s="136"/>
      <c r="ACU19" s="136"/>
      <c r="ACV19" s="136"/>
      <c r="ACW19" s="136"/>
      <c r="ACX19" s="136"/>
      <c r="ACY19" s="136"/>
      <c r="ACZ19" s="136"/>
      <c r="ADA19" s="136"/>
      <c r="ADB19" s="136"/>
      <c r="ADC19" s="136"/>
      <c r="ADD19" s="136"/>
      <c r="ADE19" s="136"/>
      <c r="ADF19" s="136"/>
      <c r="ADG19" s="136"/>
      <c r="ADH19" s="136"/>
      <c r="ADI19" s="136"/>
      <c r="ADJ19" s="136"/>
      <c r="ADK19" s="136"/>
      <c r="ADL19" s="136"/>
      <c r="ADM19" s="136"/>
      <c r="ADN19" s="136"/>
      <c r="ADO19" s="136"/>
      <c r="ADP19" s="136"/>
      <c r="ADQ19" s="136"/>
      <c r="ADR19" s="136"/>
      <c r="ADS19" s="136"/>
      <c r="ADT19" s="136"/>
      <c r="ADU19" s="136"/>
      <c r="ADV19" s="136"/>
      <c r="ADW19" s="136"/>
      <c r="ADX19" s="136"/>
      <c r="ADY19" s="136"/>
      <c r="ADZ19" s="136"/>
      <c r="AEA19" s="136"/>
      <c r="AEB19" s="136"/>
      <c r="AEC19" s="136"/>
      <c r="AED19" s="136"/>
      <c r="AEE19" s="136"/>
      <c r="AEF19" s="136"/>
      <c r="AEG19" s="136"/>
      <c r="AEH19" s="136"/>
      <c r="AEI19" s="136"/>
      <c r="AEJ19" s="136"/>
      <c r="AEK19" s="136"/>
      <c r="AEL19" s="136"/>
      <c r="AEM19" s="136"/>
      <c r="AEN19" s="136"/>
      <c r="AEO19" s="136"/>
      <c r="AEP19" s="136"/>
      <c r="AEQ19" s="136"/>
      <c r="AER19" s="136"/>
      <c r="AES19" s="136"/>
      <c r="AET19" s="136"/>
      <c r="AEU19" s="136"/>
      <c r="AEV19" s="136"/>
      <c r="AEW19" s="136"/>
      <c r="AEX19" s="136"/>
      <c r="AEY19" s="136"/>
      <c r="AEZ19" s="136"/>
      <c r="AFA19" s="136"/>
      <c r="AFB19" s="136"/>
      <c r="AFC19" s="136"/>
      <c r="AFD19" s="136"/>
      <c r="AFE19" s="136"/>
      <c r="AFF19" s="136"/>
      <c r="AFG19" s="136"/>
      <c r="AFH19" s="136"/>
      <c r="AFI19" s="136"/>
      <c r="AFJ19" s="136"/>
      <c r="AFK19" s="136"/>
      <c r="AFL19" s="136"/>
      <c r="AFM19" s="136"/>
      <c r="AFN19" s="136"/>
      <c r="AFO19" s="136"/>
      <c r="AFP19" s="136"/>
      <c r="AFQ19" s="136"/>
      <c r="AFR19" s="136"/>
      <c r="AFS19" s="136"/>
      <c r="AFT19" s="136"/>
      <c r="AFU19" s="136"/>
      <c r="AFV19" s="136"/>
      <c r="AFW19" s="136"/>
      <c r="AFX19" s="136"/>
      <c r="AFY19" s="136"/>
      <c r="AFZ19" s="136"/>
      <c r="AGA19" s="136"/>
      <c r="AGB19" s="136"/>
      <c r="AGC19" s="136"/>
      <c r="AGD19" s="136"/>
      <c r="AGE19" s="136"/>
      <c r="AGF19" s="136"/>
      <c r="AGG19" s="136"/>
      <c r="AGH19" s="136"/>
      <c r="AGI19" s="136"/>
      <c r="AGJ19" s="136"/>
      <c r="AGK19" s="136"/>
      <c r="AGL19" s="136"/>
      <c r="AGM19" s="136"/>
      <c r="AGN19" s="136"/>
      <c r="AGO19" s="136"/>
      <c r="AGP19" s="136"/>
      <c r="AGQ19" s="136"/>
      <c r="AGR19" s="136"/>
      <c r="AGS19" s="136"/>
      <c r="AGT19" s="136"/>
      <c r="AGU19" s="136"/>
      <c r="AGV19" s="136"/>
      <c r="AGW19" s="136"/>
      <c r="AGX19" s="136"/>
      <c r="AGY19" s="136"/>
      <c r="AGZ19" s="136"/>
      <c r="AHA19" s="136"/>
      <c r="AHB19" s="136"/>
      <c r="AHC19" s="136"/>
      <c r="AHD19" s="136"/>
      <c r="AHE19" s="136"/>
      <c r="AHF19" s="136"/>
      <c r="AHG19" s="136"/>
      <c r="AHH19" s="136"/>
      <c r="AHI19" s="136"/>
      <c r="AHJ19" s="136"/>
      <c r="AHK19" s="136"/>
      <c r="AHL19" s="136"/>
      <c r="AHM19" s="136"/>
      <c r="AHN19" s="136"/>
      <c r="AHO19" s="136"/>
      <c r="AHP19" s="136"/>
      <c r="AHQ19" s="136"/>
      <c r="AHR19" s="136"/>
      <c r="AHS19" s="136"/>
      <c r="AHT19" s="136"/>
      <c r="AHU19" s="136"/>
      <c r="AHV19" s="136"/>
      <c r="AHW19" s="136"/>
      <c r="AHX19" s="136"/>
      <c r="AHY19" s="136"/>
      <c r="AHZ19" s="136"/>
      <c r="AIA19" s="136"/>
      <c r="AIB19" s="136"/>
      <c r="AIC19" s="136"/>
      <c r="AID19" s="136"/>
      <c r="AIE19" s="136"/>
      <c r="AIF19" s="136"/>
      <c r="AIG19" s="136"/>
      <c r="AIH19" s="136"/>
      <c r="AII19" s="136"/>
      <c r="AIJ19" s="136"/>
      <c r="AIK19" s="136"/>
      <c r="AIL19" s="136"/>
      <c r="AIM19" s="136"/>
      <c r="AIN19" s="136"/>
      <c r="AIO19" s="136"/>
      <c r="AIP19" s="136"/>
      <c r="AIQ19" s="136"/>
      <c r="AIR19" s="136"/>
      <c r="AIS19" s="136"/>
      <c r="AIT19" s="136"/>
      <c r="AIU19" s="136"/>
      <c r="AIV19" s="136"/>
      <c r="AIW19" s="136"/>
      <c r="AIX19" s="136"/>
      <c r="AIY19" s="136"/>
      <c r="AIZ19" s="136"/>
      <c r="AJA19" s="136"/>
      <c r="AJB19" s="136"/>
      <c r="AJC19" s="136"/>
      <c r="AJD19" s="136"/>
      <c r="AJE19" s="136"/>
      <c r="AJF19" s="136"/>
      <c r="AJG19" s="136"/>
      <c r="AJH19" s="136"/>
      <c r="AJI19" s="136"/>
      <c r="AJJ19" s="136"/>
      <c r="AJK19" s="136"/>
      <c r="AJL19" s="136"/>
      <c r="AJM19" s="136"/>
      <c r="AJN19" s="136"/>
      <c r="AJO19" s="136"/>
      <c r="AJP19" s="136"/>
      <c r="AJQ19" s="136"/>
      <c r="AJR19" s="136"/>
      <c r="AJS19" s="136"/>
      <c r="AJT19" s="136"/>
      <c r="AJU19" s="136"/>
      <c r="AJV19" s="136"/>
      <c r="AJW19" s="136"/>
      <c r="AJX19" s="136"/>
      <c r="AJY19" s="136"/>
      <c r="AJZ19" s="136"/>
      <c r="AKA19" s="136"/>
      <c r="AKB19" s="136"/>
      <c r="AKC19" s="136"/>
      <c r="AKD19" s="136"/>
      <c r="AKE19" s="136"/>
      <c r="AKF19" s="136"/>
      <c r="AKG19" s="136"/>
      <c r="AKH19" s="136"/>
      <c r="AKI19" s="136"/>
      <c r="AKJ19" s="136"/>
      <c r="AKK19" s="136"/>
      <c r="AKL19" s="136"/>
      <c r="AKM19" s="136"/>
      <c r="AKN19" s="136"/>
      <c r="AKO19" s="136"/>
      <c r="AKP19" s="136"/>
      <c r="AKQ19" s="136"/>
      <c r="AKR19" s="136"/>
      <c r="AKS19" s="136"/>
      <c r="AKT19" s="136"/>
      <c r="AKU19" s="136"/>
      <c r="AKV19" s="136"/>
      <c r="AKW19" s="136"/>
      <c r="AKX19" s="136"/>
      <c r="AKY19" s="136"/>
      <c r="AKZ19" s="136"/>
      <c r="ALA19" s="136"/>
      <c r="ALB19" s="136"/>
      <c r="ALC19" s="136"/>
      <c r="ALD19" s="136"/>
      <c r="ALE19" s="136"/>
      <c r="ALF19" s="136"/>
      <c r="ALG19" s="136"/>
      <c r="ALH19" s="136"/>
      <c r="ALI19" s="136"/>
      <c r="ALJ19" s="136"/>
      <c r="ALK19" s="136"/>
      <c r="ALL19" s="136"/>
      <c r="ALM19" s="136"/>
      <c r="ALN19" s="136"/>
      <c r="ALO19" s="136"/>
      <c r="ALP19" s="136"/>
      <c r="ALQ19" s="136"/>
      <c r="ALR19" s="136"/>
      <c r="ALS19" s="136"/>
      <c r="ALT19" s="136"/>
      <c r="ALU19" s="136"/>
      <c r="ALV19" s="136"/>
      <c r="ALW19" s="136"/>
      <c r="ALX19" s="136"/>
      <c r="ALY19" s="136"/>
      <c r="ALZ19" s="136"/>
      <c r="AMA19" s="136"/>
      <c r="AMB19" s="136"/>
      <c r="AMC19" s="136"/>
      <c r="AMD19" s="136"/>
      <c r="AME19" s="136"/>
      <c r="AMF19" s="136"/>
      <c r="AMG19" s="136"/>
      <c r="AMH19" s="136"/>
      <c r="AMI19" s="136"/>
      <c r="AMJ19" s="136"/>
      <c r="AMK19" s="136"/>
      <c r="AML19" s="136"/>
      <c r="AMM19" s="136"/>
      <c r="AMN19" s="136"/>
      <c r="AMO19" s="136"/>
      <c r="AMP19" s="136"/>
      <c r="AMQ19" s="136"/>
      <c r="AMR19" s="136"/>
      <c r="AMS19" s="136"/>
      <c r="AMT19" s="136"/>
      <c r="AMU19" s="136"/>
      <c r="AMV19" s="136"/>
      <c r="AMW19" s="136"/>
      <c r="AMX19" s="136"/>
      <c r="AMY19" s="136"/>
      <c r="AMZ19" s="136"/>
      <c r="ANA19" s="136"/>
      <c r="ANB19" s="136"/>
      <c r="ANC19" s="136"/>
      <c r="AND19" s="136"/>
      <c r="ANE19" s="136"/>
      <c r="ANF19" s="136"/>
      <c r="ANG19" s="136"/>
      <c r="ANH19" s="136"/>
      <c r="ANI19" s="136"/>
      <c r="ANJ19" s="136"/>
      <c r="ANK19" s="136"/>
      <c r="ANL19" s="136"/>
      <c r="ANM19" s="136"/>
      <c r="ANN19" s="136"/>
      <c r="ANO19" s="136"/>
      <c r="ANP19" s="136"/>
      <c r="ANQ19" s="136"/>
      <c r="ANR19" s="136"/>
      <c r="ANS19" s="136"/>
      <c r="ANT19" s="136"/>
      <c r="ANU19" s="136"/>
      <c r="ANV19" s="136"/>
      <c r="ANW19" s="136"/>
      <c r="ANX19" s="136"/>
      <c r="ANY19" s="136"/>
      <c r="ANZ19" s="136"/>
      <c r="AOA19" s="136"/>
      <c r="AOB19" s="136"/>
      <c r="AOC19" s="136"/>
      <c r="AOD19" s="136"/>
      <c r="AOE19" s="136"/>
      <c r="AOF19" s="136"/>
      <c r="AOG19" s="136"/>
      <c r="AOH19" s="136"/>
      <c r="AOI19" s="136"/>
      <c r="AOJ19" s="136"/>
      <c r="AOK19" s="136"/>
      <c r="AOL19" s="136"/>
      <c r="AOM19" s="136"/>
      <c r="AON19" s="136"/>
      <c r="AOO19" s="136"/>
      <c r="AOP19" s="136"/>
      <c r="AOQ19" s="136"/>
      <c r="AOR19" s="136"/>
      <c r="AOS19" s="136"/>
      <c r="AOT19" s="136"/>
      <c r="AOU19" s="136"/>
      <c r="AOV19" s="136"/>
      <c r="AOW19" s="136"/>
      <c r="AOX19" s="136"/>
      <c r="AOY19" s="136"/>
      <c r="AOZ19" s="136"/>
      <c r="APA19" s="136"/>
      <c r="APB19" s="136"/>
      <c r="APC19" s="136"/>
      <c r="APD19" s="136"/>
      <c r="APE19" s="136"/>
      <c r="APF19" s="136"/>
      <c r="APG19" s="136"/>
      <c r="APH19" s="136"/>
      <c r="API19" s="136"/>
      <c r="APJ19" s="136"/>
      <c r="APK19" s="136"/>
      <c r="APL19" s="136"/>
      <c r="APM19" s="136"/>
      <c r="APN19" s="136"/>
      <c r="APO19" s="136"/>
      <c r="APP19" s="136"/>
      <c r="APQ19" s="136"/>
      <c r="APR19" s="136"/>
      <c r="APS19" s="136"/>
      <c r="APT19" s="136"/>
      <c r="APU19" s="136"/>
      <c r="APV19" s="136"/>
      <c r="APW19" s="136"/>
      <c r="APX19" s="136"/>
      <c r="APY19" s="136"/>
      <c r="APZ19" s="136"/>
      <c r="AQA19" s="136"/>
      <c r="AQB19" s="136"/>
      <c r="AQC19" s="136"/>
      <c r="AQD19" s="136"/>
      <c r="AQE19" s="136"/>
      <c r="AQF19" s="136"/>
      <c r="AQG19" s="136"/>
      <c r="AQH19" s="136"/>
      <c r="AQI19" s="136"/>
      <c r="AQJ19" s="136"/>
      <c r="AQK19" s="136"/>
      <c r="AQL19" s="136"/>
      <c r="AQM19" s="136"/>
      <c r="AQN19" s="136"/>
      <c r="AQO19" s="136"/>
      <c r="AQP19" s="136"/>
      <c r="AQQ19" s="136"/>
      <c r="AQR19" s="136"/>
      <c r="AQS19" s="136"/>
      <c r="AQT19" s="136"/>
      <c r="AQU19" s="136"/>
      <c r="AQV19" s="136"/>
      <c r="AQW19" s="136"/>
      <c r="AQX19" s="136"/>
      <c r="AQY19" s="136"/>
      <c r="AQZ19" s="136"/>
      <c r="ARA19" s="136"/>
      <c r="ARB19" s="136"/>
      <c r="ARC19" s="136"/>
      <c r="ARD19" s="136"/>
      <c r="ARE19" s="136"/>
      <c r="ARF19" s="136"/>
      <c r="ARG19" s="136"/>
      <c r="ARH19" s="136"/>
      <c r="ARI19" s="136"/>
      <c r="ARJ19" s="136"/>
      <c r="ARK19" s="136"/>
      <c r="ARL19" s="136"/>
      <c r="ARM19" s="136"/>
      <c r="ARN19" s="136"/>
      <c r="ARO19" s="136"/>
      <c r="ARP19" s="136"/>
      <c r="ARQ19" s="136"/>
      <c r="ARR19" s="136"/>
      <c r="ARS19" s="136"/>
      <c r="ART19" s="136"/>
      <c r="ARU19" s="136"/>
      <c r="ARV19" s="136"/>
      <c r="ARW19" s="136"/>
      <c r="ARX19" s="136"/>
      <c r="ARY19" s="136"/>
      <c r="ARZ19" s="136"/>
      <c r="ASA19" s="136"/>
      <c r="ASB19" s="136"/>
      <c r="ASC19" s="136"/>
      <c r="ASD19" s="136"/>
      <c r="ASE19" s="136"/>
      <c r="ASF19" s="136"/>
      <c r="ASG19" s="136"/>
      <c r="ASH19" s="136"/>
      <c r="ASI19" s="136"/>
      <c r="ASJ19" s="136"/>
      <c r="ASK19" s="136"/>
      <c r="ASL19" s="136"/>
      <c r="ASM19" s="136"/>
      <c r="ASN19" s="136"/>
      <c r="ASO19" s="136"/>
      <c r="ASP19" s="136"/>
      <c r="ASQ19" s="136"/>
      <c r="ASR19" s="136"/>
      <c r="ASS19" s="136"/>
      <c r="AST19" s="136"/>
      <c r="ASU19" s="136"/>
      <c r="ASV19" s="136"/>
      <c r="ASW19" s="136"/>
      <c r="ASX19" s="136"/>
      <c r="ASY19" s="136"/>
      <c r="ASZ19" s="136"/>
      <c r="ATA19" s="136"/>
      <c r="ATB19" s="136"/>
      <c r="ATC19" s="136"/>
      <c r="ATD19" s="136"/>
      <c r="ATE19" s="136"/>
      <c r="ATF19" s="136"/>
      <c r="ATG19" s="136"/>
      <c r="ATH19" s="136"/>
      <c r="ATI19" s="136"/>
      <c r="ATJ19" s="136"/>
      <c r="ATK19" s="136"/>
      <c r="ATL19" s="136"/>
      <c r="ATM19" s="136"/>
      <c r="ATN19" s="136"/>
      <c r="ATO19" s="136"/>
      <c r="ATP19" s="136"/>
      <c r="ATQ19" s="136"/>
      <c r="ATR19" s="136"/>
      <c r="ATS19" s="136"/>
      <c r="ATT19" s="136"/>
      <c r="ATU19" s="136"/>
      <c r="ATV19" s="136"/>
      <c r="ATW19" s="136"/>
      <c r="ATX19" s="136"/>
      <c r="ATY19" s="136"/>
      <c r="ATZ19" s="136"/>
      <c r="AUA19" s="136"/>
      <c r="AUB19" s="136"/>
      <c r="AUC19" s="136"/>
      <c r="AUD19" s="136"/>
      <c r="AUE19" s="136"/>
      <c r="AUF19" s="136"/>
      <c r="AUG19" s="136"/>
      <c r="AUH19" s="136"/>
      <c r="AUI19" s="136"/>
      <c r="AUJ19" s="136"/>
      <c r="AUK19" s="136"/>
      <c r="AUL19" s="136"/>
      <c r="AUM19" s="136"/>
      <c r="AUN19" s="136"/>
      <c r="AUO19" s="136"/>
      <c r="AUP19" s="136"/>
      <c r="AUQ19" s="136"/>
      <c r="AUR19" s="136"/>
      <c r="AUS19" s="136"/>
      <c r="AUT19" s="136"/>
      <c r="AUU19" s="136"/>
      <c r="AUV19" s="136"/>
      <c r="AUW19" s="136"/>
      <c r="AUX19" s="136"/>
      <c r="AUY19" s="136"/>
      <c r="AUZ19" s="136"/>
      <c r="AVA19" s="136"/>
      <c r="AVB19" s="136"/>
      <c r="AVC19" s="136"/>
      <c r="AVD19" s="136"/>
      <c r="AVE19" s="136"/>
      <c r="AVF19" s="136"/>
      <c r="AVG19" s="136"/>
      <c r="AVH19" s="136"/>
      <c r="AVI19" s="136"/>
      <c r="AVJ19" s="136"/>
      <c r="AVK19" s="136"/>
      <c r="AVL19" s="136"/>
      <c r="AVM19" s="136"/>
      <c r="AVN19" s="136"/>
      <c r="AVO19" s="136"/>
      <c r="AVP19" s="136"/>
      <c r="AVQ19" s="136"/>
      <c r="AVR19" s="136"/>
      <c r="AVS19" s="136"/>
      <c r="AVT19" s="136"/>
      <c r="AVU19" s="136"/>
      <c r="AVV19" s="136"/>
      <c r="AVW19" s="136"/>
      <c r="AVX19" s="136"/>
      <c r="AVY19" s="136"/>
      <c r="AVZ19" s="136"/>
      <c r="AWA19" s="136"/>
      <c r="AWB19" s="136"/>
      <c r="AWC19" s="136"/>
      <c r="AWD19" s="136"/>
      <c r="AWE19" s="136"/>
      <c r="AWF19" s="136"/>
      <c r="AWG19" s="136"/>
      <c r="AWH19" s="136"/>
      <c r="AWI19" s="136"/>
      <c r="AWJ19" s="136"/>
      <c r="AWK19" s="136"/>
      <c r="AWL19" s="136"/>
      <c r="AWM19" s="136"/>
      <c r="AWN19" s="136"/>
      <c r="AWO19" s="136"/>
      <c r="AWP19" s="136"/>
      <c r="AWQ19" s="136"/>
      <c r="AWR19" s="136"/>
      <c r="AWS19" s="136"/>
      <c r="AWT19" s="136"/>
      <c r="AWU19" s="136"/>
      <c r="AWV19" s="136"/>
      <c r="AWW19" s="136"/>
      <c r="AWX19" s="136"/>
      <c r="AWY19" s="136"/>
      <c r="AWZ19" s="136"/>
      <c r="AXA19" s="136"/>
      <c r="AXB19" s="136"/>
      <c r="AXC19" s="136"/>
      <c r="AXD19" s="136"/>
      <c r="AXE19" s="136"/>
      <c r="AXF19" s="136"/>
      <c r="AXG19" s="136"/>
      <c r="AXH19" s="136"/>
      <c r="AXI19" s="136"/>
      <c r="AXJ19" s="136"/>
      <c r="AXK19" s="136"/>
      <c r="AXL19" s="136"/>
      <c r="AXM19" s="136"/>
      <c r="AXN19" s="136"/>
      <c r="AXO19" s="136"/>
      <c r="AXP19" s="136"/>
      <c r="AXQ19" s="136"/>
      <c r="AXR19" s="136"/>
      <c r="AXS19" s="136"/>
      <c r="AXT19" s="136"/>
      <c r="AXU19" s="136"/>
      <c r="AXV19" s="136"/>
      <c r="AXW19" s="136"/>
      <c r="AXX19" s="136"/>
      <c r="AXY19" s="136"/>
      <c r="AXZ19" s="136"/>
      <c r="AYA19" s="136"/>
      <c r="AYB19" s="136"/>
      <c r="AYC19" s="136"/>
      <c r="AYD19" s="136"/>
      <c r="AYE19" s="136"/>
      <c r="AYF19" s="136"/>
      <c r="AYG19" s="136"/>
      <c r="AYH19" s="136"/>
      <c r="AYI19" s="136"/>
      <c r="AYJ19" s="136"/>
      <c r="AYK19" s="136"/>
      <c r="AYL19" s="136"/>
      <c r="AYM19" s="136"/>
      <c r="AYN19" s="136"/>
      <c r="AYO19" s="136"/>
      <c r="AYP19" s="136"/>
      <c r="AYQ19" s="136"/>
      <c r="AYR19" s="136"/>
      <c r="AYS19" s="136"/>
      <c r="AYT19" s="136"/>
      <c r="AYU19" s="136"/>
      <c r="AYV19" s="136"/>
      <c r="AYW19" s="136"/>
      <c r="AYX19" s="136"/>
      <c r="AYY19" s="136"/>
      <c r="AYZ19" s="136"/>
      <c r="AZA19" s="136"/>
      <c r="AZB19" s="136"/>
      <c r="AZC19" s="136"/>
      <c r="AZD19" s="136"/>
      <c r="AZE19" s="136"/>
      <c r="AZF19" s="136"/>
      <c r="AZG19" s="136"/>
      <c r="AZH19" s="136"/>
      <c r="AZI19" s="136"/>
      <c r="AZJ19" s="136"/>
      <c r="AZK19" s="136"/>
      <c r="AZL19" s="136"/>
      <c r="AZM19" s="136"/>
      <c r="AZN19" s="136"/>
      <c r="AZO19" s="136"/>
      <c r="AZP19" s="136"/>
      <c r="AZQ19" s="136"/>
      <c r="AZR19" s="136"/>
      <c r="AZS19" s="136"/>
      <c r="AZT19" s="136"/>
      <c r="AZU19" s="136"/>
      <c r="AZV19" s="136"/>
      <c r="AZW19" s="136"/>
      <c r="AZX19" s="136"/>
      <c r="AZY19" s="136"/>
      <c r="AZZ19" s="136"/>
      <c r="BAA19" s="136"/>
      <c r="BAB19" s="136"/>
      <c r="BAC19" s="136"/>
      <c r="BAD19" s="136"/>
      <c r="BAE19" s="136"/>
      <c r="BAF19" s="136"/>
      <c r="BAG19" s="136"/>
      <c r="BAH19" s="136"/>
      <c r="BAI19" s="136"/>
      <c r="BAJ19" s="136"/>
      <c r="BAK19" s="136"/>
      <c r="BAL19" s="136"/>
      <c r="BAM19" s="136"/>
      <c r="BAN19" s="136"/>
      <c r="BAO19" s="136"/>
      <c r="BAP19" s="136"/>
      <c r="BAQ19" s="136"/>
      <c r="BAR19" s="136"/>
      <c r="BAS19" s="136"/>
      <c r="BAT19" s="136"/>
      <c r="BAU19" s="136"/>
      <c r="BAV19" s="136"/>
      <c r="BAW19" s="136"/>
      <c r="BAX19" s="136"/>
      <c r="BAY19" s="136"/>
      <c r="BAZ19" s="136"/>
      <c r="BBA19" s="136"/>
      <c r="BBB19" s="136"/>
      <c r="BBC19" s="136"/>
      <c r="BBD19" s="136"/>
      <c r="BBE19" s="136"/>
      <c r="BBF19" s="136"/>
      <c r="BBG19" s="136"/>
      <c r="BBH19" s="136"/>
      <c r="BBI19" s="136"/>
      <c r="BBJ19" s="136"/>
      <c r="BBK19" s="136"/>
      <c r="BBL19" s="136"/>
      <c r="BBM19" s="136"/>
      <c r="BBN19" s="136"/>
      <c r="BBO19" s="136"/>
      <c r="BBP19" s="136"/>
      <c r="BBQ19" s="136"/>
      <c r="BBR19" s="136"/>
      <c r="BBS19" s="136"/>
      <c r="BBT19" s="136"/>
      <c r="BBU19" s="136"/>
      <c r="BBV19" s="136"/>
      <c r="BBW19" s="136"/>
      <c r="BBX19" s="136"/>
      <c r="BBY19" s="136"/>
      <c r="BBZ19" s="136"/>
      <c r="BCA19" s="136"/>
      <c r="BCB19" s="136"/>
      <c r="BCC19" s="136"/>
      <c r="BCD19" s="136"/>
      <c r="BCE19" s="136"/>
      <c r="BCF19" s="136"/>
      <c r="BCG19" s="136"/>
      <c r="BCH19" s="136"/>
      <c r="BCI19" s="136"/>
      <c r="BCJ19" s="136"/>
      <c r="BCK19" s="136"/>
      <c r="BCL19" s="136"/>
      <c r="BCM19" s="136"/>
      <c r="BCN19" s="136"/>
      <c r="BCO19" s="136"/>
      <c r="BCP19" s="136"/>
      <c r="BCQ19" s="136"/>
      <c r="BCR19" s="136"/>
      <c r="BCS19" s="136"/>
      <c r="BCT19" s="136"/>
      <c r="BCU19" s="136"/>
      <c r="BCV19" s="136"/>
      <c r="BCW19" s="136"/>
      <c r="BCX19" s="136"/>
      <c r="BCY19" s="136"/>
      <c r="BCZ19" s="136"/>
      <c r="BDA19" s="136"/>
      <c r="BDB19" s="136"/>
      <c r="BDC19" s="136"/>
      <c r="BDD19" s="136"/>
      <c r="BDE19" s="136"/>
      <c r="BDF19" s="136"/>
      <c r="BDG19" s="136"/>
      <c r="BDH19" s="136"/>
      <c r="BDI19" s="136"/>
      <c r="BDJ19" s="136"/>
      <c r="BDK19" s="136"/>
      <c r="BDL19" s="136"/>
      <c r="BDM19" s="136"/>
      <c r="BDN19" s="136"/>
      <c r="BDO19" s="136"/>
      <c r="BDP19" s="136"/>
      <c r="BDQ19" s="136"/>
      <c r="BDR19" s="136"/>
      <c r="BDS19" s="136"/>
      <c r="BDT19" s="136"/>
      <c r="BDU19" s="136"/>
      <c r="BDV19" s="136"/>
      <c r="BDW19" s="136"/>
      <c r="BDX19" s="136"/>
      <c r="BDY19" s="136"/>
      <c r="BDZ19" s="136"/>
      <c r="BEA19" s="136"/>
      <c r="BEB19" s="136"/>
      <c r="BEC19" s="136"/>
      <c r="BED19" s="136"/>
      <c r="BEE19" s="136"/>
      <c r="BEF19" s="136"/>
      <c r="BEG19" s="136"/>
      <c r="BEH19" s="136"/>
      <c r="BEI19" s="136"/>
      <c r="BEJ19" s="136"/>
      <c r="BEK19" s="136"/>
      <c r="BEL19" s="136"/>
      <c r="BEM19" s="136"/>
      <c r="BEN19" s="136"/>
      <c r="BEO19" s="136"/>
      <c r="BEP19" s="136"/>
      <c r="BEQ19" s="136"/>
      <c r="BER19" s="136"/>
      <c r="BES19" s="136"/>
      <c r="BET19" s="136"/>
      <c r="BEU19" s="136"/>
      <c r="BEV19" s="136"/>
      <c r="BEW19" s="136"/>
      <c r="BEX19" s="136"/>
      <c r="BEY19" s="136"/>
      <c r="BEZ19" s="136"/>
      <c r="BFA19" s="136"/>
      <c r="BFB19" s="136"/>
      <c r="BFC19" s="136"/>
      <c r="BFD19" s="136"/>
      <c r="BFE19" s="136"/>
      <c r="BFF19" s="136"/>
      <c r="BFG19" s="136"/>
      <c r="BFH19" s="136"/>
      <c r="BFI19" s="136"/>
      <c r="BFJ19" s="136"/>
      <c r="BFK19" s="136"/>
      <c r="BFL19" s="136"/>
      <c r="BFM19" s="136"/>
      <c r="BFN19" s="136"/>
      <c r="BFO19" s="136"/>
      <c r="BFP19" s="136"/>
      <c r="BFQ19" s="136"/>
      <c r="BFR19" s="136"/>
      <c r="BFS19" s="136"/>
      <c r="BFT19" s="136"/>
      <c r="BFU19" s="136"/>
      <c r="BFV19" s="136"/>
      <c r="BFW19" s="136"/>
      <c r="BFX19" s="136"/>
      <c r="BFY19" s="136"/>
      <c r="BFZ19" s="136"/>
      <c r="BGA19" s="136"/>
      <c r="BGB19" s="136"/>
      <c r="BGC19" s="136"/>
      <c r="BGD19" s="136"/>
      <c r="BGE19" s="136"/>
      <c r="BGF19" s="136"/>
      <c r="BGG19" s="136"/>
      <c r="BGH19" s="136"/>
      <c r="BGI19" s="136"/>
      <c r="BGJ19" s="136"/>
      <c r="BGK19" s="136"/>
      <c r="BGL19" s="136"/>
      <c r="BGM19" s="136"/>
      <c r="BGN19" s="136"/>
      <c r="BGO19" s="136"/>
      <c r="BGP19" s="136"/>
      <c r="BGQ19" s="136"/>
      <c r="BGR19" s="136"/>
      <c r="BGS19" s="136"/>
      <c r="BGT19" s="136"/>
      <c r="BGU19" s="136"/>
      <c r="BGV19" s="136"/>
      <c r="BGW19" s="136"/>
      <c r="BGX19" s="136"/>
      <c r="BGY19" s="136"/>
      <c r="BGZ19" s="136"/>
      <c r="BHA19" s="136"/>
      <c r="BHB19" s="136"/>
      <c r="BHC19" s="136"/>
      <c r="BHD19" s="136"/>
      <c r="BHE19" s="136"/>
      <c r="BHF19" s="136"/>
      <c r="BHG19" s="136"/>
      <c r="BHH19" s="136"/>
      <c r="BHI19" s="136"/>
      <c r="BHJ19" s="136"/>
      <c r="BHK19" s="136"/>
      <c r="BHL19" s="136"/>
      <c r="BHM19" s="136"/>
      <c r="BHN19" s="136"/>
      <c r="BHO19" s="136"/>
      <c r="BHP19" s="136"/>
      <c r="BHQ19" s="136"/>
      <c r="BHR19" s="136"/>
      <c r="BHS19" s="136"/>
      <c r="BHT19" s="136"/>
      <c r="BHU19" s="136"/>
      <c r="BHV19" s="136"/>
      <c r="BHW19" s="136"/>
      <c r="BHX19" s="136"/>
      <c r="BHY19" s="136"/>
      <c r="BHZ19" s="136"/>
      <c r="BIA19" s="136"/>
      <c r="BIB19" s="136"/>
      <c r="BIC19" s="136"/>
      <c r="BID19" s="136"/>
      <c r="BIE19" s="136"/>
      <c r="BIF19" s="136"/>
      <c r="BIG19" s="136"/>
      <c r="BIH19" s="136"/>
      <c r="BII19" s="136"/>
      <c r="BIJ19" s="136"/>
      <c r="BIK19" s="136"/>
      <c r="BIL19" s="136"/>
      <c r="BIM19" s="136"/>
      <c r="BIN19" s="136"/>
      <c r="BIO19" s="136"/>
      <c r="BIP19" s="136"/>
      <c r="BIQ19" s="136"/>
      <c r="BIR19" s="136"/>
      <c r="BIS19" s="136"/>
      <c r="BIT19" s="136"/>
      <c r="BIU19" s="136"/>
      <c r="BIV19" s="136"/>
      <c r="BIW19" s="136"/>
      <c r="BIX19" s="136"/>
      <c r="BIY19" s="136"/>
      <c r="BIZ19" s="136"/>
      <c r="BJA19" s="136"/>
      <c r="BJB19" s="136"/>
      <c r="BJC19" s="136"/>
      <c r="BJD19" s="136"/>
      <c r="BJE19" s="136"/>
      <c r="BJF19" s="136"/>
      <c r="BJG19" s="136"/>
      <c r="BJH19" s="136"/>
      <c r="BJI19" s="136"/>
      <c r="BJJ19" s="136"/>
      <c r="BJK19" s="136"/>
      <c r="BJL19" s="136"/>
      <c r="BJM19" s="136"/>
      <c r="BJN19" s="136"/>
      <c r="BJO19" s="136"/>
      <c r="BJP19" s="136"/>
      <c r="BJQ19" s="136"/>
      <c r="BJR19" s="136"/>
      <c r="BJS19" s="136"/>
      <c r="BJT19" s="136"/>
      <c r="BJU19" s="136"/>
      <c r="BJV19" s="136"/>
      <c r="BJW19" s="136"/>
      <c r="BJX19" s="136"/>
      <c r="BJY19" s="136"/>
      <c r="BJZ19" s="136"/>
      <c r="BKA19" s="136"/>
      <c r="BKB19" s="136"/>
      <c r="BKC19" s="136"/>
      <c r="BKD19" s="136"/>
      <c r="BKE19" s="136"/>
      <c r="BKF19" s="136"/>
      <c r="BKG19" s="136"/>
      <c r="BKH19" s="136"/>
      <c r="BKI19" s="136"/>
      <c r="BKJ19" s="136"/>
      <c r="BKK19" s="136"/>
      <c r="BKL19" s="136"/>
      <c r="BKM19" s="136"/>
      <c r="BKN19" s="136"/>
      <c r="BKO19" s="136"/>
      <c r="BKP19" s="136"/>
      <c r="BKQ19" s="136"/>
      <c r="BKR19" s="136"/>
      <c r="BKS19" s="136"/>
      <c r="BKT19" s="136"/>
      <c r="BKU19" s="136"/>
      <c r="BKV19" s="136"/>
      <c r="BKW19" s="136"/>
      <c r="BKX19" s="136"/>
      <c r="BKY19" s="136"/>
      <c r="BKZ19" s="136"/>
      <c r="BLA19" s="136"/>
      <c r="BLB19" s="136"/>
      <c r="BLC19" s="136"/>
      <c r="BLD19" s="136"/>
      <c r="BLE19" s="136"/>
      <c r="BLF19" s="136"/>
      <c r="BLG19" s="136"/>
      <c r="BLH19" s="136"/>
      <c r="BLI19" s="136"/>
      <c r="BLJ19" s="136"/>
      <c r="BLK19" s="136"/>
      <c r="BLL19" s="136"/>
      <c r="BLM19" s="136"/>
      <c r="BLN19" s="136"/>
      <c r="BLO19" s="136"/>
      <c r="BLP19" s="136"/>
      <c r="BLQ19" s="136"/>
      <c r="BLR19" s="136"/>
      <c r="BLS19" s="136"/>
      <c r="BLT19" s="136"/>
      <c r="BLU19" s="136"/>
      <c r="BLV19" s="136"/>
      <c r="BLW19" s="136"/>
      <c r="BLX19" s="136"/>
      <c r="BLY19" s="136"/>
      <c r="BLZ19" s="136"/>
      <c r="BMA19" s="136"/>
      <c r="BMB19" s="136"/>
      <c r="BMC19" s="136"/>
      <c r="BMD19" s="136"/>
      <c r="BME19" s="136"/>
      <c r="BMF19" s="136"/>
      <c r="BMG19" s="136"/>
      <c r="BMH19" s="136"/>
      <c r="BMI19" s="136"/>
      <c r="BMJ19" s="136"/>
      <c r="BMK19" s="136"/>
      <c r="BML19" s="136"/>
      <c r="BMM19" s="136"/>
      <c r="BMN19" s="136"/>
      <c r="BMO19" s="136"/>
      <c r="BMP19" s="136"/>
      <c r="BMQ19" s="136"/>
      <c r="BMR19" s="136"/>
      <c r="BMS19" s="136"/>
      <c r="BMT19" s="136"/>
      <c r="BMU19" s="136"/>
      <c r="BMV19" s="136"/>
      <c r="BMW19" s="136"/>
      <c r="BMX19" s="136"/>
      <c r="BMY19" s="136"/>
      <c r="BMZ19" s="136"/>
      <c r="BNA19" s="136"/>
      <c r="BNB19" s="136"/>
      <c r="BNC19" s="136"/>
      <c r="BND19" s="136"/>
      <c r="BNE19" s="136"/>
      <c r="BNF19" s="136"/>
      <c r="BNG19" s="136"/>
      <c r="BNH19" s="136"/>
      <c r="BNI19" s="136"/>
      <c r="BNJ19" s="136"/>
      <c r="BNK19" s="136"/>
      <c r="BNL19" s="136"/>
      <c r="BNM19" s="136"/>
      <c r="BNN19" s="136"/>
      <c r="BNO19" s="136"/>
      <c r="BNP19" s="136"/>
      <c r="BNQ19" s="136"/>
      <c r="BNR19" s="136"/>
      <c r="BNS19" s="136"/>
      <c r="BNT19" s="136"/>
      <c r="BNU19" s="136"/>
      <c r="BNV19" s="136"/>
      <c r="BNW19" s="136"/>
      <c r="BNX19" s="136"/>
      <c r="BNY19" s="136"/>
      <c r="BNZ19" s="136"/>
      <c r="BOA19" s="136"/>
      <c r="BOB19" s="136"/>
      <c r="BOC19" s="136"/>
      <c r="BOD19" s="136"/>
      <c r="BOE19" s="136"/>
      <c r="BOF19" s="136"/>
      <c r="BOG19" s="136"/>
      <c r="BOH19" s="136"/>
      <c r="BOI19" s="136"/>
      <c r="BOJ19" s="136"/>
      <c r="BOK19" s="136"/>
      <c r="BOL19" s="136"/>
      <c r="BOM19" s="136"/>
      <c r="BON19" s="136"/>
      <c r="BOO19" s="136"/>
      <c r="BOP19" s="136"/>
      <c r="BOQ19" s="136"/>
      <c r="BOR19" s="136"/>
      <c r="BOS19" s="136"/>
      <c r="BOT19" s="136"/>
      <c r="BOU19" s="136"/>
      <c r="BOV19" s="136"/>
      <c r="BOW19" s="136"/>
      <c r="BOX19" s="136"/>
      <c r="BOY19" s="136"/>
      <c r="BOZ19" s="136"/>
      <c r="BPA19" s="136"/>
      <c r="BPB19" s="136"/>
      <c r="BPC19" s="136"/>
      <c r="BPD19" s="136"/>
      <c r="BPE19" s="136"/>
      <c r="BPF19" s="136"/>
      <c r="BPG19" s="136"/>
      <c r="BPH19" s="136"/>
      <c r="BPI19" s="136"/>
      <c r="BPJ19" s="136"/>
      <c r="BPK19" s="136"/>
      <c r="BPL19" s="136"/>
      <c r="BPM19" s="136"/>
      <c r="BPN19" s="136"/>
      <c r="BPO19" s="136"/>
      <c r="BPP19" s="136"/>
      <c r="BPQ19" s="136"/>
      <c r="BPR19" s="136"/>
      <c r="BPS19" s="136"/>
      <c r="BPT19" s="136"/>
      <c r="BPU19" s="136"/>
      <c r="BPV19" s="136"/>
      <c r="BPW19" s="136"/>
      <c r="BPX19" s="136"/>
      <c r="BPY19" s="136"/>
      <c r="BPZ19" s="136"/>
      <c r="BQA19" s="136"/>
      <c r="BQB19" s="136"/>
      <c r="BQC19" s="136"/>
      <c r="BQD19" s="136"/>
      <c r="BQE19" s="136"/>
      <c r="BQF19" s="136"/>
      <c r="BQG19" s="136"/>
      <c r="BQH19" s="136"/>
      <c r="BQI19" s="136"/>
      <c r="BQJ19" s="136"/>
      <c r="BQK19" s="136"/>
      <c r="BQL19" s="136"/>
      <c r="BQM19" s="136"/>
      <c r="BQN19" s="136"/>
      <c r="BQO19" s="136"/>
      <c r="BQP19" s="136"/>
      <c r="BQQ19" s="136"/>
      <c r="BQR19" s="136"/>
      <c r="BQS19" s="136"/>
      <c r="BQT19" s="136"/>
      <c r="BQU19" s="136"/>
      <c r="BQV19" s="136"/>
      <c r="BQW19" s="136"/>
      <c r="BQX19" s="136"/>
      <c r="BQY19" s="136"/>
      <c r="BQZ19" s="136"/>
      <c r="BRA19" s="136"/>
      <c r="BRB19" s="136"/>
      <c r="BRC19" s="136"/>
      <c r="BRD19" s="136"/>
      <c r="BRE19" s="136"/>
      <c r="BRF19" s="136"/>
      <c r="BRG19" s="136"/>
      <c r="BRH19" s="136"/>
      <c r="BRI19" s="136"/>
      <c r="BRJ19" s="136"/>
      <c r="BRK19" s="136"/>
      <c r="BRL19" s="136"/>
      <c r="BRM19" s="136"/>
      <c r="BRN19" s="136"/>
      <c r="BRO19" s="136"/>
      <c r="BRP19" s="136"/>
      <c r="BRQ19" s="136"/>
      <c r="BRR19" s="136"/>
      <c r="BRS19" s="136"/>
      <c r="BRT19" s="136"/>
      <c r="BRU19" s="136"/>
      <c r="BRV19" s="136"/>
      <c r="BRW19" s="136"/>
      <c r="BRX19" s="136"/>
      <c r="BRY19" s="136"/>
      <c r="BRZ19" s="136"/>
      <c r="BSA19" s="136"/>
      <c r="BSB19" s="136"/>
      <c r="BSC19" s="136"/>
      <c r="BSD19" s="136"/>
      <c r="BSE19" s="136"/>
      <c r="BSF19" s="136"/>
      <c r="BSG19" s="136"/>
      <c r="BSH19" s="136"/>
      <c r="BSI19" s="136"/>
      <c r="BSJ19" s="136"/>
      <c r="BSK19" s="136"/>
      <c r="BSL19" s="136"/>
      <c r="BSM19" s="136"/>
      <c r="BSN19" s="136"/>
      <c r="BSO19" s="136"/>
      <c r="BSP19" s="136"/>
      <c r="BSQ19" s="136"/>
      <c r="BSR19" s="136"/>
      <c r="BSS19" s="136"/>
      <c r="BST19" s="136"/>
      <c r="BSU19" s="136"/>
      <c r="BSV19" s="136"/>
      <c r="BSW19" s="136"/>
      <c r="BSX19" s="136"/>
      <c r="BSY19" s="136"/>
      <c r="BSZ19" s="136"/>
      <c r="BTA19" s="136"/>
      <c r="BTB19" s="136"/>
      <c r="BTC19" s="136"/>
      <c r="BTD19" s="136"/>
      <c r="BTE19" s="136"/>
      <c r="BTF19" s="136"/>
      <c r="BTG19" s="136"/>
      <c r="BTH19" s="136"/>
      <c r="BTI19" s="136"/>
      <c r="BTJ19" s="136"/>
      <c r="BTK19" s="136"/>
      <c r="BTL19" s="136"/>
      <c r="BTM19" s="136"/>
      <c r="BTN19" s="136"/>
      <c r="BTO19" s="136"/>
      <c r="BTP19" s="136"/>
      <c r="BTQ19" s="136"/>
      <c r="BTR19" s="136"/>
      <c r="BTS19" s="136"/>
      <c r="BTT19" s="136"/>
      <c r="BTU19" s="136"/>
      <c r="BTV19" s="136"/>
      <c r="BTW19" s="136"/>
      <c r="BTX19" s="136"/>
      <c r="BTY19" s="136"/>
      <c r="BTZ19" s="136"/>
      <c r="BUA19" s="136"/>
      <c r="BUB19" s="136"/>
      <c r="BUC19" s="136"/>
      <c r="BUD19" s="136"/>
      <c r="BUE19" s="136"/>
      <c r="BUF19" s="136"/>
      <c r="BUG19" s="136"/>
      <c r="BUH19" s="136"/>
      <c r="BUI19" s="136"/>
      <c r="BUJ19" s="136"/>
      <c r="BUK19" s="136"/>
      <c r="BUL19" s="136"/>
      <c r="BUM19" s="136"/>
      <c r="BUN19" s="136"/>
      <c r="BUO19" s="136"/>
      <c r="BUP19" s="136"/>
      <c r="BUQ19" s="136"/>
      <c r="BUR19" s="136"/>
      <c r="BUS19" s="136"/>
      <c r="BUT19" s="136"/>
      <c r="BUU19" s="136"/>
      <c r="BUV19" s="136"/>
      <c r="BUW19" s="136"/>
      <c r="BUX19" s="136"/>
      <c r="BUY19" s="136"/>
      <c r="BUZ19" s="136"/>
      <c r="BVA19" s="136"/>
      <c r="BVB19" s="136"/>
      <c r="BVC19" s="136"/>
      <c r="BVD19" s="136"/>
      <c r="BVE19" s="136"/>
      <c r="BVF19" s="136"/>
      <c r="BVG19" s="136"/>
      <c r="BVH19" s="136"/>
      <c r="BVI19" s="136"/>
      <c r="BVJ19" s="136"/>
      <c r="BVK19" s="136"/>
      <c r="BVL19" s="136"/>
      <c r="BVM19" s="136"/>
      <c r="BVN19" s="136"/>
      <c r="BVO19" s="136"/>
      <c r="BVP19" s="136"/>
      <c r="BVQ19" s="136"/>
      <c r="BVR19" s="136"/>
      <c r="BVS19" s="136"/>
      <c r="BVT19" s="136"/>
      <c r="BVU19" s="136"/>
      <c r="BVV19" s="136"/>
      <c r="BVW19" s="136"/>
      <c r="BVX19" s="136"/>
      <c r="BVY19" s="136"/>
      <c r="BVZ19" s="136"/>
      <c r="BWA19" s="136"/>
      <c r="BWB19" s="136"/>
      <c r="BWC19" s="136"/>
      <c r="BWD19" s="136"/>
      <c r="BWE19" s="136"/>
      <c r="BWF19" s="136"/>
      <c r="BWG19" s="136"/>
      <c r="BWH19" s="136"/>
      <c r="BWI19" s="136"/>
      <c r="BWJ19" s="136"/>
      <c r="BWK19" s="136"/>
      <c r="BWL19" s="136"/>
      <c r="BWM19" s="136"/>
      <c r="BWN19" s="136"/>
      <c r="BWO19" s="136"/>
      <c r="BWP19" s="136"/>
      <c r="BWQ19" s="136"/>
      <c r="BWR19" s="136"/>
      <c r="BWS19" s="136"/>
      <c r="BWT19" s="136"/>
      <c r="BWU19" s="136"/>
      <c r="BWV19" s="136"/>
      <c r="BWW19" s="136"/>
      <c r="BWX19" s="136"/>
      <c r="BWY19" s="136"/>
      <c r="BWZ19" s="136"/>
      <c r="BXA19" s="136"/>
      <c r="BXB19" s="136"/>
      <c r="BXC19" s="136"/>
      <c r="BXD19" s="136"/>
      <c r="BXE19" s="136"/>
      <c r="BXF19" s="136"/>
      <c r="BXG19" s="136"/>
      <c r="BXH19" s="136"/>
      <c r="BXI19" s="136"/>
      <c r="BXJ19" s="136"/>
      <c r="BXK19" s="136"/>
      <c r="BXL19" s="136"/>
      <c r="BXM19" s="136"/>
      <c r="BXN19" s="136"/>
      <c r="BXO19" s="136"/>
      <c r="BXP19" s="136"/>
      <c r="BXQ19" s="136"/>
      <c r="BXR19" s="136"/>
      <c r="BXS19" s="136"/>
      <c r="BXT19" s="136"/>
      <c r="BXU19" s="136"/>
      <c r="BXV19" s="136"/>
      <c r="BXW19" s="136"/>
      <c r="BXX19" s="136"/>
      <c r="BXY19" s="136"/>
      <c r="BXZ19" s="136"/>
      <c r="BYA19" s="136"/>
      <c r="BYB19" s="136"/>
      <c r="BYC19" s="136"/>
      <c r="BYD19" s="136"/>
      <c r="BYE19" s="136"/>
      <c r="BYF19" s="136"/>
      <c r="BYG19" s="136"/>
      <c r="BYH19" s="136"/>
      <c r="BYI19" s="136"/>
      <c r="BYJ19" s="136"/>
      <c r="BYK19" s="136"/>
      <c r="BYL19" s="136"/>
      <c r="BYM19" s="136"/>
      <c r="BYN19" s="136"/>
      <c r="BYO19" s="136"/>
      <c r="BYP19" s="136"/>
      <c r="BYQ19" s="136"/>
      <c r="BYR19" s="136"/>
      <c r="BYS19" s="136"/>
      <c r="BYT19" s="136"/>
      <c r="BYU19" s="136"/>
      <c r="BYV19" s="136"/>
      <c r="BYW19" s="136"/>
      <c r="BYX19" s="136"/>
      <c r="BYY19" s="136"/>
      <c r="BYZ19" s="136"/>
      <c r="BZA19" s="136"/>
      <c r="BZB19" s="136"/>
      <c r="BZC19" s="136"/>
      <c r="BZD19" s="136"/>
      <c r="BZE19" s="136"/>
      <c r="BZF19" s="136"/>
      <c r="BZG19" s="136"/>
      <c r="BZH19" s="136"/>
      <c r="BZI19" s="136"/>
      <c r="BZJ19" s="136"/>
      <c r="BZK19" s="136"/>
      <c r="BZL19" s="136"/>
      <c r="BZM19" s="136"/>
      <c r="BZN19" s="136"/>
      <c r="BZO19" s="136"/>
      <c r="BZP19" s="136"/>
      <c r="BZQ19" s="136"/>
      <c r="BZR19" s="136"/>
      <c r="BZS19" s="136"/>
      <c r="BZT19" s="136"/>
      <c r="BZU19" s="136"/>
      <c r="BZV19" s="136"/>
      <c r="BZW19" s="136"/>
      <c r="BZX19" s="136"/>
      <c r="BZY19" s="136"/>
      <c r="BZZ19" s="136"/>
      <c r="CAA19" s="136"/>
      <c r="CAB19" s="136"/>
      <c r="CAC19" s="136"/>
      <c r="CAD19" s="136"/>
      <c r="CAE19" s="136"/>
      <c r="CAF19" s="136"/>
      <c r="CAG19" s="136"/>
      <c r="CAH19" s="136"/>
      <c r="CAI19" s="136"/>
      <c r="CAJ19" s="136"/>
      <c r="CAK19" s="136"/>
      <c r="CAL19" s="136"/>
      <c r="CAM19" s="136"/>
      <c r="CAN19" s="136"/>
      <c r="CAO19" s="136"/>
      <c r="CAP19" s="136"/>
      <c r="CAQ19" s="136"/>
      <c r="CAR19" s="136"/>
      <c r="CAS19" s="136"/>
      <c r="CAT19" s="136"/>
      <c r="CAU19" s="136"/>
      <c r="CAV19" s="136"/>
      <c r="CAW19" s="136"/>
      <c r="CAX19" s="136"/>
      <c r="CAY19" s="136"/>
      <c r="CAZ19" s="136"/>
      <c r="CBA19" s="136"/>
      <c r="CBB19" s="136"/>
      <c r="CBC19" s="136"/>
      <c r="CBD19" s="136"/>
      <c r="CBE19" s="136"/>
      <c r="CBF19" s="136"/>
      <c r="CBG19" s="136"/>
      <c r="CBH19" s="136"/>
      <c r="CBI19" s="136"/>
      <c r="CBJ19" s="136"/>
      <c r="CBK19" s="136"/>
      <c r="CBL19" s="136"/>
      <c r="CBM19" s="136"/>
      <c r="CBN19" s="136"/>
      <c r="CBO19" s="136"/>
      <c r="CBP19" s="136"/>
      <c r="CBQ19" s="136"/>
      <c r="CBR19" s="136"/>
      <c r="CBS19" s="136"/>
      <c r="CBT19" s="136"/>
      <c r="CBU19" s="136"/>
      <c r="CBV19" s="136"/>
      <c r="CBW19" s="136"/>
      <c r="CBX19" s="136"/>
      <c r="CBY19" s="136"/>
      <c r="CBZ19" s="136"/>
      <c r="CCA19" s="136"/>
      <c r="CCB19" s="136"/>
      <c r="CCC19" s="136"/>
      <c r="CCD19" s="136"/>
      <c r="CCE19" s="136"/>
      <c r="CCF19" s="136"/>
      <c r="CCG19" s="136"/>
      <c r="CCH19" s="136"/>
      <c r="CCI19" s="136"/>
      <c r="CCJ19" s="136"/>
      <c r="CCK19" s="136"/>
      <c r="CCL19" s="136"/>
      <c r="CCM19" s="136"/>
      <c r="CCN19" s="136"/>
      <c r="CCO19" s="136"/>
      <c r="CCP19" s="136"/>
      <c r="CCQ19" s="136"/>
      <c r="CCR19" s="136"/>
      <c r="CCS19" s="136"/>
      <c r="CCT19" s="136"/>
      <c r="CCU19" s="136"/>
      <c r="CCV19" s="136"/>
      <c r="CCW19" s="136"/>
      <c r="CCX19" s="136"/>
      <c r="CCY19" s="136"/>
      <c r="CCZ19" s="136"/>
      <c r="CDA19" s="136"/>
      <c r="CDB19" s="136"/>
      <c r="CDC19" s="136"/>
      <c r="CDD19" s="136"/>
      <c r="CDE19" s="136"/>
      <c r="CDF19" s="136"/>
      <c r="CDG19" s="136"/>
      <c r="CDH19" s="136"/>
      <c r="CDI19" s="136"/>
      <c r="CDJ19" s="136"/>
      <c r="CDK19" s="136"/>
      <c r="CDL19" s="136"/>
      <c r="CDM19" s="136"/>
      <c r="CDN19" s="136"/>
      <c r="CDO19" s="136"/>
      <c r="CDP19" s="136"/>
      <c r="CDQ19" s="136"/>
      <c r="CDR19" s="136"/>
      <c r="CDS19" s="136"/>
      <c r="CDT19" s="136"/>
      <c r="CDU19" s="136"/>
      <c r="CDV19" s="136"/>
      <c r="CDW19" s="136"/>
      <c r="CDX19" s="136"/>
      <c r="CDY19" s="136"/>
      <c r="CDZ19" s="136"/>
      <c r="CEA19" s="136"/>
      <c r="CEB19" s="136"/>
      <c r="CEC19" s="136"/>
      <c r="CED19" s="136"/>
      <c r="CEE19" s="136"/>
      <c r="CEF19" s="136"/>
      <c r="CEG19" s="136"/>
      <c r="CEH19" s="136"/>
      <c r="CEI19" s="136"/>
      <c r="CEJ19" s="136"/>
      <c r="CEK19" s="136"/>
      <c r="CEL19" s="136"/>
      <c r="CEM19" s="136"/>
      <c r="CEN19" s="136"/>
      <c r="CEO19" s="136"/>
      <c r="CEP19" s="136"/>
      <c r="CEQ19" s="136"/>
      <c r="CER19" s="136"/>
      <c r="CES19" s="136"/>
      <c r="CET19" s="136"/>
      <c r="CEU19" s="136"/>
      <c r="CEV19" s="136"/>
      <c r="CEW19" s="136"/>
      <c r="CEX19" s="136"/>
      <c r="CEY19" s="136"/>
      <c r="CEZ19" s="136"/>
      <c r="CFA19" s="136"/>
      <c r="CFB19" s="136"/>
      <c r="CFC19" s="136"/>
      <c r="CFD19" s="136"/>
      <c r="CFE19" s="136"/>
      <c r="CFF19" s="136"/>
      <c r="CFG19" s="136"/>
      <c r="CFH19" s="136"/>
      <c r="CFI19" s="136"/>
      <c r="CFJ19" s="136"/>
      <c r="CFK19" s="136"/>
      <c r="CFL19" s="136"/>
      <c r="CFM19" s="136"/>
      <c r="CFN19" s="136"/>
      <c r="CFO19" s="136"/>
      <c r="CFP19" s="136"/>
      <c r="CFQ19" s="136"/>
      <c r="CFR19" s="136"/>
      <c r="CFS19" s="136"/>
      <c r="CFT19" s="136"/>
      <c r="CFU19" s="136"/>
      <c r="CFV19" s="136"/>
      <c r="CFW19" s="136"/>
      <c r="CFX19" s="136"/>
      <c r="CFY19" s="136"/>
      <c r="CFZ19" s="136"/>
      <c r="CGA19" s="136"/>
      <c r="CGB19" s="136"/>
      <c r="CGC19" s="136"/>
      <c r="CGD19" s="136"/>
      <c r="CGE19" s="136"/>
      <c r="CGF19" s="136"/>
      <c r="CGG19" s="136"/>
      <c r="CGH19" s="136"/>
      <c r="CGI19" s="136"/>
      <c r="CGJ19" s="136"/>
      <c r="CGK19" s="136"/>
      <c r="CGL19" s="136"/>
      <c r="CGM19" s="136"/>
      <c r="CGN19" s="136"/>
      <c r="CGO19" s="136"/>
      <c r="CGP19" s="136"/>
      <c r="CGQ19" s="136"/>
      <c r="CGR19" s="136"/>
      <c r="CGS19" s="136"/>
      <c r="CGT19" s="136"/>
      <c r="CGU19" s="136"/>
      <c r="CGV19" s="136"/>
      <c r="CGW19" s="136"/>
      <c r="CGX19" s="136"/>
      <c r="CGY19" s="136"/>
      <c r="CGZ19" s="136"/>
      <c r="CHA19" s="136"/>
      <c r="CHB19" s="136"/>
      <c r="CHC19" s="136"/>
      <c r="CHD19" s="136"/>
      <c r="CHE19" s="136"/>
      <c r="CHF19" s="136"/>
      <c r="CHG19" s="136"/>
      <c r="CHH19" s="136"/>
      <c r="CHI19" s="136"/>
      <c r="CHJ19" s="136"/>
      <c r="CHK19" s="136"/>
      <c r="CHL19" s="136"/>
      <c r="CHM19" s="136"/>
      <c r="CHN19" s="136"/>
      <c r="CHO19" s="136"/>
      <c r="CHP19" s="136"/>
      <c r="CHQ19" s="136"/>
      <c r="CHR19" s="136"/>
      <c r="CHS19" s="136"/>
      <c r="CHT19" s="136"/>
      <c r="CHU19" s="136"/>
      <c r="CHV19" s="136"/>
      <c r="CHW19" s="136"/>
      <c r="CHX19" s="136"/>
      <c r="CHY19" s="136"/>
      <c r="CHZ19" s="136"/>
      <c r="CIA19" s="136"/>
      <c r="CIB19" s="136"/>
      <c r="CIC19" s="136"/>
      <c r="CID19" s="136"/>
      <c r="CIE19" s="136"/>
      <c r="CIF19" s="136"/>
      <c r="CIG19" s="136"/>
      <c r="CIH19" s="136"/>
      <c r="CII19" s="136"/>
      <c r="CIJ19" s="136"/>
      <c r="CIK19" s="136"/>
      <c r="CIL19" s="136"/>
      <c r="CIM19" s="136"/>
      <c r="CIN19" s="136"/>
      <c r="CIO19" s="136"/>
      <c r="CIP19" s="136"/>
      <c r="CIQ19" s="136"/>
      <c r="CIR19" s="136"/>
      <c r="CIS19" s="136"/>
      <c r="CIT19" s="136"/>
      <c r="CIU19" s="136"/>
      <c r="CIV19" s="136"/>
      <c r="CIW19" s="136"/>
      <c r="CIX19" s="136"/>
      <c r="CIY19" s="136"/>
      <c r="CIZ19" s="136"/>
      <c r="CJA19" s="136"/>
      <c r="CJB19" s="136"/>
      <c r="CJC19" s="136"/>
      <c r="CJD19" s="136"/>
      <c r="CJE19" s="136"/>
      <c r="CJF19" s="136"/>
      <c r="CJG19" s="136"/>
      <c r="CJH19" s="136"/>
      <c r="CJI19" s="136"/>
      <c r="CJJ19" s="136"/>
      <c r="CJK19" s="136"/>
      <c r="CJL19" s="136"/>
      <c r="CJM19" s="136"/>
      <c r="CJN19" s="136"/>
      <c r="CJO19" s="136"/>
      <c r="CJP19" s="136"/>
      <c r="CJQ19" s="136"/>
      <c r="CJR19" s="136"/>
      <c r="CJS19" s="136"/>
      <c r="CJT19" s="136"/>
      <c r="CJU19" s="136"/>
      <c r="CJV19" s="136"/>
      <c r="CJW19" s="136"/>
      <c r="CJX19" s="136"/>
      <c r="CJY19" s="136"/>
      <c r="CJZ19" s="136"/>
      <c r="CKA19" s="136"/>
      <c r="CKB19" s="136"/>
      <c r="CKC19" s="136"/>
      <c r="CKD19" s="136"/>
      <c r="CKE19" s="136"/>
      <c r="CKF19" s="136"/>
      <c r="CKG19" s="136"/>
      <c r="CKH19" s="136"/>
      <c r="CKI19" s="136"/>
      <c r="CKJ19" s="136"/>
      <c r="CKK19" s="136"/>
      <c r="CKL19" s="136"/>
      <c r="CKM19" s="136"/>
      <c r="CKN19" s="136"/>
      <c r="CKO19" s="136"/>
      <c r="CKP19" s="136"/>
      <c r="CKQ19" s="136"/>
      <c r="CKR19" s="136"/>
      <c r="CKS19" s="136"/>
      <c r="CKT19" s="136"/>
      <c r="CKU19" s="136"/>
      <c r="CKV19" s="136"/>
      <c r="CKW19" s="136"/>
      <c r="CKX19" s="136"/>
      <c r="CKY19" s="136"/>
      <c r="CKZ19" s="136"/>
      <c r="CLA19" s="136"/>
      <c r="CLB19" s="136"/>
      <c r="CLC19" s="136"/>
      <c r="CLD19" s="136"/>
      <c r="CLE19" s="136"/>
      <c r="CLF19" s="136"/>
      <c r="CLG19" s="136"/>
      <c r="CLH19" s="136"/>
      <c r="CLI19" s="136"/>
      <c r="CLJ19" s="136"/>
      <c r="CLK19" s="136"/>
      <c r="CLL19" s="136"/>
      <c r="CLM19" s="136"/>
      <c r="CLN19" s="136"/>
      <c r="CLO19" s="136"/>
      <c r="CLP19" s="136"/>
      <c r="CLQ19" s="136"/>
      <c r="CLR19" s="136"/>
      <c r="CLS19" s="136"/>
      <c r="CLT19" s="136"/>
      <c r="CLU19" s="136"/>
      <c r="CLV19" s="136"/>
      <c r="CLW19" s="136"/>
      <c r="CLX19" s="136"/>
      <c r="CLY19" s="136"/>
      <c r="CLZ19" s="136"/>
      <c r="CMA19" s="136"/>
      <c r="CMB19" s="136"/>
      <c r="CMC19" s="136"/>
      <c r="CMD19" s="136"/>
      <c r="CME19" s="136"/>
      <c r="CMF19" s="136"/>
      <c r="CMG19" s="136"/>
      <c r="CMH19" s="136"/>
      <c r="CMI19" s="136"/>
      <c r="CMJ19" s="136"/>
      <c r="CMK19" s="136"/>
      <c r="CML19" s="136"/>
      <c r="CMM19" s="136"/>
      <c r="CMN19" s="136"/>
      <c r="CMO19" s="136"/>
      <c r="CMP19" s="136"/>
      <c r="CMQ19" s="136"/>
      <c r="CMR19" s="136"/>
      <c r="CMS19" s="136"/>
      <c r="CMT19" s="136"/>
      <c r="CMU19" s="136"/>
      <c r="CMV19" s="136"/>
      <c r="CMW19" s="136"/>
      <c r="CMX19" s="136"/>
      <c r="CMY19" s="136"/>
      <c r="CMZ19" s="136"/>
      <c r="CNA19" s="136"/>
      <c r="CNB19" s="136"/>
      <c r="CNC19" s="136"/>
      <c r="CND19" s="136"/>
      <c r="CNE19" s="136"/>
      <c r="CNF19" s="136"/>
      <c r="CNG19" s="136"/>
      <c r="CNH19" s="136"/>
      <c r="CNI19" s="136"/>
      <c r="CNJ19" s="136"/>
      <c r="CNK19" s="136"/>
      <c r="CNL19" s="136"/>
      <c r="CNM19" s="136"/>
      <c r="CNN19" s="136"/>
      <c r="CNO19" s="136"/>
      <c r="CNP19" s="136"/>
      <c r="CNQ19" s="136"/>
      <c r="CNR19" s="136"/>
      <c r="CNS19" s="136"/>
      <c r="CNT19" s="136"/>
      <c r="CNU19" s="136"/>
      <c r="CNV19" s="136"/>
      <c r="CNW19" s="136"/>
      <c r="CNX19" s="136"/>
      <c r="CNY19" s="136"/>
      <c r="CNZ19" s="136"/>
      <c r="COA19" s="136"/>
      <c r="COB19" s="136"/>
      <c r="COC19" s="136"/>
      <c r="COD19" s="136"/>
      <c r="COE19" s="136"/>
      <c r="COF19" s="136"/>
      <c r="COG19" s="136"/>
      <c r="COH19" s="136"/>
      <c r="COI19" s="136"/>
      <c r="COJ19" s="136"/>
      <c r="COK19" s="136"/>
      <c r="COL19" s="136"/>
      <c r="COM19" s="136"/>
      <c r="CON19" s="136"/>
      <c r="COO19" s="136"/>
      <c r="COP19" s="136"/>
      <c r="COQ19" s="136"/>
      <c r="COR19" s="136"/>
      <c r="COS19" s="136"/>
      <c r="COT19" s="136"/>
      <c r="COU19" s="136"/>
      <c r="COV19" s="136"/>
      <c r="COW19" s="136"/>
      <c r="COX19" s="136"/>
      <c r="COY19" s="136"/>
      <c r="COZ19" s="136"/>
      <c r="CPA19" s="136"/>
      <c r="CPB19" s="136"/>
      <c r="CPC19" s="136"/>
      <c r="CPD19" s="136"/>
      <c r="CPE19" s="136"/>
      <c r="CPF19" s="136"/>
      <c r="CPG19" s="136"/>
      <c r="CPH19" s="136"/>
      <c r="CPI19" s="136"/>
      <c r="CPJ19" s="136"/>
      <c r="CPK19" s="136"/>
      <c r="CPL19" s="136"/>
      <c r="CPM19" s="136"/>
      <c r="CPN19" s="136"/>
      <c r="CPO19" s="136"/>
      <c r="CPP19" s="136"/>
      <c r="CPQ19" s="136"/>
      <c r="CPR19" s="136"/>
      <c r="CPS19" s="136"/>
      <c r="CPT19" s="136"/>
      <c r="CPU19" s="136"/>
      <c r="CPV19" s="136"/>
      <c r="CPW19" s="136"/>
      <c r="CPX19" s="136"/>
      <c r="CPY19" s="136"/>
      <c r="CPZ19" s="136"/>
      <c r="CQA19" s="136"/>
      <c r="CQB19" s="136"/>
      <c r="CQC19" s="136"/>
      <c r="CQD19" s="136"/>
      <c r="CQE19" s="136"/>
      <c r="CQF19" s="136"/>
      <c r="CQG19" s="136"/>
      <c r="CQH19" s="136"/>
      <c r="CQI19" s="136"/>
      <c r="CQJ19" s="136"/>
      <c r="CQK19" s="136"/>
      <c r="CQL19" s="136"/>
      <c r="CQM19" s="136"/>
      <c r="CQN19" s="136"/>
      <c r="CQO19" s="136"/>
      <c r="CQP19" s="136"/>
      <c r="CQQ19" s="136"/>
      <c r="CQR19" s="136"/>
      <c r="CQS19" s="136"/>
      <c r="CQT19" s="136"/>
      <c r="CQU19" s="136"/>
      <c r="CQV19" s="136"/>
      <c r="CQW19" s="136"/>
      <c r="CQX19" s="136"/>
      <c r="CQY19" s="136"/>
      <c r="CQZ19" s="136"/>
      <c r="CRA19" s="136"/>
      <c r="CRB19" s="136"/>
      <c r="CRC19" s="136"/>
      <c r="CRD19" s="136"/>
      <c r="CRE19" s="136"/>
      <c r="CRF19" s="136"/>
      <c r="CRG19" s="136"/>
      <c r="CRH19" s="136"/>
      <c r="CRI19" s="136"/>
      <c r="CRJ19" s="136"/>
      <c r="CRK19" s="136"/>
      <c r="CRL19" s="136"/>
      <c r="CRM19" s="136"/>
      <c r="CRN19" s="136"/>
      <c r="CRO19" s="136"/>
      <c r="CRP19" s="136"/>
      <c r="CRQ19" s="136"/>
      <c r="CRR19" s="136"/>
      <c r="CRS19" s="136"/>
      <c r="CRT19" s="136"/>
      <c r="CRU19" s="136"/>
      <c r="CRV19" s="136"/>
      <c r="CRW19" s="136"/>
      <c r="CRX19" s="136"/>
      <c r="CRY19" s="136"/>
      <c r="CRZ19" s="136"/>
      <c r="CSA19" s="136"/>
      <c r="CSB19" s="136"/>
      <c r="CSC19" s="136"/>
      <c r="CSD19" s="136"/>
      <c r="CSE19" s="136"/>
      <c r="CSF19" s="136"/>
      <c r="CSG19" s="136"/>
      <c r="CSH19" s="136"/>
      <c r="CSI19" s="136"/>
      <c r="CSJ19" s="136"/>
      <c r="CSK19" s="136"/>
      <c r="CSL19" s="136"/>
      <c r="CSM19" s="136"/>
      <c r="CSN19" s="136"/>
      <c r="CSO19" s="136"/>
      <c r="CSP19" s="136"/>
      <c r="CSQ19" s="136"/>
      <c r="CSR19" s="136"/>
      <c r="CSS19" s="136"/>
      <c r="CST19" s="136"/>
      <c r="CSU19" s="136"/>
      <c r="CSV19" s="136"/>
      <c r="CSW19" s="136"/>
      <c r="CSX19" s="136"/>
      <c r="CSY19" s="136"/>
      <c r="CSZ19" s="136"/>
      <c r="CTA19" s="136"/>
      <c r="CTB19" s="136"/>
      <c r="CTC19" s="136"/>
      <c r="CTD19" s="136"/>
      <c r="CTE19" s="136"/>
      <c r="CTF19" s="136"/>
      <c r="CTG19" s="136"/>
      <c r="CTH19" s="136"/>
      <c r="CTI19" s="136"/>
      <c r="CTJ19" s="136"/>
      <c r="CTK19" s="136"/>
      <c r="CTL19" s="136"/>
      <c r="CTM19" s="136"/>
      <c r="CTN19" s="136"/>
      <c r="CTO19" s="136"/>
      <c r="CTP19" s="136"/>
      <c r="CTQ19" s="136"/>
      <c r="CTR19" s="136"/>
      <c r="CTS19" s="136"/>
      <c r="CTT19" s="136"/>
      <c r="CTU19" s="136"/>
      <c r="CTV19" s="136"/>
      <c r="CTW19" s="136"/>
      <c r="CTX19" s="136"/>
      <c r="CTY19" s="136"/>
      <c r="CTZ19" s="136"/>
      <c r="CUA19" s="136"/>
      <c r="CUB19" s="136"/>
      <c r="CUC19" s="136"/>
      <c r="CUD19" s="136"/>
      <c r="CUE19" s="136"/>
      <c r="CUF19" s="136"/>
      <c r="CUG19" s="136"/>
      <c r="CUH19" s="136"/>
      <c r="CUI19" s="136"/>
      <c r="CUJ19" s="136"/>
      <c r="CUK19" s="136"/>
      <c r="CUL19" s="136"/>
      <c r="CUM19" s="136"/>
      <c r="CUN19" s="136"/>
      <c r="CUO19" s="136"/>
      <c r="CUP19" s="136"/>
      <c r="CUQ19" s="136"/>
      <c r="CUR19" s="136"/>
      <c r="CUS19" s="136"/>
      <c r="CUT19" s="136"/>
      <c r="CUU19" s="136"/>
      <c r="CUV19" s="136"/>
      <c r="CUW19" s="136"/>
      <c r="CUX19" s="136"/>
      <c r="CUY19" s="136"/>
      <c r="CUZ19" s="136"/>
      <c r="CVA19" s="136"/>
      <c r="CVB19" s="136"/>
      <c r="CVC19" s="136"/>
      <c r="CVD19" s="136"/>
      <c r="CVE19" s="136"/>
      <c r="CVF19" s="136"/>
      <c r="CVG19" s="136"/>
      <c r="CVH19" s="136"/>
      <c r="CVI19" s="136"/>
      <c r="CVJ19" s="136"/>
      <c r="CVK19" s="136"/>
      <c r="CVL19" s="136"/>
      <c r="CVM19" s="136"/>
      <c r="CVN19" s="136"/>
      <c r="CVO19" s="136"/>
      <c r="CVP19" s="136"/>
      <c r="CVQ19" s="136"/>
      <c r="CVR19" s="136"/>
      <c r="CVS19" s="136"/>
      <c r="CVT19" s="136"/>
      <c r="CVU19" s="136"/>
      <c r="CVV19" s="136"/>
      <c r="CVW19" s="136"/>
      <c r="CVX19" s="136"/>
      <c r="CVY19" s="136"/>
      <c r="CVZ19" s="136"/>
      <c r="CWA19" s="136"/>
      <c r="CWB19" s="136"/>
      <c r="CWC19" s="136"/>
      <c r="CWD19" s="136"/>
      <c r="CWE19" s="136"/>
      <c r="CWF19" s="136"/>
      <c r="CWG19" s="136"/>
      <c r="CWH19" s="136"/>
      <c r="CWI19" s="136"/>
      <c r="CWJ19" s="136"/>
      <c r="CWK19" s="136"/>
      <c r="CWL19" s="136"/>
      <c r="CWM19" s="136"/>
      <c r="CWN19" s="136"/>
      <c r="CWO19" s="136"/>
      <c r="CWP19" s="136"/>
      <c r="CWQ19" s="136"/>
      <c r="CWR19" s="136"/>
      <c r="CWS19" s="136"/>
      <c r="CWT19" s="136"/>
      <c r="CWU19" s="136"/>
      <c r="CWV19" s="136"/>
      <c r="CWW19" s="136"/>
      <c r="CWX19" s="136"/>
      <c r="CWY19" s="136"/>
      <c r="CWZ19" s="136"/>
      <c r="CXA19" s="136"/>
      <c r="CXB19" s="136"/>
      <c r="CXC19" s="136"/>
      <c r="CXD19" s="136"/>
      <c r="CXE19" s="136"/>
      <c r="CXF19" s="136"/>
      <c r="CXG19" s="136"/>
      <c r="CXH19" s="136"/>
      <c r="CXI19" s="136"/>
      <c r="CXJ19" s="136"/>
      <c r="CXK19" s="136"/>
      <c r="CXL19" s="136"/>
      <c r="CXM19" s="136"/>
      <c r="CXN19" s="136"/>
      <c r="CXO19" s="136"/>
      <c r="CXP19" s="136"/>
      <c r="CXQ19" s="136"/>
      <c r="CXR19" s="136"/>
      <c r="CXS19" s="136"/>
      <c r="CXT19" s="136"/>
      <c r="CXU19" s="136"/>
      <c r="CXV19" s="136"/>
      <c r="CXW19" s="136"/>
      <c r="CXX19" s="136"/>
      <c r="CXY19" s="136"/>
      <c r="CXZ19" s="136"/>
      <c r="CYA19" s="136"/>
      <c r="CYB19" s="136"/>
      <c r="CYC19" s="136"/>
      <c r="CYD19" s="136"/>
      <c r="CYE19" s="136"/>
      <c r="CYF19" s="136"/>
      <c r="CYG19" s="136"/>
      <c r="CYH19" s="136"/>
      <c r="CYI19" s="136"/>
      <c r="CYJ19" s="136"/>
      <c r="CYK19" s="136"/>
      <c r="CYL19" s="136"/>
      <c r="CYM19" s="136"/>
      <c r="CYN19" s="136"/>
      <c r="CYO19" s="136"/>
      <c r="CYP19" s="136"/>
      <c r="CYQ19" s="136"/>
      <c r="CYR19" s="136"/>
      <c r="CYS19" s="136"/>
      <c r="CYT19" s="136"/>
      <c r="CYU19" s="136"/>
      <c r="CYV19" s="136"/>
      <c r="CYW19" s="136"/>
      <c r="CYX19" s="136"/>
      <c r="CYY19" s="136"/>
      <c r="CYZ19" s="136"/>
      <c r="CZA19" s="136"/>
      <c r="CZB19" s="136"/>
      <c r="CZC19" s="136"/>
      <c r="CZD19" s="136"/>
      <c r="CZE19" s="136"/>
      <c r="CZF19" s="136"/>
      <c r="CZG19" s="136"/>
      <c r="CZH19" s="136"/>
      <c r="CZI19" s="136"/>
      <c r="CZJ19" s="136"/>
      <c r="CZK19" s="136"/>
      <c r="CZL19" s="136"/>
      <c r="CZM19" s="136"/>
      <c r="CZN19" s="136"/>
      <c r="CZO19" s="136"/>
      <c r="CZP19" s="136"/>
      <c r="CZQ19" s="136"/>
      <c r="CZR19" s="136"/>
      <c r="CZS19" s="136"/>
      <c r="CZT19" s="136"/>
      <c r="CZU19" s="136"/>
      <c r="CZV19" s="136"/>
      <c r="CZW19" s="136"/>
      <c r="CZX19" s="136"/>
      <c r="CZY19" s="136"/>
      <c r="CZZ19" s="136"/>
      <c r="DAA19" s="136"/>
      <c r="DAB19" s="136"/>
      <c r="DAC19" s="136"/>
      <c r="DAD19" s="136"/>
      <c r="DAE19" s="136"/>
      <c r="DAF19" s="136"/>
      <c r="DAG19" s="136"/>
      <c r="DAH19" s="136"/>
      <c r="DAI19" s="136"/>
      <c r="DAJ19" s="136"/>
      <c r="DAK19" s="136"/>
      <c r="DAL19" s="136"/>
      <c r="DAM19" s="136"/>
      <c r="DAN19" s="136"/>
      <c r="DAO19" s="136"/>
      <c r="DAP19" s="136"/>
      <c r="DAQ19" s="136"/>
      <c r="DAR19" s="136"/>
      <c r="DAS19" s="136"/>
      <c r="DAT19" s="136"/>
      <c r="DAU19" s="136"/>
      <c r="DAV19" s="136"/>
      <c r="DAW19" s="136"/>
      <c r="DAX19" s="136"/>
      <c r="DAY19" s="136"/>
      <c r="DAZ19" s="136"/>
      <c r="DBA19" s="136"/>
      <c r="DBB19" s="136"/>
      <c r="DBC19" s="136"/>
      <c r="DBD19" s="136"/>
      <c r="DBE19" s="136"/>
      <c r="DBF19" s="136"/>
      <c r="DBG19" s="136"/>
      <c r="DBH19" s="136"/>
      <c r="DBI19" s="136"/>
      <c r="DBJ19" s="136"/>
      <c r="DBK19" s="136"/>
      <c r="DBL19" s="136"/>
      <c r="DBM19" s="136"/>
      <c r="DBN19" s="136"/>
      <c r="DBO19" s="136"/>
      <c r="DBP19" s="136"/>
      <c r="DBQ19" s="136"/>
      <c r="DBR19" s="136"/>
      <c r="DBS19" s="136"/>
      <c r="DBT19" s="136"/>
      <c r="DBU19" s="136"/>
      <c r="DBV19" s="136"/>
      <c r="DBW19" s="136"/>
      <c r="DBX19" s="136"/>
      <c r="DBY19" s="136"/>
      <c r="DBZ19" s="136"/>
      <c r="DCA19" s="136"/>
      <c r="DCB19" s="136"/>
      <c r="DCC19" s="136"/>
      <c r="DCD19" s="136"/>
      <c r="DCE19" s="136"/>
      <c r="DCF19" s="136"/>
      <c r="DCG19" s="136"/>
      <c r="DCH19" s="136"/>
      <c r="DCI19" s="136"/>
      <c r="DCJ19" s="136"/>
      <c r="DCK19" s="136"/>
      <c r="DCL19" s="136"/>
      <c r="DCM19" s="136"/>
      <c r="DCN19" s="136"/>
      <c r="DCO19" s="136"/>
      <c r="DCP19" s="136"/>
      <c r="DCQ19" s="136"/>
      <c r="DCR19" s="136"/>
      <c r="DCS19" s="136"/>
      <c r="DCT19" s="136"/>
      <c r="DCU19" s="136"/>
      <c r="DCV19" s="136"/>
      <c r="DCW19" s="136"/>
      <c r="DCX19" s="136"/>
      <c r="DCY19" s="136"/>
      <c r="DCZ19" s="136"/>
      <c r="DDA19" s="136"/>
      <c r="DDB19" s="136"/>
      <c r="DDC19" s="136"/>
      <c r="DDD19" s="136"/>
      <c r="DDE19" s="136"/>
      <c r="DDF19" s="136"/>
      <c r="DDG19" s="136"/>
      <c r="DDH19" s="136"/>
      <c r="DDI19" s="136"/>
      <c r="DDJ19" s="136"/>
      <c r="DDK19" s="136"/>
      <c r="DDL19" s="136"/>
      <c r="DDM19" s="136"/>
      <c r="DDN19" s="136"/>
      <c r="DDO19" s="136"/>
      <c r="DDP19" s="136"/>
      <c r="DDQ19" s="136"/>
      <c r="DDR19" s="136"/>
      <c r="DDS19" s="136"/>
      <c r="DDT19" s="136"/>
      <c r="DDU19" s="136"/>
      <c r="DDV19" s="136"/>
      <c r="DDW19" s="136"/>
      <c r="DDX19" s="136"/>
      <c r="DDY19" s="136"/>
      <c r="DDZ19" s="136"/>
      <c r="DEA19" s="136"/>
      <c r="DEB19" s="136"/>
      <c r="DEC19" s="136"/>
      <c r="DED19" s="136"/>
      <c r="DEE19" s="136"/>
      <c r="DEF19" s="136"/>
      <c r="DEG19" s="136"/>
      <c r="DEH19" s="136"/>
      <c r="DEI19" s="136"/>
      <c r="DEJ19" s="136"/>
      <c r="DEK19" s="136"/>
      <c r="DEL19" s="136"/>
      <c r="DEM19" s="136"/>
      <c r="DEN19" s="136"/>
      <c r="DEO19" s="136"/>
      <c r="DEP19" s="136"/>
      <c r="DEQ19" s="136"/>
      <c r="DER19" s="136"/>
      <c r="DES19" s="136"/>
      <c r="DET19" s="136"/>
      <c r="DEU19" s="136"/>
      <c r="DEV19" s="136"/>
      <c r="DEW19" s="136"/>
      <c r="DEX19" s="136"/>
      <c r="DEY19" s="136"/>
      <c r="DEZ19" s="136"/>
      <c r="DFA19" s="136"/>
      <c r="DFB19" s="136"/>
      <c r="DFC19" s="136"/>
      <c r="DFD19" s="136"/>
      <c r="DFE19" s="136"/>
      <c r="DFF19" s="136"/>
      <c r="DFG19" s="136"/>
      <c r="DFH19" s="136"/>
      <c r="DFI19" s="136"/>
      <c r="DFJ19" s="136"/>
      <c r="DFK19" s="136"/>
      <c r="DFL19" s="136"/>
      <c r="DFM19" s="136"/>
      <c r="DFN19" s="136"/>
      <c r="DFO19" s="136"/>
      <c r="DFP19" s="136"/>
      <c r="DFQ19" s="136"/>
      <c r="DFR19" s="136"/>
      <c r="DFS19" s="136"/>
      <c r="DFT19" s="136"/>
      <c r="DFU19" s="136"/>
      <c r="DFV19" s="136"/>
      <c r="DFW19" s="136"/>
      <c r="DFX19" s="136"/>
      <c r="DFY19" s="136"/>
      <c r="DFZ19" s="136"/>
      <c r="DGA19" s="136"/>
      <c r="DGB19" s="136"/>
      <c r="DGC19" s="136"/>
      <c r="DGD19" s="136"/>
      <c r="DGE19" s="136"/>
      <c r="DGF19" s="136"/>
      <c r="DGG19" s="136"/>
      <c r="DGH19" s="136"/>
      <c r="DGI19" s="136"/>
      <c r="DGJ19" s="136"/>
      <c r="DGK19" s="136"/>
      <c r="DGL19" s="136"/>
      <c r="DGM19" s="136"/>
      <c r="DGN19" s="136"/>
      <c r="DGO19" s="136"/>
      <c r="DGP19" s="136"/>
      <c r="DGQ19" s="136"/>
      <c r="DGR19" s="136"/>
      <c r="DGS19" s="136"/>
      <c r="DGT19" s="136"/>
      <c r="DGU19" s="136"/>
      <c r="DGV19" s="136"/>
      <c r="DGW19" s="136"/>
      <c r="DGX19" s="136"/>
      <c r="DGY19" s="136"/>
      <c r="DGZ19" s="136"/>
      <c r="DHA19" s="136"/>
      <c r="DHB19" s="136"/>
      <c r="DHC19" s="136"/>
      <c r="DHD19" s="136"/>
      <c r="DHE19" s="136"/>
      <c r="DHF19" s="136"/>
      <c r="DHG19" s="136"/>
      <c r="DHH19" s="136"/>
      <c r="DHI19" s="136"/>
      <c r="DHJ19" s="136"/>
      <c r="DHK19" s="136"/>
      <c r="DHL19" s="136"/>
      <c r="DHM19" s="136"/>
      <c r="DHN19" s="136"/>
      <c r="DHO19" s="136"/>
      <c r="DHP19" s="136"/>
      <c r="DHQ19" s="136"/>
      <c r="DHR19" s="136"/>
      <c r="DHS19" s="136"/>
      <c r="DHT19" s="136"/>
      <c r="DHU19" s="136"/>
      <c r="DHV19" s="136"/>
      <c r="DHW19" s="136"/>
      <c r="DHX19" s="136"/>
      <c r="DHY19" s="136"/>
      <c r="DHZ19" s="136"/>
      <c r="DIA19" s="136"/>
      <c r="DIB19" s="136"/>
      <c r="DIC19" s="136"/>
      <c r="DID19" s="136"/>
      <c r="DIE19" s="136"/>
      <c r="DIF19" s="136"/>
      <c r="DIG19" s="136"/>
      <c r="DIH19" s="136"/>
      <c r="DII19" s="136"/>
      <c r="DIJ19" s="136"/>
      <c r="DIK19" s="136"/>
      <c r="DIL19" s="136"/>
      <c r="DIM19" s="136"/>
      <c r="DIN19" s="136"/>
      <c r="DIO19" s="136"/>
      <c r="DIP19" s="136"/>
      <c r="DIQ19" s="136"/>
      <c r="DIR19" s="136"/>
      <c r="DIS19" s="136"/>
      <c r="DIT19" s="136"/>
      <c r="DIU19" s="136"/>
      <c r="DIV19" s="136"/>
      <c r="DIW19" s="136"/>
      <c r="DIX19" s="136"/>
      <c r="DIY19" s="136"/>
      <c r="DIZ19" s="136"/>
      <c r="DJA19" s="136"/>
      <c r="DJB19" s="136"/>
      <c r="DJC19" s="136"/>
      <c r="DJD19" s="136"/>
      <c r="DJE19" s="136"/>
      <c r="DJF19" s="136"/>
      <c r="DJG19" s="136"/>
      <c r="DJH19" s="136"/>
      <c r="DJI19" s="136"/>
      <c r="DJJ19" s="136"/>
      <c r="DJK19" s="136"/>
      <c r="DJL19" s="136"/>
      <c r="DJM19" s="136"/>
      <c r="DJN19" s="136"/>
      <c r="DJO19" s="136"/>
      <c r="DJP19" s="136"/>
      <c r="DJQ19" s="136"/>
      <c r="DJR19" s="136"/>
      <c r="DJS19" s="136"/>
      <c r="DJT19" s="136"/>
      <c r="DJU19" s="136"/>
      <c r="DJV19" s="136"/>
      <c r="DJW19" s="136"/>
      <c r="DJX19" s="136"/>
      <c r="DJY19" s="136"/>
      <c r="DJZ19" s="136"/>
      <c r="DKA19" s="136"/>
      <c r="DKB19" s="136"/>
      <c r="DKC19" s="136"/>
      <c r="DKD19" s="136"/>
      <c r="DKE19" s="136"/>
      <c r="DKF19" s="136"/>
      <c r="DKG19" s="136"/>
      <c r="DKH19" s="136"/>
      <c r="DKI19" s="136"/>
      <c r="DKJ19" s="136"/>
      <c r="DKK19" s="136"/>
      <c r="DKL19" s="136"/>
      <c r="DKM19" s="136"/>
      <c r="DKN19" s="136"/>
      <c r="DKO19" s="136"/>
      <c r="DKP19" s="136"/>
      <c r="DKQ19" s="136"/>
      <c r="DKR19" s="136"/>
      <c r="DKS19" s="136"/>
      <c r="DKT19" s="136"/>
      <c r="DKU19" s="136"/>
      <c r="DKV19" s="136"/>
      <c r="DKW19" s="136"/>
      <c r="DKX19" s="136"/>
      <c r="DKY19" s="136"/>
      <c r="DKZ19" s="136"/>
      <c r="DLA19" s="136"/>
      <c r="DLB19" s="136"/>
      <c r="DLC19" s="136"/>
      <c r="DLD19" s="136"/>
      <c r="DLE19" s="136"/>
      <c r="DLF19" s="136"/>
      <c r="DLG19" s="136"/>
      <c r="DLH19" s="136"/>
      <c r="DLI19" s="136"/>
      <c r="DLJ19" s="136"/>
      <c r="DLK19" s="136"/>
      <c r="DLL19" s="136"/>
      <c r="DLM19" s="136"/>
      <c r="DLN19" s="136"/>
      <c r="DLO19" s="136"/>
      <c r="DLP19" s="136"/>
      <c r="DLQ19" s="136"/>
      <c r="DLR19" s="136"/>
      <c r="DLS19" s="136"/>
      <c r="DLT19" s="136"/>
      <c r="DLU19" s="136"/>
      <c r="DLV19" s="136"/>
      <c r="DLW19" s="136"/>
      <c r="DLX19" s="136"/>
      <c r="DLY19" s="136"/>
      <c r="DLZ19" s="136"/>
      <c r="DMA19" s="136"/>
      <c r="DMB19" s="136"/>
      <c r="DMC19" s="136"/>
      <c r="DMD19" s="136"/>
      <c r="DME19" s="136"/>
      <c r="DMF19" s="136"/>
      <c r="DMG19" s="136"/>
      <c r="DMH19" s="136"/>
      <c r="DMI19" s="136"/>
      <c r="DMJ19" s="136"/>
      <c r="DMK19" s="136"/>
      <c r="DML19" s="136"/>
      <c r="DMM19" s="136"/>
      <c r="DMN19" s="136"/>
      <c r="DMO19" s="136"/>
      <c r="DMP19" s="136"/>
      <c r="DMQ19" s="136"/>
      <c r="DMR19" s="136"/>
      <c r="DMS19" s="136"/>
      <c r="DMT19" s="136"/>
      <c r="DMU19" s="136"/>
      <c r="DMV19" s="136"/>
      <c r="DMW19" s="136"/>
      <c r="DMX19" s="136"/>
      <c r="DMY19" s="136"/>
      <c r="DMZ19" s="136"/>
      <c r="DNA19" s="136"/>
      <c r="DNB19" s="136"/>
      <c r="DNC19" s="136"/>
      <c r="DND19" s="136"/>
      <c r="DNE19" s="136"/>
      <c r="DNF19" s="136"/>
      <c r="DNG19" s="136"/>
      <c r="DNH19" s="136"/>
      <c r="DNI19" s="136"/>
      <c r="DNJ19" s="136"/>
      <c r="DNK19" s="136"/>
      <c r="DNL19" s="136"/>
      <c r="DNM19" s="136"/>
      <c r="DNN19" s="136"/>
      <c r="DNO19" s="136"/>
      <c r="DNP19" s="136"/>
      <c r="DNQ19" s="136"/>
      <c r="DNR19" s="136"/>
      <c r="DNS19" s="136"/>
      <c r="DNT19" s="136"/>
      <c r="DNU19" s="136"/>
      <c r="DNV19" s="136"/>
      <c r="DNW19" s="136"/>
      <c r="DNX19" s="136"/>
      <c r="DNY19" s="136"/>
      <c r="DNZ19" s="136"/>
      <c r="DOA19" s="136"/>
      <c r="DOB19" s="136"/>
      <c r="DOC19" s="136"/>
      <c r="DOD19" s="136"/>
      <c r="DOE19" s="136"/>
      <c r="DOF19" s="136"/>
      <c r="DOG19" s="136"/>
      <c r="DOH19" s="136"/>
      <c r="DOI19" s="136"/>
      <c r="DOJ19" s="136"/>
      <c r="DOK19" s="136"/>
      <c r="DOL19" s="136"/>
      <c r="DOM19" s="136"/>
      <c r="DON19" s="136"/>
      <c r="DOO19" s="136"/>
      <c r="DOP19" s="136"/>
      <c r="DOQ19" s="136"/>
      <c r="DOR19" s="136"/>
      <c r="DOS19" s="136"/>
      <c r="DOT19" s="136"/>
      <c r="DOU19" s="136"/>
      <c r="DOV19" s="136"/>
      <c r="DOW19" s="136"/>
      <c r="DOX19" s="136"/>
      <c r="DOY19" s="136"/>
      <c r="DOZ19" s="136"/>
      <c r="DPA19" s="136"/>
      <c r="DPB19" s="136"/>
      <c r="DPC19" s="136"/>
      <c r="DPD19" s="136"/>
      <c r="DPE19" s="136"/>
      <c r="DPF19" s="136"/>
      <c r="DPG19" s="136"/>
      <c r="DPH19" s="136"/>
      <c r="DPI19" s="136"/>
      <c r="DPJ19" s="136"/>
      <c r="DPK19" s="136"/>
      <c r="DPL19" s="136"/>
      <c r="DPM19" s="136"/>
      <c r="DPN19" s="136"/>
      <c r="DPO19" s="136"/>
      <c r="DPP19" s="136"/>
      <c r="DPQ19" s="136"/>
      <c r="DPR19" s="136"/>
      <c r="DPS19" s="136"/>
      <c r="DPT19" s="136"/>
      <c r="DPU19" s="136"/>
      <c r="DPV19" s="136"/>
      <c r="DPW19" s="136"/>
      <c r="DPX19" s="136"/>
      <c r="DPY19" s="136"/>
      <c r="DPZ19" s="136"/>
      <c r="DQA19" s="136"/>
      <c r="DQB19" s="136"/>
      <c r="DQC19" s="136"/>
      <c r="DQD19" s="136"/>
      <c r="DQE19" s="136"/>
      <c r="DQF19" s="136"/>
      <c r="DQG19" s="136"/>
      <c r="DQH19" s="136"/>
      <c r="DQI19" s="136"/>
      <c r="DQJ19" s="136"/>
      <c r="DQK19" s="136"/>
      <c r="DQL19" s="136"/>
      <c r="DQM19" s="136"/>
      <c r="DQN19" s="136"/>
      <c r="DQO19" s="136"/>
      <c r="DQP19" s="136"/>
      <c r="DQQ19" s="136"/>
      <c r="DQR19" s="136"/>
      <c r="DQS19" s="136"/>
      <c r="DQT19" s="136"/>
      <c r="DQU19" s="136"/>
      <c r="DQV19" s="136"/>
      <c r="DQW19" s="136"/>
      <c r="DQX19" s="136"/>
      <c r="DQY19" s="136"/>
      <c r="DQZ19" s="136"/>
      <c r="DRA19" s="136"/>
      <c r="DRB19" s="136"/>
      <c r="DRC19" s="136"/>
      <c r="DRD19" s="136"/>
      <c r="DRE19" s="136"/>
      <c r="DRF19" s="136"/>
      <c r="DRG19" s="136"/>
      <c r="DRH19" s="136"/>
      <c r="DRI19" s="136"/>
      <c r="DRJ19" s="136"/>
      <c r="DRK19" s="136"/>
      <c r="DRL19" s="136"/>
      <c r="DRM19" s="136"/>
      <c r="DRN19" s="136"/>
      <c r="DRO19" s="136"/>
      <c r="DRP19" s="136"/>
      <c r="DRQ19" s="136"/>
      <c r="DRR19" s="136"/>
      <c r="DRS19" s="136"/>
      <c r="DRT19" s="136"/>
      <c r="DRU19" s="136"/>
      <c r="DRV19" s="136"/>
      <c r="DRW19" s="136"/>
      <c r="DRX19" s="136"/>
      <c r="DRY19" s="136"/>
      <c r="DRZ19" s="136"/>
      <c r="DSA19" s="136"/>
      <c r="DSB19" s="136"/>
      <c r="DSC19" s="136"/>
      <c r="DSD19" s="136"/>
      <c r="DSE19" s="136"/>
      <c r="DSF19" s="136"/>
      <c r="DSG19" s="136"/>
      <c r="DSH19" s="136"/>
      <c r="DSI19" s="136"/>
      <c r="DSJ19" s="136"/>
      <c r="DSK19" s="136"/>
      <c r="DSL19" s="136"/>
      <c r="DSM19" s="136"/>
      <c r="DSN19" s="136"/>
      <c r="DSO19" s="136"/>
      <c r="DSP19" s="136"/>
      <c r="DSQ19" s="136"/>
      <c r="DSR19" s="136"/>
      <c r="DSS19" s="136"/>
      <c r="DST19" s="136"/>
      <c r="DSU19" s="136"/>
      <c r="DSV19" s="136"/>
      <c r="DSW19" s="136"/>
      <c r="DSX19" s="136"/>
      <c r="DSY19" s="136"/>
      <c r="DSZ19" s="136"/>
      <c r="DTA19" s="136"/>
      <c r="DTB19" s="136"/>
      <c r="DTC19" s="136"/>
      <c r="DTD19" s="136"/>
      <c r="DTE19" s="136"/>
      <c r="DTF19" s="136"/>
      <c r="DTG19" s="136"/>
      <c r="DTH19" s="136"/>
      <c r="DTI19" s="136"/>
      <c r="DTJ19" s="136"/>
      <c r="DTK19" s="136"/>
      <c r="DTL19" s="136"/>
      <c r="DTM19" s="136"/>
      <c r="DTN19" s="136"/>
      <c r="DTO19" s="136"/>
      <c r="DTP19" s="136"/>
      <c r="DTQ19" s="136"/>
      <c r="DTR19" s="136"/>
      <c r="DTS19" s="136"/>
      <c r="DTT19" s="136"/>
      <c r="DTU19" s="136"/>
      <c r="DTV19" s="136"/>
      <c r="DTW19" s="136"/>
      <c r="DTX19" s="136"/>
      <c r="DTY19" s="136"/>
      <c r="DTZ19" s="136"/>
      <c r="DUA19" s="136"/>
      <c r="DUB19" s="136"/>
      <c r="DUC19" s="136"/>
      <c r="DUD19" s="136"/>
      <c r="DUE19" s="136"/>
      <c r="DUF19" s="136"/>
      <c r="DUG19" s="136"/>
      <c r="DUH19" s="136"/>
      <c r="DUI19" s="136"/>
      <c r="DUJ19" s="136"/>
      <c r="DUK19" s="136"/>
      <c r="DUL19" s="136"/>
      <c r="DUM19" s="136"/>
      <c r="DUN19" s="136"/>
      <c r="DUO19" s="136"/>
      <c r="DUP19" s="136"/>
      <c r="DUQ19" s="136"/>
      <c r="DUR19" s="136"/>
      <c r="DUS19" s="136"/>
      <c r="DUT19" s="136"/>
      <c r="DUU19" s="136"/>
      <c r="DUV19" s="136"/>
      <c r="DUW19" s="136"/>
      <c r="DUX19" s="136"/>
      <c r="DUY19" s="136"/>
      <c r="DUZ19" s="136"/>
      <c r="DVA19" s="136"/>
      <c r="DVB19" s="136"/>
      <c r="DVC19" s="136"/>
      <c r="DVD19" s="136"/>
      <c r="DVE19" s="136"/>
      <c r="DVF19" s="136"/>
      <c r="DVG19" s="136"/>
      <c r="DVH19" s="136"/>
      <c r="DVI19" s="136"/>
      <c r="DVJ19" s="136"/>
      <c r="DVK19" s="136"/>
      <c r="DVL19" s="136"/>
      <c r="DVM19" s="136"/>
      <c r="DVN19" s="136"/>
      <c r="DVO19" s="136"/>
      <c r="DVP19" s="136"/>
      <c r="DVQ19" s="136"/>
      <c r="DVR19" s="136"/>
      <c r="DVS19" s="136"/>
      <c r="DVT19" s="136"/>
      <c r="DVU19" s="136"/>
      <c r="DVV19" s="136"/>
      <c r="DVW19" s="136"/>
      <c r="DVX19" s="136"/>
      <c r="DVY19" s="136"/>
      <c r="DVZ19" s="136"/>
      <c r="DWA19" s="136"/>
      <c r="DWB19" s="136"/>
      <c r="DWC19" s="136"/>
      <c r="DWD19" s="136"/>
      <c r="DWE19" s="136"/>
      <c r="DWF19" s="136"/>
      <c r="DWG19" s="136"/>
      <c r="DWH19" s="136"/>
      <c r="DWI19" s="136"/>
      <c r="DWJ19" s="136"/>
      <c r="DWK19" s="136"/>
      <c r="DWL19" s="136"/>
      <c r="DWM19" s="136"/>
      <c r="DWN19" s="136"/>
      <c r="DWO19" s="136"/>
      <c r="DWP19" s="136"/>
      <c r="DWQ19" s="136"/>
      <c r="DWR19" s="136"/>
      <c r="DWS19" s="136"/>
      <c r="DWT19" s="136"/>
      <c r="DWU19" s="136"/>
      <c r="DWV19" s="136"/>
      <c r="DWW19" s="136"/>
      <c r="DWX19" s="136"/>
      <c r="DWY19" s="136"/>
      <c r="DWZ19" s="136"/>
      <c r="DXA19" s="136"/>
      <c r="DXB19" s="136"/>
      <c r="DXC19" s="136"/>
      <c r="DXD19" s="136"/>
      <c r="DXE19" s="136"/>
      <c r="DXF19" s="136"/>
      <c r="DXG19" s="136"/>
      <c r="DXH19" s="136"/>
      <c r="DXI19" s="136"/>
      <c r="DXJ19" s="136"/>
      <c r="DXK19" s="136"/>
      <c r="DXL19" s="136"/>
      <c r="DXM19" s="136"/>
      <c r="DXN19" s="136"/>
      <c r="DXO19" s="136"/>
      <c r="DXP19" s="136"/>
      <c r="DXQ19" s="136"/>
      <c r="DXR19" s="136"/>
      <c r="DXS19" s="136"/>
      <c r="DXT19" s="136"/>
      <c r="DXU19" s="136"/>
      <c r="DXV19" s="136"/>
      <c r="DXW19" s="136"/>
      <c r="DXX19" s="136"/>
      <c r="DXY19" s="136"/>
      <c r="DXZ19" s="136"/>
      <c r="DYA19" s="136"/>
      <c r="DYB19" s="136"/>
      <c r="DYC19" s="136"/>
      <c r="DYD19" s="136"/>
      <c r="DYE19" s="136"/>
      <c r="DYF19" s="136"/>
      <c r="DYG19" s="136"/>
      <c r="DYH19" s="136"/>
      <c r="DYI19" s="136"/>
      <c r="DYJ19" s="136"/>
      <c r="DYK19" s="136"/>
      <c r="DYL19" s="136"/>
      <c r="DYM19" s="136"/>
      <c r="DYN19" s="136"/>
      <c r="DYO19" s="136"/>
      <c r="DYP19" s="136"/>
      <c r="DYQ19" s="136"/>
      <c r="DYR19" s="136"/>
      <c r="DYS19" s="136"/>
      <c r="DYT19" s="136"/>
      <c r="DYU19" s="136"/>
      <c r="DYV19" s="136"/>
      <c r="DYW19" s="136"/>
      <c r="DYX19" s="136"/>
      <c r="DYY19" s="136"/>
      <c r="DYZ19" s="136"/>
      <c r="DZA19" s="136"/>
      <c r="DZB19" s="136"/>
      <c r="DZC19" s="136"/>
      <c r="DZD19" s="136"/>
      <c r="DZE19" s="136"/>
      <c r="DZF19" s="136"/>
      <c r="DZG19" s="136"/>
      <c r="DZH19" s="136"/>
      <c r="DZI19" s="136"/>
      <c r="DZJ19" s="136"/>
      <c r="DZK19" s="136"/>
      <c r="DZL19" s="136"/>
      <c r="DZM19" s="136"/>
      <c r="DZN19" s="136"/>
      <c r="DZO19" s="136"/>
      <c r="DZP19" s="136"/>
      <c r="DZQ19" s="136"/>
      <c r="DZR19" s="136"/>
      <c r="DZS19" s="136"/>
      <c r="DZT19" s="136"/>
      <c r="DZU19" s="136"/>
      <c r="DZV19" s="136"/>
      <c r="DZW19" s="136"/>
      <c r="DZX19" s="136"/>
      <c r="DZY19" s="136"/>
      <c r="DZZ19" s="136"/>
      <c r="EAA19" s="136"/>
      <c r="EAB19" s="136"/>
      <c r="EAC19" s="136"/>
      <c r="EAD19" s="136"/>
      <c r="EAE19" s="136"/>
      <c r="EAF19" s="136"/>
      <c r="EAG19" s="136"/>
      <c r="EAH19" s="136"/>
      <c r="EAI19" s="136"/>
      <c r="EAJ19" s="136"/>
      <c r="EAK19" s="136"/>
      <c r="EAL19" s="136"/>
      <c r="EAM19" s="136"/>
      <c r="EAN19" s="136"/>
      <c r="EAO19" s="136"/>
      <c r="EAP19" s="136"/>
      <c r="EAQ19" s="136"/>
      <c r="EAR19" s="136"/>
      <c r="EAS19" s="136"/>
      <c r="EAT19" s="136"/>
      <c r="EAU19" s="136"/>
      <c r="EAV19" s="136"/>
      <c r="EAW19" s="136"/>
      <c r="EAX19" s="136"/>
      <c r="EAY19" s="136"/>
      <c r="EAZ19" s="136"/>
      <c r="EBA19" s="136"/>
      <c r="EBB19" s="136"/>
      <c r="EBC19" s="136"/>
      <c r="EBD19" s="136"/>
      <c r="EBE19" s="136"/>
      <c r="EBF19" s="136"/>
      <c r="EBG19" s="136"/>
      <c r="EBH19" s="136"/>
      <c r="EBI19" s="136"/>
      <c r="EBJ19" s="136"/>
      <c r="EBK19" s="136"/>
      <c r="EBL19" s="136"/>
      <c r="EBM19" s="136"/>
      <c r="EBN19" s="136"/>
      <c r="EBO19" s="136"/>
      <c r="EBP19" s="136"/>
      <c r="EBQ19" s="136"/>
      <c r="EBR19" s="136"/>
      <c r="EBS19" s="136"/>
      <c r="EBT19" s="136"/>
      <c r="EBU19" s="136"/>
      <c r="EBV19" s="136"/>
      <c r="EBW19" s="136"/>
      <c r="EBX19" s="136"/>
      <c r="EBY19" s="136"/>
      <c r="EBZ19" s="136"/>
      <c r="ECA19" s="136"/>
      <c r="ECB19" s="136"/>
      <c r="ECC19" s="136"/>
      <c r="ECD19" s="136"/>
      <c r="ECE19" s="136"/>
      <c r="ECF19" s="136"/>
      <c r="ECG19" s="136"/>
      <c r="ECH19" s="136"/>
      <c r="ECI19" s="136"/>
      <c r="ECJ19" s="136"/>
      <c r="ECK19" s="136"/>
      <c r="ECL19" s="136"/>
      <c r="ECM19" s="136"/>
      <c r="ECN19" s="136"/>
      <c r="ECO19" s="136"/>
      <c r="ECP19" s="136"/>
      <c r="ECQ19" s="136"/>
      <c r="ECR19" s="136"/>
      <c r="ECS19" s="136"/>
      <c r="ECT19" s="136"/>
      <c r="ECU19" s="136"/>
      <c r="ECV19" s="136"/>
      <c r="ECW19" s="136"/>
      <c r="ECX19" s="136"/>
      <c r="ECY19" s="136"/>
      <c r="ECZ19" s="136"/>
      <c r="EDA19" s="136"/>
      <c r="EDB19" s="136"/>
      <c r="EDC19" s="136"/>
      <c r="EDD19" s="136"/>
      <c r="EDE19" s="136"/>
      <c r="EDF19" s="136"/>
      <c r="EDG19" s="136"/>
      <c r="EDH19" s="136"/>
      <c r="EDI19" s="136"/>
      <c r="EDJ19" s="136"/>
      <c r="EDK19" s="136"/>
      <c r="EDL19" s="136"/>
      <c r="EDM19" s="136"/>
      <c r="EDN19" s="136"/>
      <c r="EDO19" s="136"/>
      <c r="EDP19" s="136"/>
      <c r="EDQ19" s="136"/>
      <c r="EDR19" s="136"/>
      <c r="EDS19" s="136"/>
      <c r="EDT19" s="136"/>
      <c r="EDU19" s="136"/>
      <c r="EDV19" s="136"/>
      <c r="EDW19" s="136"/>
      <c r="EDX19" s="136"/>
      <c r="EDY19" s="136"/>
      <c r="EDZ19" s="136"/>
      <c r="EEA19" s="136"/>
      <c r="EEB19" s="136"/>
      <c r="EEC19" s="136"/>
      <c r="EED19" s="136"/>
      <c r="EEE19" s="136"/>
      <c r="EEF19" s="136"/>
      <c r="EEG19" s="136"/>
      <c r="EEH19" s="136"/>
      <c r="EEI19" s="136"/>
      <c r="EEJ19" s="136"/>
      <c r="EEK19" s="136"/>
      <c r="EEL19" s="136"/>
      <c r="EEM19" s="136"/>
      <c r="EEN19" s="136"/>
      <c r="EEO19" s="136"/>
      <c r="EEP19" s="136"/>
      <c r="EEQ19" s="136"/>
      <c r="EER19" s="136"/>
      <c r="EES19" s="136"/>
      <c r="EET19" s="136"/>
      <c r="EEU19" s="136"/>
      <c r="EEV19" s="136"/>
      <c r="EEW19" s="136"/>
      <c r="EEX19" s="136"/>
      <c r="EEY19" s="136"/>
      <c r="EEZ19" s="136"/>
      <c r="EFA19" s="136"/>
      <c r="EFB19" s="136"/>
      <c r="EFC19" s="136"/>
      <c r="EFD19" s="136"/>
      <c r="EFE19" s="136"/>
      <c r="EFF19" s="136"/>
      <c r="EFG19" s="136"/>
      <c r="EFH19" s="136"/>
      <c r="EFI19" s="136"/>
      <c r="EFJ19" s="136"/>
      <c r="EFK19" s="136"/>
      <c r="EFL19" s="136"/>
      <c r="EFM19" s="136"/>
      <c r="EFN19" s="136"/>
      <c r="EFO19" s="136"/>
      <c r="EFP19" s="136"/>
      <c r="EFQ19" s="136"/>
      <c r="EFR19" s="136"/>
      <c r="EFS19" s="136"/>
      <c r="EFT19" s="136"/>
      <c r="EFU19" s="136"/>
      <c r="EFV19" s="136"/>
      <c r="EFW19" s="136"/>
      <c r="EFX19" s="136"/>
      <c r="EFY19" s="136"/>
      <c r="EFZ19" s="136"/>
      <c r="EGA19" s="136"/>
      <c r="EGB19" s="136"/>
      <c r="EGC19" s="136"/>
      <c r="EGD19" s="136"/>
      <c r="EGE19" s="136"/>
      <c r="EGF19" s="136"/>
      <c r="EGG19" s="136"/>
      <c r="EGH19" s="136"/>
      <c r="EGI19" s="136"/>
      <c r="EGJ19" s="136"/>
      <c r="EGK19" s="136"/>
      <c r="EGL19" s="136"/>
      <c r="EGM19" s="136"/>
      <c r="EGN19" s="136"/>
      <c r="EGO19" s="136"/>
      <c r="EGP19" s="136"/>
      <c r="EGQ19" s="136"/>
      <c r="EGR19" s="136"/>
      <c r="EGS19" s="136"/>
      <c r="EGT19" s="136"/>
      <c r="EGU19" s="136"/>
      <c r="EGV19" s="136"/>
      <c r="EGW19" s="136"/>
      <c r="EGX19" s="136"/>
      <c r="EGY19" s="136"/>
      <c r="EGZ19" s="136"/>
      <c r="EHA19" s="136"/>
      <c r="EHB19" s="136"/>
      <c r="EHC19" s="136"/>
      <c r="EHD19" s="136"/>
      <c r="EHE19" s="136"/>
      <c r="EHF19" s="136"/>
      <c r="EHG19" s="136"/>
      <c r="EHH19" s="136"/>
      <c r="EHI19" s="136"/>
      <c r="EHJ19" s="136"/>
      <c r="EHK19" s="136"/>
      <c r="EHL19" s="136"/>
      <c r="EHM19" s="136"/>
      <c r="EHN19" s="136"/>
      <c r="EHO19" s="136"/>
      <c r="EHP19" s="136"/>
      <c r="EHQ19" s="136"/>
      <c r="EHR19" s="136"/>
      <c r="EHS19" s="136"/>
      <c r="EHT19" s="136"/>
      <c r="EHU19" s="136"/>
      <c r="EHV19" s="136"/>
      <c r="EHW19" s="136"/>
      <c r="EHX19" s="136"/>
      <c r="EHY19" s="136"/>
      <c r="EHZ19" s="136"/>
      <c r="EIA19" s="136"/>
      <c r="EIB19" s="136"/>
      <c r="EIC19" s="136"/>
      <c r="EID19" s="136"/>
      <c r="EIE19" s="136"/>
      <c r="EIF19" s="136"/>
      <c r="EIG19" s="136"/>
      <c r="EIH19" s="136"/>
      <c r="EII19" s="136"/>
      <c r="EIJ19" s="136"/>
      <c r="EIK19" s="136"/>
      <c r="EIL19" s="136"/>
      <c r="EIM19" s="136"/>
      <c r="EIN19" s="136"/>
      <c r="EIO19" s="136"/>
      <c r="EIP19" s="136"/>
      <c r="EIQ19" s="136"/>
      <c r="EIR19" s="136"/>
      <c r="EIS19" s="136"/>
      <c r="EIT19" s="136"/>
      <c r="EIU19" s="136"/>
      <c r="EIV19" s="136"/>
      <c r="EIW19" s="136"/>
      <c r="EIX19" s="136"/>
      <c r="EIY19" s="136"/>
      <c r="EIZ19" s="136"/>
      <c r="EJA19" s="136"/>
      <c r="EJB19" s="136"/>
      <c r="EJC19" s="136"/>
      <c r="EJD19" s="136"/>
      <c r="EJE19" s="136"/>
      <c r="EJF19" s="136"/>
      <c r="EJG19" s="136"/>
      <c r="EJH19" s="136"/>
      <c r="EJI19" s="136"/>
      <c r="EJJ19" s="136"/>
      <c r="EJK19" s="136"/>
      <c r="EJL19" s="136"/>
      <c r="EJM19" s="136"/>
      <c r="EJN19" s="136"/>
      <c r="EJO19" s="136"/>
      <c r="EJP19" s="136"/>
      <c r="EJQ19" s="136"/>
      <c r="EJR19" s="136"/>
      <c r="EJS19" s="136"/>
      <c r="EJT19" s="136"/>
      <c r="EJU19" s="136"/>
      <c r="EJV19" s="136"/>
      <c r="EJW19" s="136"/>
      <c r="EJX19" s="136"/>
      <c r="EJY19" s="136"/>
      <c r="EJZ19" s="136"/>
      <c r="EKA19" s="136"/>
      <c r="EKB19" s="136"/>
      <c r="EKC19" s="136"/>
      <c r="EKD19" s="136"/>
      <c r="EKE19" s="136"/>
      <c r="EKF19" s="136"/>
      <c r="EKG19" s="136"/>
      <c r="EKH19" s="136"/>
      <c r="EKI19" s="136"/>
      <c r="EKJ19" s="136"/>
      <c r="EKK19" s="136"/>
      <c r="EKL19" s="136"/>
      <c r="EKM19" s="136"/>
      <c r="EKN19" s="136"/>
      <c r="EKO19" s="136"/>
      <c r="EKP19" s="136"/>
      <c r="EKQ19" s="136"/>
      <c r="EKR19" s="136"/>
      <c r="EKS19" s="136"/>
      <c r="EKT19" s="136"/>
      <c r="EKU19" s="136"/>
      <c r="EKV19" s="136"/>
      <c r="EKW19" s="136"/>
      <c r="EKX19" s="136"/>
      <c r="EKY19" s="136"/>
      <c r="EKZ19" s="136"/>
      <c r="ELA19" s="136"/>
      <c r="ELB19" s="136"/>
      <c r="ELC19" s="136"/>
      <c r="ELD19" s="136"/>
      <c r="ELE19" s="136"/>
      <c r="ELF19" s="136"/>
      <c r="ELG19" s="136"/>
      <c r="ELH19" s="136"/>
      <c r="ELI19" s="136"/>
      <c r="ELJ19" s="136"/>
      <c r="ELK19" s="136"/>
      <c r="ELL19" s="136"/>
      <c r="ELM19" s="136"/>
      <c r="ELN19" s="136"/>
      <c r="ELO19" s="136"/>
      <c r="ELP19" s="136"/>
      <c r="ELQ19" s="136"/>
      <c r="ELR19" s="136"/>
      <c r="ELS19" s="136"/>
      <c r="ELT19" s="136"/>
      <c r="ELU19" s="136"/>
      <c r="ELV19" s="136"/>
      <c r="ELW19" s="136"/>
      <c r="ELX19" s="136"/>
      <c r="ELY19" s="136"/>
      <c r="ELZ19" s="136"/>
      <c r="EMA19" s="136"/>
      <c r="EMB19" s="136"/>
      <c r="EMC19" s="136"/>
      <c r="EMD19" s="136"/>
      <c r="EME19" s="136"/>
      <c r="EMF19" s="136"/>
      <c r="EMG19" s="136"/>
      <c r="EMH19" s="136"/>
      <c r="EMI19" s="136"/>
      <c r="EMJ19" s="136"/>
      <c r="EMK19" s="136"/>
      <c r="EML19" s="136"/>
      <c r="EMM19" s="136"/>
      <c r="EMN19" s="136"/>
      <c r="EMO19" s="136"/>
      <c r="EMP19" s="136"/>
      <c r="EMQ19" s="136"/>
      <c r="EMR19" s="136"/>
      <c r="EMS19" s="136"/>
      <c r="EMT19" s="136"/>
      <c r="EMU19" s="136"/>
      <c r="EMV19" s="136"/>
      <c r="EMW19" s="136"/>
      <c r="EMX19" s="136"/>
      <c r="EMY19" s="136"/>
      <c r="EMZ19" s="136"/>
      <c r="ENA19" s="136"/>
      <c r="ENB19" s="136"/>
      <c r="ENC19" s="136"/>
      <c r="END19" s="136"/>
      <c r="ENE19" s="136"/>
      <c r="ENF19" s="136"/>
      <c r="ENG19" s="136"/>
      <c r="ENH19" s="136"/>
      <c r="ENI19" s="136"/>
      <c r="ENJ19" s="136"/>
      <c r="ENK19" s="136"/>
      <c r="ENL19" s="136"/>
      <c r="ENM19" s="136"/>
      <c r="ENN19" s="136"/>
      <c r="ENO19" s="136"/>
      <c r="ENP19" s="136"/>
      <c r="ENQ19" s="136"/>
      <c r="ENR19" s="136"/>
      <c r="ENS19" s="136"/>
      <c r="ENT19" s="136"/>
      <c r="ENU19" s="136"/>
      <c r="ENV19" s="136"/>
      <c r="ENW19" s="136"/>
      <c r="ENX19" s="136"/>
      <c r="ENY19" s="136"/>
      <c r="ENZ19" s="136"/>
      <c r="EOA19" s="136"/>
      <c r="EOB19" s="136"/>
      <c r="EOC19" s="136"/>
      <c r="EOD19" s="136"/>
      <c r="EOE19" s="136"/>
      <c r="EOF19" s="136"/>
      <c r="EOG19" s="136"/>
      <c r="EOH19" s="136"/>
      <c r="EOI19" s="136"/>
      <c r="EOJ19" s="136"/>
      <c r="EOK19" s="136"/>
      <c r="EOL19" s="136"/>
      <c r="EOM19" s="136"/>
      <c r="EON19" s="136"/>
      <c r="EOO19" s="136"/>
      <c r="EOP19" s="136"/>
      <c r="EOQ19" s="136"/>
      <c r="EOR19" s="136"/>
      <c r="EOS19" s="136"/>
      <c r="EOT19" s="136"/>
      <c r="EOU19" s="136"/>
      <c r="EOV19" s="136"/>
      <c r="EOW19" s="136"/>
      <c r="EOX19" s="136"/>
      <c r="EOY19" s="136"/>
      <c r="EOZ19" s="136"/>
      <c r="EPA19" s="136"/>
      <c r="EPB19" s="136"/>
      <c r="EPC19" s="136"/>
      <c r="EPD19" s="136"/>
      <c r="EPE19" s="136"/>
      <c r="EPF19" s="136"/>
      <c r="EPG19" s="136"/>
      <c r="EPH19" s="136"/>
      <c r="EPI19" s="136"/>
      <c r="EPJ19" s="136"/>
      <c r="EPK19" s="136"/>
      <c r="EPL19" s="136"/>
      <c r="EPM19" s="136"/>
      <c r="EPN19" s="136"/>
      <c r="EPO19" s="136"/>
      <c r="EPP19" s="136"/>
      <c r="EPQ19" s="136"/>
      <c r="EPR19" s="136"/>
      <c r="EPS19" s="136"/>
      <c r="EPT19" s="136"/>
      <c r="EPU19" s="136"/>
      <c r="EPV19" s="136"/>
      <c r="EPW19" s="136"/>
      <c r="EPX19" s="136"/>
      <c r="EPY19" s="136"/>
      <c r="EPZ19" s="136"/>
      <c r="EQA19" s="136"/>
      <c r="EQB19" s="136"/>
      <c r="EQC19" s="136"/>
      <c r="EQD19" s="136"/>
      <c r="EQE19" s="136"/>
      <c r="EQF19" s="136"/>
      <c r="EQG19" s="136"/>
      <c r="EQH19" s="136"/>
      <c r="EQI19" s="136"/>
      <c r="EQJ19" s="136"/>
      <c r="EQK19" s="136"/>
      <c r="EQL19" s="136"/>
      <c r="EQM19" s="136"/>
      <c r="EQN19" s="136"/>
      <c r="EQO19" s="136"/>
      <c r="EQP19" s="136"/>
      <c r="EQQ19" s="136"/>
      <c r="EQR19" s="136"/>
      <c r="EQS19" s="136"/>
      <c r="EQT19" s="136"/>
      <c r="EQU19" s="136"/>
      <c r="EQV19" s="136"/>
      <c r="EQW19" s="136"/>
      <c r="EQX19" s="136"/>
      <c r="EQY19" s="136"/>
      <c r="EQZ19" s="136"/>
      <c r="ERA19" s="136"/>
      <c r="ERB19" s="136"/>
      <c r="ERC19" s="136"/>
      <c r="ERD19" s="136"/>
      <c r="ERE19" s="136"/>
      <c r="ERF19" s="136"/>
      <c r="ERG19" s="136"/>
      <c r="ERH19" s="136"/>
      <c r="ERI19" s="136"/>
      <c r="ERJ19" s="136"/>
      <c r="ERK19" s="136"/>
      <c r="ERL19" s="136"/>
      <c r="ERM19" s="136"/>
      <c r="ERN19" s="136"/>
      <c r="ERO19" s="136"/>
      <c r="ERP19" s="136"/>
      <c r="ERQ19" s="136"/>
      <c r="ERR19" s="136"/>
      <c r="ERS19" s="136"/>
      <c r="ERT19" s="136"/>
      <c r="ERU19" s="136"/>
      <c r="ERV19" s="136"/>
      <c r="ERW19" s="136"/>
      <c r="ERX19" s="136"/>
      <c r="ERY19" s="136"/>
      <c r="ERZ19" s="136"/>
      <c r="ESA19" s="136"/>
      <c r="ESB19" s="136"/>
      <c r="ESC19" s="136"/>
      <c r="ESD19" s="136"/>
      <c r="ESE19" s="136"/>
      <c r="ESF19" s="136"/>
      <c r="ESG19" s="136"/>
      <c r="ESH19" s="136"/>
      <c r="ESI19" s="136"/>
      <c r="ESJ19" s="136"/>
      <c r="ESK19" s="136"/>
      <c r="ESL19" s="136"/>
      <c r="ESM19" s="136"/>
      <c r="ESN19" s="136"/>
      <c r="ESO19" s="136"/>
      <c r="ESP19" s="136"/>
      <c r="ESQ19" s="136"/>
      <c r="ESR19" s="136"/>
      <c r="ESS19" s="136"/>
      <c r="EST19" s="136"/>
      <c r="ESU19" s="136"/>
      <c r="ESV19" s="136"/>
      <c r="ESW19" s="136"/>
      <c r="ESX19" s="136"/>
      <c r="ESY19" s="136"/>
      <c r="ESZ19" s="136"/>
      <c r="ETA19" s="136"/>
      <c r="ETB19" s="136"/>
      <c r="ETC19" s="136"/>
      <c r="ETD19" s="136"/>
      <c r="ETE19" s="136"/>
      <c r="ETF19" s="136"/>
      <c r="ETG19" s="136"/>
      <c r="ETH19" s="136"/>
      <c r="ETI19" s="136"/>
      <c r="ETJ19" s="136"/>
      <c r="ETK19" s="136"/>
      <c r="ETL19" s="136"/>
      <c r="ETM19" s="136"/>
      <c r="ETN19" s="136"/>
      <c r="ETO19" s="136"/>
      <c r="ETP19" s="136"/>
      <c r="ETQ19" s="136"/>
      <c r="ETR19" s="136"/>
      <c r="ETS19" s="136"/>
      <c r="ETT19" s="136"/>
      <c r="ETU19" s="136"/>
      <c r="ETV19" s="136"/>
      <c r="ETW19" s="136"/>
      <c r="ETX19" s="136"/>
      <c r="ETY19" s="136"/>
      <c r="ETZ19" s="136"/>
      <c r="EUA19" s="136"/>
      <c r="EUB19" s="136"/>
      <c r="EUC19" s="136"/>
      <c r="EUD19" s="136"/>
      <c r="EUE19" s="136"/>
      <c r="EUF19" s="136"/>
      <c r="EUG19" s="136"/>
      <c r="EUH19" s="136"/>
      <c r="EUI19" s="136"/>
      <c r="EUJ19" s="136"/>
      <c r="EUK19" s="136"/>
      <c r="EUL19" s="136"/>
      <c r="EUM19" s="136"/>
      <c r="EUN19" s="136"/>
      <c r="EUO19" s="136"/>
      <c r="EUP19" s="136"/>
      <c r="EUQ19" s="136"/>
      <c r="EUR19" s="136"/>
      <c r="EUS19" s="136"/>
      <c r="EUT19" s="136"/>
      <c r="EUU19" s="136"/>
      <c r="EUV19" s="136"/>
      <c r="EUW19" s="136"/>
      <c r="EUX19" s="136"/>
      <c r="EUY19" s="136"/>
      <c r="EUZ19" s="136"/>
      <c r="EVA19" s="136"/>
      <c r="EVB19" s="136"/>
      <c r="EVC19" s="136"/>
      <c r="EVD19" s="136"/>
      <c r="EVE19" s="136"/>
      <c r="EVF19" s="136"/>
      <c r="EVG19" s="136"/>
      <c r="EVH19" s="136"/>
      <c r="EVI19" s="136"/>
      <c r="EVJ19" s="136"/>
      <c r="EVK19" s="136"/>
      <c r="EVL19" s="136"/>
      <c r="EVM19" s="136"/>
      <c r="EVN19" s="136"/>
      <c r="EVO19" s="136"/>
      <c r="EVP19" s="136"/>
      <c r="EVQ19" s="136"/>
      <c r="EVR19" s="136"/>
      <c r="EVS19" s="136"/>
      <c r="EVT19" s="136"/>
      <c r="EVU19" s="136"/>
      <c r="EVV19" s="136"/>
      <c r="EVW19" s="136"/>
      <c r="EVX19" s="136"/>
      <c r="EVY19" s="136"/>
      <c r="EVZ19" s="136"/>
      <c r="EWA19" s="136"/>
      <c r="EWB19" s="136"/>
      <c r="EWC19" s="136"/>
      <c r="EWD19" s="136"/>
      <c r="EWE19" s="136"/>
      <c r="EWF19" s="136"/>
      <c r="EWG19" s="136"/>
      <c r="EWH19" s="136"/>
      <c r="EWI19" s="136"/>
      <c r="EWJ19" s="136"/>
      <c r="EWK19" s="136"/>
      <c r="EWL19" s="136"/>
      <c r="EWM19" s="136"/>
      <c r="EWN19" s="136"/>
      <c r="EWO19" s="136"/>
      <c r="EWP19" s="136"/>
      <c r="EWQ19" s="136"/>
      <c r="EWR19" s="136"/>
      <c r="EWS19" s="136"/>
      <c r="EWT19" s="136"/>
      <c r="EWU19" s="136"/>
      <c r="EWV19" s="136"/>
      <c r="EWW19" s="136"/>
      <c r="EWX19" s="136"/>
      <c r="EWY19" s="136"/>
      <c r="EWZ19" s="136"/>
      <c r="EXA19" s="136"/>
      <c r="EXB19" s="136"/>
      <c r="EXC19" s="136"/>
      <c r="EXD19" s="136"/>
      <c r="EXE19" s="136"/>
      <c r="EXF19" s="136"/>
      <c r="EXG19" s="136"/>
      <c r="EXH19" s="136"/>
      <c r="EXI19" s="136"/>
      <c r="EXJ19" s="136"/>
      <c r="EXK19" s="136"/>
      <c r="EXL19" s="136"/>
      <c r="EXM19" s="136"/>
      <c r="EXN19" s="136"/>
      <c r="EXO19" s="136"/>
      <c r="EXP19" s="136"/>
      <c r="EXQ19" s="136"/>
      <c r="EXR19" s="136"/>
      <c r="EXS19" s="136"/>
      <c r="EXT19" s="136"/>
      <c r="EXU19" s="136"/>
      <c r="EXV19" s="136"/>
      <c r="EXW19" s="136"/>
      <c r="EXX19" s="136"/>
      <c r="EXY19" s="136"/>
      <c r="EXZ19" s="136"/>
      <c r="EYA19" s="136"/>
      <c r="EYB19" s="136"/>
      <c r="EYC19" s="136"/>
      <c r="EYD19" s="136"/>
      <c r="EYE19" s="136"/>
      <c r="EYF19" s="136"/>
      <c r="EYG19" s="136"/>
      <c r="EYH19" s="136"/>
      <c r="EYI19" s="136"/>
      <c r="EYJ19" s="136"/>
      <c r="EYK19" s="136"/>
      <c r="EYL19" s="136"/>
      <c r="EYM19" s="136"/>
      <c r="EYN19" s="136"/>
      <c r="EYO19" s="136"/>
      <c r="EYP19" s="136"/>
      <c r="EYQ19" s="136"/>
      <c r="EYR19" s="136"/>
      <c r="EYS19" s="136"/>
      <c r="EYT19" s="136"/>
      <c r="EYU19" s="136"/>
      <c r="EYV19" s="136"/>
      <c r="EYW19" s="136"/>
      <c r="EYX19" s="136"/>
      <c r="EYY19" s="136"/>
      <c r="EYZ19" s="136"/>
      <c r="EZA19" s="136"/>
      <c r="EZB19" s="136"/>
      <c r="EZC19" s="136"/>
      <c r="EZD19" s="136"/>
      <c r="EZE19" s="136"/>
      <c r="EZF19" s="136"/>
      <c r="EZG19" s="136"/>
      <c r="EZH19" s="136"/>
      <c r="EZI19" s="136"/>
      <c r="EZJ19" s="136"/>
      <c r="EZK19" s="136"/>
      <c r="EZL19" s="136"/>
      <c r="EZM19" s="136"/>
      <c r="EZN19" s="136"/>
      <c r="EZO19" s="136"/>
      <c r="EZP19" s="136"/>
      <c r="EZQ19" s="136"/>
      <c r="EZR19" s="136"/>
      <c r="EZS19" s="136"/>
      <c r="EZT19" s="136"/>
      <c r="EZU19" s="136"/>
      <c r="EZV19" s="136"/>
      <c r="EZW19" s="136"/>
      <c r="EZX19" s="136"/>
      <c r="EZY19" s="136"/>
      <c r="EZZ19" s="136"/>
      <c r="FAA19" s="136"/>
      <c r="FAB19" s="136"/>
      <c r="FAC19" s="136"/>
      <c r="FAD19" s="136"/>
      <c r="FAE19" s="136"/>
      <c r="FAF19" s="136"/>
      <c r="FAG19" s="136"/>
      <c r="FAH19" s="136"/>
      <c r="FAI19" s="136"/>
      <c r="FAJ19" s="136"/>
      <c r="FAK19" s="136"/>
      <c r="FAL19" s="136"/>
      <c r="FAM19" s="136"/>
      <c r="FAN19" s="136"/>
      <c r="FAO19" s="136"/>
      <c r="FAP19" s="136"/>
      <c r="FAQ19" s="136"/>
      <c r="FAR19" s="136"/>
      <c r="FAS19" s="136"/>
      <c r="FAT19" s="136"/>
      <c r="FAU19" s="136"/>
      <c r="FAV19" s="136"/>
      <c r="FAW19" s="136"/>
      <c r="FAX19" s="136"/>
      <c r="FAY19" s="136"/>
      <c r="FAZ19" s="136"/>
      <c r="FBA19" s="136"/>
      <c r="FBB19" s="136"/>
      <c r="FBC19" s="136"/>
      <c r="FBD19" s="136"/>
      <c r="FBE19" s="136"/>
      <c r="FBF19" s="136"/>
      <c r="FBG19" s="136"/>
      <c r="FBH19" s="136"/>
      <c r="FBI19" s="136"/>
      <c r="FBJ19" s="136"/>
      <c r="FBK19" s="136"/>
      <c r="FBL19" s="136"/>
      <c r="FBM19" s="136"/>
      <c r="FBN19" s="136"/>
      <c r="FBO19" s="136"/>
      <c r="FBP19" s="136"/>
      <c r="FBQ19" s="136"/>
      <c r="FBR19" s="136"/>
      <c r="FBS19" s="136"/>
      <c r="FBT19" s="136"/>
      <c r="FBU19" s="136"/>
      <c r="FBV19" s="136"/>
      <c r="FBW19" s="136"/>
      <c r="FBX19" s="136"/>
      <c r="FBY19" s="136"/>
      <c r="FBZ19" s="136"/>
      <c r="FCA19" s="136"/>
      <c r="FCB19" s="136"/>
      <c r="FCC19" s="136"/>
      <c r="FCD19" s="136"/>
      <c r="FCE19" s="136"/>
      <c r="FCF19" s="136"/>
      <c r="FCG19" s="136"/>
      <c r="FCH19" s="136"/>
      <c r="FCI19" s="136"/>
      <c r="FCJ19" s="136"/>
      <c r="FCK19" s="136"/>
      <c r="FCL19" s="136"/>
      <c r="FCM19" s="136"/>
      <c r="FCN19" s="136"/>
      <c r="FCO19" s="136"/>
      <c r="FCP19" s="136"/>
      <c r="FCQ19" s="136"/>
      <c r="FCR19" s="136"/>
      <c r="FCS19" s="136"/>
      <c r="FCT19" s="136"/>
      <c r="FCU19" s="136"/>
      <c r="FCV19" s="136"/>
      <c r="FCW19" s="136"/>
      <c r="FCX19" s="136"/>
      <c r="FCY19" s="136"/>
      <c r="FCZ19" s="136"/>
      <c r="FDA19" s="136"/>
      <c r="FDB19" s="136"/>
      <c r="FDC19" s="136"/>
      <c r="FDD19" s="136"/>
      <c r="FDE19" s="136"/>
      <c r="FDF19" s="136"/>
      <c r="FDG19" s="136"/>
      <c r="FDH19" s="136"/>
      <c r="FDI19" s="136"/>
      <c r="FDJ19" s="136"/>
      <c r="FDK19" s="136"/>
      <c r="FDL19" s="136"/>
      <c r="FDM19" s="136"/>
      <c r="FDN19" s="136"/>
      <c r="FDO19" s="136"/>
      <c r="FDP19" s="136"/>
      <c r="FDQ19" s="136"/>
      <c r="FDR19" s="136"/>
      <c r="FDS19" s="136"/>
      <c r="FDT19" s="136"/>
      <c r="FDU19" s="136"/>
      <c r="FDV19" s="136"/>
      <c r="FDW19" s="136"/>
      <c r="FDX19" s="136"/>
      <c r="FDY19" s="136"/>
      <c r="FDZ19" s="136"/>
      <c r="FEA19" s="136"/>
      <c r="FEB19" s="136"/>
      <c r="FEC19" s="136"/>
      <c r="FED19" s="136"/>
      <c r="FEE19" s="136"/>
      <c r="FEF19" s="136"/>
      <c r="FEG19" s="136"/>
      <c r="FEH19" s="136"/>
      <c r="FEI19" s="136"/>
      <c r="FEJ19" s="136"/>
      <c r="FEK19" s="136"/>
      <c r="FEL19" s="136"/>
      <c r="FEM19" s="136"/>
      <c r="FEN19" s="136"/>
      <c r="FEO19" s="136"/>
      <c r="FEP19" s="136"/>
      <c r="FEQ19" s="136"/>
      <c r="FER19" s="136"/>
      <c r="FES19" s="136"/>
      <c r="FET19" s="136"/>
      <c r="FEU19" s="136"/>
      <c r="FEV19" s="136"/>
      <c r="FEW19" s="136"/>
      <c r="FEX19" s="136"/>
      <c r="FEY19" s="136"/>
      <c r="FEZ19" s="136"/>
      <c r="FFA19" s="136"/>
      <c r="FFB19" s="136"/>
      <c r="FFC19" s="136"/>
      <c r="FFD19" s="136"/>
      <c r="FFE19" s="136"/>
      <c r="FFF19" s="136"/>
      <c r="FFG19" s="136"/>
      <c r="FFH19" s="136"/>
      <c r="FFI19" s="136"/>
      <c r="FFJ19" s="136"/>
      <c r="FFK19" s="136"/>
      <c r="FFL19" s="136"/>
      <c r="FFM19" s="136"/>
      <c r="FFN19" s="136"/>
      <c r="FFO19" s="136"/>
      <c r="FFP19" s="136"/>
      <c r="FFQ19" s="136"/>
      <c r="FFR19" s="136"/>
      <c r="FFS19" s="136"/>
      <c r="FFT19" s="136"/>
      <c r="FFU19" s="136"/>
      <c r="FFV19" s="136"/>
      <c r="FFW19" s="136"/>
      <c r="FFX19" s="136"/>
      <c r="FFY19" s="136"/>
      <c r="FFZ19" s="136"/>
      <c r="FGA19" s="136"/>
      <c r="FGB19" s="136"/>
      <c r="FGC19" s="136"/>
      <c r="FGD19" s="136"/>
      <c r="FGE19" s="136"/>
      <c r="FGF19" s="136"/>
      <c r="FGG19" s="136"/>
      <c r="FGH19" s="136"/>
      <c r="FGI19" s="136"/>
      <c r="FGJ19" s="136"/>
      <c r="FGK19" s="136"/>
      <c r="FGL19" s="136"/>
      <c r="FGM19" s="136"/>
      <c r="FGN19" s="136"/>
      <c r="FGO19" s="136"/>
      <c r="FGP19" s="136"/>
      <c r="FGQ19" s="136"/>
      <c r="FGR19" s="136"/>
      <c r="FGS19" s="136"/>
      <c r="FGT19" s="136"/>
      <c r="FGU19" s="136"/>
      <c r="FGV19" s="136"/>
      <c r="FGW19" s="136"/>
      <c r="FGX19" s="136"/>
      <c r="FGY19" s="136"/>
      <c r="FGZ19" s="136"/>
      <c r="FHA19" s="136"/>
      <c r="FHB19" s="136"/>
      <c r="FHC19" s="136"/>
      <c r="FHD19" s="136"/>
      <c r="FHE19" s="136"/>
      <c r="FHF19" s="136"/>
      <c r="FHG19" s="136"/>
      <c r="FHH19" s="136"/>
      <c r="FHI19" s="136"/>
      <c r="FHJ19" s="136"/>
      <c r="FHK19" s="136"/>
      <c r="FHL19" s="136"/>
      <c r="FHM19" s="136"/>
      <c r="FHN19" s="136"/>
      <c r="FHO19" s="136"/>
      <c r="FHP19" s="136"/>
      <c r="FHQ19" s="136"/>
      <c r="FHR19" s="136"/>
      <c r="FHS19" s="136"/>
      <c r="FHT19" s="136"/>
      <c r="FHU19" s="136"/>
      <c r="FHV19" s="136"/>
      <c r="FHW19" s="136"/>
      <c r="FHX19" s="136"/>
      <c r="FHY19" s="136"/>
      <c r="FHZ19" s="136"/>
      <c r="FIA19" s="136"/>
      <c r="FIB19" s="136"/>
      <c r="FIC19" s="136"/>
      <c r="FID19" s="136"/>
      <c r="FIE19" s="136"/>
      <c r="FIF19" s="136"/>
      <c r="FIG19" s="136"/>
      <c r="FIH19" s="136"/>
      <c r="FII19" s="136"/>
      <c r="FIJ19" s="136"/>
      <c r="FIK19" s="136"/>
      <c r="FIL19" s="136"/>
      <c r="FIM19" s="136"/>
      <c r="FIN19" s="136"/>
      <c r="FIO19" s="136"/>
      <c r="FIP19" s="136"/>
      <c r="FIQ19" s="136"/>
      <c r="FIR19" s="136"/>
      <c r="FIS19" s="136"/>
      <c r="FIT19" s="136"/>
      <c r="FIU19" s="136"/>
      <c r="FIV19" s="136"/>
      <c r="FIW19" s="136"/>
      <c r="FIX19" s="136"/>
      <c r="FIY19" s="136"/>
      <c r="FIZ19" s="136"/>
      <c r="FJA19" s="136"/>
      <c r="FJB19" s="136"/>
      <c r="FJC19" s="136"/>
      <c r="FJD19" s="136"/>
      <c r="FJE19" s="136"/>
      <c r="FJF19" s="136"/>
      <c r="FJG19" s="136"/>
      <c r="FJH19" s="136"/>
      <c r="FJI19" s="136"/>
      <c r="FJJ19" s="136"/>
      <c r="FJK19" s="136"/>
      <c r="FJL19" s="136"/>
      <c r="FJM19" s="136"/>
      <c r="FJN19" s="136"/>
      <c r="FJO19" s="136"/>
      <c r="FJP19" s="136"/>
      <c r="FJQ19" s="136"/>
      <c r="FJR19" s="136"/>
      <c r="FJS19" s="136"/>
      <c r="FJT19" s="136"/>
      <c r="FJU19" s="136"/>
      <c r="FJV19" s="136"/>
      <c r="FJW19" s="136"/>
      <c r="FJX19" s="136"/>
      <c r="FJY19" s="136"/>
      <c r="FJZ19" s="136"/>
      <c r="FKA19" s="136"/>
      <c r="FKB19" s="136"/>
      <c r="FKC19" s="136"/>
      <c r="FKD19" s="136"/>
      <c r="FKE19" s="136"/>
      <c r="FKF19" s="136"/>
      <c r="FKG19" s="136"/>
      <c r="FKH19" s="136"/>
      <c r="FKI19" s="136"/>
      <c r="FKJ19" s="136"/>
      <c r="FKK19" s="136"/>
      <c r="FKL19" s="136"/>
      <c r="FKM19" s="136"/>
      <c r="FKN19" s="136"/>
      <c r="FKO19" s="136"/>
      <c r="FKP19" s="136"/>
      <c r="FKQ19" s="136"/>
      <c r="FKR19" s="136"/>
      <c r="FKS19" s="136"/>
      <c r="FKT19" s="136"/>
      <c r="FKU19" s="136"/>
      <c r="FKV19" s="136"/>
      <c r="FKW19" s="136"/>
      <c r="FKX19" s="136"/>
      <c r="FKY19" s="136"/>
      <c r="FKZ19" s="136"/>
      <c r="FLA19" s="136"/>
      <c r="FLB19" s="136"/>
      <c r="FLC19" s="136"/>
      <c r="FLD19" s="136"/>
      <c r="FLE19" s="136"/>
      <c r="FLF19" s="136"/>
      <c r="FLG19" s="136"/>
      <c r="FLH19" s="136"/>
      <c r="FLI19" s="136"/>
      <c r="FLJ19" s="136"/>
      <c r="FLK19" s="136"/>
      <c r="FLL19" s="136"/>
      <c r="FLM19" s="136"/>
      <c r="FLN19" s="136"/>
      <c r="FLO19" s="136"/>
      <c r="FLP19" s="136"/>
      <c r="FLQ19" s="136"/>
      <c r="FLR19" s="136"/>
      <c r="FLS19" s="136"/>
      <c r="FLT19" s="136"/>
      <c r="FLU19" s="136"/>
      <c r="FLV19" s="136"/>
      <c r="FLW19" s="136"/>
      <c r="FLX19" s="136"/>
      <c r="FLY19" s="136"/>
      <c r="FLZ19" s="136"/>
      <c r="FMA19" s="136"/>
      <c r="FMB19" s="136"/>
      <c r="FMC19" s="136"/>
      <c r="FMD19" s="136"/>
      <c r="FME19" s="136"/>
      <c r="FMF19" s="136"/>
      <c r="FMG19" s="136"/>
      <c r="FMH19" s="136"/>
      <c r="FMI19" s="136"/>
      <c r="FMJ19" s="136"/>
      <c r="FMK19" s="136"/>
      <c r="FML19" s="136"/>
      <c r="FMM19" s="136"/>
      <c r="FMN19" s="136"/>
      <c r="FMO19" s="136"/>
      <c r="FMP19" s="136"/>
      <c r="FMQ19" s="136"/>
      <c r="FMR19" s="136"/>
      <c r="FMS19" s="136"/>
      <c r="FMT19" s="136"/>
      <c r="FMU19" s="136"/>
      <c r="FMV19" s="136"/>
      <c r="FMW19" s="136"/>
      <c r="FMX19" s="136"/>
      <c r="FMY19" s="136"/>
      <c r="FMZ19" s="136"/>
      <c r="FNA19" s="136"/>
      <c r="FNB19" s="136"/>
      <c r="FNC19" s="136"/>
      <c r="FND19" s="136"/>
      <c r="FNE19" s="136"/>
      <c r="FNF19" s="136"/>
      <c r="FNG19" s="136"/>
      <c r="FNH19" s="136"/>
      <c r="FNI19" s="136"/>
      <c r="FNJ19" s="136"/>
      <c r="FNK19" s="136"/>
      <c r="FNL19" s="136"/>
      <c r="FNM19" s="136"/>
      <c r="FNN19" s="136"/>
      <c r="FNO19" s="136"/>
      <c r="FNP19" s="136"/>
      <c r="FNQ19" s="136"/>
      <c r="FNR19" s="136"/>
      <c r="FNS19" s="136"/>
      <c r="FNT19" s="136"/>
      <c r="FNU19" s="136"/>
      <c r="FNV19" s="136"/>
      <c r="FNW19" s="136"/>
      <c r="FNX19" s="136"/>
      <c r="FNY19" s="136"/>
      <c r="FNZ19" s="136"/>
      <c r="FOA19" s="136"/>
      <c r="FOB19" s="136"/>
      <c r="FOC19" s="136"/>
      <c r="FOD19" s="136"/>
      <c r="FOE19" s="136"/>
      <c r="FOF19" s="136"/>
      <c r="FOG19" s="136"/>
      <c r="FOH19" s="136"/>
      <c r="FOI19" s="136"/>
      <c r="FOJ19" s="136"/>
      <c r="FOK19" s="136"/>
      <c r="FOL19" s="136"/>
      <c r="FOM19" s="136"/>
      <c r="FON19" s="136"/>
      <c r="FOO19" s="136"/>
      <c r="FOP19" s="136"/>
      <c r="FOQ19" s="136"/>
      <c r="FOR19" s="136"/>
      <c r="FOS19" s="136"/>
      <c r="FOT19" s="136"/>
      <c r="FOU19" s="136"/>
      <c r="FOV19" s="136"/>
      <c r="FOW19" s="136"/>
      <c r="FOX19" s="136"/>
      <c r="FOY19" s="136"/>
      <c r="FOZ19" s="136"/>
      <c r="FPA19" s="136"/>
      <c r="FPB19" s="136"/>
      <c r="FPC19" s="136"/>
      <c r="FPD19" s="136"/>
      <c r="FPE19" s="136"/>
      <c r="FPF19" s="136"/>
      <c r="FPG19" s="136"/>
      <c r="FPH19" s="136"/>
      <c r="FPI19" s="136"/>
      <c r="FPJ19" s="136"/>
      <c r="FPK19" s="136"/>
      <c r="FPL19" s="136"/>
      <c r="FPM19" s="136"/>
      <c r="FPN19" s="136"/>
      <c r="FPO19" s="136"/>
      <c r="FPP19" s="136"/>
      <c r="FPQ19" s="136"/>
      <c r="FPR19" s="136"/>
      <c r="FPS19" s="136"/>
      <c r="FPT19" s="136"/>
      <c r="FPU19" s="136"/>
      <c r="FPV19" s="136"/>
      <c r="FPW19" s="136"/>
      <c r="FPX19" s="136"/>
      <c r="FPY19" s="136"/>
      <c r="FPZ19" s="136"/>
      <c r="FQA19" s="136"/>
      <c r="FQB19" s="136"/>
      <c r="FQC19" s="136"/>
      <c r="FQD19" s="136"/>
      <c r="FQE19" s="136"/>
      <c r="FQF19" s="136"/>
      <c r="FQG19" s="136"/>
      <c r="FQH19" s="136"/>
      <c r="FQI19" s="136"/>
      <c r="FQJ19" s="136"/>
      <c r="FQK19" s="136"/>
      <c r="FQL19" s="136"/>
      <c r="FQM19" s="136"/>
      <c r="FQN19" s="136"/>
      <c r="FQO19" s="136"/>
      <c r="FQP19" s="136"/>
      <c r="FQQ19" s="136"/>
      <c r="FQR19" s="136"/>
      <c r="FQS19" s="136"/>
      <c r="FQT19" s="136"/>
      <c r="FQU19" s="136"/>
      <c r="FQV19" s="136"/>
      <c r="FQW19" s="136"/>
      <c r="FQX19" s="136"/>
      <c r="FQY19" s="136"/>
      <c r="FQZ19" s="136"/>
      <c r="FRA19" s="136"/>
      <c r="FRB19" s="136"/>
      <c r="FRC19" s="136"/>
      <c r="FRD19" s="136"/>
      <c r="FRE19" s="136"/>
      <c r="FRF19" s="136"/>
      <c r="FRG19" s="136"/>
      <c r="FRH19" s="136"/>
      <c r="FRI19" s="136"/>
      <c r="FRJ19" s="136"/>
      <c r="FRK19" s="136"/>
      <c r="FRL19" s="136"/>
      <c r="FRM19" s="136"/>
      <c r="FRN19" s="136"/>
      <c r="FRO19" s="136"/>
      <c r="FRP19" s="136"/>
      <c r="FRQ19" s="136"/>
      <c r="FRR19" s="136"/>
      <c r="FRS19" s="136"/>
      <c r="FRT19" s="136"/>
      <c r="FRU19" s="136"/>
      <c r="FRV19" s="136"/>
      <c r="FRW19" s="136"/>
      <c r="FRX19" s="136"/>
      <c r="FRY19" s="136"/>
      <c r="FRZ19" s="136"/>
      <c r="FSA19" s="136"/>
      <c r="FSB19" s="136"/>
      <c r="FSC19" s="136"/>
      <c r="FSD19" s="136"/>
      <c r="FSE19" s="136"/>
      <c r="FSF19" s="136"/>
      <c r="FSG19" s="136"/>
      <c r="FSH19" s="136"/>
      <c r="FSI19" s="136"/>
      <c r="FSJ19" s="136"/>
      <c r="FSK19" s="136"/>
      <c r="FSL19" s="136"/>
      <c r="FSM19" s="136"/>
      <c r="FSN19" s="136"/>
      <c r="FSO19" s="136"/>
      <c r="FSP19" s="136"/>
      <c r="FSQ19" s="136"/>
      <c r="FSR19" s="136"/>
      <c r="FSS19" s="136"/>
      <c r="FST19" s="136"/>
      <c r="FSU19" s="136"/>
      <c r="FSV19" s="136"/>
      <c r="FSW19" s="136"/>
      <c r="FSX19" s="136"/>
      <c r="FSY19" s="136"/>
      <c r="FSZ19" s="136"/>
      <c r="FTA19" s="136"/>
      <c r="FTB19" s="136"/>
      <c r="FTC19" s="136"/>
      <c r="FTD19" s="136"/>
      <c r="FTE19" s="136"/>
      <c r="FTF19" s="136"/>
      <c r="FTG19" s="136"/>
      <c r="FTH19" s="136"/>
      <c r="FTI19" s="136"/>
      <c r="FTJ19" s="136"/>
      <c r="FTK19" s="136"/>
      <c r="FTL19" s="136"/>
      <c r="FTM19" s="136"/>
      <c r="FTN19" s="136"/>
      <c r="FTO19" s="136"/>
      <c r="FTP19" s="136"/>
      <c r="FTQ19" s="136"/>
      <c r="FTR19" s="136"/>
      <c r="FTS19" s="136"/>
      <c r="FTT19" s="136"/>
      <c r="FTU19" s="136"/>
      <c r="FTV19" s="136"/>
      <c r="FTW19" s="136"/>
      <c r="FTX19" s="136"/>
      <c r="FTY19" s="136"/>
      <c r="FTZ19" s="136"/>
      <c r="FUA19" s="136"/>
      <c r="FUB19" s="136"/>
      <c r="FUC19" s="136"/>
      <c r="FUD19" s="136"/>
      <c r="FUE19" s="136"/>
      <c r="FUF19" s="136"/>
      <c r="FUG19" s="136"/>
      <c r="FUH19" s="136"/>
      <c r="FUI19" s="136"/>
      <c r="FUJ19" s="136"/>
      <c r="FUK19" s="136"/>
      <c r="FUL19" s="136"/>
      <c r="FUM19" s="136"/>
      <c r="FUN19" s="136"/>
      <c r="FUO19" s="136"/>
      <c r="FUP19" s="136"/>
      <c r="FUQ19" s="136"/>
      <c r="FUR19" s="136"/>
      <c r="FUS19" s="136"/>
      <c r="FUT19" s="136"/>
      <c r="FUU19" s="136"/>
      <c r="FUV19" s="136"/>
      <c r="FUW19" s="136"/>
      <c r="FUX19" s="136"/>
      <c r="FUY19" s="136"/>
      <c r="FUZ19" s="136"/>
      <c r="FVA19" s="136"/>
      <c r="FVB19" s="136"/>
      <c r="FVC19" s="136"/>
      <c r="FVD19" s="136"/>
      <c r="FVE19" s="136"/>
      <c r="FVF19" s="136"/>
      <c r="FVG19" s="136"/>
      <c r="FVH19" s="136"/>
      <c r="FVI19" s="136"/>
      <c r="FVJ19" s="136"/>
      <c r="FVK19" s="136"/>
      <c r="FVL19" s="136"/>
      <c r="FVM19" s="136"/>
      <c r="FVN19" s="136"/>
      <c r="FVO19" s="136"/>
      <c r="FVP19" s="136"/>
      <c r="FVQ19" s="136"/>
      <c r="FVR19" s="136"/>
      <c r="FVS19" s="136"/>
      <c r="FVT19" s="136"/>
      <c r="FVU19" s="136"/>
      <c r="FVV19" s="136"/>
      <c r="FVW19" s="136"/>
      <c r="FVX19" s="136"/>
      <c r="FVY19" s="136"/>
      <c r="FVZ19" s="136"/>
      <c r="FWA19" s="136"/>
      <c r="FWB19" s="136"/>
      <c r="FWC19" s="136"/>
      <c r="FWD19" s="136"/>
      <c r="FWE19" s="136"/>
      <c r="FWF19" s="136"/>
      <c r="FWG19" s="136"/>
      <c r="FWH19" s="136"/>
      <c r="FWI19" s="136"/>
      <c r="FWJ19" s="136"/>
      <c r="FWK19" s="136"/>
      <c r="FWL19" s="136"/>
      <c r="FWM19" s="136"/>
      <c r="FWN19" s="136"/>
      <c r="FWO19" s="136"/>
      <c r="FWP19" s="136"/>
      <c r="FWQ19" s="136"/>
      <c r="FWR19" s="136"/>
      <c r="FWS19" s="136"/>
      <c r="FWT19" s="136"/>
      <c r="FWU19" s="136"/>
      <c r="FWV19" s="136"/>
      <c r="FWW19" s="136"/>
      <c r="FWX19" s="136"/>
      <c r="FWY19" s="136"/>
      <c r="FWZ19" s="136"/>
      <c r="FXA19" s="136"/>
      <c r="FXB19" s="136"/>
      <c r="FXC19" s="136"/>
      <c r="FXD19" s="136"/>
      <c r="FXE19" s="136"/>
      <c r="FXF19" s="136"/>
      <c r="FXG19" s="136"/>
      <c r="FXH19" s="136"/>
      <c r="FXI19" s="136"/>
      <c r="FXJ19" s="136"/>
      <c r="FXK19" s="136"/>
      <c r="FXL19" s="136"/>
      <c r="FXM19" s="136"/>
      <c r="FXN19" s="136"/>
      <c r="FXO19" s="136"/>
      <c r="FXP19" s="136"/>
      <c r="FXQ19" s="136"/>
      <c r="FXR19" s="136"/>
      <c r="FXS19" s="136"/>
      <c r="FXT19" s="136"/>
      <c r="FXU19" s="136"/>
      <c r="FXV19" s="136"/>
      <c r="FXW19" s="136"/>
      <c r="FXX19" s="136"/>
      <c r="FXY19" s="136"/>
      <c r="FXZ19" s="136"/>
      <c r="FYA19" s="136"/>
      <c r="FYB19" s="136"/>
      <c r="FYC19" s="136"/>
      <c r="FYD19" s="136"/>
      <c r="FYE19" s="136"/>
      <c r="FYF19" s="136"/>
      <c r="FYG19" s="136"/>
      <c r="FYH19" s="136"/>
      <c r="FYI19" s="136"/>
      <c r="FYJ19" s="136"/>
      <c r="FYK19" s="136"/>
      <c r="FYL19" s="136"/>
      <c r="FYM19" s="136"/>
      <c r="FYN19" s="136"/>
      <c r="FYO19" s="136"/>
      <c r="FYP19" s="136"/>
      <c r="FYQ19" s="136"/>
      <c r="FYR19" s="136"/>
      <c r="FYS19" s="136"/>
      <c r="FYT19" s="136"/>
      <c r="FYU19" s="136"/>
      <c r="FYV19" s="136"/>
      <c r="FYW19" s="136"/>
      <c r="FYX19" s="136"/>
      <c r="FYY19" s="136"/>
      <c r="FYZ19" s="136"/>
      <c r="FZA19" s="136"/>
      <c r="FZB19" s="136"/>
      <c r="FZC19" s="136"/>
      <c r="FZD19" s="136"/>
      <c r="FZE19" s="136"/>
      <c r="FZF19" s="136"/>
      <c r="FZG19" s="136"/>
      <c r="FZH19" s="136"/>
      <c r="FZI19" s="136"/>
      <c r="FZJ19" s="136"/>
      <c r="FZK19" s="136"/>
      <c r="FZL19" s="136"/>
      <c r="FZM19" s="136"/>
      <c r="FZN19" s="136"/>
      <c r="FZO19" s="136"/>
      <c r="FZP19" s="136"/>
      <c r="FZQ19" s="136"/>
      <c r="FZR19" s="136"/>
      <c r="FZS19" s="136"/>
      <c r="FZT19" s="136"/>
      <c r="FZU19" s="136"/>
      <c r="FZV19" s="136"/>
      <c r="FZW19" s="136"/>
      <c r="FZX19" s="136"/>
      <c r="FZY19" s="136"/>
      <c r="FZZ19" s="136"/>
      <c r="GAA19" s="136"/>
      <c r="GAB19" s="136"/>
      <c r="GAC19" s="136"/>
      <c r="GAD19" s="136"/>
      <c r="GAE19" s="136"/>
      <c r="GAF19" s="136"/>
      <c r="GAG19" s="136"/>
      <c r="GAH19" s="136"/>
      <c r="GAI19" s="136"/>
      <c r="GAJ19" s="136"/>
      <c r="GAK19" s="136"/>
      <c r="GAL19" s="136"/>
      <c r="GAM19" s="136"/>
      <c r="GAN19" s="136"/>
      <c r="GAO19" s="136"/>
      <c r="GAP19" s="136"/>
      <c r="GAQ19" s="136"/>
      <c r="GAR19" s="136"/>
      <c r="GAS19" s="136"/>
      <c r="GAT19" s="136"/>
      <c r="GAU19" s="136"/>
      <c r="GAV19" s="136"/>
      <c r="GAW19" s="136"/>
      <c r="GAX19" s="136"/>
      <c r="GAY19" s="136"/>
      <c r="GAZ19" s="136"/>
      <c r="GBA19" s="136"/>
      <c r="GBB19" s="136"/>
      <c r="GBC19" s="136"/>
      <c r="GBD19" s="136"/>
      <c r="GBE19" s="136"/>
      <c r="GBF19" s="136"/>
      <c r="GBG19" s="136"/>
      <c r="GBH19" s="136"/>
      <c r="GBI19" s="136"/>
      <c r="GBJ19" s="136"/>
      <c r="GBK19" s="136"/>
      <c r="GBL19" s="136"/>
      <c r="GBM19" s="136"/>
      <c r="GBN19" s="136"/>
      <c r="GBO19" s="136"/>
      <c r="GBP19" s="136"/>
      <c r="GBQ19" s="136"/>
      <c r="GBR19" s="136"/>
      <c r="GBS19" s="136"/>
      <c r="GBT19" s="136"/>
      <c r="GBU19" s="136"/>
      <c r="GBV19" s="136"/>
      <c r="GBW19" s="136"/>
      <c r="GBX19" s="136"/>
      <c r="GBY19" s="136"/>
      <c r="GBZ19" s="136"/>
      <c r="GCA19" s="136"/>
      <c r="GCB19" s="136"/>
      <c r="GCC19" s="136"/>
      <c r="GCD19" s="136"/>
      <c r="GCE19" s="136"/>
      <c r="GCF19" s="136"/>
      <c r="GCG19" s="136"/>
      <c r="GCH19" s="136"/>
      <c r="GCI19" s="136"/>
      <c r="GCJ19" s="136"/>
      <c r="GCK19" s="136"/>
      <c r="GCL19" s="136"/>
      <c r="GCM19" s="136"/>
      <c r="GCN19" s="136"/>
      <c r="GCO19" s="136"/>
      <c r="GCP19" s="136"/>
      <c r="GCQ19" s="136"/>
      <c r="GCR19" s="136"/>
      <c r="GCS19" s="136"/>
      <c r="GCT19" s="136"/>
      <c r="GCU19" s="136"/>
      <c r="GCV19" s="136"/>
      <c r="GCW19" s="136"/>
      <c r="GCX19" s="136"/>
      <c r="GCY19" s="136"/>
      <c r="GCZ19" s="136"/>
      <c r="GDA19" s="136"/>
      <c r="GDB19" s="136"/>
      <c r="GDC19" s="136"/>
      <c r="GDD19" s="136"/>
      <c r="GDE19" s="136"/>
      <c r="GDF19" s="136"/>
      <c r="GDG19" s="136"/>
      <c r="GDH19" s="136"/>
      <c r="GDI19" s="136"/>
      <c r="GDJ19" s="136"/>
      <c r="GDK19" s="136"/>
      <c r="GDL19" s="136"/>
      <c r="GDM19" s="136"/>
      <c r="GDN19" s="136"/>
      <c r="GDO19" s="136"/>
      <c r="GDP19" s="136"/>
      <c r="GDQ19" s="136"/>
      <c r="GDR19" s="136"/>
      <c r="GDS19" s="136"/>
      <c r="GDT19" s="136"/>
      <c r="GDU19" s="136"/>
      <c r="GDV19" s="136"/>
      <c r="GDW19" s="136"/>
      <c r="GDX19" s="136"/>
      <c r="GDY19" s="136"/>
      <c r="GDZ19" s="136"/>
      <c r="GEA19" s="136"/>
      <c r="GEB19" s="136"/>
      <c r="GEC19" s="136"/>
      <c r="GED19" s="136"/>
      <c r="GEE19" s="136"/>
      <c r="GEF19" s="136"/>
      <c r="GEG19" s="136"/>
      <c r="GEH19" s="136"/>
      <c r="GEI19" s="136"/>
      <c r="GEJ19" s="136"/>
      <c r="GEK19" s="136"/>
      <c r="GEL19" s="136"/>
      <c r="GEM19" s="136"/>
      <c r="GEN19" s="136"/>
      <c r="GEO19" s="136"/>
      <c r="GEP19" s="136"/>
      <c r="GEQ19" s="136"/>
      <c r="GER19" s="136"/>
      <c r="GES19" s="136"/>
      <c r="GET19" s="136"/>
      <c r="GEU19" s="136"/>
      <c r="GEV19" s="136"/>
      <c r="GEW19" s="136"/>
      <c r="GEX19" s="136"/>
      <c r="GEY19" s="136"/>
      <c r="GEZ19" s="136"/>
      <c r="GFA19" s="136"/>
      <c r="GFB19" s="136"/>
      <c r="GFC19" s="136"/>
      <c r="GFD19" s="136"/>
      <c r="GFE19" s="136"/>
      <c r="GFF19" s="136"/>
      <c r="GFG19" s="136"/>
      <c r="GFH19" s="136"/>
      <c r="GFI19" s="136"/>
      <c r="GFJ19" s="136"/>
      <c r="GFK19" s="136"/>
      <c r="GFL19" s="136"/>
      <c r="GFM19" s="136"/>
      <c r="GFN19" s="136"/>
      <c r="GFO19" s="136"/>
      <c r="GFP19" s="136"/>
      <c r="GFQ19" s="136"/>
      <c r="GFR19" s="136"/>
      <c r="GFS19" s="136"/>
      <c r="GFT19" s="136"/>
      <c r="GFU19" s="136"/>
      <c r="GFV19" s="136"/>
      <c r="GFW19" s="136"/>
      <c r="GFX19" s="136"/>
      <c r="GFY19" s="136"/>
      <c r="GFZ19" s="136"/>
      <c r="GGA19" s="136"/>
      <c r="GGB19" s="136"/>
      <c r="GGC19" s="136"/>
      <c r="GGD19" s="136"/>
      <c r="GGE19" s="136"/>
      <c r="GGF19" s="136"/>
      <c r="GGG19" s="136"/>
      <c r="GGH19" s="136"/>
      <c r="GGI19" s="136"/>
      <c r="GGJ19" s="136"/>
      <c r="GGK19" s="136"/>
      <c r="GGL19" s="136"/>
      <c r="GGM19" s="136"/>
      <c r="GGN19" s="136"/>
      <c r="GGO19" s="136"/>
      <c r="GGP19" s="136"/>
      <c r="GGQ19" s="136"/>
      <c r="GGR19" s="136"/>
      <c r="GGS19" s="136"/>
      <c r="GGT19" s="136"/>
      <c r="GGU19" s="136"/>
      <c r="GGV19" s="136"/>
      <c r="GGW19" s="136"/>
      <c r="GGX19" s="136"/>
      <c r="GGY19" s="136"/>
      <c r="GGZ19" s="136"/>
      <c r="GHA19" s="136"/>
      <c r="GHB19" s="136"/>
      <c r="GHC19" s="136"/>
      <c r="GHD19" s="136"/>
      <c r="GHE19" s="136"/>
      <c r="GHF19" s="136"/>
      <c r="GHG19" s="136"/>
      <c r="GHH19" s="136"/>
      <c r="GHI19" s="136"/>
      <c r="GHJ19" s="136"/>
      <c r="GHK19" s="136"/>
      <c r="GHL19" s="136"/>
      <c r="GHM19" s="136"/>
      <c r="GHN19" s="136"/>
      <c r="GHO19" s="136"/>
      <c r="GHP19" s="136"/>
      <c r="GHQ19" s="136"/>
      <c r="GHR19" s="136"/>
      <c r="GHS19" s="136"/>
      <c r="GHT19" s="136"/>
      <c r="GHU19" s="136"/>
      <c r="GHV19" s="136"/>
      <c r="GHW19" s="136"/>
      <c r="GHX19" s="136"/>
      <c r="GHY19" s="136"/>
      <c r="GHZ19" s="136"/>
      <c r="GIA19" s="136"/>
      <c r="GIB19" s="136"/>
      <c r="GIC19" s="136"/>
      <c r="GID19" s="136"/>
      <c r="GIE19" s="136"/>
      <c r="GIF19" s="136"/>
      <c r="GIG19" s="136"/>
      <c r="GIH19" s="136"/>
      <c r="GII19" s="136"/>
      <c r="GIJ19" s="136"/>
      <c r="GIK19" s="136"/>
      <c r="GIL19" s="136"/>
      <c r="GIM19" s="136"/>
      <c r="GIN19" s="136"/>
      <c r="GIO19" s="136"/>
      <c r="GIP19" s="136"/>
      <c r="GIQ19" s="136"/>
      <c r="GIR19" s="136"/>
      <c r="GIS19" s="136"/>
      <c r="GIT19" s="136"/>
      <c r="GIU19" s="136"/>
      <c r="GIV19" s="136"/>
      <c r="GIW19" s="136"/>
      <c r="GIX19" s="136"/>
      <c r="GIY19" s="136"/>
      <c r="GIZ19" s="136"/>
      <c r="GJA19" s="136"/>
      <c r="GJB19" s="136"/>
      <c r="GJC19" s="136"/>
      <c r="GJD19" s="136"/>
      <c r="GJE19" s="136"/>
      <c r="GJF19" s="136"/>
      <c r="GJG19" s="136"/>
      <c r="GJH19" s="136"/>
      <c r="GJI19" s="136"/>
      <c r="GJJ19" s="136"/>
      <c r="GJK19" s="136"/>
      <c r="GJL19" s="136"/>
      <c r="GJM19" s="136"/>
      <c r="GJN19" s="136"/>
      <c r="GJO19" s="136"/>
      <c r="GJP19" s="136"/>
      <c r="GJQ19" s="136"/>
      <c r="GJR19" s="136"/>
      <c r="GJS19" s="136"/>
      <c r="GJT19" s="136"/>
      <c r="GJU19" s="136"/>
      <c r="GJV19" s="136"/>
      <c r="GJW19" s="136"/>
      <c r="GJX19" s="136"/>
      <c r="GJY19" s="136"/>
      <c r="GJZ19" s="136"/>
      <c r="GKA19" s="136"/>
      <c r="GKB19" s="136"/>
      <c r="GKC19" s="136"/>
      <c r="GKD19" s="136"/>
      <c r="GKE19" s="136"/>
      <c r="GKF19" s="136"/>
      <c r="GKG19" s="136"/>
      <c r="GKH19" s="136"/>
      <c r="GKI19" s="136"/>
      <c r="GKJ19" s="136"/>
      <c r="GKK19" s="136"/>
      <c r="GKL19" s="136"/>
      <c r="GKM19" s="136"/>
      <c r="GKN19" s="136"/>
      <c r="GKO19" s="136"/>
      <c r="GKP19" s="136"/>
      <c r="GKQ19" s="136"/>
      <c r="GKR19" s="136"/>
      <c r="GKS19" s="136"/>
      <c r="GKT19" s="136"/>
      <c r="GKU19" s="136"/>
      <c r="GKV19" s="136"/>
      <c r="GKW19" s="136"/>
      <c r="GKX19" s="136"/>
      <c r="GKY19" s="136"/>
      <c r="GKZ19" s="136"/>
      <c r="GLA19" s="136"/>
      <c r="GLB19" s="136"/>
      <c r="GLC19" s="136"/>
      <c r="GLD19" s="136"/>
      <c r="GLE19" s="136"/>
      <c r="GLF19" s="136"/>
      <c r="GLG19" s="136"/>
      <c r="GLH19" s="136"/>
      <c r="GLI19" s="136"/>
      <c r="GLJ19" s="136"/>
      <c r="GLK19" s="136"/>
      <c r="GLL19" s="136"/>
      <c r="GLM19" s="136"/>
      <c r="GLN19" s="136"/>
      <c r="GLO19" s="136"/>
      <c r="GLP19" s="136"/>
      <c r="GLQ19" s="136"/>
      <c r="GLR19" s="136"/>
      <c r="GLS19" s="136"/>
      <c r="GLT19" s="136"/>
      <c r="GLU19" s="136"/>
      <c r="GLV19" s="136"/>
      <c r="GLW19" s="136"/>
      <c r="GLX19" s="136"/>
      <c r="GLY19" s="136"/>
      <c r="GLZ19" s="136"/>
      <c r="GMA19" s="136"/>
      <c r="GMB19" s="136"/>
      <c r="GMC19" s="136"/>
      <c r="GMD19" s="136"/>
      <c r="GME19" s="136"/>
      <c r="GMF19" s="136"/>
      <c r="GMG19" s="136"/>
      <c r="GMH19" s="136"/>
      <c r="GMI19" s="136"/>
      <c r="GMJ19" s="136"/>
      <c r="GMK19" s="136"/>
      <c r="GML19" s="136"/>
      <c r="GMM19" s="136"/>
      <c r="GMN19" s="136"/>
      <c r="GMO19" s="136"/>
      <c r="GMP19" s="136"/>
      <c r="GMQ19" s="136"/>
      <c r="GMR19" s="136"/>
      <c r="GMS19" s="136"/>
      <c r="GMT19" s="136"/>
      <c r="GMU19" s="136"/>
      <c r="GMV19" s="136"/>
      <c r="GMW19" s="136"/>
      <c r="GMX19" s="136"/>
      <c r="GMY19" s="136"/>
      <c r="GMZ19" s="136"/>
      <c r="GNA19" s="136"/>
      <c r="GNB19" s="136"/>
      <c r="GNC19" s="136"/>
      <c r="GND19" s="136"/>
      <c r="GNE19" s="136"/>
      <c r="GNF19" s="136"/>
      <c r="GNG19" s="136"/>
      <c r="GNH19" s="136"/>
      <c r="GNI19" s="136"/>
      <c r="GNJ19" s="136"/>
      <c r="GNK19" s="136"/>
      <c r="GNL19" s="136"/>
      <c r="GNM19" s="136"/>
      <c r="GNN19" s="136"/>
      <c r="GNO19" s="136"/>
      <c r="GNP19" s="136"/>
      <c r="GNQ19" s="136"/>
      <c r="GNR19" s="136"/>
      <c r="GNS19" s="136"/>
      <c r="GNT19" s="136"/>
      <c r="GNU19" s="136"/>
      <c r="GNV19" s="136"/>
      <c r="GNW19" s="136"/>
      <c r="GNX19" s="136"/>
      <c r="GNY19" s="136"/>
      <c r="GNZ19" s="136"/>
      <c r="GOA19" s="136"/>
      <c r="GOB19" s="136"/>
      <c r="GOC19" s="136"/>
      <c r="GOD19" s="136"/>
      <c r="GOE19" s="136"/>
      <c r="GOF19" s="136"/>
      <c r="GOG19" s="136"/>
      <c r="GOH19" s="136"/>
      <c r="GOI19" s="136"/>
      <c r="GOJ19" s="136"/>
      <c r="GOK19" s="136"/>
      <c r="GOL19" s="136"/>
      <c r="GOM19" s="136"/>
      <c r="GON19" s="136"/>
      <c r="GOO19" s="136"/>
      <c r="GOP19" s="136"/>
      <c r="GOQ19" s="136"/>
      <c r="GOR19" s="136"/>
      <c r="GOS19" s="136"/>
      <c r="GOT19" s="136"/>
      <c r="GOU19" s="136"/>
      <c r="GOV19" s="136"/>
      <c r="GOW19" s="136"/>
      <c r="GOX19" s="136"/>
      <c r="GOY19" s="136"/>
      <c r="GOZ19" s="136"/>
      <c r="GPA19" s="136"/>
      <c r="GPB19" s="136"/>
      <c r="GPC19" s="136"/>
      <c r="GPD19" s="136"/>
      <c r="GPE19" s="136"/>
      <c r="GPF19" s="136"/>
      <c r="GPG19" s="136"/>
      <c r="GPH19" s="136"/>
      <c r="GPI19" s="136"/>
      <c r="GPJ19" s="136"/>
      <c r="GPK19" s="136"/>
      <c r="GPL19" s="136"/>
      <c r="GPM19" s="136"/>
      <c r="GPN19" s="136"/>
      <c r="GPO19" s="136"/>
      <c r="GPP19" s="136"/>
      <c r="GPQ19" s="136"/>
      <c r="GPR19" s="136"/>
      <c r="GPS19" s="136"/>
      <c r="GPT19" s="136"/>
      <c r="GPU19" s="136"/>
      <c r="GPV19" s="136"/>
      <c r="GPW19" s="136"/>
      <c r="GPX19" s="136"/>
      <c r="GPY19" s="136"/>
      <c r="GPZ19" s="136"/>
      <c r="GQA19" s="136"/>
      <c r="GQB19" s="136"/>
      <c r="GQC19" s="136"/>
      <c r="GQD19" s="136"/>
      <c r="GQE19" s="136"/>
      <c r="GQF19" s="136"/>
      <c r="GQG19" s="136"/>
      <c r="GQH19" s="136"/>
      <c r="GQI19" s="136"/>
      <c r="GQJ19" s="136"/>
      <c r="GQK19" s="136"/>
      <c r="GQL19" s="136"/>
      <c r="GQM19" s="136"/>
      <c r="GQN19" s="136"/>
      <c r="GQO19" s="136"/>
      <c r="GQP19" s="136"/>
      <c r="GQQ19" s="136"/>
      <c r="GQR19" s="136"/>
      <c r="GQS19" s="136"/>
      <c r="GQT19" s="136"/>
      <c r="GQU19" s="136"/>
      <c r="GQV19" s="136"/>
      <c r="GQW19" s="136"/>
      <c r="GQX19" s="136"/>
      <c r="GQY19" s="136"/>
      <c r="GQZ19" s="136"/>
      <c r="GRA19" s="136"/>
      <c r="GRB19" s="136"/>
      <c r="GRC19" s="136"/>
      <c r="GRD19" s="136"/>
      <c r="GRE19" s="136"/>
      <c r="GRF19" s="136"/>
      <c r="GRG19" s="136"/>
      <c r="GRH19" s="136"/>
      <c r="GRI19" s="136"/>
      <c r="GRJ19" s="136"/>
      <c r="GRK19" s="136"/>
      <c r="GRL19" s="136"/>
      <c r="GRM19" s="136"/>
      <c r="GRN19" s="136"/>
      <c r="GRO19" s="136"/>
      <c r="GRP19" s="136"/>
      <c r="GRQ19" s="136"/>
      <c r="GRR19" s="136"/>
      <c r="GRS19" s="136"/>
      <c r="GRT19" s="136"/>
      <c r="GRU19" s="136"/>
      <c r="GRV19" s="136"/>
      <c r="GRW19" s="136"/>
      <c r="GRX19" s="136"/>
      <c r="GRY19" s="136"/>
      <c r="GRZ19" s="136"/>
      <c r="GSA19" s="136"/>
      <c r="GSB19" s="136"/>
      <c r="GSC19" s="136"/>
      <c r="GSD19" s="136"/>
      <c r="GSE19" s="136"/>
      <c r="GSF19" s="136"/>
      <c r="GSG19" s="136"/>
      <c r="GSH19" s="136"/>
      <c r="GSI19" s="136"/>
      <c r="GSJ19" s="136"/>
      <c r="GSK19" s="136"/>
      <c r="GSL19" s="136"/>
      <c r="GSM19" s="136"/>
      <c r="GSN19" s="136"/>
      <c r="GSO19" s="136"/>
      <c r="GSP19" s="136"/>
      <c r="GSQ19" s="136"/>
      <c r="GSR19" s="136"/>
      <c r="GSS19" s="136"/>
      <c r="GST19" s="136"/>
      <c r="GSU19" s="136"/>
      <c r="GSV19" s="136"/>
      <c r="GSW19" s="136"/>
      <c r="GSX19" s="136"/>
      <c r="GSY19" s="136"/>
      <c r="GSZ19" s="136"/>
      <c r="GTA19" s="136"/>
      <c r="GTB19" s="136"/>
      <c r="GTC19" s="136"/>
      <c r="GTD19" s="136"/>
      <c r="GTE19" s="136"/>
      <c r="GTF19" s="136"/>
      <c r="GTG19" s="136"/>
      <c r="GTH19" s="136"/>
      <c r="GTI19" s="136"/>
      <c r="GTJ19" s="136"/>
      <c r="GTK19" s="136"/>
      <c r="GTL19" s="136"/>
      <c r="GTM19" s="136"/>
      <c r="GTN19" s="136"/>
      <c r="GTO19" s="136"/>
      <c r="GTP19" s="136"/>
      <c r="GTQ19" s="136"/>
      <c r="GTR19" s="136"/>
      <c r="GTS19" s="136"/>
      <c r="GTT19" s="136"/>
      <c r="GTU19" s="136"/>
      <c r="GTV19" s="136"/>
      <c r="GTW19" s="136"/>
      <c r="GTX19" s="136"/>
      <c r="GTY19" s="136"/>
      <c r="GTZ19" s="136"/>
      <c r="GUA19" s="136"/>
      <c r="GUB19" s="136"/>
      <c r="GUC19" s="136"/>
      <c r="GUD19" s="136"/>
      <c r="GUE19" s="136"/>
      <c r="GUF19" s="136"/>
      <c r="GUG19" s="136"/>
      <c r="GUH19" s="136"/>
      <c r="GUI19" s="136"/>
      <c r="GUJ19" s="136"/>
      <c r="GUK19" s="136"/>
      <c r="GUL19" s="136"/>
      <c r="GUM19" s="136"/>
      <c r="GUN19" s="136"/>
      <c r="GUO19" s="136"/>
      <c r="GUP19" s="136"/>
      <c r="GUQ19" s="136"/>
      <c r="GUR19" s="136"/>
      <c r="GUS19" s="136"/>
      <c r="GUT19" s="136"/>
      <c r="GUU19" s="136"/>
      <c r="GUV19" s="136"/>
      <c r="GUW19" s="136"/>
      <c r="GUX19" s="136"/>
      <c r="GUY19" s="136"/>
      <c r="GUZ19" s="136"/>
      <c r="GVA19" s="136"/>
      <c r="GVB19" s="136"/>
      <c r="GVC19" s="136"/>
      <c r="GVD19" s="136"/>
      <c r="GVE19" s="136"/>
      <c r="GVF19" s="136"/>
      <c r="GVG19" s="136"/>
      <c r="GVH19" s="136"/>
      <c r="GVI19" s="136"/>
      <c r="GVJ19" s="136"/>
      <c r="GVK19" s="136"/>
      <c r="GVL19" s="136"/>
      <c r="GVM19" s="136"/>
      <c r="GVN19" s="136"/>
      <c r="GVO19" s="136"/>
      <c r="GVP19" s="136"/>
      <c r="GVQ19" s="136"/>
      <c r="GVR19" s="136"/>
      <c r="GVS19" s="136"/>
      <c r="GVT19" s="136"/>
      <c r="GVU19" s="136"/>
      <c r="GVV19" s="136"/>
      <c r="GVW19" s="136"/>
      <c r="GVX19" s="136"/>
      <c r="GVY19" s="136"/>
      <c r="GVZ19" s="136"/>
      <c r="GWA19" s="136"/>
      <c r="GWB19" s="136"/>
      <c r="GWC19" s="136"/>
      <c r="GWD19" s="136"/>
      <c r="GWE19" s="136"/>
      <c r="GWF19" s="136"/>
      <c r="GWG19" s="136"/>
      <c r="GWH19" s="136"/>
      <c r="GWI19" s="136"/>
      <c r="GWJ19" s="136"/>
      <c r="GWK19" s="136"/>
      <c r="GWL19" s="136"/>
      <c r="GWM19" s="136"/>
      <c r="GWN19" s="136"/>
      <c r="GWO19" s="136"/>
      <c r="GWP19" s="136"/>
      <c r="GWQ19" s="136"/>
      <c r="GWR19" s="136"/>
      <c r="GWS19" s="136"/>
      <c r="GWT19" s="136"/>
      <c r="GWU19" s="136"/>
      <c r="GWV19" s="136"/>
      <c r="GWW19" s="136"/>
      <c r="GWX19" s="136"/>
      <c r="GWY19" s="136"/>
      <c r="GWZ19" s="136"/>
      <c r="GXA19" s="136"/>
      <c r="GXB19" s="136"/>
      <c r="GXC19" s="136"/>
      <c r="GXD19" s="136"/>
      <c r="GXE19" s="136"/>
      <c r="GXF19" s="136"/>
      <c r="GXG19" s="136"/>
      <c r="GXH19" s="136"/>
      <c r="GXI19" s="136"/>
      <c r="GXJ19" s="136"/>
      <c r="GXK19" s="136"/>
      <c r="GXL19" s="136"/>
      <c r="GXM19" s="136"/>
      <c r="GXN19" s="136"/>
      <c r="GXO19" s="136"/>
      <c r="GXP19" s="136"/>
      <c r="GXQ19" s="136"/>
      <c r="GXR19" s="136"/>
      <c r="GXS19" s="136"/>
      <c r="GXT19" s="136"/>
      <c r="GXU19" s="136"/>
      <c r="GXV19" s="136"/>
      <c r="GXW19" s="136"/>
      <c r="GXX19" s="136"/>
      <c r="GXY19" s="136"/>
      <c r="GXZ19" s="136"/>
      <c r="GYA19" s="136"/>
      <c r="GYB19" s="136"/>
      <c r="GYC19" s="136"/>
      <c r="GYD19" s="136"/>
      <c r="GYE19" s="136"/>
      <c r="GYF19" s="136"/>
      <c r="GYG19" s="136"/>
      <c r="GYH19" s="136"/>
      <c r="GYI19" s="136"/>
      <c r="GYJ19" s="136"/>
      <c r="GYK19" s="136"/>
      <c r="GYL19" s="136"/>
      <c r="GYM19" s="136"/>
      <c r="GYN19" s="136"/>
      <c r="GYO19" s="136"/>
      <c r="GYP19" s="136"/>
      <c r="GYQ19" s="136"/>
      <c r="GYR19" s="136"/>
      <c r="GYS19" s="136"/>
      <c r="GYT19" s="136"/>
      <c r="GYU19" s="136"/>
      <c r="GYV19" s="136"/>
      <c r="GYW19" s="136"/>
      <c r="GYX19" s="136"/>
      <c r="GYY19" s="136"/>
      <c r="GYZ19" s="136"/>
      <c r="GZA19" s="136"/>
      <c r="GZB19" s="136"/>
      <c r="GZC19" s="136"/>
      <c r="GZD19" s="136"/>
      <c r="GZE19" s="136"/>
      <c r="GZF19" s="136"/>
      <c r="GZG19" s="136"/>
      <c r="GZH19" s="136"/>
      <c r="GZI19" s="136"/>
      <c r="GZJ19" s="136"/>
      <c r="GZK19" s="136"/>
      <c r="GZL19" s="136"/>
      <c r="GZM19" s="136"/>
      <c r="GZN19" s="136"/>
      <c r="GZO19" s="136"/>
      <c r="GZP19" s="136"/>
      <c r="GZQ19" s="136"/>
      <c r="GZR19" s="136"/>
      <c r="GZS19" s="136"/>
      <c r="GZT19" s="136"/>
      <c r="GZU19" s="136"/>
      <c r="GZV19" s="136"/>
      <c r="GZW19" s="136"/>
      <c r="GZX19" s="136"/>
      <c r="GZY19" s="136"/>
      <c r="GZZ19" s="136"/>
      <c r="HAA19" s="136"/>
      <c r="HAB19" s="136"/>
      <c r="HAC19" s="136"/>
      <c r="HAD19" s="136"/>
      <c r="HAE19" s="136"/>
      <c r="HAF19" s="136"/>
      <c r="HAG19" s="136"/>
      <c r="HAH19" s="136"/>
      <c r="HAI19" s="136"/>
      <c r="HAJ19" s="136"/>
      <c r="HAK19" s="136"/>
      <c r="HAL19" s="136"/>
      <c r="HAM19" s="136"/>
      <c r="HAN19" s="136"/>
      <c r="HAO19" s="136"/>
      <c r="HAP19" s="136"/>
      <c r="HAQ19" s="136"/>
      <c r="HAR19" s="136"/>
      <c r="HAS19" s="136"/>
      <c r="HAT19" s="136"/>
      <c r="HAU19" s="136"/>
      <c r="HAV19" s="136"/>
      <c r="HAW19" s="136"/>
      <c r="HAX19" s="136"/>
      <c r="HAY19" s="136"/>
      <c r="HAZ19" s="136"/>
      <c r="HBA19" s="136"/>
      <c r="HBB19" s="136"/>
      <c r="HBC19" s="136"/>
      <c r="HBD19" s="136"/>
      <c r="HBE19" s="136"/>
      <c r="HBF19" s="136"/>
      <c r="HBG19" s="136"/>
      <c r="HBH19" s="136"/>
      <c r="HBI19" s="136"/>
      <c r="HBJ19" s="136"/>
      <c r="HBK19" s="136"/>
      <c r="HBL19" s="136"/>
      <c r="HBM19" s="136"/>
      <c r="HBN19" s="136"/>
      <c r="HBO19" s="136"/>
      <c r="HBP19" s="136"/>
      <c r="HBQ19" s="136"/>
      <c r="HBR19" s="136"/>
      <c r="HBS19" s="136"/>
      <c r="HBT19" s="136"/>
      <c r="HBU19" s="136"/>
      <c r="HBV19" s="136"/>
      <c r="HBW19" s="136"/>
      <c r="HBX19" s="136"/>
      <c r="HBY19" s="136"/>
      <c r="HBZ19" s="136"/>
      <c r="HCA19" s="136"/>
      <c r="HCB19" s="136"/>
      <c r="HCC19" s="136"/>
      <c r="HCD19" s="136"/>
      <c r="HCE19" s="136"/>
      <c r="HCF19" s="136"/>
      <c r="HCG19" s="136"/>
      <c r="HCH19" s="136"/>
      <c r="HCI19" s="136"/>
      <c r="HCJ19" s="136"/>
      <c r="HCK19" s="136"/>
      <c r="HCL19" s="136"/>
      <c r="HCM19" s="136"/>
      <c r="HCN19" s="136"/>
      <c r="HCO19" s="136"/>
      <c r="HCP19" s="136"/>
      <c r="HCQ19" s="136"/>
      <c r="HCR19" s="136"/>
      <c r="HCS19" s="136"/>
      <c r="HCT19" s="136"/>
      <c r="HCU19" s="136"/>
      <c r="HCV19" s="136"/>
      <c r="HCW19" s="136"/>
      <c r="HCX19" s="136"/>
      <c r="HCY19" s="136"/>
      <c r="HCZ19" s="136"/>
      <c r="HDA19" s="136"/>
      <c r="HDB19" s="136"/>
      <c r="HDC19" s="136"/>
      <c r="HDD19" s="136"/>
      <c r="HDE19" s="136"/>
      <c r="HDF19" s="136"/>
      <c r="HDG19" s="136"/>
      <c r="HDH19" s="136"/>
      <c r="HDI19" s="136"/>
      <c r="HDJ19" s="136"/>
      <c r="HDK19" s="136"/>
      <c r="HDL19" s="136"/>
      <c r="HDM19" s="136"/>
      <c r="HDN19" s="136"/>
      <c r="HDO19" s="136"/>
      <c r="HDP19" s="136"/>
      <c r="HDQ19" s="136"/>
      <c r="HDR19" s="136"/>
      <c r="HDS19" s="136"/>
      <c r="HDT19" s="136"/>
      <c r="HDU19" s="136"/>
      <c r="HDV19" s="136"/>
      <c r="HDW19" s="136"/>
      <c r="HDX19" s="136"/>
      <c r="HDY19" s="136"/>
      <c r="HDZ19" s="136"/>
      <c r="HEA19" s="136"/>
      <c r="HEB19" s="136"/>
      <c r="HEC19" s="136"/>
      <c r="HED19" s="136"/>
      <c r="HEE19" s="136"/>
      <c r="HEF19" s="136"/>
      <c r="HEG19" s="136"/>
      <c r="HEH19" s="136"/>
      <c r="HEI19" s="136"/>
      <c r="HEJ19" s="136"/>
      <c r="HEK19" s="136"/>
      <c r="HEL19" s="136"/>
      <c r="HEM19" s="136"/>
      <c r="HEN19" s="136"/>
      <c r="HEO19" s="136"/>
      <c r="HEP19" s="136"/>
      <c r="HEQ19" s="136"/>
      <c r="HER19" s="136"/>
      <c r="HES19" s="136"/>
      <c r="HET19" s="136"/>
      <c r="HEU19" s="136"/>
      <c r="HEV19" s="136"/>
      <c r="HEW19" s="136"/>
      <c r="HEX19" s="136"/>
      <c r="HEY19" s="136"/>
      <c r="HEZ19" s="136"/>
      <c r="HFA19" s="136"/>
      <c r="HFB19" s="136"/>
      <c r="HFC19" s="136"/>
      <c r="HFD19" s="136"/>
      <c r="HFE19" s="136"/>
      <c r="HFF19" s="136"/>
      <c r="HFG19" s="136"/>
      <c r="HFH19" s="136"/>
      <c r="HFI19" s="136"/>
      <c r="HFJ19" s="136"/>
      <c r="HFK19" s="136"/>
      <c r="HFL19" s="136"/>
      <c r="HFM19" s="136"/>
      <c r="HFN19" s="136"/>
      <c r="HFO19" s="136"/>
      <c r="HFP19" s="136"/>
      <c r="HFQ19" s="136"/>
      <c r="HFR19" s="136"/>
      <c r="HFS19" s="136"/>
      <c r="HFT19" s="136"/>
      <c r="HFU19" s="136"/>
      <c r="HFV19" s="136"/>
      <c r="HFW19" s="136"/>
      <c r="HFX19" s="136"/>
      <c r="HFY19" s="136"/>
      <c r="HFZ19" s="136"/>
      <c r="HGA19" s="136"/>
      <c r="HGB19" s="136"/>
      <c r="HGC19" s="136"/>
      <c r="HGD19" s="136"/>
      <c r="HGE19" s="136"/>
      <c r="HGF19" s="136"/>
      <c r="HGG19" s="136"/>
      <c r="HGH19" s="136"/>
      <c r="HGI19" s="136"/>
      <c r="HGJ19" s="136"/>
      <c r="HGK19" s="136"/>
      <c r="HGL19" s="136"/>
      <c r="HGM19" s="136"/>
      <c r="HGN19" s="136"/>
      <c r="HGO19" s="136"/>
      <c r="HGP19" s="136"/>
      <c r="HGQ19" s="136"/>
      <c r="HGR19" s="136"/>
      <c r="HGS19" s="136"/>
      <c r="HGT19" s="136"/>
      <c r="HGU19" s="136"/>
      <c r="HGV19" s="136"/>
      <c r="HGW19" s="136"/>
      <c r="HGX19" s="136"/>
      <c r="HGY19" s="136"/>
      <c r="HGZ19" s="136"/>
      <c r="HHA19" s="136"/>
      <c r="HHB19" s="136"/>
      <c r="HHC19" s="136"/>
      <c r="HHD19" s="136"/>
      <c r="HHE19" s="136"/>
      <c r="HHF19" s="136"/>
      <c r="HHG19" s="136"/>
      <c r="HHH19" s="136"/>
      <c r="HHI19" s="136"/>
      <c r="HHJ19" s="136"/>
      <c r="HHK19" s="136"/>
      <c r="HHL19" s="136"/>
      <c r="HHM19" s="136"/>
      <c r="HHN19" s="136"/>
      <c r="HHO19" s="136"/>
      <c r="HHP19" s="136"/>
      <c r="HHQ19" s="136"/>
      <c r="HHR19" s="136"/>
      <c r="HHS19" s="136"/>
      <c r="HHT19" s="136"/>
      <c r="HHU19" s="136"/>
      <c r="HHV19" s="136"/>
      <c r="HHW19" s="136"/>
      <c r="HHX19" s="136"/>
      <c r="HHY19" s="136"/>
      <c r="HHZ19" s="136"/>
      <c r="HIA19" s="136"/>
      <c r="HIB19" s="136"/>
      <c r="HIC19" s="136"/>
      <c r="HID19" s="136"/>
      <c r="HIE19" s="136"/>
      <c r="HIF19" s="136"/>
      <c r="HIG19" s="136"/>
      <c r="HIH19" s="136"/>
      <c r="HII19" s="136"/>
      <c r="HIJ19" s="136"/>
      <c r="HIK19" s="136"/>
      <c r="HIL19" s="136"/>
      <c r="HIM19" s="136"/>
      <c r="HIN19" s="136"/>
      <c r="HIO19" s="136"/>
      <c r="HIP19" s="136"/>
      <c r="HIQ19" s="136"/>
      <c r="HIR19" s="136"/>
      <c r="HIS19" s="136"/>
      <c r="HIT19" s="136"/>
      <c r="HIU19" s="136"/>
      <c r="HIV19" s="136"/>
      <c r="HIW19" s="136"/>
      <c r="HIX19" s="136"/>
      <c r="HIY19" s="136"/>
      <c r="HIZ19" s="136"/>
      <c r="HJA19" s="136"/>
      <c r="HJB19" s="136"/>
      <c r="HJC19" s="136"/>
      <c r="HJD19" s="136"/>
      <c r="HJE19" s="136"/>
      <c r="HJF19" s="136"/>
      <c r="HJG19" s="136"/>
      <c r="HJH19" s="136"/>
      <c r="HJI19" s="136"/>
      <c r="HJJ19" s="136"/>
      <c r="HJK19" s="136"/>
      <c r="HJL19" s="136"/>
      <c r="HJM19" s="136"/>
      <c r="HJN19" s="136"/>
      <c r="HJO19" s="136"/>
      <c r="HJP19" s="136"/>
      <c r="HJQ19" s="136"/>
      <c r="HJR19" s="136"/>
      <c r="HJS19" s="136"/>
      <c r="HJT19" s="136"/>
      <c r="HJU19" s="136"/>
      <c r="HJV19" s="136"/>
      <c r="HJW19" s="136"/>
      <c r="HJX19" s="136"/>
      <c r="HJY19" s="136"/>
      <c r="HJZ19" s="136"/>
      <c r="HKA19" s="136"/>
      <c r="HKB19" s="136"/>
      <c r="HKC19" s="136"/>
      <c r="HKD19" s="136"/>
      <c r="HKE19" s="136"/>
      <c r="HKF19" s="136"/>
      <c r="HKG19" s="136"/>
      <c r="HKH19" s="136"/>
      <c r="HKI19" s="136"/>
      <c r="HKJ19" s="136"/>
      <c r="HKK19" s="136"/>
      <c r="HKL19" s="136"/>
      <c r="HKM19" s="136"/>
      <c r="HKN19" s="136"/>
      <c r="HKO19" s="136"/>
      <c r="HKP19" s="136"/>
      <c r="HKQ19" s="136"/>
      <c r="HKR19" s="136"/>
      <c r="HKS19" s="136"/>
      <c r="HKT19" s="136"/>
      <c r="HKU19" s="136"/>
      <c r="HKV19" s="136"/>
      <c r="HKW19" s="136"/>
      <c r="HKX19" s="136"/>
      <c r="HKY19" s="136"/>
      <c r="HKZ19" s="136"/>
      <c r="HLA19" s="136"/>
      <c r="HLB19" s="136"/>
      <c r="HLC19" s="136"/>
      <c r="HLD19" s="136"/>
      <c r="HLE19" s="136"/>
      <c r="HLF19" s="136"/>
      <c r="HLG19" s="136"/>
      <c r="HLH19" s="136"/>
      <c r="HLI19" s="136"/>
      <c r="HLJ19" s="136"/>
      <c r="HLK19" s="136"/>
      <c r="HLL19" s="136"/>
      <c r="HLM19" s="136"/>
      <c r="HLN19" s="136"/>
      <c r="HLO19" s="136"/>
      <c r="HLP19" s="136"/>
      <c r="HLQ19" s="136"/>
      <c r="HLR19" s="136"/>
      <c r="HLS19" s="136"/>
      <c r="HLT19" s="136"/>
      <c r="HLU19" s="136"/>
      <c r="HLV19" s="136"/>
      <c r="HLW19" s="136"/>
      <c r="HLX19" s="136"/>
      <c r="HLY19" s="136"/>
      <c r="HLZ19" s="136"/>
      <c r="HMA19" s="136"/>
      <c r="HMB19" s="136"/>
      <c r="HMC19" s="136"/>
      <c r="HMD19" s="136"/>
      <c r="HME19" s="136"/>
      <c r="HMF19" s="136"/>
      <c r="HMG19" s="136"/>
      <c r="HMH19" s="136"/>
      <c r="HMI19" s="136"/>
      <c r="HMJ19" s="136"/>
      <c r="HMK19" s="136"/>
      <c r="HML19" s="136"/>
      <c r="HMM19" s="136"/>
      <c r="HMN19" s="136"/>
      <c r="HMO19" s="136"/>
      <c r="HMP19" s="136"/>
      <c r="HMQ19" s="136"/>
      <c r="HMR19" s="136"/>
      <c r="HMS19" s="136"/>
      <c r="HMT19" s="136"/>
      <c r="HMU19" s="136"/>
      <c r="HMV19" s="136"/>
      <c r="HMW19" s="136"/>
      <c r="HMX19" s="136"/>
      <c r="HMY19" s="136"/>
      <c r="HMZ19" s="136"/>
      <c r="HNA19" s="136"/>
      <c r="HNB19" s="136"/>
      <c r="HNC19" s="136"/>
      <c r="HND19" s="136"/>
      <c r="HNE19" s="136"/>
      <c r="HNF19" s="136"/>
      <c r="HNG19" s="136"/>
      <c r="HNH19" s="136"/>
      <c r="HNI19" s="136"/>
      <c r="HNJ19" s="136"/>
      <c r="HNK19" s="136"/>
      <c r="HNL19" s="136"/>
      <c r="HNM19" s="136"/>
      <c r="HNN19" s="136"/>
      <c r="HNO19" s="136"/>
      <c r="HNP19" s="136"/>
      <c r="HNQ19" s="136"/>
      <c r="HNR19" s="136"/>
      <c r="HNS19" s="136"/>
      <c r="HNT19" s="136"/>
      <c r="HNU19" s="136"/>
      <c r="HNV19" s="136"/>
      <c r="HNW19" s="136"/>
      <c r="HNX19" s="136"/>
      <c r="HNY19" s="136"/>
      <c r="HNZ19" s="136"/>
      <c r="HOA19" s="136"/>
      <c r="HOB19" s="136"/>
      <c r="HOC19" s="136"/>
      <c r="HOD19" s="136"/>
      <c r="HOE19" s="136"/>
      <c r="HOF19" s="136"/>
      <c r="HOG19" s="136"/>
      <c r="HOH19" s="136"/>
      <c r="HOI19" s="136"/>
      <c r="HOJ19" s="136"/>
      <c r="HOK19" s="136"/>
      <c r="HOL19" s="136"/>
      <c r="HOM19" s="136"/>
      <c r="HON19" s="136"/>
      <c r="HOO19" s="136"/>
      <c r="HOP19" s="136"/>
      <c r="HOQ19" s="136"/>
      <c r="HOR19" s="136"/>
      <c r="HOS19" s="136"/>
      <c r="HOT19" s="136"/>
      <c r="HOU19" s="136"/>
      <c r="HOV19" s="136"/>
      <c r="HOW19" s="136"/>
      <c r="HOX19" s="136"/>
      <c r="HOY19" s="136"/>
      <c r="HOZ19" s="136"/>
      <c r="HPA19" s="136"/>
      <c r="HPB19" s="136"/>
      <c r="HPC19" s="136"/>
      <c r="HPD19" s="136"/>
      <c r="HPE19" s="136"/>
      <c r="HPF19" s="136"/>
      <c r="HPG19" s="136"/>
      <c r="HPH19" s="136"/>
      <c r="HPI19" s="136"/>
      <c r="HPJ19" s="136"/>
      <c r="HPK19" s="136"/>
      <c r="HPL19" s="136"/>
      <c r="HPM19" s="136"/>
      <c r="HPN19" s="136"/>
      <c r="HPO19" s="136"/>
      <c r="HPP19" s="136"/>
      <c r="HPQ19" s="136"/>
      <c r="HPR19" s="136"/>
      <c r="HPS19" s="136"/>
      <c r="HPT19" s="136"/>
      <c r="HPU19" s="136"/>
      <c r="HPV19" s="136"/>
      <c r="HPW19" s="136"/>
      <c r="HPX19" s="136"/>
      <c r="HPY19" s="136"/>
      <c r="HPZ19" s="136"/>
      <c r="HQA19" s="136"/>
      <c r="HQB19" s="136"/>
      <c r="HQC19" s="136"/>
      <c r="HQD19" s="136"/>
      <c r="HQE19" s="136"/>
      <c r="HQF19" s="136"/>
      <c r="HQG19" s="136"/>
      <c r="HQH19" s="136"/>
      <c r="HQI19" s="136"/>
      <c r="HQJ19" s="136"/>
      <c r="HQK19" s="136"/>
      <c r="HQL19" s="136"/>
      <c r="HQM19" s="136"/>
      <c r="HQN19" s="136"/>
      <c r="HQO19" s="136"/>
      <c r="HQP19" s="136"/>
      <c r="HQQ19" s="136"/>
      <c r="HQR19" s="136"/>
      <c r="HQS19" s="136"/>
      <c r="HQT19" s="136"/>
      <c r="HQU19" s="136"/>
      <c r="HQV19" s="136"/>
      <c r="HQW19" s="136"/>
      <c r="HQX19" s="136"/>
      <c r="HQY19" s="136"/>
      <c r="HQZ19" s="136"/>
      <c r="HRA19" s="136"/>
      <c r="HRB19" s="136"/>
      <c r="HRC19" s="136"/>
      <c r="HRD19" s="136"/>
      <c r="HRE19" s="136"/>
      <c r="HRF19" s="136"/>
      <c r="HRG19" s="136"/>
      <c r="HRH19" s="136"/>
      <c r="HRI19" s="136"/>
      <c r="HRJ19" s="136"/>
      <c r="HRK19" s="136"/>
      <c r="HRL19" s="136"/>
      <c r="HRM19" s="136"/>
      <c r="HRN19" s="136"/>
      <c r="HRO19" s="136"/>
      <c r="HRP19" s="136"/>
      <c r="HRQ19" s="136"/>
      <c r="HRR19" s="136"/>
      <c r="HRS19" s="136"/>
      <c r="HRT19" s="136"/>
      <c r="HRU19" s="136"/>
      <c r="HRV19" s="136"/>
      <c r="HRW19" s="136"/>
      <c r="HRX19" s="136"/>
      <c r="HRY19" s="136"/>
      <c r="HRZ19" s="136"/>
      <c r="HSA19" s="136"/>
      <c r="HSB19" s="136"/>
      <c r="HSC19" s="136"/>
      <c r="HSD19" s="136"/>
      <c r="HSE19" s="136"/>
      <c r="HSF19" s="136"/>
      <c r="HSG19" s="136"/>
      <c r="HSH19" s="136"/>
      <c r="HSI19" s="136"/>
      <c r="HSJ19" s="136"/>
      <c r="HSK19" s="136"/>
      <c r="HSL19" s="136"/>
      <c r="HSM19" s="136"/>
      <c r="HSN19" s="136"/>
      <c r="HSO19" s="136"/>
      <c r="HSP19" s="136"/>
      <c r="HSQ19" s="136"/>
      <c r="HSR19" s="136"/>
      <c r="HSS19" s="136"/>
      <c r="HST19" s="136"/>
      <c r="HSU19" s="136"/>
      <c r="HSV19" s="136"/>
      <c r="HSW19" s="136"/>
      <c r="HSX19" s="136"/>
      <c r="HSY19" s="136"/>
      <c r="HSZ19" s="136"/>
      <c r="HTA19" s="136"/>
      <c r="HTB19" s="136"/>
      <c r="HTC19" s="136"/>
      <c r="HTD19" s="136"/>
      <c r="HTE19" s="136"/>
      <c r="HTF19" s="136"/>
      <c r="HTG19" s="136"/>
      <c r="HTH19" s="136"/>
      <c r="HTI19" s="136"/>
      <c r="HTJ19" s="136"/>
      <c r="HTK19" s="136"/>
      <c r="HTL19" s="136"/>
      <c r="HTM19" s="136"/>
      <c r="HTN19" s="136"/>
      <c r="HTO19" s="136"/>
      <c r="HTP19" s="136"/>
      <c r="HTQ19" s="136"/>
      <c r="HTR19" s="136"/>
      <c r="HTS19" s="136"/>
      <c r="HTT19" s="136"/>
      <c r="HTU19" s="136"/>
      <c r="HTV19" s="136"/>
      <c r="HTW19" s="136"/>
      <c r="HTX19" s="136"/>
      <c r="HTY19" s="136"/>
      <c r="HTZ19" s="136"/>
      <c r="HUA19" s="136"/>
      <c r="HUB19" s="136"/>
      <c r="HUC19" s="136"/>
      <c r="HUD19" s="136"/>
      <c r="HUE19" s="136"/>
      <c r="HUF19" s="136"/>
      <c r="HUG19" s="136"/>
      <c r="HUH19" s="136"/>
      <c r="HUI19" s="136"/>
      <c r="HUJ19" s="136"/>
      <c r="HUK19" s="136"/>
      <c r="HUL19" s="136"/>
      <c r="HUM19" s="136"/>
      <c r="HUN19" s="136"/>
      <c r="HUO19" s="136"/>
      <c r="HUP19" s="136"/>
      <c r="HUQ19" s="136"/>
      <c r="HUR19" s="136"/>
      <c r="HUS19" s="136"/>
      <c r="HUT19" s="136"/>
      <c r="HUU19" s="136"/>
      <c r="HUV19" s="136"/>
      <c r="HUW19" s="136"/>
      <c r="HUX19" s="136"/>
      <c r="HUY19" s="136"/>
      <c r="HUZ19" s="136"/>
      <c r="HVA19" s="136"/>
      <c r="HVB19" s="136"/>
      <c r="HVC19" s="136"/>
      <c r="HVD19" s="136"/>
      <c r="HVE19" s="136"/>
      <c r="HVF19" s="136"/>
      <c r="HVG19" s="136"/>
      <c r="HVH19" s="136"/>
      <c r="HVI19" s="136"/>
      <c r="HVJ19" s="136"/>
      <c r="HVK19" s="136"/>
      <c r="HVL19" s="136"/>
      <c r="HVM19" s="136"/>
      <c r="HVN19" s="136"/>
      <c r="HVO19" s="136"/>
      <c r="HVP19" s="136"/>
      <c r="HVQ19" s="136"/>
      <c r="HVR19" s="136"/>
      <c r="HVS19" s="136"/>
      <c r="HVT19" s="136"/>
      <c r="HVU19" s="136"/>
      <c r="HVV19" s="136"/>
      <c r="HVW19" s="136"/>
      <c r="HVX19" s="136"/>
      <c r="HVY19" s="136"/>
      <c r="HVZ19" s="136"/>
      <c r="HWA19" s="136"/>
      <c r="HWB19" s="136"/>
      <c r="HWC19" s="136"/>
      <c r="HWD19" s="136"/>
      <c r="HWE19" s="136"/>
      <c r="HWF19" s="136"/>
      <c r="HWG19" s="136"/>
      <c r="HWH19" s="136"/>
      <c r="HWI19" s="136"/>
      <c r="HWJ19" s="136"/>
      <c r="HWK19" s="136"/>
      <c r="HWL19" s="136"/>
      <c r="HWM19" s="136"/>
      <c r="HWN19" s="136"/>
      <c r="HWO19" s="136"/>
      <c r="HWP19" s="136"/>
      <c r="HWQ19" s="136"/>
      <c r="HWR19" s="136"/>
      <c r="HWS19" s="136"/>
      <c r="HWT19" s="136"/>
      <c r="HWU19" s="136"/>
      <c r="HWV19" s="136"/>
      <c r="HWW19" s="136"/>
      <c r="HWX19" s="136"/>
      <c r="HWY19" s="136"/>
      <c r="HWZ19" s="136"/>
      <c r="HXA19" s="136"/>
      <c r="HXB19" s="136"/>
      <c r="HXC19" s="136"/>
      <c r="HXD19" s="136"/>
      <c r="HXE19" s="136"/>
      <c r="HXF19" s="136"/>
      <c r="HXG19" s="136"/>
      <c r="HXH19" s="136"/>
      <c r="HXI19" s="136"/>
      <c r="HXJ19" s="136"/>
      <c r="HXK19" s="136"/>
      <c r="HXL19" s="136"/>
      <c r="HXM19" s="136"/>
      <c r="HXN19" s="136"/>
      <c r="HXO19" s="136"/>
      <c r="HXP19" s="136"/>
      <c r="HXQ19" s="136"/>
      <c r="HXR19" s="136"/>
      <c r="HXS19" s="136"/>
      <c r="HXT19" s="136"/>
      <c r="HXU19" s="136"/>
      <c r="HXV19" s="136"/>
      <c r="HXW19" s="136"/>
      <c r="HXX19" s="136"/>
      <c r="HXY19" s="136"/>
      <c r="HXZ19" s="136"/>
      <c r="HYA19" s="136"/>
      <c r="HYB19" s="136"/>
      <c r="HYC19" s="136"/>
      <c r="HYD19" s="136"/>
      <c r="HYE19" s="136"/>
      <c r="HYF19" s="136"/>
      <c r="HYG19" s="136"/>
      <c r="HYH19" s="136"/>
      <c r="HYI19" s="136"/>
      <c r="HYJ19" s="136"/>
      <c r="HYK19" s="136"/>
      <c r="HYL19" s="136"/>
      <c r="HYM19" s="136"/>
      <c r="HYN19" s="136"/>
      <c r="HYO19" s="136"/>
      <c r="HYP19" s="136"/>
      <c r="HYQ19" s="136"/>
      <c r="HYR19" s="136"/>
      <c r="HYS19" s="136"/>
      <c r="HYT19" s="136"/>
      <c r="HYU19" s="136"/>
      <c r="HYV19" s="136"/>
      <c r="HYW19" s="136"/>
      <c r="HYX19" s="136"/>
      <c r="HYY19" s="136"/>
      <c r="HYZ19" s="136"/>
      <c r="HZA19" s="136"/>
      <c r="HZB19" s="136"/>
      <c r="HZC19" s="136"/>
      <c r="HZD19" s="136"/>
      <c r="HZE19" s="136"/>
      <c r="HZF19" s="136"/>
      <c r="HZG19" s="136"/>
      <c r="HZH19" s="136"/>
      <c r="HZI19" s="136"/>
      <c r="HZJ19" s="136"/>
      <c r="HZK19" s="136"/>
      <c r="HZL19" s="136"/>
      <c r="HZM19" s="136"/>
      <c r="HZN19" s="136"/>
      <c r="HZO19" s="136"/>
      <c r="HZP19" s="136"/>
      <c r="HZQ19" s="136"/>
      <c r="HZR19" s="136"/>
      <c r="HZS19" s="136"/>
      <c r="HZT19" s="136"/>
      <c r="HZU19" s="136"/>
      <c r="HZV19" s="136"/>
      <c r="HZW19" s="136"/>
      <c r="HZX19" s="136"/>
      <c r="HZY19" s="136"/>
      <c r="HZZ19" s="136"/>
      <c r="IAA19" s="136"/>
      <c r="IAB19" s="136"/>
      <c r="IAC19" s="136"/>
      <c r="IAD19" s="136"/>
      <c r="IAE19" s="136"/>
      <c r="IAF19" s="136"/>
      <c r="IAG19" s="136"/>
      <c r="IAH19" s="136"/>
      <c r="IAI19" s="136"/>
      <c r="IAJ19" s="136"/>
      <c r="IAK19" s="136"/>
      <c r="IAL19" s="136"/>
      <c r="IAM19" s="136"/>
      <c r="IAN19" s="136"/>
      <c r="IAO19" s="136"/>
      <c r="IAP19" s="136"/>
      <c r="IAQ19" s="136"/>
      <c r="IAR19" s="136"/>
      <c r="IAS19" s="136"/>
      <c r="IAT19" s="136"/>
      <c r="IAU19" s="136"/>
      <c r="IAV19" s="136"/>
      <c r="IAW19" s="136"/>
      <c r="IAX19" s="136"/>
      <c r="IAY19" s="136"/>
      <c r="IAZ19" s="136"/>
      <c r="IBA19" s="136"/>
      <c r="IBB19" s="136"/>
      <c r="IBC19" s="136"/>
      <c r="IBD19" s="136"/>
      <c r="IBE19" s="136"/>
      <c r="IBF19" s="136"/>
      <c r="IBG19" s="136"/>
      <c r="IBH19" s="136"/>
      <c r="IBI19" s="136"/>
      <c r="IBJ19" s="136"/>
      <c r="IBK19" s="136"/>
      <c r="IBL19" s="136"/>
      <c r="IBM19" s="136"/>
      <c r="IBN19" s="136"/>
      <c r="IBO19" s="136"/>
      <c r="IBP19" s="136"/>
      <c r="IBQ19" s="136"/>
      <c r="IBR19" s="136"/>
      <c r="IBS19" s="136"/>
      <c r="IBT19" s="136"/>
      <c r="IBU19" s="136"/>
      <c r="IBV19" s="136"/>
      <c r="IBW19" s="136"/>
      <c r="IBX19" s="136"/>
      <c r="IBY19" s="136"/>
      <c r="IBZ19" s="136"/>
      <c r="ICA19" s="136"/>
      <c r="ICB19" s="136"/>
      <c r="ICC19" s="136"/>
      <c r="ICD19" s="136"/>
      <c r="ICE19" s="136"/>
      <c r="ICF19" s="136"/>
      <c r="ICG19" s="136"/>
      <c r="ICH19" s="136"/>
      <c r="ICI19" s="136"/>
      <c r="ICJ19" s="136"/>
      <c r="ICK19" s="136"/>
      <c r="ICL19" s="136"/>
      <c r="ICM19" s="136"/>
      <c r="ICN19" s="136"/>
      <c r="ICO19" s="136"/>
      <c r="ICP19" s="136"/>
      <c r="ICQ19" s="136"/>
      <c r="ICR19" s="136"/>
      <c r="ICS19" s="136"/>
      <c r="ICT19" s="136"/>
      <c r="ICU19" s="136"/>
      <c r="ICV19" s="136"/>
      <c r="ICW19" s="136"/>
      <c r="ICX19" s="136"/>
      <c r="ICY19" s="136"/>
      <c r="ICZ19" s="136"/>
      <c r="IDA19" s="136"/>
      <c r="IDB19" s="136"/>
      <c r="IDC19" s="136"/>
      <c r="IDD19" s="136"/>
      <c r="IDE19" s="136"/>
      <c r="IDF19" s="136"/>
      <c r="IDG19" s="136"/>
      <c r="IDH19" s="136"/>
      <c r="IDI19" s="136"/>
      <c r="IDJ19" s="136"/>
      <c r="IDK19" s="136"/>
      <c r="IDL19" s="136"/>
      <c r="IDM19" s="136"/>
      <c r="IDN19" s="136"/>
      <c r="IDO19" s="136"/>
      <c r="IDP19" s="136"/>
      <c r="IDQ19" s="136"/>
      <c r="IDR19" s="136"/>
      <c r="IDS19" s="136"/>
      <c r="IDT19" s="136"/>
      <c r="IDU19" s="136"/>
      <c r="IDV19" s="136"/>
      <c r="IDW19" s="136"/>
      <c r="IDX19" s="136"/>
      <c r="IDY19" s="136"/>
      <c r="IDZ19" s="136"/>
      <c r="IEA19" s="136"/>
      <c r="IEB19" s="136"/>
      <c r="IEC19" s="136"/>
      <c r="IED19" s="136"/>
      <c r="IEE19" s="136"/>
      <c r="IEF19" s="136"/>
      <c r="IEG19" s="136"/>
      <c r="IEH19" s="136"/>
      <c r="IEI19" s="136"/>
      <c r="IEJ19" s="136"/>
      <c r="IEK19" s="136"/>
      <c r="IEL19" s="136"/>
      <c r="IEM19" s="136"/>
      <c r="IEN19" s="136"/>
      <c r="IEO19" s="136"/>
      <c r="IEP19" s="136"/>
      <c r="IEQ19" s="136"/>
      <c r="IER19" s="136"/>
      <c r="IES19" s="136"/>
      <c r="IET19" s="136"/>
      <c r="IEU19" s="136"/>
      <c r="IEV19" s="136"/>
      <c r="IEW19" s="136"/>
      <c r="IEX19" s="136"/>
      <c r="IEY19" s="136"/>
      <c r="IEZ19" s="136"/>
      <c r="IFA19" s="136"/>
      <c r="IFB19" s="136"/>
      <c r="IFC19" s="136"/>
      <c r="IFD19" s="136"/>
      <c r="IFE19" s="136"/>
      <c r="IFF19" s="136"/>
      <c r="IFG19" s="136"/>
      <c r="IFH19" s="136"/>
      <c r="IFI19" s="136"/>
      <c r="IFJ19" s="136"/>
      <c r="IFK19" s="136"/>
      <c r="IFL19" s="136"/>
      <c r="IFM19" s="136"/>
      <c r="IFN19" s="136"/>
      <c r="IFO19" s="136"/>
      <c r="IFP19" s="136"/>
      <c r="IFQ19" s="136"/>
      <c r="IFR19" s="136"/>
      <c r="IFS19" s="136"/>
      <c r="IFT19" s="136"/>
      <c r="IFU19" s="136"/>
      <c r="IFV19" s="136"/>
      <c r="IFW19" s="136"/>
      <c r="IFX19" s="136"/>
      <c r="IFY19" s="136"/>
      <c r="IFZ19" s="136"/>
      <c r="IGA19" s="136"/>
      <c r="IGB19" s="136"/>
      <c r="IGC19" s="136"/>
      <c r="IGD19" s="136"/>
      <c r="IGE19" s="136"/>
      <c r="IGF19" s="136"/>
      <c r="IGG19" s="136"/>
      <c r="IGH19" s="136"/>
      <c r="IGI19" s="136"/>
      <c r="IGJ19" s="136"/>
      <c r="IGK19" s="136"/>
      <c r="IGL19" s="136"/>
      <c r="IGM19" s="136"/>
      <c r="IGN19" s="136"/>
      <c r="IGO19" s="136"/>
      <c r="IGP19" s="136"/>
      <c r="IGQ19" s="136"/>
      <c r="IGR19" s="136"/>
      <c r="IGS19" s="136"/>
      <c r="IGT19" s="136"/>
      <c r="IGU19" s="136"/>
      <c r="IGV19" s="136"/>
      <c r="IGW19" s="136"/>
      <c r="IGX19" s="136"/>
      <c r="IGY19" s="136"/>
      <c r="IGZ19" s="136"/>
      <c r="IHA19" s="136"/>
      <c r="IHB19" s="136"/>
      <c r="IHC19" s="136"/>
      <c r="IHD19" s="136"/>
      <c r="IHE19" s="136"/>
      <c r="IHF19" s="136"/>
      <c r="IHG19" s="136"/>
      <c r="IHH19" s="136"/>
      <c r="IHI19" s="136"/>
      <c r="IHJ19" s="136"/>
      <c r="IHK19" s="136"/>
      <c r="IHL19" s="136"/>
      <c r="IHM19" s="136"/>
      <c r="IHN19" s="136"/>
      <c r="IHO19" s="136"/>
      <c r="IHP19" s="136"/>
      <c r="IHQ19" s="136"/>
      <c r="IHR19" s="136"/>
      <c r="IHS19" s="136"/>
      <c r="IHT19" s="136"/>
      <c r="IHU19" s="136"/>
      <c r="IHV19" s="136"/>
      <c r="IHW19" s="136"/>
      <c r="IHX19" s="136"/>
      <c r="IHY19" s="136"/>
      <c r="IHZ19" s="136"/>
      <c r="IIA19" s="136"/>
      <c r="IIB19" s="136"/>
      <c r="IIC19" s="136"/>
      <c r="IID19" s="136"/>
      <c r="IIE19" s="136"/>
      <c r="IIF19" s="136"/>
      <c r="IIG19" s="136"/>
      <c r="IIH19" s="136"/>
      <c r="III19" s="136"/>
      <c r="IIJ19" s="136"/>
      <c r="IIK19" s="136"/>
      <c r="IIL19" s="136"/>
      <c r="IIM19" s="136"/>
      <c r="IIN19" s="136"/>
      <c r="IIO19" s="136"/>
      <c r="IIP19" s="136"/>
      <c r="IIQ19" s="136"/>
      <c r="IIR19" s="136"/>
      <c r="IIS19" s="136"/>
      <c r="IIT19" s="136"/>
      <c r="IIU19" s="136"/>
      <c r="IIV19" s="136"/>
      <c r="IIW19" s="136"/>
      <c r="IIX19" s="136"/>
      <c r="IIY19" s="136"/>
      <c r="IIZ19" s="136"/>
      <c r="IJA19" s="136"/>
      <c r="IJB19" s="136"/>
      <c r="IJC19" s="136"/>
      <c r="IJD19" s="136"/>
      <c r="IJE19" s="136"/>
      <c r="IJF19" s="136"/>
      <c r="IJG19" s="136"/>
      <c r="IJH19" s="136"/>
      <c r="IJI19" s="136"/>
      <c r="IJJ19" s="136"/>
      <c r="IJK19" s="136"/>
      <c r="IJL19" s="136"/>
      <c r="IJM19" s="136"/>
      <c r="IJN19" s="136"/>
      <c r="IJO19" s="136"/>
      <c r="IJP19" s="136"/>
      <c r="IJQ19" s="136"/>
      <c r="IJR19" s="136"/>
      <c r="IJS19" s="136"/>
      <c r="IJT19" s="136"/>
      <c r="IJU19" s="136"/>
      <c r="IJV19" s="136"/>
      <c r="IJW19" s="136"/>
      <c r="IJX19" s="136"/>
      <c r="IJY19" s="136"/>
      <c r="IJZ19" s="136"/>
      <c r="IKA19" s="136"/>
      <c r="IKB19" s="136"/>
      <c r="IKC19" s="136"/>
      <c r="IKD19" s="136"/>
      <c r="IKE19" s="136"/>
      <c r="IKF19" s="136"/>
      <c r="IKG19" s="136"/>
      <c r="IKH19" s="136"/>
      <c r="IKI19" s="136"/>
      <c r="IKJ19" s="136"/>
      <c r="IKK19" s="136"/>
      <c r="IKL19" s="136"/>
      <c r="IKM19" s="136"/>
      <c r="IKN19" s="136"/>
      <c r="IKO19" s="136"/>
      <c r="IKP19" s="136"/>
      <c r="IKQ19" s="136"/>
      <c r="IKR19" s="136"/>
      <c r="IKS19" s="136"/>
      <c r="IKT19" s="136"/>
      <c r="IKU19" s="136"/>
      <c r="IKV19" s="136"/>
      <c r="IKW19" s="136"/>
      <c r="IKX19" s="136"/>
      <c r="IKY19" s="136"/>
      <c r="IKZ19" s="136"/>
      <c r="ILA19" s="136"/>
      <c r="ILB19" s="136"/>
      <c r="ILC19" s="136"/>
      <c r="ILD19" s="136"/>
      <c r="ILE19" s="136"/>
      <c r="ILF19" s="136"/>
      <c r="ILG19" s="136"/>
      <c r="ILH19" s="136"/>
      <c r="ILI19" s="136"/>
      <c r="ILJ19" s="136"/>
      <c r="ILK19" s="136"/>
      <c r="ILL19" s="136"/>
      <c r="ILM19" s="136"/>
      <c r="ILN19" s="136"/>
      <c r="ILO19" s="136"/>
      <c r="ILP19" s="136"/>
      <c r="ILQ19" s="136"/>
      <c r="ILR19" s="136"/>
      <c r="ILS19" s="136"/>
      <c r="ILT19" s="136"/>
      <c r="ILU19" s="136"/>
      <c r="ILV19" s="136"/>
      <c r="ILW19" s="136"/>
      <c r="ILX19" s="136"/>
      <c r="ILY19" s="136"/>
      <c r="ILZ19" s="136"/>
      <c r="IMA19" s="136"/>
      <c r="IMB19" s="136"/>
      <c r="IMC19" s="136"/>
      <c r="IMD19" s="136"/>
      <c r="IME19" s="136"/>
      <c r="IMF19" s="136"/>
      <c r="IMG19" s="136"/>
      <c r="IMH19" s="136"/>
      <c r="IMI19" s="136"/>
      <c r="IMJ19" s="136"/>
      <c r="IMK19" s="136"/>
      <c r="IML19" s="136"/>
      <c r="IMM19" s="136"/>
      <c r="IMN19" s="136"/>
      <c r="IMO19" s="136"/>
      <c r="IMP19" s="136"/>
      <c r="IMQ19" s="136"/>
      <c r="IMR19" s="136"/>
      <c r="IMS19" s="136"/>
      <c r="IMT19" s="136"/>
      <c r="IMU19" s="136"/>
      <c r="IMV19" s="136"/>
      <c r="IMW19" s="136"/>
      <c r="IMX19" s="136"/>
      <c r="IMY19" s="136"/>
      <c r="IMZ19" s="136"/>
      <c r="INA19" s="136"/>
      <c r="INB19" s="136"/>
      <c r="INC19" s="136"/>
      <c r="IND19" s="136"/>
      <c r="INE19" s="136"/>
      <c r="INF19" s="136"/>
      <c r="ING19" s="136"/>
      <c r="INH19" s="136"/>
      <c r="INI19" s="136"/>
      <c r="INJ19" s="136"/>
      <c r="INK19" s="136"/>
      <c r="INL19" s="136"/>
      <c r="INM19" s="136"/>
      <c r="INN19" s="136"/>
      <c r="INO19" s="136"/>
      <c r="INP19" s="136"/>
      <c r="INQ19" s="136"/>
      <c r="INR19" s="136"/>
      <c r="INS19" s="136"/>
      <c r="INT19" s="136"/>
      <c r="INU19" s="136"/>
      <c r="INV19" s="136"/>
      <c r="INW19" s="136"/>
      <c r="INX19" s="136"/>
      <c r="INY19" s="136"/>
      <c r="INZ19" s="136"/>
      <c r="IOA19" s="136"/>
      <c r="IOB19" s="136"/>
      <c r="IOC19" s="136"/>
      <c r="IOD19" s="136"/>
      <c r="IOE19" s="136"/>
      <c r="IOF19" s="136"/>
      <c r="IOG19" s="136"/>
      <c r="IOH19" s="136"/>
      <c r="IOI19" s="136"/>
      <c r="IOJ19" s="136"/>
      <c r="IOK19" s="136"/>
      <c r="IOL19" s="136"/>
      <c r="IOM19" s="136"/>
      <c r="ION19" s="136"/>
      <c r="IOO19" s="136"/>
      <c r="IOP19" s="136"/>
      <c r="IOQ19" s="136"/>
      <c r="IOR19" s="136"/>
      <c r="IOS19" s="136"/>
      <c r="IOT19" s="136"/>
      <c r="IOU19" s="136"/>
      <c r="IOV19" s="136"/>
      <c r="IOW19" s="136"/>
      <c r="IOX19" s="136"/>
      <c r="IOY19" s="136"/>
      <c r="IOZ19" s="136"/>
      <c r="IPA19" s="136"/>
      <c r="IPB19" s="136"/>
      <c r="IPC19" s="136"/>
      <c r="IPD19" s="136"/>
      <c r="IPE19" s="136"/>
      <c r="IPF19" s="136"/>
      <c r="IPG19" s="136"/>
      <c r="IPH19" s="136"/>
      <c r="IPI19" s="136"/>
      <c r="IPJ19" s="136"/>
      <c r="IPK19" s="136"/>
      <c r="IPL19" s="136"/>
      <c r="IPM19" s="136"/>
      <c r="IPN19" s="136"/>
      <c r="IPO19" s="136"/>
      <c r="IPP19" s="136"/>
      <c r="IPQ19" s="136"/>
      <c r="IPR19" s="136"/>
      <c r="IPS19" s="136"/>
      <c r="IPT19" s="136"/>
      <c r="IPU19" s="136"/>
      <c r="IPV19" s="136"/>
      <c r="IPW19" s="136"/>
      <c r="IPX19" s="136"/>
      <c r="IPY19" s="136"/>
      <c r="IPZ19" s="136"/>
      <c r="IQA19" s="136"/>
      <c r="IQB19" s="136"/>
      <c r="IQC19" s="136"/>
      <c r="IQD19" s="136"/>
      <c r="IQE19" s="136"/>
      <c r="IQF19" s="136"/>
      <c r="IQG19" s="136"/>
      <c r="IQH19" s="136"/>
      <c r="IQI19" s="136"/>
      <c r="IQJ19" s="136"/>
      <c r="IQK19" s="136"/>
      <c r="IQL19" s="136"/>
      <c r="IQM19" s="136"/>
      <c r="IQN19" s="136"/>
      <c r="IQO19" s="136"/>
      <c r="IQP19" s="136"/>
      <c r="IQQ19" s="136"/>
      <c r="IQR19" s="136"/>
      <c r="IQS19" s="136"/>
      <c r="IQT19" s="136"/>
      <c r="IQU19" s="136"/>
      <c r="IQV19" s="136"/>
      <c r="IQW19" s="136"/>
      <c r="IQX19" s="136"/>
      <c r="IQY19" s="136"/>
      <c r="IQZ19" s="136"/>
      <c r="IRA19" s="136"/>
      <c r="IRB19" s="136"/>
      <c r="IRC19" s="136"/>
      <c r="IRD19" s="136"/>
      <c r="IRE19" s="136"/>
      <c r="IRF19" s="136"/>
      <c r="IRG19" s="136"/>
      <c r="IRH19" s="136"/>
      <c r="IRI19" s="136"/>
      <c r="IRJ19" s="136"/>
      <c r="IRK19" s="136"/>
      <c r="IRL19" s="136"/>
      <c r="IRM19" s="136"/>
      <c r="IRN19" s="136"/>
      <c r="IRO19" s="136"/>
      <c r="IRP19" s="136"/>
      <c r="IRQ19" s="136"/>
      <c r="IRR19" s="136"/>
      <c r="IRS19" s="136"/>
      <c r="IRT19" s="136"/>
      <c r="IRU19" s="136"/>
      <c r="IRV19" s="136"/>
      <c r="IRW19" s="136"/>
      <c r="IRX19" s="136"/>
      <c r="IRY19" s="136"/>
      <c r="IRZ19" s="136"/>
      <c r="ISA19" s="136"/>
      <c r="ISB19" s="136"/>
      <c r="ISC19" s="136"/>
      <c r="ISD19" s="136"/>
      <c r="ISE19" s="136"/>
      <c r="ISF19" s="136"/>
      <c r="ISG19" s="136"/>
      <c r="ISH19" s="136"/>
      <c r="ISI19" s="136"/>
      <c r="ISJ19" s="136"/>
      <c r="ISK19" s="136"/>
      <c r="ISL19" s="136"/>
      <c r="ISM19" s="136"/>
      <c r="ISN19" s="136"/>
      <c r="ISO19" s="136"/>
      <c r="ISP19" s="136"/>
      <c r="ISQ19" s="136"/>
      <c r="ISR19" s="136"/>
      <c r="ISS19" s="136"/>
      <c r="IST19" s="136"/>
      <c r="ISU19" s="136"/>
      <c r="ISV19" s="136"/>
      <c r="ISW19" s="136"/>
      <c r="ISX19" s="136"/>
      <c r="ISY19" s="136"/>
      <c r="ISZ19" s="136"/>
      <c r="ITA19" s="136"/>
      <c r="ITB19" s="136"/>
      <c r="ITC19" s="136"/>
      <c r="ITD19" s="136"/>
      <c r="ITE19" s="136"/>
      <c r="ITF19" s="136"/>
      <c r="ITG19" s="136"/>
      <c r="ITH19" s="136"/>
      <c r="ITI19" s="136"/>
      <c r="ITJ19" s="136"/>
      <c r="ITK19" s="136"/>
      <c r="ITL19" s="136"/>
      <c r="ITM19" s="136"/>
      <c r="ITN19" s="136"/>
      <c r="ITO19" s="136"/>
      <c r="ITP19" s="136"/>
      <c r="ITQ19" s="136"/>
      <c r="ITR19" s="136"/>
      <c r="ITS19" s="136"/>
      <c r="ITT19" s="136"/>
      <c r="ITU19" s="136"/>
      <c r="ITV19" s="136"/>
      <c r="ITW19" s="136"/>
      <c r="ITX19" s="136"/>
      <c r="ITY19" s="136"/>
      <c r="ITZ19" s="136"/>
      <c r="IUA19" s="136"/>
      <c r="IUB19" s="136"/>
      <c r="IUC19" s="136"/>
      <c r="IUD19" s="136"/>
      <c r="IUE19" s="136"/>
      <c r="IUF19" s="136"/>
      <c r="IUG19" s="136"/>
      <c r="IUH19" s="136"/>
      <c r="IUI19" s="136"/>
      <c r="IUJ19" s="136"/>
      <c r="IUK19" s="136"/>
      <c r="IUL19" s="136"/>
      <c r="IUM19" s="136"/>
      <c r="IUN19" s="136"/>
      <c r="IUO19" s="136"/>
      <c r="IUP19" s="136"/>
      <c r="IUQ19" s="136"/>
      <c r="IUR19" s="136"/>
      <c r="IUS19" s="136"/>
      <c r="IUT19" s="136"/>
      <c r="IUU19" s="136"/>
      <c r="IUV19" s="136"/>
      <c r="IUW19" s="136"/>
      <c r="IUX19" s="136"/>
      <c r="IUY19" s="136"/>
      <c r="IUZ19" s="136"/>
      <c r="IVA19" s="136"/>
      <c r="IVB19" s="136"/>
      <c r="IVC19" s="136"/>
      <c r="IVD19" s="136"/>
      <c r="IVE19" s="136"/>
      <c r="IVF19" s="136"/>
      <c r="IVG19" s="136"/>
      <c r="IVH19" s="136"/>
      <c r="IVI19" s="136"/>
      <c r="IVJ19" s="136"/>
      <c r="IVK19" s="136"/>
      <c r="IVL19" s="136"/>
      <c r="IVM19" s="136"/>
      <c r="IVN19" s="136"/>
      <c r="IVO19" s="136"/>
      <c r="IVP19" s="136"/>
      <c r="IVQ19" s="136"/>
      <c r="IVR19" s="136"/>
      <c r="IVS19" s="136"/>
      <c r="IVT19" s="136"/>
      <c r="IVU19" s="136"/>
      <c r="IVV19" s="136"/>
      <c r="IVW19" s="136"/>
      <c r="IVX19" s="136"/>
      <c r="IVY19" s="136"/>
      <c r="IVZ19" s="136"/>
      <c r="IWA19" s="136"/>
      <c r="IWB19" s="136"/>
      <c r="IWC19" s="136"/>
      <c r="IWD19" s="136"/>
      <c r="IWE19" s="136"/>
      <c r="IWF19" s="136"/>
      <c r="IWG19" s="136"/>
      <c r="IWH19" s="136"/>
      <c r="IWI19" s="136"/>
      <c r="IWJ19" s="136"/>
      <c r="IWK19" s="136"/>
      <c r="IWL19" s="136"/>
      <c r="IWM19" s="136"/>
      <c r="IWN19" s="136"/>
      <c r="IWO19" s="136"/>
      <c r="IWP19" s="136"/>
      <c r="IWQ19" s="136"/>
      <c r="IWR19" s="136"/>
      <c r="IWS19" s="136"/>
      <c r="IWT19" s="136"/>
      <c r="IWU19" s="136"/>
      <c r="IWV19" s="136"/>
      <c r="IWW19" s="136"/>
      <c r="IWX19" s="136"/>
      <c r="IWY19" s="136"/>
      <c r="IWZ19" s="136"/>
      <c r="IXA19" s="136"/>
      <c r="IXB19" s="136"/>
      <c r="IXC19" s="136"/>
      <c r="IXD19" s="136"/>
      <c r="IXE19" s="136"/>
      <c r="IXF19" s="136"/>
      <c r="IXG19" s="136"/>
      <c r="IXH19" s="136"/>
      <c r="IXI19" s="136"/>
      <c r="IXJ19" s="136"/>
      <c r="IXK19" s="136"/>
      <c r="IXL19" s="136"/>
      <c r="IXM19" s="136"/>
      <c r="IXN19" s="136"/>
      <c r="IXO19" s="136"/>
      <c r="IXP19" s="136"/>
      <c r="IXQ19" s="136"/>
      <c r="IXR19" s="136"/>
      <c r="IXS19" s="136"/>
      <c r="IXT19" s="136"/>
      <c r="IXU19" s="136"/>
      <c r="IXV19" s="136"/>
      <c r="IXW19" s="136"/>
      <c r="IXX19" s="136"/>
      <c r="IXY19" s="136"/>
      <c r="IXZ19" s="136"/>
      <c r="IYA19" s="136"/>
      <c r="IYB19" s="136"/>
      <c r="IYC19" s="136"/>
      <c r="IYD19" s="136"/>
      <c r="IYE19" s="136"/>
      <c r="IYF19" s="136"/>
      <c r="IYG19" s="136"/>
      <c r="IYH19" s="136"/>
      <c r="IYI19" s="136"/>
      <c r="IYJ19" s="136"/>
      <c r="IYK19" s="136"/>
      <c r="IYL19" s="136"/>
      <c r="IYM19" s="136"/>
      <c r="IYN19" s="136"/>
      <c r="IYO19" s="136"/>
      <c r="IYP19" s="136"/>
      <c r="IYQ19" s="136"/>
      <c r="IYR19" s="136"/>
      <c r="IYS19" s="136"/>
      <c r="IYT19" s="136"/>
      <c r="IYU19" s="136"/>
      <c r="IYV19" s="136"/>
      <c r="IYW19" s="136"/>
      <c r="IYX19" s="136"/>
      <c r="IYY19" s="136"/>
      <c r="IYZ19" s="136"/>
      <c r="IZA19" s="136"/>
      <c r="IZB19" s="136"/>
      <c r="IZC19" s="136"/>
      <c r="IZD19" s="136"/>
      <c r="IZE19" s="136"/>
      <c r="IZF19" s="136"/>
      <c r="IZG19" s="136"/>
      <c r="IZH19" s="136"/>
      <c r="IZI19" s="136"/>
      <c r="IZJ19" s="136"/>
      <c r="IZK19" s="136"/>
      <c r="IZL19" s="136"/>
      <c r="IZM19" s="136"/>
      <c r="IZN19" s="136"/>
      <c r="IZO19" s="136"/>
      <c r="IZP19" s="136"/>
      <c r="IZQ19" s="136"/>
      <c r="IZR19" s="136"/>
      <c r="IZS19" s="136"/>
      <c r="IZT19" s="136"/>
      <c r="IZU19" s="136"/>
      <c r="IZV19" s="136"/>
      <c r="IZW19" s="136"/>
      <c r="IZX19" s="136"/>
      <c r="IZY19" s="136"/>
      <c r="IZZ19" s="136"/>
      <c r="JAA19" s="136"/>
      <c r="JAB19" s="136"/>
      <c r="JAC19" s="136"/>
      <c r="JAD19" s="136"/>
      <c r="JAE19" s="136"/>
      <c r="JAF19" s="136"/>
      <c r="JAG19" s="136"/>
      <c r="JAH19" s="136"/>
      <c r="JAI19" s="136"/>
      <c r="JAJ19" s="136"/>
      <c r="JAK19" s="136"/>
      <c r="JAL19" s="136"/>
      <c r="JAM19" s="136"/>
      <c r="JAN19" s="136"/>
      <c r="JAO19" s="136"/>
      <c r="JAP19" s="136"/>
      <c r="JAQ19" s="136"/>
      <c r="JAR19" s="136"/>
      <c r="JAS19" s="136"/>
      <c r="JAT19" s="136"/>
      <c r="JAU19" s="136"/>
      <c r="JAV19" s="136"/>
      <c r="JAW19" s="136"/>
      <c r="JAX19" s="136"/>
      <c r="JAY19" s="136"/>
      <c r="JAZ19" s="136"/>
      <c r="JBA19" s="136"/>
      <c r="JBB19" s="136"/>
      <c r="JBC19" s="136"/>
      <c r="JBD19" s="136"/>
      <c r="JBE19" s="136"/>
      <c r="JBF19" s="136"/>
      <c r="JBG19" s="136"/>
      <c r="JBH19" s="136"/>
      <c r="JBI19" s="136"/>
      <c r="JBJ19" s="136"/>
      <c r="JBK19" s="136"/>
      <c r="JBL19" s="136"/>
      <c r="JBM19" s="136"/>
      <c r="JBN19" s="136"/>
      <c r="JBO19" s="136"/>
      <c r="JBP19" s="136"/>
      <c r="JBQ19" s="136"/>
      <c r="JBR19" s="136"/>
      <c r="JBS19" s="136"/>
      <c r="JBT19" s="136"/>
      <c r="JBU19" s="136"/>
      <c r="JBV19" s="136"/>
      <c r="JBW19" s="136"/>
      <c r="JBX19" s="136"/>
      <c r="JBY19" s="136"/>
      <c r="JBZ19" s="136"/>
      <c r="JCA19" s="136"/>
      <c r="JCB19" s="136"/>
      <c r="JCC19" s="136"/>
      <c r="JCD19" s="136"/>
      <c r="JCE19" s="136"/>
      <c r="JCF19" s="136"/>
      <c r="JCG19" s="136"/>
      <c r="JCH19" s="136"/>
      <c r="JCI19" s="136"/>
      <c r="JCJ19" s="136"/>
      <c r="JCK19" s="136"/>
      <c r="JCL19" s="136"/>
      <c r="JCM19" s="136"/>
      <c r="JCN19" s="136"/>
      <c r="JCO19" s="136"/>
      <c r="JCP19" s="136"/>
      <c r="JCQ19" s="136"/>
      <c r="JCR19" s="136"/>
      <c r="JCS19" s="136"/>
      <c r="JCT19" s="136"/>
      <c r="JCU19" s="136"/>
      <c r="JCV19" s="136"/>
      <c r="JCW19" s="136"/>
      <c r="JCX19" s="136"/>
      <c r="JCY19" s="136"/>
      <c r="JCZ19" s="136"/>
      <c r="JDA19" s="136"/>
      <c r="JDB19" s="136"/>
      <c r="JDC19" s="136"/>
      <c r="JDD19" s="136"/>
      <c r="JDE19" s="136"/>
      <c r="JDF19" s="136"/>
      <c r="JDG19" s="136"/>
      <c r="JDH19" s="136"/>
      <c r="JDI19" s="136"/>
      <c r="JDJ19" s="136"/>
      <c r="JDK19" s="136"/>
      <c r="JDL19" s="136"/>
      <c r="JDM19" s="136"/>
      <c r="JDN19" s="136"/>
      <c r="JDO19" s="136"/>
      <c r="JDP19" s="136"/>
      <c r="JDQ19" s="136"/>
      <c r="JDR19" s="136"/>
      <c r="JDS19" s="136"/>
      <c r="JDT19" s="136"/>
      <c r="JDU19" s="136"/>
      <c r="JDV19" s="136"/>
      <c r="JDW19" s="136"/>
      <c r="JDX19" s="136"/>
      <c r="JDY19" s="136"/>
      <c r="JDZ19" s="136"/>
      <c r="JEA19" s="136"/>
      <c r="JEB19" s="136"/>
      <c r="JEC19" s="136"/>
      <c r="JED19" s="136"/>
      <c r="JEE19" s="136"/>
      <c r="JEF19" s="136"/>
      <c r="JEG19" s="136"/>
      <c r="JEH19" s="136"/>
      <c r="JEI19" s="136"/>
      <c r="JEJ19" s="136"/>
      <c r="JEK19" s="136"/>
      <c r="JEL19" s="136"/>
      <c r="JEM19" s="136"/>
      <c r="JEN19" s="136"/>
      <c r="JEO19" s="136"/>
      <c r="JEP19" s="136"/>
      <c r="JEQ19" s="136"/>
      <c r="JER19" s="136"/>
      <c r="JES19" s="136"/>
      <c r="JET19" s="136"/>
      <c r="JEU19" s="136"/>
      <c r="JEV19" s="136"/>
      <c r="JEW19" s="136"/>
      <c r="JEX19" s="136"/>
      <c r="JEY19" s="136"/>
      <c r="JEZ19" s="136"/>
      <c r="JFA19" s="136"/>
      <c r="JFB19" s="136"/>
      <c r="JFC19" s="136"/>
      <c r="JFD19" s="136"/>
      <c r="JFE19" s="136"/>
      <c r="JFF19" s="136"/>
      <c r="JFG19" s="136"/>
      <c r="JFH19" s="136"/>
      <c r="JFI19" s="136"/>
      <c r="JFJ19" s="136"/>
      <c r="JFK19" s="136"/>
      <c r="JFL19" s="136"/>
      <c r="JFM19" s="136"/>
      <c r="JFN19" s="136"/>
      <c r="JFO19" s="136"/>
      <c r="JFP19" s="136"/>
      <c r="JFQ19" s="136"/>
      <c r="JFR19" s="136"/>
      <c r="JFS19" s="136"/>
      <c r="JFT19" s="136"/>
      <c r="JFU19" s="136"/>
      <c r="JFV19" s="136"/>
      <c r="JFW19" s="136"/>
      <c r="JFX19" s="136"/>
      <c r="JFY19" s="136"/>
      <c r="JFZ19" s="136"/>
      <c r="JGA19" s="136"/>
      <c r="JGB19" s="136"/>
      <c r="JGC19" s="136"/>
      <c r="JGD19" s="136"/>
      <c r="JGE19" s="136"/>
      <c r="JGF19" s="136"/>
      <c r="JGG19" s="136"/>
      <c r="JGH19" s="136"/>
      <c r="JGI19" s="136"/>
      <c r="JGJ19" s="136"/>
      <c r="JGK19" s="136"/>
      <c r="JGL19" s="136"/>
      <c r="JGM19" s="136"/>
      <c r="JGN19" s="136"/>
      <c r="JGO19" s="136"/>
      <c r="JGP19" s="136"/>
      <c r="JGQ19" s="136"/>
      <c r="JGR19" s="136"/>
      <c r="JGS19" s="136"/>
      <c r="JGT19" s="136"/>
      <c r="JGU19" s="136"/>
      <c r="JGV19" s="136"/>
      <c r="JGW19" s="136"/>
      <c r="JGX19" s="136"/>
      <c r="JGY19" s="136"/>
      <c r="JGZ19" s="136"/>
      <c r="JHA19" s="136"/>
      <c r="JHB19" s="136"/>
      <c r="JHC19" s="136"/>
      <c r="JHD19" s="136"/>
      <c r="JHE19" s="136"/>
      <c r="JHF19" s="136"/>
      <c r="JHG19" s="136"/>
      <c r="JHH19" s="136"/>
      <c r="JHI19" s="136"/>
      <c r="JHJ19" s="136"/>
      <c r="JHK19" s="136"/>
      <c r="JHL19" s="136"/>
      <c r="JHM19" s="136"/>
      <c r="JHN19" s="136"/>
      <c r="JHO19" s="136"/>
      <c r="JHP19" s="136"/>
      <c r="JHQ19" s="136"/>
      <c r="JHR19" s="136"/>
      <c r="JHS19" s="136"/>
      <c r="JHT19" s="136"/>
      <c r="JHU19" s="136"/>
      <c r="JHV19" s="136"/>
      <c r="JHW19" s="136"/>
      <c r="JHX19" s="136"/>
      <c r="JHY19" s="136"/>
      <c r="JHZ19" s="136"/>
      <c r="JIA19" s="136"/>
      <c r="JIB19" s="136"/>
      <c r="JIC19" s="136"/>
      <c r="JID19" s="136"/>
      <c r="JIE19" s="136"/>
      <c r="JIF19" s="136"/>
      <c r="JIG19" s="136"/>
      <c r="JIH19" s="136"/>
      <c r="JII19" s="136"/>
      <c r="JIJ19" s="136"/>
      <c r="JIK19" s="136"/>
      <c r="JIL19" s="136"/>
      <c r="JIM19" s="136"/>
      <c r="JIN19" s="136"/>
      <c r="JIO19" s="136"/>
      <c r="JIP19" s="136"/>
      <c r="JIQ19" s="136"/>
      <c r="JIR19" s="136"/>
      <c r="JIS19" s="136"/>
      <c r="JIT19" s="136"/>
      <c r="JIU19" s="136"/>
      <c r="JIV19" s="136"/>
      <c r="JIW19" s="136"/>
      <c r="JIX19" s="136"/>
      <c r="JIY19" s="136"/>
      <c r="JIZ19" s="136"/>
      <c r="JJA19" s="136"/>
      <c r="JJB19" s="136"/>
      <c r="JJC19" s="136"/>
      <c r="JJD19" s="136"/>
      <c r="JJE19" s="136"/>
      <c r="JJF19" s="136"/>
      <c r="JJG19" s="136"/>
      <c r="JJH19" s="136"/>
      <c r="JJI19" s="136"/>
      <c r="JJJ19" s="136"/>
      <c r="JJK19" s="136"/>
      <c r="JJL19" s="136"/>
      <c r="JJM19" s="136"/>
      <c r="JJN19" s="136"/>
      <c r="JJO19" s="136"/>
      <c r="JJP19" s="136"/>
      <c r="JJQ19" s="136"/>
      <c r="JJR19" s="136"/>
      <c r="JJS19" s="136"/>
      <c r="JJT19" s="136"/>
      <c r="JJU19" s="136"/>
      <c r="JJV19" s="136"/>
      <c r="JJW19" s="136"/>
      <c r="JJX19" s="136"/>
      <c r="JJY19" s="136"/>
      <c r="JJZ19" s="136"/>
      <c r="JKA19" s="136"/>
      <c r="JKB19" s="136"/>
      <c r="JKC19" s="136"/>
      <c r="JKD19" s="136"/>
      <c r="JKE19" s="136"/>
      <c r="JKF19" s="136"/>
      <c r="JKG19" s="136"/>
      <c r="JKH19" s="136"/>
      <c r="JKI19" s="136"/>
      <c r="JKJ19" s="136"/>
      <c r="JKK19" s="136"/>
      <c r="JKL19" s="136"/>
      <c r="JKM19" s="136"/>
      <c r="JKN19" s="136"/>
      <c r="JKO19" s="136"/>
      <c r="JKP19" s="136"/>
      <c r="JKQ19" s="136"/>
      <c r="JKR19" s="136"/>
      <c r="JKS19" s="136"/>
      <c r="JKT19" s="136"/>
      <c r="JKU19" s="136"/>
      <c r="JKV19" s="136"/>
      <c r="JKW19" s="136"/>
      <c r="JKX19" s="136"/>
      <c r="JKY19" s="136"/>
      <c r="JKZ19" s="136"/>
      <c r="JLA19" s="136"/>
      <c r="JLB19" s="136"/>
      <c r="JLC19" s="136"/>
      <c r="JLD19" s="136"/>
      <c r="JLE19" s="136"/>
      <c r="JLF19" s="136"/>
      <c r="JLG19" s="136"/>
      <c r="JLH19" s="136"/>
      <c r="JLI19" s="136"/>
      <c r="JLJ19" s="136"/>
      <c r="JLK19" s="136"/>
      <c r="JLL19" s="136"/>
      <c r="JLM19" s="136"/>
      <c r="JLN19" s="136"/>
      <c r="JLO19" s="136"/>
      <c r="JLP19" s="136"/>
      <c r="JLQ19" s="136"/>
      <c r="JLR19" s="136"/>
      <c r="JLS19" s="136"/>
      <c r="JLT19" s="136"/>
      <c r="JLU19" s="136"/>
      <c r="JLV19" s="136"/>
      <c r="JLW19" s="136"/>
      <c r="JLX19" s="136"/>
      <c r="JLY19" s="136"/>
      <c r="JLZ19" s="136"/>
      <c r="JMA19" s="136"/>
      <c r="JMB19" s="136"/>
      <c r="JMC19" s="136"/>
      <c r="JMD19" s="136"/>
      <c r="JME19" s="136"/>
      <c r="JMF19" s="136"/>
      <c r="JMG19" s="136"/>
      <c r="JMH19" s="136"/>
      <c r="JMI19" s="136"/>
      <c r="JMJ19" s="136"/>
      <c r="JMK19" s="136"/>
      <c r="JML19" s="136"/>
      <c r="JMM19" s="136"/>
      <c r="JMN19" s="136"/>
      <c r="JMO19" s="136"/>
      <c r="JMP19" s="136"/>
      <c r="JMQ19" s="136"/>
      <c r="JMR19" s="136"/>
      <c r="JMS19" s="136"/>
      <c r="JMT19" s="136"/>
      <c r="JMU19" s="136"/>
      <c r="JMV19" s="136"/>
      <c r="JMW19" s="136"/>
      <c r="JMX19" s="136"/>
      <c r="JMY19" s="136"/>
      <c r="JMZ19" s="136"/>
      <c r="JNA19" s="136"/>
      <c r="JNB19" s="136"/>
      <c r="JNC19" s="136"/>
      <c r="JND19" s="136"/>
      <c r="JNE19" s="136"/>
      <c r="JNF19" s="136"/>
      <c r="JNG19" s="136"/>
      <c r="JNH19" s="136"/>
      <c r="JNI19" s="136"/>
      <c r="JNJ19" s="136"/>
      <c r="JNK19" s="136"/>
      <c r="JNL19" s="136"/>
      <c r="JNM19" s="136"/>
      <c r="JNN19" s="136"/>
      <c r="JNO19" s="136"/>
      <c r="JNP19" s="136"/>
      <c r="JNQ19" s="136"/>
      <c r="JNR19" s="136"/>
      <c r="JNS19" s="136"/>
      <c r="JNT19" s="136"/>
      <c r="JNU19" s="136"/>
      <c r="JNV19" s="136"/>
      <c r="JNW19" s="136"/>
      <c r="JNX19" s="136"/>
      <c r="JNY19" s="136"/>
      <c r="JNZ19" s="136"/>
      <c r="JOA19" s="136"/>
      <c r="JOB19" s="136"/>
      <c r="JOC19" s="136"/>
      <c r="JOD19" s="136"/>
      <c r="JOE19" s="136"/>
      <c r="JOF19" s="136"/>
      <c r="JOG19" s="136"/>
      <c r="JOH19" s="136"/>
      <c r="JOI19" s="136"/>
      <c r="JOJ19" s="136"/>
      <c r="JOK19" s="136"/>
      <c r="JOL19" s="136"/>
      <c r="JOM19" s="136"/>
      <c r="JON19" s="136"/>
      <c r="JOO19" s="136"/>
      <c r="JOP19" s="136"/>
      <c r="JOQ19" s="136"/>
      <c r="JOR19" s="136"/>
      <c r="JOS19" s="136"/>
      <c r="JOT19" s="136"/>
      <c r="JOU19" s="136"/>
      <c r="JOV19" s="136"/>
      <c r="JOW19" s="136"/>
      <c r="JOX19" s="136"/>
      <c r="JOY19" s="136"/>
      <c r="JOZ19" s="136"/>
      <c r="JPA19" s="136"/>
      <c r="JPB19" s="136"/>
      <c r="JPC19" s="136"/>
      <c r="JPD19" s="136"/>
      <c r="JPE19" s="136"/>
      <c r="JPF19" s="136"/>
      <c r="JPG19" s="136"/>
      <c r="JPH19" s="136"/>
      <c r="JPI19" s="136"/>
      <c r="JPJ19" s="136"/>
      <c r="JPK19" s="136"/>
      <c r="JPL19" s="136"/>
      <c r="JPM19" s="136"/>
      <c r="JPN19" s="136"/>
      <c r="JPO19" s="136"/>
      <c r="JPP19" s="136"/>
      <c r="JPQ19" s="136"/>
      <c r="JPR19" s="136"/>
      <c r="JPS19" s="136"/>
      <c r="JPT19" s="136"/>
      <c r="JPU19" s="136"/>
      <c r="JPV19" s="136"/>
      <c r="JPW19" s="136"/>
      <c r="JPX19" s="136"/>
      <c r="JPY19" s="136"/>
      <c r="JPZ19" s="136"/>
      <c r="JQA19" s="136"/>
      <c r="JQB19" s="136"/>
      <c r="JQC19" s="136"/>
      <c r="JQD19" s="136"/>
      <c r="JQE19" s="136"/>
      <c r="JQF19" s="136"/>
      <c r="JQG19" s="136"/>
      <c r="JQH19" s="136"/>
      <c r="JQI19" s="136"/>
      <c r="JQJ19" s="136"/>
      <c r="JQK19" s="136"/>
      <c r="JQL19" s="136"/>
      <c r="JQM19" s="136"/>
      <c r="JQN19" s="136"/>
      <c r="JQO19" s="136"/>
      <c r="JQP19" s="136"/>
      <c r="JQQ19" s="136"/>
      <c r="JQR19" s="136"/>
      <c r="JQS19" s="136"/>
      <c r="JQT19" s="136"/>
      <c r="JQU19" s="136"/>
      <c r="JQV19" s="136"/>
      <c r="JQW19" s="136"/>
      <c r="JQX19" s="136"/>
      <c r="JQY19" s="136"/>
      <c r="JQZ19" s="136"/>
      <c r="JRA19" s="136"/>
      <c r="JRB19" s="136"/>
      <c r="JRC19" s="136"/>
      <c r="JRD19" s="136"/>
      <c r="JRE19" s="136"/>
      <c r="JRF19" s="136"/>
      <c r="JRG19" s="136"/>
      <c r="JRH19" s="136"/>
      <c r="JRI19" s="136"/>
      <c r="JRJ19" s="136"/>
      <c r="JRK19" s="136"/>
      <c r="JRL19" s="136"/>
      <c r="JRM19" s="136"/>
      <c r="JRN19" s="136"/>
      <c r="JRO19" s="136"/>
      <c r="JRP19" s="136"/>
      <c r="JRQ19" s="136"/>
      <c r="JRR19" s="136"/>
      <c r="JRS19" s="136"/>
      <c r="JRT19" s="136"/>
      <c r="JRU19" s="136"/>
      <c r="JRV19" s="136"/>
      <c r="JRW19" s="136"/>
      <c r="JRX19" s="136"/>
      <c r="JRY19" s="136"/>
      <c r="JRZ19" s="136"/>
      <c r="JSA19" s="136"/>
      <c r="JSB19" s="136"/>
      <c r="JSC19" s="136"/>
      <c r="JSD19" s="136"/>
      <c r="JSE19" s="136"/>
      <c r="JSF19" s="136"/>
      <c r="JSG19" s="136"/>
      <c r="JSH19" s="136"/>
      <c r="JSI19" s="136"/>
      <c r="JSJ19" s="136"/>
      <c r="JSK19" s="136"/>
      <c r="JSL19" s="136"/>
      <c r="JSM19" s="136"/>
      <c r="JSN19" s="136"/>
      <c r="JSO19" s="136"/>
      <c r="JSP19" s="136"/>
      <c r="JSQ19" s="136"/>
      <c r="JSR19" s="136"/>
      <c r="JSS19" s="136"/>
      <c r="JST19" s="136"/>
      <c r="JSU19" s="136"/>
      <c r="JSV19" s="136"/>
      <c r="JSW19" s="136"/>
      <c r="JSX19" s="136"/>
      <c r="JSY19" s="136"/>
      <c r="JSZ19" s="136"/>
      <c r="JTA19" s="136"/>
      <c r="JTB19" s="136"/>
      <c r="JTC19" s="136"/>
      <c r="JTD19" s="136"/>
      <c r="JTE19" s="136"/>
      <c r="JTF19" s="136"/>
      <c r="JTG19" s="136"/>
      <c r="JTH19" s="136"/>
      <c r="JTI19" s="136"/>
      <c r="JTJ19" s="136"/>
      <c r="JTK19" s="136"/>
      <c r="JTL19" s="136"/>
      <c r="JTM19" s="136"/>
      <c r="JTN19" s="136"/>
      <c r="JTO19" s="136"/>
      <c r="JTP19" s="136"/>
      <c r="JTQ19" s="136"/>
      <c r="JTR19" s="136"/>
      <c r="JTS19" s="136"/>
      <c r="JTT19" s="136"/>
      <c r="JTU19" s="136"/>
      <c r="JTV19" s="136"/>
      <c r="JTW19" s="136"/>
      <c r="JTX19" s="136"/>
      <c r="JTY19" s="136"/>
      <c r="JTZ19" s="136"/>
      <c r="JUA19" s="136"/>
      <c r="JUB19" s="136"/>
      <c r="JUC19" s="136"/>
      <c r="JUD19" s="136"/>
      <c r="JUE19" s="136"/>
      <c r="JUF19" s="136"/>
      <c r="JUG19" s="136"/>
      <c r="JUH19" s="136"/>
      <c r="JUI19" s="136"/>
      <c r="JUJ19" s="136"/>
      <c r="JUK19" s="136"/>
      <c r="JUL19" s="136"/>
      <c r="JUM19" s="136"/>
      <c r="JUN19" s="136"/>
      <c r="JUO19" s="136"/>
      <c r="JUP19" s="136"/>
      <c r="JUQ19" s="136"/>
      <c r="JUR19" s="136"/>
      <c r="JUS19" s="136"/>
      <c r="JUT19" s="136"/>
      <c r="JUU19" s="136"/>
      <c r="JUV19" s="136"/>
      <c r="JUW19" s="136"/>
      <c r="JUX19" s="136"/>
      <c r="JUY19" s="136"/>
      <c r="JUZ19" s="136"/>
      <c r="JVA19" s="136"/>
      <c r="JVB19" s="136"/>
      <c r="JVC19" s="136"/>
      <c r="JVD19" s="136"/>
      <c r="JVE19" s="136"/>
      <c r="JVF19" s="136"/>
      <c r="JVG19" s="136"/>
      <c r="JVH19" s="136"/>
      <c r="JVI19" s="136"/>
      <c r="JVJ19" s="136"/>
      <c r="JVK19" s="136"/>
      <c r="JVL19" s="136"/>
      <c r="JVM19" s="136"/>
      <c r="JVN19" s="136"/>
      <c r="JVO19" s="136"/>
      <c r="JVP19" s="136"/>
      <c r="JVQ19" s="136"/>
      <c r="JVR19" s="136"/>
      <c r="JVS19" s="136"/>
      <c r="JVT19" s="136"/>
      <c r="JVU19" s="136"/>
      <c r="JVV19" s="136"/>
      <c r="JVW19" s="136"/>
      <c r="JVX19" s="136"/>
      <c r="JVY19" s="136"/>
      <c r="JVZ19" s="136"/>
      <c r="JWA19" s="136"/>
      <c r="JWB19" s="136"/>
      <c r="JWC19" s="136"/>
      <c r="JWD19" s="136"/>
      <c r="JWE19" s="136"/>
      <c r="JWF19" s="136"/>
      <c r="JWG19" s="136"/>
      <c r="JWH19" s="136"/>
      <c r="JWI19" s="136"/>
      <c r="JWJ19" s="136"/>
      <c r="JWK19" s="136"/>
      <c r="JWL19" s="136"/>
      <c r="JWM19" s="136"/>
      <c r="JWN19" s="136"/>
      <c r="JWO19" s="136"/>
      <c r="JWP19" s="136"/>
      <c r="JWQ19" s="136"/>
      <c r="JWR19" s="136"/>
      <c r="JWS19" s="136"/>
      <c r="JWT19" s="136"/>
      <c r="JWU19" s="136"/>
      <c r="JWV19" s="136"/>
      <c r="JWW19" s="136"/>
      <c r="JWX19" s="136"/>
      <c r="JWY19" s="136"/>
      <c r="JWZ19" s="136"/>
      <c r="JXA19" s="136"/>
      <c r="JXB19" s="136"/>
      <c r="JXC19" s="136"/>
      <c r="JXD19" s="136"/>
      <c r="JXE19" s="136"/>
      <c r="JXF19" s="136"/>
      <c r="JXG19" s="136"/>
      <c r="JXH19" s="136"/>
      <c r="JXI19" s="136"/>
      <c r="JXJ19" s="136"/>
      <c r="JXK19" s="136"/>
      <c r="JXL19" s="136"/>
      <c r="JXM19" s="136"/>
      <c r="JXN19" s="136"/>
      <c r="JXO19" s="136"/>
      <c r="JXP19" s="136"/>
      <c r="JXQ19" s="136"/>
      <c r="JXR19" s="136"/>
      <c r="JXS19" s="136"/>
      <c r="JXT19" s="136"/>
      <c r="JXU19" s="136"/>
      <c r="JXV19" s="136"/>
      <c r="JXW19" s="136"/>
      <c r="JXX19" s="136"/>
      <c r="JXY19" s="136"/>
      <c r="JXZ19" s="136"/>
      <c r="JYA19" s="136"/>
      <c r="JYB19" s="136"/>
      <c r="JYC19" s="136"/>
      <c r="JYD19" s="136"/>
      <c r="JYE19" s="136"/>
      <c r="JYF19" s="136"/>
      <c r="JYG19" s="136"/>
      <c r="JYH19" s="136"/>
      <c r="JYI19" s="136"/>
      <c r="JYJ19" s="136"/>
      <c r="JYK19" s="136"/>
      <c r="JYL19" s="136"/>
      <c r="JYM19" s="136"/>
      <c r="JYN19" s="136"/>
      <c r="JYO19" s="136"/>
      <c r="JYP19" s="136"/>
      <c r="JYQ19" s="136"/>
      <c r="JYR19" s="136"/>
      <c r="JYS19" s="136"/>
      <c r="JYT19" s="136"/>
      <c r="JYU19" s="136"/>
      <c r="JYV19" s="136"/>
      <c r="JYW19" s="136"/>
      <c r="JYX19" s="136"/>
      <c r="JYY19" s="136"/>
      <c r="JYZ19" s="136"/>
      <c r="JZA19" s="136"/>
      <c r="JZB19" s="136"/>
      <c r="JZC19" s="136"/>
      <c r="JZD19" s="136"/>
      <c r="JZE19" s="136"/>
      <c r="JZF19" s="136"/>
      <c r="JZG19" s="136"/>
      <c r="JZH19" s="136"/>
      <c r="JZI19" s="136"/>
      <c r="JZJ19" s="136"/>
      <c r="JZK19" s="136"/>
      <c r="JZL19" s="136"/>
      <c r="JZM19" s="136"/>
      <c r="JZN19" s="136"/>
      <c r="JZO19" s="136"/>
      <c r="JZP19" s="136"/>
      <c r="JZQ19" s="136"/>
      <c r="JZR19" s="136"/>
      <c r="JZS19" s="136"/>
      <c r="JZT19" s="136"/>
      <c r="JZU19" s="136"/>
      <c r="JZV19" s="136"/>
      <c r="JZW19" s="136"/>
      <c r="JZX19" s="136"/>
      <c r="JZY19" s="136"/>
      <c r="JZZ19" s="136"/>
      <c r="KAA19" s="136"/>
      <c r="KAB19" s="136"/>
      <c r="KAC19" s="136"/>
      <c r="KAD19" s="136"/>
      <c r="KAE19" s="136"/>
      <c r="KAF19" s="136"/>
      <c r="KAG19" s="136"/>
      <c r="KAH19" s="136"/>
      <c r="KAI19" s="136"/>
      <c r="KAJ19" s="136"/>
      <c r="KAK19" s="136"/>
      <c r="KAL19" s="136"/>
      <c r="KAM19" s="136"/>
      <c r="KAN19" s="136"/>
      <c r="KAO19" s="136"/>
      <c r="KAP19" s="136"/>
      <c r="KAQ19" s="136"/>
      <c r="KAR19" s="136"/>
      <c r="KAS19" s="136"/>
      <c r="KAT19" s="136"/>
      <c r="KAU19" s="136"/>
      <c r="KAV19" s="136"/>
      <c r="KAW19" s="136"/>
      <c r="KAX19" s="136"/>
      <c r="KAY19" s="136"/>
      <c r="KAZ19" s="136"/>
      <c r="KBA19" s="136"/>
      <c r="KBB19" s="136"/>
      <c r="KBC19" s="136"/>
      <c r="KBD19" s="136"/>
      <c r="KBE19" s="136"/>
      <c r="KBF19" s="136"/>
      <c r="KBG19" s="136"/>
      <c r="KBH19" s="136"/>
      <c r="KBI19" s="136"/>
      <c r="KBJ19" s="136"/>
      <c r="KBK19" s="136"/>
      <c r="KBL19" s="136"/>
      <c r="KBM19" s="136"/>
      <c r="KBN19" s="136"/>
      <c r="KBO19" s="136"/>
      <c r="KBP19" s="136"/>
      <c r="KBQ19" s="136"/>
      <c r="KBR19" s="136"/>
      <c r="KBS19" s="136"/>
      <c r="KBT19" s="136"/>
      <c r="KBU19" s="136"/>
      <c r="KBV19" s="136"/>
      <c r="KBW19" s="136"/>
      <c r="KBX19" s="136"/>
      <c r="KBY19" s="136"/>
      <c r="KBZ19" s="136"/>
      <c r="KCA19" s="136"/>
      <c r="KCB19" s="136"/>
      <c r="KCC19" s="136"/>
      <c r="KCD19" s="136"/>
      <c r="KCE19" s="136"/>
      <c r="KCF19" s="136"/>
      <c r="KCG19" s="136"/>
      <c r="KCH19" s="136"/>
      <c r="KCI19" s="136"/>
      <c r="KCJ19" s="136"/>
      <c r="KCK19" s="136"/>
      <c r="KCL19" s="136"/>
      <c r="KCM19" s="136"/>
      <c r="KCN19" s="136"/>
      <c r="KCO19" s="136"/>
      <c r="KCP19" s="136"/>
      <c r="KCQ19" s="136"/>
      <c r="KCR19" s="136"/>
      <c r="KCS19" s="136"/>
      <c r="KCT19" s="136"/>
      <c r="KCU19" s="136"/>
      <c r="KCV19" s="136"/>
      <c r="KCW19" s="136"/>
      <c r="KCX19" s="136"/>
      <c r="KCY19" s="136"/>
      <c r="KCZ19" s="136"/>
      <c r="KDA19" s="136"/>
      <c r="KDB19" s="136"/>
      <c r="KDC19" s="136"/>
      <c r="KDD19" s="136"/>
      <c r="KDE19" s="136"/>
      <c r="KDF19" s="136"/>
      <c r="KDG19" s="136"/>
      <c r="KDH19" s="136"/>
      <c r="KDI19" s="136"/>
      <c r="KDJ19" s="136"/>
      <c r="KDK19" s="136"/>
      <c r="KDL19" s="136"/>
      <c r="KDM19" s="136"/>
      <c r="KDN19" s="136"/>
      <c r="KDO19" s="136"/>
      <c r="KDP19" s="136"/>
      <c r="KDQ19" s="136"/>
      <c r="KDR19" s="136"/>
      <c r="KDS19" s="136"/>
      <c r="KDT19" s="136"/>
      <c r="KDU19" s="136"/>
      <c r="KDV19" s="136"/>
      <c r="KDW19" s="136"/>
      <c r="KDX19" s="136"/>
      <c r="KDY19" s="136"/>
      <c r="KDZ19" s="136"/>
      <c r="KEA19" s="136"/>
      <c r="KEB19" s="136"/>
      <c r="KEC19" s="136"/>
      <c r="KED19" s="136"/>
      <c r="KEE19" s="136"/>
      <c r="KEF19" s="136"/>
      <c r="KEG19" s="136"/>
      <c r="KEH19" s="136"/>
      <c r="KEI19" s="136"/>
      <c r="KEJ19" s="136"/>
      <c r="KEK19" s="136"/>
      <c r="KEL19" s="136"/>
      <c r="KEM19" s="136"/>
      <c r="KEN19" s="136"/>
      <c r="KEO19" s="136"/>
      <c r="KEP19" s="136"/>
      <c r="KEQ19" s="136"/>
      <c r="KER19" s="136"/>
      <c r="KES19" s="136"/>
      <c r="KET19" s="136"/>
      <c r="KEU19" s="136"/>
      <c r="KEV19" s="136"/>
      <c r="KEW19" s="136"/>
      <c r="KEX19" s="136"/>
      <c r="KEY19" s="136"/>
      <c r="KEZ19" s="136"/>
      <c r="KFA19" s="136"/>
      <c r="KFB19" s="136"/>
      <c r="KFC19" s="136"/>
      <c r="KFD19" s="136"/>
      <c r="KFE19" s="136"/>
      <c r="KFF19" s="136"/>
      <c r="KFG19" s="136"/>
      <c r="KFH19" s="136"/>
      <c r="KFI19" s="136"/>
      <c r="KFJ19" s="136"/>
      <c r="KFK19" s="136"/>
      <c r="KFL19" s="136"/>
      <c r="KFM19" s="136"/>
      <c r="KFN19" s="136"/>
      <c r="KFO19" s="136"/>
      <c r="KFP19" s="136"/>
      <c r="KFQ19" s="136"/>
      <c r="KFR19" s="136"/>
      <c r="KFS19" s="136"/>
      <c r="KFT19" s="136"/>
      <c r="KFU19" s="136"/>
      <c r="KFV19" s="136"/>
      <c r="KFW19" s="136"/>
      <c r="KFX19" s="136"/>
      <c r="KFY19" s="136"/>
      <c r="KFZ19" s="136"/>
      <c r="KGA19" s="136"/>
      <c r="KGB19" s="136"/>
      <c r="KGC19" s="136"/>
      <c r="KGD19" s="136"/>
      <c r="KGE19" s="136"/>
      <c r="KGF19" s="136"/>
      <c r="KGG19" s="136"/>
      <c r="KGH19" s="136"/>
      <c r="KGI19" s="136"/>
      <c r="KGJ19" s="136"/>
      <c r="KGK19" s="136"/>
      <c r="KGL19" s="136"/>
      <c r="KGM19" s="136"/>
      <c r="KGN19" s="136"/>
      <c r="KGO19" s="136"/>
      <c r="KGP19" s="136"/>
      <c r="KGQ19" s="136"/>
      <c r="KGR19" s="136"/>
      <c r="KGS19" s="136"/>
      <c r="KGT19" s="136"/>
      <c r="KGU19" s="136"/>
      <c r="KGV19" s="136"/>
      <c r="KGW19" s="136"/>
      <c r="KGX19" s="136"/>
      <c r="KGY19" s="136"/>
      <c r="KGZ19" s="136"/>
      <c r="KHA19" s="136"/>
      <c r="KHB19" s="136"/>
      <c r="KHC19" s="136"/>
      <c r="KHD19" s="136"/>
      <c r="KHE19" s="136"/>
      <c r="KHF19" s="136"/>
      <c r="KHG19" s="136"/>
      <c r="KHH19" s="136"/>
      <c r="KHI19" s="136"/>
      <c r="KHJ19" s="136"/>
      <c r="KHK19" s="136"/>
      <c r="KHL19" s="136"/>
      <c r="KHM19" s="136"/>
      <c r="KHN19" s="136"/>
      <c r="KHO19" s="136"/>
      <c r="KHP19" s="136"/>
      <c r="KHQ19" s="136"/>
      <c r="KHR19" s="136"/>
      <c r="KHS19" s="136"/>
      <c r="KHT19" s="136"/>
      <c r="KHU19" s="136"/>
      <c r="KHV19" s="136"/>
      <c r="KHW19" s="136"/>
      <c r="KHX19" s="136"/>
      <c r="KHY19" s="136"/>
      <c r="KHZ19" s="136"/>
      <c r="KIA19" s="136"/>
      <c r="KIB19" s="136"/>
      <c r="KIC19" s="136"/>
      <c r="KID19" s="136"/>
      <c r="KIE19" s="136"/>
      <c r="KIF19" s="136"/>
      <c r="KIG19" s="136"/>
      <c r="KIH19" s="136"/>
      <c r="KII19" s="136"/>
      <c r="KIJ19" s="136"/>
      <c r="KIK19" s="136"/>
      <c r="KIL19" s="136"/>
      <c r="KIM19" s="136"/>
      <c r="KIN19" s="136"/>
      <c r="KIO19" s="136"/>
      <c r="KIP19" s="136"/>
      <c r="KIQ19" s="136"/>
      <c r="KIR19" s="136"/>
      <c r="KIS19" s="136"/>
      <c r="KIT19" s="136"/>
      <c r="KIU19" s="136"/>
      <c r="KIV19" s="136"/>
      <c r="KIW19" s="136"/>
      <c r="KIX19" s="136"/>
      <c r="KIY19" s="136"/>
      <c r="KIZ19" s="136"/>
      <c r="KJA19" s="136"/>
      <c r="KJB19" s="136"/>
      <c r="KJC19" s="136"/>
      <c r="KJD19" s="136"/>
      <c r="KJE19" s="136"/>
      <c r="KJF19" s="136"/>
      <c r="KJG19" s="136"/>
      <c r="KJH19" s="136"/>
      <c r="KJI19" s="136"/>
      <c r="KJJ19" s="136"/>
      <c r="KJK19" s="136"/>
      <c r="KJL19" s="136"/>
      <c r="KJM19" s="136"/>
      <c r="KJN19" s="136"/>
      <c r="KJO19" s="136"/>
      <c r="KJP19" s="136"/>
      <c r="KJQ19" s="136"/>
      <c r="KJR19" s="136"/>
      <c r="KJS19" s="136"/>
      <c r="KJT19" s="136"/>
      <c r="KJU19" s="136"/>
      <c r="KJV19" s="136"/>
      <c r="KJW19" s="136"/>
      <c r="KJX19" s="136"/>
      <c r="KJY19" s="136"/>
      <c r="KJZ19" s="136"/>
      <c r="KKA19" s="136"/>
      <c r="KKB19" s="136"/>
      <c r="KKC19" s="136"/>
      <c r="KKD19" s="136"/>
      <c r="KKE19" s="136"/>
      <c r="KKF19" s="136"/>
      <c r="KKG19" s="136"/>
      <c r="KKH19" s="136"/>
      <c r="KKI19" s="136"/>
      <c r="KKJ19" s="136"/>
      <c r="KKK19" s="136"/>
      <c r="KKL19" s="136"/>
      <c r="KKM19" s="136"/>
      <c r="KKN19" s="136"/>
      <c r="KKO19" s="136"/>
      <c r="KKP19" s="136"/>
      <c r="KKQ19" s="136"/>
      <c r="KKR19" s="136"/>
      <c r="KKS19" s="136"/>
      <c r="KKT19" s="136"/>
      <c r="KKU19" s="136"/>
      <c r="KKV19" s="136"/>
      <c r="KKW19" s="136"/>
      <c r="KKX19" s="136"/>
      <c r="KKY19" s="136"/>
      <c r="KKZ19" s="136"/>
      <c r="KLA19" s="136"/>
      <c r="KLB19" s="136"/>
      <c r="KLC19" s="136"/>
      <c r="KLD19" s="136"/>
      <c r="KLE19" s="136"/>
      <c r="KLF19" s="136"/>
      <c r="KLG19" s="136"/>
      <c r="KLH19" s="136"/>
      <c r="KLI19" s="136"/>
      <c r="KLJ19" s="136"/>
      <c r="KLK19" s="136"/>
      <c r="KLL19" s="136"/>
      <c r="KLM19" s="136"/>
      <c r="KLN19" s="136"/>
      <c r="KLO19" s="136"/>
      <c r="KLP19" s="136"/>
      <c r="KLQ19" s="136"/>
      <c r="KLR19" s="136"/>
      <c r="KLS19" s="136"/>
      <c r="KLT19" s="136"/>
      <c r="KLU19" s="136"/>
      <c r="KLV19" s="136"/>
      <c r="KLW19" s="136"/>
      <c r="KLX19" s="136"/>
      <c r="KLY19" s="136"/>
      <c r="KLZ19" s="136"/>
      <c r="KMA19" s="136"/>
      <c r="KMB19" s="136"/>
      <c r="KMC19" s="136"/>
      <c r="KMD19" s="136"/>
      <c r="KME19" s="136"/>
      <c r="KMF19" s="136"/>
      <c r="KMG19" s="136"/>
      <c r="KMH19" s="136"/>
      <c r="KMI19" s="136"/>
      <c r="KMJ19" s="136"/>
      <c r="KMK19" s="136"/>
      <c r="KML19" s="136"/>
      <c r="KMM19" s="136"/>
      <c r="KMN19" s="136"/>
      <c r="KMO19" s="136"/>
      <c r="KMP19" s="136"/>
      <c r="KMQ19" s="136"/>
      <c r="KMR19" s="136"/>
      <c r="KMS19" s="136"/>
      <c r="KMT19" s="136"/>
      <c r="KMU19" s="136"/>
      <c r="KMV19" s="136"/>
      <c r="KMW19" s="136"/>
      <c r="KMX19" s="136"/>
      <c r="KMY19" s="136"/>
      <c r="KMZ19" s="136"/>
      <c r="KNA19" s="136"/>
      <c r="KNB19" s="136"/>
      <c r="KNC19" s="136"/>
      <c r="KND19" s="136"/>
      <c r="KNE19" s="136"/>
      <c r="KNF19" s="136"/>
      <c r="KNG19" s="136"/>
      <c r="KNH19" s="136"/>
      <c r="KNI19" s="136"/>
      <c r="KNJ19" s="136"/>
      <c r="KNK19" s="136"/>
      <c r="KNL19" s="136"/>
      <c r="KNM19" s="136"/>
      <c r="KNN19" s="136"/>
      <c r="KNO19" s="136"/>
      <c r="KNP19" s="136"/>
      <c r="KNQ19" s="136"/>
      <c r="KNR19" s="136"/>
      <c r="KNS19" s="136"/>
      <c r="KNT19" s="136"/>
      <c r="KNU19" s="136"/>
      <c r="KNV19" s="136"/>
      <c r="KNW19" s="136"/>
      <c r="KNX19" s="136"/>
      <c r="KNY19" s="136"/>
      <c r="KNZ19" s="136"/>
      <c r="KOA19" s="136"/>
      <c r="KOB19" s="136"/>
      <c r="KOC19" s="136"/>
      <c r="KOD19" s="136"/>
      <c r="KOE19" s="136"/>
      <c r="KOF19" s="136"/>
      <c r="KOG19" s="136"/>
      <c r="KOH19" s="136"/>
      <c r="KOI19" s="136"/>
      <c r="KOJ19" s="136"/>
      <c r="KOK19" s="136"/>
      <c r="KOL19" s="136"/>
      <c r="KOM19" s="136"/>
      <c r="KON19" s="136"/>
      <c r="KOO19" s="136"/>
      <c r="KOP19" s="136"/>
      <c r="KOQ19" s="136"/>
      <c r="KOR19" s="136"/>
      <c r="KOS19" s="136"/>
      <c r="KOT19" s="136"/>
      <c r="KOU19" s="136"/>
      <c r="KOV19" s="136"/>
      <c r="KOW19" s="136"/>
      <c r="KOX19" s="136"/>
      <c r="KOY19" s="136"/>
      <c r="KOZ19" s="136"/>
      <c r="KPA19" s="136"/>
      <c r="KPB19" s="136"/>
      <c r="KPC19" s="136"/>
      <c r="KPD19" s="136"/>
      <c r="KPE19" s="136"/>
      <c r="KPF19" s="136"/>
      <c r="KPG19" s="136"/>
      <c r="KPH19" s="136"/>
      <c r="KPI19" s="136"/>
      <c r="KPJ19" s="136"/>
      <c r="KPK19" s="136"/>
      <c r="KPL19" s="136"/>
      <c r="KPM19" s="136"/>
      <c r="KPN19" s="136"/>
      <c r="KPO19" s="136"/>
      <c r="KPP19" s="136"/>
      <c r="KPQ19" s="136"/>
      <c r="KPR19" s="136"/>
      <c r="KPS19" s="136"/>
      <c r="KPT19" s="136"/>
      <c r="KPU19" s="136"/>
      <c r="KPV19" s="136"/>
      <c r="KPW19" s="136"/>
      <c r="KPX19" s="136"/>
      <c r="KPY19" s="136"/>
      <c r="KPZ19" s="136"/>
      <c r="KQA19" s="136"/>
      <c r="KQB19" s="136"/>
      <c r="KQC19" s="136"/>
      <c r="KQD19" s="136"/>
      <c r="KQE19" s="136"/>
      <c r="KQF19" s="136"/>
      <c r="KQG19" s="136"/>
      <c r="KQH19" s="136"/>
      <c r="KQI19" s="136"/>
      <c r="KQJ19" s="136"/>
      <c r="KQK19" s="136"/>
      <c r="KQL19" s="136"/>
      <c r="KQM19" s="136"/>
      <c r="KQN19" s="136"/>
      <c r="KQO19" s="136"/>
      <c r="KQP19" s="136"/>
      <c r="KQQ19" s="136"/>
      <c r="KQR19" s="136"/>
      <c r="KQS19" s="136"/>
      <c r="KQT19" s="136"/>
      <c r="KQU19" s="136"/>
      <c r="KQV19" s="136"/>
      <c r="KQW19" s="136"/>
      <c r="KQX19" s="136"/>
      <c r="KQY19" s="136"/>
      <c r="KQZ19" s="136"/>
      <c r="KRA19" s="136"/>
      <c r="KRB19" s="136"/>
      <c r="KRC19" s="136"/>
      <c r="KRD19" s="136"/>
      <c r="KRE19" s="136"/>
      <c r="KRF19" s="136"/>
      <c r="KRG19" s="136"/>
      <c r="KRH19" s="136"/>
      <c r="KRI19" s="136"/>
      <c r="KRJ19" s="136"/>
      <c r="KRK19" s="136"/>
      <c r="KRL19" s="136"/>
      <c r="KRM19" s="136"/>
      <c r="KRN19" s="136"/>
      <c r="KRO19" s="136"/>
      <c r="KRP19" s="136"/>
      <c r="KRQ19" s="136"/>
      <c r="KRR19" s="136"/>
      <c r="KRS19" s="136"/>
      <c r="KRT19" s="136"/>
      <c r="KRU19" s="136"/>
      <c r="KRV19" s="136"/>
      <c r="KRW19" s="136"/>
      <c r="KRX19" s="136"/>
      <c r="KRY19" s="136"/>
      <c r="KRZ19" s="136"/>
      <c r="KSA19" s="136"/>
      <c r="KSB19" s="136"/>
      <c r="KSC19" s="136"/>
      <c r="KSD19" s="136"/>
      <c r="KSE19" s="136"/>
      <c r="KSF19" s="136"/>
      <c r="KSG19" s="136"/>
      <c r="KSH19" s="136"/>
      <c r="KSI19" s="136"/>
      <c r="KSJ19" s="136"/>
      <c r="KSK19" s="136"/>
      <c r="KSL19" s="136"/>
      <c r="KSM19" s="136"/>
      <c r="KSN19" s="136"/>
      <c r="KSO19" s="136"/>
      <c r="KSP19" s="136"/>
      <c r="KSQ19" s="136"/>
      <c r="KSR19" s="136"/>
      <c r="KSS19" s="136"/>
      <c r="KST19" s="136"/>
      <c r="KSU19" s="136"/>
      <c r="KSV19" s="136"/>
      <c r="KSW19" s="136"/>
      <c r="KSX19" s="136"/>
      <c r="KSY19" s="136"/>
      <c r="KSZ19" s="136"/>
      <c r="KTA19" s="136"/>
      <c r="KTB19" s="136"/>
      <c r="KTC19" s="136"/>
      <c r="KTD19" s="136"/>
      <c r="KTE19" s="136"/>
      <c r="KTF19" s="136"/>
      <c r="KTG19" s="136"/>
      <c r="KTH19" s="136"/>
      <c r="KTI19" s="136"/>
      <c r="KTJ19" s="136"/>
      <c r="KTK19" s="136"/>
      <c r="KTL19" s="136"/>
      <c r="KTM19" s="136"/>
      <c r="KTN19" s="136"/>
      <c r="KTO19" s="136"/>
      <c r="KTP19" s="136"/>
      <c r="KTQ19" s="136"/>
      <c r="KTR19" s="136"/>
      <c r="KTS19" s="136"/>
      <c r="KTT19" s="136"/>
      <c r="KTU19" s="136"/>
      <c r="KTV19" s="136"/>
      <c r="KTW19" s="136"/>
      <c r="KTX19" s="136"/>
      <c r="KTY19" s="136"/>
      <c r="KTZ19" s="136"/>
      <c r="KUA19" s="136"/>
      <c r="KUB19" s="136"/>
      <c r="KUC19" s="136"/>
      <c r="KUD19" s="136"/>
      <c r="KUE19" s="136"/>
      <c r="KUF19" s="136"/>
      <c r="KUG19" s="136"/>
      <c r="KUH19" s="136"/>
      <c r="KUI19" s="136"/>
      <c r="KUJ19" s="136"/>
      <c r="KUK19" s="136"/>
      <c r="KUL19" s="136"/>
      <c r="KUM19" s="136"/>
      <c r="KUN19" s="136"/>
      <c r="KUO19" s="136"/>
      <c r="KUP19" s="136"/>
      <c r="KUQ19" s="136"/>
      <c r="KUR19" s="136"/>
      <c r="KUS19" s="136"/>
      <c r="KUT19" s="136"/>
      <c r="KUU19" s="136"/>
      <c r="KUV19" s="136"/>
      <c r="KUW19" s="136"/>
      <c r="KUX19" s="136"/>
      <c r="KUY19" s="136"/>
      <c r="KUZ19" s="136"/>
      <c r="KVA19" s="136"/>
      <c r="KVB19" s="136"/>
      <c r="KVC19" s="136"/>
      <c r="KVD19" s="136"/>
      <c r="KVE19" s="136"/>
      <c r="KVF19" s="136"/>
      <c r="KVG19" s="136"/>
      <c r="KVH19" s="136"/>
      <c r="KVI19" s="136"/>
      <c r="KVJ19" s="136"/>
      <c r="KVK19" s="136"/>
      <c r="KVL19" s="136"/>
      <c r="KVM19" s="136"/>
      <c r="KVN19" s="136"/>
      <c r="KVO19" s="136"/>
      <c r="KVP19" s="136"/>
      <c r="KVQ19" s="136"/>
      <c r="KVR19" s="136"/>
      <c r="KVS19" s="136"/>
      <c r="KVT19" s="136"/>
      <c r="KVU19" s="136"/>
      <c r="KVV19" s="136"/>
      <c r="KVW19" s="136"/>
      <c r="KVX19" s="136"/>
      <c r="KVY19" s="136"/>
      <c r="KVZ19" s="136"/>
      <c r="KWA19" s="136"/>
      <c r="KWB19" s="136"/>
      <c r="KWC19" s="136"/>
      <c r="KWD19" s="136"/>
      <c r="KWE19" s="136"/>
      <c r="KWF19" s="136"/>
      <c r="KWG19" s="136"/>
      <c r="KWH19" s="136"/>
      <c r="KWI19" s="136"/>
      <c r="KWJ19" s="136"/>
      <c r="KWK19" s="136"/>
      <c r="KWL19" s="136"/>
      <c r="KWM19" s="136"/>
      <c r="KWN19" s="136"/>
      <c r="KWO19" s="136"/>
      <c r="KWP19" s="136"/>
      <c r="KWQ19" s="136"/>
      <c r="KWR19" s="136"/>
      <c r="KWS19" s="136"/>
      <c r="KWT19" s="136"/>
      <c r="KWU19" s="136"/>
      <c r="KWV19" s="136"/>
      <c r="KWW19" s="136"/>
      <c r="KWX19" s="136"/>
      <c r="KWY19" s="136"/>
      <c r="KWZ19" s="136"/>
      <c r="KXA19" s="136"/>
      <c r="KXB19" s="136"/>
      <c r="KXC19" s="136"/>
      <c r="KXD19" s="136"/>
      <c r="KXE19" s="136"/>
      <c r="KXF19" s="136"/>
      <c r="KXG19" s="136"/>
      <c r="KXH19" s="136"/>
      <c r="KXI19" s="136"/>
      <c r="KXJ19" s="136"/>
      <c r="KXK19" s="136"/>
      <c r="KXL19" s="136"/>
      <c r="KXM19" s="136"/>
      <c r="KXN19" s="136"/>
      <c r="KXO19" s="136"/>
      <c r="KXP19" s="136"/>
      <c r="KXQ19" s="136"/>
      <c r="KXR19" s="136"/>
      <c r="KXS19" s="136"/>
      <c r="KXT19" s="136"/>
      <c r="KXU19" s="136"/>
      <c r="KXV19" s="136"/>
      <c r="KXW19" s="136"/>
      <c r="KXX19" s="136"/>
      <c r="KXY19" s="136"/>
      <c r="KXZ19" s="136"/>
      <c r="KYA19" s="136"/>
      <c r="KYB19" s="136"/>
      <c r="KYC19" s="136"/>
      <c r="KYD19" s="136"/>
      <c r="KYE19" s="136"/>
      <c r="KYF19" s="136"/>
      <c r="KYG19" s="136"/>
      <c r="KYH19" s="136"/>
      <c r="KYI19" s="136"/>
      <c r="KYJ19" s="136"/>
      <c r="KYK19" s="136"/>
      <c r="KYL19" s="136"/>
      <c r="KYM19" s="136"/>
      <c r="KYN19" s="136"/>
      <c r="KYO19" s="136"/>
      <c r="KYP19" s="136"/>
      <c r="KYQ19" s="136"/>
      <c r="KYR19" s="136"/>
      <c r="KYS19" s="136"/>
      <c r="KYT19" s="136"/>
      <c r="KYU19" s="136"/>
      <c r="KYV19" s="136"/>
      <c r="KYW19" s="136"/>
      <c r="KYX19" s="136"/>
      <c r="KYY19" s="136"/>
      <c r="KYZ19" s="136"/>
      <c r="KZA19" s="136"/>
      <c r="KZB19" s="136"/>
      <c r="KZC19" s="136"/>
      <c r="KZD19" s="136"/>
      <c r="KZE19" s="136"/>
      <c r="KZF19" s="136"/>
      <c r="KZG19" s="136"/>
      <c r="KZH19" s="136"/>
      <c r="KZI19" s="136"/>
      <c r="KZJ19" s="136"/>
      <c r="KZK19" s="136"/>
      <c r="KZL19" s="136"/>
      <c r="KZM19" s="136"/>
      <c r="KZN19" s="136"/>
      <c r="KZO19" s="136"/>
      <c r="KZP19" s="136"/>
      <c r="KZQ19" s="136"/>
      <c r="KZR19" s="136"/>
      <c r="KZS19" s="136"/>
      <c r="KZT19" s="136"/>
      <c r="KZU19" s="136"/>
      <c r="KZV19" s="136"/>
      <c r="KZW19" s="136"/>
      <c r="KZX19" s="136"/>
      <c r="KZY19" s="136"/>
      <c r="KZZ19" s="136"/>
      <c r="LAA19" s="136"/>
      <c r="LAB19" s="136"/>
      <c r="LAC19" s="136"/>
      <c r="LAD19" s="136"/>
      <c r="LAE19" s="136"/>
      <c r="LAF19" s="136"/>
      <c r="LAG19" s="136"/>
      <c r="LAH19" s="136"/>
      <c r="LAI19" s="136"/>
      <c r="LAJ19" s="136"/>
      <c r="LAK19" s="136"/>
      <c r="LAL19" s="136"/>
      <c r="LAM19" s="136"/>
      <c r="LAN19" s="136"/>
      <c r="LAO19" s="136"/>
      <c r="LAP19" s="136"/>
      <c r="LAQ19" s="136"/>
      <c r="LAR19" s="136"/>
      <c r="LAS19" s="136"/>
      <c r="LAT19" s="136"/>
      <c r="LAU19" s="136"/>
      <c r="LAV19" s="136"/>
      <c r="LAW19" s="136"/>
      <c r="LAX19" s="136"/>
      <c r="LAY19" s="136"/>
      <c r="LAZ19" s="136"/>
      <c r="LBA19" s="136"/>
      <c r="LBB19" s="136"/>
      <c r="LBC19" s="136"/>
      <c r="LBD19" s="136"/>
      <c r="LBE19" s="136"/>
      <c r="LBF19" s="136"/>
      <c r="LBG19" s="136"/>
      <c r="LBH19" s="136"/>
      <c r="LBI19" s="136"/>
      <c r="LBJ19" s="136"/>
      <c r="LBK19" s="136"/>
      <c r="LBL19" s="136"/>
      <c r="LBM19" s="136"/>
      <c r="LBN19" s="136"/>
      <c r="LBO19" s="136"/>
      <c r="LBP19" s="136"/>
      <c r="LBQ19" s="136"/>
      <c r="LBR19" s="136"/>
      <c r="LBS19" s="136"/>
      <c r="LBT19" s="136"/>
      <c r="LBU19" s="136"/>
      <c r="LBV19" s="136"/>
      <c r="LBW19" s="136"/>
      <c r="LBX19" s="136"/>
      <c r="LBY19" s="136"/>
      <c r="LBZ19" s="136"/>
      <c r="LCA19" s="136"/>
      <c r="LCB19" s="136"/>
      <c r="LCC19" s="136"/>
      <c r="LCD19" s="136"/>
      <c r="LCE19" s="136"/>
      <c r="LCF19" s="136"/>
      <c r="LCG19" s="136"/>
      <c r="LCH19" s="136"/>
      <c r="LCI19" s="136"/>
      <c r="LCJ19" s="136"/>
      <c r="LCK19" s="136"/>
      <c r="LCL19" s="136"/>
      <c r="LCM19" s="136"/>
      <c r="LCN19" s="136"/>
      <c r="LCO19" s="136"/>
      <c r="LCP19" s="136"/>
      <c r="LCQ19" s="136"/>
      <c r="LCR19" s="136"/>
      <c r="LCS19" s="136"/>
      <c r="LCT19" s="136"/>
      <c r="LCU19" s="136"/>
      <c r="LCV19" s="136"/>
      <c r="LCW19" s="136"/>
      <c r="LCX19" s="136"/>
      <c r="LCY19" s="136"/>
      <c r="LCZ19" s="136"/>
      <c r="LDA19" s="136"/>
      <c r="LDB19" s="136"/>
      <c r="LDC19" s="136"/>
      <c r="LDD19" s="136"/>
      <c r="LDE19" s="136"/>
      <c r="LDF19" s="136"/>
      <c r="LDG19" s="136"/>
      <c r="LDH19" s="136"/>
      <c r="LDI19" s="136"/>
      <c r="LDJ19" s="136"/>
      <c r="LDK19" s="136"/>
      <c r="LDL19" s="136"/>
      <c r="LDM19" s="136"/>
      <c r="LDN19" s="136"/>
      <c r="LDO19" s="136"/>
      <c r="LDP19" s="136"/>
      <c r="LDQ19" s="136"/>
      <c r="LDR19" s="136"/>
      <c r="LDS19" s="136"/>
      <c r="LDT19" s="136"/>
      <c r="LDU19" s="136"/>
      <c r="LDV19" s="136"/>
      <c r="LDW19" s="136"/>
      <c r="LDX19" s="136"/>
      <c r="LDY19" s="136"/>
      <c r="LDZ19" s="136"/>
      <c r="LEA19" s="136"/>
      <c r="LEB19" s="136"/>
      <c r="LEC19" s="136"/>
      <c r="LED19" s="136"/>
      <c r="LEE19" s="136"/>
      <c r="LEF19" s="136"/>
      <c r="LEG19" s="136"/>
      <c r="LEH19" s="136"/>
      <c r="LEI19" s="136"/>
      <c r="LEJ19" s="136"/>
      <c r="LEK19" s="136"/>
      <c r="LEL19" s="136"/>
      <c r="LEM19" s="136"/>
      <c r="LEN19" s="136"/>
      <c r="LEO19" s="136"/>
      <c r="LEP19" s="136"/>
      <c r="LEQ19" s="136"/>
      <c r="LER19" s="136"/>
      <c r="LES19" s="136"/>
      <c r="LET19" s="136"/>
      <c r="LEU19" s="136"/>
      <c r="LEV19" s="136"/>
      <c r="LEW19" s="136"/>
      <c r="LEX19" s="136"/>
      <c r="LEY19" s="136"/>
      <c r="LEZ19" s="136"/>
      <c r="LFA19" s="136"/>
      <c r="LFB19" s="136"/>
      <c r="LFC19" s="136"/>
      <c r="LFD19" s="136"/>
      <c r="LFE19" s="136"/>
      <c r="LFF19" s="136"/>
      <c r="LFG19" s="136"/>
      <c r="LFH19" s="136"/>
      <c r="LFI19" s="136"/>
      <c r="LFJ19" s="136"/>
      <c r="LFK19" s="136"/>
      <c r="LFL19" s="136"/>
      <c r="LFM19" s="136"/>
      <c r="LFN19" s="136"/>
      <c r="LFO19" s="136"/>
      <c r="LFP19" s="136"/>
      <c r="LFQ19" s="136"/>
      <c r="LFR19" s="136"/>
      <c r="LFS19" s="136"/>
      <c r="LFT19" s="136"/>
      <c r="LFU19" s="136"/>
      <c r="LFV19" s="136"/>
      <c r="LFW19" s="136"/>
      <c r="LFX19" s="136"/>
      <c r="LFY19" s="136"/>
      <c r="LFZ19" s="136"/>
      <c r="LGA19" s="136"/>
      <c r="LGB19" s="136"/>
      <c r="LGC19" s="136"/>
      <c r="LGD19" s="136"/>
      <c r="LGE19" s="136"/>
      <c r="LGF19" s="136"/>
      <c r="LGG19" s="136"/>
      <c r="LGH19" s="136"/>
      <c r="LGI19" s="136"/>
      <c r="LGJ19" s="136"/>
      <c r="LGK19" s="136"/>
      <c r="LGL19" s="136"/>
      <c r="LGM19" s="136"/>
      <c r="LGN19" s="136"/>
      <c r="LGO19" s="136"/>
      <c r="LGP19" s="136"/>
      <c r="LGQ19" s="136"/>
      <c r="LGR19" s="136"/>
      <c r="LGS19" s="136"/>
      <c r="LGT19" s="136"/>
      <c r="LGU19" s="136"/>
      <c r="LGV19" s="136"/>
      <c r="LGW19" s="136"/>
      <c r="LGX19" s="136"/>
      <c r="LGY19" s="136"/>
      <c r="LGZ19" s="136"/>
      <c r="LHA19" s="136"/>
      <c r="LHB19" s="136"/>
      <c r="LHC19" s="136"/>
      <c r="LHD19" s="136"/>
      <c r="LHE19" s="136"/>
      <c r="LHF19" s="136"/>
      <c r="LHG19" s="136"/>
      <c r="LHH19" s="136"/>
      <c r="LHI19" s="136"/>
      <c r="LHJ19" s="136"/>
      <c r="LHK19" s="136"/>
      <c r="LHL19" s="136"/>
      <c r="LHM19" s="136"/>
      <c r="LHN19" s="136"/>
      <c r="LHO19" s="136"/>
      <c r="LHP19" s="136"/>
      <c r="LHQ19" s="136"/>
      <c r="LHR19" s="136"/>
      <c r="LHS19" s="136"/>
      <c r="LHT19" s="136"/>
      <c r="LHU19" s="136"/>
      <c r="LHV19" s="136"/>
      <c r="LHW19" s="136"/>
      <c r="LHX19" s="136"/>
      <c r="LHY19" s="136"/>
      <c r="LHZ19" s="136"/>
      <c r="LIA19" s="136"/>
      <c r="LIB19" s="136"/>
      <c r="LIC19" s="136"/>
      <c r="LID19" s="136"/>
      <c r="LIE19" s="136"/>
      <c r="LIF19" s="136"/>
      <c r="LIG19" s="136"/>
      <c r="LIH19" s="136"/>
      <c r="LII19" s="136"/>
      <c r="LIJ19" s="136"/>
      <c r="LIK19" s="136"/>
      <c r="LIL19" s="136"/>
      <c r="LIM19" s="136"/>
      <c r="LIN19" s="136"/>
      <c r="LIO19" s="136"/>
      <c r="LIP19" s="136"/>
      <c r="LIQ19" s="136"/>
      <c r="LIR19" s="136"/>
      <c r="LIS19" s="136"/>
      <c r="LIT19" s="136"/>
      <c r="LIU19" s="136"/>
      <c r="LIV19" s="136"/>
      <c r="LIW19" s="136"/>
      <c r="LIX19" s="136"/>
      <c r="LIY19" s="136"/>
      <c r="LIZ19" s="136"/>
      <c r="LJA19" s="136"/>
      <c r="LJB19" s="136"/>
      <c r="LJC19" s="136"/>
      <c r="LJD19" s="136"/>
      <c r="LJE19" s="136"/>
      <c r="LJF19" s="136"/>
      <c r="LJG19" s="136"/>
      <c r="LJH19" s="136"/>
      <c r="LJI19" s="136"/>
      <c r="LJJ19" s="136"/>
      <c r="LJK19" s="136"/>
      <c r="LJL19" s="136"/>
      <c r="LJM19" s="136"/>
      <c r="LJN19" s="136"/>
      <c r="LJO19" s="136"/>
      <c r="LJP19" s="136"/>
      <c r="LJQ19" s="136"/>
      <c r="LJR19" s="136"/>
      <c r="LJS19" s="136"/>
      <c r="LJT19" s="136"/>
      <c r="LJU19" s="136"/>
      <c r="LJV19" s="136"/>
      <c r="LJW19" s="136"/>
      <c r="LJX19" s="136"/>
      <c r="LJY19" s="136"/>
      <c r="LJZ19" s="136"/>
      <c r="LKA19" s="136"/>
      <c r="LKB19" s="136"/>
      <c r="LKC19" s="136"/>
      <c r="LKD19" s="136"/>
      <c r="LKE19" s="136"/>
      <c r="LKF19" s="136"/>
      <c r="LKG19" s="136"/>
      <c r="LKH19" s="136"/>
      <c r="LKI19" s="136"/>
      <c r="LKJ19" s="136"/>
      <c r="LKK19" s="136"/>
      <c r="LKL19" s="136"/>
      <c r="LKM19" s="136"/>
      <c r="LKN19" s="136"/>
      <c r="LKO19" s="136"/>
      <c r="LKP19" s="136"/>
      <c r="LKQ19" s="136"/>
      <c r="LKR19" s="136"/>
      <c r="LKS19" s="136"/>
      <c r="LKT19" s="136"/>
      <c r="LKU19" s="136"/>
      <c r="LKV19" s="136"/>
      <c r="LKW19" s="136"/>
      <c r="LKX19" s="136"/>
      <c r="LKY19" s="136"/>
      <c r="LKZ19" s="136"/>
      <c r="LLA19" s="136"/>
      <c r="LLB19" s="136"/>
      <c r="LLC19" s="136"/>
      <c r="LLD19" s="136"/>
      <c r="LLE19" s="136"/>
      <c r="LLF19" s="136"/>
      <c r="LLG19" s="136"/>
      <c r="LLH19" s="136"/>
      <c r="LLI19" s="136"/>
      <c r="LLJ19" s="136"/>
      <c r="LLK19" s="136"/>
      <c r="LLL19" s="136"/>
      <c r="LLM19" s="136"/>
      <c r="LLN19" s="136"/>
      <c r="LLO19" s="136"/>
      <c r="LLP19" s="136"/>
      <c r="LLQ19" s="136"/>
      <c r="LLR19" s="136"/>
      <c r="LLS19" s="136"/>
      <c r="LLT19" s="136"/>
      <c r="LLU19" s="136"/>
      <c r="LLV19" s="136"/>
      <c r="LLW19" s="136"/>
      <c r="LLX19" s="136"/>
      <c r="LLY19" s="136"/>
      <c r="LLZ19" s="136"/>
      <c r="LMA19" s="136"/>
      <c r="LMB19" s="136"/>
      <c r="LMC19" s="136"/>
      <c r="LMD19" s="136"/>
      <c r="LME19" s="136"/>
      <c r="LMF19" s="136"/>
      <c r="LMG19" s="136"/>
      <c r="LMH19" s="136"/>
      <c r="LMI19" s="136"/>
      <c r="LMJ19" s="136"/>
      <c r="LMK19" s="136"/>
      <c r="LML19" s="136"/>
      <c r="LMM19" s="136"/>
      <c r="LMN19" s="136"/>
      <c r="LMO19" s="136"/>
      <c r="LMP19" s="136"/>
      <c r="LMQ19" s="136"/>
      <c r="LMR19" s="136"/>
      <c r="LMS19" s="136"/>
      <c r="LMT19" s="136"/>
      <c r="LMU19" s="136"/>
      <c r="LMV19" s="136"/>
      <c r="LMW19" s="136"/>
      <c r="LMX19" s="136"/>
      <c r="LMY19" s="136"/>
      <c r="LMZ19" s="136"/>
      <c r="LNA19" s="136"/>
      <c r="LNB19" s="136"/>
      <c r="LNC19" s="136"/>
      <c r="LND19" s="136"/>
      <c r="LNE19" s="136"/>
      <c r="LNF19" s="136"/>
      <c r="LNG19" s="136"/>
      <c r="LNH19" s="136"/>
      <c r="LNI19" s="136"/>
      <c r="LNJ19" s="136"/>
      <c r="LNK19" s="136"/>
      <c r="LNL19" s="136"/>
      <c r="LNM19" s="136"/>
      <c r="LNN19" s="136"/>
      <c r="LNO19" s="136"/>
      <c r="LNP19" s="136"/>
      <c r="LNQ19" s="136"/>
      <c r="LNR19" s="136"/>
      <c r="LNS19" s="136"/>
      <c r="LNT19" s="136"/>
      <c r="LNU19" s="136"/>
      <c r="LNV19" s="136"/>
      <c r="LNW19" s="136"/>
      <c r="LNX19" s="136"/>
      <c r="LNY19" s="136"/>
      <c r="LNZ19" s="136"/>
      <c r="LOA19" s="136"/>
      <c r="LOB19" s="136"/>
      <c r="LOC19" s="136"/>
      <c r="LOD19" s="136"/>
      <c r="LOE19" s="136"/>
      <c r="LOF19" s="136"/>
      <c r="LOG19" s="136"/>
      <c r="LOH19" s="136"/>
      <c r="LOI19" s="136"/>
      <c r="LOJ19" s="136"/>
      <c r="LOK19" s="136"/>
      <c r="LOL19" s="136"/>
      <c r="LOM19" s="136"/>
      <c r="LON19" s="136"/>
      <c r="LOO19" s="136"/>
      <c r="LOP19" s="136"/>
      <c r="LOQ19" s="136"/>
      <c r="LOR19" s="136"/>
      <c r="LOS19" s="136"/>
      <c r="LOT19" s="136"/>
      <c r="LOU19" s="136"/>
      <c r="LOV19" s="136"/>
      <c r="LOW19" s="136"/>
      <c r="LOX19" s="136"/>
      <c r="LOY19" s="136"/>
      <c r="LOZ19" s="136"/>
      <c r="LPA19" s="136"/>
      <c r="LPB19" s="136"/>
      <c r="LPC19" s="136"/>
      <c r="LPD19" s="136"/>
      <c r="LPE19" s="136"/>
      <c r="LPF19" s="136"/>
      <c r="LPG19" s="136"/>
      <c r="LPH19" s="136"/>
      <c r="LPI19" s="136"/>
      <c r="LPJ19" s="136"/>
      <c r="LPK19" s="136"/>
      <c r="LPL19" s="136"/>
      <c r="LPM19" s="136"/>
      <c r="LPN19" s="136"/>
      <c r="LPO19" s="136"/>
      <c r="LPP19" s="136"/>
      <c r="LPQ19" s="136"/>
      <c r="LPR19" s="136"/>
      <c r="LPS19" s="136"/>
      <c r="LPT19" s="136"/>
      <c r="LPU19" s="136"/>
      <c r="LPV19" s="136"/>
      <c r="LPW19" s="136"/>
      <c r="LPX19" s="136"/>
      <c r="LPY19" s="136"/>
      <c r="LPZ19" s="136"/>
      <c r="LQA19" s="136"/>
      <c r="LQB19" s="136"/>
      <c r="LQC19" s="136"/>
      <c r="LQD19" s="136"/>
      <c r="LQE19" s="136"/>
      <c r="LQF19" s="136"/>
      <c r="LQG19" s="136"/>
      <c r="LQH19" s="136"/>
      <c r="LQI19" s="136"/>
      <c r="LQJ19" s="136"/>
      <c r="LQK19" s="136"/>
      <c r="LQL19" s="136"/>
      <c r="LQM19" s="136"/>
      <c r="LQN19" s="136"/>
      <c r="LQO19" s="136"/>
      <c r="LQP19" s="136"/>
      <c r="LQQ19" s="136"/>
      <c r="LQR19" s="136"/>
      <c r="LQS19" s="136"/>
      <c r="LQT19" s="136"/>
      <c r="LQU19" s="136"/>
      <c r="LQV19" s="136"/>
      <c r="LQW19" s="136"/>
      <c r="LQX19" s="136"/>
      <c r="LQY19" s="136"/>
      <c r="LQZ19" s="136"/>
      <c r="LRA19" s="136"/>
      <c r="LRB19" s="136"/>
      <c r="LRC19" s="136"/>
      <c r="LRD19" s="136"/>
      <c r="LRE19" s="136"/>
      <c r="LRF19" s="136"/>
      <c r="LRG19" s="136"/>
      <c r="LRH19" s="136"/>
      <c r="LRI19" s="136"/>
      <c r="LRJ19" s="136"/>
      <c r="LRK19" s="136"/>
      <c r="LRL19" s="136"/>
      <c r="LRM19" s="136"/>
      <c r="LRN19" s="136"/>
      <c r="LRO19" s="136"/>
      <c r="LRP19" s="136"/>
      <c r="LRQ19" s="136"/>
      <c r="LRR19" s="136"/>
      <c r="LRS19" s="136"/>
      <c r="LRT19" s="136"/>
      <c r="LRU19" s="136"/>
      <c r="LRV19" s="136"/>
      <c r="LRW19" s="136"/>
      <c r="LRX19" s="136"/>
      <c r="LRY19" s="136"/>
      <c r="LRZ19" s="136"/>
      <c r="LSA19" s="136"/>
      <c r="LSB19" s="136"/>
      <c r="LSC19" s="136"/>
      <c r="LSD19" s="136"/>
      <c r="LSE19" s="136"/>
      <c r="LSF19" s="136"/>
      <c r="LSG19" s="136"/>
      <c r="LSH19" s="136"/>
      <c r="LSI19" s="136"/>
      <c r="LSJ19" s="136"/>
      <c r="LSK19" s="136"/>
      <c r="LSL19" s="136"/>
      <c r="LSM19" s="136"/>
      <c r="LSN19" s="136"/>
      <c r="LSO19" s="136"/>
      <c r="LSP19" s="136"/>
      <c r="LSQ19" s="136"/>
      <c r="LSR19" s="136"/>
      <c r="LSS19" s="136"/>
      <c r="LST19" s="136"/>
      <c r="LSU19" s="136"/>
      <c r="LSV19" s="136"/>
      <c r="LSW19" s="136"/>
      <c r="LSX19" s="136"/>
      <c r="LSY19" s="136"/>
      <c r="LSZ19" s="136"/>
      <c r="LTA19" s="136"/>
      <c r="LTB19" s="136"/>
      <c r="LTC19" s="136"/>
      <c r="LTD19" s="136"/>
      <c r="LTE19" s="136"/>
      <c r="LTF19" s="136"/>
      <c r="LTG19" s="136"/>
      <c r="LTH19" s="136"/>
      <c r="LTI19" s="136"/>
      <c r="LTJ19" s="136"/>
      <c r="LTK19" s="136"/>
      <c r="LTL19" s="136"/>
      <c r="LTM19" s="136"/>
      <c r="LTN19" s="136"/>
      <c r="LTO19" s="136"/>
      <c r="LTP19" s="136"/>
      <c r="LTQ19" s="136"/>
      <c r="LTR19" s="136"/>
      <c r="LTS19" s="136"/>
      <c r="LTT19" s="136"/>
      <c r="LTU19" s="136"/>
      <c r="LTV19" s="136"/>
      <c r="LTW19" s="136"/>
      <c r="LTX19" s="136"/>
      <c r="LTY19" s="136"/>
      <c r="LTZ19" s="136"/>
      <c r="LUA19" s="136"/>
      <c r="LUB19" s="136"/>
      <c r="LUC19" s="136"/>
      <c r="LUD19" s="136"/>
      <c r="LUE19" s="136"/>
      <c r="LUF19" s="136"/>
      <c r="LUG19" s="136"/>
      <c r="LUH19" s="136"/>
      <c r="LUI19" s="136"/>
      <c r="LUJ19" s="136"/>
      <c r="LUK19" s="136"/>
      <c r="LUL19" s="136"/>
      <c r="LUM19" s="136"/>
      <c r="LUN19" s="136"/>
      <c r="LUO19" s="136"/>
      <c r="LUP19" s="136"/>
      <c r="LUQ19" s="136"/>
      <c r="LUR19" s="136"/>
      <c r="LUS19" s="136"/>
      <c r="LUT19" s="136"/>
      <c r="LUU19" s="136"/>
      <c r="LUV19" s="136"/>
      <c r="LUW19" s="136"/>
      <c r="LUX19" s="136"/>
      <c r="LUY19" s="136"/>
      <c r="LUZ19" s="136"/>
      <c r="LVA19" s="136"/>
      <c r="LVB19" s="136"/>
      <c r="LVC19" s="136"/>
      <c r="LVD19" s="136"/>
      <c r="LVE19" s="136"/>
      <c r="LVF19" s="136"/>
      <c r="LVG19" s="136"/>
      <c r="LVH19" s="136"/>
      <c r="LVI19" s="136"/>
      <c r="LVJ19" s="136"/>
      <c r="LVK19" s="136"/>
      <c r="LVL19" s="136"/>
      <c r="LVM19" s="136"/>
      <c r="LVN19" s="136"/>
      <c r="LVO19" s="136"/>
      <c r="LVP19" s="136"/>
      <c r="LVQ19" s="136"/>
      <c r="LVR19" s="136"/>
      <c r="LVS19" s="136"/>
      <c r="LVT19" s="136"/>
      <c r="LVU19" s="136"/>
      <c r="LVV19" s="136"/>
      <c r="LVW19" s="136"/>
      <c r="LVX19" s="136"/>
      <c r="LVY19" s="136"/>
      <c r="LVZ19" s="136"/>
      <c r="LWA19" s="136"/>
      <c r="LWB19" s="136"/>
      <c r="LWC19" s="136"/>
      <c r="LWD19" s="136"/>
      <c r="LWE19" s="136"/>
      <c r="LWF19" s="136"/>
      <c r="LWG19" s="136"/>
      <c r="LWH19" s="136"/>
      <c r="LWI19" s="136"/>
      <c r="LWJ19" s="136"/>
      <c r="LWK19" s="136"/>
      <c r="LWL19" s="136"/>
      <c r="LWM19" s="136"/>
      <c r="LWN19" s="136"/>
      <c r="LWO19" s="136"/>
      <c r="LWP19" s="136"/>
      <c r="LWQ19" s="136"/>
      <c r="LWR19" s="136"/>
      <c r="LWS19" s="136"/>
      <c r="LWT19" s="136"/>
      <c r="LWU19" s="136"/>
      <c r="LWV19" s="136"/>
      <c r="LWW19" s="136"/>
      <c r="LWX19" s="136"/>
      <c r="LWY19" s="136"/>
      <c r="LWZ19" s="136"/>
      <c r="LXA19" s="136"/>
      <c r="LXB19" s="136"/>
      <c r="LXC19" s="136"/>
      <c r="LXD19" s="136"/>
      <c r="LXE19" s="136"/>
      <c r="LXF19" s="136"/>
      <c r="LXG19" s="136"/>
      <c r="LXH19" s="136"/>
      <c r="LXI19" s="136"/>
      <c r="LXJ19" s="136"/>
      <c r="LXK19" s="136"/>
      <c r="LXL19" s="136"/>
      <c r="LXM19" s="136"/>
      <c r="LXN19" s="136"/>
      <c r="LXO19" s="136"/>
      <c r="LXP19" s="136"/>
      <c r="LXQ19" s="136"/>
      <c r="LXR19" s="136"/>
      <c r="LXS19" s="136"/>
      <c r="LXT19" s="136"/>
      <c r="LXU19" s="136"/>
      <c r="LXV19" s="136"/>
      <c r="LXW19" s="136"/>
      <c r="LXX19" s="136"/>
      <c r="LXY19" s="136"/>
      <c r="LXZ19" s="136"/>
      <c r="LYA19" s="136"/>
      <c r="LYB19" s="136"/>
      <c r="LYC19" s="136"/>
      <c r="LYD19" s="136"/>
      <c r="LYE19" s="136"/>
      <c r="LYF19" s="136"/>
      <c r="LYG19" s="136"/>
      <c r="LYH19" s="136"/>
      <c r="LYI19" s="136"/>
      <c r="LYJ19" s="136"/>
      <c r="LYK19" s="136"/>
      <c r="LYL19" s="136"/>
      <c r="LYM19" s="136"/>
      <c r="LYN19" s="136"/>
      <c r="LYO19" s="136"/>
      <c r="LYP19" s="136"/>
      <c r="LYQ19" s="136"/>
      <c r="LYR19" s="136"/>
      <c r="LYS19" s="136"/>
      <c r="LYT19" s="136"/>
      <c r="LYU19" s="136"/>
      <c r="LYV19" s="136"/>
      <c r="LYW19" s="136"/>
      <c r="LYX19" s="136"/>
      <c r="LYY19" s="136"/>
      <c r="LYZ19" s="136"/>
      <c r="LZA19" s="136"/>
      <c r="LZB19" s="136"/>
      <c r="LZC19" s="136"/>
      <c r="LZD19" s="136"/>
      <c r="LZE19" s="136"/>
      <c r="LZF19" s="136"/>
      <c r="LZG19" s="136"/>
      <c r="LZH19" s="136"/>
      <c r="LZI19" s="136"/>
      <c r="LZJ19" s="136"/>
      <c r="LZK19" s="136"/>
      <c r="LZL19" s="136"/>
      <c r="LZM19" s="136"/>
      <c r="LZN19" s="136"/>
      <c r="LZO19" s="136"/>
      <c r="LZP19" s="136"/>
      <c r="LZQ19" s="136"/>
      <c r="LZR19" s="136"/>
      <c r="LZS19" s="136"/>
      <c r="LZT19" s="136"/>
      <c r="LZU19" s="136"/>
      <c r="LZV19" s="136"/>
      <c r="LZW19" s="136"/>
      <c r="LZX19" s="136"/>
      <c r="LZY19" s="136"/>
      <c r="LZZ19" s="136"/>
      <c r="MAA19" s="136"/>
      <c r="MAB19" s="136"/>
      <c r="MAC19" s="136"/>
      <c r="MAD19" s="136"/>
      <c r="MAE19" s="136"/>
      <c r="MAF19" s="136"/>
      <c r="MAG19" s="136"/>
      <c r="MAH19" s="136"/>
      <c r="MAI19" s="136"/>
      <c r="MAJ19" s="136"/>
      <c r="MAK19" s="136"/>
      <c r="MAL19" s="136"/>
      <c r="MAM19" s="136"/>
      <c r="MAN19" s="136"/>
      <c r="MAO19" s="136"/>
      <c r="MAP19" s="136"/>
      <c r="MAQ19" s="136"/>
      <c r="MAR19" s="136"/>
      <c r="MAS19" s="136"/>
      <c r="MAT19" s="136"/>
      <c r="MAU19" s="136"/>
      <c r="MAV19" s="136"/>
      <c r="MAW19" s="136"/>
      <c r="MAX19" s="136"/>
      <c r="MAY19" s="136"/>
      <c r="MAZ19" s="136"/>
      <c r="MBA19" s="136"/>
      <c r="MBB19" s="136"/>
      <c r="MBC19" s="136"/>
      <c r="MBD19" s="136"/>
      <c r="MBE19" s="136"/>
      <c r="MBF19" s="136"/>
      <c r="MBG19" s="136"/>
      <c r="MBH19" s="136"/>
      <c r="MBI19" s="136"/>
      <c r="MBJ19" s="136"/>
      <c r="MBK19" s="136"/>
      <c r="MBL19" s="136"/>
      <c r="MBM19" s="136"/>
      <c r="MBN19" s="136"/>
      <c r="MBO19" s="136"/>
      <c r="MBP19" s="136"/>
      <c r="MBQ19" s="136"/>
      <c r="MBR19" s="136"/>
      <c r="MBS19" s="136"/>
      <c r="MBT19" s="136"/>
      <c r="MBU19" s="136"/>
      <c r="MBV19" s="136"/>
      <c r="MBW19" s="136"/>
      <c r="MBX19" s="136"/>
      <c r="MBY19" s="136"/>
      <c r="MBZ19" s="136"/>
      <c r="MCA19" s="136"/>
      <c r="MCB19" s="136"/>
      <c r="MCC19" s="136"/>
      <c r="MCD19" s="136"/>
      <c r="MCE19" s="136"/>
      <c r="MCF19" s="136"/>
      <c r="MCG19" s="136"/>
      <c r="MCH19" s="136"/>
      <c r="MCI19" s="136"/>
      <c r="MCJ19" s="136"/>
      <c r="MCK19" s="136"/>
      <c r="MCL19" s="136"/>
      <c r="MCM19" s="136"/>
      <c r="MCN19" s="136"/>
      <c r="MCO19" s="136"/>
      <c r="MCP19" s="136"/>
      <c r="MCQ19" s="136"/>
      <c r="MCR19" s="136"/>
      <c r="MCS19" s="136"/>
      <c r="MCT19" s="136"/>
      <c r="MCU19" s="136"/>
      <c r="MCV19" s="136"/>
      <c r="MCW19" s="136"/>
      <c r="MCX19" s="136"/>
      <c r="MCY19" s="136"/>
      <c r="MCZ19" s="136"/>
      <c r="MDA19" s="136"/>
      <c r="MDB19" s="136"/>
      <c r="MDC19" s="136"/>
      <c r="MDD19" s="136"/>
      <c r="MDE19" s="136"/>
      <c r="MDF19" s="136"/>
      <c r="MDG19" s="136"/>
      <c r="MDH19" s="136"/>
      <c r="MDI19" s="136"/>
      <c r="MDJ19" s="136"/>
      <c r="MDK19" s="136"/>
      <c r="MDL19" s="136"/>
      <c r="MDM19" s="136"/>
      <c r="MDN19" s="136"/>
      <c r="MDO19" s="136"/>
      <c r="MDP19" s="136"/>
      <c r="MDQ19" s="136"/>
      <c r="MDR19" s="136"/>
      <c r="MDS19" s="136"/>
      <c r="MDT19" s="136"/>
      <c r="MDU19" s="136"/>
      <c r="MDV19" s="136"/>
      <c r="MDW19" s="136"/>
      <c r="MDX19" s="136"/>
      <c r="MDY19" s="136"/>
      <c r="MDZ19" s="136"/>
      <c r="MEA19" s="136"/>
      <c r="MEB19" s="136"/>
      <c r="MEC19" s="136"/>
      <c r="MED19" s="136"/>
      <c r="MEE19" s="136"/>
      <c r="MEF19" s="136"/>
      <c r="MEG19" s="136"/>
      <c r="MEH19" s="136"/>
      <c r="MEI19" s="136"/>
      <c r="MEJ19" s="136"/>
      <c r="MEK19" s="136"/>
      <c r="MEL19" s="136"/>
      <c r="MEM19" s="136"/>
      <c r="MEN19" s="136"/>
      <c r="MEO19" s="136"/>
      <c r="MEP19" s="136"/>
      <c r="MEQ19" s="136"/>
      <c r="MER19" s="136"/>
      <c r="MES19" s="136"/>
      <c r="MET19" s="136"/>
      <c r="MEU19" s="136"/>
      <c r="MEV19" s="136"/>
      <c r="MEW19" s="136"/>
      <c r="MEX19" s="136"/>
      <c r="MEY19" s="136"/>
      <c r="MEZ19" s="136"/>
      <c r="MFA19" s="136"/>
      <c r="MFB19" s="136"/>
      <c r="MFC19" s="136"/>
      <c r="MFD19" s="136"/>
      <c r="MFE19" s="136"/>
      <c r="MFF19" s="136"/>
      <c r="MFG19" s="136"/>
      <c r="MFH19" s="136"/>
      <c r="MFI19" s="136"/>
      <c r="MFJ19" s="136"/>
      <c r="MFK19" s="136"/>
      <c r="MFL19" s="136"/>
      <c r="MFM19" s="136"/>
      <c r="MFN19" s="136"/>
      <c r="MFO19" s="136"/>
      <c r="MFP19" s="136"/>
      <c r="MFQ19" s="136"/>
      <c r="MFR19" s="136"/>
      <c r="MFS19" s="136"/>
      <c r="MFT19" s="136"/>
      <c r="MFU19" s="136"/>
      <c r="MFV19" s="136"/>
      <c r="MFW19" s="136"/>
      <c r="MFX19" s="136"/>
      <c r="MFY19" s="136"/>
      <c r="MFZ19" s="136"/>
      <c r="MGA19" s="136"/>
      <c r="MGB19" s="136"/>
      <c r="MGC19" s="136"/>
      <c r="MGD19" s="136"/>
      <c r="MGE19" s="136"/>
      <c r="MGF19" s="136"/>
      <c r="MGG19" s="136"/>
      <c r="MGH19" s="136"/>
      <c r="MGI19" s="136"/>
      <c r="MGJ19" s="136"/>
      <c r="MGK19" s="136"/>
      <c r="MGL19" s="136"/>
      <c r="MGM19" s="136"/>
      <c r="MGN19" s="136"/>
      <c r="MGO19" s="136"/>
      <c r="MGP19" s="136"/>
      <c r="MGQ19" s="136"/>
      <c r="MGR19" s="136"/>
      <c r="MGS19" s="136"/>
      <c r="MGT19" s="136"/>
      <c r="MGU19" s="136"/>
      <c r="MGV19" s="136"/>
      <c r="MGW19" s="136"/>
      <c r="MGX19" s="136"/>
      <c r="MGY19" s="136"/>
      <c r="MGZ19" s="136"/>
      <c r="MHA19" s="136"/>
      <c r="MHB19" s="136"/>
      <c r="MHC19" s="136"/>
      <c r="MHD19" s="136"/>
      <c r="MHE19" s="136"/>
      <c r="MHF19" s="136"/>
      <c r="MHG19" s="136"/>
      <c r="MHH19" s="136"/>
      <c r="MHI19" s="136"/>
      <c r="MHJ19" s="136"/>
      <c r="MHK19" s="136"/>
      <c r="MHL19" s="136"/>
      <c r="MHM19" s="136"/>
      <c r="MHN19" s="136"/>
      <c r="MHO19" s="136"/>
      <c r="MHP19" s="136"/>
      <c r="MHQ19" s="136"/>
      <c r="MHR19" s="136"/>
      <c r="MHS19" s="136"/>
      <c r="MHT19" s="136"/>
      <c r="MHU19" s="136"/>
      <c r="MHV19" s="136"/>
      <c r="MHW19" s="136"/>
      <c r="MHX19" s="136"/>
      <c r="MHY19" s="136"/>
      <c r="MHZ19" s="136"/>
      <c r="MIA19" s="136"/>
      <c r="MIB19" s="136"/>
      <c r="MIC19" s="136"/>
      <c r="MID19" s="136"/>
      <c r="MIE19" s="136"/>
      <c r="MIF19" s="136"/>
      <c r="MIG19" s="136"/>
      <c r="MIH19" s="136"/>
      <c r="MII19" s="136"/>
      <c r="MIJ19" s="136"/>
      <c r="MIK19" s="136"/>
      <c r="MIL19" s="136"/>
      <c r="MIM19" s="136"/>
      <c r="MIN19" s="136"/>
      <c r="MIO19" s="136"/>
      <c r="MIP19" s="136"/>
      <c r="MIQ19" s="136"/>
      <c r="MIR19" s="136"/>
      <c r="MIS19" s="136"/>
      <c r="MIT19" s="136"/>
      <c r="MIU19" s="136"/>
      <c r="MIV19" s="136"/>
      <c r="MIW19" s="136"/>
      <c r="MIX19" s="136"/>
      <c r="MIY19" s="136"/>
      <c r="MIZ19" s="136"/>
      <c r="MJA19" s="136"/>
      <c r="MJB19" s="136"/>
      <c r="MJC19" s="136"/>
      <c r="MJD19" s="136"/>
      <c r="MJE19" s="136"/>
      <c r="MJF19" s="136"/>
      <c r="MJG19" s="136"/>
      <c r="MJH19" s="136"/>
      <c r="MJI19" s="136"/>
      <c r="MJJ19" s="136"/>
      <c r="MJK19" s="136"/>
      <c r="MJL19" s="136"/>
      <c r="MJM19" s="136"/>
      <c r="MJN19" s="136"/>
      <c r="MJO19" s="136"/>
      <c r="MJP19" s="136"/>
      <c r="MJQ19" s="136"/>
      <c r="MJR19" s="136"/>
      <c r="MJS19" s="136"/>
      <c r="MJT19" s="136"/>
      <c r="MJU19" s="136"/>
      <c r="MJV19" s="136"/>
      <c r="MJW19" s="136"/>
      <c r="MJX19" s="136"/>
      <c r="MJY19" s="136"/>
      <c r="MJZ19" s="136"/>
      <c r="MKA19" s="136"/>
      <c r="MKB19" s="136"/>
      <c r="MKC19" s="136"/>
      <c r="MKD19" s="136"/>
      <c r="MKE19" s="136"/>
      <c r="MKF19" s="136"/>
      <c r="MKG19" s="136"/>
      <c r="MKH19" s="136"/>
      <c r="MKI19" s="136"/>
      <c r="MKJ19" s="136"/>
      <c r="MKK19" s="136"/>
      <c r="MKL19" s="136"/>
      <c r="MKM19" s="136"/>
      <c r="MKN19" s="136"/>
      <c r="MKO19" s="136"/>
      <c r="MKP19" s="136"/>
      <c r="MKQ19" s="136"/>
      <c r="MKR19" s="136"/>
      <c r="MKS19" s="136"/>
      <c r="MKT19" s="136"/>
      <c r="MKU19" s="136"/>
      <c r="MKV19" s="136"/>
      <c r="MKW19" s="136"/>
      <c r="MKX19" s="136"/>
      <c r="MKY19" s="136"/>
      <c r="MKZ19" s="136"/>
      <c r="MLA19" s="136"/>
      <c r="MLB19" s="136"/>
      <c r="MLC19" s="136"/>
      <c r="MLD19" s="136"/>
      <c r="MLE19" s="136"/>
      <c r="MLF19" s="136"/>
      <c r="MLG19" s="136"/>
      <c r="MLH19" s="136"/>
      <c r="MLI19" s="136"/>
      <c r="MLJ19" s="136"/>
      <c r="MLK19" s="136"/>
      <c r="MLL19" s="136"/>
      <c r="MLM19" s="136"/>
      <c r="MLN19" s="136"/>
      <c r="MLO19" s="136"/>
      <c r="MLP19" s="136"/>
      <c r="MLQ19" s="136"/>
      <c r="MLR19" s="136"/>
      <c r="MLS19" s="136"/>
      <c r="MLT19" s="136"/>
      <c r="MLU19" s="136"/>
      <c r="MLV19" s="136"/>
      <c r="MLW19" s="136"/>
      <c r="MLX19" s="136"/>
      <c r="MLY19" s="136"/>
      <c r="MLZ19" s="136"/>
      <c r="MMA19" s="136"/>
      <c r="MMB19" s="136"/>
      <c r="MMC19" s="136"/>
      <c r="MMD19" s="136"/>
      <c r="MME19" s="136"/>
      <c r="MMF19" s="136"/>
      <c r="MMG19" s="136"/>
      <c r="MMH19" s="136"/>
      <c r="MMI19" s="136"/>
      <c r="MMJ19" s="136"/>
      <c r="MMK19" s="136"/>
      <c r="MML19" s="136"/>
      <c r="MMM19" s="136"/>
      <c r="MMN19" s="136"/>
      <c r="MMO19" s="136"/>
      <c r="MMP19" s="136"/>
      <c r="MMQ19" s="136"/>
      <c r="MMR19" s="136"/>
      <c r="MMS19" s="136"/>
      <c r="MMT19" s="136"/>
      <c r="MMU19" s="136"/>
      <c r="MMV19" s="136"/>
      <c r="MMW19" s="136"/>
      <c r="MMX19" s="136"/>
      <c r="MMY19" s="136"/>
      <c r="MMZ19" s="136"/>
      <c r="MNA19" s="136"/>
      <c r="MNB19" s="136"/>
      <c r="MNC19" s="136"/>
      <c r="MND19" s="136"/>
      <c r="MNE19" s="136"/>
      <c r="MNF19" s="136"/>
      <c r="MNG19" s="136"/>
      <c r="MNH19" s="136"/>
      <c r="MNI19" s="136"/>
      <c r="MNJ19" s="136"/>
      <c r="MNK19" s="136"/>
      <c r="MNL19" s="136"/>
      <c r="MNM19" s="136"/>
      <c r="MNN19" s="136"/>
      <c r="MNO19" s="136"/>
      <c r="MNP19" s="136"/>
      <c r="MNQ19" s="136"/>
      <c r="MNR19" s="136"/>
      <c r="MNS19" s="136"/>
      <c r="MNT19" s="136"/>
      <c r="MNU19" s="136"/>
      <c r="MNV19" s="136"/>
      <c r="MNW19" s="136"/>
      <c r="MNX19" s="136"/>
      <c r="MNY19" s="136"/>
      <c r="MNZ19" s="136"/>
      <c r="MOA19" s="136"/>
      <c r="MOB19" s="136"/>
      <c r="MOC19" s="136"/>
      <c r="MOD19" s="136"/>
      <c r="MOE19" s="136"/>
      <c r="MOF19" s="136"/>
      <c r="MOG19" s="136"/>
      <c r="MOH19" s="136"/>
      <c r="MOI19" s="136"/>
      <c r="MOJ19" s="136"/>
      <c r="MOK19" s="136"/>
      <c r="MOL19" s="136"/>
      <c r="MOM19" s="136"/>
      <c r="MON19" s="136"/>
      <c r="MOO19" s="136"/>
      <c r="MOP19" s="136"/>
      <c r="MOQ19" s="136"/>
      <c r="MOR19" s="136"/>
      <c r="MOS19" s="136"/>
      <c r="MOT19" s="136"/>
      <c r="MOU19" s="136"/>
      <c r="MOV19" s="136"/>
      <c r="MOW19" s="136"/>
      <c r="MOX19" s="136"/>
      <c r="MOY19" s="136"/>
      <c r="MOZ19" s="136"/>
      <c r="MPA19" s="136"/>
      <c r="MPB19" s="136"/>
      <c r="MPC19" s="136"/>
      <c r="MPD19" s="136"/>
      <c r="MPE19" s="136"/>
      <c r="MPF19" s="136"/>
      <c r="MPG19" s="136"/>
      <c r="MPH19" s="136"/>
      <c r="MPI19" s="136"/>
      <c r="MPJ19" s="136"/>
      <c r="MPK19" s="136"/>
      <c r="MPL19" s="136"/>
      <c r="MPM19" s="136"/>
      <c r="MPN19" s="136"/>
      <c r="MPO19" s="136"/>
      <c r="MPP19" s="136"/>
      <c r="MPQ19" s="136"/>
      <c r="MPR19" s="136"/>
      <c r="MPS19" s="136"/>
      <c r="MPT19" s="136"/>
      <c r="MPU19" s="136"/>
      <c r="MPV19" s="136"/>
      <c r="MPW19" s="136"/>
      <c r="MPX19" s="136"/>
      <c r="MPY19" s="136"/>
      <c r="MPZ19" s="136"/>
      <c r="MQA19" s="136"/>
      <c r="MQB19" s="136"/>
      <c r="MQC19" s="136"/>
      <c r="MQD19" s="136"/>
      <c r="MQE19" s="136"/>
      <c r="MQF19" s="136"/>
      <c r="MQG19" s="136"/>
      <c r="MQH19" s="136"/>
      <c r="MQI19" s="136"/>
      <c r="MQJ19" s="136"/>
      <c r="MQK19" s="136"/>
      <c r="MQL19" s="136"/>
      <c r="MQM19" s="136"/>
      <c r="MQN19" s="136"/>
      <c r="MQO19" s="136"/>
      <c r="MQP19" s="136"/>
      <c r="MQQ19" s="136"/>
      <c r="MQR19" s="136"/>
      <c r="MQS19" s="136"/>
      <c r="MQT19" s="136"/>
      <c r="MQU19" s="136"/>
      <c r="MQV19" s="136"/>
      <c r="MQW19" s="136"/>
      <c r="MQX19" s="136"/>
      <c r="MQY19" s="136"/>
      <c r="MQZ19" s="136"/>
      <c r="MRA19" s="136"/>
      <c r="MRB19" s="136"/>
      <c r="MRC19" s="136"/>
      <c r="MRD19" s="136"/>
      <c r="MRE19" s="136"/>
      <c r="MRF19" s="136"/>
      <c r="MRG19" s="136"/>
      <c r="MRH19" s="136"/>
      <c r="MRI19" s="136"/>
      <c r="MRJ19" s="136"/>
      <c r="MRK19" s="136"/>
      <c r="MRL19" s="136"/>
      <c r="MRM19" s="136"/>
      <c r="MRN19" s="136"/>
      <c r="MRO19" s="136"/>
      <c r="MRP19" s="136"/>
      <c r="MRQ19" s="136"/>
      <c r="MRR19" s="136"/>
      <c r="MRS19" s="136"/>
      <c r="MRT19" s="136"/>
      <c r="MRU19" s="136"/>
      <c r="MRV19" s="136"/>
      <c r="MRW19" s="136"/>
      <c r="MRX19" s="136"/>
      <c r="MRY19" s="136"/>
      <c r="MRZ19" s="136"/>
      <c r="MSA19" s="136"/>
      <c r="MSB19" s="136"/>
      <c r="MSC19" s="136"/>
      <c r="MSD19" s="136"/>
      <c r="MSE19" s="136"/>
      <c r="MSF19" s="136"/>
      <c r="MSG19" s="136"/>
      <c r="MSH19" s="136"/>
      <c r="MSI19" s="136"/>
      <c r="MSJ19" s="136"/>
      <c r="MSK19" s="136"/>
      <c r="MSL19" s="136"/>
      <c r="MSM19" s="136"/>
      <c r="MSN19" s="136"/>
      <c r="MSO19" s="136"/>
      <c r="MSP19" s="136"/>
      <c r="MSQ19" s="136"/>
      <c r="MSR19" s="136"/>
      <c r="MSS19" s="136"/>
      <c r="MST19" s="136"/>
      <c r="MSU19" s="136"/>
      <c r="MSV19" s="136"/>
      <c r="MSW19" s="136"/>
      <c r="MSX19" s="136"/>
      <c r="MSY19" s="136"/>
      <c r="MSZ19" s="136"/>
      <c r="MTA19" s="136"/>
      <c r="MTB19" s="136"/>
      <c r="MTC19" s="136"/>
      <c r="MTD19" s="136"/>
      <c r="MTE19" s="136"/>
      <c r="MTF19" s="136"/>
      <c r="MTG19" s="136"/>
      <c r="MTH19" s="136"/>
      <c r="MTI19" s="136"/>
      <c r="MTJ19" s="136"/>
      <c r="MTK19" s="136"/>
      <c r="MTL19" s="136"/>
      <c r="MTM19" s="136"/>
      <c r="MTN19" s="136"/>
      <c r="MTO19" s="136"/>
      <c r="MTP19" s="136"/>
      <c r="MTQ19" s="136"/>
      <c r="MTR19" s="136"/>
      <c r="MTS19" s="136"/>
      <c r="MTT19" s="136"/>
      <c r="MTU19" s="136"/>
      <c r="MTV19" s="136"/>
      <c r="MTW19" s="136"/>
      <c r="MTX19" s="136"/>
      <c r="MTY19" s="136"/>
      <c r="MTZ19" s="136"/>
      <c r="MUA19" s="136"/>
      <c r="MUB19" s="136"/>
      <c r="MUC19" s="136"/>
      <c r="MUD19" s="136"/>
      <c r="MUE19" s="136"/>
      <c r="MUF19" s="136"/>
      <c r="MUG19" s="136"/>
      <c r="MUH19" s="136"/>
      <c r="MUI19" s="136"/>
      <c r="MUJ19" s="136"/>
      <c r="MUK19" s="136"/>
      <c r="MUL19" s="136"/>
      <c r="MUM19" s="136"/>
      <c r="MUN19" s="136"/>
      <c r="MUO19" s="136"/>
      <c r="MUP19" s="136"/>
      <c r="MUQ19" s="136"/>
      <c r="MUR19" s="136"/>
      <c r="MUS19" s="136"/>
      <c r="MUT19" s="136"/>
      <c r="MUU19" s="136"/>
      <c r="MUV19" s="136"/>
      <c r="MUW19" s="136"/>
      <c r="MUX19" s="136"/>
      <c r="MUY19" s="136"/>
      <c r="MUZ19" s="136"/>
      <c r="MVA19" s="136"/>
      <c r="MVB19" s="136"/>
      <c r="MVC19" s="136"/>
      <c r="MVD19" s="136"/>
      <c r="MVE19" s="136"/>
      <c r="MVF19" s="136"/>
      <c r="MVG19" s="136"/>
      <c r="MVH19" s="136"/>
      <c r="MVI19" s="136"/>
      <c r="MVJ19" s="136"/>
      <c r="MVK19" s="136"/>
      <c r="MVL19" s="136"/>
      <c r="MVM19" s="136"/>
      <c r="MVN19" s="136"/>
      <c r="MVO19" s="136"/>
      <c r="MVP19" s="136"/>
      <c r="MVQ19" s="136"/>
      <c r="MVR19" s="136"/>
      <c r="MVS19" s="136"/>
      <c r="MVT19" s="136"/>
      <c r="MVU19" s="136"/>
      <c r="MVV19" s="136"/>
      <c r="MVW19" s="136"/>
      <c r="MVX19" s="136"/>
      <c r="MVY19" s="136"/>
      <c r="MVZ19" s="136"/>
      <c r="MWA19" s="136"/>
      <c r="MWB19" s="136"/>
      <c r="MWC19" s="136"/>
      <c r="MWD19" s="136"/>
      <c r="MWE19" s="136"/>
      <c r="MWF19" s="136"/>
      <c r="MWG19" s="136"/>
      <c r="MWH19" s="136"/>
      <c r="MWI19" s="136"/>
      <c r="MWJ19" s="136"/>
      <c r="MWK19" s="136"/>
      <c r="MWL19" s="136"/>
      <c r="MWM19" s="136"/>
      <c r="MWN19" s="136"/>
      <c r="MWO19" s="136"/>
      <c r="MWP19" s="136"/>
      <c r="MWQ19" s="136"/>
      <c r="MWR19" s="136"/>
      <c r="MWS19" s="136"/>
      <c r="MWT19" s="136"/>
      <c r="MWU19" s="136"/>
      <c r="MWV19" s="136"/>
      <c r="MWW19" s="136"/>
      <c r="MWX19" s="136"/>
      <c r="MWY19" s="136"/>
      <c r="MWZ19" s="136"/>
      <c r="MXA19" s="136"/>
      <c r="MXB19" s="136"/>
      <c r="MXC19" s="136"/>
      <c r="MXD19" s="136"/>
      <c r="MXE19" s="136"/>
      <c r="MXF19" s="136"/>
      <c r="MXG19" s="136"/>
      <c r="MXH19" s="136"/>
      <c r="MXI19" s="136"/>
      <c r="MXJ19" s="136"/>
      <c r="MXK19" s="136"/>
      <c r="MXL19" s="136"/>
      <c r="MXM19" s="136"/>
      <c r="MXN19" s="136"/>
      <c r="MXO19" s="136"/>
      <c r="MXP19" s="136"/>
      <c r="MXQ19" s="136"/>
      <c r="MXR19" s="136"/>
      <c r="MXS19" s="136"/>
      <c r="MXT19" s="136"/>
      <c r="MXU19" s="136"/>
      <c r="MXV19" s="136"/>
      <c r="MXW19" s="136"/>
      <c r="MXX19" s="136"/>
      <c r="MXY19" s="136"/>
      <c r="MXZ19" s="136"/>
      <c r="MYA19" s="136"/>
      <c r="MYB19" s="136"/>
      <c r="MYC19" s="136"/>
      <c r="MYD19" s="136"/>
      <c r="MYE19" s="136"/>
      <c r="MYF19" s="136"/>
      <c r="MYG19" s="136"/>
      <c r="MYH19" s="136"/>
      <c r="MYI19" s="136"/>
      <c r="MYJ19" s="136"/>
      <c r="MYK19" s="136"/>
      <c r="MYL19" s="136"/>
      <c r="MYM19" s="136"/>
      <c r="MYN19" s="136"/>
      <c r="MYO19" s="136"/>
      <c r="MYP19" s="136"/>
      <c r="MYQ19" s="136"/>
      <c r="MYR19" s="136"/>
      <c r="MYS19" s="136"/>
      <c r="MYT19" s="136"/>
      <c r="MYU19" s="136"/>
      <c r="MYV19" s="136"/>
      <c r="MYW19" s="136"/>
      <c r="MYX19" s="136"/>
      <c r="MYY19" s="136"/>
      <c r="MYZ19" s="136"/>
      <c r="MZA19" s="136"/>
      <c r="MZB19" s="136"/>
      <c r="MZC19" s="136"/>
      <c r="MZD19" s="136"/>
      <c r="MZE19" s="136"/>
      <c r="MZF19" s="136"/>
      <c r="MZG19" s="136"/>
      <c r="MZH19" s="136"/>
      <c r="MZI19" s="136"/>
      <c r="MZJ19" s="136"/>
      <c r="MZK19" s="136"/>
      <c r="MZL19" s="136"/>
      <c r="MZM19" s="136"/>
      <c r="MZN19" s="136"/>
      <c r="MZO19" s="136"/>
      <c r="MZP19" s="136"/>
      <c r="MZQ19" s="136"/>
      <c r="MZR19" s="136"/>
      <c r="MZS19" s="136"/>
      <c r="MZT19" s="136"/>
      <c r="MZU19" s="136"/>
      <c r="MZV19" s="136"/>
      <c r="MZW19" s="136"/>
      <c r="MZX19" s="136"/>
      <c r="MZY19" s="136"/>
      <c r="MZZ19" s="136"/>
      <c r="NAA19" s="136"/>
      <c r="NAB19" s="136"/>
      <c r="NAC19" s="136"/>
      <c r="NAD19" s="136"/>
      <c r="NAE19" s="136"/>
      <c r="NAF19" s="136"/>
      <c r="NAG19" s="136"/>
      <c r="NAH19" s="136"/>
      <c r="NAI19" s="136"/>
      <c r="NAJ19" s="136"/>
      <c r="NAK19" s="136"/>
      <c r="NAL19" s="136"/>
      <c r="NAM19" s="136"/>
      <c r="NAN19" s="136"/>
      <c r="NAO19" s="136"/>
      <c r="NAP19" s="136"/>
      <c r="NAQ19" s="136"/>
      <c r="NAR19" s="136"/>
      <c r="NAS19" s="136"/>
      <c r="NAT19" s="136"/>
      <c r="NAU19" s="136"/>
      <c r="NAV19" s="136"/>
      <c r="NAW19" s="136"/>
      <c r="NAX19" s="136"/>
      <c r="NAY19" s="136"/>
      <c r="NAZ19" s="136"/>
      <c r="NBA19" s="136"/>
      <c r="NBB19" s="136"/>
      <c r="NBC19" s="136"/>
      <c r="NBD19" s="136"/>
      <c r="NBE19" s="136"/>
      <c r="NBF19" s="136"/>
      <c r="NBG19" s="136"/>
      <c r="NBH19" s="136"/>
      <c r="NBI19" s="136"/>
      <c r="NBJ19" s="136"/>
      <c r="NBK19" s="136"/>
      <c r="NBL19" s="136"/>
      <c r="NBM19" s="136"/>
      <c r="NBN19" s="136"/>
      <c r="NBO19" s="136"/>
      <c r="NBP19" s="136"/>
      <c r="NBQ19" s="136"/>
      <c r="NBR19" s="136"/>
      <c r="NBS19" s="136"/>
      <c r="NBT19" s="136"/>
      <c r="NBU19" s="136"/>
      <c r="NBV19" s="136"/>
      <c r="NBW19" s="136"/>
      <c r="NBX19" s="136"/>
      <c r="NBY19" s="136"/>
      <c r="NBZ19" s="136"/>
      <c r="NCA19" s="136"/>
      <c r="NCB19" s="136"/>
      <c r="NCC19" s="136"/>
      <c r="NCD19" s="136"/>
      <c r="NCE19" s="136"/>
      <c r="NCF19" s="136"/>
      <c r="NCG19" s="136"/>
      <c r="NCH19" s="136"/>
      <c r="NCI19" s="136"/>
      <c r="NCJ19" s="136"/>
      <c r="NCK19" s="136"/>
      <c r="NCL19" s="136"/>
      <c r="NCM19" s="136"/>
      <c r="NCN19" s="136"/>
      <c r="NCO19" s="136"/>
      <c r="NCP19" s="136"/>
      <c r="NCQ19" s="136"/>
      <c r="NCR19" s="136"/>
      <c r="NCS19" s="136"/>
      <c r="NCT19" s="136"/>
      <c r="NCU19" s="136"/>
      <c r="NCV19" s="136"/>
      <c r="NCW19" s="136"/>
      <c r="NCX19" s="136"/>
      <c r="NCY19" s="136"/>
      <c r="NCZ19" s="136"/>
      <c r="NDA19" s="136"/>
      <c r="NDB19" s="136"/>
      <c r="NDC19" s="136"/>
      <c r="NDD19" s="136"/>
      <c r="NDE19" s="136"/>
      <c r="NDF19" s="136"/>
      <c r="NDG19" s="136"/>
      <c r="NDH19" s="136"/>
      <c r="NDI19" s="136"/>
      <c r="NDJ19" s="136"/>
      <c r="NDK19" s="136"/>
      <c r="NDL19" s="136"/>
      <c r="NDM19" s="136"/>
      <c r="NDN19" s="136"/>
      <c r="NDO19" s="136"/>
      <c r="NDP19" s="136"/>
      <c r="NDQ19" s="136"/>
      <c r="NDR19" s="136"/>
      <c r="NDS19" s="136"/>
      <c r="NDT19" s="136"/>
      <c r="NDU19" s="136"/>
      <c r="NDV19" s="136"/>
      <c r="NDW19" s="136"/>
      <c r="NDX19" s="136"/>
      <c r="NDY19" s="136"/>
      <c r="NDZ19" s="136"/>
      <c r="NEA19" s="136"/>
      <c r="NEB19" s="136"/>
      <c r="NEC19" s="136"/>
      <c r="NED19" s="136"/>
      <c r="NEE19" s="136"/>
      <c r="NEF19" s="136"/>
      <c r="NEG19" s="136"/>
      <c r="NEH19" s="136"/>
      <c r="NEI19" s="136"/>
      <c r="NEJ19" s="136"/>
      <c r="NEK19" s="136"/>
      <c r="NEL19" s="136"/>
      <c r="NEM19" s="136"/>
      <c r="NEN19" s="136"/>
      <c r="NEO19" s="136"/>
      <c r="NEP19" s="136"/>
      <c r="NEQ19" s="136"/>
      <c r="NER19" s="136"/>
      <c r="NES19" s="136"/>
      <c r="NET19" s="136"/>
      <c r="NEU19" s="136"/>
      <c r="NEV19" s="136"/>
      <c r="NEW19" s="136"/>
      <c r="NEX19" s="136"/>
      <c r="NEY19" s="136"/>
      <c r="NEZ19" s="136"/>
      <c r="NFA19" s="136"/>
      <c r="NFB19" s="136"/>
      <c r="NFC19" s="136"/>
      <c r="NFD19" s="136"/>
      <c r="NFE19" s="136"/>
      <c r="NFF19" s="136"/>
      <c r="NFG19" s="136"/>
      <c r="NFH19" s="136"/>
      <c r="NFI19" s="136"/>
      <c r="NFJ19" s="136"/>
      <c r="NFK19" s="136"/>
      <c r="NFL19" s="136"/>
      <c r="NFM19" s="136"/>
      <c r="NFN19" s="136"/>
      <c r="NFO19" s="136"/>
      <c r="NFP19" s="136"/>
      <c r="NFQ19" s="136"/>
      <c r="NFR19" s="136"/>
      <c r="NFS19" s="136"/>
      <c r="NFT19" s="136"/>
      <c r="NFU19" s="136"/>
      <c r="NFV19" s="136"/>
      <c r="NFW19" s="136"/>
      <c r="NFX19" s="136"/>
      <c r="NFY19" s="136"/>
      <c r="NFZ19" s="136"/>
      <c r="NGA19" s="136"/>
      <c r="NGB19" s="136"/>
      <c r="NGC19" s="136"/>
      <c r="NGD19" s="136"/>
      <c r="NGE19" s="136"/>
      <c r="NGF19" s="136"/>
      <c r="NGG19" s="136"/>
      <c r="NGH19" s="136"/>
      <c r="NGI19" s="136"/>
      <c r="NGJ19" s="136"/>
      <c r="NGK19" s="136"/>
      <c r="NGL19" s="136"/>
      <c r="NGM19" s="136"/>
      <c r="NGN19" s="136"/>
      <c r="NGO19" s="136"/>
      <c r="NGP19" s="136"/>
      <c r="NGQ19" s="136"/>
      <c r="NGR19" s="136"/>
      <c r="NGS19" s="136"/>
      <c r="NGT19" s="136"/>
      <c r="NGU19" s="136"/>
      <c r="NGV19" s="136"/>
      <c r="NGW19" s="136"/>
      <c r="NGX19" s="136"/>
      <c r="NGY19" s="136"/>
      <c r="NGZ19" s="136"/>
      <c r="NHA19" s="136"/>
      <c r="NHB19" s="136"/>
      <c r="NHC19" s="136"/>
      <c r="NHD19" s="136"/>
      <c r="NHE19" s="136"/>
      <c r="NHF19" s="136"/>
      <c r="NHG19" s="136"/>
      <c r="NHH19" s="136"/>
      <c r="NHI19" s="136"/>
      <c r="NHJ19" s="136"/>
      <c r="NHK19" s="136"/>
      <c r="NHL19" s="136"/>
      <c r="NHM19" s="136"/>
      <c r="NHN19" s="136"/>
      <c r="NHO19" s="136"/>
      <c r="NHP19" s="136"/>
      <c r="NHQ19" s="136"/>
      <c r="NHR19" s="136"/>
      <c r="NHS19" s="136"/>
      <c r="NHT19" s="136"/>
      <c r="NHU19" s="136"/>
      <c r="NHV19" s="136"/>
      <c r="NHW19" s="136"/>
      <c r="NHX19" s="136"/>
      <c r="NHY19" s="136"/>
      <c r="NHZ19" s="136"/>
      <c r="NIA19" s="136"/>
      <c r="NIB19" s="136"/>
      <c r="NIC19" s="136"/>
      <c r="NID19" s="136"/>
      <c r="NIE19" s="136"/>
      <c r="NIF19" s="136"/>
      <c r="NIG19" s="136"/>
      <c r="NIH19" s="136"/>
      <c r="NII19" s="136"/>
      <c r="NIJ19" s="136"/>
      <c r="NIK19" s="136"/>
      <c r="NIL19" s="136"/>
      <c r="NIM19" s="136"/>
      <c r="NIN19" s="136"/>
      <c r="NIO19" s="136"/>
      <c r="NIP19" s="136"/>
      <c r="NIQ19" s="136"/>
      <c r="NIR19" s="136"/>
      <c r="NIS19" s="136"/>
      <c r="NIT19" s="136"/>
      <c r="NIU19" s="136"/>
      <c r="NIV19" s="136"/>
      <c r="NIW19" s="136"/>
      <c r="NIX19" s="136"/>
      <c r="NIY19" s="136"/>
      <c r="NIZ19" s="136"/>
      <c r="NJA19" s="136"/>
      <c r="NJB19" s="136"/>
      <c r="NJC19" s="136"/>
      <c r="NJD19" s="136"/>
      <c r="NJE19" s="136"/>
      <c r="NJF19" s="136"/>
      <c r="NJG19" s="136"/>
      <c r="NJH19" s="136"/>
      <c r="NJI19" s="136"/>
      <c r="NJJ19" s="136"/>
      <c r="NJK19" s="136"/>
      <c r="NJL19" s="136"/>
      <c r="NJM19" s="136"/>
      <c r="NJN19" s="136"/>
      <c r="NJO19" s="136"/>
      <c r="NJP19" s="136"/>
      <c r="NJQ19" s="136"/>
      <c r="NJR19" s="136"/>
      <c r="NJS19" s="136"/>
      <c r="NJT19" s="136"/>
      <c r="NJU19" s="136"/>
      <c r="NJV19" s="136"/>
      <c r="NJW19" s="136"/>
      <c r="NJX19" s="136"/>
      <c r="NJY19" s="136"/>
      <c r="NJZ19" s="136"/>
      <c r="NKA19" s="136"/>
      <c r="NKB19" s="136"/>
      <c r="NKC19" s="136"/>
      <c r="NKD19" s="136"/>
      <c r="NKE19" s="136"/>
      <c r="NKF19" s="136"/>
      <c r="NKG19" s="136"/>
      <c r="NKH19" s="136"/>
      <c r="NKI19" s="136"/>
      <c r="NKJ19" s="136"/>
      <c r="NKK19" s="136"/>
      <c r="NKL19" s="136"/>
      <c r="NKM19" s="136"/>
      <c r="NKN19" s="136"/>
      <c r="NKO19" s="136"/>
      <c r="NKP19" s="136"/>
      <c r="NKQ19" s="136"/>
      <c r="NKR19" s="136"/>
      <c r="NKS19" s="136"/>
      <c r="NKT19" s="136"/>
      <c r="NKU19" s="136"/>
      <c r="NKV19" s="136"/>
      <c r="NKW19" s="136"/>
      <c r="NKX19" s="136"/>
      <c r="NKY19" s="136"/>
      <c r="NKZ19" s="136"/>
      <c r="NLA19" s="136"/>
      <c r="NLB19" s="136"/>
      <c r="NLC19" s="136"/>
      <c r="NLD19" s="136"/>
      <c r="NLE19" s="136"/>
      <c r="NLF19" s="136"/>
      <c r="NLG19" s="136"/>
      <c r="NLH19" s="136"/>
      <c r="NLI19" s="136"/>
      <c r="NLJ19" s="136"/>
      <c r="NLK19" s="136"/>
      <c r="NLL19" s="136"/>
      <c r="NLM19" s="136"/>
      <c r="NLN19" s="136"/>
      <c r="NLO19" s="136"/>
      <c r="NLP19" s="136"/>
      <c r="NLQ19" s="136"/>
      <c r="NLR19" s="136"/>
      <c r="NLS19" s="136"/>
      <c r="NLT19" s="136"/>
      <c r="NLU19" s="136"/>
      <c r="NLV19" s="136"/>
      <c r="NLW19" s="136"/>
      <c r="NLX19" s="136"/>
      <c r="NLY19" s="136"/>
      <c r="NLZ19" s="136"/>
      <c r="NMA19" s="136"/>
      <c r="NMB19" s="136"/>
      <c r="NMC19" s="136"/>
      <c r="NMD19" s="136"/>
      <c r="NME19" s="136"/>
      <c r="NMF19" s="136"/>
      <c r="NMG19" s="136"/>
      <c r="NMH19" s="136"/>
      <c r="NMI19" s="136"/>
      <c r="NMJ19" s="136"/>
      <c r="NMK19" s="136"/>
      <c r="NML19" s="136"/>
      <c r="NMM19" s="136"/>
      <c r="NMN19" s="136"/>
      <c r="NMO19" s="136"/>
      <c r="NMP19" s="136"/>
      <c r="NMQ19" s="136"/>
      <c r="NMR19" s="136"/>
      <c r="NMS19" s="136"/>
      <c r="NMT19" s="136"/>
      <c r="NMU19" s="136"/>
      <c r="NMV19" s="136"/>
      <c r="NMW19" s="136"/>
      <c r="NMX19" s="136"/>
      <c r="NMY19" s="136"/>
      <c r="NMZ19" s="136"/>
      <c r="NNA19" s="136"/>
      <c r="NNB19" s="136"/>
      <c r="NNC19" s="136"/>
      <c r="NND19" s="136"/>
      <c r="NNE19" s="136"/>
      <c r="NNF19" s="136"/>
      <c r="NNG19" s="136"/>
      <c r="NNH19" s="136"/>
      <c r="NNI19" s="136"/>
      <c r="NNJ19" s="136"/>
      <c r="NNK19" s="136"/>
      <c r="NNL19" s="136"/>
      <c r="NNM19" s="136"/>
      <c r="NNN19" s="136"/>
      <c r="NNO19" s="136"/>
      <c r="NNP19" s="136"/>
      <c r="NNQ19" s="136"/>
      <c r="NNR19" s="136"/>
      <c r="NNS19" s="136"/>
      <c r="NNT19" s="136"/>
      <c r="NNU19" s="136"/>
      <c r="NNV19" s="136"/>
      <c r="NNW19" s="136"/>
      <c r="NNX19" s="136"/>
      <c r="NNY19" s="136"/>
      <c r="NNZ19" s="136"/>
      <c r="NOA19" s="136"/>
      <c r="NOB19" s="136"/>
      <c r="NOC19" s="136"/>
      <c r="NOD19" s="136"/>
      <c r="NOE19" s="136"/>
      <c r="NOF19" s="136"/>
      <c r="NOG19" s="136"/>
      <c r="NOH19" s="136"/>
      <c r="NOI19" s="136"/>
      <c r="NOJ19" s="136"/>
      <c r="NOK19" s="136"/>
      <c r="NOL19" s="136"/>
      <c r="NOM19" s="136"/>
      <c r="NON19" s="136"/>
      <c r="NOO19" s="136"/>
      <c r="NOP19" s="136"/>
      <c r="NOQ19" s="136"/>
      <c r="NOR19" s="136"/>
      <c r="NOS19" s="136"/>
      <c r="NOT19" s="136"/>
      <c r="NOU19" s="136"/>
      <c r="NOV19" s="136"/>
      <c r="NOW19" s="136"/>
      <c r="NOX19" s="136"/>
      <c r="NOY19" s="136"/>
      <c r="NOZ19" s="136"/>
      <c r="NPA19" s="136"/>
      <c r="NPB19" s="136"/>
      <c r="NPC19" s="136"/>
      <c r="NPD19" s="136"/>
      <c r="NPE19" s="136"/>
      <c r="NPF19" s="136"/>
      <c r="NPG19" s="136"/>
      <c r="NPH19" s="136"/>
      <c r="NPI19" s="136"/>
      <c r="NPJ19" s="136"/>
      <c r="NPK19" s="136"/>
      <c r="NPL19" s="136"/>
      <c r="NPM19" s="136"/>
      <c r="NPN19" s="136"/>
      <c r="NPO19" s="136"/>
      <c r="NPP19" s="136"/>
      <c r="NPQ19" s="136"/>
      <c r="NPR19" s="136"/>
      <c r="NPS19" s="136"/>
      <c r="NPT19" s="136"/>
      <c r="NPU19" s="136"/>
      <c r="NPV19" s="136"/>
      <c r="NPW19" s="136"/>
      <c r="NPX19" s="136"/>
      <c r="NPY19" s="136"/>
      <c r="NPZ19" s="136"/>
      <c r="NQA19" s="136"/>
      <c r="NQB19" s="136"/>
      <c r="NQC19" s="136"/>
      <c r="NQD19" s="136"/>
      <c r="NQE19" s="136"/>
      <c r="NQF19" s="136"/>
      <c r="NQG19" s="136"/>
      <c r="NQH19" s="136"/>
      <c r="NQI19" s="136"/>
      <c r="NQJ19" s="136"/>
      <c r="NQK19" s="136"/>
      <c r="NQL19" s="136"/>
      <c r="NQM19" s="136"/>
      <c r="NQN19" s="136"/>
      <c r="NQO19" s="136"/>
      <c r="NQP19" s="136"/>
      <c r="NQQ19" s="136"/>
      <c r="NQR19" s="136"/>
      <c r="NQS19" s="136"/>
      <c r="NQT19" s="136"/>
      <c r="NQU19" s="136"/>
      <c r="NQV19" s="136"/>
      <c r="NQW19" s="136"/>
      <c r="NQX19" s="136"/>
      <c r="NQY19" s="136"/>
      <c r="NQZ19" s="136"/>
      <c r="NRA19" s="136"/>
      <c r="NRB19" s="136"/>
      <c r="NRC19" s="136"/>
      <c r="NRD19" s="136"/>
      <c r="NRE19" s="136"/>
      <c r="NRF19" s="136"/>
      <c r="NRG19" s="136"/>
      <c r="NRH19" s="136"/>
      <c r="NRI19" s="136"/>
      <c r="NRJ19" s="136"/>
      <c r="NRK19" s="136"/>
      <c r="NRL19" s="136"/>
      <c r="NRM19" s="136"/>
      <c r="NRN19" s="136"/>
      <c r="NRO19" s="136"/>
      <c r="NRP19" s="136"/>
      <c r="NRQ19" s="136"/>
      <c r="NRR19" s="136"/>
      <c r="NRS19" s="136"/>
      <c r="NRT19" s="136"/>
      <c r="NRU19" s="136"/>
      <c r="NRV19" s="136"/>
      <c r="NRW19" s="136"/>
      <c r="NRX19" s="136"/>
      <c r="NRY19" s="136"/>
      <c r="NRZ19" s="136"/>
      <c r="NSA19" s="136"/>
      <c r="NSB19" s="136"/>
      <c r="NSC19" s="136"/>
      <c r="NSD19" s="136"/>
      <c r="NSE19" s="136"/>
      <c r="NSF19" s="136"/>
      <c r="NSG19" s="136"/>
      <c r="NSH19" s="136"/>
      <c r="NSI19" s="136"/>
      <c r="NSJ19" s="136"/>
      <c r="NSK19" s="136"/>
      <c r="NSL19" s="136"/>
      <c r="NSM19" s="136"/>
      <c r="NSN19" s="136"/>
      <c r="NSO19" s="136"/>
      <c r="NSP19" s="136"/>
      <c r="NSQ19" s="136"/>
      <c r="NSR19" s="136"/>
      <c r="NSS19" s="136"/>
      <c r="NST19" s="136"/>
      <c r="NSU19" s="136"/>
      <c r="NSV19" s="136"/>
      <c r="NSW19" s="136"/>
      <c r="NSX19" s="136"/>
      <c r="NSY19" s="136"/>
      <c r="NSZ19" s="136"/>
      <c r="NTA19" s="136"/>
      <c r="NTB19" s="136"/>
      <c r="NTC19" s="136"/>
      <c r="NTD19" s="136"/>
      <c r="NTE19" s="136"/>
      <c r="NTF19" s="136"/>
      <c r="NTG19" s="136"/>
      <c r="NTH19" s="136"/>
      <c r="NTI19" s="136"/>
      <c r="NTJ19" s="136"/>
      <c r="NTK19" s="136"/>
      <c r="NTL19" s="136"/>
      <c r="NTM19" s="136"/>
      <c r="NTN19" s="136"/>
      <c r="NTO19" s="136"/>
      <c r="NTP19" s="136"/>
      <c r="NTQ19" s="136"/>
      <c r="NTR19" s="136"/>
      <c r="NTS19" s="136"/>
      <c r="NTT19" s="136"/>
      <c r="NTU19" s="136"/>
      <c r="NTV19" s="136"/>
      <c r="NTW19" s="136"/>
      <c r="NTX19" s="136"/>
      <c r="NTY19" s="136"/>
      <c r="NTZ19" s="136"/>
      <c r="NUA19" s="136"/>
      <c r="NUB19" s="136"/>
      <c r="NUC19" s="136"/>
      <c r="NUD19" s="136"/>
      <c r="NUE19" s="136"/>
      <c r="NUF19" s="136"/>
      <c r="NUG19" s="136"/>
      <c r="NUH19" s="136"/>
      <c r="NUI19" s="136"/>
      <c r="NUJ19" s="136"/>
      <c r="NUK19" s="136"/>
      <c r="NUL19" s="136"/>
      <c r="NUM19" s="136"/>
      <c r="NUN19" s="136"/>
      <c r="NUO19" s="136"/>
      <c r="NUP19" s="136"/>
      <c r="NUQ19" s="136"/>
      <c r="NUR19" s="136"/>
      <c r="NUS19" s="136"/>
      <c r="NUT19" s="136"/>
      <c r="NUU19" s="136"/>
      <c r="NUV19" s="136"/>
      <c r="NUW19" s="136"/>
      <c r="NUX19" s="136"/>
      <c r="NUY19" s="136"/>
      <c r="NUZ19" s="136"/>
      <c r="NVA19" s="136"/>
      <c r="NVB19" s="136"/>
      <c r="NVC19" s="136"/>
      <c r="NVD19" s="136"/>
      <c r="NVE19" s="136"/>
      <c r="NVF19" s="136"/>
      <c r="NVG19" s="136"/>
      <c r="NVH19" s="136"/>
      <c r="NVI19" s="136"/>
      <c r="NVJ19" s="136"/>
      <c r="NVK19" s="136"/>
      <c r="NVL19" s="136"/>
      <c r="NVM19" s="136"/>
      <c r="NVN19" s="136"/>
      <c r="NVO19" s="136"/>
      <c r="NVP19" s="136"/>
      <c r="NVQ19" s="136"/>
      <c r="NVR19" s="136"/>
      <c r="NVS19" s="136"/>
      <c r="NVT19" s="136"/>
      <c r="NVU19" s="136"/>
      <c r="NVV19" s="136"/>
      <c r="NVW19" s="136"/>
      <c r="NVX19" s="136"/>
      <c r="NVY19" s="136"/>
      <c r="NVZ19" s="136"/>
      <c r="NWA19" s="136"/>
      <c r="NWB19" s="136"/>
      <c r="NWC19" s="136"/>
      <c r="NWD19" s="136"/>
      <c r="NWE19" s="136"/>
      <c r="NWF19" s="136"/>
      <c r="NWG19" s="136"/>
      <c r="NWH19" s="136"/>
      <c r="NWI19" s="136"/>
      <c r="NWJ19" s="136"/>
      <c r="NWK19" s="136"/>
      <c r="NWL19" s="136"/>
      <c r="NWM19" s="136"/>
      <c r="NWN19" s="136"/>
      <c r="NWO19" s="136"/>
      <c r="NWP19" s="136"/>
      <c r="NWQ19" s="136"/>
      <c r="NWR19" s="136"/>
      <c r="NWS19" s="136"/>
      <c r="NWT19" s="136"/>
      <c r="NWU19" s="136"/>
      <c r="NWV19" s="136"/>
      <c r="NWW19" s="136"/>
      <c r="NWX19" s="136"/>
      <c r="NWY19" s="136"/>
      <c r="NWZ19" s="136"/>
      <c r="NXA19" s="136"/>
      <c r="NXB19" s="136"/>
      <c r="NXC19" s="136"/>
      <c r="NXD19" s="136"/>
      <c r="NXE19" s="136"/>
      <c r="NXF19" s="136"/>
      <c r="NXG19" s="136"/>
      <c r="NXH19" s="136"/>
      <c r="NXI19" s="136"/>
      <c r="NXJ19" s="136"/>
      <c r="NXK19" s="136"/>
      <c r="NXL19" s="136"/>
      <c r="NXM19" s="136"/>
      <c r="NXN19" s="136"/>
      <c r="NXO19" s="136"/>
      <c r="NXP19" s="136"/>
      <c r="NXQ19" s="136"/>
      <c r="NXR19" s="136"/>
      <c r="NXS19" s="136"/>
      <c r="NXT19" s="136"/>
      <c r="NXU19" s="136"/>
      <c r="NXV19" s="136"/>
      <c r="NXW19" s="136"/>
      <c r="NXX19" s="136"/>
      <c r="NXY19" s="136"/>
      <c r="NXZ19" s="136"/>
      <c r="NYA19" s="136"/>
      <c r="NYB19" s="136"/>
      <c r="NYC19" s="136"/>
      <c r="NYD19" s="136"/>
      <c r="NYE19" s="136"/>
      <c r="NYF19" s="136"/>
      <c r="NYG19" s="136"/>
      <c r="NYH19" s="136"/>
      <c r="NYI19" s="136"/>
      <c r="NYJ19" s="136"/>
      <c r="NYK19" s="136"/>
      <c r="NYL19" s="136"/>
      <c r="NYM19" s="136"/>
      <c r="NYN19" s="136"/>
      <c r="NYO19" s="136"/>
      <c r="NYP19" s="136"/>
      <c r="NYQ19" s="136"/>
      <c r="NYR19" s="136"/>
      <c r="NYS19" s="136"/>
      <c r="NYT19" s="136"/>
      <c r="NYU19" s="136"/>
      <c r="NYV19" s="136"/>
      <c r="NYW19" s="136"/>
      <c r="NYX19" s="136"/>
      <c r="NYY19" s="136"/>
      <c r="NYZ19" s="136"/>
      <c r="NZA19" s="136"/>
      <c r="NZB19" s="136"/>
      <c r="NZC19" s="136"/>
      <c r="NZD19" s="136"/>
      <c r="NZE19" s="136"/>
      <c r="NZF19" s="136"/>
      <c r="NZG19" s="136"/>
      <c r="NZH19" s="136"/>
      <c r="NZI19" s="136"/>
      <c r="NZJ19" s="136"/>
      <c r="NZK19" s="136"/>
      <c r="NZL19" s="136"/>
      <c r="NZM19" s="136"/>
      <c r="NZN19" s="136"/>
      <c r="NZO19" s="136"/>
      <c r="NZP19" s="136"/>
      <c r="NZQ19" s="136"/>
      <c r="NZR19" s="136"/>
      <c r="NZS19" s="136"/>
      <c r="NZT19" s="136"/>
      <c r="NZU19" s="136"/>
      <c r="NZV19" s="136"/>
      <c r="NZW19" s="136"/>
      <c r="NZX19" s="136"/>
      <c r="NZY19" s="136"/>
      <c r="NZZ19" s="136"/>
      <c r="OAA19" s="136"/>
      <c r="OAB19" s="136"/>
      <c r="OAC19" s="136"/>
      <c r="OAD19" s="136"/>
      <c r="OAE19" s="136"/>
      <c r="OAF19" s="136"/>
      <c r="OAG19" s="136"/>
      <c r="OAH19" s="136"/>
      <c r="OAI19" s="136"/>
      <c r="OAJ19" s="136"/>
      <c r="OAK19" s="136"/>
      <c r="OAL19" s="136"/>
      <c r="OAM19" s="136"/>
      <c r="OAN19" s="136"/>
      <c r="OAO19" s="136"/>
      <c r="OAP19" s="136"/>
      <c r="OAQ19" s="136"/>
      <c r="OAR19" s="136"/>
      <c r="OAS19" s="136"/>
      <c r="OAT19" s="136"/>
      <c r="OAU19" s="136"/>
      <c r="OAV19" s="136"/>
      <c r="OAW19" s="136"/>
      <c r="OAX19" s="136"/>
      <c r="OAY19" s="136"/>
      <c r="OAZ19" s="136"/>
      <c r="OBA19" s="136"/>
      <c r="OBB19" s="136"/>
      <c r="OBC19" s="136"/>
      <c r="OBD19" s="136"/>
      <c r="OBE19" s="136"/>
      <c r="OBF19" s="136"/>
      <c r="OBG19" s="136"/>
      <c r="OBH19" s="136"/>
      <c r="OBI19" s="136"/>
      <c r="OBJ19" s="136"/>
      <c r="OBK19" s="136"/>
      <c r="OBL19" s="136"/>
      <c r="OBM19" s="136"/>
      <c r="OBN19" s="136"/>
      <c r="OBO19" s="136"/>
      <c r="OBP19" s="136"/>
      <c r="OBQ19" s="136"/>
      <c r="OBR19" s="136"/>
      <c r="OBS19" s="136"/>
      <c r="OBT19" s="136"/>
      <c r="OBU19" s="136"/>
      <c r="OBV19" s="136"/>
      <c r="OBW19" s="136"/>
      <c r="OBX19" s="136"/>
      <c r="OBY19" s="136"/>
      <c r="OBZ19" s="136"/>
      <c r="OCA19" s="136"/>
      <c r="OCB19" s="136"/>
      <c r="OCC19" s="136"/>
      <c r="OCD19" s="136"/>
      <c r="OCE19" s="136"/>
      <c r="OCF19" s="136"/>
      <c r="OCG19" s="136"/>
      <c r="OCH19" s="136"/>
      <c r="OCI19" s="136"/>
      <c r="OCJ19" s="136"/>
      <c r="OCK19" s="136"/>
      <c r="OCL19" s="136"/>
      <c r="OCM19" s="136"/>
      <c r="OCN19" s="136"/>
      <c r="OCO19" s="136"/>
      <c r="OCP19" s="136"/>
      <c r="OCQ19" s="136"/>
      <c r="OCR19" s="136"/>
      <c r="OCS19" s="136"/>
      <c r="OCT19" s="136"/>
      <c r="OCU19" s="136"/>
      <c r="OCV19" s="136"/>
      <c r="OCW19" s="136"/>
      <c r="OCX19" s="136"/>
      <c r="OCY19" s="136"/>
      <c r="OCZ19" s="136"/>
      <c r="ODA19" s="136"/>
      <c r="ODB19" s="136"/>
      <c r="ODC19" s="136"/>
      <c r="ODD19" s="136"/>
      <c r="ODE19" s="136"/>
      <c r="ODF19" s="136"/>
      <c r="ODG19" s="136"/>
      <c r="ODH19" s="136"/>
      <c r="ODI19" s="136"/>
      <c r="ODJ19" s="136"/>
      <c r="ODK19" s="136"/>
      <c r="ODL19" s="136"/>
      <c r="ODM19" s="136"/>
      <c r="ODN19" s="136"/>
      <c r="ODO19" s="136"/>
      <c r="ODP19" s="136"/>
      <c r="ODQ19" s="136"/>
      <c r="ODR19" s="136"/>
      <c r="ODS19" s="136"/>
      <c r="ODT19" s="136"/>
      <c r="ODU19" s="136"/>
      <c r="ODV19" s="136"/>
      <c r="ODW19" s="136"/>
      <c r="ODX19" s="136"/>
      <c r="ODY19" s="136"/>
      <c r="ODZ19" s="136"/>
      <c r="OEA19" s="136"/>
      <c r="OEB19" s="136"/>
      <c r="OEC19" s="136"/>
      <c r="OED19" s="136"/>
      <c r="OEE19" s="136"/>
      <c r="OEF19" s="136"/>
      <c r="OEG19" s="136"/>
      <c r="OEH19" s="136"/>
      <c r="OEI19" s="136"/>
      <c r="OEJ19" s="136"/>
      <c r="OEK19" s="136"/>
      <c r="OEL19" s="136"/>
      <c r="OEM19" s="136"/>
      <c r="OEN19" s="136"/>
      <c r="OEO19" s="136"/>
      <c r="OEP19" s="136"/>
      <c r="OEQ19" s="136"/>
      <c r="OER19" s="136"/>
      <c r="OES19" s="136"/>
      <c r="OET19" s="136"/>
      <c r="OEU19" s="136"/>
      <c r="OEV19" s="136"/>
      <c r="OEW19" s="136"/>
      <c r="OEX19" s="136"/>
      <c r="OEY19" s="136"/>
      <c r="OEZ19" s="136"/>
      <c r="OFA19" s="136"/>
      <c r="OFB19" s="136"/>
      <c r="OFC19" s="136"/>
      <c r="OFD19" s="136"/>
      <c r="OFE19" s="136"/>
      <c r="OFF19" s="136"/>
      <c r="OFG19" s="136"/>
      <c r="OFH19" s="136"/>
      <c r="OFI19" s="136"/>
      <c r="OFJ19" s="136"/>
      <c r="OFK19" s="136"/>
      <c r="OFL19" s="136"/>
      <c r="OFM19" s="136"/>
      <c r="OFN19" s="136"/>
      <c r="OFO19" s="136"/>
      <c r="OFP19" s="136"/>
      <c r="OFQ19" s="136"/>
      <c r="OFR19" s="136"/>
      <c r="OFS19" s="136"/>
      <c r="OFT19" s="136"/>
      <c r="OFU19" s="136"/>
      <c r="OFV19" s="136"/>
      <c r="OFW19" s="136"/>
      <c r="OFX19" s="136"/>
      <c r="OFY19" s="136"/>
      <c r="OFZ19" s="136"/>
      <c r="OGA19" s="136"/>
      <c r="OGB19" s="136"/>
      <c r="OGC19" s="136"/>
      <c r="OGD19" s="136"/>
      <c r="OGE19" s="136"/>
      <c r="OGF19" s="136"/>
      <c r="OGG19" s="136"/>
      <c r="OGH19" s="136"/>
      <c r="OGI19" s="136"/>
      <c r="OGJ19" s="136"/>
      <c r="OGK19" s="136"/>
      <c r="OGL19" s="136"/>
      <c r="OGM19" s="136"/>
      <c r="OGN19" s="136"/>
      <c r="OGO19" s="136"/>
      <c r="OGP19" s="136"/>
      <c r="OGQ19" s="136"/>
      <c r="OGR19" s="136"/>
      <c r="OGS19" s="136"/>
      <c r="OGT19" s="136"/>
      <c r="OGU19" s="136"/>
      <c r="OGV19" s="136"/>
      <c r="OGW19" s="136"/>
      <c r="OGX19" s="136"/>
      <c r="OGY19" s="136"/>
      <c r="OGZ19" s="136"/>
      <c r="OHA19" s="136"/>
      <c r="OHB19" s="136"/>
      <c r="OHC19" s="136"/>
      <c r="OHD19" s="136"/>
      <c r="OHE19" s="136"/>
      <c r="OHF19" s="136"/>
      <c r="OHG19" s="136"/>
      <c r="OHH19" s="136"/>
      <c r="OHI19" s="136"/>
      <c r="OHJ19" s="136"/>
      <c r="OHK19" s="136"/>
      <c r="OHL19" s="136"/>
      <c r="OHM19" s="136"/>
      <c r="OHN19" s="136"/>
      <c r="OHO19" s="136"/>
      <c r="OHP19" s="136"/>
      <c r="OHQ19" s="136"/>
      <c r="OHR19" s="136"/>
      <c r="OHS19" s="136"/>
      <c r="OHT19" s="136"/>
      <c r="OHU19" s="136"/>
      <c r="OHV19" s="136"/>
      <c r="OHW19" s="136"/>
      <c r="OHX19" s="136"/>
      <c r="OHY19" s="136"/>
      <c r="OHZ19" s="136"/>
      <c r="OIA19" s="136"/>
      <c r="OIB19" s="136"/>
      <c r="OIC19" s="136"/>
      <c r="OID19" s="136"/>
      <c r="OIE19" s="136"/>
      <c r="OIF19" s="136"/>
      <c r="OIG19" s="136"/>
      <c r="OIH19" s="136"/>
      <c r="OII19" s="136"/>
      <c r="OIJ19" s="136"/>
      <c r="OIK19" s="136"/>
      <c r="OIL19" s="136"/>
      <c r="OIM19" s="136"/>
      <c r="OIN19" s="136"/>
      <c r="OIO19" s="136"/>
      <c r="OIP19" s="136"/>
      <c r="OIQ19" s="136"/>
      <c r="OIR19" s="136"/>
      <c r="OIS19" s="136"/>
      <c r="OIT19" s="136"/>
      <c r="OIU19" s="136"/>
      <c r="OIV19" s="136"/>
      <c r="OIW19" s="136"/>
      <c r="OIX19" s="136"/>
      <c r="OIY19" s="136"/>
      <c r="OIZ19" s="136"/>
      <c r="OJA19" s="136"/>
      <c r="OJB19" s="136"/>
      <c r="OJC19" s="136"/>
      <c r="OJD19" s="136"/>
      <c r="OJE19" s="136"/>
      <c r="OJF19" s="136"/>
      <c r="OJG19" s="136"/>
      <c r="OJH19" s="136"/>
      <c r="OJI19" s="136"/>
      <c r="OJJ19" s="136"/>
      <c r="OJK19" s="136"/>
      <c r="OJL19" s="136"/>
      <c r="OJM19" s="136"/>
      <c r="OJN19" s="136"/>
      <c r="OJO19" s="136"/>
      <c r="OJP19" s="136"/>
      <c r="OJQ19" s="136"/>
      <c r="OJR19" s="136"/>
      <c r="OJS19" s="136"/>
      <c r="OJT19" s="136"/>
      <c r="OJU19" s="136"/>
      <c r="OJV19" s="136"/>
      <c r="OJW19" s="136"/>
      <c r="OJX19" s="136"/>
      <c r="OJY19" s="136"/>
      <c r="OJZ19" s="136"/>
      <c r="OKA19" s="136"/>
      <c r="OKB19" s="136"/>
      <c r="OKC19" s="136"/>
      <c r="OKD19" s="136"/>
      <c r="OKE19" s="136"/>
      <c r="OKF19" s="136"/>
      <c r="OKG19" s="136"/>
      <c r="OKH19" s="136"/>
      <c r="OKI19" s="136"/>
      <c r="OKJ19" s="136"/>
      <c r="OKK19" s="136"/>
      <c r="OKL19" s="136"/>
      <c r="OKM19" s="136"/>
      <c r="OKN19" s="136"/>
      <c r="OKO19" s="136"/>
      <c r="OKP19" s="136"/>
      <c r="OKQ19" s="136"/>
      <c r="OKR19" s="136"/>
      <c r="OKS19" s="136"/>
      <c r="OKT19" s="136"/>
      <c r="OKU19" s="136"/>
      <c r="OKV19" s="136"/>
      <c r="OKW19" s="136"/>
      <c r="OKX19" s="136"/>
      <c r="OKY19" s="136"/>
      <c r="OKZ19" s="136"/>
      <c r="OLA19" s="136"/>
      <c r="OLB19" s="136"/>
      <c r="OLC19" s="136"/>
      <c r="OLD19" s="136"/>
      <c r="OLE19" s="136"/>
      <c r="OLF19" s="136"/>
      <c r="OLG19" s="136"/>
      <c r="OLH19" s="136"/>
      <c r="OLI19" s="136"/>
      <c r="OLJ19" s="136"/>
      <c r="OLK19" s="136"/>
      <c r="OLL19" s="136"/>
      <c r="OLM19" s="136"/>
      <c r="OLN19" s="136"/>
      <c r="OLO19" s="136"/>
      <c r="OLP19" s="136"/>
      <c r="OLQ19" s="136"/>
      <c r="OLR19" s="136"/>
      <c r="OLS19" s="136"/>
      <c r="OLT19" s="136"/>
      <c r="OLU19" s="136"/>
      <c r="OLV19" s="136"/>
      <c r="OLW19" s="136"/>
      <c r="OLX19" s="136"/>
      <c r="OLY19" s="136"/>
      <c r="OLZ19" s="136"/>
      <c r="OMA19" s="136"/>
      <c r="OMB19" s="136"/>
      <c r="OMC19" s="136"/>
      <c r="OMD19" s="136"/>
      <c r="OME19" s="136"/>
      <c r="OMF19" s="136"/>
      <c r="OMG19" s="136"/>
      <c r="OMH19" s="136"/>
      <c r="OMI19" s="136"/>
      <c r="OMJ19" s="136"/>
      <c r="OMK19" s="136"/>
      <c r="OML19" s="136"/>
      <c r="OMM19" s="136"/>
      <c r="OMN19" s="136"/>
      <c r="OMO19" s="136"/>
      <c r="OMP19" s="136"/>
      <c r="OMQ19" s="136"/>
      <c r="OMR19" s="136"/>
      <c r="OMS19" s="136"/>
      <c r="OMT19" s="136"/>
      <c r="OMU19" s="136"/>
      <c r="OMV19" s="136"/>
      <c r="OMW19" s="136"/>
      <c r="OMX19" s="136"/>
      <c r="OMY19" s="136"/>
      <c r="OMZ19" s="136"/>
      <c r="ONA19" s="136"/>
      <c r="ONB19" s="136"/>
      <c r="ONC19" s="136"/>
      <c r="OND19" s="136"/>
      <c r="ONE19" s="136"/>
      <c r="ONF19" s="136"/>
      <c r="ONG19" s="136"/>
      <c r="ONH19" s="136"/>
      <c r="ONI19" s="136"/>
      <c r="ONJ19" s="136"/>
      <c r="ONK19" s="136"/>
      <c r="ONL19" s="136"/>
      <c r="ONM19" s="136"/>
      <c r="ONN19" s="136"/>
      <c r="ONO19" s="136"/>
      <c r="ONP19" s="136"/>
      <c r="ONQ19" s="136"/>
      <c r="ONR19" s="136"/>
      <c r="ONS19" s="136"/>
      <c r="ONT19" s="136"/>
      <c r="ONU19" s="136"/>
      <c r="ONV19" s="136"/>
      <c r="ONW19" s="136"/>
      <c r="ONX19" s="136"/>
      <c r="ONY19" s="136"/>
      <c r="ONZ19" s="136"/>
      <c r="OOA19" s="136"/>
      <c r="OOB19" s="136"/>
      <c r="OOC19" s="136"/>
      <c r="OOD19" s="136"/>
      <c r="OOE19" s="136"/>
      <c r="OOF19" s="136"/>
      <c r="OOG19" s="136"/>
      <c r="OOH19" s="136"/>
      <c r="OOI19" s="136"/>
      <c r="OOJ19" s="136"/>
      <c r="OOK19" s="136"/>
      <c r="OOL19" s="136"/>
      <c r="OOM19" s="136"/>
      <c r="OON19" s="136"/>
      <c r="OOO19" s="136"/>
      <c r="OOP19" s="136"/>
      <c r="OOQ19" s="136"/>
      <c r="OOR19" s="136"/>
      <c r="OOS19" s="136"/>
      <c r="OOT19" s="136"/>
      <c r="OOU19" s="136"/>
      <c r="OOV19" s="136"/>
      <c r="OOW19" s="136"/>
      <c r="OOX19" s="136"/>
      <c r="OOY19" s="136"/>
      <c r="OOZ19" s="136"/>
      <c r="OPA19" s="136"/>
      <c r="OPB19" s="136"/>
      <c r="OPC19" s="136"/>
      <c r="OPD19" s="136"/>
      <c r="OPE19" s="136"/>
      <c r="OPF19" s="136"/>
      <c r="OPG19" s="136"/>
      <c r="OPH19" s="136"/>
      <c r="OPI19" s="136"/>
      <c r="OPJ19" s="136"/>
      <c r="OPK19" s="136"/>
      <c r="OPL19" s="136"/>
      <c r="OPM19" s="136"/>
      <c r="OPN19" s="136"/>
      <c r="OPO19" s="136"/>
      <c r="OPP19" s="136"/>
      <c r="OPQ19" s="136"/>
      <c r="OPR19" s="136"/>
      <c r="OPS19" s="136"/>
      <c r="OPT19" s="136"/>
      <c r="OPU19" s="136"/>
      <c r="OPV19" s="136"/>
      <c r="OPW19" s="136"/>
      <c r="OPX19" s="136"/>
      <c r="OPY19" s="136"/>
      <c r="OPZ19" s="136"/>
      <c r="OQA19" s="136"/>
      <c r="OQB19" s="136"/>
      <c r="OQC19" s="136"/>
      <c r="OQD19" s="136"/>
      <c r="OQE19" s="136"/>
      <c r="OQF19" s="136"/>
      <c r="OQG19" s="136"/>
      <c r="OQH19" s="136"/>
      <c r="OQI19" s="136"/>
      <c r="OQJ19" s="136"/>
      <c r="OQK19" s="136"/>
      <c r="OQL19" s="136"/>
      <c r="OQM19" s="136"/>
      <c r="OQN19" s="136"/>
      <c r="OQO19" s="136"/>
      <c r="OQP19" s="136"/>
      <c r="OQQ19" s="136"/>
      <c r="OQR19" s="136"/>
      <c r="OQS19" s="136"/>
      <c r="OQT19" s="136"/>
      <c r="OQU19" s="136"/>
      <c r="OQV19" s="136"/>
      <c r="OQW19" s="136"/>
      <c r="OQX19" s="136"/>
      <c r="OQY19" s="136"/>
      <c r="OQZ19" s="136"/>
      <c r="ORA19" s="136"/>
      <c r="ORB19" s="136"/>
      <c r="ORC19" s="136"/>
      <c r="ORD19" s="136"/>
      <c r="ORE19" s="136"/>
      <c r="ORF19" s="136"/>
      <c r="ORG19" s="136"/>
      <c r="ORH19" s="136"/>
      <c r="ORI19" s="136"/>
      <c r="ORJ19" s="136"/>
      <c r="ORK19" s="136"/>
      <c r="ORL19" s="136"/>
      <c r="ORM19" s="136"/>
      <c r="ORN19" s="136"/>
      <c r="ORO19" s="136"/>
      <c r="ORP19" s="136"/>
      <c r="ORQ19" s="136"/>
      <c r="ORR19" s="136"/>
      <c r="ORS19" s="136"/>
      <c r="ORT19" s="136"/>
      <c r="ORU19" s="136"/>
      <c r="ORV19" s="136"/>
      <c r="ORW19" s="136"/>
      <c r="ORX19" s="136"/>
      <c r="ORY19" s="136"/>
      <c r="ORZ19" s="136"/>
      <c r="OSA19" s="136"/>
      <c r="OSB19" s="136"/>
      <c r="OSC19" s="136"/>
      <c r="OSD19" s="136"/>
      <c r="OSE19" s="136"/>
      <c r="OSF19" s="136"/>
      <c r="OSG19" s="136"/>
      <c r="OSH19" s="136"/>
      <c r="OSI19" s="136"/>
      <c r="OSJ19" s="136"/>
      <c r="OSK19" s="136"/>
      <c r="OSL19" s="136"/>
      <c r="OSM19" s="136"/>
      <c r="OSN19" s="136"/>
      <c r="OSO19" s="136"/>
      <c r="OSP19" s="136"/>
      <c r="OSQ19" s="136"/>
      <c r="OSR19" s="136"/>
      <c r="OSS19" s="136"/>
      <c r="OST19" s="136"/>
      <c r="OSU19" s="136"/>
      <c r="OSV19" s="136"/>
      <c r="OSW19" s="136"/>
      <c r="OSX19" s="136"/>
      <c r="OSY19" s="136"/>
      <c r="OSZ19" s="136"/>
      <c r="OTA19" s="136"/>
      <c r="OTB19" s="136"/>
      <c r="OTC19" s="136"/>
      <c r="OTD19" s="136"/>
      <c r="OTE19" s="136"/>
      <c r="OTF19" s="136"/>
      <c r="OTG19" s="136"/>
      <c r="OTH19" s="136"/>
      <c r="OTI19" s="136"/>
      <c r="OTJ19" s="136"/>
      <c r="OTK19" s="136"/>
      <c r="OTL19" s="136"/>
      <c r="OTM19" s="136"/>
      <c r="OTN19" s="136"/>
      <c r="OTO19" s="136"/>
      <c r="OTP19" s="136"/>
      <c r="OTQ19" s="136"/>
      <c r="OTR19" s="136"/>
      <c r="OTS19" s="136"/>
      <c r="OTT19" s="136"/>
      <c r="OTU19" s="136"/>
      <c r="OTV19" s="136"/>
      <c r="OTW19" s="136"/>
      <c r="OTX19" s="136"/>
      <c r="OTY19" s="136"/>
      <c r="OTZ19" s="136"/>
      <c r="OUA19" s="136"/>
      <c r="OUB19" s="136"/>
      <c r="OUC19" s="136"/>
      <c r="OUD19" s="136"/>
      <c r="OUE19" s="136"/>
      <c r="OUF19" s="136"/>
      <c r="OUG19" s="136"/>
      <c r="OUH19" s="136"/>
      <c r="OUI19" s="136"/>
      <c r="OUJ19" s="136"/>
      <c r="OUK19" s="136"/>
      <c r="OUL19" s="136"/>
      <c r="OUM19" s="136"/>
      <c r="OUN19" s="136"/>
      <c r="OUO19" s="136"/>
      <c r="OUP19" s="136"/>
      <c r="OUQ19" s="136"/>
      <c r="OUR19" s="136"/>
      <c r="OUS19" s="136"/>
      <c r="OUT19" s="136"/>
      <c r="OUU19" s="136"/>
      <c r="OUV19" s="136"/>
      <c r="OUW19" s="136"/>
      <c r="OUX19" s="136"/>
      <c r="OUY19" s="136"/>
      <c r="OUZ19" s="136"/>
      <c r="OVA19" s="136"/>
      <c r="OVB19" s="136"/>
      <c r="OVC19" s="136"/>
      <c r="OVD19" s="136"/>
      <c r="OVE19" s="136"/>
      <c r="OVF19" s="136"/>
      <c r="OVG19" s="136"/>
      <c r="OVH19" s="136"/>
      <c r="OVI19" s="136"/>
      <c r="OVJ19" s="136"/>
      <c r="OVK19" s="136"/>
      <c r="OVL19" s="136"/>
      <c r="OVM19" s="136"/>
      <c r="OVN19" s="136"/>
      <c r="OVO19" s="136"/>
      <c r="OVP19" s="136"/>
      <c r="OVQ19" s="136"/>
      <c r="OVR19" s="136"/>
      <c r="OVS19" s="136"/>
      <c r="OVT19" s="136"/>
      <c r="OVU19" s="136"/>
      <c r="OVV19" s="136"/>
      <c r="OVW19" s="136"/>
      <c r="OVX19" s="136"/>
      <c r="OVY19" s="136"/>
      <c r="OVZ19" s="136"/>
      <c r="OWA19" s="136"/>
      <c r="OWB19" s="136"/>
      <c r="OWC19" s="136"/>
      <c r="OWD19" s="136"/>
      <c r="OWE19" s="136"/>
      <c r="OWF19" s="136"/>
      <c r="OWG19" s="136"/>
      <c r="OWH19" s="136"/>
      <c r="OWI19" s="136"/>
      <c r="OWJ19" s="136"/>
      <c r="OWK19" s="136"/>
      <c r="OWL19" s="136"/>
      <c r="OWM19" s="136"/>
      <c r="OWN19" s="136"/>
      <c r="OWO19" s="136"/>
      <c r="OWP19" s="136"/>
      <c r="OWQ19" s="136"/>
      <c r="OWR19" s="136"/>
      <c r="OWS19" s="136"/>
      <c r="OWT19" s="136"/>
      <c r="OWU19" s="136"/>
      <c r="OWV19" s="136"/>
      <c r="OWW19" s="136"/>
      <c r="OWX19" s="136"/>
      <c r="OWY19" s="136"/>
      <c r="OWZ19" s="136"/>
      <c r="OXA19" s="136"/>
      <c r="OXB19" s="136"/>
      <c r="OXC19" s="136"/>
      <c r="OXD19" s="136"/>
      <c r="OXE19" s="136"/>
      <c r="OXF19" s="136"/>
      <c r="OXG19" s="136"/>
      <c r="OXH19" s="136"/>
      <c r="OXI19" s="136"/>
      <c r="OXJ19" s="136"/>
      <c r="OXK19" s="136"/>
      <c r="OXL19" s="136"/>
      <c r="OXM19" s="136"/>
      <c r="OXN19" s="136"/>
      <c r="OXO19" s="136"/>
      <c r="OXP19" s="136"/>
      <c r="OXQ19" s="136"/>
      <c r="OXR19" s="136"/>
      <c r="OXS19" s="136"/>
      <c r="OXT19" s="136"/>
      <c r="OXU19" s="136"/>
      <c r="OXV19" s="136"/>
      <c r="OXW19" s="136"/>
      <c r="OXX19" s="136"/>
      <c r="OXY19" s="136"/>
      <c r="OXZ19" s="136"/>
      <c r="OYA19" s="136"/>
      <c r="OYB19" s="136"/>
      <c r="OYC19" s="136"/>
      <c r="OYD19" s="136"/>
      <c r="OYE19" s="136"/>
      <c r="OYF19" s="136"/>
      <c r="OYG19" s="136"/>
      <c r="OYH19" s="136"/>
      <c r="OYI19" s="136"/>
      <c r="OYJ19" s="136"/>
      <c r="OYK19" s="136"/>
      <c r="OYL19" s="136"/>
      <c r="OYM19" s="136"/>
      <c r="OYN19" s="136"/>
      <c r="OYO19" s="136"/>
      <c r="OYP19" s="136"/>
      <c r="OYQ19" s="136"/>
      <c r="OYR19" s="136"/>
      <c r="OYS19" s="136"/>
      <c r="OYT19" s="136"/>
      <c r="OYU19" s="136"/>
      <c r="OYV19" s="136"/>
      <c r="OYW19" s="136"/>
      <c r="OYX19" s="136"/>
      <c r="OYY19" s="136"/>
      <c r="OYZ19" s="136"/>
      <c r="OZA19" s="136"/>
      <c r="OZB19" s="136"/>
      <c r="OZC19" s="136"/>
      <c r="OZD19" s="136"/>
      <c r="OZE19" s="136"/>
      <c r="OZF19" s="136"/>
      <c r="OZG19" s="136"/>
      <c r="OZH19" s="136"/>
      <c r="OZI19" s="136"/>
      <c r="OZJ19" s="136"/>
      <c r="OZK19" s="136"/>
      <c r="OZL19" s="136"/>
      <c r="OZM19" s="136"/>
      <c r="OZN19" s="136"/>
      <c r="OZO19" s="136"/>
      <c r="OZP19" s="136"/>
      <c r="OZQ19" s="136"/>
      <c r="OZR19" s="136"/>
      <c r="OZS19" s="136"/>
      <c r="OZT19" s="136"/>
      <c r="OZU19" s="136"/>
      <c r="OZV19" s="136"/>
      <c r="OZW19" s="136"/>
      <c r="OZX19" s="136"/>
      <c r="OZY19" s="136"/>
      <c r="OZZ19" s="136"/>
      <c r="PAA19" s="136"/>
      <c r="PAB19" s="136"/>
      <c r="PAC19" s="136"/>
      <c r="PAD19" s="136"/>
      <c r="PAE19" s="136"/>
      <c r="PAF19" s="136"/>
      <c r="PAG19" s="136"/>
      <c r="PAH19" s="136"/>
      <c r="PAI19" s="136"/>
      <c r="PAJ19" s="136"/>
      <c r="PAK19" s="136"/>
      <c r="PAL19" s="136"/>
      <c r="PAM19" s="136"/>
      <c r="PAN19" s="136"/>
      <c r="PAO19" s="136"/>
      <c r="PAP19" s="136"/>
      <c r="PAQ19" s="136"/>
      <c r="PAR19" s="136"/>
      <c r="PAS19" s="136"/>
      <c r="PAT19" s="136"/>
      <c r="PAU19" s="136"/>
      <c r="PAV19" s="136"/>
      <c r="PAW19" s="136"/>
      <c r="PAX19" s="136"/>
      <c r="PAY19" s="136"/>
      <c r="PAZ19" s="136"/>
      <c r="PBA19" s="136"/>
      <c r="PBB19" s="136"/>
      <c r="PBC19" s="136"/>
      <c r="PBD19" s="136"/>
      <c r="PBE19" s="136"/>
      <c r="PBF19" s="136"/>
      <c r="PBG19" s="136"/>
      <c r="PBH19" s="136"/>
      <c r="PBI19" s="136"/>
      <c r="PBJ19" s="136"/>
      <c r="PBK19" s="136"/>
      <c r="PBL19" s="136"/>
      <c r="PBM19" s="136"/>
      <c r="PBN19" s="136"/>
      <c r="PBO19" s="136"/>
      <c r="PBP19" s="136"/>
      <c r="PBQ19" s="136"/>
      <c r="PBR19" s="136"/>
      <c r="PBS19" s="136"/>
      <c r="PBT19" s="136"/>
      <c r="PBU19" s="136"/>
      <c r="PBV19" s="136"/>
      <c r="PBW19" s="136"/>
      <c r="PBX19" s="136"/>
      <c r="PBY19" s="136"/>
      <c r="PBZ19" s="136"/>
      <c r="PCA19" s="136"/>
      <c r="PCB19" s="136"/>
      <c r="PCC19" s="136"/>
      <c r="PCD19" s="136"/>
      <c r="PCE19" s="136"/>
      <c r="PCF19" s="136"/>
      <c r="PCG19" s="136"/>
      <c r="PCH19" s="136"/>
      <c r="PCI19" s="136"/>
      <c r="PCJ19" s="136"/>
      <c r="PCK19" s="136"/>
      <c r="PCL19" s="136"/>
      <c r="PCM19" s="136"/>
      <c r="PCN19" s="136"/>
      <c r="PCO19" s="136"/>
      <c r="PCP19" s="136"/>
      <c r="PCQ19" s="136"/>
      <c r="PCR19" s="136"/>
      <c r="PCS19" s="136"/>
      <c r="PCT19" s="136"/>
      <c r="PCU19" s="136"/>
      <c r="PCV19" s="136"/>
      <c r="PCW19" s="136"/>
      <c r="PCX19" s="136"/>
      <c r="PCY19" s="136"/>
      <c r="PCZ19" s="136"/>
      <c r="PDA19" s="136"/>
      <c r="PDB19" s="136"/>
      <c r="PDC19" s="136"/>
      <c r="PDD19" s="136"/>
      <c r="PDE19" s="136"/>
      <c r="PDF19" s="136"/>
      <c r="PDG19" s="136"/>
      <c r="PDH19" s="136"/>
      <c r="PDI19" s="136"/>
      <c r="PDJ19" s="136"/>
      <c r="PDK19" s="136"/>
      <c r="PDL19" s="136"/>
      <c r="PDM19" s="136"/>
      <c r="PDN19" s="136"/>
      <c r="PDO19" s="136"/>
      <c r="PDP19" s="136"/>
      <c r="PDQ19" s="136"/>
      <c r="PDR19" s="136"/>
      <c r="PDS19" s="136"/>
      <c r="PDT19" s="136"/>
      <c r="PDU19" s="136"/>
      <c r="PDV19" s="136"/>
      <c r="PDW19" s="136"/>
      <c r="PDX19" s="136"/>
      <c r="PDY19" s="136"/>
      <c r="PDZ19" s="136"/>
      <c r="PEA19" s="136"/>
      <c r="PEB19" s="136"/>
      <c r="PEC19" s="136"/>
      <c r="PED19" s="136"/>
      <c r="PEE19" s="136"/>
      <c r="PEF19" s="136"/>
      <c r="PEG19" s="136"/>
      <c r="PEH19" s="136"/>
      <c r="PEI19" s="136"/>
      <c r="PEJ19" s="136"/>
      <c r="PEK19" s="136"/>
      <c r="PEL19" s="136"/>
      <c r="PEM19" s="136"/>
      <c r="PEN19" s="136"/>
      <c r="PEO19" s="136"/>
      <c r="PEP19" s="136"/>
      <c r="PEQ19" s="136"/>
      <c r="PER19" s="136"/>
      <c r="PES19" s="136"/>
      <c r="PET19" s="136"/>
      <c r="PEU19" s="136"/>
      <c r="PEV19" s="136"/>
      <c r="PEW19" s="136"/>
      <c r="PEX19" s="136"/>
      <c r="PEY19" s="136"/>
      <c r="PEZ19" s="136"/>
      <c r="PFA19" s="136"/>
      <c r="PFB19" s="136"/>
      <c r="PFC19" s="136"/>
      <c r="PFD19" s="136"/>
      <c r="PFE19" s="136"/>
      <c r="PFF19" s="136"/>
      <c r="PFG19" s="136"/>
      <c r="PFH19" s="136"/>
      <c r="PFI19" s="136"/>
      <c r="PFJ19" s="136"/>
      <c r="PFK19" s="136"/>
      <c r="PFL19" s="136"/>
      <c r="PFM19" s="136"/>
      <c r="PFN19" s="136"/>
      <c r="PFO19" s="136"/>
      <c r="PFP19" s="136"/>
      <c r="PFQ19" s="136"/>
      <c r="PFR19" s="136"/>
      <c r="PFS19" s="136"/>
      <c r="PFT19" s="136"/>
      <c r="PFU19" s="136"/>
      <c r="PFV19" s="136"/>
      <c r="PFW19" s="136"/>
      <c r="PFX19" s="136"/>
      <c r="PFY19" s="136"/>
      <c r="PFZ19" s="136"/>
      <c r="PGA19" s="136"/>
      <c r="PGB19" s="136"/>
      <c r="PGC19" s="136"/>
      <c r="PGD19" s="136"/>
      <c r="PGE19" s="136"/>
      <c r="PGF19" s="136"/>
      <c r="PGG19" s="136"/>
      <c r="PGH19" s="136"/>
      <c r="PGI19" s="136"/>
      <c r="PGJ19" s="136"/>
      <c r="PGK19" s="136"/>
      <c r="PGL19" s="136"/>
      <c r="PGM19" s="136"/>
      <c r="PGN19" s="136"/>
      <c r="PGO19" s="136"/>
      <c r="PGP19" s="136"/>
      <c r="PGQ19" s="136"/>
      <c r="PGR19" s="136"/>
      <c r="PGS19" s="136"/>
      <c r="PGT19" s="136"/>
      <c r="PGU19" s="136"/>
      <c r="PGV19" s="136"/>
      <c r="PGW19" s="136"/>
      <c r="PGX19" s="136"/>
      <c r="PGY19" s="136"/>
      <c r="PGZ19" s="136"/>
      <c r="PHA19" s="136"/>
      <c r="PHB19" s="136"/>
      <c r="PHC19" s="136"/>
      <c r="PHD19" s="136"/>
      <c r="PHE19" s="136"/>
      <c r="PHF19" s="136"/>
      <c r="PHG19" s="136"/>
      <c r="PHH19" s="136"/>
      <c r="PHI19" s="136"/>
      <c r="PHJ19" s="136"/>
      <c r="PHK19" s="136"/>
      <c r="PHL19" s="136"/>
      <c r="PHM19" s="136"/>
      <c r="PHN19" s="136"/>
      <c r="PHO19" s="136"/>
      <c r="PHP19" s="136"/>
      <c r="PHQ19" s="136"/>
      <c r="PHR19" s="136"/>
      <c r="PHS19" s="136"/>
      <c r="PHT19" s="136"/>
      <c r="PHU19" s="136"/>
      <c r="PHV19" s="136"/>
      <c r="PHW19" s="136"/>
      <c r="PHX19" s="136"/>
      <c r="PHY19" s="136"/>
      <c r="PHZ19" s="136"/>
      <c r="PIA19" s="136"/>
      <c r="PIB19" s="136"/>
      <c r="PIC19" s="136"/>
      <c r="PID19" s="136"/>
      <c r="PIE19" s="136"/>
      <c r="PIF19" s="136"/>
      <c r="PIG19" s="136"/>
      <c r="PIH19" s="136"/>
      <c r="PII19" s="136"/>
      <c r="PIJ19" s="136"/>
      <c r="PIK19" s="136"/>
      <c r="PIL19" s="136"/>
      <c r="PIM19" s="136"/>
      <c r="PIN19" s="136"/>
      <c r="PIO19" s="136"/>
      <c r="PIP19" s="136"/>
      <c r="PIQ19" s="136"/>
      <c r="PIR19" s="136"/>
      <c r="PIS19" s="136"/>
      <c r="PIT19" s="136"/>
      <c r="PIU19" s="136"/>
      <c r="PIV19" s="136"/>
      <c r="PIW19" s="136"/>
      <c r="PIX19" s="136"/>
      <c r="PIY19" s="136"/>
      <c r="PIZ19" s="136"/>
      <c r="PJA19" s="136"/>
      <c r="PJB19" s="136"/>
      <c r="PJC19" s="136"/>
      <c r="PJD19" s="136"/>
      <c r="PJE19" s="136"/>
      <c r="PJF19" s="136"/>
      <c r="PJG19" s="136"/>
      <c r="PJH19" s="136"/>
      <c r="PJI19" s="136"/>
      <c r="PJJ19" s="136"/>
      <c r="PJK19" s="136"/>
      <c r="PJL19" s="136"/>
      <c r="PJM19" s="136"/>
      <c r="PJN19" s="136"/>
      <c r="PJO19" s="136"/>
      <c r="PJP19" s="136"/>
      <c r="PJQ19" s="136"/>
      <c r="PJR19" s="136"/>
      <c r="PJS19" s="136"/>
      <c r="PJT19" s="136"/>
      <c r="PJU19" s="136"/>
      <c r="PJV19" s="136"/>
      <c r="PJW19" s="136"/>
      <c r="PJX19" s="136"/>
      <c r="PJY19" s="136"/>
      <c r="PJZ19" s="136"/>
      <c r="PKA19" s="136"/>
      <c r="PKB19" s="136"/>
      <c r="PKC19" s="136"/>
      <c r="PKD19" s="136"/>
      <c r="PKE19" s="136"/>
      <c r="PKF19" s="136"/>
      <c r="PKG19" s="136"/>
      <c r="PKH19" s="136"/>
      <c r="PKI19" s="136"/>
      <c r="PKJ19" s="136"/>
      <c r="PKK19" s="136"/>
      <c r="PKL19" s="136"/>
      <c r="PKM19" s="136"/>
      <c r="PKN19" s="136"/>
      <c r="PKO19" s="136"/>
      <c r="PKP19" s="136"/>
      <c r="PKQ19" s="136"/>
      <c r="PKR19" s="136"/>
      <c r="PKS19" s="136"/>
      <c r="PKT19" s="136"/>
      <c r="PKU19" s="136"/>
      <c r="PKV19" s="136"/>
      <c r="PKW19" s="136"/>
      <c r="PKX19" s="136"/>
      <c r="PKY19" s="136"/>
      <c r="PKZ19" s="136"/>
      <c r="PLA19" s="136"/>
      <c r="PLB19" s="136"/>
      <c r="PLC19" s="136"/>
      <c r="PLD19" s="136"/>
      <c r="PLE19" s="136"/>
      <c r="PLF19" s="136"/>
      <c r="PLG19" s="136"/>
      <c r="PLH19" s="136"/>
      <c r="PLI19" s="136"/>
      <c r="PLJ19" s="136"/>
      <c r="PLK19" s="136"/>
      <c r="PLL19" s="136"/>
      <c r="PLM19" s="136"/>
      <c r="PLN19" s="136"/>
      <c r="PLO19" s="136"/>
      <c r="PLP19" s="136"/>
      <c r="PLQ19" s="136"/>
      <c r="PLR19" s="136"/>
      <c r="PLS19" s="136"/>
      <c r="PLT19" s="136"/>
      <c r="PLU19" s="136"/>
      <c r="PLV19" s="136"/>
      <c r="PLW19" s="136"/>
      <c r="PLX19" s="136"/>
      <c r="PLY19" s="136"/>
      <c r="PLZ19" s="136"/>
      <c r="PMA19" s="136"/>
      <c r="PMB19" s="136"/>
      <c r="PMC19" s="136"/>
      <c r="PMD19" s="136"/>
      <c r="PME19" s="136"/>
      <c r="PMF19" s="136"/>
      <c r="PMG19" s="136"/>
      <c r="PMH19" s="136"/>
      <c r="PMI19" s="136"/>
      <c r="PMJ19" s="136"/>
      <c r="PMK19" s="136"/>
      <c r="PML19" s="136"/>
      <c r="PMM19" s="136"/>
      <c r="PMN19" s="136"/>
      <c r="PMO19" s="136"/>
      <c r="PMP19" s="136"/>
      <c r="PMQ19" s="136"/>
      <c r="PMR19" s="136"/>
      <c r="PMS19" s="136"/>
      <c r="PMT19" s="136"/>
      <c r="PMU19" s="136"/>
      <c r="PMV19" s="136"/>
      <c r="PMW19" s="136"/>
      <c r="PMX19" s="136"/>
      <c r="PMY19" s="136"/>
      <c r="PMZ19" s="136"/>
      <c r="PNA19" s="136"/>
      <c r="PNB19" s="136"/>
      <c r="PNC19" s="136"/>
      <c r="PND19" s="136"/>
      <c r="PNE19" s="136"/>
      <c r="PNF19" s="136"/>
      <c r="PNG19" s="136"/>
      <c r="PNH19" s="136"/>
      <c r="PNI19" s="136"/>
      <c r="PNJ19" s="136"/>
      <c r="PNK19" s="136"/>
      <c r="PNL19" s="136"/>
      <c r="PNM19" s="136"/>
      <c r="PNN19" s="136"/>
      <c r="PNO19" s="136"/>
      <c r="PNP19" s="136"/>
      <c r="PNQ19" s="136"/>
      <c r="PNR19" s="136"/>
      <c r="PNS19" s="136"/>
      <c r="PNT19" s="136"/>
      <c r="PNU19" s="136"/>
      <c r="PNV19" s="136"/>
      <c r="PNW19" s="136"/>
      <c r="PNX19" s="136"/>
      <c r="PNY19" s="136"/>
      <c r="PNZ19" s="136"/>
      <c r="POA19" s="136"/>
      <c r="POB19" s="136"/>
      <c r="POC19" s="136"/>
      <c r="POD19" s="136"/>
      <c r="POE19" s="136"/>
      <c r="POF19" s="136"/>
      <c r="POG19" s="136"/>
      <c r="POH19" s="136"/>
      <c r="POI19" s="136"/>
      <c r="POJ19" s="136"/>
      <c r="POK19" s="136"/>
      <c r="POL19" s="136"/>
      <c r="POM19" s="136"/>
      <c r="PON19" s="136"/>
      <c r="POO19" s="136"/>
      <c r="POP19" s="136"/>
      <c r="POQ19" s="136"/>
      <c r="POR19" s="136"/>
      <c r="POS19" s="136"/>
      <c r="POT19" s="136"/>
      <c r="POU19" s="136"/>
      <c r="POV19" s="136"/>
      <c r="POW19" s="136"/>
      <c r="POX19" s="136"/>
      <c r="POY19" s="136"/>
      <c r="POZ19" s="136"/>
      <c r="PPA19" s="136"/>
      <c r="PPB19" s="136"/>
      <c r="PPC19" s="136"/>
      <c r="PPD19" s="136"/>
      <c r="PPE19" s="136"/>
      <c r="PPF19" s="136"/>
      <c r="PPG19" s="136"/>
      <c r="PPH19" s="136"/>
      <c r="PPI19" s="136"/>
      <c r="PPJ19" s="136"/>
      <c r="PPK19" s="136"/>
      <c r="PPL19" s="136"/>
      <c r="PPM19" s="136"/>
      <c r="PPN19" s="136"/>
      <c r="PPO19" s="136"/>
      <c r="PPP19" s="136"/>
      <c r="PPQ19" s="136"/>
      <c r="PPR19" s="136"/>
      <c r="PPS19" s="136"/>
      <c r="PPT19" s="136"/>
      <c r="PPU19" s="136"/>
      <c r="PPV19" s="136"/>
      <c r="PPW19" s="136"/>
      <c r="PPX19" s="136"/>
      <c r="PPY19" s="136"/>
      <c r="PPZ19" s="136"/>
      <c r="PQA19" s="136"/>
      <c r="PQB19" s="136"/>
      <c r="PQC19" s="136"/>
      <c r="PQD19" s="136"/>
      <c r="PQE19" s="136"/>
      <c r="PQF19" s="136"/>
      <c r="PQG19" s="136"/>
      <c r="PQH19" s="136"/>
      <c r="PQI19" s="136"/>
      <c r="PQJ19" s="136"/>
      <c r="PQK19" s="136"/>
      <c r="PQL19" s="136"/>
      <c r="PQM19" s="136"/>
      <c r="PQN19" s="136"/>
      <c r="PQO19" s="136"/>
      <c r="PQP19" s="136"/>
      <c r="PQQ19" s="136"/>
      <c r="PQR19" s="136"/>
      <c r="PQS19" s="136"/>
      <c r="PQT19" s="136"/>
      <c r="PQU19" s="136"/>
      <c r="PQV19" s="136"/>
      <c r="PQW19" s="136"/>
      <c r="PQX19" s="136"/>
      <c r="PQY19" s="136"/>
      <c r="PQZ19" s="136"/>
      <c r="PRA19" s="136"/>
      <c r="PRB19" s="136"/>
      <c r="PRC19" s="136"/>
      <c r="PRD19" s="136"/>
      <c r="PRE19" s="136"/>
      <c r="PRF19" s="136"/>
      <c r="PRG19" s="136"/>
      <c r="PRH19" s="136"/>
      <c r="PRI19" s="136"/>
      <c r="PRJ19" s="136"/>
      <c r="PRK19" s="136"/>
      <c r="PRL19" s="136"/>
      <c r="PRM19" s="136"/>
      <c r="PRN19" s="136"/>
      <c r="PRO19" s="136"/>
      <c r="PRP19" s="136"/>
      <c r="PRQ19" s="136"/>
      <c r="PRR19" s="136"/>
      <c r="PRS19" s="136"/>
      <c r="PRT19" s="136"/>
      <c r="PRU19" s="136"/>
      <c r="PRV19" s="136"/>
      <c r="PRW19" s="136"/>
      <c r="PRX19" s="136"/>
      <c r="PRY19" s="136"/>
      <c r="PRZ19" s="136"/>
      <c r="PSA19" s="136"/>
      <c r="PSB19" s="136"/>
      <c r="PSC19" s="136"/>
      <c r="PSD19" s="136"/>
      <c r="PSE19" s="136"/>
      <c r="PSF19" s="136"/>
      <c r="PSG19" s="136"/>
      <c r="PSH19" s="136"/>
      <c r="PSI19" s="136"/>
      <c r="PSJ19" s="136"/>
      <c r="PSK19" s="136"/>
      <c r="PSL19" s="136"/>
      <c r="PSM19" s="136"/>
      <c r="PSN19" s="136"/>
      <c r="PSO19" s="136"/>
      <c r="PSP19" s="136"/>
      <c r="PSQ19" s="136"/>
      <c r="PSR19" s="136"/>
      <c r="PSS19" s="136"/>
      <c r="PST19" s="136"/>
      <c r="PSU19" s="136"/>
      <c r="PSV19" s="136"/>
      <c r="PSW19" s="136"/>
      <c r="PSX19" s="136"/>
      <c r="PSY19" s="136"/>
      <c r="PSZ19" s="136"/>
      <c r="PTA19" s="136"/>
      <c r="PTB19" s="136"/>
      <c r="PTC19" s="136"/>
      <c r="PTD19" s="136"/>
      <c r="PTE19" s="136"/>
      <c r="PTF19" s="136"/>
      <c r="PTG19" s="136"/>
      <c r="PTH19" s="136"/>
      <c r="PTI19" s="136"/>
      <c r="PTJ19" s="136"/>
      <c r="PTK19" s="136"/>
      <c r="PTL19" s="136"/>
      <c r="PTM19" s="136"/>
      <c r="PTN19" s="136"/>
      <c r="PTO19" s="136"/>
      <c r="PTP19" s="136"/>
      <c r="PTQ19" s="136"/>
      <c r="PTR19" s="136"/>
      <c r="PTS19" s="136"/>
      <c r="PTT19" s="136"/>
      <c r="PTU19" s="136"/>
      <c r="PTV19" s="136"/>
      <c r="PTW19" s="136"/>
      <c r="PTX19" s="136"/>
      <c r="PTY19" s="136"/>
      <c r="PTZ19" s="136"/>
      <c r="PUA19" s="136"/>
      <c r="PUB19" s="136"/>
      <c r="PUC19" s="136"/>
      <c r="PUD19" s="136"/>
      <c r="PUE19" s="136"/>
      <c r="PUF19" s="136"/>
      <c r="PUG19" s="136"/>
      <c r="PUH19" s="136"/>
      <c r="PUI19" s="136"/>
      <c r="PUJ19" s="136"/>
      <c r="PUK19" s="136"/>
      <c r="PUL19" s="136"/>
      <c r="PUM19" s="136"/>
      <c r="PUN19" s="136"/>
      <c r="PUO19" s="136"/>
      <c r="PUP19" s="136"/>
      <c r="PUQ19" s="136"/>
      <c r="PUR19" s="136"/>
      <c r="PUS19" s="136"/>
      <c r="PUT19" s="136"/>
      <c r="PUU19" s="136"/>
      <c r="PUV19" s="136"/>
      <c r="PUW19" s="136"/>
      <c r="PUX19" s="136"/>
      <c r="PUY19" s="136"/>
      <c r="PUZ19" s="136"/>
      <c r="PVA19" s="136"/>
      <c r="PVB19" s="136"/>
      <c r="PVC19" s="136"/>
      <c r="PVD19" s="136"/>
      <c r="PVE19" s="136"/>
      <c r="PVF19" s="136"/>
      <c r="PVG19" s="136"/>
      <c r="PVH19" s="136"/>
      <c r="PVI19" s="136"/>
      <c r="PVJ19" s="136"/>
      <c r="PVK19" s="136"/>
      <c r="PVL19" s="136"/>
      <c r="PVM19" s="136"/>
      <c r="PVN19" s="136"/>
      <c r="PVO19" s="136"/>
      <c r="PVP19" s="136"/>
      <c r="PVQ19" s="136"/>
      <c r="PVR19" s="136"/>
      <c r="PVS19" s="136"/>
      <c r="PVT19" s="136"/>
      <c r="PVU19" s="136"/>
      <c r="PVV19" s="136"/>
      <c r="PVW19" s="136"/>
      <c r="PVX19" s="136"/>
      <c r="PVY19" s="136"/>
      <c r="PVZ19" s="136"/>
      <c r="PWA19" s="136"/>
      <c r="PWB19" s="136"/>
      <c r="PWC19" s="136"/>
      <c r="PWD19" s="136"/>
      <c r="PWE19" s="136"/>
      <c r="PWF19" s="136"/>
      <c r="PWG19" s="136"/>
      <c r="PWH19" s="136"/>
      <c r="PWI19" s="136"/>
      <c r="PWJ19" s="136"/>
      <c r="PWK19" s="136"/>
      <c r="PWL19" s="136"/>
      <c r="PWM19" s="136"/>
      <c r="PWN19" s="136"/>
      <c r="PWO19" s="136"/>
      <c r="PWP19" s="136"/>
      <c r="PWQ19" s="136"/>
      <c r="PWR19" s="136"/>
      <c r="PWS19" s="136"/>
      <c r="PWT19" s="136"/>
      <c r="PWU19" s="136"/>
      <c r="PWV19" s="136"/>
      <c r="PWW19" s="136"/>
      <c r="PWX19" s="136"/>
      <c r="PWY19" s="136"/>
      <c r="PWZ19" s="136"/>
      <c r="PXA19" s="136"/>
      <c r="PXB19" s="136"/>
      <c r="PXC19" s="136"/>
      <c r="PXD19" s="136"/>
      <c r="PXE19" s="136"/>
      <c r="PXF19" s="136"/>
      <c r="PXG19" s="136"/>
      <c r="PXH19" s="136"/>
      <c r="PXI19" s="136"/>
      <c r="PXJ19" s="136"/>
      <c r="PXK19" s="136"/>
      <c r="PXL19" s="136"/>
      <c r="PXM19" s="136"/>
      <c r="PXN19" s="136"/>
      <c r="PXO19" s="136"/>
      <c r="PXP19" s="136"/>
      <c r="PXQ19" s="136"/>
      <c r="PXR19" s="136"/>
      <c r="PXS19" s="136"/>
      <c r="PXT19" s="136"/>
      <c r="PXU19" s="136"/>
      <c r="PXV19" s="136"/>
      <c r="PXW19" s="136"/>
      <c r="PXX19" s="136"/>
      <c r="PXY19" s="136"/>
      <c r="PXZ19" s="136"/>
      <c r="PYA19" s="136"/>
      <c r="PYB19" s="136"/>
      <c r="PYC19" s="136"/>
      <c r="PYD19" s="136"/>
      <c r="PYE19" s="136"/>
      <c r="PYF19" s="136"/>
      <c r="PYG19" s="136"/>
      <c r="PYH19" s="136"/>
      <c r="PYI19" s="136"/>
      <c r="PYJ19" s="136"/>
      <c r="PYK19" s="136"/>
      <c r="PYL19" s="136"/>
      <c r="PYM19" s="136"/>
      <c r="PYN19" s="136"/>
      <c r="PYO19" s="136"/>
      <c r="PYP19" s="136"/>
      <c r="PYQ19" s="136"/>
      <c r="PYR19" s="136"/>
      <c r="PYS19" s="136"/>
      <c r="PYT19" s="136"/>
      <c r="PYU19" s="136"/>
      <c r="PYV19" s="136"/>
      <c r="PYW19" s="136"/>
      <c r="PYX19" s="136"/>
      <c r="PYY19" s="136"/>
      <c r="PYZ19" s="136"/>
      <c r="PZA19" s="136"/>
      <c r="PZB19" s="136"/>
      <c r="PZC19" s="136"/>
      <c r="PZD19" s="136"/>
      <c r="PZE19" s="136"/>
      <c r="PZF19" s="136"/>
      <c r="PZG19" s="136"/>
      <c r="PZH19" s="136"/>
      <c r="PZI19" s="136"/>
      <c r="PZJ19" s="136"/>
      <c r="PZK19" s="136"/>
      <c r="PZL19" s="136"/>
      <c r="PZM19" s="136"/>
      <c r="PZN19" s="136"/>
      <c r="PZO19" s="136"/>
      <c r="PZP19" s="136"/>
      <c r="PZQ19" s="136"/>
      <c r="PZR19" s="136"/>
      <c r="PZS19" s="136"/>
      <c r="PZT19" s="136"/>
      <c r="PZU19" s="136"/>
      <c r="PZV19" s="136"/>
      <c r="PZW19" s="136"/>
      <c r="PZX19" s="136"/>
      <c r="PZY19" s="136"/>
      <c r="PZZ19" s="136"/>
      <c r="QAA19" s="136"/>
      <c r="QAB19" s="136"/>
      <c r="QAC19" s="136"/>
      <c r="QAD19" s="136"/>
      <c r="QAE19" s="136"/>
      <c r="QAF19" s="136"/>
      <c r="QAG19" s="136"/>
      <c r="QAH19" s="136"/>
      <c r="QAI19" s="136"/>
      <c r="QAJ19" s="136"/>
      <c r="QAK19" s="136"/>
      <c r="QAL19" s="136"/>
      <c r="QAM19" s="136"/>
      <c r="QAN19" s="136"/>
      <c r="QAO19" s="136"/>
      <c r="QAP19" s="136"/>
      <c r="QAQ19" s="136"/>
      <c r="QAR19" s="136"/>
      <c r="QAS19" s="136"/>
      <c r="QAT19" s="136"/>
      <c r="QAU19" s="136"/>
      <c r="QAV19" s="136"/>
      <c r="QAW19" s="136"/>
      <c r="QAX19" s="136"/>
      <c r="QAY19" s="136"/>
      <c r="QAZ19" s="136"/>
      <c r="QBA19" s="136"/>
      <c r="QBB19" s="136"/>
      <c r="QBC19" s="136"/>
      <c r="QBD19" s="136"/>
      <c r="QBE19" s="136"/>
      <c r="QBF19" s="136"/>
      <c r="QBG19" s="136"/>
      <c r="QBH19" s="136"/>
      <c r="QBI19" s="136"/>
      <c r="QBJ19" s="136"/>
      <c r="QBK19" s="136"/>
      <c r="QBL19" s="136"/>
      <c r="QBM19" s="136"/>
      <c r="QBN19" s="136"/>
      <c r="QBO19" s="136"/>
      <c r="QBP19" s="136"/>
      <c r="QBQ19" s="136"/>
      <c r="QBR19" s="136"/>
      <c r="QBS19" s="136"/>
      <c r="QBT19" s="136"/>
      <c r="QBU19" s="136"/>
      <c r="QBV19" s="136"/>
      <c r="QBW19" s="136"/>
      <c r="QBX19" s="136"/>
      <c r="QBY19" s="136"/>
      <c r="QBZ19" s="136"/>
      <c r="QCA19" s="136"/>
      <c r="QCB19" s="136"/>
      <c r="QCC19" s="136"/>
      <c r="QCD19" s="136"/>
      <c r="QCE19" s="136"/>
      <c r="QCF19" s="136"/>
      <c r="QCG19" s="136"/>
      <c r="QCH19" s="136"/>
      <c r="QCI19" s="136"/>
      <c r="QCJ19" s="136"/>
      <c r="QCK19" s="136"/>
      <c r="QCL19" s="136"/>
      <c r="QCM19" s="136"/>
      <c r="QCN19" s="136"/>
      <c r="QCO19" s="136"/>
      <c r="QCP19" s="136"/>
      <c r="QCQ19" s="136"/>
      <c r="QCR19" s="136"/>
      <c r="QCS19" s="136"/>
      <c r="QCT19" s="136"/>
      <c r="QCU19" s="136"/>
      <c r="QCV19" s="136"/>
      <c r="QCW19" s="136"/>
      <c r="QCX19" s="136"/>
      <c r="QCY19" s="136"/>
      <c r="QCZ19" s="136"/>
      <c r="QDA19" s="136"/>
      <c r="QDB19" s="136"/>
      <c r="QDC19" s="136"/>
      <c r="QDD19" s="136"/>
      <c r="QDE19" s="136"/>
      <c r="QDF19" s="136"/>
      <c r="QDG19" s="136"/>
      <c r="QDH19" s="136"/>
      <c r="QDI19" s="136"/>
      <c r="QDJ19" s="136"/>
      <c r="QDK19" s="136"/>
      <c r="QDL19" s="136"/>
      <c r="QDM19" s="136"/>
      <c r="QDN19" s="136"/>
      <c r="QDO19" s="136"/>
      <c r="QDP19" s="136"/>
      <c r="QDQ19" s="136"/>
      <c r="QDR19" s="136"/>
      <c r="QDS19" s="136"/>
      <c r="QDT19" s="136"/>
      <c r="QDU19" s="136"/>
      <c r="QDV19" s="136"/>
      <c r="QDW19" s="136"/>
      <c r="QDX19" s="136"/>
      <c r="QDY19" s="136"/>
      <c r="QDZ19" s="136"/>
      <c r="QEA19" s="136"/>
      <c r="QEB19" s="136"/>
      <c r="QEC19" s="136"/>
      <c r="QED19" s="136"/>
      <c r="QEE19" s="136"/>
      <c r="QEF19" s="136"/>
      <c r="QEG19" s="136"/>
      <c r="QEH19" s="136"/>
      <c r="QEI19" s="136"/>
      <c r="QEJ19" s="136"/>
      <c r="QEK19" s="136"/>
      <c r="QEL19" s="136"/>
      <c r="QEM19" s="136"/>
      <c r="QEN19" s="136"/>
      <c r="QEO19" s="136"/>
      <c r="QEP19" s="136"/>
      <c r="QEQ19" s="136"/>
      <c r="QER19" s="136"/>
      <c r="QES19" s="136"/>
      <c r="QET19" s="136"/>
      <c r="QEU19" s="136"/>
      <c r="QEV19" s="136"/>
      <c r="QEW19" s="136"/>
      <c r="QEX19" s="136"/>
      <c r="QEY19" s="136"/>
      <c r="QEZ19" s="136"/>
      <c r="QFA19" s="136"/>
      <c r="QFB19" s="136"/>
      <c r="QFC19" s="136"/>
      <c r="QFD19" s="136"/>
      <c r="QFE19" s="136"/>
      <c r="QFF19" s="136"/>
      <c r="QFG19" s="136"/>
      <c r="QFH19" s="136"/>
      <c r="QFI19" s="136"/>
      <c r="QFJ19" s="136"/>
      <c r="QFK19" s="136"/>
      <c r="QFL19" s="136"/>
      <c r="QFM19" s="136"/>
      <c r="QFN19" s="136"/>
      <c r="QFO19" s="136"/>
      <c r="QFP19" s="136"/>
      <c r="QFQ19" s="136"/>
      <c r="QFR19" s="136"/>
      <c r="QFS19" s="136"/>
      <c r="QFT19" s="136"/>
      <c r="QFU19" s="136"/>
      <c r="QFV19" s="136"/>
      <c r="QFW19" s="136"/>
      <c r="QFX19" s="136"/>
      <c r="QFY19" s="136"/>
      <c r="QFZ19" s="136"/>
      <c r="QGA19" s="136"/>
      <c r="QGB19" s="136"/>
      <c r="QGC19" s="136"/>
      <c r="QGD19" s="136"/>
      <c r="QGE19" s="136"/>
      <c r="QGF19" s="136"/>
      <c r="QGG19" s="136"/>
      <c r="QGH19" s="136"/>
      <c r="QGI19" s="136"/>
      <c r="QGJ19" s="136"/>
      <c r="QGK19" s="136"/>
      <c r="QGL19" s="136"/>
      <c r="QGM19" s="136"/>
      <c r="QGN19" s="136"/>
      <c r="QGO19" s="136"/>
      <c r="QGP19" s="136"/>
      <c r="QGQ19" s="136"/>
      <c r="QGR19" s="136"/>
      <c r="QGS19" s="136"/>
      <c r="QGT19" s="136"/>
      <c r="QGU19" s="136"/>
      <c r="QGV19" s="136"/>
      <c r="QGW19" s="136"/>
      <c r="QGX19" s="136"/>
      <c r="QGY19" s="136"/>
      <c r="QGZ19" s="136"/>
      <c r="QHA19" s="136"/>
      <c r="QHB19" s="136"/>
      <c r="QHC19" s="136"/>
      <c r="QHD19" s="136"/>
      <c r="QHE19" s="136"/>
      <c r="QHF19" s="136"/>
      <c r="QHG19" s="136"/>
      <c r="QHH19" s="136"/>
      <c r="QHI19" s="136"/>
      <c r="QHJ19" s="136"/>
      <c r="QHK19" s="136"/>
      <c r="QHL19" s="136"/>
      <c r="QHM19" s="136"/>
      <c r="QHN19" s="136"/>
      <c r="QHO19" s="136"/>
      <c r="QHP19" s="136"/>
      <c r="QHQ19" s="136"/>
      <c r="QHR19" s="136"/>
      <c r="QHS19" s="136"/>
      <c r="QHT19" s="136"/>
      <c r="QHU19" s="136"/>
      <c r="QHV19" s="136"/>
      <c r="QHW19" s="136"/>
      <c r="QHX19" s="136"/>
      <c r="QHY19" s="136"/>
      <c r="QHZ19" s="136"/>
      <c r="QIA19" s="136"/>
      <c r="QIB19" s="136"/>
      <c r="QIC19" s="136"/>
      <c r="QID19" s="136"/>
      <c r="QIE19" s="136"/>
      <c r="QIF19" s="136"/>
      <c r="QIG19" s="136"/>
      <c r="QIH19" s="136"/>
      <c r="QII19" s="136"/>
      <c r="QIJ19" s="136"/>
      <c r="QIK19" s="136"/>
      <c r="QIL19" s="136"/>
      <c r="QIM19" s="136"/>
      <c r="QIN19" s="136"/>
      <c r="QIO19" s="136"/>
      <c r="QIP19" s="136"/>
      <c r="QIQ19" s="136"/>
      <c r="QIR19" s="136"/>
      <c r="QIS19" s="136"/>
      <c r="QIT19" s="136"/>
      <c r="QIU19" s="136"/>
      <c r="QIV19" s="136"/>
      <c r="QIW19" s="136"/>
      <c r="QIX19" s="136"/>
      <c r="QIY19" s="136"/>
      <c r="QIZ19" s="136"/>
      <c r="QJA19" s="136"/>
      <c r="QJB19" s="136"/>
      <c r="QJC19" s="136"/>
      <c r="QJD19" s="136"/>
      <c r="QJE19" s="136"/>
      <c r="QJF19" s="136"/>
      <c r="QJG19" s="136"/>
      <c r="QJH19" s="136"/>
      <c r="QJI19" s="136"/>
      <c r="QJJ19" s="136"/>
      <c r="QJK19" s="136"/>
      <c r="QJL19" s="136"/>
      <c r="QJM19" s="136"/>
      <c r="QJN19" s="136"/>
      <c r="QJO19" s="136"/>
      <c r="QJP19" s="136"/>
      <c r="QJQ19" s="136"/>
      <c r="QJR19" s="136"/>
      <c r="QJS19" s="136"/>
      <c r="QJT19" s="136"/>
      <c r="QJU19" s="136"/>
      <c r="QJV19" s="136"/>
      <c r="QJW19" s="136"/>
      <c r="QJX19" s="136"/>
      <c r="QJY19" s="136"/>
      <c r="QJZ19" s="136"/>
      <c r="QKA19" s="136"/>
      <c r="QKB19" s="136"/>
      <c r="QKC19" s="136"/>
      <c r="QKD19" s="136"/>
      <c r="QKE19" s="136"/>
      <c r="QKF19" s="136"/>
      <c r="QKG19" s="136"/>
      <c r="QKH19" s="136"/>
      <c r="QKI19" s="136"/>
      <c r="QKJ19" s="136"/>
      <c r="QKK19" s="136"/>
      <c r="QKL19" s="136"/>
      <c r="QKM19" s="136"/>
      <c r="QKN19" s="136"/>
      <c r="QKO19" s="136"/>
      <c r="QKP19" s="136"/>
      <c r="QKQ19" s="136"/>
      <c r="QKR19" s="136"/>
      <c r="QKS19" s="136"/>
      <c r="QKT19" s="136"/>
      <c r="QKU19" s="136"/>
      <c r="QKV19" s="136"/>
      <c r="QKW19" s="136"/>
      <c r="QKX19" s="136"/>
      <c r="QKY19" s="136"/>
      <c r="QKZ19" s="136"/>
      <c r="QLA19" s="136"/>
      <c r="QLB19" s="136"/>
      <c r="QLC19" s="136"/>
      <c r="QLD19" s="136"/>
      <c r="QLE19" s="136"/>
      <c r="QLF19" s="136"/>
      <c r="QLG19" s="136"/>
      <c r="QLH19" s="136"/>
      <c r="QLI19" s="136"/>
      <c r="QLJ19" s="136"/>
      <c r="QLK19" s="136"/>
      <c r="QLL19" s="136"/>
      <c r="QLM19" s="136"/>
      <c r="QLN19" s="136"/>
      <c r="QLO19" s="136"/>
      <c r="QLP19" s="136"/>
      <c r="QLQ19" s="136"/>
      <c r="QLR19" s="136"/>
      <c r="QLS19" s="136"/>
      <c r="QLT19" s="136"/>
      <c r="QLU19" s="136"/>
      <c r="QLV19" s="136"/>
      <c r="QLW19" s="136"/>
      <c r="QLX19" s="136"/>
      <c r="QLY19" s="136"/>
      <c r="QLZ19" s="136"/>
      <c r="QMA19" s="136"/>
      <c r="QMB19" s="136"/>
      <c r="QMC19" s="136"/>
      <c r="QMD19" s="136"/>
      <c r="QME19" s="136"/>
      <c r="QMF19" s="136"/>
      <c r="QMG19" s="136"/>
      <c r="QMH19" s="136"/>
      <c r="QMI19" s="136"/>
      <c r="QMJ19" s="136"/>
      <c r="QMK19" s="136"/>
      <c r="QML19" s="136"/>
      <c r="QMM19" s="136"/>
      <c r="QMN19" s="136"/>
      <c r="QMO19" s="136"/>
      <c r="QMP19" s="136"/>
      <c r="QMQ19" s="136"/>
      <c r="QMR19" s="136"/>
      <c r="QMS19" s="136"/>
      <c r="QMT19" s="136"/>
      <c r="QMU19" s="136"/>
      <c r="QMV19" s="136"/>
      <c r="QMW19" s="136"/>
      <c r="QMX19" s="136"/>
      <c r="QMY19" s="136"/>
      <c r="QMZ19" s="136"/>
      <c r="QNA19" s="136"/>
      <c r="QNB19" s="136"/>
      <c r="QNC19" s="136"/>
      <c r="QND19" s="136"/>
      <c r="QNE19" s="136"/>
      <c r="QNF19" s="136"/>
      <c r="QNG19" s="136"/>
      <c r="QNH19" s="136"/>
      <c r="QNI19" s="136"/>
      <c r="QNJ19" s="136"/>
      <c r="QNK19" s="136"/>
      <c r="QNL19" s="136"/>
      <c r="QNM19" s="136"/>
      <c r="QNN19" s="136"/>
      <c r="QNO19" s="136"/>
      <c r="QNP19" s="136"/>
      <c r="QNQ19" s="136"/>
      <c r="QNR19" s="136"/>
      <c r="QNS19" s="136"/>
      <c r="QNT19" s="136"/>
      <c r="QNU19" s="136"/>
      <c r="QNV19" s="136"/>
      <c r="QNW19" s="136"/>
      <c r="QNX19" s="136"/>
      <c r="QNY19" s="136"/>
      <c r="QNZ19" s="136"/>
      <c r="QOA19" s="136"/>
      <c r="QOB19" s="136"/>
      <c r="QOC19" s="136"/>
      <c r="QOD19" s="136"/>
      <c r="QOE19" s="136"/>
      <c r="QOF19" s="136"/>
      <c r="QOG19" s="136"/>
      <c r="QOH19" s="136"/>
      <c r="QOI19" s="136"/>
      <c r="QOJ19" s="136"/>
      <c r="QOK19" s="136"/>
      <c r="QOL19" s="136"/>
      <c r="QOM19" s="136"/>
      <c r="QON19" s="136"/>
      <c r="QOO19" s="136"/>
      <c r="QOP19" s="136"/>
      <c r="QOQ19" s="136"/>
      <c r="QOR19" s="136"/>
      <c r="QOS19" s="136"/>
      <c r="QOT19" s="136"/>
      <c r="QOU19" s="136"/>
      <c r="QOV19" s="136"/>
      <c r="QOW19" s="136"/>
      <c r="QOX19" s="136"/>
      <c r="QOY19" s="136"/>
      <c r="QOZ19" s="136"/>
      <c r="QPA19" s="136"/>
      <c r="QPB19" s="136"/>
      <c r="QPC19" s="136"/>
      <c r="QPD19" s="136"/>
      <c r="QPE19" s="136"/>
      <c r="QPF19" s="136"/>
      <c r="QPG19" s="136"/>
      <c r="QPH19" s="136"/>
      <c r="QPI19" s="136"/>
      <c r="QPJ19" s="136"/>
      <c r="QPK19" s="136"/>
      <c r="QPL19" s="136"/>
      <c r="QPM19" s="136"/>
      <c r="QPN19" s="136"/>
      <c r="QPO19" s="136"/>
      <c r="QPP19" s="136"/>
      <c r="QPQ19" s="136"/>
      <c r="QPR19" s="136"/>
      <c r="QPS19" s="136"/>
      <c r="QPT19" s="136"/>
      <c r="QPU19" s="136"/>
      <c r="QPV19" s="136"/>
      <c r="QPW19" s="136"/>
      <c r="QPX19" s="136"/>
      <c r="QPY19" s="136"/>
      <c r="QPZ19" s="136"/>
      <c r="QQA19" s="136"/>
      <c r="QQB19" s="136"/>
      <c r="QQC19" s="136"/>
      <c r="QQD19" s="136"/>
      <c r="QQE19" s="136"/>
      <c r="QQF19" s="136"/>
      <c r="QQG19" s="136"/>
      <c r="QQH19" s="136"/>
      <c r="QQI19" s="136"/>
      <c r="QQJ19" s="136"/>
      <c r="QQK19" s="136"/>
      <c r="QQL19" s="136"/>
      <c r="QQM19" s="136"/>
      <c r="QQN19" s="136"/>
      <c r="QQO19" s="136"/>
      <c r="QQP19" s="136"/>
      <c r="QQQ19" s="136"/>
      <c r="QQR19" s="136"/>
      <c r="QQS19" s="136"/>
      <c r="QQT19" s="136"/>
      <c r="QQU19" s="136"/>
      <c r="QQV19" s="136"/>
      <c r="QQW19" s="136"/>
      <c r="QQX19" s="136"/>
      <c r="QQY19" s="136"/>
      <c r="QQZ19" s="136"/>
      <c r="QRA19" s="136"/>
      <c r="QRB19" s="136"/>
      <c r="QRC19" s="136"/>
      <c r="QRD19" s="136"/>
      <c r="QRE19" s="136"/>
      <c r="QRF19" s="136"/>
      <c r="QRG19" s="136"/>
      <c r="QRH19" s="136"/>
      <c r="QRI19" s="136"/>
      <c r="QRJ19" s="136"/>
      <c r="QRK19" s="136"/>
      <c r="QRL19" s="136"/>
      <c r="QRM19" s="136"/>
      <c r="QRN19" s="136"/>
      <c r="QRO19" s="136"/>
      <c r="QRP19" s="136"/>
      <c r="QRQ19" s="136"/>
      <c r="QRR19" s="136"/>
      <c r="QRS19" s="136"/>
      <c r="QRT19" s="136"/>
      <c r="QRU19" s="136"/>
      <c r="QRV19" s="136"/>
      <c r="QRW19" s="136"/>
      <c r="QRX19" s="136"/>
      <c r="QRY19" s="136"/>
      <c r="QRZ19" s="136"/>
      <c r="QSA19" s="136"/>
      <c r="QSB19" s="136"/>
      <c r="QSC19" s="136"/>
      <c r="QSD19" s="136"/>
      <c r="QSE19" s="136"/>
      <c r="QSF19" s="136"/>
      <c r="QSG19" s="136"/>
      <c r="QSH19" s="136"/>
      <c r="QSI19" s="136"/>
      <c r="QSJ19" s="136"/>
      <c r="QSK19" s="136"/>
      <c r="QSL19" s="136"/>
      <c r="QSM19" s="136"/>
      <c r="QSN19" s="136"/>
      <c r="QSO19" s="136"/>
      <c r="QSP19" s="136"/>
      <c r="QSQ19" s="136"/>
      <c r="QSR19" s="136"/>
      <c r="QSS19" s="136"/>
      <c r="QST19" s="136"/>
      <c r="QSU19" s="136"/>
      <c r="QSV19" s="136"/>
      <c r="QSW19" s="136"/>
      <c r="QSX19" s="136"/>
      <c r="QSY19" s="136"/>
      <c r="QSZ19" s="136"/>
      <c r="QTA19" s="136"/>
      <c r="QTB19" s="136"/>
      <c r="QTC19" s="136"/>
      <c r="QTD19" s="136"/>
      <c r="QTE19" s="136"/>
      <c r="QTF19" s="136"/>
      <c r="QTG19" s="136"/>
      <c r="QTH19" s="136"/>
      <c r="QTI19" s="136"/>
      <c r="QTJ19" s="136"/>
      <c r="QTK19" s="136"/>
      <c r="QTL19" s="136"/>
      <c r="QTM19" s="136"/>
      <c r="QTN19" s="136"/>
      <c r="QTO19" s="136"/>
      <c r="QTP19" s="136"/>
      <c r="QTQ19" s="136"/>
      <c r="QTR19" s="136"/>
      <c r="QTS19" s="136"/>
      <c r="QTT19" s="136"/>
      <c r="QTU19" s="136"/>
      <c r="QTV19" s="136"/>
      <c r="QTW19" s="136"/>
      <c r="QTX19" s="136"/>
      <c r="QTY19" s="136"/>
      <c r="QTZ19" s="136"/>
      <c r="QUA19" s="136"/>
      <c r="QUB19" s="136"/>
      <c r="QUC19" s="136"/>
      <c r="QUD19" s="136"/>
      <c r="QUE19" s="136"/>
      <c r="QUF19" s="136"/>
      <c r="QUG19" s="136"/>
      <c r="QUH19" s="136"/>
      <c r="QUI19" s="136"/>
      <c r="QUJ19" s="136"/>
      <c r="QUK19" s="136"/>
      <c r="QUL19" s="136"/>
      <c r="QUM19" s="136"/>
      <c r="QUN19" s="136"/>
      <c r="QUO19" s="136"/>
      <c r="QUP19" s="136"/>
      <c r="QUQ19" s="136"/>
      <c r="QUR19" s="136"/>
      <c r="QUS19" s="136"/>
      <c r="QUT19" s="136"/>
      <c r="QUU19" s="136"/>
      <c r="QUV19" s="136"/>
      <c r="QUW19" s="136"/>
      <c r="QUX19" s="136"/>
      <c r="QUY19" s="136"/>
      <c r="QUZ19" s="136"/>
      <c r="QVA19" s="136"/>
      <c r="QVB19" s="136"/>
      <c r="QVC19" s="136"/>
      <c r="QVD19" s="136"/>
      <c r="QVE19" s="136"/>
      <c r="QVF19" s="136"/>
      <c r="QVG19" s="136"/>
      <c r="QVH19" s="136"/>
      <c r="QVI19" s="136"/>
      <c r="QVJ19" s="136"/>
      <c r="QVK19" s="136"/>
      <c r="QVL19" s="136"/>
      <c r="QVM19" s="136"/>
      <c r="QVN19" s="136"/>
      <c r="QVO19" s="136"/>
      <c r="QVP19" s="136"/>
      <c r="QVQ19" s="136"/>
      <c r="QVR19" s="136"/>
      <c r="QVS19" s="136"/>
      <c r="QVT19" s="136"/>
      <c r="QVU19" s="136"/>
      <c r="QVV19" s="136"/>
      <c r="QVW19" s="136"/>
      <c r="QVX19" s="136"/>
      <c r="QVY19" s="136"/>
      <c r="QVZ19" s="136"/>
      <c r="QWA19" s="136"/>
      <c r="QWB19" s="136"/>
      <c r="QWC19" s="136"/>
      <c r="QWD19" s="136"/>
      <c r="QWE19" s="136"/>
      <c r="QWF19" s="136"/>
      <c r="QWG19" s="136"/>
      <c r="QWH19" s="136"/>
      <c r="QWI19" s="136"/>
      <c r="QWJ19" s="136"/>
      <c r="QWK19" s="136"/>
      <c r="QWL19" s="136"/>
      <c r="QWM19" s="136"/>
      <c r="QWN19" s="136"/>
      <c r="QWO19" s="136"/>
      <c r="QWP19" s="136"/>
      <c r="QWQ19" s="136"/>
      <c r="QWR19" s="136"/>
      <c r="QWS19" s="136"/>
      <c r="QWT19" s="136"/>
      <c r="QWU19" s="136"/>
      <c r="QWV19" s="136"/>
      <c r="QWW19" s="136"/>
      <c r="QWX19" s="136"/>
      <c r="QWY19" s="136"/>
      <c r="QWZ19" s="136"/>
      <c r="QXA19" s="136"/>
      <c r="QXB19" s="136"/>
      <c r="QXC19" s="136"/>
      <c r="QXD19" s="136"/>
      <c r="QXE19" s="136"/>
      <c r="QXF19" s="136"/>
      <c r="QXG19" s="136"/>
      <c r="QXH19" s="136"/>
      <c r="QXI19" s="136"/>
      <c r="QXJ19" s="136"/>
      <c r="QXK19" s="136"/>
      <c r="QXL19" s="136"/>
      <c r="QXM19" s="136"/>
      <c r="QXN19" s="136"/>
      <c r="QXO19" s="136"/>
      <c r="QXP19" s="136"/>
      <c r="QXQ19" s="136"/>
      <c r="QXR19" s="136"/>
      <c r="QXS19" s="136"/>
      <c r="QXT19" s="136"/>
      <c r="QXU19" s="136"/>
      <c r="QXV19" s="136"/>
      <c r="QXW19" s="136"/>
      <c r="QXX19" s="136"/>
      <c r="QXY19" s="136"/>
      <c r="QXZ19" s="136"/>
      <c r="QYA19" s="136"/>
      <c r="QYB19" s="136"/>
      <c r="QYC19" s="136"/>
      <c r="QYD19" s="136"/>
      <c r="QYE19" s="136"/>
      <c r="QYF19" s="136"/>
      <c r="QYG19" s="136"/>
      <c r="QYH19" s="136"/>
      <c r="QYI19" s="136"/>
      <c r="QYJ19" s="136"/>
      <c r="QYK19" s="136"/>
      <c r="QYL19" s="136"/>
      <c r="QYM19" s="136"/>
      <c r="QYN19" s="136"/>
      <c r="QYO19" s="136"/>
      <c r="QYP19" s="136"/>
      <c r="QYQ19" s="136"/>
      <c r="QYR19" s="136"/>
      <c r="QYS19" s="136"/>
      <c r="QYT19" s="136"/>
      <c r="QYU19" s="136"/>
      <c r="QYV19" s="136"/>
      <c r="QYW19" s="136"/>
      <c r="QYX19" s="136"/>
      <c r="QYY19" s="136"/>
      <c r="QYZ19" s="136"/>
      <c r="QZA19" s="136"/>
      <c r="QZB19" s="136"/>
      <c r="QZC19" s="136"/>
      <c r="QZD19" s="136"/>
      <c r="QZE19" s="136"/>
      <c r="QZF19" s="136"/>
      <c r="QZG19" s="136"/>
      <c r="QZH19" s="136"/>
      <c r="QZI19" s="136"/>
      <c r="QZJ19" s="136"/>
      <c r="QZK19" s="136"/>
      <c r="QZL19" s="136"/>
      <c r="QZM19" s="136"/>
      <c r="QZN19" s="136"/>
      <c r="QZO19" s="136"/>
      <c r="QZP19" s="136"/>
      <c r="QZQ19" s="136"/>
      <c r="QZR19" s="136"/>
      <c r="QZS19" s="136"/>
      <c r="QZT19" s="136"/>
      <c r="QZU19" s="136"/>
      <c r="QZV19" s="136"/>
      <c r="QZW19" s="136"/>
      <c r="QZX19" s="136"/>
      <c r="QZY19" s="136"/>
      <c r="QZZ19" s="136"/>
      <c r="RAA19" s="136"/>
      <c r="RAB19" s="136"/>
      <c r="RAC19" s="136"/>
      <c r="RAD19" s="136"/>
      <c r="RAE19" s="136"/>
      <c r="RAF19" s="136"/>
      <c r="RAG19" s="136"/>
      <c r="RAH19" s="136"/>
      <c r="RAI19" s="136"/>
      <c r="RAJ19" s="136"/>
      <c r="RAK19" s="136"/>
      <c r="RAL19" s="136"/>
      <c r="RAM19" s="136"/>
      <c r="RAN19" s="136"/>
      <c r="RAO19" s="136"/>
      <c r="RAP19" s="136"/>
      <c r="RAQ19" s="136"/>
      <c r="RAR19" s="136"/>
      <c r="RAS19" s="136"/>
      <c r="RAT19" s="136"/>
      <c r="RAU19" s="136"/>
      <c r="RAV19" s="136"/>
      <c r="RAW19" s="136"/>
      <c r="RAX19" s="136"/>
      <c r="RAY19" s="136"/>
      <c r="RAZ19" s="136"/>
      <c r="RBA19" s="136"/>
      <c r="RBB19" s="136"/>
      <c r="RBC19" s="136"/>
      <c r="RBD19" s="136"/>
      <c r="RBE19" s="136"/>
      <c r="RBF19" s="136"/>
      <c r="RBG19" s="136"/>
      <c r="RBH19" s="136"/>
      <c r="RBI19" s="136"/>
      <c r="RBJ19" s="136"/>
      <c r="RBK19" s="136"/>
      <c r="RBL19" s="136"/>
      <c r="RBM19" s="136"/>
      <c r="RBN19" s="136"/>
      <c r="RBO19" s="136"/>
      <c r="RBP19" s="136"/>
      <c r="RBQ19" s="136"/>
      <c r="RBR19" s="136"/>
      <c r="RBS19" s="136"/>
      <c r="RBT19" s="136"/>
      <c r="RBU19" s="136"/>
      <c r="RBV19" s="136"/>
      <c r="RBW19" s="136"/>
      <c r="RBX19" s="136"/>
      <c r="RBY19" s="136"/>
      <c r="RBZ19" s="136"/>
      <c r="RCA19" s="136"/>
      <c r="RCB19" s="136"/>
      <c r="RCC19" s="136"/>
      <c r="RCD19" s="136"/>
      <c r="RCE19" s="136"/>
      <c r="RCF19" s="136"/>
      <c r="RCG19" s="136"/>
      <c r="RCH19" s="136"/>
      <c r="RCI19" s="136"/>
      <c r="RCJ19" s="136"/>
      <c r="RCK19" s="136"/>
      <c r="RCL19" s="136"/>
      <c r="RCM19" s="136"/>
      <c r="RCN19" s="136"/>
      <c r="RCO19" s="136"/>
      <c r="RCP19" s="136"/>
      <c r="RCQ19" s="136"/>
      <c r="RCR19" s="136"/>
      <c r="RCS19" s="136"/>
      <c r="RCT19" s="136"/>
      <c r="RCU19" s="136"/>
      <c r="RCV19" s="136"/>
      <c r="RCW19" s="136"/>
      <c r="RCX19" s="136"/>
      <c r="RCY19" s="136"/>
      <c r="RCZ19" s="136"/>
      <c r="RDA19" s="136"/>
      <c r="RDB19" s="136"/>
      <c r="RDC19" s="136"/>
      <c r="RDD19" s="136"/>
      <c r="RDE19" s="136"/>
      <c r="RDF19" s="136"/>
      <c r="RDG19" s="136"/>
      <c r="RDH19" s="136"/>
      <c r="RDI19" s="136"/>
      <c r="RDJ19" s="136"/>
      <c r="RDK19" s="136"/>
      <c r="RDL19" s="136"/>
      <c r="RDM19" s="136"/>
      <c r="RDN19" s="136"/>
      <c r="RDO19" s="136"/>
      <c r="RDP19" s="136"/>
      <c r="RDQ19" s="136"/>
      <c r="RDR19" s="136"/>
      <c r="RDS19" s="136"/>
      <c r="RDT19" s="136"/>
      <c r="RDU19" s="136"/>
      <c r="RDV19" s="136"/>
      <c r="RDW19" s="136"/>
      <c r="RDX19" s="136"/>
      <c r="RDY19" s="136"/>
      <c r="RDZ19" s="136"/>
      <c r="REA19" s="136"/>
      <c r="REB19" s="136"/>
      <c r="REC19" s="136"/>
      <c r="RED19" s="136"/>
      <c r="REE19" s="136"/>
      <c r="REF19" s="136"/>
      <c r="REG19" s="136"/>
      <c r="REH19" s="136"/>
      <c r="REI19" s="136"/>
      <c r="REJ19" s="136"/>
      <c r="REK19" s="136"/>
      <c r="REL19" s="136"/>
      <c r="REM19" s="136"/>
      <c r="REN19" s="136"/>
      <c r="REO19" s="136"/>
      <c r="REP19" s="136"/>
      <c r="REQ19" s="136"/>
      <c r="RER19" s="136"/>
      <c r="RES19" s="136"/>
      <c r="RET19" s="136"/>
      <c r="REU19" s="136"/>
      <c r="REV19" s="136"/>
      <c r="REW19" s="136"/>
      <c r="REX19" s="136"/>
      <c r="REY19" s="136"/>
      <c r="REZ19" s="136"/>
      <c r="RFA19" s="136"/>
      <c r="RFB19" s="136"/>
      <c r="RFC19" s="136"/>
      <c r="RFD19" s="136"/>
      <c r="RFE19" s="136"/>
      <c r="RFF19" s="136"/>
      <c r="RFG19" s="136"/>
      <c r="RFH19" s="136"/>
      <c r="RFI19" s="136"/>
      <c r="RFJ19" s="136"/>
      <c r="RFK19" s="136"/>
      <c r="RFL19" s="136"/>
      <c r="RFM19" s="136"/>
      <c r="RFN19" s="136"/>
      <c r="RFO19" s="136"/>
      <c r="RFP19" s="136"/>
      <c r="RFQ19" s="136"/>
      <c r="RFR19" s="136"/>
      <c r="RFS19" s="136"/>
      <c r="RFT19" s="136"/>
      <c r="RFU19" s="136"/>
      <c r="RFV19" s="136"/>
      <c r="RFW19" s="136"/>
      <c r="RFX19" s="136"/>
      <c r="RFY19" s="136"/>
      <c r="RFZ19" s="136"/>
      <c r="RGA19" s="136"/>
      <c r="RGB19" s="136"/>
      <c r="RGC19" s="136"/>
      <c r="RGD19" s="136"/>
      <c r="RGE19" s="136"/>
      <c r="RGF19" s="136"/>
      <c r="RGG19" s="136"/>
      <c r="RGH19" s="136"/>
      <c r="RGI19" s="136"/>
      <c r="RGJ19" s="136"/>
      <c r="RGK19" s="136"/>
      <c r="RGL19" s="136"/>
      <c r="RGM19" s="136"/>
      <c r="RGN19" s="136"/>
      <c r="RGO19" s="136"/>
      <c r="RGP19" s="136"/>
      <c r="RGQ19" s="136"/>
      <c r="RGR19" s="136"/>
      <c r="RGS19" s="136"/>
      <c r="RGT19" s="136"/>
      <c r="RGU19" s="136"/>
      <c r="RGV19" s="136"/>
      <c r="RGW19" s="136"/>
      <c r="RGX19" s="136"/>
      <c r="RGY19" s="136"/>
      <c r="RGZ19" s="136"/>
      <c r="RHA19" s="136"/>
      <c r="RHB19" s="136"/>
      <c r="RHC19" s="136"/>
      <c r="RHD19" s="136"/>
      <c r="RHE19" s="136"/>
      <c r="RHF19" s="136"/>
      <c r="RHG19" s="136"/>
      <c r="RHH19" s="136"/>
      <c r="RHI19" s="136"/>
      <c r="RHJ19" s="136"/>
      <c r="RHK19" s="136"/>
      <c r="RHL19" s="136"/>
      <c r="RHM19" s="136"/>
      <c r="RHN19" s="136"/>
      <c r="RHO19" s="136"/>
      <c r="RHP19" s="136"/>
      <c r="RHQ19" s="136"/>
      <c r="RHR19" s="136"/>
      <c r="RHS19" s="136"/>
      <c r="RHT19" s="136"/>
      <c r="RHU19" s="136"/>
      <c r="RHV19" s="136"/>
      <c r="RHW19" s="136"/>
      <c r="RHX19" s="136"/>
      <c r="RHY19" s="136"/>
      <c r="RHZ19" s="136"/>
      <c r="RIA19" s="136"/>
      <c r="RIB19" s="136"/>
      <c r="RIC19" s="136"/>
      <c r="RID19" s="136"/>
      <c r="RIE19" s="136"/>
      <c r="RIF19" s="136"/>
      <c r="RIG19" s="136"/>
      <c r="RIH19" s="136"/>
      <c r="RII19" s="136"/>
      <c r="RIJ19" s="136"/>
      <c r="RIK19" s="136"/>
      <c r="RIL19" s="136"/>
      <c r="RIM19" s="136"/>
      <c r="RIN19" s="136"/>
      <c r="RIO19" s="136"/>
      <c r="RIP19" s="136"/>
      <c r="RIQ19" s="136"/>
      <c r="RIR19" s="136"/>
      <c r="RIS19" s="136"/>
      <c r="RIT19" s="136"/>
      <c r="RIU19" s="136"/>
      <c r="RIV19" s="136"/>
      <c r="RIW19" s="136"/>
      <c r="RIX19" s="136"/>
      <c r="RIY19" s="136"/>
      <c r="RIZ19" s="136"/>
      <c r="RJA19" s="136"/>
      <c r="RJB19" s="136"/>
      <c r="RJC19" s="136"/>
      <c r="RJD19" s="136"/>
      <c r="RJE19" s="136"/>
      <c r="RJF19" s="136"/>
      <c r="RJG19" s="136"/>
      <c r="RJH19" s="136"/>
      <c r="RJI19" s="136"/>
      <c r="RJJ19" s="136"/>
      <c r="RJK19" s="136"/>
      <c r="RJL19" s="136"/>
      <c r="RJM19" s="136"/>
      <c r="RJN19" s="136"/>
      <c r="RJO19" s="136"/>
      <c r="RJP19" s="136"/>
      <c r="RJQ19" s="136"/>
      <c r="RJR19" s="136"/>
      <c r="RJS19" s="136"/>
      <c r="RJT19" s="136"/>
      <c r="RJU19" s="136"/>
      <c r="RJV19" s="136"/>
      <c r="RJW19" s="136"/>
      <c r="RJX19" s="136"/>
      <c r="RJY19" s="136"/>
      <c r="RJZ19" s="136"/>
      <c r="RKA19" s="136"/>
      <c r="RKB19" s="136"/>
      <c r="RKC19" s="136"/>
      <c r="RKD19" s="136"/>
      <c r="RKE19" s="136"/>
      <c r="RKF19" s="136"/>
      <c r="RKG19" s="136"/>
      <c r="RKH19" s="136"/>
      <c r="RKI19" s="136"/>
      <c r="RKJ19" s="136"/>
      <c r="RKK19" s="136"/>
      <c r="RKL19" s="136"/>
      <c r="RKM19" s="136"/>
      <c r="RKN19" s="136"/>
      <c r="RKO19" s="136"/>
      <c r="RKP19" s="136"/>
      <c r="RKQ19" s="136"/>
      <c r="RKR19" s="136"/>
      <c r="RKS19" s="136"/>
      <c r="RKT19" s="136"/>
      <c r="RKU19" s="136"/>
      <c r="RKV19" s="136"/>
      <c r="RKW19" s="136"/>
      <c r="RKX19" s="136"/>
      <c r="RKY19" s="136"/>
      <c r="RKZ19" s="136"/>
      <c r="RLA19" s="136"/>
      <c r="RLB19" s="136"/>
      <c r="RLC19" s="136"/>
      <c r="RLD19" s="136"/>
      <c r="RLE19" s="136"/>
      <c r="RLF19" s="136"/>
      <c r="RLG19" s="136"/>
      <c r="RLH19" s="136"/>
      <c r="RLI19" s="136"/>
      <c r="RLJ19" s="136"/>
      <c r="RLK19" s="136"/>
      <c r="RLL19" s="136"/>
      <c r="RLM19" s="136"/>
      <c r="RLN19" s="136"/>
      <c r="RLO19" s="136"/>
      <c r="RLP19" s="136"/>
      <c r="RLQ19" s="136"/>
      <c r="RLR19" s="136"/>
      <c r="RLS19" s="136"/>
      <c r="RLT19" s="136"/>
      <c r="RLU19" s="136"/>
      <c r="RLV19" s="136"/>
      <c r="RLW19" s="136"/>
      <c r="RLX19" s="136"/>
      <c r="RLY19" s="136"/>
      <c r="RLZ19" s="136"/>
      <c r="RMA19" s="136"/>
      <c r="RMB19" s="136"/>
      <c r="RMC19" s="136"/>
      <c r="RMD19" s="136"/>
      <c r="RME19" s="136"/>
      <c r="RMF19" s="136"/>
      <c r="RMG19" s="136"/>
      <c r="RMH19" s="136"/>
      <c r="RMI19" s="136"/>
      <c r="RMJ19" s="136"/>
      <c r="RMK19" s="136"/>
      <c r="RML19" s="136"/>
      <c r="RMM19" s="136"/>
      <c r="RMN19" s="136"/>
      <c r="RMO19" s="136"/>
      <c r="RMP19" s="136"/>
      <c r="RMQ19" s="136"/>
      <c r="RMR19" s="136"/>
      <c r="RMS19" s="136"/>
      <c r="RMT19" s="136"/>
      <c r="RMU19" s="136"/>
      <c r="RMV19" s="136"/>
      <c r="RMW19" s="136"/>
      <c r="RMX19" s="136"/>
      <c r="RMY19" s="136"/>
      <c r="RMZ19" s="136"/>
      <c r="RNA19" s="136"/>
      <c r="RNB19" s="136"/>
      <c r="RNC19" s="136"/>
      <c r="RND19" s="136"/>
      <c r="RNE19" s="136"/>
      <c r="RNF19" s="136"/>
      <c r="RNG19" s="136"/>
      <c r="RNH19" s="136"/>
      <c r="RNI19" s="136"/>
      <c r="RNJ19" s="136"/>
      <c r="RNK19" s="136"/>
      <c r="RNL19" s="136"/>
      <c r="RNM19" s="136"/>
      <c r="RNN19" s="136"/>
      <c r="RNO19" s="136"/>
      <c r="RNP19" s="136"/>
      <c r="RNQ19" s="136"/>
      <c r="RNR19" s="136"/>
      <c r="RNS19" s="136"/>
      <c r="RNT19" s="136"/>
      <c r="RNU19" s="136"/>
      <c r="RNV19" s="136"/>
      <c r="RNW19" s="136"/>
      <c r="RNX19" s="136"/>
      <c r="RNY19" s="136"/>
      <c r="RNZ19" s="136"/>
      <c r="ROA19" s="136"/>
      <c r="ROB19" s="136"/>
      <c r="ROC19" s="136"/>
      <c r="ROD19" s="136"/>
      <c r="ROE19" s="136"/>
      <c r="ROF19" s="136"/>
      <c r="ROG19" s="136"/>
      <c r="ROH19" s="136"/>
      <c r="ROI19" s="136"/>
      <c r="ROJ19" s="136"/>
      <c r="ROK19" s="136"/>
      <c r="ROL19" s="136"/>
      <c r="ROM19" s="136"/>
      <c r="RON19" s="136"/>
      <c r="ROO19" s="136"/>
      <c r="ROP19" s="136"/>
      <c r="ROQ19" s="136"/>
      <c r="ROR19" s="136"/>
      <c r="ROS19" s="136"/>
      <c r="ROT19" s="136"/>
      <c r="ROU19" s="136"/>
      <c r="ROV19" s="136"/>
      <c r="ROW19" s="136"/>
      <c r="ROX19" s="136"/>
      <c r="ROY19" s="136"/>
      <c r="ROZ19" s="136"/>
      <c r="RPA19" s="136"/>
      <c r="RPB19" s="136"/>
      <c r="RPC19" s="136"/>
      <c r="RPD19" s="136"/>
      <c r="RPE19" s="136"/>
      <c r="RPF19" s="136"/>
      <c r="RPG19" s="136"/>
      <c r="RPH19" s="136"/>
      <c r="RPI19" s="136"/>
      <c r="RPJ19" s="136"/>
      <c r="RPK19" s="136"/>
      <c r="RPL19" s="136"/>
      <c r="RPM19" s="136"/>
      <c r="RPN19" s="136"/>
      <c r="RPO19" s="136"/>
      <c r="RPP19" s="136"/>
      <c r="RPQ19" s="136"/>
      <c r="RPR19" s="136"/>
      <c r="RPS19" s="136"/>
      <c r="RPT19" s="136"/>
      <c r="RPU19" s="136"/>
      <c r="RPV19" s="136"/>
      <c r="RPW19" s="136"/>
      <c r="RPX19" s="136"/>
      <c r="RPY19" s="136"/>
      <c r="RPZ19" s="136"/>
      <c r="RQA19" s="136"/>
      <c r="RQB19" s="136"/>
      <c r="RQC19" s="136"/>
      <c r="RQD19" s="136"/>
      <c r="RQE19" s="136"/>
      <c r="RQF19" s="136"/>
      <c r="RQG19" s="136"/>
      <c r="RQH19" s="136"/>
      <c r="RQI19" s="136"/>
      <c r="RQJ19" s="136"/>
      <c r="RQK19" s="136"/>
      <c r="RQL19" s="136"/>
      <c r="RQM19" s="136"/>
      <c r="RQN19" s="136"/>
      <c r="RQO19" s="136"/>
      <c r="RQP19" s="136"/>
      <c r="RQQ19" s="136"/>
      <c r="RQR19" s="136"/>
      <c r="RQS19" s="136"/>
      <c r="RQT19" s="136"/>
      <c r="RQU19" s="136"/>
      <c r="RQV19" s="136"/>
      <c r="RQW19" s="136"/>
      <c r="RQX19" s="136"/>
      <c r="RQY19" s="136"/>
      <c r="RQZ19" s="136"/>
      <c r="RRA19" s="136"/>
      <c r="RRB19" s="136"/>
      <c r="RRC19" s="136"/>
      <c r="RRD19" s="136"/>
      <c r="RRE19" s="136"/>
      <c r="RRF19" s="136"/>
      <c r="RRG19" s="136"/>
      <c r="RRH19" s="136"/>
      <c r="RRI19" s="136"/>
      <c r="RRJ19" s="136"/>
      <c r="RRK19" s="136"/>
      <c r="RRL19" s="136"/>
      <c r="RRM19" s="136"/>
      <c r="RRN19" s="136"/>
      <c r="RRO19" s="136"/>
      <c r="RRP19" s="136"/>
      <c r="RRQ19" s="136"/>
      <c r="RRR19" s="136"/>
      <c r="RRS19" s="136"/>
      <c r="RRT19" s="136"/>
      <c r="RRU19" s="136"/>
      <c r="RRV19" s="136"/>
      <c r="RRW19" s="136"/>
      <c r="RRX19" s="136"/>
      <c r="RRY19" s="136"/>
      <c r="RRZ19" s="136"/>
      <c r="RSA19" s="136"/>
      <c r="RSB19" s="136"/>
      <c r="RSC19" s="136"/>
      <c r="RSD19" s="136"/>
      <c r="RSE19" s="136"/>
      <c r="RSF19" s="136"/>
      <c r="RSG19" s="136"/>
      <c r="RSH19" s="136"/>
      <c r="RSI19" s="136"/>
      <c r="RSJ19" s="136"/>
      <c r="RSK19" s="136"/>
      <c r="RSL19" s="136"/>
      <c r="RSM19" s="136"/>
      <c r="RSN19" s="136"/>
      <c r="RSO19" s="136"/>
      <c r="RSP19" s="136"/>
      <c r="RSQ19" s="136"/>
      <c r="RSR19" s="136"/>
      <c r="RSS19" s="136"/>
      <c r="RST19" s="136"/>
      <c r="RSU19" s="136"/>
      <c r="RSV19" s="136"/>
      <c r="RSW19" s="136"/>
      <c r="RSX19" s="136"/>
      <c r="RSY19" s="136"/>
      <c r="RSZ19" s="136"/>
      <c r="RTA19" s="136"/>
      <c r="RTB19" s="136"/>
      <c r="RTC19" s="136"/>
      <c r="RTD19" s="136"/>
      <c r="RTE19" s="136"/>
      <c r="RTF19" s="136"/>
      <c r="RTG19" s="136"/>
      <c r="RTH19" s="136"/>
      <c r="RTI19" s="136"/>
      <c r="RTJ19" s="136"/>
      <c r="RTK19" s="136"/>
      <c r="RTL19" s="136"/>
      <c r="RTM19" s="136"/>
      <c r="RTN19" s="136"/>
      <c r="RTO19" s="136"/>
      <c r="RTP19" s="136"/>
      <c r="RTQ19" s="136"/>
      <c r="RTR19" s="136"/>
      <c r="RTS19" s="136"/>
      <c r="RTT19" s="136"/>
      <c r="RTU19" s="136"/>
      <c r="RTV19" s="136"/>
      <c r="RTW19" s="136"/>
      <c r="RTX19" s="136"/>
      <c r="RTY19" s="136"/>
      <c r="RTZ19" s="136"/>
      <c r="RUA19" s="136"/>
      <c r="RUB19" s="136"/>
      <c r="RUC19" s="136"/>
      <c r="RUD19" s="136"/>
      <c r="RUE19" s="136"/>
      <c r="RUF19" s="136"/>
      <c r="RUG19" s="136"/>
      <c r="RUH19" s="136"/>
      <c r="RUI19" s="136"/>
      <c r="RUJ19" s="136"/>
      <c r="RUK19" s="136"/>
      <c r="RUL19" s="136"/>
      <c r="RUM19" s="136"/>
      <c r="RUN19" s="136"/>
      <c r="RUO19" s="136"/>
      <c r="RUP19" s="136"/>
      <c r="RUQ19" s="136"/>
      <c r="RUR19" s="136"/>
      <c r="RUS19" s="136"/>
      <c r="RUT19" s="136"/>
      <c r="RUU19" s="136"/>
      <c r="RUV19" s="136"/>
      <c r="RUW19" s="136"/>
      <c r="RUX19" s="136"/>
      <c r="RUY19" s="136"/>
      <c r="RUZ19" s="136"/>
      <c r="RVA19" s="136"/>
      <c r="RVB19" s="136"/>
      <c r="RVC19" s="136"/>
      <c r="RVD19" s="136"/>
      <c r="RVE19" s="136"/>
      <c r="RVF19" s="136"/>
      <c r="RVG19" s="136"/>
      <c r="RVH19" s="136"/>
      <c r="RVI19" s="136"/>
      <c r="RVJ19" s="136"/>
      <c r="RVK19" s="136"/>
      <c r="RVL19" s="136"/>
      <c r="RVM19" s="136"/>
      <c r="RVN19" s="136"/>
      <c r="RVO19" s="136"/>
      <c r="RVP19" s="136"/>
      <c r="RVQ19" s="136"/>
      <c r="RVR19" s="136"/>
      <c r="RVS19" s="136"/>
      <c r="RVT19" s="136"/>
      <c r="RVU19" s="136"/>
      <c r="RVV19" s="136"/>
      <c r="RVW19" s="136"/>
      <c r="RVX19" s="136"/>
      <c r="RVY19" s="136"/>
      <c r="RVZ19" s="136"/>
      <c r="RWA19" s="136"/>
      <c r="RWB19" s="136"/>
      <c r="RWC19" s="136"/>
      <c r="RWD19" s="136"/>
      <c r="RWE19" s="136"/>
      <c r="RWF19" s="136"/>
      <c r="RWG19" s="136"/>
      <c r="RWH19" s="136"/>
      <c r="RWI19" s="136"/>
      <c r="RWJ19" s="136"/>
      <c r="RWK19" s="136"/>
      <c r="RWL19" s="136"/>
      <c r="RWM19" s="136"/>
      <c r="RWN19" s="136"/>
      <c r="RWO19" s="136"/>
      <c r="RWP19" s="136"/>
      <c r="RWQ19" s="136"/>
      <c r="RWR19" s="136"/>
      <c r="RWS19" s="136"/>
      <c r="RWT19" s="136"/>
      <c r="RWU19" s="136"/>
      <c r="RWV19" s="136"/>
      <c r="RWW19" s="136"/>
      <c r="RWX19" s="136"/>
      <c r="RWY19" s="136"/>
      <c r="RWZ19" s="136"/>
      <c r="RXA19" s="136"/>
      <c r="RXB19" s="136"/>
      <c r="RXC19" s="136"/>
      <c r="RXD19" s="136"/>
      <c r="RXE19" s="136"/>
      <c r="RXF19" s="136"/>
      <c r="RXG19" s="136"/>
      <c r="RXH19" s="136"/>
      <c r="RXI19" s="136"/>
      <c r="RXJ19" s="136"/>
      <c r="RXK19" s="136"/>
      <c r="RXL19" s="136"/>
      <c r="RXM19" s="136"/>
      <c r="RXN19" s="136"/>
      <c r="RXO19" s="136"/>
      <c r="RXP19" s="136"/>
      <c r="RXQ19" s="136"/>
      <c r="RXR19" s="136"/>
      <c r="RXS19" s="136"/>
      <c r="RXT19" s="136"/>
      <c r="RXU19" s="136"/>
      <c r="RXV19" s="136"/>
      <c r="RXW19" s="136"/>
      <c r="RXX19" s="136"/>
      <c r="RXY19" s="136"/>
      <c r="RXZ19" s="136"/>
      <c r="RYA19" s="136"/>
      <c r="RYB19" s="136"/>
      <c r="RYC19" s="136"/>
      <c r="RYD19" s="136"/>
      <c r="RYE19" s="136"/>
      <c r="RYF19" s="136"/>
      <c r="RYG19" s="136"/>
      <c r="RYH19" s="136"/>
      <c r="RYI19" s="136"/>
      <c r="RYJ19" s="136"/>
      <c r="RYK19" s="136"/>
      <c r="RYL19" s="136"/>
      <c r="RYM19" s="136"/>
      <c r="RYN19" s="136"/>
      <c r="RYO19" s="136"/>
      <c r="RYP19" s="136"/>
      <c r="RYQ19" s="136"/>
      <c r="RYR19" s="136"/>
      <c r="RYS19" s="136"/>
      <c r="RYT19" s="136"/>
      <c r="RYU19" s="136"/>
      <c r="RYV19" s="136"/>
      <c r="RYW19" s="136"/>
      <c r="RYX19" s="136"/>
      <c r="RYY19" s="136"/>
      <c r="RYZ19" s="136"/>
      <c r="RZA19" s="136"/>
      <c r="RZB19" s="136"/>
      <c r="RZC19" s="136"/>
      <c r="RZD19" s="136"/>
      <c r="RZE19" s="136"/>
      <c r="RZF19" s="136"/>
      <c r="RZG19" s="136"/>
      <c r="RZH19" s="136"/>
      <c r="RZI19" s="136"/>
      <c r="RZJ19" s="136"/>
      <c r="RZK19" s="136"/>
      <c r="RZL19" s="136"/>
      <c r="RZM19" s="136"/>
      <c r="RZN19" s="136"/>
      <c r="RZO19" s="136"/>
      <c r="RZP19" s="136"/>
      <c r="RZQ19" s="136"/>
      <c r="RZR19" s="136"/>
      <c r="RZS19" s="136"/>
      <c r="RZT19" s="136"/>
      <c r="RZU19" s="136"/>
      <c r="RZV19" s="136"/>
      <c r="RZW19" s="136"/>
      <c r="RZX19" s="136"/>
      <c r="RZY19" s="136"/>
      <c r="RZZ19" s="136"/>
      <c r="SAA19" s="136"/>
      <c r="SAB19" s="136"/>
      <c r="SAC19" s="136"/>
      <c r="SAD19" s="136"/>
      <c r="SAE19" s="136"/>
      <c r="SAF19" s="136"/>
      <c r="SAG19" s="136"/>
      <c r="SAH19" s="136"/>
      <c r="SAI19" s="136"/>
      <c r="SAJ19" s="136"/>
      <c r="SAK19" s="136"/>
      <c r="SAL19" s="136"/>
      <c r="SAM19" s="136"/>
      <c r="SAN19" s="136"/>
      <c r="SAO19" s="136"/>
      <c r="SAP19" s="136"/>
      <c r="SAQ19" s="136"/>
      <c r="SAR19" s="136"/>
      <c r="SAS19" s="136"/>
      <c r="SAT19" s="136"/>
      <c r="SAU19" s="136"/>
      <c r="SAV19" s="136"/>
      <c r="SAW19" s="136"/>
      <c r="SAX19" s="136"/>
      <c r="SAY19" s="136"/>
      <c r="SAZ19" s="136"/>
      <c r="SBA19" s="136"/>
      <c r="SBB19" s="136"/>
      <c r="SBC19" s="136"/>
      <c r="SBD19" s="136"/>
      <c r="SBE19" s="136"/>
      <c r="SBF19" s="136"/>
      <c r="SBG19" s="136"/>
      <c r="SBH19" s="136"/>
      <c r="SBI19" s="136"/>
      <c r="SBJ19" s="136"/>
      <c r="SBK19" s="136"/>
      <c r="SBL19" s="136"/>
      <c r="SBM19" s="136"/>
      <c r="SBN19" s="136"/>
      <c r="SBO19" s="136"/>
      <c r="SBP19" s="136"/>
      <c r="SBQ19" s="136"/>
      <c r="SBR19" s="136"/>
      <c r="SBS19" s="136"/>
      <c r="SBT19" s="136"/>
      <c r="SBU19" s="136"/>
      <c r="SBV19" s="136"/>
      <c r="SBW19" s="136"/>
      <c r="SBX19" s="136"/>
      <c r="SBY19" s="136"/>
      <c r="SBZ19" s="136"/>
      <c r="SCA19" s="136"/>
      <c r="SCB19" s="136"/>
      <c r="SCC19" s="136"/>
      <c r="SCD19" s="136"/>
      <c r="SCE19" s="136"/>
      <c r="SCF19" s="136"/>
      <c r="SCG19" s="136"/>
      <c r="SCH19" s="136"/>
      <c r="SCI19" s="136"/>
      <c r="SCJ19" s="136"/>
      <c r="SCK19" s="136"/>
      <c r="SCL19" s="136"/>
      <c r="SCM19" s="136"/>
      <c r="SCN19" s="136"/>
      <c r="SCO19" s="136"/>
      <c r="SCP19" s="136"/>
      <c r="SCQ19" s="136"/>
      <c r="SCR19" s="136"/>
      <c r="SCS19" s="136"/>
      <c r="SCT19" s="136"/>
      <c r="SCU19" s="136"/>
      <c r="SCV19" s="136"/>
      <c r="SCW19" s="136"/>
      <c r="SCX19" s="136"/>
      <c r="SCY19" s="136"/>
      <c r="SCZ19" s="136"/>
      <c r="SDA19" s="136"/>
      <c r="SDB19" s="136"/>
      <c r="SDC19" s="136"/>
      <c r="SDD19" s="136"/>
      <c r="SDE19" s="136"/>
      <c r="SDF19" s="136"/>
      <c r="SDG19" s="136"/>
      <c r="SDH19" s="136"/>
      <c r="SDI19" s="136"/>
      <c r="SDJ19" s="136"/>
      <c r="SDK19" s="136"/>
      <c r="SDL19" s="136"/>
      <c r="SDM19" s="136"/>
      <c r="SDN19" s="136"/>
      <c r="SDO19" s="136"/>
      <c r="SDP19" s="136"/>
      <c r="SDQ19" s="136"/>
      <c r="SDR19" s="136"/>
      <c r="SDS19" s="136"/>
      <c r="SDT19" s="136"/>
      <c r="SDU19" s="136"/>
      <c r="SDV19" s="136"/>
      <c r="SDW19" s="136"/>
      <c r="SDX19" s="136"/>
      <c r="SDY19" s="136"/>
      <c r="SDZ19" s="136"/>
      <c r="SEA19" s="136"/>
      <c r="SEB19" s="136"/>
      <c r="SEC19" s="136"/>
      <c r="SED19" s="136"/>
      <c r="SEE19" s="136"/>
      <c r="SEF19" s="136"/>
      <c r="SEG19" s="136"/>
      <c r="SEH19" s="136"/>
      <c r="SEI19" s="136"/>
      <c r="SEJ19" s="136"/>
      <c r="SEK19" s="136"/>
      <c r="SEL19" s="136"/>
      <c r="SEM19" s="136"/>
      <c r="SEN19" s="136"/>
      <c r="SEO19" s="136"/>
      <c r="SEP19" s="136"/>
      <c r="SEQ19" s="136"/>
      <c r="SER19" s="136"/>
      <c r="SES19" s="136"/>
      <c r="SET19" s="136"/>
      <c r="SEU19" s="136"/>
      <c r="SEV19" s="136"/>
      <c r="SEW19" s="136"/>
      <c r="SEX19" s="136"/>
      <c r="SEY19" s="136"/>
      <c r="SEZ19" s="136"/>
      <c r="SFA19" s="136"/>
      <c r="SFB19" s="136"/>
      <c r="SFC19" s="136"/>
      <c r="SFD19" s="136"/>
      <c r="SFE19" s="136"/>
      <c r="SFF19" s="136"/>
      <c r="SFG19" s="136"/>
      <c r="SFH19" s="136"/>
      <c r="SFI19" s="136"/>
      <c r="SFJ19" s="136"/>
      <c r="SFK19" s="136"/>
      <c r="SFL19" s="136"/>
      <c r="SFM19" s="136"/>
      <c r="SFN19" s="136"/>
      <c r="SFO19" s="136"/>
      <c r="SFP19" s="136"/>
      <c r="SFQ19" s="136"/>
      <c r="SFR19" s="136"/>
      <c r="SFS19" s="136"/>
      <c r="SFT19" s="136"/>
      <c r="SFU19" s="136"/>
      <c r="SFV19" s="136"/>
      <c r="SFW19" s="136"/>
      <c r="SFX19" s="136"/>
      <c r="SFY19" s="136"/>
      <c r="SFZ19" s="136"/>
      <c r="SGA19" s="136"/>
      <c r="SGB19" s="136"/>
      <c r="SGC19" s="136"/>
      <c r="SGD19" s="136"/>
      <c r="SGE19" s="136"/>
      <c r="SGF19" s="136"/>
      <c r="SGG19" s="136"/>
      <c r="SGH19" s="136"/>
      <c r="SGI19" s="136"/>
      <c r="SGJ19" s="136"/>
      <c r="SGK19" s="136"/>
      <c r="SGL19" s="136"/>
      <c r="SGM19" s="136"/>
      <c r="SGN19" s="136"/>
      <c r="SGO19" s="136"/>
      <c r="SGP19" s="136"/>
      <c r="SGQ19" s="136"/>
      <c r="SGR19" s="136"/>
      <c r="SGS19" s="136"/>
      <c r="SGT19" s="136"/>
      <c r="SGU19" s="136"/>
      <c r="SGV19" s="136"/>
      <c r="SGW19" s="136"/>
      <c r="SGX19" s="136"/>
      <c r="SGY19" s="136"/>
      <c r="SGZ19" s="136"/>
      <c r="SHA19" s="136"/>
      <c r="SHB19" s="136"/>
      <c r="SHC19" s="136"/>
      <c r="SHD19" s="136"/>
      <c r="SHE19" s="136"/>
      <c r="SHF19" s="136"/>
      <c r="SHG19" s="136"/>
      <c r="SHH19" s="136"/>
      <c r="SHI19" s="136"/>
      <c r="SHJ19" s="136"/>
      <c r="SHK19" s="136"/>
      <c r="SHL19" s="136"/>
      <c r="SHM19" s="136"/>
      <c r="SHN19" s="136"/>
      <c r="SHO19" s="136"/>
      <c r="SHP19" s="136"/>
      <c r="SHQ19" s="136"/>
      <c r="SHR19" s="136"/>
      <c r="SHS19" s="136"/>
      <c r="SHT19" s="136"/>
      <c r="SHU19" s="136"/>
      <c r="SHV19" s="136"/>
      <c r="SHW19" s="136"/>
      <c r="SHX19" s="136"/>
      <c r="SHY19" s="136"/>
      <c r="SHZ19" s="136"/>
      <c r="SIA19" s="136"/>
      <c r="SIB19" s="136"/>
      <c r="SIC19" s="136"/>
      <c r="SID19" s="136"/>
      <c r="SIE19" s="136"/>
      <c r="SIF19" s="136"/>
      <c r="SIG19" s="136"/>
      <c r="SIH19" s="136"/>
      <c r="SII19" s="136"/>
      <c r="SIJ19" s="136"/>
      <c r="SIK19" s="136"/>
      <c r="SIL19" s="136"/>
      <c r="SIM19" s="136"/>
      <c r="SIN19" s="136"/>
      <c r="SIO19" s="136"/>
      <c r="SIP19" s="136"/>
      <c r="SIQ19" s="136"/>
      <c r="SIR19" s="136"/>
      <c r="SIS19" s="136"/>
      <c r="SIT19" s="136"/>
      <c r="SIU19" s="136"/>
      <c r="SIV19" s="136"/>
      <c r="SIW19" s="136"/>
      <c r="SIX19" s="136"/>
      <c r="SIY19" s="136"/>
      <c r="SIZ19" s="136"/>
      <c r="SJA19" s="136"/>
      <c r="SJB19" s="136"/>
      <c r="SJC19" s="136"/>
      <c r="SJD19" s="136"/>
      <c r="SJE19" s="136"/>
      <c r="SJF19" s="136"/>
      <c r="SJG19" s="136"/>
      <c r="SJH19" s="136"/>
      <c r="SJI19" s="136"/>
      <c r="SJJ19" s="136"/>
      <c r="SJK19" s="136"/>
      <c r="SJL19" s="136"/>
      <c r="SJM19" s="136"/>
      <c r="SJN19" s="136"/>
      <c r="SJO19" s="136"/>
      <c r="SJP19" s="136"/>
      <c r="SJQ19" s="136"/>
      <c r="SJR19" s="136"/>
      <c r="SJS19" s="136"/>
      <c r="SJT19" s="136"/>
      <c r="SJU19" s="136"/>
      <c r="SJV19" s="136"/>
      <c r="SJW19" s="136"/>
      <c r="SJX19" s="136"/>
      <c r="SJY19" s="136"/>
      <c r="SJZ19" s="136"/>
      <c r="SKA19" s="136"/>
      <c r="SKB19" s="136"/>
      <c r="SKC19" s="136"/>
      <c r="SKD19" s="136"/>
      <c r="SKE19" s="136"/>
      <c r="SKF19" s="136"/>
      <c r="SKG19" s="136"/>
      <c r="SKH19" s="136"/>
      <c r="SKI19" s="136"/>
      <c r="SKJ19" s="136"/>
      <c r="SKK19" s="136"/>
      <c r="SKL19" s="136"/>
      <c r="SKM19" s="136"/>
      <c r="SKN19" s="136"/>
      <c r="SKO19" s="136"/>
      <c r="SKP19" s="136"/>
      <c r="SKQ19" s="136"/>
      <c r="SKR19" s="136"/>
      <c r="SKS19" s="136"/>
      <c r="SKT19" s="136"/>
      <c r="SKU19" s="136"/>
      <c r="SKV19" s="136"/>
      <c r="SKW19" s="136"/>
      <c r="SKX19" s="136"/>
      <c r="SKY19" s="136"/>
      <c r="SKZ19" s="136"/>
      <c r="SLA19" s="136"/>
      <c r="SLB19" s="136"/>
      <c r="SLC19" s="136"/>
      <c r="SLD19" s="136"/>
      <c r="SLE19" s="136"/>
      <c r="SLF19" s="136"/>
      <c r="SLG19" s="136"/>
      <c r="SLH19" s="136"/>
      <c r="SLI19" s="136"/>
      <c r="SLJ19" s="136"/>
      <c r="SLK19" s="136"/>
      <c r="SLL19" s="136"/>
      <c r="SLM19" s="136"/>
      <c r="SLN19" s="136"/>
      <c r="SLO19" s="136"/>
      <c r="SLP19" s="136"/>
      <c r="SLQ19" s="136"/>
      <c r="SLR19" s="136"/>
      <c r="SLS19" s="136"/>
      <c r="SLT19" s="136"/>
      <c r="SLU19" s="136"/>
      <c r="SLV19" s="136"/>
      <c r="SLW19" s="136"/>
      <c r="SLX19" s="136"/>
      <c r="SLY19" s="136"/>
      <c r="SLZ19" s="136"/>
      <c r="SMA19" s="136"/>
      <c r="SMB19" s="136"/>
      <c r="SMC19" s="136"/>
      <c r="SMD19" s="136"/>
      <c r="SME19" s="136"/>
      <c r="SMF19" s="136"/>
      <c r="SMG19" s="136"/>
      <c r="SMH19" s="136"/>
      <c r="SMI19" s="136"/>
      <c r="SMJ19" s="136"/>
      <c r="SMK19" s="136"/>
      <c r="SML19" s="136"/>
      <c r="SMM19" s="136"/>
      <c r="SMN19" s="136"/>
      <c r="SMO19" s="136"/>
      <c r="SMP19" s="136"/>
      <c r="SMQ19" s="136"/>
      <c r="SMR19" s="136"/>
      <c r="SMS19" s="136"/>
      <c r="SMT19" s="136"/>
      <c r="SMU19" s="136"/>
      <c r="SMV19" s="136"/>
      <c r="SMW19" s="136"/>
      <c r="SMX19" s="136"/>
      <c r="SMY19" s="136"/>
      <c r="SMZ19" s="136"/>
      <c r="SNA19" s="136"/>
      <c r="SNB19" s="136"/>
      <c r="SNC19" s="136"/>
      <c r="SND19" s="136"/>
      <c r="SNE19" s="136"/>
      <c r="SNF19" s="136"/>
      <c r="SNG19" s="136"/>
      <c r="SNH19" s="136"/>
      <c r="SNI19" s="136"/>
      <c r="SNJ19" s="136"/>
      <c r="SNK19" s="136"/>
      <c r="SNL19" s="136"/>
      <c r="SNM19" s="136"/>
      <c r="SNN19" s="136"/>
      <c r="SNO19" s="136"/>
      <c r="SNP19" s="136"/>
      <c r="SNQ19" s="136"/>
      <c r="SNR19" s="136"/>
      <c r="SNS19" s="136"/>
      <c r="SNT19" s="136"/>
      <c r="SNU19" s="136"/>
      <c r="SNV19" s="136"/>
      <c r="SNW19" s="136"/>
      <c r="SNX19" s="136"/>
      <c r="SNY19" s="136"/>
      <c r="SNZ19" s="136"/>
      <c r="SOA19" s="136"/>
      <c r="SOB19" s="136"/>
      <c r="SOC19" s="136"/>
      <c r="SOD19" s="136"/>
      <c r="SOE19" s="136"/>
      <c r="SOF19" s="136"/>
      <c r="SOG19" s="136"/>
      <c r="SOH19" s="136"/>
      <c r="SOI19" s="136"/>
      <c r="SOJ19" s="136"/>
      <c r="SOK19" s="136"/>
      <c r="SOL19" s="136"/>
      <c r="SOM19" s="136"/>
      <c r="SON19" s="136"/>
      <c r="SOO19" s="136"/>
      <c r="SOP19" s="136"/>
      <c r="SOQ19" s="136"/>
      <c r="SOR19" s="136"/>
      <c r="SOS19" s="136"/>
      <c r="SOT19" s="136"/>
      <c r="SOU19" s="136"/>
      <c r="SOV19" s="136"/>
      <c r="SOW19" s="136"/>
      <c r="SOX19" s="136"/>
      <c r="SOY19" s="136"/>
      <c r="SOZ19" s="136"/>
      <c r="SPA19" s="136"/>
      <c r="SPB19" s="136"/>
      <c r="SPC19" s="136"/>
      <c r="SPD19" s="136"/>
      <c r="SPE19" s="136"/>
      <c r="SPF19" s="136"/>
      <c r="SPG19" s="136"/>
      <c r="SPH19" s="136"/>
      <c r="SPI19" s="136"/>
      <c r="SPJ19" s="136"/>
      <c r="SPK19" s="136"/>
      <c r="SPL19" s="136"/>
      <c r="SPM19" s="136"/>
      <c r="SPN19" s="136"/>
      <c r="SPO19" s="136"/>
      <c r="SPP19" s="136"/>
      <c r="SPQ19" s="136"/>
      <c r="SPR19" s="136"/>
      <c r="SPS19" s="136"/>
      <c r="SPT19" s="136"/>
      <c r="SPU19" s="136"/>
      <c r="SPV19" s="136"/>
      <c r="SPW19" s="136"/>
      <c r="SPX19" s="136"/>
      <c r="SPY19" s="136"/>
      <c r="SPZ19" s="136"/>
      <c r="SQA19" s="136"/>
      <c r="SQB19" s="136"/>
      <c r="SQC19" s="136"/>
      <c r="SQD19" s="136"/>
      <c r="SQE19" s="136"/>
      <c r="SQF19" s="136"/>
      <c r="SQG19" s="136"/>
      <c r="SQH19" s="136"/>
      <c r="SQI19" s="136"/>
      <c r="SQJ19" s="136"/>
      <c r="SQK19" s="136"/>
      <c r="SQL19" s="136"/>
      <c r="SQM19" s="136"/>
      <c r="SQN19" s="136"/>
      <c r="SQO19" s="136"/>
      <c r="SQP19" s="136"/>
      <c r="SQQ19" s="136"/>
      <c r="SQR19" s="136"/>
      <c r="SQS19" s="136"/>
      <c r="SQT19" s="136"/>
      <c r="SQU19" s="136"/>
      <c r="SQV19" s="136"/>
      <c r="SQW19" s="136"/>
      <c r="SQX19" s="136"/>
      <c r="SQY19" s="136"/>
      <c r="SQZ19" s="136"/>
      <c r="SRA19" s="136"/>
      <c r="SRB19" s="136"/>
      <c r="SRC19" s="136"/>
      <c r="SRD19" s="136"/>
      <c r="SRE19" s="136"/>
      <c r="SRF19" s="136"/>
      <c r="SRG19" s="136"/>
      <c r="SRH19" s="136"/>
      <c r="SRI19" s="136"/>
      <c r="SRJ19" s="136"/>
      <c r="SRK19" s="136"/>
      <c r="SRL19" s="136"/>
      <c r="SRM19" s="136"/>
      <c r="SRN19" s="136"/>
      <c r="SRO19" s="136"/>
      <c r="SRP19" s="136"/>
      <c r="SRQ19" s="136"/>
      <c r="SRR19" s="136"/>
      <c r="SRS19" s="136"/>
      <c r="SRT19" s="136"/>
      <c r="SRU19" s="136"/>
      <c r="SRV19" s="136"/>
      <c r="SRW19" s="136"/>
      <c r="SRX19" s="136"/>
      <c r="SRY19" s="136"/>
      <c r="SRZ19" s="136"/>
      <c r="SSA19" s="136"/>
      <c r="SSB19" s="136"/>
      <c r="SSC19" s="136"/>
      <c r="SSD19" s="136"/>
      <c r="SSE19" s="136"/>
      <c r="SSF19" s="136"/>
      <c r="SSG19" s="136"/>
      <c r="SSH19" s="136"/>
      <c r="SSI19" s="136"/>
      <c r="SSJ19" s="136"/>
      <c r="SSK19" s="136"/>
      <c r="SSL19" s="136"/>
      <c r="SSM19" s="136"/>
      <c r="SSN19" s="136"/>
      <c r="SSO19" s="136"/>
      <c r="SSP19" s="136"/>
      <c r="SSQ19" s="136"/>
      <c r="SSR19" s="136"/>
      <c r="SSS19" s="136"/>
      <c r="SST19" s="136"/>
      <c r="SSU19" s="136"/>
      <c r="SSV19" s="136"/>
      <c r="SSW19" s="136"/>
      <c r="SSX19" s="136"/>
      <c r="SSY19" s="136"/>
      <c r="SSZ19" s="136"/>
      <c r="STA19" s="136"/>
      <c r="STB19" s="136"/>
      <c r="STC19" s="136"/>
      <c r="STD19" s="136"/>
      <c r="STE19" s="136"/>
      <c r="STF19" s="136"/>
      <c r="STG19" s="136"/>
      <c r="STH19" s="136"/>
      <c r="STI19" s="136"/>
      <c r="STJ19" s="136"/>
      <c r="STK19" s="136"/>
      <c r="STL19" s="136"/>
      <c r="STM19" s="136"/>
      <c r="STN19" s="136"/>
      <c r="STO19" s="136"/>
      <c r="STP19" s="136"/>
      <c r="STQ19" s="136"/>
      <c r="STR19" s="136"/>
      <c r="STS19" s="136"/>
      <c r="STT19" s="136"/>
      <c r="STU19" s="136"/>
      <c r="STV19" s="136"/>
      <c r="STW19" s="136"/>
      <c r="STX19" s="136"/>
      <c r="STY19" s="136"/>
      <c r="STZ19" s="136"/>
      <c r="SUA19" s="136"/>
      <c r="SUB19" s="136"/>
      <c r="SUC19" s="136"/>
      <c r="SUD19" s="136"/>
      <c r="SUE19" s="136"/>
      <c r="SUF19" s="136"/>
      <c r="SUG19" s="136"/>
      <c r="SUH19" s="136"/>
      <c r="SUI19" s="136"/>
      <c r="SUJ19" s="136"/>
      <c r="SUK19" s="136"/>
      <c r="SUL19" s="136"/>
      <c r="SUM19" s="136"/>
      <c r="SUN19" s="136"/>
      <c r="SUO19" s="136"/>
      <c r="SUP19" s="136"/>
      <c r="SUQ19" s="136"/>
      <c r="SUR19" s="136"/>
      <c r="SUS19" s="136"/>
      <c r="SUT19" s="136"/>
      <c r="SUU19" s="136"/>
      <c r="SUV19" s="136"/>
      <c r="SUW19" s="136"/>
      <c r="SUX19" s="136"/>
      <c r="SUY19" s="136"/>
      <c r="SUZ19" s="136"/>
      <c r="SVA19" s="136"/>
      <c r="SVB19" s="136"/>
      <c r="SVC19" s="136"/>
      <c r="SVD19" s="136"/>
      <c r="SVE19" s="136"/>
      <c r="SVF19" s="136"/>
      <c r="SVG19" s="136"/>
      <c r="SVH19" s="136"/>
      <c r="SVI19" s="136"/>
      <c r="SVJ19" s="136"/>
      <c r="SVK19" s="136"/>
      <c r="SVL19" s="136"/>
      <c r="SVM19" s="136"/>
      <c r="SVN19" s="136"/>
      <c r="SVO19" s="136"/>
      <c r="SVP19" s="136"/>
      <c r="SVQ19" s="136"/>
      <c r="SVR19" s="136"/>
      <c r="SVS19" s="136"/>
      <c r="SVT19" s="136"/>
      <c r="SVU19" s="136"/>
      <c r="SVV19" s="136"/>
      <c r="SVW19" s="136"/>
      <c r="SVX19" s="136"/>
      <c r="SVY19" s="136"/>
      <c r="SVZ19" s="136"/>
      <c r="SWA19" s="136"/>
      <c r="SWB19" s="136"/>
      <c r="SWC19" s="136"/>
      <c r="SWD19" s="136"/>
      <c r="SWE19" s="136"/>
      <c r="SWF19" s="136"/>
      <c r="SWG19" s="136"/>
      <c r="SWH19" s="136"/>
      <c r="SWI19" s="136"/>
      <c r="SWJ19" s="136"/>
      <c r="SWK19" s="136"/>
      <c r="SWL19" s="136"/>
      <c r="SWM19" s="136"/>
      <c r="SWN19" s="136"/>
      <c r="SWO19" s="136"/>
      <c r="SWP19" s="136"/>
      <c r="SWQ19" s="136"/>
      <c r="SWR19" s="136"/>
      <c r="SWS19" s="136"/>
      <c r="SWT19" s="136"/>
      <c r="SWU19" s="136"/>
      <c r="SWV19" s="136"/>
      <c r="SWW19" s="136"/>
      <c r="SWX19" s="136"/>
      <c r="SWY19" s="136"/>
      <c r="SWZ19" s="136"/>
      <c r="SXA19" s="136"/>
      <c r="SXB19" s="136"/>
      <c r="SXC19" s="136"/>
      <c r="SXD19" s="136"/>
      <c r="SXE19" s="136"/>
      <c r="SXF19" s="136"/>
      <c r="SXG19" s="136"/>
      <c r="SXH19" s="136"/>
      <c r="SXI19" s="136"/>
      <c r="SXJ19" s="136"/>
      <c r="SXK19" s="136"/>
      <c r="SXL19" s="136"/>
      <c r="SXM19" s="136"/>
      <c r="SXN19" s="136"/>
      <c r="SXO19" s="136"/>
      <c r="SXP19" s="136"/>
      <c r="SXQ19" s="136"/>
      <c r="SXR19" s="136"/>
      <c r="SXS19" s="136"/>
      <c r="SXT19" s="136"/>
      <c r="SXU19" s="136"/>
      <c r="SXV19" s="136"/>
      <c r="SXW19" s="136"/>
      <c r="SXX19" s="136"/>
      <c r="SXY19" s="136"/>
      <c r="SXZ19" s="136"/>
      <c r="SYA19" s="136"/>
      <c r="SYB19" s="136"/>
      <c r="SYC19" s="136"/>
      <c r="SYD19" s="136"/>
      <c r="SYE19" s="136"/>
      <c r="SYF19" s="136"/>
      <c r="SYG19" s="136"/>
      <c r="SYH19" s="136"/>
      <c r="SYI19" s="136"/>
      <c r="SYJ19" s="136"/>
      <c r="SYK19" s="136"/>
      <c r="SYL19" s="136"/>
      <c r="SYM19" s="136"/>
      <c r="SYN19" s="136"/>
      <c r="SYO19" s="136"/>
      <c r="SYP19" s="136"/>
      <c r="SYQ19" s="136"/>
      <c r="SYR19" s="136"/>
      <c r="SYS19" s="136"/>
      <c r="SYT19" s="136"/>
      <c r="SYU19" s="136"/>
      <c r="SYV19" s="136"/>
      <c r="SYW19" s="136"/>
      <c r="SYX19" s="136"/>
      <c r="SYY19" s="136"/>
      <c r="SYZ19" s="136"/>
      <c r="SZA19" s="136"/>
      <c r="SZB19" s="136"/>
      <c r="SZC19" s="136"/>
      <c r="SZD19" s="136"/>
      <c r="SZE19" s="136"/>
      <c r="SZF19" s="136"/>
      <c r="SZG19" s="136"/>
      <c r="SZH19" s="136"/>
      <c r="SZI19" s="136"/>
      <c r="SZJ19" s="136"/>
      <c r="SZK19" s="136"/>
      <c r="SZL19" s="136"/>
      <c r="SZM19" s="136"/>
      <c r="SZN19" s="136"/>
      <c r="SZO19" s="136"/>
      <c r="SZP19" s="136"/>
      <c r="SZQ19" s="136"/>
      <c r="SZR19" s="136"/>
      <c r="SZS19" s="136"/>
      <c r="SZT19" s="136"/>
      <c r="SZU19" s="136"/>
      <c r="SZV19" s="136"/>
      <c r="SZW19" s="136"/>
      <c r="SZX19" s="136"/>
      <c r="SZY19" s="136"/>
      <c r="SZZ19" s="136"/>
      <c r="TAA19" s="136"/>
      <c r="TAB19" s="136"/>
      <c r="TAC19" s="136"/>
      <c r="TAD19" s="136"/>
      <c r="TAE19" s="136"/>
      <c r="TAF19" s="136"/>
      <c r="TAG19" s="136"/>
      <c r="TAH19" s="136"/>
      <c r="TAI19" s="136"/>
      <c r="TAJ19" s="136"/>
      <c r="TAK19" s="136"/>
      <c r="TAL19" s="136"/>
      <c r="TAM19" s="136"/>
      <c r="TAN19" s="136"/>
      <c r="TAO19" s="136"/>
      <c r="TAP19" s="136"/>
      <c r="TAQ19" s="136"/>
      <c r="TAR19" s="136"/>
      <c r="TAS19" s="136"/>
      <c r="TAT19" s="136"/>
      <c r="TAU19" s="136"/>
      <c r="TAV19" s="136"/>
      <c r="TAW19" s="136"/>
      <c r="TAX19" s="136"/>
      <c r="TAY19" s="136"/>
      <c r="TAZ19" s="136"/>
      <c r="TBA19" s="136"/>
      <c r="TBB19" s="136"/>
      <c r="TBC19" s="136"/>
      <c r="TBD19" s="136"/>
      <c r="TBE19" s="136"/>
      <c r="TBF19" s="136"/>
      <c r="TBG19" s="136"/>
      <c r="TBH19" s="136"/>
      <c r="TBI19" s="136"/>
      <c r="TBJ19" s="136"/>
      <c r="TBK19" s="136"/>
      <c r="TBL19" s="136"/>
      <c r="TBM19" s="136"/>
      <c r="TBN19" s="136"/>
      <c r="TBO19" s="136"/>
      <c r="TBP19" s="136"/>
      <c r="TBQ19" s="136"/>
      <c r="TBR19" s="136"/>
      <c r="TBS19" s="136"/>
      <c r="TBT19" s="136"/>
      <c r="TBU19" s="136"/>
      <c r="TBV19" s="136"/>
      <c r="TBW19" s="136"/>
      <c r="TBX19" s="136"/>
      <c r="TBY19" s="136"/>
      <c r="TBZ19" s="136"/>
      <c r="TCA19" s="136"/>
      <c r="TCB19" s="136"/>
      <c r="TCC19" s="136"/>
      <c r="TCD19" s="136"/>
      <c r="TCE19" s="136"/>
      <c r="TCF19" s="136"/>
      <c r="TCG19" s="136"/>
      <c r="TCH19" s="136"/>
      <c r="TCI19" s="136"/>
      <c r="TCJ19" s="136"/>
      <c r="TCK19" s="136"/>
      <c r="TCL19" s="136"/>
      <c r="TCM19" s="136"/>
      <c r="TCN19" s="136"/>
      <c r="TCO19" s="136"/>
      <c r="TCP19" s="136"/>
      <c r="TCQ19" s="136"/>
      <c r="TCR19" s="136"/>
      <c r="TCS19" s="136"/>
      <c r="TCT19" s="136"/>
      <c r="TCU19" s="136"/>
      <c r="TCV19" s="136"/>
      <c r="TCW19" s="136"/>
      <c r="TCX19" s="136"/>
      <c r="TCY19" s="136"/>
      <c r="TCZ19" s="136"/>
      <c r="TDA19" s="136"/>
      <c r="TDB19" s="136"/>
      <c r="TDC19" s="136"/>
      <c r="TDD19" s="136"/>
      <c r="TDE19" s="136"/>
      <c r="TDF19" s="136"/>
      <c r="TDG19" s="136"/>
      <c r="TDH19" s="136"/>
      <c r="TDI19" s="136"/>
      <c r="TDJ19" s="136"/>
      <c r="TDK19" s="136"/>
      <c r="TDL19" s="136"/>
      <c r="TDM19" s="136"/>
      <c r="TDN19" s="136"/>
      <c r="TDO19" s="136"/>
      <c r="TDP19" s="136"/>
      <c r="TDQ19" s="136"/>
      <c r="TDR19" s="136"/>
      <c r="TDS19" s="136"/>
      <c r="TDT19" s="136"/>
      <c r="TDU19" s="136"/>
      <c r="TDV19" s="136"/>
      <c r="TDW19" s="136"/>
      <c r="TDX19" s="136"/>
      <c r="TDY19" s="136"/>
      <c r="TDZ19" s="136"/>
      <c r="TEA19" s="136"/>
      <c r="TEB19" s="136"/>
      <c r="TEC19" s="136"/>
      <c r="TED19" s="136"/>
      <c r="TEE19" s="136"/>
      <c r="TEF19" s="136"/>
      <c r="TEG19" s="136"/>
      <c r="TEH19" s="136"/>
      <c r="TEI19" s="136"/>
      <c r="TEJ19" s="136"/>
      <c r="TEK19" s="136"/>
      <c r="TEL19" s="136"/>
      <c r="TEM19" s="136"/>
      <c r="TEN19" s="136"/>
      <c r="TEO19" s="136"/>
      <c r="TEP19" s="136"/>
      <c r="TEQ19" s="136"/>
      <c r="TER19" s="136"/>
      <c r="TES19" s="136"/>
      <c r="TET19" s="136"/>
      <c r="TEU19" s="136"/>
      <c r="TEV19" s="136"/>
      <c r="TEW19" s="136"/>
      <c r="TEX19" s="136"/>
      <c r="TEY19" s="136"/>
      <c r="TEZ19" s="136"/>
      <c r="TFA19" s="136"/>
      <c r="TFB19" s="136"/>
      <c r="TFC19" s="136"/>
      <c r="TFD19" s="136"/>
      <c r="TFE19" s="136"/>
      <c r="TFF19" s="136"/>
      <c r="TFG19" s="136"/>
      <c r="TFH19" s="136"/>
      <c r="TFI19" s="136"/>
      <c r="TFJ19" s="136"/>
      <c r="TFK19" s="136"/>
      <c r="TFL19" s="136"/>
      <c r="TFM19" s="136"/>
      <c r="TFN19" s="136"/>
      <c r="TFO19" s="136"/>
      <c r="TFP19" s="136"/>
      <c r="TFQ19" s="136"/>
      <c r="TFR19" s="136"/>
      <c r="TFS19" s="136"/>
      <c r="TFT19" s="136"/>
      <c r="TFU19" s="136"/>
      <c r="TFV19" s="136"/>
      <c r="TFW19" s="136"/>
      <c r="TFX19" s="136"/>
      <c r="TFY19" s="136"/>
      <c r="TFZ19" s="136"/>
      <c r="TGA19" s="136"/>
      <c r="TGB19" s="136"/>
      <c r="TGC19" s="136"/>
      <c r="TGD19" s="136"/>
      <c r="TGE19" s="136"/>
      <c r="TGF19" s="136"/>
      <c r="TGG19" s="136"/>
      <c r="TGH19" s="136"/>
      <c r="TGI19" s="136"/>
      <c r="TGJ19" s="136"/>
      <c r="TGK19" s="136"/>
      <c r="TGL19" s="136"/>
      <c r="TGM19" s="136"/>
      <c r="TGN19" s="136"/>
      <c r="TGO19" s="136"/>
      <c r="TGP19" s="136"/>
      <c r="TGQ19" s="136"/>
      <c r="TGR19" s="136"/>
      <c r="TGS19" s="136"/>
      <c r="TGT19" s="136"/>
      <c r="TGU19" s="136"/>
      <c r="TGV19" s="136"/>
      <c r="TGW19" s="136"/>
      <c r="TGX19" s="136"/>
      <c r="TGY19" s="136"/>
      <c r="TGZ19" s="136"/>
      <c r="THA19" s="136"/>
      <c r="THB19" s="136"/>
      <c r="THC19" s="136"/>
      <c r="THD19" s="136"/>
      <c r="THE19" s="136"/>
      <c r="THF19" s="136"/>
      <c r="THG19" s="136"/>
      <c r="THH19" s="136"/>
      <c r="THI19" s="136"/>
      <c r="THJ19" s="136"/>
      <c r="THK19" s="136"/>
      <c r="THL19" s="136"/>
      <c r="THM19" s="136"/>
      <c r="THN19" s="136"/>
      <c r="THO19" s="136"/>
      <c r="THP19" s="136"/>
      <c r="THQ19" s="136"/>
      <c r="THR19" s="136"/>
      <c r="THS19" s="136"/>
      <c r="THT19" s="136"/>
      <c r="THU19" s="136"/>
      <c r="THV19" s="136"/>
      <c r="THW19" s="136"/>
      <c r="THX19" s="136"/>
      <c r="THY19" s="136"/>
      <c r="THZ19" s="136"/>
      <c r="TIA19" s="136"/>
      <c r="TIB19" s="136"/>
      <c r="TIC19" s="136"/>
      <c r="TID19" s="136"/>
      <c r="TIE19" s="136"/>
      <c r="TIF19" s="136"/>
      <c r="TIG19" s="136"/>
      <c r="TIH19" s="136"/>
      <c r="TII19" s="136"/>
      <c r="TIJ19" s="136"/>
      <c r="TIK19" s="136"/>
      <c r="TIL19" s="136"/>
      <c r="TIM19" s="136"/>
      <c r="TIN19" s="136"/>
      <c r="TIO19" s="136"/>
      <c r="TIP19" s="136"/>
      <c r="TIQ19" s="136"/>
      <c r="TIR19" s="136"/>
      <c r="TIS19" s="136"/>
      <c r="TIT19" s="136"/>
      <c r="TIU19" s="136"/>
      <c r="TIV19" s="136"/>
      <c r="TIW19" s="136"/>
      <c r="TIX19" s="136"/>
      <c r="TIY19" s="136"/>
      <c r="TIZ19" s="136"/>
      <c r="TJA19" s="136"/>
      <c r="TJB19" s="136"/>
      <c r="TJC19" s="136"/>
      <c r="TJD19" s="136"/>
      <c r="TJE19" s="136"/>
      <c r="TJF19" s="136"/>
      <c r="TJG19" s="136"/>
      <c r="TJH19" s="136"/>
      <c r="TJI19" s="136"/>
      <c r="TJJ19" s="136"/>
      <c r="TJK19" s="136"/>
      <c r="TJL19" s="136"/>
      <c r="TJM19" s="136"/>
      <c r="TJN19" s="136"/>
      <c r="TJO19" s="136"/>
      <c r="TJP19" s="136"/>
      <c r="TJQ19" s="136"/>
      <c r="TJR19" s="136"/>
      <c r="TJS19" s="136"/>
      <c r="TJT19" s="136"/>
      <c r="TJU19" s="136"/>
      <c r="TJV19" s="136"/>
      <c r="TJW19" s="136"/>
      <c r="TJX19" s="136"/>
      <c r="TJY19" s="136"/>
      <c r="TJZ19" s="136"/>
      <c r="TKA19" s="136"/>
      <c r="TKB19" s="136"/>
      <c r="TKC19" s="136"/>
      <c r="TKD19" s="136"/>
      <c r="TKE19" s="136"/>
      <c r="TKF19" s="136"/>
      <c r="TKG19" s="136"/>
      <c r="TKH19" s="136"/>
      <c r="TKI19" s="136"/>
      <c r="TKJ19" s="136"/>
      <c r="TKK19" s="136"/>
      <c r="TKL19" s="136"/>
      <c r="TKM19" s="136"/>
      <c r="TKN19" s="136"/>
      <c r="TKO19" s="136"/>
      <c r="TKP19" s="136"/>
      <c r="TKQ19" s="136"/>
      <c r="TKR19" s="136"/>
      <c r="TKS19" s="136"/>
      <c r="TKT19" s="136"/>
      <c r="TKU19" s="136"/>
      <c r="TKV19" s="136"/>
      <c r="TKW19" s="136"/>
      <c r="TKX19" s="136"/>
      <c r="TKY19" s="136"/>
      <c r="TKZ19" s="136"/>
      <c r="TLA19" s="136"/>
      <c r="TLB19" s="136"/>
      <c r="TLC19" s="136"/>
      <c r="TLD19" s="136"/>
      <c r="TLE19" s="136"/>
      <c r="TLF19" s="136"/>
      <c r="TLG19" s="136"/>
      <c r="TLH19" s="136"/>
      <c r="TLI19" s="136"/>
      <c r="TLJ19" s="136"/>
      <c r="TLK19" s="136"/>
      <c r="TLL19" s="136"/>
      <c r="TLM19" s="136"/>
      <c r="TLN19" s="136"/>
      <c r="TLO19" s="136"/>
      <c r="TLP19" s="136"/>
      <c r="TLQ19" s="136"/>
      <c r="TLR19" s="136"/>
      <c r="TLS19" s="136"/>
      <c r="TLT19" s="136"/>
      <c r="TLU19" s="136"/>
      <c r="TLV19" s="136"/>
      <c r="TLW19" s="136"/>
      <c r="TLX19" s="136"/>
      <c r="TLY19" s="136"/>
      <c r="TLZ19" s="136"/>
      <c r="TMA19" s="136"/>
      <c r="TMB19" s="136"/>
      <c r="TMC19" s="136"/>
      <c r="TMD19" s="136"/>
      <c r="TME19" s="136"/>
      <c r="TMF19" s="136"/>
      <c r="TMG19" s="136"/>
      <c r="TMH19" s="136"/>
      <c r="TMI19" s="136"/>
      <c r="TMJ19" s="136"/>
      <c r="TMK19" s="136"/>
      <c r="TML19" s="136"/>
      <c r="TMM19" s="136"/>
      <c r="TMN19" s="136"/>
      <c r="TMO19" s="136"/>
      <c r="TMP19" s="136"/>
      <c r="TMQ19" s="136"/>
      <c r="TMR19" s="136"/>
      <c r="TMS19" s="136"/>
      <c r="TMT19" s="136"/>
      <c r="TMU19" s="136"/>
      <c r="TMV19" s="136"/>
      <c r="TMW19" s="136"/>
      <c r="TMX19" s="136"/>
      <c r="TMY19" s="136"/>
      <c r="TMZ19" s="136"/>
      <c r="TNA19" s="136"/>
      <c r="TNB19" s="136"/>
      <c r="TNC19" s="136"/>
      <c r="TND19" s="136"/>
      <c r="TNE19" s="136"/>
      <c r="TNF19" s="136"/>
      <c r="TNG19" s="136"/>
      <c r="TNH19" s="136"/>
      <c r="TNI19" s="136"/>
      <c r="TNJ19" s="136"/>
      <c r="TNK19" s="136"/>
      <c r="TNL19" s="136"/>
      <c r="TNM19" s="136"/>
      <c r="TNN19" s="136"/>
      <c r="TNO19" s="136"/>
      <c r="TNP19" s="136"/>
      <c r="TNQ19" s="136"/>
      <c r="TNR19" s="136"/>
      <c r="TNS19" s="136"/>
      <c r="TNT19" s="136"/>
      <c r="TNU19" s="136"/>
      <c r="TNV19" s="136"/>
      <c r="TNW19" s="136"/>
      <c r="TNX19" s="136"/>
      <c r="TNY19" s="136"/>
      <c r="TNZ19" s="136"/>
      <c r="TOA19" s="136"/>
      <c r="TOB19" s="136"/>
      <c r="TOC19" s="136"/>
      <c r="TOD19" s="136"/>
      <c r="TOE19" s="136"/>
      <c r="TOF19" s="136"/>
      <c r="TOG19" s="136"/>
      <c r="TOH19" s="136"/>
      <c r="TOI19" s="136"/>
      <c r="TOJ19" s="136"/>
      <c r="TOK19" s="136"/>
      <c r="TOL19" s="136"/>
      <c r="TOM19" s="136"/>
      <c r="TON19" s="136"/>
      <c r="TOO19" s="136"/>
      <c r="TOP19" s="136"/>
      <c r="TOQ19" s="136"/>
      <c r="TOR19" s="136"/>
      <c r="TOS19" s="136"/>
      <c r="TOT19" s="136"/>
      <c r="TOU19" s="136"/>
      <c r="TOV19" s="136"/>
      <c r="TOW19" s="136"/>
      <c r="TOX19" s="136"/>
      <c r="TOY19" s="136"/>
      <c r="TOZ19" s="136"/>
      <c r="TPA19" s="136"/>
      <c r="TPB19" s="136"/>
      <c r="TPC19" s="136"/>
      <c r="TPD19" s="136"/>
      <c r="TPE19" s="136"/>
      <c r="TPF19" s="136"/>
      <c r="TPG19" s="136"/>
      <c r="TPH19" s="136"/>
      <c r="TPI19" s="136"/>
      <c r="TPJ19" s="136"/>
      <c r="TPK19" s="136"/>
      <c r="TPL19" s="136"/>
      <c r="TPM19" s="136"/>
      <c r="TPN19" s="136"/>
      <c r="TPO19" s="136"/>
      <c r="TPP19" s="136"/>
      <c r="TPQ19" s="136"/>
      <c r="TPR19" s="136"/>
      <c r="TPS19" s="136"/>
      <c r="TPT19" s="136"/>
      <c r="TPU19" s="136"/>
      <c r="TPV19" s="136"/>
      <c r="TPW19" s="136"/>
      <c r="TPX19" s="136"/>
      <c r="TPY19" s="136"/>
      <c r="TPZ19" s="136"/>
      <c r="TQA19" s="136"/>
      <c r="TQB19" s="136"/>
      <c r="TQC19" s="136"/>
      <c r="TQD19" s="136"/>
      <c r="TQE19" s="136"/>
      <c r="TQF19" s="136"/>
      <c r="TQG19" s="136"/>
      <c r="TQH19" s="136"/>
      <c r="TQI19" s="136"/>
      <c r="TQJ19" s="136"/>
      <c r="TQK19" s="136"/>
      <c r="TQL19" s="136"/>
      <c r="TQM19" s="136"/>
      <c r="TQN19" s="136"/>
      <c r="TQO19" s="136"/>
      <c r="TQP19" s="136"/>
      <c r="TQQ19" s="136"/>
      <c r="TQR19" s="136"/>
      <c r="TQS19" s="136"/>
      <c r="TQT19" s="136"/>
      <c r="TQU19" s="136"/>
      <c r="TQV19" s="136"/>
      <c r="TQW19" s="136"/>
      <c r="TQX19" s="136"/>
      <c r="TQY19" s="136"/>
      <c r="TQZ19" s="136"/>
      <c r="TRA19" s="136"/>
      <c r="TRB19" s="136"/>
      <c r="TRC19" s="136"/>
      <c r="TRD19" s="136"/>
      <c r="TRE19" s="136"/>
      <c r="TRF19" s="136"/>
      <c r="TRG19" s="136"/>
      <c r="TRH19" s="136"/>
      <c r="TRI19" s="136"/>
      <c r="TRJ19" s="136"/>
      <c r="TRK19" s="136"/>
      <c r="TRL19" s="136"/>
      <c r="TRM19" s="136"/>
      <c r="TRN19" s="136"/>
      <c r="TRO19" s="136"/>
      <c r="TRP19" s="136"/>
      <c r="TRQ19" s="136"/>
      <c r="TRR19" s="136"/>
      <c r="TRS19" s="136"/>
      <c r="TRT19" s="136"/>
      <c r="TRU19" s="136"/>
      <c r="TRV19" s="136"/>
      <c r="TRW19" s="136"/>
      <c r="TRX19" s="136"/>
      <c r="TRY19" s="136"/>
      <c r="TRZ19" s="136"/>
      <c r="TSA19" s="136"/>
      <c r="TSB19" s="136"/>
      <c r="TSC19" s="136"/>
      <c r="TSD19" s="136"/>
      <c r="TSE19" s="136"/>
      <c r="TSF19" s="136"/>
      <c r="TSG19" s="136"/>
      <c r="TSH19" s="136"/>
      <c r="TSI19" s="136"/>
      <c r="TSJ19" s="136"/>
      <c r="TSK19" s="136"/>
      <c r="TSL19" s="136"/>
      <c r="TSM19" s="136"/>
      <c r="TSN19" s="136"/>
      <c r="TSO19" s="136"/>
      <c r="TSP19" s="136"/>
      <c r="TSQ19" s="136"/>
      <c r="TSR19" s="136"/>
      <c r="TSS19" s="136"/>
      <c r="TST19" s="136"/>
      <c r="TSU19" s="136"/>
      <c r="TSV19" s="136"/>
      <c r="TSW19" s="136"/>
      <c r="TSX19" s="136"/>
      <c r="TSY19" s="136"/>
      <c r="TSZ19" s="136"/>
      <c r="TTA19" s="136"/>
      <c r="TTB19" s="136"/>
      <c r="TTC19" s="136"/>
      <c r="TTD19" s="136"/>
      <c r="TTE19" s="136"/>
      <c r="TTF19" s="136"/>
      <c r="TTG19" s="136"/>
      <c r="TTH19" s="136"/>
      <c r="TTI19" s="136"/>
      <c r="TTJ19" s="136"/>
      <c r="TTK19" s="136"/>
      <c r="TTL19" s="136"/>
      <c r="TTM19" s="136"/>
      <c r="TTN19" s="136"/>
      <c r="TTO19" s="136"/>
      <c r="TTP19" s="136"/>
      <c r="TTQ19" s="136"/>
      <c r="TTR19" s="136"/>
      <c r="TTS19" s="136"/>
      <c r="TTT19" s="136"/>
      <c r="TTU19" s="136"/>
      <c r="TTV19" s="136"/>
      <c r="TTW19" s="136"/>
      <c r="TTX19" s="136"/>
      <c r="TTY19" s="136"/>
      <c r="TTZ19" s="136"/>
      <c r="TUA19" s="136"/>
      <c r="TUB19" s="136"/>
      <c r="TUC19" s="136"/>
      <c r="TUD19" s="136"/>
      <c r="TUE19" s="136"/>
      <c r="TUF19" s="136"/>
      <c r="TUG19" s="136"/>
      <c r="TUH19" s="136"/>
      <c r="TUI19" s="136"/>
      <c r="TUJ19" s="136"/>
      <c r="TUK19" s="136"/>
      <c r="TUL19" s="136"/>
      <c r="TUM19" s="136"/>
      <c r="TUN19" s="136"/>
      <c r="TUO19" s="136"/>
      <c r="TUP19" s="136"/>
      <c r="TUQ19" s="136"/>
      <c r="TUR19" s="136"/>
      <c r="TUS19" s="136"/>
      <c r="TUT19" s="136"/>
      <c r="TUU19" s="136"/>
      <c r="TUV19" s="136"/>
      <c r="TUW19" s="136"/>
      <c r="TUX19" s="136"/>
      <c r="TUY19" s="136"/>
      <c r="TUZ19" s="136"/>
      <c r="TVA19" s="136"/>
      <c r="TVB19" s="136"/>
      <c r="TVC19" s="136"/>
      <c r="TVD19" s="136"/>
      <c r="TVE19" s="136"/>
      <c r="TVF19" s="136"/>
      <c r="TVG19" s="136"/>
      <c r="TVH19" s="136"/>
      <c r="TVI19" s="136"/>
      <c r="TVJ19" s="136"/>
      <c r="TVK19" s="136"/>
      <c r="TVL19" s="136"/>
      <c r="TVM19" s="136"/>
      <c r="TVN19" s="136"/>
      <c r="TVO19" s="136"/>
      <c r="TVP19" s="136"/>
      <c r="TVQ19" s="136"/>
      <c r="TVR19" s="136"/>
      <c r="TVS19" s="136"/>
      <c r="TVT19" s="136"/>
      <c r="TVU19" s="136"/>
      <c r="TVV19" s="136"/>
      <c r="TVW19" s="136"/>
      <c r="TVX19" s="136"/>
      <c r="TVY19" s="136"/>
      <c r="TVZ19" s="136"/>
      <c r="TWA19" s="136"/>
      <c r="TWB19" s="136"/>
      <c r="TWC19" s="136"/>
      <c r="TWD19" s="136"/>
      <c r="TWE19" s="136"/>
      <c r="TWF19" s="136"/>
      <c r="TWG19" s="136"/>
      <c r="TWH19" s="136"/>
      <c r="TWI19" s="136"/>
      <c r="TWJ19" s="136"/>
      <c r="TWK19" s="136"/>
      <c r="TWL19" s="136"/>
      <c r="TWM19" s="136"/>
      <c r="TWN19" s="136"/>
      <c r="TWO19" s="136"/>
      <c r="TWP19" s="136"/>
      <c r="TWQ19" s="136"/>
      <c r="TWR19" s="136"/>
      <c r="TWS19" s="136"/>
      <c r="TWT19" s="136"/>
      <c r="TWU19" s="136"/>
      <c r="TWV19" s="136"/>
      <c r="TWW19" s="136"/>
      <c r="TWX19" s="136"/>
      <c r="TWY19" s="136"/>
      <c r="TWZ19" s="136"/>
      <c r="TXA19" s="136"/>
      <c r="TXB19" s="136"/>
      <c r="TXC19" s="136"/>
      <c r="TXD19" s="136"/>
      <c r="TXE19" s="136"/>
      <c r="TXF19" s="136"/>
      <c r="TXG19" s="136"/>
      <c r="TXH19" s="136"/>
      <c r="TXI19" s="136"/>
      <c r="TXJ19" s="136"/>
      <c r="TXK19" s="136"/>
      <c r="TXL19" s="136"/>
      <c r="TXM19" s="136"/>
      <c r="TXN19" s="136"/>
      <c r="TXO19" s="136"/>
      <c r="TXP19" s="136"/>
      <c r="TXQ19" s="136"/>
      <c r="TXR19" s="136"/>
      <c r="TXS19" s="136"/>
      <c r="TXT19" s="136"/>
      <c r="TXU19" s="136"/>
      <c r="TXV19" s="136"/>
      <c r="TXW19" s="136"/>
      <c r="TXX19" s="136"/>
      <c r="TXY19" s="136"/>
      <c r="TXZ19" s="136"/>
      <c r="TYA19" s="136"/>
      <c r="TYB19" s="136"/>
      <c r="TYC19" s="136"/>
      <c r="TYD19" s="136"/>
      <c r="TYE19" s="136"/>
      <c r="TYF19" s="136"/>
      <c r="TYG19" s="136"/>
      <c r="TYH19" s="136"/>
      <c r="TYI19" s="136"/>
      <c r="TYJ19" s="136"/>
      <c r="TYK19" s="136"/>
      <c r="TYL19" s="136"/>
      <c r="TYM19" s="136"/>
      <c r="TYN19" s="136"/>
      <c r="TYO19" s="136"/>
      <c r="TYP19" s="136"/>
      <c r="TYQ19" s="136"/>
      <c r="TYR19" s="136"/>
      <c r="TYS19" s="136"/>
      <c r="TYT19" s="136"/>
      <c r="TYU19" s="136"/>
      <c r="TYV19" s="136"/>
      <c r="TYW19" s="136"/>
      <c r="TYX19" s="136"/>
      <c r="TYY19" s="136"/>
      <c r="TYZ19" s="136"/>
      <c r="TZA19" s="136"/>
      <c r="TZB19" s="136"/>
      <c r="TZC19" s="136"/>
      <c r="TZD19" s="136"/>
      <c r="TZE19" s="136"/>
      <c r="TZF19" s="136"/>
      <c r="TZG19" s="136"/>
      <c r="TZH19" s="136"/>
      <c r="TZI19" s="136"/>
      <c r="TZJ19" s="136"/>
      <c r="TZK19" s="136"/>
      <c r="TZL19" s="136"/>
      <c r="TZM19" s="136"/>
      <c r="TZN19" s="136"/>
      <c r="TZO19" s="136"/>
      <c r="TZP19" s="136"/>
      <c r="TZQ19" s="136"/>
      <c r="TZR19" s="136"/>
      <c r="TZS19" s="136"/>
      <c r="TZT19" s="136"/>
      <c r="TZU19" s="136"/>
      <c r="TZV19" s="136"/>
      <c r="TZW19" s="136"/>
      <c r="TZX19" s="136"/>
      <c r="TZY19" s="136"/>
      <c r="TZZ19" s="136"/>
      <c r="UAA19" s="136"/>
      <c r="UAB19" s="136"/>
      <c r="UAC19" s="136"/>
      <c r="UAD19" s="136"/>
      <c r="UAE19" s="136"/>
      <c r="UAF19" s="136"/>
      <c r="UAG19" s="136"/>
      <c r="UAH19" s="136"/>
      <c r="UAI19" s="136"/>
      <c r="UAJ19" s="136"/>
      <c r="UAK19" s="136"/>
      <c r="UAL19" s="136"/>
      <c r="UAM19" s="136"/>
      <c r="UAN19" s="136"/>
      <c r="UAO19" s="136"/>
      <c r="UAP19" s="136"/>
      <c r="UAQ19" s="136"/>
      <c r="UAR19" s="136"/>
      <c r="UAS19" s="136"/>
      <c r="UAT19" s="136"/>
      <c r="UAU19" s="136"/>
      <c r="UAV19" s="136"/>
      <c r="UAW19" s="136"/>
      <c r="UAX19" s="136"/>
      <c r="UAY19" s="136"/>
      <c r="UAZ19" s="136"/>
      <c r="UBA19" s="136"/>
      <c r="UBB19" s="136"/>
      <c r="UBC19" s="136"/>
      <c r="UBD19" s="136"/>
      <c r="UBE19" s="136"/>
      <c r="UBF19" s="136"/>
      <c r="UBG19" s="136"/>
      <c r="UBH19" s="136"/>
      <c r="UBI19" s="136"/>
      <c r="UBJ19" s="136"/>
      <c r="UBK19" s="136"/>
      <c r="UBL19" s="136"/>
      <c r="UBM19" s="136"/>
      <c r="UBN19" s="136"/>
      <c r="UBO19" s="136"/>
      <c r="UBP19" s="136"/>
      <c r="UBQ19" s="136"/>
      <c r="UBR19" s="136"/>
      <c r="UBS19" s="136"/>
      <c r="UBT19" s="136"/>
      <c r="UBU19" s="136"/>
      <c r="UBV19" s="136"/>
      <c r="UBW19" s="136"/>
      <c r="UBX19" s="136"/>
      <c r="UBY19" s="136"/>
      <c r="UBZ19" s="136"/>
      <c r="UCA19" s="136"/>
      <c r="UCB19" s="136"/>
      <c r="UCC19" s="136"/>
      <c r="UCD19" s="136"/>
      <c r="UCE19" s="136"/>
      <c r="UCF19" s="136"/>
      <c r="UCG19" s="136"/>
      <c r="UCH19" s="136"/>
      <c r="UCI19" s="136"/>
      <c r="UCJ19" s="136"/>
      <c r="UCK19" s="136"/>
      <c r="UCL19" s="136"/>
      <c r="UCM19" s="136"/>
      <c r="UCN19" s="136"/>
      <c r="UCO19" s="136"/>
      <c r="UCP19" s="136"/>
      <c r="UCQ19" s="136"/>
      <c r="UCR19" s="136"/>
      <c r="UCS19" s="136"/>
      <c r="UCT19" s="136"/>
      <c r="UCU19" s="136"/>
      <c r="UCV19" s="136"/>
      <c r="UCW19" s="136"/>
      <c r="UCX19" s="136"/>
      <c r="UCY19" s="136"/>
      <c r="UCZ19" s="136"/>
      <c r="UDA19" s="136"/>
      <c r="UDB19" s="136"/>
      <c r="UDC19" s="136"/>
      <c r="UDD19" s="136"/>
      <c r="UDE19" s="136"/>
      <c r="UDF19" s="136"/>
      <c r="UDG19" s="136"/>
      <c r="UDH19" s="136"/>
      <c r="UDI19" s="136"/>
      <c r="UDJ19" s="136"/>
      <c r="UDK19" s="136"/>
      <c r="UDL19" s="136"/>
      <c r="UDM19" s="136"/>
      <c r="UDN19" s="136"/>
      <c r="UDO19" s="136"/>
      <c r="UDP19" s="136"/>
      <c r="UDQ19" s="136"/>
      <c r="UDR19" s="136"/>
      <c r="UDS19" s="136"/>
      <c r="UDT19" s="136"/>
      <c r="UDU19" s="136"/>
      <c r="UDV19" s="136"/>
      <c r="UDW19" s="136"/>
      <c r="UDX19" s="136"/>
      <c r="UDY19" s="136"/>
      <c r="UDZ19" s="136"/>
      <c r="UEA19" s="136"/>
      <c r="UEB19" s="136"/>
      <c r="UEC19" s="136"/>
      <c r="UED19" s="136"/>
      <c r="UEE19" s="136"/>
      <c r="UEF19" s="136"/>
      <c r="UEG19" s="136"/>
      <c r="UEH19" s="136"/>
      <c r="UEI19" s="136"/>
      <c r="UEJ19" s="136"/>
      <c r="UEK19" s="136"/>
      <c r="UEL19" s="136"/>
      <c r="UEM19" s="136"/>
      <c r="UEN19" s="136"/>
      <c r="UEO19" s="136"/>
      <c r="UEP19" s="136"/>
      <c r="UEQ19" s="136"/>
      <c r="UER19" s="136"/>
      <c r="UES19" s="136"/>
      <c r="UET19" s="136"/>
      <c r="UEU19" s="136"/>
      <c r="UEV19" s="136"/>
      <c r="UEW19" s="136"/>
      <c r="UEX19" s="136"/>
      <c r="UEY19" s="136"/>
      <c r="UEZ19" s="136"/>
      <c r="UFA19" s="136"/>
      <c r="UFB19" s="136"/>
      <c r="UFC19" s="136"/>
      <c r="UFD19" s="136"/>
      <c r="UFE19" s="136"/>
      <c r="UFF19" s="136"/>
      <c r="UFG19" s="136"/>
      <c r="UFH19" s="136"/>
      <c r="UFI19" s="136"/>
      <c r="UFJ19" s="136"/>
      <c r="UFK19" s="136"/>
      <c r="UFL19" s="136"/>
      <c r="UFM19" s="136"/>
      <c r="UFN19" s="136"/>
      <c r="UFO19" s="136"/>
      <c r="UFP19" s="136"/>
      <c r="UFQ19" s="136"/>
      <c r="UFR19" s="136"/>
      <c r="UFS19" s="136"/>
      <c r="UFT19" s="136"/>
      <c r="UFU19" s="136"/>
      <c r="UFV19" s="136"/>
      <c r="UFW19" s="136"/>
      <c r="UFX19" s="136"/>
      <c r="UFY19" s="136"/>
      <c r="UFZ19" s="136"/>
      <c r="UGA19" s="136"/>
      <c r="UGB19" s="136"/>
      <c r="UGC19" s="136"/>
      <c r="UGD19" s="136"/>
      <c r="UGE19" s="136"/>
      <c r="UGF19" s="136"/>
      <c r="UGG19" s="136"/>
      <c r="UGH19" s="136"/>
      <c r="UGI19" s="136"/>
      <c r="UGJ19" s="136"/>
      <c r="UGK19" s="136"/>
      <c r="UGL19" s="136"/>
      <c r="UGM19" s="136"/>
      <c r="UGN19" s="136"/>
      <c r="UGO19" s="136"/>
      <c r="UGP19" s="136"/>
      <c r="UGQ19" s="136"/>
      <c r="UGR19" s="136"/>
      <c r="UGS19" s="136"/>
      <c r="UGT19" s="136"/>
      <c r="UGU19" s="136"/>
      <c r="UGV19" s="136"/>
      <c r="UGW19" s="136"/>
      <c r="UGX19" s="136"/>
      <c r="UGY19" s="136"/>
      <c r="UGZ19" s="136"/>
      <c r="UHA19" s="136"/>
      <c r="UHB19" s="136"/>
      <c r="UHC19" s="136"/>
      <c r="UHD19" s="136"/>
      <c r="UHE19" s="136"/>
      <c r="UHF19" s="136"/>
      <c r="UHG19" s="136"/>
      <c r="UHH19" s="136"/>
      <c r="UHI19" s="136"/>
      <c r="UHJ19" s="136"/>
      <c r="UHK19" s="136"/>
      <c r="UHL19" s="136"/>
      <c r="UHM19" s="136"/>
      <c r="UHN19" s="136"/>
      <c r="UHO19" s="136"/>
      <c r="UHP19" s="136"/>
      <c r="UHQ19" s="136"/>
      <c r="UHR19" s="136"/>
      <c r="UHS19" s="136"/>
      <c r="UHT19" s="136"/>
      <c r="UHU19" s="136"/>
      <c r="UHV19" s="136"/>
      <c r="UHW19" s="136"/>
      <c r="UHX19" s="136"/>
      <c r="UHY19" s="136"/>
      <c r="UHZ19" s="136"/>
      <c r="UIA19" s="136"/>
      <c r="UIB19" s="136"/>
      <c r="UIC19" s="136"/>
      <c r="UID19" s="136"/>
      <c r="UIE19" s="136"/>
      <c r="UIF19" s="136"/>
      <c r="UIG19" s="136"/>
      <c r="UIH19" s="136"/>
      <c r="UII19" s="136"/>
      <c r="UIJ19" s="136"/>
      <c r="UIK19" s="136"/>
      <c r="UIL19" s="136"/>
      <c r="UIM19" s="136"/>
      <c r="UIN19" s="136"/>
      <c r="UIO19" s="136"/>
      <c r="UIP19" s="136"/>
      <c r="UIQ19" s="136"/>
      <c r="UIR19" s="136"/>
      <c r="UIS19" s="136"/>
      <c r="UIT19" s="136"/>
      <c r="UIU19" s="136"/>
      <c r="UIV19" s="136"/>
      <c r="UIW19" s="136"/>
      <c r="UIX19" s="136"/>
      <c r="UIY19" s="136"/>
      <c r="UIZ19" s="136"/>
      <c r="UJA19" s="136"/>
      <c r="UJB19" s="136"/>
      <c r="UJC19" s="136"/>
      <c r="UJD19" s="136"/>
      <c r="UJE19" s="136"/>
      <c r="UJF19" s="136"/>
      <c r="UJG19" s="136"/>
      <c r="UJH19" s="136"/>
      <c r="UJI19" s="136"/>
      <c r="UJJ19" s="136"/>
      <c r="UJK19" s="136"/>
      <c r="UJL19" s="136"/>
      <c r="UJM19" s="136"/>
      <c r="UJN19" s="136"/>
      <c r="UJO19" s="136"/>
      <c r="UJP19" s="136"/>
      <c r="UJQ19" s="136"/>
      <c r="UJR19" s="136"/>
      <c r="UJS19" s="136"/>
      <c r="UJT19" s="136"/>
      <c r="UJU19" s="136"/>
      <c r="UJV19" s="136"/>
      <c r="UJW19" s="136"/>
      <c r="UJX19" s="136"/>
      <c r="UJY19" s="136"/>
      <c r="UJZ19" s="136"/>
      <c r="UKA19" s="136"/>
      <c r="UKB19" s="136"/>
      <c r="UKC19" s="136"/>
      <c r="UKD19" s="136"/>
      <c r="UKE19" s="136"/>
      <c r="UKF19" s="136"/>
      <c r="UKG19" s="136"/>
      <c r="UKH19" s="136"/>
      <c r="UKI19" s="136"/>
      <c r="UKJ19" s="136"/>
      <c r="UKK19" s="136"/>
      <c r="UKL19" s="136"/>
      <c r="UKM19" s="136"/>
      <c r="UKN19" s="136"/>
      <c r="UKO19" s="136"/>
      <c r="UKP19" s="136"/>
      <c r="UKQ19" s="136"/>
      <c r="UKR19" s="136"/>
      <c r="UKS19" s="136"/>
      <c r="UKT19" s="136"/>
      <c r="UKU19" s="136"/>
      <c r="UKV19" s="136"/>
      <c r="UKW19" s="136"/>
      <c r="UKX19" s="136"/>
      <c r="UKY19" s="136"/>
      <c r="UKZ19" s="136"/>
      <c r="ULA19" s="136"/>
      <c r="ULB19" s="136"/>
      <c r="ULC19" s="136"/>
      <c r="ULD19" s="136"/>
      <c r="ULE19" s="136"/>
      <c r="ULF19" s="136"/>
      <c r="ULG19" s="136"/>
      <c r="ULH19" s="136"/>
      <c r="ULI19" s="136"/>
      <c r="ULJ19" s="136"/>
      <c r="ULK19" s="136"/>
      <c r="ULL19" s="136"/>
      <c r="ULM19" s="136"/>
      <c r="ULN19" s="136"/>
      <c r="ULO19" s="136"/>
      <c r="ULP19" s="136"/>
      <c r="ULQ19" s="136"/>
      <c r="ULR19" s="136"/>
      <c r="ULS19" s="136"/>
      <c r="ULT19" s="136"/>
      <c r="ULU19" s="136"/>
      <c r="ULV19" s="136"/>
      <c r="ULW19" s="136"/>
      <c r="ULX19" s="136"/>
      <c r="ULY19" s="136"/>
      <c r="ULZ19" s="136"/>
      <c r="UMA19" s="136"/>
      <c r="UMB19" s="136"/>
      <c r="UMC19" s="136"/>
      <c r="UMD19" s="136"/>
      <c r="UME19" s="136"/>
      <c r="UMF19" s="136"/>
      <c r="UMG19" s="136"/>
      <c r="UMH19" s="136"/>
      <c r="UMI19" s="136"/>
      <c r="UMJ19" s="136"/>
      <c r="UMK19" s="136"/>
      <c r="UML19" s="136"/>
      <c r="UMM19" s="136"/>
      <c r="UMN19" s="136"/>
      <c r="UMO19" s="136"/>
      <c r="UMP19" s="136"/>
      <c r="UMQ19" s="136"/>
      <c r="UMR19" s="136"/>
      <c r="UMS19" s="136"/>
      <c r="UMT19" s="136"/>
      <c r="UMU19" s="136"/>
      <c r="UMV19" s="136"/>
      <c r="UMW19" s="136"/>
      <c r="UMX19" s="136"/>
      <c r="UMY19" s="136"/>
      <c r="UMZ19" s="136"/>
      <c r="UNA19" s="136"/>
      <c r="UNB19" s="136"/>
      <c r="UNC19" s="136"/>
      <c r="UND19" s="136"/>
      <c r="UNE19" s="136"/>
      <c r="UNF19" s="136"/>
      <c r="UNG19" s="136"/>
      <c r="UNH19" s="136"/>
      <c r="UNI19" s="136"/>
      <c r="UNJ19" s="136"/>
      <c r="UNK19" s="136"/>
      <c r="UNL19" s="136"/>
      <c r="UNM19" s="136"/>
      <c r="UNN19" s="136"/>
      <c r="UNO19" s="136"/>
      <c r="UNP19" s="136"/>
      <c r="UNQ19" s="136"/>
      <c r="UNR19" s="136"/>
      <c r="UNS19" s="136"/>
      <c r="UNT19" s="136"/>
      <c r="UNU19" s="136"/>
      <c r="UNV19" s="136"/>
      <c r="UNW19" s="136"/>
      <c r="UNX19" s="136"/>
      <c r="UNY19" s="136"/>
      <c r="UNZ19" s="136"/>
      <c r="UOA19" s="136"/>
      <c r="UOB19" s="136"/>
      <c r="UOC19" s="136"/>
      <c r="UOD19" s="136"/>
      <c r="UOE19" s="136"/>
      <c r="UOF19" s="136"/>
      <c r="UOG19" s="136"/>
      <c r="UOH19" s="136"/>
      <c r="UOI19" s="136"/>
      <c r="UOJ19" s="136"/>
      <c r="UOK19" s="136"/>
      <c r="UOL19" s="136"/>
      <c r="UOM19" s="136"/>
      <c r="UON19" s="136"/>
      <c r="UOO19" s="136"/>
      <c r="UOP19" s="136"/>
      <c r="UOQ19" s="136"/>
      <c r="UOR19" s="136"/>
      <c r="UOS19" s="136"/>
      <c r="UOT19" s="136"/>
      <c r="UOU19" s="136"/>
      <c r="UOV19" s="136"/>
      <c r="UOW19" s="136"/>
      <c r="UOX19" s="136"/>
      <c r="UOY19" s="136"/>
      <c r="UOZ19" s="136"/>
      <c r="UPA19" s="136"/>
      <c r="UPB19" s="136"/>
      <c r="UPC19" s="136"/>
      <c r="UPD19" s="136"/>
      <c r="UPE19" s="136"/>
      <c r="UPF19" s="136"/>
      <c r="UPG19" s="136"/>
      <c r="UPH19" s="136"/>
      <c r="UPI19" s="136"/>
      <c r="UPJ19" s="136"/>
      <c r="UPK19" s="136"/>
      <c r="UPL19" s="136"/>
      <c r="UPM19" s="136"/>
      <c r="UPN19" s="136"/>
      <c r="UPO19" s="136"/>
      <c r="UPP19" s="136"/>
      <c r="UPQ19" s="136"/>
      <c r="UPR19" s="136"/>
      <c r="UPS19" s="136"/>
      <c r="UPT19" s="136"/>
      <c r="UPU19" s="136"/>
      <c r="UPV19" s="136"/>
      <c r="UPW19" s="136"/>
      <c r="UPX19" s="136"/>
      <c r="UPY19" s="136"/>
      <c r="UPZ19" s="136"/>
      <c r="UQA19" s="136"/>
      <c r="UQB19" s="136"/>
      <c r="UQC19" s="136"/>
      <c r="UQD19" s="136"/>
      <c r="UQE19" s="136"/>
      <c r="UQF19" s="136"/>
      <c r="UQG19" s="136"/>
      <c r="UQH19" s="136"/>
      <c r="UQI19" s="136"/>
      <c r="UQJ19" s="136"/>
      <c r="UQK19" s="136"/>
      <c r="UQL19" s="136"/>
      <c r="UQM19" s="136"/>
      <c r="UQN19" s="136"/>
      <c r="UQO19" s="136"/>
      <c r="UQP19" s="136"/>
      <c r="UQQ19" s="136"/>
      <c r="UQR19" s="136"/>
      <c r="UQS19" s="136"/>
      <c r="UQT19" s="136"/>
      <c r="UQU19" s="136"/>
      <c r="UQV19" s="136"/>
      <c r="UQW19" s="136"/>
      <c r="UQX19" s="136"/>
      <c r="UQY19" s="136"/>
      <c r="UQZ19" s="136"/>
      <c r="URA19" s="136"/>
      <c r="URB19" s="136"/>
      <c r="URC19" s="136"/>
      <c r="URD19" s="136"/>
      <c r="URE19" s="136"/>
      <c r="URF19" s="136"/>
      <c r="URG19" s="136"/>
      <c r="URH19" s="136"/>
      <c r="URI19" s="136"/>
      <c r="URJ19" s="136"/>
      <c r="URK19" s="136"/>
      <c r="URL19" s="136"/>
      <c r="URM19" s="136"/>
      <c r="URN19" s="136"/>
      <c r="URO19" s="136"/>
      <c r="URP19" s="136"/>
      <c r="URQ19" s="136"/>
      <c r="URR19" s="136"/>
      <c r="URS19" s="136"/>
      <c r="URT19" s="136"/>
      <c r="URU19" s="136"/>
      <c r="URV19" s="136"/>
      <c r="URW19" s="136"/>
      <c r="URX19" s="136"/>
      <c r="URY19" s="136"/>
      <c r="URZ19" s="136"/>
      <c r="USA19" s="136"/>
      <c r="USB19" s="136"/>
      <c r="USC19" s="136"/>
      <c r="USD19" s="136"/>
      <c r="USE19" s="136"/>
      <c r="USF19" s="136"/>
      <c r="USG19" s="136"/>
      <c r="USH19" s="136"/>
      <c r="USI19" s="136"/>
      <c r="USJ19" s="136"/>
      <c r="USK19" s="136"/>
      <c r="USL19" s="136"/>
      <c r="USM19" s="136"/>
      <c r="USN19" s="136"/>
      <c r="USO19" s="136"/>
      <c r="USP19" s="136"/>
      <c r="USQ19" s="136"/>
      <c r="USR19" s="136"/>
      <c r="USS19" s="136"/>
      <c r="UST19" s="136"/>
      <c r="USU19" s="136"/>
      <c r="USV19" s="136"/>
      <c r="USW19" s="136"/>
      <c r="USX19" s="136"/>
      <c r="USY19" s="136"/>
      <c r="USZ19" s="136"/>
      <c r="UTA19" s="136"/>
      <c r="UTB19" s="136"/>
      <c r="UTC19" s="136"/>
      <c r="UTD19" s="136"/>
      <c r="UTE19" s="136"/>
      <c r="UTF19" s="136"/>
      <c r="UTG19" s="136"/>
      <c r="UTH19" s="136"/>
      <c r="UTI19" s="136"/>
      <c r="UTJ19" s="136"/>
      <c r="UTK19" s="136"/>
      <c r="UTL19" s="136"/>
      <c r="UTM19" s="136"/>
      <c r="UTN19" s="136"/>
      <c r="UTO19" s="136"/>
      <c r="UTP19" s="136"/>
      <c r="UTQ19" s="136"/>
      <c r="UTR19" s="136"/>
      <c r="UTS19" s="136"/>
      <c r="UTT19" s="136"/>
      <c r="UTU19" s="136"/>
      <c r="UTV19" s="136"/>
      <c r="UTW19" s="136"/>
      <c r="UTX19" s="136"/>
      <c r="UTY19" s="136"/>
      <c r="UTZ19" s="136"/>
      <c r="UUA19" s="136"/>
      <c r="UUB19" s="136"/>
      <c r="UUC19" s="136"/>
      <c r="UUD19" s="136"/>
      <c r="UUE19" s="136"/>
      <c r="UUF19" s="136"/>
      <c r="UUG19" s="136"/>
      <c r="UUH19" s="136"/>
      <c r="UUI19" s="136"/>
      <c r="UUJ19" s="136"/>
      <c r="UUK19" s="136"/>
      <c r="UUL19" s="136"/>
      <c r="UUM19" s="136"/>
      <c r="UUN19" s="136"/>
      <c r="UUO19" s="136"/>
      <c r="UUP19" s="136"/>
      <c r="UUQ19" s="136"/>
      <c r="UUR19" s="136"/>
      <c r="UUS19" s="136"/>
      <c r="UUT19" s="136"/>
      <c r="UUU19" s="136"/>
      <c r="UUV19" s="136"/>
      <c r="UUW19" s="136"/>
      <c r="UUX19" s="136"/>
      <c r="UUY19" s="136"/>
      <c r="UUZ19" s="136"/>
      <c r="UVA19" s="136"/>
      <c r="UVB19" s="136"/>
      <c r="UVC19" s="136"/>
      <c r="UVD19" s="136"/>
      <c r="UVE19" s="136"/>
      <c r="UVF19" s="136"/>
      <c r="UVG19" s="136"/>
      <c r="UVH19" s="136"/>
      <c r="UVI19" s="136"/>
      <c r="UVJ19" s="136"/>
      <c r="UVK19" s="136"/>
      <c r="UVL19" s="136"/>
      <c r="UVM19" s="136"/>
      <c r="UVN19" s="136"/>
      <c r="UVO19" s="136"/>
      <c r="UVP19" s="136"/>
      <c r="UVQ19" s="136"/>
      <c r="UVR19" s="136"/>
      <c r="UVS19" s="136"/>
      <c r="UVT19" s="136"/>
      <c r="UVU19" s="136"/>
      <c r="UVV19" s="136"/>
      <c r="UVW19" s="136"/>
      <c r="UVX19" s="136"/>
      <c r="UVY19" s="136"/>
      <c r="UVZ19" s="136"/>
      <c r="UWA19" s="136"/>
      <c r="UWB19" s="136"/>
      <c r="UWC19" s="136"/>
      <c r="UWD19" s="136"/>
      <c r="UWE19" s="136"/>
      <c r="UWF19" s="136"/>
      <c r="UWG19" s="136"/>
      <c r="UWH19" s="136"/>
      <c r="UWI19" s="136"/>
      <c r="UWJ19" s="136"/>
      <c r="UWK19" s="136"/>
      <c r="UWL19" s="136"/>
      <c r="UWM19" s="136"/>
      <c r="UWN19" s="136"/>
      <c r="UWO19" s="136"/>
      <c r="UWP19" s="136"/>
      <c r="UWQ19" s="136"/>
      <c r="UWR19" s="136"/>
      <c r="UWS19" s="136"/>
      <c r="UWT19" s="136"/>
      <c r="UWU19" s="136"/>
      <c r="UWV19" s="136"/>
      <c r="UWW19" s="136"/>
      <c r="UWX19" s="136"/>
      <c r="UWY19" s="136"/>
      <c r="UWZ19" s="136"/>
      <c r="UXA19" s="136"/>
      <c r="UXB19" s="136"/>
      <c r="UXC19" s="136"/>
      <c r="UXD19" s="136"/>
      <c r="UXE19" s="136"/>
      <c r="UXF19" s="136"/>
      <c r="UXG19" s="136"/>
      <c r="UXH19" s="136"/>
      <c r="UXI19" s="136"/>
      <c r="UXJ19" s="136"/>
      <c r="UXK19" s="136"/>
      <c r="UXL19" s="136"/>
      <c r="UXM19" s="136"/>
      <c r="UXN19" s="136"/>
      <c r="UXO19" s="136"/>
      <c r="UXP19" s="136"/>
      <c r="UXQ19" s="136"/>
      <c r="UXR19" s="136"/>
      <c r="UXS19" s="136"/>
      <c r="UXT19" s="136"/>
      <c r="UXU19" s="136"/>
      <c r="UXV19" s="136"/>
      <c r="UXW19" s="136"/>
      <c r="UXX19" s="136"/>
      <c r="UXY19" s="136"/>
      <c r="UXZ19" s="136"/>
      <c r="UYA19" s="136"/>
      <c r="UYB19" s="136"/>
      <c r="UYC19" s="136"/>
      <c r="UYD19" s="136"/>
      <c r="UYE19" s="136"/>
      <c r="UYF19" s="136"/>
      <c r="UYG19" s="136"/>
      <c r="UYH19" s="136"/>
      <c r="UYI19" s="136"/>
      <c r="UYJ19" s="136"/>
      <c r="UYK19" s="136"/>
      <c r="UYL19" s="136"/>
      <c r="UYM19" s="136"/>
      <c r="UYN19" s="136"/>
      <c r="UYO19" s="136"/>
      <c r="UYP19" s="136"/>
      <c r="UYQ19" s="136"/>
      <c r="UYR19" s="136"/>
      <c r="UYS19" s="136"/>
      <c r="UYT19" s="136"/>
      <c r="UYU19" s="136"/>
      <c r="UYV19" s="136"/>
      <c r="UYW19" s="136"/>
      <c r="UYX19" s="136"/>
      <c r="UYY19" s="136"/>
      <c r="UYZ19" s="136"/>
      <c r="UZA19" s="136"/>
      <c r="UZB19" s="136"/>
      <c r="UZC19" s="136"/>
      <c r="UZD19" s="136"/>
      <c r="UZE19" s="136"/>
      <c r="UZF19" s="136"/>
      <c r="UZG19" s="136"/>
      <c r="UZH19" s="136"/>
      <c r="UZI19" s="136"/>
      <c r="UZJ19" s="136"/>
      <c r="UZK19" s="136"/>
      <c r="UZL19" s="136"/>
      <c r="UZM19" s="136"/>
      <c r="UZN19" s="136"/>
      <c r="UZO19" s="136"/>
      <c r="UZP19" s="136"/>
      <c r="UZQ19" s="136"/>
      <c r="UZR19" s="136"/>
      <c r="UZS19" s="136"/>
      <c r="UZT19" s="136"/>
      <c r="UZU19" s="136"/>
      <c r="UZV19" s="136"/>
      <c r="UZW19" s="136"/>
      <c r="UZX19" s="136"/>
      <c r="UZY19" s="136"/>
      <c r="UZZ19" s="136"/>
      <c r="VAA19" s="136"/>
      <c r="VAB19" s="136"/>
      <c r="VAC19" s="136"/>
      <c r="VAD19" s="136"/>
      <c r="VAE19" s="136"/>
      <c r="VAF19" s="136"/>
      <c r="VAG19" s="136"/>
      <c r="VAH19" s="136"/>
      <c r="VAI19" s="136"/>
      <c r="VAJ19" s="136"/>
      <c r="VAK19" s="136"/>
      <c r="VAL19" s="136"/>
      <c r="VAM19" s="136"/>
      <c r="VAN19" s="136"/>
      <c r="VAO19" s="136"/>
      <c r="VAP19" s="136"/>
      <c r="VAQ19" s="136"/>
      <c r="VAR19" s="136"/>
      <c r="VAS19" s="136"/>
      <c r="VAT19" s="136"/>
      <c r="VAU19" s="136"/>
      <c r="VAV19" s="136"/>
      <c r="VAW19" s="136"/>
      <c r="VAX19" s="136"/>
      <c r="VAY19" s="136"/>
      <c r="VAZ19" s="136"/>
      <c r="VBA19" s="136"/>
      <c r="VBB19" s="136"/>
      <c r="VBC19" s="136"/>
      <c r="VBD19" s="136"/>
      <c r="VBE19" s="136"/>
      <c r="VBF19" s="136"/>
      <c r="VBG19" s="136"/>
      <c r="VBH19" s="136"/>
      <c r="VBI19" s="136"/>
      <c r="VBJ19" s="136"/>
      <c r="VBK19" s="136"/>
      <c r="VBL19" s="136"/>
      <c r="VBM19" s="136"/>
      <c r="VBN19" s="136"/>
      <c r="VBO19" s="136"/>
      <c r="VBP19" s="136"/>
      <c r="VBQ19" s="136"/>
      <c r="VBR19" s="136"/>
      <c r="VBS19" s="136"/>
      <c r="VBT19" s="136"/>
      <c r="VBU19" s="136"/>
      <c r="VBV19" s="136"/>
      <c r="VBW19" s="136"/>
      <c r="VBX19" s="136"/>
      <c r="VBY19" s="136"/>
      <c r="VBZ19" s="136"/>
      <c r="VCA19" s="136"/>
      <c r="VCB19" s="136"/>
      <c r="VCC19" s="136"/>
      <c r="VCD19" s="136"/>
      <c r="VCE19" s="136"/>
      <c r="VCF19" s="136"/>
      <c r="VCG19" s="136"/>
      <c r="VCH19" s="136"/>
      <c r="VCI19" s="136"/>
      <c r="VCJ19" s="136"/>
      <c r="VCK19" s="136"/>
      <c r="VCL19" s="136"/>
      <c r="VCM19" s="136"/>
      <c r="VCN19" s="136"/>
      <c r="VCO19" s="136"/>
      <c r="VCP19" s="136"/>
      <c r="VCQ19" s="136"/>
      <c r="VCR19" s="136"/>
      <c r="VCS19" s="136"/>
      <c r="VCT19" s="136"/>
      <c r="VCU19" s="136"/>
      <c r="VCV19" s="136"/>
      <c r="VCW19" s="136"/>
      <c r="VCX19" s="136"/>
      <c r="VCY19" s="136"/>
      <c r="VCZ19" s="136"/>
      <c r="VDA19" s="136"/>
      <c r="VDB19" s="136"/>
      <c r="VDC19" s="136"/>
      <c r="VDD19" s="136"/>
      <c r="VDE19" s="136"/>
      <c r="VDF19" s="136"/>
      <c r="VDG19" s="136"/>
      <c r="VDH19" s="136"/>
      <c r="VDI19" s="136"/>
      <c r="VDJ19" s="136"/>
      <c r="VDK19" s="136"/>
      <c r="VDL19" s="136"/>
      <c r="VDM19" s="136"/>
      <c r="VDN19" s="136"/>
      <c r="VDO19" s="136"/>
      <c r="VDP19" s="136"/>
      <c r="VDQ19" s="136"/>
      <c r="VDR19" s="136"/>
      <c r="VDS19" s="136"/>
      <c r="VDT19" s="136"/>
      <c r="VDU19" s="136"/>
      <c r="VDV19" s="136"/>
      <c r="VDW19" s="136"/>
      <c r="VDX19" s="136"/>
      <c r="VDY19" s="136"/>
      <c r="VDZ19" s="136"/>
      <c r="VEA19" s="136"/>
      <c r="VEB19" s="136"/>
      <c r="VEC19" s="136"/>
      <c r="VED19" s="136"/>
      <c r="VEE19" s="136"/>
      <c r="VEF19" s="136"/>
      <c r="VEG19" s="136"/>
      <c r="VEH19" s="136"/>
      <c r="VEI19" s="136"/>
      <c r="VEJ19" s="136"/>
      <c r="VEK19" s="136"/>
      <c r="VEL19" s="136"/>
      <c r="VEM19" s="136"/>
      <c r="VEN19" s="136"/>
      <c r="VEO19" s="136"/>
      <c r="VEP19" s="136"/>
      <c r="VEQ19" s="136"/>
      <c r="VER19" s="136"/>
      <c r="VES19" s="136"/>
      <c r="VET19" s="136"/>
      <c r="VEU19" s="136"/>
      <c r="VEV19" s="136"/>
      <c r="VEW19" s="136"/>
      <c r="VEX19" s="136"/>
      <c r="VEY19" s="136"/>
      <c r="VEZ19" s="136"/>
      <c r="VFA19" s="136"/>
      <c r="VFB19" s="136"/>
      <c r="VFC19" s="136"/>
      <c r="VFD19" s="136"/>
      <c r="VFE19" s="136"/>
      <c r="VFF19" s="136"/>
      <c r="VFG19" s="136"/>
      <c r="VFH19" s="136"/>
      <c r="VFI19" s="136"/>
      <c r="VFJ19" s="136"/>
      <c r="VFK19" s="136"/>
      <c r="VFL19" s="136"/>
      <c r="VFM19" s="136"/>
      <c r="VFN19" s="136"/>
      <c r="VFO19" s="136"/>
      <c r="VFP19" s="136"/>
      <c r="VFQ19" s="136"/>
      <c r="VFR19" s="136"/>
      <c r="VFS19" s="136"/>
      <c r="VFT19" s="136"/>
      <c r="VFU19" s="136"/>
      <c r="VFV19" s="136"/>
      <c r="VFW19" s="136"/>
      <c r="VFX19" s="136"/>
      <c r="VFY19" s="136"/>
      <c r="VFZ19" s="136"/>
      <c r="VGA19" s="136"/>
      <c r="VGB19" s="136"/>
      <c r="VGC19" s="136"/>
      <c r="VGD19" s="136"/>
      <c r="VGE19" s="136"/>
      <c r="VGF19" s="136"/>
      <c r="VGG19" s="136"/>
      <c r="VGH19" s="136"/>
      <c r="VGI19" s="136"/>
      <c r="VGJ19" s="136"/>
      <c r="VGK19" s="136"/>
      <c r="VGL19" s="136"/>
      <c r="VGM19" s="136"/>
      <c r="VGN19" s="136"/>
      <c r="VGO19" s="136"/>
      <c r="VGP19" s="136"/>
      <c r="VGQ19" s="136"/>
      <c r="VGR19" s="136"/>
      <c r="VGS19" s="136"/>
      <c r="VGT19" s="136"/>
      <c r="VGU19" s="136"/>
      <c r="VGV19" s="136"/>
      <c r="VGW19" s="136"/>
      <c r="VGX19" s="136"/>
      <c r="VGY19" s="136"/>
      <c r="VGZ19" s="136"/>
      <c r="VHA19" s="136"/>
      <c r="VHB19" s="136"/>
      <c r="VHC19" s="136"/>
      <c r="VHD19" s="136"/>
      <c r="VHE19" s="136"/>
      <c r="VHF19" s="136"/>
      <c r="VHG19" s="136"/>
      <c r="VHH19" s="136"/>
      <c r="VHI19" s="136"/>
      <c r="VHJ19" s="136"/>
      <c r="VHK19" s="136"/>
      <c r="VHL19" s="136"/>
      <c r="VHM19" s="136"/>
      <c r="VHN19" s="136"/>
      <c r="VHO19" s="136"/>
      <c r="VHP19" s="136"/>
      <c r="VHQ19" s="136"/>
      <c r="VHR19" s="136"/>
      <c r="VHS19" s="136"/>
      <c r="VHT19" s="136"/>
      <c r="VHU19" s="136"/>
      <c r="VHV19" s="136"/>
      <c r="VHW19" s="136"/>
      <c r="VHX19" s="136"/>
      <c r="VHY19" s="136"/>
      <c r="VHZ19" s="136"/>
      <c r="VIA19" s="136"/>
      <c r="VIB19" s="136"/>
      <c r="VIC19" s="136"/>
      <c r="VID19" s="136"/>
      <c r="VIE19" s="136"/>
      <c r="VIF19" s="136"/>
      <c r="VIG19" s="136"/>
      <c r="VIH19" s="136"/>
      <c r="VII19" s="136"/>
      <c r="VIJ19" s="136"/>
      <c r="VIK19" s="136"/>
      <c r="VIL19" s="136"/>
      <c r="VIM19" s="136"/>
      <c r="VIN19" s="136"/>
      <c r="VIO19" s="136"/>
      <c r="VIP19" s="136"/>
      <c r="VIQ19" s="136"/>
      <c r="VIR19" s="136"/>
      <c r="VIS19" s="136"/>
      <c r="VIT19" s="136"/>
      <c r="VIU19" s="136"/>
      <c r="VIV19" s="136"/>
      <c r="VIW19" s="136"/>
      <c r="VIX19" s="136"/>
      <c r="VIY19" s="136"/>
      <c r="VIZ19" s="136"/>
      <c r="VJA19" s="136"/>
      <c r="VJB19" s="136"/>
      <c r="VJC19" s="136"/>
      <c r="VJD19" s="136"/>
      <c r="VJE19" s="136"/>
      <c r="VJF19" s="136"/>
      <c r="VJG19" s="136"/>
      <c r="VJH19" s="136"/>
      <c r="VJI19" s="136"/>
      <c r="VJJ19" s="136"/>
      <c r="VJK19" s="136"/>
      <c r="VJL19" s="136"/>
      <c r="VJM19" s="136"/>
      <c r="VJN19" s="136"/>
      <c r="VJO19" s="136"/>
      <c r="VJP19" s="136"/>
      <c r="VJQ19" s="136"/>
      <c r="VJR19" s="136"/>
      <c r="VJS19" s="136"/>
      <c r="VJT19" s="136"/>
      <c r="VJU19" s="136"/>
      <c r="VJV19" s="136"/>
      <c r="VJW19" s="136"/>
      <c r="VJX19" s="136"/>
      <c r="VJY19" s="136"/>
      <c r="VJZ19" s="136"/>
      <c r="VKA19" s="136"/>
      <c r="VKB19" s="136"/>
      <c r="VKC19" s="136"/>
      <c r="VKD19" s="136"/>
      <c r="VKE19" s="136"/>
      <c r="VKF19" s="136"/>
      <c r="VKG19" s="136"/>
      <c r="VKH19" s="136"/>
      <c r="VKI19" s="136"/>
      <c r="VKJ19" s="136"/>
      <c r="VKK19" s="136"/>
      <c r="VKL19" s="136"/>
      <c r="VKM19" s="136"/>
      <c r="VKN19" s="136"/>
      <c r="VKO19" s="136"/>
      <c r="VKP19" s="136"/>
      <c r="VKQ19" s="136"/>
      <c r="VKR19" s="136"/>
      <c r="VKS19" s="136"/>
      <c r="VKT19" s="136"/>
      <c r="VKU19" s="136"/>
      <c r="VKV19" s="136"/>
      <c r="VKW19" s="136"/>
      <c r="VKX19" s="136"/>
      <c r="VKY19" s="136"/>
      <c r="VKZ19" s="136"/>
      <c r="VLA19" s="136"/>
      <c r="VLB19" s="136"/>
      <c r="VLC19" s="136"/>
      <c r="VLD19" s="136"/>
      <c r="VLE19" s="136"/>
      <c r="VLF19" s="136"/>
      <c r="VLG19" s="136"/>
      <c r="VLH19" s="136"/>
      <c r="VLI19" s="136"/>
      <c r="VLJ19" s="136"/>
      <c r="VLK19" s="136"/>
      <c r="VLL19" s="136"/>
      <c r="VLM19" s="136"/>
      <c r="VLN19" s="136"/>
      <c r="VLO19" s="136"/>
      <c r="VLP19" s="136"/>
      <c r="VLQ19" s="136"/>
      <c r="VLR19" s="136"/>
      <c r="VLS19" s="136"/>
      <c r="VLT19" s="136"/>
      <c r="VLU19" s="136"/>
      <c r="VLV19" s="136"/>
      <c r="VLW19" s="136"/>
      <c r="VLX19" s="136"/>
      <c r="VLY19" s="136"/>
      <c r="VLZ19" s="136"/>
      <c r="VMA19" s="136"/>
      <c r="VMB19" s="136"/>
      <c r="VMC19" s="136"/>
      <c r="VMD19" s="136"/>
      <c r="VME19" s="136"/>
      <c r="VMF19" s="136"/>
      <c r="VMG19" s="136"/>
      <c r="VMH19" s="136"/>
      <c r="VMI19" s="136"/>
      <c r="VMJ19" s="136"/>
      <c r="VMK19" s="136"/>
      <c r="VML19" s="136"/>
      <c r="VMM19" s="136"/>
      <c r="VMN19" s="136"/>
      <c r="VMO19" s="136"/>
      <c r="VMP19" s="136"/>
      <c r="VMQ19" s="136"/>
      <c r="VMR19" s="136"/>
      <c r="VMS19" s="136"/>
      <c r="VMT19" s="136"/>
      <c r="VMU19" s="136"/>
      <c r="VMV19" s="136"/>
      <c r="VMW19" s="136"/>
      <c r="VMX19" s="136"/>
      <c r="VMY19" s="136"/>
      <c r="VMZ19" s="136"/>
      <c r="VNA19" s="136"/>
      <c r="VNB19" s="136"/>
      <c r="VNC19" s="136"/>
      <c r="VND19" s="136"/>
      <c r="VNE19" s="136"/>
      <c r="VNF19" s="136"/>
      <c r="VNG19" s="136"/>
      <c r="VNH19" s="136"/>
      <c r="VNI19" s="136"/>
      <c r="VNJ19" s="136"/>
      <c r="VNK19" s="136"/>
      <c r="VNL19" s="136"/>
      <c r="VNM19" s="136"/>
      <c r="VNN19" s="136"/>
      <c r="VNO19" s="136"/>
      <c r="VNP19" s="136"/>
      <c r="VNQ19" s="136"/>
      <c r="VNR19" s="136"/>
      <c r="VNS19" s="136"/>
      <c r="VNT19" s="136"/>
      <c r="VNU19" s="136"/>
      <c r="VNV19" s="136"/>
      <c r="VNW19" s="136"/>
      <c r="VNX19" s="136"/>
      <c r="VNY19" s="136"/>
      <c r="VNZ19" s="136"/>
      <c r="VOA19" s="136"/>
      <c r="VOB19" s="136"/>
      <c r="VOC19" s="136"/>
      <c r="VOD19" s="136"/>
      <c r="VOE19" s="136"/>
      <c r="VOF19" s="136"/>
      <c r="VOG19" s="136"/>
      <c r="VOH19" s="136"/>
      <c r="VOI19" s="136"/>
      <c r="VOJ19" s="136"/>
      <c r="VOK19" s="136"/>
      <c r="VOL19" s="136"/>
      <c r="VOM19" s="136"/>
      <c r="VON19" s="136"/>
      <c r="VOO19" s="136"/>
      <c r="VOP19" s="136"/>
      <c r="VOQ19" s="136"/>
      <c r="VOR19" s="136"/>
      <c r="VOS19" s="136"/>
      <c r="VOT19" s="136"/>
      <c r="VOU19" s="136"/>
      <c r="VOV19" s="136"/>
      <c r="VOW19" s="136"/>
      <c r="VOX19" s="136"/>
      <c r="VOY19" s="136"/>
      <c r="VOZ19" s="136"/>
      <c r="VPA19" s="136"/>
      <c r="VPB19" s="136"/>
      <c r="VPC19" s="136"/>
      <c r="VPD19" s="136"/>
      <c r="VPE19" s="136"/>
      <c r="VPF19" s="136"/>
      <c r="VPG19" s="136"/>
      <c r="VPH19" s="136"/>
      <c r="VPI19" s="136"/>
      <c r="VPJ19" s="136"/>
      <c r="VPK19" s="136"/>
      <c r="VPL19" s="136"/>
      <c r="VPM19" s="136"/>
      <c r="VPN19" s="136"/>
      <c r="VPO19" s="136"/>
      <c r="VPP19" s="136"/>
      <c r="VPQ19" s="136"/>
      <c r="VPR19" s="136"/>
      <c r="VPS19" s="136"/>
      <c r="VPT19" s="136"/>
      <c r="VPU19" s="136"/>
      <c r="VPV19" s="136"/>
      <c r="VPW19" s="136"/>
      <c r="VPX19" s="136"/>
      <c r="VPY19" s="136"/>
      <c r="VPZ19" s="136"/>
      <c r="VQA19" s="136"/>
      <c r="VQB19" s="136"/>
      <c r="VQC19" s="136"/>
      <c r="VQD19" s="136"/>
      <c r="VQE19" s="136"/>
      <c r="VQF19" s="136"/>
      <c r="VQG19" s="136"/>
      <c r="VQH19" s="136"/>
      <c r="VQI19" s="136"/>
      <c r="VQJ19" s="136"/>
      <c r="VQK19" s="136"/>
      <c r="VQL19" s="136"/>
      <c r="VQM19" s="136"/>
      <c r="VQN19" s="136"/>
      <c r="VQO19" s="136"/>
      <c r="VQP19" s="136"/>
      <c r="VQQ19" s="136"/>
      <c r="VQR19" s="136"/>
      <c r="VQS19" s="136"/>
      <c r="VQT19" s="136"/>
      <c r="VQU19" s="136"/>
      <c r="VQV19" s="136"/>
      <c r="VQW19" s="136"/>
      <c r="VQX19" s="136"/>
      <c r="VQY19" s="136"/>
      <c r="VQZ19" s="136"/>
      <c r="VRA19" s="136"/>
      <c r="VRB19" s="136"/>
      <c r="VRC19" s="136"/>
      <c r="VRD19" s="136"/>
      <c r="VRE19" s="136"/>
      <c r="VRF19" s="136"/>
      <c r="VRG19" s="136"/>
      <c r="VRH19" s="136"/>
      <c r="VRI19" s="136"/>
      <c r="VRJ19" s="136"/>
      <c r="VRK19" s="136"/>
      <c r="VRL19" s="136"/>
      <c r="VRM19" s="136"/>
      <c r="VRN19" s="136"/>
      <c r="VRO19" s="136"/>
      <c r="VRP19" s="136"/>
      <c r="VRQ19" s="136"/>
      <c r="VRR19" s="136"/>
      <c r="VRS19" s="136"/>
      <c r="VRT19" s="136"/>
      <c r="VRU19" s="136"/>
      <c r="VRV19" s="136"/>
      <c r="VRW19" s="136"/>
      <c r="VRX19" s="136"/>
      <c r="VRY19" s="136"/>
      <c r="VRZ19" s="136"/>
      <c r="VSA19" s="136"/>
      <c r="VSB19" s="136"/>
      <c r="VSC19" s="136"/>
      <c r="VSD19" s="136"/>
      <c r="VSE19" s="136"/>
      <c r="VSF19" s="136"/>
      <c r="VSG19" s="136"/>
      <c r="VSH19" s="136"/>
      <c r="VSI19" s="136"/>
      <c r="VSJ19" s="136"/>
      <c r="VSK19" s="136"/>
      <c r="VSL19" s="136"/>
      <c r="VSM19" s="136"/>
      <c r="VSN19" s="136"/>
      <c r="VSO19" s="136"/>
      <c r="VSP19" s="136"/>
      <c r="VSQ19" s="136"/>
      <c r="VSR19" s="136"/>
      <c r="VSS19" s="136"/>
      <c r="VST19" s="136"/>
      <c r="VSU19" s="136"/>
      <c r="VSV19" s="136"/>
      <c r="VSW19" s="136"/>
      <c r="VSX19" s="136"/>
      <c r="VSY19" s="136"/>
      <c r="VSZ19" s="136"/>
      <c r="VTA19" s="136"/>
      <c r="VTB19" s="136"/>
      <c r="VTC19" s="136"/>
      <c r="VTD19" s="136"/>
      <c r="VTE19" s="136"/>
      <c r="VTF19" s="136"/>
      <c r="VTG19" s="136"/>
      <c r="VTH19" s="136"/>
      <c r="VTI19" s="136"/>
      <c r="VTJ19" s="136"/>
      <c r="VTK19" s="136"/>
      <c r="VTL19" s="136"/>
      <c r="VTM19" s="136"/>
      <c r="VTN19" s="136"/>
      <c r="VTO19" s="136"/>
      <c r="VTP19" s="136"/>
      <c r="VTQ19" s="136"/>
      <c r="VTR19" s="136"/>
      <c r="VTS19" s="136"/>
      <c r="VTT19" s="136"/>
      <c r="VTU19" s="136"/>
      <c r="VTV19" s="136"/>
      <c r="VTW19" s="136"/>
      <c r="VTX19" s="136"/>
      <c r="VTY19" s="136"/>
      <c r="VTZ19" s="136"/>
      <c r="VUA19" s="136"/>
      <c r="VUB19" s="136"/>
      <c r="VUC19" s="136"/>
      <c r="VUD19" s="136"/>
      <c r="VUE19" s="136"/>
      <c r="VUF19" s="136"/>
      <c r="VUG19" s="136"/>
      <c r="VUH19" s="136"/>
      <c r="VUI19" s="136"/>
      <c r="VUJ19" s="136"/>
      <c r="VUK19" s="136"/>
      <c r="VUL19" s="136"/>
      <c r="VUM19" s="136"/>
      <c r="VUN19" s="136"/>
      <c r="VUO19" s="136"/>
      <c r="VUP19" s="136"/>
      <c r="VUQ19" s="136"/>
      <c r="VUR19" s="136"/>
      <c r="VUS19" s="136"/>
      <c r="VUT19" s="136"/>
      <c r="VUU19" s="136"/>
      <c r="VUV19" s="136"/>
      <c r="VUW19" s="136"/>
      <c r="VUX19" s="136"/>
      <c r="VUY19" s="136"/>
      <c r="VUZ19" s="136"/>
      <c r="VVA19" s="136"/>
      <c r="VVB19" s="136"/>
      <c r="VVC19" s="136"/>
      <c r="VVD19" s="136"/>
      <c r="VVE19" s="136"/>
      <c r="VVF19" s="136"/>
      <c r="VVG19" s="136"/>
      <c r="VVH19" s="136"/>
      <c r="VVI19" s="136"/>
      <c r="VVJ19" s="136"/>
      <c r="VVK19" s="136"/>
      <c r="VVL19" s="136"/>
      <c r="VVM19" s="136"/>
      <c r="VVN19" s="136"/>
      <c r="VVO19" s="136"/>
      <c r="VVP19" s="136"/>
      <c r="VVQ19" s="136"/>
      <c r="VVR19" s="136"/>
      <c r="VVS19" s="136"/>
      <c r="VVT19" s="136"/>
      <c r="VVU19" s="136"/>
      <c r="VVV19" s="136"/>
      <c r="VVW19" s="136"/>
      <c r="VVX19" s="136"/>
      <c r="VVY19" s="136"/>
      <c r="VVZ19" s="136"/>
      <c r="VWA19" s="136"/>
      <c r="VWB19" s="136"/>
      <c r="VWC19" s="136"/>
      <c r="VWD19" s="136"/>
      <c r="VWE19" s="136"/>
      <c r="VWF19" s="136"/>
      <c r="VWG19" s="136"/>
      <c r="VWH19" s="136"/>
      <c r="VWI19" s="136"/>
      <c r="VWJ19" s="136"/>
      <c r="VWK19" s="136"/>
      <c r="VWL19" s="136"/>
      <c r="VWM19" s="136"/>
      <c r="VWN19" s="136"/>
      <c r="VWO19" s="136"/>
      <c r="VWP19" s="136"/>
      <c r="VWQ19" s="136"/>
      <c r="VWR19" s="136"/>
      <c r="VWS19" s="136"/>
      <c r="VWT19" s="136"/>
      <c r="VWU19" s="136"/>
      <c r="VWV19" s="136"/>
      <c r="VWW19" s="136"/>
      <c r="VWX19" s="136"/>
      <c r="VWY19" s="136"/>
      <c r="VWZ19" s="136"/>
      <c r="VXA19" s="136"/>
      <c r="VXB19" s="136"/>
      <c r="VXC19" s="136"/>
      <c r="VXD19" s="136"/>
      <c r="VXE19" s="136"/>
      <c r="VXF19" s="136"/>
      <c r="VXG19" s="136"/>
      <c r="VXH19" s="136"/>
      <c r="VXI19" s="136"/>
      <c r="VXJ19" s="136"/>
      <c r="VXK19" s="136"/>
      <c r="VXL19" s="136"/>
      <c r="VXM19" s="136"/>
      <c r="VXN19" s="136"/>
      <c r="VXO19" s="136"/>
      <c r="VXP19" s="136"/>
      <c r="VXQ19" s="136"/>
      <c r="VXR19" s="136"/>
      <c r="VXS19" s="136"/>
      <c r="VXT19" s="136"/>
      <c r="VXU19" s="136"/>
      <c r="VXV19" s="136"/>
      <c r="VXW19" s="136"/>
      <c r="VXX19" s="136"/>
      <c r="VXY19" s="136"/>
      <c r="VXZ19" s="136"/>
      <c r="VYA19" s="136"/>
      <c r="VYB19" s="136"/>
      <c r="VYC19" s="136"/>
      <c r="VYD19" s="136"/>
      <c r="VYE19" s="136"/>
      <c r="VYF19" s="136"/>
      <c r="VYG19" s="136"/>
      <c r="VYH19" s="136"/>
      <c r="VYI19" s="136"/>
      <c r="VYJ19" s="136"/>
      <c r="VYK19" s="136"/>
      <c r="VYL19" s="136"/>
      <c r="VYM19" s="136"/>
      <c r="VYN19" s="136"/>
      <c r="VYO19" s="136"/>
      <c r="VYP19" s="136"/>
      <c r="VYQ19" s="136"/>
      <c r="VYR19" s="136"/>
      <c r="VYS19" s="136"/>
      <c r="VYT19" s="136"/>
      <c r="VYU19" s="136"/>
      <c r="VYV19" s="136"/>
      <c r="VYW19" s="136"/>
      <c r="VYX19" s="136"/>
      <c r="VYY19" s="136"/>
      <c r="VYZ19" s="136"/>
      <c r="VZA19" s="136"/>
      <c r="VZB19" s="136"/>
      <c r="VZC19" s="136"/>
      <c r="VZD19" s="136"/>
      <c r="VZE19" s="136"/>
      <c r="VZF19" s="136"/>
      <c r="VZG19" s="136"/>
      <c r="VZH19" s="136"/>
      <c r="VZI19" s="136"/>
      <c r="VZJ19" s="136"/>
      <c r="VZK19" s="136"/>
      <c r="VZL19" s="136"/>
      <c r="VZM19" s="136"/>
      <c r="VZN19" s="136"/>
      <c r="VZO19" s="136"/>
      <c r="VZP19" s="136"/>
      <c r="VZQ19" s="136"/>
      <c r="VZR19" s="136"/>
      <c r="VZS19" s="136"/>
      <c r="VZT19" s="136"/>
      <c r="VZU19" s="136"/>
      <c r="VZV19" s="136"/>
      <c r="VZW19" s="136"/>
      <c r="VZX19" s="136"/>
      <c r="VZY19" s="136"/>
      <c r="VZZ19" s="136"/>
      <c r="WAA19" s="136"/>
      <c r="WAB19" s="136"/>
      <c r="WAC19" s="136"/>
      <c r="WAD19" s="136"/>
      <c r="WAE19" s="136"/>
      <c r="WAF19" s="136"/>
      <c r="WAG19" s="136"/>
      <c r="WAH19" s="136"/>
      <c r="WAI19" s="136"/>
      <c r="WAJ19" s="136"/>
      <c r="WAK19" s="136"/>
      <c r="WAL19" s="136"/>
      <c r="WAM19" s="136"/>
      <c r="WAN19" s="136"/>
      <c r="WAO19" s="136"/>
      <c r="WAP19" s="136"/>
      <c r="WAQ19" s="136"/>
      <c r="WAR19" s="136"/>
      <c r="WAS19" s="136"/>
      <c r="WAT19" s="136"/>
      <c r="WAU19" s="136"/>
      <c r="WAV19" s="136"/>
      <c r="WAW19" s="136"/>
      <c r="WAX19" s="136"/>
      <c r="WAY19" s="136"/>
      <c r="WAZ19" s="136"/>
      <c r="WBA19" s="136"/>
      <c r="WBB19" s="136"/>
      <c r="WBC19" s="136"/>
      <c r="WBD19" s="136"/>
      <c r="WBE19" s="136"/>
      <c r="WBF19" s="136"/>
      <c r="WBG19" s="136"/>
      <c r="WBH19" s="136"/>
      <c r="WBI19" s="136"/>
      <c r="WBJ19" s="136"/>
      <c r="WBK19" s="136"/>
      <c r="WBL19" s="136"/>
      <c r="WBM19" s="136"/>
      <c r="WBN19" s="136"/>
      <c r="WBO19" s="136"/>
      <c r="WBP19" s="136"/>
      <c r="WBQ19" s="136"/>
      <c r="WBR19" s="136"/>
      <c r="WBS19" s="136"/>
      <c r="WBT19" s="136"/>
      <c r="WBU19" s="136"/>
      <c r="WBV19" s="136"/>
      <c r="WBW19" s="136"/>
      <c r="WBX19" s="136"/>
      <c r="WBY19" s="136"/>
      <c r="WBZ19" s="136"/>
      <c r="WCA19" s="136"/>
      <c r="WCB19" s="136"/>
      <c r="WCC19" s="136"/>
      <c r="WCD19" s="136"/>
      <c r="WCE19" s="136"/>
      <c r="WCF19" s="136"/>
      <c r="WCG19" s="136"/>
      <c r="WCH19" s="136"/>
      <c r="WCI19" s="136"/>
      <c r="WCJ19" s="136"/>
      <c r="WCK19" s="136"/>
      <c r="WCL19" s="136"/>
      <c r="WCM19" s="136"/>
      <c r="WCN19" s="136"/>
      <c r="WCO19" s="136"/>
      <c r="WCP19" s="136"/>
      <c r="WCQ19" s="136"/>
      <c r="WCR19" s="136"/>
      <c r="WCS19" s="136"/>
      <c r="WCT19" s="136"/>
      <c r="WCU19" s="136"/>
      <c r="WCV19" s="136"/>
      <c r="WCW19" s="136"/>
      <c r="WCX19" s="136"/>
      <c r="WCY19" s="136"/>
      <c r="WCZ19" s="136"/>
      <c r="WDA19" s="136"/>
      <c r="WDB19" s="136"/>
      <c r="WDC19" s="136"/>
      <c r="WDD19" s="136"/>
      <c r="WDE19" s="136"/>
      <c r="WDF19" s="136"/>
      <c r="WDG19" s="136"/>
      <c r="WDH19" s="136"/>
      <c r="WDI19" s="136"/>
      <c r="WDJ19" s="136"/>
      <c r="WDK19" s="136"/>
      <c r="WDL19" s="136"/>
      <c r="WDM19" s="136"/>
      <c r="WDN19" s="136"/>
      <c r="WDO19" s="136"/>
      <c r="WDP19" s="136"/>
      <c r="WDQ19" s="136"/>
      <c r="WDR19" s="136"/>
      <c r="WDS19" s="136"/>
      <c r="WDT19" s="136"/>
      <c r="WDU19" s="136"/>
      <c r="WDV19" s="136"/>
      <c r="WDW19" s="136"/>
      <c r="WDX19" s="136"/>
      <c r="WDY19" s="136"/>
      <c r="WDZ19" s="136"/>
      <c r="WEA19" s="136"/>
      <c r="WEB19" s="136"/>
      <c r="WEC19" s="136"/>
      <c r="WED19" s="136"/>
      <c r="WEE19" s="136"/>
      <c r="WEF19" s="136"/>
      <c r="WEG19" s="136"/>
      <c r="WEH19" s="136"/>
      <c r="WEI19" s="136"/>
      <c r="WEJ19" s="136"/>
      <c r="WEK19" s="136"/>
      <c r="WEL19" s="136"/>
      <c r="WEM19" s="136"/>
      <c r="WEN19" s="136"/>
      <c r="WEO19" s="136"/>
      <c r="WEP19" s="136"/>
      <c r="WEQ19" s="136"/>
      <c r="WER19" s="136"/>
      <c r="WES19" s="136"/>
      <c r="WET19" s="136"/>
      <c r="WEU19" s="136"/>
      <c r="WEV19" s="136"/>
      <c r="WEW19" s="136"/>
      <c r="WEX19" s="136"/>
      <c r="WEY19" s="136"/>
      <c r="WEZ19" s="136"/>
      <c r="WFA19" s="136"/>
      <c r="WFB19" s="136"/>
      <c r="WFC19" s="136"/>
      <c r="WFD19" s="136"/>
      <c r="WFE19" s="136"/>
      <c r="WFF19" s="136"/>
      <c r="WFG19" s="136"/>
      <c r="WFH19" s="136"/>
      <c r="WFI19" s="136"/>
      <c r="WFJ19" s="136"/>
      <c r="WFK19" s="136"/>
      <c r="WFL19" s="136"/>
      <c r="WFM19" s="136"/>
      <c r="WFN19" s="136"/>
      <c r="WFO19" s="136"/>
      <c r="WFP19" s="136"/>
      <c r="WFQ19" s="136"/>
      <c r="WFR19" s="136"/>
      <c r="WFS19" s="136"/>
      <c r="WFT19" s="136"/>
      <c r="WFU19" s="136"/>
      <c r="WFV19" s="136"/>
      <c r="WFW19" s="136"/>
      <c r="WFX19" s="136"/>
      <c r="WFY19" s="136"/>
      <c r="WFZ19" s="136"/>
      <c r="WGA19" s="136"/>
      <c r="WGB19" s="136"/>
      <c r="WGC19" s="136"/>
      <c r="WGD19" s="136"/>
      <c r="WGE19" s="136"/>
      <c r="WGF19" s="136"/>
      <c r="WGG19" s="136"/>
      <c r="WGH19" s="136"/>
      <c r="WGI19" s="136"/>
      <c r="WGJ19" s="136"/>
      <c r="WGK19" s="136"/>
      <c r="WGL19" s="136"/>
      <c r="WGM19" s="136"/>
      <c r="WGN19" s="136"/>
      <c r="WGO19" s="136"/>
      <c r="WGP19" s="136"/>
      <c r="WGQ19" s="136"/>
      <c r="WGR19" s="136"/>
      <c r="WGS19" s="136"/>
      <c r="WGT19" s="136"/>
      <c r="WGU19" s="136"/>
      <c r="WGV19" s="136"/>
      <c r="WGW19" s="136"/>
      <c r="WGX19" s="136"/>
      <c r="WGY19" s="136"/>
      <c r="WGZ19" s="136"/>
      <c r="WHA19" s="136"/>
      <c r="WHB19" s="136"/>
      <c r="WHC19" s="136"/>
      <c r="WHD19" s="136"/>
      <c r="WHE19" s="136"/>
      <c r="WHF19" s="136"/>
      <c r="WHG19" s="136"/>
      <c r="WHH19" s="136"/>
      <c r="WHI19" s="136"/>
      <c r="WHJ19" s="136"/>
      <c r="WHK19" s="136"/>
      <c r="WHL19" s="136"/>
      <c r="WHM19" s="136"/>
      <c r="WHN19" s="136"/>
      <c r="WHO19" s="136"/>
      <c r="WHP19" s="136"/>
      <c r="WHQ19" s="136"/>
      <c r="WHR19" s="136"/>
      <c r="WHS19" s="136"/>
      <c r="WHT19" s="136"/>
      <c r="WHU19" s="136"/>
      <c r="WHV19" s="136"/>
      <c r="WHW19" s="136"/>
      <c r="WHX19" s="136"/>
      <c r="WHY19" s="136"/>
      <c r="WHZ19" s="136"/>
      <c r="WIA19" s="136"/>
      <c r="WIB19" s="136"/>
      <c r="WIC19" s="136"/>
      <c r="WID19" s="136"/>
      <c r="WIE19" s="136"/>
      <c r="WIF19" s="136"/>
      <c r="WIG19" s="136"/>
      <c r="WIH19" s="136"/>
      <c r="WII19" s="136"/>
      <c r="WIJ19" s="136"/>
      <c r="WIK19" s="136"/>
      <c r="WIL19" s="136"/>
      <c r="WIM19" s="136"/>
      <c r="WIN19" s="136"/>
      <c r="WIO19" s="136"/>
      <c r="WIP19" s="136"/>
      <c r="WIQ19" s="136"/>
      <c r="WIR19" s="136"/>
      <c r="WIS19" s="136"/>
      <c r="WIT19" s="136"/>
      <c r="WIU19" s="136"/>
      <c r="WIV19" s="136"/>
      <c r="WIW19" s="136"/>
      <c r="WIX19" s="136"/>
      <c r="WIY19" s="136"/>
      <c r="WIZ19" s="136"/>
      <c r="WJA19" s="136"/>
      <c r="WJB19" s="136"/>
      <c r="WJC19" s="136"/>
      <c r="WJD19" s="136"/>
      <c r="WJE19" s="136"/>
      <c r="WJF19" s="136"/>
      <c r="WJG19" s="136"/>
      <c r="WJH19" s="136"/>
      <c r="WJI19" s="136"/>
      <c r="WJJ19" s="136"/>
      <c r="WJK19" s="136"/>
      <c r="WJL19" s="136"/>
      <c r="WJM19" s="136"/>
      <c r="WJN19" s="136"/>
      <c r="WJO19" s="136"/>
      <c r="WJP19" s="136"/>
      <c r="WJQ19" s="136"/>
      <c r="WJR19" s="136"/>
      <c r="WJS19" s="136"/>
      <c r="WJT19" s="136"/>
      <c r="WJU19" s="136"/>
      <c r="WJV19" s="136"/>
      <c r="WJW19" s="136"/>
      <c r="WJX19" s="136"/>
      <c r="WJY19" s="136"/>
      <c r="WJZ19" s="136"/>
      <c r="WKA19" s="136"/>
      <c r="WKB19" s="136"/>
      <c r="WKC19" s="136"/>
      <c r="WKD19" s="136"/>
      <c r="WKE19" s="136"/>
      <c r="WKF19" s="136"/>
      <c r="WKG19" s="136"/>
      <c r="WKH19" s="136"/>
      <c r="WKI19" s="136"/>
      <c r="WKJ19" s="136"/>
      <c r="WKK19" s="136"/>
      <c r="WKL19" s="136"/>
      <c r="WKM19" s="136"/>
      <c r="WKN19" s="136"/>
      <c r="WKO19" s="136"/>
      <c r="WKP19" s="136"/>
      <c r="WKQ19" s="136"/>
      <c r="WKR19" s="136"/>
      <c r="WKS19" s="136"/>
      <c r="WKT19" s="136"/>
      <c r="WKU19" s="136"/>
      <c r="WKV19" s="136"/>
      <c r="WKW19" s="136"/>
      <c r="WKX19" s="136"/>
      <c r="WKY19" s="136"/>
      <c r="WKZ19" s="136"/>
      <c r="WLA19" s="136"/>
      <c r="WLB19" s="136"/>
      <c r="WLC19" s="136"/>
      <c r="WLD19" s="136"/>
      <c r="WLE19" s="136"/>
      <c r="WLF19" s="136"/>
      <c r="WLG19" s="136"/>
      <c r="WLH19" s="136"/>
      <c r="WLI19" s="136"/>
      <c r="WLJ19" s="136"/>
      <c r="WLK19" s="136"/>
      <c r="WLL19" s="136"/>
      <c r="WLM19" s="136"/>
      <c r="WLN19" s="136"/>
      <c r="WLO19" s="136"/>
      <c r="WLP19" s="136"/>
      <c r="WLQ19" s="136"/>
      <c r="WLR19" s="136"/>
      <c r="WLS19" s="136"/>
      <c r="WLT19" s="136"/>
      <c r="WLU19" s="136"/>
      <c r="WLV19" s="136"/>
      <c r="WLW19" s="136"/>
      <c r="WLX19" s="136"/>
      <c r="WLY19" s="136"/>
      <c r="WLZ19" s="136"/>
      <c r="WMA19" s="136"/>
      <c r="WMB19" s="136"/>
      <c r="WMC19" s="136"/>
      <c r="WMD19" s="136"/>
      <c r="WME19" s="136"/>
      <c r="WMF19" s="136"/>
      <c r="WMG19" s="136"/>
      <c r="WMH19" s="136"/>
      <c r="WMI19" s="136"/>
      <c r="WMJ19" s="136"/>
      <c r="WMK19" s="136"/>
      <c r="WML19" s="136"/>
      <c r="WMM19" s="136"/>
      <c r="WMN19" s="136"/>
      <c r="WMO19" s="136"/>
      <c r="WMP19" s="136"/>
      <c r="WMQ19" s="136"/>
      <c r="WMR19" s="136"/>
      <c r="WMS19" s="136"/>
      <c r="WMT19" s="136"/>
      <c r="WMU19" s="136"/>
      <c r="WMV19" s="136"/>
      <c r="WMW19" s="136"/>
      <c r="WMX19" s="136"/>
      <c r="WMY19" s="136"/>
      <c r="WMZ19" s="136"/>
      <c r="WNA19" s="136"/>
      <c r="WNB19" s="136"/>
      <c r="WNC19" s="136"/>
      <c r="WND19" s="136"/>
      <c r="WNE19" s="136"/>
      <c r="WNF19" s="136"/>
      <c r="WNG19" s="136"/>
      <c r="WNH19" s="136"/>
      <c r="WNI19" s="136"/>
      <c r="WNJ19" s="136"/>
      <c r="WNK19" s="136"/>
      <c r="WNL19" s="136"/>
      <c r="WNM19" s="136"/>
      <c r="WNN19" s="136"/>
      <c r="WNO19" s="136"/>
      <c r="WNP19" s="136"/>
      <c r="WNQ19" s="136"/>
      <c r="WNR19" s="136"/>
      <c r="WNS19" s="136"/>
      <c r="WNT19" s="136"/>
      <c r="WNU19" s="136"/>
      <c r="WNV19" s="136"/>
      <c r="WNW19" s="136"/>
      <c r="WNX19" s="136"/>
      <c r="WNY19" s="136"/>
      <c r="WNZ19" s="136"/>
      <c r="WOA19" s="136"/>
      <c r="WOB19" s="136"/>
      <c r="WOC19" s="136"/>
      <c r="WOD19" s="136"/>
      <c r="WOE19" s="136"/>
      <c r="WOF19" s="136"/>
      <c r="WOG19" s="136"/>
      <c r="WOH19" s="136"/>
      <c r="WOI19" s="136"/>
      <c r="WOJ19" s="136"/>
      <c r="WOK19" s="136"/>
      <c r="WOL19" s="136"/>
      <c r="WOM19" s="136"/>
      <c r="WON19" s="136"/>
      <c r="WOO19" s="136"/>
      <c r="WOP19" s="136"/>
      <c r="WOQ19" s="136"/>
      <c r="WOR19" s="136"/>
      <c r="WOS19" s="136"/>
      <c r="WOT19" s="136"/>
      <c r="WOU19" s="136"/>
      <c r="WOV19" s="136"/>
      <c r="WOW19" s="136"/>
      <c r="WOX19" s="136"/>
      <c r="WOY19" s="136"/>
      <c r="WOZ19" s="136"/>
      <c r="WPA19" s="136"/>
      <c r="WPB19" s="136"/>
      <c r="WPC19" s="136"/>
      <c r="WPD19" s="136"/>
      <c r="WPE19" s="136"/>
      <c r="WPF19" s="136"/>
      <c r="WPG19" s="136"/>
      <c r="WPH19" s="136"/>
      <c r="WPI19" s="136"/>
      <c r="WPJ19" s="136"/>
      <c r="WPK19" s="136"/>
      <c r="WPL19" s="136"/>
      <c r="WPM19" s="136"/>
      <c r="WPN19" s="136"/>
      <c r="WPO19" s="136"/>
      <c r="WPP19" s="136"/>
      <c r="WPQ19" s="136"/>
      <c r="WPR19" s="136"/>
      <c r="WPS19" s="136"/>
      <c r="WPT19" s="136"/>
      <c r="WPU19" s="136"/>
      <c r="WPV19" s="136"/>
      <c r="WPW19" s="136"/>
      <c r="WPX19" s="136"/>
      <c r="WPY19" s="136"/>
      <c r="WPZ19" s="136"/>
      <c r="WQA19" s="136"/>
      <c r="WQB19" s="136"/>
      <c r="WQC19" s="136"/>
      <c r="WQD19" s="136"/>
      <c r="WQE19" s="136"/>
      <c r="WQF19" s="136"/>
      <c r="WQG19" s="136"/>
      <c r="WQH19" s="136"/>
      <c r="WQI19" s="136"/>
      <c r="WQJ19" s="136"/>
      <c r="WQK19" s="136"/>
      <c r="WQL19" s="136"/>
      <c r="WQM19" s="136"/>
      <c r="WQN19" s="136"/>
      <c r="WQO19" s="136"/>
      <c r="WQP19" s="136"/>
      <c r="WQQ19" s="136"/>
      <c r="WQR19" s="136"/>
      <c r="WQS19" s="136"/>
      <c r="WQT19" s="136"/>
      <c r="WQU19" s="136"/>
      <c r="WQV19" s="136"/>
      <c r="WQW19" s="136"/>
      <c r="WQX19" s="136"/>
      <c r="WQY19" s="136"/>
      <c r="WQZ19" s="136"/>
      <c r="WRA19" s="136"/>
      <c r="WRB19" s="136"/>
      <c r="WRC19" s="136"/>
      <c r="WRD19" s="136"/>
      <c r="WRE19" s="136"/>
      <c r="WRF19" s="136"/>
      <c r="WRG19" s="136"/>
      <c r="WRH19" s="136"/>
      <c r="WRI19" s="136"/>
      <c r="WRJ19" s="136"/>
      <c r="WRK19" s="136"/>
      <c r="WRL19" s="136"/>
      <c r="WRM19" s="136"/>
      <c r="WRN19" s="136"/>
      <c r="WRO19" s="136"/>
      <c r="WRP19" s="136"/>
      <c r="WRQ19" s="136"/>
      <c r="WRR19" s="136"/>
      <c r="WRS19" s="136"/>
      <c r="WRT19" s="136"/>
      <c r="WRU19" s="136"/>
      <c r="WRV19" s="136"/>
      <c r="WRW19" s="136"/>
      <c r="WRX19" s="136"/>
      <c r="WRY19" s="136"/>
      <c r="WRZ19" s="136"/>
      <c r="WSA19" s="136"/>
      <c r="WSB19" s="136"/>
      <c r="WSC19" s="136"/>
      <c r="WSD19" s="136"/>
      <c r="WSE19" s="136"/>
      <c r="WSF19" s="136"/>
      <c r="WSG19" s="136"/>
      <c r="WSH19" s="136"/>
      <c r="WSI19" s="136"/>
      <c r="WSJ19" s="136"/>
      <c r="WSK19" s="136"/>
      <c r="WSL19" s="136"/>
      <c r="WSM19" s="136"/>
      <c r="WSN19" s="136"/>
      <c r="WSO19" s="136"/>
      <c r="WSP19" s="136"/>
      <c r="WSQ19" s="136"/>
      <c r="WSR19" s="136"/>
      <c r="WSS19" s="136"/>
      <c r="WST19" s="136"/>
      <c r="WSU19" s="136"/>
      <c r="WSV19" s="136"/>
      <c r="WSW19" s="136"/>
      <c r="WSX19" s="136"/>
      <c r="WSY19" s="136"/>
      <c r="WSZ19" s="136"/>
      <c r="WTA19" s="136"/>
      <c r="WTB19" s="136"/>
      <c r="WTC19" s="136"/>
      <c r="WTD19" s="136"/>
      <c r="WTE19" s="136"/>
      <c r="WTF19" s="136"/>
      <c r="WTG19" s="136"/>
      <c r="WTH19" s="136"/>
      <c r="WTI19" s="136"/>
      <c r="WTJ19" s="136"/>
      <c r="WTK19" s="136"/>
      <c r="WTL19" s="136"/>
      <c r="WTM19" s="136"/>
      <c r="WTN19" s="136"/>
      <c r="WTO19" s="136"/>
      <c r="WTP19" s="136"/>
      <c r="WTQ19" s="136"/>
      <c r="WTR19" s="136"/>
      <c r="WTS19" s="136"/>
      <c r="WTT19" s="136"/>
      <c r="WTU19" s="136"/>
      <c r="WTV19" s="136"/>
      <c r="WTW19" s="136"/>
      <c r="WTX19" s="136"/>
      <c r="WTY19" s="136"/>
      <c r="WTZ19" s="136"/>
      <c r="WUA19" s="136"/>
      <c r="WUB19" s="136"/>
      <c r="WUC19" s="136"/>
      <c r="WUD19" s="136"/>
      <c r="WUE19" s="136"/>
      <c r="WUF19" s="136"/>
      <c r="WUG19" s="136"/>
      <c r="WUH19" s="136"/>
      <c r="WUI19" s="136"/>
      <c r="WUJ19" s="136"/>
      <c r="WUK19" s="136"/>
      <c r="WUL19" s="136"/>
      <c r="WUM19" s="136"/>
      <c r="WUN19" s="136"/>
      <c r="WUO19" s="136"/>
      <c r="WUP19" s="136"/>
      <c r="WUQ19" s="136"/>
      <c r="WUR19" s="136"/>
      <c r="WUS19" s="136"/>
      <c r="WUT19" s="136"/>
      <c r="WUU19" s="136"/>
      <c r="WUV19" s="136"/>
      <c r="WUW19" s="136"/>
      <c r="WUX19" s="136"/>
      <c r="WUY19" s="136"/>
      <c r="WUZ19" s="136"/>
      <c r="WVA19" s="136"/>
      <c r="WVB19" s="136"/>
      <c r="WVC19" s="136"/>
      <c r="WVD19" s="136"/>
      <c r="WVE19" s="136"/>
      <c r="WVF19" s="136"/>
      <c r="WVG19" s="136"/>
      <c r="WVH19" s="136"/>
      <c r="WVI19" s="136"/>
      <c r="WVJ19" s="136"/>
      <c r="WVK19" s="136"/>
      <c r="WVL19" s="136"/>
      <c r="WVM19" s="136"/>
      <c r="WVN19" s="136"/>
      <c r="WVO19" s="136"/>
      <c r="WVP19" s="136"/>
      <c r="WVQ19" s="136"/>
      <c r="WVR19" s="136"/>
      <c r="WVS19" s="136"/>
      <c r="WVT19" s="136"/>
      <c r="WVU19" s="136"/>
      <c r="WVV19" s="136"/>
      <c r="WVW19" s="136"/>
      <c r="WVX19" s="136"/>
      <c r="WVY19" s="136"/>
      <c r="WVZ19" s="136"/>
      <c r="WWA19" s="136"/>
      <c r="WWB19" s="136"/>
      <c r="WWC19" s="136"/>
      <c r="WWD19" s="136"/>
      <c r="WWE19" s="136"/>
      <c r="WWF19" s="136"/>
      <c r="WWG19" s="136"/>
      <c r="WWH19" s="136"/>
      <c r="WWI19" s="136"/>
      <c r="WWJ19" s="136"/>
      <c r="WWK19" s="136"/>
      <c r="WWL19" s="136"/>
      <c r="WWM19" s="136"/>
      <c r="WWN19" s="136"/>
      <c r="WWO19" s="136"/>
      <c r="WWP19" s="136"/>
      <c r="WWQ19" s="136"/>
      <c r="WWR19" s="136"/>
      <c r="WWS19" s="136"/>
      <c r="WWT19" s="136"/>
      <c r="WWU19" s="136"/>
      <c r="WWV19" s="136"/>
      <c r="WWW19" s="136"/>
      <c r="WWX19" s="136"/>
      <c r="WWY19" s="136"/>
      <c r="WWZ19" s="136"/>
      <c r="WXA19" s="136"/>
      <c r="WXB19" s="136"/>
      <c r="WXC19" s="136"/>
      <c r="WXD19" s="136"/>
      <c r="WXE19" s="136"/>
      <c r="WXF19" s="136"/>
      <c r="WXG19" s="136"/>
      <c r="WXH19" s="136"/>
      <c r="WXI19" s="136"/>
      <c r="WXJ19" s="136"/>
      <c r="WXK19" s="136"/>
      <c r="WXL19" s="136"/>
      <c r="WXM19" s="136"/>
      <c r="WXN19" s="136"/>
      <c r="WXO19" s="136"/>
      <c r="WXP19" s="136"/>
      <c r="WXQ19" s="136"/>
      <c r="WXR19" s="136"/>
      <c r="WXS19" s="136"/>
      <c r="WXT19" s="136"/>
      <c r="WXU19" s="136"/>
      <c r="WXV19" s="136"/>
      <c r="WXW19" s="136"/>
      <c r="WXX19" s="136"/>
      <c r="WXY19" s="136"/>
      <c r="WXZ19" s="136"/>
      <c r="WYA19" s="136"/>
      <c r="WYB19" s="136"/>
      <c r="WYC19" s="136"/>
      <c r="WYD19" s="136"/>
      <c r="WYE19" s="136"/>
      <c r="WYF19" s="136"/>
      <c r="WYG19" s="136"/>
      <c r="WYH19" s="136"/>
      <c r="WYI19" s="136"/>
      <c r="WYJ19" s="136"/>
      <c r="WYK19" s="136"/>
      <c r="WYL19" s="136"/>
      <c r="WYM19" s="136"/>
      <c r="WYN19" s="136"/>
      <c r="WYO19" s="136"/>
      <c r="WYP19" s="136"/>
      <c r="WYQ19" s="136"/>
      <c r="WYR19" s="136"/>
      <c r="WYS19" s="136"/>
      <c r="WYT19" s="136"/>
      <c r="WYU19" s="136"/>
      <c r="WYV19" s="136"/>
      <c r="WYW19" s="136"/>
      <c r="WYX19" s="136"/>
      <c r="WYY19" s="136"/>
      <c r="WYZ19" s="136"/>
      <c r="WZA19" s="136"/>
      <c r="WZB19" s="136"/>
      <c r="WZC19" s="136"/>
      <c r="WZD19" s="136"/>
      <c r="WZE19" s="136"/>
      <c r="WZF19" s="136"/>
      <c r="WZG19" s="136"/>
      <c r="WZH19" s="136"/>
      <c r="WZI19" s="136"/>
      <c r="WZJ19" s="136"/>
      <c r="WZK19" s="136"/>
      <c r="WZL19" s="136"/>
      <c r="WZM19" s="136"/>
      <c r="WZN19" s="136"/>
      <c r="WZO19" s="136"/>
      <c r="WZP19" s="136"/>
      <c r="WZQ19" s="136"/>
      <c r="WZR19" s="136"/>
      <c r="WZS19" s="136"/>
      <c r="WZT19" s="136"/>
      <c r="WZU19" s="136"/>
      <c r="WZV19" s="136"/>
      <c r="WZW19" s="136"/>
      <c r="WZX19" s="136"/>
      <c r="WZY19" s="136"/>
      <c r="WZZ19" s="136"/>
      <c r="XAA19" s="136"/>
      <c r="XAB19" s="136"/>
      <c r="XAC19" s="136"/>
      <c r="XAD19" s="136"/>
      <c r="XAE19" s="136"/>
      <c r="XAF19" s="136"/>
      <c r="XAG19" s="136"/>
      <c r="XAH19" s="136"/>
      <c r="XAI19" s="136"/>
      <c r="XAJ19" s="136"/>
      <c r="XAK19" s="136"/>
      <c r="XAL19" s="136"/>
      <c r="XAM19" s="136"/>
      <c r="XAN19" s="136"/>
      <c r="XAO19" s="136"/>
      <c r="XAP19" s="136"/>
      <c r="XAQ19" s="136"/>
      <c r="XAR19" s="136"/>
      <c r="XAS19" s="136"/>
      <c r="XAT19" s="136"/>
      <c r="XAU19" s="136"/>
      <c r="XAV19" s="136"/>
      <c r="XAW19" s="136"/>
      <c r="XAX19" s="136"/>
      <c r="XAY19" s="136"/>
      <c r="XAZ19" s="136"/>
      <c r="XBA19" s="136"/>
      <c r="XBB19" s="136"/>
      <c r="XBC19" s="136"/>
      <c r="XBD19" s="136"/>
      <c r="XBE19" s="136"/>
      <c r="XBF19" s="136"/>
      <c r="XBG19" s="136"/>
      <c r="XBH19" s="136"/>
      <c r="XBI19" s="136"/>
      <c r="XBJ19" s="136"/>
      <c r="XBK19" s="136"/>
      <c r="XBL19" s="136"/>
      <c r="XBM19" s="136"/>
      <c r="XBN19" s="136"/>
      <c r="XBO19" s="136"/>
      <c r="XBP19" s="136"/>
      <c r="XBQ19" s="136"/>
      <c r="XBR19" s="136"/>
      <c r="XBS19" s="136"/>
      <c r="XBT19" s="136"/>
      <c r="XBU19" s="136"/>
      <c r="XBV19" s="136"/>
      <c r="XBW19" s="136"/>
      <c r="XBX19" s="136"/>
      <c r="XBY19" s="136"/>
      <c r="XBZ19" s="136"/>
      <c r="XCA19" s="136"/>
      <c r="XCB19" s="136"/>
      <c r="XCC19" s="136"/>
      <c r="XCD19" s="136"/>
      <c r="XCE19" s="136"/>
      <c r="XCF19" s="136"/>
      <c r="XCG19" s="136"/>
      <c r="XCH19" s="136"/>
      <c r="XCI19" s="136"/>
      <c r="XCJ19" s="136"/>
      <c r="XCK19" s="136"/>
      <c r="XCL19" s="136"/>
      <c r="XCM19" s="136"/>
      <c r="XCN19" s="136"/>
      <c r="XCO19" s="136"/>
      <c r="XCP19" s="136"/>
      <c r="XCQ19" s="136"/>
      <c r="XCR19" s="136"/>
      <c r="XCS19" s="136"/>
      <c r="XCT19" s="136"/>
      <c r="XCU19" s="136"/>
      <c r="XCV19" s="136"/>
      <c r="XCW19" s="136"/>
      <c r="XCX19" s="136"/>
      <c r="XCY19" s="136"/>
      <c r="XCZ19" s="136"/>
      <c r="XDA19" s="136"/>
      <c r="XDB19" s="136"/>
      <c r="XDC19" s="136"/>
      <c r="XDD19" s="136"/>
      <c r="XDE19" s="136"/>
      <c r="XDF19" s="136"/>
      <c r="XDG19" s="136"/>
      <c r="XDH19" s="136"/>
      <c r="XDI19" s="136"/>
      <c r="XDJ19" s="136"/>
      <c r="XDK19" s="136"/>
      <c r="XDL19" s="136"/>
      <c r="XDM19" s="136"/>
      <c r="XDN19" s="136"/>
      <c r="XDO19" s="136"/>
      <c r="XDP19" s="136"/>
      <c r="XDQ19" s="136"/>
      <c r="XDR19" s="136"/>
      <c r="XDS19" s="136"/>
      <c r="XDT19" s="136"/>
      <c r="XDU19" s="136"/>
      <c r="XDV19" s="136"/>
      <c r="XDW19" s="136"/>
      <c r="XDX19" s="136"/>
      <c r="XDY19" s="136"/>
      <c r="XDZ19" s="136"/>
      <c r="XEA19" s="136"/>
      <c r="XEB19" s="136"/>
      <c r="XEC19" s="136"/>
      <c r="XED19" s="136"/>
      <c r="XEE19" s="136"/>
      <c r="XEF19" s="136"/>
      <c r="XEG19" s="136"/>
      <c r="XEH19" s="136"/>
      <c r="XEI19" s="136"/>
      <c r="XEJ19" s="136"/>
      <c r="XEK19" s="136"/>
      <c r="XEL19" s="136"/>
      <c r="XEM19" s="136"/>
      <c r="XEN19" s="136"/>
      <c r="XEO19" s="136"/>
      <c r="XEP19" s="136"/>
      <c r="XEQ19" s="136"/>
      <c r="XER19" s="136"/>
      <c r="XES19" s="136"/>
      <c r="XET19" s="136"/>
      <c r="XEU19" s="136"/>
      <c r="XEV19" s="136"/>
      <c r="XEW19" s="136"/>
      <c r="XEX19" s="136"/>
      <c r="XEY19" s="136"/>
      <c r="XEZ19" s="136"/>
      <c r="XFA19" s="136"/>
      <c r="XFB19" s="136"/>
      <c r="XFC19" s="136"/>
      <c r="XFD19" s="136"/>
    </row>
    <row r="20" s="111" customFormat="1" spans="1:16384">
      <c r="A20" s="136"/>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c r="KA20" s="136"/>
      <c r="KB20" s="136"/>
      <c r="KC20" s="136"/>
      <c r="KD20" s="136"/>
      <c r="KE20" s="136"/>
      <c r="KF20" s="136"/>
      <c r="KG20" s="136"/>
      <c r="KH20" s="136"/>
      <c r="KI20" s="136"/>
      <c r="KJ20" s="136"/>
      <c r="KK20" s="136"/>
      <c r="KL20" s="136"/>
      <c r="KM20" s="136"/>
      <c r="KN20" s="136"/>
      <c r="KO20" s="136"/>
      <c r="KP20" s="136"/>
      <c r="KQ20" s="136"/>
      <c r="KR20" s="136"/>
      <c r="KS20" s="136"/>
      <c r="KT20" s="136"/>
      <c r="KU20" s="136"/>
      <c r="KV20" s="136"/>
      <c r="KW20" s="136"/>
      <c r="KX20" s="136"/>
      <c r="KY20" s="136"/>
      <c r="KZ20" s="136"/>
      <c r="LA20" s="136"/>
      <c r="LB20" s="136"/>
      <c r="LC20" s="136"/>
      <c r="LD20" s="136"/>
      <c r="LE20" s="136"/>
      <c r="LF20" s="136"/>
      <c r="LG20" s="136"/>
      <c r="LH20" s="136"/>
      <c r="LI20" s="136"/>
      <c r="LJ20" s="136"/>
      <c r="LK20" s="136"/>
      <c r="LL20" s="136"/>
      <c r="LM20" s="136"/>
      <c r="LN20" s="136"/>
      <c r="LO20" s="136"/>
      <c r="LP20" s="136"/>
      <c r="LQ20" s="136"/>
      <c r="LR20" s="136"/>
      <c r="LS20" s="136"/>
      <c r="LT20" s="136"/>
      <c r="LU20" s="136"/>
      <c r="LV20" s="136"/>
      <c r="LW20" s="136"/>
      <c r="LX20" s="136"/>
      <c r="LY20" s="136"/>
      <c r="LZ20" s="136"/>
      <c r="MA20" s="136"/>
      <c r="MB20" s="136"/>
      <c r="MC20" s="136"/>
      <c r="MD20" s="136"/>
      <c r="ME20" s="136"/>
      <c r="MF20" s="136"/>
      <c r="MG20" s="136"/>
      <c r="MH20" s="136"/>
      <c r="MI20" s="136"/>
      <c r="MJ20" s="136"/>
      <c r="MK20" s="136"/>
      <c r="ML20" s="136"/>
      <c r="MM20" s="136"/>
      <c r="MN20" s="136"/>
      <c r="MO20" s="136"/>
      <c r="MP20" s="136"/>
      <c r="MQ20" s="136"/>
      <c r="MR20" s="136"/>
      <c r="MS20" s="136"/>
      <c r="MT20" s="136"/>
      <c r="MU20" s="136"/>
      <c r="MV20" s="136"/>
      <c r="MW20" s="136"/>
      <c r="MX20" s="136"/>
      <c r="MY20" s="136"/>
      <c r="MZ20" s="136"/>
      <c r="NA20" s="136"/>
      <c r="NB20" s="136"/>
      <c r="NC20" s="136"/>
      <c r="ND20" s="136"/>
      <c r="NE20" s="136"/>
      <c r="NF20" s="136"/>
      <c r="NG20" s="136"/>
      <c r="NH20" s="136"/>
      <c r="NI20" s="136"/>
      <c r="NJ20" s="136"/>
      <c r="NK20" s="136"/>
      <c r="NL20" s="136"/>
      <c r="NM20" s="136"/>
      <c r="NN20" s="136"/>
      <c r="NO20" s="136"/>
      <c r="NP20" s="136"/>
      <c r="NQ20" s="136"/>
      <c r="NR20" s="136"/>
      <c r="NS20" s="136"/>
      <c r="NT20" s="136"/>
      <c r="NU20" s="136"/>
      <c r="NV20" s="136"/>
      <c r="NW20" s="136"/>
      <c r="NX20" s="136"/>
      <c r="NY20" s="136"/>
      <c r="NZ20" s="136"/>
      <c r="OA20" s="136"/>
      <c r="OB20" s="136"/>
      <c r="OC20" s="136"/>
      <c r="OD20" s="136"/>
      <c r="OE20" s="136"/>
      <c r="OF20" s="136"/>
      <c r="OG20" s="136"/>
      <c r="OH20" s="136"/>
      <c r="OI20" s="136"/>
      <c r="OJ20" s="136"/>
      <c r="OK20" s="136"/>
      <c r="OL20" s="136"/>
      <c r="OM20" s="136"/>
      <c r="ON20" s="136"/>
      <c r="OO20" s="136"/>
      <c r="OP20" s="136"/>
      <c r="OQ20" s="136"/>
      <c r="OR20" s="136"/>
      <c r="OS20" s="136"/>
      <c r="OT20" s="136"/>
      <c r="OU20" s="136"/>
      <c r="OV20" s="136"/>
      <c r="OW20" s="136"/>
      <c r="OX20" s="136"/>
      <c r="OY20" s="136"/>
      <c r="OZ20" s="136"/>
      <c r="PA20" s="136"/>
      <c r="PB20" s="136"/>
      <c r="PC20" s="136"/>
      <c r="PD20" s="136"/>
      <c r="PE20" s="136"/>
      <c r="PF20" s="136"/>
      <c r="PG20" s="136"/>
      <c r="PH20" s="136"/>
      <c r="PI20" s="136"/>
      <c r="PJ20" s="136"/>
      <c r="PK20" s="136"/>
      <c r="PL20" s="136"/>
      <c r="PM20" s="136"/>
      <c r="PN20" s="136"/>
      <c r="PO20" s="136"/>
      <c r="PP20" s="136"/>
      <c r="PQ20" s="136"/>
      <c r="PR20" s="136"/>
      <c r="PS20" s="136"/>
      <c r="PT20" s="136"/>
      <c r="PU20" s="136"/>
      <c r="PV20" s="136"/>
      <c r="PW20" s="136"/>
      <c r="PX20" s="136"/>
      <c r="PY20" s="136"/>
      <c r="PZ20" s="136"/>
      <c r="QA20" s="136"/>
      <c r="QB20" s="136"/>
      <c r="QC20" s="136"/>
      <c r="QD20" s="136"/>
      <c r="QE20" s="136"/>
      <c r="QF20" s="136"/>
      <c r="QG20" s="136"/>
      <c r="QH20" s="136"/>
      <c r="QI20" s="136"/>
      <c r="QJ20" s="136"/>
      <c r="QK20" s="136"/>
      <c r="QL20" s="136"/>
      <c r="QM20" s="136"/>
      <c r="QN20" s="136"/>
      <c r="QO20" s="136"/>
      <c r="QP20" s="136"/>
      <c r="QQ20" s="136"/>
      <c r="QR20" s="136"/>
      <c r="QS20" s="136"/>
      <c r="QT20" s="136"/>
      <c r="QU20" s="136"/>
      <c r="QV20" s="136"/>
      <c r="QW20" s="136"/>
      <c r="QX20" s="136"/>
      <c r="QY20" s="136"/>
      <c r="QZ20" s="136"/>
      <c r="RA20" s="136"/>
      <c r="RB20" s="136"/>
      <c r="RC20" s="136"/>
      <c r="RD20" s="136"/>
      <c r="RE20" s="136"/>
      <c r="RF20" s="136"/>
      <c r="RG20" s="136"/>
      <c r="RH20" s="136"/>
      <c r="RI20" s="136"/>
      <c r="RJ20" s="136"/>
      <c r="RK20" s="136"/>
      <c r="RL20" s="136"/>
      <c r="RM20" s="136"/>
      <c r="RN20" s="136"/>
      <c r="RO20" s="136"/>
      <c r="RP20" s="136"/>
      <c r="RQ20" s="136"/>
      <c r="RR20" s="136"/>
      <c r="RS20" s="136"/>
      <c r="RT20" s="136"/>
      <c r="RU20" s="136"/>
      <c r="RV20" s="136"/>
      <c r="RW20" s="136"/>
      <c r="RX20" s="136"/>
      <c r="RY20" s="136"/>
      <c r="RZ20" s="136"/>
      <c r="SA20" s="136"/>
      <c r="SB20" s="136"/>
      <c r="SC20" s="136"/>
      <c r="SD20" s="136"/>
      <c r="SE20" s="136"/>
      <c r="SF20" s="136"/>
      <c r="SG20" s="136"/>
      <c r="SH20" s="136"/>
      <c r="SI20" s="136"/>
      <c r="SJ20" s="136"/>
      <c r="SK20" s="136"/>
      <c r="SL20" s="136"/>
      <c r="SM20" s="136"/>
      <c r="SN20" s="136"/>
      <c r="SO20" s="136"/>
      <c r="SP20" s="136"/>
      <c r="SQ20" s="136"/>
      <c r="SR20" s="136"/>
      <c r="SS20" s="136"/>
      <c r="ST20" s="136"/>
      <c r="SU20" s="136"/>
      <c r="SV20" s="136"/>
      <c r="SW20" s="136"/>
      <c r="SX20" s="136"/>
      <c r="SY20" s="136"/>
      <c r="SZ20" s="136"/>
      <c r="TA20" s="136"/>
      <c r="TB20" s="136"/>
      <c r="TC20" s="136"/>
      <c r="TD20" s="136"/>
      <c r="TE20" s="136"/>
      <c r="TF20" s="136"/>
      <c r="TG20" s="136"/>
      <c r="TH20" s="136"/>
      <c r="TI20" s="136"/>
      <c r="TJ20" s="136"/>
      <c r="TK20" s="136"/>
      <c r="TL20" s="136"/>
      <c r="TM20" s="136"/>
      <c r="TN20" s="136"/>
      <c r="TO20" s="136"/>
      <c r="TP20" s="136"/>
      <c r="TQ20" s="136"/>
      <c r="TR20" s="136"/>
      <c r="TS20" s="136"/>
      <c r="TT20" s="136"/>
      <c r="TU20" s="136"/>
      <c r="TV20" s="136"/>
      <c r="TW20" s="136"/>
      <c r="TX20" s="136"/>
      <c r="TY20" s="136"/>
      <c r="TZ20" s="136"/>
      <c r="UA20" s="136"/>
      <c r="UB20" s="136"/>
      <c r="UC20" s="136"/>
      <c r="UD20" s="136"/>
      <c r="UE20" s="136"/>
      <c r="UF20" s="136"/>
      <c r="UG20" s="136"/>
      <c r="UH20" s="136"/>
      <c r="UI20" s="136"/>
      <c r="UJ20" s="136"/>
      <c r="UK20" s="136"/>
      <c r="UL20" s="136"/>
      <c r="UM20" s="136"/>
      <c r="UN20" s="136"/>
      <c r="UO20" s="136"/>
      <c r="UP20" s="136"/>
      <c r="UQ20" s="136"/>
      <c r="UR20" s="136"/>
      <c r="US20" s="136"/>
      <c r="UT20" s="136"/>
      <c r="UU20" s="136"/>
      <c r="UV20" s="136"/>
      <c r="UW20" s="136"/>
      <c r="UX20" s="136"/>
      <c r="UY20" s="136"/>
      <c r="UZ20" s="136"/>
      <c r="VA20" s="136"/>
      <c r="VB20" s="136"/>
      <c r="VC20" s="136"/>
      <c r="VD20" s="136"/>
      <c r="VE20" s="136"/>
      <c r="VF20" s="136"/>
      <c r="VG20" s="136"/>
      <c r="VH20" s="136"/>
      <c r="VI20" s="136"/>
      <c r="VJ20" s="136"/>
      <c r="VK20" s="136"/>
      <c r="VL20" s="136"/>
      <c r="VM20" s="136"/>
      <c r="VN20" s="136"/>
      <c r="VO20" s="136"/>
      <c r="VP20" s="136"/>
      <c r="VQ20" s="136"/>
      <c r="VR20" s="136"/>
      <c r="VS20" s="136"/>
      <c r="VT20" s="136"/>
      <c r="VU20" s="136"/>
      <c r="VV20" s="136"/>
      <c r="VW20" s="136"/>
      <c r="VX20" s="136"/>
      <c r="VY20" s="136"/>
      <c r="VZ20" s="136"/>
      <c r="WA20" s="136"/>
      <c r="WB20" s="136"/>
      <c r="WC20" s="136"/>
      <c r="WD20" s="136"/>
      <c r="WE20" s="136"/>
      <c r="WF20" s="136"/>
      <c r="WG20" s="136"/>
      <c r="WH20" s="136"/>
      <c r="WI20" s="136"/>
      <c r="WJ20" s="136"/>
      <c r="WK20" s="136"/>
      <c r="WL20" s="136"/>
      <c r="WM20" s="136"/>
      <c r="WN20" s="136"/>
      <c r="WO20" s="136"/>
      <c r="WP20" s="136"/>
      <c r="WQ20" s="136"/>
      <c r="WR20" s="136"/>
      <c r="WS20" s="136"/>
      <c r="WT20" s="136"/>
      <c r="WU20" s="136"/>
      <c r="WV20" s="136"/>
      <c r="WW20" s="136"/>
      <c r="WX20" s="136"/>
      <c r="WY20" s="136"/>
      <c r="WZ20" s="136"/>
      <c r="XA20" s="136"/>
      <c r="XB20" s="136"/>
      <c r="XC20" s="136"/>
      <c r="XD20" s="136"/>
      <c r="XE20" s="136"/>
      <c r="XF20" s="136"/>
      <c r="XG20" s="136"/>
      <c r="XH20" s="136"/>
      <c r="XI20" s="136"/>
      <c r="XJ20" s="136"/>
      <c r="XK20" s="136"/>
      <c r="XL20" s="136"/>
      <c r="XM20" s="136"/>
      <c r="XN20" s="136"/>
      <c r="XO20" s="136"/>
      <c r="XP20" s="136"/>
      <c r="XQ20" s="136"/>
      <c r="XR20" s="136"/>
      <c r="XS20" s="136"/>
      <c r="XT20" s="136"/>
      <c r="XU20" s="136"/>
      <c r="XV20" s="136"/>
      <c r="XW20" s="136"/>
      <c r="XX20" s="136"/>
      <c r="XY20" s="136"/>
      <c r="XZ20" s="136"/>
      <c r="YA20" s="136"/>
      <c r="YB20" s="136"/>
      <c r="YC20" s="136"/>
      <c r="YD20" s="136"/>
      <c r="YE20" s="136"/>
      <c r="YF20" s="136"/>
      <c r="YG20" s="136"/>
      <c r="YH20" s="136"/>
      <c r="YI20" s="136"/>
      <c r="YJ20" s="136"/>
      <c r="YK20" s="136"/>
      <c r="YL20" s="136"/>
      <c r="YM20" s="136"/>
      <c r="YN20" s="136"/>
      <c r="YO20" s="136"/>
      <c r="YP20" s="136"/>
      <c r="YQ20" s="136"/>
      <c r="YR20" s="136"/>
      <c r="YS20" s="136"/>
      <c r="YT20" s="136"/>
      <c r="YU20" s="136"/>
      <c r="YV20" s="136"/>
      <c r="YW20" s="136"/>
      <c r="YX20" s="136"/>
      <c r="YY20" s="136"/>
      <c r="YZ20" s="136"/>
      <c r="ZA20" s="136"/>
      <c r="ZB20" s="136"/>
      <c r="ZC20" s="136"/>
      <c r="ZD20" s="136"/>
      <c r="ZE20" s="136"/>
      <c r="ZF20" s="136"/>
      <c r="ZG20" s="136"/>
      <c r="ZH20" s="136"/>
      <c r="ZI20" s="136"/>
      <c r="ZJ20" s="136"/>
      <c r="ZK20" s="136"/>
      <c r="ZL20" s="136"/>
      <c r="ZM20" s="136"/>
      <c r="ZN20" s="136"/>
      <c r="ZO20" s="136"/>
      <c r="ZP20" s="136"/>
      <c r="ZQ20" s="136"/>
      <c r="ZR20" s="136"/>
      <c r="ZS20" s="136"/>
      <c r="ZT20" s="136"/>
      <c r="ZU20" s="136"/>
      <c r="ZV20" s="136"/>
      <c r="ZW20" s="136"/>
      <c r="ZX20" s="136"/>
      <c r="ZY20" s="136"/>
      <c r="ZZ20" s="136"/>
      <c r="AAA20" s="136"/>
      <c r="AAB20" s="136"/>
      <c r="AAC20" s="136"/>
      <c r="AAD20" s="136"/>
      <c r="AAE20" s="136"/>
      <c r="AAF20" s="136"/>
      <c r="AAG20" s="136"/>
      <c r="AAH20" s="136"/>
      <c r="AAI20" s="136"/>
      <c r="AAJ20" s="136"/>
      <c r="AAK20" s="136"/>
      <c r="AAL20" s="136"/>
      <c r="AAM20" s="136"/>
      <c r="AAN20" s="136"/>
      <c r="AAO20" s="136"/>
      <c r="AAP20" s="136"/>
      <c r="AAQ20" s="136"/>
      <c r="AAR20" s="136"/>
      <c r="AAS20" s="136"/>
      <c r="AAT20" s="136"/>
      <c r="AAU20" s="136"/>
      <c r="AAV20" s="136"/>
      <c r="AAW20" s="136"/>
      <c r="AAX20" s="136"/>
      <c r="AAY20" s="136"/>
      <c r="AAZ20" s="136"/>
      <c r="ABA20" s="136"/>
      <c r="ABB20" s="136"/>
      <c r="ABC20" s="136"/>
      <c r="ABD20" s="136"/>
      <c r="ABE20" s="136"/>
      <c r="ABF20" s="136"/>
      <c r="ABG20" s="136"/>
      <c r="ABH20" s="136"/>
      <c r="ABI20" s="136"/>
      <c r="ABJ20" s="136"/>
      <c r="ABK20" s="136"/>
      <c r="ABL20" s="136"/>
      <c r="ABM20" s="136"/>
      <c r="ABN20" s="136"/>
      <c r="ABO20" s="136"/>
      <c r="ABP20" s="136"/>
      <c r="ABQ20" s="136"/>
      <c r="ABR20" s="136"/>
      <c r="ABS20" s="136"/>
      <c r="ABT20" s="136"/>
      <c r="ABU20" s="136"/>
      <c r="ABV20" s="136"/>
      <c r="ABW20" s="136"/>
      <c r="ABX20" s="136"/>
      <c r="ABY20" s="136"/>
      <c r="ABZ20" s="136"/>
      <c r="ACA20" s="136"/>
      <c r="ACB20" s="136"/>
      <c r="ACC20" s="136"/>
      <c r="ACD20" s="136"/>
      <c r="ACE20" s="136"/>
      <c r="ACF20" s="136"/>
      <c r="ACG20" s="136"/>
      <c r="ACH20" s="136"/>
      <c r="ACI20" s="136"/>
      <c r="ACJ20" s="136"/>
      <c r="ACK20" s="136"/>
      <c r="ACL20" s="136"/>
      <c r="ACM20" s="136"/>
      <c r="ACN20" s="136"/>
      <c r="ACO20" s="136"/>
      <c r="ACP20" s="136"/>
      <c r="ACQ20" s="136"/>
      <c r="ACR20" s="136"/>
      <c r="ACS20" s="136"/>
      <c r="ACT20" s="136"/>
      <c r="ACU20" s="136"/>
      <c r="ACV20" s="136"/>
      <c r="ACW20" s="136"/>
      <c r="ACX20" s="136"/>
      <c r="ACY20" s="136"/>
      <c r="ACZ20" s="136"/>
      <c r="ADA20" s="136"/>
      <c r="ADB20" s="136"/>
      <c r="ADC20" s="136"/>
      <c r="ADD20" s="136"/>
      <c r="ADE20" s="136"/>
      <c r="ADF20" s="136"/>
      <c r="ADG20" s="136"/>
      <c r="ADH20" s="136"/>
      <c r="ADI20" s="136"/>
      <c r="ADJ20" s="136"/>
      <c r="ADK20" s="136"/>
      <c r="ADL20" s="136"/>
      <c r="ADM20" s="136"/>
      <c r="ADN20" s="136"/>
      <c r="ADO20" s="136"/>
      <c r="ADP20" s="136"/>
      <c r="ADQ20" s="136"/>
      <c r="ADR20" s="136"/>
      <c r="ADS20" s="136"/>
      <c r="ADT20" s="136"/>
      <c r="ADU20" s="136"/>
      <c r="ADV20" s="136"/>
      <c r="ADW20" s="136"/>
      <c r="ADX20" s="136"/>
      <c r="ADY20" s="136"/>
      <c r="ADZ20" s="136"/>
      <c r="AEA20" s="136"/>
      <c r="AEB20" s="136"/>
      <c r="AEC20" s="136"/>
      <c r="AED20" s="136"/>
      <c r="AEE20" s="136"/>
      <c r="AEF20" s="136"/>
      <c r="AEG20" s="136"/>
      <c r="AEH20" s="136"/>
      <c r="AEI20" s="136"/>
      <c r="AEJ20" s="136"/>
      <c r="AEK20" s="136"/>
      <c r="AEL20" s="136"/>
      <c r="AEM20" s="136"/>
      <c r="AEN20" s="136"/>
      <c r="AEO20" s="136"/>
      <c r="AEP20" s="136"/>
      <c r="AEQ20" s="136"/>
      <c r="AER20" s="136"/>
      <c r="AES20" s="136"/>
      <c r="AET20" s="136"/>
      <c r="AEU20" s="136"/>
      <c r="AEV20" s="136"/>
      <c r="AEW20" s="136"/>
      <c r="AEX20" s="136"/>
      <c r="AEY20" s="136"/>
      <c r="AEZ20" s="136"/>
      <c r="AFA20" s="136"/>
      <c r="AFB20" s="136"/>
      <c r="AFC20" s="136"/>
      <c r="AFD20" s="136"/>
      <c r="AFE20" s="136"/>
      <c r="AFF20" s="136"/>
      <c r="AFG20" s="136"/>
      <c r="AFH20" s="136"/>
      <c r="AFI20" s="136"/>
      <c r="AFJ20" s="136"/>
      <c r="AFK20" s="136"/>
      <c r="AFL20" s="136"/>
      <c r="AFM20" s="136"/>
      <c r="AFN20" s="136"/>
      <c r="AFO20" s="136"/>
      <c r="AFP20" s="136"/>
      <c r="AFQ20" s="136"/>
      <c r="AFR20" s="136"/>
      <c r="AFS20" s="136"/>
      <c r="AFT20" s="136"/>
      <c r="AFU20" s="136"/>
      <c r="AFV20" s="136"/>
      <c r="AFW20" s="136"/>
      <c r="AFX20" s="136"/>
      <c r="AFY20" s="136"/>
      <c r="AFZ20" s="136"/>
      <c r="AGA20" s="136"/>
      <c r="AGB20" s="136"/>
      <c r="AGC20" s="136"/>
      <c r="AGD20" s="136"/>
      <c r="AGE20" s="136"/>
      <c r="AGF20" s="136"/>
      <c r="AGG20" s="136"/>
      <c r="AGH20" s="136"/>
      <c r="AGI20" s="136"/>
      <c r="AGJ20" s="136"/>
      <c r="AGK20" s="136"/>
      <c r="AGL20" s="136"/>
      <c r="AGM20" s="136"/>
      <c r="AGN20" s="136"/>
      <c r="AGO20" s="136"/>
      <c r="AGP20" s="136"/>
      <c r="AGQ20" s="136"/>
      <c r="AGR20" s="136"/>
      <c r="AGS20" s="136"/>
      <c r="AGT20" s="136"/>
      <c r="AGU20" s="136"/>
      <c r="AGV20" s="136"/>
      <c r="AGW20" s="136"/>
      <c r="AGX20" s="136"/>
      <c r="AGY20" s="136"/>
      <c r="AGZ20" s="136"/>
      <c r="AHA20" s="136"/>
      <c r="AHB20" s="136"/>
      <c r="AHC20" s="136"/>
      <c r="AHD20" s="136"/>
      <c r="AHE20" s="136"/>
      <c r="AHF20" s="136"/>
      <c r="AHG20" s="136"/>
      <c r="AHH20" s="136"/>
      <c r="AHI20" s="136"/>
      <c r="AHJ20" s="136"/>
      <c r="AHK20" s="136"/>
      <c r="AHL20" s="136"/>
      <c r="AHM20" s="136"/>
      <c r="AHN20" s="136"/>
      <c r="AHO20" s="136"/>
      <c r="AHP20" s="136"/>
      <c r="AHQ20" s="136"/>
      <c r="AHR20" s="136"/>
      <c r="AHS20" s="136"/>
      <c r="AHT20" s="136"/>
      <c r="AHU20" s="136"/>
      <c r="AHV20" s="136"/>
      <c r="AHW20" s="136"/>
      <c r="AHX20" s="136"/>
      <c r="AHY20" s="136"/>
      <c r="AHZ20" s="136"/>
      <c r="AIA20" s="136"/>
      <c r="AIB20" s="136"/>
      <c r="AIC20" s="136"/>
      <c r="AID20" s="136"/>
      <c r="AIE20" s="136"/>
      <c r="AIF20" s="136"/>
      <c r="AIG20" s="136"/>
      <c r="AIH20" s="136"/>
      <c r="AII20" s="136"/>
      <c r="AIJ20" s="136"/>
      <c r="AIK20" s="136"/>
      <c r="AIL20" s="136"/>
      <c r="AIM20" s="136"/>
      <c r="AIN20" s="136"/>
      <c r="AIO20" s="136"/>
      <c r="AIP20" s="136"/>
      <c r="AIQ20" s="136"/>
      <c r="AIR20" s="136"/>
      <c r="AIS20" s="136"/>
      <c r="AIT20" s="136"/>
      <c r="AIU20" s="136"/>
      <c r="AIV20" s="136"/>
      <c r="AIW20" s="136"/>
      <c r="AIX20" s="136"/>
      <c r="AIY20" s="136"/>
      <c r="AIZ20" s="136"/>
      <c r="AJA20" s="136"/>
      <c r="AJB20" s="136"/>
      <c r="AJC20" s="136"/>
      <c r="AJD20" s="136"/>
      <c r="AJE20" s="136"/>
      <c r="AJF20" s="136"/>
      <c r="AJG20" s="136"/>
      <c r="AJH20" s="136"/>
      <c r="AJI20" s="136"/>
      <c r="AJJ20" s="136"/>
      <c r="AJK20" s="136"/>
      <c r="AJL20" s="136"/>
      <c r="AJM20" s="136"/>
      <c r="AJN20" s="136"/>
      <c r="AJO20" s="136"/>
      <c r="AJP20" s="136"/>
      <c r="AJQ20" s="136"/>
      <c r="AJR20" s="136"/>
      <c r="AJS20" s="136"/>
      <c r="AJT20" s="136"/>
      <c r="AJU20" s="136"/>
      <c r="AJV20" s="136"/>
      <c r="AJW20" s="136"/>
      <c r="AJX20" s="136"/>
      <c r="AJY20" s="136"/>
      <c r="AJZ20" s="136"/>
      <c r="AKA20" s="136"/>
      <c r="AKB20" s="136"/>
      <c r="AKC20" s="136"/>
      <c r="AKD20" s="136"/>
      <c r="AKE20" s="136"/>
      <c r="AKF20" s="136"/>
      <c r="AKG20" s="136"/>
      <c r="AKH20" s="136"/>
      <c r="AKI20" s="136"/>
      <c r="AKJ20" s="136"/>
      <c r="AKK20" s="136"/>
      <c r="AKL20" s="136"/>
      <c r="AKM20" s="136"/>
      <c r="AKN20" s="136"/>
      <c r="AKO20" s="136"/>
      <c r="AKP20" s="136"/>
      <c r="AKQ20" s="136"/>
      <c r="AKR20" s="136"/>
      <c r="AKS20" s="136"/>
      <c r="AKT20" s="136"/>
      <c r="AKU20" s="136"/>
      <c r="AKV20" s="136"/>
      <c r="AKW20" s="136"/>
      <c r="AKX20" s="136"/>
      <c r="AKY20" s="136"/>
      <c r="AKZ20" s="136"/>
      <c r="ALA20" s="136"/>
      <c r="ALB20" s="136"/>
      <c r="ALC20" s="136"/>
      <c r="ALD20" s="136"/>
      <c r="ALE20" s="136"/>
      <c r="ALF20" s="136"/>
      <c r="ALG20" s="136"/>
      <c r="ALH20" s="136"/>
      <c r="ALI20" s="136"/>
      <c r="ALJ20" s="136"/>
      <c r="ALK20" s="136"/>
      <c r="ALL20" s="136"/>
      <c r="ALM20" s="136"/>
      <c r="ALN20" s="136"/>
      <c r="ALO20" s="136"/>
      <c r="ALP20" s="136"/>
      <c r="ALQ20" s="136"/>
      <c r="ALR20" s="136"/>
      <c r="ALS20" s="136"/>
      <c r="ALT20" s="136"/>
      <c r="ALU20" s="136"/>
      <c r="ALV20" s="136"/>
      <c r="ALW20" s="136"/>
      <c r="ALX20" s="136"/>
      <c r="ALY20" s="136"/>
      <c r="ALZ20" s="136"/>
      <c r="AMA20" s="136"/>
      <c r="AMB20" s="136"/>
      <c r="AMC20" s="136"/>
      <c r="AMD20" s="136"/>
      <c r="AME20" s="136"/>
      <c r="AMF20" s="136"/>
      <c r="AMG20" s="136"/>
      <c r="AMH20" s="136"/>
      <c r="AMI20" s="136"/>
      <c r="AMJ20" s="136"/>
      <c r="AMK20" s="136"/>
      <c r="AML20" s="136"/>
      <c r="AMM20" s="136"/>
      <c r="AMN20" s="136"/>
      <c r="AMO20" s="136"/>
      <c r="AMP20" s="136"/>
      <c r="AMQ20" s="136"/>
      <c r="AMR20" s="136"/>
      <c r="AMS20" s="136"/>
      <c r="AMT20" s="136"/>
      <c r="AMU20" s="136"/>
      <c r="AMV20" s="136"/>
      <c r="AMW20" s="136"/>
      <c r="AMX20" s="136"/>
      <c r="AMY20" s="136"/>
      <c r="AMZ20" s="136"/>
      <c r="ANA20" s="136"/>
      <c r="ANB20" s="136"/>
      <c r="ANC20" s="136"/>
      <c r="AND20" s="136"/>
      <c r="ANE20" s="136"/>
      <c r="ANF20" s="136"/>
      <c r="ANG20" s="136"/>
      <c r="ANH20" s="136"/>
      <c r="ANI20" s="136"/>
      <c r="ANJ20" s="136"/>
      <c r="ANK20" s="136"/>
      <c r="ANL20" s="136"/>
      <c r="ANM20" s="136"/>
      <c r="ANN20" s="136"/>
      <c r="ANO20" s="136"/>
      <c r="ANP20" s="136"/>
      <c r="ANQ20" s="136"/>
      <c r="ANR20" s="136"/>
      <c r="ANS20" s="136"/>
      <c r="ANT20" s="136"/>
      <c r="ANU20" s="136"/>
      <c r="ANV20" s="136"/>
      <c r="ANW20" s="136"/>
      <c r="ANX20" s="136"/>
      <c r="ANY20" s="136"/>
      <c r="ANZ20" s="136"/>
      <c r="AOA20" s="136"/>
      <c r="AOB20" s="136"/>
      <c r="AOC20" s="136"/>
      <c r="AOD20" s="136"/>
      <c r="AOE20" s="136"/>
      <c r="AOF20" s="136"/>
      <c r="AOG20" s="136"/>
      <c r="AOH20" s="136"/>
      <c r="AOI20" s="136"/>
      <c r="AOJ20" s="136"/>
      <c r="AOK20" s="136"/>
      <c r="AOL20" s="136"/>
      <c r="AOM20" s="136"/>
      <c r="AON20" s="136"/>
      <c r="AOO20" s="136"/>
      <c r="AOP20" s="136"/>
      <c r="AOQ20" s="136"/>
      <c r="AOR20" s="136"/>
      <c r="AOS20" s="136"/>
      <c r="AOT20" s="136"/>
      <c r="AOU20" s="136"/>
      <c r="AOV20" s="136"/>
      <c r="AOW20" s="136"/>
      <c r="AOX20" s="136"/>
      <c r="AOY20" s="136"/>
      <c r="AOZ20" s="136"/>
      <c r="APA20" s="136"/>
      <c r="APB20" s="136"/>
      <c r="APC20" s="136"/>
      <c r="APD20" s="136"/>
      <c r="APE20" s="136"/>
      <c r="APF20" s="136"/>
      <c r="APG20" s="136"/>
      <c r="APH20" s="136"/>
      <c r="API20" s="136"/>
      <c r="APJ20" s="136"/>
      <c r="APK20" s="136"/>
      <c r="APL20" s="136"/>
      <c r="APM20" s="136"/>
      <c r="APN20" s="136"/>
      <c r="APO20" s="136"/>
      <c r="APP20" s="136"/>
      <c r="APQ20" s="136"/>
      <c r="APR20" s="136"/>
      <c r="APS20" s="136"/>
      <c r="APT20" s="136"/>
      <c r="APU20" s="136"/>
      <c r="APV20" s="136"/>
      <c r="APW20" s="136"/>
      <c r="APX20" s="136"/>
      <c r="APY20" s="136"/>
      <c r="APZ20" s="136"/>
      <c r="AQA20" s="136"/>
      <c r="AQB20" s="136"/>
      <c r="AQC20" s="136"/>
      <c r="AQD20" s="136"/>
      <c r="AQE20" s="136"/>
      <c r="AQF20" s="136"/>
      <c r="AQG20" s="136"/>
      <c r="AQH20" s="136"/>
      <c r="AQI20" s="136"/>
      <c r="AQJ20" s="136"/>
      <c r="AQK20" s="136"/>
      <c r="AQL20" s="136"/>
      <c r="AQM20" s="136"/>
      <c r="AQN20" s="136"/>
      <c r="AQO20" s="136"/>
      <c r="AQP20" s="136"/>
      <c r="AQQ20" s="136"/>
      <c r="AQR20" s="136"/>
      <c r="AQS20" s="136"/>
      <c r="AQT20" s="136"/>
      <c r="AQU20" s="136"/>
      <c r="AQV20" s="136"/>
      <c r="AQW20" s="136"/>
      <c r="AQX20" s="136"/>
      <c r="AQY20" s="136"/>
      <c r="AQZ20" s="136"/>
      <c r="ARA20" s="136"/>
      <c r="ARB20" s="136"/>
      <c r="ARC20" s="136"/>
      <c r="ARD20" s="136"/>
      <c r="ARE20" s="136"/>
      <c r="ARF20" s="136"/>
      <c r="ARG20" s="136"/>
      <c r="ARH20" s="136"/>
      <c r="ARI20" s="136"/>
      <c r="ARJ20" s="136"/>
      <c r="ARK20" s="136"/>
      <c r="ARL20" s="136"/>
      <c r="ARM20" s="136"/>
      <c r="ARN20" s="136"/>
      <c r="ARO20" s="136"/>
      <c r="ARP20" s="136"/>
      <c r="ARQ20" s="136"/>
      <c r="ARR20" s="136"/>
      <c r="ARS20" s="136"/>
      <c r="ART20" s="136"/>
      <c r="ARU20" s="136"/>
      <c r="ARV20" s="136"/>
      <c r="ARW20" s="136"/>
      <c r="ARX20" s="136"/>
      <c r="ARY20" s="136"/>
      <c r="ARZ20" s="136"/>
      <c r="ASA20" s="136"/>
      <c r="ASB20" s="136"/>
      <c r="ASC20" s="136"/>
      <c r="ASD20" s="136"/>
      <c r="ASE20" s="136"/>
      <c r="ASF20" s="136"/>
      <c r="ASG20" s="136"/>
      <c r="ASH20" s="136"/>
      <c r="ASI20" s="136"/>
      <c r="ASJ20" s="136"/>
      <c r="ASK20" s="136"/>
      <c r="ASL20" s="136"/>
      <c r="ASM20" s="136"/>
      <c r="ASN20" s="136"/>
      <c r="ASO20" s="136"/>
      <c r="ASP20" s="136"/>
      <c r="ASQ20" s="136"/>
      <c r="ASR20" s="136"/>
      <c r="ASS20" s="136"/>
      <c r="AST20" s="136"/>
      <c r="ASU20" s="136"/>
      <c r="ASV20" s="136"/>
      <c r="ASW20" s="136"/>
      <c r="ASX20" s="136"/>
      <c r="ASY20" s="136"/>
      <c r="ASZ20" s="136"/>
      <c r="ATA20" s="136"/>
      <c r="ATB20" s="136"/>
      <c r="ATC20" s="136"/>
      <c r="ATD20" s="136"/>
      <c r="ATE20" s="136"/>
      <c r="ATF20" s="136"/>
      <c r="ATG20" s="136"/>
      <c r="ATH20" s="136"/>
      <c r="ATI20" s="136"/>
      <c r="ATJ20" s="136"/>
      <c r="ATK20" s="136"/>
      <c r="ATL20" s="136"/>
      <c r="ATM20" s="136"/>
      <c r="ATN20" s="136"/>
      <c r="ATO20" s="136"/>
      <c r="ATP20" s="136"/>
      <c r="ATQ20" s="136"/>
      <c r="ATR20" s="136"/>
      <c r="ATS20" s="136"/>
      <c r="ATT20" s="136"/>
      <c r="ATU20" s="136"/>
      <c r="ATV20" s="136"/>
      <c r="ATW20" s="136"/>
      <c r="ATX20" s="136"/>
      <c r="ATY20" s="136"/>
      <c r="ATZ20" s="136"/>
      <c r="AUA20" s="136"/>
      <c r="AUB20" s="136"/>
      <c r="AUC20" s="136"/>
      <c r="AUD20" s="136"/>
      <c r="AUE20" s="136"/>
      <c r="AUF20" s="136"/>
      <c r="AUG20" s="136"/>
      <c r="AUH20" s="136"/>
      <c r="AUI20" s="136"/>
      <c r="AUJ20" s="136"/>
      <c r="AUK20" s="136"/>
      <c r="AUL20" s="136"/>
      <c r="AUM20" s="136"/>
      <c r="AUN20" s="136"/>
      <c r="AUO20" s="136"/>
      <c r="AUP20" s="136"/>
      <c r="AUQ20" s="136"/>
      <c r="AUR20" s="136"/>
      <c r="AUS20" s="136"/>
      <c r="AUT20" s="136"/>
      <c r="AUU20" s="136"/>
      <c r="AUV20" s="136"/>
      <c r="AUW20" s="136"/>
      <c r="AUX20" s="136"/>
      <c r="AUY20" s="136"/>
      <c r="AUZ20" s="136"/>
      <c r="AVA20" s="136"/>
      <c r="AVB20" s="136"/>
      <c r="AVC20" s="136"/>
      <c r="AVD20" s="136"/>
      <c r="AVE20" s="136"/>
      <c r="AVF20" s="136"/>
      <c r="AVG20" s="136"/>
      <c r="AVH20" s="136"/>
      <c r="AVI20" s="136"/>
      <c r="AVJ20" s="136"/>
      <c r="AVK20" s="136"/>
      <c r="AVL20" s="136"/>
      <c r="AVM20" s="136"/>
      <c r="AVN20" s="136"/>
      <c r="AVO20" s="136"/>
      <c r="AVP20" s="136"/>
      <c r="AVQ20" s="136"/>
      <c r="AVR20" s="136"/>
      <c r="AVS20" s="136"/>
      <c r="AVT20" s="136"/>
      <c r="AVU20" s="136"/>
      <c r="AVV20" s="136"/>
      <c r="AVW20" s="136"/>
      <c r="AVX20" s="136"/>
      <c r="AVY20" s="136"/>
      <c r="AVZ20" s="136"/>
      <c r="AWA20" s="136"/>
      <c r="AWB20" s="136"/>
      <c r="AWC20" s="136"/>
      <c r="AWD20" s="136"/>
      <c r="AWE20" s="136"/>
      <c r="AWF20" s="136"/>
      <c r="AWG20" s="136"/>
      <c r="AWH20" s="136"/>
      <c r="AWI20" s="136"/>
      <c r="AWJ20" s="136"/>
      <c r="AWK20" s="136"/>
      <c r="AWL20" s="136"/>
      <c r="AWM20" s="136"/>
      <c r="AWN20" s="136"/>
      <c r="AWO20" s="136"/>
      <c r="AWP20" s="136"/>
      <c r="AWQ20" s="136"/>
      <c r="AWR20" s="136"/>
      <c r="AWS20" s="136"/>
      <c r="AWT20" s="136"/>
      <c r="AWU20" s="136"/>
      <c r="AWV20" s="136"/>
      <c r="AWW20" s="136"/>
      <c r="AWX20" s="136"/>
      <c r="AWY20" s="136"/>
      <c r="AWZ20" s="136"/>
      <c r="AXA20" s="136"/>
      <c r="AXB20" s="136"/>
      <c r="AXC20" s="136"/>
      <c r="AXD20" s="136"/>
      <c r="AXE20" s="136"/>
      <c r="AXF20" s="136"/>
      <c r="AXG20" s="136"/>
      <c r="AXH20" s="136"/>
      <c r="AXI20" s="136"/>
      <c r="AXJ20" s="136"/>
      <c r="AXK20" s="136"/>
      <c r="AXL20" s="136"/>
      <c r="AXM20" s="136"/>
      <c r="AXN20" s="136"/>
      <c r="AXO20" s="136"/>
      <c r="AXP20" s="136"/>
      <c r="AXQ20" s="136"/>
      <c r="AXR20" s="136"/>
      <c r="AXS20" s="136"/>
      <c r="AXT20" s="136"/>
      <c r="AXU20" s="136"/>
      <c r="AXV20" s="136"/>
      <c r="AXW20" s="136"/>
      <c r="AXX20" s="136"/>
      <c r="AXY20" s="136"/>
      <c r="AXZ20" s="136"/>
      <c r="AYA20" s="136"/>
      <c r="AYB20" s="136"/>
      <c r="AYC20" s="136"/>
      <c r="AYD20" s="136"/>
      <c r="AYE20" s="136"/>
      <c r="AYF20" s="136"/>
      <c r="AYG20" s="136"/>
      <c r="AYH20" s="136"/>
      <c r="AYI20" s="136"/>
      <c r="AYJ20" s="136"/>
      <c r="AYK20" s="136"/>
      <c r="AYL20" s="136"/>
      <c r="AYM20" s="136"/>
      <c r="AYN20" s="136"/>
      <c r="AYO20" s="136"/>
      <c r="AYP20" s="136"/>
      <c r="AYQ20" s="136"/>
      <c r="AYR20" s="136"/>
      <c r="AYS20" s="136"/>
      <c r="AYT20" s="136"/>
      <c r="AYU20" s="136"/>
      <c r="AYV20" s="136"/>
      <c r="AYW20" s="136"/>
      <c r="AYX20" s="136"/>
      <c r="AYY20" s="136"/>
      <c r="AYZ20" s="136"/>
      <c r="AZA20" s="136"/>
      <c r="AZB20" s="136"/>
      <c r="AZC20" s="136"/>
      <c r="AZD20" s="136"/>
      <c r="AZE20" s="136"/>
      <c r="AZF20" s="136"/>
      <c r="AZG20" s="136"/>
      <c r="AZH20" s="136"/>
      <c r="AZI20" s="136"/>
      <c r="AZJ20" s="136"/>
      <c r="AZK20" s="136"/>
      <c r="AZL20" s="136"/>
      <c r="AZM20" s="136"/>
      <c r="AZN20" s="136"/>
      <c r="AZO20" s="136"/>
      <c r="AZP20" s="136"/>
      <c r="AZQ20" s="136"/>
      <c r="AZR20" s="136"/>
      <c r="AZS20" s="136"/>
      <c r="AZT20" s="136"/>
      <c r="AZU20" s="136"/>
      <c r="AZV20" s="136"/>
      <c r="AZW20" s="136"/>
      <c r="AZX20" s="136"/>
      <c r="AZY20" s="136"/>
      <c r="AZZ20" s="136"/>
      <c r="BAA20" s="136"/>
      <c r="BAB20" s="136"/>
      <c r="BAC20" s="136"/>
      <c r="BAD20" s="136"/>
      <c r="BAE20" s="136"/>
      <c r="BAF20" s="136"/>
      <c r="BAG20" s="136"/>
      <c r="BAH20" s="136"/>
      <c r="BAI20" s="136"/>
      <c r="BAJ20" s="136"/>
      <c r="BAK20" s="136"/>
      <c r="BAL20" s="136"/>
      <c r="BAM20" s="136"/>
      <c r="BAN20" s="136"/>
      <c r="BAO20" s="136"/>
      <c r="BAP20" s="136"/>
      <c r="BAQ20" s="136"/>
      <c r="BAR20" s="136"/>
      <c r="BAS20" s="136"/>
      <c r="BAT20" s="136"/>
      <c r="BAU20" s="136"/>
      <c r="BAV20" s="136"/>
      <c r="BAW20" s="136"/>
      <c r="BAX20" s="136"/>
      <c r="BAY20" s="136"/>
      <c r="BAZ20" s="136"/>
      <c r="BBA20" s="136"/>
      <c r="BBB20" s="136"/>
      <c r="BBC20" s="136"/>
      <c r="BBD20" s="136"/>
      <c r="BBE20" s="136"/>
      <c r="BBF20" s="136"/>
      <c r="BBG20" s="136"/>
      <c r="BBH20" s="136"/>
      <c r="BBI20" s="136"/>
      <c r="BBJ20" s="136"/>
      <c r="BBK20" s="136"/>
      <c r="BBL20" s="136"/>
      <c r="BBM20" s="136"/>
      <c r="BBN20" s="136"/>
      <c r="BBO20" s="136"/>
      <c r="BBP20" s="136"/>
      <c r="BBQ20" s="136"/>
      <c r="BBR20" s="136"/>
      <c r="BBS20" s="136"/>
      <c r="BBT20" s="136"/>
      <c r="BBU20" s="136"/>
      <c r="BBV20" s="136"/>
      <c r="BBW20" s="136"/>
      <c r="BBX20" s="136"/>
      <c r="BBY20" s="136"/>
      <c r="BBZ20" s="136"/>
      <c r="BCA20" s="136"/>
      <c r="BCB20" s="136"/>
      <c r="BCC20" s="136"/>
      <c r="BCD20" s="136"/>
      <c r="BCE20" s="136"/>
      <c r="BCF20" s="136"/>
      <c r="BCG20" s="136"/>
      <c r="BCH20" s="136"/>
      <c r="BCI20" s="136"/>
      <c r="BCJ20" s="136"/>
      <c r="BCK20" s="136"/>
      <c r="BCL20" s="136"/>
      <c r="BCM20" s="136"/>
      <c r="BCN20" s="136"/>
      <c r="BCO20" s="136"/>
      <c r="BCP20" s="136"/>
      <c r="BCQ20" s="136"/>
      <c r="BCR20" s="136"/>
      <c r="BCS20" s="136"/>
      <c r="BCT20" s="136"/>
      <c r="BCU20" s="136"/>
      <c r="BCV20" s="136"/>
      <c r="BCW20" s="136"/>
      <c r="BCX20" s="136"/>
      <c r="BCY20" s="136"/>
      <c r="BCZ20" s="136"/>
      <c r="BDA20" s="136"/>
      <c r="BDB20" s="136"/>
      <c r="BDC20" s="136"/>
      <c r="BDD20" s="136"/>
      <c r="BDE20" s="136"/>
      <c r="BDF20" s="136"/>
      <c r="BDG20" s="136"/>
      <c r="BDH20" s="136"/>
      <c r="BDI20" s="136"/>
      <c r="BDJ20" s="136"/>
      <c r="BDK20" s="136"/>
      <c r="BDL20" s="136"/>
      <c r="BDM20" s="136"/>
      <c r="BDN20" s="136"/>
      <c r="BDO20" s="136"/>
      <c r="BDP20" s="136"/>
      <c r="BDQ20" s="136"/>
      <c r="BDR20" s="136"/>
      <c r="BDS20" s="136"/>
      <c r="BDT20" s="136"/>
      <c r="BDU20" s="136"/>
      <c r="BDV20" s="136"/>
      <c r="BDW20" s="136"/>
      <c r="BDX20" s="136"/>
      <c r="BDY20" s="136"/>
      <c r="BDZ20" s="136"/>
      <c r="BEA20" s="136"/>
      <c r="BEB20" s="136"/>
      <c r="BEC20" s="136"/>
      <c r="BED20" s="136"/>
      <c r="BEE20" s="136"/>
      <c r="BEF20" s="136"/>
      <c r="BEG20" s="136"/>
      <c r="BEH20" s="136"/>
      <c r="BEI20" s="136"/>
      <c r="BEJ20" s="136"/>
      <c r="BEK20" s="136"/>
      <c r="BEL20" s="136"/>
      <c r="BEM20" s="136"/>
      <c r="BEN20" s="136"/>
      <c r="BEO20" s="136"/>
      <c r="BEP20" s="136"/>
      <c r="BEQ20" s="136"/>
      <c r="BER20" s="136"/>
      <c r="BES20" s="136"/>
      <c r="BET20" s="136"/>
      <c r="BEU20" s="136"/>
      <c r="BEV20" s="136"/>
      <c r="BEW20" s="136"/>
      <c r="BEX20" s="136"/>
      <c r="BEY20" s="136"/>
      <c r="BEZ20" s="136"/>
      <c r="BFA20" s="136"/>
      <c r="BFB20" s="136"/>
      <c r="BFC20" s="136"/>
      <c r="BFD20" s="136"/>
      <c r="BFE20" s="136"/>
      <c r="BFF20" s="136"/>
      <c r="BFG20" s="136"/>
      <c r="BFH20" s="136"/>
      <c r="BFI20" s="136"/>
      <c r="BFJ20" s="136"/>
      <c r="BFK20" s="136"/>
      <c r="BFL20" s="136"/>
      <c r="BFM20" s="136"/>
      <c r="BFN20" s="136"/>
      <c r="BFO20" s="136"/>
      <c r="BFP20" s="136"/>
      <c r="BFQ20" s="136"/>
      <c r="BFR20" s="136"/>
      <c r="BFS20" s="136"/>
      <c r="BFT20" s="136"/>
      <c r="BFU20" s="136"/>
      <c r="BFV20" s="136"/>
      <c r="BFW20" s="136"/>
      <c r="BFX20" s="136"/>
      <c r="BFY20" s="136"/>
      <c r="BFZ20" s="136"/>
      <c r="BGA20" s="136"/>
      <c r="BGB20" s="136"/>
      <c r="BGC20" s="136"/>
      <c r="BGD20" s="136"/>
      <c r="BGE20" s="136"/>
      <c r="BGF20" s="136"/>
      <c r="BGG20" s="136"/>
      <c r="BGH20" s="136"/>
      <c r="BGI20" s="136"/>
      <c r="BGJ20" s="136"/>
      <c r="BGK20" s="136"/>
      <c r="BGL20" s="136"/>
      <c r="BGM20" s="136"/>
      <c r="BGN20" s="136"/>
      <c r="BGO20" s="136"/>
      <c r="BGP20" s="136"/>
      <c r="BGQ20" s="136"/>
      <c r="BGR20" s="136"/>
      <c r="BGS20" s="136"/>
      <c r="BGT20" s="136"/>
      <c r="BGU20" s="136"/>
      <c r="BGV20" s="136"/>
      <c r="BGW20" s="136"/>
      <c r="BGX20" s="136"/>
      <c r="BGY20" s="136"/>
      <c r="BGZ20" s="136"/>
      <c r="BHA20" s="136"/>
      <c r="BHB20" s="136"/>
      <c r="BHC20" s="136"/>
      <c r="BHD20" s="136"/>
      <c r="BHE20" s="136"/>
      <c r="BHF20" s="136"/>
      <c r="BHG20" s="136"/>
      <c r="BHH20" s="136"/>
      <c r="BHI20" s="136"/>
      <c r="BHJ20" s="136"/>
      <c r="BHK20" s="136"/>
      <c r="BHL20" s="136"/>
      <c r="BHM20" s="136"/>
      <c r="BHN20" s="136"/>
      <c r="BHO20" s="136"/>
      <c r="BHP20" s="136"/>
      <c r="BHQ20" s="136"/>
      <c r="BHR20" s="136"/>
      <c r="BHS20" s="136"/>
      <c r="BHT20" s="136"/>
      <c r="BHU20" s="136"/>
      <c r="BHV20" s="136"/>
      <c r="BHW20" s="136"/>
      <c r="BHX20" s="136"/>
      <c r="BHY20" s="136"/>
      <c r="BHZ20" s="136"/>
      <c r="BIA20" s="136"/>
      <c r="BIB20" s="136"/>
      <c r="BIC20" s="136"/>
      <c r="BID20" s="136"/>
      <c r="BIE20" s="136"/>
      <c r="BIF20" s="136"/>
      <c r="BIG20" s="136"/>
      <c r="BIH20" s="136"/>
      <c r="BII20" s="136"/>
      <c r="BIJ20" s="136"/>
      <c r="BIK20" s="136"/>
      <c r="BIL20" s="136"/>
      <c r="BIM20" s="136"/>
      <c r="BIN20" s="136"/>
      <c r="BIO20" s="136"/>
      <c r="BIP20" s="136"/>
      <c r="BIQ20" s="136"/>
      <c r="BIR20" s="136"/>
      <c r="BIS20" s="136"/>
      <c r="BIT20" s="136"/>
      <c r="BIU20" s="136"/>
      <c r="BIV20" s="136"/>
      <c r="BIW20" s="136"/>
      <c r="BIX20" s="136"/>
      <c r="BIY20" s="136"/>
      <c r="BIZ20" s="136"/>
      <c r="BJA20" s="136"/>
      <c r="BJB20" s="136"/>
      <c r="BJC20" s="136"/>
      <c r="BJD20" s="136"/>
      <c r="BJE20" s="136"/>
      <c r="BJF20" s="136"/>
      <c r="BJG20" s="136"/>
      <c r="BJH20" s="136"/>
      <c r="BJI20" s="136"/>
      <c r="BJJ20" s="136"/>
      <c r="BJK20" s="136"/>
      <c r="BJL20" s="136"/>
      <c r="BJM20" s="136"/>
      <c r="BJN20" s="136"/>
      <c r="BJO20" s="136"/>
      <c r="BJP20" s="136"/>
      <c r="BJQ20" s="136"/>
      <c r="BJR20" s="136"/>
      <c r="BJS20" s="136"/>
      <c r="BJT20" s="136"/>
      <c r="BJU20" s="136"/>
      <c r="BJV20" s="136"/>
      <c r="BJW20" s="136"/>
      <c r="BJX20" s="136"/>
      <c r="BJY20" s="136"/>
      <c r="BJZ20" s="136"/>
      <c r="BKA20" s="136"/>
      <c r="BKB20" s="136"/>
      <c r="BKC20" s="136"/>
      <c r="BKD20" s="136"/>
      <c r="BKE20" s="136"/>
      <c r="BKF20" s="136"/>
      <c r="BKG20" s="136"/>
      <c r="BKH20" s="136"/>
      <c r="BKI20" s="136"/>
      <c r="BKJ20" s="136"/>
      <c r="BKK20" s="136"/>
      <c r="BKL20" s="136"/>
      <c r="BKM20" s="136"/>
      <c r="BKN20" s="136"/>
      <c r="BKO20" s="136"/>
      <c r="BKP20" s="136"/>
      <c r="BKQ20" s="136"/>
      <c r="BKR20" s="136"/>
      <c r="BKS20" s="136"/>
      <c r="BKT20" s="136"/>
      <c r="BKU20" s="136"/>
      <c r="BKV20" s="136"/>
      <c r="BKW20" s="136"/>
      <c r="BKX20" s="136"/>
      <c r="BKY20" s="136"/>
      <c r="BKZ20" s="136"/>
      <c r="BLA20" s="136"/>
      <c r="BLB20" s="136"/>
      <c r="BLC20" s="136"/>
      <c r="BLD20" s="136"/>
      <c r="BLE20" s="136"/>
      <c r="BLF20" s="136"/>
      <c r="BLG20" s="136"/>
      <c r="BLH20" s="136"/>
      <c r="BLI20" s="136"/>
      <c r="BLJ20" s="136"/>
      <c r="BLK20" s="136"/>
      <c r="BLL20" s="136"/>
      <c r="BLM20" s="136"/>
      <c r="BLN20" s="136"/>
      <c r="BLO20" s="136"/>
      <c r="BLP20" s="136"/>
      <c r="BLQ20" s="136"/>
      <c r="BLR20" s="136"/>
      <c r="BLS20" s="136"/>
      <c r="BLT20" s="136"/>
      <c r="BLU20" s="136"/>
      <c r="BLV20" s="136"/>
      <c r="BLW20" s="136"/>
      <c r="BLX20" s="136"/>
      <c r="BLY20" s="136"/>
      <c r="BLZ20" s="136"/>
      <c r="BMA20" s="136"/>
      <c r="BMB20" s="136"/>
      <c r="BMC20" s="136"/>
      <c r="BMD20" s="136"/>
      <c r="BME20" s="136"/>
      <c r="BMF20" s="136"/>
      <c r="BMG20" s="136"/>
      <c r="BMH20" s="136"/>
      <c r="BMI20" s="136"/>
      <c r="BMJ20" s="136"/>
      <c r="BMK20" s="136"/>
      <c r="BML20" s="136"/>
      <c r="BMM20" s="136"/>
      <c r="BMN20" s="136"/>
      <c r="BMO20" s="136"/>
      <c r="BMP20" s="136"/>
      <c r="BMQ20" s="136"/>
      <c r="BMR20" s="136"/>
      <c r="BMS20" s="136"/>
      <c r="BMT20" s="136"/>
      <c r="BMU20" s="136"/>
      <c r="BMV20" s="136"/>
      <c r="BMW20" s="136"/>
      <c r="BMX20" s="136"/>
      <c r="BMY20" s="136"/>
      <c r="BMZ20" s="136"/>
      <c r="BNA20" s="136"/>
      <c r="BNB20" s="136"/>
      <c r="BNC20" s="136"/>
      <c r="BND20" s="136"/>
      <c r="BNE20" s="136"/>
      <c r="BNF20" s="136"/>
      <c r="BNG20" s="136"/>
      <c r="BNH20" s="136"/>
      <c r="BNI20" s="136"/>
      <c r="BNJ20" s="136"/>
      <c r="BNK20" s="136"/>
      <c r="BNL20" s="136"/>
      <c r="BNM20" s="136"/>
      <c r="BNN20" s="136"/>
      <c r="BNO20" s="136"/>
      <c r="BNP20" s="136"/>
      <c r="BNQ20" s="136"/>
      <c r="BNR20" s="136"/>
      <c r="BNS20" s="136"/>
      <c r="BNT20" s="136"/>
      <c r="BNU20" s="136"/>
      <c r="BNV20" s="136"/>
      <c r="BNW20" s="136"/>
      <c r="BNX20" s="136"/>
      <c r="BNY20" s="136"/>
      <c r="BNZ20" s="136"/>
      <c r="BOA20" s="136"/>
      <c r="BOB20" s="136"/>
      <c r="BOC20" s="136"/>
      <c r="BOD20" s="136"/>
      <c r="BOE20" s="136"/>
      <c r="BOF20" s="136"/>
      <c r="BOG20" s="136"/>
      <c r="BOH20" s="136"/>
      <c r="BOI20" s="136"/>
      <c r="BOJ20" s="136"/>
      <c r="BOK20" s="136"/>
      <c r="BOL20" s="136"/>
      <c r="BOM20" s="136"/>
      <c r="BON20" s="136"/>
      <c r="BOO20" s="136"/>
      <c r="BOP20" s="136"/>
      <c r="BOQ20" s="136"/>
      <c r="BOR20" s="136"/>
      <c r="BOS20" s="136"/>
      <c r="BOT20" s="136"/>
      <c r="BOU20" s="136"/>
      <c r="BOV20" s="136"/>
      <c r="BOW20" s="136"/>
      <c r="BOX20" s="136"/>
      <c r="BOY20" s="136"/>
      <c r="BOZ20" s="136"/>
      <c r="BPA20" s="136"/>
      <c r="BPB20" s="136"/>
      <c r="BPC20" s="136"/>
      <c r="BPD20" s="136"/>
      <c r="BPE20" s="136"/>
      <c r="BPF20" s="136"/>
      <c r="BPG20" s="136"/>
      <c r="BPH20" s="136"/>
      <c r="BPI20" s="136"/>
      <c r="BPJ20" s="136"/>
      <c r="BPK20" s="136"/>
      <c r="BPL20" s="136"/>
      <c r="BPM20" s="136"/>
      <c r="BPN20" s="136"/>
      <c r="BPO20" s="136"/>
      <c r="BPP20" s="136"/>
      <c r="BPQ20" s="136"/>
      <c r="BPR20" s="136"/>
      <c r="BPS20" s="136"/>
      <c r="BPT20" s="136"/>
      <c r="BPU20" s="136"/>
      <c r="BPV20" s="136"/>
      <c r="BPW20" s="136"/>
      <c r="BPX20" s="136"/>
      <c r="BPY20" s="136"/>
      <c r="BPZ20" s="136"/>
      <c r="BQA20" s="136"/>
      <c r="BQB20" s="136"/>
      <c r="BQC20" s="136"/>
      <c r="BQD20" s="136"/>
      <c r="BQE20" s="136"/>
      <c r="BQF20" s="136"/>
      <c r="BQG20" s="136"/>
      <c r="BQH20" s="136"/>
      <c r="BQI20" s="136"/>
      <c r="BQJ20" s="136"/>
      <c r="BQK20" s="136"/>
      <c r="BQL20" s="136"/>
      <c r="BQM20" s="136"/>
      <c r="BQN20" s="136"/>
      <c r="BQO20" s="136"/>
      <c r="BQP20" s="136"/>
      <c r="BQQ20" s="136"/>
      <c r="BQR20" s="136"/>
      <c r="BQS20" s="136"/>
      <c r="BQT20" s="136"/>
      <c r="BQU20" s="136"/>
      <c r="BQV20" s="136"/>
      <c r="BQW20" s="136"/>
      <c r="BQX20" s="136"/>
      <c r="BQY20" s="136"/>
      <c r="BQZ20" s="136"/>
      <c r="BRA20" s="136"/>
      <c r="BRB20" s="136"/>
      <c r="BRC20" s="136"/>
      <c r="BRD20" s="136"/>
      <c r="BRE20" s="136"/>
      <c r="BRF20" s="136"/>
      <c r="BRG20" s="136"/>
      <c r="BRH20" s="136"/>
      <c r="BRI20" s="136"/>
      <c r="BRJ20" s="136"/>
      <c r="BRK20" s="136"/>
      <c r="BRL20" s="136"/>
      <c r="BRM20" s="136"/>
      <c r="BRN20" s="136"/>
      <c r="BRO20" s="136"/>
      <c r="BRP20" s="136"/>
      <c r="BRQ20" s="136"/>
      <c r="BRR20" s="136"/>
      <c r="BRS20" s="136"/>
      <c r="BRT20" s="136"/>
      <c r="BRU20" s="136"/>
      <c r="BRV20" s="136"/>
      <c r="BRW20" s="136"/>
      <c r="BRX20" s="136"/>
      <c r="BRY20" s="136"/>
      <c r="BRZ20" s="136"/>
      <c r="BSA20" s="136"/>
      <c r="BSB20" s="136"/>
      <c r="BSC20" s="136"/>
      <c r="BSD20" s="136"/>
      <c r="BSE20" s="136"/>
      <c r="BSF20" s="136"/>
      <c r="BSG20" s="136"/>
      <c r="BSH20" s="136"/>
      <c r="BSI20" s="136"/>
      <c r="BSJ20" s="136"/>
      <c r="BSK20" s="136"/>
      <c r="BSL20" s="136"/>
      <c r="BSM20" s="136"/>
      <c r="BSN20" s="136"/>
      <c r="BSO20" s="136"/>
      <c r="BSP20" s="136"/>
      <c r="BSQ20" s="136"/>
      <c r="BSR20" s="136"/>
      <c r="BSS20" s="136"/>
      <c r="BST20" s="136"/>
      <c r="BSU20" s="136"/>
      <c r="BSV20" s="136"/>
      <c r="BSW20" s="136"/>
      <c r="BSX20" s="136"/>
      <c r="BSY20" s="136"/>
      <c r="BSZ20" s="136"/>
      <c r="BTA20" s="136"/>
      <c r="BTB20" s="136"/>
      <c r="BTC20" s="136"/>
      <c r="BTD20" s="136"/>
      <c r="BTE20" s="136"/>
      <c r="BTF20" s="136"/>
      <c r="BTG20" s="136"/>
      <c r="BTH20" s="136"/>
      <c r="BTI20" s="136"/>
      <c r="BTJ20" s="136"/>
      <c r="BTK20" s="136"/>
      <c r="BTL20" s="136"/>
      <c r="BTM20" s="136"/>
      <c r="BTN20" s="136"/>
      <c r="BTO20" s="136"/>
      <c r="BTP20" s="136"/>
      <c r="BTQ20" s="136"/>
      <c r="BTR20" s="136"/>
      <c r="BTS20" s="136"/>
      <c r="BTT20" s="136"/>
      <c r="BTU20" s="136"/>
      <c r="BTV20" s="136"/>
      <c r="BTW20" s="136"/>
      <c r="BTX20" s="136"/>
      <c r="BTY20" s="136"/>
      <c r="BTZ20" s="136"/>
      <c r="BUA20" s="136"/>
      <c r="BUB20" s="136"/>
      <c r="BUC20" s="136"/>
      <c r="BUD20" s="136"/>
      <c r="BUE20" s="136"/>
      <c r="BUF20" s="136"/>
      <c r="BUG20" s="136"/>
      <c r="BUH20" s="136"/>
      <c r="BUI20" s="136"/>
      <c r="BUJ20" s="136"/>
      <c r="BUK20" s="136"/>
      <c r="BUL20" s="136"/>
      <c r="BUM20" s="136"/>
      <c r="BUN20" s="136"/>
      <c r="BUO20" s="136"/>
      <c r="BUP20" s="136"/>
      <c r="BUQ20" s="136"/>
      <c r="BUR20" s="136"/>
      <c r="BUS20" s="136"/>
      <c r="BUT20" s="136"/>
      <c r="BUU20" s="136"/>
      <c r="BUV20" s="136"/>
      <c r="BUW20" s="136"/>
      <c r="BUX20" s="136"/>
      <c r="BUY20" s="136"/>
      <c r="BUZ20" s="136"/>
      <c r="BVA20" s="136"/>
      <c r="BVB20" s="136"/>
      <c r="BVC20" s="136"/>
      <c r="BVD20" s="136"/>
      <c r="BVE20" s="136"/>
      <c r="BVF20" s="136"/>
      <c r="BVG20" s="136"/>
      <c r="BVH20" s="136"/>
      <c r="BVI20" s="136"/>
      <c r="BVJ20" s="136"/>
      <c r="BVK20" s="136"/>
      <c r="BVL20" s="136"/>
      <c r="BVM20" s="136"/>
      <c r="BVN20" s="136"/>
      <c r="BVO20" s="136"/>
      <c r="BVP20" s="136"/>
      <c r="BVQ20" s="136"/>
      <c r="BVR20" s="136"/>
      <c r="BVS20" s="136"/>
      <c r="BVT20" s="136"/>
      <c r="BVU20" s="136"/>
      <c r="BVV20" s="136"/>
      <c r="BVW20" s="136"/>
      <c r="BVX20" s="136"/>
      <c r="BVY20" s="136"/>
      <c r="BVZ20" s="136"/>
      <c r="BWA20" s="136"/>
      <c r="BWB20" s="136"/>
      <c r="BWC20" s="136"/>
      <c r="BWD20" s="136"/>
      <c r="BWE20" s="136"/>
      <c r="BWF20" s="136"/>
      <c r="BWG20" s="136"/>
      <c r="BWH20" s="136"/>
      <c r="BWI20" s="136"/>
      <c r="BWJ20" s="136"/>
      <c r="BWK20" s="136"/>
      <c r="BWL20" s="136"/>
      <c r="BWM20" s="136"/>
      <c r="BWN20" s="136"/>
      <c r="BWO20" s="136"/>
      <c r="BWP20" s="136"/>
      <c r="BWQ20" s="136"/>
      <c r="BWR20" s="136"/>
      <c r="BWS20" s="136"/>
      <c r="BWT20" s="136"/>
      <c r="BWU20" s="136"/>
      <c r="BWV20" s="136"/>
      <c r="BWW20" s="136"/>
      <c r="BWX20" s="136"/>
      <c r="BWY20" s="136"/>
      <c r="BWZ20" s="136"/>
      <c r="BXA20" s="136"/>
      <c r="BXB20" s="136"/>
      <c r="BXC20" s="136"/>
      <c r="BXD20" s="136"/>
      <c r="BXE20" s="136"/>
      <c r="BXF20" s="136"/>
      <c r="BXG20" s="136"/>
      <c r="BXH20" s="136"/>
      <c r="BXI20" s="136"/>
      <c r="BXJ20" s="136"/>
      <c r="BXK20" s="136"/>
      <c r="BXL20" s="136"/>
      <c r="BXM20" s="136"/>
      <c r="BXN20" s="136"/>
      <c r="BXO20" s="136"/>
      <c r="BXP20" s="136"/>
      <c r="BXQ20" s="136"/>
      <c r="BXR20" s="136"/>
      <c r="BXS20" s="136"/>
      <c r="BXT20" s="136"/>
      <c r="BXU20" s="136"/>
      <c r="BXV20" s="136"/>
      <c r="BXW20" s="136"/>
      <c r="BXX20" s="136"/>
      <c r="BXY20" s="136"/>
      <c r="BXZ20" s="136"/>
      <c r="BYA20" s="136"/>
      <c r="BYB20" s="136"/>
      <c r="BYC20" s="136"/>
      <c r="BYD20" s="136"/>
      <c r="BYE20" s="136"/>
      <c r="BYF20" s="136"/>
      <c r="BYG20" s="136"/>
      <c r="BYH20" s="136"/>
      <c r="BYI20" s="136"/>
      <c r="BYJ20" s="136"/>
      <c r="BYK20" s="136"/>
      <c r="BYL20" s="136"/>
      <c r="BYM20" s="136"/>
      <c r="BYN20" s="136"/>
      <c r="BYO20" s="136"/>
      <c r="BYP20" s="136"/>
      <c r="BYQ20" s="136"/>
      <c r="BYR20" s="136"/>
      <c r="BYS20" s="136"/>
      <c r="BYT20" s="136"/>
      <c r="BYU20" s="136"/>
      <c r="BYV20" s="136"/>
      <c r="BYW20" s="136"/>
      <c r="BYX20" s="136"/>
      <c r="BYY20" s="136"/>
      <c r="BYZ20" s="136"/>
      <c r="BZA20" s="136"/>
      <c r="BZB20" s="136"/>
      <c r="BZC20" s="136"/>
      <c r="BZD20" s="136"/>
      <c r="BZE20" s="136"/>
      <c r="BZF20" s="136"/>
      <c r="BZG20" s="136"/>
      <c r="BZH20" s="136"/>
      <c r="BZI20" s="136"/>
      <c r="BZJ20" s="136"/>
      <c r="BZK20" s="136"/>
      <c r="BZL20" s="136"/>
      <c r="BZM20" s="136"/>
      <c r="BZN20" s="136"/>
      <c r="BZO20" s="136"/>
      <c r="BZP20" s="136"/>
      <c r="BZQ20" s="136"/>
      <c r="BZR20" s="136"/>
      <c r="BZS20" s="136"/>
      <c r="BZT20" s="136"/>
      <c r="BZU20" s="136"/>
      <c r="BZV20" s="136"/>
      <c r="BZW20" s="136"/>
      <c r="BZX20" s="136"/>
      <c r="BZY20" s="136"/>
      <c r="BZZ20" s="136"/>
      <c r="CAA20" s="136"/>
      <c r="CAB20" s="136"/>
      <c r="CAC20" s="136"/>
      <c r="CAD20" s="136"/>
      <c r="CAE20" s="136"/>
      <c r="CAF20" s="136"/>
      <c r="CAG20" s="136"/>
      <c r="CAH20" s="136"/>
      <c r="CAI20" s="136"/>
      <c r="CAJ20" s="136"/>
      <c r="CAK20" s="136"/>
      <c r="CAL20" s="136"/>
      <c r="CAM20" s="136"/>
      <c r="CAN20" s="136"/>
      <c r="CAO20" s="136"/>
      <c r="CAP20" s="136"/>
      <c r="CAQ20" s="136"/>
      <c r="CAR20" s="136"/>
      <c r="CAS20" s="136"/>
      <c r="CAT20" s="136"/>
      <c r="CAU20" s="136"/>
      <c r="CAV20" s="136"/>
      <c r="CAW20" s="136"/>
      <c r="CAX20" s="136"/>
      <c r="CAY20" s="136"/>
      <c r="CAZ20" s="136"/>
      <c r="CBA20" s="136"/>
      <c r="CBB20" s="136"/>
      <c r="CBC20" s="136"/>
      <c r="CBD20" s="136"/>
      <c r="CBE20" s="136"/>
      <c r="CBF20" s="136"/>
      <c r="CBG20" s="136"/>
      <c r="CBH20" s="136"/>
      <c r="CBI20" s="136"/>
      <c r="CBJ20" s="136"/>
      <c r="CBK20" s="136"/>
      <c r="CBL20" s="136"/>
      <c r="CBM20" s="136"/>
      <c r="CBN20" s="136"/>
      <c r="CBO20" s="136"/>
      <c r="CBP20" s="136"/>
      <c r="CBQ20" s="136"/>
      <c r="CBR20" s="136"/>
      <c r="CBS20" s="136"/>
      <c r="CBT20" s="136"/>
      <c r="CBU20" s="136"/>
      <c r="CBV20" s="136"/>
      <c r="CBW20" s="136"/>
      <c r="CBX20" s="136"/>
      <c r="CBY20" s="136"/>
      <c r="CBZ20" s="136"/>
      <c r="CCA20" s="136"/>
      <c r="CCB20" s="136"/>
      <c r="CCC20" s="136"/>
      <c r="CCD20" s="136"/>
      <c r="CCE20" s="136"/>
      <c r="CCF20" s="136"/>
      <c r="CCG20" s="136"/>
      <c r="CCH20" s="136"/>
      <c r="CCI20" s="136"/>
      <c r="CCJ20" s="136"/>
      <c r="CCK20" s="136"/>
      <c r="CCL20" s="136"/>
      <c r="CCM20" s="136"/>
      <c r="CCN20" s="136"/>
      <c r="CCO20" s="136"/>
      <c r="CCP20" s="136"/>
      <c r="CCQ20" s="136"/>
      <c r="CCR20" s="136"/>
      <c r="CCS20" s="136"/>
      <c r="CCT20" s="136"/>
      <c r="CCU20" s="136"/>
      <c r="CCV20" s="136"/>
      <c r="CCW20" s="136"/>
      <c r="CCX20" s="136"/>
      <c r="CCY20" s="136"/>
      <c r="CCZ20" s="136"/>
      <c r="CDA20" s="136"/>
      <c r="CDB20" s="136"/>
      <c r="CDC20" s="136"/>
      <c r="CDD20" s="136"/>
      <c r="CDE20" s="136"/>
      <c r="CDF20" s="136"/>
      <c r="CDG20" s="136"/>
      <c r="CDH20" s="136"/>
      <c r="CDI20" s="136"/>
      <c r="CDJ20" s="136"/>
      <c r="CDK20" s="136"/>
      <c r="CDL20" s="136"/>
      <c r="CDM20" s="136"/>
      <c r="CDN20" s="136"/>
      <c r="CDO20" s="136"/>
      <c r="CDP20" s="136"/>
      <c r="CDQ20" s="136"/>
      <c r="CDR20" s="136"/>
      <c r="CDS20" s="136"/>
      <c r="CDT20" s="136"/>
      <c r="CDU20" s="136"/>
      <c r="CDV20" s="136"/>
      <c r="CDW20" s="136"/>
      <c r="CDX20" s="136"/>
      <c r="CDY20" s="136"/>
      <c r="CDZ20" s="136"/>
      <c r="CEA20" s="136"/>
      <c r="CEB20" s="136"/>
      <c r="CEC20" s="136"/>
      <c r="CED20" s="136"/>
      <c r="CEE20" s="136"/>
      <c r="CEF20" s="136"/>
      <c r="CEG20" s="136"/>
      <c r="CEH20" s="136"/>
      <c r="CEI20" s="136"/>
      <c r="CEJ20" s="136"/>
      <c r="CEK20" s="136"/>
      <c r="CEL20" s="136"/>
      <c r="CEM20" s="136"/>
      <c r="CEN20" s="136"/>
      <c r="CEO20" s="136"/>
      <c r="CEP20" s="136"/>
      <c r="CEQ20" s="136"/>
      <c r="CER20" s="136"/>
      <c r="CES20" s="136"/>
      <c r="CET20" s="136"/>
      <c r="CEU20" s="136"/>
      <c r="CEV20" s="136"/>
      <c r="CEW20" s="136"/>
      <c r="CEX20" s="136"/>
      <c r="CEY20" s="136"/>
      <c r="CEZ20" s="136"/>
      <c r="CFA20" s="136"/>
      <c r="CFB20" s="136"/>
      <c r="CFC20" s="136"/>
      <c r="CFD20" s="136"/>
      <c r="CFE20" s="136"/>
      <c r="CFF20" s="136"/>
      <c r="CFG20" s="136"/>
      <c r="CFH20" s="136"/>
      <c r="CFI20" s="136"/>
      <c r="CFJ20" s="136"/>
      <c r="CFK20" s="136"/>
      <c r="CFL20" s="136"/>
      <c r="CFM20" s="136"/>
      <c r="CFN20" s="136"/>
      <c r="CFO20" s="136"/>
      <c r="CFP20" s="136"/>
      <c r="CFQ20" s="136"/>
      <c r="CFR20" s="136"/>
      <c r="CFS20" s="136"/>
      <c r="CFT20" s="136"/>
      <c r="CFU20" s="136"/>
      <c r="CFV20" s="136"/>
      <c r="CFW20" s="136"/>
      <c r="CFX20" s="136"/>
      <c r="CFY20" s="136"/>
      <c r="CFZ20" s="136"/>
      <c r="CGA20" s="136"/>
      <c r="CGB20" s="136"/>
      <c r="CGC20" s="136"/>
      <c r="CGD20" s="136"/>
      <c r="CGE20" s="136"/>
      <c r="CGF20" s="136"/>
      <c r="CGG20" s="136"/>
      <c r="CGH20" s="136"/>
      <c r="CGI20" s="136"/>
      <c r="CGJ20" s="136"/>
      <c r="CGK20" s="136"/>
      <c r="CGL20" s="136"/>
      <c r="CGM20" s="136"/>
      <c r="CGN20" s="136"/>
      <c r="CGO20" s="136"/>
      <c r="CGP20" s="136"/>
      <c r="CGQ20" s="136"/>
      <c r="CGR20" s="136"/>
      <c r="CGS20" s="136"/>
      <c r="CGT20" s="136"/>
      <c r="CGU20" s="136"/>
      <c r="CGV20" s="136"/>
      <c r="CGW20" s="136"/>
      <c r="CGX20" s="136"/>
      <c r="CGY20" s="136"/>
      <c r="CGZ20" s="136"/>
      <c r="CHA20" s="136"/>
      <c r="CHB20" s="136"/>
      <c r="CHC20" s="136"/>
      <c r="CHD20" s="136"/>
      <c r="CHE20" s="136"/>
      <c r="CHF20" s="136"/>
      <c r="CHG20" s="136"/>
      <c r="CHH20" s="136"/>
      <c r="CHI20" s="136"/>
      <c r="CHJ20" s="136"/>
      <c r="CHK20" s="136"/>
      <c r="CHL20" s="136"/>
      <c r="CHM20" s="136"/>
      <c r="CHN20" s="136"/>
      <c r="CHO20" s="136"/>
      <c r="CHP20" s="136"/>
      <c r="CHQ20" s="136"/>
      <c r="CHR20" s="136"/>
      <c r="CHS20" s="136"/>
      <c r="CHT20" s="136"/>
      <c r="CHU20" s="136"/>
      <c r="CHV20" s="136"/>
      <c r="CHW20" s="136"/>
      <c r="CHX20" s="136"/>
      <c r="CHY20" s="136"/>
      <c r="CHZ20" s="136"/>
      <c r="CIA20" s="136"/>
      <c r="CIB20" s="136"/>
      <c r="CIC20" s="136"/>
      <c r="CID20" s="136"/>
      <c r="CIE20" s="136"/>
      <c r="CIF20" s="136"/>
      <c r="CIG20" s="136"/>
      <c r="CIH20" s="136"/>
      <c r="CII20" s="136"/>
      <c r="CIJ20" s="136"/>
      <c r="CIK20" s="136"/>
      <c r="CIL20" s="136"/>
      <c r="CIM20" s="136"/>
      <c r="CIN20" s="136"/>
      <c r="CIO20" s="136"/>
      <c r="CIP20" s="136"/>
      <c r="CIQ20" s="136"/>
      <c r="CIR20" s="136"/>
      <c r="CIS20" s="136"/>
      <c r="CIT20" s="136"/>
      <c r="CIU20" s="136"/>
      <c r="CIV20" s="136"/>
      <c r="CIW20" s="136"/>
      <c r="CIX20" s="136"/>
      <c r="CIY20" s="136"/>
      <c r="CIZ20" s="136"/>
      <c r="CJA20" s="136"/>
      <c r="CJB20" s="136"/>
      <c r="CJC20" s="136"/>
      <c r="CJD20" s="136"/>
      <c r="CJE20" s="136"/>
      <c r="CJF20" s="136"/>
      <c r="CJG20" s="136"/>
      <c r="CJH20" s="136"/>
      <c r="CJI20" s="136"/>
      <c r="CJJ20" s="136"/>
      <c r="CJK20" s="136"/>
      <c r="CJL20" s="136"/>
      <c r="CJM20" s="136"/>
      <c r="CJN20" s="136"/>
      <c r="CJO20" s="136"/>
      <c r="CJP20" s="136"/>
      <c r="CJQ20" s="136"/>
      <c r="CJR20" s="136"/>
      <c r="CJS20" s="136"/>
      <c r="CJT20" s="136"/>
      <c r="CJU20" s="136"/>
      <c r="CJV20" s="136"/>
      <c r="CJW20" s="136"/>
      <c r="CJX20" s="136"/>
      <c r="CJY20" s="136"/>
      <c r="CJZ20" s="136"/>
      <c r="CKA20" s="136"/>
      <c r="CKB20" s="136"/>
      <c r="CKC20" s="136"/>
      <c r="CKD20" s="136"/>
      <c r="CKE20" s="136"/>
      <c r="CKF20" s="136"/>
      <c r="CKG20" s="136"/>
      <c r="CKH20" s="136"/>
      <c r="CKI20" s="136"/>
      <c r="CKJ20" s="136"/>
      <c r="CKK20" s="136"/>
      <c r="CKL20" s="136"/>
      <c r="CKM20" s="136"/>
      <c r="CKN20" s="136"/>
      <c r="CKO20" s="136"/>
      <c r="CKP20" s="136"/>
      <c r="CKQ20" s="136"/>
      <c r="CKR20" s="136"/>
      <c r="CKS20" s="136"/>
      <c r="CKT20" s="136"/>
      <c r="CKU20" s="136"/>
      <c r="CKV20" s="136"/>
      <c r="CKW20" s="136"/>
      <c r="CKX20" s="136"/>
      <c r="CKY20" s="136"/>
      <c r="CKZ20" s="136"/>
      <c r="CLA20" s="136"/>
      <c r="CLB20" s="136"/>
      <c r="CLC20" s="136"/>
      <c r="CLD20" s="136"/>
      <c r="CLE20" s="136"/>
      <c r="CLF20" s="136"/>
      <c r="CLG20" s="136"/>
      <c r="CLH20" s="136"/>
      <c r="CLI20" s="136"/>
      <c r="CLJ20" s="136"/>
      <c r="CLK20" s="136"/>
      <c r="CLL20" s="136"/>
      <c r="CLM20" s="136"/>
      <c r="CLN20" s="136"/>
      <c r="CLO20" s="136"/>
      <c r="CLP20" s="136"/>
      <c r="CLQ20" s="136"/>
      <c r="CLR20" s="136"/>
      <c r="CLS20" s="136"/>
      <c r="CLT20" s="136"/>
      <c r="CLU20" s="136"/>
      <c r="CLV20" s="136"/>
      <c r="CLW20" s="136"/>
      <c r="CLX20" s="136"/>
      <c r="CLY20" s="136"/>
      <c r="CLZ20" s="136"/>
      <c r="CMA20" s="136"/>
      <c r="CMB20" s="136"/>
      <c r="CMC20" s="136"/>
      <c r="CMD20" s="136"/>
      <c r="CME20" s="136"/>
      <c r="CMF20" s="136"/>
      <c r="CMG20" s="136"/>
      <c r="CMH20" s="136"/>
      <c r="CMI20" s="136"/>
      <c r="CMJ20" s="136"/>
      <c r="CMK20" s="136"/>
      <c r="CML20" s="136"/>
      <c r="CMM20" s="136"/>
      <c r="CMN20" s="136"/>
      <c r="CMO20" s="136"/>
      <c r="CMP20" s="136"/>
      <c r="CMQ20" s="136"/>
      <c r="CMR20" s="136"/>
      <c r="CMS20" s="136"/>
      <c r="CMT20" s="136"/>
      <c r="CMU20" s="136"/>
      <c r="CMV20" s="136"/>
      <c r="CMW20" s="136"/>
      <c r="CMX20" s="136"/>
      <c r="CMY20" s="136"/>
      <c r="CMZ20" s="136"/>
      <c r="CNA20" s="136"/>
      <c r="CNB20" s="136"/>
      <c r="CNC20" s="136"/>
      <c r="CND20" s="136"/>
      <c r="CNE20" s="136"/>
      <c r="CNF20" s="136"/>
      <c r="CNG20" s="136"/>
      <c r="CNH20" s="136"/>
      <c r="CNI20" s="136"/>
      <c r="CNJ20" s="136"/>
      <c r="CNK20" s="136"/>
      <c r="CNL20" s="136"/>
      <c r="CNM20" s="136"/>
      <c r="CNN20" s="136"/>
      <c r="CNO20" s="136"/>
      <c r="CNP20" s="136"/>
      <c r="CNQ20" s="136"/>
      <c r="CNR20" s="136"/>
      <c r="CNS20" s="136"/>
      <c r="CNT20" s="136"/>
      <c r="CNU20" s="136"/>
      <c r="CNV20" s="136"/>
      <c r="CNW20" s="136"/>
      <c r="CNX20" s="136"/>
      <c r="CNY20" s="136"/>
      <c r="CNZ20" s="136"/>
      <c r="COA20" s="136"/>
      <c r="COB20" s="136"/>
      <c r="COC20" s="136"/>
      <c r="COD20" s="136"/>
      <c r="COE20" s="136"/>
      <c r="COF20" s="136"/>
      <c r="COG20" s="136"/>
      <c r="COH20" s="136"/>
      <c r="COI20" s="136"/>
      <c r="COJ20" s="136"/>
      <c r="COK20" s="136"/>
      <c r="COL20" s="136"/>
      <c r="COM20" s="136"/>
      <c r="CON20" s="136"/>
      <c r="COO20" s="136"/>
      <c r="COP20" s="136"/>
      <c r="COQ20" s="136"/>
      <c r="COR20" s="136"/>
      <c r="COS20" s="136"/>
      <c r="COT20" s="136"/>
      <c r="COU20" s="136"/>
      <c r="COV20" s="136"/>
      <c r="COW20" s="136"/>
      <c r="COX20" s="136"/>
      <c r="COY20" s="136"/>
      <c r="COZ20" s="136"/>
      <c r="CPA20" s="136"/>
      <c r="CPB20" s="136"/>
      <c r="CPC20" s="136"/>
      <c r="CPD20" s="136"/>
      <c r="CPE20" s="136"/>
      <c r="CPF20" s="136"/>
      <c r="CPG20" s="136"/>
      <c r="CPH20" s="136"/>
      <c r="CPI20" s="136"/>
      <c r="CPJ20" s="136"/>
      <c r="CPK20" s="136"/>
      <c r="CPL20" s="136"/>
      <c r="CPM20" s="136"/>
      <c r="CPN20" s="136"/>
      <c r="CPO20" s="136"/>
      <c r="CPP20" s="136"/>
      <c r="CPQ20" s="136"/>
      <c r="CPR20" s="136"/>
      <c r="CPS20" s="136"/>
      <c r="CPT20" s="136"/>
      <c r="CPU20" s="136"/>
      <c r="CPV20" s="136"/>
      <c r="CPW20" s="136"/>
      <c r="CPX20" s="136"/>
      <c r="CPY20" s="136"/>
      <c r="CPZ20" s="136"/>
      <c r="CQA20" s="136"/>
      <c r="CQB20" s="136"/>
      <c r="CQC20" s="136"/>
      <c r="CQD20" s="136"/>
      <c r="CQE20" s="136"/>
      <c r="CQF20" s="136"/>
      <c r="CQG20" s="136"/>
      <c r="CQH20" s="136"/>
      <c r="CQI20" s="136"/>
      <c r="CQJ20" s="136"/>
      <c r="CQK20" s="136"/>
      <c r="CQL20" s="136"/>
      <c r="CQM20" s="136"/>
      <c r="CQN20" s="136"/>
      <c r="CQO20" s="136"/>
      <c r="CQP20" s="136"/>
      <c r="CQQ20" s="136"/>
      <c r="CQR20" s="136"/>
      <c r="CQS20" s="136"/>
      <c r="CQT20" s="136"/>
      <c r="CQU20" s="136"/>
      <c r="CQV20" s="136"/>
      <c r="CQW20" s="136"/>
      <c r="CQX20" s="136"/>
      <c r="CQY20" s="136"/>
      <c r="CQZ20" s="136"/>
      <c r="CRA20" s="136"/>
      <c r="CRB20" s="136"/>
      <c r="CRC20" s="136"/>
      <c r="CRD20" s="136"/>
      <c r="CRE20" s="136"/>
      <c r="CRF20" s="136"/>
      <c r="CRG20" s="136"/>
      <c r="CRH20" s="136"/>
      <c r="CRI20" s="136"/>
      <c r="CRJ20" s="136"/>
      <c r="CRK20" s="136"/>
      <c r="CRL20" s="136"/>
      <c r="CRM20" s="136"/>
      <c r="CRN20" s="136"/>
      <c r="CRO20" s="136"/>
      <c r="CRP20" s="136"/>
      <c r="CRQ20" s="136"/>
      <c r="CRR20" s="136"/>
      <c r="CRS20" s="136"/>
      <c r="CRT20" s="136"/>
      <c r="CRU20" s="136"/>
      <c r="CRV20" s="136"/>
      <c r="CRW20" s="136"/>
      <c r="CRX20" s="136"/>
      <c r="CRY20" s="136"/>
      <c r="CRZ20" s="136"/>
      <c r="CSA20" s="136"/>
      <c r="CSB20" s="136"/>
      <c r="CSC20" s="136"/>
      <c r="CSD20" s="136"/>
      <c r="CSE20" s="136"/>
      <c r="CSF20" s="136"/>
      <c r="CSG20" s="136"/>
      <c r="CSH20" s="136"/>
      <c r="CSI20" s="136"/>
      <c r="CSJ20" s="136"/>
      <c r="CSK20" s="136"/>
      <c r="CSL20" s="136"/>
      <c r="CSM20" s="136"/>
      <c r="CSN20" s="136"/>
      <c r="CSO20" s="136"/>
      <c r="CSP20" s="136"/>
      <c r="CSQ20" s="136"/>
      <c r="CSR20" s="136"/>
      <c r="CSS20" s="136"/>
      <c r="CST20" s="136"/>
      <c r="CSU20" s="136"/>
      <c r="CSV20" s="136"/>
      <c r="CSW20" s="136"/>
      <c r="CSX20" s="136"/>
      <c r="CSY20" s="136"/>
      <c r="CSZ20" s="136"/>
      <c r="CTA20" s="136"/>
      <c r="CTB20" s="136"/>
      <c r="CTC20" s="136"/>
      <c r="CTD20" s="136"/>
      <c r="CTE20" s="136"/>
      <c r="CTF20" s="136"/>
      <c r="CTG20" s="136"/>
      <c r="CTH20" s="136"/>
      <c r="CTI20" s="136"/>
      <c r="CTJ20" s="136"/>
      <c r="CTK20" s="136"/>
      <c r="CTL20" s="136"/>
      <c r="CTM20" s="136"/>
      <c r="CTN20" s="136"/>
      <c r="CTO20" s="136"/>
      <c r="CTP20" s="136"/>
      <c r="CTQ20" s="136"/>
      <c r="CTR20" s="136"/>
      <c r="CTS20" s="136"/>
      <c r="CTT20" s="136"/>
      <c r="CTU20" s="136"/>
      <c r="CTV20" s="136"/>
      <c r="CTW20" s="136"/>
      <c r="CTX20" s="136"/>
      <c r="CTY20" s="136"/>
      <c r="CTZ20" s="136"/>
      <c r="CUA20" s="136"/>
      <c r="CUB20" s="136"/>
      <c r="CUC20" s="136"/>
      <c r="CUD20" s="136"/>
      <c r="CUE20" s="136"/>
      <c r="CUF20" s="136"/>
      <c r="CUG20" s="136"/>
      <c r="CUH20" s="136"/>
      <c r="CUI20" s="136"/>
      <c r="CUJ20" s="136"/>
      <c r="CUK20" s="136"/>
      <c r="CUL20" s="136"/>
      <c r="CUM20" s="136"/>
      <c r="CUN20" s="136"/>
      <c r="CUO20" s="136"/>
      <c r="CUP20" s="136"/>
      <c r="CUQ20" s="136"/>
      <c r="CUR20" s="136"/>
      <c r="CUS20" s="136"/>
      <c r="CUT20" s="136"/>
      <c r="CUU20" s="136"/>
      <c r="CUV20" s="136"/>
      <c r="CUW20" s="136"/>
      <c r="CUX20" s="136"/>
      <c r="CUY20" s="136"/>
      <c r="CUZ20" s="136"/>
      <c r="CVA20" s="136"/>
      <c r="CVB20" s="136"/>
      <c r="CVC20" s="136"/>
      <c r="CVD20" s="136"/>
      <c r="CVE20" s="136"/>
      <c r="CVF20" s="136"/>
      <c r="CVG20" s="136"/>
      <c r="CVH20" s="136"/>
      <c r="CVI20" s="136"/>
      <c r="CVJ20" s="136"/>
      <c r="CVK20" s="136"/>
      <c r="CVL20" s="136"/>
      <c r="CVM20" s="136"/>
      <c r="CVN20" s="136"/>
      <c r="CVO20" s="136"/>
      <c r="CVP20" s="136"/>
      <c r="CVQ20" s="136"/>
      <c r="CVR20" s="136"/>
      <c r="CVS20" s="136"/>
      <c r="CVT20" s="136"/>
      <c r="CVU20" s="136"/>
      <c r="CVV20" s="136"/>
      <c r="CVW20" s="136"/>
      <c r="CVX20" s="136"/>
      <c r="CVY20" s="136"/>
      <c r="CVZ20" s="136"/>
      <c r="CWA20" s="136"/>
      <c r="CWB20" s="136"/>
      <c r="CWC20" s="136"/>
      <c r="CWD20" s="136"/>
      <c r="CWE20" s="136"/>
      <c r="CWF20" s="136"/>
      <c r="CWG20" s="136"/>
      <c r="CWH20" s="136"/>
      <c r="CWI20" s="136"/>
      <c r="CWJ20" s="136"/>
      <c r="CWK20" s="136"/>
      <c r="CWL20" s="136"/>
      <c r="CWM20" s="136"/>
      <c r="CWN20" s="136"/>
      <c r="CWO20" s="136"/>
      <c r="CWP20" s="136"/>
      <c r="CWQ20" s="136"/>
      <c r="CWR20" s="136"/>
      <c r="CWS20" s="136"/>
      <c r="CWT20" s="136"/>
      <c r="CWU20" s="136"/>
      <c r="CWV20" s="136"/>
      <c r="CWW20" s="136"/>
      <c r="CWX20" s="136"/>
      <c r="CWY20" s="136"/>
      <c r="CWZ20" s="136"/>
      <c r="CXA20" s="136"/>
      <c r="CXB20" s="136"/>
      <c r="CXC20" s="136"/>
      <c r="CXD20" s="136"/>
      <c r="CXE20" s="136"/>
      <c r="CXF20" s="136"/>
      <c r="CXG20" s="136"/>
      <c r="CXH20" s="136"/>
      <c r="CXI20" s="136"/>
      <c r="CXJ20" s="136"/>
      <c r="CXK20" s="136"/>
      <c r="CXL20" s="136"/>
      <c r="CXM20" s="136"/>
      <c r="CXN20" s="136"/>
      <c r="CXO20" s="136"/>
      <c r="CXP20" s="136"/>
      <c r="CXQ20" s="136"/>
      <c r="CXR20" s="136"/>
      <c r="CXS20" s="136"/>
      <c r="CXT20" s="136"/>
      <c r="CXU20" s="136"/>
      <c r="CXV20" s="136"/>
      <c r="CXW20" s="136"/>
      <c r="CXX20" s="136"/>
      <c r="CXY20" s="136"/>
      <c r="CXZ20" s="136"/>
      <c r="CYA20" s="136"/>
      <c r="CYB20" s="136"/>
      <c r="CYC20" s="136"/>
      <c r="CYD20" s="136"/>
      <c r="CYE20" s="136"/>
      <c r="CYF20" s="136"/>
      <c r="CYG20" s="136"/>
      <c r="CYH20" s="136"/>
      <c r="CYI20" s="136"/>
      <c r="CYJ20" s="136"/>
      <c r="CYK20" s="136"/>
      <c r="CYL20" s="136"/>
      <c r="CYM20" s="136"/>
      <c r="CYN20" s="136"/>
      <c r="CYO20" s="136"/>
      <c r="CYP20" s="136"/>
      <c r="CYQ20" s="136"/>
      <c r="CYR20" s="136"/>
      <c r="CYS20" s="136"/>
      <c r="CYT20" s="136"/>
      <c r="CYU20" s="136"/>
      <c r="CYV20" s="136"/>
      <c r="CYW20" s="136"/>
      <c r="CYX20" s="136"/>
      <c r="CYY20" s="136"/>
      <c r="CYZ20" s="136"/>
      <c r="CZA20" s="136"/>
      <c r="CZB20" s="136"/>
      <c r="CZC20" s="136"/>
      <c r="CZD20" s="136"/>
      <c r="CZE20" s="136"/>
      <c r="CZF20" s="136"/>
      <c r="CZG20" s="136"/>
      <c r="CZH20" s="136"/>
      <c r="CZI20" s="136"/>
      <c r="CZJ20" s="136"/>
      <c r="CZK20" s="136"/>
      <c r="CZL20" s="136"/>
      <c r="CZM20" s="136"/>
      <c r="CZN20" s="136"/>
      <c r="CZO20" s="136"/>
      <c r="CZP20" s="136"/>
      <c r="CZQ20" s="136"/>
      <c r="CZR20" s="136"/>
      <c r="CZS20" s="136"/>
      <c r="CZT20" s="136"/>
      <c r="CZU20" s="136"/>
      <c r="CZV20" s="136"/>
      <c r="CZW20" s="136"/>
      <c r="CZX20" s="136"/>
      <c r="CZY20" s="136"/>
      <c r="CZZ20" s="136"/>
      <c r="DAA20" s="136"/>
      <c r="DAB20" s="136"/>
      <c r="DAC20" s="136"/>
      <c r="DAD20" s="136"/>
      <c r="DAE20" s="136"/>
      <c r="DAF20" s="136"/>
      <c r="DAG20" s="136"/>
      <c r="DAH20" s="136"/>
      <c r="DAI20" s="136"/>
      <c r="DAJ20" s="136"/>
      <c r="DAK20" s="136"/>
      <c r="DAL20" s="136"/>
      <c r="DAM20" s="136"/>
      <c r="DAN20" s="136"/>
      <c r="DAO20" s="136"/>
      <c r="DAP20" s="136"/>
      <c r="DAQ20" s="136"/>
      <c r="DAR20" s="136"/>
      <c r="DAS20" s="136"/>
      <c r="DAT20" s="136"/>
      <c r="DAU20" s="136"/>
      <c r="DAV20" s="136"/>
      <c r="DAW20" s="136"/>
      <c r="DAX20" s="136"/>
      <c r="DAY20" s="136"/>
      <c r="DAZ20" s="136"/>
      <c r="DBA20" s="136"/>
      <c r="DBB20" s="136"/>
      <c r="DBC20" s="136"/>
      <c r="DBD20" s="136"/>
      <c r="DBE20" s="136"/>
      <c r="DBF20" s="136"/>
      <c r="DBG20" s="136"/>
      <c r="DBH20" s="136"/>
      <c r="DBI20" s="136"/>
      <c r="DBJ20" s="136"/>
      <c r="DBK20" s="136"/>
      <c r="DBL20" s="136"/>
      <c r="DBM20" s="136"/>
      <c r="DBN20" s="136"/>
      <c r="DBO20" s="136"/>
      <c r="DBP20" s="136"/>
      <c r="DBQ20" s="136"/>
      <c r="DBR20" s="136"/>
      <c r="DBS20" s="136"/>
      <c r="DBT20" s="136"/>
      <c r="DBU20" s="136"/>
      <c r="DBV20" s="136"/>
      <c r="DBW20" s="136"/>
      <c r="DBX20" s="136"/>
      <c r="DBY20" s="136"/>
      <c r="DBZ20" s="136"/>
      <c r="DCA20" s="136"/>
      <c r="DCB20" s="136"/>
      <c r="DCC20" s="136"/>
      <c r="DCD20" s="136"/>
      <c r="DCE20" s="136"/>
      <c r="DCF20" s="136"/>
      <c r="DCG20" s="136"/>
      <c r="DCH20" s="136"/>
      <c r="DCI20" s="136"/>
      <c r="DCJ20" s="136"/>
      <c r="DCK20" s="136"/>
      <c r="DCL20" s="136"/>
      <c r="DCM20" s="136"/>
      <c r="DCN20" s="136"/>
      <c r="DCO20" s="136"/>
      <c r="DCP20" s="136"/>
      <c r="DCQ20" s="136"/>
      <c r="DCR20" s="136"/>
      <c r="DCS20" s="136"/>
      <c r="DCT20" s="136"/>
      <c r="DCU20" s="136"/>
      <c r="DCV20" s="136"/>
      <c r="DCW20" s="136"/>
      <c r="DCX20" s="136"/>
      <c r="DCY20" s="136"/>
      <c r="DCZ20" s="136"/>
      <c r="DDA20" s="136"/>
      <c r="DDB20" s="136"/>
      <c r="DDC20" s="136"/>
      <c r="DDD20" s="136"/>
      <c r="DDE20" s="136"/>
      <c r="DDF20" s="136"/>
      <c r="DDG20" s="136"/>
      <c r="DDH20" s="136"/>
      <c r="DDI20" s="136"/>
      <c r="DDJ20" s="136"/>
      <c r="DDK20" s="136"/>
      <c r="DDL20" s="136"/>
      <c r="DDM20" s="136"/>
      <c r="DDN20" s="136"/>
      <c r="DDO20" s="136"/>
      <c r="DDP20" s="136"/>
      <c r="DDQ20" s="136"/>
      <c r="DDR20" s="136"/>
      <c r="DDS20" s="136"/>
      <c r="DDT20" s="136"/>
      <c r="DDU20" s="136"/>
      <c r="DDV20" s="136"/>
      <c r="DDW20" s="136"/>
      <c r="DDX20" s="136"/>
      <c r="DDY20" s="136"/>
      <c r="DDZ20" s="136"/>
      <c r="DEA20" s="136"/>
      <c r="DEB20" s="136"/>
      <c r="DEC20" s="136"/>
      <c r="DED20" s="136"/>
      <c r="DEE20" s="136"/>
      <c r="DEF20" s="136"/>
      <c r="DEG20" s="136"/>
      <c r="DEH20" s="136"/>
      <c r="DEI20" s="136"/>
      <c r="DEJ20" s="136"/>
      <c r="DEK20" s="136"/>
      <c r="DEL20" s="136"/>
      <c r="DEM20" s="136"/>
      <c r="DEN20" s="136"/>
      <c r="DEO20" s="136"/>
      <c r="DEP20" s="136"/>
      <c r="DEQ20" s="136"/>
      <c r="DER20" s="136"/>
      <c r="DES20" s="136"/>
      <c r="DET20" s="136"/>
      <c r="DEU20" s="136"/>
      <c r="DEV20" s="136"/>
      <c r="DEW20" s="136"/>
      <c r="DEX20" s="136"/>
      <c r="DEY20" s="136"/>
      <c r="DEZ20" s="136"/>
      <c r="DFA20" s="136"/>
      <c r="DFB20" s="136"/>
      <c r="DFC20" s="136"/>
      <c r="DFD20" s="136"/>
      <c r="DFE20" s="136"/>
      <c r="DFF20" s="136"/>
      <c r="DFG20" s="136"/>
      <c r="DFH20" s="136"/>
      <c r="DFI20" s="136"/>
      <c r="DFJ20" s="136"/>
      <c r="DFK20" s="136"/>
      <c r="DFL20" s="136"/>
      <c r="DFM20" s="136"/>
      <c r="DFN20" s="136"/>
      <c r="DFO20" s="136"/>
      <c r="DFP20" s="136"/>
      <c r="DFQ20" s="136"/>
      <c r="DFR20" s="136"/>
      <c r="DFS20" s="136"/>
      <c r="DFT20" s="136"/>
      <c r="DFU20" s="136"/>
      <c r="DFV20" s="136"/>
      <c r="DFW20" s="136"/>
      <c r="DFX20" s="136"/>
      <c r="DFY20" s="136"/>
      <c r="DFZ20" s="136"/>
      <c r="DGA20" s="136"/>
      <c r="DGB20" s="136"/>
      <c r="DGC20" s="136"/>
      <c r="DGD20" s="136"/>
      <c r="DGE20" s="136"/>
      <c r="DGF20" s="136"/>
      <c r="DGG20" s="136"/>
      <c r="DGH20" s="136"/>
      <c r="DGI20" s="136"/>
      <c r="DGJ20" s="136"/>
      <c r="DGK20" s="136"/>
      <c r="DGL20" s="136"/>
      <c r="DGM20" s="136"/>
      <c r="DGN20" s="136"/>
      <c r="DGO20" s="136"/>
      <c r="DGP20" s="136"/>
      <c r="DGQ20" s="136"/>
      <c r="DGR20" s="136"/>
      <c r="DGS20" s="136"/>
      <c r="DGT20" s="136"/>
      <c r="DGU20" s="136"/>
      <c r="DGV20" s="136"/>
      <c r="DGW20" s="136"/>
      <c r="DGX20" s="136"/>
      <c r="DGY20" s="136"/>
      <c r="DGZ20" s="136"/>
      <c r="DHA20" s="136"/>
      <c r="DHB20" s="136"/>
      <c r="DHC20" s="136"/>
      <c r="DHD20" s="136"/>
      <c r="DHE20" s="136"/>
      <c r="DHF20" s="136"/>
      <c r="DHG20" s="136"/>
      <c r="DHH20" s="136"/>
      <c r="DHI20" s="136"/>
      <c r="DHJ20" s="136"/>
      <c r="DHK20" s="136"/>
      <c r="DHL20" s="136"/>
      <c r="DHM20" s="136"/>
      <c r="DHN20" s="136"/>
      <c r="DHO20" s="136"/>
      <c r="DHP20" s="136"/>
      <c r="DHQ20" s="136"/>
      <c r="DHR20" s="136"/>
      <c r="DHS20" s="136"/>
      <c r="DHT20" s="136"/>
      <c r="DHU20" s="136"/>
      <c r="DHV20" s="136"/>
      <c r="DHW20" s="136"/>
      <c r="DHX20" s="136"/>
      <c r="DHY20" s="136"/>
      <c r="DHZ20" s="136"/>
      <c r="DIA20" s="136"/>
      <c r="DIB20" s="136"/>
      <c r="DIC20" s="136"/>
      <c r="DID20" s="136"/>
      <c r="DIE20" s="136"/>
      <c r="DIF20" s="136"/>
      <c r="DIG20" s="136"/>
      <c r="DIH20" s="136"/>
      <c r="DII20" s="136"/>
      <c r="DIJ20" s="136"/>
      <c r="DIK20" s="136"/>
      <c r="DIL20" s="136"/>
      <c r="DIM20" s="136"/>
      <c r="DIN20" s="136"/>
      <c r="DIO20" s="136"/>
      <c r="DIP20" s="136"/>
      <c r="DIQ20" s="136"/>
      <c r="DIR20" s="136"/>
      <c r="DIS20" s="136"/>
      <c r="DIT20" s="136"/>
      <c r="DIU20" s="136"/>
      <c r="DIV20" s="136"/>
      <c r="DIW20" s="136"/>
      <c r="DIX20" s="136"/>
      <c r="DIY20" s="136"/>
      <c r="DIZ20" s="136"/>
      <c r="DJA20" s="136"/>
      <c r="DJB20" s="136"/>
      <c r="DJC20" s="136"/>
      <c r="DJD20" s="136"/>
      <c r="DJE20" s="136"/>
      <c r="DJF20" s="136"/>
      <c r="DJG20" s="136"/>
      <c r="DJH20" s="136"/>
      <c r="DJI20" s="136"/>
      <c r="DJJ20" s="136"/>
      <c r="DJK20" s="136"/>
      <c r="DJL20" s="136"/>
      <c r="DJM20" s="136"/>
      <c r="DJN20" s="136"/>
      <c r="DJO20" s="136"/>
      <c r="DJP20" s="136"/>
      <c r="DJQ20" s="136"/>
      <c r="DJR20" s="136"/>
      <c r="DJS20" s="136"/>
      <c r="DJT20" s="136"/>
      <c r="DJU20" s="136"/>
      <c r="DJV20" s="136"/>
      <c r="DJW20" s="136"/>
      <c r="DJX20" s="136"/>
      <c r="DJY20" s="136"/>
      <c r="DJZ20" s="136"/>
      <c r="DKA20" s="136"/>
      <c r="DKB20" s="136"/>
      <c r="DKC20" s="136"/>
      <c r="DKD20" s="136"/>
      <c r="DKE20" s="136"/>
      <c r="DKF20" s="136"/>
      <c r="DKG20" s="136"/>
      <c r="DKH20" s="136"/>
      <c r="DKI20" s="136"/>
      <c r="DKJ20" s="136"/>
      <c r="DKK20" s="136"/>
      <c r="DKL20" s="136"/>
      <c r="DKM20" s="136"/>
      <c r="DKN20" s="136"/>
      <c r="DKO20" s="136"/>
      <c r="DKP20" s="136"/>
      <c r="DKQ20" s="136"/>
      <c r="DKR20" s="136"/>
      <c r="DKS20" s="136"/>
      <c r="DKT20" s="136"/>
      <c r="DKU20" s="136"/>
      <c r="DKV20" s="136"/>
      <c r="DKW20" s="136"/>
      <c r="DKX20" s="136"/>
      <c r="DKY20" s="136"/>
      <c r="DKZ20" s="136"/>
      <c r="DLA20" s="136"/>
      <c r="DLB20" s="136"/>
      <c r="DLC20" s="136"/>
      <c r="DLD20" s="136"/>
      <c r="DLE20" s="136"/>
      <c r="DLF20" s="136"/>
      <c r="DLG20" s="136"/>
      <c r="DLH20" s="136"/>
      <c r="DLI20" s="136"/>
      <c r="DLJ20" s="136"/>
      <c r="DLK20" s="136"/>
      <c r="DLL20" s="136"/>
      <c r="DLM20" s="136"/>
      <c r="DLN20" s="136"/>
      <c r="DLO20" s="136"/>
      <c r="DLP20" s="136"/>
      <c r="DLQ20" s="136"/>
      <c r="DLR20" s="136"/>
      <c r="DLS20" s="136"/>
      <c r="DLT20" s="136"/>
      <c r="DLU20" s="136"/>
      <c r="DLV20" s="136"/>
      <c r="DLW20" s="136"/>
      <c r="DLX20" s="136"/>
      <c r="DLY20" s="136"/>
      <c r="DLZ20" s="136"/>
      <c r="DMA20" s="136"/>
      <c r="DMB20" s="136"/>
      <c r="DMC20" s="136"/>
      <c r="DMD20" s="136"/>
      <c r="DME20" s="136"/>
      <c r="DMF20" s="136"/>
      <c r="DMG20" s="136"/>
      <c r="DMH20" s="136"/>
      <c r="DMI20" s="136"/>
      <c r="DMJ20" s="136"/>
      <c r="DMK20" s="136"/>
      <c r="DML20" s="136"/>
      <c r="DMM20" s="136"/>
      <c r="DMN20" s="136"/>
      <c r="DMO20" s="136"/>
      <c r="DMP20" s="136"/>
      <c r="DMQ20" s="136"/>
      <c r="DMR20" s="136"/>
      <c r="DMS20" s="136"/>
      <c r="DMT20" s="136"/>
      <c r="DMU20" s="136"/>
      <c r="DMV20" s="136"/>
      <c r="DMW20" s="136"/>
      <c r="DMX20" s="136"/>
      <c r="DMY20" s="136"/>
      <c r="DMZ20" s="136"/>
      <c r="DNA20" s="136"/>
      <c r="DNB20" s="136"/>
      <c r="DNC20" s="136"/>
      <c r="DND20" s="136"/>
      <c r="DNE20" s="136"/>
      <c r="DNF20" s="136"/>
      <c r="DNG20" s="136"/>
      <c r="DNH20" s="136"/>
      <c r="DNI20" s="136"/>
      <c r="DNJ20" s="136"/>
      <c r="DNK20" s="136"/>
      <c r="DNL20" s="136"/>
      <c r="DNM20" s="136"/>
      <c r="DNN20" s="136"/>
      <c r="DNO20" s="136"/>
      <c r="DNP20" s="136"/>
      <c r="DNQ20" s="136"/>
      <c r="DNR20" s="136"/>
      <c r="DNS20" s="136"/>
      <c r="DNT20" s="136"/>
      <c r="DNU20" s="136"/>
      <c r="DNV20" s="136"/>
      <c r="DNW20" s="136"/>
      <c r="DNX20" s="136"/>
      <c r="DNY20" s="136"/>
      <c r="DNZ20" s="136"/>
      <c r="DOA20" s="136"/>
      <c r="DOB20" s="136"/>
      <c r="DOC20" s="136"/>
      <c r="DOD20" s="136"/>
      <c r="DOE20" s="136"/>
      <c r="DOF20" s="136"/>
      <c r="DOG20" s="136"/>
      <c r="DOH20" s="136"/>
      <c r="DOI20" s="136"/>
      <c r="DOJ20" s="136"/>
      <c r="DOK20" s="136"/>
      <c r="DOL20" s="136"/>
      <c r="DOM20" s="136"/>
      <c r="DON20" s="136"/>
      <c r="DOO20" s="136"/>
      <c r="DOP20" s="136"/>
      <c r="DOQ20" s="136"/>
      <c r="DOR20" s="136"/>
      <c r="DOS20" s="136"/>
      <c r="DOT20" s="136"/>
      <c r="DOU20" s="136"/>
      <c r="DOV20" s="136"/>
      <c r="DOW20" s="136"/>
      <c r="DOX20" s="136"/>
      <c r="DOY20" s="136"/>
      <c r="DOZ20" s="136"/>
      <c r="DPA20" s="136"/>
      <c r="DPB20" s="136"/>
      <c r="DPC20" s="136"/>
      <c r="DPD20" s="136"/>
      <c r="DPE20" s="136"/>
      <c r="DPF20" s="136"/>
      <c r="DPG20" s="136"/>
      <c r="DPH20" s="136"/>
      <c r="DPI20" s="136"/>
      <c r="DPJ20" s="136"/>
      <c r="DPK20" s="136"/>
      <c r="DPL20" s="136"/>
      <c r="DPM20" s="136"/>
      <c r="DPN20" s="136"/>
      <c r="DPO20" s="136"/>
      <c r="DPP20" s="136"/>
      <c r="DPQ20" s="136"/>
      <c r="DPR20" s="136"/>
      <c r="DPS20" s="136"/>
      <c r="DPT20" s="136"/>
      <c r="DPU20" s="136"/>
      <c r="DPV20" s="136"/>
      <c r="DPW20" s="136"/>
      <c r="DPX20" s="136"/>
      <c r="DPY20" s="136"/>
      <c r="DPZ20" s="136"/>
      <c r="DQA20" s="136"/>
      <c r="DQB20" s="136"/>
      <c r="DQC20" s="136"/>
      <c r="DQD20" s="136"/>
      <c r="DQE20" s="136"/>
      <c r="DQF20" s="136"/>
      <c r="DQG20" s="136"/>
      <c r="DQH20" s="136"/>
      <c r="DQI20" s="136"/>
      <c r="DQJ20" s="136"/>
      <c r="DQK20" s="136"/>
      <c r="DQL20" s="136"/>
      <c r="DQM20" s="136"/>
      <c r="DQN20" s="136"/>
      <c r="DQO20" s="136"/>
      <c r="DQP20" s="136"/>
      <c r="DQQ20" s="136"/>
      <c r="DQR20" s="136"/>
      <c r="DQS20" s="136"/>
      <c r="DQT20" s="136"/>
      <c r="DQU20" s="136"/>
      <c r="DQV20" s="136"/>
      <c r="DQW20" s="136"/>
      <c r="DQX20" s="136"/>
      <c r="DQY20" s="136"/>
      <c r="DQZ20" s="136"/>
      <c r="DRA20" s="136"/>
      <c r="DRB20" s="136"/>
      <c r="DRC20" s="136"/>
      <c r="DRD20" s="136"/>
      <c r="DRE20" s="136"/>
      <c r="DRF20" s="136"/>
      <c r="DRG20" s="136"/>
      <c r="DRH20" s="136"/>
      <c r="DRI20" s="136"/>
      <c r="DRJ20" s="136"/>
      <c r="DRK20" s="136"/>
      <c r="DRL20" s="136"/>
      <c r="DRM20" s="136"/>
      <c r="DRN20" s="136"/>
      <c r="DRO20" s="136"/>
      <c r="DRP20" s="136"/>
      <c r="DRQ20" s="136"/>
      <c r="DRR20" s="136"/>
      <c r="DRS20" s="136"/>
      <c r="DRT20" s="136"/>
      <c r="DRU20" s="136"/>
      <c r="DRV20" s="136"/>
      <c r="DRW20" s="136"/>
      <c r="DRX20" s="136"/>
      <c r="DRY20" s="136"/>
      <c r="DRZ20" s="136"/>
      <c r="DSA20" s="136"/>
      <c r="DSB20" s="136"/>
      <c r="DSC20" s="136"/>
      <c r="DSD20" s="136"/>
      <c r="DSE20" s="136"/>
      <c r="DSF20" s="136"/>
      <c r="DSG20" s="136"/>
      <c r="DSH20" s="136"/>
      <c r="DSI20" s="136"/>
      <c r="DSJ20" s="136"/>
      <c r="DSK20" s="136"/>
      <c r="DSL20" s="136"/>
      <c r="DSM20" s="136"/>
      <c r="DSN20" s="136"/>
      <c r="DSO20" s="136"/>
      <c r="DSP20" s="136"/>
      <c r="DSQ20" s="136"/>
      <c r="DSR20" s="136"/>
      <c r="DSS20" s="136"/>
      <c r="DST20" s="136"/>
      <c r="DSU20" s="136"/>
      <c r="DSV20" s="136"/>
      <c r="DSW20" s="136"/>
      <c r="DSX20" s="136"/>
      <c r="DSY20" s="136"/>
      <c r="DSZ20" s="136"/>
      <c r="DTA20" s="136"/>
      <c r="DTB20" s="136"/>
      <c r="DTC20" s="136"/>
      <c r="DTD20" s="136"/>
      <c r="DTE20" s="136"/>
      <c r="DTF20" s="136"/>
      <c r="DTG20" s="136"/>
      <c r="DTH20" s="136"/>
      <c r="DTI20" s="136"/>
      <c r="DTJ20" s="136"/>
      <c r="DTK20" s="136"/>
      <c r="DTL20" s="136"/>
      <c r="DTM20" s="136"/>
      <c r="DTN20" s="136"/>
      <c r="DTO20" s="136"/>
      <c r="DTP20" s="136"/>
      <c r="DTQ20" s="136"/>
      <c r="DTR20" s="136"/>
      <c r="DTS20" s="136"/>
      <c r="DTT20" s="136"/>
      <c r="DTU20" s="136"/>
      <c r="DTV20" s="136"/>
      <c r="DTW20" s="136"/>
      <c r="DTX20" s="136"/>
      <c r="DTY20" s="136"/>
      <c r="DTZ20" s="136"/>
      <c r="DUA20" s="136"/>
      <c r="DUB20" s="136"/>
      <c r="DUC20" s="136"/>
      <c r="DUD20" s="136"/>
      <c r="DUE20" s="136"/>
      <c r="DUF20" s="136"/>
      <c r="DUG20" s="136"/>
      <c r="DUH20" s="136"/>
      <c r="DUI20" s="136"/>
      <c r="DUJ20" s="136"/>
      <c r="DUK20" s="136"/>
      <c r="DUL20" s="136"/>
      <c r="DUM20" s="136"/>
      <c r="DUN20" s="136"/>
      <c r="DUO20" s="136"/>
      <c r="DUP20" s="136"/>
      <c r="DUQ20" s="136"/>
      <c r="DUR20" s="136"/>
      <c r="DUS20" s="136"/>
      <c r="DUT20" s="136"/>
      <c r="DUU20" s="136"/>
      <c r="DUV20" s="136"/>
      <c r="DUW20" s="136"/>
      <c r="DUX20" s="136"/>
      <c r="DUY20" s="136"/>
      <c r="DUZ20" s="136"/>
      <c r="DVA20" s="136"/>
      <c r="DVB20" s="136"/>
      <c r="DVC20" s="136"/>
      <c r="DVD20" s="136"/>
      <c r="DVE20" s="136"/>
      <c r="DVF20" s="136"/>
      <c r="DVG20" s="136"/>
      <c r="DVH20" s="136"/>
      <c r="DVI20" s="136"/>
      <c r="DVJ20" s="136"/>
      <c r="DVK20" s="136"/>
      <c r="DVL20" s="136"/>
      <c r="DVM20" s="136"/>
      <c r="DVN20" s="136"/>
      <c r="DVO20" s="136"/>
      <c r="DVP20" s="136"/>
      <c r="DVQ20" s="136"/>
      <c r="DVR20" s="136"/>
      <c r="DVS20" s="136"/>
      <c r="DVT20" s="136"/>
      <c r="DVU20" s="136"/>
      <c r="DVV20" s="136"/>
      <c r="DVW20" s="136"/>
      <c r="DVX20" s="136"/>
      <c r="DVY20" s="136"/>
      <c r="DVZ20" s="136"/>
      <c r="DWA20" s="136"/>
      <c r="DWB20" s="136"/>
      <c r="DWC20" s="136"/>
      <c r="DWD20" s="136"/>
      <c r="DWE20" s="136"/>
      <c r="DWF20" s="136"/>
      <c r="DWG20" s="136"/>
      <c r="DWH20" s="136"/>
      <c r="DWI20" s="136"/>
      <c r="DWJ20" s="136"/>
      <c r="DWK20" s="136"/>
      <c r="DWL20" s="136"/>
      <c r="DWM20" s="136"/>
      <c r="DWN20" s="136"/>
      <c r="DWO20" s="136"/>
      <c r="DWP20" s="136"/>
      <c r="DWQ20" s="136"/>
      <c r="DWR20" s="136"/>
      <c r="DWS20" s="136"/>
      <c r="DWT20" s="136"/>
      <c r="DWU20" s="136"/>
      <c r="DWV20" s="136"/>
      <c r="DWW20" s="136"/>
      <c r="DWX20" s="136"/>
      <c r="DWY20" s="136"/>
      <c r="DWZ20" s="136"/>
      <c r="DXA20" s="136"/>
      <c r="DXB20" s="136"/>
      <c r="DXC20" s="136"/>
      <c r="DXD20" s="136"/>
      <c r="DXE20" s="136"/>
      <c r="DXF20" s="136"/>
      <c r="DXG20" s="136"/>
      <c r="DXH20" s="136"/>
      <c r="DXI20" s="136"/>
      <c r="DXJ20" s="136"/>
      <c r="DXK20" s="136"/>
      <c r="DXL20" s="136"/>
      <c r="DXM20" s="136"/>
      <c r="DXN20" s="136"/>
      <c r="DXO20" s="136"/>
      <c r="DXP20" s="136"/>
      <c r="DXQ20" s="136"/>
      <c r="DXR20" s="136"/>
      <c r="DXS20" s="136"/>
      <c r="DXT20" s="136"/>
      <c r="DXU20" s="136"/>
      <c r="DXV20" s="136"/>
      <c r="DXW20" s="136"/>
      <c r="DXX20" s="136"/>
      <c r="DXY20" s="136"/>
      <c r="DXZ20" s="136"/>
      <c r="DYA20" s="136"/>
      <c r="DYB20" s="136"/>
      <c r="DYC20" s="136"/>
      <c r="DYD20" s="136"/>
      <c r="DYE20" s="136"/>
      <c r="DYF20" s="136"/>
      <c r="DYG20" s="136"/>
      <c r="DYH20" s="136"/>
      <c r="DYI20" s="136"/>
      <c r="DYJ20" s="136"/>
      <c r="DYK20" s="136"/>
      <c r="DYL20" s="136"/>
      <c r="DYM20" s="136"/>
      <c r="DYN20" s="136"/>
      <c r="DYO20" s="136"/>
      <c r="DYP20" s="136"/>
      <c r="DYQ20" s="136"/>
      <c r="DYR20" s="136"/>
      <c r="DYS20" s="136"/>
      <c r="DYT20" s="136"/>
      <c r="DYU20" s="136"/>
      <c r="DYV20" s="136"/>
      <c r="DYW20" s="136"/>
      <c r="DYX20" s="136"/>
      <c r="DYY20" s="136"/>
      <c r="DYZ20" s="136"/>
      <c r="DZA20" s="136"/>
      <c r="DZB20" s="136"/>
      <c r="DZC20" s="136"/>
      <c r="DZD20" s="136"/>
      <c r="DZE20" s="136"/>
      <c r="DZF20" s="136"/>
      <c r="DZG20" s="136"/>
      <c r="DZH20" s="136"/>
      <c r="DZI20" s="136"/>
      <c r="DZJ20" s="136"/>
      <c r="DZK20" s="136"/>
      <c r="DZL20" s="136"/>
      <c r="DZM20" s="136"/>
      <c r="DZN20" s="136"/>
      <c r="DZO20" s="136"/>
      <c r="DZP20" s="136"/>
      <c r="DZQ20" s="136"/>
      <c r="DZR20" s="136"/>
      <c r="DZS20" s="136"/>
      <c r="DZT20" s="136"/>
      <c r="DZU20" s="136"/>
      <c r="DZV20" s="136"/>
      <c r="DZW20" s="136"/>
      <c r="DZX20" s="136"/>
      <c r="DZY20" s="136"/>
      <c r="DZZ20" s="136"/>
      <c r="EAA20" s="136"/>
      <c r="EAB20" s="136"/>
      <c r="EAC20" s="136"/>
      <c r="EAD20" s="136"/>
      <c r="EAE20" s="136"/>
      <c r="EAF20" s="136"/>
      <c r="EAG20" s="136"/>
      <c r="EAH20" s="136"/>
      <c r="EAI20" s="136"/>
      <c r="EAJ20" s="136"/>
      <c r="EAK20" s="136"/>
      <c r="EAL20" s="136"/>
      <c r="EAM20" s="136"/>
      <c r="EAN20" s="136"/>
      <c r="EAO20" s="136"/>
      <c r="EAP20" s="136"/>
      <c r="EAQ20" s="136"/>
      <c r="EAR20" s="136"/>
      <c r="EAS20" s="136"/>
      <c r="EAT20" s="136"/>
      <c r="EAU20" s="136"/>
      <c r="EAV20" s="136"/>
      <c r="EAW20" s="136"/>
      <c r="EAX20" s="136"/>
      <c r="EAY20" s="136"/>
      <c r="EAZ20" s="136"/>
      <c r="EBA20" s="136"/>
      <c r="EBB20" s="136"/>
      <c r="EBC20" s="136"/>
      <c r="EBD20" s="136"/>
      <c r="EBE20" s="136"/>
      <c r="EBF20" s="136"/>
      <c r="EBG20" s="136"/>
      <c r="EBH20" s="136"/>
      <c r="EBI20" s="136"/>
      <c r="EBJ20" s="136"/>
      <c r="EBK20" s="136"/>
      <c r="EBL20" s="136"/>
      <c r="EBM20" s="136"/>
      <c r="EBN20" s="136"/>
      <c r="EBO20" s="136"/>
      <c r="EBP20" s="136"/>
      <c r="EBQ20" s="136"/>
      <c r="EBR20" s="136"/>
      <c r="EBS20" s="136"/>
      <c r="EBT20" s="136"/>
      <c r="EBU20" s="136"/>
      <c r="EBV20" s="136"/>
      <c r="EBW20" s="136"/>
      <c r="EBX20" s="136"/>
      <c r="EBY20" s="136"/>
      <c r="EBZ20" s="136"/>
      <c r="ECA20" s="136"/>
      <c r="ECB20" s="136"/>
      <c r="ECC20" s="136"/>
      <c r="ECD20" s="136"/>
      <c r="ECE20" s="136"/>
      <c r="ECF20" s="136"/>
      <c r="ECG20" s="136"/>
      <c r="ECH20" s="136"/>
      <c r="ECI20" s="136"/>
      <c r="ECJ20" s="136"/>
      <c r="ECK20" s="136"/>
      <c r="ECL20" s="136"/>
      <c r="ECM20" s="136"/>
      <c r="ECN20" s="136"/>
      <c r="ECO20" s="136"/>
      <c r="ECP20" s="136"/>
      <c r="ECQ20" s="136"/>
      <c r="ECR20" s="136"/>
      <c r="ECS20" s="136"/>
      <c r="ECT20" s="136"/>
      <c r="ECU20" s="136"/>
      <c r="ECV20" s="136"/>
      <c r="ECW20" s="136"/>
      <c r="ECX20" s="136"/>
      <c r="ECY20" s="136"/>
      <c r="ECZ20" s="136"/>
      <c r="EDA20" s="136"/>
      <c r="EDB20" s="136"/>
      <c r="EDC20" s="136"/>
      <c r="EDD20" s="136"/>
      <c r="EDE20" s="136"/>
      <c r="EDF20" s="136"/>
      <c r="EDG20" s="136"/>
      <c r="EDH20" s="136"/>
      <c r="EDI20" s="136"/>
      <c r="EDJ20" s="136"/>
      <c r="EDK20" s="136"/>
      <c r="EDL20" s="136"/>
      <c r="EDM20" s="136"/>
      <c r="EDN20" s="136"/>
      <c r="EDO20" s="136"/>
      <c r="EDP20" s="136"/>
      <c r="EDQ20" s="136"/>
      <c r="EDR20" s="136"/>
      <c r="EDS20" s="136"/>
      <c r="EDT20" s="136"/>
      <c r="EDU20" s="136"/>
      <c r="EDV20" s="136"/>
      <c r="EDW20" s="136"/>
      <c r="EDX20" s="136"/>
      <c r="EDY20" s="136"/>
      <c r="EDZ20" s="136"/>
      <c r="EEA20" s="136"/>
      <c r="EEB20" s="136"/>
      <c r="EEC20" s="136"/>
      <c r="EED20" s="136"/>
      <c r="EEE20" s="136"/>
      <c r="EEF20" s="136"/>
      <c r="EEG20" s="136"/>
      <c r="EEH20" s="136"/>
      <c r="EEI20" s="136"/>
      <c r="EEJ20" s="136"/>
      <c r="EEK20" s="136"/>
      <c r="EEL20" s="136"/>
      <c r="EEM20" s="136"/>
      <c r="EEN20" s="136"/>
      <c r="EEO20" s="136"/>
      <c r="EEP20" s="136"/>
      <c r="EEQ20" s="136"/>
      <c r="EER20" s="136"/>
      <c r="EES20" s="136"/>
      <c r="EET20" s="136"/>
      <c r="EEU20" s="136"/>
      <c r="EEV20" s="136"/>
      <c r="EEW20" s="136"/>
      <c r="EEX20" s="136"/>
      <c r="EEY20" s="136"/>
      <c r="EEZ20" s="136"/>
      <c r="EFA20" s="136"/>
      <c r="EFB20" s="136"/>
      <c r="EFC20" s="136"/>
      <c r="EFD20" s="136"/>
      <c r="EFE20" s="136"/>
      <c r="EFF20" s="136"/>
      <c r="EFG20" s="136"/>
      <c r="EFH20" s="136"/>
      <c r="EFI20" s="136"/>
      <c r="EFJ20" s="136"/>
      <c r="EFK20" s="136"/>
      <c r="EFL20" s="136"/>
      <c r="EFM20" s="136"/>
      <c r="EFN20" s="136"/>
      <c r="EFO20" s="136"/>
      <c r="EFP20" s="136"/>
      <c r="EFQ20" s="136"/>
      <c r="EFR20" s="136"/>
      <c r="EFS20" s="136"/>
      <c r="EFT20" s="136"/>
      <c r="EFU20" s="136"/>
      <c r="EFV20" s="136"/>
      <c r="EFW20" s="136"/>
      <c r="EFX20" s="136"/>
      <c r="EFY20" s="136"/>
      <c r="EFZ20" s="136"/>
      <c r="EGA20" s="136"/>
      <c r="EGB20" s="136"/>
      <c r="EGC20" s="136"/>
      <c r="EGD20" s="136"/>
      <c r="EGE20" s="136"/>
      <c r="EGF20" s="136"/>
      <c r="EGG20" s="136"/>
      <c r="EGH20" s="136"/>
      <c r="EGI20" s="136"/>
      <c r="EGJ20" s="136"/>
      <c r="EGK20" s="136"/>
      <c r="EGL20" s="136"/>
      <c r="EGM20" s="136"/>
      <c r="EGN20" s="136"/>
      <c r="EGO20" s="136"/>
      <c r="EGP20" s="136"/>
      <c r="EGQ20" s="136"/>
      <c r="EGR20" s="136"/>
      <c r="EGS20" s="136"/>
      <c r="EGT20" s="136"/>
      <c r="EGU20" s="136"/>
      <c r="EGV20" s="136"/>
      <c r="EGW20" s="136"/>
      <c r="EGX20" s="136"/>
      <c r="EGY20" s="136"/>
      <c r="EGZ20" s="136"/>
      <c r="EHA20" s="136"/>
      <c r="EHB20" s="136"/>
      <c r="EHC20" s="136"/>
      <c r="EHD20" s="136"/>
      <c r="EHE20" s="136"/>
      <c r="EHF20" s="136"/>
      <c r="EHG20" s="136"/>
      <c r="EHH20" s="136"/>
      <c r="EHI20" s="136"/>
      <c r="EHJ20" s="136"/>
      <c r="EHK20" s="136"/>
      <c r="EHL20" s="136"/>
      <c r="EHM20" s="136"/>
      <c r="EHN20" s="136"/>
      <c r="EHO20" s="136"/>
      <c r="EHP20" s="136"/>
      <c r="EHQ20" s="136"/>
      <c r="EHR20" s="136"/>
      <c r="EHS20" s="136"/>
      <c r="EHT20" s="136"/>
      <c r="EHU20" s="136"/>
      <c r="EHV20" s="136"/>
      <c r="EHW20" s="136"/>
      <c r="EHX20" s="136"/>
      <c r="EHY20" s="136"/>
      <c r="EHZ20" s="136"/>
      <c r="EIA20" s="136"/>
      <c r="EIB20" s="136"/>
      <c r="EIC20" s="136"/>
      <c r="EID20" s="136"/>
      <c r="EIE20" s="136"/>
      <c r="EIF20" s="136"/>
      <c r="EIG20" s="136"/>
      <c r="EIH20" s="136"/>
      <c r="EII20" s="136"/>
      <c r="EIJ20" s="136"/>
      <c r="EIK20" s="136"/>
      <c r="EIL20" s="136"/>
      <c r="EIM20" s="136"/>
      <c r="EIN20" s="136"/>
      <c r="EIO20" s="136"/>
      <c r="EIP20" s="136"/>
      <c r="EIQ20" s="136"/>
      <c r="EIR20" s="136"/>
      <c r="EIS20" s="136"/>
      <c r="EIT20" s="136"/>
      <c r="EIU20" s="136"/>
      <c r="EIV20" s="136"/>
      <c r="EIW20" s="136"/>
      <c r="EIX20" s="136"/>
      <c r="EIY20" s="136"/>
      <c r="EIZ20" s="136"/>
      <c r="EJA20" s="136"/>
      <c r="EJB20" s="136"/>
      <c r="EJC20" s="136"/>
      <c r="EJD20" s="136"/>
      <c r="EJE20" s="136"/>
      <c r="EJF20" s="136"/>
      <c r="EJG20" s="136"/>
      <c r="EJH20" s="136"/>
      <c r="EJI20" s="136"/>
      <c r="EJJ20" s="136"/>
      <c r="EJK20" s="136"/>
      <c r="EJL20" s="136"/>
      <c r="EJM20" s="136"/>
      <c r="EJN20" s="136"/>
      <c r="EJO20" s="136"/>
      <c r="EJP20" s="136"/>
      <c r="EJQ20" s="136"/>
      <c r="EJR20" s="136"/>
      <c r="EJS20" s="136"/>
      <c r="EJT20" s="136"/>
      <c r="EJU20" s="136"/>
      <c r="EJV20" s="136"/>
      <c r="EJW20" s="136"/>
      <c r="EJX20" s="136"/>
      <c r="EJY20" s="136"/>
      <c r="EJZ20" s="136"/>
      <c r="EKA20" s="136"/>
      <c r="EKB20" s="136"/>
      <c r="EKC20" s="136"/>
      <c r="EKD20" s="136"/>
      <c r="EKE20" s="136"/>
      <c r="EKF20" s="136"/>
      <c r="EKG20" s="136"/>
      <c r="EKH20" s="136"/>
      <c r="EKI20" s="136"/>
      <c r="EKJ20" s="136"/>
      <c r="EKK20" s="136"/>
      <c r="EKL20" s="136"/>
      <c r="EKM20" s="136"/>
      <c r="EKN20" s="136"/>
      <c r="EKO20" s="136"/>
      <c r="EKP20" s="136"/>
      <c r="EKQ20" s="136"/>
      <c r="EKR20" s="136"/>
      <c r="EKS20" s="136"/>
      <c r="EKT20" s="136"/>
      <c r="EKU20" s="136"/>
      <c r="EKV20" s="136"/>
      <c r="EKW20" s="136"/>
      <c r="EKX20" s="136"/>
      <c r="EKY20" s="136"/>
      <c r="EKZ20" s="136"/>
      <c r="ELA20" s="136"/>
      <c r="ELB20" s="136"/>
      <c r="ELC20" s="136"/>
      <c r="ELD20" s="136"/>
      <c r="ELE20" s="136"/>
      <c r="ELF20" s="136"/>
      <c r="ELG20" s="136"/>
      <c r="ELH20" s="136"/>
      <c r="ELI20" s="136"/>
      <c r="ELJ20" s="136"/>
      <c r="ELK20" s="136"/>
      <c r="ELL20" s="136"/>
      <c r="ELM20" s="136"/>
      <c r="ELN20" s="136"/>
      <c r="ELO20" s="136"/>
      <c r="ELP20" s="136"/>
      <c r="ELQ20" s="136"/>
      <c r="ELR20" s="136"/>
      <c r="ELS20" s="136"/>
      <c r="ELT20" s="136"/>
      <c r="ELU20" s="136"/>
      <c r="ELV20" s="136"/>
      <c r="ELW20" s="136"/>
      <c r="ELX20" s="136"/>
      <c r="ELY20" s="136"/>
      <c r="ELZ20" s="136"/>
      <c r="EMA20" s="136"/>
      <c r="EMB20" s="136"/>
      <c r="EMC20" s="136"/>
      <c r="EMD20" s="136"/>
      <c r="EME20" s="136"/>
      <c r="EMF20" s="136"/>
      <c r="EMG20" s="136"/>
      <c r="EMH20" s="136"/>
      <c r="EMI20" s="136"/>
      <c r="EMJ20" s="136"/>
      <c r="EMK20" s="136"/>
      <c r="EML20" s="136"/>
      <c r="EMM20" s="136"/>
      <c r="EMN20" s="136"/>
      <c r="EMO20" s="136"/>
      <c r="EMP20" s="136"/>
      <c r="EMQ20" s="136"/>
      <c r="EMR20" s="136"/>
      <c r="EMS20" s="136"/>
      <c r="EMT20" s="136"/>
      <c r="EMU20" s="136"/>
      <c r="EMV20" s="136"/>
      <c r="EMW20" s="136"/>
      <c r="EMX20" s="136"/>
      <c r="EMY20" s="136"/>
      <c r="EMZ20" s="136"/>
      <c r="ENA20" s="136"/>
      <c r="ENB20" s="136"/>
      <c r="ENC20" s="136"/>
      <c r="END20" s="136"/>
      <c r="ENE20" s="136"/>
      <c r="ENF20" s="136"/>
      <c r="ENG20" s="136"/>
      <c r="ENH20" s="136"/>
      <c r="ENI20" s="136"/>
      <c r="ENJ20" s="136"/>
      <c r="ENK20" s="136"/>
      <c r="ENL20" s="136"/>
      <c r="ENM20" s="136"/>
      <c r="ENN20" s="136"/>
      <c r="ENO20" s="136"/>
      <c r="ENP20" s="136"/>
      <c r="ENQ20" s="136"/>
      <c r="ENR20" s="136"/>
      <c r="ENS20" s="136"/>
      <c r="ENT20" s="136"/>
      <c r="ENU20" s="136"/>
      <c r="ENV20" s="136"/>
      <c r="ENW20" s="136"/>
      <c r="ENX20" s="136"/>
      <c r="ENY20" s="136"/>
      <c r="ENZ20" s="136"/>
      <c r="EOA20" s="136"/>
      <c r="EOB20" s="136"/>
      <c r="EOC20" s="136"/>
      <c r="EOD20" s="136"/>
      <c r="EOE20" s="136"/>
      <c r="EOF20" s="136"/>
      <c r="EOG20" s="136"/>
      <c r="EOH20" s="136"/>
      <c r="EOI20" s="136"/>
      <c r="EOJ20" s="136"/>
      <c r="EOK20" s="136"/>
      <c r="EOL20" s="136"/>
      <c r="EOM20" s="136"/>
      <c r="EON20" s="136"/>
      <c r="EOO20" s="136"/>
      <c r="EOP20" s="136"/>
      <c r="EOQ20" s="136"/>
      <c r="EOR20" s="136"/>
      <c r="EOS20" s="136"/>
      <c r="EOT20" s="136"/>
      <c r="EOU20" s="136"/>
      <c r="EOV20" s="136"/>
      <c r="EOW20" s="136"/>
      <c r="EOX20" s="136"/>
      <c r="EOY20" s="136"/>
      <c r="EOZ20" s="136"/>
      <c r="EPA20" s="136"/>
      <c r="EPB20" s="136"/>
      <c r="EPC20" s="136"/>
      <c r="EPD20" s="136"/>
      <c r="EPE20" s="136"/>
      <c r="EPF20" s="136"/>
      <c r="EPG20" s="136"/>
      <c r="EPH20" s="136"/>
      <c r="EPI20" s="136"/>
      <c r="EPJ20" s="136"/>
      <c r="EPK20" s="136"/>
      <c r="EPL20" s="136"/>
      <c r="EPM20" s="136"/>
      <c r="EPN20" s="136"/>
      <c r="EPO20" s="136"/>
      <c r="EPP20" s="136"/>
      <c r="EPQ20" s="136"/>
      <c r="EPR20" s="136"/>
      <c r="EPS20" s="136"/>
      <c r="EPT20" s="136"/>
      <c r="EPU20" s="136"/>
      <c r="EPV20" s="136"/>
      <c r="EPW20" s="136"/>
      <c r="EPX20" s="136"/>
      <c r="EPY20" s="136"/>
      <c r="EPZ20" s="136"/>
      <c r="EQA20" s="136"/>
      <c r="EQB20" s="136"/>
      <c r="EQC20" s="136"/>
      <c r="EQD20" s="136"/>
      <c r="EQE20" s="136"/>
      <c r="EQF20" s="136"/>
      <c r="EQG20" s="136"/>
      <c r="EQH20" s="136"/>
      <c r="EQI20" s="136"/>
      <c r="EQJ20" s="136"/>
      <c r="EQK20" s="136"/>
      <c r="EQL20" s="136"/>
      <c r="EQM20" s="136"/>
      <c r="EQN20" s="136"/>
      <c r="EQO20" s="136"/>
      <c r="EQP20" s="136"/>
      <c r="EQQ20" s="136"/>
      <c r="EQR20" s="136"/>
      <c r="EQS20" s="136"/>
      <c r="EQT20" s="136"/>
      <c r="EQU20" s="136"/>
      <c r="EQV20" s="136"/>
      <c r="EQW20" s="136"/>
      <c r="EQX20" s="136"/>
      <c r="EQY20" s="136"/>
      <c r="EQZ20" s="136"/>
      <c r="ERA20" s="136"/>
      <c r="ERB20" s="136"/>
      <c r="ERC20" s="136"/>
      <c r="ERD20" s="136"/>
      <c r="ERE20" s="136"/>
      <c r="ERF20" s="136"/>
      <c r="ERG20" s="136"/>
      <c r="ERH20" s="136"/>
      <c r="ERI20" s="136"/>
      <c r="ERJ20" s="136"/>
      <c r="ERK20" s="136"/>
      <c r="ERL20" s="136"/>
      <c r="ERM20" s="136"/>
      <c r="ERN20" s="136"/>
      <c r="ERO20" s="136"/>
      <c r="ERP20" s="136"/>
      <c r="ERQ20" s="136"/>
      <c r="ERR20" s="136"/>
      <c r="ERS20" s="136"/>
      <c r="ERT20" s="136"/>
      <c r="ERU20" s="136"/>
      <c r="ERV20" s="136"/>
      <c r="ERW20" s="136"/>
      <c r="ERX20" s="136"/>
      <c r="ERY20" s="136"/>
      <c r="ERZ20" s="136"/>
      <c r="ESA20" s="136"/>
      <c r="ESB20" s="136"/>
      <c r="ESC20" s="136"/>
      <c r="ESD20" s="136"/>
      <c r="ESE20" s="136"/>
      <c r="ESF20" s="136"/>
      <c r="ESG20" s="136"/>
      <c r="ESH20" s="136"/>
      <c r="ESI20" s="136"/>
      <c r="ESJ20" s="136"/>
      <c r="ESK20" s="136"/>
      <c r="ESL20" s="136"/>
      <c r="ESM20" s="136"/>
      <c r="ESN20" s="136"/>
      <c r="ESO20" s="136"/>
      <c r="ESP20" s="136"/>
      <c r="ESQ20" s="136"/>
      <c r="ESR20" s="136"/>
      <c r="ESS20" s="136"/>
      <c r="EST20" s="136"/>
      <c r="ESU20" s="136"/>
      <c r="ESV20" s="136"/>
      <c r="ESW20" s="136"/>
      <c r="ESX20" s="136"/>
      <c r="ESY20" s="136"/>
      <c r="ESZ20" s="136"/>
      <c r="ETA20" s="136"/>
      <c r="ETB20" s="136"/>
      <c r="ETC20" s="136"/>
      <c r="ETD20" s="136"/>
      <c r="ETE20" s="136"/>
      <c r="ETF20" s="136"/>
      <c r="ETG20" s="136"/>
      <c r="ETH20" s="136"/>
      <c r="ETI20" s="136"/>
      <c r="ETJ20" s="136"/>
      <c r="ETK20" s="136"/>
      <c r="ETL20" s="136"/>
      <c r="ETM20" s="136"/>
      <c r="ETN20" s="136"/>
      <c r="ETO20" s="136"/>
      <c r="ETP20" s="136"/>
      <c r="ETQ20" s="136"/>
      <c r="ETR20" s="136"/>
      <c r="ETS20" s="136"/>
      <c r="ETT20" s="136"/>
      <c r="ETU20" s="136"/>
      <c r="ETV20" s="136"/>
      <c r="ETW20" s="136"/>
      <c r="ETX20" s="136"/>
      <c r="ETY20" s="136"/>
      <c r="ETZ20" s="136"/>
      <c r="EUA20" s="136"/>
      <c r="EUB20" s="136"/>
      <c r="EUC20" s="136"/>
      <c r="EUD20" s="136"/>
      <c r="EUE20" s="136"/>
      <c r="EUF20" s="136"/>
      <c r="EUG20" s="136"/>
      <c r="EUH20" s="136"/>
      <c r="EUI20" s="136"/>
      <c r="EUJ20" s="136"/>
      <c r="EUK20" s="136"/>
      <c r="EUL20" s="136"/>
      <c r="EUM20" s="136"/>
      <c r="EUN20" s="136"/>
      <c r="EUO20" s="136"/>
      <c r="EUP20" s="136"/>
      <c r="EUQ20" s="136"/>
      <c r="EUR20" s="136"/>
      <c r="EUS20" s="136"/>
      <c r="EUT20" s="136"/>
      <c r="EUU20" s="136"/>
      <c r="EUV20" s="136"/>
      <c r="EUW20" s="136"/>
      <c r="EUX20" s="136"/>
      <c r="EUY20" s="136"/>
      <c r="EUZ20" s="136"/>
      <c r="EVA20" s="136"/>
      <c r="EVB20" s="136"/>
      <c r="EVC20" s="136"/>
      <c r="EVD20" s="136"/>
      <c r="EVE20" s="136"/>
      <c r="EVF20" s="136"/>
      <c r="EVG20" s="136"/>
      <c r="EVH20" s="136"/>
      <c r="EVI20" s="136"/>
      <c r="EVJ20" s="136"/>
      <c r="EVK20" s="136"/>
      <c r="EVL20" s="136"/>
      <c r="EVM20" s="136"/>
      <c r="EVN20" s="136"/>
      <c r="EVO20" s="136"/>
      <c r="EVP20" s="136"/>
      <c r="EVQ20" s="136"/>
      <c r="EVR20" s="136"/>
      <c r="EVS20" s="136"/>
      <c r="EVT20" s="136"/>
      <c r="EVU20" s="136"/>
      <c r="EVV20" s="136"/>
      <c r="EVW20" s="136"/>
      <c r="EVX20" s="136"/>
      <c r="EVY20" s="136"/>
      <c r="EVZ20" s="136"/>
      <c r="EWA20" s="136"/>
      <c r="EWB20" s="136"/>
      <c r="EWC20" s="136"/>
      <c r="EWD20" s="136"/>
      <c r="EWE20" s="136"/>
      <c r="EWF20" s="136"/>
      <c r="EWG20" s="136"/>
      <c r="EWH20" s="136"/>
      <c r="EWI20" s="136"/>
      <c r="EWJ20" s="136"/>
      <c r="EWK20" s="136"/>
      <c r="EWL20" s="136"/>
      <c r="EWM20" s="136"/>
      <c r="EWN20" s="136"/>
      <c r="EWO20" s="136"/>
      <c r="EWP20" s="136"/>
      <c r="EWQ20" s="136"/>
      <c r="EWR20" s="136"/>
      <c r="EWS20" s="136"/>
      <c r="EWT20" s="136"/>
      <c r="EWU20" s="136"/>
      <c r="EWV20" s="136"/>
      <c r="EWW20" s="136"/>
      <c r="EWX20" s="136"/>
      <c r="EWY20" s="136"/>
      <c r="EWZ20" s="136"/>
      <c r="EXA20" s="136"/>
      <c r="EXB20" s="136"/>
      <c r="EXC20" s="136"/>
      <c r="EXD20" s="136"/>
      <c r="EXE20" s="136"/>
      <c r="EXF20" s="136"/>
      <c r="EXG20" s="136"/>
      <c r="EXH20" s="136"/>
      <c r="EXI20" s="136"/>
      <c r="EXJ20" s="136"/>
      <c r="EXK20" s="136"/>
      <c r="EXL20" s="136"/>
      <c r="EXM20" s="136"/>
      <c r="EXN20" s="136"/>
      <c r="EXO20" s="136"/>
      <c r="EXP20" s="136"/>
      <c r="EXQ20" s="136"/>
      <c r="EXR20" s="136"/>
      <c r="EXS20" s="136"/>
      <c r="EXT20" s="136"/>
      <c r="EXU20" s="136"/>
      <c r="EXV20" s="136"/>
      <c r="EXW20" s="136"/>
      <c r="EXX20" s="136"/>
      <c r="EXY20" s="136"/>
      <c r="EXZ20" s="136"/>
      <c r="EYA20" s="136"/>
      <c r="EYB20" s="136"/>
      <c r="EYC20" s="136"/>
      <c r="EYD20" s="136"/>
      <c r="EYE20" s="136"/>
      <c r="EYF20" s="136"/>
      <c r="EYG20" s="136"/>
      <c r="EYH20" s="136"/>
      <c r="EYI20" s="136"/>
      <c r="EYJ20" s="136"/>
      <c r="EYK20" s="136"/>
      <c r="EYL20" s="136"/>
      <c r="EYM20" s="136"/>
      <c r="EYN20" s="136"/>
      <c r="EYO20" s="136"/>
      <c r="EYP20" s="136"/>
      <c r="EYQ20" s="136"/>
      <c r="EYR20" s="136"/>
      <c r="EYS20" s="136"/>
      <c r="EYT20" s="136"/>
      <c r="EYU20" s="136"/>
      <c r="EYV20" s="136"/>
      <c r="EYW20" s="136"/>
      <c r="EYX20" s="136"/>
      <c r="EYY20" s="136"/>
      <c r="EYZ20" s="136"/>
      <c r="EZA20" s="136"/>
      <c r="EZB20" s="136"/>
      <c r="EZC20" s="136"/>
      <c r="EZD20" s="136"/>
      <c r="EZE20" s="136"/>
      <c r="EZF20" s="136"/>
      <c r="EZG20" s="136"/>
      <c r="EZH20" s="136"/>
      <c r="EZI20" s="136"/>
      <c r="EZJ20" s="136"/>
      <c r="EZK20" s="136"/>
      <c r="EZL20" s="136"/>
      <c r="EZM20" s="136"/>
      <c r="EZN20" s="136"/>
      <c r="EZO20" s="136"/>
      <c r="EZP20" s="136"/>
      <c r="EZQ20" s="136"/>
      <c r="EZR20" s="136"/>
      <c r="EZS20" s="136"/>
      <c r="EZT20" s="136"/>
      <c r="EZU20" s="136"/>
      <c r="EZV20" s="136"/>
      <c r="EZW20" s="136"/>
      <c r="EZX20" s="136"/>
      <c r="EZY20" s="136"/>
      <c r="EZZ20" s="136"/>
      <c r="FAA20" s="136"/>
      <c r="FAB20" s="136"/>
      <c r="FAC20" s="136"/>
      <c r="FAD20" s="136"/>
      <c r="FAE20" s="136"/>
      <c r="FAF20" s="136"/>
      <c r="FAG20" s="136"/>
      <c r="FAH20" s="136"/>
      <c r="FAI20" s="136"/>
      <c r="FAJ20" s="136"/>
      <c r="FAK20" s="136"/>
      <c r="FAL20" s="136"/>
      <c r="FAM20" s="136"/>
      <c r="FAN20" s="136"/>
      <c r="FAO20" s="136"/>
      <c r="FAP20" s="136"/>
      <c r="FAQ20" s="136"/>
      <c r="FAR20" s="136"/>
      <c r="FAS20" s="136"/>
      <c r="FAT20" s="136"/>
      <c r="FAU20" s="136"/>
      <c r="FAV20" s="136"/>
      <c r="FAW20" s="136"/>
      <c r="FAX20" s="136"/>
      <c r="FAY20" s="136"/>
      <c r="FAZ20" s="136"/>
      <c r="FBA20" s="136"/>
      <c r="FBB20" s="136"/>
      <c r="FBC20" s="136"/>
      <c r="FBD20" s="136"/>
      <c r="FBE20" s="136"/>
      <c r="FBF20" s="136"/>
      <c r="FBG20" s="136"/>
      <c r="FBH20" s="136"/>
      <c r="FBI20" s="136"/>
      <c r="FBJ20" s="136"/>
      <c r="FBK20" s="136"/>
      <c r="FBL20" s="136"/>
      <c r="FBM20" s="136"/>
      <c r="FBN20" s="136"/>
      <c r="FBO20" s="136"/>
      <c r="FBP20" s="136"/>
      <c r="FBQ20" s="136"/>
      <c r="FBR20" s="136"/>
      <c r="FBS20" s="136"/>
      <c r="FBT20" s="136"/>
      <c r="FBU20" s="136"/>
      <c r="FBV20" s="136"/>
      <c r="FBW20" s="136"/>
      <c r="FBX20" s="136"/>
      <c r="FBY20" s="136"/>
      <c r="FBZ20" s="136"/>
      <c r="FCA20" s="136"/>
      <c r="FCB20" s="136"/>
      <c r="FCC20" s="136"/>
      <c r="FCD20" s="136"/>
      <c r="FCE20" s="136"/>
      <c r="FCF20" s="136"/>
      <c r="FCG20" s="136"/>
      <c r="FCH20" s="136"/>
      <c r="FCI20" s="136"/>
      <c r="FCJ20" s="136"/>
      <c r="FCK20" s="136"/>
      <c r="FCL20" s="136"/>
      <c r="FCM20" s="136"/>
      <c r="FCN20" s="136"/>
      <c r="FCO20" s="136"/>
      <c r="FCP20" s="136"/>
      <c r="FCQ20" s="136"/>
      <c r="FCR20" s="136"/>
      <c r="FCS20" s="136"/>
      <c r="FCT20" s="136"/>
      <c r="FCU20" s="136"/>
      <c r="FCV20" s="136"/>
      <c r="FCW20" s="136"/>
      <c r="FCX20" s="136"/>
      <c r="FCY20" s="136"/>
      <c r="FCZ20" s="136"/>
      <c r="FDA20" s="136"/>
      <c r="FDB20" s="136"/>
      <c r="FDC20" s="136"/>
      <c r="FDD20" s="136"/>
      <c r="FDE20" s="136"/>
      <c r="FDF20" s="136"/>
      <c r="FDG20" s="136"/>
      <c r="FDH20" s="136"/>
      <c r="FDI20" s="136"/>
      <c r="FDJ20" s="136"/>
      <c r="FDK20" s="136"/>
      <c r="FDL20" s="136"/>
      <c r="FDM20" s="136"/>
      <c r="FDN20" s="136"/>
      <c r="FDO20" s="136"/>
      <c r="FDP20" s="136"/>
      <c r="FDQ20" s="136"/>
      <c r="FDR20" s="136"/>
      <c r="FDS20" s="136"/>
      <c r="FDT20" s="136"/>
      <c r="FDU20" s="136"/>
      <c r="FDV20" s="136"/>
      <c r="FDW20" s="136"/>
      <c r="FDX20" s="136"/>
      <c r="FDY20" s="136"/>
      <c r="FDZ20" s="136"/>
      <c r="FEA20" s="136"/>
      <c r="FEB20" s="136"/>
      <c r="FEC20" s="136"/>
      <c r="FED20" s="136"/>
      <c r="FEE20" s="136"/>
      <c r="FEF20" s="136"/>
      <c r="FEG20" s="136"/>
      <c r="FEH20" s="136"/>
      <c r="FEI20" s="136"/>
      <c r="FEJ20" s="136"/>
      <c r="FEK20" s="136"/>
      <c r="FEL20" s="136"/>
      <c r="FEM20" s="136"/>
      <c r="FEN20" s="136"/>
      <c r="FEO20" s="136"/>
      <c r="FEP20" s="136"/>
      <c r="FEQ20" s="136"/>
      <c r="FER20" s="136"/>
      <c r="FES20" s="136"/>
      <c r="FET20" s="136"/>
      <c r="FEU20" s="136"/>
      <c r="FEV20" s="136"/>
      <c r="FEW20" s="136"/>
      <c r="FEX20" s="136"/>
      <c r="FEY20" s="136"/>
      <c r="FEZ20" s="136"/>
      <c r="FFA20" s="136"/>
      <c r="FFB20" s="136"/>
      <c r="FFC20" s="136"/>
      <c r="FFD20" s="136"/>
      <c r="FFE20" s="136"/>
      <c r="FFF20" s="136"/>
      <c r="FFG20" s="136"/>
      <c r="FFH20" s="136"/>
      <c r="FFI20" s="136"/>
      <c r="FFJ20" s="136"/>
      <c r="FFK20" s="136"/>
      <c r="FFL20" s="136"/>
      <c r="FFM20" s="136"/>
      <c r="FFN20" s="136"/>
      <c r="FFO20" s="136"/>
      <c r="FFP20" s="136"/>
      <c r="FFQ20" s="136"/>
      <c r="FFR20" s="136"/>
      <c r="FFS20" s="136"/>
      <c r="FFT20" s="136"/>
      <c r="FFU20" s="136"/>
      <c r="FFV20" s="136"/>
      <c r="FFW20" s="136"/>
      <c r="FFX20" s="136"/>
      <c r="FFY20" s="136"/>
      <c r="FFZ20" s="136"/>
      <c r="FGA20" s="136"/>
      <c r="FGB20" s="136"/>
      <c r="FGC20" s="136"/>
      <c r="FGD20" s="136"/>
      <c r="FGE20" s="136"/>
      <c r="FGF20" s="136"/>
      <c r="FGG20" s="136"/>
      <c r="FGH20" s="136"/>
      <c r="FGI20" s="136"/>
      <c r="FGJ20" s="136"/>
      <c r="FGK20" s="136"/>
      <c r="FGL20" s="136"/>
      <c r="FGM20" s="136"/>
      <c r="FGN20" s="136"/>
      <c r="FGO20" s="136"/>
      <c r="FGP20" s="136"/>
      <c r="FGQ20" s="136"/>
      <c r="FGR20" s="136"/>
      <c r="FGS20" s="136"/>
      <c r="FGT20" s="136"/>
      <c r="FGU20" s="136"/>
      <c r="FGV20" s="136"/>
      <c r="FGW20" s="136"/>
      <c r="FGX20" s="136"/>
      <c r="FGY20" s="136"/>
      <c r="FGZ20" s="136"/>
      <c r="FHA20" s="136"/>
      <c r="FHB20" s="136"/>
      <c r="FHC20" s="136"/>
      <c r="FHD20" s="136"/>
      <c r="FHE20" s="136"/>
      <c r="FHF20" s="136"/>
      <c r="FHG20" s="136"/>
      <c r="FHH20" s="136"/>
      <c r="FHI20" s="136"/>
      <c r="FHJ20" s="136"/>
      <c r="FHK20" s="136"/>
      <c r="FHL20" s="136"/>
      <c r="FHM20" s="136"/>
      <c r="FHN20" s="136"/>
      <c r="FHO20" s="136"/>
      <c r="FHP20" s="136"/>
      <c r="FHQ20" s="136"/>
      <c r="FHR20" s="136"/>
      <c r="FHS20" s="136"/>
      <c r="FHT20" s="136"/>
      <c r="FHU20" s="136"/>
      <c r="FHV20" s="136"/>
      <c r="FHW20" s="136"/>
      <c r="FHX20" s="136"/>
      <c r="FHY20" s="136"/>
      <c r="FHZ20" s="136"/>
      <c r="FIA20" s="136"/>
      <c r="FIB20" s="136"/>
      <c r="FIC20" s="136"/>
      <c r="FID20" s="136"/>
      <c r="FIE20" s="136"/>
      <c r="FIF20" s="136"/>
      <c r="FIG20" s="136"/>
      <c r="FIH20" s="136"/>
      <c r="FII20" s="136"/>
      <c r="FIJ20" s="136"/>
      <c r="FIK20" s="136"/>
      <c r="FIL20" s="136"/>
      <c r="FIM20" s="136"/>
      <c r="FIN20" s="136"/>
      <c r="FIO20" s="136"/>
      <c r="FIP20" s="136"/>
      <c r="FIQ20" s="136"/>
      <c r="FIR20" s="136"/>
      <c r="FIS20" s="136"/>
      <c r="FIT20" s="136"/>
      <c r="FIU20" s="136"/>
      <c r="FIV20" s="136"/>
      <c r="FIW20" s="136"/>
      <c r="FIX20" s="136"/>
      <c r="FIY20" s="136"/>
      <c r="FIZ20" s="136"/>
      <c r="FJA20" s="136"/>
      <c r="FJB20" s="136"/>
      <c r="FJC20" s="136"/>
      <c r="FJD20" s="136"/>
      <c r="FJE20" s="136"/>
      <c r="FJF20" s="136"/>
      <c r="FJG20" s="136"/>
      <c r="FJH20" s="136"/>
      <c r="FJI20" s="136"/>
      <c r="FJJ20" s="136"/>
      <c r="FJK20" s="136"/>
      <c r="FJL20" s="136"/>
      <c r="FJM20" s="136"/>
      <c r="FJN20" s="136"/>
      <c r="FJO20" s="136"/>
      <c r="FJP20" s="136"/>
      <c r="FJQ20" s="136"/>
      <c r="FJR20" s="136"/>
      <c r="FJS20" s="136"/>
      <c r="FJT20" s="136"/>
      <c r="FJU20" s="136"/>
      <c r="FJV20" s="136"/>
      <c r="FJW20" s="136"/>
      <c r="FJX20" s="136"/>
      <c r="FJY20" s="136"/>
      <c r="FJZ20" s="136"/>
      <c r="FKA20" s="136"/>
      <c r="FKB20" s="136"/>
      <c r="FKC20" s="136"/>
      <c r="FKD20" s="136"/>
      <c r="FKE20" s="136"/>
      <c r="FKF20" s="136"/>
      <c r="FKG20" s="136"/>
      <c r="FKH20" s="136"/>
      <c r="FKI20" s="136"/>
      <c r="FKJ20" s="136"/>
      <c r="FKK20" s="136"/>
      <c r="FKL20" s="136"/>
      <c r="FKM20" s="136"/>
      <c r="FKN20" s="136"/>
      <c r="FKO20" s="136"/>
      <c r="FKP20" s="136"/>
      <c r="FKQ20" s="136"/>
      <c r="FKR20" s="136"/>
      <c r="FKS20" s="136"/>
      <c r="FKT20" s="136"/>
      <c r="FKU20" s="136"/>
      <c r="FKV20" s="136"/>
      <c r="FKW20" s="136"/>
      <c r="FKX20" s="136"/>
      <c r="FKY20" s="136"/>
      <c r="FKZ20" s="136"/>
      <c r="FLA20" s="136"/>
      <c r="FLB20" s="136"/>
      <c r="FLC20" s="136"/>
      <c r="FLD20" s="136"/>
      <c r="FLE20" s="136"/>
      <c r="FLF20" s="136"/>
      <c r="FLG20" s="136"/>
      <c r="FLH20" s="136"/>
      <c r="FLI20" s="136"/>
      <c r="FLJ20" s="136"/>
      <c r="FLK20" s="136"/>
      <c r="FLL20" s="136"/>
      <c r="FLM20" s="136"/>
      <c r="FLN20" s="136"/>
      <c r="FLO20" s="136"/>
      <c r="FLP20" s="136"/>
      <c r="FLQ20" s="136"/>
      <c r="FLR20" s="136"/>
      <c r="FLS20" s="136"/>
      <c r="FLT20" s="136"/>
      <c r="FLU20" s="136"/>
      <c r="FLV20" s="136"/>
      <c r="FLW20" s="136"/>
      <c r="FLX20" s="136"/>
      <c r="FLY20" s="136"/>
      <c r="FLZ20" s="136"/>
      <c r="FMA20" s="136"/>
      <c r="FMB20" s="136"/>
      <c r="FMC20" s="136"/>
      <c r="FMD20" s="136"/>
      <c r="FME20" s="136"/>
      <c r="FMF20" s="136"/>
      <c r="FMG20" s="136"/>
      <c r="FMH20" s="136"/>
      <c r="FMI20" s="136"/>
      <c r="FMJ20" s="136"/>
      <c r="FMK20" s="136"/>
      <c r="FML20" s="136"/>
      <c r="FMM20" s="136"/>
      <c r="FMN20" s="136"/>
      <c r="FMO20" s="136"/>
      <c r="FMP20" s="136"/>
      <c r="FMQ20" s="136"/>
      <c r="FMR20" s="136"/>
      <c r="FMS20" s="136"/>
      <c r="FMT20" s="136"/>
      <c r="FMU20" s="136"/>
      <c r="FMV20" s="136"/>
      <c r="FMW20" s="136"/>
      <c r="FMX20" s="136"/>
      <c r="FMY20" s="136"/>
      <c r="FMZ20" s="136"/>
      <c r="FNA20" s="136"/>
      <c r="FNB20" s="136"/>
      <c r="FNC20" s="136"/>
      <c r="FND20" s="136"/>
      <c r="FNE20" s="136"/>
      <c r="FNF20" s="136"/>
      <c r="FNG20" s="136"/>
      <c r="FNH20" s="136"/>
      <c r="FNI20" s="136"/>
      <c r="FNJ20" s="136"/>
      <c r="FNK20" s="136"/>
      <c r="FNL20" s="136"/>
      <c r="FNM20" s="136"/>
      <c r="FNN20" s="136"/>
      <c r="FNO20" s="136"/>
      <c r="FNP20" s="136"/>
      <c r="FNQ20" s="136"/>
      <c r="FNR20" s="136"/>
      <c r="FNS20" s="136"/>
      <c r="FNT20" s="136"/>
      <c r="FNU20" s="136"/>
      <c r="FNV20" s="136"/>
      <c r="FNW20" s="136"/>
      <c r="FNX20" s="136"/>
      <c r="FNY20" s="136"/>
      <c r="FNZ20" s="136"/>
      <c r="FOA20" s="136"/>
      <c r="FOB20" s="136"/>
      <c r="FOC20" s="136"/>
      <c r="FOD20" s="136"/>
      <c r="FOE20" s="136"/>
      <c r="FOF20" s="136"/>
      <c r="FOG20" s="136"/>
      <c r="FOH20" s="136"/>
      <c r="FOI20" s="136"/>
      <c r="FOJ20" s="136"/>
      <c r="FOK20" s="136"/>
      <c r="FOL20" s="136"/>
      <c r="FOM20" s="136"/>
      <c r="FON20" s="136"/>
      <c r="FOO20" s="136"/>
      <c r="FOP20" s="136"/>
      <c r="FOQ20" s="136"/>
      <c r="FOR20" s="136"/>
      <c r="FOS20" s="136"/>
      <c r="FOT20" s="136"/>
      <c r="FOU20" s="136"/>
      <c r="FOV20" s="136"/>
      <c r="FOW20" s="136"/>
      <c r="FOX20" s="136"/>
      <c r="FOY20" s="136"/>
      <c r="FOZ20" s="136"/>
      <c r="FPA20" s="136"/>
      <c r="FPB20" s="136"/>
      <c r="FPC20" s="136"/>
      <c r="FPD20" s="136"/>
      <c r="FPE20" s="136"/>
      <c r="FPF20" s="136"/>
      <c r="FPG20" s="136"/>
      <c r="FPH20" s="136"/>
      <c r="FPI20" s="136"/>
      <c r="FPJ20" s="136"/>
      <c r="FPK20" s="136"/>
      <c r="FPL20" s="136"/>
      <c r="FPM20" s="136"/>
      <c r="FPN20" s="136"/>
      <c r="FPO20" s="136"/>
      <c r="FPP20" s="136"/>
      <c r="FPQ20" s="136"/>
      <c r="FPR20" s="136"/>
      <c r="FPS20" s="136"/>
      <c r="FPT20" s="136"/>
      <c r="FPU20" s="136"/>
      <c r="FPV20" s="136"/>
      <c r="FPW20" s="136"/>
      <c r="FPX20" s="136"/>
      <c r="FPY20" s="136"/>
      <c r="FPZ20" s="136"/>
      <c r="FQA20" s="136"/>
      <c r="FQB20" s="136"/>
      <c r="FQC20" s="136"/>
      <c r="FQD20" s="136"/>
      <c r="FQE20" s="136"/>
      <c r="FQF20" s="136"/>
      <c r="FQG20" s="136"/>
      <c r="FQH20" s="136"/>
      <c r="FQI20" s="136"/>
      <c r="FQJ20" s="136"/>
      <c r="FQK20" s="136"/>
      <c r="FQL20" s="136"/>
      <c r="FQM20" s="136"/>
      <c r="FQN20" s="136"/>
      <c r="FQO20" s="136"/>
      <c r="FQP20" s="136"/>
      <c r="FQQ20" s="136"/>
      <c r="FQR20" s="136"/>
      <c r="FQS20" s="136"/>
      <c r="FQT20" s="136"/>
      <c r="FQU20" s="136"/>
      <c r="FQV20" s="136"/>
      <c r="FQW20" s="136"/>
      <c r="FQX20" s="136"/>
      <c r="FQY20" s="136"/>
      <c r="FQZ20" s="136"/>
      <c r="FRA20" s="136"/>
      <c r="FRB20" s="136"/>
      <c r="FRC20" s="136"/>
      <c r="FRD20" s="136"/>
      <c r="FRE20" s="136"/>
      <c r="FRF20" s="136"/>
      <c r="FRG20" s="136"/>
      <c r="FRH20" s="136"/>
      <c r="FRI20" s="136"/>
      <c r="FRJ20" s="136"/>
      <c r="FRK20" s="136"/>
      <c r="FRL20" s="136"/>
      <c r="FRM20" s="136"/>
      <c r="FRN20" s="136"/>
      <c r="FRO20" s="136"/>
      <c r="FRP20" s="136"/>
      <c r="FRQ20" s="136"/>
      <c r="FRR20" s="136"/>
      <c r="FRS20" s="136"/>
      <c r="FRT20" s="136"/>
      <c r="FRU20" s="136"/>
      <c r="FRV20" s="136"/>
      <c r="FRW20" s="136"/>
      <c r="FRX20" s="136"/>
      <c r="FRY20" s="136"/>
      <c r="FRZ20" s="136"/>
      <c r="FSA20" s="136"/>
      <c r="FSB20" s="136"/>
      <c r="FSC20" s="136"/>
      <c r="FSD20" s="136"/>
      <c r="FSE20" s="136"/>
      <c r="FSF20" s="136"/>
      <c r="FSG20" s="136"/>
      <c r="FSH20" s="136"/>
      <c r="FSI20" s="136"/>
      <c r="FSJ20" s="136"/>
      <c r="FSK20" s="136"/>
      <c r="FSL20" s="136"/>
      <c r="FSM20" s="136"/>
      <c r="FSN20" s="136"/>
      <c r="FSO20" s="136"/>
      <c r="FSP20" s="136"/>
      <c r="FSQ20" s="136"/>
      <c r="FSR20" s="136"/>
      <c r="FSS20" s="136"/>
      <c r="FST20" s="136"/>
      <c r="FSU20" s="136"/>
      <c r="FSV20" s="136"/>
      <c r="FSW20" s="136"/>
      <c r="FSX20" s="136"/>
      <c r="FSY20" s="136"/>
      <c r="FSZ20" s="136"/>
      <c r="FTA20" s="136"/>
      <c r="FTB20" s="136"/>
      <c r="FTC20" s="136"/>
      <c r="FTD20" s="136"/>
      <c r="FTE20" s="136"/>
      <c r="FTF20" s="136"/>
      <c r="FTG20" s="136"/>
      <c r="FTH20" s="136"/>
      <c r="FTI20" s="136"/>
      <c r="FTJ20" s="136"/>
      <c r="FTK20" s="136"/>
      <c r="FTL20" s="136"/>
      <c r="FTM20" s="136"/>
      <c r="FTN20" s="136"/>
      <c r="FTO20" s="136"/>
      <c r="FTP20" s="136"/>
      <c r="FTQ20" s="136"/>
      <c r="FTR20" s="136"/>
      <c r="FTS20" s="136"/>
      <c r="FTT20" s="136"/>
      <c r="FTU20" s="136"/>
      <c r="FTV20" s="136"/>
      <c r="FTW20" s="136"/>
      <c r="FTX20" s="136"/>
      <c r="FTY20" s="136"/>
      <c r="FTZ20" s="136"/>
      <c r="FUA20" s="136"/>
      <c r="FUB20" s="136"/>
      <c r="FUC20" s="136"/>
      <c r="FUD20" s="136"/>
      <c r="FUE20" s="136"/>
      <c r="FUF20" s="136"/>
      <c r="FUG20" s="136"/>
      <c r="FUH20" s="136"/>
      <c r="FUI20" s="136"/>
      <c r="FUJ20" s="136"/>
      <c r="FUK20" s="136"/>
      <c r="FUL20" s="136"/>
      <c r="FUM20" s="136"/>
      <c r="FUN20" s="136"/>
      <c r="FUO20" s="136"/>
      <c r="FUP20" s="136"/>
      <c r="FUQ20" s="136"/>
      <c r="FUR20" s="136"/>
      <c r="FUS20" s="136"/>
      <c r="FUT20" s="136"/>
      <c r="FUU20" s="136"/>
      <c r="FUV20" s="136"/>
      <c r="FUW20" s="136"/>
      <c r="FUX20" s="136"/>
      <c r="FUY20" s="136"/>
      <c r="FUZ20" s="136"/>
      <c r="FVA20" s="136"/>
      <c r="FVB20" s="136"/>
      <c r="FVC20" s="136"/>
      <c r="FVD20" s="136"/>
      <c r="FVE20" s="136"/>
      <c r="FVF20" s="136"/>
      <c r="FVG20" s="136"/>
      <c r="FVH20" s="136"/>
      <c r="FVI20" s="136"/>
      <c r="FVJ20" s="136"/>
      <c r="FVK20" s="136"/>
      <c r="FVL20" s="136"/>
      <c r="FVM20" s="136"/>
      <c r="FVN20" s="136"/>
      <c r="FVO20" s="136"/>
      <c r="FVP20" s="136"/>
      <c r="FVQ20" s="136"/>
      <c r="FVR20" s="136"/>
      <c r="FVS20" s="136"/>
      <c r="FVT20" s="136"/>
      <c r="FVU20" s="136"/>
      <c r="FVV20" s="136"/>
      <c r="FVW20" s="136"/>
      <c r="FVX20" s="136"/>
      <c r="FVY20" s="136"/>
      <c r="FVZ20" s="136"/>
      <c r="FWA20" s="136"/>
      <c r="FWB20" s="136"/>
      <c r="FWC20" s="136"/>
      <c r="FWD20" s="136"/>
      <c r="FWE20" s="136"/>
      <c r="FWF20" s="136"/>
      <c r="FWG20" s="136"/>
      <c r="FWH20" s="136"/>
      <c r="FWI20" s="136"/>
      <c r="FWJ20" s="136"/>
      <c r="FWK20" s="136"/>
      <c r="FWL20" s="136"/>
      <c r="FWM20" s="136"/>
      <c r="FWN20" s="136"/>
      <c r="FWO20" s="136"/>
      <c r="FWP20" s="136"/>
      <c r="FWQ20" s="136"/>
      <c r="FWR20" s="136"/>
      <c r="FWS20" s="136"/>
      <c r="FWT20" s="136"/>
      <c r="FWU20" s="136"/>
      <c r="FWV20" s="136"/>
      <c r="FWW20" s="136"/>
      <c r="FWX20" s="136"/>
      <c r="FWY20" s="136"/>
      <c r="FWZ20" s="136"/>
      <c r="FXA20" s="136"/>
      <c r="FXB20" s="136"/>
      <c r="FXC20" s="136"/>
      <c r="FXD20" s="136"/>
      <c r="FXE20" s="136"/>
      <c r="FXF20" s="136"/>
      <c r="FXG20" s="136"/>
      <c r="FXH20" s="136"/>
      <c r="FXI20" s="136"/>
      <c r="FXJ20" s="136"/>
      <c r="FXK20" s="136"/>
      <c r="FXL20" s="136"/>
      <c r="FXM20" s="136"/>
      <c r="FXN20" s="136"/>
      <c r="FXO20" s="136"/>
      <c r="FXP20" s="136"/>
      <c r="FXQ20" s="136"/>
      <c r="FXR20" s="136"/>
      <c r="FXS20" s="136"/>
      <c r="FXT20" s="136"/>
      <c r="FXU20" s="136"/>
      <c r="FXV20" s="136"/>
      <c r="FXW20" s="136"/>
      <c r="FXX20" s="136"/>
      <c r="FXY20" s="136"/>
      <c r="FXZ20" s="136"/>
      <c r="FYA20" s="136"/>
      <c r="FYB20" s="136"/>
      <c r="FYC20" s="136"/>
      <c r="FYD20" s="136"/>
      <c r="FYE20" s="136"/>
      <c r="FYF20" s="136"/>
      <c r="FYG20" s="136"/>
      <c r="FYH20" s="136"/>
      <c r="FYI20" s="136"/>
      <c r="FYJ20" s="136"/>
      <c r="FYK20" s="136"/>
      <c r="FYL20" s="136"/>
      <c r="FYM20" s="136"/>
      <c r="FYN20" s="136"/>
      <c r="FYO20" s="136"/>
      <c r="FYP20" s="136"/>
      <c r="FYQ20" s="136"/>
      <c r="FYR20" s="136"/>
      <c r="FYS20" s="136"/>
      <c r="FYT20" s="136"/>
      <c r="FYU20" s="136"/>
      <c r="FYV20" s="136"/>
      <c r="FYW20" s="136"/>
      <c r="FYX20" s="136"/>
      <c r="FYY20" s="136"/>
      <c r="FYZ20" s="136"/>
      <c r="FZA20" s="136"/>
      <c r="FZB20" s="136"/>
      <c r="FZC20" s="136"/>
      <c r="FZD20" s="136"/>
      <c r="FZE20" s="136"/>
      <c r="FZF20" s="136"/>
      <c r="FZG20" s="136"/>
      <c r="FZH20" s="136"/>
      <c r="FZI20" s="136"/>
      <c r="FZJ20" s="136"/>
      <c r="FZK20" s="136"/>
      <c r="FZL20" s="136"/>
      <c r="FZM20" s="136"/>
      <c r="FZN20" s="136"/>
      <c r="FZO20" s="136"/>
      <c r="FZP20" s="136"/>
      <c r="FZQ20" s="136"/>
      <c r="FZR20" s="136"/>
      <c r="FZS20" s="136"/>
      <c r="FZT20" s="136"/>
      <c r="FZU20" s="136"/>
      <c r="FZV20" s="136"/>
      <c r="FZW20" s="136"/>
      <c r="FZX20" s="136"/>
      <c r="FZY20" s="136"/>
      <c r="FZZ20" s="136"/>
      <c r="GAA20" s="136"/>
      <c r="GAB20" s="136"/>
      <c r="GAC20" s="136"/>
      <c r="GAD20" s="136"/>
      <c r="GAE20" s="136"/>
      <c r="GAF20" s="136"/>
      <c r="GAG20" s="136"/>
      <c r="GAH20" s="136"/>
      <c r="GAI20" s="136"/>
      <c r="GAJ20" s="136"/>
      <c r="GAK20" s="136"/>
      <c r="GAL20" s="136"/>
      <c r="GAM20" s="136"/>
      <c r="GAN20" s="136"/>
      <c r="GAO20" s="136"/>
      <c r="GAP20" s="136"/>
      <c r="GAQ20" s="136"/>
      <c r="GAR20" s="136"/>
      <c r="GAS20" s="136"/>
      <c r="GAT20" s="136"/>
      <c r="GAU20" s="136"/>
      <c r="GAV20" s="136"/>
      <c r="GAW20" s="136"/>
      <c r="GAX20" s="136"/>
      <c r="GAY20" s="136"/>
      <c r="GAZ20" s="136"/>
      <c r="GBA20" s="136"/>
      <c r="GBB20" s="136"/>
      <c r="GBC20" s="136"/>
      <c r="GBD20" s="136"/>
      <c r="GBE20" s="136"/>
      <c r="GBF20" s="136"/>
      <c r="GBG20" s="136"/>
      <c r="GBH20" s="136"/>
      <c r="GBI20" s="136"/>
      <c r="GBJ20" s="136"/>
      <c r="GBK20" s="136"/>
      <c r="GBL20" s="136"/>
      <c r="GBM20" s="136"/>
      <c r="GBN20" s="136"/>
      <c r="GBO20" s="136"/>
      <c r="GBP20" s="136"/>
      <c r="GBQ20" s="136"/>
      <c r="GBR20" s="136"/>
      <c r="GBS20" s="136"/>
      <c r="GBT20" s="136"/>
      <c r="GBU20" s="136"/>
      <c r="GBV20" s="136"/>
      <c r="GBW20" s="136"/>
      <c r="GBX20" s="136"/>
      <c r="GBY20" s="136"/>
      <c r="GBZ20" s="136"/>
      <c r="GCA20" s="136"/>
      <c r="GCB20" s="136"/>
      <c r="GCC20" s="136"/>
      <c r="GCD20" s="136"/>
      <c r="GCE20" s="136"/>
      <c r="GCF20" s="136"/>
      <c r="GCG20" s="136"/>
      <c r="GCH20" s="136"/>
      <c r="GCI20" s="136"/>
      <c r="GCJ20" s="136"/>
      <c r="GCK20" s="136"/>
      <c r="GCL20" s="136"/>
      <c r="GCM20" s="136"/>
      <c r="GCN20" s="136"/>
      <c r="GCO20" s="136"/>
      <c r="GCP20" s="136"/>
      <c r="GCQ20" s="136"/>
      <c r="GCR20" s="136"/>
      <c r="GCS20" s="136"/>
      <c r="GCT20" s="136"/>
      <c r="GCU20" s="136"/>
      <c r="GCV20" s="136"/>
      <c r="GCW20" s="136"/>
      <c r="GCX20" s="136"/>
      <c r="GCY20" s="136"/>
      <c r="GCZ20" s="136"/>
      <c r="GDA20" s="136"/>
      <c r="GDB20" s="136"/>
      <c r="GDC20" s="136"/>
      <c r="GDD20" s="136"/>
      <c r="GDE20" s="136"/>
      <c r="GDF20" s="136"/>
      <c r="GDG20" s="136"/>
      <c r="GDH20" s="136"/>
      <c r="GDI20" s="136"/>
      <c r="GDJ20" s="136"/>
      <c r="GDK20" s="136"/>
      <c r="GDL20" s="136"/>
      <c r="GDM20" s="136"/>
      <c r="GDN20" s="136"/>
      <c r="GDO20" s="136"/>
      <c r="GDP20" s="136"/>
      <c r="GDQ20" s="136"/>
      <c r="GDR20" s="136"/>
      <c r="GDS20" s="136"/>
      <c r="GDT20" s="136"/>
      <c r="GDU20" s="136"/>
      <c r="GDV20" s="136"/>
      <c r="GDW20" s="136"/>
      <c r="GDX20" s="136"/>
      <c r="GDY20" s="136"/>
      <c r="GDZ20" s="136"/>
      <c r="GEA20" s="136"/>
      <c r="GEB20" s="136"/>
      <c r="GEC20" s="136"/>
      <c r="GED20" s="136"/>
      <c r="GEE20" s="136"/>
      <c r="GEF20" s="136"/>
      <c r="GEG20" s="136"/>
      <c r="GEH20" s="136"/>
      <c r="GEI20" s="136"/>
      <c r="GEJ20" s="136"/>
      <c r="GEK20" s="136"/>
      <c r="GEL20" s="136"/>
      <c r="GEM20" s="136"/>
      <c r="GEN20" s="136"/>
      <c r="GEO20" s="136"/>
      <c r="GEP20" s="136"/>
      <c r="GEQ20" s="136"/>
      <c r="GER20" s="136"/>
      <c r="GES20" s="136"/>
      <c r="GET20" s="136"/>
      <c r="GEU20" s="136"/>
      <c r="GEV20" s="136"/>
      <c r="GEW20" s="136"/>
      <c r="GEX20" s="136"/>
      <c r="GEY20" s="136"/>
      <c r="GEZ20" s="136"/>
      <c r="GFA20" s="136"/>
      <c r="GFB20" s="136"/>
      <c r="GFC20" s="136"/>
      <c r="GFD20" s="136"/>
      <c r="GFE20" s="136"/>
      <c r="GFF20" s="136"/>
      <c r="GFG20" s="136"/>
      <c r="GFH20" s="136"/>
      <c r="GFI20" s="136"/>
      <c r="GFJ20" s="136"/>
      <c r="GFK20" s="136"/>
      <c r="GFL20" s="136"/>
      <c r="GFM20" s="136"/>
      <c r="GFN20" s="136"/>
      <c r="GFO20" s="136"/>
      <c r="GFP20" s="136"/>
      <c r="GFQ20" s="136"/>
      <c r="GFR20" s="136"/>
      <c r="GFS20" s="136"/>
      <c r="GFT20" s="136"/>
      <c r="GFU20" s="136"/>
      <c r="GFV20" s="136"/>
      <c r="GFW20" s="136"/>
      <c r="GFX20" s="136"/>
      <c r="GFY20" s="136"/>
      <c r="GFZ20" s="136"/>
      <c r="GGA20" s="136"/>
      <c r="GGB20" s="136"/>
      <c r="GGC20" s="136"/>
      <c r="GGD20" s="136"/>
      <c r="GGE20" s="136"/>
      <c r="GGF20" s="136"/>
      <c r="GGG20" s="136"/>
      <c r="GGH20" s="136"/>
      <c r="GGI20" s="136"/>
      <c r="GGJ20" s="136"/>
      <c r="GGK20" s="136"/>
      <c r="GGL20" s="136"/>
      <c r="GGM20" s="136"/>
      <c r="GGN20" s="136"/>
      <c r="GGO20" s="136"/>
      <c r="GGP20" s="136"/>
      <c r="GGQ20" s="136"/>
      <c r="GGR20" s="136"/>
      <c r="GGS20" s="136"/>
      <c r="GGT20" s="136"/>
      <c r="GGU20" s="136"/>
      <c r="GGV20" s="136"/>
      <c r="GGW20" s="136"/>
      <c r="GGX20" s="136"/>
      <c r="GGY20" s="136"/>
      <c r="GGZ20" s="136"/>
      <c r="GHA20" s="136"/>
      <c r="GHB20" s="136"/>
      <c r="GHC20" s="136"/>
      <c r="GHD20" s="136"/>
      <c r="GHE20" s="136"/>
      <c r="GHF20" s="136"/>
      <c r="GHG20" s="136"/>
      <c r="GHH20" s="136"/>
      <c r="GHI20" s="136"/>
      <c r="GHJ20" s="136"/>
      <c r="GHK20" s="136"/>
      <c r="GHL20" s="136"/>
      <c r="GHM20" s="136"/>
      <c r="GHN20" s="136"/>
      <c r="GHO20" s="136"/>
      <c r="GHP20" s="136"/>
      <c r="GHQ20" s="136"/>
      <c r="GHR20" s="136"/>
      <c r="GHS20" s="136"/>
      <c r="GHT20" s="136"/>
      <c r="GHU20" s="136"/>
      <c r="GHV20" s="136"/>
      <c r="GHW20" s="136"/>
      <c r="GHX20" s="136"/>
      <c r="GHY20" s="136"/>
      <c r="GHZ20" s="136"/>
      <c r="GIA20" s="136"/>
      <c r="GIB20" s="136"/>
      <c r="GIC20" s="136"/>
      <c r="GID20" s="136"/>
      <c r="GIE20" s="136"/>
      <c r="GIF20" s="136"/>
      <c r="GIG20" s="136"/>
      <c r="GIH20" s="136"/>
      <c r="GII20" s="136"/>
      <c r="GIJ20" s="136"/>
      <c r="GIK20" s="136"/>
      <c r="GIL20" s="136"/>
      <c r="GIM20" s="136"/>
      <c r="GIN20" s="136"/>
      <c r="GIO20" s="136"/>
      <c r="GIP20" s="136"/>
      <c r="GIQ20" s="136"/>
      <c r="GIR20" s="136"/>
      <c r="GIS20" s="136"/>
      <c r="GIT20" s="136"/>
      <c r="GIU20" s="136"/>
      <c r="GIV20" s="136"/>
      <c r="GIW20" s="136"/>
      <c r="GIX20" s="136"/>
      <c r="GIY20" s="136"/>
      <c r="GIZ20" s="136"/>
      <c r="GJA20" s="136"/>
      <c r="GJB20" s="136"/>
      <c r="GJC20" s="136"/>
      <c r="GJD20" s="136"/>
      <c r="GJE20" s="136"/>
      <c r="GJF20" s="136"/>
      <c r="GJG20" s="136"/>
      <c r="GJH20" s="136"/>
      <c r="GJI20" s="136"/>
      <c r="GJJ20" s="136"/>
      <c r="GJK20" s="136"/>
      <c r="GJL20" s="136"/>
      <c r="GJM20" s="136"/>
      <c r="GJN20" s="136"/>
      <c r="GJO20" s="136"/>
      <c r="GJP20" s="136"/>
      <c r="GJQ20" s="136"/>
      <c r="GJR20" s="136"/>
      <c r="GJS20" s="136"/>
      <c r="GJT20" s="136"/>
      <c r="GJU20" s="136"/>
      <c r="GJV20" s="136"/>
      <c r="GJW20" s="136"/>
      <c r="GJX20" s="136"/>
      <c r="GJY20" s="136"/>
      <c r="GJZ20" s="136"/>
      <c r="GKA20" s="136"/>
      <c r="GKB20" s="136"/>
      <c r="GKC20" s="136"/>
      <c r="GKD20" s="136"/>
      <c r="GKE20" s="136"/>
      <c r="GKF20" s="136"/>
      <c r="GKG20" s="136"/>
      <c r="GKH20" s="136"/>
      <c r="GKI20" s="136"/>
      <c r="GKJ20" s="136"/>
      <c r="GKK20" s="136"/>
      <c r="GKL20" s="136"/>
      <c r="GKM20" s="136"/>
      <c r="GKN20" s="136"/>
      <c r="GKO20" s="136"/>
      <c r="GKP20" s="136"/>
      <c r="GKQ20" s="136"/>
      <c r="GKR20" s="136"/>
      <c r="GKS20" s="136"/>
      <c r="GKT20" s="136"/>
      <c r="GKU20" s="136"/>
      <c r="GKV20" s="136"/>
      <c r="GKW20" s="136"/>
      <c r="GKX20" s="136"/>
      <c r="GKY20" s="136"/>
      <c r="GKZ20" s="136"/>
      <c r="GLA20" s="136"/>
      <c r="GLB20" s="136"/>
      <c r="GLC20" s="136"/>
      <c r="GLD20" s="136"/>
      <c r="GLE20" s="136"/>
      <c r="GLF20" s="136"/>
      <c r="GLG20" s="136"/>
      <c r="GLH20" s="136"/>
      <c r="GLI20" s="136"/>
      <c r="GLJ20" s="136"/>
      <c r="GLK20" s="136"/>
      <c r="GLL20" s="136"/>
      <c r="GLM20" s="136"/>
      <c r="GLN20" s="136"/>
      <c r="GLO20" s="136"/>
      <c r="GLP20" s="136"/>
      <c r="GLQ20" s="136"/>
      <c r="GLR20" s="136"/>
      <c r="GLS20" s="136"/>
      <c r="GLT20" s="136"/>
      <c r="GLU20" s="136"/>
      <c r="GLV20" s="136"/>
      <c r="GLW20" s="136"/>
      <c r="GLX20" s="136"/>
      <c r="GLY20" s="136"/>
      <c r="GLZ20" s="136"/>
      <c r="GMA20" s="136"/>
      <c r="GMB20" s="136"/>
      <c r="GMC20" s="136"/>
      <c r="GMD20" s="136"/>
      <c r="GME20" s="136"/>
      <c r="GMF20" s="136"/>
      <c r="GMG20" s="136"/>
      <c r="GMH20" s="136"/>
      <c r="GMI20" s="136"/>
      <c r="GMJ20" s="136"/>
      <c r="GMK20" s="136"/>
      <c r="GML20" s="136"/>
      <c r="GMM20" s="136"/>
      <c r="GMN20" s="136"/>
      <c r="GMO20" s="136"/>
      <c r="GMP20" s="136"/>
      <c r="GMQ20" s="136"/>
      <c r="GMR20" s="136"/>
      <c r="GMS20" s="136"/>
      <c r="GMT20" s="136"/>
      <c r="GMU20" s="136"/>
      <c r="GMV20" s="136"/>
      <c r="GMW20" s="136"/>
      <c r="GMX20" s="136"/>
      <c r="GMY20" s="136"/>
      <c r="GMZ20" s="136"/>
      <c r="GNA20" s="136"/>
      <c r="GNB20" s="136"/>
      <c r="GNC20" s="136"/>
      <c r="GND20" s="136"/>
      <c r="GNE20" s="136"/>
      <c r="GNF20" s="136"/>
      <c r="GNG20" s="136"/>
      <c r="GNH20" s="136"/>
      <c r="GNI20" s="136"/>
      <c r="GNJ20" s="136"/>
      <c r="GNK20" s="136"/>
      <c r="GNL20" s="136"/>
      <c r="GNM20" s="136"/>
      <c r="GNN20" s="136"/>
      <c r="GNO20" s="136"/>
      <c r="GNP20" s="136"/>
      <c r="GNQ20" s="136"/>
      <c r="GNR20" s="136"/>
      <c r="GNS20" s="136"/>
      <c r="GNT20" s="136"/>
      <c r="GNU20" s="136"/>
      <c r="GNV20" s="136"/>
      <c r="GNW20" s="136"/>
      <c r="GNX20" s="136"/>
      <c r="GNY20" s="136"/>
      <c r="GNZ20" s="136"/>
      <c r="GOA20" s="136"/>
      <c r="GOB20" s="136"/>
      <c r="GOC20" s="136"/>
      <c r="GOD20" s="136"/>
      <c r="GOE20" s="136"/>
      <c r="GOF20" s="136"/>
      <c r="GOG20" s="136"/>
      <c r="GOH20" s="136"/>
      <c r="GOI20" s="136"/>
      <c r="GOJ20" s="136"/>
      <c r="GOK20" s="136"/>
      <c r="GOL20" s="136"/>
      <c r="GOM20" s="136"/>
      <c r="GON20" s="136"/>
      <c r="GOO20" s="136"/>
      <c r="GOP20" s="136"/>
      <c r="GOQ20" s="136"/>
      <c r="GOR20" s="136"/>
      <c r="GOS20" s="136"/>
      <c r="GOT20" s="136"/>
      <c r="GOU20" s="136"/>
      <c r="GOV20" s="136"/>
      <c r="GOW20" s="136"/>
      <c r="GOX20" s="136"/>
      <c r="GOY20" s="136"/>
      <c r="GOZ20" s="136"/>
      <c r="GPA20" s="136"/>
      <c r="GPB20" s="136"/>
      <c r="GPC20" s="136"/>
      <c r="GPD20" s="136"/>
      <c r="GPE20" s="136"/>
      <c r="GPF20" s="136"/>
      <c r="GPG20" s="136"/>
      <c r="GPH20" s="136"/>
      <c r="GPI20" s="136"/>
      <c r="GPJ20" s="136"/>
      <c r="GPK20" s="136"/>
      <c r="GPL20" s="136"/>
      <c r="GPM20" s="136"/>
      <c r="GPN20" s="136"/>
      <c r="GPO20" s="136"/>
      <c r="GPP20" s="136"/>
      <c r="GPQ20" s="136"/>
      <c r="GPR20" s="136"/>
      <c r="GPS20" s="136"/>
      <c r="GPT20" s="136"/>
      <c r="GPU20" s="136"/>
      <c r="GPV20" s="136"/>
      <c r="GPW20" s="136"/>
      <c r="GPX20" s="136"/>
      <c r="GPY20" s="136"/>
      <c r="GPZ20" s="136"/>
      <c r="GQA20" s="136"/>
      <c r="GQB20" s="136"/>
      <c r="GQC20" s="136"/>
      <c r="GQD20" s="136"/>
      <c r="GQE20" s="136"/>
      <c r="GQF20" s="136"/>
      <c r="GQG20" s="136"/>
      <c r="GQH20" s="136"/>
      <c r="GQI20" s="136"/>
      <c r="GQJ20" s="136"/>
      <c r="GQK20" s="136"/>
      <c r="GQL20" s="136"/>
      <c r="GQM20" s="136"/>
      <c r="GQN20" s="136"/>
      <c r="GQO20" s="136"/>
      <c r="GQP20" s="136"/>
      <c r="GQQ20" s="136"/>
      <c r="GQR20" s="136"/>
      <c r="GQS20" s="136"/>
      <c r="GQT20" s="136"/>
      <c r="GQU20" s="136"/>
      <c r="GQV20" s="136"/>
      <c r="GQW20" s="136"/>
      <c r="GQX20" s="136"/>
      <c r="GQY20" s="136"/>
      <c r="GQZ20" s="136"/>
      <c r="GRA20" s="136"/>
      <c r="GRB20" s="136"/>
      <c r="GRC20" s="136"/>
      <c r="GRD20" s="136"/>
      <c r="GRE20" s="136"/>
      <c r="GRF20" s="136"/>
      <c r="GRG20" s="136"/>
      <c r="GRH20" s="136"/>
      <c r="GRI20" s="136"/>
      <c r="GRJ20" s="136"/>
      <c r="GRK20" s="136"/>
      <c r="GRL20" s="136"/>
      <c r="GRM20" s="136"/>
      <c r="GRN20" s="136"/>
      <c r="GRO20" s="136"/>
      <c r="GRP20" s="136"/>
      <c r="GRQ20" s="136"/>
      <c r="GRR20" s="136"/>
      <c r="GRS20" s="136"/>
      <c r="GRT20" s="136"/>
      <c r="GRU20" s="136"/>
      <c r="GRV20" s="136"/>
      <c r="GRW20" s="136"/>
      <c r="GRX20" s="136"/>
      <c r="GRY20" s="136"/>
      <c r="GRZ20" s="136"/>
      <c r="GSA20" s="136"/>
      <c r="GSB20" s="136"/>
      <c r="GSC20" s="136"/>
      <c r="GSD20" s="136"/>
      <c r="GSE20" s="136"/>
      <c r="GSF20" s="136"/>
      <c r="GSG20" s="136"/>
      <c r="GSH20" s="136"/>
      <c r="GSI20" s="136"/>
      <c r="GSJ20" s="136"/>
      <c r="GSK20" s="136"/>
      <c r="GSL20" s="136"/>
      <c r="GSM20" s="136"/>
      <c r="GSN20" s="136"/>
      <c r="GSO20" s="136"/>
      <c r="GSP20" s="136"/>
      <c r="GSQ20" s="136"/>
      <c r="GSR20" s="136"/>
      <c r="GSS20" s="136"/>
      <c r="GST20" s="136"/>
      <c r="GSU20" s="136"/>
      <c r="GSV20" s="136"/>
      <c r="GSW20" s="136"/>
      <c r="GSX20" s="136"/>
      <c r="GSY20" s="136"/>
      <c r="GSZ20" s="136"/>
      <c r="GTA20" s="136"/>
      <c r="GTB20" s="136"/>
      <c r="GTC20" s="136"/>
      <c r="GTD20" s="136"/>
      <c r="GTE20" s="136"/>
      <c r="GTF20" s="136"/>
      <c r="GTG20" s="136"/>
      <c r="GTH20" s="136"/>
      <c r="GTI20" s="136"/>
      <c r="GTJ20" s="136"/>
      <c r="GTK20" s="136"/>
      <c r="GTL20" s="136"/>
      <c r="GTM20" s="136"/>
      <c r="GTN20" s="136"/>
      <c r="GTO20" s="136"/>
      <c r="GTP20" s="136"/>
      <c r="GTQ20" s="136"/>
      <c r="GTR20" s="136"/>
      <c r="GTS20" s="136"/>
      <c r="GTT20" s="136"/>
      <c r="GTU20" s="136"/>
      <c r="GTV20" s="136"/>
      <c r="GTW20" s="136"/>
      <c r="GTX20" s="136"/>
      <c r="GTY20" s="136"/>
      <c r="GTZ20" s="136"/>
      <c r="GUA20" s="136"/>
      <c r="GUB20" s="136"/>
      <c r="GUC20" s="136"/>
      <c r="GUD20" s="136"/>
      <c r="GUE20" s="136"/>
      <c r="GUF20" s="136"/>
      <c r="GUG20" s="136"/>
      <c r="GUH20" s="136"/>
      <c r="GUI20" s="136"/>
      <c r="GUJ20" s="136"/>
      <c r="GUK20" s="136"/>
      <c r="GUL20" s="136"/>
      <c r="GUM20" s="136"/>
      <c r="GUN20" s="136"/>
      <c r="GUO20" s="136"/>
      <c r="GUP20" s="136"/>
      <c r="GUQ20" s="136"/>
      <c r="GUR20" s="136"/>
      <c r="GUS20" s="136"/>
      <c r="GUT20" s="136"/>
      <c r="GUU20" s="136"/>
      <c r="GUV20" s="136"/>
      <c r="GUW20" s="136"/>
      <c r="GUX20" s="136"/>
      <c r="GUY20" s="136"/>
      <c r="GUZ20" s="136"/>
      <c r="GVA20" s="136"/>
      <c r="GVB20" s="136"/>
      <c r="GVC20" s="136"/>
      <c r="GVD20" s="136"/>
      <c r="GVE20" s="136"/>
      <c r="GVF20" s="136"/>
      <c r="GVG20" s="136"/>
      <c r="GVH20" s="136"/>
      <c r="GVI20" s="136"/>
      <c r="GVJ20" s="136"/>
      <c r="GVK20" s="136"/>
      <c r="GVL20" s="136"/>
      <c r="GVM20" s="136"/>
      <c r="GVN20" s="136"/>
      <c r="GVO20" s="136"/>
      <c r="GVP20" s="136"/>
      <c r="GVQ20" s="136"/>
      <c r="GVR20" s="136"/>
      <c r="GVS20" s="136"/>
      <c r="GVT20" s="136"/>
      <c r="GVU20" s="136"/>
      <c r="GVV20" s="136"/>
      <c r="GVW20" s="136"/>
      <c r="GVX20" s="136"/>
      <c r="GVY20" s="136"/>
      <c r="GVZ20" s="136"/>
      <c r="GWA20" s="136"/>
      <c r="GWB20" s="136"/>
      <c r="GWC20" s="136"/>
      <c r="GWD20" s="136"/>
      <c r="GWE20" s="136"/>
      <c r="GWF20" s="136"/>
      <c r="GWG20" s="136"/>
      <c r="GWH20" s="136"/>
      <c r="GWI20" s="136"/>
      <c r="GWJ20" s="136"/>
      <c r="GWK20" s="136"/>
      <c r="GWL20" s="136"/>
      <c r="GWM20" s="136"/>
      <c r="GWN20" s="136"/>
      <c r="GWO20" s="136"/>
      <c r="GWP20" s="136"/>
      <c r="GWQ20" s="136"/>
      <c r="GWR20" s="136"/>
      <c r="GWS20" s="136"/>
      <c r="GWT20" s="136"/>
      <c r="GWU20" s="136"/>
      <c r="GWV20" s="136"/>
      <c r="GWW20" s="136"/>
      <c r="GWX20" s="136"/>
      <c r="GWY20" s="136"/>
      <c r="GWZ20" s="136"/>
      <c r="GXA20" s="136"/>
      <c r="GXB20" s="136"/>
      <c r="GXC20" s="136"/>
      <c r="GXD20" s="136"/>
      <c r="GXE20" s="136"/>
      <c r="GXF20" s="136"/>
      <c r="GXG20" s="136"/>
      <c r="GXH20" s="136"/>
      <c r="GXI20" s="136"/>
      <c r="GXJ20" s="136"/>
      <c r="GXK20" s="136"/>
      <c r="GXL20" s="136"/>
      <c r="GXM20" s="136"/>
      <c r="GXN20" s="136"/>
      <c r="GXO20" s="136"/>
      <c r="GXP20" s="136"/>
      <c r="GXQ20" s="136"/>
      <c r="GXR20" s="136"/>
      <c r="GXS20" s="136"/>
      <c r="GXT20" s="136"/>
      <c r="GXU20" s="136"/>
      <c r="GXV20" s="136"/>
      <c r="GXW20" s="136"/>
      <c r="GXX20" s="136"/>
      <c r="GXY20" s="136"/>
      <c r="GXZ20" s="136"/>
      <c r="GYA20" s="136"/>
      <c r="GYB20" s="136"/>
      <c r="GYC20" s="136"/>
      <c r="GYD20" s="136"/>
      <c r="GYE20" s="136"/>
      <c r="GYF20" s="136"/>
      <c r="GYG20" s="136"/>
      <c r="GYH20" s="136"/>
      <c r="GYI20" s="136"/>
      <c r="GYJ20" s="136"/>
      <c r="GYK20" s="136"/>
      <c r="GYL20" s="136"/>
      <c r="GYM20" s="136"/>
      <c r="GYN20" s="136"/>
      <c r="GYO20" s="136"/>
      <c r="GYP20" s="136"/>
      <c r="GYQ20" s="136"/>
      <c r="GYR20" s="136"/>
      <c r="GYS20" s="136"/>
      <c r="GYT20" s="136"/>
      <c r="GYU20" s="136"/>
      <c r="GYV20" s="136"/>
      <c r="GYW20" s="136"/>
      <c r="GYX20" s="136"/>
      <c r="GYY20" s="136"/>
      <c r="GYZ20" s="136"/>
      <c r="GZA20" s="136"/>
      <c r="GZB20" s="136"/>
      <c r="GZC20" s="136"/>
      <c r="GZD20" s="136"/>
      <c r="GZE20" s="136"/>
      <c r="GZF20" s="136"/>
      <c r="GZG20" s="136"/>
      <c r="GZH20" s="136"/>
      <c r="GZI20" s="136"/>
      <c r="GZJ20" s="136"/>
      <c r="GZK20" s="136"/>
      <c r="GZL20" s="136"/>
      <c r="GZM20" s="136"/>
      <c r="GZN20" s="136"/>
      <c r="GZO20" s="136"/>
      <c r="GZP20" s="136"/>
      <c r="GZQ20" s="136"/>
      <c r="GZR20" s="136"/>
      <c r="GZS20" s="136"/>
      <c r="GZT20" s="136"/>
      <c r="GZU20" s="136"/>
      <c r="GZV20" s="136"/>
      <c r="GZW20" s="136"/>
      <c r="GZX20" s="136"/>
      <c r="GZY20" s="136"/>
      <c r="GZZ20" s="136"/>
      <c r="HAA20" s="136"/>
      <c r="HAB20" s="136"/>
      <c r="HAC20" s="136"/>
      <c r="HAD20" s="136"/>
      <c r="HAE20" s="136"/>
      <c r="HAF20" s="136"/>
      <c r="HAG20" s="136"/>
      <c r="HAH20" s="136"/>
      <c r="HAI20" s="136"/>
      <c r="HAJ20" s="136"/>
      <c r="HAK20" s="136"/>
      <c r="HAL20" s="136"/>
      <c r="HAM20" s="136"/>
      <c r="HAN20" s="136"/>
      <c r="HAO20" s="136"/>
      <c r="HAP20" s="136"/>
      <c r="HAQ20" s="136"/>
      <c r="HAR20" s="136"/>
      <c r="HAS20" s="136"/>
      <c r="HAT20" s="136"/>
      <c r="HAU20" s="136"/>
      <c r="HAV20" s="136"/>
      <c r="HAW20" s="136"/>
      <c r="HAX20" s="136"/>
      <c r="HAY20" s="136"/>
      <c r="HAZ20" s="136"/>
      <c r="HBA20" s="136"/>
      <c r="HBB20" s="136"/>
      <c r="HBC20" s="136"/>
      <c r="HBD20" s="136"/>
      <c r="HBE20" s="136"/>
      <c r="HBF20" s="136"/>
      <c r="HBG20" s="136"/>
      <c r="HBH20" s="136"/>
      <c r="HBI20" s="136"/>
      <c r="HBJ20" s="136"/>
      <c r="HBK20" s="136"/>
      <c r="HBL20" s="136"/>
      <c r="HBM20" s="136"/>
      <c r="HBN20" s="136"/>
      <c r="HBO20" s="136"/>
      <c r="HBP20" s="136"/>
      <c r="HBQ20" s="136"/>
      <c r="HBR20" s="136"/>
      <c r="HBS20" s="136"/>
      <c r="HBT20" s="136"/>
      <c r="HBU20" s="136"/>
      <c r="HBV20" s="136"/>
      <c r="HBW20" s="136"/>
      <c r="HBX20" s="136"/>
      <c r="HBY20" s="136"/>
      <c r="HBZ20" s="136"/>
      <c r="HCA20" s="136"/>
      <c r="HCB20" s="136"/>
      <c r="HCC20" s="136"/>
      <c r="HCD20" s="136"/>
      <c r="HCE20" s="136"/>
      <c r="HCF20" s="136"/>
      <c r="HCG20" s="136"/>
      <c r="HCH20" s="136"/>
      <c r="HCI20" s="136"/>
      <c r="HCJ20" s="136"/>
      <c r="HCK20" s="136"/>
      <c r="HCL20" s="136"/>
      <c r="HCM20" s="136"/>
      <c r="HCN20" s="136"/>
      <c r="HCO20" s="136"/>
      <c r="HCP20" s="136"/>
      <c r="HCQ20" s="136"/>
      <c r="HCR20" s="136"/>
      <c r="HCS20" s="136"/>
      <c r="HCT20" s="136"/>
      <c r="HCU20" s="136"/>
      <c r="HCV20" s="136"/>
      <c r="HCW20" s="136"/>
      <c r="HCX20" s="136"/>
      <c r="HCY20" s="136"/>
      <c r="HCZ20" s="136"/>
      <c r="HDA20" s="136"/>
      <c r="HDB20" s="136"/>
      <c r="HDC20" s="136"/>
      <c r="HDD20" s="136"/>
      <c r="HDE20" s="136"/>
      <c r="HDF20" s="136"/>
      <c r="HDG20" s="136"/>
      <c r="HDH20" s="136"/>
      <c r="HDI20" s="136"/>
      <c r="HDJ20" s="136"/>
      <c r="HDK20" s="136"/>
      <c r="HDL20" s="136"/>
      <c r="HDM20" s="136"/>
      <c r="HDN20" s="136"/>
      <c r="HDO20" s="136"/>
      <c r="HDP20" s="136"/>
      <c r="HDQ20" s="136"/>
      <c r="HDR20" s="136"/>
      <c r="HDS20" s="136"/>
      <c r="HDT20" s="136"/>
      <c r="HDU20" s="136"/>
      <c r="HDV20" s="136"/>
      <c r="HDW20" s="136"/>
      <c r="HDX20" s="136"/>
      <c r="HDY20" s="136"/>
      <c r="HDZ20" s="136"/>
      <c r="HEA20" s="136"/>
      <c r="HEB20" s="136"/>
      <c r="HEC20" s="136"/>
      <c r="HED20" s="136"/>
      <c r="HEE20" s="136"/>
      <c r="HEF20" s="136"/>
      <c r="HEG20" s="136"/>
      <c r="HEH20" s="136"/>
      <c r="HEI20" s="136"/>
      <c r="HEJ20" s="136"/>
      <c r="HEK20" s="136"/>
      <c r="HEL20" s="136"/>
      <c r="HEM20" s="136"/>
      <c r="HEN20" s="136"/>
      <c r="HEO20" s="136"/>
      <c r="HEP20" s="136"/>
      <c r="HEQ20" s="136"/>
      <c r="HER20" s="136"/>
      <c r="HES20" s="136"/>
      <c r="HET20" s="136"/>
      <c r="HEU20" s="136"/>
      <c r="HEV20" s="136"/>
      <c r="HEW20" s="136"/>
      <c r="HEX20" s="136"/>
      <c r="HEY20" s="136"/>
      <c r="HEZ20" s="136"/>
      <c r="HFA20" s="136"/>
      <c r="HFB20" s="136"/>
      <c r="HFC20" s="136"/>
      <c r="HFD20" s="136"/>
      <c r="HFE20" s="136"/>
      <c r="HFF20" s="136"/>
      <c r="HFG20" s="136"/>
      <c r="HFH20" s="136"/>
      <c r="HFI20" s="136"/>
      <c r="HFJ20" s="136"/>
      <c r="HFK20" s="136"/>
      <c r="HFL20" s="136"/>
      <c r="HFM20" s="136"/>
      <c r="HFN20" s="136"/>
      <c r="HFO20" s="136"/>
      <c r="HFP20" s="136"/>
      <c r="HFQ20" s="136"/>
      <c r="HFR20" s="136"/>
      <c r="HFS20" s="136"/>
      <c r="HFT20" s="136"/>
      <c r="HFU20" s="136"/>
      <c r="HFV20" s="136"/>
      <c r="HFW20" s="136"/>
      <c r="HFX20" s="136"/>
      <c r="HFY20" s="136"/>
      <c r="HFZ20" s="136"/>
      <c r="HGA20" s="136"/>
      <c r="HGB20" s="136"/>
      <c r="HGC20" s="136"/>
      <c r="HGD20" s="136"/>
      <c r="HGE20" s="136"/>
      <c r="HGF20" s="136"/>
      <c r="HGG20" s="136"/>
      <c r="HGH20" s="136"/>
      <c r="HGI20" s="136"/>
      <c r="HGJ20" s="136"/>
      <c r="HGK20" s="136"/>
      <c r="HGL20" s="136"/>
      <c r="HGM20" s="136"/>
      <c r="HGN20" s="136"/>
      <c r="HGO20" s="136"/>
      <c r="HGP20" s="136"/>
      <c r="HGQ20" s="136"/>
      <c r="HGR20" s="136"/>
      <c r="HGS20" s="136"/>
      <c r="HGT20" s="136"/>
      <c r="HGU20" s="136"/>
      <c r="HGV20" s="136"/>
      <c r="HGW20" s="136"/>
      <c r="HGX20" s="136"/>
      <c r="HGY20" s="136"/>
      <c r="HGZ20" s="136"/>
      <c r="HHA20" s="136"/>
      <c r="HHB20" s="136"/>
      <c r="HHC20" s="136"/>
      <c r="HHD20" s="136"/>
      <c r="HHE20" s="136"/>
      <c r="HHF20" s="136"/>
      <c r="HHG20" s="136"/>
      <c r="HHH20" s="136"/>
      <c r="HHI20" s="136"/>
      <c r="HHJ20" s="136"/>
      <c r="HHK20" s="136"/>
      <c r="HHL20" s="136"/>
      <c r="HHM20" s="136"/>
      <c r="HHN20" s="136"/>
      <c r="HHO20" s="136"/>
      <c r="HHP20" s="136"/>
      <c r="HHQ20" s="136"/>
      <c r="HHR20" s="136"/>
      <c r="HHS20" s="136"/>
      <c r="HHT20" s="136"/>
      <c r="HHU20" s="136"/>
      <c r="HHV20" s="136"/>
      <c r="HHW20" s="136"/>
      <c r="HHX20" s="136"/>
      <c r="HHY20" s="136"/>
      <c r="HHZ20" s="136"/>
      <c r="HIA20" s="136"/>
      <c r="HIB20" s="136"/>
      <c r="HIC20" s="136"/>
      <c r="HID20" s="136"/>
      <c r="HIE20" s="136"/>
      <c r="HIF20" s="136"/>
      <c r="HIG20" s="136"/>
      <c r="HIH20" s="136"/>
      <c r="HII20" s="136"/>
      <c r="HIJ20" s="136"/>
      <c r="HIK20" s="136"/>
      <c r="HIL20" s="136"/>
      <c r="HIM20" s="136"/>
      <c r="HIN20" s="136"/>
      <c r="HIO20" s="136"/>
      <c r="HIP20" s="136"/>
      <c r="HIQ20" s="136"/>
      <c r="HIR20" s="136"/>
      <c r="HIS20" s="136"/>
      <c r="HIT20" s="136"/>
      <c r="HIU20" s="136"/>
      <c r="HIV20" s="136"/>
      <c r="HIW20" s="136"/>
      <c r="HIX20" s="136"/>
      <c r="HIY20" s="136"/>
      <c r="HIZ20" s="136"/>
      <c r="HJA20" s="136"/>
      <c r="HJB20" s="136"/>
      <c r="HJC20" s="136"/>
      <c r="HJD20" s="136"/>
      <c r="HJE20" s="136"/>
      <c r="HJF20" s="136"/>
      <c r="HJG20" s="136"/>
      <c r="HJH20" s="136"/>
      <c r="HJI20" s="136"/>
      <c r="HJJ20" s="136"/>
      <c r="HJK20" s="136"/>
      <c r="HJL20" s="136"/>
      <c r="HJM20" s="136"/>
      <c r="HJN20" s="136"/>
      <c r="HJO20" s="136"/>
      <c r="HJP20" s="136"/>
      <c r="HJQ20" s="136"/>
      <c r="HJR20" s="136"/>
      <c r="HJS20" s="136"/>
      <c r="HJT20" s="136"/>
      <c r="HJU20" s="136"/>
      <c r="HJV20" s="136"/>
      <c r="HJW20" s="136"/>
      <c r="HJX20" s="136"/>
      <c r="HJY20" s="136"/>
      <c r="HJZ20" s="136"/>
      <c r="HKA20" s="136"/>
      <c r="HKB20" s="136"/>
      <c r="HKC20" s="136"/>
      <c r="HKD20" s="136"/>
      <c r="HKE20" s="136"/>
      <c r="HKF20" s="136"/>
      <c r="HKG20" s="136"/>
      <c r="HKH20" s="136"/>
      <c r="HKI20" s="136"/>
      <c r="HKJ20" s="136"/>
      <c r="HKK20" s="136"/>
      <c r="HKL20" s="136"/>
      <c r="HKM20" s="136"/>
      <c r="HKN20" s="136"/>
      <c r="HKO20" s="136"/>
      <c r="HKP20" s="136"/>
      <c r="HKQ20" s="136"/>
      <c r="HKR20" s="136"/>
      <c r="HKS20" s="136"/>
      <c r="HKT20" s="136"/>
      <c r="HKU20" s="136"/>
      <c r="HKV20" s="136"/>
      <c r="HKW20" s="136"/>
      <c r="HKX20" s="136"/>
      <c r="HKY20" s="136"/>
      <c r="HKZ20" s="136"/>
      <c r="HLA20" s="136"/>
      <c r="HLB20" s="136"/>
      <c r="HLC20" s="136"/>
      <c r="HLD20" s="136"/>
      <c r="HLE20" s="136"/>
      <c r="HLF20" s="136"/>
      <c r="HLG20" s="136"/>
      <c r="HLH20" s="136"/>
      <c r="HLI20" s="136"/>
      <c r="HLJ20" s="136"/>
      <c r="HLK20" s="136"/>
      <c r="HLL20" s="136"/>
      <c r="HLM20" s="136"/>
      <c r="HLN20" s="136"/>
      <c r="HLO20" s="136"/>
      <c r="HLP20" s="136"/>
      <c r="HLQ20" s="136"/>
      <c r="HLR20" s="136"/>
      <c r="HLS20" s="136"/>
      <c r="HLT20" s="136"/>
      <c r="HLU20" s="136"/>
      <c r="HLV20" s="136"/>
      <c r="HLW20" s="136"/>
      <c r="HLX20" s="136"/>
      <c r="HLY20" s="136"/>
      <c r="HLZ20" s="136"/>
      <c r="HMA20" s="136"/>
      <c r="HMB20" s="136"/>
      <c r="HMC20" s="136"/>
      <c r="HMD20" s="136"/>
      <c r="HME20" s="136"/>
      <c r="HMF20" s="136"/>
      <c r="HMG20" s="136"/>
      <c r="HMH20" s="136"/>
      <c r="HMI20" s="136"/>
      <c r="HMJ20" s="136"/>
      <c r="HMK20" s="136"/>
      <c r="HML20" s="136"/>
      <c r="HMM20" s="136"/>
      <c r="HMN20" s="136"/>
      <c r="HMO20" s="136"/>
      <c r="HMP20" s="136"/>
      <c r="HMQ20" s="136"/>
      <c r="HMR20" s="136"/>
      <c r="HMS20" s="136"/>
      <c r="HMT20" s="136"/>
      <c r="HMU20" s="136"/>
      <c r="HMV20" s="136"/>
      <c r="HMW20" s="136"/>
      <c r="HMX20" s="136"/>
      <c r="HMY20" s="136"/>
      <c r="HMZ20" s="136"/>
      <c r="HNA20" s="136"/>
      <c r="HNB20" s="136"/>
      <c r="HNC20" s="136"/>
      <c r="HND20" s="136"/>
      <c r="HNE20" s="136"/>
      <c r="HNF20" s="136"/>
      <c r="HNG20" s="136"/>
      <c r="HNH20" s="136"/>
      <c r="HNI20" s="136"/>
      <c r="HNJ20" s="136"/>
      <c r="HNK20" s="136"/>
      <c r="HNL20" s="136"/>
      <c r="HNM20" s="136"/>
      <c r="HNN20" s="136"/>
      <c r="HNO20" s="136"/>
      <c r="HNP20" s="136"/>
      <c r="HNQ20" s="136"/>
      <c r="HNR20" s="136"/>
      <c r="HNS20" s="136"/>
      <c r="HNT20" s="136"/>
      <c r="HNU20" s="136"/>
      <c r="HNV20" s="136"/>
      <c r="HNW20" s="136"/>
      <c r="HNX20" s="136"/>
      <c r="HNY20" s="136"/>
      <c r="HNZ20" s="136"/>
      <c r="HOA20" s="136"/>
      <c r="HOB20" s="136"/>
      <c r="HOC20" s="136"/>
      <c r="HOD20" s="136"/>
      <c r="HOE20" s="136"/>
      <c r="HOF20" s="136"/>
      <c r="HOG20" s="136"/>
      <c r="HOH20" s="136"/>
      <c r="HOI20" s="136"/>
      <c r="HOJ20" s="136"/>
      <c r="HOK20" s="136"/>
      <c r="HOL20" s="136"/>
      <c r="HOM20" s="136"/>
      <c r="HON20" s="136"/>
      <c r="HOO20" s="136"/>
      <c r="HOP20" s="136"/>
      <c r="HOQ20" s="136"/>
      <c r="HOR20" s="136"/>
      <c r="HOS20" s="136"/>
      <c r="HOT20" s="136"/>
      <c r="HOU20" s="136"/>
      <c r="HOV20" s="136"/>
      <c r="HOW20" s="136"/>
      <c r="HOX20" s="136"/>
      <c r="HOY20" s="136"/>
      <c r="HOZ20" s="136"/>
      <c r="HPA20" s="136"/>
      <c r="HPB20" s="136"/>
      <c r="HPC20" s="136"/>
      <c r="HPD20" s="136"/>
      <c r="HPE20" s="136"/>
      <c r="HPF20" s="136"/>
      <c r="HPG20" s="136"/>
      <c r="HPH20" s="136"/>
      <c r="HPI20" s="136"/>
      <c r="HPJ20" s="136"/>
      <c r="HPK20" s="136"/>
      <c r="HPL20" s="136"/>
      <c r="HPM20" s="136"/>
      <c r="HPN20" s="136"/>
      <c r="HPO20" s="136"/>
      <c r="HPP20" s="136"/>
      <c r="HPQ20" s="136"/>
      <c r="HPR20" s="136"/>
      <c r="HPS20" s="136"/>
      <c r="HPT20" s="136"/>
      <c r="HPU20" s="136"/>
      <c r="HPV20" s="136"/>
      <c r="HPW20" s="136"/>
      <c r="HPX20" s="136"/>
      <c r="HPY20" s="136"/>
      <c r="HPZ20" s="136"/>
      <c r="HQA20" s="136"/>
      <c r="HQB20" s="136"/>
      <c r="HQC20" s="136"/>
      <c r="HQD20" s="136"/>
      <c r="HQE20" s="136"/>
      <c r="HQF20" s="136"/>
      <c r="HQG20" s="136"/>
      <c r="HQH20" s="136"/>
      <c r="HQI20" s="136"/>
      <c r="HQJ20" s="136"/>
      <c r="HQK20" s="136"/>
      <c r="HQL20" s="136"/>
      <c r="HQM20" s="136"/>
      <c r="HQN20" s="136"/>
      <c r="HQO20" s="136"/>
      <c r="HQP20" s="136"/>
      <c r="HQQ20" s="136"/>
      <c r="HQR20" s="136"/>
      <c r="HQS20" s="136"/>
      <c r="HQT20" s="136"/>
      <c r="HQU20" s="136"/>
      <c r="HQV20" s="136"/>
      <c r="HQW20" s="136"/>
      <c r="HQX20" s="136"/>
      <c r="HQY20" s="136"/>
      <c r="HQZ20" s="136"/>
      <c r="HRA20" s="136"/>
      <c r="HRB20" s="136"/>
      <c r="HRC20" s="136"/>
      <c r="HRD20" s="136"/>
      <c r="HRE20" s="136"/>
      <c r="HRF20" s="136"/>
      <c r="HRG20" s="136"/>
      <c r="HRH20" s="136"/>
      <c r="HRI20" s="136"/>
      <c r="HRJ20" s="136"/>
      <c r="HRK20" s="136"/>
      <c r="HRL20" s="136"/>
      <c r="HRM20" s="136"/>
      <c r="HRN20" s="136"/>
      <c r="HRO20" s="136"/>
      <c r="HRP20" s="136"/>
      <c r="HRQ20" s="136"/>
      <c r="HRR20" s="136"/>
      <c r="HRS20" s="136"/>
      <c r="HRT20" s="136"/>
      <c r="HRU20" s="136"/>
      <c r="HRV20" s="136"/>
      <c r="HRW20" s="136"/>
      <c r="HRX20" s="136"/>
      <c r="HRY20" s="136"/>
      <c r="HRZ20" s="136"/>
      <c r="HSA20" s="136"/>
      <c r="HSB20" s="136"/>
      <c r="HSC20" s="136"/>
      <c r="HSD20" s="136"/>
      <c r="HSE20" s="136"/>
      <c r="HSF20" s="136"/>
      <c r="HSG20" s="136"/>
      <c r="HSH20" s="136"/>
      <c r="HSI20" s="136"/>
      <c r="HSJ20" s="136"/>
      <c r="HSK20" s="136"/>
      <c r="HSL20" s="136"/>
      <c r="HSM20" s="136"/>
      <c r="HSN20" s="136"/>
      <c r="HSO20" s="136"/>
      <c r="HSP20" s="136"/>
      <c r="HSQ20" s="136"/>
      <c r="HSR20" s="136"/>
      <c r="HSS20" s="136"/>
      <c r="HST20" s="136"/>
      <c r="HSU20" s="136"/>
      <c r="HSV20" s="136"/>
      <c r="HSW20" s="136"/>
      <c r="HSX20" s="136"/>
      <c r="HSY20" s="136"/>
      <c r="HSZ20" s="136"/>
      <c r="HTA20" s="136"/>
      <c r="HTB20" s="136"/>
      <c r="HTC20" s="136"/>
      <c r="HTD20" s="136"/>
      <c r="HTE20" s="136"/>
      <c r="HTF20" s="136"/>
      <c r="HTG20" s="136"/>
      <c r="HTH20" s="136"/>
      <c r="HTI20" s="136"/>
      <c r="HTJ20" s="136"/>
      <c r="HTK20" s="136"/>
      <c r="HTL20" s="136"/>
      <c r="HTM20" s="136"/>
      <c r="HTN20" s="136"/>
      <c r="HTO20" s="136"/>
      <c r="HTP20" s="136"/>
      <c r="HTQ20" s="136"/>
      <c r="HTR20" s="136"/>
      <c r="HTS20" s="136"/>
      <c r="HTT20" s="136"/>
      <c r="HTU20" s="136"/>
      <c r="HTV20" s="136"/>
      <c r="HTW20" s="136"/>
      <c r="HTX20" s="136"/>
      <c r="HTY20" s="136"/>
      <c r="HTZ20" s="136"/>
      <c r="HUA20" s="136"/>
      <c r="HUB20" s="136"/>
      <c r="HUC20" s="136"/>
      <c r="HUD20" s="136"/>
      <c r="HUE20" s="136"/>
      <c r="HUF20" s="136"/>
      <c r="HUG20" s="136"/>
      <c r="HUH20" s="136"/>
      <c r="HUI20" s="136"/>
      <c r="HUJ20" s="136"/>
      <c r="HUK20" s="136"/>
      <c r="HUL20" s="136"/>
      <c r="HUM20" s="136"/>
      <c r="HUN20" s="136"/>
      <c r="HUO20" s="136"/>
      <c r="HUP20" s="136"/>
      <c r="HUQ20" s="136"/>
      <c r="HUR20" s="136"/>
      <c r="HUS20" s="136"/>
      <c r="HUT20" s="136"/>
      <c r="HUU20" s="136"/>
      <c r="HUV20" s="136"/>
      <c r="HUW20" s="136"/>
      <c r="HUX20" s="136"/>
      <c r="HUY20" s="136"/>
      <c r="HUZ20" s="136"/>
      <c r="HVA20" s="136"/>
      <c r="HVB20" s="136"/>
      <c r="HVC20" s="136"/>
      <c r="HVD20" s="136"/>
      <c r="HVE20" s="136"/>
      <c r="HVF20" s="136"/>
      <c r="HVG20" s="136"/>
      <c r="HVH20" s="136"/>
      <c r="HVI20" s="136"/>
      <c r="HVJ20" s="136"/>
      <c r="HVK20" s="136"/>
      <c r="HVL20" s="136"/>
      <c r="HVM20" s="136"/>
      <c r="HVN20" s="136"/>
      <c r="HVO20" s="136"/>
      <c r="HVP20" s="136"/>
      <c r="HVQ20" s="136"/>
      <c r="HVR20" s="136"/>
      <c r="HVS20" s="136"/>
      <c r="HVT20" s="136"/>
      <c r="HVU20" s="136"/>
      <c r="HVV20" s="136"/>
      <c r="HVW20" s="136"/>
      <c r="HVX20" s="136"/>
      <c r="HVY20" s="136"/>
      <c r="HVZ20" s="136"/>
      <c r="HWA20" s="136"/>
      <c r="HWB20" s="136"/>
      <c r="HWC20" s="136"/>
      <c r="HWD20" s="136"/>
      <c r="HWE20" s="136"/>
      <c r="HWF20" s="136"/>
      <c r="HWG20" s="136"/>
      <c r="HWH20" s="136"/>
      <c r="HWI20" s="136"/>
      <c r="HWJ20" s="136"/>
      <c r="HWK20" s="136"/>
      <c r="HWL20" s="136"/>
      <c r="HWM20" s="136"/>
      <c r="HWN20" s="136"/>
      <c r="HWO20" s="136"/>
      <c r="HWP20" s="136"/>
      <c r="HWQ20" s="136"/>
      <c r="HWR20" s="136"/>
      <c r="HWS20" s="136"/>
      <c r="HWT20" s="136"/>
      <c r="HWU20" s="136"/>
      <c r="HWV20" s="136"/>
      <c r="HWW20" s="136"/>
      <c r="HWX20" s="136"/>
      <c r="HWY20" s="136"/>
      <c r="HWZ20" s="136"/>
      <c r="HXA20" s="136"/>
      <c r="HXB20" s="136"/>
      <c r="HXC20" s="136"/>
      <c r="HXD20" s="136"/>
      <c r="HXE20" s="136"/>
      <c r="HXF20" s="136"/>
      <c r="HXG20" s="136"/>
      <c r="HXH20" s="136"/>
      <c r="HXI20" s="136"/>
      <c r="HXJ20" s="136"/>
      <c r="HXK20" s="136"/>
      <c r="HXL20" s="136"/>
      <c r="HXM20" s="136"/>
      <c r="HXN20" s="136"/>
      <c r="HXO20" s="136"/>
      <c r="HXP20" s="136"/>
      <c r="HXQ20" s="136"/>
      <c r="HXR20" s="136"/>
      <c r="HXS20" s="136"/>
      <c r="HXT20" s="136"/>
      <c r="HXU20" s="136"/>
      <c r="HXV20" s="136"/>
      <c r="HXW20" s="136"/>
      <c r="HXX20" s="136"/>
      <c r="HXY20" s="136"/>
      <c r="HXZ20" s="136"/>
      <c r="HYA20" s="136"/>
      <c r="HYB20" s="136"/>
      <c r="HYC20" s="136"/>
      <c r="HYD20" s="136"/>
      <c r="HYE20" s="136"/>
      <c r="HYF20" s="136"/>
      <c r="HYG20" s="136"/>
      <c r="HYH20" s="136"/>
      <c r="HYI20" s="136"/>
      <c r="HYJ20" s="136"/>
      <c r="HYK20" s="136"/>
      <c r="HYL20" s="136"/>
      <c r="HYM20" s="136"/>
      <c r="HYN20" s="136"/>
      <c r="HYO20" s="136"/>
      <c r="HYP20" s="136"/>
      <c r="HYQ20" s="136"/>
      <c r="HYR20" s="136"/>
      <c r="HYS20" s="136"/>
      <c r="HYT20" s="136"/>
      <c r="HYU20" s="136"/>
      <c r="HYV20" s="136"/>
      <c r="HYW20" s="136"/>
      <c r="HYX20" s="136"/>
      <c r="HYY20" s="136"/>
      <c r="HYZ20" s="136"/>
      <c r="HZA20" s="136"/>
      <c r="HZB20" s="136"/>
      <c r="HZC20" s="136"/>
      <c r="HZD20" s="136"/>
      <c r="HZE20" s="136"/>
      <c r="HZF20" s="136"/>
      <c r="HZG20" s="136"/>
      <c r="HZH20" s="136"/>
      <c r="HZI20" s="136"/>
      <c r="HZJ20" s="136"/>
      <c r="HZK20" s="136"/>
      <c r="HZL20" s="136"/>
      <c r="HZM20" s="136"/>
      <c r="HZN20" s="136"/>
      <c r="HZO20" s="136"/>
      <c r="HZP20" s="136"/>
      <c r="HZQ20" s="136"/>
      <c r="HZR20" s="136"/>
      <c r="HZS20" s="136"/>
      <c r="HZT20" s="136"/>
      <c r="HZU20" s="136"/>
      <c r="HZV20" s="136"/>
      <c r="HZW20" s="136"/>
      <c r="HZX20" s="136"/>
      <c r="HZY20" s="136"/>
      <c r="HZZ20" s="136"/>
      <c r="IAA20" s="136"/>
      <c r="IAB20" s="136"/>
      <c r="IAC20" s="136"/>
      <c r="IAD20" s="136"/>
      <c r="IAE20" s="136"/>
      <c r="IAF20" s="136"/>
      <c r="IAG20" s="136"/>
      <c r="IAH20" s="136"/>
      <c r="IAI20" s="136"/>
      <c r="IAJ20" s="136"/>
      <c r="IAK20" s="136"/>
      <c r="IAL20" s="136"/>
      <c r="IAM20" s="136"/>
      <c r="IAN20" s="136"/>
      <c r="IAO20" s="136"/>
      <c r="IAP20" s="136"/>
      <c r="IAQ20" s="136"/>
      <c r="IAR20" s="136"/>
      <c r="IAS20" s="136"/>
      <c r="IAT20" s="136"/>
      <c r="IAU20" s="136"/>
      <c r="IAV20" s="136"/>
      <c r="IAW20" s="136"/>
      <c r="IAX20" s="136"/>
      <c r="IAY20" s="136"/>
      <c r="IAZ20" s="136"/>
      <c r="IBA20" s="136"/>
      <c r="IBB20" s="136"/>
      <c r="IBC20" s="136"/>
      <c r="IBD20" s="136"/>
      <c r="IBE20" s="136"/>
      <c r="IBF20" s="136"/>
      <c r="IBG20" s="136"/>
      <c r="IBH20" s="136"/>
      <c r="IBI20" s="136"/>
      <c r="IBJ20" s="136"/>
      <c r="IBK20" s="136"/>
      <c r="IBL20" s="136"/>
      <c r="IBM20" s="136"/>
      <c r="IBN20" s="136"/>
      <c r="IBO20" s="136"/>
      <c r="IBP20" s="136"/>
      <c r="IBQ20" s="136"/>
      <c r="IBR20" s="136"/>
      <c r="IBS20" s="136"/>
      <c r="IBT20" s="136"/>
      <c r="IBU20" s="136"/>
      <c r="IBV20" s="136"/>
      <c r="IBW20" s="136"/>
      <c r="IBX20" s="136"/>
      <c r="IBY20" s="136"/>
      <c r="IBZ20" s="136"/>
      <c r="ICA20" s="136"/>
      <c r="ICB20" s="136"/>
      <c r="ICC20" s="136"/>
      <c r="ICD20" s="136"/>
      <c r="ICE20" s="136"/>
      <c r="ICF20" s="136"/>
      <c r="ICG20" s="136"/>
      <c r="ICH20" s="136"/>
      <c r="ICI20" s="136"/>
      <c r="ICJ20" s="136"/>
      <c r="ICK20" s="136"/>
      <c r="ICL20" s="136"/>
      <c r="ICM20" s="136"/>
      <c r="ICN20" s="136"/>
      <c r="ICO20" s="136"/>
      <c r="ICP20" s="136"/>
      <c r="ICQ20" s="136"/>
      <c r="ICR20" s="136"/>
      <c r="ICS20" s="136"/>
      <c r="ICT20" s="136"/>
      <c r="ICU20" s="136"/>
      <c r="ICV20" s="136"/>
      <c r="ICW20" s="136"/>
      <c r="ICX20" s="136"/>
      <c r="ICY20" s="136"/>
      <c r="ICZ20" s="136"/>
      <c r="IDA20" s="136"/>
      <c r="IDB20" s="136"/>
      <c r="IDC20" s="136"/>
      <c r="IDD20" s="136"/>
      <c r="IDE20" s="136"/>
      <c r="IDF20" s="136"/>
      <c r="IDG20" s="136"/>
      <c r="IDH20" s="136"/>
      <c r="IDI20" s="136"/>
      <c r="IDJ20" s="136"/>
      <c r="IDK20" s="136"/>
      <c r="IDL20" s="136"/>
      <c r="IDM20" s="136"/>
      <c r="IDN20" s="136"/>
      <c r="IDO20" s="136"/>
      <c r="IDP20" s="136"/>
      <c r="IDQ20" s="136"/>
      <c r="IDR20" s="136"/>
      <c r="IDS20" s="136"/>
      <c r="IDT20" s="136"/>
      <c r="IDU20" s="136"/>
      <c r="IDV20" s="136"/>
      <c r="IDW20" s="136"/>
      <c r="IDX20" s="136"/>
      <c r="IDY20" s="136"/>
      <c r="IDZ20" s="136"/>
      <c r="IEA20" s="136"/>
      <c r="IEB20" s="136"/>
      <c r="IEC20" s="136"/>
      <c r="IED20" s="136"/>
      <c r="IEE20" s="136"/>
      <c r="IEF20" s="136"/>
      <c r="IEG20" s="136"/>
      <c r="IEH20" s="136"/>
      <c r="IEI20" s="136"/>
      <c r="IEJ20" s="136"/>
      <c r="IEK20" s="136"/>
      <c r="IEL20" s="136"/>
      <c r="IEM20" s="136"/>
      <c r="IEN20" s="136"/>
      <c r="IEO20" s="136"/>
      <c r="IEP20" s="136"/>
      <c r="IEQ20" s="136"/>
      <c r="IER20" s="136"/>
      <c r="IES20" s="136"/>
      <c r="IET20" s="136"/>
      <c r="IEU20" s="136"/>
      <c r="IEV20" s="136"/>
      <c r="IEW20" s="136"/>
      <c r="IEX20" s="136"/>
      <c r="IEY20" s="136"/>
      <c r="IEZ20" s="136"/>
      <c r="IFA20" s="136"/>
      <c r="IFB20" s="136"/>
      <c r="IFC20" s="136"/>
      <c r="IFD20" s="136"/>
      <c r="IFE20" s="136"/>
      <c r="IFF20" s="136"/>
      <c r="IFG20" s="136"/>
      <c r="IFH20" s="136"/>
      <c r="IFI20" s="136"/>
      <c r="IFJ20" s="136"/>
      <c r="IFK20" s="136"/>
      <c r="IFL20" s="136"/>
      <c r="IFM20" s="136"/>
      <c r="IFN20" s="136"/>
      <c r="IFO20" s="136"/>
      <c r="IFP20" s="136"/>
      <c r="IFQ20" s="136"/>
      <c r="IFR20" s="136"/>
      <c r="IFS20" s="136"/>
      <c r="IFT20" s="136"/>
      <c r="IFU20" s="136"/>
      <c r="IFV20" s="136"/>
      <c r="IFW20" s="136"/>
      <c r="IFX20" s="136"/>
      <c r="IFY20" s="136"/>
      <c r="IFZ20" s="136"/>
      <c r="IGA20" s="136"/>
      <c r="IGB20" s="136"/>
      <c r="IGC20" s="136"/>
      <c r="IGD20" s="136"/>
      <c r="IGE20" s="136"/>
      <c r="IGF20" s="136"/>
      <c r="IGG20" s="136"/>
      <c r="IGH20" s="136"/>
      <c r="IGI20" s="136"/>
      <c r="IGJ20" s="136"/>
      <c r="IGK20" s="136"/>
      <c r="IGL20" s="136"/>
      <c r="IGM20" s="136"/>
      <c r="IGN20" s="136"/>
      <c r="IGO20" s="136"/>
      <c r="IGP20" s="136"/>
      <c r="IGQ20" s="136"/>
      <c r="IGR20" s="136"/>
      <c r="IGS20" s="136"/>
      <c r="IGT20" s="136"/>
      <c r="IGU20" s="136"/>
      <c r="IGV20" s="136"/>
      <c r="IGW20" s="136"/>
      <c r="IGX20" s="136"/>
      <c r="IGY20" s="136"/>
      <c r="IGZ20" s="136"/>
      <c r="IHA20" s="136"/>
      <c r="IHB20" s="136"/>
      <c r="IHC20" s="136"/>
      <c r="IHD20" s="136"/>
      <c r="IHE20" s="136"/>
      <c r="IHF20" s="136"/>
      <c r="IHG20" s="136"/>
      <c r="IHH20" s="136"/>
      <c r="IHI20" s="136"/>
      <c r="IHJ20" s="136"/>
      <c r="IHK20" s="136"/>
      <c r="IHL20" s="136"/>
      <c r="IHM20" s="136"/>
      <c r="IHN20" s="136"/>
      <c r="IHO20" s="136"/>
      <c r="IHP20" s="136"/>
      <c r="IHQ20" s="136"/>
      <c r="IHR20" s="136"/>
      <c r="IHS20" s="136"/>
      <c r="IHT20" s="136"/>
      <c r="IHU20" s="136"/>
      <c r="IHV20" s="136"/>
      <c r="IHW20" s="136"/>
      <c r="IHX20" s="136"/>
      <c r="IHY20" s="136"/>
      <c r="IHZ20" s="136"/>
      <c r="IIA20" s="136"/>
      <c r="IIB20" s="136"/>
      <c r="IIC20" s="136"/>
      <c r="IID20" s="136"/>
      <c r="IIE20" s="136"/>
      <c r="IIF20" s="136"/>
      <c r="IIG20" s="136"/>
      <c r="IIH20" s="136"/>
      <c r="III20" s="136"/>
      <c r="IIJ20" s="136"/>
      <c r="IIK20" s="136"/>
      <c r="IIL20" s="136"/>
      <c r="IIM20" s="136"/>
      <c r="IIN20" s="136"/>
      <c r="IIO20" s="136"/>
      <c r="IIP20" s="136"/>
      <c r="IIQ20" s="136"/>
      <c r="IIR20" s="136"/>
      <c r="IIS20" s="136"/>
      <c r="IIT20" s="136"/>
      <c r="IIU20" s="136"/>
      <c r="IIV20" s="136"/>
      <c r="IIW20" s="136"/>
      <c r="IIX20" s="136"/>
      <c r="IIY20" s="136"/>
      <c r="IIZ20" s="136"/>
      <c r="IJA20" s="136"/>
      <c r="IJB20" s="136"/>
      <c r="IJC20" s="136"/>
      <c r="IJD20" s="136"/>
      <c r="IJE20" s="136"/>
      <c r="IJF20" s="136"/>
      <c r="IJG20" s="136"/>
      <c r="IJH20" s="136"/>
      <c r="IJI20" s="136"/>
      <c r="IJJ20" s="136"/>
      <c r="IJK20" s="136"/>
      <c r="IJL20" s="136"/>
      <c r="IJM20" s="136"/>
      <c r="IJN20" s="136"/>
      <c r="IJO20" s="136"/>
      <c r="IJP20" s="136"/>
      <c r="IJQ20" s="136"/>
      <c r="IJR20" s="136"/>
      <c r="IJS20" s="136"/>
      <c r="IJT20" s="136"/>
      <c r="IJU20" s="136"/>
      <c r="IJV20" s="136"/>
      <c r="IJW20" s="136"/>
      <c r="IJX20" s="136"/>
      <c r="IJY20" s="136"/>
      <c r="IJZ20" s="136"/>
      <c r="IKA20" s="136"/>
      <c r="IKB20" s="136"/>
      <c r="IKC20" s="136"/>
      <c r="IKD20" s="136"/>
      <c r="IKE20" s="136"/>
      <c r="IKF20" s="136"/>
      <c r="IKG20" s="136"/>
      <c r="IKH20" s="136"/>
      <c r="IKI20" s="136"/>
      <c r="IKJ20" s="136"/>
      <c r="IKK20" s="136"/>
      <c r="IKL20" s="136"/>
      <c r="IKM20" s="136"/>
      <c r="IKN20" s="136"/>
      <c r="IKO20" s="136"/>
      <c r="IKP20" s="136"/>
      <c r="IKQ20" s="136"/>
      <c r="IKR20" s="136"/>
      <c r="IKS20" s="136"/>
      <c r="IKT20" s="136"/>
      <c r="IKU20" s="136"/>
      <c r="IKV20" s="136"/>
      <c r="IKW20" s="136"/>
      <c r="IKX20" s="136"/>
      <c r="IKY20" s="136"/>
      <c r="IKZ20" s="136"/>
      <c r="ILA20" s="136"/>
      <c r="ILB20" s="136"/>
      <c r="ILC20" s="136"/>
      <c r="ILD20" s="136"/>
      <c r="ILE20" s="136"/>
      <c r="ILF20" s="136"/>
      <c r="ILG20" s="136"/>
      <c r="ILH20" s="136"/>
      <c r="ILI20" s="136"/>
      <c r="ILJ20" s="136"/>
      <c r="ILK20" s="136"/>
      <c r="ILL20" s="136"/>
      <c r="ILM20" s="136"/>
      <c r="ILN20" s="136"/>
      <c r="ILO20" s="136"/>
      <c r="ILP20" s="136"/>
      <c r="ILQ20" s="136"/>
      <c r="ILR20" s="136"/>
      <c r="ILS20" s="136"/>
      <c r="ILT20" s="136"/>
      <c r="ILU20" s="136"/>
      <c r="ILV20" s="136"/>
      <c r="ILW20" s="136"/>
      <c r="ILX20" s="136"/>
      <c r="ILY20" s="136"/>
      <c r="ILZ20" s="136"/>
      <c r="IMA20" s="136"/>
      <c r="IMB20" s="136"/>
      <c r="IMC20" s="136"/>
      <c r="IMD20" s="136"/>
      <c r="IME20" s="136"/>
      <c r="IMF20" s="136"/>
      <c r="IMG20" s="136"/>
      <c r="IMH20" s="136"/>
      <c r="IMI20" s="136"/>
      <c r="IMJ20" s="136"/>
      <c r="IMK20" s="136"/>
      <c r="IML20" s="136"/>
      <c r="IMM20" s="136"/>
      <c r="IMN20" s="136"/>
      <c r="IMO20" s="136"/>
      <c r="IMP20" s="136"/>
      <c r="IMQ20" s="136"/>
      <c r="IMR20" s="136"/>
      <c r="IMS20" s="136"/>
      <c r="IMT20" s="136"/>
      <c r="IMU20" s="136"/>
      <c r="IMV20" s="136"/>
      <c r="IMW20" s="136"/>
      <c r="IMX20" s="136"/>
      <c r="IMY20" s="136"/>
      <c r="IMZ20" s="136"/>
      <c r="INA20" s="136"/>
      <c r="INB20" s="136"/>
      <c r="INC20" s="136"/>
      <c r="IND20" s="136"/>
      <c r="INE20" s="136"/>
      <c r="INF20" s="136"/>
      <c r="ING20" s="136"/>
      <c r="INH20" s="136"/>
      <c r="INI20" s="136"/>
      <c r="INJ20" s="136"/>
      <c r="INK20" s="136"/>
      <c r="INL20" s="136"/>
      <c r="INM20" s="136"/>
      <c r="INN20" s="136"/>
      <c r="INO20" s="136"/>
      <c r="INP20" s="136"/>
      <c r="INQ20" s="136"/>
      <c r="INR20" s="136"/>
      <c r="INS20" s="136"/>
      <c r="INT20" s="136"/>
      <c r="INU20" s="136"/>
      <c r="INV20" s="136"/>
      <c r="INW20" s="136"/>
      <c r="INX20" s="136"/>
      <c r="INY20" s="136"/>
      <c r="INZ20" s="136"/>
      <c r="IOA20" s="136"/>
      <c r="IOB20" s="136"/>
      <c r="IOC20" s="136"/>
      <c r="IOD20" s="136"/>
      <c r="IOE20" s="136"/>
      <c r="IOF20" s="136"/>
      <c r="IOG20" s="136"/>
      <c r="IOH20" s="136"/>
      <c r="IOI20" s="136"/>
      <c r="IOJ20" s="136"/>
      <c r="IOK20" s="136"/>
      <c r="IOL20" s="136"/>
      <c r="IOM20" s="136"/>
      <c r="ION20" s="136"/>
      <c r="IOO20" s="136"/>
      <c r="IOP20" s="136"/>
      <c r="IOQ20" s="136"/>
      <c r="IOR20" s="136"/>
      <c r="IOS20" s="136"/>
      <c r="IOT20" s="136"/>
      <c r="IOU20" s="136"/>
      <c r="IOV20" s="136"/>
      <c r="IOW20" s="136"/>
      <c r="IOX20" s="136"/>
      <c r="IOY20" s="136"/>
      <c r="IOZ20" s="136"/>
      <c r="IPA20" s="136"/>
      <c r="IPB20" s="136"/>
      <c r="IPC20" s="136"/>
      <c r="IPD20" s="136"/>
      <c r="IPE20" s="136"/>
      <c r="IPF20" s="136"/>
      <c r="IPG20" s="136"/>
      <c r="IPH20" s="136"/>
      <c r="IPI20" s="136"/>
      <c r="IPJ20" s="136"/>
      <c r="IPK20" s="136"/>
      <c r="IPL20" s="136"/>
      <c r="IPM20" s="136"/>
      <c r="IPN20" s="136"/>
      <c r="IPO20" s="136"/>
      <c r="IPP20" s="136"/>
      <c r="IPQ20" s="136"/>
      <c r="IPR20" s="136"/>
      <c r="IPS20" s="136"/>
      <c r="IPT20" s="136"/>
      <c r="IPU20" s="136"/>
      <c r="IPV20" s="136"/>
      <c r="IPW20" s="136"/>
      <c r="IPX20" s="136"/>
      <c r="IPY20" s="136"/>
      <c r="IPZ20" s="136"/>
      <c r="IQA20" s="136"/>
      <c r="IQB20" s="136"/>
      <c r="IQC20" s="136"/>
      <c r="IQD20" s="136"/>
      <c r="IQE20" s="136"/>
      <c r="IQF20" s="136"/>
      <c r="IQG20" s="136"/>
      <c r="IQH20" s="136"/>
      <c r="IQI20" s="136"/>
      <c r="IQJ20" s="136"/>
      <c r="IQK20" s="136"/>
      <c r="IQL20" s="136"/>
      <c r="IQM20" s="136"/>
      <c r="IQN20" s="136"/>
      <c r="IQO20" s="136"/>
      <c r="IQP20" s="136"/>
      <c r="IQQ20" s="136"/>
      <c r="IQR20" s="136"/>
      <c r="IQS20" s="136"/>
      <c r="IQT20" s="136"/>
      <c r="IQU20" s="136"/>
      <c r="IQV20" s="136"/>
      <c r="IQW20" s="136"/>
      <c r="IQX20" s="136"/>
      <c r="IQY20" s="136"/>
      <c r="IQZ20" s="136"/>
      <c r="IRA20" s="136"/>
      <c r="IRB20" s="136"/>
      <c r="IRC20" s="136"/>
      <c r="IRD20" s="136"/>
      <c r="IRE20" s="136"/>
      <c r="IRF20" s="136"/>
      <c r="IRG20" s="136"/>
      <c r="IRH20" s="136"/>
      <c r="IRI20" s="136"/>
      <c r="IRJ20" s="136"/>
      <c r="IRK20" s="136"/>
      <c r="IRL20" s="136"/>
      <c r="IRM20" s="136"/>
      <c r="IRN20" s="136"/>
      <c r="IRO20" s="136"/>
      <c r="IRP20" s="136"/>
      <c r="IRQ20" s="136"/>
      <c r="IRR20" s="136"/>
      <c r="IRS20" s="136"/>
      <c r="IRT20" s="136"/>
      <c r="IRU20" s="136"/>
      <c r="IRV20" s="136"/>
      <c r="IRW20" s="136"/>
      <c r="IRX20" s="136"/>
      <c r="IRY20" s="136"/>
      <c r="IRZ20" s="136"/>
      <c r="ISA20" s="136"/>
      <c r="ISB20" s="136"/>
      <c r="ISC20" s="136"/>
      <c r="ISD20" s="136"/>
      <c r="ISE20" s="136"/>
      <c r="ISF20" s="136"/>
      <c r="ISG20" s="136"/>
      <c r="ISH20" s="136"/>
      <c r="ISI20" s="136"/>
      <c r="ISJ20" s="136"/>
      <c r="ISK20" s="136"/>
      <c r="ISL20" s="136"/>
      <c r="ISM20" s="136"/>
      <c r="ISN20" s="136"/>
      <c r="ISO20" s="136"/>
      <c r="ISP20" s="136"/>
      <c r="ISQ20" s="136"/>
      <c r="ISR20" s="136"/>
      <c r="ISS20" s="136"/>
      <c r="IST20" s="136"/>
      <c r="ISU20" s="136"/>
      <c r="ISV20" s="136"/>
      <c r="ISW20" s="136"/>
      <c r="ISX20" s="136"/>
      <c r="ISY20" s="136"/>
      <c r="ISZ20" s="136"/>
      <c r="ITA20" s="136"/>
      <c r="ITB20" s="136"/>
      <c r="ITC20" s="136"/>
      <c r="ITD20" s="136"/>
      <c r="ITE20" s="136"/>
      <c r="ITF20" s="136"/>
      <c r="ITG20" s="136"/>
      <c r="ITH20" s="136"/>
      <c r="ITI20" s="136"/>
      <c r="ITJ20" s="136"/>
      <c r="ITK20" s="136"/>
      <c r="ITL20" s="136"/>
      <c r="ITM20" s="136"/>
      <c r="ITN20" s="136"/>
      <c r="ITO20" s="136"/>
      <c r="ITP20" s="136"/>
      <c r="ITQ20" s="136"/>
      <c r="ITR20" s="136"/>
      <c r="ITS20" s="136"/>
      <c r="ITT20" s="136"/>
      <c r="ITU20" s="136"/>
      <c r="ITV20" s="136"/>
      <c r="ITW20" s="136"/>
      <c r="ITX20" s="136"/>
      <c r="ITY20" s="136"/>
      <c r="ITZ20" s="136"/>
      <c r="IUA20" s="136"/>
      <c r="IUB20" s="136"/>
      <c r="IUC20" s="136"/>
      <c r="IUD20" s="136"/>
      <c r="IUE20" s="136"/>
      <c r="IUF20" s="136"/>
      <c r="IUG20" s="136"/>
      <c r="IUH20" s="136"/>
      <c r="IUI20" s="136"/>
      <c r="IUJ20" s="136"/>
      <c r="IUK20" s="136"/>
      <c r="IUL20" s="136"/>
      <c r="IUM20" s="136"/>
      <c r="IUN20" s="136"/>
      <c r="IUO20" s="136"/>
      <c r="IUP20" s="136"/>
      <c r="IUQ20" s="136"/>
      <c r="IUR20" s="136"/>
      <c r="IUS20" s="136"/>
      <c r="IUT20" s="136"/>
      <c r="IUU20" s="136"/>
      <c r="IUV20" s="136"/>
      <c r="IUW20" s="136"/>
      <c r="IUX20" s="136"/>
      <c r="IUY20" s="136"/>
      <c r="IUZ20" s="136"/>
      <c r="IVA20" s="136"/>
      <c r="IVB20" s="136"/>
      <c r="IVC20" s="136"/>
      <c r="IVD20" s="136"/>
      <c r="IVE20" s="136"/>
      <c r="IVF20" s="136"/>
      <c r="IVG20" s="136"/>
      <c r="IVH20" s="136"/>
      <c r="IVI20" s="136"/>
      <c r="IVJ20" s="136"/>
      <c r="IVK20" s="136"/>
      <c r="IVL20" s="136"/>
      <c r="IVM20" s="136"/>
      <c r="IVN20" s="136"/>
      <c r="IVO20" s="136"/>
      <c r="IVP20" s="136"/>
      <c r="IVQ20" s="136"/>
      <c r="IVR20" s="136"/>
      <c r="IVS20" s="136"/>
      <c r="IVT20" s="136"/>
      <c r="IVU20" s="136"/>
      <c r="IVV20" s="136"/>
      <c r="IVW20" s="136"/>
      <c r="IVX20" s="136"/>
      <c r="IVY20" s="136"/>
      <c r="IVZ20" s="136"/>
      <c r="IWA20" s="136"/>
      <c r="IWB20" s="136"/>
      <c r="IWC20" s="136"/>
      <c r="IWD20" s="136"/>
      <c r="IWE20" s="136"/>
      <c r="IWF20" s="136"/>
      <c r="IWG20" s="136"/>
      <c r="IWH20" s="136"/>
      <c r="IWI20" s="136"/>
      <c r="IWJ20" s="136"/>
      <c r="IWK20" s="136"/>
      <c r="IWL20" s="136"/>
      <c r="IWM20" s="136"/>
      <c r="IWN20" s="136"/>
      <c r="IWO20" s="136"/>
      <c r="IWP20" s="136"/>
      <c r="IWQ20" s="136"/>
      <c r="IWR20" s="136"/>
      <c r="IWS20" s="136"/>
      <c r="IWT20" s="136"/>
      <c r="IWU20" s="136"/>
      <c r="IWV20" s="136"/>
      <c r="IWW20" s="136"/>
      <c r="IWX20" s="136"/>
      <c r="IWY20" s="136"/>
      <c r="IWZ20" s="136"/>
      <c r="IXA20" s="136"/>
      <c r="IXB20" s="136"/>
      <c r="IXC20" s="136"/>
      <c r="IXD20" s="136"/>
      <c r="IXE20" s="136"/>
      <c r="IXF20" s="136"/>
      <c r="IXG20" s="136"/>
      <c r="IXH20" s="136"/>
      <c r="IXI20" s="136"/>
      <c r="IXJ20" s="136"/>
      <c r="IXK20" s="136"/>
      <c r="IXL20" s="136"/>
      <c r="IXM20" s="136"/>
      <c r="IXN20" s="136"/>
      <c r="IXO20" s="136"/>
      <c r="IXP20" s="136"/>
      <c r="IXQ20" s="136"/>
      <c r="IXR20" s="136"/>
      <c r="IXS20" s="136"/>
      <c r="IXT20" s="136"/>
      <c r="IXU20" s="136"/>
      <c r="IXV20" s="136"/>
      <c r="IXW20" s="136"/>
      <c r="IXX20" s="136"/>
      <c r="IXY20" s="136"/>
      <c r="IXZ20" s="136"/>
      <c r="IYA20" s="136"/>
      <c r="IYB20" s="136"/>
      <c r="IYC20" s="136"/>
      <c r="IYD20" s="136"/>
      <c r="IYE20" s="136"/>
      <c r="IYF20" s="136"/>
      <c r="IYG20" s="136"/>
      <c r="IYH20" s="136"/>
      <c r="IYI20" s="136"/>
      <c r="IYJ20" s="136"/>
      <c r="IYK20" s="136"/>
      <c r="IYL20" s="136"/>
      <c r="IYM20" s="136"/>
      <c r="IYN20" s="136"/>
      <c r="IYO20" s="136"/>
      <c r="IYP20" s="136"/>
      <c r="IYQ20" s="136"/>
      <c r="IYR20" s="136"/>
      <c r="IYS20" s="136"/>
      <c r="IYT20" s="136"/>
      <c r="IYU20" s="136"/>
      <c r="IYV20" s="136"/>
      <c r="IYW20" s="136"/>
      <c r="IYX20" s="136"/>
      <c r="IYY20" s="136"/>
      <c r="IYZ20" s="136"/>
      <c r="IZA20" s="136"/>
      <c r="IZB20" s="136"/>
      <c r="IZC20" s="136"/>
      <c r="IZD20" s="136"/>
      <c r="IZE20" s="136"/>
      <c r="IZF20" s="136"/>
      <c r="IZG20" s="136"/>
      <c r="IZH20" s="136"/>
      <c r="IZI20" s="136"/>
      <c r="IZJ20" s="136"/>
      <c r="IZK20" s="136"/>
      <c r="IZL20" s="136"/>
      <c r="IZM20" s="136"/>
      <c r="IZN20" s="136"/>
      <c r="IZO20" s="136"/>
      <c r="IZP20" s="136"/>
      <c r="IZQ20" s="136"/>
      <c r="IZR20" s="136"/>
      <c r="IZS20" s="136"/>
      <c r="IZT20" s="136"/>
      <c r="IZU20" s="136"/>
      <c r="IZV20" s="136"/>
      <c r="IZW20" s="136"/>
      <c r="IZX20" s="136"/>
      <c r="IZY20" s="136"/>
      <c r="IZZ20" s="136"/>
      <c r="JAA20" s="136"/>
      <c r="JAB20" s="136"/>
      <c r="JAC20" s="136"/>
      <c r="JAD20" s="136"/>
      <c r="JAE20" s="136"/>
      <c r="JAF20" s="136"/>
      <c r="JAG20" s="136"/>
      <c r="JAH20" s="136"/>
      <c r="JAI20" s="136"/>
      <c r="JAJ20" s="136"/>
      <c r="JAK20" s="136"/>
      <c r="JAL20" s="136"/>
      <c r="JAM20" s="136"/>
      <c r="JAN20" s="136"/>
      <c r="JAO20" s="136"/>
      <c r="JAP20" s="136"/>
      <c r="JAQ20" s="136"/>
      <c r="JAR20" s="136"/>
      <c r="JAS20" s="136"/>
      <c r="JAT20" s="136"/>
      <c r="JAU20" s="136"/>
      <c r="JAV20" s="136"/>
      <c r="JAW20" s="136"/>
      <c r="JAX20" s="136"/>
      <c r="JAY20" s="136"/>
      <c r="JAZ20" s="136"/>
      <c r="JBA20" s="136"/>
      <c r="JBB20" s="136"/>
      <c r="JBC20" s="136"/>
      <c r="JBD20" s="136"/>
      <c r="JBE20" s="136"/>
      <c r="JBF20" s="136"/>
      <c r="JBG20" s="136"/>
      <c r="JBH20" s="136"/>
      <c r="JBI20" s="136"/>
      <c r="JBJ20" s="136"/>
      <c r="JBK20" s="136"/>
      <c r="JBL20" s="136"/>
      <c r="JBM20" s="136"/>
      <c r="JBN20" s="136"/>
      <c r="JBO20" s="136"/>
      <c r="JBP20" s="136"/>
      <c r="JBQ20" s="136"/>
      <c r="JBR20" s="136"/>
      <c r="JBS20" s="136"/>
      <c r="JBT20" s="136"/>
      <c r="JBU20" s="136"/>
      <c r="JBV20" s="136"/>
      <c r="JBW20" s="136"/>
      <c r="JBX20" s="136"/>
      <c r="JBY20" s="136"/>
      <c r="JBZ20" s="136"/>
      <c r="JCA20" s="136"/>
      <c r="JCB20" s="136"/>
      <c r="JCC20" s="136"/>
      <c r="JCD20" s="136"/>
      <c r="JCE20" s="136"/>
      <c r="JCF20" s="136"/>
      <c r="JCG20" s="136"/>
      <c r="JCH20" s="136"/>
      <c r="JCI20" s="136"/>
      <c r="JCJ20" s="136"/>
      <c r="JCK20" s="136"/>
      <c r="JCL20" s="136"/>
      <c r="JCM20" s="136"/>
      <c r="JCN20" s="136"/>
      <c r="JCO20" s="136"/>
      <c r="JCP20" s="136"/>
      <c r="JCQ20" s="136"/>
      <c r="JCR20" s="136"/>
      <c r="JCS20" s="136"/>
      <c r="JCT20" s="136"/>
      <c r="JCU20" s="136"/>
      <c r="JCV20" s="136"/>
      <c r="JCW20" s="136"/>
      <c r="JCX20" s="136"/>
      <c r="JCY20" s="136"/>
      <c r="JCZ20" s="136"/>
      <c r="JDA20" s="136"/>
      <c r="JDB20" s="136"/>
      <c r="JDC20" s="136"/>
      <c r="JDD20" s="136"/>
      <c r="JDE20" s="136"/>
      <c r="JDF20" s="136"/>
      <c r="JDG20" s="136"/>
      <c r="JDH20" s="136"/>
      <c r="JDI20" s="136"/>
      <c r="JDJ20" s="136"/>
      <c r="JDK20" s="136"/>
      <c r="JDL20" s="136"/>
      <c r="JDM20" s="136"/>
      <c r="JDN20" s="136"/>
      <c r="JDO20" s="136"/>
      <c r="JDP20" s="136"/>
      <c r="JDQ20" s="136"/>
      <c r="JDR20" s="136"/>
      <c r="JDS20" s="136"/>
      <c r="JDT20" s="136"/>
      <c r="JDU20" s="136"/>
      <c r="JDV20" s="136"/>
      <c r="JDW20" s="136"/>
      <c r="JDX20" s="136"/>
      <c r="JDY20" s="136"/>
      <c r="JDZ20" s="136"/>
      <c r="JEA20" s="136"/>
      <c r="JEB20" s="136"/>
      <c r="JEC20" s="136"/>
      <c r="JED20" s="136"/>
      <c r="JEE20" s="136"/>
      <c r="JEF20" s="136"/>
      <c r="JEG20" s="136"/>
      <c r="JEH20" s="136"/>
      <c r="JEI20" s="136"/>
      <c r="JEJ20" s="136"/>
      <c r="JEK20" s="136"/>
      <c r="JEL20" s="136"/>
      <c r="JEM20" s="136"/>
      <c r="JEN20" s="136"/>
      <c r="JEO20" s="136"/>
      <c r="JEP20" s="136"/>
      <c r="JEQ20" s="136"/>
      <c r="JER20" s="136"/>
      <c r="JES20" s="136"/>
      <c r="JET20" s="136"/>
      <c r="JEU20" s="136"/>
      <c r="JEV20" s="136"/>
      <c r="JEW20" s="136"/>
      <c r="JEX20" s="136"/>
      <c r="JEY20" s="136"/>
      <c r="JEZ20" s="136"/>
      <c r="JFA20" s="136"/>
      <c r="JFB20" s="136"/>
      <c r="JFC20" s="136"/>
      <c r="JFD20" s="136"/>
      <c r="JFE20" s="136"/>
      <c r="JFF20" s="136"/>
      <c r="JFG20" s="136"/>
      <c r="JFH20" s="136"/>
      <c r="JFI20" s="136"/>
      <c r="JFJ20" s="136"/>
      <c r="JFK20" s="136"/>
      <c r="JFL20" s="136"/>
      <c r="JFM20" s="136"/>
      <c r="JFN20" s="136"/>
      <c r="JFO20" s="136"/>
      <c r="JFP20" s="136"/>
      <c r="JFQ20" s="136"/>
      <c r="JFR20" s="136"/>
      <c r="JFS20" s="136"/>
      <c r="JFT20" s="136"/>
      <c r="JFU20" s="136"/>
      <c r="JFV20" s="136"/>
      <c r="JFW20" s="136"/>
      <c r="JFX20" s="136"/>
      <c r="JFY20" s="136"/>
      <c r="JFZ20" s="136"/>
      <c r="JGA20" s="136"/>
      <c r="JGB20" s="136"/>
      <c r="JGC20" s="136"/>
      <c r="JGD20" s="136"/>
      <c r="JGE20" s="136"/>
      <c r="JGF20" s="136"/>
      <c r="JGG20" s="136"/>
      <c r="JGH20" s="136"/>
      <c r="JGI20" s="136"/>
      <c r="JGJ20" s="136"/>
      <c r="JGK20" s="136"/>
      <c r="JGL20" s="136"/>
      <c r="JGM20" s="136"/>
      <c r="JGN20" s="136"/>
      <c r="JGO20" s="136"/>
      <c r="JGP20" s="136"/>
      <c r="JGQ20" s="136"/>
      <c r="JGR20" s="136"/>
      <c r="JGS20" s="136"/>
      <c r="JGT20" s="136"/>
      <c r="JGU20" s="136"/>
      <c r="JGV20" s="136"/>
      <c r="JGW20" s="136"/>
      <c r="JGX20" s="136"/>
      <c r="JGY20" s="136"/>
      <c r="JGZ20" s="136"/>
      <c r="JHA20" s="136"/>
      <c r="JHB20" s="136"/>
      <c r="JHC20" s="136"/>
      <c r="JHD20" s="136"/>
      <c r="JHE20" s="136"/>
      <c r="JHF20" s="136"/>
      <c r="JHG20" s="136"/>
      <c r="JHH20" s="136"/>
      <c r="JHI20" s="136"/>
      <c r="JHJ20" s="136"/>
      <c r="JHK20" s="136"/>
      <c r="JHL20" s="136"/>
      <c r="JHM20" s="136"/>
      <c r="JHN20" s="136"/>
      <c r="JHO20" s="136"/>
      <c r="JHP20" s="136"/>
      <c r="JHQ20" s="136"/>
      <c r="JHR20" s="136"/>
      <c r="JHS20" s="136"/>
      <c r="JHT20" s="136"/>
      <c r="JHU20" s="136"/>
      <c r="JHV20" s="136"/>
      <c r="JHW20" s="136"/>
      <c r="JHX20" s="136"/>
      <c r="JHY20" s="136"/>
      <c r="JHZ20" s="136"/>
      <c r="JIA20" s="136"/>
      <c r="JIB20" s="136"/>
      <c r="JIC20" s="136"/>
      <c r="JID20" s="136"/>
      <c r="JIE20" s="136"/>
      <c r="JIF20" s="136"/>
      <c r="JIG20" s="136"/>
      <c r="JIH20" s="136"/>
      <c r="JII20" s="136"/>
      <c r="JIJ20" s="136"/>
      <c r="JIK20" s="136"/>
      <c r="JIL20" s="136"/>
      <c r="JIM20" s="136"/>
      <c r="JIN20" s="136"/>
      <c r="JIO20" s="136"/>
      <c r="JIP20" s="136"/>
      <c r="JIQ20" s="136"/>
      <c r="JIR20" s="136"/>
      <c r="JIS20" s="136"/>
      <c r="JIT20" s="136"/>
      <c r="JIU20" s="136"/>
      <c r="JIV20" s="136"/>
      <c r="JIW20" s="136"/>
      <c r="JIX20" s="136"/>
      <c r="JIY20" s="136"/>
      <c r="JIZ20" s="136"/>
      <c r="JJA20" s="136"/>
      <c r="JJB20" s="136"/>
      <c r="JJC20" s="136"/>
      <c r="JJD20" s="136"/>
      <c r="JJE20" s="136"/>
      <c r="JJF20" s="136"/>
      <c r="JJG20" s="136"/>
      <c r="JJH20" s="136"/>
      <c r="JJI20" s="136"/>
      <c r="JJJ20" s="136"/>
      <c r="JJK20" s="136"/>
      <c r="JJL20" s="136"/>
      <c r="JJM20" s="136"/>
      <c r="JJN20" s="136"/>
      <c r="JJO20" s="136"/>
      <c r="JJP20" s="136"/>
      <c r="JJQ20" s="136"/>
      <c r="JJR20" s="136"/>
      <c r="JJS20" s="136"/>
      <c r="JJT20" s="136"/>
      <c r="JJU20" s="136"/>
      <c r="JJV20" s="136"/>
      <c r="JJW20" s="136"/>
      <c r="JJX20" s="136"/>
      <c r="JJY20" s="136"/>
      <c r="JJZ20" s="136"/>
      <c r="JKA20" s="136"/>
      <c r="JKB20" s="136"/>
      <c r="JKC20" s="136"/>
      <c r="JKD20" s="136"/>
      <c r="JKE20" s="136"/>
      <c r="JKF20" s="136"/>
      <c r="JKG20" s="136"/>
      <c r="JKH20" s="136"/>
      <c r="JKI20" s="136"/>
      <c r="JKJ20" s="136"/>
      <c r="JKK20" s="136"/>
      <c r="JKL20" s="136"/>
      <c r="JKM20" s="136"/>
      <c r="JKN20" s="136"/>
      <c r="JKO20" s="136"/>
      <c r="JKP20" s="136"/>
      <c r="JKQ20" s="136"/>
      <c r="JKR20" s="136"/>
      <c r="JKS20" s="136"/>
      <c r="JKT20" s="136"/>
      <c r="JKU20" s="136"/>
      <c r="JKV20" s="136"/>
      <c r="JKW20" s="136"/>
      <c r="JKX20" s="136"/>
      <c r="JKY20" s="136"/>
      <c r="JKZ20" s="136"/>
      <c r="JLA20" s="136"/>
      <c r="JLB20" s="136"/>
      <c r="JLC20" s="136"/>
      <c r="JLD20" s="136"/>
      <c r="JLE20" s="136"/>
      <c r="JLF20" s="136"/>
      <c r="JLG20" s="136"/>
      <c r="JLH20" s="136"/>
      <c r="JLI20" s="136"/>
      <c r="JLJ20" s="136"/>
      <c r="JLK20" s="136"/>
      <c r="JLL20" s="136"/>
      <c r="JLM20" s="136"/>
      <c r="JLN20" s="136"/>
      <c r="JLO20" s="136"/>
      <c r="JLP20" s="136"/>
      <c r="JLQ20" s="136"/>
      <c r="JLR20" s="136"/>
      <c r="JLS20" s="136"/>
      <c r="JLT20" s="136"/>
      <c r="JLU20" s="136"/>
      <c r="JLV20" s="136"/>
      <c r="JLW20" s="136"/>
      <c r="JLX20" s="136"/>
      <c r="JLY20" s="136"/>
      <c r="JLZ20" s="136"/>
      <c r="JMA20" s="136"/>
      <c r="JMB20" s="136"/>
      <c r="JMC20" s="136"/>
      <c r="JMD20" s="136"/>
      <c r="JME20" s="136"/>
      <c r="JMF20" s="136"/>
      <c r="JMG20" s="136"/>
      <c r="JMH20" s="136"/>
      <c r="JMI20" s="136"/>
      <c r="JMJ20" s="136"/>
      <c r="JMK20" s="136"/>
      <c r="JML20" s="136"/>
      <c r="JMM20" s="136"/>
      <c r="JMN20" s="136"/>
      <c r="JMO20" s="136"/>
      <c r="JMP20" s="136"/>
      <c r="JMQ20" s="136"/>
      <c r="JMR20" s="136"/>
      <c r="JMS20" s="136"/>
      <c r="JMT20" s="136"/>
      <c r="JMU20" s="136"/>
      <c r="JMV20" s="136"/>
      <c r="JMW20" s="136"/>
      <c r="JMX20" s="136"/>
      <c r="JMY20" s="136"/>
      <c r="JMZ20" s="136"/>
      <c r="JNA20" s="136"/>
      <c r="JNB20" s="136"/>
      <c r="JNC20" s="136"/>
      <c r="JND20" s="136"/>
      <c r="JNE20" s="136"/>
      <c r="JNF20" s="136"/>
      <c r="JNG20" s="136"/>
      <c r="JNH20" s="136"/>
      <c r="JNI20" s="136"/>
      <c r="JNJ20" s="136"/>
      <c r="JNK20" s="136"/>
      <c r="JNL20" s="136"/>
      <c r="JNM20" s="136"/>
      <c r="JNN20" s="136"/>
      <c r="JNO20" s="136"/>
      <c r="JNP20" s="136"/>
      <c r="JNQ20" s="136"/>
      <c r="JNR20" s="136"/>
      <c r="JNS20" s="136"/>
      <c r="JNT20" s="136"/>
      <c r="JNU20" s="136"/>
      <c r="JNV20" s="136"/>
      <c r="JNW20" s="136"/>
      <c r="JNX20" s="136"/>
      <c r="JNY20" s="136"/>
      <c r="JNZ20" s="136"/>
      <c r="JOA20" s="136"/>
      <c r="JOB20" s="136"/>
      <c r="JOC20" s="136"/>
      <c r="JOD20" s="136"/>
      <c r="JOE20" s="136"/>
      <c r="JOF20" s="136"/>
      <c r="JOG20" s="136"/>
      <c r="JOH20" s="136"/>
      <c r="JOI20" s="136"/>
      <c r="JOJ20" s="136"/>
      <c r="JOK20" s="136"/>
      <c r="JOL20" s="136"/>
      <c r="JOM20" s="136"/>
      <c r="JON20" s="136"/>
      <c r="JOO20" s="136"/>
      <c r="JOP20" s="136"/>
      <c r="JOQ20" s="136"/>
      <c r="JOR20" s="136"/>
      <c r="JOS20" s="136"/>
      <c r="JOT20" s="136"/>
      <c r="JOU20" s="136"/>
      <c r="JOV20" s="136"/>
      <c r="JOW20" s="136"/>
      <c r="JOX20" s="136"/>
      <c r="JOY20" s="136"/>
      <c r="JOZ20" s="136"/>
      <c r="JPA20" s="136"/>
      <c r="JPB20" s="136"/>
      <c r="JPC20" s="136"/>
      <c r="JPD20" s="136"/>
      <c r="JPE20" s="136"/>
      <c r="JPF20" s="136"/>
      <c r="JPG20" s="136"/>
      <c r="JPH20" s="136"/>
      <c r="JPI20" s="136"/>
      <c r="JPJ20" s="136"/>
      <c r="JPK20" s="136"/>
      <c r="JPL20" s="136"/>
      <c r="JPM20" s="136"/>
      <c r="JPN20" s="136"/>
      <c r="JPO20" s="136"/>
      <c r="JPP20" s="136"/>
      <c r="JPQ20" s="136"/>
      <c r="JPR20" s="136"/>
      <c r="JPS20" s="136"/>
      <c r="JPT20" s="136"/>
      <c r="JPU20" s="136"/>
      <c r="JPV20" s="136"/>
      <c r="JPW20" s="136"/>
      <c r="JPX20" s="136"/>
      <c r="JPY20" s="136"/>
      <c r="JPZ20" s="136"/>
      <c r="JQA20" s="136"/>
      <c r="JQB20" s="136"/>
      <c r="JQC20" s="136"/>
      <c r="JQD20" s="136"/>
      <c r="JQE20" s="136"/>
      <c r="JQF20" s="136"/>
      <c r="JQG20" s="136"/>
      <c r="JQH20" s="136"/>
      <c r="JQI20" s="136"/>
      <c r="JQJ20" s="136"/>
      <c r="JQK20" s="136"/>
      <c r="JQL20" s="136"/>
      <c r="JQM20" s="136"/>
      <c r="JQN20" s="136"/>
      <c r="JQO20" s="136"/>
      <c r="JQP20" s="136"/>
      <c r="JQQ20" s="136"/>
      <c r="JQR20" s="136"/>
      <c r="JQS20" s="136"/>
      <c r="JQT20" s="136"/>
      <c r="JQU20" s="136"/>
      <c r="JQV20" s="136"/>
      <c r="JQW20" s="136"/>
      <c r="JQX20" s="136"/>
      <c r="JQY20" s="136"/>
      <c r="JQZ20" s="136"/>
      <c r="JRA20" s="136"/>
      <c r="JRB20" s="136"/>
      <c r="JRC20" s="136"/>
      <c r="JRD20" s="136"/>
      <c r="JRE20" s="136"/>
      <c r="JRF20" s="136"/>
      <c r="JRG20" s="136"/>
      <c r="JRH20" s="136"/>
      <c r="JRI20" s="136"/>
      <c r="JRJ20" s="136"/>
      <c r="JRK20" s="136"/>
      <c r="JRL20" s="136"/>
      <c r="JRM20" s="136"/>
      <c r="JRN20" s="136"/>
      <c r="JRO20" s="136"/>
      <c r="JRP20" s="136"/>
      <c r="JRQ20" s="136"/>
      <c r="JRR20" s="136"/>
      <c r="JRS20" s="136"/>
      <c r="JRT20" s="136"/>
      <c r="JRU20" s="136"/>
      <c r="JRV20" s="136"/>
      <c r="JRW20" s="136"/>
      <c r="JRX20" s="136"/>
      <c r="JRY20" s="136"/>
      <c r="JRZ20" s="136"/>
      <c r="JSA20" s="136"/>
      <c r="JSB20" s="136"/>
      <c r="JSC20" s="136"/>
      <c r="JSD20" s="136"/>
      <c r="JSE20" s="136"/>
      <c r="JSF20" s="136"/>
      <c r="JSG20" s="136"/>
      <c r="JSH20" s="136"/>
      <c r="JSI20" s="136"/>
      <c r="JSJ20" s="136"/>
      <c r="JSK20" s="136"/>
      <c r="JSL20" s="136"/>
      <c r="JSM20" s="136"/>
      <c r="JSN20" s="136"/>
      <c r="JSO20" s="136"/>
      <c r="JSP20" s="136"/>
      <c r="JSQ20" s="136"/>
      <c r="JSR20" s="136"/>
      <c r="JSS20" s="136"/>
      <c r="JST20" s="136"/>
      <c r="JSU20" s="136"/>
      <c r="JSV20" s="136"/>
      <c r="JSW20" s="136"/>
      <c r="JSX20" s="136"/>
      <c r="JSY20" s="136"/>
      <c r="JSZ20" s="136"/>
      <c r="JTA20" s="136"/>
      <c r="JTB20" s="136"/>
      <c r="JTC20" s="136"/>
      <c r="JTD20" s="136"/>
      <c r="JTE20" s="136"/>
      <c r="JTF20" s="136"/>
      <c r="JTG20" s="136"/>
      <c r="JTH20" s="136"/>
      <c r="JTI20" s="136"/>
      <c r="JTJ20" s="136"/>
      <c r="JTK20" s="136"/>
      <c r="JTL20" s="136"/>
      <c r="JTM20" s="136"/>
      <c r="JTN20" s="136"/>
      <c r="JTO20" s="136"/>
      <c r="JTP20" s="136"/>
      <c r="JTQ20" s="136"/>
      <c r="JTR20" s="136"/>
      <c r="JTS20" s="136"/>
      <c r="JTT20" s="136"/>
      <c r="JTU20" s="136"/>
      <c r="JTV20" s="136"/>
      <c r="JTW20" s="136"/>
      <c r="JTX20" s="136"/>
      <c r="JTY20" s="136"/>
      <c r="JTZ20" s="136"/>
      <c r="JUA20" s="136"/>
      <c r="JUB20" s="136"/>
      <c r="JUC20" s="136"/>
      <c r="JUD20" s="136"/>
      <c r="JUE20" s="136"/>
      <c r="JUF20" s="136"/>
      <c r="JUG20" s="136"/>
      <c r="JUH20" s="136"/>
      <c r="JUI20" s="136"/>
      <c r="JUJ20" s="136"/>
      <c r="JUK20" s="136"/>
      <c r="JUL20" s="136"/>
      <c r="JUM20" s="136"/>
      <c r="JUN20" s="136"/>
      <c r="JUO20" s="136"/>
      <c r="JUP20" s="136"/>
      <c r="JUQ20" s="136"/>
      <c r="JUR20" s="136"/>
      <c r="JUS20" s="136"/>
      <c r="JUT20" s="136"/>
      <c r="JUU20" s="136"/>
      <c r="JUV20" s="136"/>
      <c r="JUW20" s="136"/>
      <c r="JUX20" s="136"/>
      <c r="JUY20" s="136"/>
      <c r="JUZ20" s="136"/>
      <c r="JVA20" s="136"/>
      <c r="JVB20" s="136"/>
      <c r="JVC20" s="136"/>
      <c r="JVD20" s="136"/>
      <c r="JVE20" s="136"/>
      <c r="JVF20" s="136"/>
      <c r="JVG20" s="136"/>
      <c r="JVH20" s="136"/>
      <c r="JVI20" s="136"/>
      <c r="JVJ20" s="136"/>
      <c r="JVK20" s="136"/>
      <c r="JVL20" s="136"/>
      <c r="JVM20" s="136"/>
      <c r="JVN20" s="136"/>
      <c r="JVO20" s="136"/>
      <c r="JVP20" s="136"/>
      <c r="JVQ20" s="136"/>
      <c r="JVR20" s="136"/>
      <c r="JVS20" s="136"/>
      <c r="JVT20" s="136"/>
      <c r="JVU20" s="136"/>
      <c r="JVV20" s="136"/>
      <c r="JVW20" s="136"/>
      <c r="JVX20" s="136"/>
      <c r="JVY20" s="136"/>
      <c r="JVZ20" s="136"/>
      <c r="JWA20" s="136"/>
      <c r="JWB20" s="136"/>
      <c r="JWC20" s="136"/>
      <c r="JWD20" s="136"/>
      <c r="JWE20" s="136"/>
      <c r="JWF20" s="136"/>
      <c r="JWG20" s="136"/>
      <c r="JWH20" s="136"/>
      <c r="JWI20" s="136"/>
      <c r="JWJ20" s="136"/>
      <c r="JWK20" s="136"/>
      <c r="JWL20" s="136"/>
      <c r="JWM20" s="136"/>
      <c r="JWN20" s="136"/>
      <c r="JWO20" s="136"/>
      <c r="JWP20" s="136"/>
      <c r="JWQ20" s="136"/>
      <c r="JWR20" s="136"/>
      <c r="JWS20" s="136"/>
      <c r="JWT20" s="136"/>
      <c r="JWU20" s="136"/>
      <c r="JWV20" s="136"/>
      <c r="JWW20" s="136"/>
      <c r="JWX20" s="136"/>
      <c r="JWY20" s="136"/>
      <c r="JWZ20" s="136"/>
      <c r="JXA20" s="136"/>
      <c r="JXB20" s="136"/>
      <c r="JXC20" s="136"/>
      <c r="JXD20" s="136"/>
      <c r="JXE20" s="136"/>
      <c r="JXF20" s="136"/>
      <c r="JXG20" s="136"/>
      <c r="JXH20" s="136"/>
      <c r="JXI20" s="136"/>
      <c r="JXJ20" s="136"/>
      <c r="JXK20" s="136"/>
      <c r="JXL20" s="136"/>
      <c r="JXM20" s="136"/>
      <c r="JXN20" s="136"/>
      <c r="JXO20" s="136"/>
      <c r="JXP20" s="136"/>
      <c r="JXQ20" s="136"/>
      <c r="JXR20" s="136"/>
      <c r="JXS20" s="136"/>
      <c r="JXT20" s="136"/>
      <c r="JXU20" s="136"/>
      <c r="JXV20" s="136"/>
      <c r="JXW20" s="136"/>
      <c r="JXX20" s="136"/>
      <c r="JXY20" s="136"/>
      <c r="JXZ20" s="136"/>
      <c r="JYA20" s="136"/>
      <c r="JYB20" s="136"/>
      <c r="JYC20" s="136"/>
      <c r="JYD20" s="136"/>
      <c r="JYE20" s="136"/>
      <c r="JYF20" s="136"/>
      <c r="JYG20" s="136"/>
      <c r="JYH20" s="136"/>
      <c r="JYI20" s="136"/>
      <c r="JYJ20" s="136"/>
      <c r="JYK20" s="136"/>
      <c r="JYL20" s="136"/>
      <c r="JYM20" s="136"/>
      <c r="JYN20" s="136"/>
      <c r="JYO20" s="136"/>
      <c r="JYP20" s="136"/>
      <c r="JYQ20" s="136"/>
      <c r="JYR20" s="136"/>
      <c r="JYS20" s="136"/>
      <c r="JYT20" s="136"/>
      <c r="JYU20" s="136"/>
      <c r="JYV20" s="136"/>
      <c r="JYW20" s="136"/>
      <c r="JYX20" s="136"/>
      <c r="JYY20" s="136"/>
      <c r="JYZ20" s="136"/>
      <c r="JZA20" s="136"/>
      <c r="JZB20" s="136"/>
      <c r="JZC20" s="136"/>
      <c r="JZD20" s="136"/>
      <c r="JZE20" s="136"/>
      <c r="JZF20" s="136"/>
      <c r="JZG20" s="136"/>
      <c r="JZH20" s="136"/>
      <c r="JZI20" s="136"/>
      <c r="JZJ20" s="136"/>
      <c r="JZK20" s="136"/>
      <c r="JZL20" s="136"/>
      <c r="JZM20" s="136"/>
      <c r="JZN20" s="136"/>
      <c r="JZO20" s="136"/>
      <c r="JZP20" s="136"/>
      <c r="JZQ20" s="136"/>
      <c r="JZR20" s="136"/>
      <c r="JZS20" s="136"/>
      <c r="JZT20" s="136"/>
      <c r="JZU20" s="136"/>
      <c r="JZV20" s="136"/>
      <c r="JZW20" s="136"/>
      <c r="JZX20" s="136"/>
      <c r="JZY20" s="136"/>
      <c r="JZZ20" s="136"/>
      <c r="KAA20" s="136"/>
      <c r="KAB20" s="136"/>
      <c r="KAC20" s="136"/>
      <c r="KAD20" s="136"/>
      <c r="KAE20" s="136"/>
      <c r="KAF20" s="136"/>
      <c r="KAG20" s="136"/>
      <c r="KAH20" s="136"/>
      <c r="KAI20" s="136"/>
      <c r="KAJ20" s="136"/>
      <c r="KAK20" s="136"/>
      <c r="KAL20" s="136"/>
      <c r="KAM20" s="136"/>
      <c r="KAN20" s="136"/>
      <c r="KAO20" s="136"/>
      <c r="KAP20" s="136"/>
      <c r="KAQ20" s="136"/>
      <c r="KAR20" s="136"/>
      <c r="KAS20" s="136"/>
      <c r="KAT20" s="136"/>
      <c r="KAU20" s="136"/>
      <c r="KAV20" s="136"/>
      <c r="KAW20" s="136"/>
      <c r="KAX20" s="136"/>
      <c r="KAY20" s="136"/>
      <c r="KAZ20" s="136"/>
      <c r="KBA20" s="136"/>
      <c r="KBB20" s="136"/>
      <c r="KBC20" s="136"/>
      <c r="KBD20" s="136"/>
      <c r="KBE20" s="136"/>
      <c r="KBF20" s="136"/>
      <c r="KBG20" s="136"/>
      <c r="KBH20" s="136"/>
      <c r="KBI20" s="136"/>
      <c r="KBJ20" s="136"/>
      <c r="KBK20" s="136"/>
      <c r="KBL20" s="136"/>
      <c r="KBM20" s="136"/>
      <c r="KBN20" s="136"/>
      <c r="KBO20" s="136"/>
      <c r="KBP20" s="136"/>
      <c r="KBQ20" s="136"/>
      <c r="KBR20" s="136"/>
      <c r="KBS20" s="136"/>
      <c r="KBT20" s="136"/>
      <c r="KBU20" s="136"/>
      <c r="KBV20" s="136"/>
      <c r="KBW20" s="136"/>
      <c r="KBX20" s="136"/>
      <c r="KBY20" s="136"/>
      <c r="KBZ20" s="136"/>
      <c r="KCA20" s="136"/>
      <c r="KCB20" s="136"/>
      <c r="KCC20" s="136"/>
      <c r="KCD20" s="136"/>
      <c r="KCE20" s="136"/>
      <c r="KCF20" s="136"/>
      <c r="KCG20" s="136"/>
      <c r="KCH20" s="136"/>
      <c r="KCI20" s="136"/>
      <c r="KCJ20" s="136"/>
      <c r="KCK20" s="136"/>
      <c r="KCL20" s="136"/>
      <c r="KCM20" s="136"/>
      <c r="KCN20" s="136"/>
      <c r="KCO20" s="136"/>
      <c r="KCP20" s="136"/>
      <c r="KCQ20" s="136"/>
      <c r="KCR20" s="136"/>
      <c r="KCS20" s="136"/>
      <c r="KCT20" s="136"/>
      <c r="KCU20" s="136"/>
      <c r="KCV20" s="136"/>
      <c r="KCW20" s="136"/>
      <c r="KCX20" s="136"/>
      <c r="KCY20" s="136"/>
      <c r="KCZ20" s="136"/>
      <c r="KDA20" s="136"/>
      <c r="KDB20" s="136"/>
      <c r="KDC20" s="136"/>
      <c r="KDD20" s="136"/>
      <c r="KDE20" s="136"/>
      <c r="KDF20" s="136"/>
      <c r="KDG20" s="136"/>
      <c r="KDH20" s="136"/>
      <c r="KDI20" s="136"/>
      <c r="KDJ20" s="136"/>
      <c r="KDK20" s="136"/>
      <c r="KDL20" s="136"/>
      <c r="KDM20" s="136"/>
      <c r="KDN20" s="136"/>
      <c r="KDO20" s="136"/>
      <c r="KDP20" s="136"/>
      <c r="KDQ20" s="136"/>
      <c r="KDR20" s="136"/>
      <c r="KDS20" s="136"/>
      <c r="KDT20" s="136"/>
      <c r="KDU20" s="136"/>
      <c r="KDV20" s="136"/>
      <c r="KDW20" s="136"/>
      <c r="KDX20" s="136"/>
      <c r="KDY20" s="136"/>
      <c r="KDZ20" s="136"/>
      <c r="KEA20" s="136"/>
      <c r="KEB20" s="136"/>
      <c r="KEC20" s="136"/>
      <c r="KED20" s="136"/>
      <c r="KEE20" s="136"/>
      <c r="KEF20" s="136"/>
      <c r="KEG20" s="136"/>
      <c r="KEH20" s="136"/>
      <c r="KEI20" s="136"/>
      <c r="KEJ20" s="136"/>
      <c r="KEK20" s="136"/>
      <c r="KEL20" s="136"/>
      <c r="KEM20" s="136"/>
      <c r="KEN20" s="136"/>
      <c r="KEO20" s="136"/>
      <c r="KEP20" s="136"/>
      <c r="KEQ20" s="136"/>
      <c r="KER20" s="136"/>
      <c r="KES20" s="136"/>
      <c r="KET20" s="136"/>
      <c r="KEU20" s="136"/>
      <c r="KEV20" s="136"/>
      <c r="KEW20" s="136"/>
      <c r="KEX20" s="136"/>
      <c r="KEY20" s="136"/>
      <c r="KEZ20" s="136"/>
      <c r="KFA20" s="136"/>
      <c r="KFB20" s="136"/>
      <c r="KFC20" s="136"/>
      <c r="KFD20" s="136"/>
      <c r="KFE20" s="136"/>
      <c r="KFF20" s="136"/>
      <c r="KFG20" s="136"/>
      <c r="KFH20" s="136"/>
      <c r="KFI20" s="136"/>
      <c r="KFJ20" s="136"/>
      <c r="KFK20" s="136"/>
      <c r="KFL20" s="136"/>
      <c r="KFM20" s="136"/>
      <c r="KFN20" s="136"/>
      <c r="KFO20" s="136"/>
      <c r="KFP20" s="136"/>
      <c r="KFQ20" s="136"/>
      <c r="KFR20" s="136"/>
      <c r="KFS20" s="136"/>
      <c r="KFT20" s="136"/>
      <c r="KFU20" s="136"/>
      <c r="KFV20" s="136"/>
      <c r="KFW20" s="136"/>
      <c r="KFX20" s="136"/>
      <c r="KFY20" s="136"/>
      <c r="KFZ20" s="136"/>
      <c r="KGA20" s="136"/>
      <c r="KGB20" s="136"/>
      <c r="KGC20" s="136"/>
      <c r="KGD20" s="136"/>
      <c r="KGE20" s="136"/>
      <c r="KGF20" s="136"/>
      <c r="KGG20" s="136"/>
      <c r="KGH20" s="136"/>
      <c r="KGI20" s="136"/>
      <c r="KGJ20" s="136"/>
      <c r="KGK20" s="136"/>
      <c r="KGL20" s="136"/>
      <c r="KGM20" s="136"/>
      <c r="KGN20" s="136"/>
      <c r="KGO20" s="136"/>
      <c r="KGP20" s="136"/>
      <c r="KGQ20" s="136"/>
      <c r="KGR20" s="136"/>
      <c r="KGS20" s="136"/>
      <c r="KGT20" s="136"/>
      <c r="KGU20" s="136"/>
      <c r="KGV20" s="136"/>
      <c r="KGW20" s="136"/>
      <c r="KGX20" s="136"/>
      <c r="KGY20" s="136"/>
      <c r="KGZ20" s="136"/>
      <c r="KHA20" s="136"/>
      <c r="KHB20" s="136"/>
      <c r="KHC20" s="136"/>
      <c r="KHD20" s="136"/>
      <c r="KHE20" s="136"/>
      <c r="KHF20" s="136"/>
      <c r="KHG20" s="136"/>
      <c r="KHH20" s="136"/>
      <c r="KHI20" s="136"/>
      <c r="KHJ20" s="136"/>
      <c r="KHK20" s="136"/>
      <c r="KHL20" s="136"/>
      <c r="KHM20" s="136"/>
      <c r="KHN20" s="136"/>
      <c r="KHO20" s="136"/>
      <c r="KHP20" s="136"/>
      <c r="KHQ20" s="136"/>
      <c r="KHR20" s="136"/>
      <c r="KHS20" s="136"/>
      <c r="KHT20" s="136"/>
      <c r="KHU20" s="136"/>
      <c r="KHV20" s="136"/>
      <c r="KHW20" s="136"/>
      <c r="KHX20" s="136"/>
      <c r="KHY20" s="136"/>
      <c r="KHZ20" s="136"/>
      <c r="KIA20" s="136"/>
      <c r="KIB20" s="136"/>
      <c r="KIC20" s="136"/>
      <c r="KID20" s="136"/>
      <c r="KIE20" s="136"/>
      <c r="KIF20" s="136"/>
      <c r="KIG20" s="136"/>
      <c r="KIH20" s="136"/>
      <c r="KII20" s="136"/>
      <c r="KIJ20" s="136"/>
      <c r="KIK20" s="136"/>
      <c r="KIL20" s="136"/>
      <c r="KIM20" s="136"/>
      <c r="KIN20" s="136"/>
      <c r="KIO20" s="136"/>
      <c r="KIP20" s="136"/>
      <c r="KIQ20" s="136"/>
      <c r="KIR20" s="136"/>
      <c r="KIS20" s="136"/>
      <c r="KIT20" s="136"/>
      <c r="KIU20" s="136"/>
      <c r="KIV20" s="136"/>
      <c r="KIW20" s="136"/>
      <c r="KIX20" s="136"/>
      <c r="KIY20" s="136"/>
      <c r="KIZ20" s="136"/>
      <c r="KJA20" s="136"/>
      <c r="KJB20" s="136"/>
      <c r="KJC20" s="136"/>
      <c r="KJD20" s="136"/>
      <c r="KJE20" s="136"/>
      <c r="KJF20" s="136"/>
      <c r="KJG20" s="136"/>
      <c r="KJH20" s="136"/>
      <c r="KJI20" s="136"/>
      <c r="KJJ20" s="136"/>
      <c r="KJK20" s="136"/>
      <c r="KJL20" s="136"/>
      <c r="KJM20" s="136"/>
      <c r="KJN20" s="136"/>
      <c r="KJO20" s="136"/>
      <c r="KJP20" s="136"/>
      <c r="KJQ20" s="136"/>
      <c r="KJR20" s="136"/>
      <c r="KJS20" s="136"/>
      <c r="KJT20" s="136"/>
      <c r="KJU20" s="136"/>
      <c r="KJV20" s="136"/>
      <c r="KJW20" s="136"/>
      <c r="KJX20" s="136"/>
      <c r="KJY20" s="136"/>
      <c r="KJZ20" s="136"/>
      <c r="KKA20" s="136"/>
      <c r="KKB20" s="136"/>
      <c r="KKC20" s="136"/>
      <c r="KKD20" s="136"/>
      <c r="KKE20" s="136"/>
      <c r="KKF20" s="136"/>
      <c r="KKG20" s="136"/>
      <c r="KKH20" s="136"/>
      <c r="KKI20" s="136"/>
      <c r="KKJ20" s="136"/>
      <c r="KKK20" s="136"/>
      <c r="KKL20" s="136"/>
      <c r="KKM20" s="136"/>
      <c r="KKN20" s="136"/>
      <c r="KKO20" s="136"/>
      <c r="KKP20" s="136"/>
      <c r="KKQ20" s="136"/>
      <c r="KKR20" s="136"/>
      <c r="KKS20" s="136"/>
      <c r="KKT20" s="136"/>
      <c r="KKU20" s="136"/>
      <c r="KKV20" s="136"/>
      <c r="KKW20" s="136"/>
      <c r="KKX20" s="136"/>
      <c r="KKY20" s="136"/>
      <c r="KKZ20" s="136"/>
      <c r="KLA20" s="136"/>
      <c r="KLB20" s="136"/>
      <c r="KLC20" s="136"/>
      <c r="KLD20" s="136"/>
      <c r="KLE20" s="136"/>
      <c r="KLF20" s="136"/>
      <c r="KLG20" s="136"/>
      <c r="KLH20" s="136"/>
      <c r="KLI20" s="136"/>
      <c r="KLJ20" s="136"/>
      <c r="KLK20" s="136"/>
      <c r="KLL20" s="136"/>
      <c r="KLM20" s="136"/>
      <c r="KLN20" s="136"/>
      <c r="KLO20" s="136"/>
      <c r="KLP20" s="136"/>
      <c r="KLQ20" s="136"/>
      <c r="KLR20" s="136"/>
      <c r="KLS20" s="136"/>
      <c r="KLT20" s="136"/>
      <c r="KLU20" s="136"/>
      <c r="KLV20" s="136"/>
      <c r="KLW20" s="136"/>
      <c r="KLX20" s="136"/>
      <c r="KLY20" s="136"/>
      <c r="KLZ20" s="136"/>
      <c r="KMA20" s="136"/>
      <c r="KMB20" s="136"/>
      <c r="KMC20" s="136"/>
      <c r="KMD20" s="136"/>
      <c r="KME20" s="136"/>
      <c r="KMF20" s="136"/>
      <c r="KMG20" s="136"/>
      <c r="KMH20" s="136"/>
      <c r="KMI20" s="136"/>
      <c r="KMJ20" s="136"/>
      <c r="KMK20" s="136"/>
      <c r="KML20" s="136"/>
      <c r="KMM20" s="136"/>
      <c r="KMN20" s="136"/>
      <c r="KMO20" s="136"/>
      <c r="KMP20" s="136"/>
      <c r="KMQ20" s="136"/>
      <c r="KMR20" s="136"/>
      <c r="KMS20" s="136"/>
      <c r="KMT20" s="136"/>
      <c r="KMU20" s="136"/>
      <c r="KMV20" s="136"/>
      <c r="KMW20" s="136"/>
      <c r="KMX20" s="136"/>
      <c r="KMY20" s="136"/>
      <c r="KMZ20" s="136"/>
      <c r="KNA20" s="136"/>
      <c r="KNB20" s="136"/>
      <c r="KNC20" s="136"/>
      <c r="KND20" s="136"/>
      <c r="KNE20" s="136"/>
      <c r="KNF20" s="136"/>
      <c r="KNG20" s="136"/>
      <c r="KNH20" s="136"/>
      <c r="KNI20" s="136"/>
      <c r="KNJ20" s="136"/>
      <c r="KNK20" s="136"/>
      <c r="KNL20" s="136"/>
      <c r="KNM20" s="136"/>
      <c r="KNN20" s="136"/>
      <c r="KNO20" s="136"/>
      <c r="KNP20" s="136"/>
      <c r="KNQ20" s="136"/>
      <c r="KNR20" s="136"/>
      <c r="KNS20" s="136"/>
      <c r="KNT20" s="136"/>
      <c r="KNU20" s="136"/>
      <c r="KNV20" s="136"/>
      <c r="KNW20" s="136"/>
      <c r="KNX20" s="136"/>
      <c r="KNY20" s="136"/>
      <c r="KNZ20" s="136"/>
      <c r="KOA20" s="136"/>
      <c r="KOB20" s="136"/>
      <c r="KOC20" s="136"/>
      <c r="KOD20" s="136"/>
      <c r="KOE20" s="136"/>
      <c r="KOF20" s="136"/>
      <c r="KOG20" s="136"/>
      <c r="KOH20" s="136"/>
      <c r="KOI20" s="136"/>
      <c r="KOJ20" s="136"/>
      <c r="KOK20" s="136"/>
      <c r="KOL20" s="136"/>
      <c r="KOM20" s="136"/>
      <c r="KON20" s="136"/>
      <c r="KOO20" s="136"/>
      <c r="KOP20" s="136"/>
      <c r="KOQ20" s="136"/>
      <c r="KOR20" s="136"/>
      <c r="KOS20" s="136"/>
      <c r="KOT20" s="136"/>
      <c r="KOU20" s="136"/>
      <c r="KOV20" s="136"/>
      <c r="KOW20" s="136"/>
      <c r="KOX20" s="136"/>
      <c r="KOY20" s="136"/>
      <c r="KOZ20" s="136"/>
      <c r="KPA20" s="136"/>
      <c r="KPB20" s="136"/>
      <c r="KPC20" s="136"/>
      <c r="KPD20" s="136"/>
      <c r="KPE20" s="136"/>
      <c r="KPF20" s="136"/>
      <c r="KPG20" s="136"/>
      <c r="KPH20" s="136"/>
      <c r="KPI20" s="136"/>
      <c r="KPJ20" s="136"/>
      <c r="KPK20" s="136"/>
      <c r="KPL20" s="136"/>
      <c r="KPM20" s="136"/>
      <c r="KPN20" s="136"/>
      <c r="KPO20" s="136"/>
      <c r="KPP20" s="136"/>
      <c r="KPQ20" s="136"/>
      <c r="KPR20" s="136"/>
      <c r="KPS20" s="136"/>
      <c r="KPT20" s="136"/>
      <c r="KPU20" s="136"/>
      <c r="KPV20" s="136"/>
      <c r="KPW20" s="136"/>
      <c r="KPX20" s="136"/>
      <c r="KPY20" s="136"/>
      <c r="KPZ20" s="136"/>
      <c r="KQA20" s="136"/>
      <c r="KQB20" s="136"/>
      <c r="KQC20" s="136"/>
      <c r="KQD20" s="136"/>
      <c r="KQE20" s="136"/>
      <c r="KQF20" s="136"/>
      <c r="KQG20" s="136"/>
      <c r="KQH20" s="136"/>
      <c r="KQI20" s="136"/>
      <c r="KQJ20" s="136"/>
      <c r="KQK20" s="136"/>
      <c r="KQL20" s="136"/>
      <c r="KQM20" s="136"/>
      <c r="KQN20" s="136"/>
      <c r="KQO20" s="136"/>
      <c r="KQP20" s="136"/>
      <c r="KQQ20" s="136"/>
      <c r="KQR20" s="136"/>
      <c r="KQS20" s="136"/>
      <c r="KQT20" s="136"/>
      <c r="KQU20" s="136"/>
      <c r="KQV20" s="136"/>
      <c r="KQW20" s="136"/>
      <c r="KQX20" s="136"/>
      <c r="KQY20" s="136"/>
      <c r="KQZ20" s="136"/>
      <c r="KRA20" s="136"/>
      <c r="KRB20" s="136"/>
      <c r="KRC20" s="136"/>
      <c r="KRD20" s="136"/>
      <c r="KRE20" s="136"/>
      <c r="KRF20" s="136"/>
      <c r="KRG20" s="136"/>
      <c r="KRH20" s="136"/>
      <c r="KRI20" s="136"/>
      <c r="KRJ20" s="136"/>
      <c r="KRK20" s="136"/>
      <c r="KRL20" s="136"/>
      <c r="KRM20" s="136"/>
      <c r="KRN20" s="136"/>
      <c r="KRO20" s="136"/>
      <c r="KRP20" s="136"/>
      <c r="KRQ20" s="136"/>
      <c r="KRR20" s="136"/>
      <c r="KRS20" s="136"/>
      <c r="KRT20" s="136"/>
      <c r="KRU20" s="136"/>
      <c r="KRV20" s="136"/>
      <c r="KRW20" s="136"/>
      <c r="KRX20" s="136"/>
      <c r="KRY20" s="136"/>
      <c r="KRZ20" s="136"/>
      <c r="KSA20" s="136"/>
      <c r="KSB20" s="136"/>
      <c r="KSC20" s="136"/>
      <c r="KSD20" s="136"/>
      <c r="KSE20" s="136"/>
      <c r="KSF20" s="136"/>
      <c r="KSG20" s="136"/>
      <c r="KSH20" s="136"/>
      <c r="KSI20" s="136"/>
      <c r="KSJ20" s="136"/>
      <c r="KSK20" s="136"/>
      <c r="KSL20" s="136"/>
      <c r="KSM20" s="136"/>
      <c r="KSN20" s="136"/>
      <c r="KSO20" s="136"/>
      <c r="KSP20" s="136"/>
      <c r="KSQ20" s="136"/>
      <c r="KSR20" s="136"/>
      <c r="KSS20" s="136"/>
      <c r="KST20" s="136"/>
      <c r="KSU20" s="136"/>
      <c r="KSV20" s="136"/>
      <c r="KSW20" s="136"/>
      <c r="KSX20" s="136"/>
      <c r="KSY20" s="136"/>
      <c r="KSZ20" s="136"/>
      <c r="KTA20" s="136"/>
      <c r="KTB20" s="136"/>
      <c r="KTC20" s="136"/>
      <c r="KTD20" s="136"/>
      <c r="KTE20" s="136"/>
      <c r="KTF20" s="136"/>
      <c r="KTG20" s="136"/>
      <c r="KTH20" s="136"/>
      <c r="KTI20" s="136"/>
      <c r="KTJ20" s="136"/>
      <c r="KTK20" s="136"/>
      <c r="KTL20" s="136"/>
      <c r="KTM20" s="136"/>
      <c r="KTN20" s="136"/>
      <c r="KTO20" s="136"/>
      <c r="KTP20" s="136"/>
      <c r="KTQ20" s="136"/>
      <c r="KTR20" s="136"/>
      <c r="KTS20" s="136"/>
      <c r="KTT20" s="136"/>
      <c r="KTU20" s="136"/>
      <c r="KTV20" s="136"/>
      <c r="KTW20" s="136"/>
      <c r="KTX20" s="136"/>
      <c r="KTY20" s="136"/>
      <c r="KTZ20" s="136"/>
      <c r="KUA20" s="136"/>
      <c r="KUB20" s="136"/>
      <c r="KUC20" s="136"/>
      <c r="KUD20" s="136"/>
      <c r="KUE20" s="136"/>
      <c r="KUF20" s="136"/>
      <c r="KUG20" s="136"/>
      <c r="KUH20" s="136"/>
      <c r="KUI20" s="136"/>
      <c r="KUJ20" s="136"/>
      <c r="KUK20" s="136"/>
      <c r="KUL20" s="136"/>
      <c r="KUM20" s="136"/>
      <c r="KUN20" s="136"/>
      <c r="KUO20" s="136"/>
      <c r="KUP20" s="136"/>
      <c r="KUQ20" s="136"/>
      <c r="KUR20" s="136"/>
      <c r="KUS20" s="136"/>
      <c r="KUT20" s="136"/>
      <c r="KUU20" s="136"/>
      <c r="KUV20" s="136"/>
      <c r="KUW20" s="136"/>
      <c r="KUX20" s="136"/>
      <c r="KUY20" s="136"/>
      <c r="KUZ20" s="136"/>
      <c r="KVA20" s="136"/>
      <c r="KVB20" s="136"/>
      <c r="KVC20" s="136"/>
      <c r="KVD20" s="136"/>
      <c r="KVE20" s="136"/>
      <c r="KVF20" s="136"/>
      <c r="KVG20" s="136"/>
      <c r="KVH20" s="136"/>
      <c r="KVI20" s="136"/>
      <c r="KVJ20" s="136"/>
      <c r="KVK20" s="136"/>
      <c r="KVL20" s="136"/>
      <c r="KVM20" s="136"/>
      <c r="KVN20" s="136"/>
      <c r="KVO20" s="136"/>
      <c r="KVP20" s="136"/>
      <c r="KVQ20" s="136"/>
      <c r="KVR20" s="136"/>
      <c r="KVS20" s="136"/>
      <c r="KVT20" s="136"/>
      <c r="KVU20" s="136"/>
      <c r="KVV20" s="136"/>
      <c r="KVW20" s="136"/>
      <c r="KVX20" s="136"/>
      <c r="KVY20" s="136"/>
      <c r="KVZ20" s="136"/>
      <c r="KWA20" s="136"/>
      <c r="KWB20" s="136"/>
      <c r="KWC20" s="136"/>
      <c r="KWD20" s="136"/>
      <c r="KWE20" s="136"/>
      <c r="KWF20" s="136"/>
      <c r="KWG20" s="136"/>
      <c r="KWH20" s="136"/>
      <c r="KWI20" s="136"/>
      <c r="KWJ20" s="136"/>
      <c r="KWK20" s="136"/>
      <c r="KWL20" s="136"/>
      <c r="KWM20" s="136"/>
      <c r="KWN20" s="136"/>
      <c r="KWO20" s="136"/>
      <c r="KWP20" s="136"/>
      <c r="KWQ20" s="136"/>
      <c r="KWR20" s="136"/>
      <c r="KWS20" s="136"/>
      <c r="KWT20" s="136"/>
      <c r="KWU20" s="136"/>
      <c r="KWV20" s="136"/>
      <c r="KWW20" s="136"/>
      <c r="KWX20" s="136"/>
      <c r="KWY20" s="136"/>
      <c r="KWZ20" s="136"/>
      <c r="KXA20" s="136"/>
      <c r="KXB20" s="136"/>
      <c r="KXC20" s="136"/>
      <c r="KXD20" s="136"/>
      <c r="KXE20" s="136"/>
      <c r="KXF20" s="136"/>
      <c r="KXG20" s="136"/>
      <c r="KXH20" s="136"/>
      <c r="KXI20" s="136"/>
      <c r="KXJ20" s="136"/>
      <c r="KXK20" s="136"/>
      <c r="KXL20" s="136"/>
      <c r="KXM20" s="136"/>
      <c r="KXN20" s="136"/>
      <c r="KXO20" s="136"/>
      <c r="KXP20" s="136"/>
      <c r="KXQ20" s="136"/>
      <c r="KXR20" s="136"/>
      <c r="KXS20" s="136"/>
      <c r="KXT20" s="136"/>
      <c r="KXU20" s="136"/>
      <c r="KXV20" s="136"/>
      <c r="KXW20" s="136"/>
      <c r="KXX20" s="136"/>
      <c r="KXY20" s="136"/>
      <c r="KXZ20" s="136"/>
      <c r="KYA20" s="136"/>
      <c r="KYB20" s="136"/>
      <c r="KYC20" s="136"/>
      <c r="KYD20" s="136"/>
      <c r="KYE20" s="136"/>
      <c r="KYF20" s="136"/>
      <c r="KYG20" s="136"/>
      <c r="KYH20" s="136"/>
      <c r="KYI20" s="136"/>
      <c r="KYJ20" s="136"/>
      <c r="KYK20" s="136"/>
      <c r="KYL20" s="136"/>
      <c r="KYM20" s="136"/>
      <c r="KYN20" s="136"/>
      <c r="KYO20" s="136"/>
      <c r="KYP20" s="136"/>
      <c r="KYQ20" s="136"/>
      <c r="KYR20" s="136"/>
      <c r="KYS20" s="136"/>
      <c r="KYT20" s="136"/>
      <c r="KYU20" s="136"/>
      <c r="KYV20" s="136"/>
      <c r="KYW20" s="136"/>
      <c r="KYX20" s="136"/>
      <c r="KYY20" s="136"/>
      <c r="KYZ20" s="136"/>
      <c r="KZA20" s="136"/>
      <c r="KZB20" s="136"/>
      <c r="KZC20" s="136"/>
      <c r="KZD20" s="136"/>
      <c r="KZE20" s="136"/>
      <c r="KZF20" s="136"/>
      <c r="KZG20" s="136"/>
      <c r="KZH20" s="136"/>
      <c r="KZI20" s="136"/>
      <c r="KZJ20" s="136"/>
      <c r="KZK20" s="136"/>
      <c r="KZL20" s="136"/>
      <c r="KZM20" s="136"/>
      <c r="KZN20" s="136"/>
      <c r="KZO20" s="136"/>
      <c r="KZP20" s="136"/>
      <c r="KZQ20" s="136"/>
      <c r="KZR20" s="136"/>
      <c r="KZS20" s="136"/>
      <c r="KZT20" s="136"/>
      <c r="KZU20" s="136"/>
      <c r="KZV20" s="136"/>
      <c r="KZW20" s="136"/>
      <c r="KZX20" s="136"/>
      <c r="KZY20" s="136"/>
      <c r="KZZ20" s="136"/>
      <c r="LAA20" s="136"/>
      <c r="LAB20" s="136"/>
      <c r="LAC20" s="136"/>
      <c r="LAD20" s="136"/>
      <c r="LAE20" s="136"/>
      <c r="LAF20" s="136"/>
      <c r="LAG20" s="136"/>
      <c r="LAH20" s="136"/>
      <c r="LAI20" s="136"/>
      <c r="LAJ20" s="136"/>
      <c r="LAK20" s="136"/>
      <c r="LAL20" s="136"/>
      <c r="LAM20" s="136"/>
      <c r="LAN20" s="136"/>
      <c r="LAO20" s="136"/>
      <c r="LAP20" s="136"/>
      <c r="LAQ20" s="136"/>
      <c r="LAR20" s="136"/>
      <c r="LAS20" s="136"/>
      <c r="LAT20" s="136"/>
      <c r="LAU20" s="136"/>
      <c r="LAV20" s="136"/>
      <c r="LAW20" s="136"/>
      <c r="LAX20" s="136"/>
      <c r="LAY20" s="136"/>
      <c r="LAZ20" s="136"/>
      <c r="LBA20" s="136"/>
      <c r="LBB20" s="136"/>
      <c r="LBC20" s="136"/>
      <c r="LBD20" s="136"/>
      <c r="LBE20" s="136"/>
      <c r="LBF20" s="136"/>
      <c r="LBG20" s="136"/>
      <c r="LBH20" s="136"/>
      <c r="LBI20" s="136"/>
      <c r="LBJ20" s="136"/>
      <c r="LBK20" s="136"/>
      <c r="LBL20" s="136"/>
      <c r="LBM20" s="136"/>
      <c r="LBN20" s="136"/>
      <c r="LBO20" s="136"/>
      <c r="LBP20" s="136"/>
      <c r="LBQ20" s="136"/>
      <c r="LBR20" s="136"/>
      <c r="LBS20" s="136"/>
      <c r="LBT20" s="136"/>
      <c r="LBU20" s="136"/>
      <c r="LBV20" s="136"/>
      <c r="LBW20" s="136"/>
      <c r="LBX20" s="136"/>
      <c r="LBY20" s="136"/>
      <c r="LBZ20" s="136"/>
      <c r="LCA20" s="136"/>
      <c r="LCB20" s="136"/>
      <c r="LCC20" s="136"/>
      <c r="LCD20" s="136"/>
      <c r="LCE20" s="136"/>
      <c r="LCF20" s="136"/>
      <c r="LCG20" s="136"/>
      <c r="LCH20" s="136"/>
      <c r="LCI20" s="136"/>
      <c r="LCJ20" s="136"/>
      <c r="LCK20" s="136"/>
      <c r="LCL20" s="136"/>
      <c r="LCM20" s="136"/>
      <c r="LCN20" s="136"/>
      <c r="LCO20" s="136"/>
      <c r="LCP20" s="136"/>
      <c r="LCQ20" s="136"/>
      <c r="LCR20" s="136"/>
      <c r="LCS20" s="136"/>
      <c r="LCT20" s="136"/>
      <c r="LCU20" s="136"/>
      <c r="LCV20" s="136"/>
      <c r="LCW20" s="136"/>
      <c r="LCX20" s="136"/>
      <c r="LCY20" s="136"/>
      <c r="LCZ20" s="136"/>
      <c r="LDA20" s="136"/>
      <c r="LDB20" s="136"/>
      <c r="LDC20" s="136"/>
      <c r="LDD20" s="136"/>
      <c r="LDE20" s="136"/>
      <c r="LDF20" s="136"/>
      <c r="LDG20" s="136"/>
      <c r="LDH20" s="136"/>
      <c r="LDI20" s="136"/>
      <c r="LDJ20" s="136"/>
      <c r="LDK20" s="136"/>
      <c r="LDL20" s="136"/>
      <c r="LDM20" s="136"/>
      <c r="LDN20" s="136"/>
      <c r="LDO20" s="136"/>
      <c r="LDP20" s="136"/>
      <c r="LDQ20" s="136"/>
      <c r="LDR20" s="136"/>
      <c r="LDS20" s="136"/>
      <c r="LDT20" s="136"/>
      <c r="LDU20" s="136"/>
      <c r="LDV20" s="136"/>
      <c r="LDW20" s="136"/>
      <c r="LDX20" s="136"/>
      <c r="LDY20" s="136"/>
      <c r="LDZ20" s="136"/>
      <c r="LEA20" s="136"/>
      <c r="LEB20" s="136"/>
      <c r="LEC20" s="136"/>
      <c r="LED20" s="136"/>
      <c r="LEE20" s="136"/>
      <c r="LEF20" s="136"/>
      <c r="LEG20" s="136"/>
      <c r="LEH20" s="136"/>
      <c r="LEI20" s="136"/>
      <c r="LEJ20" s="136"/>
      <c r="LEK20" s="136"/>
      <c r="LEL20" s="136"/>
      <c r="LEM20" s="136"/>
      <c r="LEN20" s="136"/>
      <c r="LEO20" s="136"/>
      <c r="LEP20" s="136"/>
      <c r="LEQ20" s="136"/>
      <c r="LER20" s="136"/>
      <c r="LES20" s="136"/>
      <c r="LET20" s="136"/>
      <c r="LEU20" s="136"/>
      <c r="LEV20" s="136"/>
      <c r="LEW20" s="136"/>
      <c r="LEX20" s="136"/>
      <c r="LEY20" s="136"/>
      <c r="LEZ20" s="136"/>
      <c r="LFA20" s="136"/>
      <c r="LFB20" s="136"/>
      <c r="LFC20" s="136"/>
      <c r="LFD20" s="136"/>
      <c r="LFE20" s="136"/>
      <c r="LFF20" s="136"/>
      <c r="LFG20" s="136"/>
      <c r="LFH20" s="136"/>
      <c r="LFI20" s="136"/>
      <c r="LFJ20" s="136"/>
      <c r="LFK20" s="136"/>
      <c r="LFL20" s="136"/>
      <c r="LFM20" s="136"/>
      <c r="LFN20" s="136"/>
      <c r="LFO20" s="136"/>
      <c r="LFP20" s="136"/>
      <c r="LFQ20" s="136"/>
      <c r="LFR20" s="136"/>
      <c r="LFS20" s="136"/>
      <c r="LFT20" s="136"/>
      <c r="LFU20" s="136"/>
      <c r="LFV20" s="136"/>
      <c r="LFW20" s="136"/>
      <c r="LFX20" s="136"/>
      <c r="LFY20" s="136"/>
      <c r="LFZ20" s="136"/>
      <c r="LGA20" s="136"/>
      <c r="LGB20" s="136"/>
      <c r="LGC20" s="136"/>
      <c r="LGD20" s="136"/>
      <c r="LGE20" s="136"/>
      <c r="LGF20" s="136"/>
      <c r="LGG20" s="136"/>
      <c r="LGH20" s="136"/>
      <c r="LGI20" s="136"/>
      <c r="LGJ20" s="136"/>
      <c r="LGK20" s="136"/>
      <c r="LGL20" s="136"/>
      <c r="LGM20" s="136"/>
      <c r="LGN20" s="136"/>
      <c r="LGO20" s="136"/>
      <c r="LGP20" s="136"/>
      <c r="LGQ20" s="136"/>
      <c r="LGR20" s="136"/>
      <c r="LGS20" s="136"/>
      <c r="LGT20" s="136"/>
      <c r="LGU20" s="136"/>
      <c r="LGV20" s="136"/>
      <c r="LGW20" s="136"/>
      <c r="LGX20" s="136"/>
      <c r="LGY20" s="136"/>
      <c r="LGZ20" s="136"/>
      <c r="LHA20" s="136"/>
      <c r="LHB20" s="136"/>
      <c r="LHC20" s="136"/>
      <c r="LHD20" s="136"/>
      <c r="LHE20" s="136"/>
      <c r="LHF20" s="136"/>
      <c r="LHG20" s="136"/>
      <c r="LHH20" s="136"/>
      <c r="LHI20" s="136"/>
      <c r="LHJ20" s="136"/>
      <c r="LHK20" s="136"/>
      <c r="LHL20" s="136"/>
      <c r="LHM20" s="136"/>
      <c r="LHN20" s="136"/>
      <c r="LHO20" s="136"/>
      <c r="LHP20" s="136"/>
      <c r="LHQ20" s="136"/>
      <c r="LHR20" s="136"/>
      <c r="LHS20" s="136"/>
      <c r="LHT20" s="136"/>
      <c r="LHU20" s="136"/>
      <c r="LHV20" s="136"/>
      <c r="LHW20" s="136"/>
      <c r="LHX20" s="136"/>
      <c r="LHY20" s="136"/>
      <c r="LHZ20" s="136"/>
      <c r="LIA20" s="136"/>
      <c r="LIB20" s="136"/>
      <c r="LIC20" s="136"/>
      <c r="LID20" s="136"/>
      <c r="LIE20" s="136"/>
      <c r="LIF20" s="136"/>
      <c r="LIG20" s="136"/>
      <c r="LIH20" s="136"/>
      <c r="LII20" s="136"/>
      <c r="LIJ20" s="136"/>
      <c r="LIK20" s="136"/>
      <c r="LIL20" s="136"/>
      <c r="LIM20" s="136"/>
      <c r="LIN20" s="136"/>
      <c r="LIO20" s="136"/>
      <c r="LIP20" s="136"/>
      <c r="LIQ20" s="136"/>
      <c r="LIR20" s="136"/>
      <c r="LIS20" s="136"/>
      <c r="LIT20" s="136"/>
      <c r="LIU20" s="136"/>
      <c r="LIV20" s="136"/>
      <c r="LIW20" s="136"/>
      <c r="LIX20" s="136"/>
      <c r="LIY20" s="136"/>
      <c r="LIZ20" s="136"/>
      <c r="LJA20" s="136"/>
      <c r="LJB20" s="136"/>
      <c r="LJC20" s="136"/>
      <c r="LJD20" s="136"/>
      <c r="LJE20" s="136"/>
      <c r="LJF20" s="136"/>
      <c r="LJG20" s="136"/>
      <c r="LJH20" s="136"/>
      <c r="LJI20" s="136"/>
      <c r="LJJ20" s="136"/>
      <c r="LJK20" s="136"/>
      <c r="LJL20" s="136"/>
      <c r="LJM20" s="136"/>
      <c r="LJN20" s="136"/>
      <c r="LJO20" s="136"/>
      <c r="LJP20" s="136"/>
      <c r="LJQ20" s="136"/>
      <c r="LJR20" s="136"/>
      <c r="LJS20" s="136"/>
      <c r="LJT20" s="136"/>
      <c r="LJU20" s="136"/>
      <c r="LJV20" s="136"/>
      <c r="LJW20" s="136"/>
      <c r="LJX20" s="136"/>
      <c r="LJY20" s="136"/>
      <c r="LJZ20" s="136"/>
      <c r="LKA20" s="136"/>
      <c r="LKB20" s="136"/>
      <c r="LKC20" s="136"/>
      <c r="LKD20" s="136"/>
      <c r="LKE20" s="136"/>
      <c r="LKF20" s="136"/>
      <c r="LKG20" s="136"/>
      <c r="LKH20" s="136"/>
      <c r="LKI20" s="136"/>
      <c r="LKJ20" s="136"/>
      <c r="LKK20" s="136"/>
      <c r="LKL20" s="136"/>
      <c r="LKM20" s="136"/>
      <c r="LKN20" s="136"/>
      <c r="LKO20" s="136"/>
      <c r="LKP20" s="136"/>
      <c r="LKQ20" s="136"/>
      <c r="LKR20" s="136"/>
      <c r="LKS20" s="136"/>
      <c r="LKT20" s="136"/>
      <c r="LKU20" s="136"/>
      <c r="LKV20" s="136"/>
      <c r="LKW20" s="136"/>
      <c r="LKX20" s="136"/>
      <c r="LKY20" s="136"/>
      <c r="LKZ20" s="136"/>
      <c r="LLA20" s="136"/>
      <c r="LLB20" s="136"/>
      <c r="LLC20" s="136"/>
      <c r="LLD20" s="136"/>
      <c r="LLE20" s="136"/>
      <c r="LLF20" s="136"/>
      <c r="LLG20" s="136"/>
      <c r="LLH20" s="136"/>
      <c r="LLI20" s="136"/>
      <c r="LLJ20" s="136"/>
      <c r="LLK20" s="136"/>
      <c r="LLL20" s="136"/>
      <c r="LLM20" s="136"/>
      <c r="LLN20" s="136"/>
      <c r="LLO20" s="136"/>
      <c r="LLP20" s="136"/>
      <c r="LLQ20" s="136"/>
      <c r="LLR20" s="136"/>
      <c r="LLS20" s="136"/>
      <c r="LLT20" s="136"/>
      <c r="LLU20" s="136"/>
      <c r="LLV20" s="136"/>
      <c r="LLW20" s="136"/>
      <c r="LLX20" s="136"/>
      <c r="LLY20" s="136"/>
      <c r="LLZ20" s="136"/>
      <c r="LMA20" s="136"/>
      <c r="LMB20" s="136"/>
      <c r="LMC20" s="136"/>
      <c r="LMD20" s="136"/>
      <c r="LME20" s="136"/>
      <c r="LMF20" s="136"/>
      <c r="LMG20" s="136"/>
      <c r="LMH20" s="136"/>
      <c r="LMI20" s="136"/>
      <c r="LMJ20" s="136"/>
      <c r="LMK20" s="136"/>
      <c r="LML20" s="136"/>
      <c r="LMM20" s="136"/>
      <c r="LMN20" s="136"/>
      <c r="LMO20" s="136"/>
      <c r="LMP20" s="136"/>
      <c r="LMQ20" s="136"/>
      <c r="LMR20" s="136"/>
      <c r="LMS20" s="136"/>
      <c r="LMT20" s="136"/>
      <c r="LMU20" s="136"/>
      <c r="LMV20" s="136"/>
      <c r="LMW20" s="136"/>
      <c r="LMX20" s="136"/>
      <c r="LMY20" s="136"/>
      <c r="LMZ20" s="136"/>
      <c r="LNA20" s="136"/>
      <c r="LNB20" s="136"/>
      <c r="LNC20" s="136"/>
      <c r="LND20" s="136"/>
      <c r="LNE20" s="136"/>
      <c r="LNF20" s="136"/>
      <c r="LNG20" s="136"/>
      <c r="LNH20" s="136"/>
      <c r="LNI20" s="136"/>
      <c r="LNJ20" s="136"/>
      <c r="LNK20" s="136"/>
      <c r="LNL20" s="136"/>
      <c r="LNM20" s="136"/>
      <c r="LNN20" s="136"/>
      <c r="LNO20" s="136"/>
      <c r="LNP20" s="136"/>
      <c r="LNQ20" s="136"/>
      <c r="LNR20" s="136"/>
      <c r="LNS20" s="136"/>
      <c r="LNT20" s="136"/>
      <c r="LNU20" s="136"/>
      <c r="LNV20" s="136"/>
      <c r="LNW20" s="136"/>
      <c r="LNX20" s="136"/>
      <c r="LNY20" s="136"/>
      <c r="LNZ20" s="136"/>
      <c r="LOA20" s="136"/>
      <c r="LOB20" s="136"/>
      <c r="LOC20" s="136"/>
      <c r="LOD20" s="136"/>
      <c r="LOE20" s="136"/>
      <c r="LOF20" s="136"/>
      <c r="LOG20" s="136"/>
      <c r="LOH20" s="136"/>
      <c r="LOI20" s="136"/>
      <c r="LOJ20" s="136"/>
      <c r="LOK20" s="136"/>
      <c r="LOL20" s="136"/>
      <c r="LOM20" s="136"/>
      <c r="LON20" s="136"/>
      <c r="LOO20" s="136"/>
      <c r="LOP20" s="136"/>
      <c r="LOQ20" s="136"/>
      <c r="LOR20" s="136"/>
      <c r="LOS20" s="136"/>
      <c r="LOT20" s="136"/>
      <c r="LOU20" s="136"/>
      <c r="LOV20" s="136"/>
      <c r="LOW20" s="136"/>
      <c r="LOX20" s="136"/>
      <c r="LOY20" s="136"/>
      <c r="LOZ20" s="136"/>
      <c r="LPA20" s="136"/>
      <c r="LPB20" s="136"/>
      <c r="LPC20" s="136"/>
      <c r="LPD20" s="136"/>
      <c r="LPE20" s="136"/>
      <c r="LPF20" s="136"/>
      <c r="LPG20" s="136"/>
      <c r="LPH20" s="136"/>
      <c r="LPI20" s="136"/>
      <c r="LPJ20" s="136"/>
      <c r="LPK20" s="136"/>
      <c r="LPL20" s="136"/>
      <c r="LPM20" s="136"/>
      <c r="LPN20" s="136"/>
      <c r="LPO20" s="136"/>
      <c r="LPP20" s="136"/>
      <c r="LPQ20" s="136"/>
      <c r="LPR20" s="136"/>
      <c r="LPS20" s="136"/>
      <c r="LPT20" s="136"/>
      <c r="LPU20" s="136"/>
      <c r="LPV20" s="136"/>
      <c r="LPW20" s="136"/>
      <c r="LPX20" s="136"/>
      <c r="LPY20" s="136"/>
      <c r="LPZ20" s="136"/>
      <c r="LQA20" s="136"/>
      <c r="LQB20" s="136"/>
      <c r="LQC20" s="136"/>
      <c r="LQD20" s="136"/>
      <c r="LQE20" s="136"/>
      <c r="LQF20" s="136"/>
      <c r="LQG20" s="136"/>
      <c r="LQH20" s="136"/>
      <c r="LQI20" s="136"/>
      <c r="LQJ20" s="136"/>
      <c r="LQK20" s="136"/>
      <c r="LQL20" s="136"/>
      <c r="LQM20" s="136"/>
      <c r="LQN20" s="136"/>
      <c r="LQO20" s="136"/>
      <c r="LQP20" s="136"/>
      <c r="LQQ20" s="136"/>
      <c r="LQR20" s="136"/>
      <c r="LQS20" s="136"/>
      <c r="LQT20" s="136"/>
      <c r="LQU20" s="136"/>
      <c r="LQV20" s="136"/>
      <c r="LQW20" s="136"/>
      <c r="LQX20" s="136"/>
      <c r="LQY20" s="136"/>
      <c r="LQZ20" s="136"/>
      <c r="LRA20" s="136"/>
      <c r="LRB20" s="136"/>
      <c r="LRC20" s="136"/>
      <c r="LRD20" s="136"/>
      <c r="LRE20" s="136"/>
      <c r="LRF20" s="136"/>
      <c r="LRG20" s="136"/>
      <c r="LRH20" s="136"/>
      <c r="LRI20" s="136"/>
      <c r="LRJ20" s="136"/>
      <c r="LRK20" s="136"/>
      <c r="LRL20" s="136"/>
      <c r="LRM20" s="136"/>
      <c r="LRN20" s="136"/>
      <c r="LRO20" s="136"/>
      <c r="LRP20" s="136"/>
      <c r="LRQ20" s="136"/>
      <c r="LRR20" s="136"/>
      <c r="LRS20" s="136"/>
      <c r="LRT20" s="136"/>
      <c r="LRU20" s="136"/>
      <c r="LRV20" s="136"/>
      <c r="LRW20" s="136"/>
      <c r="LRX20" s="136"/>
      <c r="LRY20" s="136"/>
      <c r="LRZ20" s="136"/>
      <c r="LSA20" s="136"/>
      <c r="LSB20" s="136"/>
      <c r="LSC20" s="136"/>
      <c r="LSD20" s="136"/>
      <c r="LSE20" s="136"/>
      <c r="LSF20" s="136"/>
      <c r="LSG20" s="136"/>
      <c r="LSH20" s="136"/>
      <c r="LSI20" s="136"/>
      <c r="LSJ20" s="136"/>
      <c r="LSK20" s="136"/>
      <c r="LSL20" s="136"/>
      <c r="LSM20" s="136"/>
      <c r="LSN20" s="136"/>
      <c r="LSO20" s="136"/>
      <c r="LSP20" s="136"/>
      <c r="LSQ20" s="136"/>
      <c r="LSR20" s="136"/>
      <c r="LSS20" s="136"/>
      <c r="LST20" s="136"/>
      <c r="LSU20" s="136"/>
      <c r="LSV20" s="136"/>
      <c r="LSW20" s="136"/>
      <c r="LSX20" s="136"/>
      <c r="LSY20" s="136"/>
      <c r="LSZ20" s="136"/>
      <c r="LTA20" s="136"/>
      <c r="LTB20" s="136"/>
      <c r="LTC20" s="136"/>
      <c r="LTD20" s="136"/>
      <c r="LTE20" s="136"/>
      <c r="LTF20" s="136"/>
      <c r="LTG20" s="136"/>
      <c r="LTH20" s="136"/>
      <c r="LTI20" s="136"/>
      <c r="LTJ20" s="136"/>
      <c r="LTK20" s="136"/>
      <c r="LTL20" s="136"/>
      <c r="LTM20" s="136"/>
      <c r="LTN20" s="136"/>
      <c r="LTO20" s="136"/>
      <c r="LTP20" s="136"/>
      <c r="LTQ20" s="136"/>
      <c r="LTR20" s="136"/>
      <c r="LTS20" s="136"/>
      <c r="LTT20" s="136"/>
      <c r="LTU20" s="136"/>
      <c r="LTV20" s="136"/>
      <c r="LTW20" s="136"/>
      <c r="LTX20" s="136"/>
      <c r="LTY20" s="136"/>
      <c r="LTZ20" s="136"/>
      <c r="LUA20" s="136"/>
      <c r="LUB20" s="136"/>
      <c r="LUC20" s="136"/>
      <c r="LUD20" s="136"/>
      <c r="LUE20" s="136"/>
      <c r="LUF20" s="136"/>
      <c r="LUG20" s="136"/>
      <c r="LUH20" s="136"/>
      <c r="LUI20" s="136"/>
      <c r="LUJ20" s="136"/>
      <c r="LUK20" s="136"/>
      <c r="LUL20" s="136"/>
      <c r="LUM20" s="136"/>
      <c r="LUN20" s="136"/>
      <c r="LUO20" s="136"/>
      <c r="LUP20" s="136"/>
      <c r="LUQ20" s="136"/>
      <c r="LUR20" s="136"/>
      <c r="LUS20" s="136"/>
      <c r="LUT20" s="136"/>
      <c r="LUU20" s="136"/>
      <c r="LUV20" s="136"/>
      <c r="LUW20" s="136"/>
      <c r="LUX20" s="136"/>
      <c r="LUY20" s="136"/>
      <c r="LUZ20" s="136"/>
      <c r="LVA20" s="136"/>
      <c r="LVB20" s="136"/>
      <c r="LVC20" s="136"/>
      <c r="LVD20" s="136"/>
      <c r="LVE20" s="136"/>
      <c r="LVF20" s="136"/>
      <c r="LVG20" s="136"/>
      <c r="LVH20" s="136"/>
      <c r="LVI20" s="136"/>
      <c r="LVJ20" s="136"/>
      <c r="LVK20" s="136"/>
      <c r="LVL20" s="136"/>
      <c r="LVM20" s="136"/>
      <c r="LVN20" s="136"/>
      <c r="LVO20" s="136"/>
      <c r="LVP20" s="136"/>
      <c r="LVQ20" s="136"/>
      <c r="LVR20" s="136"/>
      <c r="LVS20" s="136"/>
      <c r="LVT20" s="136"/>
      <c r="LVU20" s="136"/>
      <c r="LVV20" s="136"/>
      <c r="LVW20" s="136"/>
      <c r="LVX20" s="136"/>
      <c r="LVY20" s="136"/>
      <c r="LVZ20" s="136"/>
      <c r="LWA20" s="136"/>
      <c r="LWB20" s="136"/>
      <c r="LWC20" s="136"/>
      <c r="LWD20" s="136"/>
      <c r="LWE20" s="136"/>
      <c r="LWF20" s="136"/>
      <c r="LWG20" s="136"/>
      <c r="LWH20" s="136"/>
      <c r="LWI20" s="136"/>
      <c r="LWJ20" s="136"/>
      <c r="LWK20" s="136"/>
      <c r="LWL20" s="136"/>
      <c r="LWM20" s="136"/>
      <c r="LWN20" s="136"/>
      <c r="LWO20" s="136"/>
      <c r="LWP20" s="136"/>
      <c r="LWQ20" s="136"/>
      <c r="LWR20" s="136"/>
      <c r="LWS20" s="136"/>
      <c r="LWT20" s="136"/>
      <c r="LWU20" s="136"/>
      <c r="LWV20" s="136"/>
      <c r="LWW20" s="136"/>
      <c r="LWX20" s="136"/>
      <c r="LWY20" s="136"/>
      <c r="LWZ20" s="136"/>
      <c r="LXA20" s="136"/>
      <c r="LXB20" s="136"/>
      <c r="LXC20" s="136"/>
      <c r="LXD20" s="136"/>
      <c r="LXE20" s="136"/>
      <c r="LXF20" s="136"/>
      <c r="LXG20" s="136"/>
      <c r="LXH20" s="136"/>
      <c r="LXI20" s="136"/>
      <c r="LXJ20" s="136"/>
      <c r="LXK20" s="136"/>
      <c r="LXL20" s="136"/>
      <c r="LXM20" s="136"/>
      <c r="LXN20" s="136"/>
      <c r="LXO20" s="136"/>
      <c r="LXP20" s="136"/>
      <c r="LXQ20" s="136"/>
      <c r="LXR20" s="136"/>
      <c r="LXS20" s="136"/>
      <c r="LXT20" s="136"/>
      <c r="LXU20" s="136"/>
      <c r="LXV20" s="136"/>
      <c r="LXW20" s="136"/>
      <c r="LXX20" s="136"/>
      <c r="LXY20" s="136"/>
      <c r="LXZ20" s="136"/>
      <c r="LYA20" s="136"/>
      <c r="LYB20" s="136"/>
      <c r="LYC20" s="136"/>
      <c r="LYD20" s="136"/>
      <c r="LYE20" s="136"/>
      <c r="LYF20" s="136"/>
      <c r="LYG20" s="136"/>
      <c r="LYH20" s="136"/>
      <c r="LYI20" s="136"/>
      <c r="LYJ20" s="136"/>
      <c r="LYK20" s="136"/>
      <c r="LYL20" s="136"/>
      <c r="LYM20" s="136"/>
      <c r="LYN20" s="136"/>
      <c r="LYO20" s="136"/>
      <c r="LYP20" s="136"/>
      <c r="LYQ20" s="136"/>
      <c r="LYR20" s="136"/>
      <c r="LYS20" s="136"/>
      <c r="LYT20" s="136"/>
      <c r="LYU20" s="136"/>
      <c r="LYV20" s="136"/>
      <c r="LYW20" s="136"/>
      <c r="LYX20" s="136"/>
      <c r="LYY20" s="136"/>
      <c r="LYZ20" s="136"/>
      <c r="LZA20" s="136"/>
      <c r="LZB20" s="136"/>
      <c r="LZC20" s="136"/>
      <c r="LZD20" s="136"/>
      <c r="LZE20" s="136"/>
      <c r="LZF20" s="136"/>
      <c r="LZG20" s="136"/>
      <c r="LZH20" s="136"/>
      <c r="LZI20" s="136"/>
      <c r="LZJ20" s="136"/>
      <c r="LZK20" s="136"/>
      <c r="LZL20" s="136"/>
      <c r="LZM20" s="136"/>
      <c r="LZN20" s="136"/>
      <c r="LZO20" s="136"/>
      <c r="LZP20" s="136"/>
      <c r="LZQ20" s="136"/>
      <c r="LZR20" s="136"/>
      <c r="LZS20" s="136"/>
      <c r="LZT20" s="136"/>
      <c r="LZU20" s="136"/>
      <c r="LZV20" s="136"/>
      <c r="LZW20" s="136"/>
      <c r="LZX20" s="136"/>
      <c r="LZY20" s="136"/>
      <c r="LZZ20" s="136"/>
      <c r="MAA20" s="136"/>
      <c r="MAB20" s="136"/>
      <c r="MAC20" s="136"/>
      <c r="MAD20" s="136"/>
      <c r="MAE20" s="136"/>
      <c r="MAF20" s="136"/>
      <c r="MAG20" s="136"/>
      <c r="MAH20" s="136"/>
      <c r="MAI20" s="136"/>
      <c r="MAJ20" s="136"/>
      <c r="MAK20" s="136"/>
      <c r="MAL20" s="136"/>
      <c r="MAM20" s="136"/>
      <c r="MAN20" s="136"/>
      <c r="MAO20" s="136"/>
      <c r="MAP20" s="136"/>
      <c r="MAQ20" s="136"/>
      <c r="MAR20" s="136"/>
      <c r="MAS20" s="136"/>
      <c r="MAT20" s="136"/>
      <c r="MAU20" s="136"/>
      <c r="MAV20" s="136"/>
      <c r="MAW20" s="136"/>
      <c r="MAX20" s="136"/>
      <c r="MAY20" s="136"/>
      <c r="MAZ20" s="136"/>
      <c r="MBA20" s="136"/>
      <c r="MBB20" s="136"/>
      <c r="MBC20" s="136"/>
      <c r="MBD20" s="136"/>
      <c r="MBE20" s="136"/>
      <c r="MBF20" s="136"/>
      <c r="MBG20" s="136"/>
      <c r="MBH20" s="136"/>
      <c r="MBI20" s="136"/>
      <c r="MBJ20" s="136"/>
      <c r="MBK20" s="136"/>
      <c r="MBL20" s="136"/>
      <c r="MBM20" s="136"/>
      <c r="MBN20" s="136"/>
      <c r="MBO20" s="136"/>
      <c r="MBP20" s="136"/>
      <c r="MBQ20" s="136"/>
      <c r="MBR20" s="136"/>
      <c r="MBS20" s="136"/>
      <c r="MBT20" s="136"/>
      <c r="MBU20" s="136"/>
      <c r="MBV20" s="136"/>
      <c r="MBW20" s="136"/>
      <c r="MBX20" s="136"/>
      <c r="MBY20" s="136"/>
      <c r="MBZ20" s="136"/>
      <c r="MCA20" s="136"/>
      <c r="MCB20" s="136"/>
      <c r="MCC20" s="136"/>
      <c r="MCD20" s="136"/>
      <c r="MCE20" s="136"/>
      <c r="MCF20" s="136"/>
      <c r="MCG20" s="136"/>
      <c r="MCH20" s="136"/>
      <c r="MCI20" s="136"/>
      <c r="MCJ20" s="136"/>
      <c r="MCK20" s="136"/>
      <c r="MCL20" s="136"/>
      <c r="MCM20" s="136"/>
      <c r="MCN20" s="136"/>
      <c r="MCO20" s="136"/>
      <c r="MCP20" s="136"/>
      <c r="MCQ20" s="136"/>
      <c r="MCR20" s="136"/>
      <c r="MCS20" s="136"/>
      <c r="MCT20" s="136"/>
      <c r="MCU20" s="136"/>
      <c r="MCV20" s="136"/>
      <c r="MCW20" s="136"/>
      <c r="MCX20" s="136"/>
      <c r="MCY20" s="136"/>
      <c r="MCZ20" s="136"/>
      <c r="MDA20" s="136"/>
      <c r="MDB20" s="136"/>
      <c r="MDC20" s="136"/>
      <c r="MDD20" s="136"/>
      <c r="MDE20" s="136"/>
      <c r="MDF20" s="136"/>
      <c r="MDG20" s="136"/>
      <c r="MDH20" s="136"/>
      <c r="MDI20" s="136"/>
      <c r="MDJ20" s="136"/>
      <c r="MDK20" s="136"/>
      <c r="MDL20" s="136"/>
      <c r="MDM20" s="136"/>
      <c r="MDN20" s="136"/>
      <c r="MDO20" s="136"/>
      <c r="MDP20" s="136"/>
      <c r="MDQ20" s="136"/>
      <c r="MDR20" s="136"/>
      <c r="MDS20" s="136"/>
      <c r="MDT20" s="136"/>
      <c r="MDU20" s="136"/>
      <c r="MDV20" s="136"/>
      <c r="MDW20" s="136"/>
      <c r="MDX20" s="136"/>
      <c r="MDY20" s="136"/>
      <c r="MDZ20" s="136"/>
      <c r="MEA20" s="136"/>
      <c r="MEB20" s="136"/>
      <c r="MEC20" s="136"/>
      <c r="MED20" s="136"/>
      <c r="MEE20" s="136"/>
      <c r="MEF20" s="136"/>
      <c r="MEG20" s="136"/>
      <c r="MEH20" s="136"/>
      <c r="MEI20" s="136"/>
      <c r="MEJ20" s="136"/>
      <c r="MEK20" s="136"/>
      <c r="MEL20" s="136"/>
      <c r="MEM20" s="136"/>
      <c r="MEN20" s="136"/>
      <c r="MEO20" s="136"/>
      <c r="MEP20" s="136"/>
      <c r="MEQ20" s="136"/>
      <c r="MER20" s="136"/>
      <c r="MES20" s="136"/>
      <c r="MET20" s="136"/>
      <c r="MEU20" s="136"/>
      <c r="MEV20" s="136"/>
      <c r="MEW20" s="136"/>
      <c r="MEX20" s="136"/>
      <c r="MEY20" s="136"/>
      <c r="MEZ20" s="136"/>
      <c r="MFA20" s="136"/>
      <c r="MFB20" s="136"/>
      <c r="MFC20" s="136"/>
      <c r="MFD20" s="136"/>
      <c r="MFE20" s="136"/>
      <c r="MFF20" s="136"/>
      <c r="MFG20" s="136"/>
      <c r="MFH20" s="136"/>
      <c r="MFI20" s="136"/>
      <c r="MFJ20" s="136"/>
      <c r="MFK20" s="136"/>
      <c r="MFL20" s="136"/>
      <c r="MFM20" s="136"/>
      <c r="MFN20" s="136"/>
      <c r="MFO20" s="136"/>
      <c r="MFP20" s="136"/>
      <c r="MFQ20" s="136"/>
      <c r="MFR20" s="136"/>
      <c r="MFS20" s="136"/>
      <c r="MFT20" s="136"/>
      <c r="MFU20" s="136"/>
      <c r="MFV20" s="136"/>
      <c r="MFW20" s="136"/>
      <c r="MFX20" s="136"/>
      <c r="MFY20" s="136"/>
      <c r="MFZ20" s="136"/>
      <c r="MGA20" s="136"/>
      <c r="MGB20" s="136"/>
      <c r="MGC20" s="136"/>
      <c r="MGD20" s="136"/>
      <c r="MGE20" s="136"/>
      <c r="MGF20" s="136"/>
      <c r="MGG20" s="136"/>
      <c r="MGH20" s="136"/>
      <c r="MGI20" s="136"/>
      <c r="MGJ20" s="136"/>
      <c r="MGK20" s="136"/>
      <c r="MGL20" s="136"/>
      <c r="MGM20" s="136"/>
      <c r="MGN20" s="136"/>
      <c r="MGO20" s="136"/>
      <c r="MGP20" s="136"/>
      <c r="MGQ20" s="136"/>
      <c r="MGR20" s="136"/>
      <c r="MGS20" s="136"/>
      <c r="MGT20" s="136"/>
      <c r="MGU20" s="136"/>
      <c r="MGV20" s="136"/>
      <c r="MGW20" s="136"/>
      <c r="MGX20" s="136"/>
      <c r="MGY20" s="136"/>
      <c r="MGZ20" s="136"/>
      <c r="MHA20" s="136"/>
      <c r="MHB20" s="136"/>
      <c r="MHC20" s="136"/>
      <c r="MHD20" s="136"/>
      <c r="MHE20" s="136"/>
      <c r="MHF20" s="136"/>
      <c r="MHG20" s="136"/>
      <c r="MHH20" s="136"/>
      <c r="MHI20" s="136"/>
      <c r="MHJ20" s="136"/>
      <c r="MHK20" s="136"/>
      <c r="MHL20" s="136"/>
      <c r="MHM20" s="136"/>
      <c r="MHN20" s="136"/>
      <c r="MHO20" s="136"/>
      <c r="MHP20" s="136"/>
      <c r="MHQ20" s="136"/>
      <c r="MHR20" s="136"/>
      <c r="MHS20" s="136"/>
      <c r="MHT20" s="136"/>
      <c r="MHU20" s="136"/>
      <c r="MHV20" s="136"/>
      <c r="MHW20" s="136"/>
      <c r="MHX20" s="136"/>
      <c r="MHY20" s="136"/>
      <c r="MHZ20" s="136"/>
      <c r="MIA20" s="136"/>
      <c r="MIB20" s="136"/>
      <c r="MIC20" s="136"/>
      <c r="MID20" s="136"/>
      <c r="MIE20" s="136"/>
      <c r="MIF20" s="136"/>
      <c r="MIG20" s="136"/>
      <c r="MIH20" s="136"/>
      <c r="MII20" s="136"/>
      <c r="MIJ20" s="136"/>
      <c r="MIK20" s="136"/>
      <c r="MIL20" s="136"/>
      <c r="MIM20" s="136"/>
      <c r="MIN20" s="136"/>
      <c r="MIO20" s="136"/>
      <c r="MIP20" s="136"/>
      <c r="MIQ20" s="136"/>
      <c r="MIR20" s="136"/>
      <c r="MIS20" s="136"/>
      <c r="MIT20" s="136"/>
      <c r="MIU20" s="136"/>
      <c r="MIV20" s="136"/>
      <c r="MIW20" s="136"/>
      <c r="MIX20" s="136"/>
      <c r="MIY20" s="136"/>
      <c r="MIZ20" s="136"/>
      <c r="MJA20" s="136"/>
      <c r="MJB20" s="136"/>
      <c r="MJC20" s="136"/>
      <c r="MJD20" s="136"/>
      <c r="MJE20" s="136"/>
      <c r="MJF20" s="136"/>
      <c r="MJG20" s="136"/>
      <c r="MJH20" s="136"/>
      <c r="MJI20" s="136"/>
      <c r="MJJ20" s="136"/>
      <c r="MJK20" s="136"/>
      <c r="MJL20" s="136"/>
      <c r="MJM20" s="136"/>
      <c r="MJN20" s="136"/>
      <c r="MJO20" s="136"/>
      <c r="MJP20" s="136"/>
      <c r="MJQ20" s="136"/>
      <c r="MJR20" s="136"/>
      <c r="MJS20" s="136"/>
      <c r="MJT20" s="136"/>
      <c r="MJU20" s="136"/>
      <c r="MJV20" s="136"/>
      <c r="MJW20" s="136"/>
      <c r="MJX20" s="136"/>
      <c r="MJY20" s="136"/>
      <c r="MJZ20" s="136"/>
      <c r="MKA20" s="136"/>
      <c r="MKB20" s="136"/>
      <c r="MKC20" s="136"/>
      <c r="MKD20" s="136"/>
      <c r="MKE20" s="136"/>
      <c r="MKF20" s="136"/>
      <c r="MKG20" s="136"/>
      <c r="MKH20" s="136"/>
      <c r="MKI20" s="136"/>
      <c r="MKJ20" s="136"/>
      <c r="MKK20" s="136"/>
      <c r="MKL20" s="136"/>
      <c r="MKM20" s="136"/>
      <c r="MKN20" s="136"/>
      <c r="MKO20" s="136"/>
      <c r="MKP20" s="136"/>
      <c r="MKQ20" s="136"/>
      <c r="MKR20" s="136"/>
      <c r="MKS20" s="136"/>
      <c r="MKT20" s="136"/>
      <c r="MKU20" s="136"/>
      <c r="MKV20" s="136"/>
      <c r="MKW20" s="136"/>
      <c r="MKX20" s="136"/>
      <c r="MKY20" s="136"/>
      <c r="MKZ20" s="136"/>
      <c r="MLA20" s="136"/>
      <c r="MLB20" s="136"/>
      <c r="MLC20" s="136"/>
      <c r="MLD20" s="136"/>
      <c r="MLE20" s="136"/>
      <c r="MLF20" s="136"/>
      <c r="MLG20" s="136"/>
      <c r="MLH20" s="136"/>
      <c r="MLI20" s="136"/>
      <c r="MLJ20" s="136"/>
      <c r="MLK20" s="136"/>
      <c r="MLL20" s="136"/>
      <c r="MLM20" s="136"/>
      <c r="MLN20" s="136"/>
      <c r="MLO20" s="136"/>
      <c r="MLP20" s="136"/>
      <c r="MLQ20" s="136"/>
      <c r="MLR20" s="136"/>
      <c r="MLS20" s="136"/>
      <c r="MLT20" s="136"/>
      <c r="MLU20" s="136"/>
      <c r="MLV20" s="136"/>
      <c r="MLW20" s="136"/>
      <c r="MLX20" s="136"/>
      <c r="MLY20" s="136"/>
      <c r="MLZ20" s="136"/>
      <c r="MMA20" s="136"/>
      <c r="MMB20" s="136"/>
      <c r="MMC20" s="136"/>
      <c r="MMD20" s="136"/>
      <c r="MME20" s="136"/>
      <c r="MMF20" s="136"/>
      <c r="MMG20" s="136"/>
      <c r="MMH20" s="136"/>
      <c r="MMI20" s="136"/>
      <c r="MMJ20" s="136"/>
      <c r="MMK20" s="136"/>
      <c r="MML20" s="136"/>
      <c r="MMM20" s="136"/>
      <c r="MMN20" s="136"/>
      <c r="MMO20" s="136"/>
      <c r="MMP20" s="136"/>
      <c r="MMQ20" s="136"/>
      <c r="MMR20" s="136"/>
      <c r="MMS20" s="136"/>
      <c r="MMT20" s="136"/>
      <c r="MMU20" s="136"/>
      <c r="MMV20" s="136"/>
      <c r="MMW20" s="136"/>
      <c r="MMX20" s="136"/>
      <c r="MMY20" s="136"/>
      <c r="MMZ20" s="136"/>
      <c r="MNA20" s="136"/>
      <c r="MNB20" s="136"/>
      <c r="MNC20" s="136"/>
      <c r="MND20" s="136"/>
      <c r="MNE20" s="136"/>
      <c r="MNF20" s="136"/>
      <c r="MNG20" s="136"/>
      <c r="MNH20" s="136"/>
      <c r="MNI20" s="136"/>
      <c r="MNJ20" s="136"/>
      <c r="MNK20" s="136"/>
      <c r="MNL20" s="136"/>
      <c r="MNM20" s="136"/>
      <c r="MNN20" s="136"/>
      <c r="MNO20" s="136"/>
      <c r="MNP20" s="136"/>
      <c r="MNQ20" s="136"/>
      <c r="MNR20" s="136"/>
      <c r="MNS20" s="136"/>
      <c r="MNT20" s="136"/>
      <c r="MNU20" s="136"/>
      <c r="MNV20" s="136"/>
      <c r="MNW20" s="136"/>
      <c r="MNX20" s="136"/>
      <c r="MNY20" s="136"/>
      <c r="MNZ20" s="136"/>
      <c r="MOA20" s="136"/>
      <c r="MOB20" s="136"/>
      <c r="MOC20" s="136"/>
      <c r="MOD20" s="136"/>
      <c r="MOE20" s="136"/>
      <c r="MOF20" s="136"/>
      <c r="MOG20" s="136"/>
      <c r="MOH20" s="136"/>
      <c r="MOI20" s="136"/>
      <c r="MOJ20" s="136"/>
      <c r="MOK20" s="136"/>
      <c r="MOL20" s="136"/>
      <c r="MOM20" s="136"/>
      <c r="MON20" s="136"/>
      <c r="MOO20" s="136"/>
      <c r="MOP20" s="136"/>
      <c r="MOQ20" s="136"/>
      <c r="MOR20" s="136"/>
      <c r="MOS20" s="136"/>
      <c r="MOT20" s="136"/>
      <c r="MOU20" s="136"/>
      <c r="MOV20" s="136"/>
      <c r="MOW20" s="136"/>
      <c r="MOX20" s="136"/>
      <c r="MOY20" s="136"/>
      <c r="MOZ20" s="136"/>
      <c r="MPA20" s="136"/>
      <c r="MPB20" s="136"/>
      <c r="MPC20" s="136"/>
      <c r="MPD20" s="136"/>
      <c r="MPE20" s="136"/>
      <c r="MPF20" s="136"/>
      <c r="MPG20" s="136"/>
      <c r="MPH20" s="136"/>
      <c r="MPI20" s="136"/>
      <c r="MPJ20" s="136"/>
      <c r="MPK20" s="136"/>
      <c r="MPL20" s="136"/>
      <c r="MPM20" s="136"/>
      <c r="MPN20" s="136"/>
      <c r="MPO20" s="136"/>
      <c r="MPP20" s="136"/>
      <c r="MPQ20" s="136"/>
      <c r="MPR20" s="136"/>
      <c r="MPS20" s="136"/>
      <c r="MPT20" s="136"/>
      <c r="MPU20" s="136"/>
      <c r="MPV20" s="136"/>
      <c r="MPW20" s="136"/>
      <c r="MPX20" s="136"/>
      <c r="MPY20" s="136"/>
      <c r="MPZ20" s="136"/>
      <c r="MQA20" s="136"/>
      <c r="MQB20" s="136"/>
      <c r="MQC20" s="136"/>
      <c r="MQD20" s="136"/>
      <c r="MQE20" s="136"/>
      <c r="MQF20" s="136"/>
      <c r="MQG20" s="136"/>
      <c r="MQH20" s="136"/>
      <c r="MQI20" s="136"/>
      <c r="MQJ20" s="136"/>
      <c r="MQK20" s="136"/>
      <c r="MQL20" s="136"/>
      <c r="MQM20" s="136"/>
      <c r="MQN20" s="136"/>
      <c r="MQO20" s="136"/>
      <c r="MQP20" s="136"/>
      <c r="MQQ20" s="136"/>
      <c r="MQR20" s="136"/>
      <c r="MQS20" s="136"/>
      <c r="MQT20" s="136"/>
      <c r="MQU20" s="136"/>
      <c r="MQV20" s="136"/>
      <c r="MQW20" s="136"/>
      <c r="MQX20" s="136"/>
      <c r="MQY20" s="136"/>
      <c r="MQZ20" s="136"/>
      <c r="MRA20" s="136"/>
      <c r="MRB20" s="136"/>
      <c r="MRC20" s="136"/>
      <c r="MRD20" s="136"/>
      <c r="MRE20" s="136"/>
      <c r="MRF20" s="136"/>
      <c r="MRG20" s="136"/>
      <c r="MRH20" s="136"/>
      <c r="MRI20" s="136"/>
      <c r="MRJ20" s="136"/>
      <c r="MRK20" s="136"/>
      <c r="MRL20" s="136"/>
      <c r="MRM20" s="136"/>
      <c r="MRN20" s="136"/>
      <c r="MRO20" s="136"/>
      <c r="MRP20" s="136"/>
      <c r="MRQ20" s="136"/>
      <c r="MRR20" s="136"/>
      <c r="MRS20" s="136"/>
      <c r="MRT20" s="136"/>
      <c r="MRU20" s="136"/>
      <c r="MRV20" s="136"/>
      <c r="MRW20" s="136"/>
      <c r="MRX20" s="136"/>
      <c r="MRY20" s="136"/>
      <c r="MRZ20" s="136"/>
      <c r="MSA20" s="136"/>
      <c r="MSB20" s="136"/>
      <c r="MSC20" s="136"/>
      <c r="MSD20" s="136"/>
      <c r="MSE20" s="136"/>
      <c r="MSF20" s="136"/>
      <c r="MSG20" s="136"/>
      <c r="MSH20" s="136"/>
      <c r="MSI20" s="136"/>
      <c r="MSJ20" s="136"/>
      <c r="MSK20" s="136"/>
      <c r="MSL20" s="136"/>
      <c r="MSM20" s="136"/>
      <c r="MSN20" s="136"/>
      <c r="MSO20" s="136"/>
      <c r="MSP20" s="136"/>
      <c r="MSQ20" s="136"/>
      <c r="MSR20" s="136"/>
      <c r="MSS20" s="136"/>
      <c r="MST20" s="136"/>
      <c r="MSU20" s="136"/>
      <c r="MSV20" s="136"/>
      <c r="MSW20" s="136"/>
      <c r="MSX20" s="136"/>
      <c r="MSY20" s="136"/>
      <c r="MSZ20" s="136"/>
      <c r="MTA20" s="136"/>
      <c r="MTB20" s="136"/>
      <c r="MTC20" s="136"/>
      <c r="MTD20" s="136"/>
      <c r="MTE20" s="136"/>
      <c r="MTF20" s="136"/>
      <c r="MTG20" s="136"/>
      <c r="MTH20" s="136"/>
      <c r="MTI20" s="136"/>
      <c r="MTJ20" s="136"/>
      <c r="MTK20" s="136"/>
      <c r="MTL20" s="136"/>
      <c r="MTM20" s="136"/>
      <c r="MTN20" s="136"/>
      <c r="MTO20" s="136"/>
      <c r="MTP20" s="136"/>
      <c r="MTQ20" s="136"/>
      <c r="MTR20" s="136"/>
      <c r="MTS20" s="136"/>
      <c r="MTT20" s="136"/>
      <c r="MTU20" s="136"/>
      <c r="MTV20" s="136"/>
      <c r="MTW20" s="136"/>
      <c r="MTX20" s="136"/>
      <c r="MTY20" s="136"/>
      <c r="MTZ20" s="136"/>
      <c r="MUA20" s="136"/>
      <c r="MUB20" s="136"/>
      <c r="MUC20" s="136"/>
      <c r="MUD20" s="136"/>
      <c r="MUE20" s="136"/>
      <c r="MUF20" s="136"/>
      <c r="MUG20" s="136"/>
      <c r="MUH20" s="136"/>
      <c r="MUI20" s="136"/>
      <c r="MUJ20" s="136"/>
      <c r="MUK20" s="136"/>
      <c r="MUL20" s="136"/>
      <c r="MUM20" s="136"/>
      <c r="MUN20" s="136"/>
      <c r="MUO20" s="136"/>
      <c r="MUP20" s="136"/>
      <c r="MUQ20" s="136"/>
      <c r="MUR20" s="136"/>
      <c r="MUS20" s="136"/>
      <c r="MUT20" s="136"/>
      <c r="MUU20" s="136"/>
      <c r="MUV20" s="136"/>
      <c r="MUW20" s="136"/>
      <c r="MUX20" s="136"/>
      <c r="MUY20" s="136"/>
      <c r="MUZ20" s="136"/>
      <c r="MVA20" s="136"/>
      <c r="MVB20" s="136"/>
      <c r="MVC20" s="136"/>
      <c r="MVD20" s="136"/>
      <c r="MVE20" s="136"/>
      <c r="MVF20" s="136"/>
      <c r="MVG20" s="136"/>
      <c r="MVH20" s="136"/>
      <c r="MVI20" s="136"/>
      <c r="MVJ20" s="136"/>
      <c r="MVK20" s="136"/>
      <c r="MVL20" s="136"/>
      <c r="MVM20" s="136"/>
      <c r="MVN20" s="136"/>
      <c r="MVO20" s="136"/>
      <c r="MVP20" s="136"/>
      <c r="MVQ20" s="136"/>
      <c r="MVR20" s="136"/>
      <c r="MVS20" s="136"/>
      <c r="MVT20" s="136"/>
      <c r="MVU20" s="136"/>
      <c r="MVV20" s="136"/>
      <c r="MVW20" s="136"/>
      <c r="MVX20" s="136"/>
      <c r="MVY20" s="136"/>
      <c r="MVZ20" s="136"/>
      <c r="MWA20" s="136"/>
      <c r="MWB20" s="136"/>
      <c r="MWC20" s="136"/>
      <c r="MWD20" s="136"/>
      <c r="MWE20" s="136"/>
      <c r="MWF20" s="136"/>
      <c r="MWG20" s="136"/>
      <c r="MWH20" s="136"/>
      <c r="MWI20" s="136"/>
      <c r="MWJ20" s="136"/>
      <c r="MWK20" s="136"/>
      <c r="MWL20" s="136"/>
      <c r="MWM20" s="136"/>
      <c r="MWN20" s="136"/>
      <c r="MWO20" s="136"/>
      <c r="MWP20" s="136"/>
      <c r="MWQ20" s="136"/>
      <c r="MWR20" s="136"/>
      <c r="MWS20" s="136"/>
      <c r="MWT20" s="136"/>
      <c r="MWU20" s="136"/>
      <c r="MWV20" s="136"/>
      <c r="MWW20" s="136"/>
      <c r="MWX20" s="136"/>
      <c r="MWY20" s="136"/>
      <c r="MWZ20" s="136"/>
      <c r="MXA20" s="136"/>
      <c r="MXB20" s="136"/>
      <c r="MXC20" s="136"/>
      <c r="MXD20" s="136"/>
      <c r="MXE20" s="136"/>
      <c r="MXF20" s="136"/>
      <c r="MXG20" s="136"/>
      <c r="MXH20" s="136"/>
      <c r="MXI20" s="136"/>
      <c r="MXJ20" s="136"/>
      <c r="MXK20" s="136"/>
      <c r="MXL20" s="136"/>
      <c r="MXM20" s="136"/>
      <c r="MXN20" s="136"/>
      <c r="MXO20" s="136"/>
      <c r="MXP20" s="136"/>
      <c r="MXQ20" s="136"/>
      <c r="MXR20" s="136"/>
      <c r="MXS20" s="136"/>
      <c r="MXT20" s="136"/>
      <c r="MXU20" s="136"/>
      <c r="MXV20" s="136"/>
      <c r="MXW20" s="136"/>
      <c r="MXX20" s="136"/>
      <c r="MXY20" s="136"/>
      <c r="MXZ20" s="136"/>
      <c r="MYA20" s="136"/>
      <c r="MYB20" s="136"/>
      <c r="MYC20" s="136"/>
      <c r="MYD20" s="136"/>
      <c r="MYE20" s="136"/>
      <c r="MYF20" s="136"/>
      <c r="MYG20" s="136"/>
      <c r="MYH20" s="136"/>
      <c r="MYI20" s="136"/>
      <c r="MYJ20" s="136"/>
      <c r="MYK20" s="136"/>
      <c r="MYL20" s="136"/>
      <c r="MYM20" s="136"/>
      <c r="MYN20" s="136"/>
      <c r="MYO20" s="136"/>
      <c r="MYP20" s="136"/>
      <c r="MYQ20" s="136"/>
      <c r="MYR20" s="136"/>
      <c r="MYS20" s="136"/>
      <c r="MYT20" s="136"/>
      <c r="MYU20" s="136"/>
      <c r="MYV20" s="136"/>
      <c r="MYW20" s="136"/>
      <c r="MYX20" s="136"/>
      <c r="MYY20" s="136"/>
      <c r="MYZ20" s="136"/>
      <c r="MZA20" s="136"/>
      <c r="MZB20" s="136"/>
      <c r="MZC20" s="136"/>
      <c r="MZD20" s="136"/>
      <c r="MZE20" s="136"/>
      <c r="MZF20" s="136"/>
      <c r="MZG20" s="136"/>
      <c r="MZH20" s="136"/>
      <c r="MZI20" s="136"/>
      <c r="MZJ20" s="136"/>
      <c r="MZK20" s="136"/>
      <c r="MZL20" s="136"/>
      <c r="MZM20" s="136"/>
      <c r="MZN20" s="136"/>
      <c r="MZO20" s="136"/>
      <c r="MZP20" s="136"/>
      <c r="MZQ20" s="136"/>
      <c r="MZR20" s="136"/>
      <c r="MZS20" s="136"/>
      <c r="MZT20" s="136"/>
      <c r="MZU20" s="136"/>
      <c r="MZV20" s="136"/>
      <c r="MZW20" s="136"/>
      <c r="MZX20" s="136"/>
      <c r="MZY20" s="136"/>
      <c r="MZZ20" s="136"/>
      <c r="NAA20" s="136"/>
      <c r="NAB20" s="136"/>
      <c r="NAC20" s="136"/>
      <c r="NAD20" s="136"/>
      <c r="NAE20" s="136"/>
      <c r="NAF20" s="136"/>
      <c r="NAG20" s="136"/>
      <c r="NAH20" s="136"/>
      <c r="NAI20" s="136"/>
      <c r="NAJ20" s="136"/>
      <c r="NAK20" s="136"/>
      <c r="NAL20" s="136"/>
      <c r="NAM20" s="136"/>
      <c r="NAN20" s="136"/>
      <c r="NAO20" s="136"/>
      <c r="NAP20" s="136"/>
      <c r="NAQ20" s="136"/>
      <c r="NAR20" s="136"/>
      <c r="NAS20" s="136"/>
      <c r="NAT20" s="136"/>
      <c r="NAU20" s="136"/>
      <c r="NAV20" s="136"/>
      <c r="NAW20" s="136"/>
      <c r="NAX20" s="136"/>
      <c r="NAY20" s="136"/>
      <c r="NAZ20" s="136"/>
      <c r="NBA20" s="136"/>
      <c r="NBB20" s="136"/>
      <c r="NBC20" s="136"/>
      <c r="NBD20" s="136"/>
      <c r="NBE20" s="136"/>
      <c r="NBF20" s="136"/>
      <c r="NBG20" s="136"/>
      <c r="NBH20" s="136"/>
      <c r="NBI20" s="136"/>
      <c r="NBJ20" s="136"/>
      <c r="NBK20" s="136"/>
      <c r="NBL20" s="136"/>
      <c r="NBM20" s="136"/>
      <c r="NBN20" s="136"/>
      <c r="NBO20" s="136"/>
      <c r="NBP20" s="136"/>
      <c r="NBQ20" s="136"/>
      <c r="NBR20" s="136"/>
      <c r="NBS20" s="136"/>
      <c r="NBT20" s="136"/>
      <c r="NBU20" s="136"/>
      <c r="NBV20" s="136"/>
      <c r="NBW20" s="136"/>
      <c r="NBX20" s="136"/>
      <c r="NBY20" s="136"/>
      <c r="NBZ20" s="136"/>
      <c r="NCA20" s="136"/>
      <c r="NCB20" s="136"/>
      <c r="NCC20" s="136"/>
      <c r="NCD20" s="136"/>
      <c r="NCE20" s="136"/>
      <c r="NCF20" s="136"/>
      <c r="NCG20" s="136"/>
      <c r="NCH20" s="136"/>
      <c r="NCI20" s="136"/>
      <c r="NCJ20" s="136"/>
      <c r="NCK20" s="136"/>
      <c r="NCL20" s="136"/>
      <c r="NCM20" s="136"/>
      <c r="NCN20" s="136"/>
      <c r="NCO20" s="136"/>
      <c r="NCP20" s="136"/>
      <c r="NCQ20" s="136"/>
      <c r="NCR20" s="136"/>
      <c r="NCS20" s="136"/>
      <c r="NCT20" s="136"/>
      <c r="NCU20" s="136"/>
      <c r="NCV20" s="136"/>
      <c r="NCW20" s="136"/>
      <c r="NCX20" s="136"/>
      <c r="NCY20" s="136"/>
      <c r="NCZ20" s="136"/>
      <c r="NDA20" s="136"/>
      <c r="NDB20" s="136"/>
      <c r="NDC20" s="136"/>
      <c r="NDD20" s="136"/>
      <c r="NDE20" s="136"/>
      <c r="NDF20" s="136"/>
      <c r="NDG20" s="136"/>
      <c r="NDH20" s="136"/>
      <c r="NDI20" s="136"/>
      <c r="NDJ20" s="136"/>
      <c r="NDK20" s="136"/>
      <c r="NDL20" s="136"/>
      <c r="NDM20" s="136"/>
      <c r="NDN20" s="136"/>
      <c r="NDO20" s="136"/>
      <c r="NDP20" s="136"/>
      <c r="NDQ20" s="136"/>
      <c r="NDR20" s="136"/>
      <c r="NDS20" s="136"/>
      <c r="NDT20" s="136"/>
      <c r="NDU20" s="136"/>
      <c r="NDV20" s="136"/>
      <c r="NDW20" s="136"/>
      <c r="NDX20" s="136"/>
      <c r="NDY20" s="136"/>
      <c r="NDZ20" s="136"/>
      <c r="NEA20" s="136"/>
      <c r="NEB20" s="136"/>
      <c r="NEC20" s="136"/>
      <c r="NED20" s="136"/>
      <c r="NEE20" s="136"/>
      <c r="NEF20" s="136"/>
      <c r="NEG20" s="136"/>
      <c r="NEH20" s="136"/>
      <c r="NEI20" s="136"/>
      <c r="NEJ20" s="136"/>
      <c r="NEK20" s="136"/>
      <c r="NEL20" s="136"/>
      <c r="NEM20" s="136"/>
      <c r="NEN20" s="136"/>
      <c r="NEO20" s="136"/>
      <c r="NEP20" s="136"/>
      <c r="NEQ20" s="136"/>
      <c r="NER20" s="136"/>
      <c r="NES20" s="136"/>
      <c r="NET20" s="136"/>
      <c r="NEU20" s="136"/>
      <c r="NEV20" s="136"/>
      <c r="NEW20" s="136"/>
      <c r="NEX20" s="136"/>
      <c r="NEY20" s="136"/>
      <c r="NEZ20" s="136"/>
      <c r="NFA20" s="136"/>
      <c r="NFB20" s="136"/>
      <c r="NFC20" s="136"/>
      <c r="NFD20" s="136"/>
      <c r="NFE20" s="136"/>
      <c r="NFF20" s="136"/>
      <c r="NFG20" s="136"/>
      <c r="NFH20" s="136"/>
      <c r="NFI20" s="136"/>
      <c r="NFJ20" s="136"/>
      <c r="NFK20" s="136"/>
      <c r="NFL20" s="136"/>
      <c r="NFM20" s="136"/>
      <c r="NFN20" s="136"/>
      <c r="NFO20" s="136"/>
      <c r="NFP20" s="136"/>
      <c r="NFQ20" s="136"/>
      <c r="NFR20" s="136"/>
      <c r="NFS20" s="136"/>
      <c r="NFT20" s="136"/>
      <c r="NFU20" s="136"/>
      <c r="NFV20" s="136"/>
      <c r="NFW20" s="136"/>
      <c r="NFX20" s="136"/>
      <c r="NFY20" s="136"/>
      <c r="NFZ20" s="136"/>
      <c r="NGA20" s="136"/>
      <c r="NGB20" s="136"/>
      <c r="NGC20" s="136"/>
      <c r="NGD20" s="136"/>
      <c r="NGE20" s="136"/>
      <c r="NGF20" s="136"/>
      <c r="NGG20" s="136"/>
      <c r="NGH20" s="136"/>
      <c r="NGI20" s="136"/>
      <c r="NGJ20" s="136"/>
      <c r="NGK20" s="136"/>
      <c r="NGL20" s="136"/>
      <c r="NGM20" s="136"/>
      <c r="NGN20" s="136"/>
      <c r="NGO20" s="136"/>
      <c r="NGP20" s="136"/>
      <c r="NGQ20" s="136"/>
      <c r="NGR20" s="136"/>
      <c r="NGS20" s="136"/>
      <c r="NGT20" s="136"/>
      <c r="NGU20" s="136"/>
      <c r="NGV20" s="136"/>
      <c r="NGW20" s="136"/>
      <c r="NGX20" s="136"/>
      <c r="NGY20" s="136"/>
      <c r="NGZ20" s="136"/>
      <c r="NHA20" s="136"/>
      <c r="NHB20" s="136"/>
      <c r="NHC20" s="136"/>
      <c r="NHD20" s="136"/>
      <c r="NHE20" s="136"/>
      <c r="NHF20" s="136"/>
      <c r="NHG20" s="136"/>
      <c r="NHH20" s="136"/>
      <c r="NHI20" s="136"/>
      <c r="NHJ20" s="136"/>
      <c r="NHK20" s="136"/>
      <c r="NHL20" s="136"/>
      <c r="NHM20" s="136"/>
      <c r="NHN20" s="136"/>
      <c r="NHO20" s="136"/>
      <c r="NHP20" s="136"/>
      <c r="NHQ20" s="136"/>
      <c r="NHR20" s="136"/>
      <c r="NHS20" s="136"/>
      <c r="NHT20" s="136"/>
      <c r="NHU20" s="136"/>
      <c r="NHV20" s="136"/>
      <c r="NHW20" s="136"/>
      <c r="NHX20" s="136"/>
      <c r="NHY20" s="136"/>
      <c r="NHZ20" s="136"/>
      <c r="NIA20" s="136"/>
      <c r="NIB20" s="136"/>
      <c r="NIC20" s="136"/>
      <c r="NID20" s="136"/>
      <c r="NIE20" s="136"/>
      <c r="NIF20" s="136"/>
      <c r="NIG20" s="136"/>
      <c r="NIH20" s="136"/>
      <c r="NII20" s="136"/>
      <c r="NIJ20" s="136"/>
      <c r="NIK20" s="136"/>
      <c r="NIL20" s="136"/>
      <c r="NIM20" s="136"/>
      <c r="NIN20" s="136"/>
      <c r="NIO20" s="136"/>
      <c r="NIP20" s="136"/>
      <c r="NIQ20" s="136"/>
      <c r="NIR20" s="136"/>
      <c r="NIS20" s="136"/>
      <c r="NIT20" s="136"/>
      <c r="NIU20" s="136"/>
      <c r="NIV20" s="136"/>
      <c r="NIW20" s="136"/>
      <c r="NIX20" s="136"/>
      <c r="NIY20" s="136"/>
      <c r="NIZ20" s="136"/>
      <c r="NJA20" s="136"/>
      <c r="NJB20" s="136"/>
      <c r="NJC20" s="136"/>
      <c r="NJD20" s="136"/>
      <c r="NJE20" s="136"/>
      <c r="NJF20" s="136"/>
      <c r="NJG20" s="136"/>
      <c r="NJH20" s="136"/>
      <c r="NJI20" s="136"/>
      <c r="NJJ20" s="136"/>
      <c r="NJK20" s="136"/>
      <c r="NJL20" s="136"/>
      <c r="NJM20" s="136"/>
      <c r="NJN20" s="136"/>
      <c r="NJO20" s="136"/>
      <c r="NJP20" s="136"/>
      <c r="NJQ20" s="136"/>
      <c r="NJR20" s="136"/>
      <c r="NJS20" s="136"/>
      <c r="NJT20" s="136"/>
      <c r="NJU20" s="136"/>
      <c r="NJV20" s="136"/>
      <c r="NJW20" s="136"/>
      <c r="NJX20" s="136"/>
      <c r="NJY20" s="136"/>
      <c r="NJZ20" s="136"/>
      <c r="NKA20" s="136"/>
      <c r="NKB20" s="136"/>
      <c r="NKC20" s="136"/>
      <c r="NKD20" s="136"/>
      <c r="NKE20" s="136"/>
      <c r="NKF20" s="136"/>
      <c r="NKG20" s="136"/>
      <c r="NKH20" s="136"/>
      <c r="NKI20" s="136"/>
      <c r="NKJ20" s="136"/>
      <c r="NKK20" s="136"/>
      <c r="NKL20" s="136"/>
      <c r="NKM20" s="136"/>
      <c r="NKN20" s="136"/>
      <c r="NKO20" s="136"/>
      <c r="NKP20" s="136"/>
      <c r="NKQ20" s="136"/>
      <c r="NKR20" s="136"/>
      <c r="NKS20" s="136"/>
      <c r="NKT20" s="136"/>
      <c r="NKU20" s="136"/>
      <c r="NKV20" s="136"/>
      <c r="NKW20" s="136"/>
      <c r="NKX20" s="136"/>
      <c r="NKY20" s="136"/>
      <c r="NKZ20" s="136"/>
      <c r="NLA20" s="136"/>
      <c r="NLB20" s="136"/>
      <c r="NLC20" s="136"/>
      <c r="NLD20" s="136"/>
      <c r="NLE20" s="136"/>
      <c r="NLF20" s="136"/>
      <c r="NLG20" s="136"/>
      <c r="NLH20" s="136"/>
      <c r="NLI20" s="136"/>
      <c r="NLJ20" s="136"/>
      <c r="NLK20" s="136"/>
      <c r="NLL20" s="136"/>
      <c r="NLM20" s="136"/>
      <c r="NLN20" s="136"/>
      <c r="NLO20" s="136"/>
      <c r="NLP20" s="136"/>
      <c r="NLQ20" s="136"/>
      <c r="NLR20" s="136"/>
      <c r="NLS20" s="136"/>
      <c r="NLT20" s="136"/>
      <c r="NLU20" s="136"/>
      <c r="NLV20" s="136"/>
      <c r="NLW20" s="136"/>
      <c r="NLX20" s="136"/>
      <c r="NLY20" s="136"/>
      <c r="NLZ20" s="136"/>
      <c r="NMA20" s="136"/>
      <c r="NMB20" s="136"/>
      <c r="NMC20" s="136"/>
      <c r="NMD20" s="136"/>
      <c r="NME20" s="136"/>
      <c r="NMF20" s="136"/>
      <c r="NMG20" s="136"/>
      <c r="NMH20" s="136"/>
      <c r="NMI20" s="136"/>
      <c r="NMJ20" s="136"/>
      <c r="NMK20" s="136"/>
      <c r="NML20" s="136"/>
      <c r="NMM20" s="136"/>
      <c r="NMN20" s="136"/>
      <c r="NMO20" s="136"/>
      <c r="NMP20" s="136"/>
      <c r="NMQ20" s="136"/>
      <c r="NMR20" s="136"/>
      <c r="NMS20" s="136"/>
      <c r="NMT20" s="136"/>
      <c r="NMU20" s="136"/>
      <c r="NMV20" s="136"/>
      <c r="NMW20" s="136"/>
      <c r="NMX20" s="136"/>
      <c r="NMY20" s="136"/>
      <c r="NMZ20" s="136"/>
      <c r="NNA20" s="136"/>
      <c r="NNB20" s="136"/>
      <c r="NNC20" s="136"/>
      <c r="NND20" s="136"/>
      <c r="NNE20" s="136"/>
      <c r="NNF20" s="136"/>
      <c r="NNG20" s="136"/>
      <c r="NNH20" s="136"/>
      <c r="NNI20" s="136"/>
      <c r="NNJ20" s="136"/>
      <c r="NNK20" s="136"/>
      <c r="NNL20" s="136"/>
      <c r="NNM20" s="136"/>
      <c r="NNN20" s="136"/>
      <c r="NNO20" s="136"/>
      <c r="NNP20" s="136"/>
      <c r="NNQ20" s="136"/>
      <c r="NNR20" s="136"/>
      <c r="NNS20" s="136"/>
      <c r="NNT20" s="136"/>
      <c r="NNU20" s="136"/>
      <c r="NNV20" s="136"/>
      <c r="NNW20" s="136"/>
      <c r="NNX20" s="136"/>
      <c r="NNY20" s="136"/>
      <c r="NNZ20" s="136"/>
      <c r="NOA20" s="136"/>
      <c r="NOB20" s="136"/>
      <c r="NOC20" s="136"/>
      <c r="NOD20" s="136"/>
      <c r="NOE20" s="136"/>
      <c r="NOF20" s="136"/>
      <c r="NOG20" s="136"/>
      <c r="NOH20" s="136"/>
      <c r="NOI20" s="136"/>
      <c r="NOJ20" s="136"/>
      <c r="NOK20" s="136"/>
      <c r="NOL20" s="136"/>
      <c r="NOM20" s="136"/>
      <c r="NON20" s="136"/>
      <c r="NOO20" s="136"/>
      <c r="NOP20" s="136"/>
      <c r="NOQ20" s="136"/>
      <c r="NOR20" s="136"/>
      <c r="NOS20" s="136"/>
      <c r="NOT20" s="136"/>
      <c r="NOU20" s="136"/>
      <c r="NOV20" s="136"/>
      <c r="NOW20" s="136"/>
      <c r="NOX20" s="136"/>
      <c r="NOY20" s="136"/>
      <c r="NOZ20" s="136"/>
      <c r="NPA20" s="136"/>
      <c r="NPB20" s="136"/>
      <c r="NPC20" s="136"/>
      <c r="NPD20" s="136"/>
      <c r="NPE20" s="136"/>
      <c r="NPF20" s="136"/>
      <c r="NPG20" s="136"/>
      <c r="NPH20" s="136"/>
      <c r="NPI20" s="136"/>
      <c r="NPJ20" s="136"/>
      <c r="NPK20" s="136"/>
      <c r="NPL20" s="136"/>
      <c r="NPM20" s="136"/>
      <c r="NPN20" s="136"/>
      <c r="NPO20" s="136"/>
      <c r="NPP20" s="136"/>
      <c r="NPQ20" s="136"/>
      <c r="NPR20" s="136"/>
      <c r="NPS20" s="136"/>
      <c r="NPT20" s="136"/>
      <c r="NPU20" s="136"/>
      <c r="NPV20" s="136"/>
      <c r="NPW20" s="136"/>
      <c r="NPX20" s="136"/>
      <c r="NPY20" s="136"/>
      <c r="NPZ20" s="136"/>
      <c r="NQA20" s="136"/>
      <c r="NQB20" s="136"/>
      <c r="NQC20" s="136"/>
      <c r="NQD20" s="136"/>
      <c r="NQE20" s="136"/>
      <c r="NQF20" s="136"/>
      <c r="NQG20" s="136"/>
      <c r="NQH20" s="136"/>
      <c r="NQI20" s="136"/>
      <c r="NQJ20" s="136"/>
      <c r="NQK20" s="136"/>
      <c r="NQL20" s="136"/>
      <c r="NQM20" s="136"/>
      <c r="NQN20" s="136"/>
      <c r="NQO20" s="136"/>
      <c r="NQP20" s="136"/>
      <c r="NQQ20" s="136"/>
      <c r="NQR20" s="136"/>
      <c r="NQS20" s="136"/>
      <c r="NQT20" s="136"/>
      <c r="NQU20" s="136"/>
      <c r="NQV20" s="136"/>
      <c r="NQW20" s="136"/>
      <c r="NQX20" s="136"/>
      <c r="NQY20" s="136"/>
      <c r="NQZ20" s="136"/>
      <c r="NRA20" s="136"/>
      <c r="NRB20" s="136"/>
      <c r="NRC20" s="136"/>
      <c r="NRD20" s="136"/>
      <c r="NRE20" s="136"/>
      <c r="NRF20" s="136"/>
      <c r="NRG20" s="136"/>
      <c r="NRH20" s="136"/>
      <c r="NRI20" s="136"/>
      <c r="NRJ20" s="136"/>
      <c r="NRK20" s="136"/>
      <c r="NRL20" s="136"/>
      <c r="NRM20" s="136"/>
      <c r="NRN20" s="136"/>
      <c r="NRO20" s="136"/>
      <c r="NRP20" s="136"/>
      <c r="NRQ20" s="136"/>
      <c r="NRR20" s="136"/>
      <c r="NRS20" s="136"/>
      <c r="NRT20" s="136"/>
      <c r="NRU20" s="136"/>
      <c r="NRV20" s="136"/>
      <c r="NRW20" s="136"/>
      <c r="NRX20" s="136"/>
      <c r="NRY20" s="136"/>
      <c r="NRZ20" s="136"/>
      <c r="NSA20" s="136"/>
      <c r="NSB20" s="136"/>
      <c r="NSC20" s="136"/>
      <c r="NSD20" s="136"/>
      <c r="NSE20" s="136"/>
      <c r="NSF20" s="136"/>
      <c r="NSG20" s="136"/>
      <c r="NSH20" s="136"/>
      <c r="NSI20" s="136"/>
      <c r="NSJ20" s="136"/>
      <c r="NSK20" s="136"/>
      <c r="NSL20" s="136"/>
      <c r="NSM20" s="136"/>
      <c r="NSN20" s="136"/>
      <c r="NSO20" s="136"/>
      <c r="NSP20" s="136"/>
      <c r="NSQ20" s="136"/>
      <c r="NSR20" s="136"/>
      <c r="NSS20" s="136"/>
      <c r="NST20" s="136"/>
      <c r="NSU20" s="136"/>
      <c r="NSV20" s="136"/>
      <c r="NSW20" s="136"/>
      <c r="NSX20" s="136"/>
      <c r="NSY20" s="136"/>
      <c r="NSZ20" s="136"/>
      <c r="NTA20" s="136"/>
      <c r="NTB20" s="136"/>
      <c r="NTC20" s="136"/>
      <c r="NTD20" s="136"/>
      <c r="NTE20" s="136"/>
      <c r="NTF20" s="136"/>
      <c r="NTG20" s="136"/>
      <c r="NTH20" s="136"/>
      <c r="NTI20" s="136"/>
      <c r="NTJ20" s="136"/>
      <c r="NTK20" s="136"/>
      <c r="NTL20" s="136"/>
      <c r="NTM20" s="136"/>
      <c r="NTN20" s="136"/>
      <c r="NTO20" s="136"/>
      <c r="NTP20" s="136"/>
      <c r="NTQ20" s="136"/>
      <c r="NTR20" s="136"/>
      <c r="NTS20" s="136"/>
      <c r="NTT20" s="136"/>
      <c r="NTU20" s="136"/>
      <c r="NTV20" s="136"/>
      <c r="NTW20" s="136"/>
      <c r="NTX20" s="136"/>
      <c r="NTY20" s="136"/>
      <c r="NTZ20" s="136"/>
      <c r="NUA20" s="136"/>
      <c r="NUB20" s="136"/>
      <c r="NUC20" s="136"/>
      <c r="NUD20" s="136"/>
      <c r="NUE20" s="136"/>
      <c r="NUF20" s="136"/>
      <c r="NUG20" s="136"/>
      <c r="NUH20" s="136"/>
      <c r="NUI20" s="136"/>
      <c r="NUJ20" s="136"/>
      <c r="NUK20" s="136"/>
      <c r="NUL20" s="136"/>
      <c r="NUM20" s="136"/>
      <c r="NUN20" s="136"/>
      <c r="NUO20" s="136"/>
      <c r="NUP20" s="136"/>
      <c r="NUQ20" s="136"/>
      <c r="NUR20" s="136"/>
      <c r="NUS20" s="136"/>
      <c r="NUT20" s="136"/>
      <c r="NUU20" s="136"/>
      <c r="NUV20" s="136"/>
      <c r="NUW20" s="136"/>
      <c r="NUX20" s="136"/>
      <c r="NUY20" s="136"/>
      <c r="NUZ20" s="136"/>
      <c r="NVA20" s="136"/>
      <c r="NVB20" s="136"/>
      <c r="NVC20" s="136"/>
      <c r="NVD20" s="136"/>
      <c r="NVE20" s="136"/>
      <c r="NVF20" s="136"/>
      <c r="NVG20" s="136"/>
      <c r="NVH20" s="136"/>
      <c r="NVI20" s="136"/>
      <c r="NVJ20" s="136"/>
      <c r="NVK20" s="136"/>
      <c r="NVL20" s="136"/>
      <c r="NVM20" s="136"/>
      <c r="NVN20" s="136"/>
      <c r="NVO20" s="136"/>
      <c r="NVP20" s="136"/>
      <c r="NVQ20" s="136"/>
      <c r="NVR20" s="136"/>
      <c r="NVS20" s="136"/>
      <c r="NVT20" s="136"/>
      <c r="NVU20" s="136"/>
      <c r="NVV20" s="136"/>
      <c r="NVW20" s="136"/>
      <c r="NVX20" s="136"/>
      <c r="NVY20" s="136"/>
      <c r="NVZ20" s="136"/>
      <c r="NWA20" s="136"/>
      <c r="NWB20" s="136"/>
      <c r="NWC20" s="136"/>
      <c r="NWD20" s="136"/>
      <c r="NWE20" s="136"/>
      <c r="NWF20" s="136"/>
      <c r="NWG20" s="136"/>
      <c r="NWH20" s="136"/>
      <c r="NWI20" s="136"/>
      <c r="NWJ20" s="136"/>
      <c r="NWK20" s="136"/>
      <c r="NWL20" s="136"/>
      <c r="NWM20" s="136"/>
      <c r="NWN20" s="136"/>
      <c r="NWO20" s="136"/>
      <c r="NWP20" s="136"/>
      <c r="NWQ20" s="136"/>
      <c r="NWR20" s="136"/>
      <c r="NWS20" s="136"/>
      <c r="NWT20" s="136"/>
      <c r="NWU20" s="136"/>
      <c r="NWV20" s="136"/>
      <c r="NWW20" s="136"/>
      <c r="NWX20" s="136"/>
      <c r="NWY20" s="136"/>
      <c r="NWZ20" s="136"/>
      <c r="NXA20" s="136"/>
      <c r="NXB20" s="136"/>
      <c r="NXC20" s="136"/>
      <c r="NXD20" s="136"/>
      <c r="NXE20" s="136"/>
      <c r="NXF20" s="136"/>
      <c r="NXG20" s="136"/>
      <c r="NXH20" s="136"/>
      <c r="NXI20" s="136"/>
      <c r="NXJ20" s="136"/>
      <c r="NXK20" s="136"/>
      <c r="NXL20" s="136"/>
      <c r="NXM20" s="136"/>
      <c r="NXN20" s="136"/>
      <c r="NXO20" s="136"/>
      <c r="NXP20" s="136"/>
      <c r="NXQ20" s="136"/>
      <c r="NXR20" s="136"/>
      <c r="NXS20" s="136"/>
      <c r="NXT20" s="136"/>
      <c r="NXU20" s="136"/>
      <c r="NXV20" s="136"/>
      <c r="NXW20" s="136"/>
      <c r="NXX20" s="136"/>
      <c r="NXY20" s="136"/>
      <c r="NXZ20" s="136"/>
      <c r="NYA20" s="136"/>
      <c r="NYB20" s="136"/>
      <c r="NYC20" s="136"/>
      <c r="NYD20" s="136"/>
      <c r="NYE20" s="136"/>
      <c r="NYF20" s="136"/>
      <c r="NYG20" s="136"/>
      <c r="NYH20" s="136"/>
      <c r="NYI20" s="136"/>
      <c r="NYJ20" s="136"/>
      <c r="NYK20" s="136"/>
      <c r="NYL20" s="136"/>
      <c r="NYM20" s="136"/>
      <c r="NYN20" s="136"/>
      <c r="NYO20" s="136"/>
      <c r="NYP20" s="136"/>
      <c r="NYQ20" s="136"/>
      <c r="NYR20" s="136"/>
      <c r="NYS20" s="136"/>
      <c r="NYT20" s="136"/>
      <c r="NYU20" s="136"/>
      <c r="NYV20" s="136"/>
      <c r="NYW20" s="136"/>
      <c r="NYX20" s="136"/>
      <c r="NYY20" s="136"/>
      <c r="NYZ20" s="136"/>
      <c r="NZA20" s="136"/>
      <c r="NZB20" s="136"/>
      <c r="NZC20" s="136"/>
      <c r="NZD20" s="136"/>
      <c r="NZE20" s="136"/>
      <c r="NZF20" s="136"/>
      <c r="NZG20" s="136"/>
      <c r="NZH20" s="136"/>
      <c r="NZI20" s="136"/>
      <c r="NZJ20" s="136"/>
      <c r="NZK20" s="136"/>
      <c r="NZL20" s="136"/>
      <c r="NZM20" s="136"/>
      <c r="NZN20" s="136"/>
      <c r="NZO20" s="136"/>
      <c r="NZP20" s="136"/>
      <c r="NZQ20" s="136"/>
      <c r="NZR20" s="136"/>
      <c r="NZS20" s="136"/>
      <c r="NZT20" s="136"/>
      <c r="NZU20" s="136"/>
      <c r="NZV20" s="136"/>
      <c r="NZW20" s="136"/>
      <c r="NZX20" s="136"/>
      <c r="NZY20" s="136"/>
      <c r="NZZ20" s="136"/>
      <c r="OAA20" s="136"/>
      <c r="OAB20" s="136"/>
      <c r="OAC20" s="136"/>
      <c r="OAD20" s="136"/>
      <c r="OAE20" s="136"/>
      <c r="OAF20" s="136"/>
      <c r="OAG20" s="136"/>
      <c r="OAH20" s="136"/>
      <c r="OAI20" s="136"/>
      <c r="OAJ20" s="136"/>
      <c r="OAK20" s="136"/>
      <c r="OAL20" s="136"/>
      <c r="OAM20" s="136"/>
      <c r="OAN20" s="136"/>
      <c r="OAO20" s="136"/>
      <c r="OAP20" s="136"/>
      <c r="OAQ20" s="136"/>
      <c r="OAR20" s="136"/>
      <c r="OAS20" s="136"/>
      <c r="OAT20" s="136"/>
      <c r="OAU20" s="136"/>
      <c r="OAV20" s="136"/>
      <c r="OAW20" s="136"/>
      <c r="OAX20" s="136"/>
      <c r="OAY20" s="136"/>
      <c r="OAZ20" s="136"/>
      <c r="OBA20" s="136"/>
      <c r="OBB20" s="136"/>
      <c r="OBC20" s="136"/>
      <c r="OBD20" s="136"/>
      <c r="OBE20" s="136"/>
      <c r="OBF20" s="136"/>
      <c r="OBG20" s="136"/>
      <c r="OBH20" s="136"/>
      <c r="OBI20" s="136"/>
      <c r="OBJ20" s="136"/>
      <c r="OBK20" s="136"/>
      <c r="OBL20" s="136"/>
      <c r="OBM20" s="136"/>
      <c r="OBN20" s="136"/>
      <c r="OBO20" s="136"/>
      <c r="OBP20" s="136"/>
      <c r="OBQ20" s="136"/>
      <c r="OBR20" s="136"/>
      <c r="OBS20" s="136"/>
      <c r="OBT20" s="136"/>
      <c r="OBU20" s="136"/>
      <c r="OBV20" s="136"/>
      <c r="OBW20" s="136"/>
      <c r="OBX20" s="136"/>
      <c r="OBY20" s="136"/>
      <c r="OBZ20" s="136"/>
      <c r="OCA20" s="136"/>
      <c r="OCB20" s="136"/>
      <c r="OCC20" s="136"/>
      <c r="OCD20" s="136"/>
      <c r="OCE20" s="136"/>
      <c r="OCF20" s="136"/>
      <c r="OCG20" s="136"/>
      <c r="OCH20" s="136"/>
      <c r="OCI20" s="136"/>
      <c r="OCJ20" s="136"/>
      <c r="OCK20" s="136"/>
      <c r="OCL20" s="136"/>
      <c r="OCM20" s="136"/>
      <c r="OCN20" s="136"/>
      <c r="OCO20" s="136"/>
      <c r="OCP20" s="136"/>
      <c r="OCQ20" s="136"/>
      <c r="OCR20" s="136"/>
      <c r="OCS20" s="136"/>
      <c r="OCT20" s="136"/>
      <c r="OCU20" s="136"/>
      <c r="OCV20" s="136"/>
      <c r="OCW20" s="136"/>
      <c r="OCX20" s="136"/>
      <c r="OCY20" s="136"/>
      <c r="OCZ20" s="136"/>
      <c r="ODA20" s="136"/>
      <c r="ODB20" s="136"/>
      <c r="ODC20" s="136"/>
      <c r="ODD20" s="136"/>
      <c r="ODE20" s="136"/>
      <c r="ODF20" s="136"/>
      <c r="ODG20" s="136"/>
      <c r="ODH20" s="136"/>
      <c r="ODI20" s="136"/>
      <c r="ODJ20" s="136"/>
      <c r="ODK20" s="136"/>
      <c r="ODL20" s="136"/>
      <c r="ODM20" s="136"/>
      <c r="ODN20" s="136"/>
      <c r="ODO20" s="136"/>
      <c r="ODP20" s="136"/>
      <c r="ODQ20" s="136"/>
      <c r="ODR20" s="136"/>
      <c r="ODS20" s="136"/>
      <c r="ODT20" s="136"/>
      <c r="ODU20" s="136"/>
      <c r="ODV20" s="136"/>
      <c r="ODW20" s="136"/>
      <c r="ODX20" s="136"/>
      <c r="ODY20" s="136"/>
      <c r="ODZ20" s="136"/>
      <c r="OEA20" s="136"/>
      <c r="OEB20" s="136"/>
      <c r="OEC20" s="136"/>
      <c r="OED20" s="136"/>
      <c r="OEE20" s="136"/>
      <c r="OEF20" s="136"/>
      <c r="OEG20" s="136"/>
      <c r="OEH20" s="136"/>
      <c r="OEI20" s="136"/>
      <c r="OEJ20" s="136"/>
      <c r="OEK20" s="136"/>
      <c r="OEL20" s="136"/>
      <c r="OEM20" s="136"/>
      <c r="OEN20" s="136"/>
      <c r="OEO20" s="136"/>
      <c r="OEP20" s="136"/>
      <c r="OEQ20" s="136"/>
      <c r="OER20" s="136"/>
      <c r="OES20" s="136"/>
      <c r="OET20" s="136"/>
      <c r="OEU20" s="136"/>
      <c r="OEV20" s="136"/>
      <c r="OEW20" s="136"/>
      <c r="OEX20" s="136"/>
      <c r="OEY20" s="136"/>
      <c r="OEZ20" s="136"/>
      <c r="OFA20" s="136"/>
      <c r="OFB20" s="136"/>
      <c r="OFC20" s="136"/>
      <c r="OFD20" s="136"/>
      <c r="OFE20" s="136"/>
      <c r="OFF20" s="136"/>
      <c r="OFG20" s="136"/>
      <c r="OFH20" s="136"/>
      <c r="OFI20" s="136"/>
      <c r="OFJ20" s="136"/>
      <c r="OFK20" s="136"/>
      <c r="OFL20" s="136"/>
      <c r="OFM20" s="136"/>
      <c r="OFN20" s="136"/>
      <c r="OFO20" s="136"/>
      <c r="OFP20" s="136"/>
      <c r="OFQ20" s="136"/>
      <c r="OFR20" s="136"/>
      <c r="OFS20" s="136"/>
      <c r="OFT20" s="136"/>
      <c r="OFU20" s="136"/>
      <c r="OFV20" s="136"/>
      <c r="OFW20" s="136"/>
      <c r="OFX20" s="136"/>
      <c r="OFY20" s="136"/>
      <c r="OFZ20" s="136"/>
      <c r="OGA20" s="136"/>
      <c r="OGB20" s="136"/>
      <c r="OGC20" s="136"/>
      <c r="OGD20" s="136"/>
      <c r="OGE20" s="136"/>
      <c r="OGF20" s="136"/>
      <c r="OGG20" s="136"/>
      <c r="OGH20" s="136"/>
      <c r="OGI20" s="136"/>
      <c r="OGJ20" s="136"/>
      <c r="OGK20" s="136"/>
      <c r="OGL20" s="136"/>
      <c r="OGM20" s="136"/>
      <c r="OGN20" s="136"/>
      <c r="OGO20" s="136"/>
      <c r="OGP20" s="136"/>
      <c r="OGQ20" s="136"/>
      <c r="OGR20" s="136"/>
      <c r="OGS20" s="136"/>
      <c r="OGT20" s="136"/>
      <c r="OGU20" s="136"/>
      <c r="OGV20" s="136"/>
      <c r="OGW20" s="136"/>
      <c r="OGX20" s="136"/>
      <c r="OGY20" s="136"/>
      <c r="OGZ20" s="136"/>
      <c r="OHA20" s="136"/>
      <c r="OHB20" s="136"/>
      <c r="OHC20" s="136"/>
      <c r="OHD20" s="136"/>
      <c r="OHE20" s="136"/>
      <c r="OHF20" s="136"/>
      <c r="OHG20" s="136"/>
      <c r="OHH20" s="136"/>
      <c r="OHI20" s="136"/>
      <c r="OHJ20" s="136"/>
      <c r="OHK20" s="136"/>
      <c r="OHL20" s="136"/>
      <c r="OHM20" s="136"/>
      <c r="OHN20" s="136"/>
      <c r="OHO20" s="136"/>
      <c r="OHP20" s="136"/>
      <c r="OHQ20" s="136"/>
      <c r="OHR20" s="136"/>
      <c r="OHS20" s="136"/>
      <c r="OHT20" s="136"/>
      <c r="OHU20" s="136"/>
      <c r="OHV20" s="136"/>
      <c r="OHW20" s="136"/>
      <c r="OHX20" s="136"/>
      <c r="OHY20" s="136"/>
      <c r="OHZ20" s="136"/>
      <c r="OIA20" s="136"/>
      <c r="OIB20" s="136"/>
      <c r="OIC20" s="136"/>
      <c r="OID20" s="136"/>
      <c r="OIE20" s="136"/>
      <c r="OIF20" s="136"/>
      <c r="OIG20" s="136"/>
      <c r="OIH20" s="136"/>
      <c r="OII20" s="136"/>
      <c r="OIJ20" s="136"/>
      <c r="OIK20" s="136"/>
      <c r="OIL20" s="136"/>
      <c r="OIM20" s="136"/>
      <c r="OIN20" s="136"/>
      <c r="OIO20" s="136"/>
      <c r="OIP20" s="136"/>
      <c r="OIQ20" s="136"/>
      <c r="OIR20" s="136"/>
      <c r="OIS20" s="136"/>
      <c r="OIT20" s="136"/>
      <c r="OIU20" s="136"/>
      <c r="OIV20" s="136"/>
      <c r="OIW20" s="136"/>
      <c r="OIX20" s="136"/>
      <c r="OIY20" s="136"/>
      <c r="OIZ20" s="136"/>
      <c r="OJA20" s="136"/>
      <c r="OJB20" s="136"/>
      <c r="OJC20" s="136"/>
      <c r="OJD20" s="136"/>
      <c r="OJE20" s="136"/>
      <c r="OJF20" s="136"/>
      <c r="OJG20" s="136"/>
      <c r="OJH20" s="136"/>
      <c r="OJI20" s="136"/>
      <c r="OJJ20" s="136"/>
      <c r="OJK20" s="136"/>
      <c r="OJL20" s="136"/>
      <c r="OJM20" s="136"/>
      <c r="OJN20" s="136"/>
      <c r="OJO20" s="136"/>
      <c r="OJP20" s="136"/>
      <c r="OJQ20" s="136"/>
      <c r="OJR20" s="136"/>
      <c r="OJS20" s="136"/>
      <c r="OJT20" s="136"/>
      <c r="OJU20" s="136"/>
      <c r="OJV20" s="136"/>
      <c r="OJW20" s="136"/>
      <c r="OJX20" s="136"/>
      <c r="OJY20" s="136"/>
      <c r="OJZ20" s="136"/>
      <c r="OKA20" s="136"/>
      <c r="OKB20" s="136"/>
      <c r="OKC20" s="136"/>
      <c r="OKD20" s="136"/>
      <c r="OKE20" s="136"/>
      <c r="OKF20" s="136"/>
      <c r="OKG20" s="136"/>
      <c r="OKH20" s="136"/>
      <c r="OKI20" s="136"/>
      <c r="OKJ20" s="136"/>
      <c r="OKK20" s="136"/>
      <c r="OKL20" s="136"/>
      <c r="OKM20" s="136"/>
      <c r="OKN20" s="136"/>
      <c r="OKO20" s="136"/>
      <c r="OKP20" s="136"/>
      <c r="OKQ20" s="136"/>
      <c r="OKR20" s="136"/>
      <c r="OKS20" s="136"/>
      <c r="OKT20" s="136"/>
      <c r="OKU20" s="136"/>
      <c r="OKV20" s="136"/>
      <c r="OKW20" s="136"/>
      <c r="OKX20" s="136"/>
      <c r="OKY20" s="136"/>
      <c r="OKZ20" s="136"/>
      <c r="OLA20" s="136"/>
      <c r="OLB20" s="136"/>
      <c r="OLC20" s="136"/>
      <c r="OLD20" s="136"/>
      <c r="OLE20" s="136"/>
      <c r="OLF20" s="136"/>
      <c r="OLG20" s="136"/>
      <c r="OLH20" s="136"/>
      <c r="OLI20" s="136"/>
      <c r="OLJ20" s="136"/>
      <c r="OLK20" s="136"/>
      <c r="OLL20" s="136"/>
      <c r="OLM20" s="136"/>
      <c r="OLN20" s="136"/>
      <c r="OLO20" s="136"/>
      <c r="OLP20" s="136"/>
      <c r="OLQ20" s="136"/>
      <c r="OLR20" s="136"/>
      <c r="OLS20" s="136"/>
      <c r="OLT20" s="136"/>
      <c r="OLU20" s="136"/>
      <c r="OLV20" s="136"/>
      <c r="OLW20" s="136"/>
      <c r="OLX20" s="136"/>
      <c r="OLY20" s="136"/>
      <c r="OLZ20" s="136"/>
      <c r="OMA20" s="136"/>
      <c r="OMB20" s="136"/>
      <c r="OMC20" s="136"/>
      <c r="OMD20" s="136"/>
      <c r="OME20" s="136"/>
      <c r="OMF20" s="136"/>
      <c r="OMG20" s="136"/>
      <c r="OMH20" s="136"/>
      <c r="OMI20" s="136"/>
      <c r="OMJ20" s="136"/>
      <c r="OMK20" s="136"/>
      <c r="OML20" s="136"/>
      <c r="OMM20" s="136"/>
      <c r="OMN20" s="136"/>
      <c r="OMO20" s="136"/>
      <c r="OMP20" s="136"/>
      <c r="OMQ20" s="136"/>
      <c r="OMR20" s="136"/>
      <c r="OMS20" s="136"/>
      <c r="OMT20" s="136"/>
      <c r="OMU20" s="136"/>
      <c r="OMV20" s="136"/>
      <c r="OMW20" s="136"/>
      <c r="OMX20" s="136"/>
      <c r="OMY20" s="136"/>
      <c r="OMZ20" s="136"/>
      <c r="ONA20" s="136"/>
      <c r="ONB20" s="136"/>
      <c r="ONC20" s="136"/>
      <c r="OND20" s="136"/>
      <c r="ONE20" s="136"/>
      <c r="ONF20" s="136"/>
      <c r="ONG20" s="136"/>
      <c r="ONH20" s="136"/>
      <c r="ONI20" s="136"/>
      <c r="ONJ20" s="136"/>
      <c r="ONK20" s="136"/>
      <c r="ONL20" s="136"/>
      <c r="ONM20" s="136"/>
      <c r="ONN20" s="136"/>
      <c r="ONO20" s="136"/>
      <c r="ONP20" s="136"/>
      <c r="ONQ20" s="136"/>
      <c r="ONR20" s="136"/>
      <c r="ONS20" s="136"/>
      <c r="ONT20" s="136"/>
      <c r="ONU20" s="136"/>
      <c r="ONV20" s="136"/>
      <c r="ONW20" s="136"/>
      <c r="ONX20" s="136"/>
      <c r="ONY20" s="136"/>
      <c r="ONZ20" s="136"/>
      <c r="OOA20" s="136"/>
      <c r="OOB20" s="136"/>
      <c r="OOC20" s="136"/>
      <c r="OOD20" s="136"/>
      <c r="OOE20" s="136"/>
      <c r="OOF20" s="136"/>
      <c r="OOG20" s="136"/>
      <c r="OOH20" s="136"/>
      <c r="OOI20" s="136"/>
      <c r="OOJ20" s="136"/>
      <c r="OOK20" s="136"/>
      <c r="OOL20" s="136"/>
      <c r="OOM20" s="136"/>
      <c r="OON20" s="136"/>
      <c r="OOO20" s="136"/>
      <c r="OOP20" s="136"/>
      <c r="OOQ20" s="136"/>
      <c r="OOR20" s="136"/>
      <c r="OOS20" s="136"/>
      <c r="OOT20" s="136"/>
      <c r="OOU20" s="136"/>
      <c r="OOV20" s="136"/>
      <c r="OOW20" s="136"/>
      <c r="OOX20" s="136"/>
      <c r="OOY20" s="136"/>
      <c r="OOZ20" s="136"/>
      <c r="OPA20" s="136"/>
      <c r="OPB20" s="136"/>
      <c r="OPC20" s="136"/>
      <c r="OPD20" s="136"/>
      <c r="OPE20" s="136"/>
      <c r="OPF20" s="136"/>
      <c r="OPG20" s="136"/>
      <c r="OPH20" s="136"/>
      <c r="OPI20" s="136"/>
      <c r="OPJ20" s="136"/>
      <c r="OPK20" s="136"/>
      <c r="OPL20" s="136"/>
      <c r="OPM20" s="136"/>
      <c r="OPN20" s="136"/>
      <c r="OPO20" s="136"/>
      <c r="OPP20" s="136"/>
      <c r="OPQ20" s="136"/>
      <c r="OPR20" s="136"/>
      <c r="OPS20" s="136"/>
      <c r="OPT20" s="136"/>
      <c r="OPU20" s="136"/>
      <c r="OPV20" s="136"/>
      <c r="OPW20" s="136"/>
      <c r="OPX20" s="136"/>
      <c r="OPY20" s="136"/>
      <c r="OPZ20" s="136"/>
      <c r="OQA20" s="136"/>
      <c r="OQB20" s="136"/>
      <c r="OQC20" s="136"/>
      <c r="OQD20" s="136"/>
      <c r="OQE20" s="136"/>
      <c r="OQF20" s="136"/>
      <c r="OQG20" s="136"/>
      <c r="OQH20" s="136"/>
      <c r="OQI20" s="136"/>
      <c r="OQJ20" s="136"/>
      <c r="OQK20" s="136"/>
      <c r="OQL20" s="136"/>
      <c r="OQM20" s="136"/>
      <c r="OQN20" s="136"/>
      <c r="OQO20" s="136"/>
      <c r="OQP20" s="136"/>
      <c r="OQQ20" s="136"/>
      <c r="OQR20" s="136"/>
      <c r="OQS20" s="136"/>
      <c r="OQT20" s="136"/>
      <c r="OQU20" s="136"/>
      <c r="OQV20" s="136"/>
      <c r="OQW20" s="136"/>
      <c r="OQX20" s="136"/>
      <c r="OQY20" s="136"/>
      <c r="OQZ20" s="136"/>
      <c r="ORA20" s="136"/>
      <c r="ORB20" s="136"/>
      <c r="ORC20" s="136"/>
      <c r="ORD20" s="136"/>
      <c r="ORE20" s="136"/>
      <c r="ORF20" s="136"/>
      <c r="ORG20" s="136"/>
      <c r="ORH20" s="136"/>
      <c r="ORI20" s="136"/>
      <c r="ORJ20" s="136"/>
      <c r="ORK20" s="136"/>
      <c r="ORL20" s="136"/>
      <c r="ORM20" s="136"/>
      <c r="ORN20" s="136"/>
      <c r="ORO20" s="136"/>
      <c r="ORP20" s="136"/>
      <c r="ORQ20" s="136"/>
      <c r="ORR20" s="136"/>
      <c r="ORS20" s="136"/>
      <c r="ORT20" s="136"/>
      <c r="ORU20" s="136"/>
      <c r="ORV20" s="136"/>
      <c r="ORW20" s="136"/>
      <c r="ORX20" s="136"/>
      <c r="ORY20" s="136"/>
      <c r="ORZ20" s="136"/>
      <c r="OSA20" s="136"/>
      <c r="OSB20" s="136"/>
      <c r="OSC20" s="136"/>
      <c r="OSD20" s="136"/>
      <c r="OSE20" s="136"/>
      <c r="OSF20" s="136"/>
      <c r="OSG20" s="136"/>
      <c r="OSH20" s="136"/>
      <c r="OSI20" s="136"/>
      <c r="OSJ20" s="136"/>
      <c r="OSK20" s="136"/>
      <c r="OSL20" s="136"/>
      <c r="OSM20" s="136"/>
      <c r="OSN20" s="136"/>
      <c r="OSO20" s="136"/>
      <c r="OSP20" s="136"/>
      <c r="OSQ20" s="136"/>
      <c r="OSR20" s="136"/>
      <c r="OSS20" s="136"/>
      <c r="OST20" s="136"/>
      <c r="OSU20" s="136"/>
      <c r="OSV20" s="136"/>
      <c r="OSW20" s="136"/>
      <c r="OSX20" s="136"/>
      <c r="OSY20" s="136"/>
      <c r="OSZ20" s="136"/>
      <c r="OTA20" s="136"/>
      <c r="OTB20" s="136"/>
      <c r="OTC20" s="136"/>
      <c r="OTD20" s="136"/>
      <c r="OTE20" s="136"/>
      <c r="OTF20" s="136"/>
      <c r="OTG20" s="136"/>
      <c r="OTH20" s="136"/>
      <c r="OTI20" s="136"/>
      <c r="OTJ20" s="136"/>
      <c r="OTK20" s="136"/>
      <c r="OTL20" s="136"/>
      <c r="OTM20" s="136"/>
      <c r="OTN20" s="136"/>
      <c r="OTO20" s="136"/>
      <c r="OTP20" s="136"/>
      <c r="OTQ20" s="136"/>
      <c r="OTR20" s="136"/>
      <c r="OTS20" s="136"/>
      <c r="OTT20" s="136"/>
      <c r="OTU20" s="136"/>
      <c r="OTV20" s="136"/>
      <c r="OTW20" s="136"/>
      <c r="OTX20" s="136"/>
      <c r="OTY20" s="136"/>
      <c r="OTZ20" s="136"/>
      <c r="OUA20" s="136"/>
      <c r="OUB20" s="136"/>
      <c r="OUC20" s="136"/>
      <c r="OUD20" s="136"/>
      <c r="OUE20" s="136"/>
      <c r="OUF20" s="136"/>
      <c r="OUG20" s="136"/>
      <c r="OUH20" s="136"/>
      <c r="OUI20" s="136"/>
      <c r="OUJ20" s="136"/>
      <c r="OUK20" s="136"/>
      <c r="OUL20" s="136"/>
      <c r="OUM20" s="136"/>
      <c r="OUN20" s="136"/>
      <c r="OUO20" s="136"/>
      <c r="OUP20" s="136"/>
      <c r="OUQ20" s="136"/>
      <c r="OUR20" s="136"/>
      <c r="OUS20" s="136"/>
      <c r="OUT20" s="136"/>
      <c r="OUU20" s="136"/>
      <c r="OUV20" s="136"/>
      <c r="OUW20" s="136"/>
      <c r="OUX20" s="136"/>
      <c r="OUY20" s="136"/>
      <c r="OUZ20" s="136"/>
      <c r="OVA20" s="136"/>
      <c r="OVB20" s="136"/>
      <c r="OVC20" s="136"/>
      <c r="OVD20" s="136"/>
      <c r="OVE20" s="136"/>
      <c r="OVF20" s="136"/>
      <c r="OVG20" s="136"/>
      <c r="OVH20" s="136"/>
      <c r="OVI20" s="136"/>
      <c r="OVJ20" s="136"/>
      <c r="OVK20" s="136"/>
      <c r="OVL20" s="136"/>
      <c r="OVM20" s="136"/>
      <c r="OVN20" s="136"/>
      <c r="OVO20" s="136"/>
      <c r="OVP20" s="136"/>
      <c r="OVQ20" s="136"/>
      <c r="OVR20" s="136"/>
      <c r="OVS20" s="136"/>
      <c r="OVT20" s="136"/>
      <c r="OVU20" s="136"/>
      <c r="OVV20" s="136"/>
      <c r="OVW20" s="136"/>
      <c r="OVX20" s="136"/>
      <c r="OVY20" s="136"/>
      <c r="OVZ20" s="136"/>
      <c r="OWA20" s="136"/>
      <c r="OWB20" s="136"/>
      <c r="OWC20" s="136"/>
      <c r="OWD20" s="136"/>
      <c r="OWE20" s="136"/>
      <c r="OWF20" s="136"/>
      <c r="OWG20" s="136"/>
      <c r="OWH20" s="136"/>
      <c r="OWI20" s="136"/>
      <c r="OWJ20" s="136"/>
      <c r="OWK20" s="136"/>
      <c r="OWL20" s="136"/>
      <c r="OWM20" s="136"/>
      <c r="OWN20" s="136"/>
      <c r="OWO20" s="136"/>
      <c r="OWP20" s="136"/>
      <c r="OWQ20" s="136"/>
      <c r="OWR20" s="136"/>
      <c r="OWS20" s="136"/>
      <c r="OWT20" s="136"/>
      <c r="OWU20" s="136"/>
      <c r="OWV20" s="136"/>
      <c r="OWW20" s="136"/>
      <c r="OWX20" s="136"/>
      <c r="OWY20" s="136"/>
      <c r="OWZ20" s="136"/>
      <c r="OXA20" s="136"/>
      <c r="OXB20" s="136"/>
      <c r="OXC20" s="136"/>
      <c r="OXD20" s="136"/>
      <c r="OXE20" s="136"/>
      <c r="OXF20" s="136"/>
      <c r="OXG20" s="136"/>
      <c r="OXH20" s="136"/>
      <c r="OXI20" s="136"/>
      <c r="OXJ20" s="136"/>
      <c r="OXK20" s="136"/>
      <c r="OXL20" s="136"/>
      <c r="OXM20" s="136"/>
      <c r="OXN20" s="136"/>
      <c r="OXO20" s="136"/>
      <c r="OXP20" s="136"/>
      <c r="OXQ20" s="136"/>
      <c r="OXR20" s="136"/>
      <c r="OXS20" s="136"/>
      <c r="OXT20" s="136"/>
      <c r="OXU20" s="136"/>
      <c r="OXV20" s="136"/>
      <c r="OXW20" s="136"/>
      <c r="OXX20" s="136"/>
      <c r="OXY20" s="136"/>
      <c r="OXZ20" s="136"/>
      <c r="OYA20" s="136"/>
      <c r="OYB20" s="136"/>
      <c r="OYC20" s="136"/>
      <c r="OYD20" s="136"/>
      <c r="OYE20" s="136"/>
      <c r="OYF20" s="136"/>
      <c r="OYG20" s="136"/>
      <c r="OYH20" s="136"/>
      <c r="OYI20" s="136"/>
      <c r="OYJ20" s="136"/>
      <c r="OYK20" s="136"/>
      <c r="OYL20" s="136"/>
      <c r="OYM20" s="136"/>
      <c r="OYN20" s="136"/>
      <c r="OYO20" s="136"/>
      <c r="OYP20" s="136"/>
      <c r="OYQ20" s="136"/>
      <c r="OYR20" s="136"/>
      <c r="OYS20" s="136"/>
      <c r="OYT20" s="136"/>
      <c r="OYU20" s="136"/>
      <c r="OYV20" s="136"/>
      <c r="OYW20" s="136"/>
      <c r="OYX20" s="136"/>
      <c r="OYY20" s="136"/>
      <c r="OYZ20" s="136"/>
      <c r="OZA20" s="136"/>
      <c r="OZB20" s="136"/>
      <c r="OZC20" s="136"/>
      <c r="OZD20" s="136"/>
      <c r="OZE20" s="136"/>
      <c r="OZF20" s="136"/>
      <c r="OZG20" s="136"/>
      <c r="OZH20" s="136"/>
      <c r="OZI20" s="136"/>
      <c r="OZJ20" s="136"/>
      <c r="OZK20" s="136"/>
      <c r="OZL20" s="136"/>
      <c r="OZM20" s="136"/>
      <c r="OZN20" s="136"/>
      <c r="OZO20" s="136"/>
      <c r="OZP20" s="136"/>
      <c r="OZQ20" s="136"/>
      <c r="OZR20" s="136"/>
      <c r="OZS20" s="136"/>
      <c r="OZT20" s="136"/>
      <c r="OZU20" s="136"/>
      <c r="OZV20" s="136"/>
      <c r="OZW20" s="136"/>
      <c r="OZX20" s="136"/>
      <c r="OZY20" s="136"/>
      <c r="OZZ20" s="136"/>
      <c r="PAA20" s="136"/>
      <c r="PAB20" s="136"/>
      <c r="PAC20" s="136"/>
      <c r="PAD20" s="136"/>
      <c r="PAE20" s="136"/>
      <c r="PAF20" s="136"/>
      <c r="PAG20" s="136"/>
      <c r="PAH20" s="136"/>
      <c r="PAI20" s="136"/>
      <c r="PAJ20" s="136"/>
      <c r="PAK20" s="136"/>
      <c r="PAL20" s="136"/>
      <c r="PAM20" s="136"/>
      <c r="PAN20" s="136"/>
      <c r="PAO20" s="136"/>
      <c r="PAP20" s="136"/>
      <c r="PAQ20" s="136"/>
      <c r="PAR20" s="136"/>
      <c r="PAS20" s="136"/>
      <c r="PAT20" s="136"/>
      <c r="PAU20" s="136"/>
      <c r="PAV20" s="136"/>
      <c r="PAW20" s="136"/>
      <c r="PAX20" s="136"/>
      <c r="PAY20" s="136"/>
      <c r="PAZ20" s="136"/>
      <c r="PBA20" s="136"/>
      <c r="PBB20" s="136"/>
      <c r="PBC20" s="136"/>
      <c r="PBD20" s="136"/>
      <c r="PBE20" s="136"/>
      <c r="PBF20" s="136"/>
      <c r="PBG20" s="136"/>
      <c r="PBH20" s="136"/>
      <c r="PBI20" s="136"/>
      <c r="PBJ20" s="136"/>
      <c r="PBK20" s="136"/>
      <c r="PBL20" s="136"/>
      <c r="PBM20" s="136"/>
      <c r="PBN20" s="136"/>
      <c r="PBO20" s="136"/>
      <c r="PBP20" s="136"/>
      <c r="PBQ20" s="136"/>
      <c r="PBR20" s="136"/>
      <c r="PBS20" s="136"/>
      <c r="PBT20" s="136"/>
      <c r="PBU20" s="136"/>
      <c r="PBV20" s="136"/>
      <c r="PBW20" s="136"/>
      <c r="PBX20" s="136"/>
      <c r="PBY20" s="136"/>
      <c r="PBZ20" s="136"/>
      <c r="PCA20" s="136"/>
      <c r="PCB20" s="136"/>
      <c r="PCC20" s="136"/>
      <c r="PCD20" s="136"/>
      <c r="PCE20" s="136"/>
      <c r="PCF20" s="136"/>
      <c r="PCG20" s="136"/>
      <c r="PCH20" s="136"/>
      <c r="PCI20" s="136"/>
      <c r="PCJ20" s="136"/>
      <c r="PCK20" s="136"/>
      <c r="PCL20" s="136"/>
      <c r="PCM20" s="136"/>
      <c r="PCN20" s="136"/>
      <c r="PCO20" s="136"/>
      <c r="PCP20" s="136"/>
      <c r="PCQ20" s="136"/>
      <c r="PCR20" s="136"/>
      <c r="PCS20" s="136"/>
      <c r="PCT20" s="136"/>
      <c r="PCU20" s="136"/>
      <c r="PCV20" s="136"/>
      <c r="PCW20" s="136"/>
      <c r="PCX20" s="136"/>
      <c r="PCY20" s="136"/>
      <c r="PCZ20" s="136"/>
      <c r="PDA20" s="136"/>
      <c r="PDB20" s="136"/>
      <c r="PDC20" s="136"/>
      <c r="PDD20" s="136"/>
      <c r="PDE20" s="136"/>
      <c r="PDF20" s="136"/>
      <c r="PDG20" s="136"/>
      <c r="PDH20" s="136"/>
      <c r="PDI20" s="136"/>
      <c r="PDJ20" s="136"/>
      <c r="PDK20" s="136"/>
      <c r="PDL20" s="136"/>
      <c r="PDM20" s="136"/>
      <c r="PDN20" s="136"/>
      <c r="PDO20" s="136"/>
      <c r="PDP20" s="136"/>
      <c r="PDQ20" s="136"/>
      <c r="PDR20" s="136"/>
      <c r="PDS20" s="136"/>
      <c r="PDT20" s="136"/>
      <c r="PDU20" s="136"/>
      <c r="PDV20" s="136"/>
      <c r="PDW20" s="136"/>
      <c r="PDX20" s="136"/>
      <c r="PDY20" s="136"/>
      <c r="PDZ20" s="136"/>
      <c r="PEA20" s="136"/>
      <c r="PEB20" s="136"/>
      <c r="PEC20" s="136"/>
      <c r="PED20" s="136"/>
      <c r="PEE20" s="136"/>
      <c r="PEF20" s="136"/>
      <c r="PEG20" s="136"/>
      <c r="PEH20" s="136"/>
      <c r="PEI20" s="136"/>
      <c r="PEJ20" s="136"/>
      <c r="PEK20" s="136"/>
      <c r="PEL20" s="136"/>
      <c r="PEM20" s="136"/>
      <c r="PEN20" s="136"/>
      <c r="PEO20" s="136"/>
      <c r="PEP20" s="136"/>
      <c r="PEQ20" s="136"/>
      <c r="PER20" s="136"/>
      <c r="PES20" s="136"/>
      <c r="PET20" s="136"/>
      <c r="PEU20" s="136"/>
      <c r="PEV20" s="136"/>
      <c r="PEW20" s="136"/>
      <c r="PEX20" s="136"/>
      <c r="PEY20" s="136"/>
      <c r="PEZ20" s="136"/>
      <c r="PFA20" s="136"/>
      <c r="PFB20" s="136"/>
      <c r="PFC20" s="136"/>
      <c r="PFD20" s="136"/>
      <c r="PFE20" s="136"/>
      <c r="PFF20" s="136"/>
      <c r="PFG20" s="136"/>
      <c r="PFH20" s="136"/>
      <c r="PFI20" s="136"/>
      <c r="PFJ20" s="136"/>
      <c r="PFK20" s="136"/>
      <c r="PFL20" s="136"/>
      <c r="PFM20" s="136"/>
      <c r="PFN20" s="136"/>
      <c r="PFO20" s="136"/>
      <c r="PFP20" s="136"/>
      <c r="PFQ20" s="136"/>
      <c r="PFR20" s="136"/>
      <c r="PFS20" s="136"/>
      <c r="PFT20" s="136"/>
      <c r="PFU20" s="136"/>
      <c r="PFV20" s="136"/>
      <c r="PFW20" s="136"/>
      <c r="PFX20" s="136"/>
      <c r="PFY20" s="136"/>
      <c r="PFZ20" s="136"/>
      <c r="PGA20" s="136"/>
      <c r="PGB20" s="136"/>
      <c r="PGC20" s="136"/>
      <c r="PGD20" s="136"/>
      <c r="PGE20" s="136"/>
      <c r="PGF20" s="136"/>
      <c r="PGG20" s="136"/>
      <c r="PGH20" s="136"/>
      <c r="PGI20" s="136"/>
      <c r="PGJ20" s="136"/>
      <c r="PGK20" s="136"/>
      <c r="PGL20" s="136"/>
      <c r="PGM20" s="136"/>
      <c r="PGN20" s="136"/>
      <c r="PGO20" s="136"/>
      <c r="PGP20" s="136"/>
      <c r="PGQ20" s="136"/>
      <c r="PGR20" s="136"/>
      <c r="PGS20" s="136"/>
      <c r="PGT20" s="136"/>
      <c r="PGU20" s="136"/>
      <c r="PGV20" s="136"/>
      <c r="PGW20" s="136"/>
      <c r="PGX20" s="136"/>
      <c r="PGY20" s="136"/>
      <c r="PGZ20" s="136"/>
      <c r="PHA20" s="136"/>
      <c r="PHB20" s="136"/>
      <c r="PHC20" s="136"/>
      <c r="PHD20" s="136"/>
      <c r="PHE20" s="136"/>
      <c r="PHF20" s="136"/>
      <c r="PHG20" s="136"/>
      <c r="PHH20" s="136"/>
      <c r="PHI20" s="136"/>
      <c r="PHJ20" s="136"/>
      <c r="PHK20" s="136"/>
      <c r="PHL20" s="136"/>
      <c r="PHM20" s="136"/>
      <c r="PHN20" s="136"/>
      <c r="PHO20" s="136"/>
      <c r="PHP20" s="136"/>
      <c r="PHQ20" s="136"/>
      <c r="PHR20" s="136"/>
      <c r="PHS20" s="136"/>
      <c r="PHT20" s="136"/>
      <c r="PHU20" s="136"/>
      <c r="PHV20" s="136"/>
      <c r="PHW20" s="136"/>
      <c r="PHX20" s="136"/>
      <c r="PHY20" s="136"/>
      <c r="PHZ20" s="136"/>
      <c r="PIA20" s="136"/>
      <c r="PIB20" s="136"/>
      <c r="PIC20" s="136"/>
      <c r="PID20" s="136"/>
      <c r="PIE20" s="136"/>
      <c r="PIF20" s="136"/>
      <c r="PIG20" s="136"/>
      <c r="PIH20" s="136"/>
      <c r="PII20" s="136"/>
      <c r="PIJ20" s="136"/>
      <c r="PIK20" s="136"/>
      <c r="PIL20" s="136"/>
      <c r="PIM20" s="136"/>
      <c r="PIN20" s="136"/>
      <c r="PIO20" s="136"/>
      <c r="PIP20" s="136"/>
      <c r="PIQ20" s="136"/>
      <c r="PIR20" s="136"/>
      <c r="PIS20" s="136"/>
      <c r="PIT20" s="136"/>
      <c r="PIU20" s="136"/>
      <c r="PIV20" s="136"/>
      <c r="PIW20" s="136"/>
      <c r="PIX20" s="136"/>
      <c r="PIY20" s="136"/>
      <c r="PIZ20" s="136"/>
      <c r="PJA20" s="136"/>
      <c r="PJB20" s="136"/>
      <c r="PJC20" s="136"/>
      <c r="PJD20" s="136"/>
      <c r="PJE20" s="136"/>
      <c r="PJF20" s="136"/>
      <c r="PJG20" s="136"/>
      <c r="PJH20" s="136"/>
      <c r="PJI20" s="136"/>
      <c r="PJJ20" s="136"/>
      <c r="PJK20" s="136"/>
      <c r="PJL20" s="136"/>
      <c r="PJM20" s="136"/>
      <c r="PJN20" s="136"/>
      <c r="PJO20" s="136"/>
      <c r="PJP20" s="136"/>
      <c r="PJQ20" s="136"/>
      <c r="PJR20" s="136"/>
      <c r="PJS20" s="136"/>
      <c r="PJT20" s="136"/>
      <c r="PJU20" s="136"/>
      <c r="PJV20" s="136"/>
      <c r="PJW20" s="136"/>
      <c r="PJX20" s="136"/>
      <c r="PJY20" s="136"/>
      <c r="PJZ20" s="136"/>
      <c r="PKA20" s="136"/>
      <c r="PKB20" s="136"/>
      <c r="PKC20" s="136"/>
      <c r="PKD20" s="136"/>
      <c r="PKE20" s="136"/>
      <c r="PKF20" s="136"/>
      <c r="PKG20" s="136"/>
      <c r="PKH20" s="136"/>
      <c r="PKI20" s="136"/>
      <c r="PKJ20" s="136"/>
      <c r="PKK20" s="136"/>
      <c r="PKL20" s="136"/>
      <c r="PKM20" s="136"/>
      <c r="PKN20" s="136"/>
      <c r="PKO20" s="136"/>
      <c r="PKP20" s="136"/>
      <c r="PKQ20" s="136"/>
      <c r="PKR20" s="136"/>
      <c r="PKS20" s="136"/>
      <c r="PKT20" s="136"/>
      <c r="PKU20" s="136"/>
      <c r="PKV20" s="136"/>
      <c r="PKW20" s="136"/>
      <c r="PKX20" s="136"/>
      <c r="PKY20" s="136"/>
      <c r="PKZ20" s="136"/>
      <c r="PLA20" s="136"/>
      <c r="PLB20" s="136"/>
      <c r="PLC20" s="136"/>
      <c r="PLD20" s="136"/>
      <c r="PLE20" s="136"/>
      <c r="PLF20" s="136"/>
      <c r="PLG20" s="136"/>
      <c r="PLH20" s="136"/>
      <c r="PLI20" s="136"/>
      <c r="PLJ20" s="136"/>
      <c r="PLK20" s="136"/>
      <c r="PLL20" s="136"/>
      <c r="PLM20" s="136"/>
      <c r="PLN20" s="136"/>
      <c r="PLO20" s="136"/>
      <c r="PLP20" s="136"/>
      <c r="PLQ20" s="136"/>
      <c r="PLR20" s="136"/>
      <c r="PLS20" s="136"/>
      <c r="PLT20" s="136"/>
      <c r="PLU20" s="136"/>
      <c r="PLV20" s="136"/>
      <c r="PLW20" s="136"/>
      <c r="PLX20" s="136"/>
      <c r="PLY20" s="136"/>
      <c r="PLZ20" s="136"/>
      <c r="PMA20" s="136"/>
      <c r="PMB20" s="136"/>
      <c r="PMC20" s="136"/>
      <c r="PMD20" s="136"/>
      <c r="PME20" s="136"/>
      <c r="PMF20" s="136"/>
      <c r="PMG20" s="136"/>
      <c r="PMH20" s="136"/>
      <c r="PMI20" s="136"/>
      <c r="PMJ20" s="136"/>
      <c r="PMK20" s="136"/>
      <c r="PML20" s="136"/>
      <c r="PMM20" s="136"/>
      <c r="PMN20" s="136"/>
      <c r="PMO20" s="136"/>
      <c r="PMP20" s="136"/>
      <c r="PMQ20" s="136"/>
      <c r="PMR20" s="136"/>
      <c r="PMS20" s="136"/>
      <c r="PMT20" s="136"/>
      <c r="PMU20" s="136"/>
      <c r="PMV20" s="136"/>
      <c r="PMW20" s="136"/>
      <c r="PMX20" s="136"/>
      <c r="PMY20" s="136"/>
      <c r="PMZ20" s="136"/>
      <c r="PNA20" s="136"/>
      <c r="PNB20" s="136"/>
      <c r="PNC20" s="136"/>
      <c r="PND20" s="136"/>
      <c r="PNE20" s="136"/>
      <c r="PNF20" s="136"/>
      <c r="PNG20" s="136"/>
      <c r="PNH20" s="136"/>
      <c r="PNI20" s="136"/>
      <c r="PNJ20" s="136"/>
      <c r="PNK20" s="136"/>
      <c r="PNL20" s="136"/>
      <c r="PNM20" s="136"/>
      <c r="PNN20" s="136"/>
      <c r="PNO20" s="136"/>
      <c r="PNP20" s="136"/>
      <c r="PNQ20" s="136"/>
      <c r="PNR20" s="136"/>
      <c r="PNS20" s="136"/>
      <c r="PNT20" s="136"/>
      <c r="PNU20" s="136"/>
      <c r="PNV20" s="136"/>
      <c r="PNW20" s="136"/>
      <c r="PNX20" s="136"/>
      <c r="PNY20" s="136"/>
      <c r="PNZ20" s="136"/>
      <c r="POA20" s="136"/>
      <c r="POB20" s="136"/>
      <c r="POC20" s="136"/>
      <c r="POD20" s="136"/>
      <c r="POE20" s="136"/>
      <c r="POF20" s="136"/>
      <c r="POG20" s="136"/>
      <c r="POH20" s="136"/>
      <c r="POI20" s="136"/>
      <c r="POJ20" s="136"/>
      <c r="POK20" s="136"/>
      <c r="POL20" s="136"/>
      <c r="POM20" s="136"/>
      <c r="PON20" s="136"/>
      <c r="POO20" s="136"/>
      <c r="POP20" s="136"/>
      <c r="POQ20" s="136"/>
      <c r="POR20" s="136"/>
      <c r="POS20" s="136"/>
      <c r="POT20" s="136"/>
      <c r="POU20" s="136"/>
      <c r="POV20" s="136"/>
      <c r="POW20" s="136"/>
      <c r="POX20" s="136"/>
      <c r="POY20" s="136"/>
      <c r="POZ20" s="136"/>
      <c r="PPA20" s="136"/>
      <c r="PPB20" s="136"/>
      <c r="PPC20" s="136"/>
      <c r="PPD20" s="136"/>
      <c r="PPE20" s="136"/>
      <c r="PPF20" s="136"/>
      <c r="PPG20" s="136"/>
      <c r="PPH20" s="136"/>
      <c r="PPI20" s="136"/>
      <c r="PPJ20" s="136"/>
      <c r="PPK20" s="136"/>
      <c r="PPL20" s="136"/>
      <c r="PPM20" s="136"/>
      <c r="PPN20" s="136"/>
      <c r="PPO20" s="136"/>
      <c r="PPP20" s="136"/>
      <c r="PPQ20" s="136"/>
      <c r="PPR20" s="136"/>
      <c r="PPS20" s="136"/>
      <c r="PPT20" s="136"/>
      <c r="PPU20" s="136"/>
      <c r="PPV20" s="136"/>
      <c r="PPW20" s="136"/>
      <c r="PPX20" s="136"/>
      <c r="PPY20" s="136"/>
      <c r="PPZ20" s="136"/>
      <c r="PQA20" s="136"/>
      <c r="PQB20" s="136"/>
      <c r="PQC20" s="136"/>
      <c r="PQD20" s="136"/>
      <c r="PQE20" s="136"/>
      <c r="PQF20" s="136"/>
      <c r="PQG20" s="136"/>
      <c r="PQH20" s="136"/>
      <c r="PQI20" s="136"/>
      <c r="PQJ20" s="136"/>
      <c r="PQK20" s="136"/>
      <c r="PQL20" s="136"/>
      <c r="PQM20" s="136"/>
      <c r="PQN20" s="136"/>
      <c r="PQO20" s="136"/>
      <c r="PQP20" s="136"/>
      <c r="PQQ20" s="136"/>
      <c r="PQR20" s="136"/>
      <c r="PQS20" s="136"/>
      <c r="PQT20" s="136"/>
      <c r="PQU20" s="136"/>
      <c r="PQV20" s="136"/>
      <c r="PQW20" s="136"/>
      <c r="PQX20" s="136"/>
      <c r="PQY20" s="136"/>
      <c r="PQZ20" s="136"/>
      <c r="PRA20" s="136"/>
      <c r="PRB20" s="136"/>
      <c r="PRC20" s="136"/>
      <c r="PRD20" s="136"/>
      <c r="PRE20" s="136"/>
      <c r="PRF20" s="136"/>
      <c r="PRG20" s="136"/>
      <c r="PRH20" s="136"/>
      <c r="PRI20" s="136"/>
      <c r="PRJ20" s="136"/>
      <c r="PRK20" s="136"/>
      <c r="PRL20" s="136"/>
      <c r="PRM20" s="136"/>
      <c r="PRN20" s="136"/>
      <c r="PRO20" s="136"/>
      <c r="PRP20" s="136"/>
      <c r="PRQ20" s="136"/>
      <c r="PRR20" s="136"/>
      <c r="PRS20" s="136"/>
      <c r="PRT20" s="136"/>
      <c r="PRU20" s="136"/>
      <c r="PRV20" s="136"/>
      <c r="PRW20" s="136"/>
      <c r="PRX20" s="136"/>
      <c r="PRY20" s="136"/>
      <c r="PRZ20" s="136"/>
      <c r="PSA20" s="136"/>
      <c r="PSB20" s="136"/>
      <c r="PSC20" s="136"/>
      <c r="PSD20" s="136"/>
      <c r="PSE20" s="136"/>
      <c r="PSF20" s="136"/>
      <c r="PSG20" s="136"/>
      <c r="PSH20" s="136"/>
      <c r="PSI20" s="136"/>
      <c r="PSJ20" s="136"/>
      <c r="PSK20" s="136"/>
      <c r="PSL20" s="136"/>
      <c r="PSM20" s="136"/>
      <c r="PSN20" s="136"/>
      <c r="PSO20" s="136"/>
      <c r="PSP20" s="136"/>
      <c r="PSQ20" s="136"/>
      <c r="PSR20" s="136"/>
      <c r="PSS20" s="136"/>
      <c r="PST20" s="136"/>
      <c r="PSU20" s="136"/>
      <c r="PSV20" s="136"/>
      <c r="PSW20" s="136"/>
      <c r="PSX20" s="136"/>
      <c r="PSY20" s="136"/>
      <c r="PSZ20" s="136"/>
      <c r="PTA20" s="136"/>
      <c r="PTB20" s="136"/>
      <c r="PTC20" s="136"/>
      <c r="PTD20" s="136"/>
      <c r="PTE20" s="136"/>
      <c r="PTF20" s="136"/>
      <c r="PTG20" s="136"/>
      <c r="PTH20" s="136"/>
      <c r="PTI20" s="136"/>
      <c r="PTJ20" s="136"/>
      <c r="PTK20" s="136"/>
      <c r="PTL20" s="136"/>
      <c r="PTM20" s="136"/>
      <c r="PTN20" s="136"/>
      <c r="PTO20" s="136"/>
      <c r="PTP20" s="136"/>
      <c r="PTQ20" s="136"/>
      <c r="PTR20" s="136"/>
      <c r="PTS20" s="136"/>
      <c r="PTT20" s="136"/>
      <c r="PTU20" s="136"/>
      <c r="PTV20" s="136"/>
      <c r="PTW20" s="136"/>
      <c r="PTX20" s="136"/>
      <c r="PTY20" s="136"/>
      <c r="PTZ20" s="136"/>
      <c r="PUA20" s="136"/>
      <c r="PUB20" s="136"/>
      <c r="PUC20" s="136"/>
      <c r="PUD20" s="136"/>
      <c r="PUE20" s="136"/>
      <c r="PUF20" s="136"/>
      <c r="PUG20" s="136"/>
      <c r="PUH20" s="136"/>
      <c r="PUI20" s="136"/>
      <c r="PUJ20" s="136"/>
      <c r="PUK20" s="136"/>
      <c r="PUL20" s="136"/>
      <c r="PUM20" s="136"/>
      <c r="PUN20" s="136"/>
      <c r="PUO20" s="136"/>
      <c r="PUP20" s="136"/>
      <c r="PUQ20" s="136"/>
      <c r="PUR20" s="136"/>
      <c r="PUS20" s="136"/>
      <c r="PUT20" s="136"/>
      <c r="PUU20" s="136"/>
      <c r="PUV20" s="136"/>
      <c r="PUW20" s="136"/>
      <c r="PUX20" s="136"/>
      <c r="PUY20" s="136"/>
      <c r="PUZ20" s="136"/>
      <c r="PVA20" s="136"/>
      <c r="PVB20" s="136"/>
      <c r="PVC20" s="136"/>
      <c r="PVD20" s="136"/>
      <c r="PVE20" s="136"/>
      <c r="PVF20" s="136"/>
      <c r="PVG20" s="136"/>
      <c r="PVH20" s="136"/>
      <c r="PVI20" s="136"/>
      <c r="PVJ20" s="136"/>
      <c r="PVK20" s="136"/>
      <c r="PVL20" s="136"/>
      <c r="PVM20" s="136"/>
      <c r="PVN20" s="136"/>
      <c r="PVO20" s="136"/>
      <c r="PVP20" s="136"/>
      <c r="PVQ20" s="136"/>
      <c r="PVR20" s="136"/>
      <c r="PVS20" s="136"/>
      <c r="PVT20" s="136"/>
      <c r="PVU20" s="136"/>
      <c r="PVV20" s="136"/>
      <c r="PVW20" s="136"/>
      <c r="PVX20" s="136"/>
      <c r="PVY20" s="136"/>
      <c r="PVZ20" s="136"/>
      <c r="PWA20" s="136"/>
      <c r="PWB20" s="136"/>
      <c r="PWC20" s="136"/>
      <c r="PWD20" s="136"/>
      <c r="PWE20" s="136"/>
      <c r="PWF20" s="136"/>
      <c r="PWG20" s="136"/>
      <c r="PWH20" s="136"/>
      <c r="PWI20" s="136"/>
      <c r="PWJ20" s="136"/>
      <c r="PWK20" s="136"/>
      <c r="PWL20" s="136"/>
      <c r="PWM20" s="136"/>
      <c r="PWN20" s="136"/>
      <c r="PWO20" s="136"/>
      <c r="PWP20" s="136"/>
      <c r="PWQ20" s="136"/>
      <c r="PWR20" s="136"/>
      <c r="PWS20" s="136"/>
      <c r="PWT20" s="136"/>
      <c r="PWU20" s="136"/>
      <c r="PWV20" s="136"/>
      <c r="PWW20" s="136"/>
      <c r="PWX20" s="136"/>
      <c r="PWY20" s="136"/>
      <c r="PWZ20" s="136"/>
      <c r="PXA20" s="136"/>
      <c r="PXB20" s="136"/>
      <c r="PXC20" s="136"/>
      <c r="PXD20" s="136"/>
      <c r="PXE20" s="136"/>
      <c r="PXF20" s="136"/>
      <c r="PXG20" s="136"/>
      <c r="PXH20" s="136"/>
      <c r="PXI20" s="136"/>
      <c r="PXJ20" s="136"/>
      <c r="PXK20" s="136"/>
      <c r="PXL20" s="136"/>
      <c r="PXM20" s="136"/>
      <c r="PXN20" s="136"/>
      <c r="PXO20" s="136"/>
      <c r="PXP20" s="136"/>
      <c r="PXQ20" s="136"/>
      <c r="PXR20" s="136"/>
      <c r="PXS20" s="136"/>
      <c r="PXT20" s="136"/>
      <c r="PXU20" s="136"/>
      <c r="PXV20" s="136"/>
      <c r="PXW20" s="136"/>
      <c r="PXX20" s="136"/>
      <c r="PXY20" s="136"/>
      <c r="PXZ20" s="136"/>
      <c r="PYA20" s="136"/>
      <c r="PYB20" s="136"/>
      <c r="PYC20" s="136"/>
      <c r="PYD20" s="136"/>
      <c r="PYE20" s="136"/>
      <c r="PYF20" s="136"/>
      <c r="PYG20" s="136"/>
      <c r="PYH20" s="136"/>
      <c r="PYI20" s="136"/>
      <c r="PYJ20" s="136"/>
      <c r="PYK20" s="136"/>
      <c r="PYL20" s="136"/>
      <c r="PYM20" s="136"/>
      <c r="PYN20" s="136"/>
      <c r="PYO20" s="136"/>
      <c r="PYP20" s="136"/>
      <c r="PYQ20" s="136"/>
      <c r="PYR20" s="136"/>
      <c r="PYS20" s="136"/>
      <c r="PYT20" s="136"/>
      <c r="PYU20" s="136"/>
      <c r="PYV20" s="136"/>
      <c r="PYW20" s="136"/>
      <c r="PYX20" s="136"/>
      <c r="PYY20" s="136"/>
      <c r="PYZ20" s="136"/>
      <c r="PZA20" s="136"/>
      <c r="PZB20" s="136"/>
      <c r="PZC20" s="136"/>
      <c r="PZD20" s="136"/>
      <c r="PZE20" s="136"/>
      <c r="PZF20" s="136"/>
      <c r="PZG20" s="136"/>
      <c r="PZH20" s="136"/>
      <c r="PZI20" s="136"/>
      <c r="PZJ20" s="136"/>
      <c r="PZK20" s="136"/>
      <c r="PZL20" s="136"/>
      <c r="PZM20" s="136"/>
      <c r="PZN20" s="136"/>
      <c r="PZO20" s="136"/>
      <c r="PZP20" s="136"/>
      <c r="PZQ20" s="136"/>
      <c r="PZR20" s="136"/>
      <c r="PZS20" s="136"/>
      <c r="PZT20" s="136"/>
      <c r="PZU20" s="136"/>
      <c r="PZV20" s="136"/>
      <c r="PZW20" s="136"/>
      <c r="PZX20" s="136"/>
      <c r="PZY20" s="136"/>
      <c r="PZZ20" s="136"/>
      <c r="QAA20" s="136"/>
      <c r="QAB20" s="136"/>
      <c r="QAC20" s="136"/>
      <c r="QAD20" s="136"/>
      <c r="QAE20" s="136"/>
      <c r="QAF20" s="136"/>
      <c r="QAG20" s="136"/>
      <c r="QAH20" s="136"/>
      <c r="QAI20" s="136"/>
      <c r="QAJ20" s="136"/>
      <c r="QAK20" s="136"/>
      <c r="QAL20" s="136"/>
      <c r="QAM20" s="136"/>
      <c r="QAN20" s="136"/>
      <c r="QAO20" s="136"/>
      <c r="QAP20" s="136"/>
      <c r="QAQ20" s="136"/>
      <c r="QAR20" s="136"/>
      <c r="QAS20" s="136"/>
      <c r="QAT20" s="136"/>
      <c r="QAU20" s="136"/>
      <c r="QAV20" s="136"/>
      <c r="QAW20" s="136"/>
      <c r="QAX20" s="136"/>
      <c r="QAY20" s="136"/>
      <c r="QAZ20" s="136"/>
      <c r="QBA20" s="136"/>
      <c r="QBB20" s="136"/>
      <c r="QBC20" s="136"/>
      <c r="QBD20" s="136"/>
      <c r="QBE20" s="136"/>
      <c r="QBF20" s="136"/>
      <c r="QBG20" s="136"/>
      <c r="QBH20" s="136"/>
      <c r="QBI20" s="136"/>
      <c r="QBJ20" s="136"/>
      <c r="QBK20" s="136"/>
      <c r="QBL20" s="136"/>
      <c r="QBM20" s="136"/>
      <c r="QBN20" s="136"/>
      <c r="QBO20" s="136"/>
      <c r="QBP20" s="136"/>
      <c r="QBQ20" s="136"/>
      <c r="QBR20" s="136"/>
      <c r="QBS20" s="136"/>
      <c r="QBT20" s="136"/>
      <c r="QBU20" s="136"/>
      <c r="QBV20" s="136"/>
      <c r="QBW20" s="136"/>
      <c r="QBX20" s="136"/>
      <c r="QBY20" s="136"/>
      <c r="QBZ20" s="136"/>
      <c r="QCA20" s="136"/>
      <c r="QCB20" s="136"/>
      <c r="QCC20" s="136"/>
      <c r="QCD20" s="136"/>
      <c r="QCE20" s="136"/>
      <c r="QCF20" s="136"/>
      <c r="QCG20" s="136"/>
      <c r="QCH20" s="136"/>
      <c r="QCI20" s="136"/>
      <c r="QCJ20" s="136"/>
      <c r="QCK20" s="136"/>
      <c r="QCL20" s="136"/>
      <c r="QCM20" s="136"/>
      <c r="QCN20" s="136"/>
      <c r="QCO20" s="136"/>
      <c r="QCP20" s="136"/>
      <c r="QCQ20" s="136"/>
      <c r="QCR20" s="136"/>
      <c r="QCS20" s="136"/>
      <c r="QCT20" s="136"/>
      <c r="QCU20" s="136"/>
      <c r="QCV20" s="136"/>
      <c r="QCW20" s="136"/>
      <c r="QCX20" s="136"/>
      <c r="QCY20" s="136"/>
      <c r="QCZ20" s="136"/>
      <c r="QDA20" s="136"/>
      <c r="QDB20" s="136"/>
      <c r="QDC20" s="136"/>
      <c r="QDD20" s="136"/>
      <c r="QDE20" s="136"/>
      <c r="QDF20" s="136"/>
      <c r="QDG20" s="136"/>
      <c r="QDH20" s="136"/>
      <c r="QDI20" s="136"/>
      <c r="QDJ20" s="136"/>
      <c r="QDK20" s="136"/>
      <c r="QDL20" s="136"/>
      <c r="QDM20" s="136"/>
      <c r="QDN20" s="136"/>
      <c r="QDO20" s="136"/>
      <c r="QDP20" s="136"/>
      <c r="QDQ20" s="136"/>
      <c r="QDR20" s="136"/>
      <c r="QDS20" s="136"/>
      <c r="QDT20" s="136"/>
      <c r="QDU20" s="136"/>
      <c r="QDV20" s="136"/>
      <c r="QDW20" s="136"/>
      <c r="QDX20" s="136"/>
      <c r="QDY20" s="136"/>
      <c r="QDZ20" s="136"/>
      <c r="QEA20" s="136"/>
      <c r="QEB20" s="136"/>
      <c r="QEC20" s="136"/>
      <c r="QED20" s="136"/>
      <c r="QEE20" s="136"/>
      <c r="QEF20" s="136"/>
      <c r="QEG20" s="136"/>
      <c r="QEH20" s="136"/>
      <c r="QEI20" s="136"/>
      <c r="QEJ20" s="136"/>
      <c r="QEK20" s="136"/>
      <c r="QEL20" s="136"/>
      <c r="QEM20" s="136"/>
      <c r="QEN20" s="136"/>
      <c r="QEO20" s="136"/>
      <c r="QEP20" s="136"/>
      <c r="QEQ20" s="136"/>
      <c r="QER20" s="136"/>
      <c r="QES20" s="136"/>
      <c r="QET20" s="136"/>
      <c r="QEU20" s="136"/>
      <c r="QEV20" s="136"/>
      <c r="QEW20" s="136"/>
      <c r="QEX20" s="136"/>
      <c r="QEY20" s="136"/>
      <c r="QEZ20" s="136"/>
      <c r="QFA20" s="136"/>
      <c r="QFB20" s="136"/>
      <c r="QFC20" s="136"/>
      <c r="QFD20" s="136"/>
      <c r="QFE20" s="136"/>
      <c r="QFF20" s="136"/>
      <c r="QFG20" s="136"/>
      <c r="QFH20" s="136"/>
      <c r="QFI20" s="136"/>
      <c r="QFJ20" s="136"/>
      <c r="QFK20" s="136"/>
      <c r="QFL20" s="136"/>
      <c r="QFM20" s="136"/>
      <c r="QFN20" s="136"/>
      <c r="QFO20" s="136"/>
      <c r="QFP20" s="136"/>
      <c r="QFQ20" s="136"/>
      <c r="QFR20" s="136"/>
      <c r="QFS20" s="136"/>
      <c r="QFT20" s="136"/>
      <c r="QFU20" s="136"/>
      <c r="QFV20" s="136"/>
      <c r="QFW20" s="136"/>
      <c r="QFX20" s="136"/>
      <c r="QFY20" s="136"/>
      <c r="QFZ20" s="136"/>
      <c r="QGA20" s="136"/>
      <c r="QGB20" s="136"/>
      <c r="QGC20" s="136"/>
      <c r="QGD20" s="136"/>
      <c r="QGE20" s="136"/>
      <c r="QGF20" s="136"/>
      <c r="QGG20" s="136"/>
      <c r="QGH20" s="136"/>
      <c r="QGI20" s="136"/>
      <c r="QGJ20" s="136"/>
      <c r="QGK20" s="136"/>
      <c r="QGL20" s="136"/>
      <c r="QGM20" s="136"/>
      <c r="QGN20" s="136"/>
      <c r="QGO20" s="136"/>
      <c r="QGP20" s="136"/>
      <c r="QGQ20" s="136"/>
      <c r="QGR20" s="136"/>
      <c r="QGS20" s="136"/>
      <c r="QGT20" s="136"/>
      <c r="QGU20" s="136"/>
      <c r="QGV20" s="136"/>
      <c r="QGW20" s="136"/>
      <c r="QGX20" s="136"/>
      <c r="QGY20" s="136"/>
      <c r="QGZ20" s="136"/>
      <c r="QHA20" s="136"/>
      <c r="QHB20" s="136"/>
      <c r="QHC20" s="136"/>
      <c r="QHD20" s="136"/>
      <c r="QHE20" s="136"/>
      <c r="QHF20" s="136"/>
      <c r="QHG20" s="136"/>
      <c r="QHH20" s="136"/>
      <c r="QHI20" s="136"/>
      <c r="QHJ20" s="136"/>
      <c r="QHK20" s="136"/>
      <c r="QHL20" s="136"/>
      <c r="QHM20" s="136"/>
      <c r="QHN20" s="136"/>
      <c r="QHO20" s="136"/>
      <c r="QHP20" s="136"/>
      <c r="QHQ20" s="136"/>
      <c r="QHR20" s="136"/>
      <c r="QHS20" s="136"/>
      <c r="QHT20" s="136"/>
      <c r="QHU20" s="136"/>
      <c r="QHV20" s="136"/>
      <c r="QHW20" s="136"/>
      <c r="QHX20" s="136"/>
      <c r="QHY20" s="136"/>
      <c r="QHZ20" s="136"/>
      <c r="QIA20" s="136"/>
      <c r="QIB20" s="136"/>
      <c r="QIC20" s="136"/>
      <c r="QID20" s="136"/>
      <c r="QIE20" s="136"/>
      <c r="QIF20" s="136"/>
      <c r="QIG20" s="136"/>
      <c r="QIH20" s="136"/>
      <c r="QII20" s="136"/>
      <c r="QIJ20" s="136"/>
      <c r="QIK20" s="136"/>
      <c r="QIL20" s="136"/>
      <c r="QIM20" s="136"/>
      <c r="QIN20" s="136"/>
      <c r="QIO20" s="136"/>
      <c r="QIP20" s="136"/>
      <c r="QIQ20" s="136"/>
      <c r="QIR20" s="136"/>
      <c r="QIS20" s="136"/>
      <c r="QIT20" s="136"/>
      <c r="QIU20" s="136"/>
      <c r="QIV20" s="136"/>
      <c r="QIW20" s="136"/>
      <c r="QIX20" s="136"/>
      <c r="QIY20" s="136"/>
      <c r="QIZ20" s="136"/>
      <c r="QJA20" s="136"/>
      <c r="QJB20" s="136"/>
      <c r="QJC20" s="136"/>
      <c r="QJD20" s="136"/>
      <c r="QJE20" s="136"/>
      <c r="QJF20" s="136"/>
      <c r="QJG20" s="136"/>
      <c r="QJH20" s="136"/>
      <c r="QJI20" s="136"/>
      <c r="QJJ20" s="136"/>
      <c r="QJK20" s="136"/>
      <c r="QJL20" s="136"/>
      <c r="QJM20" s="136"/>
      <c r="QJN20" s="136"/>
      <c r="QJO20" s="136"/>
      <c r="QJP20" s="136"/>
      <c r="QJQ20" s="136"/>
      <c r="QJR20" s="136"/>
      <c r="QJS20" s="136"/>
      <c r="QJT20" s="136"/>
      <c r="QJU20" s="136"/>
      <c r="QJV20" s="136"/>
      <c r="QJW20" s="136"/>
      <c r="QJX20" s="136"/>
      <c r="QJY20" s="136"/>
      <c r="QJZ20" s="136"/>
      <c r="QKA20" s="136"/>
      <c r="QKB20" s="136"/>
      <c r="QKC20" s="136"/>
      <c r="QKD20" s="136"/>
      <c r="QKE20" s="136"/>
      <c r="QKF20" s="136"/>
      <c r="QKG20" s="136"/>
      <c r="QKH20" s="136"/>
      <c r="QKI20" s="136"/>
      <c r="QKJ20" s="136"/>
      <c r="QKK20" s="136"/>
      <c r="QKL20" s="136"/>
      <c r="QKM20" s="136"/>
      <c r="QKN20" s="136"/>
      <c r="QKO20" s="136"/>
      <c r="QKP20" s="136"/>
      <c r="QKQ20" s="136"/>
      <c r="QKR20" s="136"/>
      <c r="QKS20" s="136"/>
      <c r="QKT20" s="136"/>
      <c r="QKU20" s="136"/>
      <c r="QKV20" s="136"/>
      <c r="QKW20" s="136"/>
      <c r="QKX20" s="136"/>
      <c r="QKY20" s="136"/>
      <c r="QKZ20" s="136"/>
      <c r="QLA20" s="136"/>
      <c r="QLB20" s="136"/>
      <c r="QLC20" s="136"/>
      <c r="QLD20" s="136"/>
      <c r="QLE20" s="136"/>
      <c r="QLF20" s="136"/>
      <c r="QLG20" s="136"/>
      <c r="QLH20" s="136"/>
      <c r="QLI20" s="136"/>
      <c r="QLJ20" s="136"/>
      <c r="QLK20" s="136"/>
      <c r="QLL20" s="136"/>
      <c r="QLM20" s="136"/>
      <c r="QLN20" s="136"/>
      <c r="QLO20" s="136"/>
      <c r="QLP20" s="136"/>
      <c r="QLQ20" s="136"/>
      <c r="QLR20" s="136"/>
      <c r="QLS20" s="136"/>
      <c r="QLT20" s="136"/>
      <c r="QLU20" s="136"/>
      <c r="QLV20" s="136"/>
      <c r="QLW20" s="136"/>
      <c r="QLX20" s="136"/>
      <c r="QLY20" s="136"/>
      <c r="QLZ20" s="136"/>
      <c r="QMA20" s="136"/>
      <c r="QMB20" s="136"/>
      <c r="QMC20" s="136"/>
      <c r="QMD20" s="136"/>
      <c r="QME20" s="136"/>
      <c r="QMF20" s="136"/>
      <c r="QMG20" s="136"/>
      <c r="QMH20" s="136"/>
      <c r="QMI20" s="136"/>
      <c r="QMJ20" s="136"/>
      <c r="QMK20" s="136"/>
      <c r="QML20" s="136"/>
      <c r="QMM20" s="136"/>
      <c r="QMN20" s="136"/>
      <c r="QMO20" s="136"/>
      <c r="QMP20" s="136"/>
      <c r="QMQ20" s="136"/>
      <c r="QMR20" s="136"/>
      <c r="QMS20" s="136"/>
      <c r="QMT20" s="136"/>
      <c r="QMU20" s="136"/>
      <c r="QMV20" s="136"/>
      <c r="QMW20" s="136"/>
      <c r="QMX20" s="136"/>
      <c r="QMY20" s="136"/>
      <c r="QMZ20" s="136"/>
      <c r="QNA20" s="136"/>
      <c r="QNB20" s="136"/>
      <c r="QNC20" s="136"/>
      <c r="QND20" s="136"/>
      <c r="QNE20" s="136"/>
      <c r="QNF20" s="136"/>
      <c r="QNG20" s="136"/>
      <c r="QNH20" s="136"/>
      <c r="QNI20" s="136"/>
      <c r="QNJ20" s="136"/>
      <c r="QNK20" s="136"/>
      <c r="QNL20" s="136"/>
      <c r="QNM20" s="136"/>
      <c r="QNN20" s="136"/>
      <c r="QNO20" s="136"/>
      <c r="QNP20" s="136"/>
      <c r="QNQ20" s="136"/>
      <c r="QNR20" s="136"/>
      <c r="QNS20" s="136"/>
      <c r="QNT20" s="136"/>
      <c r="QNU20" s="136"/>
      <c r="QNV20" s="136"/>
      <c r="QNW20" s="136"/>
      <c r="QNX20" s="136"/>
      <c r="QNY20" s="136"/>
      <c r="QNZ20" s="136"/>
      <c r="QOA20" s="136"/>
      <c r="QOB20" s="136"/>
      <c r="QOC20" s="136"/>
      <c r="QOD20" s="136"/>
      <c r="QOE20" s="136"/>
      <c r="QOF20" s="136"/>
      <c r="QOG20" s="136"/>
      <c r="QOH20" s="136"/>
      <c r="QOI20" s="136"/>
      <c r="QOJ20" s="136"/>
      <c r="QOK20" s="136"/>
      <c r="QOL20" s="136"/>
      <c r="QOM20" s="136"/>
      <c r="QON20" s="136"/>
      <c r="QOO20" s="136"/>
      <c r="QOP20" s="136"/>
      <c r="QOQ20" s="136"/>
      <c r="QOR20" s="136"/>
      <c r="QOS20" s="136"/>
      <c r="QOT20" s="136"/>
      <c r="QOU20" s="136"/>
      <c r="QOV20" s="136"/>
      <c r="QOW20" s="136"/>
      <c r="QOX20" s="136"/>
      <c r="QOY20" s="136"/>
      <c r="QOZ20" s="136"/>
      <c r="QPA20" s="136"/>
      <c r="QPB20" s="136"/>
      <c r="QPC20" s="136"/>
      <c r="QPD20" s="136"/>
      <c r="QPE20" s="136"/>
      <c r="QPF20" s="136"/>
      <c r="QPG20" s="136"/>
      <c r="QPH20" s="136"/>
      <c r="QPI20" s="136"/>
      <c r="QPJ20" s="136"/>
      <c r="QPK20" s="136"/>
      <c r="QPL20" s="136"/>
      <c r="QPM20" s="136"/>
      <c r="QPN20" s="136"/>
      <c r="QPO20" s="136"/>
      <c r="QPP20" s="136"/>
      <c r="QPQ20" s="136"/>
      <c r="QPR20" s="136"/>
      <c r="QPS20" s="136"/>
      <c r="QPT20" s="136"/>
      <c r="QPU20" s="136"/>
      <c r="QPV20" s="136"/>
      <c r="QPW20" s="136"/>
      <c r="QPX20" s="136"/>
      <c r="QPY20" s="136"/>
      <c r="QPZ20" s="136"/>
      <c r="QQA20" s="136"/>
      <c r="QQB20" s="136"/>
      <c r="QQC20" s="136"/>
      <c r="QQD20" s="136"/>
      <c r="QQE20" s="136"/>
      <c r="QQF20" s="136"/>
      <c r="QQG20" s="136"/>
      <c r="QQH20" s="136"/>
      <c r="QQI20" s="136"/>
      <c r="QQJ20" s="136"/>
      <c r="QQK20" s="136"/>
      <c r="QQL20" s="136"/>
      <c r="QQM20" s="136"/>
      <c r="QQN20" s="136"/>
      <c r="QQO20" s="136"/>
      <c r="QQP20" s="136"/>
      <c r="QQQ20" s="136"/>
      <c r="QQR20" s="136"/>
      <c r="QQS20" s="136"/>
      <c r="QQT20" s="136"/>
      <c r="QQU20" s="136"/>
      <c r="QQV20" s="136"/>
      <c r="QQW20" s="136"/>
      <c r="QQX20" s="136"/>
      <c r="QQY20" s="136"/>
      <c r="QQZ20" s="136"/>
      <c r="QRA20" s="136"/>
      <c r="QRB20" s="136"/>
      <c r="QRC20" s="136"/>
      <c r="QRD20" s="136"/>
      <c r="QRE20" s="136"/>
      <c r="QRF20" s="136"/>
      <c r="QRG20" s="136"/>
      <c r="QRH20" s="136"/>
      <c r="QRI20" s="136"/>
      <c r="QRJ20" s="136"/>
      <c r="QRK20" s="136"/>
      <c r="QRL20" s="136"/>
      <c r="QRM20" s="136"/>
      <c r="QRN20" s="136"/>
      <c r="QRO20" s="136"/>
      <c r="QRP20" s="136"/>
      <c r="QRQ20" s="136"/>
      <c r="QRR20" s="136"/>
      <c r="QRS20" s="136"/>
      <c r="QRT20" s="136"/>
      <c r="QRU20" s="136"/>
      <c r="QRV20" s="136"/>
      <c r="QRW20" s="136"/>
      <c r="QRX20" s="136"/>
      <c r="QRY20" s="136"/>
      <c r="QRZ20" s="136"/>
      <c r="QSA20" s="136"/>
      <c r="QSB20" s="136"/>
      <c r="QSC20" s="136"/>
      <c r="QSD20" s="136"/>
      <c r="QSE20" s="136"/>
      <c r="QSF20" s="136"/>
      <c r="QSG20" s="136"/>
      <c r="QSH20" s="136"/>
      <c r="QSI20" s="136"/>
      <c r="QSJ20" s="136"/>
      <c r="QSK20" s="136"/>
      <c r="QSL20" s="136"/>
      <c r="QSM20" s="136"/>
      <c r="QSN20" s="136"/>
      <c r="QSO20" s="136"/>
      <c r="QSP20" s="136"/>
      <c r="QSQ20" s="136"/>
      <c r="QSR20" s="136"/>
      <c r="QSS20" s="136"/>
      <c r="QST20" s="136"/>
      <c r="QSU20" s="136"/>
      <c r="QSV20" s="136"/>
      <c r="QSW20" s="136"/>
      <c r="QSX20" s="136"/>
      <c r="QSY20" s="136"/>
      <c r="QSZ20" s="136"/>
      <c r="QTA20" s="136"/>
      <c r="QTB20" s="136"/>
      <c r="QTC20" s="136"/>
      <c r="QTD20" s="136"/>
      <c r="QTE20" s="136"/>
      <c r="QTF20" s="136"/>
      <c r="QTG20" s="136"/>
      <c r="QTH20" s="136"/>
      <c r="QTI20" s="136"/>
      <c r="QTJ20" s="136"/>
      <c r="QTK20" s="136"/>
      <c r="QTL20" s="136"/>
      <c r="QTM20" s="136"/>
      <c r="QTN20" s="136"/>
      <c r="QTO20" s="136"/>
      <c r="QTP20" s="136"/>
      <c r="QTQ20" s="136"/>
      <c r="QTR20" s="136"/>
      <c r="QTS20" s="136"/>
      <c r="QTT20" s="136"/>
      <c r="QTU20" s="136"/>
      <c r="QTV20" s="136"/>
      <c r="QTW20" s="136"/>
      <c r="QTX20" s="136"/>
      <c r="QTY20" s="136"/>
      <c r="QTZ20" s="136"/>
      <c r="QUA20" s="136"/>
      <c r="QUB20" s="136"/>
      <c r="QUC20" s="136"/>
      <c r="QUD20" s="136"/>
      <c r="QUE20" s="136"/>
      <c r="QUF20" s="136"/>
      <c r="QUG20" s="136"/>
      <c r="QUH20" s="136"/>
      <c r="QUI20" s="136"/>
      <c r="QUJ20" s="136"/>
      <c r="QUK20" s="136"/>
      <c r="QUL20" s="136"/>
      <c r="QUM20" s="136"/>
      <c r="QUN20" s="136"/>
      <c r="QUO20" s="136"/>
      <c r="QUP20" s="136"/>
      <c r="QUQ20" s="136"/>
      <c r="QUR20" s="136"/>
      <c r="QUS20" s="136"/>
      <c r="QUT20" s="136"/>
      <c r="QUU20" s="136"/>
      <c r="QUV20" s="136"/>
      <c r="QUW20" s="136"/>
      <c r="QUX20" s="136"/>
      <c r="QUY20" s="136"/>
      <c r="QUZ20" s="136"/>
      <c r="QVA20" s="136"/>
      <c r="QVB20" s="136"/>
      <c r="QVC20" s="136"/>
      <c r="QVD20" s="136"/>
      <c r="QVE20" s="136"/>
      <c r="QVF20" s="136"/>
      <c r="QVG20" s="136"/>
      <c r="QVH20" s="136"/>
      <c r="QVI20" s="136"/>
      <c r="QVJ20" s="136"/>
      <c r="QVK20" s="136"/>
      <c r="QVL20" s="136"/>
      <c r="QVM20" s="136"/>
      <c r="QVN20" s="136"/>
      <c r="QVO20" s="136"/>
      <c r="QVP20" s="136"/>
      <c r="QVQ20" s="136"/>
      <c r="QVR20" s="136"/>
      <c r="QVS20" s="136"/>
      <c r="QVT20" s="136"/>
      <c r="QVU20" s="136"/>
      <c r="QVV20" s="136"/>
      <c r="QVW20" s="136"/>
      <c r="QVX20" s="136"/>
      <c r="QVY20" s="136"/>
      <c r="QVZ20" s="136"/>
      <c r="QWA20" s="136"/>
      <c r="QWB20" s="136"/>
      <c r="QWC20" s="136"/>
      <c r="QWD20" s="136"/>
      <c r="QWE20" s="136"/>
      <c r="QWF20" s="136"/>
      <c r="QWG20" s="136"/>
      <c r="QWH20" s="136"/>
      <c r="QWI20" s="136"/>
      <c r="QWJ20" s="136"/>
      <c r="QWK20" s="136"/>
      <c r="QWL20" s="136"/>
      <c r="QWM20" s="136"/>
      <c r="QWN20" s="136"/>
      <c r="QWO20" s="136"/>
      <c r="QWP20" s="136"/>
      <c r="QWQ20" s="136"/>
      <c r="QWR20" s="136"/>
      <c r="QWS20" s="136"/>
      <c r="QWT20" s="136"/>
      <c r="QWU20" s="136"/>
      <c r="QWV20" s="136"/>
      <c r="QWW20" s="136"/>
      <c r="QWX20" s="136"/>
      <c r="QWY20" s="136"/>
      <c r="QWZ20" s="136"/>
      <c r="QXA20" s="136"/>
      <c r="QXB20" s="136"/>
      <c r="QXC20" s="136"/>
      <c r="QXD20" s="136"/>
      <c r="QXE20" s="136"/>
      <c r="QXF20" s="136"/>
      <c r="QXG20" s="136"/>
      <c r="QXH20" s="136"/>
      <c r="QXI20" s="136"/>
      <c r="QXJ20" s="136"/>
      <c r="QXK20" s="136"/>
      <c r="QXL20" s="136"/>
      <c r="QXM20" s="136"/>
      <c r="QXN20" s="136"/>
      <c r="QXO20" s="136"/>
      <c r="QXP20" s="136"/>
      <c r="QXQ20" s="136"/>
      <c r="QXR20" s="136"/>
      <c r="QXS20" s="136"/>
      <c r="QXT20" s="136"/>
      <c r="QXU20" s="136"/>
      <c r="QXV20" s="136"/>
      <c r="QXW20" s="136"/>
      <c r="QXX20" s="136"/>
      <c r="QXY20" s="136"/>
      <c r="QXZ20" s="136"/>
      <c r="QYA20" s="136"/>
      <c r="QYB20" s="136"/>
      <c r="QYC20" s="136"/>
      <c r="QYD20" s="136"/>
      <c r="QYE20" s="136"/>
      <c r="QYF20" s="136"/>
      <c r="QYG20" s="136"/>
      <c r="QYH20" s="136"/>
      <c r="QYI20" s="136"/>
      <c r="QYJ20" s="136"/>
      <c r="QYK20" s="136"/>
      <c r="QYL20" s="136"/>
      <c r="QYM20" s="136"/>
      <c r="QYN20" s="136"/>
      <c r="QYO20" s="136"/>
      <c r="QYP20" s="136"/>
      <c r="QYQ20" s="136"/>
      <c r="QYR20" s="136"/>
      <c r="QYS20" s="136"/>
      <c r="QYT20" s="136"/>
      <c r="QYU20" s="136"/>
      <c r="QYV20" s="136"/>
      <c r="QYW20" s="136"/>
      <c r="QYX20" s="136"/>
      <c r="QYY20" s="136"/>
      <c r="QYZ20" s="136"/>
      <c r="QZA20" s="136"/>
      <c r="QZB20" s="136"/>
      <c r="QZC20" s="136"/>
      <c r="QZD20" s="136"/>
      <c r="QZE20" s="136"/>
      <c r="QZF20" s="136"/>
      <c r="QZG20" s="136"/>
      <c r="QZH20" s="136"/>
      <c r="QZI20" s="136"/>
      <c r="QZJ20" s="136"/>
      <c r="QZK20" s="136"/>
      <c r="QZL20" s="136"/>
      <c r="QZM20" s="136"/>
      <c r="QZN20" s="136"/>
      <c r="QZO20" s="136"/>
      <c r="QZP20" s="136"/>
      <c r="QZQ20" s="136"/>
      <c r="QZR20" s="136"/>
      <c r="QZS20" s="136"/>
      <c r="QZT20" s="136"/>
      <c r="QZU20" s="136"/>
      <c r="QZV20" s="136"/>
      <c r="QZW20" s="136"/>
      <c r="QZX20" s="136"/>
      <c r="QZY20" s="136"/>
      <c r="QZZ20" s="136"/>
      <c r="RAA20" s="136"/>
      <c r="RAB20" s="136"/>
      <c r="RAC20" s="136"/>
      <c r="RAD20" s="136"/>
      <c r="RAE20" s="136"/>
      <c r="RAF20" s="136"/>
      <c r="RAG20" s="136"/>
      <c r="RAH20" s="136"/>
      <c r="RAI20" s="136"/>
      <c r="RAJ20" s="136"/>
      <c r="RAK20" s="136"/>
      <c r="RAL20" s="136"/>
      <c r="RAM20" s="136"/>
      <c r="RAN20" s="136"/>
      <c r="RAO20" s="136"/>
      <c r="RAP20" s="136"/>
      <c r="RAQ20" s="136"/>
      <c r="RAR20" s="136"/>
      <c r="RAS20" s="136"/>
      <c r="RAT20" s="136"/>
      <c r="RAU20" s="136"/>
      <c r="RAV20" s="136"/>
      <c r="RAW20" s="136"/>
      <c r="RAX20" s="136"/>
      <c r="RAY20" s="136"/>
      <c r="RAZ20" s="136"/>
      <c r="RBA20" s="136"/>
      <c r="RBB20" s="136"/>
      <c r="RBC20" s="136"/>
      <c r="RBD20" s="136"/>
      <c r="RBE20" s="136"/>
      <c r="RBF20" s="136"/>
      <c r="RBG20" s="136"/>
      <c r="RBH20" s="136"/>
      <c r="RBI20" s="136"/>
      <c r="RBJ20" s="136"/>
      <c r="RBK20" s="136"/>
      <c r="RBL20" s="136"/>
      <c r="RBM20" s="136"/>
      <c r="RBN20" s="136"/>
      <c r="RBO20" s="136"/>
      <c r="RBP20" s="136"/>
      <c r="RBQ20" s="136"/>
      <c r="RBR20" s="136"/>
      <c r="RBS20" s="136"/>
      <c r="RBT20" s="136"/>
      <c r="RBU20" s="136"/>
      <c r="RBV20" s="136"/>
      <c r="RBW20" s="136"/>
      <c r="RBX20" s="136"/>
      <c r="RBY20" s="136"/>
      <c r="RBZ20" s="136"/>
      <c r="RCA20" s="136"/>
      <c r="RCB20" s="136"/>
      <c r="RCC20" s="136"/>
      <c r="RCD20" s="136"/>
      <c r="RCE20" s="136"/>
      <c r="RCF20" s="136"/>
      <c r="RCG20" s="136"/>
      <c r="RCH20" s="136"/>
      <c r="RCI20" s="136"/>
      <c r="RCJ20" s="136"/>
      <c r="RCK20" s="136"/>
      <c r="RCL20" s="136"/>
      <c r="RCM20" s="136"/>
      <c r="RCN20" s="136"/>
      <c r="RCO20" s="136"/>
      <c r="RCP20" s="136"/>
      <c r="RCQ20" s="136"/>
      <c r="RCR20" s="136"/>
      <c r="RCS20" s="136"/>
      <c r="RCT20" s="136"/>
      <c r="RCU20" s="136"/>
      <c r="RCV20" s="136"/>
      <c r="RCW20" s="136"/>
      <c r="RCX20" s="136"/>
      <c r="RCY20" s="136"/>
      <c r="RCZ20" s="136"/>
      <c r="RDA20" s="136"/>
      <c r="RDB20" s="136"/>
      <c r="RDC20" s="136"/>
      <c r="RDD20" s="136"/>
      <c r="RDE20" s="136"/>
      <c r="RDF20" s="136"/>
      <c r="RDG20" s="136"/>
      <c r="RDH20" s="136"/>
      <c r="RDI20" s="136"/>
      <c r="RDJ20" s="136"/>
      <c r="RDK20" s="136"/>
      <c r="RDL20" s="136"/>
      <c r="RDM20" s="136"/>
      <c r="RDN20" s="136"/>
      <c r="RDO20" s="136"/>
      <c r="RDP20" s="136"/>
      <c r="RDQ20" s="136"/>
      <c r="RDR20" s="136"/>
      <c r="RDS20" s="136"/>
      <c r="RDT20" s="136"/>
      <c r="RDU20" s="136"/>
      <c r="RDV20" s="136"/>
      <c r="RDW20" s="136"/>
      <c r="RDX20" s="136"/>
      <c r="RDY20" s="136"/>
      <c r="RDZ20" s="136"/>
      <c r="REA20" s="136"/>
      <c r="REB20" s="136"/>
      <c r="REC20" s="136"/>
      <c r="RED20" s="136"/>
      <c r="REE20" s="136"/>
      <c r="REF20" s="136"/>
      <c r="REG20" s="136"/>
      <c r="REH20" s="136"/>
      <c r="REI20" s="136"/>
      <c r="REJ20" s="136"/>
      <c r="REK20" s="136"/>
      <c r="REL20" s="136"/>
      <c r="REM20" s="136"/>
      <c r="REN20" s="136"/>
      <c r="REO20" s="136"/>
      <c r="REP20" s="136"/>
      <c r="REQ20" s="136"/>
      <c r="RER20" s="136"/>
      <c r="RES20" s="136"/>
      <c r="RET20" s="136"/>
      <c r="REU20" s="136"/>
      <c r="REV20" s="136"/>
      <c r="REW20" s="136"/>
      <c r="REX20" s="136"/>
      <c r="REY20" s="136"/>
      <c r="REZ20" s="136"/>
      <c r="RFA20" s="136"/>
      <c r="RFB20" s="136"/>
      <c r="RFC20" s="136"/>
      <c r="RFD20" s="136"/>
      <c r="RFE20" s="136"/>
      <c r="RFF20" s="136"/>
      <c r="RFG20" s="136"/>
      <c r="RFH20" s="136"/>
      <c r="RFI20" s="136"/>
      <c r="RFJ20" s="136"/>
      <c r="RFK20" s="136"/>
      <c r="RFL20" s="136"/>
      <c r="RFM20" s="136"/>
      <c r="RFN20" s="136"/>
      <c r="RFO20" s="136"/>
      <c r="RFP20" s="136"/>
      <c r="RFQ20" s="136"/>
      <c r="RFR20" s="136"/>
      <c r="RFS20" s="136"/>
      <c r="RFT20" s="136"/>
      <c r="RFU20" s="136"/>
      <c r="RFV20" s="136"/>
      <c r="RFW20" s="136"/>
      <c r="RFX20" s="136"/>
      <c r="RFY20" s="136"/>
      <c r="RFZ20" s="136"/>
      <c r="RGA20" s="136"/>
      <c r="RGB20" s="136"/>
      <c r="RGC20" s="136"/>
      <c r="RGD20" s="136"/>
      <c r="RGE20" s="136"/>
      <c r="RGF20" s="136"/>
      <c r="RGG20" s="136"/>
      <c r="RGH20" s="136"/>
      <c r="RGI20" s="136"/>
      <c r="RGJ20" s="136"/>
      <c r="RGK20" s="136"/>
      <c r="RGL20" s="136"/>
      <c r="RGM20" s="136"/>
      <c r="RGN20" s="136"/>
      <c r="RGO20" s="136"/>
      <c r="RGP20" s="136"/>
      <c r="RGQ20" s="136"/>
      <c r="RGR20" s="136"/>
      <c r="RGS20" s="136"/>
      <c r="RGT20" s="136"/>
      <c r="RGU20" s="136"/>
      <c r="RGV20" s="136"/>
      <c r="RGW20" s="136"/>
      <c r="RGX20" s="136"/>
      <c r="RGY20" s="136"/>
      <c r="RGZ20" s="136"/>
      <c r="RHA20" s="136"/>
      <c r="RHB20" s="136"/>
      <c r="RHC20" s="136"/>
      <c r="RHD20" s="136"/>
      <c r="RHE20" s="136"/>
      <c r="RHF20" s="136"/>
      <c r="RHG20" s="136"/>
      <c r="RHH20" s="136"/>
      <c r="RHI20" s="136"/>
      <c r="RHJ20" s="136"/>
      <c r="RHK20" s="136"/>
      <c r="RHL20" s="136"/>
      <c r="RHM20" s="136"/>
      <c r="RHN20" s="136"/>
      <c r="RHO20" s="136"/>
      <c r="RHP20" s="136"/>
      <c r="RHQ20" s="136"/>
      <c r="RHR20" s="136"/>
      <c r="RHS20" s="136"/>
      <c r="RHT20" s="136"/>
      <c r="RHU20" s="136"/>
      <c r="RHV20" s="136"/>
      <c r="RHW20" s="136"/>
      <c r="RHX20" s="136"/>
      <c r="RHY20" s="136"/>
      <c r="RHZ20" s="136"/>
      <c r="RIA20" s="136"/>
      <c r="RIB20" s="136"/>
      <c r="RIC20" s="136"/>
      <c r="RID20" s="136"/>
      <c r="RIE20" s="136"/>
      <c r="RIF20" s="136"/>
      <c r="RIG20" s="136"/>
      <c r="RIH20" s="136"/>
      <c r="RII20" s="136"/>
      <c r="RIJ20" s="136"/>
      <c r="RIK20" s="136"/>
      <c r="RIL20" s="136"/>
      <c r="RIM20" s="136"/>
      <c r="RIN20" s="136"/>
      <c r="RIO20" s="136"/>
      <c r="RIP20" s="136"/>
      <c r="RIQ20" s="136"/>
      <c r="RIR20" s="136"/>
      <c r="RIS20" s="136"/>
      <c r="RIT20" s="136"/>
      <c r="RIU20" s="136"/>
      <c r="RIV20" s="136"/>
      <c r="RIW20" s="136"/>
      <c r="RIX20" s="136"/>
      <c r="RIY20" s="136"/>
      <c r="RIZ20" s="136"/>
      <c r="RJA20" s="136"/>
      <c r="RJB20" s="136"/>
      <c r="RJC20" s="136"/>
      <c r="RJD20" s="136"/>
      <c r="RJE20" s="136"/>
      <c r="RJF20" s="136"/>
      <c r="RJG20" s="136"/>
      <c r="RJH20" s="136"/>
      <c r="RJI20" s="136"/>
      <c r="RJJ20" s="136"/>
      <c r="RJK20" s="136"/>
      <c r="RJL20" s="136"/>
      <c r="RJM20" s="136"/>
      <c r="RJN20" s="136"/>
      <c r="RJO20" s="136"/>
      <c r="RJP20" s="136"/>
      <c r="RJQ20" s="136"/>
      <c r="RJR20" s="136"/>
      <c r="RJS20" s="136"/>
      <c r="RJT20" s="136"/>
      <c r="RJU20" s="136"/>
      <c r="RJV20" s="136"/>
      <c r="RJW20" s="136"/>
      <c r="RJX20" s="136"/>
      <c r="RJY20" s="136"/>
      <c r="RJZ20" s="136"/>
      <c r="RKA20" s="136"/>
      <c r="RKB20" s="136"/>
      <c r="RKC20" s="136"/>
      <c r="RKD20" s="136"/>
      <c r="RKE20" s="136"/>
      <c r="RKF20" s="136"/>
      <c r="RKG20" s="136"/>
      <c r="RKH20" s="136"/>
      <c r="RKI20" s="136"/>
      <c r="RKJ20" s="136"/>
      <c r="RKK20" s="136"/>
      <c r="RKL20" s="136"/>
      <c r="RKM20" s="136"/>
      <c r="RKN20" s="136"/>
      <c r="RKO20" s="136"/>
      <c r="RKP20" s="136"/>
      <c r="RKQ20" s="136"/>
      <c r="RKR20" s="136"/>
      <c r="RKS20" s="136"/>
      <c r="RKT20" s="136"/>
      <c r="RKU20" s="136"/>
      <c r="RKV20" s="136"/>
      <c r="RKW20" s="136"/>
      <c r="RKX20" s="136"/>
      <c r="RKY20" s="136"/>
      <c r="RKZ20" s="136"/>
      <c r="RLA20" s="136"/>
      <c r="RLB20" s="136"/>
      <c r="RLC20" s="136"/>
      <c r="RLD20" s="136"/>
      <c r="RLE20" s="136"/>
      <c r="RLF20" s="136"/>
      <c r="RLG20" s="136"/>
      <c r="RLH20" s="136"/>
      <c r="RLI20" s="136"/>
      <c r="RLJ20" s="136"/>
      <c r="RLK20" s="136"/>
      <c r="RLL20" s="136"/>
      <c r="RLM20" s="136"/>
      <c r="RLN20" s="136"/>
      <c r="RLO20" s="136"/>
      <c r="RLP20" s="136"/>
      <c r="RLQ20" s="136"/>
      <c r="RLR20" s="136"/>
      <c r="RLS20" s="136"/>
      <c r="RLT20" s="136"/>
      <c r="RLU20" s="136"/>
      <c r="RLV20" s="136"/>
      <c r="RLW20" s="136"/>
      <c r="RLX20" s="136"/>
      <c r="RLY20" s="136"/>
      <c r="RLZ20" s="136"/>
      <c r="RMA20" s="136"/>
      <c r="RMB20" s="136"/>
      <c r="RMC20" s="136"/>
      <c r="RMD20" s="136"/>
      <c r="RME20" s="136"/>
      <c r="RMF20" s="136"/>
      <c r="RMG20" s="136"/>
      <c r="RMH20" s="136"/>
      <c r="RMI20" s="136"/>
      <c r="RMJ20" s="136"/>
      <c r="RMK20" s="136"/>
      <c r="RML20" s="136"/>
      <c r="RMM20" s="136"/>
      <c r="RMN20" s="136"/>
      <c r="RMO20" s="136"/>
      <c r="RMP20" s="136"/>
      <c r="RMQ20" s="136"/>
      <c r="RMR20" s="136"/>
      <c r="RMS20" s="136"/>
      <c r="RMT20" s="136"/>
      <c r="RMU20" s="136"/>
      <c r="RMV20" s="136"/>
      <c r="RMW20" s="136"/>
      <c r="RMX20" s="136"/>
      <c r="RMY20" s="136"/>
      <c r="RMZ20" s="136"/>
      <c r="RNA20" s="136"/>
      <c r="RNB20" s="136"/>
      <c r="RNC20" s="136"/>
      <c r="RND20" s="136"/>
      <c r="RNE20" s="136"/>
      <c r="RNF20" s="136"/>
      <c r="RNG20" s="136"/>
      <c r="RNH20" s="136"/>
      <c r="RNI20" s="136"/>
      <c r="RNJ20" s="136"/>
      <c r="RNK20" s="136"/>
      <c r="RNL20" s="136"/>
      <c r="RNM20" s="136"/>
      <c r="RNN20" s="136"/>
      <c r="RNO20" s="136"/>
      <c r="RNP20" s="136"/>
      <c r="RNQ20" s="136"/>
      <c r="RNR20" s="136"/>
      <c r="RNS20" s="136"/>
      <c r="RNT20" s="136"/>
      <c r="RNU20" s="136"/>
      <c r="RNV20" s="136"/>
      <c r="RNW20" s="136"/>
      <c r="RNX20" s="136"/>
      <c r="RNY20" s="136"/>
      <c r="RNZ20" s="136"/>
      <c r="ROA20" s="136"/>
      <c r="ROB20" s="136"/>
      <c r="ROC20" s="136"/>
      <c r="ROD20" s="136"/>
      <c r="ROE20" s="136"/>
      <c r="ROF20" s="136"/>
      <c r="ROG20" s="136"/>
      <c r="ROH20" s="136"/>
      <c r="ROI20" s="136"/>
      <c r="ROJ20" s="136"/>
      <c r="ROK20" s="136"/>
      <c r="ROL20" s="136"/>
      <c r="ROM20" s="136"/>
      <c r="RON20" s="136"/>
      <c r="ROO20" s="136"/>
      <c r="ROP20" s="136"/>
      <c r="ROQ20" s="136"/>
      <c r="ROR20" s="136"/>
      <c r="ROS20" s="136"/>
      <c r="ROT20" s="136"/>
      <c r="ROU20" s="136"/>
      <c r="ROV20" s="136"/>
      <c r="ROW20" s="136"/>
      <c r="ROX20" s="136"/>
      <c r="ROY20" s="136"/>
      <c r="ROZ20" s="136"/>
      <c r="RPA20" s="136"/>
      <c r="RPB20" s="136"/>
      <c r="RPC20" s="136"/>
      <c r="RPD20" s="136"/>
      <c r="RPE20" s="136"/>
      <c r="RPF20" s="136"/>
      <c r="RPG20" s="136"/>
      <c r="RPH20" s="136"/>
      <c r="RPI20" s="136"/>
      <c r="RPJ20" s="136"/>
      <c r="RPK20" s="136"/>
      <c r="RPL20" s="136"/>
      <c r="RPM20" s="136"/>
      <c r="RPN20" s="136"/>
      <c r="RPO20" s="136"/>
      <c r="RPP20" s="136"/>
      <c r="RPQ20" s="136"/>
      <c r="RPR20" s="136"/>
      <c r="RPS20" s="136"/>
      <c r="RPT20" s="136"/>
      <c r="RPU20" s="136"/>
      <c r="RPV20" s="136"/>
      <c r="RPW20" s="136"/>
      <c r="RPX20" s="136"/>
      <c r="RPY20" s="136"/>
      <c r="RPZ20" s="136"/>
      <c r="RQA20" s="136"/>
      <c r="RQB20" s="136"/>
      <c r="RQC20" s="136"/>
      <c r="RQD20" s="136"/>
      <c r="RQE20" s="136"/>
      <c r="RQF20" s="136"/>
      <c r="RQG20" s="136"/>
      <c r="RQH20" s="136"/>
      <c r="RQI20" s="136"/>
      <c r="RQJ20" s="136"/>
      <c r="RQK20" s="136"/>
      <c r="RQL20" s="136"/>
      <c r="RQM20" s="136"/>
      <c r="RQN20" s="136"/>
      <c r="RQO20" s="136"/>
      <c r="RQP20" s="136"/>
      <c r="RQQ20" s="136"/>
      <c r="RQR20" s="136"/>
      <c r="RQS20" s="136"/>
      <c r="RQT20" s="136"/>
      <c r="RQU20" s="136"/>
      <c r="RQV20" s="136"/>
      <c r="RQW20" s="136"/>
      <c r="RQX20" s="136"/>
      <c r="RQY20" s="136"/>
      <c r="RQZ20" s="136"/>
      <c r="RRA20" s="136"/>
      <c r="RRB20" s="136"/>
      <c r="RRC20" s="136"/>
      <c r="RRD20" s="136"/>
      <c r="RRE20" s="136"/>
      <c r="RRF20" s="136"/>
      <c r="RRG20" s="136"/>
      <c r="RRH20" s="136"/>
      <c r="RRI20" s="136"/>
      <c r="RRJ20" s="136"/>
      <c r="RRK20" s="136"/>
      <c r="RRL20" s="136"/>
      <c r="RRM20" s="136"/>
      <c r="RRN20" s="136"/>
      <c r="RRO20" s="136"/>
      <c r="RRP20" s="136"/>
      <c r="RRQ20" s="136"/>
      <c r="RRR20" s="136"/>
      <c r="RRS20" s="136"/>
      <c r="RRT20" s="136"/>
      <c r="RRU20" s="136"/>
      <c r="RRV20" s="136"/>
      <c r="RRW20" s="136"/>
      <c r="RRX20" s="136"/>
      <c r="RRY20" s="136"/>
      <c r="RRZ20" s="136"/>
      <c r="RSA20" s="136"/>
      <c r="RSB20" s="136"/>
      <c r="RSC20" s="136"/>
      <c r="RSD20" s="136"/>
      <c r="RSE20" s="136"/>
      <c r="RSF20" s="136"/>
      <c r="RSG20" s="136"/>
      <c r="RSH20" s="136"/>
      <c r="RSI20" s="136"/>
      <c r="RSJ20" s="136"/>
      <c r="RSK20" s="136"/>
      <c r="RSL20" s="136"/>
      <c r="RSM20" s="136"/>
      <c r="RSN20" s="136"/>
      <c r="RSO20" s="136"/>
      <c r="RSP20" s="136"/>
      <c r="RSQ20" s="136"/>
      <c r="RSR20" s="136"/>
      <c r="RSS20" s="136"/>
      <c r="RST20" s="136"/>
      <c r="RSU20" s="136"/>
      <c r="RSV20" s="136"/>
      <c r="RSW20" s="136"/>
      <c r="RSX20" s="136"/>
      <c r="RSY20" s="136"/>
      <c r="RSZ20" s="136"/>
      <c r="RTA20" s="136"/>
      <c r="RTB20" s="136"/>
      <c r="RTC20" s="136"/>
      <c r="RTD20" s="136"/>
      <c r="RTE20" s="136"/>
      <c r="RTF20" s="136"/>
      <c r="RTG20" s="136"/>
      <c r="RTH20" s="136"/>
      <c r="RTI20" s="136"/>
      <c r="RTJ20" s="136"/>
      <c r="RTK20" s="136"/>
      <c r="RTL20" s="136"/>
      <c r="RTM20" s="136"/>
      <c r="RTN20" s="136"/>
      <c r="RTO20" s="136"/>
      <c r="RTP20" s="136"/>
      <c r="RTQ20" s="136"/>
      <c r="RTR20" s="136"/>
      <c r="RTS20" s="136"/>
      <c r="RTT20" s="136"/>
      <c r="RTU20" s="136"/>
      <c r="RTV20" s="136"/>
      <c r="RTW20" s="136"/>
      <c r="RTX20" s="136"/>
      <c r="RTY20" s="136"/>
      <c r="RTZ20" s="136"/>
      <c r="RUA20" s="136"/>
      <c r="RUB20" s="136"/>
      <c r="RUC20" s="136"/>
      <c r="RUD20" s="136"/>
      <c r="RUE20" s="136"/>
      <c r="RUF20" s="136"/>
      <c r="RUG20" s="136"/>
      <c r="RUH20" s="136"/>
      <c r="RUI20" s="136"/>
      <c r="RUJ20" s="136"/>
      <c r="RUK20" s="136"/>
      <c r="RUL20" s="136"/>
      <c r="RUM20" s="136"/>
      <c r="RUN20" s="136"/>
      <c r="RUO20" s="136"/>
      <c r="RUP20" s="136"/>
      <c r="RUQ20" s="136"/>
      <c r="RUR20" s="136"/>
      <c r="RUS20" s="136"/>
      <c r="RUT20" s="136"/>
      <c r="RUU20" s="136"/>
      <c r="RUV20" s="136"/>
      <c r="RUW20" s="136"/>
      <c r="RUX20" s="136"/>
      <c r="RUY20" s="136"/>
      <c r="RUZ20" s="136"/>
      <c r="RVA20" s="136"/>
      <c r="RVB20" s="136"/>
      <c r="RVC20" s="136"/>
      <c r="RVD20" s="136"/>
      <c r="RVE20" s="136"/>
      <c r="RVF20" s="136"/>
      <c r="RVG20" s="136"/>
      <c r="RVH20" s="136"/>
      <c r="RVI20" s="136"/>
      <c r="RVJ20" s="136"/>
      <c r="RVK20" s="136"/>
      <c r="RVL20" s="136"/>
      <c r="RVM20" s="136"/>
      <c r="RVN20" s="136"/>
      <c r="RVO20" s="136"/>
      <c r="RVP20" s="136"/>
      <c r="RVQ20" s="136"/>
      <c r="RVR20" s="136"/>
      <c r="RVS20" s="136"/>
      <c r="RVT20" s="136"/>
      <c r="RVU20" s="136"/>
      <c r="RVV20" s="136"/>
      <c r="RVW20" s="136"/>
      <c r="RVX20" s="136"/>
      <c r="RVY20" s="136"/>
      <c r="RVZ20" s="136"/>
      <c r="RWA20" s="136"/>
      <c r="RWB20" s="136"/>
      <c r="RWC20" s="136"/>
      <c r="RWD20" s="136"/>
      <c r="RWE20" s="136"/>
      <c r="RWF20" s="136"/>
      <c r="RWG20" s="136"/>
      <c r="RWH20" s="136"/>
      <c r="RWI20" s="136"/>
      <c r="RWJ20" s="136"/>
      <c r="RWK20" s="136"/>
      <c r="RWL20" s="136"/>
      <c r="RWM20" s="136"/>
      <c r="RWN20" s="136"/>
      <c r="RWO20" s="136"/>
      <c r="RWP20" s="136"/>
      <c r="RWQ20" s="136"/>
      <c r="RWR20" s="136"/>
      <c r="RWS20" s="136"/>
      <c r="RWT20" s="136"/>
      <c r="RWU20" s="136"/>
      <c r="RWV20" s="136"/>
      <c r="RWW20" s="136"/>
      <c r="RWX20" s="136"/>
      <c r="RWY20" s="136"/>
      <c r="RWZ20" s="136"/>
      <c r="RXA20" s="136"/>
      <c r="RXB20" s="136"/>
      <c r="RXC20" s="136"/>
      <c r="RXD20" s="136"/>
      <c r="RXE20" s="136"/>
      <c r="RXF20" s="136"/>
      <c r="RXG20" s="136"/>
      <c r="RXH20" s="136"/>
      <c r="RXI20" s="136"/>
      <c r="RXJ20" s="136"/>
      <c r="RXK20" s="136"/>
      <c r="RXL20" s="136"/>
      <c r="RXM20" s="136"/>
      <c r="RXN20" s="136"/>
      <c r="RXO20" s="136"/>
      <c r="RXP20" s="136"/>
      <c r="RXQ20" s="136"/>
      <c r="RXR20" s="136"/>
      <c r="RXS20" s="136"/>
      <c r="RXT20" s="136"/>
      <c r="RXU20" s="136"/>
      <c r="RXV20" s="136"/>
      <c r="RXW20" s="136"/>
      <c r="RXX20" s="136"/>
      <c r="RXY20" s="136"/>
      <c r="RXZ20" s="136"/>
      <c r="RYA20" s="136"/>
      <c r="RYB20" s="136"/>
      <c r="RYC20" s="136"/>
      <c r="RYD20" s="136"/>
      <c r="RYE20" s="136"/>
      <c r="RYF20" s="136"/>
      <c r="RYG20" s="136"/>
      <c r="RYH20" s="136"/>
      <c r="RYI20" s="136"/>
      <c r="RYJ20" s="136"/>
      <c r="RYK20" s="136"/>
      <c r="RYL20" s="136"/>
      <c r="RYM20" s="136"/>
      <c r="RYN20" s="136"/>
      <c r="RYO20" s="136"/>
      <c r="RYP20" s="136"/>
      <c r="RYQ20" s="136"/>
      <c r="RYR20" s="136"/>
      <c r="RYS20" s="136"/>
      <c r="RYT20" s="136"/>
      <c r="RYU20" s="136"/>
      <c r="RYV20" s="136"/>
      <c r="RYW20" s="136"/>
      <c r="RYX20" s="136"/>
      <c r="RYY20" s="136"/>
      <c r="RYZ20" s="136"/>
      <c r="RZA20" s="136"/>
      <c r="RZB20" s="136"/>
      <c r="RZC20" s="136"/>
      <c r="RZD20" s="136"/>
      <c r="RZE20" s="136"/>
      <c r="RZF20" s="136"/>
      <c r="RZG20" s="136"/>
      <c r="RZH20" s="136"/>
      <c r="RZI20" s="136"/>
      <c r="RZJ20" s="136"/>
      <c r="RZK20" s="136"/>
      <c r="RZL20" s="136"/>
      <c r="RZM20" s="136"/>
      <c r="RZN20" s="136"/>
      <c r="RZO20" s="136"/>
      <c r="RZP20" s="136"/>
      <c r="RZQ20" s="136"/>
      <c r="RZR20" s="136"/>
      <c r="RZS20" s="136"/>
      <c r="RZT20" s="136"/>
      <c r="RZU20" s="136"/>
      <c r="RZV20" s="136"/>
      <c r="RZW20" s="136"/>
      <c r="RZX20" s="136"/>
      <c r="RZY20" s="136"/>
      <c r="RZZ20" s="136"/>
      <c r="SAA20" s="136"/>
      <c r="SAB20" s="136"/>
      <c r="SAC20" s="136"/>
      <c r="SAD20" s="136"/>
      <c r="SAE20" s="136"/>
      <c r="SAF20" s="136"/>
      <c r="SAG20" s="136"/>
      <c r="SAH20" s="136"/>
      <c r="SAI20" s="136"/>
      <c r="SAJ20" s="136"/>
      <c r="SAK20" s="136"/>
      <c r="SAL20" s="136"/>
      <c r="SAM20" s="136"/>
      <c r="SAN20" s="136"/>
      <c r="SAO20" s="136"/>
      <c r="SAP20" s="136"/>
      <c r="SAQ20" s="136"/>
      <c r="SAR20" s="136"/>
      <c r="SAS20" s="136"/>
      <c r="SAT20" s="136"/>
      <c r="SAU20" s="136"/>
      <c r="SAV20" s="136"/>
      <c r="SAW20" s="136"/>
      <c r="SAX20" s="136"/>
      <c r="SAY20" s="136"/>
      <c r="SAZ20" s="136"/>
      <c r="SBA20" s="136"/>
      <c r="SBB20" s="136"/>
      <c r="SBC20" s="136"/>
      <c r="SBD20" s="136"/>
      <c r="SBE20" s="136"/>
      <c r="SBF20" s="136"/>
      <c r="SBG20" s="136"/>
      <c r="SBH20" s="136"/>
      <c r="SBI20" s="136"/>
      <c r="SBJ20" s="136"/>
      <c r="SBK20" s="136"/>
      <c r="SBL20" s="136"/>
      <c r="SBM20" s="136"/>
      <c r="SBN20" s="136"/>
      <c r="SBO20" s="136"/>
      <c r="SBP20" s="136"/>
      <c r="SBQ20" s="136"/>
      <c r="SBR20" s="136"/>
      <c r="SBS20" s="136"/>
      <c r="SBT20" s="136"/>
      <c r="SBU20" s="136"/>
      <c r="SBV20" s="136"/>
      <c r="SBW20" s="136"/>
      <c r="SBX20" s="136"/>
      <c r="SBY20" s="136"/>
      <c r="SBZ20" s="136"/>
      <c r="SCA20" s="136"/>
      <c r="SCB20" s="136"/>
      <c r="SCC20" s="136"/>
      <c r="SCD20" s="136"/>
      <c r="SCE20" s="136"/>
      <c r="SCF20" s="136"/>
      <c r="SCG20" s="136"/>
      <c r="SCH20" s="136"/>
      <c r="SCI20" s="136"/>
      <c r="SCJ20" s="136"/>
      <c r="SCK20" s="136"/>
      <c r="SCL20" s="136"/>
      <c r="SCM20" s="136"/>
      <c r="SCN20" s="136"/>
      <c r="SCO20" s="136"/>
      <c r="SCP20" s="136"/>
      <c r="SCQ20" s="136"/>
      <c r="SCR20" s="136"/>
      <c r="SCS20" s="136"/>
      <c r="SCT20" s="136"/>
      <c r="SCU20" s="136"/>
      <c r="SCV20" s="136"/>
      <c r="SCW20" s="136"/>
      <c r="SCX20" s="136"/>
      <c r="SCY20" s="136"/>
      <c r="SCZ20" s="136"/>
      <c r="SDA20" s="136"/>
      <c r="SDB20" s="136"/>
      <c r="SDC20" s="136"/>
      <c r="SDD20" s="136"/>
      <c r="SDE20" s="136"/>
      <c r="SDF20" s="136"/>
      <c r="SDG20" s="136"/>
      <c r="SDH20" s="136"/>
      <c r="SDI20" s="136"/>
      <c r="SDJ20" s="136"/>
      <c r="SDK20" s="136"/>
      <c r="SDL20" s="136"/>
      <c r="SDM20" s="136"/>
      <c r="SDN20" s="136"/>
      <c r="SDO20" s="136"/>
      <c r="SDP20" s="136"/>
      <c r="SDQ20" s="136"/>
      <c r="SDR20" s="136"/>
      <c r="SDS20" s="136"/>
      <c r="SDT20" s="136"/>
      <c r="SDU20" s="136"/>
      <c r="SDV20" s="136"/>
      <c r="SDW20" s="136"/>
      <c r="SDX20" s="136"/>
      <c r="SDY20" s="136"/>
      <c r="SDZ20" s="136"/>
      <c r="SEA20" s="136"/>
      <c r="SEB20" s="136"/>
      <c r="SEC20" s="136"/>
      <c r="SED20" s="136"/>
      <c r="SEE20" s="136"/>
      <c r="SEF20" s="136"/>
      <c r="SEG20" s="136"/>
      <c r="SEH20" s="136"/>
      <c r="SEI20" s="136"/>
      <c r="SEJ20" s="136"/>
      <c r="SEK20" s="136"/>
      <c r="SEL20" s="136"/>
      <c r="SEM20" s="136"/>
      <c r="SEN20" s="136"/>
      <c r="SEO20" s="136"/>
      <c r="SEP20" s="136"/>
      <c r="SEQ20" s="136"/>
      <c r="SER20" s="136"/>
      <c r="SES20" s="136"/>
      <c r="SET20" s="136"/>
      <c r="SEU20" s="136"/>
      <c r="SEV20" s="136"/>
      <c r="SEW20" s="136"/>
      <c r="SEX20" s="136"/>
      <c r="SEY20" s="136"/>
      <c r="SEZ20" s="136"/>
      <c r="SFA20" s="136"/>
      <c r="SFB20" s="136"/>
      <c r="SFC20" s="136"/>
      <c r="SFD20" s="136"/>
      <c r="SFE20" s="136"/>
      <c r="SFF20" s="136"/>
      <c r="SFG20" s="136"/>
      <c r="SFH20" s="136"/>
      <c r="SFI20" s="136"/>
      <c r="SFJ20" s="136"/>
      <c r="SFK20" s="136"/>
      <c r="SFL20" s="136"/>
      <c r="SFM20" s="136"/>
      <c r="SFN20" s="136"/>
      <c r="SFO20" s="136"/>
      <c r="SFP20" s="136"/>
      <c r="SFQ20" s="136"/>
      <c r="SFR20" s="136"/>
      <c r="SFS20" s="136"/>
      <c r="SFT20" s="136"/>
      <c r="SFU20" s="136"/>
      <c r="SFV20" s="136"/>
      <c r="SFW20" s="136"/>
      <c r="SFX20" s="136"/>
      <c r="SFY20" s="136"/>
      <c r="SFZ20" s="136"/>
      <c r="SGA20" s="136"/>
      <c r="SGB20" s="136"/>
      <c r="SGC20" s="136"/>
      <c r="SGD20" s="136"/>
      <c r="SGE20" s="136"/>
      <c r="SGF20" s="136"/>
      <c r="SGG20" s="136"/>
      <c r="SGH20" s="136"/>
      <c r="SGI20" s="136"/>
      <c r="SGJ20" s="136"/>
      <c r="SGK20" s="136"/>
      <c r="SGL20" s="136"/>
      <c r="SGM20" s="136"/>
      <c r="SGN20" s="136"/>
      <c r="SGO20" s="136"/>
      <c r="SGP20" s="136"/>
      <c r="SGQ20" s="136"/>
      <c r="SGR20" s="136"/>
      <c r="SGS20" s="136"/>
      <c r="SGT20" s="136"/>
      <c r="SGU20" s="136"/>
      <c r="SGV20" s="136"/>
      <c r="SGW20" s="136"/>
      <c r="SGX20" s="136"/>
      <c r="SGY20" s="136"/>
      <c r="SGZ20" s="136"/>
      <c r="SHA20" s="136"/>
      <c r="SHB20" s="136"/>
      <c r="SHC20" s="136"/>
      <c r="SHD20" s="136"/>
      <c r="SHE20" s="136"/>
      <c r="SHF20" s="136"/>
      <c r="SHG20" s="136"/>
      <c r="SHH20" s="136"/>
      <c r="SHI20" s="136"/>
      <c r="SHJ20" s="136"/>
      <c r="SHK20" s="136"/>
      <c r="SHL20" s="136"/>
      <c r="SHM20" s="136"/>
      <c r="SHN20" s="136"/>
      <c r="SHO20" s="136"/>
      <c r="SHP20" s="136"/>
      <c r="SHQ20" s="136"/>
      <c r="SHR20" s="136"/>
      <c r="SHS20" s="136"/>
      <c r="SHT20" s="136"/>
      <c r="SHU20" s="136"/>
      <c r="SHV20" s="136"/>
      <c r="SHW20" s="136"/>
      <c r="SHX20" s="136"/>
      <c r="SHY20" s="136"/>
      <c r="SHZ20" s="136"/>
      <c r="SIA20" s="136"/>
      <c r="SIB20" s="136"/>
      <c r="SIC20" s="136"/>
      <c r="SID20" s="136"/>
      <c r="SIE20" s="136"/>
      <c r="SIF20" s="136"/>
      <c r="SIG20" s="136"/>
      <c r="SIH20" s="136"/>
      <c r="SII20" s="136"/>
      <c r="SIJ20" s="136"/>
      <c r="SIK20" s="136"/>
      <c r="SIL20" s="136"/>
      <c r="SIM20" s="136"/>
      <c r="SIN20" s="136"/>
      <c r="SIO20" s="136"/>
      <c r="SIP20" s="136"/>
      <c r="SIQ20" s="136"/>
      <c r="SIR20" s="136"/>
      <c r="SIS20" s="136"/>
      <c r="SIT20" s="136"/>
      <c r="SIU20" s="136"/>
      <c r="SIV20" s="136"/>
      <c r="SIW20" s="136"/>
      <c r="SIX20" s="136"/>
      <c r="SIY20" s="136"/>
      <c r="SIZ20" s="136"/>
      <c r="SJA20" s="136"/>
      <c r="SJB20" s="136"/>
      <c r="SJC20" s="136"/>
      <c r="SJD20" s="136"/>
      <c r="SJE20" s="136"/>
      <c r="SJF20" s="136"/>
      <c r="SJG20" s="136"/>
      <c r="SJH20" s="136"/>
      <c r="SJI20" s="136"/>
      <c r="SJJ20" s="136"/>
      <c r="SJK20" s="136"/>
      <c r="SJL20" s="136"/>
      <c r="SJM20" s="136"/>
      <c r="SJN20" s="136"/>
      <c r="SJO20" s="136"/>
      <c r="SJP20" s="136"/>
      <c r="SJQ20" s="136"/>
      <c r="SJR20" s="136"/>
      <c r="SJS20" s="136"/>
      <c r="SJT20" s="136"/>
      <c r="SJU20" s="136"/>
      <c r="SJV20" s="136"/>
      <c r="SJW20" s="136"/>
      <c r="SJX20" s="136"/>
      <c r="SJY20" s="136"/>
      <c r="SJZ20" s="136"/>
      <c r="SKA20" s="136"/>
      <c r="SKB20" s="136"/>
      <c r="SKC20" s="136"/>
      <c r="SKD20" s="136"/>
      <c r="SKE20" s="136"/>
      <c r="SKF20" s="136"/>
      <c r="SKG20" s="136"/>
      <c r="SKH20" s="136"/>
      <c r="SKI20" s="136"/>
      <c r="SKJ20" s="136"/>
      <c r="SKK20" s="136"/>
      <c r="SKL20" s="136"/>
      <c r="SKM20" s="136"/>
      <c r="SKN20" s="136"/>
      <c r="SKO20" s="136"/>
      <c r="SKP20" s="136"/>
      <c r="SKQ20" s="136"/>
      <c r="SKR20" s="136"/>
      <c r="SKS20" s="136"/>
      <c r="SKT20" s="136"/>
      <c r="SKU20" s="136"/>
      <c r="SKV20" s="136"/>
      <c r="SKW20" s="136"/>
      <c r="SKX20" s="136"/>
      <c r="SKY20" s="136"/>
      <c r="SKZ20" s="136"/>
      <c r="SLA20" s="136"/>
      <c r="SLB20" s="136"/>
      <c r="SLC20" s="136"/>
      <c r="SLD20" s="136"/>
      <c r="SLE20" s="136"/>
      <c r="SLF20" s="136"/>
      <c r="SLG20" s="136"/>
      <c r="SLH20" s="136"/>
      <c r="SLI20" s="136"/>
      <c r="SLJ20" s="136"/>
      <c r="SLK20" s="136"/>
      <c r="SLL20" s="136"/>
      <c r="SLM20" s="136"/>
      <c r="SLN20" s="136"/>
      <c r="SLO20" s="136"/>
      <c r="SLP20" s="136"/>
      <c r="SLQ20" s="136"/>
      <c r="SLR20" s="136"/>
      <c r="SLS20" s="136"/>
      <c r="SLT20" s="136"/>
      <c r="SLU20" s="136"/>
      <c r="SLV20" s="136"/>
      <c r="SLW20" s="136"/>
      <c r="SLX20" s="136"/>
      <c r="SLY20" s="136"/>
      <c r="SLZ20" s="136"/>
      <c r="SMA20" s="136"/>
      <c r="SMB20" s="136"/>
      <c r="SMC20" s="136"/>
      <c r="SMD20" s="136"/>
      <c r="SME20" s="136"/>
      <c r="SMF20" s="136"/>
      <c r="SMG20" s="136"/>
      <c r="SMH20" s="136"/>
      <c r="SMI20" s="136"/>
      <c r="SMJ20" s="136"/>
      <c r="SMK20" s="136"/>
      <c r="SML20" s="136"/>
      <c r="SMM20" s="136"/>
      <c r="SMN20" s="136"/>
      <c r="SMO20" s="136"/>
      <c r="SMP20" s="136"/>
      <c r="SMQ20" s="136"/>
      <c r="SMR20" s="136"/>
      <c r="SMS20" s="136"/>
      <c r="SMT20" s="136"/>
      <c r="SMU20" s="136"/>
      <c r="SMV20" s="136"/>
      <c r="SMW20" s="136"/>
      <c r="SMX20" s="136"/>
      <c r="SMY20" s="136"/>
      <c r="SMZ20" s="136"/>
      <c r="SNA20" s="136"/>
      <c r="SNB20" s="136"/>
      <c r="SNC20" s="136"/>
      <c r="SND20" s="136"/>
      <c r="SNE20" s="136"/>
      <c r="SNF20" s="136"/>
      <c r="SNG20" s="136"/>
      <c r="SNH20" s="136"/>
      <c r="SNI20" s="136"/>
      <c r="SNJ20" s="136"/>
      <c r="SNK20" s="136"/>
      <c r="SNL20" s="136"/>
      <c r="SNM20" s="136"/>
      <c r="SNN20" s="136"/>
      <c r="SNO20" s="136"/>
      <c r="SNP20" s="136"/>
      <c r="SNQ20" s="136"/>
      <c r="SNR20" s="136"/>
      <c r="SNS20" s="136"/>
      <c r="SNT20" s="136"/>
      <c r="SNU20" s="136"/>
      <c r="SNV20" s="136"/>
      <c r="SNW20" s="136"/>
      <c r="SNX20" s="136"/>
      <c r="SNY20" s="136"/>
      <c r="SNZ20" s="136"/>
      <c r="SOA20" s="136"/>
      <c r="SOB20" s="136"/>
      <c r="SOC20" s="136"/>
      <c r="SOD20" s="136"/>
      <c r="SOE20" s="136"/>
      <c r="SOF20" s="136"/>
      <c r="SOG20" s="136"/>
      <c r="SOH20" s="136"/>
      <c r="SOI20" s="136"/>
      <c r="SOJ20" s="136"/>
      <c r="SOK20" s="136"/>
      <c r="SOL20" s="136"/>
      <c r="SOM20" s="136"/>
      <c r="SON20" s="136"/>
      <c r="SOO20" s="136"/>
      <c r="SOP20" s="136"/>
      <c r="SOQ20" s="136"/>
      <c r="SOR20" s="136"/>
      <c r="SOS20" s="136"/>
      <c r="SOT20" s="136"/>
      <c r="SOU20" s="136"/>
      <c r="SOV20" s="136"/>
      <c r="SOW20" s="136"/>
      <c r="SOX20" s="136"/>
      <c r="SOY20" s="136"/>
      <c r="SOZ20" s="136"/>
      <c r="SPA20" s="136"/>
      <c r="SPB20" s="136"/>
      <c r="SPC20" s="136"/>
      <c r="SPD20" s="136"/>
      <c r="SPE20" s="136"/>
      <c r="SPF20" s="136"/>
      <c r="SPG20" s="136"/>
      <c r="SPH20" s="136"/>
      <c r="SPI20" s="136"/>
      <c r="SPJ20" s="136"/>
      <c r="SPK20" s="136"/>
      <c r="SPL20" s="136"/>
      <c r="SPM20" s="136"/>
      <c r="SPN20" s="136"/>
      <c r="SPO20" s="136"/>
      <c r="SPP20" s="136"/>
      <c r="SPQ20" s="136"/>
      <c r="SPR20" s="136"/>
      <c r="SPS20" s="136"/>
      <c r="SPT20" s="136"/>
      <c r="SPU20" s="136"/>
      <c r="SPV20" s="136"/>
      <c r="SPW20" s="136"/>
      <c r="SPX20" s="136"/>
      <c r="SPY20" s="136"/>
      <c r="SPZ20" s="136"/>
      <c r="SQA20" s="136"/>
      <c r="SQB20" s="136"/>
      <c r="SQC20" s="136"/>
      <c r="SQD20" s="136"/>
      <c r="SQE20" s="136"/>
      <c r="SQF20" s="136"/>
      <c r="SQG20" s="136"/>
      <c r="SQH20" s="136"/>
      <c r="SQI20" s="136"/>
      <c r="SQJ20" s="136"/>
      <c r="SQK20" s="136"/>
      <c r="SQL20" s="136"/>
      <c r="SQM20" s="136"/>
      <c r="SQN20" s="136"/>
      <c r="SQO20" s="136"/>
      <c r="SQP20" s="136"/>
      <c r="SQQ20" s="136"/>
      <c r="SQR20" s="136"/>
      <c r="SQS20" s="136"/>
      <c r="SQT20" s="136"/>
      <c r="SQU20" s="136"/>
      <c r="SQV20" s="136"/>
      <c r="SQW20" s="136"/>
      <c r="SQX20" s="136"/>
      <c r="SQY20" s="136"/>
      <c r="SQZ20" s="136"/>
      <c r="SRA20" s="136"/>
      <c r="SRB20" s="136"/>
      <c r="SRC20" s="136"/>
      <c r="SRD20" s="136"/>
      <c r="SRE20" s="136"/>
      <c r="SRF20" s="136"/>
      <c r="SRG20" s="136"/>
      <c r="SRH20" s="136"/>
      <c r="SRI20" s="136"/>
      <c r="SRJ20" s="136"/>
      <c r="SRK20" s="136"/>
      <c r="SRL20" s="136"/>
      <c r="SRM20" s="136"/>
      <c r="SRN20" s="136"/>
      <c r="SRO20" s="136"/>
      <c r="SRP20" s="136"/>
      <c r="SRQ20" s="136"/>
      <c r="SRR20" s="136"/>
      <c r="SRS20" s="136"/>
      <c r="SRT20" s="136"/>
      <c r="SRU20" s="136"/>
      <c r="SRV20" s="136"/>
      <c r="SRW20" s="136"/>
      <c r="SRX20" s="136"/>
      <c r="SRY20" s="136"/>
      <c r="SRZ20" s="136"/>
      <c r="SSA20" s="136"/>
      <c r="SSB20" s="136"/>
      <c r="SSC20" s="136"/>
      <c r="SSD20" s="136"/>
      <c r="SSE20" s="136"/>
      <c r="SSF20" s="136"/>
      <c r="SSG20" s="136"/>
      <c r="SSH20" s="136"/>
      <c r="SSI20" s="136"/>
      <c r="SSJ20" s="136"/>
      <c r="SSK20" s="136"/>
      <c r="SSL20" s="136"/>
      <c r="SSM20" s="136"/>
      <c r="SSN20" s="136"/>
      <c r="SSO20" s="136"/>
      <c r="SSP20" s="136"/>
      <c r="SSQ20" s="136"/>
      <c r="SSR20" s="136"/>
      <c r="SSS20" s="136"/>
      <c r="SST20" s="136"/>
      <c r="SSU20" s="136"/>
      <c r="SSV20" s="136"/>
      <c r="SSW20" s="136"/>
      <c r="SSX20" s="136"/>
      <c r="SSY20" s="136"/>
      <c r="SSZ20" s="136"/>
      <c r="STA20" s="136"/>
      <c r="STB20" s="136"/>
      <c r="STC20" s="136"/>
      <c r="STD20" s="136"/>
      <c r="STE20" s="136"/>
      <c r="STF20" s="136"/>
      <c r="STG20" s="136"/>
      <c r="STH20" s="136"/>
      <c r="STI20" s="136"/>
      <c r="STJ20" s="136"/>
      <c r="STK20" s="136"/>
      <c r="STL20" s="136"/>
      <c r="STM20" s="136"/>
      <c r="STN20" s="136"/>
      <c r="STO20" s="136"/>
      <c r="STP20" s="136"/>
      <c r="STQ20" s="136"/>
      <c r="STR20" s="136"/>
      <c r="STS20" s="136"/>
      <c r="STT20" s="136"/>
      <c r="STU20" s="136"/>
      <c r="STV20" s="136"/>
      <c r="STW20" s="136"/>
      <c r="STX20" s="136"/>
      <c r="STY20" s="136"/>
      <c r="STZ20" s="136"/>
      <c r="SUA20" s="136"/>
      <c r="SUB20" s="136"/>
      <c r="SUC20" s="136"/>
      <c r="SUD20" s="136"/>
      <c r="SUE20" s="136"/>
      <c r="SUF20" s="136"/>
      <c r="SUG20" s="136"/>
      <c r="SUH20" s="136"/>
      <c r="SUI20" s="136"/>
      <c r="SUJ20" s="136"/>
      <c r="SUK20" s="136"/>
      <c r="SUL20" s="136"/>
      <c r="SUM20" s="136"/>
      <c r="SUN20" s="136"/>
      <c r="SUO20" s="136"/>
      <c r="SUP20" s="136"/>
      <c r="SUQ20" s="136"/>
      <c r="SUR20" s="136"/>
      <c r="SUS20" s="136"/>
      <c r="SUT20" s="136"/>
      <c r="SUU20" s="136"/>
      <c r="SUV20" s="136"/>
      <c r="SUW20" s="136"/>
      <c r="SUX20" s="136"/>
      <c r="SUY20" s="136"/>
      <c r="SUZ20" s="136"/>
      <c r="SVA20" s="136"/>
      <c r="SVB20" s="136"/>
      <c r="SVC20" s="136"/>
      <c r="SVD20" s="136"/>
      <c r="SVE20" s="136"/>
      <c r="SVF20" s="136"/>
      <c r="SVG20" s="136"/>
      <c r="SVH20" s="136"/>
      <c r="SVI20" s="136"/>
      <c r="SVJ20" s="136"/>
      <c r="SVK20" s="136"/>
      <c r="SVL20" s="136"/>
      <c r="SVM20" s="136"/>
      <c r="SVN20" s="136"/>
      <c r="SVO20" s="136"/>
      <c r="SVP20" s="136"/>
      <c r="SVQ20" s="136"/>
      <c r="SVR20" s="136"/>
      <c r="SVS20" s="136"/>
      <c r="SVT20" s="136"/>
      <c r="SVU20" s="136"/>
      <c r="SVV20" s="136"/>
      <c r="SVW20" s="136"/>
      <c r="SVX20" s="136"/>
      <c r="SVY20" s="136"/>
      <c r="SVZ20" s="136"/>
      <c r="SWA20" s="136"/>
      <c r="SWB20" s="136"/>
      <c r="SWC20" s="136"/>
      <c r="SWD20" s="136"/>
      <c r="SWE20" s="136"/>
      <c r="SWF20" s="136"/>
      <c r="SWG20" s="136"/>
      <c r="SWH20" s="136"/>
      <c r="SWI20" s="136"/>
      <c r="SWJ20" s="136"/>
      <c r="SWK20" s="136"/>
      <c r="SWL20" s="136"/>
      <c r="SWM20" s="136"/>
      <c r="SWN20" s="136"/>
      <c r="SWO20" s="136"/>
      <c r="SWP20" s="136"/>
      <c r="SWQ20" s="136"/>
      <c r="SWR20" s="136"/>
      <c r="SWS20" s="136"/>
      <c r="SWT20" s="136"/>
      <c r="SWU20" s="136"/>
      <c r="SWV20" s="136"/>
      <c r="SWW20" s="136"/>
      <c r="SWX20" s="136"/>
      <c r="SWY20" s="136"/>
      <c r="SWZ20" s="136"/>
      <c r="SXA20" s="136"/>
      <c r="SXB20" s="136"/>
      <c r="SXC20" s="136"/>
      <c r="SXD20" s="136"/>
      <c r="SXE20" s="136"/>
      <c r="SXF20" s="136"/>
      <c r="SXG20" s="136"/>
      <c r="SXH20" s="136"/>
      <c r="SXI20" s="136"/>
      <c r="SXJ20" s="136"/>
      <c r="SXK20" s="136"/>
      <c r="SXL20" s="136"/>
      <c r="SXM20" s="136"/>
      <c r="SXN20" s="136"/>
      <c r="SXO20" s="136"/>
      <c r="SXP20" s="136"/>
      <c r="SXQ20" s="136"/>
      <c r="SXR20" s="136"/>
      <c r="SXS20" s="136"/>
      <c r="SXT20" s="136"/>
      <c r="SXU20" s="136"/>
      <c r="SXV20" s="136"/>
      <c r="SXW20" s="136"/>
      <c r="SXX20" s="136"/>
      <c r="SXY20" s="136"/>
      <c r="SXZ20" s="136"/>
      <c r="SYA20" s="136"/>
      <c r="SYB20" s="136"/>
      <c r="SYC20" s="136"/>
      <c r="SYD20" s="136"/>
      <c r="SYE20" s="136"/>
      <c r="SYF20" s="136"/>
      <c r="SYG20" s="136"/>
      <c r="SYH20" s="136"/>
      <c r="SYI20" s="136"/>
      <c r="SYJ20" s="136"/>
      <c r="SYK20" s="136"/>
      <c r="SYL20" s="136"/>
      <c r="SYM20" s="136"/>
      <c r="SYN20" s="136"/>
      <c r="SYO20" s="136"/>
      <c r="SYP20" s="136"/>
      <c r="SYQ20" s="136"/>
      <c r="SYR20" s="136"/>
      <c r="SYS20" s="136"/>
      <c r="SYT20" s="136"/>
      <c r="SYU20" s="136"/>
      <c r="SYV20" s="136"/>
      <c r="SYW20" s="136"/>
      <c r="SYX20" s="136"/>
      <c r="SYY20" s="136"/>
      <c r="SYZ20" s="136"/>
      <c r="SZA20" s="136"/>
      <c r="SZB20" s="136"/>
      <c r="SZC20" s="136"/>
      <c r="SZD20" s="136"/>
      <c r="SZE20" s="136"/>
      <c r="SZF20" s="136"/>
      <c r="SZG20" s="136"/>
      <c r="SZH20" s="136"/>
      <c r="SZI20" s="136"/>
      <c r="SZJ20" s="136"/>
      <c r="SZK20" s="136"/>
      <c r="SZL20" s="136"/>
      <c r="SZM20" s="136"/>
      <c r="SZN20" s="136"/>
      <c r="SZO20" s="136"/>
      <c r="SZP20" s="136"/>
      <c r="SZQ20" s="136"/>
      <c r="SZR20" s="136"/>
      <c r="SZS20" s="136"/>
      <c r="SZT20" s="136"/>
      <c r="SZU20" s="136"/>
      <c r="SZV20" s="136"/>
      <c r="SZW20" s="136"/>
      <c r="SZX20" s="136"/>
      <c r="SZY20" s="136"/>
      <c r="SZZ20" s="136"/>
      <c r="TAA20" s="136"/>
      <c r="TAB20" s="136"/>
      <c r="TAC20" s="136"/>
      <c r="TAD20" s="136"/>
      <c r="TAE20" s="136"/>
      <c r="TAF20" s="136"/>
      <c r="TAG20" s="136"/>
      <c r="TAH20" s="136"/>
      <c r="TAI20" s="136"/>
      <c r="TAJ20" s="136"/>
      <c r="TAK20" s="136"/>
      <c r="TAL20" s="136"/>
      <c r="TAM20" s="136"/>
      <c r="TAN20" s="136"/>
      <c r="TAO20" s="136"/>
      <c r="TAP20" s="136"/>
      <c r="TAQ20" s="136"/>
      <c r="TAR20" s="136"/>
      <c r="TAS20" s="136"/>
      <c r="TAT20" s="136"/>
      <c r="TAU20" s="136"/>
      <c r="TAV20" s="136"/>
      <c r="TAW20" s="136"/>
      <c r="TAX20" s="136"/>
      <c r="TAY20" s="136"/>
      <c r="TAZ20" s="136"/>
      <c r="TBA20" s="136"/>
      <c r="TBB20" s="136"/>
      <c r="TBC20" s="136"/>
      <c r="TBD20" s="136"/>
      <c r="TBE20" s="136"/>
      <c r="TBF20" s="136"/>
      <c r="TBG20" s="136"/>
      <c r="TBH20" s="136"/>
      <c r="TBI20" s="136"/>
      <c r="TBJ20" s="136"/>
      <c r="TBK20" s="136"/>
      <c r="TBL20" s="136"/>
      <c r="TBM20" s="136"/>
      <c r="TBN20" s="136"/>
      <c r="TBO20" s="136"/>
      <c r="TBP20" s="136"/>
      <c r="TBQ20" s="136"/>
      <c r="TBR20" s="136"/>
      <c r="TBS20" s="136"/>
      <c r="TBT20" s="136"/>
      <c r="TBU20" s="136"/>
      <c r="TBV20" s="136"/>
      <c r="TBW20" s="136"/>
      <c r="TBX20" s="136"/>
      <c r="TBY20" s="136"/>
      <c r="TBZ20" s="136"/>
      <c r="TCA20" s="136"/>
      <c r="TCB20" s="136"/>
      <c r="TCC20" s="136"/>
      <c r="TCD20" s="136"/>
      <c r="TCE20" s="136"/>
      <c r="TCF20" s="136"/>
      <c r="TCG20" s="136"/>
      <c r="TCH20" s="136"/>
      <c r="TCI20" s="136"/>
      <c r="TCJ20" s="136"/>
      <c r="TCK20" s="136"/>
      <c r="TCL20" s="136"/>
      <c r="TCM20" s="136"/>
      <c r="TCN20" s="136"/>
      <c r="TCO20" s="136"/>
      <c r="TCP20" s="136"/>
      <c r="TCQ20" s="136"/>
      <c r="TCR20" s="136"/>
      <c r="TCS20" s="136"/>
      <c r="TCT20" s="136"/>
      <c r="TCU20" s="136"/>
      <c r="TCV20" s="136"/>
      <c r="TCW20" s="136"/>
      <c r="TCX20" s="136"/>
      <c r="TCY20" s="136"/>
      <c r="TCZ20" s="136"/>
      <c r="TDA20" s="136"/>
      <c r="TDB20" s="136"/>
      <c r="TDC20" s="136"/>
      <c r="TDD20" s="136"/>
      <c r="TDE20" s="136"/>
      <c r="TDF20" s="136"/>
      <c r="TDG20" s="136"/>
      <c r="TDH20" s="136"/>
      <c r="TDI20" s="136"/>
      <c r="TDJ20" s="136"/>
      <c r="TDK20" s="136"/>
      <c r="TDL20" s="136"/>
      <c r="TDM20" s="136"/>
      <c r="TDN20" s="136"/>
      <c r="TDO20" s="136"/>
      <c r="TDP20" s="136"/>
      <c r="TDQ20" s="136"/>
      <c r="TDR20" s="136"/>
      <c r="TDS20" s="136"/>
      <c r="TDT20" s="136"/>
      <c r="TDU20" s="136"/>
      <c r="TDV20" s="136"/>
      <c r="TDW20" s="136"/>
      <c r="TDX20" s="136"/>
      <c r="TDY20" s="136"/>
      <c r="TDZ20" s="136"/>
      <c r="TEA20" s="136"/>
      <c r="TEB20" s="136"/>
      <c r="TEC20" s="136"/>
      <c r="TED20" s="136"/>
      <c r="TEE20" s="136"/>
      <c r="TEF20" s="136"/>
      <c r="TEG20" s="136"/>
      <c r="TEH20" s="136"/>
      <c r="TEI20" s="136"/>
      <c r="TEJ20" s="136"/>
      <c r="TEK20" s="136"/>
      <c r="TEL20" s="136"/>
      <c r="TEM20" s="136"/>
      <c r="TEN20" s="136"/>
      <c r="TEO20" s="136"/>
      <c r="TEP20" s="136"/>
      <c r="TEQ20" s="136"/>
      <c r="TER20" s="136"/>
      <c r="TES20" s="136"/>
      <c r="TET20" s="136"/>
      <c r="TEU20" s="136"/>
      <c r="TEV20" s="136"/>
      <c r="TEW20" s="136"/>
      <c r="TEX20" s="136"/>
      <c r="TEY20" s="136"/>
      <c r="TEZ20" s="136"/>
      <c r="TFA20" s="136"/>
      <c r="TFB20" s="136"/>
      <c r="TFC20" s="136"/>
      <c r="TFD20" s="136"/>
      <c r="TFE20" s="136"/>
      <c r="TFF20" s="136"/>
      <c r="TFG20" s="136"/>
      <c r="TFH20" s="136"/>
      <c r="TFI20" s="136"/>
      <c r="TFJ20" s="136"/>
      <c r="TFK20" s="136"/>
      <c r="TFL20" s="136"/>
      <c r="TFM20" s="136"/>
      <c r="TFN20" s="136"/>
      <c r="TFO20" s="136"/>
      <c r="TFP20" s="136"/>
      <c r="TFQ20" s="136"/>
      <c r="TFR20" s="136"/>
      <c r="TFS20" s="136"/>
      <c r="TFT20" s="136"/>
      <c r="TFU20" s="136"/>
      <c r="TFV20" s="136"/>
      <c r="TFW20" s="136"/>
      <c r="TFX20" s="136"/>
      <c r="TFY20" s="136"/>
      <c r="TFZ20" s="136"/>
      <c r="TGA20" s="136"/>
      <c r="TGB20" s="136"/>
      <c r="TGC20" s="136"/>
      <c r="TGD20" s="136"/>
      <c r="TGE20" s="136"/>
      <c r="TGF20" s="136"/>
      <c r="TGG20" s="136"/>
      <c r="TGH20" s="136"/>
      <c r="TGI20" s="136"/>
      <c r="TGJ20" s="136"/>
      <c r="TGK20" s="136"/>
      <c r="TGL20" s="136"/>
      <c r="TGM20" s="136"/>
      <c r="TGN20" s="136"/>
      <c r="TGO20" s="136"/>
      <c r="TGP20" s="136"/>
      <c r="TGQ20" s="136"/>
      <c r="TGR20" s="136"/>
      <c r="TGS20" s="136"/>
      <c r="TGT20" s="136"/>
      <c r="TGU20" s="136"/>
      <c r="TGV20" s="136"/>
      <c r="TGW20" s="136"/>
      <c r="TGX20" s="136"/>
      <c r="TGY20" s="136"/>
      <c r="TGZ20" s="136"/>
      <c r="THA20" s="136"/>
      <c r="THB20" s="136"/>
      <c r="THC20" s="136"/>
      <c r="THD20" s="136"/>
      <c r="THE20" s="136"/>
      <c r="THF20" s="136"/>
      <c r="THG20" s="136"/>
      <c r="THH20" s="136"/>
      <c r="THI20" s="136"/>
      <c r="THJ20" s="136"/>
      <c r="THK20" s="136"/>
      <c r="THL20" s="136"/>
      <c r="THM20" s="136"/>
      <c r="THN20" s="136"/>
      <c r="THO20" s="136"/>
      <c r="THP20" s="136"/>
      <c r="THQ20" s="136"/>
      <c r="THR20" s="136"/>
      <c r="THS20" s="136"/>
      <c r="THT20" s="136"/>
      <c r="THU20" s="136"/>
      <c r="THV20" s="136"/>
      <c r="THW20" s="136"/>
      <c r="THX20" s="136"/>
      <c r="THY20" s="136"/>
      <c r="THZ20" s="136"/>
      <c r="TIA20" s="136"/>
      <c r="TIB20" s="136"/>
      <c r="TIC20" s="136"/>
      <c r="TID20" s="136"/>
      <c r="TIE20" s="136"/>
      <c r="TIF20" s="136"/>
      <c r="TIG20" s="136"/>
      <c r="TIH20" s="136"/>
      <c r="TII20" s="136"/>
      <c r="TIJ20" s="136"/>
      <c r="TIK20" s="136"/>
      <c r="TIL20" s="136"/>
      <c r="TIM20" s="136"/>
      <c r="TIN20" s="136"/>
      <c r="TIO20" s="136"/>
      <c r="TIP20" s="136"/>
      <c r="TIQ20" s="136"/>
      <c r="TIR20" s="136"/>
      <c r="TIS20" s="136"/>
      <c r="TIT20" s="136"/>
      <c r="TIU20" s="136"/>
      <c r="TIV20" s="136"/>
      <c r="TIW20" s="136"/>
      <c r="TIX20" s="136"/>
      <c r="TIY20" s="136"/>
      <c r="TIZ20" s="136"/>
      <c r="TJA20" s="136"/>
      <c r="TJB20" s="136"/>
      <c r="TJC20" s="136"/>
      <c r="TJD20" s="136"/>
      <c r="TJE20" s="136"/>
      <c r="TJF20" s="136"/>
      <c r="TJG20" s="136"/>
      <c r="TJH20" s="136"/>
      <c r="TJI20" s="136"/>
      <c r="TJJ20" s="136"/>
      <c r="TJK20" s="136"/>
      <c r="TJL20" s="136"/>
      <c r="TJM20" s="136"/>
      <c r="TJN20" s="136"/>
      <c r="TJO20" s="136"/>
      <c r="TJP20" s="136"/>
      <c r="TJQ20" s="136"/>
      <c r="TJR20" s="136"/>
      <c r="TJS20" s="136"/>
      <c r="TJT20" s="136"/>
      <c r="TJU20" s="136"/>
      <c r="TJV20" s="136"/>
      <c r="TJW20" s="136"/>
      <c r="TJX20" s="136"/>
      <c r="TJY20" s="136"/>
      <c r="TJZ20" s="136"/>
      <c r="TKA20" s="136"/>
      <c r="TKB20" s="136"/>
      <c r="TKC20" s="136"/>
      <c r="TKD20" s="136"/>
      <c r="TKE20" s="136"/>
      <c r="TKF20" s="136"/>
      <c r="TKG20" s="136"/>
      <c r="TKH20" s="136"/>
      <c r="TKI20" s="136"/>
      <c r="TKJ20" s="136"/>
      <c r="TKK20" s="136"/>
      <c r="TKL20" s="136"/>
      <c r="TKM20" s="136"/>
      <c r="TKN20" s="136"/>
      <c r="TKO20" s="136"/>
      <c r="TKP20" s="136"/>
      <c r="TKQ20" s="136"/>
      <c r="TKR20" s="136"/>
      <c r="TKS20" s="136"/>
      <c r="TKT20" s="136"/>
      <c r="TKU20" s="136"/>
      <c r="TKV20" s="136"/>
      <c r="TKW20" s="136"/>
      <c r="TKX20" s="136"/>
      <c r="TKY20" s="136"/>
      <c r="TKZ20" s="136"/>
      <c r="TLA20" s="136"/>
      <c r="TLB20" s="136"/>
      <c r="TLC20" s="136"/>
      <c r="TLD20" s="136"/>
      <c r="TLE20" s="136"/>
      <c r="TLF20" s="136"/>
      <c r="TLG20" s="136"/>
      <c r="TLH20" s="136"/>
      <c r="TLI20" s="136"/>
      <c r="TLJ20" s="136"/>
      <c r="TLK20" s="136"/>
      <c r="TLL20" s="136"/>
      <c r="TLM20" s="136"/>
      <c r="TLN20" s="136"/>
      <c r="TLO20" s="136"/>
      <c r="TLP20" s="136"/>
      <c r="TLQ20" s="136"/>
      <c r="TLR20" s="136"/>
      <c r="TLS20" s="136"/>
      <c r="TLT20" s="136"/>
      <c r="TLU20" s="136"/>
      <c r="TLV20" s="136"/>
      <c r="TLW20" s="136"/>
      <c r="TLX20" s="136"/>
      <c r="TLY20" s="136"/>
      <c r="TLZ20" s="136"/>
      <c r="TMA20" s="136"/>
      <c r="TMB20" s="136"/>
      <c r="TMC20" s="136"/>
      <c r="TMD20" s="136"/>
      <c r="TME20" s="136"/>
      <c r="TMF20" s="136"/>
      <c r="TMG20" s="136"/>
      <c r="TMH20" s="136"/>
      <c r="TMI20" s="136"/>
      <c r="TMJ20" s="136"/>
      <c r="TMK20" s="136"/>
      <c r="TML20" s="136"/>
      <c r="TMM20" s="136"/>
      <c r="TMN20" s="136"/>
      <c r="TMO20" s="136"/>
      <c r="TMP20" s="136"/>
      <c r="TMQ20" s="136"/>
      <c r="TMR20" s="136"/>
      <c r="TMS20" s="136"/>
      <c r="TMT20" s="136"/>
      <c r="TMU20" s="136"/>
      <c r="TMV20" s="136"/>
      <c r="TMW20" s="136"/>
      <c r="TMX20" s="136"/>
      <c r="TMY20" s="136"/>
      <c r="TMZ20" s="136"/>
      <c r="TNA20" s="136"/>
      <c r="TNB20" s="136"/>
      <c r="TNC20" s="136"/>
      <c r="TND20" s="136"/>
      <c r="TNE20" s="136"/>
      <c r="TNF20" s="136"/>
      <c r="TNG20" s="136"/>
      <c r="TNH20" s="136"/>
      <c r="TNI20" s="136"/>
      <c r="TNJ20" s="136"/>
      <c r="TNK20" s="136"/>
      <c r="TNL20" s="136"/>
      <c r="TNM20" s="136"/>
      <c r="TNN20" s="136"/>
      <c r="TNO20" s="136"/>
      <c r="TNP20" s="136"/>
      <c r="TNQ20" s="136"/>
      <c r="TNR20" s="136"/>
      <c r="TNS20" s="136"/>
      <c r="TNT20" s="136"/>
      <c r="TNU20" s="136"/>
      <c r="TNV20" s="136"/>
      <c r="TNW20" s="136"/>
      <c r="TNX20" s="136"/>
      <c r="TNY20" s="136"/>
      <c r="TNZ20" s="136"/>
      <c r="TOA20" s="136"/>
      <c r="TOB20" s="136"/>
      <c r="TOC20" s="136"/>
      <c r="TOD20" s="136"/>
      <c r="TOE20" s="136"/>
      <c r="TOF20" s="136"/>
      <c r="TOG20" s="136"/>
      <c r="TOH20" s="136"/>
      <c r="TOI20" s="136"/>
      <c r="TOJ20" s="136"/>
      <c r="TOK20" s="136"/>
      <c r="TOL20" s="136"/>
      <c r="TOM20" s="136"/>
      <c r="TON20" s="136"/>
      <c r="TOO20" s="136"/>
      <c r="TOP20" s="136"/>
      <c r="TOQ20" s="136"/>
      <c r="TOR20" s="136"/>
      <c r="TOS20" s="136"/>
      <c r="TOT20" s="136"/>
      <c r="TOU20" s="136"/>
      <c r="TOV20" s="136"/>
      <c r="TOW20" s="136"/>
      <c r="TOX20" s="136"/>
      <c r="TOY20" s="136"/>
      <c r="TOZ20" s="136"/>
      <c r="TPA20" s="136"/>
      <c r="TPB20" s="136"/>
      <c r="TPC20" s="136"/>
      <c r="TPD20" s="136"/>
      <c r="TPE20" s="136"/>
      <c r="TPF20" s="136"/>
      <c r="TPG20" s="136"/>
      <c r="TPH20" s="136"/>
      <c r="TPI20" s="136"/>
      <c r="TPJ20" s="136"/>
      <c r="TPK20" s="136"/>
      <c r="TPL20" s="136"/>
      <c r="TPM20" s="136"/>
      <c r="TPN20" s="136"/>
      <c r="TPO20" s="136"/>
      <c r="TPP20" s="136"/>
      <c r="TPQ20" s="136"/>
      <c r="TPR20" s="136"/>
      <c r="TPS20" s="136"/>
      <c r="TPT20" s="136"/>
      <c r="TPU20" s="136"/>
      <c r="TPV20" s="136"/>
      <c r="TPW20" s="136"/>
      <c r="TPX20" s="136"/>
      <c r="TPY20" s="136"/>
      <c r="TPZ20" s="136"/>
      <c r="TQA20" s="136"/>
      <c r="TQB20" s="136"/>
      <c r="TQC20" s="136"/>
      <c r="TQD20" s="136"/>
      <c r="TQE20" s="136"/>
      <c r="TQF20" s="136"/>
      <c r="TQG20" s="136"/>
      <c r="TQH20" s="136"/>
      <c r="TQI20" s="136"/>
      <c r="TQJ20" s="136"/>
      <c r="TQK20" s="136"/>
      <c r="TQL20" s="136"/>
      <c r="TQM20" s="136"/>
      <c r="TQN20" s="136"/>
      <c r="TQO20" s="136"/>
      <c r="TQP20" s="136"/>
      <c r="TQQ20" s="136"/>
      <c r="TQR20" s="136"/>
      <c r="TQS20" s="136"/>
      <c r="TQT20" s="136"/>
      <c r="TQU20" s="136"/>
      <c r="TQV20" s="136"/>
      <c r="TQW20" s="136"/>
      <c r="TQX20" s="136"/>
      <c r="TQY20" s="136"/>
      <c r="TQZ20" s="136"/>
      <c r="TRA20" s="136"/>
      <c r="TRB20" s="136"/>
      <c r="TRC20" s="136"/>
      <c r="TRD20" s="136"/>
      <c r="TRE20" s="136"/>
      <c r="TRF20" s="136"/>
      <c r="TRG20" s="136"/>
      <c r="TRH20" s="136"/>
      <c r="TRI20" s="136"/>
      <c r="TRJ20" s="136"/>
      <c r="TRK20" s="136"/>
      <c r="TRL20" s="136"/>
      <c r="TRM20" s="136"/>
      <c r="TRN20" s="136"/>
      <c r="TRO20" s="136"/>
      <c r="TRP20" s="136"/>
      <c r="TRQ20" s="136"/>
      <c r="TRR20" s="136"/>
      <c r="TRS20" s="136"/>
      <c r="TRT20" s="136"/>
      <c r="TRU20" s="136"/>
      <c r="TRV20" s="136"/>
      <c r="TRW20" s="136"/>
      <c r="TRX20" s="136"/>
      <c r="TRY20" s="136"/>
      <c r="TRZ20" s="136"/>
      <c r="TSA20" s="136"/>
      <c r="TSB20" s="136"/>
      <c r="TSC20" s="136"/>
      <c r="TSD20" s="136"/>
      <c r="TSE20" s="136"/>
      <c r="TSF20" s="136"/>
      <c r="TSG20" s="136"/>
      <c r="TSH20" s="136"/>
      <c r="TSI20" s="136"/>
      <c r="TSJ20" s="136"/>
      <c r="TSK20" s="136"/>
      <c r="TSL20" s="136"/>
      <c r="TSM20" s="136"/>
      <c r="TSN20" s="136"/>
      <c r="TSO20" s="136"/>
      <c r="TSP20" s="136"/>
      <c r="TSQ20" s="136"/>
      <c r="TSR20" s="136"/>
      <c r="TSS20" s="136"/>
      <c r="TST20" s="136"/>
      <c r="TSU20" s="136"/>
      <c r="TSV20" s="136"/>
      <c r="TSW20" s="136"/>
      <c r="TSX20" s="136"/>
      <c r="TSY20" s="136"/>
      <c r="TSZ20" s="136"/>
      <c r="TTA20" s="136"/>
      <c r="TTB20" s="136"/>
      <c r="TTC20" s="136"/>
      <c r="TTD20" s="136"/>
      <c r="TTE20" s="136"/>
      <c r="TTF20" s="136"/>
      <c r="TTG20" s="136"/>
      <c r="TTH20" s="136"/>
      <c r="TTI20" s="136"/>
      <c r="TTJ20" s="136"/>
      <c r="TTK20" s="136"/>
      <c r="TTL20" s="136"/>
      <c r="TTM20" s="136"/>
      <c r="TTN20" s="136"/>
      <c r="TTO20" s="136"/>
      <c r="TTP20" s="136"/>
      <c r="TTQ20" s="136"/>
      <c r="TTR20" s="136"/>
      <c r="TTS20" s="136"/>
      <c r="TTT20" s="136"/>
      <c r="TTU20" s="136"/>
      <c r="TTV20" s="136"/>
      <c r="TTW20" s="136"/>
      <c r="TTX20" s="136"/>
      <c r="TTY20" s="136"/>
      <c r="TTZ20" s="136"/>
      <c r="TUA20" s="136"/>
      <c r="TUB20" s="136"/>
      <c r="TUC20" s="136"/>
      <c r="TUD20" s="136"/>
      <c r="TUE20" s="136"/>
      <c r="TUF20" s="136"/>
      <c r="TUG20" s="136"/>
      <c r="TUH20" s="136"/>
      <c r="TUI20" s="136"/>
      <c r="TUJ20" s="136"/>
      <c r="TUK20" s="136"/>
      <c r="TUL20" s="136"/>
      <c r="TUM20" s="136"/>
      <c r="TUN20" s="136"/>
      <c r="TUO20" s="136"/>
      <c r="TUP20" s="136"/>
      <c r="TUQ20" s="136"/>
      <c r="TUR20" s="136"/>
      <c r="TUS20" s="136"/>
      <c r="TUT20" s="136"/>
      <c r="TUU20" s="136"/>
      <c r="TUV20" s="136"/>
      <c r="TUW20" s="136"/>
      <c r="TUX20" s="136"/>
      <c r="TUY20" s="136"/>
      <c r="TUZ20" s="136"/>
      <c r="TVA20" s="136"/>
      <c r="TVB20" s="136"/>
      <c r="TVC20" s="136"/>
      <c r="TVD20" s="136"/>
      <c r="TVE20" s="136"/>
      <c r="TVF20" s="136"/>
      <c r="TVG20" s="136"/>
      <c r="TVH20" s="136"/>
      <c r="TVI20" s="136"/>
      <c r="TVJ20" s="136"/>
      <c r="TVK20" s="136"/>
      <c r="TVL20" s="136"/>
      <c r="TVM20" s="136"/>
      <c r="TVN20" s="136"/>
      <c r="TVO20" s="136"/>
      <c r="TVP20" s="136"/>
      <c r="TVQ20" s="136"/>
      <c r="TVR20" s="136"/>
      <c r="TVS20" s="136"/>
      <c r="TVT20" s="136"/>
      <c r="TVU20" s="136"/>
      <c r="TVV20" s="136"/>
      <c r="TVW20" s="136"/>
      <c r="TVX20" s="136"/>
      <c r="TVY20" s="136"/>
      <c r="TVZ20" s="136"/>
      <c r="TWA20" s="136"/>
      <c r="TWB20" s="136"/>
      <c r="TWC20" s="136"/>
      <c r="TWD20" s="136"/>
      <c r="TWE20" s="136"/>
      <c r="TWF20" s="136"/>
      <c r="TWG20" s="136"/>
      <c r="TWH20" s="136"/>
      <c r="TWI20" s="136"/>
      <c r="TWJ20" s="136"/>
      <c r="TWK20" s="136"/>
      <c r="TWL20" s="136"/>
      <c r="TWM20" s="136"/>
      <c r="TWN20" s="136"/>
      <c r="TWO20" s="136"/>
      <c r="TWP20" s="136"/>
      <c r="TWQ20" s="136"/>
      <c r="TWR20" s="136"/>
      <c r="TWS20" s="136"/>
      <c r="TWT20" s="136"/>
      <c r="TWU20" s="136"/>
      <c r="TWV20" s="136"/>
      <c r="TWW20" s="136"/>
      <c r="TWX20" s="136"/>
      <c r="TWY20" s="136"/>
      <c r="TWZ20" s="136"/>
      <c r="TXA20" s="136"/>
      <c r="TXB20" s="136"/>
      <c r="TXC20" s="136"/>
      <c r="TXD20" s="136"/>
      <c r="TXE20" s="136"/>
      <c r="TXF20" s="136"/>
      <c r="TXG20" s="136"/>
      <c r="TXH20" s="136"/>
      <c r="TXI20" s="136"/>
      <c r="TXJ20" s="136"/>
      <c r="TXK20" s="136"/>
      <c r="TXL20" s="136"/>
      <c r="TXM20" s="136"/>
      <c r="TXN20" s="136"/>
      <c r="TXO20" s="136"/>
      <c r="TXP20" s="136"/>
      <c r="TXQ20" s="136"/>
      <c r="TXR20" s="136"/>
      <c r="TXS20" s="136"/>
      <c r="TXT20" s="136"/>
      <c r="TXU20" s="136"/>
      <c r="TXV20" s="136"/>
      <c r="TXW20" s="136"/>
      <c r="TXX20" s="136"/>
      <c r="TXY20" s="136"/>
      <c r="TXZ20" s="136"/>
      <c r="TYA20" s="136"/>
      <c r="TYB20" s="136"/>
      <c r="TYC20" s="136"/>
      <c r="TYD20" s="136"/>
      <c r="TYE20" s="136"/>
      <c r="TYF20" s="136"/>
      <c r="TYG20" s="136"/>
      <c r="TYH20" s="136"/>
      <c r="TYI20" s="136"/>
      <c r="TYJ20" s="136"/>
      <c r="TYK20" s="136"/>
      <c r="TYL20" s="136"/>
      <c r="TYM20" s="136"/>
      <c r="TYN20" s="136"/>
      <c r="TYO20" s="136"/>
      <c r="TYP20" s="136"/>
      <c r="TYQ20" s="136"/>
      <c r="TYR20" s="136"/>
      <c r="TYS20" s="136"/>
      <c r="TYT20" s="136"/>
      <c r="TYU20" s="136"/>
      <c r="TYV20" s="136"/>
      <c r="TYW20" s="136"/>
      <c r="TYX20" s="136"/>
      <c r="TYY20" s="136"/>
      <c r="TYZ20" s="136"/>
      <c r="TZA20" s="136"/>
      <c r="TZB20" s="136"/>
      <c r="TZC20" s="136"/>
      <c r="TZD20" s="136"/>
      <c r="TZE20" s="136"/>
      <c r="TZF20" s="136"/>
      <c r="TZG20" s="136"/>
      <c r="TZH20" s="136"/>
      <c r="TZI20" s="136"/>
      <c r="TZJ20" s="136"/>
      <c r="TZK20" s="136"/>
      <c r="TZL20" s="136"/>
      <c r="TZM20" s="136"/>
      <c r="TZN20" s="136"/>
      <c r="TZO20" s="136"/>
      <c r="TZP20" s="136"/>
      <c r="TZQ20" s="136"/>
      <c r="TZR20" s="136"/>
      <c r="TZS20" s="136"/>
      <c r="TZT20" s="136"/>
      <c r="TZU20" s="136"/>
      <c r="TZV20" s="136"/>
      <c r="TZW20" s="136"/>
      <c r="TZX20" s="136"/>
      <c r="TZY20" s="136"/>
      <c r="TZZ20" s="136"/>
      <c r="UAA20" s="136"/>
      <c r="UAB20" s="136"/>
      <c r="UAC20" s="136"/>
      <c r="UAD20" s="136"/>
      <c r="UAE20" s="136"/>
      <c r="UAF20" s="136"/>
      <c r="UAG20" s="136"/>
      <c r="UAH20" s="136"/>
      <c r="UAI20" s="136"/>
      <c r="UAJ20" s="136"/>
      <c r="UAK20" s="136"/>
      <c r="UAL20" s="136"/>
      <c r="UAM20" s="136"/>
      <c r="UAN20" s="136"/>
      <c r="UAO20" s="136"/>
      <c r="UAP20" s="136"/>
      <c r="UAQ20" s="136"/>
      <c r="UAR20" s="136"/>
      <c r="UAS20" s="136"/>
      <c r="UAT20" s="136"/>
      <c r="UAU20" s="136"/>
      <c r="UAV20" s="136"/>
      <c r="UAW20" s="136"/>
      <c r="UAX20" s="136"/>
      <c r="UAY20" s="136"/>
      <c r="UAZ20" s="136"/>
      <c r="UBA20" s="136"/>
      <c r="UBB20" s="136"/>
      <c r="UBC20" s="136"/>
      <c r="UBD20" s="136"/>
      <c r="UBE20" s="136"/>
      <c r="UBF20" s="136"/>
      <c r="UBG20" s="136"/>
      <c r="UBH20" s="136"/>
      <c r="UBI20" s="136"/>
      <c r="UBJ20" s="136"/>
      <c r="UBK20" s="136"/>
      <c r="UBL20" s="136"/>
      <c r="UBM20" s="136"/>
      <c r="UBN20" s="136"/>
      <c r="UBO20" s="136"/>
      <c r="UBP20" s="136"/>
      <c r="UBQ20" s="136"/>
      <c r="UBR20" s="136"/>
      <c r="UBS20" s="136"/>
      <c r="UBT20" s="136"/>
      <c r="UBU20" s="136"/>
      <c r="UBV20" s="136"/>
      <c r="UBW20" s="136"/>
      <c r="UBX20" s="136"/>
      <c r="UBY20" s="136"/>
      <c r="UBZ20" s="136"/>
      <c r="UCA20" s="136"/>
      <c r="UCB20" s="136"/>
      <c r="UCC20" s="136"/>
      <c r="UCD20" s="136"/>
      <c r="UCE20" s="136"/>
      <c r="UCF20" s="136"/>
      <c r="UCG20" s="136"/>
      <c r="UCH20" s="136"/>
      <c r="UCI20" s="136"/>
      <c r="UCJ20" s="136"/>
      <c r="UCK20" s="136"/>
      <c r="UCL20" s="136"/>
      <c r="UCM20" s="136"/>
      <c r="UCN20" s="136"/>
      <c r="UCO20" s="136"/>
      <c r="UCP20" s="136"/>
      <c r="UCQ20" s="136"/>
      <c r="UCR20" s="136"/>
      <c r="UCS20" s="136"/>
      <c r="UCT20" s="136"/>
      <c r="UCU20" s="136"/>
      <c r="UCV20" s="136"/>
      <c r="UCW20" s="136"/>
      <c r="UCX20" s="136"/>
      <c r="UCY20" s="136"/>
      <c r="UCZ20" s="136"/>
      <c r="UDA20" s="136"/>
      <c r="UDB20" s="136"/>
      <c r="UDC20" s="136"/>
      <c r="UDD20" s="136"/>
      <c r="UDE20" s="136"/>
      <c r="UDF20" s="136"/>
      <c r="UDG20" s="136"/>
      <c r="UDH20" s="136"/>
      <c r="UDI20" s="136"/>
      <c r="UDJ20" s="136"/>
      <c r="UDK20" s="136"/>
      <c r="UDL20" s="136"/>
      <c r="UDM20" s="136"/>
      <c r="UDN20" s="136"/>
      <c r="UDO20" s="136"/>
      <c r="UDP20" s="136"/>
      <c r="UDQ20" s="136"/>
      <c r="UDR20" s="136"/>
      <c r="UDS20" s="136"/>
      <c r="UDT20" s="136"/>
      <c r="UDU20" s="136"/>
      <c r="UDV20" s="136"/>
      <c r="UDW20" s="136"/>
      <c r="UDX20" s="136"/>
      <c r="UDY20" s="136"/>
      <c r="UDZ20" s="136"/>
      <c r="UEA20" s="136"/>
      <c r="UEB20" s="136"/>
      <c r="UEC20" s="136"/>
      <c r="UED20" s="136"/>
      <c r="UEE20" s="136"/>
      <c r="UEF20" s="136"/>
      <c r="UEG20" s="136"/>
      <c r="UEH20" s="136"/>
      <c r="UEI20" s="136"/>
      <c r="UEJ20" s="136"/>
      <c r="UEK20" s="136"/>
      <c r="UEL20" s="136"/>
      <c r="UEM20" s="136"/>
      <c r="UEN20" s="136"/>
      <c r="UEO20" s="136"/>
      <c r="UEP20" s="136"/>
      <c r="UEQ20" s="136"/>
      <c r="UER20" s="136"/>
      <c r="UES20" s="136"/>
      <c r="UET20" s="136"/>
      <c r="UEU20" s="136"/>
      <c r="UEV20" s="136"/>
      <c r="UEW20" s="136"/>
      <c r="UEX20" s="136"/>
      <c r="UEY20" s="136"/>
      <c r="UEZ20" s="136"/>
      <c r="UFA20" s="136"/>
      <c r="UFB20" s="136"/>
      <c r="UFC20" s="136"/>
      <c r="UFD20" s="136"/>
      <c r="UFE20" s="136"/>
      <c r="UFF20" s="136"/>
      <c r="UFG20" s="136"/>
      <c r="UFH20" s="136"/>
      <c r="UFI20" s="136"/>
      <c r="UFJ20" s="136"/>
      <c r="UFK20" s="136"/>
      <c r="UFL20" s="136"/>
      <c r="UFM20" s="136"/>
      <c r="UFN20" s="136"/>
      <c r="UFO20" s="136"/>
      <c r="UFP20" s="136"/>
      <c r="UFQ20" s="136"/>
      <c r="UFR20" s="136"/>
      <c r="UFS20" s="136"/>
      <c r="UFT20" s="136"/>
      <c r="UFU20" s="136"/>
      <c r="UFV20" s="136"/>
      <c r="UFW20" s="136"/>
      <c r="UFX20" s="136"/>
      <c r="UFY20" s="136"/>
      <c r="UFZ20" s="136"/>
      <c r="UGA20" s="136"/>
      <c r="UGB20" s="136"/>
      <c r="UGC20" s="136"/>
      <c r="UGD20" s="136"/>
      <c r="UGE20" s="136"/>
      <c r="UGF20" s="136"/>
      <c r="UGG20" s="136"/>
      <c r="UGH20" s="136"/>
      <c r="UGI20" s="136"/>
      <c r="UGJ20" s="136"/>
      <c r="UGK20" s="136"/>
      <c r="UGL20" s="136"/>
      <c r="UGM20" s="136"/>
      <c r="UGN20" s="136"/>
      <c r="UGO20" s="136"/>
      <c r="UGP20" s="136"/>
      <c r="UGQ20" s="136"/>
      <c r="UGR20" s="136"/>
      <c r="UGS20" s="136"/>
      <c r="UGT20" s="136"/>
      <c r="UGU20" s="136"/>
      <c r="UGV20" s="136"/>
      <c r="UGW20" s="136"/>
      <c r="UGX20" s="136"/>
      <c r="UGY20" s="136"/>
      <c r="UGZ20" s="136"/>
      <c r="UHA20" s="136"/>
      <c r="UHB20" s="136"/>
      <c r="UHC20" s="136"/>
      <c r="UHD20" s="136"/>
      <c r="UHE20" s="136"/>
      <c r="UHF20" s="136"/>
      <c r="UHG20" s="136"/>
      <c r="UHH20" s="136"/>
      <c r="UHI20" s="136"/>
      <c r="UHJ20" s="136"/>
      <c r="UHK20" s="136"/>
      <c r="UHL20" s="136"/>
      <c r="UHM20" s="136"/>
      <c r="UHN20" s="136"/>
      <c r="UHO20" s="136"/>
      <c r="UHP20" s="136"/>
      <c r="UHQ20" s="136"/>
      <c r="UHR20" s="136"/>
      <c r="UHS20" s="136"/>
      <c r="UHT20" s="136"/>
      <c r="UHU20" s="136"/>
      <c r="UHV20" s="136"/>
      <c r="UHW20" s="136"/>
      <c r="UHX20" s="136"/>
      <c r="UHY20" s="136"/>
      <c r="UHZ20" s="136"/>
      <c r="UIA20" s="136"/>
      <c r="UIB20" s="136"/>
      <c r="UIC20" s="136"/>
      <c r="UID20" s="136"/>
      <c r="UIE20" s="136"/>
      <c r="UIF20" s="136"/>
      <c r="UIG20" s="136"/>
      <c r="UIH20" s="136"/>
      <c r="UII20" s="136"/>
      <c r="UIJ20" s="136"/>
      <c r="UIK20" s="136"/>
      <c r="UIL20" s="136"/>
      <c r="UIM20" s="136"/>
      <c r="UIN20" s="136"/>
      <c r="UIO20" s="136"/>
      <c r="UIP20" s="136"/>
      <c r="UIQ20" s="136"/>
      <c r="UIR20" s="136"/>
      <c r="UIS20" s="136"/>
      <c r="UIT20" s="136"/>
      <c r="UIU20" s="136"/>
      <c r="UIV20" s="136"/>
      <c r="UIW20" s="136"/>
      <c r="UIX20" s="136"/>
      <c r="UIY20" s="136"/>
      <c r="UIZ20" s="136"/>
      <c r="UJA20" s="136"/>
      <c r="UJB20" s="136"/>
      <c r="UJC20" s="136"/>
      <c r="UJD20" s="136"/>
      <c r="UJE20" s="136"/>
      <c r="UJF20" s="136"/>
      <c r="UJG20" s="136"/>
      <c r="UJH20" s="136"/>
      <c r="UJI20" s="136"/>
      <c r="UJJ20" s="136"/>
      <c r="UJK20" s="136"/>
      <c r="UJL20" s="136"/>
      <c r="UJM20" s="136"/>
      <c r="UJN20" s="136"/>
      <c r="UJO20" s="136"/>
      <c r="UJP20" s="136"/>
      <c r="UJQ20" s="136"/>
      <c r="UJR20" s="136"/>
      <c r="UJS20" s="136"/>
      <c r="UJT20" s="136"/>
      <c r="UJU20" s="136"/>
      <c r="UJV20" s="136"/>
      <c r="UJW20" s="136"/>
      <c r="UJX20" s="136"/>
      <c r="UJY20" s="136"/>
      <c r="UJZ20" s="136"/>
      <c r="UKA20" s="136"/>
      <c r="UKB20" s="136"/>
      <c r="UKC20" s="136"/>
      <c r="UKD20" s="136"/>
      <c r="UKE20" s="136"/>
      <c r="UKF20" s="136"/>
      <c r="UKG20" s="136"/>
      <c r="UKH20" s="136"/>
      <c r="UKI20" s="136"/>
      <c r="UKJ20" s="136"/>
      <c r="UKK20" s="136"/>
      <c r="UKL20" s="136"/>
      <c r="UKM20" s="136"/>
      <c r="UKN20" s="136"/>
      <c r="UKO20" s="136"/>
      <c r="UKP20" s="136"/>
      <c r="UKQ20" s="136"/>
      <c r="UKR20" s="136"/>
      <c r="UKS20" s="136"/>
      <c r="UKT20" s="136"/>
      <c r="UKU20" s="136"/>
      <c r="UKV20" s="136"/>
      <c r="UKW20" s="136"/>
      <c r="UKX20" s="136"/>
      <c r="UKY20" s="136"/>
      <c r="UKZ20" s="136"/>
      <c r="ULA20" s="136"/>
      <c r="ULB20" s="136"/>
      <c r="ULC20" s="136"/>
      <c r="ULD20" s="136"/>
      <c r="ULE20" s="136"/>
      <c r="ULF20" s="136"/>
      <c r="ULG20" s="136"/>
      <c r="ULH20" s="136"/>
      <c r="ULI20" s="136"/>
      <c r="ULJ20" s="136"/>
      <c r="ULK20" s="136"/>
      <c r="ULL20" s="136"/>
      <c r="ULM20" s="136"/>
      <c r="ULN20" s="136"/>
      <c r="ULO20" s="136"/>
      <c r="ULP20" s="136"/>
      <c r="ULQ20" s="136"/>
      <c r="ULR20" s="136"/>
      <c r="ULS20" s="136"/>
      <c r="ULT20" s="136"/>
      <c r="ULU20" s="136"/>
      <c r="ULV20" s="136"/>
      <c r="ULW20" s="136"/>
      <c r="ULX20" s="136"/>
      <c r="ULY20" s="136"/>
      <c r="ULZ20" s="136"/>
      <c r="UMA20" s="136"/>
      <c r="UMB20" s="136"/>
      <c r="UMC20" s="136"/>
      <c r="UMD20" s="136"/>
      <c r="UME20" s="136"/>
      <c r="UMF20" s="136"/>
      <c r="UMG20" s="136"/>
      <c r="UMH20" s="136"/>
      <c r="UMI20" s="136"/>
      <c r="UMJ20" s="136"/>
      <c r="UMK20" s="136"/>
      <c r="UML20" s="136"/>
      <c r="UMM20" s="136"/>
      <c r="UMN20" s="136"/>
      <c r="UMO20" s="136"/>
      <c r="UMP20" s="136"/>
      <c r="UMQ20" s="136"/>
      <c r="UMR20" s="136"/>
      <c r="UMS20" s="136"/>
      <c r="UMT20" s="136"/>
      <c r="UMU20" s="136"/>
      <c r="UMV20" s="136"/>
      <c r="UMW20" s="136"/>
      <c r="UMX20" s="136"/>
      <c r="UMY20" s="136"/>
      <c r="UMZ20" s="136"/>
      <c r="UNA20" s="136"/>
      <c r="UNB20" s="136"/>
      <c r="UNC20" s="136"/>
      <c r="UND20" s="136"/>
      <c r="UNE20" s="136"/>
      <c r="UNF20" s="136"/>
      <c r="UNG20" s="136"/>
      <c r="UNH20" s="136"/>
      <c r="UNI20" s="136"/>
      <c r="UNJ20" s="136"/>
      <c r="UNK20" s="136"/>
      <c r="UNL20" s="136"/>
      <c r="UNM20" s="136"/>
      <c r="UNN20" s="136"/>
      <c r="UNO20" s="136"/>
      <c r="UNP20" s="136"/>
      <c r="UNQ20" s="136"/>
      <c r="UNR20" s="136"/>
      <c r="UNS20" s="136"/>
      <c r="UNT20" s="136"/>
      <c r="UNU20" s="136"/>
      <c r="UNV20" s="136"/>
      <c r="UNW20" s="136"/>
      <c r="UNX20" s="136"/>
      <c r="UNY20" s="136"/>
      <c r="UNZ20" s="136"/>
      <c r="UOA20" s="136"/>
      <c r="UOB20" s="136"/>
      <c r="UOC20" s="136"/>
      <c r="UOD20" s="136"/>
      <c r="UOE20" s="136"/>
      <c r="UOF20" s="136"/>
      <c r="UOG20" s="136"/>
      <c r="UOH20" s="136"/>
      <c r="UOI20" s="136"/>
      <c r="UOJ20" s="136"/>
      <c r="UOK20" s="136"/>
      <c r="UOL20" s="136"/>
      <c r="UOM20" s="136"/>
      <c r="UON20" s="136"/>
      <c r="UOO20" s="136"/>
      <c r="UOP20" s="136"/>
      <c r="UOQ20" s="136"/>
      <c r="UOR20" s="136"/>
      <c r="UOS20" s="136"/>
      <c r="UOT20" s="136"/>
      <c r="UOU20" s="136"/>
      <c r="UOV20" s="136"/>
      <c r="UOW20" s="136"/>
      <c r="UOX20" s="136"/>
      <c r="UOY20" s="136"/>
      <c r="UOZ20" s="136"/>
      <c r="UPA20" s="136"/>
      <c r="UPB20" s="136"/>
      <c r="UPC20" s="136"/>
      <c r="UPD20" s="136"/>
      <c r="UPE20" s="136"/>
      <c r="UPF20" s="136"/>
      <c r="UPG20" s="136"/>
      <c r="UPH20" s="136"/>
      <c r="UPI20" s="136"/>
      <c r="UPJ20" s="136"/>
      <c r="UPK20" s="136"/>
      <c r="UPL20" s="136"/>
      <c r="UPM20" s="136"/>
      <c r="UPN20" s="136"/>
      <c r="UPO20" s="136"/>
      <c r="UPP20" s="136"/>
      <c r="UPQ20" s="136"/>
      <c r="UPR20" s="136"/>
      <c r="UPS20" s="136"/>
      <c r="UPT20" s="136"/>
      <c r="UPU20" s="136"/>
      <c r="UPV20" s="136"/>
      <c r="UPW20" s="136"/>
      <c r="UPX20" s="136"/>
      <c r="UPY20" s="136"/>
      <c r="UPZ20" s="136"/>
      <c r="UQA20" s="136"/>
      <c r="UQB20" s="136"/>
      <c r="UQC20" s="136"/>
      <c r="UQD20" s="136"/>
      <c r="UQE20" s="136"/>
      <c r="UQF20" s="136"/>
      <c r="UQG20" s="136"/>
      <c r="UQH20" s="136"/>
      <c r="UQI20" s="136"/>
      <c r="UQJ20" s="136"/>
      <c r="UQK20" s="136"/>
      <c r="UQL20" s="136"/>
      <c r="UQM20" s="136"/>
      <c r="UQN20" s="136"/>
      <c r="UQO20" s="136"/>
      <c r="UQP20" s="136"/>
      <c r="UQQ20" s="136"/>
      <c r="UQR20" s="136"/>
      <c r="UQS20" s="136"/>
      <c r="UQT20" s="136"/>
      <c r="UQU20" s="136"/>
      <c r="UQV20" s="136"/>
      <c r="UQW20" s="136"/>
      <c r="UQX20" s="136"/>
      <c r="UQY20" s="136"/>
      <c r="UQZ20" s="136"/>
      <c r="URA20" s="136"/>
      <c r="URB20" s="136"/>
      <c r="URC20" s="136"/>
      <c r="URD20" s="136"/>
      <c r="URE20" s="136"/>
      <c r="URF20" s="136"/>
      <c r="URG20" s="136"/>
      <c r="URH20" s="136"/>
      <c r="URI20" s="136"/>
      <c r="URJ20" s="136"/>
      <c r="URK20" s="136"/>
      <c r="URL20" s="136"/>
      <c r="URM20" s="136"/>
      <c r="URN20" s="136"/>
      <c r="URO20" s="136"/>
      <c r="URP20" s="136"/>
      <c r="URQ20" s="136"/>
      <c r="URR20" s="136"/>
      <c r="URS20" s="136"/>
      <c r="URT20" s="136"/>
      <c r="URU20" s="136"/>
      <c r="URV20" s="136"/>
      <c r="URW20" s="136"/>
      <c r="URX20" s="136"/>
      <c r="URY20" s="136"/>
      <c r="URZ20" s="136"/>
      <c r="USA20" s="136"/>
      <c r="USB20" s="136"/>
      <c r="USC20" s="136"/>
      <c r="USD20" s="136"/>
      <c r="USE20" s="136"/>
      <c r="USF20" s="136"/>
      <c r="USG20" s="136"/>
      <c r="USH20" s="136"/>
      <c r="USI20" s="136"/>
      <c r="USJ20" s="136"/>
      <c r="USK20" s="136"/>
      <c r="USL20" s="136"/>
      <c r="USM20" s="136"/>
      <c r="USN20" s="136"/>
      <c r="USO20" s="136"/>
      <c r="USP20" s="136"/>
      <c r="USQ20" s="136"/>
      <c r="USR20" s="136"/>
      <c r="USS20" s="136"/>
      <c r="UST20" s="136"/>
      <c r="USU20" s="136"/>
      <c r="USV20" s="136"/>
      <c r="USW20" s="136"/>
      <c r="USX20" s="136"/>
      <c r="USY20" s="136"/>
      <c r="USZ20" s="136"/>
      <c r="UTA20" s="136"/>
      <c r="UTB20" s="136"/>
      <c r="UTC20" s="136"/>
      <c r="UTD20" s="136"/>
      <c r="UTE20" s="136"/>
      <c r="UTF20" s="136"/>
      <c r="UTG20" s="136"/>
      <c r="UTH20" s="136"/>
      <c r="UTI20" s="136"/>
      <c r="UTJ20" s="136"/>
      <c r="UTK20" s="136"/>
      <c r="UTL20" s="136"/>
      <c r="UTM20" s="136"/>
      <c r="UTN20" s="136"/>
      <c r="UTO20" s="136"/>
      <c r="UTP20" s="136"/>
      <c r="UTQ20" s="136"/>
      <c r="UTR20" s="136"/>
      <c r="UTS20" s="136"/>
      <c r="UTT20" s="136"/>
      <c r="UTU20" s="136"/>
      <c r="UTV20" s="136"/>
      <c r="UTW20" s="136"/>
      <c r="UTX20" s="136"/>
      <c r="UTY20" s="136"/>
      <c r="UTZ20" s="136"/>
      <c r="UUA20" s="136"/>
      <c r="UUB20" s="136"/>
      <c r="UUC20" s="136"/>
      <c r="UUD20" s="136"/>
      <c r="UUE20" s="136"/>
      <c r="UUF20" s="136"/>
      <c r="UUG20" s="136"/>
      <c r="UUH20" s="136"/>
      <c r="UUI20" s="136"/>
      <c r="UUJ20" s="136"/>
      <c r="UUK20" s="136"/>
      <c r="UUL20" s="136"/>
      <c r="UUM20" s="136"/>
      <c r="UUN20" s="136"/>
      <c r="UUO20" s="136"/>
      <c r="UUP20" s="136"/>
      <c r="UUQ20" s="136"/>
      <c r="UUR20" s="136"/>
      <c r="UUS20" s="136"/>
      <c r="UUT20" s="136"/>
      <c r="UUU20" s="136"/>
      <c r="UUV20" s="136"/>
      <c r="UUW20" s="136"/>
      <c r="UUX20" s="136"/>
      <c r="UUY20" s="136"/>
      <c r="UUZ20" s="136"/>
      <c r="UVA20" s="136"/>
      <c r="UVB20" s="136"/>
      <c r="UVC20" s="136"/>
      <c r="UVD20" s="136"/>
      <c r="UVE20" s="136"/>
      <c r="UVF20" s="136"/>
      <c r="UVG20" s="136"/>
      <c r="UVH20" s="136"/>
      <c r="UVI20" s="136"/>
      <c r="UVJ20" s="136"/>
      <c r="UVK20" s="136"/>
      <c r="UVL20" s="136"/>
      <c r="UVM20" s="136"/>
      <c r="UVN20" s="136"/>
      <c r="UVO20" s="136"/>
      <c r="UVP20" s="136"/>
      <c r="UVQ20" s="136"/>
      <c r="UVR20" s="136"/>
      <c r="UVS20" s="136"/>
      <c r="UVT20" s="136"/>
      <c r="UVU20" s="136"/>
      <c r="UVV20" s="136"/>
      <c r="UVW20" s="136"/>
      <c r="UVX20" s="136"/>
      <c r="UVY20" s="136"/>
      <c r="UVZ20" s="136"/>
      <c r="UWA20" s="136"/>
      <c r="UWB20" s="136"/>
      <c r="UWC20" s="136"/>
      <c r="UWD20" s="136"/>
      <c r="UWE20" s="136"/>
      <c r="UWF20" s="136"/>
      <c r="UWG20" s="136"/>
      <c r="UWH20" s="136"/>
      <c r="UWI20" s="136"/>
      <c r="UWJ20" s="136"/>
      <c r="UWK20" s="136"/>
      <c r="UWL20" s="136"/>
      <c r="UWM20" s="136"/>
      <c r="UWN20" s="136"/>
      <c r="UWO20" s="136"/>
      <c r="UWP20" s="136"/>
      <c r="UWQ20" s="136"/>
      <c r="UWR20" s="136"/>
      <c r="UWS20" s="136"/>
      <c r="UWT20" s="136"/>
      <c r="UWU20" s="136"/>
      <c r="UWV20" s="136"/>
      <c r="UWW20" s="136"/>
      <c r="UWX20" s="136"/>
      <c r="UWY20" s="136"/>
      <c r="UWZ20" s="136"/>
      <c r="UXA20" s="136"/>
      <c r="UXB20" s="136"/>
      <c r="UXC20" s="136"/>
      <c r="UXD20" s="136"/>
      <c r="UXE20" s="136"/>
      <c r="UXF20" s="136"/>
      <c r="UXG20" s="136"/>
      <c r="UXH20" s="136"/>
      <c r="UXI20" s="136"/>
      <c r="UXJ20" s="136"/>
      <c r="UXK20" s="136"/>
      <c r="UXL20" s="136"/>
      <c r="UXM20" s="136"/>
      <c r="UXN20" s="136"/>
      <c r="UXO20" s="136"/>
      <c r="UXP20" s="136"/>
      <c r="UXQ20" s="136"/>
      <c r="UXR20" s="136"/>
      <c r="UXS20" s="136"/>
      <c r="UXT20" s="136"/>
      <c r="UXU20" s="136"/>
      <c r="UXV20" s="136"/>
      <c r="UXW20" s="136"/>
      <c r="UXX20" s="136"/>
      <c r="UXY20" s="136"/>
      <c r="UXZ20" s="136"/>
      <c r="UYA20" s="136"/>
      <c r="UYB20" s="136"/>
      <c r="UYC20" s="136"/>
      <c r="UYD20" s="136"/>
      <c r="UYE20" s="136"/>
      <c r="UYF20" s="136"/>
      <c r="UYG20" s="136"/>
      <c r="UYH20" s="136"/>
      <c r="UYI20" s="136"/>
      <c r="UYJ20" s="136"/>
      <c r="UYK20" s="136"/>
      <c r="UYL20" s="136"/>
      <c r="UYM20" s="136"/>
      <c r="UYN20" s="136"/>
      <c r="UYO20" s="136"/>
      <c r="UYP20" s="136"/>
      <c r="UYQ20" s="136"/>
      <c r="UYR20" s="136"/>
      <c r="UYS20" s="136"/>
      <c r="UYT20" s="136"/>
      <c r="UYU20" s="136"/>
      <c r="UYV20" s="136"/>
      <c r="UYW20" s="136"/>
      <c r="UYX20" s="136"/>
      <c r="UYY20" s="136"/>
      <c r="UYZ20" s="136"/>
      <c r="UZA20" s="136"/>
      <c r="UZB20" s="136"/>
      <c r="UZC20" s="136"/>
      <c r="UZD20" s="136"/>
      <c r="UZE20" s="136"/>
      <c r="UZF20" s="136"/>
      <c r="UZG20" s="136"/>
      <c r="UZH20" s="136"/>
      <c r="UZI20" s="136"/>
      <c r="UZJ20" s="136"/>
      <c r="UZK20" s="136"/>
      <c r="UZL20" s="136"/>
      <c r="UZM20" s="136"/>
      <c r="UZN20" s="136"/>
      <c r="UZO20" s="136"/>
      <c r="UZP20" s="136"/>
      <c r="UZQ20" s="136"/>
      <c r="UZR20" s="136"/>
      <c r="UZS20" s="136"/>
      <c r="UZT20" s="136"/>
      <c r="UZU20" s="136"/>
      <c r="UZV20" s="136"/>
      <c r="UZW20" s="136"/>
      <c r="UZX20" s="136"/>
      <c r="UZY20" s="136"/>
      <c r="UZZ20" s="136"/>
      <c r="VAA20" s="136"/>
      <c r="VAB20" s="136"/>
      <c r="VAC20" s="136"/>
      <c r="VAD20" s="136"/>
      <c r="VAE20" s="136"/>
      <c r="VAF20" s="136"/>
      <c r="VAG20" s="136"/>
      <c r="VAH20" s="136"/>
      <c r="VAI20" s="136"/>
      <c r="VAJ20" s="136"/>
      <c r="VAK20" s="136"/>
      <c r="VAL20" s="136"/>
      <c r="VAM20" s="136"/>
      <c r="VAN20" s="136"/>
      <c r="VAO20" s="136"/>
      <c r="VAP20" s="136"/>
      <c r="VAQ20" s="136"/>
      <c r="VAR20" s="136"/>
      <c r="VAS20" s="136"/>
      <c r="VAT20" s="136"/>
      <c r="VAU20" s="136"/>
      <c r="VAV20" s="136"/>
      <c r="VAW20" s="136"/>
      <c r="VAX20" s="136"/>
      <c r="VAY20" s="136"/>
      <c r="VAZ20" s="136"/>
      <c r="VBA20" s="136"/>
      <c r="VBB20" s="136"/>
      <c r="VBC20" s="136"/>
      <c r="VBD20" s="136"/>
      <c r="VBE20" s="136"/>
      <c r="VBF20" s="136"/>
      <c r="VBG20" s="136"/>
      <c r="VBH20" s="136"/>
      <c r="VBI20" s="136"/>
      <c r="VBJ20" s="136"/>
      <c r="VBK20" s="136"/>
      <c r="VBL20" s="136"/>
      <c r="VBM20" s="136"/>
      <c r="VBN20" s="136"/>
      <c r="VBO20" s="136"/>
      <c r="VBP20" s="136"/>
      <c r="VBQ20" s="136"/>
      <c r="VBR20" s="136"/>
      <c r="VBS20" s="136"/>
      <c r="VBT20" s="136"/>
      <c r="VBU20" s="136"/>
      <c r="VBV20" s="136"/>
      <c r="VBW20" s="136"/>
      <c r="VBX20" s="136"/>
      <c r="VBY20" s="136"/>
      <c r="VBZ20" s="136"/>
      <c r="VCA20" s="136"/>
      <c r="VCB20" s="136"/>
      <c r="VCC20" s="136"/>
      <c r="VCD20" s="136"/>
      <c r="VCE20" s="136"/>
      <c r="VCF20" s="136"/>
      <c r="VCG20" s="136"/>
      <c r="VCH20" s="136"/>
      <c r="VCI20" s="136"/>
      <c r="VCJ20" s="136"/>
      <c r="VCK20" s="136"/>
      <c r="VCL20" s="136"/>
      <c r="VCM20" s="136"/>
      <c r="VCN20" s="136"/>
      <c r="VCO20" s="136"/>
      <c r="VCP20" s="136"/>
      <c r="VCQ20" s="136"/>
      <c r="VCR20" s="136"/>
      <c r="VCS20" s="136"/>
      <c r="VCT20" s="136"/>
      <c r="VCU20" s="136"/>
      <c r="VCV20" s="136"/>
      <c r="VCW20" s="136"/>
      <c r="VCX20" s="136"/>
      <c r="VCY20" s="136"/>
      <c r="VCZ20" s="136"/>
      <c r="VDA20" s="136"/>
      <c r="VDB20" s="136"/>
      <c r="VDC20" s="136"/>
      <c r="VDD20" s="136"/>
      <c r="VDE20" s="136"/>
      <c r="VDF20" s="136"/>
      <c r="VDG20" s="136"/>
      <c r="VDH20" s="136"/>
      <c r="VDI20" s="136"/>
      <c r="VDJ20" s="136"/>
      <c r="VDK20" s="136"/>
      <c r="VDL20" s="136"/>
      <c r="VDM20" s="136"/>
      <c r="VDN20" s="136"/>
      <c r="VDO20" s="136"/>
      <c r="VDP20" s="136"/>
      <c r="VDQ20" s="136"/>
      <c r="VDR20" s="136"/>
      <c r="VDS20" s="136"/>
      <c r="VDT20" s="136"/>
      <c r="VDU20" s="136"/>
      <c r="VDV20" s="136"/>
      <c r="VDW20" s="136"/>
      <c r="VDX20" s="136"/>
      <c r="VDY20" s="136"/>
      <c r="VDZ20" s="136"/>
      <c r="VEA20" s="136"/>
      <c r="VEB20" s="136"/>
      <c r="VEC20" s="136"/>
      <c r="VED20" s="136"/>
      <c r="VEE20" s="136"/>
      <c r="VEF20" s="136"/>
      <c r="VEG20" s="136"/>
      <c r="VEH20" s="136"/>
      <c r="VEI20" s="136"/>
      <c r="VEJ20" s="136"/>
      <c r="VEK20" s="136"/>
      <c r="VEL20" s="136"/>
      <c r="VEM20" s="136"/>
      <c r="VEN20" s="136"/>
      <c r="VEO20" s="136"/>
      <c r="VEP20" s="136"/>
      <c r="VEQ20" s="136"/>
      <c r="VER20" s="136"/>
      <c r="VES20" s="136"/>
      <c r="VET20" s="136"/>
      <c r="VEU20" s="136"/>
      <c r="VEV20" s="136"/>
      <c r="VEW20" s="136"/>
      <c r="VEX20" s="136"/>
      <c r="VEY20" s="136"/>
      <c r="VEZ20" s="136"/>
      <c r="VFA20" s="136"/>
      <c r="VFB20" s="136"/>
      <c r="VFC20" s="136"/>
      <c r="VFD20" s="136"/>
      <c r="VFE20" s="136"/>
      <c r="VFF20" s="136"/>
      <c r="VFG20" s="136"/>
      <c r="VFH20" s="136"/>
      <c r="VFI20" s="136"/>
      <c r="VFJ20" s="136"/>
      <c r="VFK20" s="136"/>
      <c r="VFL20" s="136"/>
      <c r="VFM20" s="136"/>
      <c r="VFN20" s="136"/>
      <c r="VFO20" s="136"/>
      <c r="VFP20" s="136"/>
      <c r="VFQ20" s="136"/>
      <c r="VFR20" s="136"/>
      <c r="VFS20" s="136"/>
      <c r="VFT20" s="136"/>
      <c r="VFU20" s="136"/>
      <c r="VFV20" s="136"/>
      <c r="VFW20" s="136"/>
      <c r="VFX20" s="136"/>
      <c r="VFY20" s="136"/>
      <c r="VFZ20" s="136"/>
      <c r="VGA20" s="136"/>
      <c r="VGB20" s="136"/>
      <c r="VGC20" s="136"/>
      <c r="VGD20" s="136"/>
      <c r="VGE20" s="136"/>
      <c r="VGF20" s="136"/>
      <c r="VGG20" s="136"/>
      <c r="VGH20" s="136"/>
      <c r="VGI20" s="136"/>
      <c r="VGJ20" s="136"/>
      <c r="VGK20" s="136"/>
      <c r="VGL20" s="136"/>
      <c r="VGM20" s="136"/>
      <c r="VGN20" s="136"/>
      <c r="VGO20" s="136"/>
      <c r="VGP20" s="136"/>
      <c r="VGQ20" s="136"/>
      <c r="VGR20" s="136"/>
      <c r="VGS20" s="136"/>
      <c r="VGT20" s="136"/>
      <c r="VGU20" s="136"/>
      <c r="VGV20" s="136"/>
      <c r="VGW20" s="136"/>
      <c r="VGX20" s="136"/>
      <c r="VGY20" s="136"/>
      <c r="VGZ20" s="136"/>
      <c r="VHA20" s="136"/>
      <c r="VHB20" s="136"/>
      <c r="VHC20" s="136"/>
      <c r="VHD20" s="136"/>
      <c r="VHE20" s="136"/>
      <c r="VHF20" s="136"/>
      <c r="VHG20" s="136"/>
      <c r="VHH20" s="136"/>
      <c r="VHI20" s="136"/>
      <c r="VHJ20" s="136"/>
      <c r="VHK20" s="136"/>
      <c r="VHL20" s="136"/>
      <c r="VHM20" s="136"/>
      <c r="VHN20" s="136"/>
      <c r="VHO20" s="136"/>
      <c r="VHP20" s="136"/>
      <c r="VHQ20" s="136"/>
      <c r="VHR20" s="136"/>
      <c r="VHS20" s="136"/>
      <c r="VHT20" s="136"/>
      <c r="VHU20" s="136"/>
      <c r="VHV20" s="136"/>
      <c r="VHW20" s="136"/>
      <c r="VHX20" s="136"/>
      <c r="VHY20" s="136"/>
      <c r="VHZ20" s="136"/>
      <c r="VIA20" s="136"/>
      <c r="VIB20" s="136"/>
      <c r="VIC20" s="136"/>
      <c r="VID20" s="136"/>
      <c r="VIE20" s="136"/>
      <c r="VIF20" s="136"/>
      <c r="VIG20" s="136"/>
      <c r="VIH20" s="136"/>
      <c r="VII20" s="136"/>
      <c r="VIJ20" s="136"/>
      <c r="VIK20" s="136"/>
      <c r="VIL20" s="136"/>
      <c r="VIM20" s="136"/>
      <c r="VIN20" s="136"/>
      <c r="VIO20" s="136"/>
      <c r="VIP20" s="136"/>
      <c r="VIQ20" s="136"/>
      <c r="VIR20" s="136"/>
      <c r="VIS20" s="136"/>
      <c r="VIT20" s="136"/>
      <c r="VIU20" s="136"/>
      <c r="VIV20" s="136"/>
      <c r="VIW20" s="136"/>
      <c r="VIX20" s="136"/>
      <c r="VIY20" s="136"/>
      <c r="VIZ20" s="136"/>
      <c r="VJA20" s="136"/>
      <c r="VJB20" s="136"/>
      <c r="VJC20" s="136"/>
      <c r="VJD20" s="136"/>
      <c r="VJE20" s="136"/>
      <c r="VJF20" s="136"/>
      <c r="VJG20" s="136"/>
      <c r="VJH20" s="136"/>
      <c r="VJI20" s="136"/>
      <c r="VJJ20" s="136"/>
      <c r="VJK20" s="136"/>
      <c r="VJL20" s="136"/>
      <c r="VJM20" s="136"/>
      <c r="VJN20" s="136"/>
      <c r="VJO20" s="136"/>
      <c r="VJP20" s="136"/>
      <c r="VJQ20" s="136"/>
      <c r="VJR20" s="136"/>
      <c r="VJS20" s="136"/>
      <c r="VJT20" s="136"/>
      <c r="VJU20" s="136"/>
      <c r="VJV20" s="136"/>
      <c r="VJW20" s="136"/>
      <c r="VJX20" s="136"/>
      <c r="VJY20" s="136"/>
      <c r="VJZ20" s="136"/>
      <c r="VKA20" s="136"/>
      <c r="VKB20" s="136"/>
      <c r="VKC20" s="136"/>
      <c r="VKD20" s="136"/>
      <c r="VKE20" s="136"/>
      <c r="VKF20" s="136"/>
      <c r="VKG20" s="136"/>
      <c r="VKH20" s="136"/>
      <c r="VKI20" s="136"/>
      <c r="VKJ20" s="136"/>
      <c r="VKK20" s="136"/>
      <c r="VKL20" s="136"/>
      <c r="VKM20" s="136"/>
      <c r="VKN20" s="136"/>
      <c r="VKO20" s="136"/>
      <c r="VKP20" s="136"/>
      <c r="VKQ20" s="136"/>
      <c r="VKR20" s="136"/>
      <c r="VKS20" s="136"/>
      <c r="VKT20" s="136"/>
      <c r="VKU20" s="136"/>
      <c r="VKV20" s="136"/>
      <c r="VKW20" s="136"/>
      <c r="VKX20" s="136"/>
      <c r="VKY20" s="136"/>
      <c r="VKZ20" s="136"/>
      <c r="VLA20" s="136"/>
      <c r="VLB20" s="136"/>
      <c r="VLC20" s="136"/>
      <c r="VLD20" s="136"/>
      <c r="VLE20" s="136"/>
      <c r="VLF20" s="136"/>
      <c r="VLG20" s="136"/>
      <c r="VLH20" s="136"/>
      <c r="VLI20" s="136"/>
      <c r="VLJ20" s="136"/>
      <c r="VLK20" s="136"/>
      <c r="VLL20" s="136"/>
      <c r="VLM20" s="136"/>
      <c r="VLN20" s="136"/>
      <c r="VLO20" s="136"/>
      <c r="VLP20" s="136"/>
      <c r="VLQ20" s="136"/>
      <c r="VLR20" s="136"/>
      <c r="VLS20" s="136"/>
      <c r="VLT20" s="136"/>
      <c r="VLU20" s="136"/>
      <c r="VLV20" s="136"/>
      <c r="VLW20" s="136"/>
      <c r="VLX20" s="136"/>
      <c r="VLY20" s="136"/>
      <c r="VLZ20" s="136"/>
      <c r="VMA20" s="136"/>
      <c r="VMB20" s="136"/>
      <c r="VMC20" s="136"/>
      <c r="VMD20" s="136"/>
      <c r="VME20" s="136"/>
      <c r="VMF20" s="136"/>
      <c r="VMG20" s="136"/>
      <c r="VMH20" s="136"/>
      <c r="VMI20" s="136"/>
      <c r="VMJ20" s="136"/>
      <c r="VMK20" s="136"/>
      <c r="VML20" s="136"/>
      <c r="VMM20" s="136"/>
      <c r="VMN20" s="136"/>
      <c r="VMO20" s="136"/>
      <c r="VMP20" s="136"/>
      <c r="VMQ20" s="136"/>
      <c r="VMR20" s="136"/>
      <c r="VMS20" s="136"/>
      <c r="VMT20" s="136"/>
      <c r="VMU20" s="136"/>
      <c r="VMV20" s="136"/>
      <c r="VMW20" s="136"/>
      <c r="VMX20" s="136"/>
      <c r="VMY20" s="136"/>
      <c r="VMZ20" s="136"/>
      <c r="VNA20" s="136"/>
      <c r="VNB20" s="136"/>
      <c r="VNC20" s="136"/>
      <c r="VND20" s="136"/>
      <c r="VNE20" s="136"/>
      <c r="VNF20" s="136"/>
      <c r="VNG20" s="136"/>
      <c r="VNH20" s="136"/>
      <c r="VNI20" s="136"/>
      <c r="VNJ20" s="136"/>
      <c r="VNK20" s="136"/>
      <c r="VNL20" s="136"/>
      <c r="VNM20" s="136"/>
      <c r="VNN20" s="136"/>
      <c r="VNO20" s="136"/>
      <c r="VNP20" s="136"/>
      <c r="VNQ20" s="136"/>
      <c r="VNR20" s="136"/>
      <c r="VNS20" s="136"/>
      <c r="VNT20" s="136"/>
      <c r="VNU20" s="136"/>
      <c r="VNV20" s="136"/>
      <c r="VNW20" s="136"/>
      <c r="VNX20" s="136"/>
      <c r="VNY20" s="136"/>
      <c r="VNZ20" s="136"/>
      <c r="VOA20" s="136"/>
      <c r="VOB20" s="136"/>
      <c r="VOC20" s="136"/>
      <c r="VOD20" s="136"/>
      <c r="VOE20" s="136"/>
      <c r="VOF20" s="136"/>
      <c r="VOG20" s="136"/>
      <c r="VOH20" s="136"/>
      <c r="VOI20" s="136"/>
      <c r="VOJ20" s="136"/>
      <c r="VOK20" s="136"/>
      <c r="VOL20" s="136"/>
      <c r="VOM20" s="136"/>
      <c r="VON20" s="136"/>
      <c r="VOO20" s="136"/>
      <c r="VOP20" s="136"/>
      <c r="VOQ20" s="136"/>
      <c r="VOR20" s="136"/>
      <c r="VOS20" s="136"/>
      <c r="VOT20" s="136"/>
      <c r="VOU20" s="136"/>
      <c r="VOV20" s="136"/>
      <c r="VOW20" s="136"/>
      <c r="VOX20" s="136"/>
      <c r="VOY20" s="136"/>
      <c r="VOZ20" s="136"/>
      <c r="VPA20" s="136"/>
      <c r="VPB20" s="136"/>
      <c r="VPC20" s="136"/>
      <c r="VPD20" s="136"/>
      <c r="VPE20" s="136"/>
      <c r="VPF20" s="136"/>
      <c r="VPG20" s="136"/>
      <c r="VPH20" s="136"/>
      <c r="VPI20" s="136"/>
      <c r="VPJ20" s="136"/>
      <c r="VPK20" s="136"/>
      <c r="VPL20" s="136"/>
      <c r="VPM20" s="136"/>
      <c r="VPN20" s="136"/>
      <c r="VPO20" s="136"/>
      <c r="VPP20" s="136"/>
      <c r="VPQ20" s="136"/>
      <c r="VPR20" s="136"/>
      <c r="VPS20" s="136"/>
      <c r="VPT20" s="136"/>
      <c r="VPU20" s="136"/>
      <c r="VPV20" s="136"/>
      <c r="VPW20" s="136"/>
      <c r="VPX20" s="136"/>
      <c r="VPY20" s="136"/>
      <c r="VPZ20" s="136"/>
      <c r="VQA20" s="136"/>
      <c r="VQB20" s="136"/>
      <c r="VQC20" s="136"/>
      <c r="VQD20" s="136"/>
      <c r="VQE20" s="136"/>
      <c r="VQF20" s="136"/>
      <c r="VQG20" s="136"/>
      <c r="VQH20" s="136"/>
      <c r="VQI20" s="136"/>
      <c r="VQJ20" s="136"/>
      <c r="VQK20" s="136"/>
      <c r="VQL20" s="136"/>
      <c r="VQM20" s="136"/>
      <c r="VQN20" s="136"/>
      <c r="VQO20" s="136"/>
      <c r="VQP20" s="136"/>
      <c r="VQQ20" s="136"/>
      <c r="VQR20" s="136"/>
      <c r="VQS20" s="136"/>
      <c r="VQT20" s="136"/>
      <c r="VQU20" s="136"/>
      <c r="VQV20" s="136"/>
      <c r="VQW20" s="136"/>
      <c r="VQX20" s="136"/>
      <c r="VQY20" s="136"/>
      <c r="VQZ20" s="136"/>
      <c r="VRA20" s="136"/>
      <c r="VRB20" s="136"/>
      <c r="VRC20" s="136"/>
      <c r="VRD20" s="136"/>
      <c r="VRE20" s="136"/>
      <c r="VRF20" s="136"/>
      <c r="VRG20" s="136"/>
      <c r="VRH20" s="136"/>
      <c r="VRI20" s="136"/>
      <c r="VRJ20" s="136"/>
      <c r="VRK20" s="136"/>
      <c r="VRL20" s="136"/>
      <c r="VRM20" s="136"/>
      <c r="VRN20" s="136"/>
      <c r="VRO20" s="136"/>
      <c r="VRP20" s="136"/>
      <c r="VRQ20" s="136"/>
      <c r="VRR20" s="136"/>
      <c r="VRS20" s="136"/>
      <c r="VRT20" s="136"/>
      <c r="VRU20" s="136"/>
      <c r="VRV20" s="136"/>
      <c r="VRW20" s="136"/>
      <c r="VRX20" s="136"/>
      <c r="VRY20" s="136"/>
      <c r="VRZ20" s="136"/>
      <c r="VSA20" s="136"/>
      <c r="VSB20" s="136"/>
      <c r="VSC20" s="136"/>
      <c r="VSD20" s="136"/>
      <c r="VSE20" s="136"/>
      <c r="VSF20" s="136"/>
      <c r="VSG20" s="136"/>
      <c r="VSH20" s="136"/>
      <c r="VSI20" s="136"/>
      <c r="VSJ20" s="136"/>
      <c r="VSK20" s="136"/>
      <c r="VSL20" s="136"/>
      <c r="VSM20" s="136"/>
      <c r="VSN20" s="136"/>
      <c r="VSO20" s="136"/>
      <c r="VSP20" s="136"/>
      <c r="VSQ20" s="136"/>
      <c r="VSR20" s="136"/>
      <c r="VSS20" s="136"/>
      <c r="VST20" s="136"/>
      <c r="VSU20" s="136"/>
      <c r="VSV20" s="136"/>
      <c r="VSW20" s="136"/>
      <c r="VSX20" s="136"/>
      <c r="VSY20" s="136"/>
      <c r="VSZ20" s="136"/>
      <c r="VTA20" s="136"/>
      <c r="VTB20" s="136"/>
      <c r="VTC20" s="136"/>
      <c r="VTD20" s="136"/>
      <c r="VTE20" s="136"/>
      <c r="VTF20" s="136"/>
      <c r="VTG20" s="136"/>
      <c r="VTH20" s="136"/>
      <c r="VTI20" s="136"/>
      <c r="VTJ20" s="136"/>
      <c r="VTK20" s="136"/>
      <c r="VTL20" s="136"/>
      <c r="VTM20" s="136"/>
      <c r="VTN20" s="136"/>
      <c r="VTO20" s="136"/>
      <c r="VTP20" s="136"/>
      <c r="VTQ20" s="136"/>
      <c r="VTR20" s="136"/>
      <c r="VTS20" s="136"/>
      <c r="VTT20" s="136"/>
      <c r="VTU20" s="136"/>
      <c r="VTV20" s="136"/>
      <c r="VTW20" s="136"/>
      <c r="VTX20" s="136"/>
      <c r="VTY20" s="136"/>
      <c r="VTZ20" s="136"/>
      <c r="VUA20" s="136"/>
      <c r="VUB20" s="136"/>
      <c r="VUC20" s="136"/>
      <c r="VUD20" s="136"/>
      <c r="VUE20" s="136"/>
      <c r="VUF20" s="136"/>
      <c r="VUG20" s="136"/>
      <c r="VUH20" s="136"/>
      <c r="VUI20" s="136"/>
      <c r="VUJ20" s="136"/>
      <c r="VUK20" s="136"/>
      <c r="VUL20" s="136"/>
      <c r="VUM20" s="136"/>
      <c r="VUN20" s="136"/>
      <c r="VUO20" s="136"/>
      <c r="VUP20" s="136"/>
      <c r="VUQ20" s="136"/>
      <c r="VUR20" s="136"/>
      <c r="VUS20" s="136"/>
      <c r="VUT20" s="136"/>
      <c r="VUU20" s="136"/>
      <c r="VUV20" s="136"/>
      <c r="VUW20" s="136"/>
      <c r="VUX20" s="136"/>
      <c r="VUY20" s="136"/>
      <c r="VUZ20" s="136"/>
      <c r="VVA20" s="136"/>
      <c r="VVB20" s="136"/>
      <c r="VVC20" s="136"/>
      <c r="VVD20" s="136"/>
      <c r="VVE20" s="136"/>
      <c r="VVF20" s="136"/>
      <c r="VVG20" s="136"/>
      <c r="VVH20" s="136"/>
      <c r="VVI20" s="136"/>
      <c r="VVJ20" s="136"/>
      <c r="VVK20" s="136"/>
      <c r="VVL20" s="136"/>
      <c r="VVM20" s="136"/>
      <c r="VVN20" s="136"/>
      <c r="VVO20" s="136"/>
      <c r="VVP20" s="136"/>
      <c r="VVQ20" s="136"/>
      <c r="VVR20" s="136"/>
      <c r="VVS20" s="136"/>
      <c r="VVT20" s="136"/>
      <c r="VVU20" s="136"/>
      <c r="VVV20" s="136"/>
      <c r="VVW20" s="136"/>
      <c r="VVX20" s="136"/>
      <c r="VVY20" s="136"/>
      <c r="VVZ20" s="136"/>
      <c r="VWA20" s="136"/>
      <c r="VWB20" s="136"/>
      <c r="VWC20" s="136"/>
      <c r="VWD20" s="136"/>
      <c r="VWE20" s="136"/>
      <c r="VWF20" s="136"/>
      <c r="VWG20" s="136"/>
      <c r="VWH20" s="136"/>
      <c r="VWI20" s="136"/>
      <c r="VWJ20" s="136"/>
      <c r="VWK20" s="136"/>
      <c r="VWL20" s="136"/>
      <c r="VWM20" s="136"/>
      <c r="VWN20" s="136"/>
      <c r="VWO20" s="136"/>
      <c r="VWP20" s="136"/>
      <c r="VWQ20" s="136"/>
      <c r="VWR20" s="136"/>
      <c r="VWS20" s="136"/>
      <c r="VWT20" s="136"/>
      <c r="VWU20" s="136"/>
      <c r="VWV20" s="136"/>
      <c r="VWW20" s="136"/>
      <c r="VWX20" s="136"/>
      <c r="VWY20" s="136"/>
      <c r="VWZ20" s="136"/>
      <c r="VXA20" s="136"/>
      <c r="VXB20" s="136"/>
      <c r="VXC20" s="136"/>
      <c r="VXD20" s="136"/>
      <c r="VXE20" s="136"/>
      <c r="VXF20" s="136"/>
      <c r="VXG20" s="136"/>
      <c r="VXH20" s="136"/>
      <c r="VXI20" s="136"/>
      <c r="VXJ20" s="136"/>
      <c r="VXK20" s="136"/>
      <c r="VXL20" s="136"/>
      <c r="VXM20" s="136"/>
      <c r="VXN20" s="136"/>
      <c r="VXO20" s="136"/>
      <c r="VXP20" s="136"/>
      <c r="VXQ20" s="136"/>
      <c r="VXR20" s="136"/>
      <c r="VXS20" s="136"/>
      <c r="VXT20" s="136"/>
      <c r="VXU20" s="136"/>
      <c r="VXV20" s="136"/>
      <c r="VXW20" s="136"/>
      <c r="VXX20" s="136"/>
      <c r="VXY20" s="136"/>
      <c r="VXZ20" s="136"/>
      <c r="VYA20" s="136"/>
      <c r="VYB20" s="136"/>
      <c r="VYC20" s="136"/>
      <c r="VYD20" s="136"/>
      <c r="VYE20" s="136"/>
      <c r="VYF20" s="136"/>
      <c r="VYG20" s="136"/>
      <c r="VYH20" s="136"/>
      <c r="VYI20" s="136"/>
      <c r="VYJ20" s="136"/>
      <c r="VYK20" s="136"/>
      <c r="VYL20" s="136"/>
      <c r="VYM20" s="136"/>
      <c r="VYN20" s="136"/>
      <c r="VYO20" s="136"/>
      <c r="VYP20" s="136"/>
      <c r="VYQ20" s="136"/>
      <c r="VYR20" s="136"/>
      <c r="VYS20" s="136"/>
      <c r="VYT20" s="136"/>
      <c r="VYU20" s="136"/>
      <c r="VYV20" s="136"/>
      <c r="VYW20" s="136"/>
      <c r="VYX20" s="136"/>
      <c r="VYY20" s="136"/>
      <c r="VYZ20" s="136"/>
      <c r="VZA20" s="136"/>
      <c r="VZB20" s="136"/>
      <c r="VZC20" s="136"/>
      <c r="VZD20" s="136"/>
      <c r="VZE20" s="136"/>
      <c r="VZF20" s="136"/>
      <c r="VZG20" s="136"/>
      <c r="VZH20" s="136"/>
      <c r="VZI20" s="136"/>
      <c r="VZJ20" s="136"/>
      <c r="VZK20" s="136"/>
      <c r="VZL20" s="136"/>
      <c r="VZM20" s="136"/>
      <c r="VZN20" s="136"/>
      <c r="VZO20" s="136"/>
      <c r="VZP20" s="136"/>
      <c r="VZQ20" s="136"/>
      <c r="VZR20" s="136"/>
      <c r="VZS20" s="136"/>
      <c r="VZT20" s="136"/>
      <c r="VZU20" s="136"/>
      <c r="VZV20" s="136"/>
      <c r="VZW20" s="136"/>
      <c r="VZX20" s="136"/>
      <c r="VZY20" s="136"/>
      <c r="VZZ20" s="136"/>
      <c r="WAA20" s="136"/>
      <c r="WAB20" s="136"/>
      <c r="WAC20" s="136"/>
      <c r="WAD20" s="136"/>
      <c r="WAE20" s="136"/>
      <c r="WAF20" s="136"/>
      <c r="WAG20" s="136"/>
      <c r="WAH20" s="136"/>
      <c r="WAI20" s="136"/>
      <c r="WAJ20" s="136"/>
      <c r="WAK20" s="136"/>
      <c r="WAL20" s="136"/>
      <c r="WAM20" s="136"/>
      <c r="WAN20" s="136"/>
      <c r="WAO20" s="136"/>
      <c r="WAP20" s="136"/>
      <c r="WAQ20" s="136"/>
      <c r="WAR20" s="136"/>
      <c r="WAS20" s="136"/>
      <c r="WAT20" s="136"/>
      <c r="WAU20" s="136"/>
      <c r="WAV20" s="136"/>
      <c r="WAW20" s="136"/>
      <c r="WAX20" s="136"/>
      <c r="WAY20" s="136"/>
      <c r="WAZ20" s="136"/>
      <c r="WBA20" s="136"/>
      <c r="WBB20" s="136"/>
      <c r="WBC20" s="136"/>
      <c r="WBD20" s="136"/>
      <c r="WBE20" s="136"/>
      <c r="WBF20" s="136"/>
      <c r="WBG20" s="136"/>
      <c r="WBH20" s="136"/>
      <c r="WBI20" s="136"/>
      <c r="WBJ20" s="136"/>
      <c r="WBK20" s="136"/>
      <c r="WBL20" s="136"/>
      <c r="WBM20" s="136"/>
      <c r="WBN20" s="136"/>
      <c r="WBO20" s="136"/>
      <c r="WBP20" s="136"/>
      <c r="WBQ20" s="136"/>
      <c r="WBR20" s="136"/>
      <c r="WBS20" s="136"/>
      <c r="WBT20" s="136"/>
      <c r="WBU20" s="136"/>
      <c r="WBV20" s="136"/>
      <c r="WBW20" s="136"/>
      <c r="WBX20" s="136"/>
      <c r="WBY20" s="136"/>
      <c r="WBZ20" s="136"/>
      <c r="WCA20" s="136"/>
      <c r="WCB20" s="136"/>
      <c r="WCC20" s="136"/>
      <c r="WCD20" s="136"/>
      <c r="WCE20" s="136"/>
      <c r="WCF20" s="136"/>
      <c r="WCG20" s="136"/>
      <c r="WCH20" s="136"/>
      <c r="WCI20" s="136"/>
      <c r="WCJ20" s="136"/>
      <c r="WCK20" s="136"/>
      <c r="WCL20" s="136"/>
      <c r="WCM20" s="136"/>
      <c r="WCN20" s="136"/>
      <c r="WCO20" s="136"/>
      <c r="WCP20" s="136"/>
      <c r="WCQ20" s="136"/>
      <c r="WCR20" s="136"/>
      <c r="WCS20" s="136"/>
      <c r="WCT20" s="136"/>
      <c r="WCU20" s="136"/>
      <c r="WCV20" s="136"/>
      <c r="WCW20" s="136"/>
      <c r="WCX20" s="136"/>
      <c r="WCY20" s="136"/>
      <c r="WCZ20" s="136"/>
      <c r="WDA20" s="136"/>
      <c r="WDB20" s="136"/>
      <c r="WDC20" s="136"/>
      <c r="WDD20" s="136"/>
      <c r="WDE20" s="136"/>
      <c r="WDF20" s="136"/>
      <c r="WDG20" s="136"/>
      <c r="WDH20" s="136"/>
      <c r="WDI20" s="136"/>
      <c r="WDJ20" s="136"/>
      <c r="WDK20" s="136"/>
      <c r="WDL20" s="136"/>
      <c r="WDM20" s="136"/>
      <c r="WDN20" s="136"/>
      <c r="WDO20" s="136"/>
      <c r="WDP20" s="136"/>
      <c r="WDQ20" s="136"/>
      <c r="WDR20" s="136"/>
      <c r="WDS20" s="136"/>
      <c r="WDT20" s="136"/>
      <c r="WDU20" s="136"/>
      <c r="WDV20" s="136"/>
      <c r="WDW20" s="136"/>
      <c r="WDX20" s="136"/>
      <c r="WDY20" s="136"/>
      <c r="WDZ20" s="136"/>
      <c r="WEA20" s="136"/>
      <c r="WEB20" s="136"/>
      <c r="WEC20" s="136"/>
      <c r="WED20" s="136"/>
      <c r="WEE20" s="136"/>
      <c r="WEF20" s="136"/>
      <c r="WEG20" s="136"/>
      <c r="WEH20" s="136"/>
      <c r="WEI20" s="136"/>
      <c r="WEJ20" s="136"/>
      <c r="WEK20" s="136"/>
      <c r="WEL20" s="136"/>
      <c r="WEM20" s="136"/>
      <c r="WEN20" s="136"/>
      <c r="WEO20" s="136"/>
      <c r="WEP20" s="136"/>
      <c r="WEQ20" s="136"/>
      <c r="WER20" s="136"/>
      <c r="WES20" s="136"/>
      <c r="WET20" s="136"/>
      <c r="WEU20" s="136"/>
      <c r="WEV20" s="136"/>
      <c r="WEW20" s="136"/>
      <c r="WEX20" s="136"/>
      <c r="WEY20" s="136"/>
      <c r="WEZ20" s="136"/>
      <c r="WFA20" s="136"/>
      <c r="WFB20" s="136"/>
      <c r="WFC20" s="136"/>
      <c r="WFD20" s="136"/>
      <c r="WFE20" s="136"/>
      <c r="WFF20" s="136"/>
      <c r="WFG20" s="136"/>
      <c r="WFH20" s="136"/>
      <c r="WFI20" s="136"/>
      <c r="WFJ20" s="136"/>
      <c r="WFK20" s="136"/>
      <c r="WFL20" s="136"/>
      <c r="WFM20" s="136"/>
      <c r="WFN20" s="136"/>
      <c r="WFO20" s="136"/>
      <c r="WFP20" s="136"/>
      <c r="WFQ20" s="136"/>
      <c r="WFR20" s="136"/>
      <c r="WFS20" s="136"/>
      <c r="WFT20" s="136"/>
      <c r="WFU20" s="136"/>
      <c r="WFV20" s="136"/>
      <c r="WFW20" s="136"/>
      <c r="WFX20" s="136"/>
      <c r="WFY20" s="136"/>
      <c r="WFZ20" s="136"/>
      <c r="WGA20" s="136"/>
      <c r="WGB20" s="136"/>
      <c r="WGC20" s="136"/>
      <c r="WGD20" s="136"/>
      <c r="WGE20" s="136"/>
      <c r="WGF20" s="136"/>
      <c r="WGG20" s="136"/>
      <c r="WGH20" s="136"/>
      <c r="WGI20" s="136"/>
      <c r="WGJ20" s="136"/>
      <c r="WGK20" s="136"/>
      <c r="WGL20" s="136"/>
      <c r="WGM20" s="136"/>
      <c r="WGN20" s="136"/>
      <c r="WGO20" s="136"/>
      <c r="WGP20" s="136"/>
      <c r="WGQ20" s="136"/>
      <c r="WGR20" s="136"/>
      <c r="WGS20" s="136"/>
      <c r="WGT20" s="136"/>
      <c r="WGU20" s="136"/>
      <c r="WGV20" s="136"/>
      <c r="WGW20" s="136"/>
      <c r="WGX20" s="136"/>
      <c r="WGY20" s="136"/>
      <c r="WGZ20" s="136"/>
      <c r="WHA20" s="136"/>
      <c r="WHB20" s="136"/>
      <c r="WHC20" s="136"/>
      <c r="WHD20" s="136"/>
      <c r="WHE20" s="136"/>
      <c r="WHF20" s="136"/>
      <c r="WHG20" s="136"/>
      <c r="WHH20" s="136"/>
      <c r="WHI20" s="136"/>
      <c r="WHJ20" s="136"/>
      <c r="WHK20" s="136"/>
      <c r="WHL20" s="136"/>
      <c r="WHM20" s="136"/>
      <c r="WHN20" s="136"/>
      <c r="WHO20" s="136"/>
      <c r="WHP20" s="136"/>
      <c r="WHQ20" s="136"/>
      <c r="WHR20" s="136"/>
      <c r="WHS20" s="136"/>
      <c r="WHT20" s="136"/>
      <c r="WHU20" s="136"/>
      <c r="WHV20" s="136"/>
      <c r="WHW20" s="136"/>
      <c r="WHX20" s="136"/>
      <c r="WHY20" s="136"/>
      <c r="WHZ20" s="136"/>
      <c r="WIA20" s="136"/>
      <c r="WIB20" s="136"/>
      <c r="WIC20" s="136"/>
      <c r="WID20" s="136"/>
      <c r="WIE20" s="136"/>
      <c r="WIF20" s="136"/>
      <c r="WIG20" s="136"/>
      <c r="WIH20" s="136"/>
      <c r="WII20" s="136"/>
      <c r="WIJ20" s="136"/>
      <c r="WIK20" s="136"/>
      <c r="WIL20" s="136"/>
      <c r="WIM20" s="136"/>
      <c r="WIN20" s="136"/>
      <c r="WIO20" s="136"/>
      <c r="WIP20" s="136"/>
      <c r="WIQ20" s="136"/>
      <c r="WIR20" s="136"/>
      <c r="WIS20" s="136"/>
      <c r="WIT20" s="136"/>
      <c r="WIU20" s="136"/>
      <c r="WIV20" s="136"/>
      <c r="WIW20" s="136"/>
      <c r="WIX20" s="136"/>
      <c r="WIY20" s="136"/>
      <c r="WIZ20" s="136"/>
      <c r="WJA20" s="136"/>
      <c r="WJB20" s="136"/>
      <c r="WJC20" s="136"/>
      <c r="WJD20" s="136"/>
      <c r="WJE20" s="136"/>
      <c r="WJF20" s="136"/>
      <c r="WJG20" s="136"/>
      <c r="WJH20" s="136"/>
      <c r="WJI20" s="136"/>
      <c r="WJJ20" s="136"/>
      <c r="WJK20" s="136"/>
      <c r="WJL20" s="136"/>
      <c r="WJM20" s="136"/>
      <c r="WJN20" s="136"/>
      <c r="WJO20" s="136"/>
      <c r="WJP20" s="136"/>
      <c r="WJQ20" s="136"/>
      <c r="WJR20" s="136"/>
      <c r="WJS20" s="136"/>
      <c r="WJT20" s="136"/>
      <c r="WJU20" s="136"/>
      <c r="WJV20" s="136"/>
      <c r="WJW20" s="136"/>
      <c r="WJX20" s="136"/>
      <c r="WJY20" s="136"/>
      <c r="WJZ20" s="136"/>
      <c r="WKA20" s="136"/>
      <c r="WKB20" s="136"/>
      <c r="WKC20" s="136"/>
      <c r="WKD20" s="136"/>
      <c r="WKE20" s="136"/>
      <c r="WKF20" s="136"/>
      <c r="WKG20" s="136"/>
      <c r="WKH20" s="136"/>
      <c r="WKI20" s="136"/>
      <c r="WKJ20" s="136"/>
      <c r="WKK20" s="136"/>
      <c r="WKL20" s="136"/>
      <c r="WKM20" s="136"/>
      <c r="WKN20" s="136"/>
      <c r="WKO20" s="136"/>
      <c r="WKP20" s="136"/>
      <c r="WKQ20" s="136"/>
      <c r="WKR20" s="136"/>
      <c r="WKS20" s="136"/>
      <c r="WKT20" s="136"/>
      <c r="WKU20" s="136"/>
      <c r="WKV20" s="136"/>
      <c r="WKW20" s="136"/>
      <c r="WKX20" s="136"/>
      <c r="WKY20" s="136"/>
      <c r="WKZ20" s="136"/>
      <c r="WLA20" s="136"/>
      <c r="WLB20" s="136"/>
      <c r="WLC20" s="136"/>
      <c r="WLD20" s="136"/>
      <c r="WLE20" s="136"/>
      <c r="WLF20" s="136"/>
      <c r="WLG20" s="136"/>
      <c r="WLH20" s="136"/>
      <c r="WLI20" s="136"/>
      <c r="WLJ20" s="136"/>
      <c r="WLK20" s="136"/>
      <c r="WLL20" s="136"/>
      <c r="WLM20" s="136"/>
      <c r="WLN20" s="136"/>
      <c r="WLO20" s="136"/>
      <c r="WLP20" s="136"/>
      <c r="WLQ20" s="136"/>
      <c r="WLR20" s="136"/>
      <c r="WLS20" s="136"/>
      <c r="WLT20" s="136"/>
      <c r="WLU20" s="136"/>
      <c r="WLV20" s="136"/>
      <c r="WLW20" s="136"/>
      <c r="WLX20" s="136"/>
      <c r="WLY20" s="136"/>
      <c r="WLZ20" s="136"/>
      <c r="WMA20" s="136"/>
      <c r="WMB20" s="136"/>
      <c r="WMC20" s="136"/>
      <c r="WMD20" s="136"/>
      <c r="WME20" s="136"/>
      <c r="WMF20" s="136"/>
      <c r="WMG20" s="136"/>
      <c r="WMH20" s="136"/>
      <c r="WMI20" s="136"/>
      <c r="WMJ20" s="136"/>
      <c r="WMK20" s="136"/>
      <c r="WML20" s="136"/>
      <c r="WMM20" s="136"/>
      <c r="WMN20" s="136"/>
      <c r="WMO20" s="136"/>
      <c r="WMP20" s="136"/>
      <c r="WMQ20" s="136"/>
      <c r="WMR20" s="136"/>
      <c r="WMS20" s="136"/>
      <c r="WMT20" s="136"/>
      <c r="WMU20" s="136"/>
      <c r="WMV20" s="136"/>
      <c r="WMW20" s="136"/>
      <c r="WMX20" s="136"/>
      <c r="WMY20" s="136"/>
      <c r="WMZ20" s="136"/>
      <c r="WNA20" s="136"/>
      <c r="WNB20" s="136"/>
      <c r="WNC20" s="136"/>
      <c r="WND20" s="136"/>
      <c r="WNE20" s="136"/>
      <c r="WNF20" s="136"/>
      <c r="WNG20" s="136"/>
      <c r="WNH20" s="136"/>
      <c r="WNI20" s="136"/>
      <c r="WNJ20" s="136"/>
      <c r="WNK20" s="136"/>
      <c r="WNL20" s="136"/>
      <c r="WNM20" s="136"/>
      <c r="WNN20" s="136"/>
      <c r="WNO20" s="136"/>
      <c r="WNP20" s="136"/>
      <c r="WNQ20" s="136"/>
      <c r="WNR20" s="136"/>
      <c r="WNS20" s="136"/>
      <c r="WNT20" s="136"/>
      <c r="WNU20" s="136"/>
      <c r="WNV20" s="136"/>
      <c r="WNW20" s="136"/>
      <c r="WNX20" s="136"/>
      <c r="WNY20" s="136"/>
      <c r="WNZ20" s="136"/>
      <c r="WOA20" s="136"/>
      <c r="WOB20" s="136"/>
      <c r="WOC20" s="136"/>
      <c r="WOD20" s="136"/>
      <c r="WOE20" s="136"/>
      <c r="WOF20" s="136"/>
      <c r="WOG20" s="136"/>
      <c r="WOH20" s="136"/>
      <c r="WOI20" s="136"/>
      <c r="WOJ20" s="136"/>
      <c r="WOK20" s="136"/>
      <c r="WOL20" s="136"/>
      <c r="WOM20" s="136"/>
      <c r="WON20" s="136"/>
      <c r="WOO20" s="136"/>
      <c r="WOP20" s="136"/>
      <c r="WOQ20" s="136"/>
      <c r="WOR20" s="136"/>
      <c r="WOS20" s="136"/>
      <c r="WOT20" s="136"/>
      <c r="WOU20" s="136"/>
      <c r="WOV20" s="136"/>
      <c r="WOW20" s="136"/>
      <c r="WOX20" s="136"/>
      <c r="WOY20" s="136"/>
      <c r="WOZ20" s="136"/>
      <c r="WPA20" s="136"/>
      <c r="WPB20" s="136"/>
      <c r="WPC20" s="136"/>
      <c r="WPD20" s="136"/>
      <c r="WPE20" s="136"/>
      <c r="WPF20" s="136"/>
      <c r="WPG20" s="136"/>
      <c r="WPH20" s="136"/>
      <c r="WPI20" s="136"/>
      <c r="WPJ20" s="136"/>
      <c r="WPK20" s="136"/>
      <c r="WPL20" s="136"/>
      <c r="WPM20" s="136"/>
      <c r="WPN20" s="136"/>
      <c r="WPO20" s="136"/>
      <c r="WPP20" s="136"/>
      <c r="WPQ20" s="136"/>
      <c r="WPR20" s="136"/>
      <c r="WPS20" s="136"/>
      <c r="WPT20" s="136"/>
      <c r="WPU20" s="136"/>
      <c r="WPV20" s="136"/>
      <c r="WPW20" s="136"/>
      <c r="WPX20" s="136"/>
      <c r="WPY20" s="136"/>
      <c r="WPZ20" s="136"/>
      <c r="WQA20" s="136"/>
      <c r="WQB20" s="136"/>
      <c r="WQC20" s="136"/>
      <c r="WQD20" s="136"/>
      <c r="WQE20" s="136"/>
      <c r="WQF20" s="136"/>
      <c r="WQG20" s="136"/>
      <c r="WQH20" s="136"/>
      <c r="WQI20" s="136"/>
      <c r="WQJ20" s="136"/>
      <c r="WQK20" s="136"/>
      <c r="WQL20" s="136"/>
      <c r="WQM20" s="136"/>
      <c r="WQN20" s="136"/>
      <c r="WQO20" s="136"/>
      <c r="WQP20" s="136"/>
      <c r="WQQ20" s="136"/>
      <c r="WQR20" s="136"/>
      <c r="WQS20" s="136"/>
      <c r="WQT20" s="136"/>
      <c r="WQU20" s="136"/>
      <c r="WQV20" s="136"/>
      <c r="WQW20" s="136"/>
      <c r="WQX20" s="136"/>
      <c r="WQY20" s="136"/>
      <c r="WQZ20" s="136"/>
      <c r="WRA20" s="136"/>
      <c r="WRB20" s="136"/>
      <c r="WRC20" s="136"/>
      <c r="WRD20" s="136"/>
      <c r="WRE20" s="136"/>
      <c r="WRF20" s="136"/>
      <c r="WRG20" s="136"/>
      <c r="WRH20" s="136"/>
      <c r="WRI20" s="136"/>
      <c r="WRJ20" s="136"/>
      <c r="WRK20" s="136"/>
      <c r="WRL20" s="136"/>
      <c r="WRM20" s="136"/>
      <c r="WRN20" s="136"/>
      <c r="WRO20" s="136"/>
      <c r="WRP20" s="136"/>
      <c r="WRQ20" s="136"/>
      <c r="WRR20" s="136"/>
      <c r="WRS20" s="136"/>
      <c r="WRT20" s="136"/>
      <c r="WRU20" s="136"/>
      <c r="WRV20" s="136"/>
      <c r="WRW20" s="136"/>
      <c r="WRX20" s="136"/>
      <c r="WRY20" s="136"/>
      <c r="WRZ20" s="136"/>
      <c r="WSA20" s="136"/>
      <c r="WSB20" s="136"/>
      <c r="WSC20" s="136"/>
      <c r="WSD20" s="136"/>
      <c r="WSE20" s="136"/>
      <c r="WSF20" s="136"/>
      <c r="WSG20" s="136"/>
      <c r="WSH20" s="136"/>
      <c r="WSI20" s="136"/>
      <c r="WSJ20" s="136"/>
      <c r="WSK20" s="136"/>
      <c r="WSL20" s="136"/>
      <c r="WSM20" s="136"/>
      <c r="WSN20" s="136"/>
      <c r="WSO20" s="136"/>
      <c r="WSP20" s="136"/>
      <c r="WSQ20" s="136"/>
      <c r="WSR20" s="136"/>
      <c r="WSS20" s="136"/>
      <c r="WST20" s="136"/>
      <c r="WSU20" s="136"/>
      <c r="WSV20" s="136"/>
      <c r="WSW20" s="136"/>
      <c r="WSX20" s="136"/>
      <c r="WSY20" s="136"/>
      <c r="WSZ20" s="136"/>
      <c r="WTA20" s="136"/>
      <c r="WTB20" s="136"/>
      <c r="WTC20" s="136"/>
      <c r="WTD20" s="136"/>
      <c r="WTE20" s="136"/>
      <c r="WTF20" s="136"/>
      <c r="WTG20" s="136"/>
      <c r="WTH20" s="136"/>
      <c r="WTI20" s="136"/>
      <c r="WTJ20" s="136"/>
      <c r="WTK20" s="136"/>
      <c r="WTL20" s="136"/>
      <c r="WTM20" s="136"/>
      <c r="WTN20" s="136"/>
      <c r="WTO20" s="136"/>
      <c r="WTP20" s="136"/>
      <c r="WTQ20" s="136"/>
      <c r="WTR20" s="136"/>
      <c r="WTS20" s="136"/>
      <c r="WTT20" s="136"/>
      <c r="WTU20" s="136"/>
      <c r="WTV20" s="136"/>
      <c r="WTW20" s="136"/>
      <c r="WTX20" s="136"/>
      <c r="WTY20" s="136"/>
      <c r="WTZ20" s="136"/>
      <c r="WUA20" s="136"/>
      <c r="WUB20" s="136"/>
      <c r="WUC20" s="136"/>
      <c r="WUD20" s="136"/>
      <c r="WUE20" s="136"/>
      <c r="WUF20" s="136"/>
      <c r="WUG20" s="136"/>
      <c r="WUH20" s="136"/>
      <c r="WUI20" s="136"/>
      <c r="WUJ20" s="136"/>
      <c r="WUK20" s="136"/>
      <c r="WUL20" s="136"/>
      <c r="WUM20" s="136"/>
      <c r="WUN20" s="136"/>
      <c r="WUO20" s="136"/>
      <c r="WUP20" s="136"/>
      <c r="WUQ20" s="136"/>
      <c r="WUR20" s="136"/>
      <c r="WUS20" s="136"/>
      <c r="WUT20" s="136"/>
      <c r="WUU20" s="136"/>
      <c r="WUV20" s="136"/>
      <c r="WUW20" s="136"/>
      <c r="WUX20" s="136"/>
      <c r="WUY20" s="136"/>
      <c r="WUZ20" s="136"/>
      <c r="WVA20" s="136"/>
      <c r="WVB20" s="136"/>
      <c r="WVC20" s="136"/>
      <c r="WVD20" s="136"/>
      <c r="WVE20" s="136"/>
      <c r="WVF20" s="136"/>
      <c r="WVG20" s="136"/>
      <c r="WVH20" s="136"/>
      <c r="WVI20" s="136"/>
      <c r="WVJ20" s="136"/>
      <c r="WVK20" s="136"/>
      <c r="WVL20" s="136"/>
      <c r="WVM20" s="136"/>
      <c r="WVN20" s="136"/>
      <c r="WVO20" s="136"/>
      <c r="WVP20" s="136"/>
      <c r="WVQ20" s="136"/>
      <c r="WVR20" s="136"/>
      <c r="WVS20" s="136"/>
      <c r="WVT20" s="136"/>
      <c r="WVU20" s="136"/>
      <c r="WVV20" s="136"/>
      <c r="WVW20" s="136"/>
      <c r="WVX20" s="136"/>
      <c r="WVY20" s="136"/>
      <c r="WVZ20" s="136"/>
      <c r="WWA20" s="136"/>
      <c r="WWB20" s="136"/>
      <c r="WWC20" s="136"/>
      <c r="WWD20" s="136"/>
      <c r="WWE20" s="136"/>
      <c r="WWF20" s="136"/>
      <c r="WWG20" s="136"/>
      <c r="WWH20" s="136"/>
      <c r="WWI20" s="136"/>
      <c r="WWJ20" s="136"/>
      <c r="WWK20" s="136"/>
      <c r="WWL20" s="136"/>
      <c r="WWM20" s="136"/>
      <c r="WWN20" s="136"/>
      <c r="WWO20" s="136"/>
      <c r="WWP20" s="136"/>
      <c r="WWQ20" s="136"/>
      <c r="WWR20" s="136"/>
      <c r="WWS20" s="136"/>
      <c r="WWT20" s="136"/>
      <c r="WWU20" s="136"/>
      <c r="WWV20" s="136"/>
      <c r="WWW20" s="136"/>
      <c r="WWX20" s="136"/>
      <c r="WWY20" s="136"/>
      <c r="WWZ20" s="136"/>
      <c r="WXA20" s="136"/>
      <c r="WXB20" s="136"/>
      <c r="WXC20" s="136"/>
      <c r="WXD20" s="136"/>
      <c r="WXE20" s="136"/>
      <c r="WXF20" s="136"/>
      <c r="WXG20" s="136"/>
      <c r="WXH20" s="136"/>
      <c r="WXI20" s="136"/>
      <c r="WXJ20" s="136"/>
      <c r="WXK20" s="136"/>
      <c r="WXL20" s="136"/>
      <c r="WXM20" s="136"/>
      <c r="WXN20" s="136"/>
      <c r="WXO20" s="136"/>
      <c r="WXP20" s="136"/>
      <c r="WXQ20" s="136"/>
      <c r="WXR20" s="136"/>
      <c r="WXS20" s="136"/>
      <c r="WXT20" s="136"/>
      <c r="WXU20" s="136"/>
      <c r="WXV20" s="136"/>
      <c r="WXW20" s="136"/>
      <c r="WXX20" s="136"/>
      <c r="WXY20" s="136"/>
      <c r="WXZ20" s="136"/>
      <c r="WYA20" s="136"/>
      <c r="WYB20" s="136"/>
      <c r="WYC20" s="136"/>
      <c r="WYD20" s="136"/>
      <c r="WYE20" s="136"/>
      <c r="WYF20" s="136"/>
      <c r="WYG20" s="136"/>
      <c r="WYH20" s="136"/>
      <c r="WYI20" s="136"/>
      <c r="WYJ20" s="136"/>
      <c r="WYK20" s="136"/>
      <c r="WYL20" s="136"/>
      <c r="WYM20" s="136"/>
      <c r="WYN20" s="136"/>
      <c r="WYO20" s="136"/>
      <c r="WYP20" s="136"/>
      <c r="WYQ20" s="136"/>
      <c r="WYR20" s="136"/>
      <c r="WYS20" s="136"/>
      <c r="WYT20" s="136"/>
      <c r="WYU20" s="136"/>
      <c r="WYV20" s="136"/>
      <c r="WYW20" s="136"/>
      <c r="WYX20" s="136"/>
      <c r="WYY20" s="136"/>
      <c r="WYZ20" s="136"/>
      <c r="WZA20" s="136"/>
      <c r="WZB20" s="136"/>
      <c r="WZC20" s="136"/>
      <c r="WZD20" s="136"/>
      <c r="WZE20" s="136"/>
      <c r="WZF20" s="136"/>
      <c r="WZG20" s="136"/>
      <c r="WZH20" s="136"/>
      <c r="WZI20" s="136"/>
      <c r="WZJ20" s="136"/>
      <c r="WZK20" s="136"/>
      <c r="WZL20" s="136"/>
      <c r="WZM20" s="136"/>
      <c r="WZN20" s="136"/>
      <c r="WZO20" s="136"/>
      <c r="WZP20" s="136"/>
      <c r="WZQ20" s="136"/>
      <c r="WZR20" s="136"/>
      <c r="WZS20" s="136"/>
      <c r="WZT20" s="136"/>
      <c r="WZU20" s="136"/>
      <c r="WZV20" s="136"/>
      <c r="WZW20" s="136"/>
      <c r="WZX20" s="136"/>
      <c r="WZY20" s="136"/>
      <c r="WZZ20" s="136"/>
      <c r="XAA20" s="136"/>
      <c r="XAB20" s="136"/>
      <c r="XAC20" s="136"/>
      <c r="XAD20" s="136"/>
      <c r="XAE20" s="136"/>
      <c r="XAF20" s="136"/>
      <c r="XAG20" s="136"/>
      <c r="XAH20" s="136"/>
      <c r="XAI20" s="136"/>
      <c r="XAJ20" s="136"/>
      <c r="XAK20" s="136"/>
      <c r="XAL20" s="136"/>
      <c r="XAM20" s="136"/>
      <c r="XAN20" s="136"/>
      <c r="XAO20" s="136"/>
      <c r="XAP20" s="136"/>
      <c r="XAQ20" s="136"/>
      <c r="XAR20" s="136"/>
      <c r="XAS20" s="136"/>
      <c r="XAT20" s="136"/>
      <c r="XAU20" s="136"/>
      <c r="XAV20" s="136"/>
      <c r="XAW20" s="136"/>
      <c r="XAX20" s="136"/>
      <c r="XAY20" s="136"/>
      <c r="XAZ20" s="136"/>
      <c r="XBA20" s="136"/>
      <c r="XBB20" s="136"/>
      <c r="XBC20" s="136"/>
      <c r="XBD20" s="136"/>
      <c r="XBE20" s="136"/>
      <c r="XBF20" s="136"/>
      <c r="XBG20" s="136"/>
      <c r="XBH20" s="136"/>
      <c r="XBI20" s="136"/>
      <c r="XBJ20" s="136"/>
      <c r="XBK20" s="136"/>
      <c r="XBL20" s="136"/>
      <c r="XBM20" s="136"/>
      <c r="XBN20" s="136"/>
      <c r="XBO20" s="136"/>
      <c r="XBP20" s="136"/>
      <c r="XBQ20" s="136"/>
      <c r="XBR20" s="136"/>
      <c r="XBS20" s="136"/>
      <c r="XBT20" s="136"/>
      <c r="XBU20" s="136"/>
      <c r="XBV20" s="136"/>
      <c r="XBW20" s="136"/>
      <c r="XBX20" s="136"/>
      <c r="XBY20" s="136"/>
      <c r="XBZ20" s="136"/>
      <c r="XCA20" s="136"/>
      <c r="XCB20" s="136"/>
      <c r="XCC20" s="136"/>
      <c r="XCD20" s="136"/>
      <c r="XCE20" s="136"/>
      <c r="XCF20" s="136"/>
      <c r="XCG20" s="136"/>
      <c r="XCH20" s="136"/>
      <c r="XCI20" s="136"/>
      <c r="XCJ20" s="136"/>
      <c r="XCK20" s="136"/>
      <c r="XCL20" s="136"/>
      <c r="XCM20" s="136"/>
      <c r="XCN20" s="136"/>
      <c r="XCO20" s="136"/>
      <c r="XCP20" s="136"/>
      <c r="XCQ20" s="136"/>
      <c r="XCR20" s="136"/>
      <c r="XCS20" s="136"/>
      <c r="XCT20" s="136"/>
      <c r="XCU20" s="136"/>
      <c r="XCV20" s="136"/>
      <c r="XCW20" s="136"/>
      <c r="XCX20" s="136"/>
      <c r="XCY20" s="136"/>
      <c r="XCZ20" s="136"/>
      <c r="XDA20" s="136"/>
      <c r="XDB20" s="136"/>
      <c r="XDC20" s="136"/>
      <c r="XDD20" s="136"/>
      <c r="XDE20" s="136"/>
      <c r="XDF20" s="136"/>
      <c r="XDG20" s="136"/>
      <c r="XDH20" s="136"/>
      <c r="XDI20" s="136"/>
      <c r="XDJ20" s="136"/>
      <c r="XDK20" s="136"/>
      <c r="XDL20" s="136"/>
      <c r="XDM20" s="136"/>
      <c r="XDN20" s="136"/>
      <c r="XDO20" s="136"/>
      <c r="XDP20" s="136"/>
      <c r="XDQ20" s="136"/>
      <c r="XDR20" s="136"/>
      <c r="XDS20" s="136"/>
      <c r="XDT20" s="136"/>
      <c r="XDU20" s="136"/>
      <c r="XDV20" s="136"/>
      <c r="XDW20" s="136"/>
      <c r="XDX20" s="136"/>
      <c r="XDY20" s="136"/>
      <c r="XDZ20" s="136"/>
      <c r="XEA20" s="136"/>
      <c r="XEB20" s="136"/>
      <c r="XEC20" s="136"/>
      <c r="XED20" s="136"/>
      <c r="XEE20" s="136"/>
      <c r="XEF20" s="136"/>
      <c r="XEG20" s="136"/>
      <c r="XEH20" s="136"/>
      <c r="XEI20" s="136"/>
      <c r="XEJ20" s="136"/>
      <c r="XEK20" s="136"/>
      <c r="XEL20" s="136"/>
      <c r="XEM20" s="136"/>
      <c r="XEN20" s="136"/>
      <c r="XEO20" s="136"/>
      <c r="XEP20" s="136"/>
      <c r="XEQ20" s="136"/>
      <c r="XER20" s="136"/>
      <c r="XES20" s="136"/>
      <c r="XET20" s="136"/>
      <c r="XEU20" s="136"/>
      <c r="XEV20" s="136"/>
      <c r="XEW20" s="136"/>
      <c r="XEX20" s="136"/>
      <c r="XEY20" s="136"/>
      <c r="XEZ20" s="136"/>
      <c r="XFA20" s="136"/>
      <c r="XFB20" s="136"/>
      <c r="XFC20" s="136"/>
      <c r="XFD20" s="136"/>
    </row>
    <row r="21" s="111" customFormat="1" spans="1:16384">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c r="AMJ21" s="136"/>
      <c r="AMK21" s="136"/>
      <c r="AML21" s="136"/>
      <c r="AMM21" s="136"/>
      <c r="AMN21" s="136"/>
      <c r="AMO21" s="136"/>
      <c r="AMP21" s="136"/>
      <c r="AMQ21" s="136"/>
      <c r="AMR21" s="136"/>
      <c r="AMS21" s="136"/>
      <c r="AMT21" s="136"/>
      <c r="AMU21" s="136"/>
      <c r="AMV21" s="136"/>
      <c r="AMW21" s="136"/>
      <c r="AMX21" s="136"/>
      <c r="AMY21" s="136"/>
      <c r="AMZ21" s="136"/>
      <c r="ANA21" s="136"/>
      <c r="ANB21" s="136"/>
      <c r="ANC21" s="136"/>
      <c r="AND21" s="136"/>
      <c r="ANE21" s="136"/>
      <c r="ANF21" s="136"/>
      <c r="ANG21" s="136"/>
      <c r="ANH21" s="136"/>
      <c r="ANI21" s="136"/>
      <c r="ANJ21" s="136"/>
      <c r="ANK21" s="136"/>
      <c r="ANL21" s="136"/>
      <c r="ANM21" s="136"/>
      <c r="ANN21" s="136"/>
      <c r="ANO21" s="136"/>
      <c r="ANP21" s="136"/>
      <c r="ANQ21" s="136"/>
      <c r="ANR21" s="136"/>
      <c r="ANS21" s="136"/>
      <c r="ANT21" s="136"/>
      <c r="ANU21" s="136"/>
      <c r="ANV21" s="136"/>
      <c r="ANW21" s="136"/>
      <c r="ANX21" s="136"/>
      <c r="ANY21" s="136"/>
      <c r="ANZ21" s="136"/>
      <c r="AOA21" s="136"/>
      <c r="AOB21" s="136"/>
      <c r="AOC21" s="136"/>
      <c r="AOD21" s="136"/>
      <c r="AOE21" s="136"/>
      <c r="AOF21" s="136"/>
      <c r="AOG21" s="136"/>
      <c r="AOH21" s="136"/>
      <c r="AOI21" s="136"/>
      <c r="AOJ21" s="136"/>
      <c r="AOK21" s="136"/>
      <c r="AOL21" s="136"/>
      <c r="AOM21" s="136"/>
      <c r="AON21" s="136"/>
      <c r="AOO21" s="136"/>
      <c r="AOP21" s="136"/>
      <c r="AOQ21" s="136"/>
      <c r="AOR21" s="136"/>
      <c r="AOS21" s="136"/>
      <c r="AOT21" s="136"/>
      <c r="AOU21" s="136"/>
      <c r="AOV21" s="136"/>
      <c r="AOW21" s="136"/>
      <c r="AOX21" s="136"/>
      <c r="AOY21" s="136"/>
      <c r="AOZ21" s="136"/>
      <c r="APA21" s="136"/>
      <c r="APB21" s="136"/>
      <c r="APC21" s="136"/>
      <c r="APD21" s="136"/>
      <c r="APE21" s="136"/>
      <c r="APF21" s="136"/>
      <c r="APG21" s="136"/>
      <c r="APH21" s="136"/>
      <c r="API21" s="136"/>
      <c r="APJ21" s="136"/>
      <c r="APK21" s="136"/>
      <c r="APL21" s="136"/>
      <c r="APM21" s="136"/>
      <c r="APN21" s="136"/>
      <c r="APO21" s="136"/>
      <c r="APP21" s="136"/>
      <c r="APQ21" s="136"/>
      <c r="APR21" s="136"/>
      <c r="APS21" s="136"/>
      <c r="APT21" s="136"/>
      <c r="APU21" s="136"/>
      <c r="APV21" s="136"/>
      <c r="APW21" s="136"/>
      <c r="APX21" s="136"/>
      <c r="APY21" s="136"/>
      <c r="APZ21" s="136"/>
      <c r="AQA21" s="136"/>
      <c r="AQB21" s="136"/>
      <c r="AQC21" s="136"/>
      <c r="AQD21" s="136"/>
      <c r="AQE21" s="136"/>
      <c r="AQF21" s="136"/>
      <c r="AQG21" s="136"/>
      <c r="AQH21" s="136"/>
      <c r="AQI21" s="136"/>
      <c r="AQJ21" s="136"/>
      <c r="AQK21" s="136"/>
      <c r="AQL21" s="136"/>
      <c r="AQM21" s="136"/>
      <c r="AQN21" s="136"/>
      <c r="AQO21" s="136"/>
      <c r="AQP21" s="136"/>
      <c r="AQQ21" s="136"/>
      <c r="AQR21" s="136"/>
      <c r="AQS21" s="136"/>
      <c r="AQT21" s="136"/>
      <c r="AQU21" s="136"/>
      <c r="AQV21" s="136"/>
      <c r="AQW21" s="136"/>
      <c r="AQX21" s="136"/>
      <c r="AQY21" s="136"/>
      <c r="AQZ21" s="136"/>
      <c r="ARA21" s="136"/>
      <c r="ARB21" s="136"/>
      <c r="ARC21" s="136"/>
      <c r="ARD21" s="136"/>
      <c r="ARE21" s="136"/>
      <c r="ARF21" s="136"/>
      <c r="ARG21" s="136"/>
      <c r="ARH21" s="136"/>
      <c r="ARI21" s="136"/>
      <c r="ARJ21" s="136"/>
      <c r="ARK21" s="136"/>
      <c r="ARL21" s="136"/>
      <c r="ARM21" s="136"/>
      <c r="ARN21" s="136"/>
      <c r="ARO21" s="136"/>
      <c r="ARP21" s="136"/>
      <c r="ARQ21" s="136"/>
      <c r="ARR21" s="136"/>
      <c r="ARS21" s="136"/>
      <c r="ART21" s="136"/>
      <c r="ARU21" s="136"/>
      <c r="ARV21" s="136"/>
      <c r="ARW21" s="136"/>
      <c r="ARX21" s="136"/>
      <c r="ARY21" s="136"/>
      <c r="ARZ21" s="136"/>
      <c r="ASA21" s="136"/>
      <c r="ASB21" s="136"/>
      <c r="ASC21" s="136"/>
      <c r="ASD21" s="136"/>
      <c r="ASE21" s="136"/>
      <c r="ASF21" s="136"/>
      <c r="ASG21" s="136"/>
      <c r="ASH21" s="136"/>
      <c r="ASI21" s="136"/>
      <c r="ASJ21" s="136"/>
      <c r="ASK21" s="136"/>
      <c r="ASL21" s="136"/>
      <c r="ASM21" s="136"/>
      <c r="ASN21" s="136"/>
      <c r="ASO21" s="136"/>
      <c r="ASP21" s="136"/>
      <c r="ASQ21" s="136"/>
      <c r="ASR21" s="136"/>
      <c r="ASS21" s="136"/>
      <c r="AST21" s="136"/>
      <c r="ASU21" s="136"/>
      <c r="ASV21" s="136"/>
      <c r="ASW21" s="136"/>
      <c r="ASX21" s="136"/>
      <c r="ASY21" s="136"/>
      <c r="ASZ21" s="136"/>
      <c r="ATA21" s="136"/>
      <c r="ATB21" s="136"/>
      <c r="ATC21" s="136"/>
      <c r="ATD21" s="136"/>
      <c r="ATE21" s="136"/>
      <c r="ATF21" s="136"/>
      <c r="ATG21" s="136"/>
      <c r="ATH21" s="136"/>
      <c r="ATI21" s="136"/>
      <c r="ATJ21" s="136"/>
      <c r="ATK21" s="136"/>
      <c r="ATL21" s="136"/>
      <c r="ATM21" s="136"/>
      <c r="ATN21" s="136"/>
      <c r="ATO21" s="136"/>
      <c r="ATP21" s="136"/>
      <c r="ATQ21" s="136"/>
      <c r="ATR21" s="136"/>
      <c r="ATS21" s="136"/>
      <c r="ATT21" s="136"/>
      <c r="ATU21" s="136"/>
      <c r="ATV21" s="136"/>
      <c r="ATW21" s="136"/>
      <c r="ATX21" s="136"/>
      <c r="ATY21" s="136"/>
      <c r="ATZ21" s="136"/>
      <c r="AUA21" s="136"/>
      <c r="AUB21" s="136"/>
      <c r="AUC21" s="136"/>
      <c r="AUD21" s="136"/>
      <c r="AUE21" s="136"/>
      <c r="AUF21" s="136"/>
      <c r="AUG21" s="136"/>
      <c r="AUH21" s="136"/>
      <c r="AUI21" s="136"/>
      <c r="AUJ21" s="136"/>
      <c r="AUK21" s="136"/>
      <c r="AUL21" s="136"/>
      <c r="AUM21" s="136"/>
      <c r="AUN21" s="136"/>
      <c r="AUO21" s="136"/>
      <c r="AUP21" s="136"/>
      <c r="AUQ21" s="136"/>
      <c r="AUR21" s="136"/>
      <c r="AUS21" s="136"/>
      <c r="AUT21" s="136"/>
      <c r="AUU21" s="136"/>
      <c r="AUV21" s="136"/>
      <c r="AUW21" s="136"/>
      <c r="AUX21" s="136"/>
      <c r="AUY21" s="136"/>
      <c r="AUZ21" s="136"/>
      <c r="AVA21" s="136"/>
      <c r="AVB21" s="136"/>
      <c r="AVC21" s="136"/>
      <c r="AVD21" s="136"/>
      <c r="AVE21" s="136"/>
      <c r="AVF21" s="136"/>
      <c r="AVG21" s="136"/>
      <c r="AVH21" s="136"/>
      <c r="AVI21" s="136"/>
      <c r="AVJ21" s="136"/>
      <c r="AVK21" s="136"/>
      <c r="AVL21" s="136"/>
      <c r="AVM21" s="136"/>
      <c r="AVN21" s="136"/>
      <c r="AVO21" s="136"/>
      <c r="AVP21" s="136"/>
      <c r="AVQ21" s="136"/>
      <c r="AVR21" s="136"/>
      <c r="AVS21" s="136"/>
      <c r="AVT21" s="136"/>
      <c r="AVU21" s="136"/>
      <c r="AVV21" s="136"/>
      <c r="AVW21" s="136"/>
      <c r="AVX21" s="136"/>
      <c r="AVY21" s="136"/>
      <c r="AVZ21" s="136"/>
      <c r="AWA21" s="136"/>
      <c r="AWB21" s="136"/>
      <c r="AWC21" s="136"/>
      <c r="AWD21" s="136"/>
      <c r="AWE21" s="136"/>
      <c r="AWF21" s="136"/>
      <c r="AWG21" s="136"/>
      <c r="AWH21" s="136"/>
      <c r="AWI21" s="136"/>
      <c r="AWJ21" s="136"/>
      <c r="AWK21" s="136"/>
      <c r="AWL21" s="136"/>
      <c r="AWM21" s="136"/>
      <c r="AWN21" s="136"/>
      <c r="AWO21" s="136"/>
      <c r="AWP21" s="136"/>
      <c r="AWQ21" s="136"/>
      <c r="AWR21" s="136"/>
      <c r="AWS21" s="136"/>
      <c r="AWT21" s="136"/>
      <c r="AWU21" s="136"/>
      <c r="AWV21" s="136"/>
      <c r="AWW21" s="136"/>
      <c r="AWX21" s="136"/>
      <c r="AWY21" s="136"/>
      <c r="AWZ21" s="136"/>
      <c r="AXA21" s="136"/>
      <c r="AXB21" s="136"/>
      <c r="AXC21" s="136"/>
      <c r="AXD21" s="136"/>
      <c r="AXE21" s="136"/>
      <c r="AXF21" s="136"/>
      <c r="AXG21" s="136"/>
      <c r="AXH21" s="136"/>
      <c r="AXI21" s="136"/>
      <c r="AXJ21" s="136"/>
      <c r="AXK21" s="136"/>
      <c r="AXL21" s="136"/>
      <c r="AXM21" s="136"/>
      <c r="AXN21" s="136"/>
      <c r="AXO21" s="136"/>
      <c r="AXP21" s="136"/>
      <c r="AXQ21" s="136"/>
      <c r="AXR21" s="136"/>
      <c r="AXS21" s="136"/>
      <c r="AXT21" s="136"/>
      <c r="AXU21" s="136"/>
      <c r="AXV21" s="136"/>
      <c r="AXW21" s="136"/>
      <c r="AXX21" s="136"/>
      <c r="AXY21" s="136"/>
      <c r="AXZ21" s="136"/>
      <c r="AYA21" s="136"/>
      <c r="AYB21" s="136"/>
      <c r="AYC21" s="136"/>
      <c r="AYD21" s="136"/>
      <c r="AYE21" s="136"/>
      <c r="AYF21" s="136"/>
      <c r="AYG21" s="136"/>
      <c r="AYH21" s="136"/>
      <c r="AYI21" s="136"/>
      <c r="AYJ21" s="136"/>
      <c r="AYK21" s="136"/>
      <c r="AYL21" s="136"/>
      <c r="AYM21" s="136"/>
      <c r="AYN21" s="136"/>
      <c r="AYO21" s="136"/>
      <c r="AYP21" s="136"/>
      <c r="AYQ21" s="136"/>
      <c r="AYR21" s="136"/>
      <c r="AYS21" s="136"/>
      <c r="AYT21" s="136"/>
      <c r="AYU21" s="136"/>
      <c r="AYV21" s="136"/>
      <c r="AYW21" s="136"/>
      <c r="AYX21" s="136"/>
      <c r="AYY21" s="136"/>
      <c r="AYZ21" s="136"/>
      <c r="AZA21" s="136"/>
      <c r="AZB21" s="136"/>
      <c r="AZC21" s="136"/>
      <c r="AZD21" s="136"/>
      <c r="AZE21" s="136"/>
      <c r="AZF21" s="136"/>
      <c r="AZG21" s="136"/>
      <c r="AZH21" s="136"/>
      <c r="AZI21" s="136"/>
      <c r="AZJ21" s="136"/>
      <c r="AZK21" s="136"/>
      <c r="AZL21" s="136"/>
      <c r="AZM21" s="136"/>
      <c r="AZN21" s="136"/>
      <c r="AZO21" s="136"/>
      <c r="AZP21" s="136"/>
      <c r="AZQ21" s="136"/>
      <c r="AZR21" s="136"/>
      <c r="AZS21" s="136"/>
      <c r="AZT21" s="136"/>
      <c r="AZU21" s="136"/>
      <c r="AZV21" s="136"/>
      <c r="AZW21" s="136"/>
      <c r="AZX21" s="136"/>
      <c r="AZY21" s="136"/>
      <c r="AZZ21" s="136"/>
      <c r="BAA21" s="136"/>
      <c r="BAB21" s="136"/>
      <c r="BAC21" s="136"/>
      <c r="BAD21" s="136"/>
      <c r="BAE21" s="136"/>
      <c r="BAF21" s="136"/>
      <c r="BAG21" s="136"/>
      <c r="BAH21" s="136"/>
      <c r="BAI21" s="136"/>
      <c r="BAJ21" s="136"/>
      <c r="BAK21" s="136"/>
      <c r="BAL21" s="136"/>
      <c r="BAM21" s="136"/>
      <c r="BAN21" s="136"/>
      <c r="BAO21" s="136"/>
      <c r="BAP21" s="136"/>
      <c r="BAQ21" s="136"/>
      <c r="BAR21" s="136"/>
      <c r="BAS21" s="136"/>
      <c r="BAT21" s="136"/>
      <c r="BAU21" s="136"/>
      <c r="BAV21" s="136"/>
      <c r="BAW21" s="136"/>
      <c r="BAX21" s="136"/>
      <c r="BAY21" s="136"/>
      <c r="BAZ21" s="136"/>
      <c r="BBA21" s="136"/>
      <c r="BBB21" s="136"/>
      <c r="BBC21" s="136"/>
      <c r="BBD21" s="136"/>
      <c r="BBE21" s="136"/>
      <c r="BBF21" s="136"/>
      <c r="BBG21" s="136"/>
      <c r="BBH21" s="136"/>
      <c r="BBI21" s="136"/>
      <c r="BBJ21" s="136"/>
      <c r="BBK21" s="136"/>
      <c r="BBL21" s="136"/>
      <c r="BBM21" s="136"/>
      <c r="BBN21" s="136"/>
      <c r="BBO21" s="136"/>
      <c r="BBP21" s="136"/>
      <c r="BBQ21" s="136"/>
      <c r="BBR21" s="136"/>
      <c r="BBS21" s="136"/>
      <c r="BBT21" s="136"/>
      <c r="BBU21" s="136"/>
      <c r="BBV21" s="136"/>
      <c r="BBW21" s="136"/>
      <c r="BBX21" s="136"/>
      <c r="BBY21" s="136"/>
      <c r="BBZ21" s="136"/>
      <c r="BCA21" s="136"/>
      <c r="BCB21" s="136"/>
      <c r="BCC21" s="136"/>
      <c r="BCD21" s="136"/>
      <c r="BCE21" s="136"/>
      <c r="BCF21" s="136"/>
      <c r="BCG21" s="136"/>
      <c r="BCH21" s="136"/>
      <c r="BCI21" s="136"/>
      <c r="BCJ21" s="136"/>
      <c r="BCK21" s="136"/>
      <c r="BCL21" s="136"/>
      <c r="BCM21" s="136"/>
      <c r="BCN21" s="136"/>
      <c r="BCO21" s="136"/>
      <c r="BCP21" s="136"/>
      <c r="BCQ21" s="136"/>
      <c r="BCR21" s="136"/>
      <c r="BCS21" s="136"/>
      <c r="BCT21" s="136"/>
      <c r="BCU21" s="136"/>
      <c r="BCV21" s="136"/>
      <c r="BCW21" s="136"/>
      <c r="BCX21" s="136"/>
      <c r="BCY21" s="136"/>
      <c r="BCZ21" s="136"/>
      <c r="BDA21" s="136"/>
      <c r="BDB21" s="136"/>
      <c r="BDC21" s="136"/>
      <c r="BDD21" s="136"/>
      <c r="BDE21" s="136"/>
      <c r="BDF21" s="136"/>
      <c r="BDG21" s="136"/>
      <c r="BDH21" s="136"/>
      <c r="BDI21" s="136"/>
      <c r="BDJ21" s="136"/>
      <c r="BDK21" s="136"/>
      <c r="BDL21" s="136"/>
      <c r="BDM21" s="136"/>
      <c r="BDN21" s="136"/>
      <c r="BDO21" s="136"/>
      <c r="BDP21" s="136"/>
      <c r="BDQ21" s="136"/>
      <c r="BDR21" s="136"/>
      <c r="BDS21" s="136"/>
      <c r="BDT21" s="136"/>
      <c r="BDU21" s="136"/>
      <c r="BDV21" s="136"/>
      <c r="BDW21" s="136"/>
      <c r="BDX21" s="136"/>
      <c r="BDY21" s="136"/>
      <c r="BDZ21" s="136"/>
      <c r="BEA21" s="136"/>
      <c r="BEB21" s="136"/>
      <c r="BEC21" s="136"/>
      <c r="BED21" s="136"/>
      <c r="BEE21" s="136"/>
      <c r="BEF21" s="136"/>
      <c r="BEG21" s="136"/>
      <c r="BEH21" s="136"/>
      <c r="BEI21" s="136"/>
      <c r="BEJ21" s="136"/>
      <c r="BEK21" s="136"/>
      <c r="BEL21" s="136"/>
      <c r="BEM21" s="136"/>
      <c r="BEN21" s="136"/>
      <c r="BEO21" s="136"/>
      <c r="BEP21" s="136"/>
      <c r="BEQ21" s="136"/>
      <c r="BER21" s="136"/>
      <c r="BES21" s="136"/>
      <c r="BET21" s="136"/>
      <c r="BEU21" s="136"/>
      <c r="BEV21" s="136"/>
      <c r="BEW21" s="136"/>
      <c r="BEX21" s="136"/>
      <c r="BEY21" s="136"/>
      <c r="BEZ21" s="136"/>
      <c r="BFA21" s="136"/>
      <c r="BFB21" s="136"/>
      <c r="BFC21" s="136"/>
      <c r="BFD21" s="136"/>
      <c r="BFE21" s="136"/>
      <c r="BFF21" s="136"/>
      <c r="BFG21" s="136"/>
      <c r="BFH21" s="136"/>
      <c r="BFI21" s="136"/>
      <c r="BFJ21" s="136"/>
      <c r="BFK21" s="136"/>
      <c r="BFL21" s="136"/>
      <c r="BFM21" s="136"/>
      <c r="BFN21" s="136"/>
      <c r="BFO21" s="136"/>
      <c r="BFP21" s="136"/>
      <c r="BFQ21" s="136"/>
      <c r="BFR21" s="136"/>
      <c r="BFS21" s="136"/>
      <c r="BFT21" s="136"/>
      <c r="BFU21" s="136"/>
      <c r="BFV21" s="136"/>
      <c r="BFW21" s="136"/>
      <c r="BFX21" s="136"/>
      <c r="BFY21" s="136"/>
      <c r="BFZ21" s="136"/>
      <c r="BGA21" s="136"/>
      <c r="BGB21" s="136"/>
      <c r="BGC21" s="136"/>
      <c r="BGD21" s="136"/>
      <c r="BGE21" s="136"/>
      <c r="BGF21" s="136"/>
      <c r="BGG21" s="136"/>
      <c r="BGH21" s="136"/>
      <c r="BGI21" s="136"/>
      <c r="BGJ21" s="136"/>
      <c r="BGK21" s="136"/>
      <c r="BGL21" s="136"/>
      <c r="BGM21" s="136"/>
      <c r="BGN21" s="136"/>
      <c r="BGO21" s="136"/>
      <c r="BGP21" s="136"/>
      <c r="BGQ21" s="136"/>
      <c r="BGR21" s="136"/>
      <c r="BGS21" s="136"/>
      <c r="BGT21" s="136"/>
      <c r="BGU21" s="136"/>
      <c r="BGV21" s="136"/>
      <c r="BGW21" s="136"/>
      <c r="BGX21" s="136"/>
      <c r="BGY21" s="136"/>
      <c r="BGZ21" s="136"/>
      <c r="BHA21" s="136"/>
      <c r="BHB21" s="136"/>
      <c r="BHC21" s="136"/>
      <c r="BHD21" s="136"/>
      <c r="BHE21" s="136"/>
      <c r="BHF21" s="136"/>
      <c r="BHG21" s="136"/>
      <c r="BHH21" s="136"/>
      <c r="BHI21" s="136"/>
      <c r="BHJ21" s="136"/>
      <c r="BHK21" s="136"/>
      <c r="BHL21" s="136"/>
      <c r="BHM21" s="136"/>
      <c r="BHN21" s="136"/>
      <c r="BHO21" s="136"/>
      <c r="BHP21" s="136"/>
      <c r="BHQ21" s="136"/>
      <c r="BHR21" s="136"/>
      <c r="BHS21" s="136"/>
      <c r="BHT21" s="136"/>
      <c r="BHU21" s="136"/>
      <c r="BHV21" s="136"/>
      <c r="BHW21" s="136"/>
      <c r="BHX21" s="136"/>
      <c r="BHY21" s="136"/>
      <c r="BHZ21" s="136"/>
      <c r="BIA21" s="136"/>
      <c r="BIB21" s="136"/>
      <c r="BIC21" s="136"/>
      <c r="BID21" s="136"/>
      <c r="BIE21" s="136"/>
      <c r="BIF21" s="136"/>
      <c r="BIG21" s="136"/>
      <c r="BIH21" s="136"/>
      <c r="BII21" s="136"/>
      <c r="BIJ21" s="136"/>
      <c r="BIK21" s="136"/>
      <c r="BIL21" s="136"/>
      <c r="BIM21" s="136"/>
      <c r="BIN21" s="136"/>
      <c r="BIO21" s="136"/>
      <c r="BIP21" s="136"/>
      <c r="BIQ21" s="136"/>
      <c r="BIR21" s="136"/>
      <c r="BIS21" s="136"/>
      <c r="BIT21" s="136"/>
      <c r="BIU21" s="136"/>
      <c r="BIV21" s="136"/>
      <c r="BIW21" s="136"/>
      <c r="BIX21" s="136"/>
      <c r="BIY21" s="136"/>
      <c r="BIZ21" s="136"/>
      <c r="BJA21" s="136"/>
      <c r="BJB21" s="136"/>
      <c r="BJC21" s="136"/>
      <c r="BJD21" s="136"/>
      <c r="BJE21" s="136"/>
      <c r="BJF21" s="136"/>
      <c r="BJG21" s="136"/>
      <c r="BJH21" s="136"/>
      <c r="BJI21" s="136"/>
      <c r="BJJ21" s="136"/>
      <c r="BJK21" s="136"/>
      <c r="BJL21" s="136"/>
      <c r="BJM21" s="136"/>
      <c r="BJN21" s="136"/>
      <c r="BJO21" s="136"/>
      <c r="BJP21" s="136"/>
      <c r="BJQ21" s="136"/>
      <c r="BJR21" s="136"/>
      <c r="BJS21" s="136"/>
      <c r="BJT21" s="136"/>
      <c r="BJU21" s="136"/>
      <c r="BJV21" s="136"/>
      <c r="BJW21" s="136"/>
      <c r="BJX21" s="136"/>
      <c r="BJY21" s="136"/>
      <c r="BJZ21" s="136"/>
      <c r="BKA21" s="136"/>
      <c r="BKB21" s="136"/>
      <c r="BKC21" s="136"/>
      <c r="BKD21" s="136"/>
      <c r="BKE21" s="136"/>
      <c r="BKF21" s="136"/>
      <c r="BKG21" s="136"/>
      <c r="BKH21" s="136"/>
      <c r="BKI21" s="136"/>
      <c r="BKJ21" s="136"/>
      <c r="BKK21" s="136"/>
      <c r="BKL21" s="136"/>
      <c r="BKM21" s="136"/>
      <c r="BKN21" s="136"/>
      <c r="BKO21" s="136"/>
      <c r="BKP21" s="136"/>
      <c r="BKQ21" s="136"/>
      <c r="BKR21" s="136"/>
      <c r="BKS21" s="136"/>
      <c r="BKT21" s="136"/>
      <c r="BKU21" s="136"/>
      <c r="BKV21" s="136"/>
      <c r="BKW21" s="136"/>
      <c r="BKX21" s="136"/>
      <c r="BKY21" s="136"/>
      <c r="BKZ21" s="136"/>
      <c r="BLA21" s="136"/>
      <c r="BLB21" s="136"/>
      <c r="BLC21" s="136"/>
      <c r="BLD21" s="136"/>
      <c r="BLE21" s="136"/>
      <c r="BLF21" s="136"/>
      <c r="BLG21" s="136"/>
      <c r="BLH21" s="136"/>
      <c r="BLI21" s="136"/>
      <c r="BLJ21" s="136"/>
      <c r="BLK21" s="136"/>
      <c r="BLL21" s="136"/>
      <c r="BLM21" s="136"/>
      <c r="BLN21" s="136"/>
      <c r="BLO21" s="136"/>
      <c r="BLP21" s="136"/>
      <c r="BLQ21" s="136"/>
      <c r="BLR21" s="136"/>
      <c r="BLS21" s="136"/>
      <c r="BLT21" s="136"/>
      <c r="BLU21" s="136"/>
      <c r="BLV21" s="136"/>
      <c r="BLW21" s="136"/>
      <c r="BLX21" s="136"/>
      <c r="BLY21" s="136"/>
      <c r="BLZ21" s="136"/>
      <c r="BMA21" s="136"/>
      <c r="BMB21" s="136"/>
      <c r="BMC21" s="136"/>
      <c r="BMD21" s="136"/>
      <c r="BME21" s="136"/>
      <c r="BMF21" s="136"/>
      <c r="BMG21" s="136"/>
      <c r="BMH21" s="136"/>
      <c r="BMI21" s="136"/>
      <c r="BMJ21" s="136"/>
      <c r="BMK21" s="136"/>
      <c r="BML21" s="136"/>
      <c r="BMM21" s="136"/>
      <c r="BMN21" s="136"/>
      <c r="BMO21" s="136"/>
      <c r="BMP21" s="136"/>
      <c r="BMQ21" s="136"/>
      <c r="BMR21" s="136"/>
      <c r="BMS21" s="136"/>
      <c r="BMT21" s="136"/>
      <c r="BMU21" s="136"/>
      <c r="BMV21" s="136"/>
      <c r="BMW21" s="136"/>
      <c r="BMX21" s="136"/>
      <c r="BMY21" s="136"/>
      <c r="BMZ21" s="136"/>
      <c r="BNA21" s="136"/>
      <c r="BNB21" s="136"/>
      <c r="BNC21" s="136"/>
      <c r="BND21" s="136"/>
      <c r="BNE21" s="136"/>
      <c r="BNF21" s="136"/>
      <c r="BNG21" s="136"/>
      <c r="BNH21" s="136"/>
      <c r="BNI21" s="136"/>
      <c r="BNJ21" s="136"/>
      <c r="BNK21" s="136"/>
      <c r="BNL21" s="136"/>
      <c r="BNM21" s="136"/>
      <c r="BNN21" s="136"/>
      <c r="BNO21" s="136"/>
      <c r="BNP21" s="136"/>
      <c r="BNQ21" s="136"/>
      <c r="BNR21" s="136"/>
      <c r="BNS21" s="136"/>
      <c r="BNT21" s="136"/>
      <c r="BNU21" s="136"/>
      <c r="BNV21" s="136"/>
      <c r="BNW21" s="136"/>
      <c r="BNX21" s="136"/>
      <c r="BNY21" s="136"/>
      <c r="BNZ21" s="136"/>
      <c r="BOA21" s="136"/>
      <c r="BOB21" s="136"/>
      <c r="BOC21" s="136"/>
      <c r="BOD21" s="136"/>
      <c r="BOE21" s="136"/>
      <c r="BOF21" s="136"/>
      <c r="BOG21" s="136"/>
      <c r="BOH21" s="136"/>
      <c r="BOI21" s="136"/>
      <c r="BOJ21" s="136"/>
      <c r="BOK21" s="136"/>
      <c r="BOL21" s="136"/>
      <c r="BOM21" s="136"/>
      <c r="BON21" s="136"/>
      <c r="BOO21" s="136"/>
      <c r="BOP21" s="136"/>
      <c r="BOQ21" s="136"/>
      <c r="BOR21" s="136"/>
      <c r="BOS21" s="136"/>
      <c r="BOT21" s="136"/>
      <c r="BOU21" s="136"/>
      <c r="BOV21" s="136"/>
      <c r="BOW21" s="136"/>
      <c r="BOX21" s="136"/>
      <c r="BOY21" s="136"/>
      <c r="BOZ21" s="136"/>
      <c r="BPA21" s="136"/>
      <c r="BPB21" s="136"/>
      <c r="BPC21" s="136"/>
      <c r="BPD21" s="136"/>
      <c r="BPE21" s="136"/>
      <c r="BPF21" s="136"/>
      <c r="BPG21" s="136"/>
      <c r="BPH21" s="136"/>
      <c r="BPI21" s="136"/>
      <c r="BPJ21" s="136"/>
      <c r="BPK21" s="136"/>
      <c r="BPL21" s="136"/>
      <c r="BPM21" s="136"/>
      <c r="BPN21" s="136"/>
      <c r="BPO21" s="136"/>
      <c r="BPP21" s="136"/>
      <c r="BPQ21" s="136"/>
      <c r="BPR21" s="136"/>
      <c r="BPS21" s="136"/>
      <c r="BPT21" s="136"/>
      <c r="BPU21" s="136"/>
      <c r="BPV21" s="136"/>
      <c r="BPW21" s="136"/>
      <c r="BPX21" s="136"/>
      <c r="BPY21" s="136"/>
      <c r="BPZ21" s="136"/>
      <c r="BQA21" s="136"/>
      <c r="BQB21" s="136"/>
      <c r="BQC21" s="136"/>
      <c r="BQD21" s="136"/>
      <c r="BQE21" s="136"/>
      <c r="BQF21" s="136"/>
      <c r="BQG21" s="136"/>
      <c r="BQH21" s="136"/>
      <c r="BQI21" s="136"/>
      <c r="BQJ21" s="136"/>
      <c r="BQK21" s="136"/>
      <c r="BQL21" s="136"/>
      <c r="BQM21" s="136"/>
      <c r="BQN21" s="136"/>
      <c r="BQO21" s="136"/>
      <c r="BQP21" s="136"/>
      <c r="BQQ21" s="136"/>
      <c r="BQR21" s="136"/>
      <c r="BQS21" s="136"/>
      <c r="BQT21" s="136"/>
      <c r="BQU21" s="136"/>
      <c r="BQV21" s="136"/>
      <c r="BQW21" s="136"/>
      <c r="BQX21" s="136"/>
      <c r="BQY21" s="136"/>
      <c r="BQZ21" s="136"/>
      <c r="BRA21" s="136"/>
      <c r="BRB21" s="136"/>
      <c r="BRC21" s="136"/>
      <c r="BRD21" s="136"/>
      <c r="BRE21" s="136"/>
      <c r="BRF21" s="136"/>
      <c r="BRG21" s="136"/>
      <c r="BRH21" s="136"/>
      <c r="BRI21" s="136"/>
      <c r="BRJ21" s="136"/>
      <c r="BRK21" s="136"/>
      <c r="BRL21" s="136"/>
      <c r="BRM21" s="136"/>
      <c r="BRN21" s="136"/>
      <c r="BRO21" s="136"/>
      <c r="BRP21" s="136"/>
      <c r="BRQ21" s="136"/>
      <c r="BRR21" s="136"/>
      <c r="BRS21" s="136"/>
      <c r="BRT21" s="136"/>
      <c r="BRU21" s="136"/>
      <c r="BRV21" s="136"/>
      <c r="BRW21" s="136"/>
      <c r="BRX21" s="136"/>
      <c r="BRY21" s="136"/>
      <c r="BRZ21" s="136"/>
      <c r="BSA21" s="136"/>
      <c r="BSB21" s="136"/>
      <c r="BSC21" s="136"/>
      <c r="BSD21" s="136"/>
      <c r="BSE21" s="136"/>
      <c r="BSF21" s="136"/>
      <c r="BSG21" s="136"/>
      <c r="BSH21" s="136"/>
      <c r="BSI21" s="136"/>
      <c r="BSJ21" s="136"/>
      <c r="BSK21" s="136"/>
      <c r="BSL21" s="136"/>
      <c r="BSM21" s="136"/>
      <c r="BSN21" s="136"/>
      <c r="BSO21" s="136"/>
      <c r="BSP21" s="136"/>
      <c r="BSQ21" s="136"/>
      <c r="BSR21" s="136"/>
      <c r="BSS21" s="136"/>
      <c r="BST21" s="136"/>
      <c r="BSU21" s="136"/>
      <c r="BSV21" s="136"/>
      <c r="BSW21" s="136"/>
      <c r="BSX21" s="136"/>
      <c r="BSY21" s="136"/>
      <c r="BSZ21" s="136"/>
      <c r="BTA21" s="136"/>
      <c r="BTB21" s="136"/>
      <c r="BTC21" s="136"/>
      <c r="BTD21" s="136"/>
      <c r="BTE21" s="136"/>
      <c r="BTF21" s="136"/>
      <c r="BTG21" s="136"/>
      <c r="BTH21" s="136"/>
      <c r="BTI21" s="136"/>
      <c r="BTJ21" s="136"/>
      <c r="BTK21" s="136"/>
      <c r="BTL21" s="136"/>
      <c r="BTM21" s="136"/>
      <c r="BTN21" s="136"/>
      <c r="BTO21" s="136"/>
      <c r="BTP21" s="136"/>
      <c r="BTQ21" s="136"/>
      <c r="BTR21" s="136"/>
      <c r="BTS21" s="136"/>
      <c r="BTT21" s="136"/>
      <c r="BTU21" s="136"/>
      <c r="BTV21" s="136"/>
      <c r="BTW21" s="136"/>
      <c r="BTX21" s="136"/>
      <c r="BTY21" s="136"/>
      <c r="BTZ21" s="136"/>
      <c r="BUA21" s="136"/>
      <c r="BUB21" s="136"/>
      <c r="BUC21" s="136"/>
      <c r="BUD21" s="136"/>
      <c r="BUE21" s="136"/>
      <c r="BUF21" s="136"/>
      <c r="BUG21" s="136"/>
      <c r="BUH21" s="136"/>
      <c r="BUI21" s="136"/>
      <c r="BUJ21" s="136"/>
      <c r="BUK21" s="136"/>
      <c r="BUL21" s="136"/>
      <c r="BUM21" s="136"/>
      <c r="BUN21" s="136"/>
      <c r="BUO21" s="136"/>
      <c r="BUP21" s="136"/>
      <c r="BUQ21" s="136"/>
      <c r="BUR21" s="136"/>
      <c r="BUS21" s="136"/>
      <c r="BUT21" s="136"/>
      <c r="BUU21" s="136"/>
      <c r="BUV21" s="136"/>
      <c r="BUW21" s="136"/>
      <c r="BUX21" s="136"/>
      <c r="BUY21" s="136"/>
      <c r="BUZ21" s="136"/>
      <c r="BVA21" s="136"/>
      <c r="BVB21" s="136"/>
      <c r="BVC21" s="136"/>
      <c r="BVD21" s="136"/>
      <c r="BVE21" s="136"/>
      <c r="BVF21" s="136"/>
      <c r="BVG21" s="136"/>
      <c r="BVH21" s="136"/>
      <c r="BVI21" s="136"/>
      <c r="BVJ21" s="136"/>
      <c r="BVK21" s="136"/>
      <c r="BVL21" s="136"/>
      <c r="BVM21" s="136"/>
      <c r="BVN21" s="136"/>
      <c r="BVO21" s="136"/>
      <c r="BVP21" s="136"/>
      <c r="BVQ21" s="136"/>
      <c r="BVR21" s="136"/>
      <c r="BVS21" s="136"/>
      <c r="BVT21" s="136"/>
      <c r="BVU21" s="136"/>
      <c r="BVV21" s="136"/>
      <c r="BVW21" s="136"/>
      <c r="BVX21" s="136"/>
      <c r="BVY21" s="136"/>
      <c r="BVZ21" s="136"/>
      <c r="BWA21" s="136"/>
      <c r="BWB21" s="136"/>
      <c r="BWC21" s="136"/>
      <c r="BWD21" s="136"/>
      <c r="BWE21" s="136"/>
      <c r="BWF21" s="136"/>
      <c r="BWG21" s="136"/>
      <c r="BWH21" s="136"/>
      <c r="BWI21" s="136"/>
      <c r="BWJ21" s="136"/>
      <c r="BWK21" s="136"/>
      <c r="BWL21" s="136"/>
      <c r="BWM21" s="136"/>
      <c r="BWN21" s="136"/>
      <c r="BWO21" s="136"/>
      <c r="BWP21" s="136"/>
      <c r="BWQ21" s="136"/>
      <c r="BWR21" s="136"/>
      <c r="BWS21" s="136"/>
      <c r="BWT21" s="136"/>
      <c r="BWU21" s="136"/>
      <c r="BWV21" s="136"/>
      <c r="BWW21" s="136"/>
      <c r="BWX21" s="136"/>
      <c r="BWY21" s="136"/>
      <c r="BWZ21" s="136"/>
      <c r="BXA21" s="136"/>
      <c r="BXB21" s="136"/>
      <c r="BXC21" s="136"/>
      <c r="BXD21" s="136"/>
      <c r="BXE21" s="136"/>
      <c r="BXF21" s="136"/>
      <c r="BXG21" s="136"/>
      <c r="BXH21" s="136"/>
      <c r="BXI21" s="136"/>
      <c r="BXJ21" s="136"/>
      <c r="BXK21" s="136"/>
      <c r="BXL21" s="136"/>
      <c r="BXM21" s="136"/>
      <c r="BXN21" s="136"/>
      <c r="BXO21" s="136"/>
      <c r="BXP21" s="136"/>
      <c r="BXQ21" s="136"/>
      <c r="BXR21" s="136"/>
      <c r="BXS21" s="136"/>
      <c r="BXT21" s="136"/>
      <c r="BXU21" s="136"/>
      <c r="BXV21" s="136"/>
      <c r="BXW21" s="136"/>
      <c r="BXX21" s="136"/>
      <c r="BXY21" s="136"/>
      <c r="BXZ21" s="136"/>
      <c r="BYA21" s="136"/>
      <c r="BYB21" s="136"/>
      <c r="BYC21" s="136"/>
      <c r="BYD21" s="136"/>
      <c r="BYE21" s="136"/>
      <c r="BYF21" s="136"/>
      <c r="BYG21" s="136"/>
      <c r="BYH21" s="136"/>
      <c r="BYI21" s="136"/>
      <c r="BYJ21" s="136"/>
      <c r="BYK21" s="136"/>
      <c r="BYL21" s="136"/>
      <c r="BYM21" s="136"/>
      <c r="BYN21" s="136"/>
      <c r="BYO21" s="136"/>
      <c r="BYP21" s="136"/>
      <c r="BYQ21" s="136"/>
      <c r="BYR21" s="136"/>
      <c r="BYS21" s="136"/>
      <c r="BYT21" s="136"/>
      <c r="BYU21" s="136"/>
      <c r="BYV21" s="136"/>
      <c r="BYW21" s="136"/>
      <c r="BYX21" s="136"/>
      <c r="BYY21" s="136"/>
      <c r="BYZ21" s="136"/>
      <c r="BZA21" s="136"/>
      <c r="BZB21" s="136"/>
      <c r="BZC21" s="136"/>
      <c r="BZD21" s="136"/>
      <c r="BZE21" s="136"/>
      <c r="BZF21" s="136"/>
      <c r="BZG21" s="136"/>
      <c r="BZH21" s="136"/>
      <c r="BZI21" s="136"/>
      <c r="BZJ21" s="136"/>
      <c r="BZK21" s="136"/>
      <c r="BZL21" s="136"/>
      <c r="BZM21" s="136"/>
      <c r="BZN21" s="136"/>
      <c r="BZO21" s="136"/>
      <c r="BZP21" s="136"/>
      <c r="BZQ21" s="136"/>
      <c r="BZR21" s="136"/>
      <c r="BZS21" s="136"/>
      <c r="BZT21" s="136"/>
      <c r="BZU21" s="136"/>
      <c r="BZV21" s="136"/>
      <c r="BZW21" s="136"/>
      <c r="BZX21" s="136"/>
      <c r="BZY21" s="136"/>
      <c r="BZZ21" s="136"/>
      <c r="CAA21" s="136"/>
      <c r="CAB21" s="136"/>
      <c r="CAC21" s="136"/>
      <c r="CAD21" s="136"/>
      <c r="CAE21" s="136"/>
      <c r="CAF21" s="136"/>
      <c r="CAG21" s="136"/>
      <c r="CAH21" s="136"/>
      <c r="CAI21" s="136"/>
      <c r="CAJ21" s="136"/>
      <c r="CAK21" s="136"/>
      <c r="CAL21" s="136"/>
      <c r="CAM21" s="136"/>
      <c r="CAN21" s="136"/>
      <c r="CAO21" s="136"/>
      <c r="CAP21" s="136"/>
      <c r="CAQ21" s="136"/>
      <c r="CAR21" s="136"/>
      <c r="CAS21" s="136"/>
      <c r="CAT21" s="136"/>
      <c r="CAU21" s="136"/>
      <c r="CAV21" s="136"/>
      <c r="CAW21" s="136"/>
      <c r="CAX21" s="136"/>
      <c r="CAY21" s="136"/>
      <c r="CAZ21" s="136"/>
      <c r="CBA21" s="136"/>
      <c r="CBB21" s="136"/>
      <c r="CBC21" s="136"/>
      <c r="CBD21" s="136"/>
      <c r="CBE21" s="136"/>
      <c r="CBF21" s="136"/>
      <c r="CBG21" s="136"/>
      <c r="CBH21" s="136"/>
      <c r="CBI21" s="136"/>
      <c r="CBJ21" s="136"/>
      <c r="CBK21" s="136"/>
      <c r="CBL21" s="136"/>
      <c r="CBM21" s="136"/>
      <c r="CBN21" s="136"/>
      <c r="CBO21" s="136"/>
      <c r="CBP21" s="136"/>
      <c r="CBQ21" s="136"/>
      <c r="CBR21" s="136"/>
      <c r="CBS21" s="136"/>
      <c r="CBT21" s="136"/>
      <c r="CBU21" s="136"/>
      <c r="CBV21" s="136"/>
      <c r="CBW21" s="136"/>
      <c r="CBX21" s="136"/>
      <c r="CBY21" s="136"/>
      <c r="CBZ21" s="136"/>
      <c r="CCA21" s="136"/>
      <c r="CCB21" s="136"/>
      <c r="CCC21" s="136"/>
      <c r="CCD21" s="136"/>
      <c r="CCE21" s="136"/>
      <c r="CCF21" s="136"/>
      <c r="CCG21" s="136"/>
      <c r="CCH21" s="136"/>
      <c r="CCI21" s="136"/>
      <c r="CCJ21" s="136"/>
      <c r="CCK21" s="136"/>
      <c r="CCL21" s="136"/>
      <c r="CCM21" s="136"/>
      <c r="CCN21" s="136"/>
      <c r="CCO21" s="136"/>
      <c r="CCP21" s="136"/>
      <c r="CCQ21" s="136"/>
      <c r="CCR21" s="136"/>
      <c r="CCS21" s="136"/>
      <c r="CCT21" s="136"/>
      <c r="CCU21" s="136"/>
      <c r="CCV21" s="136"/>
      <c r="CCW21" s="136"/>
      <c r="CCX21" s="136"/>
      <c r="CCY21" s="136"/>
      <c r="CCZ21" s="136"/>
      <c r="CDA21" s="136"/>
      <c r="CDB21" s="136"/>
      <c r="CDC21" s="136"/>
      <c r="CDD21" s="136"/>
      <c r="CDE21" s="136"/>
      <c r="CDF21" s="136"/>
      <c r="CDG21" s="136"/>
      <c r="CDH21" s="136"/>
      <c r="CDI21" s="136"/>
      <c r="CDJ21" s="136"/>
      <c r="CDK21" s="136"/>
      <c r="CDL21" s="136"/>
      <c r="CDM21" s="136"/>
      <c r="CDN21" s="136"/>
      <c r="CDO21" s="136"/>
      <c r="CDP21" s="136"/>
      <c r="CDQ21" s="136"/>
      <c r="CDR21" s="136"/>
      <c r="CDS21" s="136"/>
      <c r="CDT21" s="136"/>
      <c r="CDU21" s="136"/>
      <c r="CDV21" s="136"/>
      <c r="CDW21" s="136"/>
      <c r="CDX21" s="136"/>
      <c r="CDY21" s="136"/>
      <c r="CDZ21" s="136"/>
      <c r="CEA21" s="136"/>
      <c r="CEB21" s="136"/>
      <c r="CEC21" s="136"/>
      <c r="CED21" s="136"/>
      <c r="CEE21" s="136"/>
      <c r="CEF21" s="136"/>
      <c r="CEG21" s="136"/>
      <c r="CEH21" s="136"/>
      <c r="CEI21" s="136"/>
      <c r="CEJ21" s="136"/>
      <c r="CEK21" s="136"/>
      <c r="CEL21" s="136"/>
      <c r="CEM21" s="136"/>
      <c r="CEN21" s="136"/>
      <c r="CEO21" s="136"/>
      <c r="CEP21" s="136"/>
      <c r="CEQ21" s="136"/>
      <c r="CER21" s="136"/>
      <c r="CES21" s="136"/>
      <c r="CET21" s="136"/>
      <c r="CEU21" s="136"/>
      <c r="CEV21" s="136"/>
      <c r="CEW21" s="136"/>
      <c r="CEX21" s="136"/>
      <c r="CEY21" s="136"/>
      <c r="CEZ21" s="136"/>
      <c r="CFA21" s="136"/>
      <c r="CFB21" s="136"/>
      <c r="CFC21" s="136"/>
      <c r="CFD21" s="136"/>
      <c r="CFE21" s="136"/>
      <c r="CFF21" s="136"/>
      <c r="CFG21" s="136"/>
      <c r="CFH21" s="136"/>
      <c r="CFI21" s="136"/>
      <c r="CFJ21" s="136"/>
      <c r="CFK21" s="136"/>
      <c r="CFL21" s="136"/>
      <c r="CFM21" s="136"/>
      <c r="CFN21" s="136"/>
      <c r="CFO21" s="136"/>
      <c r="CFP21" s="136"/>
      <c r="CFQ21" s="136"/>
      <c r="CFR21" s="136"/>
      <c r="CFS21" s="136"/>
      <c r="CFT21" s="136"/>
      <c r="CFU21" s="136"/>
      <c r="CFV21" s="136"/>
      <c r="CFW21" s="136"/>
      <c r="CFX21" s="136"/>
      <c r="CFY21" s="136"/>
      <c r="CFZ21" s="136"/>
      <c r="CGA21" s="136"/>
      <c r="CGB21" s="136"/>
      <c r="CGC21" s="136"/>
      <c r="CGD21" s="136"/>
      <c r="CGE21" s="136"/>
      <c r="CGF21" s="136"/>
      <c r="CGG21" s="136"/>
      <c r="CGH21" s="136"/>
      <c r="CGI21" s="136"/>
      <c r="CGJ21" s="136"/>
      <c r="CGK21" s="136"/>
      <c r="CGL21" s="136"/>
      <c r="CGM21" s="136"/>
      <c r="CGN21" s="136"/>
      <c r="CGO21" s="136"/>
      <c r="CGP21" s="136"/>
      <c r="CGQ21" s="136"/>
      <c r="CGR21" s="136"/>
      <c r="CGS21" s="136"/>
      <c r="CGT21" s="136"/>
      <c r="CGU21" s="136"/>
      <c r="CGV21" s="136"/>
      <c r="CGW21" s="136"/>
      <c r="CGX21" s="136"/>
      <c r="CGY21" s="136"/>
      <c r="CGZ21" s="136"/>
      <c r="CHA21" s="136"/>
      <c r="CHB21" s="136"/>
      <c r="CHC21" s="136"/>
      <c r="CHD21" s="136"/>
      <c r="CHE21" s="136"/>
      <c r="CHF21" s="136"/>
      <c r="CHG21" s="136"/>
      <c r="CHH21" s="136"/>
      <c r="CHI21" s="136"/>
      <c r="CHJ21" s="136"/>
      <c r="CHK21" s="136"/>
      <c r="CHL21" s="136"/>
      <c r="CHM21" s="136"/>
      <c r="CHN21" s="136"/>
      <c r="CHO21" s="136"/>
      <c r="CHP21" s="136"/>
      <c r="CHQ21" s="136"/>
      <c r="CHR21" s="136"/>
      <c r="CHS21" s="136"/>
      <c r="CHT21" s="136"/>
      <c r="CHU21" s="136"/>
      <c r="CHV21" s="136"/>
      <c r="CHW21" s="136"/>
      <c r="CHX21" s="136"/>
      <c r="CHY21" s="136"/>
      <c r="CHZ21" s="136"/>
      <c r="CIA21" s="136"/>
      <c r="CIB21" s="136"/>
      <c r="CIC21" s="136"/>
      <c r="CID21" s="136"/>
      <c r="CIE21" s="136"/>
      <c r="CIF21" s="136"/>
      <c r="CIG21" s="136"/>
      <c r="CIH21" s="136"/>
      <c r="CII21" s="136"/>
      <c r="CIJ21" s="136"/>
      <c r="CIK21" s="136"/>
      <c r="CIL21" s="136"/>
      <c r="CIM21" s="136"/>
      <c r="CIN21" s="136"/>
      <c r="CIO21" s="136"/>
      <c r="CIP21" s="136"/>
      <c r="CIQ21" s="136"/>
      <c r="CIR21" s="136"/>
      <c r="CIS21" s="136"/>
      <c r="CIT21" s="136"/>
      <c r="CIU21" s="136"/>
      <c r="CIV21" s="136"/>
      <c r="CIW21" s="136"/>
      <c r="CIX21" s="136"/>
      <c r="CIY21" s="136"/>
      <c r="CIZ21" s="136"/>
      <c r="CJA21" s="136"/>
      <c r="CJB21" s="136"/>
      <c r="CJC21" s="136"/>
      <c r="CJD21" s="136"/>
      <c r="CJE21" s="136"/>
      <c r="CJF21" s="136"/>
      <c r="CJG21" s="136"/>
      <c r="CJH21" s="136"/>
      <c r="CJI21" s="136"/>
      <c r="CJJ21" s="136"/>
      <c r="CJK21" s="136"/>
      <c r="CJL21" s="136"/>
      <c r="CJM21" s="136"/>
      <c r="CJN21" s="136"/>
      <c r="CJO21" s="136"/>
      <c r="CJP21" s="136"/>
      <c r="CJQ21" s="136"/>
      <c r="CJR21" s="136"/>
      <c r="CJS21" s="136"/>
      <c r="CJT21" s="136"/>
      <c r="CJU21" s="136"/>
      <c r="CJV21" s="136"/>
      <c r="CJW21" s="136"/>
      <c r="CJX21" s="136"/>
      <c r="CJY21" s="136"/>
      <c r="CJZ21" s="136"/>
      <c r="CKA21" s="136"/>
      <c r="CKB21" s="136"/>
      <c r="CKC21" s="136"/>
      <c r="CKD21" s="136"/>
      <c r="CKE21" s="136"/>
      <c r="CKF21" s="136"/>
      <c r="CKG21" s="136"/>
      <c r="CKH21" s="136"/>
      <c r="CKI21" s="136"/>
      <c r="CKJ21" s="136"/>
      <c r="CKK21" s="136"/>
      <c r="CKL21" s="136"/>
      <c r="CKM21" s="136"/>
      <c r="CKN21" s="136"/>
      <c r="CKO21" s="136"/>
      <c r="CKP21" s="136"/>
      <c r="CKQ21" s="136"/>
      <c r="CKR21" s="136"/>
      <c r="CKS21" s="136"/>
      <c r="CKT21" s="136"/>
      <c r="CKU21" s="136"/>
      <c r="CKV21" s="136"/>
      <c r="CKW21" s="136"/>
      <c r="CKX21" s="136"/>
      <c r="CKY21" s="136"/>
      <c r="CKZ21" s="136"/>
      <c r="CLA21" s="136"/>
      <c r="CLB21" s="136"/>
      <c r="CLC21" s="136"/>
      <c r="CLD21" s="136"/>
      <c r="CLE21" s="136"/>
      <c r="CLF21" s="136"/>
      <c r="CLG21" s="136"/>
      <c r="CLH21" s="136"/>
      <c r="CLI21" s="136"/>
      <c r="CLJ21" s="136"/>
      <c r="CLK21" s="136"/>
      <c r="CLL21" s="136"/>
      <c r="CLM21" s="136"/>
      <c r="CLN21" s="136"/>
      <c r="CLO21" s="136"/>
      <c r="CLP21" s="136"/>
      <c r="CLQ21" s="136"/>
      <c r="CLR21" s="136"/>
      <c r="CLS21" s="136"/>
      <c r="CLT21" s="136"/>
      <c r="CLU21" s="136"/>
      <c r="CLV21" s="136"/>
      <c r="CLW21" s="136"/>
      <c r="CLX21" s="136"/>
      <c r="CLY21" s="136"/>
      <c r="CLZ21" s="136"/>
      <c r="CMA21" s="136"/>
      <c r="CMB21" s="136"/>
      <c r="CMC21" s="136"/>
      <c r="CMD21" s="136"/>
      <c r="CME21" s="136"/>
      <c r="CMF21" s="136"/>
      <c r="CMG21" s="136"/>
      <c r="CMH21" s="136"/>
      <c r="CMI21" s="136"/>
      <c r="CMJ21" s="136"/>
      <c r="CMK21" s="136"/>
      <c r="CML21" s="136"/>
      <c r="CMM21" s="136"/>
      <c r="CMN21" s="136"/>
      <c r="CMO21" s="136"/>
      <c r="CMP21" s="136"/>
      <c r="CMQ21" s="136"/>
      <c r="CMR21" s="136"/>
      <c r="CMS21" s="136"/>
      <c r="CMT21" s="136"/>
      <c r="CMU21" s="136"/>
      <c r="CMV21" s="136"/>
      <c r="CMW21" s="136"/>
      <c r="CMX21" s="136"/>
      <c r="CMY21" s="136"/>
      <c r="CMZ21" s="136"/>
      <c r="CNA21" s="136"/>
      <c r="CNB21" s="136"/>
      <c r="CNC21" s="136"/>
      <c r="CND21" s="136"/>
      <c r="CNE21" s="136"/>
      <c r="CNF21" s="136"/>
      <c r="CNG21" s="136"/>
      <c r="CNH21" s="136"/>
      <c r="CNI21" s="136"/>
      <c r="CNJ21" s="136"/>
      <c r="CNK21" s="136"/>
      <c r="CNL21" s="136"/>
      <c r="CNM21" s="136"/>
      <c r="CNN21" s="136"/>
      <c r="CNO21" s="136"/>
      <c r="CNP21" s="136"/>
      <c r="CNQ21" s="136"/>
      <c r="CNR21" s="136"/>
      <c r="CNS21" s="136"/>
      <c r="CNT21" s="136"/>
      <c r="CNU21" s="136"/>
      <c r="CNV21" s="136"/>
      <c r="CNW21" s="136"/>
      <c r="CNX21" s="136"/>
      <c r="CNY21" s="136"/>
      <c r="CNZ21" s="136"/>
      <c r="COA21" s="136"/>
      <c r="COB21" s="136"/>
      <c r="COC21" s="136"/>
      <c r="COD21" s="136"/>
      <c r="COE21" s="136"/>
      <c r="COF21" s="136"/>
      <c r="COG21" s="136"/>
      <c r="COH21" s="136"/>
      <c r="COI21" s="136"/>
      <c r="COJ21" s="136"/>
      <c r="COK21" s="136"/>
      <c r="COL21" s="136"/>
      <c r="COM21" s="136"/>
      <c r="CON21" s="136"/>
      <c r="COO21" s="136"/>
      <c r="COP21" s="136"/>
      <c r="COQ21" s="136"/>
      <c r="COR21" s="136"/>
      <c r="COS21" s="136"/>
      <c r="COT21" s="136"/>
      <c r="COU21" s="136"/>
      <c r="COV21" s="136"/>
      <c r="COW21" s="136"/>
      <c r="COX21" s="136"/>
      <c r="COY21" s="136"/>
      <c r="COZ21" s="136"/>
      <c r="CPA21" s="136"/>
      <c r="CPB21" s="136"/>
      <c r="CPC21" s="136"/>
      <c r="CPD21" s="136"/>
      <c r="CPE21" s="136"/>
      <c r="CPF21" s="136"/>
      <c r="CPG21" s="136"/>
      <c r="CPH21" s="136"/>
      <c r="CPI21" s="136"/>
      <c r="CPJ21" s="136"/>
      <c r="CPK21" s="136"/>
      <c r="CPL21" s="136"/>
      <c r="CPM21" s="136"/>
      <c r="CPN21" s="136"/>
      <c r="CPO21" s="136"/>
      <c r="CPP21" s="136"/>
      <c r="CPQ21" s="136"/>
      <c r="CPR21" s="136"/>
      <c r="CPS21" s="136"/>
      <c r="CPT21" s="136"/>
      <c r="CPU21" s="136"/>
      <c r="CPV21" s="136"/>
      <c r="CPW21" s="136"/>
      <c r="CPX21" s="136"/>
      <c r="CPY21" s="136"/>
      <c r="CPZ21" s="136"/>
      <c r="CQA21" s="136"/>
      <c r="CQB21" s="136"/>
      <c r="CQC21" s="136"/>
      <c r="CQD21" s="136"/>
      <c r="CQE21" s="136"/>
      <c r="CQF21" s="136"/>
      <c r="CQG21" s="136"/>
      <c r="CQH21" s="136"/>
      <c r="CQI21" s="136"/>
      <c r="CQJ21" s="136"/>
      <c r="CQK21" s="136"/>
      <c r="CQL21" s="136"/>
      <c r="CQM21" s="136"/>
      <c r="CQN21" s="136"/>
      <c r="CQO21" s="136"/>
      <c r="CQP21" s="136"/>
      <c r="CQQ21" s="136"/>
      <c r="CQR21" s="136"/>
      <c r="CQS21" s="136"/>
      <c r="CQT21" s="136"/>
      <c r="CQU21" s="136"/>
      <c r="CQV21" s="136"/>
      <c r="CQW21" s="136"/>
      <c r="CQX21" s="136"/>
      <c r="CQY21" s="136"/>
      <c r="CQZ21" s="136"/>
      <c r="CRA21" s="136"/>
      <c r="CRB21" s="136"/>
      <c r="CRC21" s="136"/>
      <c r="CRD21" s="136"/>
      <c r="CRE21" s="136"/>
      <c r="CRF21" s="136"/>
      <c r="CRG21" s="136"/>
      <c r="CRH21" s="136"/>
      <c r="CRI21" s="136"/>
      <c r="CRJ21" s="136"/>
      <c r="CRK21" s="136"/>
      <c r="CRL21" s="136"/>
      <c r="CRM21" s="136"/>
      <c r="CRN21" s="136"/>
      <c r="CRO21" s="136"/>
      <c r="CRP21" s="136"/>
      <c r="CRQ21" s="136"/>
      <c r="CRR21" s="136"/>
      <c r="CRS21" s="136"/>
      <c r="CRT21" s="136"/>
      <c r="CRU21" s="136"/>
      <c r="CRV21" s="136"/>
      <c r="CRW21" s="136"/>
      <c r="CRX21" s="136"/>
      <c r="CRY21" s="136"/>
      <c r="CRZ21" s="136"/>
      <c r="CSA21" s="136"/>
      <c r="CSB21" s="136"/>
      <c r="CSC21" s="136"/>
      <c r="CSD21" s="136"/>
      <c r="CSE21" s="136"/>
      <c r="CSF21" s="136"/>
      <c r="CSG21" s="136"/>
      <c r="CSH21" s="136"/>
      <c r="CSI21" s="136"/>
      <c r="CSJ21" s="136"/>
      <c r="CSK21" s="136"/>
      <c r="CSL21" s="136"/>
      <c r="CSM21" s="136"/>
      <c r="CSN21" s="136"/>
      <c r="CSO21" s="136"/>
      <c r="CSP21" s="136"/>
      <c r="CSQ21" s="136"/>
      <c r="CSR21" s="136"/>
      <c r="CSS21" s="136"/>
      <c r="CST21" s="136"/>
      <c r="CSU21" s="136"/>
      <c r="CSV21" s="136"/>
      <c r="CSW21" s="136"/>
      <c r="CSX21" s="136"/>
      <c r="CSY21" s="136"/>
      <c r="CSZ21" s="136"/>
      <c r="CTA21" s="136"/>
      <c r="CTB21" s="136"/>
      <c r="CTC21" s="136"/>
      <c r="CTD21" s="136"/>
      <c r="CTE21" s="136"/>
      <c r="CTF21" s="136"/>
      <c r="CTG21" s="136"/>
      <c r="CTH21" s="136"/>
      <c r="CTI21" s="136"/>
      <c r="CTJ21" s="136"/>
      <c r="CTK21" s="136"/>
      <c r="CTL21" s="136"/>
      <c r="CTM21" s="136"/>
      <c r="CTN21" s="136"/>
      <c r="CTO21" s="136"/>
      <c r="CTP21" s="136"/>
      <c r="CTQ21" s="136"/>
      <c r="CTR21" s="136"/>
      <c r="CTS21" s="136"/>
      <c r="CTT21" s="136"/>
      <c r="CTU21" s="136"/>
      <c r="CTV21" s="136"/>
      <c r="CTW21" s="136"/>
      <c r="CTX21" s="136"/>
      <c r="CTY21" s="136"/>
      <c r="CTZ21" s="136"/>
      <c r="CUA21" s="136"/>
      <c r="CUB21" s="136"/>
      <c r="CUC21" s="136"/>
      <c r="CUD21" s="136"/>
      <c r="CUE21" s="136"/>
      <c r="CUF21" s="136"/>
      <c r="CUG21" s="136"/>
      <c r="CUH21" s="136"/>
      <c r="CUI21" s="136"/>
      <c r="CUJ21" s="136"/>
      <c r="CUK21" s="136"/>
      <c r="CUL21" s="136"/>
      <c r="CUM21" s="136"/>
      <c r="CUN21" s="136"/>
      <c r="CUO21" s="136"/>
      <c r="CUP21" s="136"/>
      <c r="CUQ21" s="136"/>
      <c r="CUR21" s="136"/>
      <c r="CUS21" s="136"/>
      <c r="CUT21" s="136"/>
      <c r="CUU21" s="136"/>
      <c r="CUV21" s="136"/>
      <c r="CUW21" s="136"/>
      <c r="CUX21" s="136"/>
      <c r="CUY21" s="136"/>
      <c r="CUZ21" s="136"/>
      <c r="CVA21" s="136"/>
      <c r="CVB21" s="136"/>
      <c r="CVC21" s="136"/>
      <c r="CVD21" s="136"/>
      <c r="CVE21" s="136"/>
      <c r="CVF21" s="136"/>
      <c r="CVG21" s="136"/>
      <c r="CVH21" s="136"/>
      <c r="CVI21" s="136"/>
      <c r="CVJ21" s="136"/>
      <c r="CVK21" s="136"/>
      <c r="CVL21" s="136"/>
      <c r="CVM21" s="136"/>
      <c r="CVN21" s="136"/>
      <c r="CVO21" s="136"/>
      <c r="CVP21" s="136"/>
      <c r="CVQ21" s="136"/>
      <c r="CVR21" s="136"/>
      <c r="CVS21" s="136"/>
      <c r="CVT21" s="136"/>
      <c r="CVU21" s="136"/>
      <c r="CVV21" s="136"/>
      <c r="CVW21" s="136"/>
      <c r="CVX21" s="136"/>
      <c r="CVY21" s="136"/>
      <c r="CVZ21" s="136"/>
      <c r="CWA21" s="136"/>
      <c r="CWB21" s="136"/>
      <c r="CWC21" s="136"/>
      <c r="CWD21" s="136"/>
      <c r="CWE21" s="136"/>
      <c r="CWF21" s="136"/>
      <c r="CWG21" s="136"/>
      <c r="CWH21" s="136"/>
      <c r="CWI21" s="136"/>
      <c r="CWJ21" s="136"/>
      <c r="CWK21" s="136"/>
      <c r="CWL21" s="136"/>
      <c r="CWM21" s="136"/>
      <c r="CWN21" s="136"/>
      <c r="CWO21" s="136"/>
      <c r="CWP21" s="136"/>
      <c r="CWQ21" s="136"/>
      <c r="CWR21" s="136"/>
      <c r="CWS21" s="136"/>
      <c r="CWT21" s="136"/>
      <c r="CWU21" s="136"/>
      <c r="CWV21" s="136"/>
      <c r="CWW21" s="136"/>
      <c r="CWX21" s="136"/>
      <c r="CWY21" s="136"/>
      <c r="CWZ21" s="136"/>
      <c r="CXA21" s="136"/>
      <c r="CXB21" s="136"/>
      <c r="CXC21" s="136"/>
      <c r="CXD21" s="136"/>
      <c r="CXE21" s="136"/>
      <c r="CXF21" s="136"/>
      <c r="CXG21" s="136"/>
      <c r="CXH21" s="136"/>
      <c r="CXI21" s="136"/>
      <c r="CXJ21" s="136"/>
      <c r="CXK21" s="136"/>
      <c r="CXL21" s="136"/>
      <c r="CXM21" s="136"/>
      <c r="CXN21" s="136"/>
      <c r="CXO21" s="136"/>
      <c r="CXP21" s="136"/>
      <c r="CXQ21" s="136"/>
      <c r="CXR21" s="136"/>
      <c r="CXS21" s="136"/>
      <c r="CXT21" s="136"/>
      <c r="CXU21" s="136"/>
      <c r="CXV21" s="136"/>
      <c r="CXW21" s="136"/>
      <c r="CXX21" s="136"/>
      <c r="CXY21" s="136"/>
      <c r="CXZ21" s="136"/>
      <c r="CYA21" s="136"/>
      <c r="CYB21" s="136"/>
      <c r="CYC21" s="136"/>
      <c r="CYD21" s="136"/>
      <c r="CYE21" s="136"/>
      <c r="CYF21" s="136"/>
      <c r="CYG21" s="136"/>
      <c r="CYH21" s="136"/>
      <c r="CYI21" s="136"/>
      <c r="CYJ21" s="136"/>
      <c r="CYK21" s="136"/>
      <c r="CYL21" s="136"/>
      <c r="CYM21" s="136"/>
      <c r="CYN21" s="136"/>
      <c r="CYO21" s="136"/>
      <c r="CYP21" s="136"/>
      <c r="CYQ21" s="136"/>
      <c r="CYR21" s="136"/>
      <c r="CYS21" s="136"/>
      <c r="CYT21" s="136"/>
      <c r="CYU21" s="136"/>
      <c r="CYV21" s="136"/>
      <c r="CYW21" s="136"/>
      <c r="CYX21" s="136"/>
      <c r="CYY21" s="136"/>
      <c r="CYZ21" s="136"/>
      <c r="CZA21" s="136"/>
      <c r="CZB21" s="136"/>
      <c r="CZC21" s="136"/>
      <c r="CZD21" s="136"/>
      <c r="CZE21" s="136"/>
      <c r="CZF21" s="136"/>
      <c r="CZG21" s="136"/>
      <c r="CZH21" s="136"/>
      <c r="CZI21" s="136"/>
      <c r="CZJ21" s="136"/>
      <c r="CZK21" s="136"/>
      <c r="CZL21" s="136"/>
      <c r="CZM21" s="136"/>
      <c r="CZN21" s="136"/>
      <c r="CZO21" s="136"/>
      <c r="CZP21" s="136"/>
      <c r="CZQ21" s="136"/>
      <c r="CZR21" s="136"/>
      <c r="CZS21" s="136"/>
      <c r="CZT21" s="136"/>
      <c r="CZU21" s="136"/>
      <c r="CZV21" s="136"/>
      <c r="CZW21" s="136"/>
      <c r="CZX21" s="136"/>
      <c r="CZY21" s="136"/>
      <c r="CZZ21" s="136"/>
      <c r="DAA21" s="136"/>
      <c r="DAB21" s="136"/>
      <c r="DAC21" s="136"/>
      <c r="DAD21" s="136"/>
      <c r="DAE21" s="136"/>
      <c r="DAF21" s="136"/>
      <c r="DAG21" s="136"/>
      <c r="DAH21" s="136"/>
      <c r="DAI21" s="136"/>
      <c r="DAJ21" s="136"/>
      <c r="DAK21" s="136"/>
      <c r="DAL21" s="136"/>
      <c r="DAM21" s="136"/>
      <c r="DAN21" s="136"/>
      <c r="DAO21" s="136"/>
      <c r="DAP21" s="136"/>
      <c r="DAQ21" s="136"/>
      <c r="DAR21" s="136"/>
      <c r="DAS21" s="136"/>
      <c r="DAT21" s="136"/>
      <c r="DAU21" s="136"/>
      <c r="DAV21" s="136"/>
      <c r="DAW21" s="136"/>
      <c r="DAX21" s="136"/>
      <c r="DAY21" s="136"/>
      <c r="DAZ21" s="136"/>
      <c r="DBA21" s="136"/>
      <c r="DBB21" s="136"/>
      <c r="DBC21" s="136"/>
      <c r="DBD21" s="136"/>
      <c r="DBE21" s="136"/>
      <c r="DBF21" s="136"/>
      <c r="DBG21" s="136"/>
      <c r="DBH21" s="136"/>
      <c r="DBI21" s="136"/>
      <c r="DBJ21" s="136"/>
      <c r="DBK21" s="136"/>
      <c r="DBL21" s="136"/>
      <c r="DBM21" s="136"/>
      <c r="DBN21" s="136"/>
      <c r="DBO21" s="136"/>
      <c r="DBP21" s="136"/>
      <c r="DBQ21" s="136"/>
      <c r="DBR21" s="136"/>
      <c r="DBS21" s="136"/>
      <c r="DBT21" s="136"/>
      <c r="DBU21" s="136"/>
      <c r="DBV21" s="136"/>
      <c r="DBW21" s="136"/>
      <c r="DBX21" s="136"/>
      <c r="DBY21" s="136"/>
      <c r="DBZ21" s="136"/>
      <c r="DCA21" s="136"/>
      <c r="DCB21" s="136"/>
      <c r="DCC21" s="136"/>
      <c r="DCD21" s="136"/>
      <c r="DCE21" s="136"/>
      <c r="DCF21" s="136"/>
      <c r="DCG21" s="136"/>
      <c r="DCH21" s="136"/>
      <c r="DCI21" s="136"/>
      <c r="DCJ21" s="136"/>
      <c r="DCK21" s="136"/>
      <c r="DCL21" s="136"/>
      <c r="DCM21" s="136"/>
      <c r="DCN21" s="136"/>
      <c r="DCO21" s="136"/>
      <c r="DCP21" s="136"/>
      <c r="DCQ21" s="136"/>
      <c r="DCR21" s="136"/>
      <c r="DCS21" s="136"/>
      <c r="DCT21" s="136"/>
      <c r="DCU21" s="136"/>
      <c r="DCV21" s="136"/>
      <c r="DCW21" s="136"/>
      <c r="DCX21" s="136"/>
      <c r="DCY21" s="136"/>
      <c r="DCZ21" s="136"/>
      <c r="DDA21" s="136"/>
      <c r="DDB21" s="136"/>
      <c r="DDC21" s="136"/>
      <c r="DDD21" s="136"/>
      <c r="DDE21" s="136"/>
      <c r="DDF21" s="136"/>
      <c r="DDG21" s="136"/>
      <c r="DDH21" s="136"/>
      <c r="DDI21" s="136"/>
      <c r="DDJ21" s="136"/>
      <c r="DDK21" s="136"/>
      <c r="DDL21" s="136"/>
      <c r="DDM21" s="136"/>
      <c r="DDN21" s="136"/>
      <c r="DDO21" s="136"/>
      <c r="DDP21" s="136"/>
      <c r="DDQ21" s="136"/>
      <c r="DDR21" s="136"/>
      <c r="DDS21" s="136"/>
      <c r="DDT21" s="136"/>
      <c r="DDU21" s="136"/>
      <c r="DDV21" s="136"/>
      <c r="DDW21" s="136"/>
      <c r="DDX21" s="136"/>
      <c r="DDY21" s="136"/>
      <c r="DDZ21" s="136"/>
      <c r="DEA21" s="136"/>
      <c r="DEB21" s="136"/>
      <c r="DEC21" s="136"/>
      <c r="DED21" s="136"/>
      <c r="DEE21" s="136"/>
      <c r="DEF21" s="136"/>
      <c r="DEG21" s="136"/>
      <c r="DEH21" s="136"/>
      <c r="DEI21" s="136"/>
      <c r="DEJ21" s="136"/>
      <c r="DEK21" s="136"/>
      <c r="DEL21" s="136"/>
      <c r="DEM21" s="136"/>
      <c r="DEN21" s="136"/>
      <c r="DEO21" s="136"/>
      <c r="DEP21" s="136"/>
      <c r="DEQ21" s="136"/>
      <c r="DER21" s="136"/>
      <c r="DES21" s="136"/>
      <c r="DET21" s="136"/>
      <c r="DEU21" s="136"/>
      <c r="DEV21" s="136"/>
      <c r="DEW21" s="136"/>
      <c r="DEX21" s="136"/>
      <c r="DEY21" s="136"/>
      <c r="DEZ21" s="136"/>
      <c r="DFA21" s="136"/>
      <c r="DFB21" s="136"/>
      <c r="DFC21" s="136"/>
      <c r="DFD21" s="136"/>
      <c r="DFE21" s="136"/>
      <c r="DFF21" s="136"/>
      <c r="DFG21" s="136"/>
      <c r="DFH21" s="136"/>
      <c r="DFI21" s="136"/>
      <c r="DFJ21" s="136"/>
      <c r="DFK21" s="136"/>
      <c r="DFL21" s="136"/>
      <c r="DFM21" s="136"/>
      <c r="DFN21" s="136"/>
      <c r="DFO21" s="136"/>
      <c r="DFP21" s="136"/>
      <c r="DFQ21" s="136"/>
      <c r="DFR21" s="136"/>
      <c r="DFS21" s="136"/>
      <c r="DFT21" s="136"/>
      <c r="DFU21" s="136"/>
      <c r="DFV21" s="136"/>
      <c r="DFW21" s="136"/>
      <c r="DFX21" s="136"/>
      <c r="DFY21" s="136"/>
      <c r="DFZ21" s="136"/>
      <c r="DGA21" s="136"/>
      <c r="DGB21" s="136"/>
      <c r="DGC21" s="136"/>
      <c r="DGD21" s="136"/>
      <c r="DGE21" s="136"/>
      <c r="DGF21" s="136"/>
      <c r="DGG21" s="136"/>
      <c r="DGH21" s="136"/>
      <c r="DGI21" s="136"/>
      <c r="DGJ21" s="136"/>
      <c r="DGK21" s="136"/>
      <c r="DGL21" s="136"/>
      <c r="DGM21" s="136"/>
      <c r="DGN21" s="136"/>
      <c r="DGO21" s="136"/>
      <c r="DGP21" s="136"/>
      <c r="DGQ21" s="136"/>
      <c r="DGR21" s="136"/>
      <c r="DGS21" s="136"/>
      <c r="DGT21" s="136"/>
      <c r="DGU21" s="136"/>
      <c r="DGV21" s="136"/>
      <c r="DGW21" s="136"/>
      <c r="DGX21" s="136"/>
      <c r="DGY21" s="136"/>
      <c r="DGZ21" s="136"/>
      <c r="DHA21" s="136"/>
      <c r="DHB21" s="136"/>
      <c r="DHC21" s="136"/>
      <c r="DHD21" s="136"/>
      <c r="DHE21" s="136"/>
      <c r="DHF21" s="136"/>
      <c r="DHG21" s="136"/>
      <c r="DHH21" s="136"/>
      <c r="DHI21" s="136"/>
      <c r="DHJ21" s="136"/>
      <c r="DHK21" s="136"/>
      <c r="DHL21" s="136"/>
      <c r="DHM21" s="136"/>
      <c r="DHN21" s="136"/>
      <c r="DHO21" s="136"/>
      <c r="DHP21" s="136"/>
      <c r="DHQ21" s="136"/>
      <c r="DHR21" s="136"/>
      <c r="DHS21" s="136"/>
      <c r="DHT21" s="136"/>
      <c r="DHU21" s="136"/>
      <c r="DHV21" s="136"/>
      <c r="DHW21" s="136"/>
      <c r="DHX21" s="136"/>
      <c r="DHY21" s="136"/>
      <c r="DHZ21" s="136"/>
      <c r="DIA21" s="136"/>
      <c r="DIB21" s="136"/>
      <c r="DIC21" s="136"/>
      <c r="DID21" s="136"/>
      <c r="DIE21" s="136"/>
      <c r="DIF21" s="136"/>
      <c r="DIG21" s="136"/>
      <c r="DIH21" s="136"/>
      <c r="DII21" s="136"/>
      <c r="DIJ21" s="136"/>
      <c r="DIK21" s="136"/>
      <c r="DIL21" s="136"/>
      <c r="DIM21" s="136"/>
      <c r="DIN21" s="136"/>
      <c r="DIO21" s="136"/>
      <c r="DIP21" s="136"/>
      <c r="DIQ21" s="136"/>
      <c r="DIR21" s="136"/>
      <c r="DIS21" s="136"/>
      <c r="DIT21" s="136"/>
      <c r="DIU21" s="136"/>
      <c r="DIV21" s="136"/>
      <c r="DIW21" s="136"/>
      <c r="DIX21" s="136"/>
      <c r="DIY21" s="136"/>
      <c r="DIZ21" s="136"/>
      <c r="DJA21" s="136"/>
      <c r="DJB21" s="136"/>
      <c r="DJC21" s="136"/>
      <c r="DJD21" s="136"/>
      <c r="DJE21" s="136"/>
      <c r="DJF21" s="136"/>
      <c r="DJG21" s="136"/>
      <c r="DJH21" s="136"/>
      <c r="DJI21" s="136"/>
      <c r="DJJ21" s="136"/>
      <c r="DJK21" s="136"/>
      <c r="DJL21" s="136"/>
      <c r="DJM21" s="136"/>
      <c r="DJN21" s="136"/>
      <c r="DJO21" s="136"/>
      <c r="DJP21" s="136"/>
      <c r="DJQ21" s="136"/>
      <c r="DJR21" s="136"/>
      <c r="DJS21" s="136"/>
      <c r="DJT21" s="136"/>
      <c r="DJU21" s="136"/>
      <c r="DJV21" s="136"/>
      <c r="DJW21" s="136"/>
      <c r="DJX21" s="136"/>
      <c r="DJY21" s="136"/>
      <c r="DJZ21" s="136"/>
      <c r="DKA21" s="136"/>
      <c r="DKB21" s="136"/>
      <c r="DKC21" s="136"/>
      <c r="DKD21" s="136"/>
      <c r="DKE21" s="136"/>
      <c r="DKF21" s="136"/>
      <c r="DKG21" s="136"/>
      <c r="DKH21" s="136"/>
      <c r="DKI21" s="136"/>
      <c r="DKJ21" s="136"/>
      <c r="DKK21" s="136"/>
      <c r="DKL21" s="136"/>
      <c r="DKM21" s="136"/>
      <c r="DKN21" s="136"/>
      <c r="DKO21" s="136"/>
      <c r="DKP21" s="136"/>
      <c r="DKQ21" s="136"/>
      <c r="DKR21" s="136"/>
      <c r="DKS21" s="136"/>
      <c r="DKT21" s="136"/>
      <c r="DKU21" s="136"/>
      <c r="DKV21" s="136"/>
      <c r="DKW21" s="136"/>
      <c r="DKX21" s="136"/>
      <c r="DKY21" s="136"/>
      <c r="DKZ21" s="136"/>
      <c r="DLA21" s="136"/>
      <c r="DLB21" s="136"/>
      <c r="DLC21" s="136"/>
      <c r="DLD21" s="136"/>
      <c r="DLE21" s="136"/>
      <c r="DLF21" s="136"/>
      <c r="DLG21" s="136"/>
      <c r="DLH21" s="136"/>
      <c r="DLI21" s="136"/>
      <c r="DLJ21" s="136"/>
      <c r="DLK21" s="136"/>
      <c r="DLL21" s="136"/>
      <c r="DLM21" s="136"/>
      <c r="DLN21" s="136"/>
      <c r="DLO21" s="136"/>
      <c r="DLP21" s="136"/>
      <c r="DLQ21" s="136"/>
      <c r="DLR21" s="136"/>
      <c r="DLS21" s="136"/>
      <c r="DLT21" s="136"/>
      <c r="DLU21" s="136"/>
      <c r="DLV21" s="136"/>
      <c r="DLW21" s="136"/>
      <c r="DLX21" s="136"/>
      <c r="DLY21" s="136"/>
      <c r="DLZ21" s="136"/>
      <c r="DMA21" s="136"/>
      <c r="DMB21" s="136"/>
      <c r="DMC21" s="136"/>
      <c r="DMD21" s="136"/>
      <c r="DME21" s="136"/>
      <c r="DMF21" s="136"/>
      <c r="DMG21" s="136"/>
      <c r="DMH21" s="136"/>
      <c r="DMI21" s="136"/>
      <c r="DMJ21" s="136"/>
      <c r="DMK21" s="136"/>
      <c r="DML21" s="136"/>
      <c r="DMM21" s="136"/>
      <c r="DMN21" s="136"/>
      <c r="DMO21" s="136"/>
      <c r="DMP21" s="136"/>
      <c r="DMQ21" s="136"/>
      <c r="DMR21" s="136"/>
      <c r="DMS21" s="136"/>
      <c r="DMT21" s="136"/>
      <c r="DMU21" s="136"/>
      <c r="DMV21" s="136"/>
      <c r="DMW21" s="136"/>
      <c r="DMX21" s="136"/>
      <c r="DMY21" s="136"/>
      <c r="DMZ21" s="136"/>
      <c r="DNA21" s="136"/>
      <c r="DNB21" s="136"/>
      <c r="DNC21" s="136"/>
      <c r="DND21" s="136"/>
      <c r="DNE21" s="136"/>
      <c r="DNF21" s="136"/>
      <c r="DNG21" s="136"/>
      <c r="DNH21" s="136"/>
      <c r="DNI21" s="136"/>
      <c r="DNJ21" s="136"/>
      <c r="DNK21" s="136"/>
      <c r="DNL21" s="136"/>
      <c r="DNM21" s="136"/>
      <c r="DNN21" s="136"/>
      <c r="DNO21" s="136"/>
      <c r="DNP21" s="136"/>
      <c r="DNQ21" s="136"/>
      <c r="DNR21" s="136"/>
      <c r="DNS21" s="136"/>
      <c r="DNT21" s="136"/>
      <c r="DNU21" s="136"/>
      <c r="DNV21" s="136"/>
      <c r="DNW21" s="136"/>
      <c r="DNX21" s="136"/>
      <c r="DNY21" s="136"/>
      <c r="DNZ21" s="136"/>
      <c r="DOA21" s="136"/>
      <c r="DOB21" s="136"/>
      <c r="DOC21" s="136"/>
      <c r="DOD21" s="136"/>
      <c r="DOE21" s="136"/>
      <c r="DOF21" s="136"/>
      <c r="DOG21" s="136"/>
      <c r="DOH21" s="136"/>
      <c r="DOI21" s="136"/>
      <c r="DOJ21" s="136"/>
      <c r="DOK21" s="136"/>
      <c r="DOL21" s="136"/>
      <c r="DOM21" s="136"/>
      <c r="DON21" s="136"/>
      <c r="DOO21" s="136"/>
      <c r="DOP21" s="136"/>
      <c r="DOQ21" s="136"/>
      <c r="DOR21" s="136"/>
      <c r="DOS21" s="136"/>
      <c r="DOT21" s="136"/>
      <c r="DOU21" s="136"/>
      <c r="DOV21" s="136"/>
      <c r="DOW21" s="136"/>
      <c r="DOX21" s="136"/>
      <c r="DOY21" s="136"/>
      <c r="DOZ21" s="136"/>
      <c r="DPA21" s="136"/>
      <c r="DPB21" s="136"/>
      <c r="DPC21" s="136"/>
      <c r="DPD21" s="136"/>
      <c r="DPE21" s="136"/>
      <c r="DPF21" s="136"/>
      <c r="DPG21" s="136"/>
      <c r="DPH21" s="136"/>
      <c r="DPI21" s="136"/>
      <c r="DPJ21" s="136"/>
      <c r="DPK21" s="136"/>
      <c r="DPL21" s="136"/>
      <c r="DPM21" s="136"/>
      <c r="DPN21" s="136"/>
      <c r="DPO21" s="136"/>
      <c r="DPP21" s="136"/>
      <c r="DPQ21" s="136"/>
      <c r="DPR21" s="136"/>
      <c r="DPS21" s="136"/>
      <c r="DPT21" s="136"/>
      <c r="DPU21" s="136"/>
      <c r="DPV21" s="136"/>
      <c r="DPW21" s="136"/>
      <c r="DPX21" s="136"/>
      <c r="DPY21" s="136"/>
      <c r="DPZ21" s="136"/>
      <c r="DQA21" s="136"/>
      <c r="DQB21" s="136"/>
      <c r="DQC21" s="136"/>
      <c r="DQD21" s="136"/>
      <c r="DQE21" s="136"/>
      <c r="DQF21" s="136"/>
      <c r="DQG21" s="136"/>
      <c r="DQH21" s="136"/>
      <c r="DQI21" s="136"/>
      <c r="DQJ21" s="136"/>
      <c r="DQK21" s="136"/>
      <c r="DQL21" s="136"/>
      <c r="DQM21" s="136"/>
      <c r="DQN21" s="136"/>
      <c r="DQO21" s="136"/>
      <c r="DQP21" s="136"/>
      <c r="DQQ21" s="136"/>
      <c r="DQR21" s="136"/>
      <c r="DQS21" s="136"/>
      <c r="DQT21" s="136"/>
      <c r="DQU21" s="136"/>
      <c r="DQV21" s="136"/>
      <c r="DQW21" s="136"/>
      <c r="DQX21" s="136"/>
      <c r="DQY21" s="136"/>
      <c r="DQZ21" s="136"/>
      <c r="DRA21" s="136"/>
      <c r="DRB21" s="136"/>
      <c r="DRC21" s="136"/>
      <c r="DRD21" s="136"/>
      <c r="DRE21" s="136"/>
      <c r="DRF21" s="136"/>
      <c r="DRG21" s="136"/>
      <c r="DRH21" s="136"/>
      <c r="DRI21" s="136"/>
      <c r="DRJ21" s="136"/>
      <c r="DRK21" s="136"/>
      <c r="DRL21" s="136"/>
      <c r="DRM21" s="136"/>
      <c r="DRN21" s="136"/>
      <c r="DRO21" s="136"/>
      <c r="DRP21" s="136"/>
      <c r="DRQ21" s="136"/>
      <c r="DRR21" s="136"/>
      <c r="DRS21" s="136"/>
      <c r="DRT21" s="136"/>
      <c r="DRU21" s="136"/>
      <c r="DRV21" s="136"/>
      <c r="DRW21" s="136"/>
      <c r="DRX21" s="136"/>
      <c r="DRY21" s="136"/>
      <c r="DRZ21" s="136"/>
      <c r="DSA21" s="136"/>
      <c r="DSB21" s="136"/>
      <c r="DSC21" s="136"/>
      <c r="DSD21" s="136"/>
      <c r="DSE21" s="136"/>
      <c r="DSF21" s="136"/>
      <c r="DSG21" s="136"/>
      <c r="DSH21" s="136"/>
      <c r="DSI21" s="136"/>
      <c r="DSJ21" s="136"/>
      <c r="DSK21" s="136"/>
      <c r="DSL21" s="136"/>
      <c r="DSM21" s="136"/>
      <c r="DSN21" s="136"/>
      <c r="DSO21" s="136"/>
      <c r="DSP21" s="136"/>
      <c r="DSQ21" s="136"/>
      <c r="DSR21" s="136"/>
      <c r="DSS21" s="136"/>
      <c r="DST21" s="136"/>
      <c r="DSU21" s="136"/>
      <c r="DSV21" s="136"/>
      <c r="DSW21" s="136"/>
      <c r="DSX21" s="136"/>
      <c r="DSY21" s="136"/>
      <c r="DSZ21" s="136"/>
      <c r="DTA21" s="136"/>
      <c r="DTB21" s="136"/>
      <c r="DTC21" s="136"/>
      <c r="DTD21" s="136"/>
      <c r="DTE21" s="136"/>
      <c r="DTF21" s="136"/>
      <c r="DTG21" s="136"/>
      <c r="DTH21" s="136"/>
      <c r="DTI21" s="136"/>
      <c r="DTJ21" s="136"/>
      <c r="DTK21" s="136"/>
      <c r="DTL21" s="136"/>
      <c r="DTM21" s="136"/>
      <c r="DTN21" s="136"/>
      <c r="DTO21" s="136"/>
      <c r="DTP21" s="136"/>
      <c r="DTQ21" s="136"/>
      <c r="DTR21" s="136"/>
      <c r="DTS21" s="136"/>
      <c r="DTT21" s="136"/>
      <c r="DTU21" s="136"/>
      <c r="DTV21" s="136"/>
      <c r="DTW21" s="136"/>
      <c r="DTX21" s="136"/>
      <c r="DTY21" s="136"/>
      <c r="DTZ21" s="136"/>
      <c r="DUA21" s="136"/>
      <c r="DUB21" s="136"/>
      <c r="DUC21" s="136"/>
      <c r="DUD21" s="136"/>
      <c r="DUE21" s="136"/>
      <c r="DUF21" s="136"/>
      <c r="DUG21" s="136"/>
      <c r="DUH21" s="136"/>
      <c r="DUI21" s="136"/>
      <c r="DUJ21" s="136"/>
      <c r="DUK21" s="136"/>
      <c r="DUL21" s="136"/>
      <c r="DUM21" s="136"/>
      <c r="DUN21" s="136"/>
      <c r="DUO21" s="136"/>
      <c r="DUP21" s="136"/>
      <c r="DUQ21" s="136"/>
      <c r="DUR21" s="136"/>
      <c r="DUS21" s="136"/>
      <c r="DUT21" s="136"/>
      <c r="DUU21" s="136"/>
      <c r="DUV21" s="136"/>
      <c r="DUW21" s="136"/>
      <c r="DUX21" s="136"/>
      <c r="DUY21" s="136"/>
      <c r="DUZ21" s="136"/>
      <c r="DVA21" s="136"/>
      <c r="DVB21" s="136"/>
      <c r="DVC21" s="136"/>
      <c r="DVD21" s="136"/>
      <c r="DVE21" s="136"/>
      <c r="DVF21" s="136"/>
      <c r="DVG21" s="136"/>
      <c r="DVH21" s="136"/>
      <c r="DVI21" s="136"/>
      <c r="DVJ21" s="136"/>
      <c r="DVK21" s="136"/>
      <c r="DVL21" s="136"/>
      <c r="DVM21" s="136"/>
      <c r="DVN21" s="136"/>
      <c r="DVO21" s="136"/>
      <c r="DVP21" s="136"/>
      <c r="DVQ21" s="136"/>
      <c r="DVR21" s="136"/>
      <c r="DVS21" s="136"/>
      <c r="DVT21" s="136"/>
      <c r="DVU21" s="136"/>
      <c r="DVV21" s="136"/>
      <c r="DVW21" s="136"/>
      <c r="DVX21" s="136"/>
      <c r="DVY21" s="136"/>
      <c r="DVZ21" s="136"/>
      <c r="DWA21" s="136"/>
      <c r="DWB21" s="136"/>
      <c r="DWC21" s="136"/>
      <c r="DWD21" s="136"/>
      <c r="DWE21" s="136"/>
      <c r="DWF21" s="136"/>
      <c r="DWG21" s="136"/>
      <c r="DWH21" s="136"/>
      <c r="DWI21" s="136"/>
      <c r="DWJ21" s="136"/>
      <c r="DWK21" s="136"/>
      <c r="DWL21" s="136"/>
      <c r="DWM21" s="136"/>
      <c r="DWN21" s="136"/>
      <c r="DWO21" s="136"/>
      <c r="DWP21" s="136"/>
      <c r="DWQ21" s="136"/>
      <c r="DWR21" s="136"/>
      <c r="DWS21" s="136"/>
      <c r="DWT21" s="136"/>
      <c r="DWU21" s="136"/>
      <c r="DWV21" s="136"/>
      <c r="DWW21" s="136"/>
      <c r="DWX21" s="136"/>
      <c r="DWY21" s="136"/>
      <c r="DWZ21" s="136"/>
      <c r="DXA21" s="136"/>
      <c r="DXB21" s="136"/>
      <c r="DXC21" s="136"/>
      <c r="DXD21" s="136"/>
      <c r="DXE21" s="136"/>
      <c r="DXF21" s="136"/>
      <c r="DXG21" s="136"/>
      <c r="DXH21" s="136"/>
      <c r="DXI21" s="136"/>
      <c r="DXJ21" s="136"/>
      <c r="DXK21" s="136"/>
      <c r="DXL21" s="136"/>
      <c r="DXM21" s="136"/>
      <c r="DXN21" s="136"/>
      <c r="DXO21" s="136"/>
      <c r="DXP21" s="136"/>
      <c r="DXQ21" s="136"/>
      <c r="DXR21" s="136"/>
      <c r="DXS21" s="136"/>
      <c r="DXT21" s="136"/>
      <c r="DXU21" s="136"/>
      <c r="DXV21" s="136"/>
      <c r="DXW21" s="136"/>
      <c r="DXX21" s="136"/>
      <c r="DXY21" s="136"/>
      <c r="DXZ21" s="136"/>
      <c r="DYA21" s="136"/>
      <c r="DYB21" s="136"/>
      <c r="DYC21" s="136"/>
      <c r="DYD21" s="136"/>
      <c r="DYE21" s="136"/>
      <c r="DYF21" s="136"/>
      <c r="DYG21" s="136"/>
      <c r="DYH21" s="136"/>
      <c r="DYI21" s="136"/>
      <c r="DYJ21" s="136"/>
      <c r="DYK21" s="136"/>
      <c r="DYL21" s="136"/>
      <c r="DYM21" s="136"/>
      <c r="DYN21" s="136"/>
      <c r="DYO21" s="136"/>
      <c r="DYP21" s="136"/>
      <c r="DYQ21" s="136"/>
      <c r="DYR21" s="136"/>
      <c r="DYS21" s="136"/>
      <c r="DYT21" s="136"/>
      <c r="DYU21" s="136"/>
      <c r="DYV21" s="136"/>
      <c r="DYW21" s="136"/>
      <c r="DYX21" s="136"/>
      <c r="DYY21" s="136"/>
      <c r="DYZ21" s="136"/>
      <c r="DZA21" s="136"/>
      <c r="DZB21" s="136"/>
      <c r="DZC21" s="136"/>
      <c r="DZD21" s="136"/>
      <c r="DZE21" s="136"/>
      <c r="DZF21" s="136"/>
      <c r="DZG21" s="136"/>
      <c r="DZH21" s="136"/>
      <c r="DZI21" s="136"/>
      <c r="DZJ21" s="136"/>
      <c r="DZK21" s="136"/>
      <c r="DZL21" s="136"/>
      <c r="DZM21" s="136"/>
      <c r="DZN21" s="136"/>
      <c r="DZO21" s="136"/>
      <c r="DZP21" s="136"/>
      <c r="DZQ21" s="136"/>
      <c r="DZR21" s="136"/>
      <c r="DZS21" s="136"/>
      <c r="DZT21" s="136"/>
      <c r="DZU21" s="136"/>
      <c r="DZV21" s="136"/>
      <c r="DZW21" s="136"/>
      <c r="DZX21" s="136"/>
      <c r="DZY21" s="136"/>
      <c r="DZZ21" s="136"/>
      <c r="EAA21" s="136"/>
      <c r="EAB21" s="136"/>
      <c r="EAC21" s="136"/>
      <c r="EAD21" s="136"/>
      <c r="EAE21" s="136"/>
      <c r="EAF21" s="136"/>
      <c r="EAG21" s="136"/>
      <c r="EAH21" s="136"/>
      <c r="EAI21" s="136"/>
      <c r="EAJ21" s="136"/>
      <c r="EAK21" s="136"/>
      <c r="EAL21" s="136"/>
      <c r="EAM21" s="136"/>
      <c r="EAN21" s="136"/>
      <c r="EAO21" s="136"/>
      <c r="EAP21" s="136"/>
      <c r="EAQ21" s="136"/>
      <c r="EAR21" s="136"/>
      <c r="EAS21" s="136"/>
      <c r="EAT21" s="136"/>
      <c r="EAU21" s="136"/>
      <c r="EAV21" s="136"/>
      <c r="EAW21" s="136"/>
      <c r="EAX21" s="136"/>
      <c r="EAY21" s="136"/>
      <c r="EAZ21" s="136"/>
      <c r="EBA21" s="136"/>
      <c r="EBB21" s="136"/>
      <c r="EBC21" s="136"/>
      <c r="EBD21" s="136"/>
      <c r="EBE21" s="136"/>
      <c r="EBF21" s="136"/>
      <c r="EBG21" s="136"/>
      <c r="EBH21" s="136"/>
      <c r="EBI21" s="136"/>
      <c r="EBJ21" s="136"/>
      <c r="EBK21" s="136"/>
      <c r="EBL21" s="136"/>
      <c r="EBM21" s="136"/>
      <c r="EBN21" s="136"/>
      <c r="EBO21" s="136"/>
      <c r="EBP21" s="136"/>
      <c r="EBQ21" s="136"/>
      <c r="EBR21" s="136"/>
      <c r="EBS21" s="136"/>
      <c r="EBT21" s="136"/>
      <c r="EBU21" s="136"/>
      <c r="EBV21" s="136"/>
      <c r="EBW21" s="136"/>
      <c r="EBX21" s="136"/>
      <c r="EBY21" s="136"/>
      <c r="EBZ21" s="136"/>
      <c r="ECA21" s="136"/>
      <c r="ECB21" s="136"/>
      <c r="ECC21" s="136"/>
      <c r="ECD21" s="136"/>
      <c r="ECE21" s="136"/>
      <c r="ECF21" s="136"/>
      <c r="ECG21" s="136"/>
      <c r="ECH21" s="136"/>
      <c r="ECI21" s="136"/>
      <c r="ECJ21" s="136"/>
      <c r="ECK21" s="136"/>
      <c r="ECL21" s="136"/>
      <c r="ECM21" s="136"/>
      <c r="ECN21" s="136"/>
      <c r="ECO21" s="136"/>
      <c r="ECP21" s="136"/>
      <c r="ECQ21" s="136"/>
      <c r="ECR21" s="136"/>
      <c r="ECS21" s="136"/>
      <c r="ECT21" s="136"/>
      <c r="ECU21" s="136"/>
      <c r="ECV21" s="136"/>
      <c r="ECW21" s="136"/>
      <c r="ECX21" s="136"/>
      <c r="ECY21" s="136"/>
      <c r="ECZ21" s="136"/>
      <c r="EDA21" s="136"/>
      <c r="EDB21" s="136"/>
      <c r="EDC21" s="136"/>
      <c r="EDD21" s="136"/>
      <c r="EDE21" s="136"/>
      <c r="EDF21" s="136"/>
      <c r="EDG21" s="136"/>
      <c r="EDH21" s="136"/>
      <c r="EDI21" s="136"/>
      <c r="EDJ21" s="136"/>
      <c r="EDK21" s="136"/>
      <c r="EDL21" s="136"/>
      <c r="EDM21" s="136"/>
      <c r="EDN21" s="136"/>
      <c r="EDO21" s="136"/>
      <c r="EDP21" s="136"/>
      <c r="EDQ21" s="136"/>
      <c r="EDR21" s="136"/>
      <c r="EDS21" s="136"/>
      <c r="EDT21" s="136"/>
      <c r="EDU21" s="136"/>
      <c r="EDV21" s="136"/>
      <c r="EDW21" s="136"/>
      <c r="EDX21" s="136"/>
      <c r="EDY21" s="136"/>
      <c r="EDZ21" s="136"/>
      <c r="EEA21" s="136"/>
      <c r="EEB21" s="136"/>
      <c r="EEC21" s="136"/>
      <c r="EED21" s="136"/>
      <c r="EEE21" s="136"/>
      <c r="EEF21" s="136"/>
      <c r="EEG21" s="136"/>
      <c r="EEH21" s="136"/>
      <c r="EEI21" s="136"/>
      <c r="EEJ21" s="136"/>
      <c r="EEK21" s="136"/>
      <c r="EEL21" s="136"/>
      <c r="EEM21" s="136"/>
      <c r="EEN21" s="136"/>
      <c r="EEO21" s="136"/>
      <c r="EEP21" s="136"/>
      <c r="EEQ21" s="136"/>
      <c r="EER21" s="136"/>
      <c r="EES21" s="136"/>
      <c r="EET21" s="136"/>
      <c r="EEU21" s="136"/>
      <c r="EEV21" s="136"/>
      <c r="EEW21" s="136"/>
      <c r="EEX21" s="136"/>
      <c r="EEY21" s="136"/>
      <c r="EEZ21" s="136"/>
      <c r="EFA21" s="136"/>
      <c r="EFB21" s="136"/>
      <c r="EFC21" s="136"/>
      <c r="EFD21" s="136"/>
      <c r="EFE21" s="136"/>
      <c r="EFF21" s="136"/>
      <c r="EFG21" s="136"/>
      <c r="EFH21" s="136"/>
      <c r="EFI21" s="136"/>
      <c r="EFJ21" s="136"/>
      <c r="EFK21" s="136"/>
      <c r="EFL21" s="136"/>
      <c r="EFM21" s="136"/>
      <c r="EFN21" s="136"/>
      <c r="EFO21" s="136"/>
      <c r="EFP21" s="136"/>
      <c r="EFQ21" s="136"/>
      <c r="EFR21" s="136"/>
      <c r="EFS21" s="136"/>
      <c r="EFT21" s="136"/>
      <c r="EFU21" s="136"/>
      <c r="EFV21" s="136"/>
      <c r="EFW21" s="136"/>
      <c r="EFX21" s="136"/>
      <c r="EFY21" s="136"/>
      <c r="EFZ21" s="136"/>
      <c r="EGA21" s="136"/>
      <c r="EGB21" s="136"/>
      <c r="EGC21" s="136"/>
      <c r="EGD21" s="136"/>
      <c r="EGE21" s="136"/>
      <c r="EGF21" s="136"/>
      <c r="EGG21" s="136"/>
      <c r="EGH21" s="136"/>
      <c r="EGI21" s="136"/>
      <c r="EGJ21" s="136"/>
      <c r="EGK21" s="136"/>
      <c r="EGL21" s="136"/>
      <c r="EGM21" s="136"/>
      <c r="EGN21" s="136"/>
      <c r="EGO21" s="136"/>
      <c r="EGP21" s="136"/>
      <c r="EGQ21" s="136"/>
      <c r="EGR21" s="136"/>
      <c r="EGS21" s="136"/>
      <c r="EGT21" s="136"/>
      <c r="EGU21" s="136"/>
      <c r="EGV21" s="136"/>
      <c r="EGW21" s="136"/>
      <c r="EGX21" s="136"/>
      <c r="EGY21" s="136"/>
      <c r="EGZ21" s="136"/>
      <c r="EHA21" s="136"/>
      <c r="EHB21" s="136"/>
      <c r="EHC21" s="136"/>
      <c r="EHD21" s="136"/>
      <c r="EHE21" s="136"/>
      <c r="EHF21" s="136"/>
      <c r="EHG21" s="136"/>
      <c r="EHH21" s="136"/>
      <c r="EHI21" s="136"/>
      <c r="EHJ21" s="136"/>
      <c r="EHK21" s="136"/>
      <c r="EHL21" s="136"/>
      <c r="EHM21" s="136"/>
      <c r="EHN21" s="136"/>
      <c r="EHO21" s="136"/>
      <c r="EHP21" s="136"/>
      <c r="EHQ21" s="136"/>
      <c r="EHR21" s="136"/>
      <c r="EHS21" s="136"/>
      <c r="EHT21" s="136"/>
      <c r="EHU21" s="136"/>
      <c r="EHV21" s="136"/>
      <c r="EHW21" s="136"/>
      <c r="EHX21" s="136"/>
      <c r="EHY21" s="136"/>
      <c r="EHZ21" s="136"/>
      <c r="EIA21" s="136"/>
      <c r="EIB21" s="136"/>
      <c r="EIC21" s="136"/>
      <c r="EID21" s="136"/>
      <c r="EIE21" s="136"/>
      <c r="EIF21" s="136"/>
      <c r="EIG21" s="136"/>
      <c r="EIH21" s="136"/>
      <c r="EII21" s="136"/>
      <c r="EIJ21" s="136"/>
      <c r="EIK21" s="136"/>
      <c r="EIL21" s="136"/>
      <c r="EIM21" s="136"/>
      <c r="EIN21" s="136"/>
      <c r="EIO21" s="136"/>
      <c r="EIP21" s="136"/>
      <c r="EIQ21" s="136"/>
      <c r="EIR21" s="136"/>
      <c r="EIS21" s="136"/>
      <c r="EIT21" s="136"/>
      <c r="EIU21" s="136"/>
      <c r="EIV21" s="136"/>
      <c r="EIW21" s="136"/>
      <c r="EIX21" s="136"/>
      <c r="EIY21" s="136"/>
      <c r="EIZ21" s="136"/>
      <c r="EJA21" s="136"/>
      <c r="EJB21" s="136"/>
      <c r="EJC21" s="136"/>
      <c r="EJD21" s="136"/>
      <c r="EJE21" s="136"/>
      <c r="EJF21" s="136"/>
      <c r="EJG21" s="136"/>
      <c r="EJH21" s="136"/>
      <c r="EJI21" s="136"/>
      <c r="EJJ21" s="136"/>
      <c r="EJK21" s="136"/>
      <c r="EJL21" s="136"/>
      <c r="EJM21" s="136"/>
      <c r="EJN21" s="136"/>
      <c r="EJO21" s="136"/>
      <c r="EJP21" s="136"/>
      <c r="EJQ21" s="136"/>
      <c r="EJR21" s="136"/>
      <c r="EJS21" s="136"/>
      <c r="EJT21" s="136"/>
      <c r="EJU21" s="136"/>
      <c r="EJV21" s="136"/>
      <c r="EJW21" s="136"/>
      <c r="EJX21" s="136"/>
      <c r="EJY21" s="136"/>
      <c r="EJZ21" s="136"/>
      <c r="EKA21" s="136"/>
      <c r="EKB21" s="136"/>
      <c r="EKC21" s="136"/>
      <c r="EKD21" s="136"/>
      <c r="EKE21" s="136"/>
      <c r="EKF21" s="136"/>
      <c r="EKG21" s="136"/>
      <c r="EKH21" s="136"/>
      <c r="EKI21" s="136"/>
      <c r="EKJ21" s="136"/>
      <c r="EKK21" s="136"/>
      <c r="EKL21" s="136"/>
      <c r="EKM21" s="136"/>
      <c r="EKN21" s="136"/>
      <c r="EKO21" s="136"/>
      <c r="EKP21" s="136"/>
      <c r="EKQ21" s="136"/>
      <c r="EKR21" s="136"/>
      <c r="EKS21" s="136"/>
      <c r="EKT21" s="136"/>
      <c r="EKU21" s="136"/>
      <c r="EKV21" s="136"/>
      <c r="EKW21" s="136"/>
      <c r="EKX21" s="136"/>
      <c r="EKY21" s="136"/>
      <c r="EKZ21" s="136"/>
      <c r="ELA21" s="136"/>
      <c r="ELB21" s="136"/>
      <c r="ELC21" s="136"/>
      <c r="ELD21" s="136"/>
      <c r="ELE21" s="136"/>
      <c r="ELF21" s="136"/>
      <c r="ELG21" s="136"/>
      <c r="ELH21" s="136"/>
      <c r="ELI21" s="136"/>
      <c r="ELJ21" s="136"/>
      <c r="ELK21" s="136"/>
      <c r="ELL21" s="136"/>
      <c r="ELM21" s="136"/>
      <c r="ELN21" s="136"/>
      <c r="ELO21" s="136"/>
      <c r="ELP21" s="136"/>
      <c r="ELQ21" s="136"/>
      <c r="ELR21" s="136"/>
      <c r="ELS21" s="136"/>
      <c r="ELT21" s="136"/>
      <c r="ELU21" s="136"/>
      <c r="ELV21" s="136"/>
      <c r="ELW21" s="136"/>
      <c r="ELX21" s="136"/>
      <c r="ELY21" s="136"/>
      <c r="ELZ21" s="136"/>
      <c r="EMA21" s="136"/>
      <c r="EMB21" s="136"/>
      <c r="EMC21" s="136"/>
      <c r="EMD21" s="136"/>
      <c r="EME21" s="136"/>
      <c r="EMF21" s="136"/>
      <c r="EMG21" s="136"/>
      <c r="EMH21" s="136"/>
      <c r="EMI21" s="136"/>
      <c r="EMJ21" s="136"/>
      <c r="EMK21" s="136"/>
      <c r="EML21" s="136"/>
      <c r="EMM21" s="136"/>
      <c r="EMN21" s="136"/>
      <c r="EMO21" s="136"/>
      <c r="EMP21" s="136"/>
      <c r="EMQ21" s="136"/>
      <c r="EMR21" s="136"/>
      <c r="EMS21" s="136"/>
      <c r="EMT21" s="136"/>
      <c r="EMU21" s="136"/>
      <c r="EMV21" s="136"/>
      <c r="EMW21" s="136"/>
      <c r="EMX21" s="136"/>
      <c r="EMY21" s="136"/>
      <c r="EMZ21" s="136"/>
      <c r="ENA21" s="136"/>
      <c r="ENB21" s="136"/>
      <c r="ENC21" s="136"/>
      <c r="END21" s="136"/>
      <c r="ENE21" s="136"/>
      <c r="ENF21" s="136"/>
      <c r="ENG21" s="136"/>
      <c r="ENH21" s="136"/>
      <c r="ENI21" s="136"/>
      <c r="ENJ21" s="136"/>
      <c r="ENK21" s="136"/>
      <c r="ENL21" s="136"/>
      <c r="ENM21" s="136"/>
      <c r="ENN21" s="136"/>
      <c r="ENO21" s="136"/>
      <c r="ENP21" s="136"/>
      <c r="ENQ21" s="136"/>
      <c r="ENR21" s="136"/>
      <c r="ENS21" s="136"/>
      <c r="ENT21" s="136"/>
      <c r="ENU21" s="136"/>
      <c r="ENV21" s="136"/>
      <c r="ENW21" s="136"/>
      <c r="ENX21" s="136"/>
      <c r="ENY21" s="136"/>
      <c r="ENZ21" s="136"/>
      <c r="EOA21" s="136"/>
      <c r="EOB21" s="136"/>
      <c r="EOC21" s="136"/>
      <c r="EOD21" s="136"/>
      <c r="EOE21" s="136"/>
      <c r="EOF21" s="136"/>
      <c r="EOG21" s="136"/>
      <c r="EOH21" s="136"/>
      <c r="EOI21" s="136"/>
      <c r="EOJ21" s="136"/>
      <c r="EOK21" s="136"/>
      <c r="EOL21" s="136"/>
      <c r="EOM21" s="136"/>
      <c r="EON21" s="136"/>
      <c r="EOO21" s="136"/>
      <c r="EOP21" s="136"/>
      <c r="EOQ21" s="136"/>
      <c r="EOR21" s="136"/>
      <c r="EOS21" s="136"/>
      <c r="EOT21" s="136"/>
      <c r="EOU21" s="136"/>
      <c r="EOV21" s="136"/>
      <c r="EOW21" s="136"/>
      <c r="EOX21" s="136"/>
      <c r="EOY21" s="136"/>
      <c r="EOZ21" s="136"/>
      <c r="EPA21" s="136"/>
      <c r="EPB21" s="136"/>
      <c r="EPC21" s="136"/>
      <c r="EPD21" s="136"/>
      <c r="EPE21" s="136"/>
      <c r="EPF21" s="136"/>
      <c r="EPG21" s="136"/>
      <c r="EPH21" s="136"/>
      <c r="EPI21" s="136"/>
      <c r="EPJ21" s="136"/>
      <c r="EPK21" s="136"/>
      <c r="EPL21" s="136"/>
      <c r="EPM21" s="136"/>
      <c r="EPN21" s="136"/>
      <c r="EPO21" s="136"/>
      <c r="EPP21" s="136"/>
      <c r="EPQ21" s="136"/>
      <c r="EPR21" s="136"/>
      <c r="EPS21" s="136"/>
      <c r="EPT21" s="136"/>
      <c r="EPU21" s="136"/>
      <c r="EPV21" s="136"/>
      <c r="EPW21" s="136"/>
      <c r="EPX21" s="136"/>
      <c r="EPY21" s="136"/>
      <c r="EPZ21" s="136"/>
      <c r="EQA21" s="136"/>
      <c r="EQB21" s="136"/>
      <c r="EQC21" s="136"/>
      <c r="EQD21" s="136"/>
      <c r="EQE21" s="136"/>
      <c r="EQF21" s="136"/>
      <c r="EQG21" s="136"/>
      <c r="EQH21" s="136"/>
      <c r="EQI21" s="136"/>
      <c r="EQJ21" s="136"/>
      <c r="EQK21" s="136"/>
      <c r="EQL21" s="136"/>
      <c r="EQM21" s="136"/>
      <c r="EQN21" s="136"/>
      <c r="EQO21" s="136"/>
      <c r="EQP21" s="136"/>
      <c r="EQQ21" s="136"/>
      <c r="EQR21" s="136"/>
      <c r="EQS21" s="136"/>
      <c r="EQT21" s="136"/>
      <c r="EQU21" s="136"/>
      <c r="EQV21" s="136"/>
      <c r="EQW21" s="136"/>
      <c r="EQX21" s="136"/>
      <c r="EQY21" s="136"/>
      <c r="EQZ21" s="136"/>
      <c r="ERA21" s="136"/>
      <c r="ERB21" s="136"/>
      <c r="ERC21" s="136"/>
      <c r="ERD21" s="136"/>
      <c r="ERE21" s="136"/>
      <c r="ERF21" s="136"/>
      <c r="ERG21" s="136"/>
      <c r="ERH21" s="136"/>
      <c r="ERI21" s="136"/>
      <c r="ERJ21" s="136"/>
      <c r="ERK21" s="136"/>
      <c r="ERL21" s="136"/>
      <c r="ERM21" s="136"/>
      <c r="ERN21" s="136"/>
      <c r="ERO21" s="136"/>
      <c r="ERP21" s="136"/>
      <c r="ERQ21" s="136"/>
      <c r="ERR21" s="136"/>
      <c r="ERS21" s="136"/>
      <c r="ERT21" s="136"/>
      <c r="ERU21" s="136"/>
      <c r="ERV21" s="136"/>
      <c r="ERW21" s="136"/>
      <c r="ERX21" s="136"/>
      <c r="ERY21" s="136"/>
      <c r="ERZ21" s="136"/>
      <c r="ESA21" s="136"/>
      <c r="ESB21" s="136"/>
      <c r="ESC21" s="136"/>
      <c r="ESD21" s="136"/>
      <c r="ESE21" s="136"/>
      <c r="ESF21" s="136"/>
      <c r="ESG21" s="136"/>
      <c r="ESH21" s="136"/>
      <c r="ESI21" s="136"/>
      <c r="ESJ21" s="136"/>
      <c r="ESK21" s="136"/>
      <c r="ESL21" s="136"/>
      <c r="ESM21" s="136"/>
      <c r="ESN21" s="136"/>
      <c r="ESO21" s="136"/>
      <c r="ESP21" s="136"/>
      <c r="ESQ21" s="136"/>
      <c r="ESR21" s="136"/>
      <c r="ESS21" s="136"/>
      <c r="EST21" s="136"/>
      <c r="ESU21" s="136"/>
      <c r="ESV21" s="136"/>
      <c r="ESW21" s="136"/>
      <c r="ESX21" s="136"/>
      <c r="ESY21" s="136"/>
      <c r="ESZ21" s="136"/>
      <c r="ETA21" s="136"/>
      <c r="ETB21" s="136"/>
      <c r="ETC21" s="136"/>
      <c r="ETD21" s="136"/>
      <c r="ETE21" s="136"/>
      <c r="ETF21" s="136"/>
      <c r="ETG21" s="136"/>
      <c r="ETH21" s="136"/>
      <c r="ETI21" s="136"/>
      <c r="ETJ21" s="136"/>
      <c r="ETK21" s="136"/>
      <c r="ETL21" s="136"/>
      <c r="ETM21" s="136"/>
      <c r="ETN21" s="136"/>
      <c r="ETO21" s="136"/>
      <c r="ETP21" s="136"/>
      <c r="ETQ21" s="136"/>
      <c r="ETR21" s="136"/>
      <c r="ETS21" s="136"/>
      <c r="ETT21" s="136"/>
      <c r="ETU21" s="136"/>
      <c r="ETV21" s="136"/>
      <c r="ETW21" s="136"/>
      <c r="ETX21" s="136"/>
      <c r="ETY21" s="136"/>
      <c r="ETZ21" s="136"/>
      <c r="EUA21" s="136"/>
      <c r="EUB21" s="136"/>
      <c r="EUC21" s="136"/>
      <c r="EUD21" s="136"/>
      <c r="EUE21" s="136"/>
      <c r="EUF21" s="136"/>
      <c r="EUG21" s="136"/>
      <c r="EUH21" s="136"/>
      <c r="EUI21" s="136"/>
      <c r="EUJ21" s="136"/>
      <c r="EUK21" s="136"/>
      <c r="EUL21" s="136"/>
      <c r="EUM21" s="136"/>
      <c r="EUN21" s="136"/>
      <c r="EUO21" s="136"/>
      <c r="EUP21" s="136"/>
      <c r="EUQ21" s="136"/>
      <c r="EUR21" s="136"/>
      <c r="EUS21" s="136"/>
      <c r="EUT21" s="136"/>
      <c r="EUU21" s="136"/>
      <c r="EUV21" s="136"/>
      <c r="EUW21" s="136"/>
      <c r="EUX21" s="136"/>
      <c r="EUY21" s="136"/>
      <c r="EUZ21" s="136"/>
      <c r="EVA21" s="136"/>
      <c r="EVB21" s="136"/>
      <c r="EVC21" s="136"/>
      <c r="EVD21" s="136"/>
      <c r="EVE21" s="136"/>
      <c r="EVF21" s="136"/>
      <c r="EVG21" s="136"/>
      <c r="EVH21" s="136"/>
      <c r="EVI21" s="136"/>
      <c r="EVJ21" s="136"/>
      <c r="EVK21" s="136"/>
      <c r="EVL21" s="136"/>
      <c r="EVM21" s="136"/>
      <c r="EVN21" s="136"/>
      <c r="EVO21" s="136"/>
      <c r="EVP21" s="136"/>
      <c r="EVQ21" s="136"/>
      <c r="EVR21" s="136"/>
      <c r="EVS21" s="136"/>
      <c r="EVT21" s="136"/>
      <c r="EVU21" s="136"/>
      <c r="EVV21" s="136"/>
      <c r="EVW21" s="136"/>
      <c r="EVX21" s="136"/>
      <c r="EVY21" s="136"/>
      <c r="EVZ21" s="136"/>
      <c r="EWA21" s="136"/>
      <c r="EWB21" s="136"/>
      <c r="EWC21" s="136"/>
      <c r="EWD21" s="136"/>
      <c r="EWE21" s="136"/>
      <c r="EWF21" s="136"/>
      <c r="EWG21" s="136"/>
      <c r="EWH21" s="136"/>
      <c r="EWI21" s="136"/>
      <c r="EWJ21" s="136"/>
      <c r="EWK21" s="136"/>
      <c r="EWL21" s="136"/>
      <c r="EWM21" s="136"/>
      <c r="EWN21" s="136"/>
      <c r="EWO21" s="136"/>
      <c r="EWP21" s="136"/>
      <c r="EWQ21" s="136"/>
      <c r="EWR21" s="136"/>
      <c r="EWS21" s="136"/>
      <c r="EWT21" s="136"/>
      <c r="EWU21" s="136"/>
      <c r="EWV21" s="136"/>
      <c r="EWW21" s="136"/>
      <c r="EWX21" s="136"/>
      <c r="EWY21" s="136"/>
      <c r="EWZ21" s="136"/>
      <c r="EXA21" s="136"/>
      <c r="EXB21" s="136"/>
      <c r="EXC21" s="136"/>
      <c r="EXD21" s="136"/>
      <c r="EXE21" s="136"/>
      <c r="EXF21" s="136"/>
      <c r="EXG21" s="136"/>
      <c r="EXH21" s="136"/>
      <c r="EXI21" s="136"/>
      <c r="EXJ21" s="136"/>
      <c r="EXK21" s="136"/>
      <c r="EXL21" s="136"/>
      <c r="EXM21" s="136"/>
      <c r="EXN21" s="136"/>
      <c r="EXO21" s="136"/>
      <c r="EXP21" s="136"/>
      <c r="EXQ21" s="136"/>
      <c r="EXR21" s="136"/>
      <c r="EXS21" s="136"/>
      <c r="EXT21" s="136"/>
      <c r="EXU21" s="136"/>
      <c r="EXV21" s="136"/>
      <c r="EXW21" s="136"/>
      <c r="EXX21" s="136"/>
      <c r="EXY21" s="136"/>
      <c r="EXZ21" s="136"/>
      <c r="EYA21" s="136"/>
      <c r="EYB21" s="136"/>
      <c r="EYC21" s="136"/>
      <c r="EYD21" s="136"/>
      <c r="EYE21" s="136"/>
      <c r="EYF21" s="136"/>
      <c r="EYG21" s="136"/>
      <c r="EYH21" s="136"/>
      <c r="EYI21" s="136"/>
      <c r="EYJ21" s="136"/>
      <c r="EYK21" s="136"/>
      <c r="EYL21" s="136"/>
      <c r="EYM21" s="136"/>
      <c r="EYN21" s="136"/>
      <c r="EYO21" s="136"/>
      <c r="EYP21" s="136"/>
      <c r="EYQ21" s="136"/>
      <c r="EYR21" s="136"/>
      <c r="EYS21" s="136"/>
      <c r="EYT21" s="136"/>
      <c r="EYU21" s="136"/>
      <c r="EYV21" s="136"/>
      <c r="EYW21" s="136"/>
      <c r="EYX21" s="136"/>
      <c r="EYY21" s="136"/>
      <c r="EYZ21" s="136"/>
      <c r="EZA21" s="136"/>
      <c r="EZB21" s="136"/>
      <c r="EZC21" s="136"/>
      <c r="EZD21" s="136"/>
      <c r="EZE21" s="136"/>
      <c r="EZF21" s="136"/>
      <c r="EZG21" s="136"/>
      <c r="EZH21" s="136"/>
      <c r="EZI21" s="136"/>
      <c r="EZJ21" s="136"/>
      <c r="EZK21" s="136"/>
      <c r="EZL21" s="136"/>
      <c r="EZM21" s="136"/>
      <c r="EZN21" s="136"/>
      <c r="EZO21" s="136"/>
      <c r="EZP21" s="136"/>
      <c r="EZQ21" s="136"/>
      <c r="EZR21" s="136"/>
      <c r="EZS21" s="136"/>
      <c r="EZT21" s="136"/>
      <c r="EZU21" s="136"/>
      <c r="EZV21" s="136"/>
      <c r="EZW21" s="136"/>
      <c r="EZX21" s="136"/>
      <c r="EZY21" s="136"/>
      <c r="EZZ21" s="136"/>
      <c r="FAA21" s="136"/>
      <c r="FAB21" s="136"/>
      <c r="FAC21" s="136"/>
      <c r="FAD21" s="136"/>
      <c r="FAE21" s="136"/>
      <c r="FAF21" s="136"/>
      <c r="FAG21" s="136"/>
      <c r="FAH21" s="136"/>
      <c r="FAI21" s="136"/>
      <c r="FAJ21" s="136"/>
      <c r="FAK21" s="136"/>
      <c r="FAL21" s="136"/>
      <c r="FAM21" s="136"/>
      <c r="FAN21" s="136"/>
      <c r="FAO21" s="136"/>
      <c r="FAP21" s="136"/>
      <c r="FAQ21" s="136"/>
      <c r="FAR21" s="136"/>
      <c r="FAS21" s="136"/>
      <c r="FAT21" s="136"/>
      <c r="FAU21" s="136"/>
      <c r="FAV21" s="136"/>
      <c r="FAW21" s="136"/>
      <c r="FAX21" s="136"/>
      <c r="FAY21" s="136"/>
      <c r="FAZ21" s="136"/>
      <c r="FBA21" s="136"/>
      <c r="FBB21" s="136"/>
      <c r="FBC21" s="136"/>
      <c r="FBD21" s="136"/>
      <c r="FBE21" s="136"/>
      <c r="FBF21" s="136"/>
      <c r="FBG21" s="136"/>
      <c r="FBH21" s="136"/>
      <c r="FBI21" s="136"/>
      <c r="FBJ21" s="136"/>
      <c r="FBK21" s="136"/>
      <c r="FBL21" s="136"/>
      <c r="FBM21" s="136"/>
      <c r="FBN21" s="136"/>
      <c r="FBO21" s="136"/>
      <c r="FBP21" s="136"/>
      <c r="FBQ21" s="136"/>
      <c r="FBR21" s="136"/>
      <c r="FBS21" s="136"/>
      <c r="FBT21" s="136"/>
      <c r="FBU21" s="136"/>
      <c r="FBV21" s="136"/>
      <c r="FBW21" s="136"/>
      <c r="FBX21" s="136"/>
      <c r="FBY21" s="136"/>
      <c r="FBZ21" s="136"/>
      <c r="FCA21" s="136"/>
      <c r="FCB21" s="136"/>
      <c r="FCC21" s="136"/>
      <c r="FCD21" s="136"/>
      <c r="FCE21" s="136"/>
      <c r="FCF21" s="136"/>
      <c r="FCG21" s="136"/>
      <c r="FCH21" s="136"/>
      <c r="FCI21" s="136"/>
      <c r="FCJ21" s="136"/>
      <c r="FCK21" s="136"/>
      <c r="FCL21" s="136"/>
      <c r="FCM21" s="136"/>
      <c r="FCN21" s="136"/>
      <c r="FCO21" s="136"/>
      <c r="FCP21" s="136"/>
      <c r="FCQ21" s="136"/>
      <c r="FCR21" s="136"/>
      <c r="FCS21" s="136"/>
      <c r="FCT21" s="136"/>
      <c r="FCU21" s="136"/>
      <c r="FCV21" s="136"/>
      <c r="FCW21" s="136"/>
      <c r="FCX21" s="136"/>
      <c r="FCY21" s="136"/>
      <c r="FCZ21" s="136"/>
      <c r="FDA21" s="136"/>
      <c r="FDB21" s="136"/>
      <c r="FDC21" s="136"/>
      <c r="FDD21" s="136"/>
      <c r="FDE21" s="136"/>
      <c r="FDF21" s="136"/>
      <c r="FDG21" s="136"/>
      <c r="FDH21" s="136"/>
      <c r="FDI21" s="136"/>
      <c r="FDJ21" s="136"/>
      <c r="FDK21" s="136"/>
      <c r="FDL21" s="136"/>
      <c r="FDM21" s="136"/>
      <c r="FDN21" s="136"/>
      <c r="FDO21" s="136"/>
      <c r="FDP21" s="136"/>
      <c r="FDQ21" s="136"/>
      <c r="FDR21" s="136"/>
      <c r="FDS21" s="136"/>
      <c r="FDT21" s="136"/>
      <c r="FDU21" s="136"/>
      <c r="FDV21" s="136"/>
      <c r="FDW21" s="136"/>
      <c r="FDX21" s="136"/>
      <c r="FDY21" s="136"/>
      <c r="FDZ21" s="136"/>
      <c r="FEA21" s="136"/>
      <c r="FEB21" s="136"/>
      <c r="FEC21" s="136"/>
      <c r="FED21" s="136"/>
      <c r="FEE21" s="136"/>
      <c r="FEF21" s="136"/>
      <c r="FEG21" s="136"/>
      <c r="FEH21" s="136"/>
      <c r="FEI21" s="136"/>
      <c r="FEJ21" s="136"/>
      <c r="FEK21" s="136"/>
      <c r="FEL21" s="136"/>
      <c r="FEM21" s="136"/>
      <c r="FEN21" s="136"/>
      <c r="FEO21" s="136"/>
      <c r="FEP21" s="136"/>
      <c r="FEQ21" s="136"/>
      <c r="FER21" s="136"/>
      <c r="FES21" s="136"/>
      <c r="FET21" s="136"/>
      <c r="FEU21" s="136"/>
      <c r="FEV21" s="136"/>
      <c r="FEW21" s="136"/>
      <c r="FEX21" s="136"/>
      <c r="FEY21" s="136"/>
      <c r="FEZ21" s="136"/>
      <c r="FFA21" s="136"/>
      <c r="FFB21" s="136"/>
      <c r="FFC21" s="136"/>
      <c r="FFD21" s="136"/>
      <c r="FFE21" s="136"/>
      <c r="FFF21" s="136"/>
      <c r="FFG21" s="136"/>
      <c r="FFH21" s="136"/>
      <c r="FFI21" s="136"/>
      <c r="FFJ21" s="136"/>
      <c r="FFK21" s="136"/>
      <c r="FFL21" s="136"/>
      <c r="FFM21" s="136"/>
      <c r="FFN21" s="136"/>
      <c r="FFO21" s="136"/>
      <c r="FFP21" s="136"/>
      <c r="FFQ21" s="136"/>
      <c r="FFR21" s="136"/>
      <c r="FFS21" s="136"/>
      <c r="FFT21" s="136"/>
      <c r="FFU21" s="136"/>
      <c r="FFV21" s="136"/>
      <c r="FFW21" s="136"/>
      <c r="FFX21" s="136"/>
      <c r="FFY21" s="136"/>
      <c r="FFZ21" s="136"/>
      <c r="FGA21" s="136"/>
      <c r="FGB21" s="136"/>
      <c r="FGC21" s="136"/>
      <c r="FGD21" s="136"/>
      <c r="FGE21" s="136"/>
      <c r="FGF21" s="136"/>
      <c r="FGG21" s="136"/>
      <c r="FGH21" s="136"/>
      <c r="FGI21" s="136"/>
      <c r="FGJ21" s="136"/>
      <c r="FGK21" s="136"/>
      <c r="FGL21" s="136"/>
      <c r="FGM21" s="136"/>
      <c r="FGN21" s="136"/>
      <c r="FGO21" s="136"/>
      <c r="FGP21" s="136"/>
      <c r="FGQ21" s="136"/>
      <c r="FGR21" s="136"/>
      <c r="FGS21" s="136"/>
      <c r="FGT21" s="136"/>
      <c r="FGU21" s="136"/>
      <c r="FGV21" s="136"/>
      <c r="FGW21" s="136"/>
      <c r="FGX21" s="136"/>
      <c r="FGY21" s="136"/>
      <c r="FGZ21" s="136"/>
      <c r="FHA21" s="136"/>
      <c r="FHB21" s="136"/>
      <c r="FHC21" s="136"/>
      <c r="FHD21" s="136"/>
      <c r="FHE21" s="136"/>
      <c r="FHF21" s="136"/>
      <c r="FHG21" s="136"/>
      <c r="FHH21" s="136"/>
      <c r="FHI21" s="136"/>
      <c r="FHJ21" s="136"/>
      <c r="FHK21" s="136"/>
      <c r="FHL21" s="136"/>
      <c r="FHM21" s="136"/>
      <c r="FHN21" s="136"/>
      <c r="FHO21" s="136"/>
      <c r="FHP21" s="136"/>
      <c r="FHQ21" s="136"/>
      <c r="FHR21" s="136"/>
      <c r="FHS21" s="136"/>
      <c r="FHT21" s="136"/>
      <c r="FHU21" s="136"/>
      <c r="FHV21" s="136"/>
      <c r="FHW21" s="136"/>
      <c r="FHX21" s="136"/>
      <c r="FHY21" s="136"/>
      <c r="FHZ21" s="136"/>
      <c r="FIA21" s="136"/>
      <c r="FIB21" s="136"/>
      <c r="FIC21" s="136"/>
      <c r="FID21" s="136"/>
      <c r="FIE21" s="136"/>
      <c r="FIF21" s="136"/>
      <c r="FIG21" s="136"/>
      <c r="FIH21" s="136"/>
      <c r="FII21" s="136"/>
      <c r="FIJ21" s="136"/>
      <c r="FIK21" s="136"/>
      <c r="FIL21" s="136"/>
      <c r="FIM21" s="136"/>
      <c r="FIN21" s="136"/>
      <c r="FIO21" s="136"/>
      <c r="FIP21" s="136"/>
      <c r="FIQ21" s="136"/>
      <c r="FIR21" s="136"/>
      <c r="FIS21" s="136"/>
      <c r="FIT21" s="136"/>
      <c r="FIU21" s="136"/>
      <c r="FIV21" s="136"/>
      <c r="FIW21" s="136"/>
      <c r="FIX21" s="136"/>
      <c r="FIY21" s="136"/>
      <c r="FIZ21" s="136"/>
      <c r="FJA21" s="136"/>
      <c r="FJB21" s="136"/>
      <c r="FJC21" s="136"/>
      <c r="FJD21" s="136"/>
      <c r="FJE21" s="136"/>
      <c r="FJF21" s="136"/>
      <c r="FJG21" s="136"/>
      <c r="FJH21" s="136"/>
      <c r="FJI21" s="136"/>
      <c r="FJJ21" s="136"/>
      <c r="FJK21" s="136"/>
      <c r="FJL21" s="136"/>
      <c r="FJM21" s="136"/>
      <c r="FJN21" s="136"/>
      <c r="FJO21" s="136"/>
      <c r="FJP21" s="136"/>
      <c r="FJQ21" s="136"/>
      <c r="FJR21" s="136"/>
      <c r="FJS21" s="136"/>
      <c r="FJT21" s="136"/>
      <c r="FJU21" s="136"/>
      <c r="FJV21" s="136"/>
      <c r="FJW21" s="136"/>
      <c r="FJX21" s="136"/>
      <c r="FJY21" s="136"/>
      <c r="FJZ21" s="136"/>
      <c r="FKA21" s="136"/>
      <c r="FKB21" s="136"/>
      <c r="FKC21" s="136"/>
      <c r="FKD21" s="136"/>
      <c r="FKE21" s="136"/>
      <c r="FKF21" s="136"/>
      <c r="FKG21" s="136"/>
      <c r="FKH21" s="136"/>
      <c r="FKI21" s="136"/>
      <c r="FKJ21" s="136"/>
      <c r="FKK21" s="136"/>
      <c r="FKL21" s="136"/>
      <c r="FKM21" s="136"/>
      <c r="FKN21" s="136"/>
      <c r="FKO21" s="136"/>
      <c r="FKP21" s="136"/>
      <c r="FKQ21" s="136"/>
      <c r="FKR21" s="136"/>
      <c r="FKS21" s="136"/>
      <c r="FKT21" s="136"/>
      <c r="FKU21" s="136"/>
      <c r="FKV21" s="136"/>
      <c r="FKW21" s="136"/>
      <c r="FKX21" s="136"/>
      <c r="FKY21" s="136"/>
      <c r="FKZ21" s="136"/>
      <c r="FLA21" s="136"/>
      <c r="FLB21" s="136"/>
      <c r="FLC21" s="136"/>
      <c r="FLD21" s="136"/>
      <c r="FLE21" s="136"/>
      <c r="FLF21" s="136"/>
      <c r="FLG21" s="136"/>
      <c r="FLH21" s="136"/>
      <c r="FLI21" s="136"/>
      <c r="FLJ21" s="136"/>
      <c r="FLK21" s="136"/>
      <c r="FLL21" s="136"/>
      <c r="FLM21" s="136"/>
      <c r="FLN21" s="136"/>
      <c r="FLO21" s="136"/>
      <c r="FLP21" s="136"/>
      <c r="FLQ21" s="136"/>
      <c r="FLR21" s="136"/>
      <c r="FLS21" s="136"/>
      <c r="FLT21" s="136"/>
      <c r="FLU21" s="136"/>
      <c r="FLV21" s="136"/>
      <c r="FLW21" s="136"/>
      <c r="FLX21" s="136"/>
      <c r="FLY21" s="136"/>
      <c r="FLZ21" s="136"/>
      <c r="FMA21" s="136"/>
      <c r="FMB21" s="136"/>
      <c r="FMC21" s="136"/>
      <c r="FMD21" s="136"/>
      <c r="FME21" s="136"/>
      <c r="FMF21" s="136"/>
      <c r="FMG21" s="136"/>
      <c r="FMH21" s="136"/>
      <c r="FMI21" s="136"/>
      <c r="FMJ21" s="136"/>
      <c r="FMK21" s="136"/>
      <c r="FML21" s="136"/>
      <c r="FMM21" s="136"/>
      <c r="FMN21" s="136"/>
      <c r="FMO21" s="136"/>
      <c r="FMP21" s="136"/>
      <c r="FMQ21" s="136"/>
      <c r="FMR21" s="136"/>
      <c r="FMS21" s="136"/>
      <c r="FMT21" s="136"/>
      <c r="FMU21" s="136"/>
      <c r="FMV21" s="136"/>
      <c r="FMW21" s="136"/>
      <c r="FMX21" s="136"/>
      <c r="FMY21" s="136"/>
      <c r="FMZ21" s="136"/>
      <c r="FNA21" s="136"/>
      <c r="FNB21" s="136"/>
      <c r="FNC21" s="136"/>
      <c r="FND21" s="136"/>
      <c r="FNE21" s="136"/>
      <c r="FNF21" s="136"/>
      <c r="FNG21" s="136"/>
      <c r="FNH21" s="136"/>
      <c r="FNI21" s="136"/>
      <c r="FNJ21" s="136"/>
      <c r="FNK21" s="136"/>
      <c r="FNL21" s="136"/>
      <c r="FNM21" s="136"/>
      <c r="FNN21" s="136"/>
      <c r="FNO21" s="136"/>
      <c r="FNP21" s="136"/>
      <c r="FNQ21" s="136"/>
      <c r="FNR21" s="136"/>
      <c r="FNS21" s="136"/>
      <c r="FNT21" s="136"/>
      <c r="FNU21" s="136"/>
      <c r="FNV21" s="136"/>
      <c r="FNW21" s="136"/>
      <c r="FNX21" s="136"/>
      <c r="FNY21" s="136"/>
      <c r="FNZ21" s="136"/>
      <c r="FOA21" s="136"/>
      <c r="FOB21" s="136"/>
      <c r="FOC21" s="136"/>
      <c r="FOD21" s="136"/>
      <c r="FOE21" s="136"/>
      <c r="FOF21" s="136"/>
      <c r="FOG21" s="136"/>
      <c r="FOH21" s="136"/>
      <c r="FOI21" s="136"/>
      <c r="FOJ21" s="136"/>
      <c r="FOK21" s="136"/>
      <c r="FOL21" s="136"/>
      <c r="FOM21" s="136"/>
      <c r="FON21" s="136"/>
      <c r="FOO21" s="136"/>
      <c r="FOP21" s="136"/>
      <c r="FOQ21" s="136"/>
      <c r="FOR21" s="136"/>
      <c r="FOS21" s="136"/>
      <c r="FOT21" s="136"/>
      <c r="FOU21" s="136"/>
      <c r="FOV21" s="136"/>
      <c r="FOW21" s="136"/>
      <c r="FOX21" s="136"/>
      <c r="FOY21" s="136"/>
      <c r="FOZ21" s="136"/>
      <c r="FPA21" s="136"/>
      <c r="FPB21" s="136"/>
      <c r="FPC21" s="136"/>
      <c r="FPD21" s="136"/>
      <c r="FPE21" s="136"/>
      <c r="FPF21" s="136"/>
      <c r="FPG21" s="136"/>
      <c r="FPH21" s="136"/>
      <c r="FPI21" s="136"/>
      <c r="FPJ21" s="136"/>
      <c r="FPK21" s="136"/>
      <c r="FPL21" s="136"/>
      <c r="FPM21" s="136"/>
      <c r="FPN21" s="136"/>
      <c r="FPO21" s="136"/>
      <c r="FPP21" s="136"/>
      <c r="FPQ21" s="136"/>
      <c r="FPR21" s="136"/>
      <c r="FPS21" s="136"/>
      <c r="FPT21" s="136"/>
      <c r="FPU21" s="136"/>
      <c r="FPV21" s="136"/>
      <c r="FPW21" s="136"/>
      <c r="FPX21" s="136"/>
      <c r="FPY21" s="136"/>
      <c r="FPZ21" s="136"/>
      <c r="FQA21" s="136"/>
      <c r="FQB21" s="136"/>
      <c r="FQC21" s="136"/>
      <c r="FQD21" s="136"/>
      <c r="FQE21" s="136"/>
      <c r="FQF21" s="136"/>
      <c r="FQG21" s="136"/>
      <c r="FQH21" s="136"/>
      <c r="FQI21" s="136"/>
      <c r="FQJ21" s="136"/>
      <c r="FQK21" s="136"/>
      <c r="FQL21" s="136"/>
      <c r="FQM21" s="136"/>
      <c r="FQN21" s="136"/>
      <c r="FQO21" s="136"/>
      <c r="FQP21" s="136"/>
      <c r="FQQ21" s="136"/>
      <c r="FQR21" s="136"/>
      <c r="FQS21" s="136"/>
      <c r="FQT21" s="136"/>
      <c r="FQU21" s="136"/>
      <c r="FQV21" s="136"/>
      <c r="FQW21" s="136"/>
      <c r="FQX21" s="136"/>
      <c r="FQY21" s="136"/>
      <c r="FQZ21" s="136"/>
      <c r="FRA21" s="136"/>
      <c r="FRB21" s="136"/>
      <c r="FRC21" s="136"/>
      <c r="FRD21" s="136"/>
      <c r="FRE21" s="136"/>
      <c r="FRF21" s="136"/>
      <c r="FRG21" s="136"/>
      <c r="FRH21" s="136"/>
      <c r="FRI21" s="136"/>
      <c r="FRJ21" s="136"/>
      <c r="FRK21" s="136"/>
      <c r="FRL21" s="136"/>
      <c r="FRM21" s="136"/>
      <c r="FRN21" s="136"/>
      <c r="FRO21" s="136"/>
      <c r="FRP21" s="136"/>
      <c r="FRQ21" s="136"/>
      <c r="FRR21" s="136"/>
      <c r="FRS21" s="136"/>
      <c r="FRT21" s="136"/>
      <c r="FRU21" s="136"/>
      <c r="FRV21" s="136"/>
      <c r="FRW21" s="136"/>
      <c r="FRX21" s="136"/>
      <c r="FRY21" s="136"/>
      <c r="FRZ21" s="136"/>
      <c r="FSA21" s="136"/>
      <c r="FSB21" s="136"/>
      <c r="FSC21" s="136"/>
      <c r="FSD21" s="136"/>
      <c r="FSE21" s="136"/>
      <c r="FSF21" s="136"/>
      <c r="FSG21" s="136"/>
      <c r="FSH21" s="136"/>
      <c r="FSI21" s="136"/>
      <c r="FSJ21" s="136"/>
      <c r="FSK21" s="136"/>
      <c r="FSL21" s="136"/>
      <c r="FSM21" s="136"/>
      <c r="FSN21" s="136"/>
      <c r="FSO21" s="136"/>
      <c r="FSP21" s="136"/>
      <c r="FSQ21" s="136"/>
      <c r="FSR21" s="136"/>
      <c r="FSS21" s="136"/>
      <c r="FST21" s="136"/>
      <c r="FSU21" s="136"/>
      <c r="FSV21" s="136"/>
      <c r="FSW21" s="136"/>
      <c r="FSX21" s="136"/>
      <c r="FSY21" s="136"/>
      <c r="FSZ21" s="136"/>
      <c r="FTA21" s="136"/>
      <c r="FTB21" s="136"/>
      <c r="FTC21" s="136"/>
      <c r="FTD21" s="136"/>
      <c r="FTE21" s="136"/>
      <c r="FTF21" s="136"/>
      <c r="FTG21" s="136"/>
      <c r="FTH21" s="136"/>
      <c r="FTI21" s="136"/>
      <c r="FTJ21" s="136"/>
      <c r="FTK21" s="136"/>
      <c r="FTL21" s="136"/>
      <c r="FTM21" s="136"/>
      <c r="FTN21" s="136"/>
      <c r="FTO21" s="136"/>
      <c r="FTP21" s="136"/>
      <c r="FTQ21" s="136"/>
      <c r="FTR21" s="136"/>
      <c r="FTS21" s="136"/>
      <c r="FTT21" s="136"/>
      <c r="FTU21" s="136"/>
      <c r="FTV21" s="136"/>
      <c r="FTW21" s="136"/>
      <c r="FTX21" s="136"/>
      <c r="FTY21" s="136"/>
      <c r="FTZ21" s="136"/>
      <c r="FUA21" s="136"/>
      <c r="FUB21" s="136"/>
      <c r="FUC21" s="136"/>
      <c r="FUD21" s="136"/>
      <c r="FUE21" s="136"/>
      <c r="FUF21" s="136"/>
      <c r="FUG21" s="136"/>
      <c r="FUH21" s="136"/>
      <c r="FUI21" s="136"/>
      <c r="FUJ21" s="136"/>
      <c r="FUK21" s="136"/>
      <c r="FUL21" s="136"/>
      <c r="FUM21" s="136"/>
      <c r="FUN21" s="136"/>
      <c r="FUO21" s="136"/>
      <c r="FUP21" s="136"/>
      <c r="FUQ21" s="136"/>
      <c r="FUR21" s="136"/>
      <c r="FUS21" s="136"/>
      <c r="FUT21" s="136"/>
      <c r="FUU21" s="136"/>
      <c r="FUV21" s="136"/>
      <c r="FUW21" s="136"/>
      <c r="FUX21" s="136"/>
      <c r="FUY21" s="136"/>
      <c r="FUZ21" s="136"/>
      <c r="FVA21" s="136"/>
      <c r="FVB21" s="136"/>
      <c r="FVC21" s="136"/>
      <c r="FVD21" s="136"/>
      <c r="FVE21" s="136"/>
      <c r="FVF21" s="136"/>
      <c r="FVG21" s="136"/>
      <c r="FVH21" s="136"/>
      <c r="FVI21" s="136"/>
      <c r="FVJ21" s="136"/>
      <c r="FVK21" s="136"/>
      <c r="FVL21" s="136"/>
      <c r="FVM21" s="136"/>
      <c r="FVN21" s="136"/>
      <c r="FVO21" s="136"/>
      <c r="FVP21" s="136"/>
      <c r="FVQ21" s="136"/>
      <c r="FVR21" s="136"/>
      <c r="FVS21" s="136"/>
      <c r="FVT21" s="136"/>
      <c r="FVU21" s="136"/>
      <c r="FVV21" s="136"/>
      <c r="FVW21" s="136"/>
      <c r="FVX21" s="136"/>
      <c r="FVY21" s="136"/>
      <c r="FVZ21" s="136"/>
      <c r="FWA21" s="136"/>
      <c r="FWB21" s="136"/>
      <c r="FWC21" s="136"/>
      <c r="FWD21" s="136"/>
      <c r="FWE21" s="136"/>
      <c r="FWF21" s="136"/>
      <c r="FWG21" s="136"/>
      <c r="FWH21" s="136"/>
      <c r="FWI21" s="136"/>
      <c r="FWJ21" s="136"/>
      <c r="FWK21" s="136"/>
      <c r="FWL21" s="136"/>
      <c r="FWM21" s="136"/>
      <c r="FWN21" s="136"/>
      <c r="FWO21" s="136"/>
      <c r="FWP21" s="136"/>
      <c r="FWQ21" s="136"/>
      <c r="FWR21" s="136"/>
      <c r="FWS21" s="136"/>
      <c r="FWT21" s="136"/>
      <c r="FWU21" s="136"/>
      <c r="FWV21" s="136"/>
      <c r="FWW21" s="136"/>
      <c r="FWX21" s="136"/>
      <c r="FWY21" s="136"/>
      <c r="FWZ21" s="136"/>
      <c r="FXA21" s="136"/>
      <c r="FXB21" s="136"/>
      <c r="FXC21" s="136"/>
      <c r="FXD21" s="136"/>
      <c r="FXE21" s="136"/>
      <c r="FXF21" s="136"/>
      <c r="FXG21" s="136"/>
      <c r="FXH21" s="136"/>
      <c r="FXI21" s="136"/>
      <c r="FXJ21" s="136"/>
      <c r="FXK21" s="136"/>
      <c r="FXL21" s="136"/>
      <c r="FXM21" s="136"/>
      <c r="FXN21" s="136"/>
      <c r="FXO21" s="136"/>
      <c r="FXP21" s="136"/>
      <c r="FXQ21" s="136"/>
      <c r="FXR21" s="136"/>
      <c r="FXS21" s="136"/>
      <c r="FXT21" s="136"/>
      <c r="FXU21" s="136"/>
      <c r="FXV21" s="136"/>
      <c r="FXW21" s="136"/>
      <c r="FXX21" s="136"/>
      <c r="FXY21" s="136"/>
      <c r="FXZ21" s="136"/>
      <c r="FYA21" s="136"/>
      <c r="FYB21" s="136"/>
      <c r="FYC21" s="136"/>
      <c r="FYD21" s="136"/>
      <c r="FYE21" s="136"/>
      <c r="FYF21" s="136"/>
      <c r="FYG21" s="136"/>
      <c r="FYH21" s="136"/>
      <c r="FYI21" s="136"/>
      <c r="FYJ21" s="136"/>
      <c r="FYK21" s="136"/>
      <c r="FYL21" s="136"/>
      <c r="FYM21" s="136"/>
      <c r="FYN21" s="136"/>
      <c r="FYO21" s="136"/>
      <c r="FYP21" s="136"/>
      <c r="FYQ21" s="136"/>
      <c r="FYR21" s="136"/>
      <c r="FYS21" s="136"/>
      <c r="FYT21" s="136"/>
      <c r="FYU21" s="136"/>
      <c r="FYV21" s="136"/>
      <c r="FYW21" s="136"/>
      <c r="FYX21" s="136"/>
      <c r="FYY21" s="136"/>
      <c r="FYZ21" s="136"/>
      <c r="FZA21" s="136"/>
      <c r="FZB21" s="136"/>
      <c r="FZC21" s="136"/>
      <c r="FZD21" s="136"/>
      <c r="FZE21" s="136"/>
      <c r="FZF21" s="136"/>
      <c r="FZG21" s="136"/>
      <c r="FZH21" s="136"/>
      <c r="FZI21" s="136"/>
      <c r="FZJ21" s="136"/>
      <c r="FZK21" s="136"/>
      <c r="FZL21" s="136"/>
      <c r="FZM21" s="136"/>
      <c r="FZN21" s="136"/>
      <c r="FZO21" s="136"/>
      <c r="FZP21" s="136"/>
      <c r="FZQ21" s="136"/>
      <c r="FZR21" s="136"/>
      <c r="FZS21" s="136"/>
      <c r="FZT21" s="136"/>
      <c r="FZU21" s="136"/>
      <c r="FZV21" s="136"/>
      <c r="FZW21" s="136"/>
      <c r="FZX21" s="136"/>
      <c r="FZY21" s="136"/>
      <c r="FZZ21" s="136"/>
      <c r="GAA21" s="136"/>
      <c r="GAB21" s="136"/>
      <c r="GAC21" s="136"/>
      <c r="GAD21" s="136"/>
      <c r="GAE21" s="136"/>
      <c r="GAF21" s="136"/>
      <c r="GAG21" s="136"/>
      <c r="GAH21" s="136"/>
      <c r="GAI21" s="136"/>
      <c r="GAJ21" s="136"/>
      <c r="GAK21" s="136"/>
      <c r="GAL21" s="136"/>
      <c r="GAM21" s="136"/>
      <c r="GAN21" s="136"/>
      <c r="GAO21" s="136"/>
      <c r="GAP21" s="136"/>
      <c r="GAQ21" s="136"/>
      <c r="GAR21" s="136"/>
      <c r="GAS21" s="136"/>
      <c r="GAT21" s="136"/>
      <c r="GAU21" s="136"/>
      <c r="GAV21" s="136"/>
      <c r="GAW21" s="136"/>
      <c r="GAX21" s="136"/>
      <c r="GAY21" s="136"/>
      <c r="GAZ21" s="136"/>
      <c r="GBA21" s="136"/>
      <c r="GBB21" s="136"/>
      <c r="GBC21" s="136"/>
      <c r="GBD21" s="136"/>
      <c r="GBE21" s="136"/>
      <c r="GBF21" s="136"/>
      <c r="GBG21" s="136"/>
      <c r="GBH21" s="136"/>
      <c r="GBI21" s="136"/>
      <c r="GBJ21" s="136"/>
      <c r="GBK21" s="136"/>
      <c r="GBL21" s="136"/>
      <c r="GBM21" s="136"/>
      <c r="GBN21" s="136"/>
      <c r="GBO21" s="136"/>
      <c r="GBP21" s="136"/>
      <c r="GBQ21" s="136"/>
      <c r="GBR21" s="136"/>
      <c r="GBS21" s="136"/>
      <c r="GBT21" s="136"/>
      <c r="GBU21" s="136"/>
      <c r="GBV21" s="136"/>
      <c r="GBW21" s="136"/>
      <c r="GBX21" s="136"/>
      <c r="GBY21" s="136"/>
      <c r="GBZ21" s="136"/>
      <c r="GCA21" s="136"/>
      <c r="GCB21" s="136"/>
      <c r="GCC21" s="136"/>
      <c r="GCD21" s="136"/>
      <c r="GCE21" s="136"/>
      <c r="GCF21" s="136"/>
      <c r="GCG21" s="136"/>
      <c r="GCH21" s="136"/>
      <c r="GCI21" s="136"/>
      <c r="GCJ21" s="136"/>
      <c r="GCK21" s="136"/>
      <c r="GCL21" s="136"/>
      <c r="GCM21" s="136"/>
      <c r="GCN21" s="136"/>
      <c r="GCO21" s="136"/>
      <c r="GCP21" s="136"/>
      <c r="GCQ21" s="136"/>
      <c r="GCR21" s="136"/>
      <c r="GCS21" s="136"/>
      <c r="GCT21" s="136"/>
      <c r="GCU21" s="136"/>
      <c r="GCV21" s="136"/>
      <c r="GCW21" s="136"/>
      <c r="GCX21" s="136"/>
      <c r="GCY21" s="136"/>
      <c r="GCZ21" s="136"/>
      <c r="GDA21" s="136"/>
      <c r="GDB21" s="136"/>
      <c r="GDC21" s="136"/>
      <c r="GDD21" s="136"/>
      <c r="GDE21" s="136"/>
      <c r="GDF21" s="136"/>
      <c r="GDG21" s="136"/>
      <c r="GDH21" s="136"/>
      <c r="GDI21" s="136"/>
      <c r="GDJ21" s="136"/>
      <c r="GDK21" s="136"/>
      <c r="GDL21" s="136"/>
      <c r="GDM21" s="136"/>
      <c r="GDN21" s="136"/>
      <c r="GDO21" s="136"/>
      <c r="GDP21" s="136"/>
      <c r="GDQ21" s="136"/>
      <c r="GDR21" s="136"/>
      <c r="GDS21" s="136"/>
      <c r="GDT21" s="136"/>
      <c r="GDU21" s="136"/>
      <c r="GDV21" s="136"/>
      <c r="GDW21" s="136"/>
      <c r="GDX21" s="136"/>
      <c r="GDY21" s="136"/>
      <c r="GDZ21" s="136"/>
      <c r="GEA21" s="136"/>
      <c r="GEB21" s="136"/>
      <c r="GEC21" s="136"/>
      <c r="GED21" s="136"/>
      <c r="GEE21" s="136"/>
      <c r="GEF21" s="136"/>
      <c r="GEG21" s="136"/>
      <c r="GEH21" s="136"/>
      <c r="GEI21" s="136"/>
      <c r="GEJ21" s="136"/>
      <c r="GEK21" s="136"/>
      <c r="GEL21" s="136"/>
      <c r="GEM21" s="136"/>
      <c r="GEN21" s="136"/>
      <c r="GEO21" s="136"/>
      <c r="GEP21" s="136"/>
      <c r="GEQ21" s="136"/>
      <c r="GER21" s="136"/>
      <c r="GES21" s="136"/>
      <c r="GET21" s="136"/>
      <c r="GEU21" s="136"/>
      <c r="GEV21" s="136"/>
      <c r="GEW21" s="136"/>
      <c r="GEX21" s="136"/>
      <c r="GEY21" s="136"/>
      <c r="GEZ21" s="136"/>
      <c r="GFA21" s="136"/>
      <c r="GFB21" s="136"/>
      <c r="GFC21" s="136"/>
      <c r="GFD21" s="136"/>
      <c r="GFE21" s="136"/>
      <c r="GFF21" s="136"/>
      <c r="GFG21" s="136"/>
      <c r="GFH21" s="136"/>
      <c r="GFI21" s="136"/>
      <c r="GFJ21" s="136"/>
      <c r="GFK21" s="136"/>
      <c r="GFL21" s="136"/>
      <c r="GFM21" s="136"/>
      <c r="GFN21" s="136"/>
      <c r="GFO21" s="136"/>
      <c r="GFP21" s="136"/>
      <c r="GFQ21" s="136"/>
      <c r="GFR21" s="136"/>
      <c r="GFS21" s="136"/>
      <c r="GFT21" s="136"/>
      <c r="GFU21" s="136"/>
      <c r="GFV21" s="136"/>
      <c r="GFW21" s="136"/>
      <c r="GFX21" s="136"/>
      <c r="GFY21" s="136"/>
      <c r="GFZ21" s="136"/>
      <c r="GGA21" s="136"/>
      <c r="GGB21" s="136"/>
      <c r="GGC21" s="136"/>
      <c r="GGD21" s="136"/>
      <c r="GGE21" s="136"/>
      <c r="GGF21" s="136"/>
      <c r="GGG21" s="136"/>
      <c r="GGH21" s="136"/>
      <c r="GGI21" s="136"/>
      <c r="GGJ21" s="136"/>
      <c r="GGK21" s="136"/>
      <c r="GGL21" s="136"/>
      <c r="GGM21" s="136"/>
      <c r="GGN21" s="136"/>
      <c r="GGO21" s="136"/>
      <c r="GGP21" s="136"/>
      <c r="GGQ21" s="136"/>
      <c r="GGR21" s="136"/>
      <c r="GGS21" s="136"/>
      <c r="GGT21" s="136"/>
      <c r="GGU21" s="136"/>
      <c r="GGV21" s="136"/>
      <c r="GGW21" s="136"/>
      <c r="GGX21" s="136"/>
      <c r="GGY21" s="136"/>
      <c r="GGZ21" s="136"/>
      <c r="GHA21" s="136"/>
      <c r="GHB21" s="136"/>
      <c r="GHC21" s="136"/>
      <c r="GHD21" s="136"/>
      <c r="GHE21" s="136"/>
      <c r="GHF21" s="136"/>
      <c r="GHG21" s="136"/>
      <c r="GHH21" s="136"/>
      <c r="GHI21" s="136"/>
      <c r="GHJ21" s="136"/>
      <c r="GHK21" s="136"/>
      <c r="GHL21" s="136"/>
      <c r="GHM21" s="136"/>
      <c r="GHN21" s="136"/>
      <c r="GHO21" s="136"/>
      <c r="GHP21" s="136"/>
      <c r="GHQ21" s="136"/>
      <c r="GHR21" s="136"/>
      <c r="GHS21" s="136"/>
      <c r="GHT21" s="136"/>
      <c r="GHU21" s="136"/>
      <c r="GHV21" s="136"/>
      <c r="GHW21" s="136"/>
      <c r="GHX21" s="136"/>
      <c r="GHY21" s="136"/>
      <c r="GHZ21" s="136"/>
      <c r="GIA21" s="136"/>
      <c r="GIB21" s="136"/>
      <c r="GIC21" s="136"/>
      <c r="GID21" s="136"/>
      <c r="GIE21" s="136"/>
      <c r="GIF21" s="136"/>
      <c r="GIG21" s="136"/>
      <c r="GIH21" s="136"/>
      <c r="GII21" s="136"/>
      <c r="GIJ21" s="136"/>
      <c r="GIK21" s="136"/>
      <c r="GIL21" s="136"/>
      <c r="GIM21" s="136"/>
      <c r="GIN21" s="136"/>
      <c r="GIO21" s="136"/>
      <c r="GIP21" s="136"/>
      <c r="GIQ21" s="136"/>
      <c r="GIR21" s="136"/>
      <c r="GIS21" s="136"/>
      <c r="GIT21" s="136"/>
      <c r="GIU21" s="136"/>
      <c r="GIV21" s="136"/>
      <c r="GIW21" s="136"/>
      <c r="GIX21" s="136"/>
      <c r="GIY21" s="136"/>
      <c r="GIZ21" s="136"/>
      <c r="GJA21" s="136"/>
      <c r="GJB21" s="136"/>
      <c r="GJC21" s="136"/>
      <c r="GJD21" s="136"/>
      <c r="GJE21" s="136"/>
      <c r="GJF21" s="136"/>
      <c r="GJG21" s="136"/>
      <c r="GJH21" s="136"/>
      <c r="GJI21" s="136"/>
      <c r="GJJ21" s="136"/>
      <c r="GJK21" s="136"/>
      <c r="GJL21" s="136"/>
      <c r="GJM21" s="136"/>
      <c r="GJN21" s="136"/>
      <c r="GJO21" s="136"/>
      <c r="GJP21" s="136"/>
      <c r="GJQ21" s="136"/>
      <c r="GJR21" s="136"/>
      <c r="GJS21" s="136"/>
      <c r="GJT21" s="136"/>
      <c r="GJU21" s="136"/>
      <c r="GJV21" s="136"/>
      <c r="GJW21" s="136"/>
      <c r="GJX21" s="136"/>
      <c r="GJY21" s="136"/>
      <c r="GJZ21" s="136"/>
      <c r="GKA21" s="136"/>
      <c r="GKB21" s="136"/>
      <c r="GKC21" s="136"/>
      <c r="GKD21" s="136"/>
      <c r="GKE21" s="136"/>
      <c r="GKF21" s="136"/>
      <c r="GKG21" s="136"/>
      <c r="GKH21" s="136"/>
      <c r="GKI21" s="136"/>
      <c r="GKJ21" s="136"/>
      <c r="GKK21" s="136"/>
      <c r="GKL21" s="136"/>
      <c r="GKM21" s="136"/>
      <c r="GKN21" s="136"/>
      <c r="GKO21" s="136"/>
      <c r="GKP21" s="136"/>
      <c r="GKQ21" s="136"/>
      <c r="GKR21" s="136"/>
      <c r="GKS21" s="136"/>
      <c r="GKT21" s="136"/>
      <c r="GKU21" s="136"/>
      <c r="GKV21" s="136"/>
      <c r="GKW21" s="136"/>
      <c r="GKX21" s="136"/>
      <c r="GKY21" s="136"/>
      <c r="GKZ21" s="136"/>
      <c r="GLA21" s="136"/>
      <c r="GLB21" s="136"/>
      <c r="GLC21" s="136"/>
      <c r="GLD21" s="136"/>
      <c r="GLE21" s="136"/>
      <c r="GLF21" s="136"/>
      <c r="GLG21" s="136"/>
      <c r="GLH21" s="136"/>
      <c r="GLI21" s="136"/>
      <c r="GLJ21" s="136"/>
      <c r="GLK21" s="136"/>
      <c r="GLL21" s="136"/>
      <c r="GLM21" s="136"/>
      <c r="GLN21" s="136"/>
      <c r="GLO21" s="136"/>
      <c r="GLP21" s="136"/>
      <c r="GLQ21" s="136"/>
      <c r="GLR21" s="136"/>
      <c r="GLS21" s="136"/>
      <c r="GLT21" s="136"/>
      <c r="GLU21" s="136"/>
      <c r="GLV21" s="136"/>
      <c r="GLW21" s="136"/>
      <c r="GLX21" s="136"/>
      <c r="GLY21" s="136"/>
      <c r="GLZ21" s="136"/>
      <c r="GMA21" s="136"/>
      <c r="GMB21" s="136"/>
      <c r="GMC21" s="136"/>
      <c r="GMD21" s="136"/>
      <c r="GME21" s="136"/>
      <c r="GMF21" s="136"/>
      <c r="GMG21" s="136"/>
      <c r="GMH21" s="136"/>
      <c r="GMI21" s="136"/>
      <c r="GMJ21" s="136"/>
      <c r="GMK21" s="136"/>
      <c r="GML21" s="136"/>
      <c r="GMM21" s="136"/>
      <c r="GMN21" s="136"/>
      <c r="GMO21" s="136"/>
      <c r="GMP21" s="136"/>
      <c r="GMQ21" s="136"/>
      <c r="GMR21" s="136"/>
      <c r="GMS21" s="136"/>
      <c r="GMT21" s="136"/>
      <c r="GMU21" s="136"/>
      <c r="GMV21" s="136"/>
      <c r="GMW21" s="136"/>
      <c r="GMX21" s="136"/>
      <c r="GMY21" s="136"/>
      <c r="GMZ21" s="136"/>
      <c r="GNA21" s="136"/>
      <c r="GNB21" s="136"/>
      <c r="GNC21" s="136"/>
      <c r="GND21" s="136"/>
      <c r="GNE21" s="136"/>
      <c r="GNF21" s="136"/>
      <c r="GNG21" s="136"/>
      <c r="GNH21" s="136"/>
      <c r="GNI21" s="136"/>
      <c r="GNJ21" s="136"/>
      <c r="GNK21" s="136"/>
      <c r="GNL21" s="136"/>
      <c r="GNM21" s="136"/>
      <c r="GNN21" s="136"/>
      <c r="GNO21" s="136"/>
      <c r="GNP21" s="136"/>
      <c r="GNQ21" s="136"/>
      <c r="GNR21" s="136"/>
      <c r="GNS21" s="136"/>
      <c r="GNT21" s="136"/>
      <c r="GNU21" s="136"/>
      <c r="GNV21" s="136"/>
      <c r="GNW21" s="136"/>
      <c r="GNX21" s="136"/>
      <c r="GNY21" s="136"/>
      <c r="GNZ21" s="136"/>
      <c r="GOA21" s="136"/>
      <c r="GOB21" s="136"/>
      <c r="GOC21" s="136"/>
      <c r="GOD21" s="136"/>
      <c r="GOE21" s="136"/>
      <c r="GOF21" s="136"/>
      <c r="GOG21" s="136"/>
      <c r="GOH21" s="136"/>
      <c r="GOI21" s="136"/>
      <c r="GOJ21" s="136"/>
      <c r="GOK21" s="136"/>
      <c r="GOL21" s="136"/>
      <c r="GOM21" s="136"/>
      <c r="GON21" s="136"/>
      <c r="GOO21" s="136"/>
      <c r="GOP21" s="136"/>
      <c r="GOQ21" s="136"/>
      <c r="GOR21" s="136"/>
      <c r="GOS21" s="136"/>
      <c r="GOT21" s="136"/>
      <c r="GOU21" s="136"/>
      <c r="GOV21" s="136"/>
      <c r="GOW21" s="136"/>
      <c r="GOX21" s="136"/>
      <c r="GOY21" s="136"/>
      <c r="GOZ21" s="136"/>
      <c r="GPA21" s="136"/>
      <c r="GPB21" s="136"/>
      <c r="GPC21" s="136"/>
      <c r="GPD21" s="136"/>
      <c r="GPE21" s="136"/>
      <c r="GPF21" s="136"/>
      <c r="GPG21" s="136"/>
      <c r="GPH21" s="136"/>
      <c r="GPI21" s="136"/>
      <c r="GPJ21" s="136"/>
      <c r="GPK21" s="136"/>
      <c r="GPL21" s="136"/>
      <c r="GPM21" s="136"/>
      <c r="GPN21" s="136"/>
      <c r="GPO21" s="136"/>
      <c r="GPP21" s="136"/>
      <c r="GPQ21" s="136"/>
      <c r="GPR21" s="136"/>
      <c r="GPS21" s="136"/>
      <c r="GPT21" s="136"/>
      <c r="GPU21" s="136"/>
      <c r="GPV21" s="136"/>
      <c r="GPW21" s="136"/>
      <c r="GPX21" s="136"/>
      <c r="GPY21" s="136"/>
      <c r="GPZ21" s="136"/>
      <c r="GQA21" s="136"/>
      <c r="GQB21" s="136"/>
      <c r="GQC21" s="136"/>
      <c r="GQD21" s="136"/>
      <c r="GQE21" s="136"/>
      <c r="GQF21" s="136"/>
      <c r="GQG21" s="136"/>
      <c r="GQH21" s="136"/>
      <c r="GQI21" s="136"/>
      <c r="GQJ21" s="136"/>
      <c r="GQK21" s="136"/>
      <c r="GQL21" s="136"/>
      <c r="GQM21" s="136"/>
      <c r="GQN21" s="136"/>
      <c r="GQO21" s="136"/>
      <c r="GQP21" s="136"/>
      <c r="GQQ21" s="136"/>
      <c r="GQR21" s="136"/>
      <c r="GQS21" s="136"/>
      <c r="GQT21" s="136"/>
      <c r="GQU21" s="136"/>
      <c r="GQV21" s="136"/>
      <c r="GQW21" s="136"/>
      <c r="GQX21" s="136"/>
      <c r="GQY21" s="136"/>
      <c r="GQZ21" s="136"/>
      <c r="GRA21" s="136"/>
      <c r="GRB21" s="136"/>
      <c r="GRC21" s="136"/>
      <c r="GRD21" s="136"/>
      <c r="GRE21" s="136"/>
      <c r="GRF21" s="136"/>
      <c r="GRG21" s="136"/>
      <c r="GRH21" s="136"/>
      <c r="GRI21" s="136"/>
      <c r="GRJ21" s="136"/>
      <c r="GRK21" s="136"/>
      <c r="GRL21" s="136"/>
      <c r="GRM21" s="136"/>
      <c r="GRN21" s="136"/>
      <c r="GRO21" s="136"/>
      <c r="GRP21" s="136"/>
      <c r="GRQ21" s="136"/>
      <c r="GRR21" s="136"/>
      <c r="GRS21" s="136"/>
      <c r="GRT21" s="136"/>
      <c r="GRU21" s="136"/>
      <c r="GRV21" s="136"/>
      <c r="GRW21" s="136"/>
      <c r="GRX21" s="136"/>
      <c r="GRY21" s="136"/>
      <c r="GRZ21" s="136"/>
      <c r="GSA21" s="136"/>
      <c r="GSB21" s="136"/>
      <c r="GSC21" s="136"/>
      <c r="GSD21" s="136"/>
      <c r="GSE21" s="136"/>
      <c r="GSF21" s="136"/>
      <c r="GSG21" s="136"/>
      <c r="GSH21" s="136"/>
      <c r="GSI21" s="136"/>
      <c r="GSJ21" s="136"/>
      <c r="GSK21" s="136"/>
      <c r="GSL21" s="136"/>
      <c r="GSM21" s="136"/>
      <c r="GSN21" s="136"/>
      <c r="GSO21" s="136"/>
      <c r="GSP21" s="136"/>
      <c r="GSQ21" s="136"/>
      <c r="GSR21" s="136"/>
      <c r="GSS21" s="136"/>
      <c r="GST21" s="136"/>
      <c r="GSU21" s="136"/>
      <c r="GSV21" s="136"/>
      <c r="GSW21" s="136"/>
      <c r="GSX21" s="136"/>
      <c r="GSY21" s="136"/>
      <c r="GSZ21" s="136"/>
      <c r="GTA21" s="136"/>
      <c r="GTB21" s="136"/>
      <c r="GTC21" s="136"/>
      <c r="GTD21" s="136"/>
      <c r="GTE21" s="136"/>
      <c r="GTF21" s="136"/>
      <c r="GTG21" s="136"/>
      <c r="GTH21" s="136"/>
      <c r="GTI21" s="136"/>
      <c r="GTJ21" s="136"/>
      <c r="GTK21" s="136"/>
      <c r="GTL21" s="136"/>
      <c r="GTM21" s="136"/>
      <c r="GTN21" s="136"/>
      <c r="GTO21" s="136"/>
      <c r="GTP21" s="136"/>
      <c r="GTQ21" s="136"/>
      <c r="GTR21" s="136"/>
      <c r="GTS21" s="136"/>
      <c r="GTT21" s="136"/>
      <c r="GTU21" s="136"/>
      <c r="GTV21" s="136"/>
      <c r="GTW21" s="136"/>
      <c r="GTX21" s="136"/>
      <c r="GTY21" s="136"/>
      <c r="GTZ21" s="136"/>
      <c r="GUA21" s="136"/>
      <c r="GUB21" s="136"/>
      <c r="GUC21" s="136"/>
      <c r="GUD21" s="136"/>
      <c r="GUE21" s="136"/>
      <c r="GUF21" s="136"/>
      <c r="GUG21" s="136"/>
      <c r="GUH21" s="136"/>
      <c r="GUI21" s="136"/>
      <c r="GUJ21" s="136"/>
      <c r="GUK21" s="136"/>
      <c r="GUL21" s="136"/>
      <c r="GUM21" s="136"/>
      <c r="GUN21" s="136"/>
      <c r="GUO21" s="136"/>
      <c r="GUP21" s="136"/>
      <c r="GUQ21" s="136"/>
      <c r="GUR21" s="136"/>
      <c r="GUS21" s="136"/>
      <c r="GUT21" s="136"/>
      <c r="GUU21" s="136"/>
      <c r="GUV21" s="136"/>
      <c r="GUW21" s="136"/>
      <c r="GUX21" s="136"/>
      <c r="GUY21" s="136"/>
      <c r="GUZ21" s="136"/>
      <c r="GVA21" s="136"/>
      <c r="GVB21" s="136"/>
      <c r="GVC21" s="136"/>
      <c r="GVD21" s="136"/>
      <c r="GVE21" s="136"/>
      <c r="GVF21" s="136"/>
      <c r="GVG21" s="136"/>
      <c r="GVH21" s="136"/>
      <c r="GVI21" s="136"/>
      <c r="GVJ21" s="136"/>
      <c r="GVK21" s="136"/>
      <c r="GVL21" s="136"/>
      <c r="GVM21" s="136"/>
      <c r="GVN21" s="136"/>
      <c r="GVO21" s="136"/>
      <c r="GVP21" s="136"/>
      <c r="GVQ21" s="136"/>
      <c r="GVR21" s="136"/>
      <c r="GVS21" s="136"/>
      <c r="GVT21" s="136"/>
      <c r="GVU21" s="136"/>
      <c r="GVV21" s="136"/>
      <c r="GVW21" s="136"/>
      <c r="GVX21" s="136"/>
      <c r="GVY21" s="136"/>
      <c r="GVZ21" s="136"/>
      <c r="GWA21" s="136"/>
      <c r="GWB21" s="136"/>
      <c r="GWC21" s="136"/>
      <c r="GWD21" s="136"/>
      <c r="GWE21" s="136"/>
      <c r="GWF21" s="136"/>
      <c r="GWG21" s="136"/>
      <c r="GWH21" s="136"/>
      <c r="GWI21" s="136"/>
      <c r="GWJ21" s="136"/>
      <c r="GWK21" s="136"/>
      <c r="GWL21" s="136"/>
      <c r="GWM21" s="136"/>
      <c r="GWN21" s="136"/>
      <c r="GWO21" s="136"/>
      <c r="GWP21" s="136"/>
      <c r="GWQ21" s="136"/>
      <c r="GWR21" s="136"/>
      <c r="GWS21" s="136"/>
      <c r="GWT21" s="136"/>
      <c r="GWU21" s="136"/>
      <c r="GWV21" s="136"/>
      <c r="GWW21" s="136"/>
      <c r="GWX21" s="136"/>
      <c r="GWY21" s="136"/>
      <c r="GWZ21" s="136"/>
      <c r="GXA21" s="136"/>
      <c r="GXB21" s="136"/>
      <c r="GXC21" s="136"/>
      <c r="GXD21" s="136"/>
      <c r="GXE21" s="136"/>
      <c r="GXF21" s="136"/>
      <c r="GXG21" s="136"/>
      <c r="GXH21" s="136"/>
      <c r="GXI21" s="136"/>
      <c r="GXJ21" s="136"/>
      <c r="GXK21" s="136"/>
      <c r="GXL21" s="136"/>
      <c r="GXM21" s="136"/>
      <c r="GXN21" s="136"/>
      <c r="GXO21" s="136"/>
      <c r="GXP21" s="136"/>
      <c r="GXQ21" s="136"/>
      <c r="GXR21" s="136"/>
      <c r="GXS21" s="136"/>
      <c r="GXT21" s="136"/>
      <c r="GXU21" s="136"/>
      <c r="GXV21" s="136"/>
      <c r="GXW21" s="136"/>
      <c r="GXX21" s="136"/>
      <c r="GXY21" s="136"/>
      <c r="GXZ21" s="136"/>
      <c r="GYA21" s="136"/>
      <c r="GYB21" s="136"/>
      <c r="GYC21" s="136"/>
      <c r="GYD21" s="136"/>
      <c r="GYE21" s="136"/>
      <c r="GYF21" s="136"/>
      <c r="GYG21" s="136"/>
      <c r="GYH21" s="136"/>
      <c r="GYI21" s="136"/>
      <c r="GYJ21" s="136"/>
      <c r="GYK21" s="136"/>
      <c r="GYL21" s="136"/>
      <c r="GYM21" s="136"/>
      <c r="GYN21" s="136"/>
      <c r="GYO21" s="136"/>
      <c r="GYP21" s="136"/>
      <c r="GYQ21" s="136"/>
      <c r="GYR21" s="136"/>
      <c r="GYS21" s="136"/>
      <c r="GYT21" s="136"/>
      <c r="GYU21" s="136"/>
      <c r="GYV21" s="136"/>
      <c r="GYW21" s="136"/>
      <c r="GYX21" s="136"/>
      <c r="GYY21" s="136"/>
      <c r="GYZ21" s="136"/>
      <c r="GZA21" s="136"/>
      <c r="GZB21" s="136"/>
      <c r="GZC21" s="136"/>
      <c r="GZD21" s="136"/>
      <c r="GZE21" s="136"/>
      <c r="GZF21" s="136"/>
      <c r="GZG21" s="136"/>
      <c r="GZH21" s="136"/>
      <c r="GZI21" s="136"/>
      <c r="GZJ21" s="136"/>
      <c r="GZK21" s="136"/>
      <c r="GZL21" s="136"/>
      <c r="GZM21" s="136"/>
      <c r="GZN21" s="136"/>
      <c r="GZO21" s="136"/>
      <c r="GZP21" s="136"/>
      <c r="GZQ21" s="136"/>
      <c r="GZR21" s="136"/>
      <c r="GZS21" s="136"/>
      <c r="GZT21" s="136"/>
      <c r="GZU21" s="136"/>
      <c r="GZV21" s="136"/>
      <c r="GZW21" s="136"/>
      <c r="GZX21" s="136"/>
      <c r="GZY21" s="136"/>
      <c r="GZZ21" s="136"/>
      <c r="HAA21" s="136"/>
      <c r="HAB21" s="136"/>
      <c r="HAC21" s="136"/>
      <c r="HAD21" s="136"/>
      <c r="HAE21" s="136"/>
      <c r="HAF21" s="136"/>
      <c r="HAG21" s="136"/>
      <c r="HAH21" s="136"/>
      <c r="HAI21" s="136"/>
      <c r="HAJ21" s="136"/>
      <c r="HAK21" s="136"/>
      <c r="HAL21" s="136"/>
      <c r="HAM21" s="136"/>
      <c r="HAN21" s="136"/>
      <c r="HAO21" s="136"/>
      <c r="HAP21" s="136"/>
      <c r="HAQ21" s="136"/>
      <c r="HAR21" s="136"/>
      <c r="HAS21" s="136"/>
      <c r="HAT21" s="136"/>
      <c r="HAU21" s="136"/>
      <c r="HAV21" s="136"/>
      <c r="HAW21" s="136"/>
      <c r="HAX21" s="136"/>
      <c r="HAY21" s="136"/>
      <c r="HAZ21" s="136"/>
      <c r="HBA21" s="136"/>
      <c r="HBB21" s="136"/>
      <c r="HBC21" s="136"/>
      <c r="HBD21" s="136"/>
      <c r="HBE21" s="136"/>
      <c r="HBF21" s="136"/>
      <c r="HBG21" s="136"/>
      <c r="HBH21" s="136"/>
      <c r="HBI21" s="136"/>
      <c r="HBJ21" s="136"/>
      <c r="HBK21" s="136"/>
      <c r="HBL21" s="136"/>
      <c r="HBM21" s="136"/>
      <c r="HBN21" s="136"/>
      <c r="HBO21" s="136"/>
      <c r="HBP21" s="136"/>
      <c r="HBQ21" s="136"/>
      <c r="HBR21" s="136"/>
      <c r="HBS21" s="136"/>
      <c r="HBT21" s="136"/>
      <c r="HBU21" s="136"/>
      <c r="HBV21" s="136"/>
      <c r="HBW21" s="136"/>
      <c r="HBX21" s="136"/>
      <c r="HBY21" s="136"/>
      <c r="HBZ21" s="136"/>
      <c r="HCA21" s="136"/>
      <c r="HCB21" s="136"/>
      <c r="HCC21" s="136"/>
      <c r="HCD21" s="136"/>
      <c r="HCE21" s="136"/>
      <c r="HCF21" s="136"/>
      <c r="HCG21" s="136"/>
      <c r="HCH21" s="136"/>
      <c r="HCI21" s="136"/>
      <c r="HCJ21" s="136"/>
      <c r="HCK21" s="136"/>
      <c r="HCL21" s="136"/>
      <c r="HCM21" s="136"/>
      <c r="HCN21" s="136"/>
      <c r="HCO21" s="136"/>
      <c r="HCP21" s="136"/>
      <c r="HCQ21" s="136"/>
      <c r="HCR21" s="136"/>
      <c r="HCS21" s="136"/>
      <c r="HCT21" s="136"/>
      <c r="HCU21" s="136"/>
      <c r="HCV21" s="136"/>
      <c r="HCW21" s="136"/>
      <c r="HCX21" s="136"/>
      <c r="HCY21" s="136"/>
      <c r="HCZ21" s="136"/>
      <c r="HDA21" s="136"/>
      <c r="HDB21" s="136"/>
      <c r="HDC21" s="136"/>
      <c r="HDD21" s="136"/>
      <c r="HDE21" s="136"/>
      <c r="HDF21" s="136"/>
      <c r="HDG21" s="136"/>
      <c r="HDH21" s="136"/>
      <c r="HDI21" s="136"/>
      <c r="HDJ21" s="136"/>
      <c r="HDK21" s="136"/>
      <c r="HDL21" s="136"/>
      <c r="HDM21" s="136"/>
      <c r="HDN21" s="136"/>
      <c r="HDO21" s="136"/>
      <c r="HDP21" s="136"/>
      <c r="HDQ21" s="136"/>
      <c r="HDR21" s="136"/>
      <c r="HDS21" s="136"/>
      <c r="HDT21" s="136"/>
      <c r="HDU21" s="136"/>
      <c r="HDV21" s="136"/>
      <c r="HDW21" s="136"/>
      <c r="HDX21" s="136"/>
      <c r="HDY21" s="136"/>
      <c r="HDZ21" s="136"/>
      <c r="HEA21" s="136"/>
      <c r="HEB21" s="136"/>
      <c r="HEC21" s="136"/>
      <c r="HED21" s="136"/>
      <c r="HEE21" s="136"/>
      <c r="HEF21" s="136"/>
      <c r="HEG21" s="136"/>
      <c r="HEH21" s="136"/>
      <c r="HEI21" s="136"/>
      <c r="HEJ21" s="136"/>
      <c r="HEK21" s="136"/>
      <c r="HEL21" s="136"/>
      <c r="HEM21" s="136"/>
      <c r="HEN21" s="136"/>
      <c r="HEO21" s="136"/>
      <c r="HEP21" s="136"/>
      <c r="HEQ21" s="136"/>
      <c r="HER21" s="136"/>
      <c r="HES21" s="136"/>
      <c r="HET21" s="136"/>
      <c r="HEU21" s="136"/>
      <c r="HEV21" s="136"/>
      <c r="HEW21" s="136"/>
      <c r="HEX21" s="136"/>
      <c r="HEY21" s="136"/>
      <c r="HEZ21" s="136"/>
      <c r="HFA21" s="136"/>
      <c r="HFB21" s="136"/>
      <c r="HFC21" s="136"/>
      <c r="HFD21" s="136"/>
      <c r="HFE21" s="136"/>
      <c r="HFF21" s="136"/>
      <c r="HFG21" s="136"/>
      <c r="HFH21" s="136"/>
      <c r="HFI21" s="136"/>
      <c r="HFJ21" s="136"/>
      <c r="HFK21" s="136"/>
      <c r="HFL21" s="136"/>
      <c r="HFM21" s="136"/>
      <c r="HFN21" s="136"/>
      <c r="HFO21" s="136"/>
      <c r="HFP21" s="136"/>
      <c r="HFQ21" s="136"/>
      <c r="HFR21" s="136"/>
      <c r="HFS21" s="136"/>
      <c r="HFT21" s="136"/>
      <c r="HFU21" s="136"/>
      <c r="HFV21" s="136"/>
      <c r="HFW21" s="136"/>
      <c r="HFX21" s="136"/>
      <c r="HFY21" s="136"/>
      <c r="HFZ21" s="136"/>
      <c r="HGA21" s="136"/>
      <c r="HGB21" s="136"/>
      <c r="HGC21" s="136"/>
      <c r="HGD21" s="136"/>
      <c r="HGE21" s="136"/>
      <c r="HGF21" s="136"/>
      <c r="HGG21" s="136"/>
      <c r="HGH21" s="136"/>
      <c r="HGI21" s="136"/>
      <c r="HGJ21" s="136"/>
      <c r="HGK21" s="136"/>
      <c r="HGL21" s="136"/>
      <c r="HGM21" s="136"/>
      <c r="HGN21" s="136"/>
      <c r="HGO21" s="136"/>
      <c r="HGP21" s="136"/>
      <c r="HGQ21" s="136"/>
      <c r="HGR21" s="136"/>
      <c r="HGS21" s="136"/>
      <c r="HGT21" s="136"/>
      <c r="HGU21" s="136"/>
      <c r="HGV21" s="136"/>
      <c r="HGW21" s="136"/>
      <c r="HGX21" s="136"/>
      <c r="HGY21" s="136"/>
      <c r="HGZ21" s="136"/>
      <c r="HHA21" s="136"/>
      <c r="HHB21" s="136"/>
      <c r="HHC21" s="136"/>
      <c r="HHD21" s="136"/>
      <c r="HHE21" s="136"/>
      <c r="HHF21" s="136"/>
      <c r="HHG21" s="136"/>
      <c r="HHH21" s="136"/>
      <c r="HHI21" s="136"/>
      <c r="HHJ21" s="136"/>
      <c r="HHK21" s="136"/>
      <c r="HHL21" s="136"/>
      <c r="HHM21" s="136"/>
      <c r="HHN21" s="136"/>
      <c r="HHO21" s="136"/>
      <c r="HHP21" s="136"/>
      <c r="HHQ21" s="136"/>
      <c r="HHR21" s="136"/>
      <c r="HHS21" s="136"/>
      <c r="HHT21" s="136"/>
      <c r="HHU21" s="136"/>
      <c r="HHV21" s="136"/>
      <c r="HHW21" s="136"/>
      <c r="HHX21" s="136"/>
      <c r="HHY21" s="136"/>
      <c r="HHZ21" s="136"/>
      <c r="HIA21" s="136"/>
      <c r="HIB21" s="136"/>
      <c r="HIC21" s="136"/>
      <c r="HID21" s="136"/>
      <c r="HIE21" s="136"/>
      <c r="HIF21" s="136"/>
      <c r="HIG21" s="136"/>
      <c r="HIH21" s="136"/>
      <c r="HII21" s="136"/>
      <c r="HIJ21" s="136"/>
      <c r="HIK21" s="136"/>
      <c r="HIL21" s="136"/>
      <c r="HIM21" s="136"/>
      <c r="HIN21" s="136"/>
      <c r="HIO21" s="136"/>
      <c r="HIP21" s="136"/>
      <c r="HIQ21" s="136"/>
      <c r="HIR21" s="136"/>
      <c r="HIS21" s="136"/>
      <c r="HIT21" s="136"/>
      <c r="HIU21" s="136"/>
      <c r="HIV21" s="136"/>
      <c r="HIW21" s="136"/>
      <c r="HIX21" s="136"/>
      <c r="HIY21" s="136"/>
      <c r="HIZ21" s="136"/>
      <c r="HJA21" s="136"/>
      <c r="HJB21" s="136"/>
      <c r="HJC21" s="136"/>
      <c r="HJD21" s="136"/>
      <c r="HJE21" s="136"/>
      <c r="HJF21" s="136"/>
      <c r="HJG21" s="136"/>
      <c r="HJH21" s="136"/>
      <c r="HJI21" s="136"/>
      <c r="HJJ21" s="136"/>
      <c r="HJK21" s="136"/>
      <c r="HJL21" s="136"/>
      <c r="HJM21" s="136"/>
      <c r="HJN21" s="136"/>
      <c r="HJO21" s="136"/>
      <c r="HJP21" s="136"/>
      <c r="HJQ21" s="136"/>
      <c r="HJR21" s="136"/>
      <c r="HJS21" s="136"/>
      <c r="HJT21" s="136"/>
      <c r="HJU21" s="136"/>
      <c r="HJV21" s="136"/>
      <c r="HJW21" s="136"/>
      <c r="HJX21" s="136"/>
      <c r="HJY21" s="136"/>
      <c r="HJZ21" s="136"/>
      <c r="HKA21" s="136"/>
      <c r="HKB21" s="136"/>
      <c r="HKC21" s="136"/>
      <c r="HKD21" s="136"/>
      <c r="HKE21" s="136"/>
      <c r="HKF21" s="136"/>
      <c r="HKG21" s="136"/>
      <c r="HKH21" s="136"/>
      <c r="HKI21" s="136"/>
      <c r="HKJ21" s="136"/>
      <c r="HKK21" s="136"/>
      <c r="HKL21" s="136"/>
      <c r="HKM21" s="136"/>
      <c r="HKN21" s="136"/>
      <c r="HKO21" s="136"/>
      <c r="HKP21" s="136"/>
      <c r="HKQ21" s="136"/>
      <c r="HKR21" s="136"/>
      <c r="HKS21" s="136"/>
      <c r="HKT21" s="136"/>
      <c r="HKU21" s="136"/>
      <c r="HKV21" s="136"/>
      <c r="HKW21" s="136"/>
      <c r="HKX21" s="136"/>
      <c r="HKY21" s="136"/>
      <c r="HKZ21" s="136"/>
      <c r="HLA21" s="136"/>
      <c r="HLB21" s="136"/>
      <c r="HLC21" s="136"/>
      <c r="HLD21" s="136"/>
      <c r="HLE21" s="136"/>
      <c r="HLF21" s="136"/>
      <c r="HLG21" s="136"/>
      <c r="HLH21" s="136"/>
      <c r="HLI21" s="136"/>
      <c r="HLJ21" s="136"/>
      <c r="HLK21" s="136"/>
      <c r="HLL21" s="136"/>
      <c r="HLM21" s="136"/>
      <c r="HLN21" s="136"/>
      <c r="HLO21" s="136"/>
      <c r="HLP21" s="136"/>
      <c r="HLQ21" s="136"/>
      <c r="HLR21" s="136"/>
      <c r="HLS21" s="136"/>
      <c r="HLT21" s="136"/>
      <c r="HLU21" s="136"/>
      <c r="HLV21" s="136"/>
      <c r="HLW21" s="136"/>
      <c r="HLX21" s="136"/>
      <c r="HLY21" s="136"/>
      <c r="HLZ21" s="136"/>
      <c r="HMA21" s="136"/>
      <c r="HMB21" s="136"/>
      <c r="HMC21" s="136"/>
      <c r="HMD21" s="136"/>
      <c r="HME21" s="136"/>
      <c r="HMF21" s="136"/>
      <c r="HMG21" s="136"/>
      <c r="HMH21" s="136"/>
      <c r="HMI21" s="136"/>
      <c r="HMJ21" s="136"/>
      <c r="HMK21" s="136"/>
      <c r="HML21" s="136"/>
      <c r="HMM21" s="136"/>
      <c r="HMN21" s="136"/>
      <c r="HMO21" s="136"/>
      <c r="HMP21" s="136"/>
      <c r="HMQ21" s="136"/>
      <c r="HMR21" s="136"/>
      <c r="HMS21" s="136"/>
      <c r="HMT21" s="136"/>
      <c r="HMU21" s="136"/>
      <c r="HMV21" s="136"/>
      <c r="HMW21" s="136"/>
      <c r="HMX21" s="136"/>
      <c r="HMY21" s="136"/>
      <c r="HMZ21" s="136"/>
      <c r="HNA21" s="136"/>
      <c r="HNB21" s="136"/>
      <c r="HNC21" s="136"/>
      <c r="HND21" s="136"/>
      <c r="HNE21" s="136"/>
      <c r="HNF21" s="136"/>
      <c r="HNG21" s="136"/>
      <c r="HNH21" s="136"/>
      <c r="HNI21" s="136"/>
      <c r="HNJ21" s="136"/>
      <c r="HNK21" s="136"/>
      <c r="HNL21" s="136"/>
      <c r="HNM21" s="136"/>
      <c r="HNN21" s="136"/>
      <c r="HNO21" s="136"/>
      <c r="HNP21" s="136"/>
      <c r="HNQ21" s="136"/>
      <c r="HNR21" s="136"/>
      <c r="HNS21" s="136"/>
      <c r="HNT21" s="136"/>
      <c r="HNU21" s="136"/>
      <c r="HNV21" s="136"/>
      <c r="HNW21" s="136"/>
      <c r="HNX21" s="136"/>
      <c r="HNY21" s="136"/>
      <c r="HNZ21" s="136"/>
      <c r="HOA21" s="136"/>
      <c r="HOB21" s="136"/>
      <c r="HOC21" s="136"/>
      <c r="HOD21" s="136"/>
      <c r="HOE21" s="136"/>
      <c r="HOF21" s="136"/>
      <c r="HOG21" s="136"/>
      <c r="HOH21" s="136"/>
      <c r="HOI21" s="136"/>
      <c r="HOJ21" s="136"/>
      <c r="HOK21" s="136"/>
      <c r="HOL21" s="136"/>
      <c r="HOM21" s="136"/>
      <c r="HON21" s="136"/>
      <c r="HOO21" s="136"/>
      <c r="HOP21" s="136"/>
      <c r="HOQ21" s="136"/>
      <c r="HOR21" s="136"/>
      <c r="HOS21" s="136"/>
      <c r="HOT21" s="136"/>
      <c r="HOU21" s="136"/>
      <c r="HOV21" s="136"/>
      <c r="HOW21" s="136"/>
      <c r="HOX21" s="136"/>
      <c r="HOY21" s="136"/>
      <c r="HOZ21" s="136"/>
      <c r="HPA21" s="136"/>
      <c r="HPB21" s="136"/>
      <c r="HPC21" s="136"/>
      <c r="HPD21" s="136"/>
      <c r="HPE21" s="136"/>
      <c r="HPF21" s="136"/>
      <c r="HPG21" s="136"/>
      <c r="HPH21" s="136"/>
      <c r="HPI21" s="136"/>
      <c r="HPJ21" s="136"/>
      <c r="HPK21" s="136"/>
      <c r="HPL21" s="136"/>
      <c r="HPM21" s="136"/>
      <c r="HPN21" s="136"/>
      <c r="HPO21" s="136"/>
      <c r="HPP21" s="136"/>
      <c r="HPQ21" s="136"/>
      <c r="HPR21" s="136"/>
      <c r="HPS21" s="136"/>
      <c r="HPT21" s="136"/>
      <c r="HPU21" s="136"/>
      <c r="HPV21" s="136"/>
      <c r="HPW21" s="136"/>
      <c r="HPX21" s="136"/>
      <c r="HPY21" s="136"/>
      <c r="HPZ21" s="136"/>
      <c r="HQA21" s="136"/>
      <c r="HQB21" s="136"/>
      <c r="HQC21" s="136"/>
      <c r="HQD21" s="136"/>
      <c r="HQE21" s="136"/>
      <c r="HQF21" s="136"/>
      <c r="HQG21" s="136"/>
      <c r="HQH21" s="136"/>
      <c r="HQI21" s="136"/>
      <c r="HQJ21" s="136"/>
      <c r="HQK21" s="136"/>
      <c r="HQL21" s="136"/>
      <c r="HQM21" s="136"/>
      <c r="HQN21" s="136"/>
      <c r="HQO21" s="136"/>
      <c r="HQP21" s="136"/>
      <c r="HQQ21" s="136"/>
      <c r="HQR21" s="136"/>
      <c r="HQS21" s="136"/>
      <c r="HQT21" s="136"/>
      <c r="HQU21" s="136"/>
      <c r="HQV21" s="136"/>
      <c r="HQW21" s="136"/>
      <c r="HQX21" s="136"/>
      <c r="HQY21" s="136"/>
      <c r="HQZ21" s="136"/>
      <c r="HRA21" s="136"/>
      <c r="HRB21" s="136"/>
      <c r="HRC21" s="136"/>
      <c r="HRD21" s="136"/>
      <c r="HRE21" s="136"/>
      <c r="HRF21" s="136"/>
      <c r="HRG21" s="136"/>
      <c r="HRH21" s="136"/>
      <c r="HRI21" s="136"/>
      <c r="HRJ21" s="136"/>
      <c r="HRK21" s="136"/>
      <c r="HRL21" s="136"/>
      <c r="HRM21" s="136"/>
      <c r="HRN21" s="136"/>
      <c r="HRO21" s="136"/>
      <c r="HRP21" s="136"/>
      <c r="HRQ21" s="136"/>
      <c r="HRR21" s="136"/>
      <c r="HRS21" s="136"/>
      <c r="HRT21" s="136"/>
      <c r="HRU21" s="136"/>
      <c r="HRV21" s="136"/>
      <c r="HRW21" s="136"/>
      <c r="HRX21" s="136"/>
      <c r="HRY21" s="136"/>
      <c r="HRZ21" s="136"/>
      <c r="HSA21" s="136"/>
      <c r="HSB21" s="136"/>
      <c r="HSC21" s="136"/>
      <c r="HSD21" s="136"/>
      <c r="HSE21" s="136"/>
      <c r="HSF21" s="136"/>
      <c r="HSG21" s="136"/>
      <c r="HSH21" s="136"/>
      <c r="HSI21" s="136"/>
      <c r="HSJ21" s="136"/>
      <c r="HSK21" s="136"/>
      <c r="HSL21" s="136"/>
      <c r="HSM21" s="136"/>
      <c r="HSN21" s="136"/>
      <c r="HSO21" s="136"/>
      <c r="HSP21" s="136"/>
      <c r="HSQ21" s="136"/>
      <c r="HSR21" s="136"/>
      <c r="HSS21" s="136"/>
      <c r="HST21" s="136"/>
      <c r="HSU21" s="136"/>
      <c r="HSV21" s="136"/>
      <c r="HSW21" s="136"/>
      <c r="HSX21" s="136"/>
      <c r="HSY21" s="136"/>
      <c r="HSZ21" s="136"/>
      <c r="HTA21" s="136"/>
      <c r="HTB21" s="136"/>
      <c r="HTC21" s="136"/>
      <c r="HTD21" s="136"/>
      <c r="HTE21" s="136"/>
      <c r="HTF21" s="136"/>
      <c r="HTG21" s="136"/>
      <c r="HTH21" s="136"/>
      <c r="HTI21" s="136"/>
      <c r="HTJ21" s="136"/>
      <c r="HTK21" s="136"/>
      <c r="HTL21" s="136"/>
      <c r="HTM21" s="136"/>
      <c r="HTN21" s="136"/>
      <c r="HTO21" s="136"/>
      <c r="HTP21" s="136"/>
      <c r="HTQ21" s="136"/>
      <c r="HTR21" s="136"/>
      <c r="HTS21" s="136"/>
      <c r="HTT21" s="136"/>
      <c r="HTU21" s="136"/>
      <c r="HTV21" s="136"/>
      <c r="HTW21" s="136"/>
      <c r="HTX21" s="136"/>
      <c r="HTY21" s="136"/>
      <c r="HTZ21" s="136"/>
      <c r="HUA21" s="136"/>
      <c r="HUB21" s="136"/>
      <c r="HUC21" s="136"/>
      <c r="HUD21" s="136"/>
      <c r="HUE21" s="136"/>
      <c r="HUF21" s="136"/>
      <c r="HUG21" s="136"/>
      <c r="HUH21" s="136"/>
      <c r="HUI21" s="136"/>
      <c r="HUJ21" s="136"/>
      <c r="HUK21" s="136"/>
      <c r="HUL21" s="136"/>
      <c r="HUM21" s="136"/>
      <c r="HUN21" s="136"/>
      <c r="HUO21" s="136"/>
      <c r="HUP21" s="136"/>
      <c r="HUQ21" s="136"/>
      <c r="HUR21" s="136"/>
      <c r="HUS21" s="136"/>
      <c r="HUT21" s="136"/>
      <c r="HUU21" s="136"/>
      <c r="HUV21" s="136"/>
      <c r="HUW21" s="136"/>
      <c r="HUX21" s="136"/>
      <c r="HUY21" s="136"/>
      <c r="HUZ21" s="136"/>
      <c r="HVA21" s="136"/>
      <c r="HVB21" s="136"/>
      <c r="HVC21" s="136"/>
      <c r="HVD21" s="136"/>
      <c r="HVE21" s="136"/>
      <c r="HVF21" s="136"/>
      <c r="HVG21" s="136"/>
      <c r="HVH21" s="136"/>
      <c r="HVI21" s="136"/>
      <c r="HVJ21" s="136"/>
      <c r="HVK21" s="136"/>
      <c r="HVL21" s="136"/>
      <c r="HVM21" s="136"/>
      <c r="HVN21" s="136"/>
      <c r="HVO21" s="136"/>
      <c r="HVP21" s="136"/>
      <c r="HVQ21" s="136"/>
      <c r="HVR21" s="136"/>
      <c r="HVS21" s="136"/>
      <c r="HVT21" s="136"/>
      <c r="HVU21" s="136"/>
      <c r="HVV21" s="136"/>
      <c r="HVW21" s="136"/>
      <c r="HVX21" s="136"/>
      <c r="HVY21" s="136"/>
      <c r="HVZ21" s="136"/>
      <c r="HWA21" s="136"/>
      <c r="HWB21" s="136"/>
      <c r="HWC21" s="136"/>
      <c r="HWD21" s="136"/>
      <c r="HWE21" s="136"/>
      <c r="HWF21" s="136"/>
      <c r="HWG21" s="136"/>
      <c r="HWH21" s="136"/>
      <c r="HWI21" s="136"/>
      <c r="HWJ21" s="136"/>
      <c r="HWK21" s="136"/>
      <c r="HWL21" s="136"/>
      <c r="HWM21" s="136"/>
      <c r="HWN21" s="136"/>
      <c r="HWO21" s="136"/>
      <c r="HWP21" s="136"/>
      <c r="HWQ21" s="136"/>
      <c r="HWR21" s="136"/>
      <c r="HWS21" s="136"/>
      <c r="HWT21" s="136"/>
      <c r="HWU21" s="136"/>
      <c r="HWV21" s="136"/>
      <c r="HWW21" s="136"/>
      <c r="HWX21" s="136"/>
      <c r="HWY21" s="136"/>
      <c r="HWZ21" s="136"/>
      <c r="HXA21" s="136"/>
      <c r="HXB21" s="136"/>
      <c r="HXC21" s="136"/>
      <c r="HXD21" s="136"/>
      <c r="HXE21" s="136"/>
      <c r="HXF21" s="136"/>
      <c r="HXG21" s="136"/>
      <c r="HXH21" s="136"/>
      <c r="HXI21" s="136"/>
      <c r="HXJ21" s="136"/>
      <c r="HXK21" s="136"/>
      <c r="HXL21" s="136"/>
      <c r="HXM21" s="136"/>
      <c r="HXN21" s="136"/>
      <c r="HXO21" s="136"/>
      <c r="HXP21" s="136"/>
      <c r="HXQ21" s="136"/>
      <c r="HXR21" s="136"/>
      <c r="HXS21" s="136"/>
      <c r="HXT21" s="136"/>
      <c r="HXU21" s="136"/>
      <c r="HXV21" s="136"/>
      <c r="HXW21" s="136"/>
      <c r="HXX21" s="136"/>
      <c r="HXY21" s="136"/>
      <c r="HXZ21" s="136"/>
      <c r="HYA21" s="136"/>
      <c r="HYB21" s="136"/>
      <c r="HYC21" s="136"/>
      <c r="HYD21" s="136"/>
      <c r="HYE21" s="136"/>
      <c r="HYF21" s="136"/>
      <c r="HYG21" s="136"/>
      <c r="HYH21" s="136"/>
      <c r="HYI21" s="136"/>
      <c r="HYJ21" s="136"/>
      <c r="HYK21" s="136"/>
      <c r="HYL21" s="136"/>
      <c r="HYM21" s="136"/>
      <c r="HYN21" s="136"/>
      <c r="HYO21" s="136"/>
      <c r="HYP21" s="136"/>
      <c r="HYQ21" s="136"/>
      <c r="HYR21" s="136"/>
      <c r="HYS21" s="136"/>
      <c r="HYT21" s="136"/>
      <c r="HYU21" s="136"/>
      <c r="HYV21" s="136"/>
      <c r="HYW21" s="136"/>
      <c r="HYX21" s="136"/>
      <c r="HYY21" s="136"/>
      <c r="HYZ21" s="136"/>
      <c r="HZA21" s="136"/>
      <c r="HZB21" s="136"/>
      <c r="HZC21" s="136"/>
      <c r="HZD21" s="136"/>
      <c r="HZE21" s="136"/>
      <c r="HZF21" s="136"/>
      <c r="HZG21" s="136"/>
      <c r="HZH21" s="136"/>
      <c r="HZI21" s="136"/>
      <c r="HZJ21" s="136"/>
      <c r="HZK21" s="136"/>
      <c r="HZL21" s="136"/>
      <c r="HZM21" s="136"/>
      <c r="HZN21" s="136"/>
      <c r="HZO21" s="136"/>
      <c r="HZP21" s="136"/>
      <c r="HZQ21" s="136"/>
      <c r="HZR21" s="136"/>
      <c r="HZS21" s="136"/>
      <c r="HZT21" s="136"/>
      <c r="HZU21" s="136"/>
      <c r="HZV21" s="136"/>
      <c r="HZW21" s="136"/>
      <c r="HZX21" s="136"/>
      <c r="HZY21" s="136"/>
      <c r="HZZ21" s="136"/>
      <c r="IAA21" s="136"/>
      <c r="IAB21" s="136"/>
      <c r="IAC21" s="136"/>
      <c r="IAD21" s="136"/>
      <c r="IAE21" s="136"/>
      <c r="IAF21" s="136"/>
      <c r="IAG21" s="136"/>
      <c r="IAH21" s="136"/>
      <c r="IAI21" s="136"/>
      <c r="IAJ21" s="136"/>
      <c r="IAK21" s="136"/>
      <c r="IAL21" s="136"/>
      <c r="IAM21" s="136"/>
      <c r="IAN21" s="136"/>
      <c r="IAO21" s="136"/>
      <c r="IAP21" s="136"/>
      <c r="IAQ21" s="136"/>
      <c r="IAR21" s="136"/>
      <c r="IAS21" s="136"/>
      <c r="IAT21" s="136"/>
      <c r="IAU21" s="136"/>
      <c r="IAV21" s="136"/>
      <c r="IAW21" s="136"/>
      <c r="IAX21" s="136"/>
      <c r="IAY21" s="136"/>
      <c r="IAZ21" s="136"/>
      <c r="IBA21" s="136"/>
      <c r="IBB21" s="136"/>
      <c r="IBC21" s="136"/>
      <c r="IBD21" s="136"/>
      <c r="IBE21" s="136"/>
      <c r="IBF21" s="136"/>
      <c r="IBG21" s="136"/>
      <c r="IBH21" s="136"/>
      <c r="IBI21" s="136"/>
      <c r="IBJ21" s="136"/>
      <c r="IBK21" s="136"/>
      <c r="IBL21" s="136"/>
      <c r="IBM21" s="136"/>
      <c r="IBN21" s="136"/>
      <c r="IBO21" s="136"/>
      <c r="IBP21" s="136"/>
      <c r="IBQ21" s="136"/>
      <c r="IBR21" s="136"/>
      <c r="IBS21" s="136"/>
      <c r="IBT21" s="136"/>
      <c r="IBU21" s="136"/>
      <c r="IBV21" s="136"/>
      <c r="IBW21" s="136"/>
      <c r="IBX21" s="136"/>
      <c r="IBY21" s="136"/>
      <c r="IBZ21" s="136"/>
      <c r="ICA21" s="136"/>
      <c r="ICB21" s="136"/>
      <c r="ICC21" s="136"/>
      <c r="ICD21" s="136"/>
      <c r="ICE21" s="136"/>
      <c r="ICF21" s="136"/>
      <c r="ICG21" s="136"/>
      <c r="ICH21" s="136"/>
      <c r="ICI21" s="136"/>
      <c r="ICJ21" s="136"/>
      <c r="ICK21" s="136"/>
      <c r="ICL21" s="136"/>
      <c r="ICM21" s="136"/>
      <c r="ICN21" s="136"/>
      <c r="ICO21" s="136"/>
      <c r="ICP21" s="136"/>
      <c r="ICQ21" s="136"/>
      <c r="ICR21" s="136"/>
      <c r="ICS21" s="136"/>
      <c r="ICT21" s="136"/>
      <c r="ICU21" s="136"/>
      <c r="ICV21" s="136"/>
      <c r="ICW21" s="136"/>
      <c r="ICX21" s="136"/>
      <c r="ICY21" s="136"/>
      <c r="ICZ21" s="136"/>
      <c r="IDA21" s="136"/>
      <c r="IDB21" s="136"/>
      <c r="IDC21" s="136"/>
      <c r="IDD21" s="136"/>
      <c r="IDE21" s="136"/>
      <c r="IDF21" s="136"/>
      <c r="IDG21" s="136"/>
      <c r="IDH21" s="136"/>
      <c r="IDI21" s="136"/>
      <c r="IDJ21" s="136"/>
      <c r="IDK21" s="136"/>
      <c r="IDL21" s="136"/>
      <c r="IDM21" s="136"/>
      <c r="IDN21" s="136"/>
      <c r="IDO21" s="136"/>
      <c r="IDP21" s="136"/>
      <c r="IDQ21" s="136"/>
      <c r="IDR21" s="136"/>
      <c r="IDS21" s="136"/>
      <c r="IDT21" s="136"/>
      <c r="IDU21" s="136"/>
      <c r="IDV21" s="136"/>
      <c r="IDW21" s="136"/>
      <c r="IDX21" s="136"/>
      <c r="IDY21" s="136"/>
      <c r="IDZ21" s="136"/>
      <c r="IEA21" s="136"/>
      <c r="IEB21" s="136"/>
      <c r="IEC21" s="136"/>
      <c r="IED21" s="136"/>
      <c r="IEE21" s="136"/>
      <c r="IEF21" s="136"/>
      <c r="IEG21" s="136"/>
      <c r="IEH21" s="136"/>
      <c r="IEI21" s="136"/>
      <c r="IEJ21" s="136"/>
      <c r="IEK21" s="136"/>
      <c r="IEL21" s="136"/>
      <c r="IEM21" s="136"/>
      <c r="IEN21" s="136"/>
      <c r="IEO21" s="136"/>
      <c r="IEP21" s="136"/>
      <c r="IEQ21" s="136"/>
      <c r="IER21" s="136"/>
      <c r="IES21" s="136"/>
      <c r="IET21" s="136"/>
      <c r="IEU21" s="136"/>
      <c r="IEV21" s="136"/>
      <c r="IEW21" s="136"/>
      <c r="IEX21" s="136"/>
      <c r="IEY21" s="136"/>
      <c r="IEZ21" s="136"/>
      <c r="IFA21" s="136"/>
      <c r="IFB21" s="136"/>
      <c r="IFC21" s="136"/>
      <c r="IFD21" s="136"/>
      <c r="IFE21" s="136"/>
      <c r="IFF21" s="136"/>
      <c r="IFG21" s="136"/>
      <c r="IFH21" s="136"/>
      <c r="IFI21" s="136"/>
      <c r="IFJ21" s="136"/>
      <c r="IFK21" s="136"/>
      <c r="IFL21" s="136"/>
      <c r="IFM21" s="136"/>
      <c r="IFN21" s="136"/>
      <c r="IFO21" s="136"/>
      <c r="IFP21" s="136"/>
      <c r="IFQ21" s="136"/>
      <c r="IFR21" s="136"/>
      <c r="IFS21" s="136"/>
      <c r="IFT21" s="136"/>
      <c r="IFU21" s="136"/>
      <c r="IFV21" s="136"/>
      <c r="IFW21" s="136"/>
      <c r="IFX21" s="136"/>
      <c r="IFY21" s="136"/>
      <c r="IFZ21" s="136"/>
      <c r="IGA21" s="136"/>
      <c r="IGB21" s="136"/>
      <c r="IGC21" s="136"/>
      <c r="IGD21" s="136"/>
      <c r="IGE21" s="136"/>
      <c r="IGF21" s="136"/>
      <c r="IGG21" s="136"/>
      <c r="IGH21" s="136"/>
      <c r="IGI21" s="136"/>
      <c r="IGJ21" s="136"/>
      <c r="IGK21" s="136"/>
      <c r="IGL21" s="136"/>
      <c r="IGM21" s="136"/>
      <c r="IGN21" s="136"/>
      <c r="IGO21" s="136"/>
      <c r="IGP21" s="136"/>
      <c r="IGQ21" s="136"/>
      <c r="IGR21" s="136"/>
      <c r="IGS21" s="136"/>
      <c r="IGT21" s="136"/>
      <c r="IGU21" s="136"/>
      <c r="IGV21" s="136"/>
      <c r="IGW21" s="136"/>
      <c r="IGX21" s="136"/>
      <c r="IGY21" s="136"/>
      <c r="IGZ21" s="136"/>
      <c r="IHA21" s="136"/>
      <c r="IHB21" s="136"/>
      <c r="IHC21" s="136"/>
      <c r="IHD21" s="136"/>
      <c r="IHE21" s="136"/>
      <c r="IHF21" s="136"/>
      <c r="IHG21" s="136"/>
      <c r="IHH21" s="136"/>
      <c r="IHI21" s="136"/>
      <c r="IHJ21" s="136"/>
      <c r="IHK21" s="136"/>
      <c r="IHL21" s="136"/>
      <c r="IHM21" s="136"/>
      <c r="IHN21" s="136"/>
      <c r="IHO21" s="136"/>
      <c r="IHP21" s="136"/>
      <c r="IHQ21" s="136"/>
      <c r="IHR21" s="136"/>
      <c r="IHS21" s="136"/>
      <c r="IHT21" s="136"/>
      <c r="IHU21" s="136"/>
      <c r="IHV21" s="136"/>
      <c r="IHW21" s="136"/>
      <c r="IHX21" s="136"/>
      <c r="IHY21" s="136"/>
      <c r="IHZ21" s="136"/>
      <c r="IIA21" s="136"/>
      <c r="IIB21" s="136"/>
      <c r="IIC21" s="136"/>
      <c r="IID21" s="136"/>
      <c r="IIE21" s="136"/>
      <c r="IIF21" s="136"/>
      <c r="IIG21" s="136"/>
      <c r="IIH21" s="136"/>
      <c r="III21" s="136"/>
      <c r="IIJ21" s="136"/>
      <c r="IIK21" s="136"/>
      <c r="IIL21" s="136"/>
      <c r="IIM21" s="136"/>
      <c r="IIN21" s="136"/>
      <c r="IIO21" s="136"/>
      <c r="IIP21" s="136"/>
      <c r="IIQ21" s="136"/>
      <c r="IIR21" s="136"/>
      <c r="IIS21" s="136"/>
      <c r="IIT21" s="136"/>
      <c r="IIU21" s="136"/>
      <c r="IIV21" s="136"/>
      <c r="IIW21" s="136"/>
      <c r="IIX21" s="136"/>
      <c r="IIY21" s="136"/>
      <c r="IIZ21" s="136"/>
      <c r="IJA21" s="136"/>
      <c r="IJB21" s="136"/>
      <c r="IJC21" s="136"/>
      <c r="IJD21" s="136"/>
      <c r="IJE21" s="136"/>
      <c r="IJF21" s="136"/>
      <c r="IJG21" s="136"/>
      <c r="IJH21" s="136"/>
      <c r="IJI21" s="136"/>
      <c r="IJJ21" s="136"/>
      <c r="IJK21" s="136"/>
      <c r="IJL21" s="136"/>
      <c r="IJM21" s="136"/>
      <c r="IJN21" s="136"/>
      <c r="IJO21" s="136"/>
      <c r="IJP21" s="136"/>
      <c r="IJQ21" s="136"/>
      <c r="IJR21" s="136"/>
      <c r="IJS21" s="136"/>
      <c r="IJT21" s="136"/>
      <c r="IJU21" s="136"/>
      <c r="IJV21" s="136"/>
      <c r="IJW21" s="136"/>
      <c r="IJX21" s="136"/>
      <c r="IJY21" s="136"/>
      <c r="IJZ21" s="136"/>
      <c r="IKA21" s="136"/>
      <c r="IKB21" s="136"/>
      <c r="IKC21" s="136"/>
      <c r="IKD21" s="136"/>
      <c r="IKE21" s="136"/>
      <c r="IKF21" s="136"/>
      <c r="IKG21" s="136"/>
      <c r="IKH21" s="136"/>
      <c r="IKI21" s="136"/>
      <c r="IKJ21" s="136"/>
      <c r="IKK21" s="136"/>
      <c r="IKL21" s="136"/>
      <c r="IKM21" s="136"/>
      <c r="IKN21" s="136"/>
      <c r="IKO21" s="136"/>
      <c r="IKP21" s="136"/>
      <c r="IKQ21" s="136"/>
      <c r="IKR21" s="136"/>
      <c r="IKS21" s="136"/>
      <c r="IKT21" s="136"/>
      <c r="IKU21" s="136"/>
      <c r="IKV21" s="136"/>
      <c r="IKW21" s="136"/>
      <c r="IKX21" s="136"/>
      <c r="IKY21" s="136"/>
      <c r="IKZ21" s="136"/>
      <c r="ILA21" s="136"/>
      <c r="ILB21" s="136"/>
      <c r="ILC21" s="136"/>
      <c r="ILD21" s="136"/>
      <c r="ILE21" s="136"/>
      <c r="ILF21" s="136"/>
      <c r="ILG21" s="136"/>
      <c r="ILH21" s="136"/>
      <c r="ILI21" s="136"/>
      <c r="ILJ21" s="136"/>
      <c r="ILK21" s="136"/>
      <c r="ILL21" s="136"/>
      <c r="ILM21" s="136"/>
      <c r="ILN21" s="136"/>
      <c r="ILO21" s="136"/>
      <c r="ILP21" s="136"/>
      <c r="ILQ21" s="136"/>
      <c r="ILR21" s="136"/>
      <c r="ILS21" s="136"/>
      <c r="ILT21" s="136"/>
      <c r="ILU21" s="136"/>
      <c r="ILV21" s="136"/>
      <c r="ILW21" s="136"/>
      <c r="ILX21" s="136"/>
      <c r="ILY21" s="136"/>
      <c r="ILZ21" s="136"/>
      <c r="IMA21" s="136"/>
      <c r="IMB21" s="136"/>
      <c r="IMC21" s="136"/>
      <c r="IMD21" s="136"/>
      <c r="IME21" s="136"/>
      <c r="IMF21" s="136"/>
      <c r="IMG21" s="136"/>
      <c r="IMH21" s="136"/>
      <c r="IMI21" s="136"/>
      <c r="IMJ21" s="136"/>
      <c r="IMK21" s="136"/>
      <c r="IML21" s="136"/>
      <c r="IMM21" s="136"/>
      <c r="IMN21" s="136"/>
      <c r="IMO21" s="136"/>
      <c r="IMP21" s="136"/>
      <c r="IMQ21" s="136"/>
      <c r="IMR21" s="136"/>
      <c r="IMS21" s="136"/>
      <c r="IMT21" s="136"/>
      <c r="IMU21" s="136"/>
      <c r="IMV21" s="136"/>
      <c r="IMW21" s="136"/>
      <c r="IMX21" s="136"/>
      <c r="IMY21" s="136"/>
      <c r="IMZ21" s="136"/>
      <c r="INA21" s="136"/>
      <c r="INB21" s="136"/>
      <c r="INC21" s="136"/>
      <c r="IND21" s="136"/>
      <c r="INE21" s="136"/>
      <c r="INF21" s="136"/>
      <c r="ING21" s="136"/>
      <c r="INH21" s="136"/>
      <c r="INI21" s="136"/>
      <c r="INJ21" s="136"/>
      <c r="INK21" s="136"/>
      <c r="INL21" s="136"/>
      <c r="INM21" s="136"/>
      <c r="INN21" s="136"/>
      <c r="INO21" s="136"/>
      <c r="INP21" s="136"/>
      <c r="INQ21" s="136"/>
      <c r="INR21" s="136"/>
      <c r="INS21" s="136"/>
      <c r="INT21" s="136"/>
      <c r="INU21" s="136"/>
      <c r="INV21" s="136"/>
      <c r="INW21" s="136"/>
      <c r="INX21" s="136"/>
      <c r="INY21" s="136"/>
      <c r="INZ21" s="136"/>
      <c r="IOA21" s="136"/>
      <c r="IOB21" s="136"/>
      <c r="IOC21" s="136"/>
      <c r="IOD21" s="136"/>
      <c r="IOE21" s="136"/>
      <c r="IOF21" s="136"/>
      <c r="IOG21" s="136"/>
      <c r="IOH21" s="136"/>
      <c r="IOI21" s="136"/>
      <c r="IOJ21" s="136"/>
      <c r="IOK21" s="136"/>
      <c r="IOL21" s="136"/>
      <c r="IOM21" s="136"/>
      <c r="ION21" s="136"/>
      <c r="IOO21" s="136"/>
      <c r="IOP21" s="136"/>
      <c r="IOQ21" s="136"/>
      <c r="IOR21" s="136"/>
      <c r="IOS21" s="136"/>
      <c r="IOT21" s="136"/>
      <c r="IOU21" s="136"/>
      <c r="IOV21" s="136"/>
      <c r="IOW21" s="136"/>
      <c r="IOX21" s="136"/>
      <c r="IOY21" s="136"/>
      <c r="IOZ21" s="136"/>
      <c r="IPA21" s="136"/>
      <c r="IPB21" s="136"/>
      <c r="IPC21" s="136"/>
      <c r="IPD21" s="136"/>
      <c r="IPE21" s="136"/>
      <c r="IPF21" s="136"/>
      <c r="IPG21" s="136"/>
      <c r="IPH21" s="136"/>
      <c r="IPI21" s="136"/>
      <c r="IPJ21" s="136"/>
      <c r="IPK21" s="136"/>
      <c r="IPL21" s="136"/>
      <c r="IPM21" s="136"/>
      <c r="IPN21" s="136"/>
      <c r="IPO21" s="136"/>
      <c r="IPP21" s="136"/>
      <c r="IPQ21" s="136"/>
      <c r="IPR21" s="136"/>
      <c r="IPS21" s="136"/>
      <c r="IPT21" s="136"/>
      <c r="IPU21" s="136"/>
      <c r="IPV21" s="136"/>
      <c r="IPW21" s="136"/>
      <c r="IPX21" s="136"/>
      <c r="IPY21" s="136"/>
      <c r="IPZ21" s="136"/>
      <c r="IQA21" s="136"/>
      <c r="IQB21" s="136"/>
      <c r="IQC21" s="136"/>
      <c r="IQD21" s="136"/>
      <c r="IQE21" s="136"/>
      <c r="IQF21" s="136"/>
      <c r="IQG21" s="136"/>
      <c r="IQH21" s="136"/>
      <c r="IQI21" s="136"/>
      <c r="IQJ21" s="136"/>
      <c r="IQK21" s="136"/>
      <c r="IQL21" s="136"/>
      <c r="IQM21" s="136"/>
      <c r="IQN21" s="136"/>
      <c r="IQO21" s="136"/>
      <c r="IQP21" s="136"/>
      <c r="IQQ21" s="136"/>
      <c r="IQR21" s="136"/>
      <c r="IQS21" s="136"/>
      <c r="IQT21" s="136"/>
      <c r="IQU21" s="136"/>
      <c r="IQV21" s="136"/>
      <c r="IQW21" s="136"/>
      <c r="IQX21" s="136"/>
      <c r="IQY21" s="136"/>
      <c r="IQZ21" s="136"/>
      <c r="IRA21" s="136"/>
      <c r="IRB21" s="136"/>
      <c r="IRC21" s="136"/>
      <c r="IRD21" s="136"/>
      <c r="IRE21" s="136"/>
      <c r="IRF21" s="136"/>
      <c r="IRG21" s="136"/>
      <c r="IRH21" s="136"/>
      <c r="IRI21" s="136"/>
      <c r="IRJ21" s="136"/>
      <c r="IRK21" s="136"/>
      <c r="IRL21" s="136"/>
      <c r="IRM21" s="136"/>
      <c r="IRN21" s="136"/>
      <c r="IRO21" s="136"/>
      <c r="IRP21" s="136"/>
      <c r="IRQ21" s="136"/>
      <c r="IRR21" s="136"/>
      <c r="IRS21" s="136"/>
      <c r="IRT21" s="136"/>
      <c r="IRU21" s="136"/>
      <c r="IRV21" s="136"/>
      <c r="IRW21" s="136"/>
      <c r="IRX21" s="136"/>
      <c r="IRY21" s="136"/>
      <c r="IRZ21" s="136"/>
      <c r="ISA21" s="136"/>
      <c r="ISB21" s="136"/>
      <c r="ISC21" s="136"/>
      <c r="ISD21" s="136"/>
      <c r="ISE21" s="136"/>
      <c r="ISF21" s="136"/>
      <c r="ISG21" s="136"/>
      <c r="ISH21" s="136"/>
      <c r="ISI21" s="136"/>
      <c r="ISJ21" s="136"/>
      <c r="ISK21" s="136"/>
      <c r="ISL21" s="136"/>
      <c r="ISM21" s="136"/>
      <c r="ISN21" s="136"/>
      <c r="ISO21" s="136"/>
      <c r="ISP21" s="136"/>
      <c r="ISQ21" s="136"/>
      <c r="ISR21" s="136"/>
      <c r="ISS21" s="136"/>
      <c r="IST21" s="136"/>
      <c r="ISU21" s="136"/>
      <c r="ISV21" s="136"/>
      <c r="ISW21" s="136"/>
      <c r="ISX21" s="136"/>
      <c r="ISY21" s="136"/>
      <c r="ISZ21" s="136"/>
      <c r="ITA21" s="136"/>
      <c r="ITB21" s="136"/>
      <c r="ITC21" s="136"/>
      <c r="ITD21" s="136"/>
      <c r="ITE21" s="136"/>
      <c r="ITF21" s="136"/>
      <c r="ITG21" s="136"/>
      <c r="ITH21" s="136"/>
      <c r="ITI21" s="136"/>
      <c r="ITJ21" s="136"/>
      <c r="ITK21" s="136"/>
      <c r="ITL21" s="136"/>
      <c r="ITM21" s="136"/>
      <c r="ITN21" s="136"/>
      <c r="ITO21" s="136"/>
      <c r="ITP21" s="136"/>
      <c r="ITQ21" s="136"/>
      <c r="ITR21" s="136"/>
      <c r="ITS21" s="136"/>
      <c r="ITT21" s="136"/>
      <c r="ITU21" s="136"/>
      <c r="ITV21" s="136"/>
      <c r="ITW21" s="136"/>
      <c r="ITX21" s="136"/>
      <c r="ITY21" s="136"/>
      <c r="ITZ21" s="136"/>
      <c r="IUA21" s="136"/>
      <c r="IUB21" s="136"/>
      <c r="IUC21" s="136"/>
      <c r="IUD21" s="136"/>
      <c r="IUE21" s="136"/>
      <c r="IUF21" s="136"/>
      <c r="IUG21" s="136"/>
      <c r="IUH21" s="136"/>
      <c r="IUI21" s="136"/>
      <c r="IUJ21" s="136"/>
      <c r="IUK21" s="136"/>
      <c r="IUL21" s="136"/>
      <c r="IUM21" s="136"/>
      <c r="IUN21" s="136"/>
      <c r="IUO21" s="136"/>
      <c r="IUP21" s="136"/>
      <c r="IUQ21" s="136"/>
      <c r="IUR21" s="136"/>
      <c r="IUS21" s="136"/>
      <c r="IUT21" s="136"/>
      <c r="IUU21" s="136"/>
      <c r="IUV21" s="136"/>
      <c r="IUW21" s="136"/>
      <c r="IUX21" s="136"/>
      <c r="IUY21" s="136"/>
      <c r="IUZ21" s="136"/>
      <c r="IVA21" s="136"/>
      <c r="IVB21" s="136"/>
      <c r="IVC21" s="136"/>
      <c r="IVD21" s="136"/>
      <c r="IVE21" s="136"/>
      <c r="IVF21" s="136"/>
      <c r="IVG21" s="136"/>
      <c r="IVH21" s="136"/>
      <c r="IVI21" s="136"/>
      <c r="IVJ21" s="136"/>
      <c r="IVK21" s="136"/>
      <c r="IVL21" s="136"/>
      <c r="IVM21" s="136"/>
      <c r="IVN21" s="136"/>
      <c r="IVO21" s="136"/>
      <c r="IVP21" s="136"/>
      <c r="IVQ21" s="136"/>
      <c r="IVR21" s="136"/>
      <c r="IVS21" s="136"/>
      <c r="IVT21" s="136"/>
      <c r="IVU21" s="136"/>
      <c r="IVV21" s="136"/>
      <c r="IVW21" s="136"/>
      <c r="IVX21" s="136"/>
      <c r="IVY21" s="136"/>
      <c r="IVZ21" s="136"/>
      <c r="IWA21" s="136"/>
      <c r="IWB21" s="136"/>
      <c r="IWC21" s="136"/>
      <c r="IWD21" s="136"/>
      <c r="IWE21" s="136"/>
      <c r="IWF21" s="136"/>
      <c r="IWG21" s="136"/>
      <c r="IWH21" s="136"/>
      <c r="IWI21" s="136"/>
      <c r="IWJ21" s="136"/>
      <c r="IWK21" s="136"/>
      <c r="IWL21" s="136"/>
      <c r="IWM21" s="136"/>
      <c r="IWN21" s="136"/>
      <c r="IWO21" s="136"/>
      <c r="IWP21" s="136"/>
      <c r="IWQ21" s="136"/>
      <c r="IWR21" s="136"/>
      <c r="IWS21" s="136"/>
      <c r="IWT21" s="136"/>
      <c r="IWU21" s="136"/>
      <c r="IWV21" s="136"/>
      <c r="IWW21" s="136"/>
      <c r="IWX21" s="136"/>
      <c r="IWY21" s="136"/>
      <c r="IWZ21" s="136"/>
      <c r="IXA21" s="136"/>
      <c r="IXB21" s="136"/>
      <c r="IXC21" s="136"/>
      <c r="IXD21" s="136"/>
      <c r="IXE21" s="136"/>
      <c r="IXF21" s="136"/>
      <c r="IXG21" s="136"/>
      <c r="IXH21" s="136"/>
      <c r="IXI21" s="136"/>
      <c r="IXJ21" s="136"/>
      <c r="IXK21" s="136"/>
      <c r="IXL21" s="136"/>
      <c r="IXM21" s="136"/>
      <c r="IXN21" s="136"/>
      <c r="IXO21" s="136"/>
      <c r="IXP21" s="136"/>
      <c r="IXQ21" s="136"/>
      <c r="IXR21" s="136"/>
      <c r="IXS21" s="136"/>
      <c r="IXT21" s="136"/>
      <c r="IXU21" s="136"/>
      <c r="IXV21" s="136"/>
      <c r="IXW21" s="136"/>
      <c r="IXX21" s="136"/>
      <c r="IXY21" s="136"/>
      <c r="IXZ21" s="136"/>
      <c r="IYA21" s="136"/>
      <c r="IYB21" s="136"/>
      <c r="IYC21" s="136"/>
      <c r="IYD21" s="136"/>
      <c r="IYE21" s="136"/>
      <c r="IYF21" s="136"/>
      <c r="IYG21" s="136"/>
      <c r="IYH21" s="136"/>
      <c r="IYI21" s="136"/>
      <c r="IYJ21" s="136"/>
      <c r="IYK21" s="136"/>
      <c r="IYL21" s="136"/>
      <c r="IYM21" s="136"/>
      <c r="IYN21" s="136"/>
      <c r="IYO21" s="136"/>
      <c r="IYP21" s="136"/>
      <c r="IYQ21" s="136"/>
      <c r="IYR21" s="136"/>
      <c r="IYS21" s="136"/>
      <c r="IYT21" s="136"/>
      <c r="IYU21" s="136"/>
      <c r="IYV21" s="136"/>
      <c r="IYW21" s="136"/>
      <c r="IYX21" s="136"/>
      <c r="IYY21" s="136"/>
      <c r="IYZ21" s="136"/>
      <c r="IZA21" s="136"/>
      <c r="IZB21" s="136"/>
      <c r="IZC21" s="136"/>
      <c r="IZD21" s="136"/>
      <c r="IZE21" s="136"/>
      <c r="IZF21" s="136"/>
      <c r="IZG21" s="136"/>
      <c r="IZH21" s="136"/>
      <c r="IZI21" s="136"/>
      <c r="IZJ21" s="136"/>
      <c r="IZK21" s="136"/>
      <c r="IZL21" s="136"/>
      <c r="IZM21" s="136"/>
      <c r="IZN21" s="136"/>
      <c r="IZO21" s="136"/>
      <c r="IZP21" s="136"/>
      <c r="IZQ21" s="136"/>
      <c r="IZR21" s="136"/>
      <c r="IZS21" s="136"/>
      <c r="IZT21" s="136"/>
      <c r="IZU21" s="136"/>
      <c r="IZV21" s="136"/>
      <c r="IZW21" s="136"/>
      <c r="IZX21" s="136"/>
      <c r="IZY21" s="136"/>
      <c r="IZZ21" s="136"/>
      <c r="JAA21" s="136"/>
      <c r="JAB21" s="136"/>
      <c r="JAC21" s="136"/>
      <c r="JAD21" s="136"/>
      <c r="JAE21" s="136"/>
      <c r="JAF21" s="136"/>
      <c r="JAG21" s="136"/>
      <c r="JAH21" s="136"/>
      <c r="JAI21" s="136"/>
      <c r="JAJ21" s="136"/>
      <c r="JAK21" s="136"/>
      <c r="JAL21" s="136"/>
      <c r="JAM21" s="136"/>
      <c r="JAN21" s="136"/>
      <c r="JAO21" s="136"/>
      <c r="JAP21" s="136"/>
      <c r="JAQ21" s="136"/>
      <c r="JAR21" s="136"/>
      <c r="JAS21" s="136"/>
      <c r="JAT21" s="136"/>
      <c r="JAU21" s="136"/>
      <c r="JAV21" s="136"/>
      <c r="JAW21" s="136"/>
      <c r="JAX21" s="136"/>
      <c r="JAY21" s="136"/>
      <c r="JAZ21" s="136"/>
      <c r="JBA21" s="136"/>
      <c r="JBB21" s="136"/>
      <c r="JBC21" s="136"/>
      <c r="JBD21" s="136"/>
      <c r="JBE21" s="136"/>
      <c r="JBF21" s="136"/>
      <c r="JBG21" s="136"/>
      <c r="JBH21" s="136"/>
      <c r="JBI21" s="136"/>
      <c r="JBJ21" s="136"/>
      <c r="JBK21" s="136"/>
      <c r="JBL21" s="136"/>
      <c r="JBM21" s="136"/>
      <c r="JBN21" s="136"/>
      <c r="JBO21" s="136"/>
      <c r="JBP21" s="136"/>
      <c r="JBQ21" s="136"/>
      <c r="JBR21" s="136"/>
      <c r="JBS21" s="136"/>
      <c r="JBT21" s="136"/>
      <c r="JBU21" s="136"/>
      <c r="JBV21" s="136"/>
      <c r="JBW21" s="136"/>
      <c r="JBX21" s="136"/>
      <c r="JBY21" s="136"/>
      <c r="JBZ21" s="136"/>
      <c r="JCA21" s="136"/>
      <c r="JCB21" s="136"/>
      <c r="JCC21" s="136"/>
      <c r="JCD21" s="136"/>
      <c r="JCE21" s="136"/>
      <c r="JCF21" s="136"/>
      <c r="JCG21" s="136"/>
      <c r="JCH21" s="136"/>
      <c r="JCI21" s="136"/>
      <c r="JCJ21" s="136"/>
      <c r="JCK21" s="136"/>
      <c r="JCL21" s="136"/>
      <c r="JCM21" s="136"/>
      <c r="JCN21" s="136"/>
      <c r="JCO21" s="136"/>
      <c r="JCP21" s="136"/>
      <c r="JCQ21" s="136"/>
      <c r="JCR21" s="136"/>
      <c r="JCS21" s="136"/>
      <c r="JCT21" s="136"/>
      <c r="JCU21" s="136"/>
      <c r="JCV21" s="136"/>
      <c r="JCW21" s="136"/>
      <c r="JCX21" s="136"/>
      <c r="JCY21" s="136"/>
      <c r="JCZ21" s="136"/>
      <c r="JDA21" s="136"/>
      <c r="JDB21" s="136"/>
      <c r="JDC21" s="136"/>
      <c r="JDD21" s="136"/>
      <c r="JDE21" s="136"/>
      <c r="JDF21" s="136"/>
      <c r="JDG21" s="136"/>
      <c r="JDH21" s="136"/>
      <c r="JDI21" s="136"/>
      <c r="JDJ21" s="136"/>
      <c r="JDK21" s="136"/>
      <c r="JDL21" s="136"/>
      <c r="JDM21" s="136"/>
      <c r="JDN21" s="136"/>
      <c r="JDO21" s="136"/>
      <c r="JDP21" s="136"/>
      <c r="JDQ21" s="136"/>
      <c r="JDR21" s="136"/>
      <c r="JDS21" s="136"/>
      <c r="JDT21" s="136"/>
      <c r="JDU21" s="136"/>
      <c r="JDV21" s="136"/>
      <c r="JDW21" s="136"/>
      <c r="JDX21" s="136"/>
      <c r="JDY21" s="136"/>
      <c r="JDZ21" s="136"/>
      <c r="JEA21" s="136"/>
      <c r="JEB21" s="136"/>
      <c r="JEC21" s="136"/>
      <c r="JED21" s="136"/>
      <c r="JEE21" s="136"/>
      <c r="JEF21" s="136"/>
      <c r="JEG21" s="136"/>
      <c r="JEH21" s="136"/>
      <c r="JEI21" s="136"/>
      <c r="JEJ21" s="136"/>
      <c r="JEK21" s="136"/>
      <c r="JEL21" s="136"/>
      <c r="JEM21" s="136"/>
      <c r="JEN21" s="136"/>
      <c r="JEO21" s="136"/>
      <c r="JEP21" s="136"/>
      <c r="JEQ21" s="136"/>
      <c r="JER21" s="136"/>
      <c r="JES21" s="136"/>
      <c r="JET21" s="136"/>
      <c r="JEU21" s="136"/>
      <c r="JEV21" s="136"/>
      <c r="JEW21" s="136"/>
      <c r="JEX21" s="136"/>
      <c r="JEY21" s="136"/>
      <c r="JEZ21" s="136"/>
      <c r="JFA21" s="136"/>
      <c r="JFB21" s="136"/>
      <c r="JFC21" s="136"/>
      <c r="JFD21" s="136"/>
      <c r="JFE21" s="136"/>
      <c r="JFF21" s="136"/>
      <c r="JFG21" s="136"/>
      <c r="JFH21" s="136"/>
      <c r="JFI21" s="136"/>
      <c r="JFJ21" s="136"/>
      <c r="JFK21" s="136"/>
      <c r="JFL21" s="136"/>
      <c r="JFM21" s="136"/>
      <c r="JFN21" s="136"/>
      <c r="JFO21" s="136"/>
      <c r="JFP21" s="136"/>
      <c r="JFQ21" s="136"/>
      <c r="JFR21" s="136"/>
      <c r="JFS21" s="136"/>
      <c r="JFT21" s="136"/>
      <c r="JFU21" s="136"/>
      <c r="JFV21" s="136"/>
      <c r="JFW21" s="136"/>
      <c r="JFX21" s="136"/>
      <c r="JFY21" s="136"/>
      <c r="JFZ21" s="136"/>
      <c r="JGA21" s="136"/>
      <c r="JGB21" s="136"/>
      <c r="JGC21" s="136"/>
      <c r="JGD21" s="136"/>
      <c r="JGE21" s="136"/>
      <c r="JGF21" s="136"/>
      <c r="JGG21" s="136"/>
      <c r="JGH21" s="136"/>
      <c r="JGI21" s="136"/>
      <c r="JGJ21" s="136"/>
      <c r="JGK21" s="136"/>
      <c r="JGL21" s="136"/>
      <c r="JGM21" s="136"/>
      <c r="JGN21" s="136"/>
      <c r="JGO21" s="136"/>
      <c r="JGP21" s="136"/>
      <c r="JGQ21" s="136"/>
      <c r="JGR21" s="136"/>
      <c r="JGS21" s="136"/>
      <c r="JGT21" s="136"/>
      <c r="JGU21" s="136"/>
      <c r="JGV21" s="136"/>
      <c r="JGW21" s="136"/>
      <c r="JGX21" s="136"/>
      <c r="JGY21" s="136"/>
      <c r="JGZ21" s="136"/>
      <c r="JHA21" s="136"/>
      <c r="JHB21" s="136"/>
      <c r="JHC21" s="136"/>
      <c r="JHD21" s="136"/>
      <c r="JHE21" s="136"/>
      <c r="JHF21" s="136"/>
      <c r="JHG21" s="136"/>
      <c r="JHH21" s="136"/>
      <c r="JHI21" s="136"/>
      <c r="JHJ21" s="136"/>
      <c r="JHK21" s="136"/>
      <c r="JHL21" s="136"/>
      <c r="JHM21" s="136"/>
      <c r="JHN21" s="136"/>
      <c r="JHO21" s="136"/>
      <c r="JHP21" s="136"/>
      <c r="JHQ21" s="136"/>
      <c r="JHR21" s="136"/>
      <c r="JHS21" s="136"/>
      <c r="JHT21" s="136"/>
      <c r="JHU21" s="136"/>
      <c r="JHV21" s="136"/>
      <c r="JHW21" s="136"/>
      <c r="JHX21" s="136"/>
      <c r="JHY21" s="136"/>
      <c r="JHZ21" s="136"/>
      <c r="JIA21" s="136"/>
      <c r="JIB21" s="136"/>
      <c r="JIC21" s="136"/>
      <c r="JID21" s="136"/>
      <c r="JIE21" s="136"/>
      <c r="JIF21" s="136"/>
      <c r="JIG21" s="136"/>
      <c r="JIH21" s="136"/>
      <c r="JII21" s="136"/>
      <c r="JIJ21" s="136"/>
      <c r="JIK21" s="136"/>
      <c r="JIL21" s="136"/>
      <c r="JIM21" s="136"/>
      <c r="JIN21" s="136"/>
      <c r="JIO21" s="136"/>
      <c r="JIP21" s="136"/>
      <c r="JIQ21" s="136"/>
      <c r="JIR21" s="136"/>
      <c r="JIS21" s="136"/>
      <c r="JIT21" s="136"/>
      <c r="JIU21" s="136"/>
      <c r="JIV21" s="136"/>
      <c r="JIW21" s="136"/>
      <c r="JIX21" s="136"/>
      <c r="JIY21" s="136"/>
      <c r="JIZ21" s="136"/>
      <c r="JJA21" s="136"/>
      <c r="JJB21" s="136"/>
      <c r="JJC21" s="136"/>
      <c r="JJD21" s="136"/>
      <c r="JJE21" s="136"/>
      <c r="JJF21" s="136"/>
      <c r="JJG21" s="136"/>
      <c r="JJH21" s="136"/>
      <c r="JJI21" s="136"/>
      <c r="JJJ21" s="136"/>
      <c r="JJK21" s="136"/>
      <c r="JJL21" s="136"/>
      <c r="JJM21" s="136"/>
      <c r="JJN21" s="136"/>
      <c r="JJO21" s="136"/>
      <c r="JJP21" s="136"/>
      <c r="JJQ21" s="136"/>
      <c r="JJR21" s="136"/>
      <c r="JJS21" s="136"/>
      <c r="JJT21" s="136"/>
      <c r="JJU21" s="136"/>
      <c r="JJV21" s="136"/>
      <c r="JJW21" s="136"/>
      <c r="JJX21" s="136"/>
      <c r="JJY21" s="136"/>
      <c r="JJZ21" s="136"/>
      <c r="JKA21" s="136"/>
      <c r="JKB21" s="136"/>
      <c r="JKC21" s="136"/>
      <c r="JKD21" s="136"/>
      <c r="JKE21" s="136"/>
      <c r="JKF21" s="136"/>
      <c r="JKG21" s="136"/>
      <c r="JKH21" s="136"/>
      <c r="JKI21" s="136"/>
      <c r="JKJ21" s="136"/>
      <c r="JKK21" s="136"/>
      <c r="JKL21" s="136"/>
      <c r="JKM21" s="136"/>
      <c r="JKN21" s="136"/>
      <c r="JKO21" s="136"/>
      <c r="JKP21" s="136"/>
      <c r="JKQ21" s="136"/>
      <c r="JKR21" s="136"/>
      <c r="JKS21" s="136"/>
      <c r="JKT21" s="136"/>
      <c r="JKU21" s="136"/>
      <c r="JKV21" s="136"/>
      <c r="JKW21" s="136"/>
      <c r="JKX21" s="136"/>
      <c r="JKY21" s="136"/>
      <c r="JKZ21" s="136"/>
      <c r="JLA21" s="136"/>
      <c r="JLB21" s="136"/>
      <c r="JLC21" s="136"/>
      <c r="JLD21" s="136"/>
      <c r="JLE21" s="136"/>
      <c r="JLF21" s="136"/>
      <c r="JLG21" s="136"/>
      <c r="JLH21" s="136"/>
      <c r="JLI21" s="136"/>
      <c r="JLJ21" s="136"/>
      <c r="JLK21" s="136"/>
      <c r="JLL21" s="136"/>
      <c r="JLM21" s="136"/>
      <c r="JLN21" s="136"/>
      <c r="JLO21" s="136"/>
      <c r="JLP21" s="136"/>
      <c r="JLQ21" s="136"/>
      <c r="JLR21" s="136"/>
      <c r="JLS21" s="136"/>
      <c r="JLT21" s="136"/>
      <c r="JLU21" s="136"/>
      <c r="JLV21" s="136"/>
      <c r="JLW21" s="136"/>
      <c r="JLX21" s="136"/>
      <c r="JLY21" s="136"/>
      <c r="JLZ21" s="136"/>
      <c r="JMA21" s="136"/>
      <c r="JMB21" s="136"/>
      <c r="JMC21" s="136"/>
      <c r="JMD21" s="136"/>
      <c r="JME21" s="136"/>
      <c r="JMF21" s="136"/>
      <c r="JMG21" s="136"/>
      <c r="JMH21" s="136"/>
      <c r="JMI21" s="136"/>
      <c r="JMJ21" s="136"/>
      <c r="JMK21" s="136"/>
      <c r="JML21" s="136"/>
      <c r="JMM21" s="136"/>
      <c r="JMN21" s="136"/>
      <c r="JMO21" s="136"/>
      <c r="JMP21" s="136"/>
      <c r="JMQ21" s="136"/>
      <c r="JMR21" s="136"/>
      <c r="JMS21" s="136"/>
      <c r="JMT21" s="136"/>
      <c r="JMU21" s="136"/>
      <c r="JMV21" s="136"/>
      <c r="JMW21" s="136"/>
      <c r="JMX21" s="136"/>
      <c r="JMY21" s="136"/>
      <c r="JMZ21" s="136"/>
      <c r="JNA21" s="136"/>
      <c r="JNB21" s="136"/>
      <c r="JNC21" s="136"/>
      <c r="JND21" s="136"/>
      <c r="JNE21" s="136"/>
      <c r="JNF21" s="136"/>
      <c r="JNG21" s="136"/>
      <c r="JNH21" s="136"/>
      <c r="JNI21" s="136"/>
      <c r="JNJ21" s="136"/>
      <c r="JNK21" s="136"/>
      <c r="JNL21" s="136"/>
      <c r="JNM21" s="136"/>
      <c r="JNN21" s="136"/>
      <c r="JNO21" s="136"/>
      <c r="JNP21" s="136"/>
      <c r="JNQ21" s="136"/>
      <c r="JNR21" s="136"/>
      <c r="JNS21" s="136"/>
      <c r="JNT21" s="136"/>
      <c r="JNU21" s="136"/>
      <c r="JNV21" s="136"/>
      <c r="JNW21" s="136"/>
      <c r="JNX21" s="136"/>
      <c r="JNY21" s="136"/>
      <c r="JNZ21" s="136"/>
      <c r="JOA21" s="136"/>
      <c r="JOB21" s="136"/>
      <c r="JOC21" s="136"/>
      <c r="JOD21" s="136"/>
      <c r="JOE21" s="136"/>
      <c r="JOF21" s="136"/>
      <c r="JOG21" s="136"/>
      <c r="JOH21" s="136"/>
      <c r="JOI21" s="136"/>
      <c r="JOJ21" s="136"/>
      <c r="JOK21" s="136"/>
      <c r="JOL21" s="136"/>
      <c r="JOM21" s="136"/>
      <c r="JON21" s="136"/>
      <c r="JOO21" s="136"/>
      <c r="JOP21" s="136"/>
      <c r="JOQ21" s="136"/>
      <c r="JOR21" s="136"/>
      <c r="JOS21" s="136"/>
      <c r="JOT21" s="136"/>
      <c r="JOU21" s="136"/>
      <c r="JOV21" s="136"/>
      <c r="JOW21" s="136"/>
      <c r="JOX21" s="136"/>
      <c r="JOY21" s="136"/>
      <c r="JOZ21" s="136"/>
      <c r="JPA21" s="136"/>
      <c r="JPB21" s="136"/>
      <c r="JPC21" s="136"/>
      <c r="JPD21" s="136"/>
      <c r="JPE21" s="136"/>
      <c r="JPF21" s="136"/>
      <c r="JPG21" s="136"/>
      <c r="JPH21" s="136"/>
      <c r="JPI21" s="136"/>
      <c r="JPJ21" s="136"/>
      <c r="JPK21" s="136"/>
      <c r="JPL21" s="136"/>
      <c r="JPM21" s="136"/>
      <c r="JPN21" s="136"/>
      <c r="JPO21" s="136"/>
      <c r="JPP21" s="136"/>
      <c r="JPQ21" s="136"/>
      <c r="JPR21" s="136"/>
      <c r="JPS21" s="136"/>
      <c r="JPT21" s="136"/>
      <c r="JPU21" s="136"/>
      <c r="JPV21" s="136"/>
      <c r="JPW21" s="136"/>
      <c r="JPX21" s="136"/>
      <c r="JPY21" s="136"/>
      <c r="JPZ21" s="136"/>
      <c r="JQA21" s="136"/>
      <c r="JQB21" s="136"/>
      <c r="JQC21" s="136"/>
      <c r="JQD21" s="136"/>
      <c r="JQE21" s="136"/>
      <c r="JQF21" s="136"/>
      <c r="JQG21" s="136"/>
      <c r="JQH21" s="136"/>
      <c r="JQI21" s="136"/>
      <c r="JQJ21" s="136"/>
      <c r="JQK21" s="136"/>
      <c r="JQL21" s="136"/>
      <c r="JQM21" s="136"/>
      <c r="JQN21" s="136"/>
      <c r="JQO21" s="136"/>
      <c r="JQP21" s="136"/>
      <c r="JQQ21" s="136"/>
      <c r="JQR21" s="136"/>
      <c r="JQS21" s="136"/>
      <c r="JQT21" s="136"/>
      <c r="JQU21" s="136"/>
      <c r="JQV21" s="136"/>
      <c r="JQW21" s="136"/>
      <c r="JQX21" s="136"/>
      <c r="JQY21" s="136"/>
      <c r="JQZ21" s="136"/>
      <c r="JRA21" s="136"/>
      <c r="JRB21" s="136"/>
      <c r="JRC21" s="136"/>
      <c r="JRD21" s="136"/>
      <c r="JRE21" s="136"/>
      <c r="JRF21" s="136"/>
      <c r="JRG21" s="136"/>
      <c r="JRH21" s="136"/>
      <c r="JRI21" s="136"/>
      <c r="JRJ21" s="136"/>
      <c r="JRK21" s="136"/>
      <c r="JRL21" s="136"/>
      <c r="JRM21" s="136"/>
      <c r="JRN21" s="136"/>
      <c r="JRO21" s="136"/>
      <c r="JRP21" s="136"/>
      <c r="JRQ21" s="136"/>
      <c r="JRR21" s="136"/>
      <c r="JRS21" s="136"/>
      <c r="JRT21" s="136"/>
      <c r="JRU21" s="136"/>
      <c r="JRV21" s="136"/>
      <c r="JRW21" s="136"/>
      <c r="JRX21" s="136"/>
      <c r="JRY21" s="136"/>
      <c r="JRZ21" s="136"/>
      <c r="JSA21" s="136"/>
      <c r="JSB21" s="136"/>
      <c r="JSC21" s="136"/>
      <c r="JSD21" s="136"/>
      <c r="JSE21" s="136"/>
      <c r="JSF21" s="136"/>
      <c r="JSG21" s="136"/>
      <c r="JSH21" s="136"/>
      <c r="JSI21" s="136"/>
      <c r="JSJ21" s="136"/>
      <c r="JSK21" s="136"/>
      <c r="JSL21" s="136"/>
      <c r="JSM21" s="136"/>
      <c r="JSN21" s="136"/>
      <c r="JSO21" s="136"/>
      <c r="JSP21" s="136"/>
      <c r="JSQ21" s="136"/>
      <c r="JSR21" s="136"/>
      <c r="JSS21" s="136"/>
      <c r="JST21" s="136"/>
      <c r="JSU21" s="136"/>
      <c r="JSV21" s="136"/>
      <c r="JSW21" s="136"/>
      <c r="JSX21" s="136"/>
      <c r="JSY21" s="136"/>
      <c r="JSZ21" s="136"/>
      <c r="JTA21" s="136"/>
      <c r="JTB21" s="136"/>
      <c r="JTC21" s="136"/>
      <c r="JTD21" s="136"/>
      <c r="JTE21" s="136"/>
      <c r="JTF21" s="136"/>
      <c r="JTG21" s="136"/>
      <c r="JTH21" s="136"/>
      <c r="JTI21" s="136"/>
      <c r="JTJ21" s="136"/>
      <c r="JTK21" s="136"/>
      <c r="JTL21" s="136"/>
      <c r="JTM21" s="136"/>
      <c r="JTN21" s="136"/>
      <c r="JTO21" s="136"/>
      <c r="JTP21" s="136"/>
      <c r="JTQ21" s="136"/>
      <c r="JTR21" s="136"/>
      <c r="JTS21" s="136"/>
      <c r="JTT21" s="136"/>
      <c r="JTU21" s="136"/>
      <c r="JTV21" s="136"/>
      <c r="JTW21" s="136"/>
      <c r="JTX21" s="136"/>
      <c r="JTY21" s="136"/>
      <c r="JTZ21" s="136"/>
      <c r="JUA21" s="136"/>
      <c r="JUB21" s="136"/>
      <c r="JUC21" s="136"/>
      <c r="JUD21" s="136"/>
      <c r="JUE21" s="136"/>
      <c r="JUF21" s="136"/>
      <c r="JUG21" s="136"/>
      <c r="JUH21" s="136"/>
      <c r="JUI21" s="136"/>
      <c r="JUJ21" s="136"/>
      <c r="JUK21" s="136"/>
      <c r="JUL21" s="136"/>
      <c r="JUM21" s="136"/>
      <c r="JUN21" s="136"/>
      <c r="JUO21" s="136"/>
      <c r="JUP21" s="136"/>
      <c r="JUQ21" s="136"/>
      <c r="JUR21" s="136"/>
      <c r="JUS21" s="136"/>
      <c r="JUT21" s="136"/>
      <c r="JUU21" s="136"/>
      <c r="JUV21" s="136"/>
      <c r="JUW21" s="136"/>
      <c r="JUX21" s="136"/>
      <c r="JUY21" s="136"/>
      <c r="JUZ21" s="136"/>
      <c r="JVA21" s="136"/>
      <c r="JVB21" s="136"/>
      <c r="JVC21" s="136"/>
      <c r="JVD21" s="136"/>
      <c r="JVE21" s="136"/>
      <c r="JVF21" s="136"/>
      <c r="JVG21" s="136"/>
      <c r="JVH21" s="136"/>
      <c r="JVI21" s="136"/>
      <c r="JVJ21" s="136"/>
      <c r="JVK21" s="136"/>
      <c r="JVL21" s="136"/>
      <c r="JVM21" s="136"/>
      <c r="JVN21" s="136"/>
      <c r="JVO21" s="136"/>
      <c r="JVP21" s="136"/>
      <c r="JVQ21" s="136"/>
      <c r="JVR21" s="136"/>
      <c r="JVS21" s="136"/>
      <c r="JVT21" s="136"/>
      <c r="JVU21" s="136"/>
      <c r="JVV21" s="136"/>
      <c r="JVW21" s="136"/>
      <c r="JVX21" s="136"/>
      <c r="JVY21" s="136"/>
      <c r="JVZ21" s="136"/>
      <c r="JWA21" s="136"/>
      <c r="JWB21" s="136"/>
      <c r="JWC21" s="136"/>
      <c r="JWD21" s="136"/>
      <c r="JWE21" s="136"/>
      <c r="JWF21" s="136"/>
      <c r="JWG21" s="136"/>
      <c r="JWH21" s="136"/>
      <c r="JWI21" s="136"/>
      <c r="JWJ21" s="136"/>
      <c r="JWK21" s="136"/>
      <c r="JWL21" s="136"/>
      <c r="JWM21" s="136"/>
      <c r="JWN21" s="136"/>
      <c r="JWO21" s="136"/>
      <c r="JWP21" s="136"/>
      <c r="JWQ21" s="136"/>
      <c r="JWR21" s="136"/>
      <c r="JWS21" s="136"/>
      <c r="JWT21" s="136"/>
      <c r="JWU21" s="136"/>
      <c r="JWV21" s="136"/>
      <c r="JWW21" s="136"/>
      <c r="JWX21" s="136"/>
      <c r="JWY21" s="136"/>
      <c r="JWZ21" s="136"/>
      <c r="JXA21" s="136"/>
      <c r="JXB21" s="136"/>
      <c r="JXC21" s="136"/>
      <c r="JXD21" s="136"/>
      <c r="JXE21" s="136"/>
      <c r="JXF21" s="136"/>
      <c r="JXG21" s="136"/>
      <c r="JXH21" s="136"/>
      <c r="JXI21" s="136"/>
      <c r="JXJ21" s="136"/>
      <c r="JXK21" s="136"/>
      <c r="JXL21" s="136"/>
      <c r="JXM21" s="136"/>
      <c r="JXN21" s="136"/>
      <c r="JXO21" s="136"/>
      <c r="JXP21" s="136"/>
      <c r="JXQ21" s="136"/>
      <c r="JXR21" s="136"/>
      <c r="JXS21" s="136"/>
      <c r="JXT21" s="136"/>
      <c r="JXU21" s="136"/>
      <c r="JXV21" s="136"/>
      <c r="JXW21" s="136"/>
      <c r="JXX21" s="136"/>
      <c r="JXY21" s="136"/>
      <c r="JXZ21" s="136"/>
      <c r="JYA21" s="136"/>
      <c r="JYB21" s="136"/>
      <c r="JYC21" s="136"/>
      <c r="JYD21" s="136"/>
      <c r="JYE21" s="136"/>
      <c r="JYF21" s="136"/>
      <c r="JYG21" s="136"/>
      <c r="JYH21" s="136"/>
      <c r="JYI21" s="136"/>
      <c r="JYJ21" s="136"/>
      <c r="JYK21" s="136"/>
      <c r="JYL21" s="136"/>
      <c r="JYM21" s="136"/>
      <c r="JYN21" s="136"/>
      <c r="JYO21" s="136"/>
      <c r="JYP21" s="136"/>
      <c r="JYQ21" s="136"/>
      <c r="JYR21" s="136"/>
      <c r="JYS21" s="136"/>
      <c r="JYT21" s="136"/>
      <c r="JYU21" s="136"/>
      <c r="JYV21" s="136"/>
      <c r="JYW21" s="136"/>
      <c r="JYX21" s="136"/>
      <c r="JYY21" s="136"/>
      <c r="JYZ21" s="136"/>
      <c r="JZA21" s="136"/>
      <c r="JZB21" s="136"/>
      <c r="JZC21" s="136"/>
      <c r="JZD21" s="136"/>
      <c r="JZE21" s="136"/>
      <c r="JZF21" s="136"/>
      <c r="JZG21" s="136"/>
      <c r="JZH21" s="136"/>
      <c r="JZI21" s="136"/>
      <c r="JZJ21" s="136"/>
      <c r="JZK21" s="136"/>
      <c r="JZL21" s="136"/>
      <c r="JZM21" s="136"/>
      <c r="JZN21" s="136"/>
      <c r="JZO21" s="136"/>
      <c r="JZP21" s="136"/>
      <c r="JZQ21" s="136"/>
      <c r="JZR21" s="136"/>
      <c r="JZS21" s="136"/>
      <c r="JZT21" s="136"/>
      <c r="JZU21" s="136"/>
      <c r="JZV21" s="136"/>
      <c r="JZW21" s="136"/>
      <c r="JZX21" s="136"/>
      <c r="JZY21" s="136"/>
      <c r="JZZ21" s="136"/>
      <c r="KAA21" s="136"/>
      <c r="KAB21" s="136"/>
      <c r="KAC21" s="136"/>
      <c r="KAD21" s="136"/>
      <c r="KAE21" s="136"/>
      <c r="KAF21" s="136"/>
      <c r="KAG21" s="136"/>
      <c r="KAH21" s="136"/>
      <c r="KAI21" s="136"/>
      <c r="KAJ21" s="136"/>
      <c r="KAK21" s="136"/>
      <c r="KAL21" s="136"/>
      <c r="KAM21" s="136"/>
      <c r="KAN21" s="136"/>
      <c r="KAO21" s="136"/>
      <c r="KAP21" s="136"/>
      <c r="KAQ21" s="136"/>
      <c r="KAR21" s="136"/>
      <c r="KAS21" s="136"/>
      <c r="KAT21" s="136"/>
      <c r="KAU21" s="136"/>
      <c r="KAV21" s="136"/>
      <c r="KAW21" s="136"/>
      <c r="KAX21" s="136"/>
      <c r="KAY21" s="136"/>
      <c r="KAZ21" s="136"/>
      <c r="KBA21" s="136"/>
      <c r="KBB21" s="136"/>
      <c r="KBC21" s="136"/>
      <c r="KBD21" s="136"/>
      <c r="KBE21" s="136"/>
      <c r="KBF21" s="136"/>
      <c r="KBG21" s="136"/>
      <c r="KBH21" s="136"/>
      <c r="KBI21" s="136"/>
      <c r="KBJ21" s="136"/>
      <c r="KBK21" s="136"/>
      <c r="KBL21" s="136"/>
      <c r="KBM21" s="136"/>
      <c r="KBN21" s="136"/>
      <c r="KBO21" s="136"/>
      <c r="KBP21" s="136"/>
      <c r="KBQ21" s="136"/>
      <c r="KBR21" s="136"/>
      <c r="KBS21" s="136"/>
      <c r="KBT21" s="136"/>
      <c r="KBU21" s="136"/>
      <c r="KBV21" s="136"/>
      <c r="KBW21" s="136"/>
      <c r="KBX21" s="136"/>
      <c r="KBY21" s="136"/>
      <c r="KBZ21" s="136"/>
      <c r="KCA21" s="136"/>
      <c r="KCB21" s="136"/>
      <c r="KCC21" s="136"/>
      <c r="KCD21" s="136"/>
      <c r="KCE21" s="136"/>
      <c r="KCF21" s="136"/>
      <c r="KCG21" s="136"/>
      <c r="KCH21" s="136"/>
      <c r="KCI21" s="136"/>
      <c r="KCJ21" s="136"/>
      <c r="KCK21" s="136"/>
      <c r="KCL21" s="136"/>
      <c r="KCM21" s="136"/>
      <c r="KCN21" s="136"/>
      <c r="KCO21" s="136"/>
      <c r="KCP21" s="136"/>
      <c r="KCQ21" s="136"/>
      <c r="KCR21" s="136"/>
      <c r="KCS21" s="136"/>
      <c r="KCT21" s="136"/>
      <c r="KCU21" s="136"/>
      <c r="KCV21" s="136"/>
      <c r="KCW21" s="136"/>
      <c r="KCX21" s="136"/>
      <c r="KCY21" s="136"/>
      <c r="KCZ21" s="136"/>
      <c r="KDA21" s="136"/>
      <c r="KDB21" s="136"/>
      <c r="KDC21" s="136"/>
      <c r="KDD21" s="136"/>
      <c r="KDE21" s="136"/>
      <c r="KDF21" s="136"/>
      <c r="KDG21" s="136"/>
      <c r="KDH21" s="136"/>
      <c r="KDI21" s="136"/>
      <c r="KDJ21" s="136"/>
      <c r="KDK21" s="136"/>
      <c r="KDL21" s="136"/>
      <c r="KDM21" s="136"/>
      <c r="KDN21" s="136"/>
      <c r="KDO21" s="136"/>
      <c r="KDP21" s="136"/>
      <c r="KDQ21" s="136"/>
      <c r="KDR21" s="136"/>
      <c r="KDS21" s="136"/>
      <c r="KDT21" s="136"/>
      <c r="KDU21" s="136"/>
      <c r="KDV21" s="136"/>
      <c r="KDW21" s="136"/>
      <c r="KDX21" s="136"/>
      <c r="KDY21" s="136"/>
      <c r="KDZ21" s="136"/>
      <c r="KEA21" s="136"/>
      <c r="KEB21" s="136"/>
      <c r="KEC21" s="136"/>
      <c r="KED21" s="136"/>
      <c r="KEE21" s="136"/>
      <c r="KEF21" s="136"/>
      <c r="KEG21" s="136"/>
      <c r="KEH21" s="136"/>
      <c r="KEI21" s="136"/>
      <c r="KEJ21" s="136"/>
      <c r="KEK21" s="136"/>
      <c r="KEL21" s="136"/>
      <c r="KEM21" s="136"/>
      <c r="KEN21" s="136"/>
      <c r="KEO21" s="136"/>
      <c r="KEP21" s="136"/>
      <c r="KEQ21" s="136"/>
      <c r="KER21" s="136"/>
      <c r="KES21" s="136"/>
      <c r="KET21" s="136"/>
      <c r="KEU21" s="136"/>
      <c r="KEV21" s="136"/>
      <c r="KEW21" s="136"/>
      <c r="KEX21" s="136"/>
      <c r="KEY21" s="136"/>
      <c r="KEZ21" s="136"/>
      <c r="KFA21" s="136"/>
      <c r="KFB21" s="136"/>
      <c r="KFC21" s="136"/>
      <c r="KFD21" s="136"/>
      <c r="KFE21" s="136"/>
      <c r="KFF21" s="136"/>
      <c r="KFG21" s="136"/>
      <c r="KFH21" s="136"/>
      <c r="KFI21" s="136"/>
      <c r="KFJ21" s="136"/>
      <c r="KFK21" s="136"/>
      <c r="KFL21" s="136"/>
      <c r="KFM21" s="136"/>
      <c r="KFN21" s="136"/>
      <c r="KFO21" s="136"/>
      <c r="KFP21" s="136"/>
      <c r="KFQ21" s="136"/>
      <c r="KFR21" s="136"/>
      <c r="KFS21" s="136"/>
      <c r="KFT21" s="136"/>
      <c r="KFU21" s="136"/>
      <c r="KFV21" s="136"/>
      <c r="KFW21" s="136"/>
      <c r="KFX21" s="136"/>
      <c r="KFY21" s="136"/>
      <c r="KFZ21" s="136"/>
      <c r="KGA21" s="136"/>
      <c r="KGB21" s="136"/>
      <c r="KGC21" s="136"/>
      <c r="KGD21" s="136"/>
      <c r="KGE21" s="136"/>
      <c r="KGF21" s="136"/>
      <c r="KGG21" s="136"/>
      <c r="KGH21" s="136"/>
      <c r="KGI21" s="136"/>
      <c r="KGJ21" s="136"/>
      <c r="KGK21" s="136"/>
      <c r="KGL21" s="136"/>
      <c r="KGM21" s="136"/>
      <c r="KGN21" s="136"/>
      <c r="KGO21" s="136"/>
      <c r="KGP21" s="136"/>
      <c r="KGQ21" s="136"/>
      <c r="KGR21" s="136"/>
      <c r="KGS21" s="136"/>
      <c r="KGT21" s="136"/>
      <c r="KGU21" s="136"/>
      <c r="KGV21" s="136"/>
      <c r="KGW21" s="136"/>
      <c r="KGX21" s="136"/>
      <c r="KGY21" s="136"/>
      <c r="KGZ21" s="136"/>
      <c r="KHA21" s="136"/>
      <c r="KHB21" s="136"/>
      <c r="KHC21" s="136"/>
      <c r="KHD21" s="136"/>
      <c r="KHE21" s="136"/>
      <c r="KHF21" s="136"/>
      <c r="KHG21" s="136"/>
      <c r="KHH21" s="136"/>
      <c r="KHI21" s="136"/>
      <c r="KHJ21" s="136"/>
      <c r="KHK21" s="136"/>
      <c r="KHL21" s="136"/>
      <c r="KHM21" s="136"/>
      <c r="KHN21" s="136"/>
      <c r="KHO21" s="136"/>
      <c r="KHP21" s="136"/>
      <c r="KHQ21" s="136"/>
      <c r="KHR21" s="136"/>
      <c r="KHS21" s="136"/>
      <c r="KHT21" s="136"/>
      <c r="KHU21" s="136"/>
      <c r="KHV21" s="136"/>
      <c r="KHW21" s="136"/>
      <c r="KHX21" s="136"/>
      <c r="KHY21" s="136"/>
      <c r="KHZ21" s="136"/>
      <c r="KIA21" s="136"/>
      <c r="KIB21" s="136"/>
      <c r="KIC21" s="136"/>
      <c r="KID21" s="136"/>
      <c r="KIE21" s="136"/>
      <c r="KIF21" s="136"/>
      <c r="KIG21" s="136"/>
      <c r="KIH21" s="136"/>
      <c r="KII21" s="136"/>
      <c r="KIJ21" s="136"/>
      <c r="KIK21" s="136"/>
      <c r="KIL21" s="136"/>
      <c r="KIM21" s="136"/>
      <c r="KIN21" s="136"/>
      <c r="KIO21" s="136"/>
      <c r="KIP21" s="136"/>
      <c r="KIQ21" s="136"/>
      <c r="KIR21" s="136"/>
      <c r="KIS21" s="136"/>
      <c r="KIT21" s="136"/>
      <c r="KIU21" s="136"/>
      <c r="KIV21" s="136"/>
      <c r="KIW21" s="136"/>
      <c r="KIX21" s="136"/>
      <c r="KIY21" s="136"/>
      <c r="KIZ21" s="136"/>
      <c r="KJA21" s="136"/>
      <c r="KJB21" s="136"/>
      <c r="KJC21" s="136"/>
      <c r="KJD21" s="136"/>
      <c r="KJE21" s="136"/>
      <c r="KJF21" s="136"/>
      <c r="KJG21" s="136"/>
      <c r="KJH21" s="136"/>
      <c r="KJI21" s="136"/>
      <c r="KJJ21" s="136"/>
      <c r="KJK21" s="136"/>
      <c r="KJL21" s="136"/>
      <c r="KJM21" s="136"/>
      <c r="KJN21" s="136"/>
      <c r="KJO21" s="136"/>
      <c r="KJP21" s="136"/>
      <c r="KJQ21" s="136"/>
      <c r="KJR21" s="136"/>
      <c r="KJS21" s="136"/>
      <c r="KJT21" s="136"/>
      <c r="KJU21" s="136"/>
      <c r="KJV21" s="136"/>
      <c r="KJW21" s="136"/>
      <c r="KJX21" s="136"/>
      <c r="KJY21" s="136"/>
      <c r="KJZ21" s="136"/>
      <c r="KKA21" s="136"/>
      <c r="KKB21" s="136"/>
      <c r="KKC21" s="136"/>
      <c r="KKD21" s="136"/>
      <c r="KKE21" s="136"/>
      <c r="KKF21" s="136"/>
      <c r="KKG21" s="136"/>
      <c r="KKH21" s="136"/>
      <c r="KKI21" s="136"/>
      <c r="KKJ21" s="136"/>
      <c r="KKK21" s="136"/>
      <c r="KKL21" s="136"/>
      <c r="KKM21" s="136"/>
      <c r="KKN21" s="136"/>
      <c r="KKO21" s="136"/>
      <c r="KKP21" s="136"/>
      <c r="KKQ21" s="136"/>
      <c r="KKR21" s="136"/>
      <c r="KKS21" s="136"/>
      <c r="KKT21" s="136"/>
      <c r="KKU21" s="136"/>
      <c r="KKV21" s="136"/>
      <c r="KKW21" s="136"/>
      <c r="KKX21" s="136"/>
      <c r="KKY21" s="136"/>
      <c r="KKZ21" s="136"/>
      <c r="KLA21" s="136"/>
      <c r="KLB21" s="136"/>
      <c r="KLC21" s="136"/>
      <c r="KLD21" s="136"/>
      <c r="KLE21" s="136"/>
      <c r="KLF21" s="136"/>
      <c r="KLG21" s="136"/>
      <c r="KLH21" s="136"/>
      <c r="KLI21" s="136"/>
      <c r="KLJ21" s="136"/>
      <c r="KLK21" s="136"/>
      <c r="KLL21" s="136"/>
      <c r="KLM21" s="136"/>
      <c r="KLN21" s="136"/>
      <c r="KLO21" s="136"/>
      <c r="KLP21" s="136"/>
      <c r="KLQ21" s="136"/>
      <c r="KLR21" s="136"/>
      <c r="KLS21" s="136"/>
      <c r="KLT21" s="136"/>
      <c r="KLU21" s="136"/>
      <c r="KLV21" s="136"/>
      <c r="KLW21" s="136"/>
      <c r="KLX21" s="136"/>
      <c r="KLY21" s="136"/>
      <c r="KLZ21" s="136"/>
      <c r="KMA21" s="136"/>
      <c r="KMB21" s="136"/>
      <c r="KMC21" s="136"/>
      <c r="KMD21" s="136"/>
      <c r="KME21" s="136"/>
      <c r="KMF21" s="136"/>
      <c r="KMG21" s="136"/>
      <c r="KMH21" s="136"/>
      <c r="KMI21" s="136"/>
      <c r="KMJ21" s="136"/>
      <c r="KMK21" s="136"/>
      <c r="KML21" s="136"/>
      <c r="KMM21" s="136"/>
      <c r="KMN21" s="136"/>
      <c r="KMO21" s="136"/>
      <c r="KMP21" s="136"/>
      <c r="KMQ21" s="136"/>
      <c r="KMR21" s="136"/>
      <c r="KMS21" s="136"/>
      <c r="KMT21" s="136"/>
      <c r="KMU21" s="136"/>
      <c r="KMV21" s="136"/>
      <c r="KMW21" s="136"/>
      <c r="KMX21" s="136"/>
      <c r="KMY21" s="136"/>
      <c r="KMZ21" s="136"/>
      <c r="KNA21" s="136"/>
      <c r="KNB21" s="136"/>
      <c r="KNC21" s="136"/>
      <c r="KND21" s="136"/>
      <c r="KNE21" s="136"/>
      <c r="KNF21" s="136"/>
      <c r="KNG21" s="136"/>
      <c r="KNH21" s="136"/>
      <c r="KNI21" s="136"/>
      <c r="KNJ21" s="136"/>
      <c r="KNK21" s="136"/>
      <c r="KNL21" s="136"/>
      <c r="KNM21" s="136"/>
      <c r="KNN21" s="136"/>
      <c r="KNO21" s="136"/>
      <c r="KNP21" s="136"/>
      <c r="KNQ21" s="136"/>
      <c r="KNR21" s="136"/>
      <c r="KNS21" s="136"/>
      <c r="KNT21" s="136"/>
      <c r="KNU21" s="136"/>
      <c r="KNV21" s="136"/>
      <c r="KNW21" s="136"/>
      <c r="KNX21" s="136"/>
      <c r="KNY21" s="136"/>
      <c r="KNZ21" s="136"/>
      <c r="KOA21" s="136"/>
      <c r="KOB21" s="136"/>
      <c r="KOC21" s="136"/>
      <c r="KOD21" s="136"/>
      <c r="KOE21" s="136"/>
      <c r="KOF21" s="136"/>
      <c r="KOG21" s="136"/>
      <c r="KOH21" s="136"/>
      <c r="KOI21" s="136"/>
      <c r="KOJ21" s="136"/>
      <c r="KOK21" s="136"/>
      <c r="KOL21" s="136"/>
      <c r="KOM21" s="136"/>
      <c r="KON21" s="136"/>
      <c r="KOO21" s="136"/>
      <c r="KOP21" s="136"/>
      <c r="KOQ21" s="136"/>
      <c r="KOR21" s="136"/>
      <c r="KOS21" s="136"/>
      <c r="KOT21" s="136"/>
      <c r="KOU21" s="136"/>
      <c r="KOV21" s="136"/>
      <c r="KOW21" s="136"/>
      <c r="KOX21" s="136"/>
      <c r="KOY21" s="136"/>
      <c r="KOZ21" s="136"/>
      <c r="KPA21" s="136"/>
      <c r="KPB21" s="136"/>
      <c r="KPC21" s="136"/>
      <c r="KPD21" s="136"/>
      <c r="KPE21" s="136"/>
      <c r="KPF21" s="136"/>
      <c r="KPG21" s="136"/>
      <c r="KPH21" s="136"/>
      <c r="KPI21" s="136"/>
      <c r="KPJ21" s="136"/>
      <c r="KPK21" s="136"/>
      <c r="KPL21" s="136"/>
      <c r="KPM21" s="136"/>
      <c r="KPN21" s="136"/>
      <c r="KPO21" s="136"/>
      <c r="KPP21" s="136"/>
      <c r="KPQ21" s="136"/>
      <c r="KPR21" s="136"/>
      <c r="KPS21" s="136"/>
      <c r="KPT21" s="136"/>
      <c r="KPU21" s="136"/>
      <c r="KPV21" s="136"/>
      <c r="KPW21" s="136"/>
      <c r="KPX21" s="136"/>
      <c r="KPY21" s="136"/>
      <c r="KPZ21" s="136"/>
      <c r="KQA21" s="136"/>
      <c r="KQB21" s="136"/>
      <c r="KQC21" s="136"/>
      <c r="KQD21" s="136"/>
      <c r="KQE21" s="136"/>
      <c r="KQF21" s="136"/>
      <c r="KQG21" s="136"/>
      <c r="KQH21" s="136"/>
      <c r="KQI21" s="136"/>
      <c r="KQJ21" s="136"/>
      <c r="KQK21" s="136"/>
      <c r="KQL21" s="136"/>
      <c r="KQM21" s="136"/>
      <c r="KQN21" s="136"/>
      <c r="KQO21" s="136"/>
      <c r="KQP21" s="136"/>
      <c r="KQQ21" s="136"/>
      <c r="KQR21" s="136"/>
      <c r="KQS21" s="136"/>
      <c r="KQT21" s="136"/>
      <c r="KQU21" s="136"/>
      <c r="KQV21" s="136"/>
      <c r="KQW21" s="136"/>
      <c r="KQX21" s="136"/>
      <c r="KQY21" s="136"/>
      <c r="KQZ21" s="136"/>
      <c r="KRA21" s="136"/>
      <c r="KRB21" s="136"/>
      <c r="KRC21" s="136"/>
      <c r="KRD21" s="136"/>
      <c r="KRE21" s="136"/>
      <c r="KRF21" s="136"/>
      <c r="KRG21" s="136"/>
      <c r="KRH21" s="136"/>
      <c r="KRI21" s="136"/>
      <c r="KRJ21" s="136"/>
      <c r="KRK21" s="136"/>
      <c r="KRL21" s="136"/>
      <c r="KRM21" s="136"/>
      <c r="KRN21" s="136"/>
      <c r="KRO21" s="136"/>
      <c r="KRP21" s="136"/>
      <c r="KRQ21" s="136"/>
      <c r="KRR21" s="136"/>
      <c r="KRS21" s="136"/>
      <c r="KRT21" s="136"/>
      <c r="KRU21" s="136"/>
      <c r="KRV21" s="136"/>
      <c r="KRW21" s="136"/>
      <c r="KRX21" s="136"/>
      <c r="KRY21" s="136"/>
      <c r="KRZ21" s="136"/>
      <c r="KSA21" s="136"/>
      <c r="KSB21" s="136"/>
      <c r="KSC21" s="136"/>
      <c r="KSD21" s="136"/>
      <c r="KSE21" s="136"/>
      <c r="KSF21" s="136"/>
      <c r="KSG21" s="136"/>
      <c r="KSH21" s="136"/>
      <c r="KSI21" s="136"/>
      <c r="KSJ21" s="136"/>
      <c r="KSK21" s="136"/>
      <c r="KSL21" s="136"/>
      <c r="KSM21" s="136"/>
      <c r="KSN21" s="136"/>
      <c r="KSO21" s="136"/>
      <c r="KSP21" s="136"/>
      <c r="KSQ21" s="136"/>
      <c r="KSR21" s="136"/>
      <c r="KSS21" s="136"/>
      <c r="KST21" s="136"/>
      <c r="KSU21" s="136"/>
      <c r="KSV21" s="136"/>
      <c r="KSW21" s="136"/>
      <c r="KSX21" s="136"/>
      <c r="KSY21" s="136"/>
      <c r="KSZ21" s="136"/>
      <c r="KTA21" s="136"/>
      <c r="KTB21" s="136"/>
      <c r="KTC21" s="136"/>
      <c r="KTD21" s="136"/>
      <c r="KTE21" s="136"/>
      <c r="KTF21" s="136"/>
      <c r="KTG21" s="136"/>
      <c r="KTH21" s="136"/>
      <c r="KTI21" s="136"/>
      <c r="KTJ21" s="136"/>
      <c r="KTK21" s="136"/>
      <c r="KTL21" s="136"/>
      <c r="KTM21" s="136"/>
      <c r="KTN21" s="136"/>
      <c r="KTO21" s="136"/>
      <c r="KTP21" s="136"/>
      <c r="KTQ21" s="136"/>
      <c r="KTR21" s="136"/>
      <c r="KTS21" s="136"/>
      <c r="KTT21" s="136"/>
      <c r="KTU21" s="136"/>
      <c r="KTV21" s="136"/>
      <c r="KTW21" s="136"/>
      <c r="KTX21" s="136"/>
      <c r="KTY21" s="136"/>
      <c r="KTZ21" s="136"/>
      <c r="KUA21" s="136"/>
      <c r="KUB21" s="136"/>
      <c r="KUC21" s="136"/>
      <c r="KUD21" s="136"/>
      <c r="KUE21" s="136"/>
      <c r="KUF21" s="136"/>
      <c r="KUG21" s="136"/>
      <c r="KUH21" s="136"/>
      <c r="KUI21" s="136"/>
      <c r="KUJ21" s="136"/>
      <c r="KUK21" s="136"/>
      <c r="KUL21" s="136"/>
      <c r="KUM21" s="136"/>
      <c r="KUN21" s="136"/>
      <c r="KUO21" s="136"/>
      <c r="KUP21" s="136"/>
      <c r="KUQ21" s="136"/>
      <c r="KUR21" s="136"/>
      <c r="KUS21" s="136"/>
      <c r="KUT21" s="136"/>
      <c r="KUU21" s="136"/>
      <c r="KUV21" s="136"/>
      <c r="KUW21" s="136"/>
      <c r="KUX21" s="136"/>
      <c r="KUY21" s="136"/>
      <c r="KUZ21" s="136"/>
      <c r="KVA21" s="136"/>
      <c r="KVB21" s="136"/>
      <c r="KVC21" s="136"/>
      <c r="KVD21" s="136"/>
      <c r="KVE21" s="136"/>
      <c r="KVF21" s="136"/>
      <c r="KVG21" s="136"/>
      <c r="KVH21" s="136"/>
      <c r="KVI21" s="136"/>
      <c r="KVJ21" s="136"/>
      <c r="KVK21" s="136"/>
      <c r="KVL21" s="136"/>
      <c r="KVM21" s="136"/>
      <c r="KVN21" s="136"/>
      <c r="KVO21" s="136"/>
      <c r="KVP21" s="136"/>
      <c r="KVQ21" s="136"/>
      <c r="KVR21" s="136"/>
      <c r="KVS21" s="136"/>
      <c r="KVT21" s="136"/>
      <c r="KVU21" s="136"/>
      <c r="KVV21" s="136"/>
      <c r="KVW21" s="136"/>
      <c r="KVX21" s="136"/>
      <c r="KVY21" s="136"/>
      <c r="KVZ21" s="136"/>
      <c r="KWA21" s="136"/>
      <c r="KWB21" s="136"/>
      <c r="KWC21" s="136"/>
      <c r="KWD21" s="136"/>
      <c r="KWE21" s="136"/>
      <c r="KWF21" s="136"/>
      <c r="KWG21" s="136"/>
      <c r="KWH21" s="136"/>
      <c r="KWI21" s="136"/>
      <c r="KWJ21" s="136"/>
      <c r="KWK21" s="136"/>
      <c r="KWL21" s="136"/>
      <c r="KWM21" s="136"/>
      <c r="KWN21" s="136"/>
      <c r="KWO21" s="136"/>
      <c r="KWP21" s="136"/>
      <c r="KWQ21" s="136"/>
      <c r="KWR21" s="136"/>
      <c r="KWS21" s="136"/>
      <c r="KWT21" s="136"/>
      <c r="KWU21" s="136"/>
      <c r="KWV21" s="136"/>
      <c r="KWW21" s="136"/>
      <c r="KWX21" s="136"/>
      <c r="KWY21" s="136"/>
      <c r="KWZ21" s="136"/>
      <c r="KXA21" s="136"/>
      <c r="KXB21" s="136"/>
      <c r="KXC21" s="136"/>
      <c r="KXD21" s="136"/>
      <c r="KXE21" s="136"/>
      <c r="KXF21" s="136"/>
      <c r="KXG21" s="136"/>
      <c r="KXH21" s="136"/>
      <c r="KXI21" s="136"/>
      <c r="KXJ21" s="136"/>
      <c r="KXK21" s="136"/>
      <c r="KXL21" s="136"/>
      <c r="KXM21" s="136"/>
      <c r="KXN21" s="136"/>
      <c r="KXO21" s="136"/>
      <c r="KXP21" s="136"/>
      <c r="KXQ21" s="136"/>
      <c r="KXR21" s="136"/>
      <c r="KXS21" s="136"/>
      <c r="KXT21" s="136"/>
      <c r="KXU21" s="136"/>
      <c r="KXV21" s="136"/>
      <c r="KXW21" s="136"/>
      <c r="KXX21" s="136"/>
      <c r="KXY21" s="136"/>
      <c r="KXZ21" s="136"/>
      <c r="KYA21" s="136"/>
      <c r="KYB21" s="136"/>
      <c r="KYC21" s="136"/>
      <c r="KYD21" s="136"/>
      <c r="KYE21" s="136"/>
      <c r="KYF21" s="136"/>
      <c r="KYG21" s="136"/>
      <c r="KYH21" s="136"/>
      <c r="KYI21" s="136"/>
      <c r="KYJ21" s="136"/>
      <c r="KYK21" s="136"/>
      <c r="KYL21" s="136"/>
      <c r="KYM21" s="136"/>
      <c r="KYN21" s="136"/>
      <c r="KYO21" s="136"/>
      <c r="KYP21" s="136"/>
      <c r="KYQ21" s="136"/>
      <c r="KYR21" s="136"/>
      <c r="KYS21" s="136"/>
      <c r="KYT21" s="136"/>
      <c r="KYU21" s="136"/>
      <c r="KYV21" s="136"/>
      <c r="KYW21" s="136"/>
      <c r="KYX21" s="136"/>
      <c r="KYY21" s="136"/>
      <c r="KYZ21" s="136"/>
      <c r="KZA21" s="136"/>
      <c r="KZB21" s="136"/>
      <c r="KZC21" s="136"/>
      <c r="KZD21" s="136"/>
      <c r="KZE21" s="136"/>
      <c r="KZF21" s="136"/>
      <c r="KZG21" s="136"/>
      <c r="KZH21" s="136"/>
      <c r="KZI21" s="136"/>
      <c r="KZJ21" s="136"/>
      <c r="KZK21" s="136"/>
      <c r="KZL21" s="136"/>
      <c r="KZM21" s="136"/>
      <c r="KZN21" s="136"/>
      <c r="KZO21" s="136"/>
      <c r="KZP21" s="136"/>
      <c r="KZQ21" s="136"/>
      <c r="KZR21" s="136"/>
      <c r="KZS21" s="136"/>
      <c r="KZT21" s="136"/>
      <c r="KZU21" s="136"/>
      <c r="KZV21" s="136"/>
      <c r="KZW21" s="136"/>
      <c r="KZX21" s="136"/>
      <c r="KZY21" s="136"/>
      <c r="KZZ21" s="136"/>
      <c r="LAA21" s="136"/>
      <c r="LAB21" s="136"/>
      <c r="LAC21" s="136"/>
      <c r="LAD21" s="136"/>
      <c r="LAE21" s="136"/>
      <c r="LAF21" s="136"/>
      <c r="LAG21" s="136"/>
      <c r="LAH21" s="136"/>
      <c r="LAI21" s="136"/>
      <c r="LAJ21" s="136"/>
      <c r="LAK21" s="136"/>
      <c r="LAL21" s="136"/>
      <c r="LAM21" s="136"/>
      <c r="LAN21" s="136"/>
      <c r="LAO21" s="136"/>
      <c r="LAP21" s="136"/>
      <c r="LAQ21" s="136"/>
      <c r="LAR21" s="136"/>
      <c r="LAS21" s="136"/>
      <c r="LAT21" s="136"/>
      <c r="LAU21" s="136"/>
      <c r="LAV21" s="136"/>
      <c r="LAW21" s="136"/>
      <c r="LAX21" s="136"/>
      <c r="LAY21" s="136"/>
      <c r="LAZ21" s="136"/>
      <c r="LBA21" s="136"/>
      <c r="LBB21" s="136"/>
      <c r="LBC21" s="136"/>
      <c r="LBD21" s="136"/>
      <c r="LBE21" s="136"/>
      <c r="LBF21" s="136"/>
      <c r="LBG21" s="136"/>
      <c r="LBH21" s="136"/>
      <c r="LBI21" s="136"/>
      <c r="LBJ21" s="136"/>
      <c r="LBK21" s="136"/>
      <c r="LBL21" s="136"/>
      <c r="LBM21" s="136"/>
      <c r="LBN21" s="136"/>
      <c r="LBO21" s="136"/>
      <c r="LBP21" s="136"/>
      <c r="LBQ21" s="136"/>
      <c r="LBR21" s="136"/>
      <c r="LBS21" s="136"/>
      <c r="LBT21" s="136"/>
      <c r="LBU21" s="136"/>
      <c r="LBV21" s="136"/>
      <c r="LBW21" s="136"/>
      <c r="LBX21" s="136"/>
      <c r="LBY21" s="136"/>
      <c r="LBZ21" s="136"/>
      <c r="LCA21" s="136"/>
      <c r="LCB21" s="136"/>
      <c r="LCC21" s="136"/>
      <c r="LCD21" s="136"/>
      <c r="LCE21" s="136"/>
      <c r="LCF21" s="136"/>
      <c r="LCG21" s="136"/>
      <c r="LCH21" s="136"/>
      <c r="LCI21" s="136"/>
      <c r="LCJ21" s="136"/>
      <c r="LCK21" s="136"/>
      <c r="LCL21" s="136"/>
      <c r="LCM21" s="136"/>
      <c r="LCN21" s="136"/>
      <c r="LCO21" s="136"/>
      <c r="LCP21" s="136"/>
      <c r="LCQ21" s="136"/>
      <c r="LCR21" s="136"/>
      <c r="LCS21" s="136"/>
      <c r="LCT21" s="136"/>
      <c r="LCU21" s="136"/>
      <c r="LCV21" s="136"/>
      <c r="LCW21" s="136"/>
      <c r="LCX21" s="136"/>
      <c r="LCY21" s="136"/>
      <c r="LCZ21" s="136"/>
      <c r="LDA21" s="136"/>
      <c r="LDB21" s="136"/>
      <c r="LDC21" s="136"/>
      <c r="LDD21" s="136"/>
      <c r="LDE21" s="136"/>
      <c r="LDF21" s="136"/>
      <c r="LDG21" s="136"/>
      <c r="LDH21" s="136"/>
      <c r="LDI21" s="136"/>
      <c r="LDJ21" s="136"/>
      <c r="LDK21" s="136"/>
      <c r="LDL21" s="136"/>
      <c r="LDM21" s="136"/>
      <c r="LDN21" s="136"/>
      <c r="LDO21" s="136"/>
      <c r="LDP21" s="136"/>
      <c r="LDQ21" s="136"/>
      <c r="LDR21" s="136"/>
      <c r="LDS21" s="136"/>
      <c r="LDT21" s="136"/>
      <c r="LDU21" s="136"/>
      <c r="LDV21" s="136"/>
      <c r="LDW21" s="136"/>
      <c r="LDX21" s="136"/>
      <c r="LDY21" s="136"/>
      <c r="LDZ21" s="136"/>
      <c r="LEA21" s="136"/>
      <c r="LEB21" s="136"/>
      <c r="LEC21" s="136"/>
      <c r="LED21" s="136"/>
      <c r="LEE21" s="136"/>
      <c r="LEF21" s="136"/>
      <c r="LEG21" s="136"/>
      <c r="LEH21" s="136"/>
      <c r="LEI21" s="136"/>
      <c r="LEJ21" s="136"/>
      <c r="LEK21" s="136"/>
      <c r="LEL21" s="136"/>
      <c r="LEM21" s="136"/>
      <c r="LEN21" s="136"/>
      <c r="LEO21" s="136"/>
      <c r="LEP21" s="136"/>
      <c r="LEQ21" s="136"/>
      <c r="LER21" s="136"/>
      <c r="LES21" s="136"/>
      <c r="LET21" s="136"/>
      <c r="LEU21" s="136"/>
      <c r="LEV21" s="136"/>
      <c r="LEW21" s="136"/>
      <c r="LEX21" s="136"/>
      <c r="LEY21" s="136"/>
      <c r="LEZ21" s="136"/>
      <c r="LFA21" s="136"/>
      <c r="LFB21" s="136"/>
      <c r="LFC21" s="136"/>
      <c r="LFD21" s="136"/>
      <c r="LFE21" s="136"/>
      <c r="LFF21" s="136"/>
      <c r="LFG21" s="136"/>
      <c r="LFH21" s="136"/>
      <c r="LFI21" s="136"/>
      <c r="LFJ21" s="136"/>
      <c r="LFK21" s="136"/>
      <c r="LFL21" s="136"/>
      <c r="LFM21" s="136"/>
      <c r="LFN21" s="136"/>
      <c r="LFO21" s="136"/>
      <c r="LFP21" s="136"/>
      <c r="LFQ21" s="136"/>
      <c r="LFR21" s="136"/>
      <c r="LFS21" s="136"/>
      <c r="LFT21" s="136"/>
      <c r="LFU21" s="136"/>
      <c r="LFV21" s="136"/>
      <c r="LFW21" s="136"/>
      <c r="LFX21" s="136"/>
      <c r="LFY21" s="136"/>
      <c r="LFZ21" s="136"/>
      <c r="LGA21" s="136"/>
      <c r="LGB21" s="136"/>
      <c r="LGC21" s="136"/>
      <c r="LGD21" s="136"/>
      <c r="LGE21" s="136"/>
      <c r="LGF21" s="136"/>
      <c r="LGG21" s="136"/>
      <c r="LGH21" s="136"/>
      <c r="LGI21" s="136"/>
      <c r="LGJ21" s="136"/>
      <c r="LGK21" s="136"/>
      <c r="LGL21" s="136"/>
      <c r="LGM21" s="136"/>
      <c r="LGN21" s="136"/>
      <c r="LGO21" s="136"/>
      <c r="LGP21" s="136"/>
      <c r="LGQ21" s="136"/>
      <c r="LGR21" s="136"/>
      <c r="LGS21" s="136"/>
      <c r="LGT21" s="136"/>
      <c r="LGU21" s="136"/>
      <c r="LGV21" s="136"/>
      <c r="LGW21" s="136"/>
      <c r="LGX21" s="136"/>
      <c r="LGY21" s="136"/>
      <c r="LGZ21" s="136"/>
      <c r="LHA21" s="136"/>
      <c r="LHB21" s="136"/>
      <c r="LHC21" s="136"/>
      <c r="LHD21" s="136"/>
      <c r="LHE21" s="136"/>
      <c r="LHF21" s="136"/>
      <c r="LHG21" s="136"/>
      <c r="LHH21" s="136"/>
      <c r="LHI21" s="136"/>
      <c r="LHJ21" s="136"/>
      <c r="LHK21" s="136"/>
      <c r="LHL21" s="136"/>
      <c r="LHM21" s="136"/>
      <c r="LHN21" s="136"/>
      <c r="LHO21" s="136"/>
      <c r="LHP21" s="136"/>
      <c r="LHQ21" s="136"/>
      <c r="LHR21" s="136"/>
      <c r="LHS21" s="136"/>
      <c r="LHT21" s="136"/>
      <c r="LHU21" s="136"/>
      <c r="LHV21" s="136"/>
      <c r="LHW21" s="136"/>
      <c r="LHX21" s="136"/>
      <c r="LHY21" s="136"/>
      <c r="LHZ21" s="136"/>
      <c r="LIA21" s="136"/>
      <c r="LIB21" s="136"/>
      <c r="LIC21" s="136"/>
      <c r="LID21" s="136"/>
      <c r="LIE21" s="136"/>
      <c r="LIF21" s="136"/>
      <c r="LIG21" s="136"/>
      <c r="LIH21" s="136"/>
      <c r="LII21" s="136"/>
      <c r="LIJ21" s="136"/>
      <c r="LIK21" s="136"/>
      <c r="LIL21" s="136"/>
      <c r="LIM21" s="136"/>
      <c r="LIN21" s="136"/>
      <c r="LIO21" s="136"/>
      <c r="LIP21" s="136"/>
      <c r="LIQ21" s="136"/>
      <c r="LIR21" s="136"/>
      <c r="LIS21" s="136"/>
      <c r="LIT21" s="136"/>
      <c r="LIU21" s="136"/>
      <c r="LIV21" s="136"/>
      <c r="LIW21" s="136"/>
      <c r="LIX21" s="136"/>
      <c r="LIY21" s="136"/>
      <c r="LIZ21" s="136"/>
      <c r="LJA21" s="136"/>
      <c r="LJB21" s="136"/>
      <c r="LJC21" s="136"/>
      <c r="LJD21" s="136"/>
      <c r="LJE21" s="136"/>
      <c r="LJF21" s="136"/>
      <c r="LJG21" s="136"/>
      <c r="LJH21" s="136"/>
      <c r="LJI21" s="136"/>
      <c r="LJJ21" s="136"/>
      <c r="LJK21" s="136"/>
      <c r="LJL21" s="136"/>
      <c r="LJM21" s="136"/>
      <c r="LJN21" s="136"/>
      <c r="LJO21" s="136"/>
      <c r="LJP21" s="136"/>
      <c r="LJQ21" s="136"/>
      <c r="LJR21" s="136"/>
      <c r="LJS21" s="136"/>
      <c r="LJT21" s="136"/>
      <c r="LJU21" s="136"/>
      <c r="LJV21" s="136"/>
      <c r="LJW21" s="136"/>
      <c r="LJX21" s="136"/>
      <c r="LJY21" s="136"/>
      <c r="LJZ21" s="136"/>
      <c r="LKA21" s="136"/>
      <c r="LKB21" s="136"/>
      <c r="LKC21" s="136"/>
      <c r="LKD21" s="136"/>
      <c r="LKE21" s="136"/>
      <c r="LKF21" s="136"/>
      <c r="LKG21" s="136"/>
      <c r="LKH21" s="136"/>
      <c r="LKI21" s="136"/>
      <c r="LKJ21" s="136"/>
      <c r="LKK21" s="136"/>
      <c r="LKL21" s="136"/>
      <c r="LKM21" s="136"/>
      <c r="LKN21" s="136"/>
      <c r="LKO21" s="136"/>
      <c r="LKP21" s="136"/>
      <c r="LKQ21" s="136"/>
      <c r="LKR21" s="136"/>
      <c r="LKS21" s="136"/>
      <c r="LKT21" s="136"/>
      <c r="LKU21" s="136"/>
      <c r="LKV21" s="136"/>
      <c r="LKW21" s="136"/>
      <c r="LKX21" s="136"/>
      <c r="LKY21" s="136"/>
      <c r="LKZ21" s="136"/>
      <c r="LLA21" s="136"/>
      <c r="LLB21" s="136"/>
      <c r="LLC21" s="136"/>
      <c r="LLD21" s="136"/>
      <c r="LLE21" s="136"/>
      <c r="LLF21" s="136"/>
      <c r="LLG21" s="136"/>
      <c r="LLH21" s="136"/>
      <c r="LLI21" s="136"/>
      <c r="LLJ21" s="136"/>
      <c r="LLK21" s="136"/>
      <c r="LLL21" s="136"/>
      <c r="LLM21" s="136"/>
      <c r="LLN21" s="136"/>
      <c r="LLO21" s="136"/>
      <c r="LLP21" s="136"/>
      <c r="LLQ21" s="136"/>
      <c r="LLR21" s="136"/>
      <c r="LLS21" s="136"/>
      <c r="LLT21" s="136"/>
      <c r="LLU21" s="136"/>
      <c r="LLV21" s="136"/>
      <c r="LLW21" s="136"/>
      <c r="LLX21" s="136"/>
      <c r="LLY21" s="136"/>
      <c r="LLZ21" s="136"/>
      <c r="LMA21" s="136"/>
      <c r="LMB21" s="136"/>
      <c r="LMC21" s="136"/>
      <c r="LMD21" s="136"/>
      <c r="LME21" s="136"/>
      <c r="LMF21" s="136"/>
      <c r="LMG21" s="136"/>
      <c r="LMH21" s="136"/>
      <c r="LMI21" s="136"/>
      <c r="LMJ21" s="136"/>
      <c r="LMK21" s="136"/>
      <c r="LML21" s="136"/>
      <c r="LMM21" s="136"/>
      <c r="LMN21" s="136"/>
      <c r="LMO21" s="136"/>
      <c r="LMP21" s="136"/>
      <c r="LMQ21" s="136"/>
      <c r="LMR21" s="136"/>
      <c r="LMS21" s="136"/>
      <c r="LMT21" s="136"/>
      <c r="LMU21" s="136"/>
      <c r="LMV21" s="136"/>
      <c r="LMW21" s="136"/>
      <c r="LMX21" s="136"/>
      <c r="LMY21" s="136"/>
      <c r="LMZ21" s="136"/>
      <c r="LNA21" s="136"/>
      <c r="LNB21" s="136"/>
      <c r="LNC21" s="136"/>
      <c r="LND21" s="136"/>
      <c r="LNE21" s="136"/>
      <c r="LNF21" s="136"/>
      <c r="LNG21" s="136"/>
      <c r="LNH21" s="136"/>
      <c r="LNI21" s="136"/>
      <c r="LNJ21" s="136"/>
      <c r="LNK21" s="136"/>
      <c r="LNL21" s="136"/>
      <c r="LNM21" s="136"/>
      <c r="LNN21" s="136"/>
      <c r="LNO21" s="136"/>
      <c r="LNP21" s="136"/>
      <c r="LNQ21" s="136"/>
      <c r="LNR21" s="136"/>
      <c r="LNS21" s="136"/>
      <c r="LNT21" s="136"/>
      <c r="LNU21" s="136"/>
      <c r="LNV21" s="136"/>
      <c r="LNW21" s="136"/>
      <c r="LNX21" s="136"/>
      <c r="LNY21" s="136"/>
      <c r="LNZ21" s="136"/>
      <c r="LOA21" s="136"/>
      <c r="LOB21" s="136"/>
      <c r="LOC21" s="136"/>
      <c r="LOD21" s="136"/>
      <c r="LOE21" s="136"/>
      <c r="LOF21" s="136"/>
      <c r="LOG21" s="136"/>
      <c r="LOH21" s="136"/>
      <c r="LOI21" s="136"/>
      <c r="LOJ21" s="136"/>
      <c r="LOK21" s="136"/>
      <c r="LOL21" s="136"/>
      <c r="LOM21" s="136"/>
      <c r="LON21" s="136"/>
      <c r="LOO21" s="136"/>
      <c r="LOP21" s="136"/>
      <c r="LOQ21" s="136"/>
      <c r="LOR21" s="136"/>
      <c r="LOS21" s="136"/>
      <c r="LOT21" s="136"/>
      <c r="LOU21" s="136"/>
      <c r="LOV21" s="136"/>
      <c r="LOW21" s="136"/>
      <c r="LOX21" s="136"/>
      <c r="LOY21" s="136"/>
      <c r="LOZ21" s="136"/>
      <c r="LPA21" s="136"/>
      <c r="LPB21" s="136"/>
      <c r="LPC21" s="136"/>
      <c r="LPD21" s="136"/>
      <c r="LPE21" s="136"/>
      <c r="LPF21" s="136"/>
      <c r="LPG21" s="136"/>
      <c r="LPH21" s="136"/>
      <c r="LPI21" s="136"/>
      <c r="LPJ21" s="136"/>
      <c r="LPK21" s="136"/>
      <c r="LPL21" s="136"/>
      <c r="LPM21" s="136"/>
      <c r="LPN21" s="136"/>
      <c r="LPO21" s="136"/>
      <c r="LPP21" s="136"/>
      <c r="LPQ21" s="136"/>
      <c r="LPR21" s="136"/>
      <c r="LPS21" s="136"/>
      <c r="LPT21" s="136"/>
      <c r="LPU21" s="136"/>
      <c r="LPV21" s="136"/>
      <c r="LPW21" s="136"/>
      <c r="LPX21" s="136"/>
      <c r="LPY21" s="136"/>
      <c r="LPZ21" s="136"/>
      <c r="LQA21" s="136"/>
      <c r="LQB21" s="136"/>
      <c r="LQC21" s="136"/>
      <c r="LQD21" s="136"/>
      <c r="LQE21" s="136"/>
      <c r="LQF21" s="136"/>
      <c r="LQG21" s="136"/>
      <c r="LQH21" s="136"/>
      <c r="LQI21" s="136"/>
      <c r="LQJ21" s="136"/>
      <c r="LQK21" s="136"/>
      <c r="LQL21" s="136"/>
      <c r="LQM21" s="136"/>
      <c r="LQN21" s="136"/>
      <c r="LQO21" s="136"/>
      <c r="LQP21" s="136"/>
      <c r="LQQ21" s="136"/>
      <c r="LQR21" s="136"/>
      <c r="LQS21" s="136"/>
      <c r="LQT21" s="136"/>
      <c r="LQU21" s="136"/>
      <c r="LQV21" s="136"/>
      <c r="LQW21" s="136"/>
      <c r="LQX21" s="136"/>
      <c r="LQY21" s="136"/>
      <c r="LQZ21" s="136"/>
      <c r="LRA21" s="136"/>
      <c r="LRB21" s="136"/>
      <c r="LRC21" s="136"/>
      <c r="LRD21" s="136"/>
      <c r="LRE21" s="136"/>
      <c r="LRF21" s="136"/>
      <c r="LRG21" s="136"/>
      <c r="LRH21" s="136"/>
      <c r="LRI21" s="136"/>
      <c r="LRJ21" s="136"/>
      <c r="LRK21" s="136"/>
      <c r="LRL21" s="136"/>
      <c r="LRM21" s="136"/>
      <c r="LRN21" s="136"/>
      <c r="LRO21" s="136"/>
      <c r="LRP21" s="136"/>
      <c r="LRQ21" s="136"/>
      <c r="LRR21" s="136"/>
      <c r="LRS21" s="136"/>
      <c r="LRT21" s="136"/>
      <c r="LRU21" s="136"/>
      <c r="LRV21" s="136"/>
      <c r="LRW21" s="136"/>
      <c r="LRX21" s="136"/>
      <c r="LRY21" s="136"/>
      <c r="LRZ21" s="136"/>
      <c r="LSA21" s="136"/>
      <c r="LSB21" s="136"/>
      <c r="LSC21" s="136"/>
      <c r="LSD21" s="136"/>
      <c r="LSE21" s="136"/>
      <c r="LSF21" s="136"/>
      <c r="LSG21" s="136"/>
      <c r="LSH21" s="136"/>
      <c r="LSI21" s="136"/>
      <c r="LSJ21" s="136"/>
      <c r="LSK21" s="136"/>
      <c r="LSL21" s="136"/>
      <c r="LSM21" s="136"/>
      <c r="LSN21" s="136"/>
      <c r="LSO21" s="136"/>
      <c r="LSP21" s="136"/>
      <c r="LSQ21" s="136"/>
      <c r="LSR21" s="136"/>
      <c r="LSS21" s="136"/>
      <c r="LST21" s="136"/>
      <c r="LSU21" s="136"/>
      <c r="LSV21" s="136"/>
      <c r="LSW21" s="136"/>
      <c r="LSX21" s="136"/>
      <c r="LSY21" s="136"/>
      <c r="LSZ21" s="136"/>
      <c r="LTA21" s="136"/>
      <c r="LTB21" s="136"/>
      <c r="LTC21" s="136"/>
      <c r="LTD21" s="136"/>
      <c r="LTE21" s="136"/>
      <c r="LTF21" s="136"/>
      <c r="LTG21" s="136"/>
      <c r="LTH21" s="136"/>
      <c r="LTI21" s="136"/>
      <c r="LTJ21" s="136"/>
      <c r="LTK21" s="136"/>
      <c r="LTL21" s="136"/>
      <c r="LTM21" s="136"/>
      <c r="LTN21" s="136"/>
      <c r="LTO21" s="136"/>
      <c r="LTP21" s="136"/>
      <c r="LTQ21" s="136"/>
      <c r="LTR21" s="136"/>
      <c r="LTS21" s="136"/>
      <c r="LTT21" s="136"/>
      <c r="LTU21" s="136"/>
      <c r="LTV21" s="136"/>
      <c r="LTW21" s="136"/>
      <c r="LTX21" s="136"/>
      <c r="LTY21" s="136"/>
      <c r="LTZ21" s="136"/>
      <c r="LUA21" s="136"/>
      <c r="LUB21" s="136"/>
      <c r="LUC21" s="136"/>
      <c r="LUD21" s="136"/>
      <c r="LUE21" s="136"/>
      <c r="LUF21" s="136"/>
      <c r="LUG21" s="136"/>
      <c r="LUH21" s="136"/>
      <c r="LUI21" s="136"/>
      <c r="LUJ21" s="136"/>
      <c r="LUK21" s="136"/>
      <c r="LUL21" s="136"/>
      <c r="LUM21" s="136"/>
      <c r="LUN21" s="136"/>
      <c r="LUO21" s="136"/>
      <c r="LUP21" s="136"/>
      <c r="LUQ21" s="136"/>
      <c r="LUR21" s="136"/>
      <c r="LUS21" s="136"/>
      <c r="LUT21" s="136"/>
      <c r="LUU21" s="136"/>
      <c r="LUV21" s="136"/>
      <c r="LUW21" s="136"/>
      <c r="LUX21" s="136"/>
      <c r="LUY21" s="136"/>
      <c r="LUZ21" s="136"/>
      <c r="LVA21" s="136"/>
      <c r="LVB21" s="136"/>
      <c r="LVC21" s="136"/>
      <c r="LVD21" s="136"/>
      <c r="LVE21" s="136"/>
      <c r="LVF21" s="136"/>
      <c r="LVG21" s="136"/>
      <c r="LVH21" s="136"/>
      <c r="LVI21" s="136"/>
      <c r="LVJ21" s="136"/>
      <c r="LVK21" s="136"/>
      <c r="LVL21" s="136"/>
      <c r="LVM21" s="136"/>
      <c r="LVN21" s="136"/>
      <c r="LVO21" s="136"/>
      <c r="LVP21" s="136"/>
      <c r="LVQ21" s="136"/>
      <c r="LVR21" s="136"/>
      <c r="LVS21" s="136"/>
      <c r="LVT21" s="136"/>
      <c r="LVU21" s="136"/>
      <c r="LVV21" s="136"/>
      <c r="LVW21" s="136"/>
      <c r="LVX21" s="136"/>
      <c r="LVY21" s="136"/>
      <c r="LVZ21" s="136"/>
      <c r="LWA21" s="136"/>
      <c r="LWB21" s="136"/>
      <c r="LWC21" s="136"/>
      <c r="LWD21" s="136"/>
      <c r="LWE21" s="136"/>
      <c r="LWF21" s="136"/>
      <c r="LWG21" s="136"/>
      <c r="LWH21" s="136"/>
      <c r="LWI21" s="136"/>
      <c r="LWJ21" s="136"/>
      <c r="LWK21" s="136"/>
      <c r="LWL21" s="136"/>
      <c r="LWM21" s="136"/>
      <c r="LWN21" s="136"/>
      <c r="LWO21" s="136"/>
      <c r="LWP21" s="136"/>
      <c r="LWQ21" s="136"/>
      <c r="LWR21" s="136"/>
      <c r="LWS21" s="136"/>
      <c r="LWT21" s="136"/>
      <c r="LWU21" s="136"/>
      <c r="LWV21" s="136"/>
      <c r="LWW21" s="136"/>
      <c r="LWX21" s="136"/>
      <c r="LWY21" s="136"/>
      <c r="LWZ21" s="136"/>
      <c r="LXA21" s="136"/>
      <c r="LXB21" s="136"/>
      <c r="LXC21" s="136"/>
      <c r="LXD21" s="136"/>
      <c r="LXE21" s="136"/>
      <c r="LXF21" s="136"/>
      <c r="LXG21" s="136"/>
      <c r="LXH21" s="136"/>
      <c r="LXI21" s="136"/>
      <c r="LXJ21" s="136"/>
      <c r="LXK21" s="136"/>
      <c r="LXL21" s="136"/>
      <c r="LXM21" s="136"/>
      <c r="LXN21" s="136"/>
      <c r="LXO21" s="136"/>
      <c r="LXP21" s="136"/>
      <c r="LXQ21" s="136"/>
      <c r="LXR21" s="136"/>
      <c r="LXS21" s="136"/>
      <c r="LXT21" s="136"/>
      <c r="LXU21" s="136"/>
      <c r="LXV21" s="136"/>
      <c r="LXW21" s="136"/>
      <c r="LXX21" s="136"/>
      <c r="LXY21" s="136"/>
      <c r="LXZ21" s="136"/>
      <c r="LYA21" s="136"/>
      <c r="LYB21" s="136"/>
      <c r="LYC21" s="136"/>
      <c r="LYD21" s="136"/>
      <c r="LYE21" s="136"/>
      <c r="LYF21" s="136"/>
      <c r="LYG21" s="136"/>
      <c r="LYH21" s="136"/>
      <c r="LYI21" s="136"/>
      <c r="LYJ21" s="136"/>
      <c r="LYK21" s="136"/>
      <c r="LYL21" s="136"/>
      <c r="LYM21" s="136"/>
      <c r="LYN21" s="136"/>
      <c r="LYO21" s="136"/>
      <c r="LYP21" s="136"/>
      <c r="LYQ21" s="136"/>
      <c r="LYR21" s="136"/>
      <c r="LYS21" s="136"/>
      <c r="LYT21" s="136"/>
      <c r="LYU21" s="136"/>
      <c r="LYV21" s="136"/>
      <c r="LYW21" s="136"/>
      <c r="LYX21" s="136"/>
      <c r="LYY21" s="136"/>
      <c r="LYZ21" s="136"/>
      <c r="LZA21" s="136"/>
      <c r="LZB21" s="136"/>
      <c r="LZC21" s="136"/>
      <c r="LZD21" s="136"/>
      <c r="LZE21" s="136"/>
      <c r="LZF21" s="136"/>
      <c r="LZG21" s="136"/>
      <c r="LZH21" s="136"/>
      <c r="LZI21" s="136"/>
      <c r="LZJ21" s="136"/>
      <c r="LZK21" s="136"/>
      <c r="LZL21" s="136"/>
      <c r="LZM21" s="136"/>
      <c r="LZN21" s="136"/>
      <c r="LZO21" s="136"/>
      <c r="LZP21" s="136"/>
      <c r="LZQ21" s="136"/>
      <c r="LZR21" s="136"/>
      <c r="LZS21" s="136"/>
      <c r="LZT21" s="136"/>
      <c r="LZU21" s="136"/>
      <c r="LZV21" s="136"/>
      <c r="LZW21" s="136"/>
      <c r="LZX21" s="136"/>
      <c r="LZY21" s="136"/>
      <c r="LZZ21" s="136"/>
      <c r="MAA21" s="136"/>
      <c r="MAB21" s="136"/>
      <c r="MAC21" s="136"/>
      <c r="MAD21" s="136"/>
      <c r="MAE21" s="136"/>
      <c r="MAF21" s="136"/>
      <c r="MAG21" s="136"/>
      <c r="MAH21" s="136"/>
      <c r="MAI21" s="136"/>
      <c r="MAJ21" s="136"/>
      <c r="MAK21" s="136"/>
      <c r="MAL21" s="136"/>
      <c r="MAM21" s="136"/>
      <c r="MAN21" s="136"/>
      <c r="MAO21" s="136"/>
      <c r="MAP21" s="136"/>
      <c r="MAQ21" s="136"/>
      <c r="MAR21" s="136"/>
      <c r="MAS21" s="136"/>
      <c r="MAT21" s="136"/>
      <c r="MAU21" s="136"/>
      <c r="MAV21" s="136"/>
      <c r="MAW21" s="136"/>
      <c r="MAX21" s="136"/>
      <c r="MAY21" s="136"/>
      <c r="MAZ21" s="136"/>
      <c r="MBA21" s="136"/>
      <c r="MBB21" s="136"/>
      <c r="MBC21" s="136"/>
      <c r="MBD21" s="136"/>
      <c r="MBE21" s="136"/>
      <c r="MBF21" s="136"/>
      <c r="MBG21" s="136"/>
      <c r="MBH21" s="136"/>
      <c r="MBI21" s="136"/>
      <c r="MBJ21" s="136"/>
      <c r="MBK21" s="136"/>
      <c r="MBL21" s="136"/>
      <c r="MBM21" s="136"/>
      <c r="MBN21" s="136"/>
      <c r="MBO21" s="136"/>
      <c r="MBP21" s="136"/>
      <c r="MBQ21" s="136"/>
      <c r="MBR21" s="136"/>
      <c r="MBS21" s="136"/>
      <c r="MBT21" s="136"/>
      <c r="MBU21" s="136"/>
      <c r="MBV21" s="136"/>
      <c r="MBW21" s="136"/>
      <c r="MBX21" s="136"/>
      <c r="MBY21" s="136"/>
      <c r="MBZ21" s="136"/>
      <c r="MCA21" s="136"/>
      <c r="MCB21" s="136"/>
      <c r="MCC21" s="136"/>
      <c r="MCD21" s="136"/>
      <c r="MCE21" s="136"/>
      <c r="MCF21" s="136"/>
      <c r="MCG21" s="136"/>
      <c r="MCH21" s="136"/>
      <c r="MCI21" s="136"/>
      <c r="MCJ21" s="136"/>
      <c r="MCK21" s="136"/>
      <c r="MCL21" s="136"/>
      <c r="MCM21" s="136"/>
      <c r="MCN21" s="136"/>
      <c r="MCO21" s="136"/>
      <c r="MCP21" s="136"/>
      <c r="MCQ21" s="136"/>
      <c r="MCR21" s="136"/>
      <c r="MCS21" s="136"/>
      <c r="MCT21" s="136"/>
      <c r="MCU21" s="136"/>
      <c r="MCV21" s="136"/>
      <c r="MCW21" s="136"/>
      <c r="MCX21" s="136"/>
      <c r="MCY21" s="136"/>
      <c r="MCZ21" s="136"/>
      <c r="MDA21" s="136"/>
      <c r="MDB21" s="136"/>
      <c r="MDC21" s="136"/>
      <c r="MDD21" s="136"/>
      <c r="MDE21" s="136"/>
      <c r="MDF21" s="136"/>
      <c r="MDG21" s="136"/>
      <c r="MDH21" s="136"/>
      <c r="MDI21" s="136"/>
      <c r="MDJ21" s="136"/>
      <c r="MDK21" s="136"/>
      <c r="MDL21" s="136"/>
      <c r="MDM21" s="136"/>
      <c r="MDN21" s="136"/>
      <c r="MDO21" s="136"/>
      <c r="MDP21" s="136"/>
      <c r="MDQ21" s="136"/>
      <c r="MDR21" s="136"/>
      <c r="MDS21" s="136"/>
      <c r="MDT21" s="136"/>
      <c r="MDU21" s="136"/>
      <c r="MDV21" s="136"/>
      <c r="MDW21" s="136"/>
      <c r="MDX21" s="136"/>
      <c r="MDY21" s="136"/>
      <c r="MDZ21" s="136"/>
      <c r="MEA21" s="136"/>
      <c r="MEB21" s="136"/>
      <c r="MEC21" s="136"/>
      <c r="MED21" s="136"/>
      <c r="MEE21" s="136"/>
      <c r="MEF21" s="136"/>
      <c r="MEG21" s="136"/>
      <c r="MEH21" s="136"/>
      <c r="MEI21" s="136"/>
      <c r="MEJ21" s="136"/>
      <c r="MEK21" s="136"/>
      <c r="MEL21" s="136"/>
      <c r="MEM21" s="136"/>
      <c r="MEN21" s="136"/>
      <c r="MEO21" s="136"/>
      <c r="MEP21" s="136"/>
      <c r="MEQ21" s="136"/>
      <c r="MER21" s="136"/>
      <c r="MES21" s="136"/>
      <c r="MET21" s="136"/>
      <c r="MEU21" s="136"/>
      <c r="MEV21" s="136"/>
      <c r="MEW21" s="136"/>
      <c r="MEX21" s="136"/>
      <c r="MEY21" s="136"/>
      <c r="MEZ21" s="136"/>
      <c r="MFA21" s="136"/>
      <c r="MFB21" s="136"/>
      <c r="MFC21" s="136"/>
      <c r="MFD21" s="136"/>
      <c r="MFE21" s="136"/>
      <c r="MFF21" s="136"/>
      <c r="MFG21" s="136"/>
      <c r="MFH21" s="136"/>
      <c r="MFI21" s="136"/>
      <c r="MFJ21" s="136"/>
      <c r="MFK21" s="136"/>
      <c r="MFL21" s="136"/>
      <c r="MFM21" s="136"/>
      <c r="MFN21" s="136"/>
      <c r="MFO21" s="136"/>
      <c r="MFP21" s="136"/>
      <c r="MFQ21" s="136"/>
      <c r="MFR21" s="136"/>
      <c r="MFS21" s="136"/>
      <c r="MFT21" s="136"/>
      <c r="MFU21" s="136"/>
      <c r="MFV21" s="136"/>
      <c r="MFW21" s="136"/>
      <c r="MFX21" s="136"/>
      <c r="MFY21" s="136"/>
      <c r="MFZ21" s="136"/>
      <c r="MGA21" s="136"/>
      <c r="MGB21" s="136"/>
      <c r="MGC21" s="136"/>
      <c r="MGD21" s="136"/>
      <c r="MGE21" s="136"/>
      <c r="MGF21" s="136"/>
      <c r="MGG21" s="136"/>
      <c r="MGH21" s="136"/>
      <c r="MGI21" s="136"/>
      <c r="MGJ21" s="136"/>
      <c r="MGK21" s="136"/>
      <c r="MGL21" s="136"/>
      <c r="MGM21" s="136"/>
      <c r="MGN21" s="136"/>
      <c r="MGO21" s="136"/>
      <c r="MGP21" s="136"/>
      <c r="MGQ21" s="136"/>
      <c r="MGR21" s="136"/>
      <c r="MGS21" s="136"/>
      <c r="MGT21" s="136"/>
      <c r="MGU21" s="136"/>
      <c r="MGV21" s="136"/>
      <c r="MGW21" s="136"/>
      <c r="MGX21" s="136"/>
      <c r="MGY21" s="136"/>
      <c r="MGZ21" s="136"/>
      <c r="MHA21" s="136"/>
      <c r="MHB21" s="136"/>
      <c r="MHC21" s="136"/>
      <c r="MHD21" s="136"/>
      <c r="MHE21" s="136"/>
      <c r="MHF21" s="136"/>
      <c r="MHG21" s="136"/>
      <c r="MHH21" s="136"/>
      <c r="MHI21" s="136"/>
      <c r="MHJ21" s="136"/>
      <c r="MHK21" s="136"/>
      <c r="MHL21" s="136"/>
      <c r="MHM21" s="136"/>
      <c r="MHN21" s="136"/>
      <c r="MHO21" s="136"/>
      <c r="MHP21" s="136"/>
      <c r="MHQ21" s="136"/>
      <c r="MHR21" s="136"/>
      <c r="MHS21" s="136"/>
      <c r="MHT21" s="136"/>
      <c r="MHU21" s="136"/>
      <c r="MHV21" s="136"/>
      <c r="MHW21" s="136"/>
      <c r="MHX21" s="136"/>
      <c r="MHY21" s="136"/>
      <c r="MHZ21" s="136"/>
      <c r="MIA21" s="136"/>
      <c r="MIB21" s="136"/>
      <c r="MIC21" s="136"/>
      <c r="MID21" s="136"/>
      <c r="MIE21" s="136"/>
      <c r="MIF21" s="136"/>
      <c r="MIG21" s="136"/>
      <c r="MIH21" s="136"/>
      <c r="MII21" s="136"/>
      <c r="MIJ21" s="136"/>
      <c r="MIK21" s="136"/>
      <c r="MIL21" s="136"/>
      <c r="MIM21" s="136"/>
      <c r="MIN21" s="136"/>
      <c r="MIO21" s="136"/>
      <c r="MIP21" s="136"/>
      <c r="MIQ21" s="136"/>
      <c r="MIR21" s="136"/>
      <c r="MIS21" s="136"/>
      <c r="MIT21" s="136"/>
      <c r="MIU21" s="136"/>
      <c r="MIV21" s="136"/>
      <c r="MIW21" s="136"/>
      <c r="MIX21" s="136"/>
      <c r="MIY21" s="136"/>
      <c r="MIZ21" s="136"/>
      <c r="MJA21" s="136"/>
      <c r="MJB21" s="136"/>
      <c r="MJC21" s="136"/>
      <c r="MJD21" s="136"/>
      <c r="MJE21" s="136"/>
      <c r="MJF21" s="136"/>
      <c r="MJG21" s="136"/>
      <c r="MJH21" s="136"/>
      <c r="MJI21" s="136"/>
      <c r="MJJ21" s="136"/>
      <c r="MJK21" s="136"/>
      <c r="MJL21" s="136"/>
      <c r="MJM21" s="136"/>
      <c r="MJN21" s="136"/>
      <c r="MJO21" s="136"/>
      <c r="MJP21" s="136"/>
      <c r="MJQ21" s="136"/>
      <c r="MJR21" s="136"/>
      <c r="MJS21" s="136"/>
      <c r="MJT21" s="136"/>
      <c r="MJU21" s="136"/>
      <c r="MJV21" s="136"/>
      <c r="MJW21" s="136"/>
      <c r="MJX21" s="136"/>
      <c r="MJY21" s="136"/>
      <c r="MJZ21" s="136"/>
      <c r="MKA21" s="136"/>
      <c r="MKB21" s="136"/>
      <c r="MKC21" s="136"/>
      <c r="MKD21" s="136"/>
      <c r="MKE21" s="136"/>
      <c r="MKF21" s="136"/>
      <c r="MKG21" s="136"/>
      <c r="MKH21" s="136"/>
      <c r="MKI21" s="136"/>
      <c r="MKJ21" s="136"/>
      <c r="MKK21" s="136"/>
      <c r="MKL21" s="136"/>
      <c r="MKM21" s="136"/>
      <c r="MKN21" s="136"/>
      <c r="MKO21" s="136"/>
      <c r="MKP21" s="136"/>
      <c r="MKQ21" s="136"/>
      <c r="MKR21" s="136"/>
      <c r="MKS21" s="136"/>
      <c r="MKT21" s="136"/>
      <c r="MKU21" s="136"/>
      <c r="MKV21" s="136"/>
      <c r="MKW21" s="136"/>
      <c r="MKX21" s="136"/>
      <c r="MKY21" s="136"/>
      <c r="MKZ21" s="136"/>
      <c r="MLA21" s="136"/>
      <c r="MLB21" s="136"/>
      <c r="MLC21" s="136"/>
      <c r="MLD21" s="136"/>
      <c r="MLE21" s="136"/>
      <c r="MLF21" s="136"/>
      <c r="MLG21" s="136"/>
      <c r="MLH21" s="136"/>
      <c r="MLI21" s="136"/>
      <c r="MLJ21" s="136"/>
      <c r="MLK21" s="136"/>
      <c r="MLL21" s="136"/>
      <c r="MLM21" s="136"/>
      <c r="MLN21" s="136"/>
      <c r="MLO21" s="136"/>
      <c r="MLP21" s="136"/>
      <c r="MLQ21" s="136"/>
      <c r="MLR21" s="136"/>
      <c r="MLS21" s="136"/>
      <c r="MLT21" s="136"/>
      <c r="MLU21" s="136"/>
      <c r="MLV21" s="136"/>
      <c r="MLW21" s="136"/>
      <c r="MLX21" s="136"/>
      <c r="MLY21" s="136"/>
      <c r="MLZ21" s="136"/>
      <c r="MMA21" s="136"/>
      <c r="MMB21" s="136"/>
      <c r="MMC21" s="136"/>
      <c r="MMD21" s="136"/>
      <c r="MME21" s="136"/>
      <c r="MMF21" s="136"/>
      <c r="MMG21" s="136"/>
      <c r="MMH21" s="136"/>
      <c r="MMI21" s="136"/>
      <c r="MMJ21" s="136"/>
      <c r="MMK21" s="136"/>
      <c r="MML21" s="136"/>
      <c r="MMM21" s="136"/>
      <c r="MMN21" s="136"/>
      <c r="MMO21" s="136"/>
      <c r="MMP21" s="136"/>
      <c r="MMQ21" s="136"/>
      <c r="MMR21" s="136"/>
      <c r="MMS21" s="136"/>
      <c r="MMT21" s="136"/>
      <c r="MMU21" s="136"/>
      <c r="MMV21" s="136"/>
      <c r="MMW21" s="136"/>
      <c r="MMX21" s="136"/>
      <c r="MMY21" s="136"/>
      <c r="MMZ21" s="136"/>
      <c r="MNA21" s="136"/>
      <c r="MNB21" s="136"/>
      <c r="MNC21" s="136"/>
      <c r="MND21" s="136"/>
      <c r="MNE21" s="136"/>
      <c r="MNF21" s="136"/>
      <c r="MNG21" s="136"/>
      <c r="MNH21" s="136"/>
      <c r="MNI21" s="136"/>
      <c r="MNJ21" s="136"/>
      <c r="MNK21" s="136"/>
      <c r="MNL21" s="136"/>
      <c r="MNM21" s="136"/>
      <c r="MNN21" s="136"/>
      <c r="MNO21" s="136"/>
      <c r="MNP21" s="136"/>
      <c r="MNQ21" s="136"/>
      <c r="MNR21" s="136"/>
      <c r="MNS21" s="136"/>
      <c r="MNT21" s="136"/>
      <c r="MNU21" s="136"/>
      <c r="MNV21" s="136"/>
      <c r="MNW21" s="136"/>
      <c r="MNX21" s="136"/>
      <c r="MNY21" s="136"/>
      <c r="MNZ21" s="136"/>
      <c r="MOA21" s="136"/>
      <c r="MOB21" s="136"/>
      <c r="MOC21" s="136"/>
      <c r="MOD21" s="136"/>
      <c r="MOE21" s="136"/>
      <c r="MOF21" s="136"/>
      <c r="MOG21" s="136"/>
      <c r="MOH21" s="136"/>
      <c r="MOI21" s="136"/>
      <c r="MOJ21" s="136"/>
      <c r="MOK21" s="136"/>
      <c r="MOL21" s="136"/>
      <c r="MOM21" s="136"/>
      <c r="MON21" s="136"/>
      <c r="MOO21" s="136"/>
      <c r="MOP21" s="136"/>
      <c r="MOQ21" s="136"/>
      <c r="MOR21" s="136"/>
      <c r="MOS21" s="136"/>
      <c r="MOT21" s="136"/>
      <c r="MOU21" s="136"/>
      <c r="MOV21" s="136"/>
      <c r="MOW21" s="136"/>
      <c r="MOX21" s="136"/>
      <c r="MOY21" s="136"/>
      <c r="MOZ21" s="136"/>
      <c r="MPA21" s="136"/>
      <c r="MPB21" s="136"/>
      <c r="MPC21" s="136"/>
      <c r="MPD21" s="136"/>
      <c r="MPE21" s="136"/>
      <c r="MPF21" s="136"/>
      <c r="MPG21" s="136"/>
      <c r="MPH21" s="136"/>
      <c r="MPI21" s="136"/>
      <c r="MPJ21" s="136"/>
      <c r="MPK21" s="136"/>
      <c r="MPL21" s="136"/>
      <c r="MPM21" s="136"/>
      <c r="MPN21" s="136"/>
      <c r="MPO21" s="136"/>
      <c r="MPP21" s="136"/>
      <c r="MPQ21" s="136"/>
      <c r="MPR21" s="136"/>
      <c r="MPS21" s="136"/>
      <c r="MPT21" s="136"/>
      <c r="MPU21" s="136"/>
      <c r="MPV21" s="136"/>
      <c r="MPW21" s="136"/>
      <c r="MPX21" s="136"/>
      <c r="MPY21" s="136"/>
      <c r="MPZ21" s="136"/>
      <c r="MQA21" s="136"/>
      <c r="MQB21" s="136"/>
      <c r="MQC21" s="136"/>
      <c r="MQD21" s="136"/>
      <c r="MQE21" s="136"/>
      <c r="MQF21" s="136"/>
      <c r="MQG21" s="136"/>
      <c r="MQH21" s="136"/>
      <c r="MQI21" s="136"/>
      <c r="MQJ21" s="136"/>
      <c r="MQK21" s="136"/>
      <c r="MQL21" s="136"/>
      <c r="MQM21" s="136"/>
      <c r="MQN21" s="136"/>
      <c r="MQO21" s="136"/>
      <c r="MQP21" s="136"/>
      <c r="MQQ21" s="136"/>
      <c r="MQR21" s="136"/>
      <c r="MQS21" s="136"/>
      <c r="MQT21" s="136"/>
      <c r="MQU21" s="136"/>
      <c r="MQV21" s="136"/>
      <c r="MQW21" s="136"/>
      <c r="MQX21" s="136"/>
      <c r="MQY21" s="136"/>
      <c r="MQZ21" s="136"/>
      <c r="MRA21" s="136"/>
      <c r="MRB21" s="136"/>
      <c r="MRC21" s="136"/>
      <c r="MRD21" s="136"/>
      <c r="MRE21" s="136"/>
      <c r="MRF21" s="136"/>
      <c r="MRG21" s="136"/>
      <c r="MRH21" s="136"/>
      <c r="MRI21" s="136"/>
      <c r="MRJ21" s="136"/>
      <c r="MRK21" s="136"/>
      <c r="MRL21" s="136"/>
      <c r="MRM21" s="136"/>
      <c r="MRN21" s="136"/>
      <c r="MRO21" s="136"/>
      <c r="MRP21" s="136"/>
      <c r="MRQ21" s="136"/>
      <c r="MRR21" s="136"/>
      <c r="MRS21" s="136"/>
      <c r="MRT21" s="136"/>
      <c r="MRU21" s="136"/>
      <c r="MRV21" s="136"/>
      <c r="MRW21" s="136"/>
      <c r="MRX21" s="136"/>
      <c r="MRY21" s="136"/>
      <c r="MRZ21" s="136"/>
      <c r="MSA21" s="136"/>
      <c r="MSB21" s="136"/>
      <c r="MSC21" s="136"/>
      <c r="MSD21" s="136"/>
      <c r="MSE21" s="136"/>
      <c r="MSF21" s="136"/>
      <c r="MSG21" s="136"/>
      <c r="MSH21" s="136"/>
      <c r="MSI21" s="136"/>
      <c r="MSJ21" s="136"/>
      <c r="MSK21" s="136"/>
      <c r="MSL21" s="136"/>
      <c r="MSM21" s="136"/>
      <c r="MSN21" s="136"/>
      <c r="MSO21" s="136"/>
      <c r="MSP21" s="136"/>
      <c r="MSQ21" s="136"/>
      <c r="MSR21" s="136"/>
      <c r="MSS21" s="136"/>
      <c r="MST21" s="136"/>
      <c r="MSU21" s="136"/>
      <c r="MSV21" s="136"/>
      <c r="MSW21" s="136"/>
      <c r="MSX21" s="136"/>
      <c r="MSY21" s="136"/>
      <c r="MSZ21" s="136"/>
      <c r="MTA21" s="136"/>
      <c r="MTB21" s="136"/>
      <c r="MTC21" s="136"/>
      <c r="MTD21" s="136"/>
      <c r="MTE21" s="136"/>
      <c r="MTF21" s="136"/>
      <c r="MTG21" s="136"/>
      <c r="MTH21" s="136"/>
      <c r="MTI21" s="136"/>
      <c r="MTJ21" s="136"/>
      <c r="MTK21" s="136"/>
      <c r="MTL21" s="136"/>
      <c r="MTM21" s="136"/>
      <c r="MTN21" s="136"/>
      <c r="MTO21" s="136"/>
      <c r="MTP21" s="136"/>
      <c r="MTQ21" s="136"/>
      <c r="MTR21" s="136"/>
      <c r="MTS21" s="136"/>
      <c r="MTT21" s="136"/>
      <c r="MTU21" s="136"/>
      <c r="MTV21" s="136"/>
      <c r="MTW21" s="136"/>
      <c r="MTX21" s="136"/>
      <c r="MTY21" s="136"/>
      <c r="MTZ21" s="136"/>
      <c r="MUA21" s="136"/>
      <c r="MUB21" s="136"/>
      <c r="MUC21" s="136"/>
      <c r="MUD21" s="136"/>
      <c r="MUE21" s="136"/>
      <c r="MUF21" s="136"/>
      <c r="MUG21" s="136"/>
      <c r="MUH21" s="136"/>
      <c r="MUI21" s="136"/>
      <c r="MUJ21" s="136"/>
      <c r="MUK21" s="136"/>
      <c r="MUL21" s="136"/>
      <c r="MUM21" s="136"/>
      <c r="MUN21" s="136"/>
      <c r="MUO21" s="136"/>
      <c r="MUP21" s="136"/>
      <c r="MUQ21" s="136"/>
      <c r="MUR21" s="136"/>
      <c r="MUS21" s="136"/>
      <c r="MUT21" s="136"/>
      <c r="MUU21" s="136"/>
      <c r="MUV21" s="136"/>
      <c r="MUW21" s="136"/>
      <c r="MUX21" s="136"/>
      <c r="MUY21" s="136"/>
      <c r="MUZ21" s="136"/>
      <c r="MVA21" s="136"/>
      <c r="MVB21" s="136"/>
      <c r="MVC21" s="136"/>
      <c r="MVD21" s="136"/>
      <c r="MVE21" s="136"/>
      <c r="MVF21" s="136"/>
      <c r="MVG21" s="136"/>
      <c r="MVH21" s="136"/>
      <c r="MVI21" s="136"/>
      <c r="MVJ21" s="136"/>
      <c r="MVK21" s="136"/>
      <c r="MVL21" s="136"/>
      <c r="MVM21" s="136"/>
      <c r="MVN21" s="136"/>
      <c r="MVO21" s="136"/>
      <c r="MVP21" s="136"/>
      <c r="MVQ21" s="136"/>
      <c r="MVR21" s="136"/>
      <c r="MVS21" s="136"/>
      <c r="MVT21" s="136"/>
      <c r="MVU21" s="136"/>
      <c r="MVV21" s="136"/>
      <c r="MVW21" s="136"/>
      <c r="MVX21" s="136"/>
      <c r="MVY21" s="136"/>
      <c r="MVZ21" s="136"/>
      <c r="MWA21" s="136"/>
      <c r="MWB21" s="136"/>
      <c r="MWC21" s="136"/>
      <c r="MWD21" s="136"/>
      <c r="MWE21" s="136"/>
      <c r="MWF21" s="136"/>
      <c r="MWG21" s="136"/>
      <c r="MWH21" s="136"/>
      <c r="MWI21" s="136"/>
      <c r="MWJ21" s="136"/>
      <c r="MWK21" s="136"/>
      <c r="MWL21" s="136"/>
      <c r="MWM21" s="136"/>
      <c r="MWN21" s="136"/>
      <c r="MWO21" s="136"/>
      <c r="MWP21" s="136"/>
      <c r="MWQ21" s="136"/>
      <c r="MWR21" s="136"/>
      <c r="MWS21" s="136"/>
      <c r="MWT21" s="136"/>
      <c r="MWU21" s="136"/>
      <c r="MWV21" s="136"/>
      <c r="MWW21" s="136"/>
      <c r="MWX21" s="136"/>
      <c r="MWY21" s="136"/>
      <c r="MWZ21" s="136"/>
      <c r="MXA21" s="136"/>
      <c r="MXB21" s="136"/>
      <c r="MXC21" s="136"/>
      <c r="MXD21" s="136"/>
      <c r="MXE21" s="136"/>
      <c r="MXF21" s="136"/>
      <c r="MXG21" s="136"/>
      <c r="MXH21" s="136"/>
      <c r="MXI21" s="136"/>
      <c r="MXJ21" s="136"/>
      <c r="MXK21" s="136"/>
      <c r="MXL21" s="136"/>
      <c r="MXM21" s="136"/>
      <c r="MXN21" s="136"/>
      <c r="MXO21" s="136"/>
      <c r="MXP21" s="136"/>
      <c r="MXQ21" s="136"/>
      <c r="MXR21" s="136"/>
      <c r="MXS21" s="136"/>
      <c r="MXT21" s="136"/>
      <c r="MXU21" s="136"/>
      <c r="MXV21" s="136"/>
      <c r="MXW21" s="136"/>
      <c r="MXX21" s="136"/>
      <c r="MXY21" s="136"/>
      <c r="MXZ21" s="136"/>
      <c r="MYA21" s="136"/>
      <c r="MYB21" s="136"/>
      <c r="MYC21" s="136"/>
      <c r="MYD21" s="136"/>
      <c r="MYE21" s="136"/>
      <c r="MYF21" s="136"/>
      <c r="MYG21" s="136"/>
      <c r="MYH21" s="136"/>
      <c r="MYI21" s="136"/>
      <c r="MYJ21" s="136"/>
      <c r="MYK21" s="136"/>
      <c r="MYL21" s="136"/>
      <c r="MYM21" s="136"/>
      <c r="MYN21" s="136"/>
      <c r="MYO21" s="136"/>
      <c r="MYP21" s="136"/>
      <c r="MYQ21" s="136"/>
      <c r="MYR21" s="136"/>
      <c r="MYS21" s="136"/>
      <c r="MYT21" s="136"/>
      <c r="MYU21" s="136"/>
      <c r="MYV21" s="136"/>
      <c r="MYW21" s="136"/>
      <c r="MYX21" s="136"/>
      <c r="MYY21" s="136"/>
      <c r="MYZ21" s="136"/>
      <c r="MZA21" s="136"/>
      <c r="MZB21" s="136"/>
      <c r="MZC21" s="136"/>
      <c r="MZD21" s="136"/>
      <c r="MZE21" s="136"/>
      <c r="MZF21" s="136"/>
      <c r="MZG21" s="136"/>
      <c r="MZH21" s="136"/>
      <c r="MZI21" s="136"/>
      <c r="MZJ21" s="136"/>
      <c r="MZK21" s="136"/>
      <c r="MZL21" s="136"/>
      <c r="MZM21" s="136"/>
      <c r="MZN21" s="136"/>
      <c r="MZO21" s="136"/>
      <c r="MZP21" s="136"/>
      <c r="MZQ21" s="136"/>
      <c r="MZR21" s="136"/>
      <c r="MZS21" s="136"/>
      <c r="MZT21" s="136"/>
      <c r="MZU21" s="136"/>
      <c r="MZV21" s="136"/>
      <c r="MZW21" s="136"/>
      <c r="MZX21" s="136"/>
      <c r="MZY21" s="136"/>
      <c r="MZZ21" s="136"/>
      <c r="NAA21" s="136"/>
      <c r="NAB21" s="136"/>
      <c r="NAC21" s="136"/>
      <c r="NAD21" s="136"/>
      <c r="NAE21" s="136"/>
      <c r="NAF21" s="136"/>
      <c r="NAG21" s="136"/>
      <c r="NAH21" s="136"/>
      <c r="NAI21" s="136"/>
      <c r="NAJ21" s="136"/>
      <c r="NAK21" s="136"/>
      <c r="NAL21" s="136"/>
      <c r="NAM21" s="136"/>
      <c r="NAN21" s="136"/>
      <c r="NAO21" s="136"/>
      <c r="NAP21" s="136"/>
      <c r="NAQ21" s="136"/>
      <c r="NAR21" s="136"/>
      <c r="NAS21" s="136"/>
      <c r="NAT21" s="136"/>
      <c r="NAU21" s="136"/>
      <c r="NAV21" s="136"/>
      <c r="NAW21" s="136"/>
      <c r="NAX21" s="136"/>
      <c r="NAY21" s="136"/>
      <c r="NAZ21" s="136"/>
      <c r="NBA21" s="136"/>
      <c r="NBB21" s="136"/>
      <c r="NBC21" s="136"/>
      <c r="NBD21" s="136"/>
      <c r="NBE21" s="136"/>
      <c r="NBF21" s="136"/>
      <c r="NBG21" s="136"/>
      <c r="NBH21" s="136"/>
      <c r="NBI21" s="136"/>
      <c r="NBJ21" s="136"/>
      <c r="NBK21" s="136"/>
      <c r="NBL21" s="136"/>
      <c r="NBM21" s="136"/>
      <c r="NBN21" s="136"/>
      <c r="NBO21" s="136"/>
      <c r="NBP21" s="136"/>
      <c r="NBQ21" s="136"/>
      <c r="NBR21" s="136"/>
      <c r="NBS21" s="136"/>
      <c r="NBT21" s="136"/>
      <c r="NBU21" s="136"/>
      <c r="NBV21" s="136"/>
      <c r="NBW21" s="136"/>
      <c r="NBX21" s="136"/>
      <c r="NBY21" s="136"/>
      <c r="NBZ21" s="136"/>
      <c r="NCA21" s="136"/>
      <c r="NCB21" s="136"/>
      <c r="NCC21" s="136"/>
      <c r="NCD21" s="136"/>
      <c r="NCE21" s="136"/>
      <c r="NCF21" s="136"/>
      <c r="NCG21" s="136"/>
      <c r="NCH21" s="136"/>
      <c r="NCI21" s="136"/>
      <c r="NCJ21" s="136"/>
      <c r="NCK21" s="136"/>
      <c r="NCL21" s="136"/>
      <c r="NCM21" s="136"/>
      <c r="NCN21" s="136"/>
      <c r="NCO21" s="136"/>
      <c r="NCP21" s="136"/>
      <c r="NCQ21" s="136"/>
      <c r="NCR21" s="136"/>
      <c r="NCS21" s="136"/>
      <c r="NCT21" s="136"/>
      <c r="NCU21" s="136"/>
      <c r="NCV21" s="136"/>
      <c r="NCW21" s="136"/>
      <c r="NCX21" s="136"/>
      <c r="NCY21" s="136"/>
      <c r="NCZ21" s="136"/>
      <c r="NDA21" s="136"/>
      <c r="NDB21" s="136"/>
      <c r="NDC21" s="136"/>
      <c r="NDD21" s="136"/>
      <c r="NDE21" s="136"/>
      <c r="NDF21" s="136"/>
      <c r="NDG21" s="136"/>
      <c r="NDH21" s="136"/>
      <c r="NDI21" s="136"/>
      <c r="NDJ21" s="136"/>
      <c r="NDK21" s="136"/>
      <c r="NDL21" s="136"/>
      <c r="NDM21" s="136"/>
      <c r="NDN21" s="136"/>
      <c r="NDO21" s="136"/>
      <c r="NDP21" s="136"/>
      <c r="NDQ21" s="136"/>
      <c r="NDR21" s="136"/>
      <c r="NDS21" s="136"/>
      <c r="NDT21" s="136"/>
      <c r="NDU21" s="136"/>
      <c r="NDV21" s="136"/>
      <c r="NDW21" s="136"/>
      <c r="NDX21" s="136"/>
      <c r="NDY21" s="136"/>
      <c r="NDZ21" s="136"/>
      <c r="NEA21" s="136"/>
      <c r="NEB21" s="136"/>
      <c r="NEC21" s="136"/>
      <c r="NED21" s="136"/>
      <c r="NEE21" s="136"/>
      <c r="NEF21" s="136"/>
      <c r="NEG21" s="136"/>
      <c r="NEH21" s="136"/>
      <c r="NEI21" s="136"/>
      <c r="NEJ21" s="136"/>
      <c r="NEK21" s="136"/>
      <c r="NEL21" s="136"/>
      <c r="NEM21" s="136"/>
      <c r="NEN21" s="136"/>
      <c r="NEO21" s="136"/>
      <c r="NEP21" s="136"/>
      <c r="NEQ21" s="136"/>
      <c r="NER21" s="136"/>
      <c r="NES21" s="136"/>
      <c r="NET21" s="136"/>
      <c r="NEU21" s="136"/>
      <c r="NEV21" s="136"/>
      <c r="NEW21" s="136"/>
      <c r="NEX21" s="136"/>
      <c r="NEY21" s="136"/>
      <c r="NEZ21" s="136"/>
      <c r="NFA21" s="136"/>
      <c r="NFB21" s="136"/>
      <c r="NFC21" s="136"/>
      <c r="NFD21" s="136"/>
      <c r="NFE21" s="136"/>
      <c r="NFF21" s="136"/>
      <c r="NFG21" s="136"/>
      <c r="NFH21" s="136"/>
      <c r="NFI21" s="136"/>
      <c r="NFJ21" s="136"/>
      <c r="NFK21" s="136"/>
      <c r="NFL21" s="136"/>
      <c r="NFM21" s="136"/>
      <c r="NFN21" s="136"/>
      <c r="NFO21" s="136"/>
      <c r="NFP21" s="136"/>
      <c r="NFQ21" s="136"/>
      <c r="NFR21" s="136"/>
      <c r="NFS21" s="136"/>
      <c r="NFT21" s="136"/>
      <c r="NFU21" s="136"/>
      <c r="NFV21" s="136"/>
      <c r="NFW21" s="136"/>
      <c r="NFX21" s="136"/>
      <c r="NFY21" s="136"/>
      <c r="NFZ21" s="136"/>
      <c r="NGA21" s="136"/>
      <c r="NGB21" s="136"/>
      <c r="NGC21" s="136"/>
      <c r="NGD21" s="136"/>
      <c r="NGE21" s="136"/>
      <c r="NGF21" s="136"/>
      <c r="NGG21" s="136"/>
      <c r="NGH21" s="136"/>
      <c r="NGI21" s="136"/>
      <c r="NGJ21" s="136"/>
      <c r="NGK21" s="136"/>
      <c r="NGL21" s="136"/>
      <c r="NGM21" s="136"/>
      <c r="NGN21" s="136"/>
      <c r="NGO21" s="136"/>
      <c r="NGP21" s="136"/>
      <c r="NGQ21" s="136"/>
      <c r="NGR21" s="136"/>
      <c r="NGS21" s="136"/>
      <c r="NGT21" s="136"/>
      <c r="NGU21" s="136"/>
      <c r="NGV21" s="136"/>
      <c r="NGW21" s="136"/>
      <c r="NGX21" s="136"/>
      <c r="NGY21" s="136"/>
      <c r="NGZ21" s="136"/>
      <c r="NHA21" s="136"/>
      <c r="NHB21" s="136"/>
      <c r="NHC21" s="136"/>
      <c r="NHD21" s="136"/>
      <c r="NHE21" s="136"/>
      <c r="NHF21" s="136"/>
      <c r="NHG21" s="136"/>
      <c r="NHH21" s="136"/>
      <c r="NHI21" s="136"/>
      <c r="NHJ21" s="136"/>
      <c r="NHK21" s="136"/>
      <c r="NHL21" s="136"/>
      <c r="NHM21" s="136"/>
      <c r="NHN21" s="136"/>
      <c r="NHO21" s="136"/>
      <c r="NHP21" s="136"/>
      <c r="NHQ21" s="136"/>
      <c r="NHR21" s="136"/>
      <c r="NHS21" s="136"/>
      <c r="NHT21" s="136"/>
      <c r="NHU21" s="136"/>
      <c r="NHV21" s="136"/>
      <c r="NHW21" s="136"/>
      <c r="NHX21" s="136"/>
      <c r="NHY21" s="136"/>
      <c r="NHZ21" s="136"/>
      <c r="NIA21" s="136"/>
      <c r="NIB21" s="136"/>
      <c r="NIC21" s="136"/>
      <c r="NID21" s="136"/>
      <c r="NIE21" s="136"/>
      <c r="NIF21" s="136"/>
      <c r="NIG21" s="136"/>
      <c r="NIH21" s="136"/>
      <c r="NII21" s="136"/>
      <c r="NIJ21" s="136"/>
      <c r="NIK21" s="136"/>
      <c r="NIL21" s="136"/>
      <c r="NIM21" s="136"/>
      <c r="NIN21" s="136"/>
      <c r="NIO21" s="136"/>
      <c r="NIP21" s="136"/>
      <c r="NIQ21" s="136"/>
      <c r="NIR21" s="136"/>
      <c r="NIS21" s="136"/>
      <c r="NIT21" s="136"/>
      <c r="NIU21" s="136"/>
      <c r="NIV21" s="136"/>
      <c r="NIW21" s="136"/>
      <c r="NIX21" s="136"/>
      <c r="NIY21" s="136"/>
      <c r="NIZ21" s="136"/>
      <c r="NJA21" s="136"/>
      <c r="NJB21" s="136"/>
      <c r="NJC21" s="136"/>
      <c r="NJD21" s="136"/>
      <c r="NJE21" s="136"/>
      <c r="NJF21" s="136"/>
      <c r="NJG21" s="136"/>
      <c r="NJH21" s="136"/>
      <c r="NJI21" s="136"/>
      <c r="NJJ21" s="136"/>
      <c r="NJK21" s="136"/>
      <c r="NJL21" s="136"/>
      <c r="NJM21" s="136"/>
      <c r="NJN21" s="136"/>
      <c r="NJO21" s="136"/>
      <c r="NJP21" s="136"/>
      <c r="NJQ21" s="136"/>
      <c r="NJR21" s="136"/>
      <c r="NJS21" s="136"/>
      <c r="NJT21" s="136"/>
      <c r="NJU21" s="136"/>
      <c r="NJV21" s="136"/>
      <c r="NJW21" s="136"/>
      <c r="NJX21" s="136"/>
      <c r="NJY21" s="136"/>
      <c r="NJZ21" s="136"/>
      <c r="NKA21" s="136"/>
      <c r="NKB21" s="136"/>
      <c r="NKC21" s="136"/>
      <c r="NKD21" s="136"/>
      <c r="NKE21" s="136"/>
      <c r="NKF21" s="136"/>
      <c r="NKG21" s="136"/>
      <c r="NKH21" s="136"/>
      <c r="NKI21" s="136"/>
      <c r="NKJ21" s="136"/>
      <c r="NKK21" s="136"/>
      <c r="NKL21" s="136"/>
      <c r="NKM21" s="136"/>
      <c r="NKN21" s="136"/>
      <c r="NKO21" s="136"/>
      <c r="NKP21" s="136"/>
      <c r="NKQ21" s="136"/>
      <c r="NKR21" s="136"/>
      <c r="NKS21" s="136"/>
      <c r="NKT21" s="136"/>
      <c r="NKU21" s="136"/>
      <c r="NKV21" s="136"/>
      <c r="NKW21" s="136"/>
      <c r="NKX21" s="136"/>
      <c r="NKY21" s="136"/>
      <c r="NKZ21" s="136"/>
      <c r="NLA21" s="136"/>
      <c r="NLB21" s="136"/>
      <c r="NLC21" s="136"/>
      <c r="NLD21" s="136"/>
      <c r="NLE21" s="136"/>
      <c r="NLF21" s="136"/>
      <c r="NLG21" s="136"/>
      <c r="NLH21" s="136"/>
      <c r="NLI21" s="136"/>
      <c r="NLJ21" s="136"/>
      <c r="NLK21" s="136"/>
      <c r="NLL21" s="136"/>
      <c r="NLM21" s="136"/>
      <c r="NLN21" s="136"/>
      <c r="NLO21" s="136"/>
      <c r="NLP21" s="136"/>
      <c r="NLQ21" s="136"/>
      <c r="NLR21" s="136"/>
      <c r="NLS21" s="136"/>
      <c r="NLT21" s="136"/>
      <c r="NLU21" s="136"/>
      <c r="NLV21" s="136"/>
      <c r="NLW21" s="136"/>
      <c r="NLX21" s="136"/>
      <c r="NLY21" s="136"/>
      <c r="NLZ21" s="136"/>
      <c r="NMA21" s="136"/>
      <c r="NMB21" s="136"/>
      <c r="NMC21" s="136"/>
      <c r="NMD21" s="136"/>
      <c r="NME21" s="136"/>
      <c r="NMF21" s="136"/>
      <c r="NMG21" s="136"/>
      <c r="NMH21" s="136"/>
      <c r="NMI21" s="136"/>
      <c r="NMJ21" s="136"/>
      <c r="NMK21" s="136"/>
      <c r="NML21" s="136"/>
      <c r="NMM21" s="136"/>
      <c r="NMN21" s="136"/>
      <c r="NMO21" s="136"/>
      <c r="NMP21" s="136"/>
      <c r="NMQ21" s="136"/>
      <c r="NMR21" s="136"/>
      <c r="NMS21" s="136"/>
      <c r="NMT21" s="136"/>
      <c r="NMU21" s="136"/>
      <c r="NMV21" s="136"/>
      <c r="NMW21" s="136"/>
      <c r="NMX21" s="136"/>
      <c r="NMY21" s="136"/>
      <c r="NMZ21" s="136"/>
      <c r="NNA21" s="136"/>
      <c r="NNB21" s="136"/>
      <c r="NNC21" s="136"/>
      <c r="NND21" s="136"/>
      <c r="NNE21" s="136"/>
      <c r="NNF21" s="136"/>
      <c r="NNG21" s="136"/>
      <c r="NNH21" s="136"/>
      <c r="NNI21" s="136"/>
      <c r="NNJ21" s="136"/>
      <c r="NNK21" s="136"/>
      <c r="NNL21" s="136"/>
      <c r="NNM21" s="136"/>
      <c r="NNN21" s="136"/>
      <c r="NNO21" s="136"/>
      <c r="NNP21" s="136"/>
      <c r="NNQ21" s="136"/>
      <c r="NNR21" s="136"/>
      <c r="NNS21" s="136"/>
      <c r="NNT21" s="136"/>
      <c r="NNU21" s="136"/>
      <c r="NNV21" s="136"/>
      <c r="NNW21" s="136"/>
      <c r="NNX21" s="136"/>
      <c r="NNY21" s="136"/>
      <c r="NNZ21" s="136"/>
      <c r="NOA21" s="136"/>
      <c r="NOB21" s="136"/>
      <c r="NOC21" s="136"/>
      <c r="NOD21" s="136"/>
      <c r="NOE21" s="136"/>
      <c r="NOF21" s="136"/>
      <c r="NOG21" s="136"/>
      <c r="NOH21" s="136"/>
      <c r="NOI21" s="136"/>
      <c r="NOJ21" s="136"/>
      <c r="NOK21" s="136"/>
      <c r="NOL21" s="136"/>
      <c r="NOM21" s="136"/>
      <c r="NON21" s="136"/>
      <c r="NOO21" s="136"/>
      <c r="NOP21" s="136"/>
      <c r="NOQ21" s="136"/>
      <c r="NOR21" s="136"/>
      <c r="NOS21" s="136"/>
      <c r="NOT21" s="136"/>
      <c r="NOU21" s="136"/>
      <c r="NOV21" s="136"/>
      <c r="NOW21" s="136"/>
      <c r="NOX21" s="136"/>
      <c r="NOY21" s="136"/>
      <c r="NOZ21" s="136"/>
      <c r="NPA21" s="136"/>
      <c r="NPB21" s="136"/>
      <c r="NPC21" s="136"/>
      <c r="NPD21" s="136"/>
      <c r="NPE21" s="136"/>
      <c r="NPF21" s="136"/>
      <c r="NPG21" s="136"/>
      <c r="NPH21" s="136"/>
      <c r="NPI21" s="136"/>
      <c r="NPJ21" s="136"/>
      <c r="NPK21" s="136"/>
      <c r="NPL21" s="136"/>
      <c r="NPM21" s="136"/>
      <c r="NPN21" s="136"/>
      <c r="NPO21" s="136"/>
      <c r="NPP21" s="136"/>
      <c r="NPQ21" s="136"/>
      <c r="NPR21" s="136"/>
      <c r="NPS21" s="136"/>
      <c r="NPT21" s="136"/>
      <c r="NPU21" s="136"/>
      <c r="NPV21" s="136"/>
      <c r="NPW21" s="136"/>
      <c r="NPX21" s="136"/>
      <c r="NPY21" s="136"/>
      <c r="NPZ21" s="136"/>
      <c r="NQA21" s="136"/>
      <c r="NQB21" s="136"/>
      <c r="NQC21" s="136"/>
      <c r="NQD21" s="136"/>
      <c r="NQE21" s="136"/>
      <c r="NQF21" s="136"/>
      <c r="NQG21" s="136"/>
      <c r="NQH21" s="136"/>
      <c r="NQI21" s="136"/>
      <c r="NQJ21" s="136"/>
      <c r="NQK21" s="136"/>
      <c r="NQL21" s="136"/>
      <c r="NQM21" s="136"/>
      <c r="NQN21" s="136"/>
      <c r="NQO21" s="136"/>
      <c r="NQP21" s="136"/>
      <c r="NQQ21" s="136"/>
      <c r="NQR21" s="136"/>
      <c r="NQS21" s="136"/>
      <c r="NQT21" s="136"/>
      <c r="NQU21" s="136"/>
      <c r="NQV21" s="136"/>
      <c r="NQW21" s="136"/>
      <c r="NQX21" s="136"/>
      <c r="NQY21" s="136"/>
      <c r="NQZ21" s="136"/>
      <c r="NRA21" s="136"/>
      <c r="NRB21" s="136"/>
      <c r="NRC21" s="136"/>
      <c r="NRD21" s="136"/>
      <c r="NRE21" s="136"/>
      <c r="NRF21" s="136"/>
      <c r="NRG21" s="136"/>
      <c r="NRH21" s="136"/>
      <c r="NRI21" s="136"/>
      <c r="NRJ21" s="136"/>
      <c r="NRK21" s="136"/>
      <c r="NRL21" s="136"/>
      <c r="NRM21" s="136"/>
      <c r="NRN21" s="136"/>
      <c r="NRO21" s="136"/>
      <c r="NRP21" s="136"/>
      <c r="NRQ21" s="136"/>
      <c r="NRR21" s="136"/>
      <c r="NRS21" s="136"/>
      <c r="NRT21" s="136"/>
      <c r="NRU21" s="136"/>
      <c r="NRV21" s="136"/>
      <c r="NRW21" s="136"/>
      <c r="NRX21" s="136"/>
      <c r="NRY21" s="136"/>
      <c r="NRZ21" s="136"/>
      <c r="NSA21" s="136"/>
      <c r="NSB21" s="136"/>
      <c r="NSC21" s="136"/>
      <c r="NSD21" s="136"/>
      <c r="NSE21" s="136"/>
      <c r="NSF21" s="136"/>
      <c r="NSG21" s="136"/>
      <c r="NSH21" s="136"/>
      <c r="NSI21" s="136"/>
      <c r="NSJ21" s="136"/>
      <c r="NSK21" s="136"/>
      <c r="NSL21" s="136"/>
      <c r="NSM21" s="136"/>
      <c r="NSN21" s="136"/>
      <c r="NSO21" s="136"/>
      <c r="NSP21" s="136"/>
      <c r="NSQ21" s="136"/>
      <c r="NSR21" s="136"/>
      <c r="NSS21" s="136"/>
      <c r="NST21" s="136"/>
      <c r="NSU21" s="136"/>
      <c r="NSV21" s="136"/>
      <c r="NSW21" s="136"/>
      <c r="NSX21" s="136"/>
      <c r="NSY21" s="136"/>
      <c r="NSZ21" s="136"/>
      <c r="NTA21" s="136"/>
      <c r="NTB21" s="136"/>
      <c r="NTC21" s="136"/>
      <c r="NTD21" s="136"/>
      <c r="NTE21" s="136"/>
      <c r="NTF21" s="136"/>
      <c r="NTG21" s="136"/>
      <c r="NTH21" s="136"/>
      <c r="NTI21" s="136"/>
      <c r="NTJ21" s="136"/>
      <c r="NTK21" s="136"/>
      <c r="NTL21" s="136"/>
      <c r="NTM21" s="136"/>
      <c r="NTN21" s="136"/>
      <c r="NTO21" s="136"/>
      <c r="NTP21" s="136"/>
      <c r="NTQ21" s="136"/>
      <c r="NTR21" s="136"/>
      <c r="NTS21" s="136"/>
      <c r="NTT21" s="136"/>
      <c r="NTU21" s="136"/>
      <c r="NTV21" s="136"/>
      <c r="NTW21" s="136"/>
      <c r="NTX21" s="136"/>
      <c r="NTY21" s="136"/>
      <c r="NTZ21" s="136"/>
      <c r="NUA21" s="136"/>
      <c r="NUB21" s="136"/>
      <c r="NUC21" s="136"/>
      <c r="NUD21" s="136"/>
      <c r="NUE21" s="136"/>
      <c r="NUF21" s="136"/>
      <c r="NUG21" s="136"/>
      <c r="NUH21" s="136"/>
      <c r="NUI21" s="136"/>
      <c r="NUJ21" s="136"/>
      <c r="NUK21" s="136"/>
      <c r="NUL21" s="136"/>
      <c r="NUM21" s="136"/>
      <c r="NUN21" s="136"/>
      <c r="NUO21" s="136"/>
      <c r="NUP21" s="136"/>
      <c r="NUQ21" s="136"/>
      <c r="NUR21" s="136"/>
      <c r="NUS21" s="136"/>
      <c r="NUT21" s="136"/>
      <c r="NUU21" s="136"/>
      <c r="NUV21" s="136"/>
      <c r="NUW21" s="136"/>
      <c r="NUX21" s="136"/>
      <c r="NUY21" s="136"/>
      <c r="NUZ21" s="136"/>
      <c r="NVA21" s="136"/>
      <c r="NVB21" s="136"/>
      <c r="NVC21" s="136"/>
      <c r="NVD21" s="136"/>
      <c r="NVE21" s="136"/>
      <c r="NVF21" s="136"/>
      <c r="NVG21" s="136"/>
      <c r="NVH21" s="136"/>
      <c r="NVI21" s="136"/>
      <c r="NVJ21" s="136"/>
      <c r="NVK21" s="136"/>
      <c r="NVL21" s="136"/>
      <c r="NVM21" s="136"/>
      <c r="NVN21" s="136"/>
      <c r="NVO21" s="136"/>
      <c r="NVP21" s="136"/>
      <c r="NVQ21" s="136"/>
      <c r="NVR21" s="136"/>
      <c r="NVS21" s="136"/>
      <c r="NVT21" s="136"/>
      <c r="NVU21" s="136"/>
      <c r="NVV21" s="136"/>
      <c r="NVW21" s="136"/>
      <c r="NVX21" s="136"/>
      <c r="NVY21" s="136"/>
      <c r="NVZ21" s="136"/>
      <c r="NWA21" s="136"/>
      <c r="NWB21" s="136"/>
      <c r="NWC21" s="136"/>
      <c r="NWD21" s="136"/>
      <c r="NWE21" s="136"/>
      <c r="NWF21" s="136"/>
      <c r="NWG21" s="136"/>
      <c r="NWH21" s="136"/>
      <c r="NWI21" s="136"/>
      <c r="NWJ21" s="136"/>
      <c r="NWK21" s="136"/>
      <c r="NWL21" s="136"/>
      <c r="NWM21" s="136"/>
      <c r="NWN21" s="136"/>
      <c r="NWO21" s="136"/>
      <c r="NWP21" s="136"/>
      <c r="NWQ21" s="136"/>
      <c r="NWR21" s="136"/>
      <c r="NWS21" s="136"/>
      <c r="NWT21" s="136"/>
      <c r="NWU21" s="136"/>
      <c r="NWV21" s="136"/>
      <c r="NWW21" s="136"/>
      <c r="NWX21" s="136"/>
      <c r="NWY21" s="136"/>
      <c r="NWZ21" s="136"/>
      <c r="NXA21" s="136"/>
      <c r="NXB21" s="136"/>
      <c r="NXC21" s="136"/>
      <c r="NXD21" s="136"/>
      <c r="NXE21" s="136"/>
      <c r="NXF21" s="136"/>
      <c r="NXG21" s="136"/>
      <c r="NXH21" s="136"/>
      <c r="NXI21" s="136"/>
      <c r="NXJ21" s="136"/>
      <c r="NXK21" s="136"/>
      <c r="NXL21" s="136"/>
      <c r="NXM21" s="136"/>
      <c r="NXN21" s="136"/>
      <c r="NXO21" s="136"/>
      <c r="NXP21" s="136"/>
      <c r="NXQ21" s="136"/>
      <c r="NXR21" s="136"/>
      <c r="NXS21" s="136"/>
      <c r="NXT21" s="136"/>
      <c r="NXU21" s="136"/>
      <c r="NXV21" s="136"/>
      <c r="NXW21" s="136"/>
      <c r="NXX21" s="136"/>
      <c r="NXY21" s="136"/>
      <c r="NXZ21" s="136"/>
      <c r="NYA21" s="136"/>
      <c r="NYB21" s="136"/>
      <c r="NYC21" s="136"/>
      <c r="NYD21" s="136"/>
      <c r="NYE21" s="136"/>
      <c r="NYF21" s="136"/>
      <c r="NYG21" s="136"/>
      <c r="NYH21" s="136"/>
      <c r="NYI21" s="136"/>
      <c r="NYJ21" s="136"/>
      <c r="NYK21" s="136"/>
      <c r="NYL21" s="136"/>
      <c r="NYM21" s="136"/>
      <c r="NYN21" s="136"/>
      <c r="NYO21" s="136"/>
      <c r="NYP21" s="136"/>
      <c r="NYQ21" s="136"/>
      <c r="NYR21" s="136"/>
      <c r="NYS21" s="136"/>
      <c r="NYT21" s="136"/>
      <c r="NYU21" s="136"/>
      <c r="NYV21" s="136"/>
      <c r="NYW21" s="136"/>
      <c r="NYX21" s="136"/>
      <c r="NYY21" s="136"/>
      <c r="NYZ21" s="136"/>
      <c r="NZA21" s="136"/>
      <c r="NZB21" s="136"/>
      <c r="NZC21" s="136"/>
      <c r="NZD21" s="136"/>
      <c r="NZE21" s="136"/>
      <c r="NZF21" s="136"/>
      <c r="NZG21" s="136"/>
      <c r="NZH21" s="136"/>
      <c r="NZI21" s="136"/>
      <c r="NZJ21" s="136"/>
      <c r="NZK21" s="136"/>
      <c r="NZL21" s="136"/>
      <c r="NZM21" s="136"/>
      <c r="NZN21" s="136"/>
      <c r="NZO21" s="136"/>
      <c r="NZP21" s="136"/>
      <c r="NZQ21" s="136"/>
      <c r="NZR21" s="136"/>
      <c r="NZS21" s="136"/>
      <c r="NZT21" s="136"/>
      <c r="NZU21" s="136"/>
      <c r="NZV21" s="136"/>
      <c r="NZW21" s="136"/>
      <c r="NZX21" s="136"/>
      <c r="NZY21" s="136"/>
      <c r="NZZ21" s="136"/>
      <c r="OAA21" s="136"/>
      <c r="OAB21" s="136"/>
      <c r="OAC21" s="136"/>
      <c r="OAD21" s="136"/>
      <c r="OAE21" s="136"/>
      <c r="OAF21" s="136"/>
      <c r="OAG21" s="136"/>
      <c r="OAH21" s="136"/>
      <c r="OAI21" s="136"/>
      <c r="OAJ21" s="136"/>
      <c r="OAK21" s="136"/>
      <c r="OAL21" s="136"/>
      <c r="OAM21" s="136"/>
      <c r="OAN21" s="136"/>
      <c r="OAO21" s="136"/>
      <c r="OAP21" s="136"/>
      <c r="OAQ21" s="136"/>
      <c r="OAR21" s="136"/>
      <c r="OAS21" s="136"/>
      <c r="OAT21" s="136"/>
      <c r="OAU21" s="136"/>
      <c r="OAV21" s="136"/>
      <c r="OAW21" s="136"/>
      <c r="OAX21" s="136"/>
      <c r="OAY21" s="136"/>
      <c r="OAZ21" s="136"/>
      <c r="OBA21" s="136"/>
      <c r="OBB21" s="136"/>
      <c r="OBC21" s="136"/>
      <c r="OBD21" s="136"/>
      <c r="OBE21" s="136"/>
      <c r="OBF21" s="136"/>
      <c r="OBG21" s="136"/>
      <c r="OBH21" s="136"/>
      <c r="OBI21" s="136"/>
      <c r="OBJ21" s="136"/>
      <c r="OBK21" s="136"/>
      <c r="OBL21" s="136"/>
      <c r="OBM21" s="136"/>
      <c r="OBN21" s="136"/>
      <c r="OBO21" s="136"/>
      <c r="OBP21" s="136"/>
      <c r="OBQ21" s="136"/>
      <c r="OBR21" s="136"/>
      <c r="OBS21" s="136"/>
      <c r="OBT21" s="136"/>
      <c r="OBU21" s="136"/>
      <c r="OBV21" s="136"/>
      <c r="OBW21" s="136"/>
      <c r="OBX21" s="136"/>
      <c r="OBY21" s="136"/>
      <c r="OBZ21" s="136"/>
      <c r="OCA21" s="136"/>
      <c r="OCB21" s="136"/>
      <c r="OCC21" s="136"/>
      <c r="OCD21" s="136"/>
      <c r="OCE21" s="136"/>
      <c r="OCF21" s="136"/>
      <c r="OCG21" s="136"/>
      <c r="OCH21" s="136"/>
      <c r="OCI21" s="136"/>
      <c r="OCJ21" s="136"/>
      <c r="OCK21" s="136"/>
      <c r="OCL21" s="136"/>
      <c r="OCM21" s="136"/>
      <c r="OCN21" s="136"/>
      <c r="OCO21" s="136"/>
      <c r="OCP21" s="136"/>
      <c r="OCQ21" s="136"/>
      <c r="OCR21" s="136"/>
      <c r="OCS21" s="136"/>
      <c r="OCT21" s="136"/>
      <c r="OCU21" s="136"/>
      <c r="OCV21" s="136"/>
      <c r="OCW21" s="136"/>
      <c r="OCX21" s="136"/>
      <c r="OCY21" s="136"/>
      <c r="OCZ21" s="136"/>
      <c r="ODA21" s="136"/>
      <c r="ODB21" s="136"/>
      <c r="ODC21" s="136"/>
      <c r="ODD21" s="136"/>
      <c r="ODE21" s="136"/>
      <c r="ODF21" s="136"/>
      <c r="ODG21" s="136"/>
      <c r="ODH21" s="136"/>
      <c r="ODI21" s="136"/>
      <c r="ODJ21" s="136"/>
      <c r="ODK21" s="136"/>
      <c r="ODL21" s="136"/>
      <c r="ODM21" s="136"/>
      <c r="ODN21" s="136"/>
      <c r="ODO21" s="136"/>
      <c r="ODP21" s="136"/>
      <c r="ODQ21" s="136"/>
      <c r="ODR21" s="136"/>
      <c r="ODS21" s="136"/>
      <c r="ODT21" s="136"/>
      <c r="ODU21" s="136"/>
      <c r="ODV21" s="136"/>
      <c r="ODW21" s="136"/>
      <c r="ODX21" s="136"/>
      <c r="ODY21" s="136"/>
      <c r="ODZ21" s="136"/>
      <c r="OEA21" s="136"/>
      <c r="OEB21" s="136"/>
      <c r="OEC21" s="136"/>
      <c r="OED21" s="136"/>
      <c r="OEE21" s="136"/>
      <c r="OEF21" s="136"/>
      <c r="OEG21" s="136"/>
      <c r="OEH21" s="136"/>
      <c r="OEI21" s="136"/>
      <c r="OEJ21" s="136"/>
      <c r="OEK21" s="136"/>
      <c r="OEL21" s="136"/>
      <c r="OEM21" s="136"/>
      <c r="OEN21" s="136"/>
      <c r="OEO21" s="136"/>
      <c r="OEP21" s="136"/>
      <c r="OEQ21" s="136"/>
      <c r="OER21" s="136"/>
      <c r="OES21" s="136"/>
      <c r="OET21" s="136"/>
      <c r="OEU21" s="136"/>
      <c r="OEV21" s="136"/>
      <c r="OEW21" s="136"/>
      <c r="OEX21" s="136"/>
      <c r="OEY21" s="136"/>
      <c r="OEZ21" s="136"/>
      <c r="OFA21" s="136"/>
      <c r="OFB21" s="136"/>
      <c r="OFC21" s="136"/>
      <c r="OFD21" s="136"/>
      <c r="OFE21" s="136"/>
      <c r="OFF21" s="136"/>
      <c r="OFG21" s="136"/>
      <c r="OFH21" s="136"/>
      <c r="OFI21" s="136"/>
      <c r="OFJ21" s="136"/>
      <c r="OFK21" s="136"/>
      <c r="OFL21" s="136"/>
      <c r="OFM21" s="136"/>
      <c r="OFN21" s="136"/>
      <c r="OFO21" s="136"/>
      <c r="OFP21" s="136"/>
      <c r="OFQ21" s="136"/>
      <c r="OFR21" s="136"/>
      <c r="OFS21" s="136"/>
      <c r="OFT21" s="136"/>
      <c r="OFU21" s="136"/>
      <c r="OFV21" s="136"/>
      <c r="OFW21" s="136"/>
      <c r="OFX21" s="136"/>
      <c r="OFY21" s="136"/>
      <c r="OFZ21" s="136"/>
      <c r="OGA21" s="136"/>
      <c r="OGB21" s="136"/>
      <c r="OGC21" s="136"/>
      <c r="OGD21" s="136"/>
      <c r="OGE21" s="136"/>
      <c r="OGF21" s="136"/>
      <c r="OGG21" s="136"/>
      <c r="OGH21" s="136"/>
      <c r="OGI21" s="136"/>
      <c r="OGJ21" s="136"/>
      <c r="OGK21" s="136"/>
      <c r="OGL21" s="136"/>
      <c r="OGM21" s="136"/>
      <c r="OGN21" s="136"/>
      <c r="OGO21" s="136"/>
      <c r="OGP21" s="136"/>
      <c r="OGQ21" s="136"/>
      <c r="OGR21" s="136"/>
      <c r="OGS21" s="136"/>
      <c r="OGT21" s="136"/>
      <c r="OGU21" s="136"/>
      <c r="OGV21" s="136"/>
      <c r="OGW21" s="136"/>
      <c r="OGX21" s="136"/>
      <c r="OGY21" s="136"/>
      <c r="OGZ21" s="136"/>
      <c r="OHA21" s="136"/>
      <c r="OHB21" s="136"/>
      <c r="OHC21" s="136"/>
      <c r="OHD21" s="136"/>
      <c r="OHE21" s="136"/>
      <c r="OHF21" s="136"/>
      <c r="OHG21" s="136"/>
      <c r="OHH21" s="136"/>
      <c r="OHI21" s="136"/>
      <c r="OHJ21" s="136"/>
      <c r="OHK21" s="136"/>
      <c r="OHL21" s="136"/>
      <c r="OHM21" s="136"/>
      <c r="OHN21" s="136"/>
      <c r="OHO21" s="136"/>
      <c r="OHP21" s="136"/>
      <c r="OHQ21" s="136"/>
      <c r="OHR21" s="136"/>
      <c r="OHS21" s="136"/>
      <c r="OHT21" s="136"/>
      <c r="OHU21" s="136"/>
      <c r="OHV21" s="136"/>
      <c r="OHW21" s="136"/>
      <c r="OHX21" s="136"/>
      <c r="OHY21" s="136"/>
      <c r="OHZ21" s="136"/>
      <c r="OIA21" s="136"/>
      <c r="OIB21" s="136"/>
      <c r="OIC21" s="136"/>
      <c r="OID21" s="136"/>
      <c r="OIE21" s="136"/>
      <c r="OIF21" s="136"/>
      <c r="OIG21" s="136"/>
      <c r="OIH21" s="136"/>
      <c r="OII21" s="136"/>
      <c r="OIJ21" s="136"/>
      <c r="OIK21" s="136"/>
      <c r="OIL21" s="136"/>
      <c r="OIM21" s="136"/>
      <c r="OIN21" s="136"/>
      <c r="OIO21" s="136"/>
      <c r="OIP21" s="136"/>
      <c r="OIQ21" s="136"/>
      <c r="OIR21" s="136"/>
      <c r="OIS21" s="136"/>
      <c r="OIT21" s="136"/>
      <c r="OIU21" s="136"/>
      <c r="OIV21" s="136"/>
      <c r="OIW21" s="136"/>
      <c r="OIX21" s="136"/>
      <c r="OIY21" s="136"/>
      <c r="OIZ21" s="136"/>
      <c r="OJA21" s="136"/>
      <c r="OJB21" s="136"/>
      <c r="OJC21" s="136"/>
      <c r="OJD21" s="136"/>
      <c r="OJE21" s="136"/>
      <c r="OJF21" s="136"/>
      <c r="OJG21" s="136"/>
      <c r="OJH21" s="136"/>
      <c r="OJI21" s="136"/>
      <c r="OJJ21" s="136"/>
      <c r="OJK21" s="136"/>
      <c r="OJL21" s="136"/>
      <c r="OJM21" s="136"/>
      <c r="OJN21" s="136"/>
      <c r="OJO21" s="136"/>
      <c r="OJP21" s="136"/>
      <c r="OJQ21" s="136"/>
      <c r="OJR21" s="136"/>
      <c r="OJS21" s="136"/>
      <c r="OJT21" s="136"/>
      <c r="OJU21" s="136"/>
      <c r="OJV21" s="136"/>
      <c r="OJW21" s="136"/>
      <c r="OJX21" s="136"/>
      <c r="OJY21" s="136"/>
      <c r="OJZ21" s="136"/>
      <c r="OKA21" s="136"/>
      <c r="OKB21" s="136"/>
      <c r="OKC21" s="136"/>
      <c r="OKD21" s="136"/>
      <c r="OKE21" s="136"/>
      <c r="OKF21" s="136"/>
      <c r="OKG21" s="136"/>
      <c r="OKH21" s="136"/>
      <c r="OKI21" s="136"/>
      <c r="OKJ21" s="136"/>
      <c r="OKK21" s="136"/>
      <c r="OKL21" s="136"/>
      <c r="OKM21" s="136"/>
      <c r="OKN21" s="136"/>
      <c r="OKO21" s="136"/>
      <c r="OKP21" s="136"/>
      <c r="OKQ21" s="136"/>
      <c r="OKR21" s="136"/>
      <c r="OKS21" s="136"/>
      <c r="OKT21" s="136"/>
      <c r="OKU21" s="136"/>
      <c r="OKV21" s="136"/>
      <c r="OKW21" s="136"/>
      <c r="OKX21" s="136"/>
      <c r="OKY21" s="136"/>
      <c r="OKZ21" s="136"/>
      <c r="OLA21" s="136"/>
      <c r="OLB21" s="136"/>
      <c r="OLC21" s="136"/>
      <c r="OLD21" s="136"/>
      <c r="OLE21" s="136"/>
      <c r="OLF21" s="136"/>
      <c r="OLG21" s="136"/>
      <c r="OLH21" s="136"/>
      <c r="OLI21" s="136"/>
      <c r="OLJ21" s="136"/>
      <c r="OLK21" s="136"/>
      <c r="OLL21" s="136"/>
      <c r="OLM21" s="136"/>
      <c r="OLN21" s="136"/>
      <c r="OLO21" s="136"/>
      <c r="OLP21" s="136"/>
      <c r="OLQ21" s="136"/>
      <c r="OLR21" s="136"/>
      <c r="OLS21" s="136"/>
      <c r="OLT21" s="136"/>
      <c r="OLU21" s="136"/>
      <c r="OLV21" s="136"/>
      <c r="OLW21" s="136"/>
      <c r="OLX21" s="136"/>
      <c r="OLY21" s="136"/>
      <c r="OLZ21" s="136"/>
      <c r="OMA21" s="136"/>
      <c r="OMB21" s="136"/>
      <c r="OMC21" s="136"/>
      <c r="OMD21" s="136"/>
      <c r="OME21" s="136"/>
      <c r="OMF21" s="136"/>
      <c r="OMG21" s="136"/>
      <c r="OMH21" s="136"/>
      <c r="OMI21" s="136"/>
      <c r="OMJ21" s="136"/>
      <c r="OMK21" s="136"/>
      <c r="OML21" s="136"/>
      <c r="OMM21" s="136"/>
      <c r="OMN21" s="136"/>
      <c r="OMO21" s="136"/>
      <c r="OMP21" s="136"/>
      <c r="OMQ21" s="136"/>
      <c r="OMR21" s="136"/>
      <c r="OMS21" s="136"/>
      <c r="OMT21" s="136"/>
      <c r="OMU21" s="136"/>
      <c r="OMV21" s="136"/>
      <c r="OMW21" s="136"/>
      <c r="OMX21" s="136"/>
      <c r="OMY21" s="136"/>
      <c r="OMZ21" s="136"/>
      <c r="ONA21" s="136"/>
      <c r="ONB21" s="136"/>
      <c r="ONC21" s="136"/>
      <c r="OND21" s="136"/>
      <c r="ONE21" s="136"/>
      <c r="ONF21" s="136"/>
      <c r="ONG21" s="136"/>
      <c r="ONH21" s="136"/>
      <c r="ONI21" s="136"/>
      <c r="ONJ21" s="136"/>
      <c r="ONK21" s="136"/>
      <c r="ONL21" s="136"/>
      <c r="ONM21" s="136"/>
      <c r="ONN21" s="136"/>
      <c r="ONO21" s="136"/>
      <c r="ONP21" s="136"/>
      <c r="ONQ21" s="136"/>
      <c r="ONR21" s="136"/>
      <c r="ONS21" s="136"/>
      <c r="ONT21" s="136"/>
      <c r="ONU21" s="136"/>
      <c r="ONV21" s="136"/>
      <c r="ONW21" s="136"/>
      <c r="ONX21" s="136"/>
      <c r="ONY21" s="136"/>
      <c r="ONZ21" s="136"/>
      <c r="OOA21" s="136"/>
      <c r="OOB21" s="136"/>
      <c r="OOC21" s="136"/>
      <c r="OOD21" s="136"/>
      <c r="OOE21" s="136"/>
      <c r="OOF21" s="136"/>
      <c r="OOG21" s="136"/>
      <c r="OOH21" s="136"/>
      <c r="OOI21" s="136"/>
      <c r="OOJ21" s="136"/>
      <c r="OOK21" s="136"/>
      <c r="OOL21" s="136"/>
      <c r="OOM21" s="136"/>
      <c r="OON21" s="136"/>
      <c r="OOO21" s="136"/>
      <c r="OOP21" s="136"/>
      <c r="OOQ21" s="136"/>
      <c r="OOR21" s="136"/>
      <c r="OOS21" s="136"/>
      <c r="OOT21" s="136"/>
      <c r="OOU21" s="136"/>
      <c r="OOV21" s="136"/>
      <c r="OOW21" s="136"/>
      <c r="OOX21" s="136"/>
      <c r="OOY21" s="136"/>
      <c r="OOZ21" s="136"/>
      <c r="OPA21" s="136"/>
      <c r="OPB21" s="136"/>
      <c r="OPC21" s="136"/>
      <c r="OPD21" s="136"/>
      <c r="OPE21" s="136"/>
      <c r="OPF21" s="136"/>
      <c r="OPG21" s="136"/>
      <c r="OPH21" s="136"/>
      <c r="OPI21" s="136"/>
      <c r="OPJ21" s="136"/>
      <c r="OPK21" s="136"/>
      <c r="OPL21" s="136"/>
      <c r="OPM21" s="136"/>
      <c r="OPN21" s="136"/>
      <c r="OPO21" s="136"/>
      <c r="OPP21" s="136"/>
      <c r="OPQ21" s="136"/>
      <c r="OPR21" s="136"/>
      <c r="OPS21" s="136"/>
      <c r="OPT21" s="136"/>
      <c r="OPU21" s="136"/>
      <c r="OPV21" s="136"/>
      <c r="OPW21" s="136"/>
      <c r="OPX21" s="136"/>
      <c r="OPY21" s="136"/>
      <c r="OPZ21" s="136"/>
      <c r="OQA21" s="136"/>
      <c r="OQB21" s="136"/>
      <c r="OQC21" s="136"/>
      <c r="OQD21" s="136"/>
      <c r="OQE21" s="136"/>
      <c r="OQF21" s="136"/>
      <c r="OQG21" s="136"/>
      <c r="OQH21" s="136"/>
      <c r="OQI21" s="136"/>
      <c r="OQJ21" s="136"/>
      <c r="OQK21" s="136"/>
      <c r="OQL21" s="136"/>
      <c r="OQM21" s="136"/>
      <c r="OQN21" s="136"/>
      <c r="OQO21" s="136"/>
      <c r="OQP21" s="136"/>
      <c r="OQQ21" s="136"/>
      <c r="OQR21" s="136"/>
      <c r="OQS21" s="136"/>
      <c r="OQT21" s="136"/>
      <c r="OQU21" s="136"/>
      <c r="OQV21" s="136"/>
      <c r="OQW21" s="136"/>
      <c r="OQX21" s="136"/>
      <c r="OQY21" s="136"/>
      <c r="OQZ21" s="136"/>
      <c r="ORA21" s="136"/>
      <c r="ORB21" s="136"/>
      <c r="ORC21" s="136"/>
      <c r="ORD21" s="136"/>
      <c r="ORE21" s="136"/>
      <c r="ORF21" s="136"/>
      <c r="ORG21" s="136"/>
      <c r="ORH21" s="136"/>
      <c r="ORI21" s="136"/>
      <c r="ORJ21" s="136"/>
      <c r="ORK21" s="136"/>
      <c r="ORL21" s="136"/>
      <c r="ORM21" s="136"/>
      <c r="ORN21" s="136"/>
      <c r="ORO21" s="136"/>
      <c r="ORP21" s="136"/>
      <c r="ORQ21" s="136"/>
      <c r="ORR21" s="136"/>
      <c r="ORS21" s="136"/>
      <c r="ORT21" s="136"/>
      <c r="ORU21" s="136"/>
      <c r="ORV21" s="136"/>
      <c r="ORW21" s="136"/>
      <c r="ORX21" s="136"/>
      <c r="ORY21" s="136"/>
      <c r="ORZ21" s="136"/>
      <c r="OSA21" s="136"/>
      <c r="OSB21" s="136"/>
      <c r="OSC21" s="136"/>
      <c r="OSD21" s="136"/>
      <c r="OSE21" s="136"/>
      <c r="OSF21" s="136"/>
      <c r="OSG21" s="136"/>
      <c r="OSH21" s="136"/>
      <c r="OSI21" s="136"/>
      <c r="OSJ21" s="136"/>
      <c r="OSK21" s="136"/>
      <c r="OSL21" s="136"/>
      <c r="OSM21" s="136"/>
      <c r="OSN21" s="136"/>
      <c r="OSO21" s="136"/>
      <c r="OSP21" s="136"/>
      <c r="OSQ21" s="136"/>
      <c r="OSR21" s="136"/>
      <c r="OSS21" s="136"/>
      <c r="OST21" s="136"/>
      <c r="OSU21" s="136"/>
      <c r="OSV21" s="136"/>
      <c r="OSW21" s="136"/>
      <c r="OSX21" s="136"/>
      <c r="OSY21" s="136"/>
      <c r="OSZ21" s="136"/>
      <c r="OTA21" s="136"/>
      <c r="OTB21" s="136"/>
      <c r="OTC21" s="136"/>
      <c r="OTD21" s="136"/>
      <c r="OTE21" s="136"/>
      <c r="OTF21" s="136"/>
      <c r="OTG21" s="136"/>
      <c r="OTH21" s="136"/>
      <c r="OTI21" s="136"/>
      <c r="OTJ21" s="136"/>
      <c r="OTK21" s="136"/>
      <c r="OTL21" s="136"/>
      <c r="OTM21" s="136"/>
      <c r="OTN21" s="136"/>
      <c r="OTO21" s="136"/>
      <c r="OTP21" s="136"/>
      <c r="OTQ21" s="136"/>
      <c r="OTR21" s="136"/>
      <c r="OTS21" s="136"/>
      <c r="OTT21" s="136"/>
      <c r="OTU21" s="136"/>
      <c r="OTV21" s="136"/>
      <c r="OTW21" s="136"/>
      <c r="OTX21" s="136"/>
      <c r="OTY21" s="136"/>
      <c r="OTZ21" s="136"/>
      <c r="OUA21" s="136"/>
      <c r="OUB21" s="136"/>
      <c r="OUC21" s="136"/>
      <c r="OUD21" s="136"/>
      <c r="OUE21" s="136"/>
      <c r="OUF21" s="136"/>
      <c r="OUG21" s="136"/>
      <c r="OUH21" s="136"/>
      <c r="OUI21" s="136"/>
      <c r="OUJ21" s="136"/>
      <c r="OUK21" s="136"/>
      <c r="OUL21" s="136"/>
      <c r="OUM21" s="136"/>
      <c r="OUN21" s="136"/>
      <c r="OUO21" s="136"/>
      <c r="OUP21" s="136"/>
      <c r="OUQ21" s="136"/>
      <c r="OUR21" s="136"/>
      <c r="OUS21" s="136"/>
      <c r="OUT21" s="136"/>
      <c r="OUU21" s="136"/>
      <c r="OUV21" s="136"/>
      <c r="OUW21" s="136"/>
      <c r="OUX21" s="136"/>
      <c r="OUY21" s="136"/>
      <c r="OUZ21" s="136"/>
      <c r="OVA21" s="136"/>
      <c r="OVB21" s="136"/>
      <c r="OVC21" s="136"/>
      <c r="OVD21" s="136"/>
      <c r="OVE21" s="136"/>
      <c r="OVF21" s="136"/>
      <c r="OVG21" s="136"/>
      <c r="OVH21" s="136"/>
      <c r="OVI21" s="136"/>
      <c r="OVJ21" s="136"/>
      <c r="OVK21" s="136"/>
      <c r="OVL21" s="136"/>
      <c r="OVM21" s="136"/>
      <c r="OVN21" s="136"/>
      <c r="OVO21" s="136"/>
      <c r="OVP21" s="136"/>
      <c r="OVQ21" s="136"/>
      <c r="OVR21" s="136"/>
      <c r="OVS21" s="136"/>
      <c r="OVT21" s="136"/>
      <c r="OVU21" s="136"/>
      <c r="OVV21" s="136"/>
      <c r="OVW21" s="136"/>
      <c r="OVX21" s="136"/>
      <c r="OVY21" s="136"/>
      <c r="OVZ21" s="136"/>
      <c r="OWA21" s="136"/>
      <c r="OWB21" s="136"/>
      <c r="OWC21" s="136"/>
      <c r="OWD21" s="136"/>
      <c r="OWE21" s="136"/>
      <c r="OWF21" s="136"/>
      <c r="OWG21" s="136"/>
      <c r="OWH21" s="136"/>
      <c r="OWI21" s="136"/>
      <c r="OWJ21" s="136"/>
      <c r="OWK21" s="136"/>
      <c r="OWL21" s="136"/>
      <c r="OWM21" s="136"/>
      <c r="OWN21" s="136"/>
      <c r="OWO21" s="136"/>
      <c r="OWP21" s="136"/>
      <c r="OWQ21" s="136"/>
      <c r="OWR21" s="136"/>
      <c r="OWS21" s="136"/>
      <c r="OWT21" s="136"/>
      <c r="OWU21" s="136"/>
      <c r="OWV21" s="136"/>
      <c r="OWW21" s="136"/>
      <c r="OWX21" s="136"/>
      <c r="OWY21" s="136"/>
      <c r="OWZ21" s="136"/>
      <c r="OXA21" s="136"/>
      <c r="OXB21" s="136"/>
      <c r="OXC21" s="136"/>
      <c r="OXD21" s="136"/>
      <c r="OXE21" s="136"/>
      <c r="OXF21" s="136"/>
      <c r="OXG21" s="136"/>
      <c r="OXH21" s="136"/>
      <c r="OXI21" s="136"/>
      <c r="OXJ21" s="136"/>
      <c r="OXK21" s="136"/>
      <c r="OXL21" s="136"/>
      <c r="OXM21" s="136"/>
      <c r="OXN21" s="136"/>
      <c r="OXO21" s="136"/>
      <c r="OXP21" s="136"/>
      <c r="OXQ21" s="136"/>
      <c r="OXR21" s="136"/>
      <c r="OXS21" s="136"/>
      <c r="OXT21" s="136"/>
      <c r="OXU21" s="136"/>
      <c r="OXV21" s="136"/>
      <c r="OXW21" s="136"/>
      <c r="OXX21" s="136"/>
      <c r="OXY21" s="136"/>
      <c r="OXZ21" s="136"/>
      <c r="OYA21" s="136"/>
      <c r="OYB21" s="136"/>
      <c r="OYC21" s="136"/>
      <c r="OYD21" s="136"/>
      <c r="OYE21" s="136"/>
      <c r="OYF21" s="136"/>
      <c r="OYG21" s="136"/>
      <c r="OYH21" s="136"/>
      <c r="OYI21" s="136"/>
      <c r="OYJ21" s="136"/>
      <c r="OYK21" s="136"/>
      <c r="OYL21" s="136"/>
      <c r="OYM21" s="136"/>
      <c r="OYN21" s="136"/>
      <c r="OYO21" s="136"/>
      <c r="OYP21" s="136"/>
      <c r="OYQ21" s="136"/>
      <c r="OYR21" s="136"/>
      <c r="OYS21" s="136"/>
      <c r="OYT21" s="136"/>
      <c r="OYU21" s="136"/>
      <c r="OYV21" s="136"/>
      <c r="OYW21" s="136"/>
      <c r="OYX21" s="136"/>
      <c r="OYY21" s="136"/>
      <c r="OYZ21" s="136"/>
      <c r="OZA21" s="136"/>
      <c r="OZB21" s="136"/>
      <c r="OZC21" s="136"/>
      <c r="OZD21" s="136"/>
      <c r="OZE21" s="136"/>
      <c r="OZF21" s="136"/>
      <c r="OZG21" s="136"/>
      <c r="OZH21" s="136"/>
      <c r="OZI21" s="136"/>
      <c r="OZJ21" s="136"/>
      <c r="OZK21" s="136"/>
      <c r="OZL21" s="136"/>
      <c r="OZM21" s="136"/>
      <c r="OZN21" s="136"/>
      <c r="OZO21" s="136"/>
      <c r="OZP21" s="136"/>
      <c r="OZQ21" s="136"/>
      <c r="OZR21" s="136"/>
      <c r="OZS21" s="136"/>
      <c r="OZT21" s="136"/>
      <c r="OZU21" s="136"/>
      <c r="OZV21" s="136"/>
      <c r="OZW21" s="136"/>
      <c r="OZX21" s="136"/>
      <c r="OZY21" s="136"/>
      <c r="OZZ21" s="136"/>
      <c r="PAA21" s="136"/>
      <c r="PAB21" s="136"/>
      <c r="PAC21" s="136"/>
      <c r="PAD21" s="136"/>
      <c r="PAE21" s="136"/>
      <c r="PAF21" s="136"/>
      <c r="PAG21" s="136"/>
      <c r="PAH21" s="136"/>
      <c r="PAI21" s="136"/>
      <c r="PAJ21" s="136"/>
      <c r="PAK21" s="136"/>
      <c r="PAL21" s="136"/>
      <c r="PAM21" s="136"/>
      <c r="PAN21" s="136"/>
      <c r="PAO21" s="136"/>
      <c r="PAP21" s="136"/>
      <c r="PAQ21" s="136"/>
      <c r="PAR21" s="136"/>
      <c r="PAS21" s="136"/>
      <c r="PAT21" s="136"/>
      <c r="PAU21" s="136"/>
      <c r="PAV21" s="136"/>
      <c r="PAW21" s="136"/>
      <c r="PAX21" s="136"/>
      <c r="PAY21" s="136"/>
      <c r="PAZ21" s="136"/>
      <c r="PBA21" s="136"/>
      <c r="PBB21" s="136"/>
      <c r="PBC21" s="136"/>
      <c r="PBD21" s="136"/>
      <c r="PBE21" s="136"/>
      <c r="PBF21" s="136"/>
      <c r="PBG21" s="136"/>
      <c r="PBH21" s="136"/>
      <c r="PBI21" s="136"/>
      <c r="PBJ21" s="136"/>
      <c r="PBK21" s="136"/>
      <c r="PBL21" s="136"/>
      <c r="PBM21" s="136"/>
      <c r="PBN21" s="136"/>
      <c r="PBO21" s="136"/>
      <c r="PBP21" s="136"/>
      <c r="PBQ21" s="136"/>
      <c r="PBR21" s="136"/>
      <c r="PBS21" s="136"/>
      <c r="PBT21" s="136"/>
      <c r="PBU21" s="136"/>
      <c r="PBV21" s="136"/>
      <c r="PBW21" s="136"/>
      <c r="PBX21" s="136"/>
      <c r="PBY21" s="136"/>
      <c r="PBZ21" s="136"/>
      <c r="PCA21" s="136"/>
      <c r="PCB21" s="136"/>
      <c r="PCC21" s="136"/>
      <c r="PCD21" s="136"/>
      <c r="PCE21" s="136"/>
      <c r="PCF21" s="136"/>
      <c r="PCG21" s="136"/>
      <c r="PCH21" s="136"/>
      <c r="PCI21" s="136"/>
      <c r="PCJ21" s="136"/>
      <c r="PCK21" s="136"/>
      <c r="PCL21" s="136"/>
      <c r="PCM21" s="136"/>
      <c r="PCN21" s="136"/>
      <c r="PCO21" s="136"/>
      <c r="PCP21" s="136"/>
      <c r="PCQ21" s="136"/>
      <c r="PCR21" s="136"/>
      <c r="PCS21" s="136"/>
      <c r="PCT21" s="136"/>
      <c r="PCU21" s="136"/>
      <c r="PCV21" s="136"/>
      <c r="PCW21" s="136"/>
      <c r="PCX21" s="136"/>
      <c r="PCY21" s="136"/>
      <c r="PCZ21" s="136"/>
      <c r="PDA21" s="136"/>
      <c r="PDB21" s="136"/>
      <c r="PDC21" s="136"/>
      <c r="PDD21" s="136"/>
      <c r="PDE21" s="136"/>
      <c r="PDF21" s="136"/>
      <c r="PDG21" s="136"/>
      <c r="PDH21" s="136"/>
      <c r="PDI21" s="136"/>
      <c r="PDJ21" s="136"/>
      <c r="PDK21" s="136"/>
      <c r="PDL21" s="136"/>
      <c r="PDM21" s="136"/>
      <c r="PDN21" s="136"/>
      <c r="PDO21" s="136"/>
      <c r="PDP21" s="136"/>
      <c r="PDQ21" s="136"/>
      <c r="PDR21" s="136"/>
      <c r="PDS21" s="136"/>
      <c r="PDT21" s="136"/>
      <c r="PDU21" s="136"/>
      <c r="PDV21" s="136"/>
      <c r="PDW21" s="136"/>
      <c r="PDX21" s="136"/>
      <c r="PDY21" s="136"/>
      <c r="PDZ21" s="136"/>
      <c r="PEA21" s="136"/>
      <c r="PEB21" s="136"/>
      <c r="PEC21" s="136"/>
      <c r="PED21" s="136"/>
      <c r="PEE21" s="136"/>
      <c r="PEF21" s="136"/>
      <c r="PEG21" s="136"/>
      <c r="PEH21" s="136"/>
      <c r="PEI21" s="136"/>
      <c r="PEJ21" s="136"/>
      <c r="PEK21" s="136"/>
      <c r="PEL21" s="136"/>
      <c r="PEM21" s="136"/>
      <c r="PEN21" s="136"/>
      <c r="PEO21" s="136"/>
      <c r="PEP21" s="136"/>
      <c r="PEQ21" s="136"/>
      <c r="PER21" s="136"/>
      <c r="PES21" s="136"/>
      <c r="PET21" s="136"/>
      <c r="PEU21" s="136"/>
      <c r="PEV21" s="136"/>
      <c r="PEW21" s="136"/>
      <c r="PEX21" s="136"/>
      <c r="PEY21" s="136"/>
      <c r="PEZ21" s="136"/>
      <c r="PFA21" s="136"/>
      <c r="PFB21" s="136"/>
      <c r="PFC21" s="136"/>
      <c r="PFD21" s="136"/>
      <c r="PFE21" s="136"/>
      <c r="PFF21" s="136"/>
      <c r="PFG21" s="136"/>
      <c r="PFH21" s="136"/>
      <c r="PFI21" s="136"/>
      <c r="PFJ21" s="136"/>
      <c r="PFK21" s="136"/>
      <c r="PFL21" s="136"/>
      <c r="PFM21" s="136"/>
      <c r="PFN21" s="136"/>
      <c r="PFO21" s="136"/>
      <c r="PFP21" s="136"/>
      <c r="PFQ21" s="136"/>
      <c r="PFR21" s="136"/>
      <c r="PFS21" s="136"/>
      <c r="PFT21" s="136"/>
      <c r="PFU21" s="136"/>
      <c r="PFV21" s="136"/>
      <c r="PFW21" s="136"/>
      <c r="PFX21" s="136"/>
      <c r="PFY21" s="136"/>
      <c r="PFZ21" s="136"/>
      <c r="PGA21" s="136"/>
      <c r="PGB21" s="136"/>
      <c r="PGC21" s="136"/>
      <c r="PGD21" s="136"/>
      <c r="PGE21" s="136"/>
      <c r="PGF21" s="136"/>
      <c r="PGG21" s="136"/>
      <c r="PGH21" s="136"/>
      <c r="PGI21" s="136"/>
      <c r="PGJ21" s="136"/>
      <c r="PGK21" s="136"/>
      <c r="PGL21" s="136"/>
      <c r="PGM21" s="136"/>
      <c r="PGN21" s="136"/>
      <c r="PGO21" s="136"/>
      <c r="PGP21" s="136"/>
      <c r="PGQ21" s="136"/>
      <c r="PGR21" s="136"/>
      <c r="PGS21" s="136"/>
      <c r="PGT21" s="136"/>
      <c r="PGU21" s="136"/>
      <c r="PGV21" s="136"/>
      <c r="PGW21" s="136"/>
      <c r="PGX21" s="136"/>
      <c r="PGY21" s="136"/>
      <c r="PGZ21" s="136"/>
      <c r="PHA21" s="136"/>
      <c r="PHB21" s="136"/>
      <c r="PHC21" s="136"/>
      <c r="PHD21" s="136"/>
      <c r="PHE21" s="136"/>
      <c r="PHF21" s="136"/>
      <c r="PHG21" s="136"/>
      <c r="PHH21" s="136"/>
      <c r="PHI21" s="136"/>
      <c r="PHJ21" s="136"/>
      <c r="PHK21" s="136"/>
      <c r="PHL21" s="136"/>
      <c r="PHM21" s="136"/>
      <c r="PHN21" s="136"/>
      <c r="PHO21" s="136"/>
      <c r="PHP21" s="136"/>
      <c r="PHQ21" s="136"/>
      <c r="PHR21" s="136"/>
      <c r="PHS21" s="136"/>
      <c r="PHT21" s="136"/>
      <c r="PHU21" s="136"/>
      <c r="PHV21" s="136"/>
      <c r="PHW21" s="136"/>
      <c r="PHX21" s="136"/>
      <c r="PHY21" s="136"/>
      <c r="PHZ21" s="136"/>
      <c r="PIA21" s="136"/>
      <c r="PIB21" s="136"/>
      <c r="PIC21" s="136"/>
      <c r="PID21" s="136"/>
      <c r="PIE21" s="136"/>
      <c r="PIF21" s="136"/>
      <c r="PIG21" s="136"/>
      <c r="PIH21" s="136"/>
      <c r="PII21" s="136"/>
      <c r="PIJ21" s="136"/>
      <c r="PIK21" s="136"/>
      <c r="PIL21" s="136"/>
      <c r="PIM21" s="136"/>
      <c r="PIN21" s="136"/>
      <c r="PIO21" s="136"/>
      <c r="PIP21" s="136"/>
      <c r="PIQ21" s="136"/>
      <c r="PIR21" s="136"/>
      <c r="PIS21" s="136"/>
      <c r="PIT21" s="136"/>
      <c r="PIU21" s="136"/>
      <c r="PIV21" s="136"/>
      <c r="PIW21" s="136"/>
      <c r="PIX21" s="136"/>
      <c r="PIY21" s="136"/>
      <c r="PIZ21" s="136"/>
      <c r="PJA21" s="136"/>
      <c r="PJB21" s="136"/>
      <c r="PJC21" s="136"/>
      <c r="PJD21" s="136"/>
      <c r="PJE21" s="136"/>
      <c r="PJF21" s="136"/>
      <c r="PJG21" s="136"/>
      <c r="PJH21" s="136"/>
      <c r="PJI21" s="136"/>
      <c r="PJJ21" s="136"/>
      <c r="PJK21" s="136"/>
      <c r="PJL21" s="136"/>
      <c r="PJM21" s="136"/>
      <c r="PJN21" s="136"/>
      <c r="PJO21" s="136"/>
      <c r="PJP21" s="136"/>
      <c r="PJQ21" s="136"/>
      <c r="PJR21" s="136"/>
      <c r="PJS21" s="136"/>
      <c r="PJT21" s="136"/>
      <c r="PJU21" s="136"/>
      <c r="PJV21" s="136"/>
      <c r="PJW21" s="136"/>
      <c r="PJX21" s="136"/>
      <c r="PJY21" s="136"/>
      <c r="PJZ21" s="136"/>
      <c r="PKA21" s="136"/>
      <c r="PKB21" s="136"/>
      <c r="PKC21" s="136"/>
      <c r="PKD21" s="136"/>
      <c r="PKE21" s="136"/>
      <c r="PKF21" s="136"/>
      <c r="PKG21" s="136"/>
      <c r="PKH21" s="136"/>
      <c r="PKI21" s="136"/>
      <c r="PKJ21" s="136"/>
      <c r="PKK21" s="136"/>
      <c r="PKL21" s="136"/>
      <c r="PKM21" s="136"/>
      <c r="PKN21" s="136"/>
      <c r="PKO21" s="136"/>
      <c r="PKP21" s="136"/>
      <c r="PKQ21" s="136"/>
      <c r="PKR21" s="136"/>
      <c r="PKS21" s="136"/>
      <c r="PKT21" s="136"/>
      <c r="PKU21" s="136"/>
      <c r="PKV21" s="136"/>
      <c r="PKW21" s="136"/>
      <c r="PKX21" s="136"/>
      <c r="PKY21" s="136"/>
      <c r="PKZ21" s="136"/>
      <c r="PLA21" s="136"/>
      <c r="PLB21" s="136"/>
      <c r="PLC21" s="136"/>
      <c r="PLD21" s="136"/>
      <c r="PLE21" s="136"/>
      <c r="PLF21" s="136"/>
      <c r="PLG21" s="136"/>
      <c r="PLH21" s="136"/>
      <c r="PLI21" s="136"/>
      <c r="PLJ21" s="136"/>
      <c r="PLK21" s="136"/>
      <c r="PLL21" s="136"/>
      <c r="PLM21" s="136"/>
      <c r="PLN21" s="136"/>
      <c r="PLO21" s="136"/>
      <c r="PLP21" s="136"/>
      <c r="PLQ21" s="136"/>
      <c r="PLR21" s="136"/>
      <c r="PLS21" s="136"/>
      <c r="PLT21" s="136"/>
      <c r="PLU21" s="136"/>
      <c r="PLV21" s="136"/>
      <c r="PLW21" s="136"/>
      <c r="PLX21" s="136"/>
      <c r="PLY21" s="136"/>
      <c r="PLZ21" s="136"/>
      <c r="PMA21" s="136"/>
      <c r="PMB21" s="136"/>
      <c r="PMC21" s="136"/>
      <c r="PMD21" s="136"/>
      <c r="PME21" s="136"/>
      <c r="PMF21" s="136"/>
      <c r="PMG21" s="136"/>
      <c r="PMH21" s="136"/>
      <c r="PMI21" s="136"/>
      <c r="PMJ21" s="136"/>
      <c r="PMK21" s="136"/>
      <c r="PML21" s="136"/>
      <c r="PMM21" s="136"/>
      <c r="PMN21" s="136"/>
      <c r="PMO21" s="136"/>
      <c r="PMP21" s="136"/>
      <c r="PMQ21" s="136"/>
      <c r="PMR21" s="136"/>
      <c r="PMS21" s="136"/>
      <c r="PMT21" s="136"/>
      <c r="PMU21" s="136"/>
      <c r="PMV21" s="136"/>
      <c r="PMW21" s="136"/>
      <c r="PMX21" s="136"/>
      <c r="PMY21" s="136"/>
      <c r="PMZ21" s="136"/>
      <c r="PNA21" s="136"/>
      <c r="PNB21" s="136"/>
      <c r="PNC21" s="136"/>
      <c r="PND21" s="136"/>
      <c r="PNE21" s="136"/>
      <c r="PNF21" s="136"/>
      <c r="PNG21" s="136"/>
      <c r="PNH21" s="136"/>
      <c r="PNI21" s="136"/>
      <c r="PNJ21" s="136"/>
      <c r="PNK21" s="136"/>
      <c r="PNL21" s="136"/>
      <c r="PNM21" s="136"/>
      <c r="PNN21" s="136"/>
      <c r="PNO21" s="136"/>
      <c r="PNP21" s="136"/>
      <c r="PNQ21" s="136"/>
      <c r="PNR21" s="136"/>
      <c r="PNS21" s="136"/>
      <c r="PNT21" s="136"/>
      <c r="PNU21" s="136"/>
      <c r="PNV21" s="136"/>
      <c r="PNW21" s="136"/>
      <c r="PNX21" s="136"/>
      <c r="PNY21" s="136"/>
      <c r="PNZ21" s="136"/>
      <c r="POA21" s="136"/>
      <c r="POB21" s="136"/>
      <c r="POC21" s="136"/>
      <c r="POD21" s="136"/>
      <c r="POE21" s="136"/>
      <c r="POF21" s="136"/>
      <c r="POG21" s="136"/>
      <c r="POH21" s="136"/>
      <c r="POI21" s="136"/>
      <c r="POJ21" s="136"/>
      <c r="POK21" s="136"/>
      <c r="POL21" s="136"/>
      <c r="POM21" s="136"/>
      <c r="PON21" s="136"/>
      <c r="POO21" s="136"/>
      <c r="POP21" s="136"/>
      <c r="POQ21" s="136"/>
      <c r="POR21" s="136"/>
      <c r="POS21" s="136"/>
      <c r="POT21" s="136"/>
      <c r="POU21" s="136"/>
      <c r="POV21" s="136"/>
      <c r="POW21" s="136"/>
      <c r="POX21" s="136"/>
      <c r="POY21" s="136"/>
      <c r="POZ21" s="136"/>
      <c r="PPA21" s="136"/>
      <c r="PPB21" s="136"/>
      <c r="PPC21" s="136"/>
      <c r="PPD21" s="136"/>
      <c r="PPE21" s="136"/>
      <c r="PPF21" s="136"/>
      <c r="PPG21" s="136"/>
      <c r="PPH21" s="136"/>
      <c r="PPI21" s="136"/>
      <c r="PPJ21" s="136"/>
      <c r="PPK21" s="136"/>
      <c r="PPL21" s="136"/>
      <c r="PPM21" s="136"/>
      <c r="PPN21" s="136"/>
      <c r="PPO21" s="136"/>
      <c r="PPP21" s="136"/>
      <c r="PPQ21" s="136"/>
      <c r="PPR21" s="136"/>
      <c r="PPS21" s="136"/>
      <c r="PPT21" s="136"/>
      <c r="PPU21" s="136"/>
      <c r="PPV21" s="136"/>
      <c r="PPW21" s="136"/>
      <c r="PPX21" s="136"/>
      <c r="PPY21" s="136"/>
      <c r="PPZ21" s="136"/>
      <c r="PQA21" s="136"/>
      <c r="PQB21" s="136"/>
      <c r="PQC21" s="136"/>
      <c r="PQD21" s="136"/>
      <c r="PQE21" s="136"/>
      <c r="PQF21" s="136"/>
      <c r="PQG21" s="136"/>
      <c r="PQH21" s="136"/>
      <c r="PQI21" s="136"/>
      <c r="PQJ21" s="136"/>
      <c r="PQK21" s="136"/>
      <c r="PQL21" s="136"/>
      <c r="PQM21" s="136"/>
      <c r="PQN21" s="136"/>
      <c r="PQO21" s="136"/>
      <c r="PQP21" s="136"/>
      <c r="PQQ21" s="136"/>
      <c r="PQR21" s="136"/>
      <c r="PQS21" s="136"/>
      <c r="PQT21" s="136"/>
      <c r="PQU21" s="136"/>
      <c r="PQV21" s="136"/>
      <c r="PQW21" s="136"/>
      <c r="PQX21" s="136"/>
      <c r="PQY21" s="136"/>
      <c r="PQZ21" s="136"/>
      <c r="PRA21" s="136"/>
      <c r="PRB21" s="136"/>
      <c r="PRC21" s="136"/>
      <c r="PRD21" s="136"/>
      <c r="PRE21" s="136"/>
      <c r="PRF21" s="136"/>
      <c r="PRG21" s="136"/>
      <c r="PRH21" s="136"/>
      <c r="PRI21" s="136"/>
      <c r="PRJ21" s="136"/>
      <c r="PRK21" s="136"/>
      <c r="PRL21" s="136"/>
      <c r="PRM21" s="136"/>
      <c r="PRN21" s="136"/>
      <c r="PRO21" s="136"/>
      <c r="PRP21" s="136"/>
      <c r="PRQ21" s="136"/>
      <c r="PRR21" s="136"/>
      <c r="PRS21" s="136"/>
      <c r="PRT21" s="136"/>
      <c r="PRU21" s="136"/>
      <c r="PRV21" s="136"/>
      <c r="PRW21" s="136"/>
      <c r="PRX21" s="136"/>
      <c r="PRY21" s="136"/>
      <c r="PRZ21" s="136"/>
      <c r="PSA21" s="136"/>
      <c r="PSB21" s="136"/>
      <c r="PSC21" s="136"/>
      <c r="PSD21" s="136"/>
      <c r="PSE21" s="136"/>
      <c r="PSF21" s="136"/>
      <c r="PSG21" s="136"/>
      <c r="PSH21" s="136"/>
      <c r="PSI21" s="136"/>
      <c r="PSJ21" s="136"/>
      <c r="PSK21" s="136"/>
      <c r="PSL21" s="136"/>
      <c r="PSM21" s="136"/>
      <c r="PSN21" s="136"/>
      <c r="PSO21" s="136"/>
      <c r="PSP21" s="136"/>
      <c r="PSQ21" s="136"/>
      <c r="PSR21" s="136"/>
      <c r="PSS21" s="136"/>
      <c r="PST21" s="136"/>
      <c r="PSU21" s="136"/>
      <c r="PSV21" s="136"/>
      <c r="PSW21" s="136"/>
      <c r="PSX21" s="136"/>
      <c r="PSY21" s="136"/>
      <c r="PSZ21" s="136"/>
      <c r="PTA21" s="136"/>
      <c r="PTB21" s="136"/>
      <c r="PTC21" s="136"/>
      <c r="PTD21" s="136"/>
      <c r="PTE21" s="136"/>
      <c r="PTF21" s="136"/>
      <c r="PTG21" s="136"/>
      <c r="PTH21" s="136"/>
      <c r="PTI21" s="136"/>
      <c r="PTJ21" s="136"/>
      <c r="PTK21" s="136"/>
      <c r="PTL21" s="136"/>
      <c r="PTM21" s="136"/>
      <c r="PTN21" s="136"/>
      <c r="PTO21" s="136"/>
      <c r="PTP21" s="136"/>
      <c r="PTQ21" s="136"/>
      <c r="PTR21" s="136"/>
      <c r="PTS21" s="136"/>
      <c r="PTT21" s="136"/>
      <c r="PTU21" s="136"/>
      <c r="PTV21" s="136"/>
      <c r="PTW21" s="136"/>
      <c r="PTX21" s="136"/>
      <c r="PTY21" s="136"/>
      <c r="PTZ21" s="136"/>
      <c r="PUA21" s="136"/>
      <c r="PUB21" s="136"/>
      <c r="PUC21" s="136"/>
      <c r="PUD21" s="136"/>
      <c r="PUE21" s="136"/>
      <c r="PUF21" s="136"/>
      <c r="PUG21" s="136"/>
      <c r="PUH21" s="136"/>
      <c r="PUI21" s="136"/>
      <c r="PUJ21" s="136"/>
      <c r="PUK21" s="136"/>
      <c r="PUL21" s="136"/>
      <c r="PUM21" s="136"/>
      <c r="PUN21" s="136"/>
      <c r="PUO21" s="136"/>
      <c r="PUP21" s="136"/>
      <c r="PUQ21" s="136"/>
      <c r="PUR21" s="136"/>
      <c r="PUS21" s="136"/>
      <c r="PUT21" s="136"/>
      <c r="PUU21" s="136"/>
      <c r="PUV21" s="136"/>
      <c r="PUW21" s="136"/>
      <c r="PUX21" s="136"/>
      <c r="PUY21" s="136"/>
      <c r="PUZ21" s="136"/>
      <c r="PVA21" s="136"/>
      <c r="PVB21" s="136"/>
      <c r="PVC21" s="136"/>
      <c r="PVD21" s="136"/>
      <c r="PVE21" s="136"/>
      <c r="PVF21" s="136"/>
      <c r="PVG21" s="136"/>
      <c r="PVH21" s="136"/>
      <c r="PVI21" s="136"/>
      <c r="PVJ21" s="136"/>
      <c r="PVK21" s="136"/>
      <c r="PVL21" s="136"/>
      <c r="PVM21" s="136"/>
      <c r="PVN21" s="136"/>
      <c r="PVO21" s="136"/>
      <c r="PVP21" s="136"/>
      <c r="PVQ21" s="136"/>
      <c r="PVR21" s="136"/>
      <c r="PVS21" s="136"/>
      <c r="PVT21" s="136"/>
      <c r="PVU21" s="136"/>
      <c r="PVV21" s="136"/>
      <c r="PVW21" s="136"/>
      <c r="PVX21" s="136"/>
      <c r="PVY21" s="136"/>
      <c r="PVZ21" s="136"/>
      <c r="PWA21" s="136"/>
      <c r="PWB21" s="136"/>
      <c r="PWC21" s="136"/>
      <c r="PWD21" s="136"/>
      <c r="PWE21" s="136"/>
      <c r="PWF21" s="136"/>
      <c r="PWG21" s="136"/>
      <c r="PWH21" s="136"/>
      <c r="PWI21" s="136"/>
      <c r="PWJ21" s="136"/>
      <c r="PWK21" s="136"/>
      <c r="PWL21" s="136"/>
      <c r="PWM21" s="136"/>
      <c r="PWN21" s="136"/>
      <c r="PWO21" s="136"/>
      <c r="PWP21" s="136"/>
      <c r="PWQ21" s="136"/>
      <c r="PWR21" s="136"/>
      <c r="PWS21" s="136"/>
      <c r="PWT21" s="136"/>
      <c r="PWU21" s="136"/>
      <c r="PWV21" s="136"/>
      <c r="PWW21" s="136"/>
      <c r="PWX21" s="136"/>
      <c r="PWY21" s="136"/>
      <c r="PWZ21" s="136"/>
      <c r="PXA21" s="136"/>
      <c r="PXB21" s="136"/>
      <c r="PXC21" s="136"/>
      <c r="PXD21" s="136"/>
      <c r="PXE21" s="136"/>
      <c r="PXF21" s="136"/>
      <c r="PXG21" s="136"/>
      <c r="PXH21" s="136"/>
      <c r="PXI21" s="136"/>
      <c r="PXJ21" s="136"/>
      <c r="PXK21" s="136"/>
      <c r="PXL21" s="136"/>
      <c r="PXM21" s="136"/>
      <c r="PXN21" s="136"/>
      <c r="PXO21" s="136"/>
      <c r="PXP21" s="136"/>
      <c r="PXQ21" s="136"/>
      <c r="PXR21" s="136"/>
      <c r="PXS21" s="136"/>
      <c r="PXT21" s="136"/>
      <c r="PXU21" s="136"/>
      <c r="PXV21" s="136"/>
      <c r="PXW21" s="136"/>
      <c r="PXX21" s="136"/>
      <c r="PXY21" s="136"/>
      <c r="PXZ21" s="136"/>
      <c r="PYA21" s="136"/>
      <c r="PYB21" s="136"/>
      <c r="PYC21" s="136"/>
      <c r="PYD21" s="136"/>
      <c r="PYE21" s="136"/>
      <c r="PYF21" s="136"/>
      <c r="PYG21" s="136"/>
      <c r="PYH21" s="136"/>
      <c r="PYI21" s="136"/>
      <c r="PYJ21" s="136"/>
      <c r="PYK21" s="136"/>
      <c r="PYL21" s="136"/>
      <c r="PYM21" s="136"/>
      <c r="PYN21" s="136"/>
      <c r="PYO21" s="136"/>
      <c r="PYP21" s="136"/>
      <c r="PYQ21" s="136"/>
      <c r="PYR21" s="136"/>
      <c r="PYS21" s="136"/>
      <c r="PYT21" s="136"/>
      <c r="PYU21" s="136"/>
      <c r="PYV21" s="136"/>
      <c r="PYW21" s="136"/>
      <c r="PYX21" s="136"/>
      <c r="PYY21" s="136"/>
      <c r="PYZ21" s="136"/>
      <c r="PZA21" s="136"/>
      <c r="PZB21" s="136"/>
      <c r="PZC21" s="136"/>
      <c r="PZD21" s="136"/>
      <c r="PZE21" s="136"/>
      <c r="PZF21" s="136"/>
      <c r="PZG21" s="136"/>
      <c r="PZH21" s="136"/>
      <c r="PZI21" s="136"/>
      <c r="PZJ21" s="136"/>
      <c r="PZK21" s="136"/>
      <c r="PZL21" s="136"/>
      <c r="PZM21" s="136"/>
      <c r="PZN21" s="136"/>
      <c r="PZO21" s="136"/>
      <c r="PZP21" s="136"/>
      <c r="PZQ21" s="136"/>
      <c r="PZR21" s="136"/>
      <c r="PZS21" s="136"/>
      <c r="PZT21" s="136"/>
      <c r="PZU21" s="136"/>
      <c r="PZV21" s="136"/>
      <c r="PZW21" s="136"/>
      <c r="PZX21" s="136"/>
      <c r="PZY21" s="136"/>
      <c r="PZZ21" s="136"/>
      <c r="QAA21" s="136"/>
      <c r="QAB21" s="136"/>
      <c r="QAC21" s="136"/>
      <c r="QAD21" s="136"/>
      <c r="QAE21" s="136"/>
      <c r="QAF21" s="136"/>
      <c r="QAG21" s="136"/>
      <c r="QAH21" s="136"/>
      <c r="QAI21" s="136"/>
      <c r="QAJ21" s="136"/>
      <c r="QAK21" s="136"/>
      <c r="QAL21" s="136"/>
      <c r="QAM21" s="136"/>
      <c r="QAN21" s="136"/>
      <c r="QAO21" s="136"/>
      <c r="QAP21" s="136"/>
      <c r="QAQ21" s="136"/>
      <c r="QAR21" s="136"/>
      <c r="QAS21" s="136"/>
      <c r="QAT21" s="136"/>
      <c r="QAU21" s="136"/>
      <c r="QAV21" s="136"/>
      <c r="QAW21" s="136"/>
      <c r="QAX21" s="136"/>
      <c r="QAY21" s="136"/>
      <c r="QAZ21" s="136"/>
      <c r="QBA21" s="136"/>
      <c r="QBB21" s="136"/>
      <c r="QBC21" s="136"/>
      <c r="QBD21" s="136"/>
      <c r="QBE21" s="136"/>
      <c r="QBF21" s="136"/>
      <c r="QBG21" s="136"/>
      <c r="QBH21" s="136"/>
      <c r="QBI21" s="136"/>
      <c r="QBJ21" s="136"/>
      <c r="QBK21" s="136"/>
      <c r="QBL21" s="136"/>
      <c r="QBM21" s="136"/>
      <c r="QBN21" s="136"/>
      <c r="QBO21" s="136"/>
      <c r="QBP21" s="136"/>
      <c r="QBQ21" s="136"/>
      <c r="QBR21" s="136"/>
      <c r="QBS21" s="136"/>
      <c r="QBT21" s="136"/>
      <c r="QBU21" s="136"/>
      <c r="QBV21" s="136"/>
      <c r="QBW21" s="136"/>
      <c r="QBX21" s="136"/>
      <c r="QBY21" s="136"/>
      <c r="QBZ21" s="136"/>
      <c r="QCA21" s="136"/>
      <c r="QCB21" s="136"/>
      <c r="QCC21" s="136"/>
      <c r="QCD21" s="136"/>
      <c r="QCE21" s="136"/>
      <c r="QCF21" s="136"/>
      <c r="QCG21" s="136"/>
      <c r="QCH21" s="136"/>
      <c r="QCI21" s="136"/>
      <c r="QCJ21" s="136"/>
      <c r="QCK21" s="136"/>
      <c r="QCL21" s="136"/>
      <c r="QCM21" s="136"/>
      <c r="QCN21" s="136"/>
      <c r="QCO21" s="136"/>
      <c r="QCP21" s="136"/>
      <c r="QCQ21" s="136"/>
      <c r="QCR21" s="136"/>
      <c r="QCS21" s="136"/>
      <c r="QCT21" s="136"/>
      <c r="QCU21" s="136"/>
      <c r="QCV21" s="136"/>
      <c r="QCW21" s="136"/>
      <c r="QCX21" s="136"/>
      <c r="QCY21" s="136"/>
      <c r="QCZ21" s="136"/>
      <c r="QDA21" s="136"/>
      <c r="QDB21" s="136"/>
      <c r="QDC21" s="136"/>
      <c r="QDD21" s="136"/>
      <c r="QDE21" s="136"/>
      <c r="QDF21" s="136"/>
      <c r="QDG21" s="136"/>
      <c r="QDH21" s="136"/>
      <c r="QDI21" s="136"/>
      <c r="QDJ21" s="136"/>
      <c r="QDK21" s="136"/>
      <c r="QDL21" s="136"/>
      <c r="QDM21" s="136"/>
      <c r="QDN21" s="136"/>
      <c r="QDO21" s="136"/>
      <c r="QDP21" s="136"/>
      <c r="QDQ21" s="136"/>
      <c r="QDR21" s="136"/>
      <c r="QDS21" s="136"/>
      <c r="QDT21" s="136"/>
      <c r="QDU21" s="136"/>
      <c r="QDV21" s="136"/>
      <c r="QDW21" s="136"/>
      <c r="QDX21" s="136"/>
      <c r="QDY21" s="136"/>
      <c r="QDZ21" s="136"/>
      <c r="QEA21" s="136"/>
      <c r="QEB21" s="136"/>
      <c r="QEC21" s="136"/>
      <c r="QED21" s="136"/>
      <c r="QEE21" s="136"/>
      <c r="QEF21" s="136"/>
      <c r="QEG21" s="136"/>
      <c r="QEH21" s="136"/>
      <c r="QEI21" s="136"/>
      <c r="QEJ21" s="136"/>
      <c r="QEK21" s="136"/>
      <c r="QEL21" s="136"/>
      <c r="QEM21" s="136"/>
      <c r="QEN21" s="136"/>
      <c r="QEO21" s="136"/>
      <c r="QEP21" s="136"/>
      <c r="QEQ21" s="136"/>
      <c r="QER21" s="136"/>
      <c r="QES21" s="136"/>
      <c r="QET21" s="136"/>
      <c r="QEU21" s="136"/>
      <c r="QEV21" s="136"/>
      <c r="QEW21" s="136"/>
      <c r="QEX21" s="136"/>
      <c r="QEY21" s="136"/>
      <c r="QEZ21" s="136"/>
      <c r="QFA21" s="136"/>
      <c r="QFB21" s="136"/>
      <c r="QFC21" s="136"/>
      <c r="QFD21" s="136"/>
      <c r="QFE21" s="136"/>
      <c r="QFF21" s="136"/>
      <c r="QFG21" s="136"/>
      <c r="QFH21" s="136"/>
      <c r="QFI21" s="136"/>
      <c r="QFJ21" s="136"/>
      <c r="QFK21" s="136"/>
      <c r="QFL21" s="136"/>
      <c r="QFM21" s="136"/>
      <c r="QFN21" s="136"/>
      <c r="QFO21" s="136"/>
      <c r="QFP21" s="136"/>
      <c r="QFQ21" s="136"/>
      <c r="QFR21" s="136"/>
      <c r="QFS21" s="136"/>
      <c r="QFT21" s="136"/>
      <c r="QFU21" s="136"/>
      <c r="QFV21" s="136"/>
      <c r="QFW21" s="136"/>
      <c r="QFX21" s="136"/>
      <c r="QFY21" s="136"/>
      <c r="QFZ21" s="136"/>
      <c r="QGA21" s="136"/>
      <c r="QGB21" s="136"/>
      <c r="QGC21" s="136"/>
      <c r="QGD21" s="136"/>
      <c r="QGE21" s="136"/>
      <c r="QGF21" s="136"/>
      <c r="QGG21" s="136"/>
      <c r="QGH21" s="136"/>
      <c r="QGI21" s="136"/>
      <c r="QGJ21" s="136"/>
      <c r="QGK21" s="136"/>
      <c r="QGL21" s="136"/>
      <c r="QGM21" s="136"/>
      <c r="QGN21" s="136"/>
      <c r="QGO21" s="136"/>
      <c r="QGP21" s="136"/>
      <c r="QGQ21" s="136"/>
      <c r="QGR21" s="136"/>
      <c r="QGS21" s="136"/>
      <c r="QGT21" s="136"/>
      <c r="QGU21" s="136"/>
      <c r="QGV21" s="136"/>
      <c r="QGW21" s="136"/>
      <c r="QGX21" s="136"/>
      <c r="QGY21" s="136"/>
      <c r="QGZ21" s="136"/>
      <c r="QHA21" s="136"/>
      <c r="QHB21" s="136"/>
      <c r="QHC21" s="136"/>
      <c r="QHD21" s="136"/>
      <c r="QHE21" s="136"/>
      <c r="QHF21" s="136"/>
      <c r="QHG21" s="136"/>
      <c r="QHH21" s="136"/>
      <c r="QHI21" s="136"/>
      <c r="QHJ21" s="136"/>
      <c r="QHK21" s="136"/>
      <c r="QHL21" s="136"/>
      <c r="QHM21" s="136"/>
      <c r="QHN21" s="136"/>
      <c r="QHO21" s="136"/>
      <c r="QHP21" s="136"/>
      <c r="QHQ21" s="136"/>
      <c r="QHR21" s="136"/>
      <c r="QHS21" s="136"/>
      <c r="QHT21" s="136"/>
      <c r="QHU21" s="136"/>
      <c r="QHV21" s="136"/>
      <c r="QHW21" s="136"/>
      <c r="QHX21" s="136"/>
      <c r="QHY21" s="136"/>
      <c r="QHZ21" s="136"/>
      <c r="QIA21" s="136"/>
      <c r="QIB21" s="136"/>
      <c r="QIC21" s="136"/>
      <c r="QID21" s="136"/>
      <c r="QIE21" s="136"/>
      <c r="QIF21" s="136"/>
      <c r="QIG21" s="136"/>
      <c r="QIH21" s="136"/>
      <c r="QII21" s="136"/>
      <c r="QIJ21" s="136"/>
      <c r="QIK21" s="136"/>
      <c r="QIL21" s="136"/>
      <c r="QIM21" s="136"/>
      <c r="QIN21" s="136"/>
      <c r="QIO21" s="136"/>
      <c r="QIP21" s="136"/>
      <c r="QIQ21" s="136"/>
      <c r="QIR21" s="136"/>
      <c r="QIS21" s="136"/>
      <c r="QIT21" s="136"/>
      <c r="QIU21" s="136"/>
      <c r="QIV21" s="136"/>
      <c r="QIW21" s="136"/>
      <c r="QIX21" s="136"/>
      <c r="QIY21" s="136"/>
      <c r="QIZ21" s="136"/>
      <c r="QJA21" s="136"/>
      <c r="QJB21" s="136"/>
      <c r="QJC21" s="136"/>
      <c r="QJD21" s="136"/>
      <c r="QJE21" s="136"/>
      <c r="QJF21" s="136"/>
      <c r="QJG21" s="136"/>
      <c r="QJH21" s="136"/>
      <c r="QJI21" s="136"/>
      <c r="QJJ21" s="136"/>
      <c r="QJK21" s="136"/>
      <c r="QJL21" s="136"/>
      <c r="QJM21" s="136"/>
      <c r="QJN21" s="136"/>
      <c r="QJO21" s="136"/>
      <c r="QJP21" s="136"/>
      <c r="QJQ21" s="136"/>
      <c r="QJR21" s="136"/>
      <c r="QJS21" s="136"/>
      <c r="QJT21" s="136"/>
      <c r="QJU21" s="136"/>
      <c r="QJV21" s="136"/>
      <c r="QJW21" s="136"/>
      <c r="QJX21" s="136"/>
      <c r="QJY21" s="136"/>
      <c r="QJZ21" s="136"/>
      <c r="QKA21" s="136"/>
      <c r="QKB21" s="136"/>
      <c r="QKC21" s="136"/>
      <c r="QKD21" s="136"/>
      <c r="QKE21" s="136"/>
      <c r="QKF21" s="136"/>
      <c r="QKG21" s="136"/>
      <c r="QKH21" s="136"/>
      <c r="QKI21" s="136"/>
      <c r="QKJ21" s="136"/>
      <c r="QKK21" s="136"/>
      <c r="QKL21" s="136"/>
      <c r="QKM21" s="136"/>
      <c r="QKN21" s="136"/>
      <c r="QKO21" s="136"/>
      <c r="QKP21" s="136"/>
      <c r="QKQ21" s="136"/>
      <c r="QKR21" s="136"/>
      <c r="QKS21" s="136"/>
      <c r="QKT21" s="136"/>
      <c r="QKU21" s="136"/>
      <c r="QKV21" s="136"/>
      <c r="QKW21" s="136"/>
      <c r="QKX21" s="136"/>
      <c r="QKY21" s="136"/>
      <c r="QKZ21" s="136"/>
      <c r="QLA21" s="136"/>
      <c r="QLB21" s="136"/>
      <c r="QLC21" s="136"/>
      <c r="QLD21" s="136"/>
      <c r="QLE21" s="136"/>
      <c r="QLF21" s="136"/>
      <c r="QLG21" s="136"/>
      <c r="QLH21" s="136"/>
      <c r="QLI21" s="136"/>
      <c r="QLJ21" s="136"/>
      <c r="QLK21" s="136"/>
      <c r="QLL21" s="136"/>
      <c r="QLM21" s="136"/>
      <c r="QLN21" s="136"/>
      <c r="QLO21" s="136"/>
      <c r="QLP21" s="136"/>
      <c r="QLQ21" s="136"/>
      <c r="QLR21" s="136"/>
      <c r="QLS21" s="136"/>
      <c r="QLT21" s="136"/>
      <c r="QLU21" s="136"/>
      <c r="QLV21" s="136"/>
      <c r="QLW21" s="136"/>
      <c r="QLX21" s="136"/>
      <c r="QLY21" s="136"/>
      <c r="QLZ21" s="136"/>
      <c r="QMA21" s="136"/>
      <c r="QMB21" s="136"/>
      <c r="QMC21" s="136"/>
      <c r="QMD21" s="136"/>
      <c r="QME21" s="136"/>
      <c r="QMF21" s="136"/>
      <c r="QMG21" s="136"/>
      <c r="QMH21" s="136"/>
      <c r="QMI21" s="136"/>
      <c r="QMJ21" s="136"/>
      <c r="QMK21" s="136"/>
      <c r="QML21" s="136"/>
      <c r="QMM21" s="136"/>
      <c r="QMN21" s="136"/>
      <c r="QMO21" s="136"/>
      <c r="QMP21" s="136"/>
      <c r="QMQ21" s="136"/>
      <c r="QMR21" s="136"/>
      <c r="QMS21" s="136"/>
      <c r="QMT21" s="136"/>
      <c r="QMU21" s="136"/>
      <c r="QMV21" s="136"/>
      <c r="QMW21" s="136"/>
      <c r="QMX21" s="136"/>
      <c r="QMY21" s="136"/>
      <c r="QMZ21" s="136"/>
      <c r="QNA21" s="136"/>
      <c r="QNB21" s="136"/>
      <c r="QNC21" s="136"/>
      <c r="QND21" s="136"/>
      <c r="QNE21" s="136"/>
      <c r="QNF21" s="136"/>
      <c r="QNG21" s="136"/>
      <c r="QNH21" s="136"/>
      <c r="QNI21" s="136"/>
      <c r="QNJ21" s="136"/>
      <c r="QNK21" s="136"/>
      <c r="QNL21" s="136"/>
      <c r="QNM21" s="136"/>
      <c r="QNN21" s="136"/>
      <c r="QNO21" s="136"/>
      <c r="QNP21" s="136"/>
      <c r="QNQ21" s="136"/>
      <c r="QNR21" s="136"/>
      <c r="QNS21" s="136"/>
      <c r="QNT21" s="136"/>
      <c r="QNU21" s="136"/>
      <c r="QNV21" s="136"/>
      <c r="QNW21" s="136"/>
      <c r="QNX21" s="136"/>
      <c r="QNY21" s="136"/>
      <c r="QNZ21" s="136"/>
      <c r="QOA21" s="136"/>
      <c r="QOB21" s="136"/>
      <c r="QOC21" s="136"/>
      <c r="QOD21" s="136"/>
      <c r="QOE21" s="136"/>
      <c r="QOF21" s="136"/>
      <c r="QOG21" s="136"/>
      <c r="QOH21" s="136"/>
      <c r="QOI21" s="136"/>
      <c r="QOJ21" s="136"/>
      <c r="QOK21" s="136"/>
      <c r="QOL21" s="136"/>
      <c r="QOM21" s="136"/>
      <c r="QON21" s="136"/>
      <c r="QOO21" s="136"/>
      <c r="QOP21" s="136"/>
      <c r="QOQ21" s="136"/>
      <c r="QOR21" s="136"/>
      <c r="QOS21" s="136"/>
      <c r="QOT21" s="136"/>
      <c r="QOU21" s="136"/>
      <c r="QOV21" s="136"/>
      <c r="QOW21" s="136"/>
      <c r="QOX21" s="136"/>
      <c r="QOY21" s="136"/>
      <c r="QOZ21" s="136"/>
      <c r="QPA21" s="136"/>
      <c r="QPB21" s="136"/>
      <c r="QPC21" s="136"/>
      <c r="QPD21" s="136"/>
      <c r="QPE21" s="136"/>
      <c r="QPF21" s="136"/>
      <c r="QPG21" s="136"/>
      <c r="QPH21" s="136"/>
      <c r="QPI21" s="136"/>
      <c r="QPJ21" s="136"/>
      <c r="QPK21" s="136"/>
      <c r="QPL21" s="136"/>
      <c r="QPM21" s="136"/>
      <c r="QPN21" s="136"/>
      <c r="QPO21" s="136"/>
      <c r="QPP21" s="136"/>
      <c r="QPQ21" s="136"/>
      <c r="QPR21" s="136"/>
      <c r="QPS21" s="136"/>
      <c r="QPT21" s="136"/>
      <c r="QPU21" s="136"/>
      <c r="QPV21" s="136"/>
      <c r="QPW21" s="136"/>
      <c r="QPX21" s="136"/>
      <c r="QPY21" s="136"/>
      <c r="QPZ21" s="136"/>
      <c r="QQA21" s="136"/>
      <c r="QQB21" s="136"/>
      <c r="QQC21" s="136"/>
      <c r="QQD21" s="136"/>
      <c r="QQE21" s="136"/>
      <c r="QQF21" s="136"/>
      <c r="QQG21" s="136"/>
      <c r="QQH21" s="136"/>
      <c r="QQI21" s="136"/>
      <c r="QQJ21" s="136"/>
      <c r="QQK21" s="136"/>
      <c r="QQL21" s="136"/>
      <c r="QQM21" s="136"/>
      <c r="QQN21" s="136"/>
      <c r="QQO21" s="136"/>
      <c r="QQP21" s="136"/>
      <c r="QQQ21" s="136"/>
      <c r="QQR21" s="136"/>
      <c r="QQS21" s="136"/>
      <c r="QQT21" s="136"/>
      <c r="QQU21" s="136"/>
      <c r="QQV21" s="136"/>
      <c r="QQW21" s="136"/>
      <c r="QQX21" s="136"/>
      <c r="QQY21" s="136"/>
      <c r="QQZ21" s="136"/>
      <c r="QRA21" s="136"/>
      <c r="QRB21" s="136"/>
      <c r="QRC21" s="136"/>
      <c r="QRD21" s="136"/>
      <c r="QRE21" s="136"/>
      <c r="QRF21" s="136"/>
      <c r="QRG21" s="136"/>
      <c r="QRH21" s="136"/>
      <c r="QRI21" s="136"/>
      <c r="QRJ21" s="136"/>
      <c r="QRK21" s="136"/>
      <c r="QRL21" s="136"/>
      <c r="QRM21" s="136"/>
      <c r="QRN21" s="136"/>
      <c r="QRO21" s="136"/>
      <c r="QRP21" s="136"/>
      <c r="QRQ21" s="136"/>
      <c r="QRR21" s="136"/>
      <c r="QRS21" s="136"/>
      <c r="QRT21" s="136"/>
      <c r="QRU21" s="136"/>
      <c r="QRV21" s="136"/>
      <c r="QRW21" s="136"/>
      <c r="QRX21" s="136"/>
      <c r="QRY21" s="136"/>
      <c r="QRZ21" s="136"/>
      <c r="QSA21" s="136"/>
      <c r="QSB21" s="136"/>
      <c r="QSC21" s="136"/>
      <c r="QSD21" s="136"/>
      <c r="QSE21" s="136"/>
      <c r="QSF21" s="136"/>
      <c r="QSG21" s="136"/>
      <c r="QSH21" s="136"/>
      <c r="QSI21" s="136"/>
      <c r="QSJ21" s="136"/>
      <c r="QSK21" s="136"/>
      <c r="QSL21" s="136"/>
      <c r="QSM21" s="136"/>
      <c r="QSN21" s="136"/>
      <c r="QSO21" s="136"/>
      <c r="QSP21" s="136"/>
      <c r="QSQ21" s="136"/>
      <c r="QSR21" s="136"/>
      <c r="QSS21" s="136"/>
      <c r="QST21" s="136"/>
      <c r="QSU21" s="136"/>
      <c r="QSV21" s="136"/>
      <c r="QSW21" s="136"/>
      <c r="QSX21" s="136"/>
      <c r="QSY21" s="136"/>
      <c r="QSZ21" s="136"/>
      <c r="QTA21" s="136"/>
      <c r="QTB21" s="136"/>
      <c r="QTC21" s="136"/>
      <c r="QTD21" s="136"/>
      <c r="QTE21" s="136"/>
      <c r="QTF21" s="136"/>
      <c r="QTG21" s="136"/>
      <c r="QTH21" s="136"/>
      <c r="QTI21" s="136"/>
      <c r="QTJ21" s="136"/>
      <c r="QTK21" s="136"/>
      <c r="QTL21" s="136"/>
      <c r="QTM21" s="136"/>
      <c r="QTN21" s="136"/>
      <c r="QTO21" s="136"/>
      <c r="QTP21" s="136"/>
      <c r="QTQ21" s="136"/>
      <c r="QTR21" s="136"/>
      <c r="QTS21" s="136"/>
      <c r="QTT21" s="136"/>
      <c r="QTU21" s="136"/>
      <c r="QTV21" s="136"/>
      <c r="QTW21" s="136"/>
      <c r="QTX21" s="136"/>
      <c r="QTY21" s="136"/>
      <c r="QTZ21" s="136"/>
      <c r="QUA21" s="136"/>
      <c r="QUB21" s="136"/>
      <c r="QUC21" s="136"/>
      <c r="QUD21" s="136"/>
      <c r="QUE21" s="136"/>
      <c r="QUF21" s="136"/>
      <c r="QUG21" s="136"/>
      <c r="QUH21" s="136"/>
      <c r="QUI21" s="136"/>
      <c r="QUJ21" s="136"/>
      <c r="QUK21" s="136"/>
      <c r="QUL21" s="136"/>
      <c r="QUM21" s="136"/>
      <c r="QUN21" s="136"/>
      <c r="QUO21" s="136"/>
      <c r="QUP21" s="136"/>
      <c r="QUQ21" s="136"/>
      <c r="QUR21" s="136"/>
      <c r="QUS21" s="136"/>
      <c r="QUT21" s="136"/>
      <c r="QUU21" s="136"/>
      <c r="QUV21" s="136"/>
      <c r="QUW21" s="136"/>
      <c r="QUX21" s="136"/>
      <c r="QUY21" s="136"/>
      <c r="QUZ21" s="136"/>
      <c r="QVA21" s="136"/>
      <c r="QVB21" s="136"/>
      <c r="QVC21" s="136"/>
      <c r="QVD21" s="136"/>
      <c r="QVE21" s="136"/>
      <c r="QVF21" s="136"/>
      <c r="QVG21" s="136"/>
      <c r="QVH21" s="136"/>
      <c r="QVI21" s="136"/>
      <c r="QVJ21" s="136"/>
      <c r="QVK21" s="136"/>
      <c r="QVL21" s="136"/>
      <c r="QVM21" s="136"/>
      <c r="QVN21" s="136"/>
      <c r="QVO21" s="136"/>
      <c r="QVP21" s="136"/>
      <c r="QVQ21" s="136"/>
      <c r="QVR21" s="136"/>
      <c r="QVS21" s="136"/>
      <c r="QVT21" s="136"/>
      <c r="QVU21" s="136"/>
      <c r="QVV21" s="136"/>
      <c r="QVW21" s="136"/>
      <c r="QVX21" s="136"/>
      <c r="QVY21" s="136"/>
      <c r="QVZ21" s="136"/>
      <c r="QWA21" s="136"/>
      <c r="QWB21" s="136"/>
      <c r="QWC21" s="136"/>
      <c r="QWD21" s="136"/>
      <c r="QWE21" s="136"/>
      <c r="QWF21" s="136"/>
      <c r="QWG21" s="136"/>
      <c r="QWH21" s="136"/>
      <c r="QWI21" s="136"/>
      <c r="QWJ21" s="136"/>
      <c r="QWK21" s="136"/>
      <c r="QWL21" s="136"/>
      <c r="QWM21" s="136"/>
      <c r="QWN21" s="136"/>
      <c r="QWO21" s="136"/>
      <c r="QWP21" s="136"/>
      <c r="QWQ21" s="136"/>
      <c r="QWR21" s="136"/>
      <c r="QWS21" s="136"/>
      <c r="QWT21" s="136"/>
      <c r="QWU21" s="136"/>
      <c r="QWV21" s="136"/>
      <c r="QWW21" s="136"/>
      <c r="QWX21" s="136"/>
      <c r="QWY21" s="136"/>
      <c r="QWZ21" s="136"/>
      <c r="QXA21" s="136"/>
      <c r="QXB21" s="136"/>
      <c r="QXC21" s="136"/>
      <c r="QXD21" s="136"/>
      <c r="QXE21" s="136"/>
      <c r="QXF21" s="136"/>
      <c r="QXG21" s="136"/>
      <c r="QXH21" s="136"/>
      <c r="QXI21" s="136"/>
      <c r="QXJ21" s="136"/>
      <c r="QXK21" s="136"/>
      <c r="QXL21" s="136"/>
      <c r="QXM21" s="136"/>
      <c r="QXN21" s="136"/>
      <c r="QXO21" s="136"/>
      <c r="QXP21" s="136"/>
      <c r="QXQ21" s="136"/>
      <c r="QXR21" s="136"/>
      <c r="QXS21" s="136"/>
      <c r="QXT21" s="136"/>
      <c r="QXU21" s="136"/>
      <c r="QXV21" s="136"/>
      <c r="QXW21" s="136"/>
      <c r="QXX21" s="136"/>
      <c r="QXY21" s="136"/>
      <c r="QXZ21" s="136"/>
      <c r="QYA21" s="136"/>
      <c r="QYB21" s="136"/>
      <c r="QYC21" s="136"/>
      <c r="QYD21" s="136"/>
      <c r="QYE21" s="136"/>
      <c r="QYF21" s="136"/>
      <c r="QYG21" s="136"/>
      <c r="QYH21" s="136"/>
      <c r="QYI21" s="136"/>
      <c r="QYJ21" s="136"/>
      <c r="QYK21" s="136"/>
      <c r="QYL21" s="136"/>
      <c r="QYM21" s="136"/>
      <c r="QYN21" s="136"/>
      <c r="QYO21" s="136"/>
      <c r="QYP21" s="136"/>
      <c r="QYQ21" s="136"/>
      <c r="QYR21" s="136"/>
      <c r="QYS21" s="136"/>
      <c r="QYT21" s="136"/>
      <c r="QYU21" s="136"/>
      <c r="QYV21" s="136"/>
      <c r="QYW21" s="136"/>
      <c r="QYX21" s="136"/>
      <c r="QYY21" s="136"/>
      <c r="QYZ21" s="136"/>
      <c r="QZA21" s="136"/>
      <c r="QZB21" s="136"/>
      <c r="QZC21" s="136"/>
      <c r="QZD21" s="136"/>
      <c r="QZE21" s="136"/>
      <c r="QZF21" s="136"/>
      <c r="QZG21" s="136"/>
      <c r="QZH21" s="136"/>
      <c r="QZI21" s="136"/>
      <c r="QZJ21" s="136"/>
      <c r="QZK21" s="136"/>
      <c r="QZL21" s="136"/>
      <c r="QZM21" s="136"/>
      <c r="QZN21" s="136"/>
      <c r="QZO21" s="136"/>
      <c r="QZP21" s="136"/>
      <c r="QZQ21" s="136"/>
      <c r="QZR21" s="136"/>
      <c r="QZS21" s="136"/>
      <c r="QZT21" s="136"/>
      <c r="QZU21" s="136"/>
      <c r="QZV21" s="136"/>
      <c r="QZW21" s="136"/>
      <c r="QZX21" s="136"/>
      <c r="QZY21" s="136"/>
      <c r="QZZ21" s="136"/>
      <c r="RAA21" s="136"/>
      <c r="RAB21" s="136"/>
      <c r="RAC21" s="136"/>
      <c r="RAD21" s="136"/>
      <c r="RAE21" s="136"/>
      <c r="RAF21" s="136"/>
      <c r="RAG21" s="136"/>
      <c r="RAH21" s="136"/>
      <c r="RAI21" s="136"/>
      <c r="RAJ21" s="136"/>
      <c r="RAK21" s="136"/>
      <c r="RAL21" s="136"/>
      <c r="RAM21" s="136"/>
      <c r="RAN21" s="136"/>
      <c r="RAO21" s="136"/>
      <c r="RAP21" s="136"/>
      <c r="RAQ21" s="136"/>
      <c r="RAR21" s="136"/>
      <c r="RAS21" s="136"/>
      <c r="RAT21" s="136"/>
      <c r="RAU21" s="136"/>
      <c r="RAV21" s="136"/>
      <c r="RAW21" s="136"/>
      <c r="RAX21" s="136"/>
      <c r="RAY21" s="136"/>
      <c r="RAZ21" s="136"/>
      <c r="RBA21" s="136"/>
      <c r="RBB21" s="136"/>
      <c r="RBC21" s="136"/>
      <c r="RBD21" s="136"/>
      <c r="RBE21" s="136"/>
      <c r="RBF21" s="136"/>
      <c r="RBG21" s="136"/>
      <c r="RBH21" s="136"/>
      <c r="RBI21" s="136"/>
      <c r="RBJ21" s="136"/>
      <c r="RBK21" s="136"/>
      <c r="RBL21" s="136"/>
      <c r="RBM21" s="136"/>
      <c r="RBN21" s="136"/>
      <c r="RBO21" s="136"/>
      <c r="RBP21" s="136"/>
      <c r="RBQ21" s="136"/>
      <c r="RBR21" s="136"/>
      <c r="RBS21" s="136"/>
      <c r="RBT21" s="136"/>
      <c r="RBU21" s="136"/>
      <c r="RBV21" s="136"/>
      <c r="RBW21" s="136"/>
      <c r="RBX21" s="136"/>
      <c r="RBY21" s="136"/>
      <c r="RBZ21" s="136"/>
      <c r="RCA21" s="136"/>
      <c r="RCB21" s="136"/>
      <c r="RCC21" s="136"/>
      <c r="RCD21" s="136"/>
      <c r="RCE21" s="136"/>
      <c r="RCF21" s="136"/>
      <c r="RCG21" s="136"/>
      <c r="RCH21" s="136"/>
      <c r="RCI21" s="136"/>
      <c r="RCJ21" s="136"/>
      <c r="RCK21" s="136"/>
      <c r="RCL21" s="136"/>
      <c r="RCM21" s="136"/>
      <c r="RCN21" s="136"/>
      <c r="RCO21" s="136"/>
      <c r="RCP21" s="136"/>
      <c r="RCQ21" s="136"/>
      <c r="RCR21" s="136"/>
      <c r="RCS21" s="136"/>
      <c r="RCT21" s="136"/>
      <c r="RCU21" s="136"/>
      <c r="RCV21" s="136"/>
      <c r="RCW21" s="136"/>
      <c r="RCX21" s="136"/>
      <c r="RCY21" s="136"/>
      <c r="RCZ21" s="136"/>
      <c r="RDA21" s="136"/>
      <c r="RDB21" s="136"/>
      <c r="RDC21" s="136"/>
      <c r="RDD21" s="136"/>
      <c r="RDE21" s="136"/>
      <c r="RDF21" s="136"/>
      <c r="RDG21" s="136"/>
      <c r="RDH21" s="136"/>
      <c r="RDI21" s="136"/>
      <c r="RDJ21" s="136"/>
      <c r="RDK21" s="136"/>
      <c r="RDL21" s="136"/>
      <c r="RDM21" s="136"/>
      <c r="RDN21" s="136"/>
      <c r="RDO21" s="136"/>
      <c r="RDP21" s="136"/>
      <c r="RDQ21" s="136"/>
      <c r="RDR21" s="136"/>
      <c r="RDS21" s="136"/>
      <c r="RDT21" s="136"/>
      <c r="RDU21" s="136"/>
      <c r="RDV21" s="136"/>
      <c r="RDW21" s="136"/>
      <c r="RDX21" s="136"/>
      <c r="RDY21" s="136"/>
      <c r="RDZ21" s="136"/>
      <c r="REA21" s="136"/>
      <c r="REB21" s="136"/>
      <c r="REC21" s="136"/>
      <c r="RED21" s="136"/>
      <c r="REE21" s="136"/>
      <c r="REF21" s="136"/>
      <c r="REG21" s="136"/>
      <c r="REH21" s="136"/>
      <c r="REI21" s="136"/>
      <c r="REJ21" s="136"/>
      <c r="REK21" s="136"/>
      <c r="REL21" s="136"/>
      <c r="REM21" s="136"/>
      <c r="REN21" s="136"/>
      <c r="REO21" s="136"/>
      <c r="REP21" s="136"/>
      <c r="REQ21" s="136"/>
      <c r="RER21" s="136"/>
      <c r="RES21" s="136"/>
      <c r="RET21" s="136"/>
      <c r="REU21" s="136"/>
      <c r="REV21" s="136"/>
      <c r="REW21" s="136"/>
      <c r="REX21" s="136"/>
      <c r="REY21" s="136"/>
      <c r="REZ21" s="136"/>
      <c r="RFA21" s="136"/>
      <c r="RFB21" s="136"/>
      <c r="RFC21" s="136"/>
      <c r="RFD21" s="136"/>
      <c r="RFE21" s="136"/>
      <c r="RFF21" s="136"/>
      <c r="RFG21" s="136"/>
      <c r="RFH21" s="136"/>
      <c r="RFI21" s="136"/>
      <c r="RFJ21" s="136"/>
      <c r="RFK21" s="136"/>
      <c r="RFL21" s="136"/>
      <c r="RFM21" s="136"/>
      <c r="RFN21" s="136"/>
      <c r="RFO21" s="136"/>
      <c r="RFP21" s="136"/>
      <c r="RFQ21" s="136"/>
      <c r="RFR21" s="136"/>
      <c r="RFS21" s="136"/>
      <c r="RFT21" s="136"/>
      <c r="RFU21" s="136"/>
      <c r="RFV21" s="136"/>
      <c r="RFW21" s="136"/>
      <c r="RFX21" s="136"/>
      <c r="RFY21" s="136"/>
      <c r="RFZ21" s="136"/>
      <c r="RGA21" s="136"/>
      <c r="RGB21" s="136"/>
      <c r="RGC21" s="136"/>
      <c r="RGD21" s="136"/>
      <c r="RGE21" s="136"/>
      <c r="RGF21" s="136"/>
      <c r="RGG21" s="136"/>
      <c r="RGH21" s="136"/>
      <c r="RGI21" s="136"/>
      <c r="RGJ21" s="136"/>
      <c r="RGK21" s="136"/>
      <c r="RGL21" s="136"/>
      <c r="RGM21" s="136"/>
      <c r="RGN21" s="136"/>
      <c r="RGO21" s="136"/>
      <c r="RGP21" s="136"/>
      <c r="RGQ21" s="136"/>
      <c r="RGR21" s="136"/>
      <c r="RGS21" s="136"/>
      <c r="RGT21" s="136"/>
      <c r="RGU21" s="136"/>
      <c r="RGV21" s="136"/>
      <c r="RGW21" s="136"/>
      <c r="RGX21" s="136"/>
      <c r="RGY21" s="136"/>
      <c r="RGZ21" s="136"/>
      <c r="RHA21" s="136"/>
      <c r="RHB21" s="136"/>
      <c r="RHC21" s="136"/>
      <c r="RHD21" s="136"/>
      <c r="RHE21" s="136"/>
      <c r="RHF21" s="136"/>
      <c r="RHG21" s="136"/>
      <c r="RHH21" s="136"/>
      <c r="RHI21" s="136"/>
      <c r="RHJ21" s="136"/>
      <c r="RHK21" s="136"/>
      <c r="RHL21" s="136"/>
      <c r="RHM21" s="136"/>
      <c r="RHN21" s="136"/>
      <c r="RHO21" s="136"/>
      <c r="RHP21" s="136"/>
      <c r="RHQ21" s="136"/>
      <c r="RHR21" s="136"/>
      <c r="RHS21" s="136"/>
      <c r="RHT21" s="136"/>
      <c r="RHU21" s="136"/>
      <c r="RHV21" s="136"/>
      <c r="RHW21" s="136"/>
      <c r="RHX21" s="136"/>
      <c r="RHY21" s="136"/>
      <c r="RHZ21" s="136"/>
      <c r="RIA21" s="136"/>
      <c r="RIB21" s="136"/>
      <c r="RIC21" s="136"/>
      <c r="RID21" s="136"/>
      <c r="RIE21" s="136"/>
      <c r="RIF21" s="136"/>
      <c r="RIG21" s="136"/>
      <c r="RIH21" s="136"/>
      <c r="RII21" s="136"/>
      <c r="RIJ21" s="136"/>
      <c r="RIK21" s="136"/>
      <c r="RIL21" s="136"/>
      <c r="RIM21" s="136"/>
      <c r="RIN21" s="136"/>
      <c r="RIO21" s="136"/>
      <c r="RIP21" s="136"/>
      <c r="RIQ21" s="136"/>
      <c r="RIR21" s="136"/>
      <c r="RIS21" s="136"/>
      <c r="RIT21" s="136"/>
      <c r="RIU21" s="136"/>
      <c r="RIV21" s="136"/>
      <c r="RIW21" s="136"/>
      <c r="RIX21" s="136"/>
      <c r="RIY21" s="136"/>
      <c r="RIZ21" s="136"/>
      <c r="RJA21" s="136"/>
      <c r="RJB21" s="136"/>
      <c r="RJC21" s="136"/>
      <c r="RJD21" s="136"/>
      <c r="RJE21" s="136"/>
      <c r="RJF21" s="136"/>
      <c r="RJG21" s="136"/>
      <c r="RJH21" s="136"/>
      <c r="RJI21" s="136"/>
      <c r="RJJ21" s="136"/>
      <c r="RJK21" s="136"/>
      <c r="RJL21" s="136"/>
      <c r="RJM21" s="136"/>
      <c r="RJN21" s="136"/>
      <c r="RJO21" s="136"/>
      <c r="RJP21" s="136"/>
      <c r="RJQ21" s="136"/>
      <c r="RJR21" s="136"/>
      <c r="RJS21" s="136"/>
      <c r="RJT21" s="136"/>
      <c r="RJU21" s="136"/>
      <c r="RJV21" s="136"/>
      <c r="RJW21" s="136"/>
      <c r="RJX21" s="136"/>
      <c r="RJY21" s="136"/>
      <c r="RJZ21" s="136"/>
      <c r="RKA21" s="136"/>
      <c r="RKB21" s="136"/>
      <c r="RKC21" s="136"/>
      <c r="RKD21" s="136"/>
      <c r="RKE21" s="136"/>
      <c r="RKF21" s="136"/>
      <c r="RKG21" s="136"/>
      <c r="RKH21" s="136"/>
      <c r="RKI21" s="136"/>
      <c r="RKJ21" s="136"/>
      <c r="RKK21" s="136"/>
      <c r="RKL21" s="136"/>
      <c r="RKM21" s="136"/>
      <c r="RKN21" s="136"/>
      <c r="RKO21" s="136"/>
      <c r="RKP21" s="136"/>
      <c r="RKQ21" s="136"/>
      <c r="RKR21" s="136"/>
      <c r="RKS21" s="136"/>
      <c r="RKT21" s="136"/>
      <c r="RKU21" s="136"/>
      <c r="RKV21" s="136"/>
      <c r="RKW21" s="136"/>
      <c r="RKX21" s="136"/>
      <c r="RKY21" s="136"/>
      <c r="RKZ21" s="136"/>
      <c r="RLA21" s="136"/>
      <c r="RLB21" s="136"/>
      <c r="RLC21" s="136"/>
      <c r="RLD21" s="136"/>
      <c r="RLE21" s="136"/>
      <c r="RLF21" s="136"/>
      <c r="RLG21" s="136"/>
      <c r="RLH21" s="136"/>
      <c r="RLI21" s="136"/>
      <c r="RLJ21" s="136"/>
      <c r="RLK21" s="136"/>
      <c r="RLL21" s="136"/>
      <c r="RLM21" s="136"/>
      <c r="RLN21" s="136"/>
      <c r="RLO21" s="136"/>
      <c r="RLP21" s="136"/>
      <c r="RLQ21" s="136"/>
      <c r="RLR21" s="136"/>
      <c r="RLS21" s="136"/>
      <c r="RLT21" s="136"/>
      <c r="RLU21" s="136"/>
      <c r="RLV21" s="136"/>
      <c r="RLW21" s="136"/>
      <c r="RLX21" s="136"/>
      <c r="RLY21" s="136"/>
      <c r="RLZ21" s="136"/>
      <c r="RMA21" s="136"/>
      <c r="RMB21" s="136"/>
      <c r="RMC21" s="136"/>
      <c r="RMD21" s="136"/>
      <c r="RME21" s="136"/>
      <c r="RMF21" s="136"/>
      <c r="RMG21" s="136"/>
      <c r="RMH21" s="136"/>
      <c r="RMI21" s="136"/>
      <c r="RMJ21" s="136"/>
      <c r="RMK21" s="136"/>
      <c r="RML21" s="136"/>
      <c r="RMM21" s="136"/>
      <c r="RMN21" s="136"/>
      <c r="RMO21" s="136"/>
      <c r="RMP21" s="136"/>
      <c r="RMQ21" s="136"/>
      <c r="RMR21" s="136"/>
      <c r="RMS21" s="136"/>
      <c r="RMT21" s="136"/>
      <c r="RMU21" s="136"/>
      <c r="RMV21" s="136"/>
      <c r="RMW21" s="136"/>
      <c r="RMX21" s="136"/>
      <c r="RMY21" s="136"/>
      <c r="RMZ21" s="136"/>
      <c r="RNA21" s="136"/>
      <c r="RNB21" s="136"/>
      <c r="RNC21" s="136"/>
      <c r="RND21" s="136"/>
      <c r="RNE21" s="136"/>
      <c r="RNF21" s="136"/>
      <c r="RNG21" s="136"/>
      <c r="RNH21" s="136"/>
      <c r="RNI21" s="136"/>
      <c r="RNJ21" s="136"/>
      <c r="RNK21" s="136"/>
      <c r="RNL21" s="136"/>
      <c r="RNM21" s="136"/>
      <c r="RNN21" s="136"/>
      <c r="RNO21" s="136"/>
      <c r="RNP21" s="136"/>
      <c r="RNQ21" s="136"/>
      <c r="RNR21" s="136"/>
      <c r="RNS21" s="136"/>
      <c r="RNT21" s="136"/>
      <c r="RNU21" s="136"/>
      <c r="RNV21" s="136"/>
      <c r="RNW21" s="136"/>
      <c r="RNX21" s="136"/>
      <c r="RNY21" s="136"/>
      <c r="RNZ21" s="136"/>
      <c r="ROA21" s="136"/>
      <c r="ROB21" s="136"/>
      <c r="ROC21" s="136"/>
      <c r="ROD21" s="136"/>
      <c r="ROE21" s="136"/>
      <c r="ROF21" s="136"/>
      <c r="ROG21" s="136"/>
      <c r="ROH21" s="136"/>
      <c r="ROI21" s="136"/>
      <c r="ROJ21" s="136"/>
      <c r="ROK21" s="136"/>
      <c r="ROL21" s="136"/>
      <c r="ROM21" s="136"/>
      <c r="RON21" s="136"/>
      <c r="ROO21" s="136"/>
      <c r="ROP21" s="136"/>
      <c r="ROQ21" s="136"/>
      <c r="ROR21" s="136"/>
      <c r="ROS21" s="136"/>
      <c r="ROT21" s="136"/>
      <c r="ROU21" s="136"/>
      <c r="ROV21" s="136"/>
      <c r="ROW21" s="136"/>
      <c r="ROX21" s="136"/>
      <c r="ROY21" s="136"/>
      <c r="ROZ21" s="136"/>
      <c r="RPA21" s="136"/>
      <c r="RPB21" s="136"/>
      <c r="RPC21" s="136"/>
      <c r="RPD21" s="136"/>
      <c r="RPE21" s="136"/>
      <c r="RPF21" s="136"/>
      <c r="RPG21" s="136"/>
      <c r="RPH21" s="136"/>
      <c r="RPI21" s="136"/>
      <c r="RPJ21" s="136"/>
      <c r="RPK21" s="136"/>
      <c r="RPL21" s="136"/>
      <c r="RPM21" s="136"/>
      <c r="RPN21" s="136"/>
      <c r="RPO21" s="136"/>
      <c r="RPP21" s="136"/>
      <c r="RPQ21" s="136"/>
      <c r="RPR21" s="136"/>
      <c r="RPS21" s="136"/>
      <c r="RPT21" s="136"/>
      <c r="RPU21" s="136"/>
      <c r="RPV21" s="136"/>
      <c r="RPW21" s="136"/>
      <c r="RPX21" s="136"/>
      <c r="RPY21" s="136"/>
      <c r="RPZ21" s="136"/>
      <c r="RQA21" s="136"/>
      <c r="RQB21" s="136"/>
      <c r="RQC21" s="136"/>
      <c r="RQD21" s="136"/>
      <c r="RQE21" s="136"/>
      <c r="RQF21" s="136"/>
      <c r="RQG21" s="136"/>
      <c r="RQH21" s="136"/>
      <c r="RQI21" s="136"/>
      <c r="RQJ21" s="136"/>
      <c r="RQK21" s="136"/>
      <c r="RQL21" s="136"/>
      <c r="RQM21" s="136"/>
      <c r="RQN21" s="136"/>
      <c r="RQO21" s="136"/>
      <c r="RQP21" s="136"/>
      <c r="RQQ21" s="136"/>
      <c r="RQR21" s="136"/>
      <c r="RQS21" s="136"/>
      <c r="RQT21" s="136"/>
      <c r="RQU21" s="136"/>
      <c r="RQV21" s="136"/>
      <c r="RQW21" s="136"/>
      <c r="RQX21" s="136"/>
      <c r="RQY21" s="136"/>
      <c r="RQZ21" s="136"/>
      <c r="RRA21" s="136"/>
      <c r="RRB21" s="136"/>
      <c r="RRC21" s="136"/>
      <c r="RRD21" s="136"/>
      <c r="RRE21" s="136"/>
      <c r="RRF21" s="136"/>
      <c r="RRG21" s="136"/>
      <c r="RRH21" s="136"/>
      <c r="RRI21" s="136"/>
      <c r="RRJ21" s="136"/>
      <c r="RRK21" s="136"/>
      <c r="RRL21" s="136"/>
      <c r="RRM21" s="136"/>
      <c r="RRN21" s="136"/>
      <c r="RRO21" s="136"/>
      <c r="RRP21" s="136"/>
      <c r="RRQ21" s="136"/>
      <c r="RRR21" s="136"/>
      <c r="RRS21" s="136"/>
      <c r="RRT21" s="136"/>
      <c r="RRU21" s="136"/>
      <c r="RRV21" s="136"/>
      <c r="RRW21" s="136"/>
      <c r="RRX21" s="136"/>
      <c r="RRY21" s="136"/>
      <c r="RRZ21" s="136"/>
      <c r="RSA21" s="136"/>
      <c r="RSB21" s="136"/>
      <c r="RSC21" s="136"/>
      <c r="RSD21" s="136"/>
      <c r="RSE21" s="136"/>
      <c r="RSF21" s="136"/>
      <c r="RSG21" s="136"/>
      <c r="RSH21" s="136"/>
      <c r="RSI21" s="136"/>
      <c r="RSJ21" s="136"/>
      <c r="RSK21" s="136"/>
      <c r="RSL21" s="136"/>
      <c r="RSM21" s="136"/>
      <c r="RSN21" s="136"/>
      <c r="RSO21" s="136"/>
      <c r="RSP21" s="136"/>
      <c r="RSQ21" s="136"/>
      <c r="RSR21" s="136"/>
      <c r="RSS21" s="136"/>
      <c r="RST21" s="136"/>
      <c r="RSU21" s="136"/>
      <c r="RSV21" s="136"/>
      <c r="RSW21" s="136"/>
      <c r="RSX21" s="136"/>
      <c r="RSY21" s="136"/>
      <c r="RSZ21" s="136"/>
      <c r="RTA21" s="136"/>
      <c r="RTB21" s="136"/>
      <c r="RTC21" s="136"/>
      <c r="RTD21" s="136"/>
      <c r="RTE21" s="136"/>
      <c r="RTF21" s="136"/>
      <c r="RTG21" s="136"/>
      <c r="RTH21" s="136"/>
      <c r="RTI21" s="136"/>
      <c r="RTJ21" s="136"/>
      <c r="RTK21" s="136"/>
      <c r="RTL21" s="136"/>
      <c r="RTM21" s="136"/>
      <c r="RTN21" s="136"/>
      <c r="RTO21" s="136"/>
      <c r="RTP21" s="136"/>
      <c r="RTQ21" s="136"/>
      <c r="RTR21" s="136"/>
      <c r="RTS21" s="136"/>
      <c r="RTT21" s="136"/>
      <c r="RTU21" s="136"/>
      <c r="RTV21" s="136"/>
      <c r="RTW21" s="136"/>
      <c r="RTX21" s="136"/>
      <c r="RTY21" s="136"/>
      <c r="RTZ21" s="136"/>
      <c r="RUA21" s="136"/>
      <c r="RUB21" s="136"/>
      <c r="RUC21" s="136"/>
      <c r="RUD21" s="136"/>
      <c r="RUE21" s="136"/>
      <c r="RUF21" s="136"/>
      <c r="RUG21" s="136"/>
      <c r="RUH21" s="136"/>
      <c r="RUI21" s="136"/>
      <c r="RUJ21" s="136"/>
      <c r="RUK21" s="136"/>
      <c r="RUL21" s="136"/>
      <c r="RUM21" s="136"/>
      <c r="RUN21" s="136"/>
      <c r="RUO21" s="136"/>
      <c r="RUP21" s="136"/>
      <c r="RUQ21" s="136"/>
      <c r="RUR21" s="136"/>
      <c r="RUS21" s="136"/>
      <c r="RUT21" s="136"/>
      <c r="RUU21" s="136"/>
      <c r="RUV21" s="136"/>
      <c r="RUW21" s="136"/>
      <c r="RUX21" s="136"/>
      <c r="RUY21" s="136"/>
      <c r="RUZ21" s="136"/>
      <c r="RVA21" s="136"/>
      <c r="RVB21" s="136"/>
      <c r="RVC21" s="136"/>
      <c r="RVD21" s="136"/>
      <c r="RVE21" s="136"/>
      <c r="RVF21" s="136"/>
      <c r="RVG21" s="136"/>
      <c r="RVH21" s="136"/>
      <c r="RVI21" s="136"/>
      <c r="RVJ21" s="136"/>
      <c r="RVK21" s="136"/>
      <c r="RVL21" s="136"/>
      <c r="RVM21" s="136"/>
      <c r="RVN21" s="136"/>
      <c r="RVO21" s="136"/>
      <c r="RVP21" s="136"/>
      <c r="RVQ21" s="136"/>
      <c r="RVR21" s="136"/>
      <c r="RVS21" s="136"/>
      <c r="RVT21" s="136"/>
      <c r="RVU21" s="136"/>
      <c r="RVV21" s="136"/>
      <c r="RVW21" s="136"/>
      <c r="RVX21" s="136"/>
      <c r="RVY21" s="136"/>
      <c r="RVZ21" s="136"/>
      <c r="RWA21" s="136"/>
      <c r="RWB21" s="136"/>
      <c r="RWC21" s="136"/>
      <c r="RWD21" s="136"/>
      <c r="RWE21" s="136"/>
      <c r="RWF21" s="136"/>
      <c r="RWG21" s="136"/>
      <c r="RWH21" s="136"/>
      <c r="RWI21" s="136"/>
      <c r="RWJ21" s="136"/>
      <c r="RWK21" s="136"/>
      <c r="RWL21" s="136"/>
      <c r="RWM21" s="136"/>
      <c r="RWN21" s="136"/>
      <c r="RWO21" s="136"/>
      <c r="RWP21" s="136"/>
      <c r="RWQ21" s="136"/>
      <c r="RWR21" s="136"/>
      <c r="RWS21" s="136"/>
      <c r="RWT21" s="136"/>
      <c r="RWU21" s="136"/>
      <c r="RWV21" s="136"/>
      <c r="RWW21" s="136"/>
      <c r="RWX21" s="136"/>
      <c r="RWY21" s="136"/>
      <c r="RWZ21" s="136"/>
      <c r="RXA21" s="136"/>
      <c r="RXB21" s="136"/>
      <c r="RXC21" s="136"/>
      <c r="RXD21" s="136"/>
      <c r="RXE21" s="136"/>
      <c r="RXF21" s="136"/>
      <c r="RXG21" s="136"/>
      <c r="RXH21" s="136"/>
      <c r="RXI21" s="136"/>
      <c r="RXJ21" s="136"/>
      <c r="RXK21" s="136"/>
      <c r="RXL21" s="136"/>
      <c r="RXM21" s="136"/>
      <c r="RXN21" s="136"/>
      <c r="RXO21" s="136"/>
      <c r="RXP21" s="136"/>
      <c r="RXQ21" s="136"/>
      <c r="RXR21" s="136"/>
      <c r="RXS21" s="136"/>
      <c r="RXT21" s="136"/>
      <c r="RXU21" s="136"/>
      <c r="RXV21" s="136"/>
      <c r="RXW21" s="136"/>
      <c r="RXX21" s="136"/>
      <c r="RXY21" s="136"/>
      <c r="RXZ21" s="136"/>
      <c r="RYA21" s="136"/>
      <c r="RYB21" s="136"/>
      <c r="RYC21" s="136"/>
      <c r="RYD21" s="136"/>
      <c r="RYE21" s="136"/>
      <c r="RYF21" s="136"/>
      <c r="RYG21" s="136"/>
      <c r="RYH21" s="136"/>
      <c r="RYI21" s="136"/>
      <c r="RYJ21" s="136"/>
      <c r="RYK21" s="136"/>
      <c r="RYL21" s="136"/>
      <c r="RYM21" s="136"/>
      <c r="RYN21" s="136"/>
      <c r="RYO21" s="136"/>
      <c r="RYP21" s="136"/>
      <c r="RYQ21" s="136"/>
      <c r="RYR21" s="136"/>
      <c r="RYS21" s="136"/>
      <c r="RYT21" s="136"/>
      <c r="RYU21" s="136"/>
      <c r="RYV21" s="136"/>
      <c r="RYW21" s="136"/>
      <c r="RYX21" s="136"/>
      <c r="RYY21" s="136"/>
      <c r="RYZ21" s="136"/>
      <c r="RZA21" s="136"/>
      <c r="RZB21" s="136"/>
      <c r="RZC21" s="136"/>
      <c r="RZD21" s="136"/>
      <c r="RZE21" s="136"/>
      <c r="RZF21" s="136"/>
      <c r="RZG21" s="136"/>
      <c r="RZH21" s="136"/>
      <c r="RZI21" s="136"/>
      <c r="RZJ21" s="136"/>
      <c r="RZK21" s="136"/>
      <c r="RZL21" s="136"/>
      <c r="RZM21" s="136"/>
      <c r="RZN21" s="136"/>
      <c r="RZO21" s="136"/>
      <c r="RZP21" s="136"/>
      <c r="RZQ21" s="136"/>
      <c r="RZR21" s="136"/>
      <c r="RZS21" s="136"/>
      <c r="RZT21" s="136"/>
      <c r="RZU21" s="136"/>
      <c r="RZV21" s="136"/>
      <c r="RZW21" s="136"/>
      <c r="RZX21" s="136"/>
      <c r="RZY21" s="136"/>
      <c r="RZZ21" s="136"/>
      <c r="SAA21" s="136"/>
      <c r="SAB21" s="136"/>
      <c r="SAC21" s="136"/>
      <c r="SAD21" s="136"/>
      <c r="SAE21" s="136"/>
      <c r="SAF21" s="136"/>
      <c r="SAG21" s="136"/>
      <c r="SAH21" s="136"/>
      <c r="SAI21" s="136"/>
      <c r="SAJ21" s="136"/>
      <c r="SAK21" s="136"/>
      <c r="SAL21" s="136"/>
      <c r="SAM21" s="136"/>
      <c r="SAN21" s="136"/>
      <c r="SAO21" s="136"/>
      <c r="SAP21" s="136"/>
      <c r="SAQ21" s="136"/>
      <c r="SAR21" s="136"/>
      <c r="SAS21" s="136"/>
      <c r="SAT21" s="136"/>
      <c r="SAU21" s="136"/>
      <c r="SAV21" s="136"/>
      <c r="SAW21" s="136"/>
      <c r="SAX21" s="136"/>
      <c r="SAY21" s="136"/>
      <c r="SAZ21" s="136"/>
      <c r="SBA21" s="136"/>
      <c r="SBB21" s="136"/>
      <c r="SBC21" s="136"/>
      <c r="SBD21" s="136"/>
      <c r="SBE21" s="136"/>
      <c r="SBF21" s="136"/>
      <c r="SBG21" s="136"/>
      <c r="SBH21" s="136"/>
      <c r="SBI21" s="136"/>
      <c r="SBJ21" s="136"/>
      <c r="SBK21" s="136"/>
      <c r="SBL21" s="136"/>
      <c r="SBM21" s="136"/>
      <c r="SBN21" s="136"/>
      <c r="SBO21" s="136"/>
      <c r="SBP21" s="136"/>
      <c r="SBQ21" s="136"/>
      <c r="SBR21" s="136"/>
      <c r="SBS21" s="136"/>
      <c r="SBT21" s="136"/>
      <c r="SBU21" s="136"/>
      <c r="SBV21" s="136"/>
      <c r="SBW21" s="136"/>
      <c r="SBX21" s="136"/>
      <c r="SBY21" s="136"/>
      <c r="SBZ21" s="136"/>
      <c r="SCA21" s="136"/>
      <c r="SCB21" s="136"/>
      <c r="SCC21" s="136"/>
      <c r="SCD21" s="136"/>
      <c r="SCE21" s="136"/>
      <c r="SCF21" s="136"/>
      <c r="SCG21" s="136"/>
      <c r="SCH21" s="136"/>
      <c r="SCI21" s="136"/>
      <c r="SCJ21" s="136"/>
      <c r="SCK21" s="136"/>
      <c r="SCL21" s="136"/>
      <c r="SCM21" s="136"/>
      <c r="SCN21" s="136"/>
      <c r="SCO21" s="136"/>
      <c r="SCP21" s="136"/>
      <c r="SCQ21" s="136"/>
      <c r="SCR21" s="136"/>
      <c r="SCS21" s="136"/>
      <c r="SCT21" s="136"/>
      <c r="SCU21" s="136"/>
      <c r="SCV21" s="136"/>
      <c r="SCW21" s="136"/>
      <c r="SCX21" s="136"/>
      <c r="SCY21" s="136"/>
      <c r="SCZ21" s="136"/>
      <c r="SDA21" s="136"/>
      <c r="SDB21" s="136"/>
      <c r="SDC21" s="136"/>
      <c r="SDD21" s="136"/>
      <c r="SDE21" s="136"/>
      <c r="SDF21" s="136"/>
      <c r="SDG21" s="136"/>
      <c r="SDH21" s="136"/>
      <c r="SDI21" s="136"/>
      <c r="SDJ21" s="136"/>
      <c r="SDK21" s="136"/>
      <c r="SDL21" s="136"/>
      <c r="SDM21" s="136"/>
      <c r="SDN21" s="136"/>
      <c r="SDO21" s="136"/>
      <c r="SDP21" s="136"/>
      <c r="SDQ21" s="136"/>
      <c r="SDR21" s="136"/>
      <c r="SDS21" s="136"/>
      <c r="SDT21" s="136"/>
      <c r="SDU21" s="136"/>
      <c r="SDV21" s="136"/>
      <c r="SDW21" s="136"/>
      <c r="SDX21" s="136"/>
      <c r="SDY21" s="136"/>
      <c r="SDZ21" s="136"/>
      <c r="SEA21" s="136"/>
      <c r="SEB21" s="136"/>
      <c r="SEC21" s="136"/>
      <c r="SED21" s="136"/>
      <c r="SEE21" s="136"/>
      <c r="SEF21" s="136"/>
      <c r="SEG21" s="136"/>
      <c r="SEH21" s="136"/>
      <c r="SEI21" s="136"/>
      <c r="SEJ21" s="136"/>
      <c r="SEK21" s="136"/>
      <c r="SEL21" s="136"/>
      <c r="SEM21" s="136"/>
      <c r="SEN21" s="136"/>
      <c r="SEO21" s="136"/>
      <c r="SEP21" s="136"/>
      <c r="SEQ21" s="136"/>
      <c r="SER21" s="136"/>
      <c r="SES21" s="136"/>
      <c r="SET21" s="136"/>
      <c r="SEU21" s="136"/>
      <c r="SEV21" s="136"/>
      <c r="SEW21" s="136"/>
      <c r="SEX21" s="136"/>
      <c r="SEY21" s="136"/>
      <c r="SEZ21" s="136"/>
      <c r="SFA21" s="136"/>
      <c r="SFB21" s="136"/>
      <c r="SFC21" s="136"/>
      <c r="SFD21" s="136"/>
      <c r="SFE21" s="136"/>
      <c r="SFF21" s="136"/>
      <c r="SFG21" s="136"/>
      <c r="SFH21" s="136"/>
      <c r="SFI21" s="136"/>
      <c r="SFJ21" s="136"/>
      <c r="SFK21" s="136"/>
      <c r="SFL21" s="136"/>
      <c r="SFM21" s="136"/>
      <c r="SFN21" s="136"/>
      <c r="SFO21" s="136"/>
      <c r="SFP21" s="136"/>
      <c r="SFQ21" s="136"/>
      <c r="SFR21" s="136"/>
      <c r="SFS21" s="136"/>
      <c r="SFT21" s="136"/>
      <c r="SFU21" s="136"/>
      <c r="SFV21" s="136"/>
      <c r="SFW21" s="136"/>
      <c r="SFX21" s="136"/>
      <c r="SFY21" s="136"/>
      <c r="SFZ21" s="136"/>
      <c r="SGA21" s="136"/>
      <c r="SGB21" s="136"/>
      <c r="SGC21" s="136"/>
      <c r="SGD21" s="136"/>
      <c r="SGE21" s="136"/>
      <c r="SGF21" s="136"/>
      <c r="SGG21" s="136"/>
      <c r="SGH21" s="136"/>
      <c r="SGI21" s="136"/>
      <c r="SGJ21" s="136"/>
      <c r="SGK21" s="136"/>
      <c r="SGL21" s="136"/>
      <c r="SGM21" s="136"/>
      <c r="SGN21" s="136"/>
      <c r="SGO21" s="136"/>
      <c r="SGP21" s="136"/>
      <c r="SGQ21" s="136"/>
      <c r="SGR21" s="136"/>
      <c r="SGS21" s="136"/>
      <c r="SGT21" s="136"/>
      <c r="SGU21" s="136"/>
      <c r="SGV21" s="136"/>
      <c r="SGW21" s="136"/>
      <c r="SGX21" s="136"/>
      <c r="SGY21" s="136"/>
      <c r="SGZ21" s="136"/>
      <c r="SHA21" s="136"/>
      <c r="SHB21" s="136"/>
      <c r="SHC21" s="136"/>
      <c r="SHD21" s="136"/>
      <c r="SHE21" s="136"/>
      <c r="SHF21" s="136"/>
      <c r="SHG21" s="136"/>
      <c r="SHH21" s="136"/>
      <c r="SHI21" s="136"/>
      <c r="SHJ21" s="136"/>
      <c r="SHK21" s="136"/>
      <c r="SHL21" s="136"/>
      <c r="SHM21" s="136"/>
      <c r="SHN21" s="136"/>
      <c r="SHO21" s="136"/>
      <c r="SHP21" s="136"/>
      <c r="SHQ21" s="136"/>
      <c r="SHR21" s="136"/>
      <c r="SHS21" s="136"/>
      <c r="SHT21" s="136"/>
      <c r="SHU21" s="136"/>
      <c r="SHV21" s="136"/>
      <c r="SHW21" s="136"/>
      <c r="SHX21" s="136"/>
      <c r="SHY21" s="136"/>
      <c r="SHZ21" s="136"/>
      <c r="SIA21" s="136"/>
      <c r="SIB21" s="136"/>
      <c r="SIC21" s="136"/>
      <c r="SID21" s="136"/>
      <c r="SIE21" s="136"/>
      <c r="SIF21" s="136"/>
      <c r="SIG21" s="136"/>
      <c r="SIH21" s="136"/>
      <c r="SII21" s="136"/>
      <c r="SIJ21" s="136"/>
      <c r="SIK21" s="136"/>
      <c r="SIL21" s="136"/>
      <c r="SIM21" s="136"/>
      <c r="SIN21" s="136"/>
      <c r="SIO21" s="136"/>
      <c r="SIP21" s="136"/>
      <c r="SIQ21" s="136"/>
      <c r="SIR21" s="136"/>
      <c r="SIS21" s="136"/>
      <c r="SIT21" s="136"/>
      <c r="SIU21" s="136"/>
      <c r="SIV21" s="136"/>
      <c r="SIW21" s="136"/>
      <c r="SIX21" s="136"/>
      <c r="SIY21" s="136"/>
      <c r="SIZ21" s="136"/>
      <c r="SJA21" s="136"/>
      <c r="SJB21" s="136"/>
      <c r="SJC21" s="136"/>
      <c r="SJD21" s="136"/>
      <c r="SJE21" s="136"/>
      <c r="SJF21" s="136"/>
      <c r="SJG21" s="136"/>
      <c r="SJH21" s="136"/>
      <c r="SJI21" s="136"/>
      <c r="SJJ21" s="136"/>
      <c r="SJK21" s="136"/>
      <c r="SJL21" s="136"/>
      <c r="SJM21" s="136"/>
      <c r="SJN21" s="136"/>
      <c r="SJO21" s="136"/>
      <c r="SJP21" s="136"/>
      <c r="SJQ21" s="136"/>
      <c r="SJR21" s="136"/>
      <c r="SJS21" s="136"/>
      <c r="SJT21" s="136"/>
      <c r="SJU21" s="136"/>
      <c r="SJV21" s="136"/>
      <c r="SJW21" s="136"/>
      <c r="SJX21" s="136"/>
      <c r="SJY21" s="136"/>
      <c r="SJZ21" s="136"/>
      <c r="SKA21" s="136"/>
      <c r="SKB21" s="136"/>
      <c r="SKC21" s="136"/>
      <c r="SKD21" s="136"/>
      <c r="SKE21" s="136"/>
      <c r="SKF21" s="136"/>
      <c r="SKG21" s="136"/>
      <c r="SKH21" s="136"/>
      <c r="SKI21" s="136"/>
      <c r="SKJ21" s="136"/>
      <c r="SKK21" s="136"/>
      <c r="SKL21" s="136"/>
      <c r="SKM21" s="136"/>
      <c r="SKN21" s="136"/>
      <c r="SKO21" s="136"/>
      <c r="SKP21" s="136"/>
      <c r="SKQ21" s="136"/>
      <c r="SKR21" s="136"/>
      <c r="SKS21" s="136"/>
      <c r="SKT21" s="136"/>
      <c r="SKU21" s="136"/>
      <c r="SKV21" s="136"/>
      <c r="SKW21" s="136"/>
      <c r="SKX21" s="136"/>
      <c r="SKY21" s="136"/>
      <c r="SKZ21" s="136"/>
      <c r="SLA21" s="136"/>
      <c r="SLB21" s="136"/>
      <c r="SLC21" s="136"/>
      <c r="SLD21" s="136"/>
      <c r="SLE21" s="136"/>
      <c r="SLF21" s="136"/>
      <c r="SLG21" s="136"/>
      <c r="SLH21" s="136"/>
      <c r="SLI21" s="136"/>
      <c r="SLJ21" s="136"/>
      <c r="SLK21" s="136"/>
      <c r="SLL21" s="136"/>
      <c r="SLM21" s="136"/>
      <c r="SLN21" s="136"/>
      <c r="SLO21" s="136"/>
      <c r="SLP21" s="136"/>
      <c r="SLQ21" s="136"/>
      <c r="SLR21" s="136"/>
      <c r="SLS21" s="136"/>
      <c r="SLT21" s="136"/>
      <c r="SLU21" s="136"/>
      <c r="SLV21" s="136"/>
      <c r="SLW21" s="136"/>
      <c r="SLX21" s="136"/>
      <c r="SLY21" s="136"/>
      <c r="SLZ21" s="136"/>
      <c r="SMA21" s="136"/>
      <c r="SMB21" s="136"/>
      <c r="SMC21" s="136"/>
      <c r="SMD21" s="136"/>
      <c r="SME21" s="136"/>
      <c r="SMF21" s="136"/>
      <c r="SMG21" s="136"/>
      <c r="SMH21" s="136"/>
      <c r="SMI21" s="136"/>
      <c r="SMJ21" s="136"/>
      <c r="SMK21" s="136"/>
      <c r="SML21" s="136"/>
      <c r="SMM21" s="136"/>
      <c r="SMN21" s="136"/>
      <c r="SMO21" s="136"/>
      <c r="SMP21" s="136"/>
      <c r="SMQ21" s="136"/>
      <c r="SMR21" s="136"/>
      <c r="SMS21" s="136"/>
      <c r="SMT21" s="136"/>
      <c r="SMU21" s="136"/>
      <c r="SMV21" s="136"/>
      <c r="SMW21" s="136"/>
      <c r="SMX21" s="136"/>
      <c r="SMY21" s="136"/>
      <c r="SMZ21" s="136"/>
      <c r="SNA21" s="136"/>
      <c r="SNB21" s="136"/>
      <c r="SNC21" s="136"/>
      <c r="SND21" s="136"/>
      <c r="SNE21" s="136"/>
      <c r="SNF21" s="136"/>
      <c r="SNG21" s="136"/>
      <c r="SNH21" s="136"/>
      <c r="SNI21" s="136"/>
      <c r="SNJ21" s="136"/>
      <c r="SNK21" s="136"/>
      <c r="SNL21" s="136"/>
      <c r="SNM21" s="136"/>
      <c r="SNN21" s="136"/>
      <c r="SNO21" s="136"/>
      <c r="SNP21" s="136"/>
      <c r="SNQ21" s="136"/>
      <c r="SNR21" s="136"/>
      <c r="SNS21" s="136"/>
      <c r="SNT21" s="136"/>
      <c r="SNU21" s="136"/>
      <c r="SNV21" s="136"/>
      <c r="SNW21" s="136"/>
      <c r="SNX21" s="136"/>
      <c r="SNY21" s="136"/>
      <c r="SNZ21" s="136"/>
      <c r="SOA21" s="136"/>
      <c r="SOB21" s="136"/>
      <c r="SOC21" s="136"/>
      <c r="SOD21" s="136"/>
      <c r="SOE21" s="136"/>
      <c r="SOF21" s="136"/>
      <c r="SOG21" s="136"/>
      <c r="SOH21" s="136"/>
      <c r="SOI21" s="136"/>
      <c r="SOJ21" s="136"/>
      <c r="SOK21" s="136"/>
      <c r="SOL21" s="136"/>
      <c r="SOM21" s="136"/>
      <c r="SON21" s="136"/>
      <c r="SOO21" s="136"/>
      <c r="SOP21" s="136"/>
      <c r="SOQ21" s="136"/>
      <c r="SOR21" s="136"/>
      <c r="SOS21" s="136"/>
      <c r="SOT21" s="136"/>
      <c r="SOU21" s="136"/>
      <c r="SOV21" s="136"/>
      <c r="SOW21" s="136"/>
      <c r="SOX21" s="136"/>
      <c r="SOY21" s="136"/>
      <c r="SOZ21" s="136"/>
      <c r="SPA21" s="136"/>
      <c r="SPB21" s="136"/>
      <c r="SPC21" s="136"/>
      <c r="SPD21" s="136"/>
      <c r="SPE21" s="136"/>
      <c r="SPF21" s="136"/>
      <c r="SPG21" s="136"/>
      <c r="SPH21" s="136"/>
      <c r="SPI21" s="136"/>
      <c r="SPJ21" s="136"/>
      <c r="SPK21" s="136"/>
      <c r="SPL21" s="136"/>
      <c r="SPM21" s="136"/>
      <c r="SPN21" s="136"/>
      <c r="SPO21" s="136"/>
      <c r="SPP21" s="136"/>
      <c r="SPQ21" s="136"/>
      <c r="SPR21" s="136"/>
      <c r="SPS21" s="136"/>
      <c r="SPT21" s="136"/>
      <c r="SPU21" s="136"/>
      <c r="SPV21" s="136"/>
      <c r="SPW21" s="136"/>
      <c r="SPX21" s="136"/>
      <c r="SPY21" s="136"/>
      <c r="SPZ21" s="136"/>
      <c r="SQA21" s="136"/>
      <c r="SQB21" s="136"/>
      <c r="SQC21" s="136"/>
      <c r="SQD21" s="136"/>
      <c r="SQE21" s="136"/>
      <c r="SQF21" s="136"/>
      <c r="SQG21" s="136"/>
      <c r="SQH21" s="136"/>
      <c r="SQI21" s="136"/>
      <c r="SQJ21" s="136"/>
      <c r="SQK21" s="136"/>
      <c r="SQL21" s="136"/>
      <c r="SQM21" s="136"/>
      <c r="SQN21" s="136"/>
      <c r="SQO21" s="136"/>
      <c r="SQP21" s="136"/>
      <c r="SQQ21" s="136"/>
      <c r="SQR21" s="136"/>
      <c r="SQS21" s="136"/>
      <c r="SQT21" s="136"/>
      <c r="SQU21" s="136"/>
      <c r="SQV21" s="136"/>
      <c r="SQW21" s="136"/>
      <c r="SQX21" s="136"/>
      <c r="SQY21" s="136"/>
      <c r="SQZ21" s="136"/>
      <c r="SRA21" s="136"/>
      <c r="SRB21" s="136"/>
      <c r="SRC21" s="136"/>
      <c r="SRD21" s="136"/>
      <c r="SRE21" s="136"/>
      <c r="SRF21" s="136"/>
      <c r="SRG21" s="136"/>
      <c r="SRH21" s="136"/>
      <c r="SRI21" s="136"/>
      <c r="SRJ21" s="136"/>
      <c r="SRK21" s="136"/>
      <c r="SRL21" s="136"/>
      <c r="SRM21" s="136"/>
      <c r="SRN21" s="136"/>
      <c r="SRO21" s="136"/>
      <c r="SRP21" s="136"/>
      <c r="SRQ21" s="136"/>
      <c r="SRR21" s="136"/>
      <c r="SRS21" s="136"/>
      <c r="SRT21" s="136"/>
      <c r="SRU21" s="136"/>
      <c r="SRV21" s="136"/>
      <c r="SRW21" s="136"/>
      <c r="SRX21" s="136"/>
      <c r="SRY21" s="136"/>
      <c r="SRZ21" s="136"/>
      <c r="SSA21" s="136"/>
      <c r="SSB21" s="136"/>
      <c r="SSC21" s="136"/>
      <c r="SSD21" s="136"/>
      <c r="SSE21" s="136"/>
      <c r="SSF21" s="136"/>
      <c r="SSG21" s="136"/>
      <c r="SSH21" s="136"/>
      <c r="SSI21" s="136"/>
      <c r="SSJ21" s="136"/>
      <c r="SSK21" s="136"/>
      <c r="SSL21" s="136"/>
      <c r="SSM21" s="136"/>
      <c r="SSN21" s="136"/>
      <c r="SSO21" s="136"/>
      <c r="SSP21" s="136"/>
      <c r="SSQ21" s="136"/>
      <c r="SSR21" s="136"/>
      <c r="SSS21" s="136"/>
      <c r="SST21" s="136"/>
      <c r="SSU21" s="136"/>
      <c r="SSV21" s="136"/>
      <c r="SSW21" s="136"/>
      <c r="SSX21" s="136"/>
      <c r="SSY21" s="136"/>
      <c r="SSZ21" s="136"/>
      <c r="STA21" s="136"/>
      <c r="STB21" s="136"/>
      <c r="STC21" s="136"/>
      <c r="STD21" s="136"/>
      <c r="STE21" s="136"/>
      <c r="STF21" s="136"/>
      <c r="STG21" s="136"/>
      <c r="STH21" s="136"/>
      <c r="STI21" s="136"/>
      <c r="STJ21" s="136"/>
      <c r="STK21" s="136"/>
      <c r="STL21" s="136"/>
      <c r="STM21" s="136"/>
      <c r="STN21" s="136"/>
      <c r="STO21" s="136"/>
      <c r="STP21" s="136"/>
      <c r="STQ21" s="136"/>
      <c r="STR21" s="136"/>
      <c r="STS21" s="136"/>
      <c r="STT21" s="136"/>
      <c r="STU21" s="136"/>
      <c r="STV21" s="136"/>
      <c r="STW21" s="136"/>
      <c r="STX21" s="136"/>
      <c r="STY21" s="136"/>
      <c r="STZ21" s="136"/>
      <c r="SUA21" s="136"/>
      <c r="SUB21" s="136"/>
      <c r="SUC21" s="136"/>
      <c r="SUD21" s="136"/>
      <c r="SUE21" s="136"/>
      <c r="SUF21" s="136"/>
      <c r="SUG21" s="136"/>
      <c r="SUH21" s="136"/>
      <c r="SUI21" s="136"/>
      <c r="SUJ21" s="136"/>
      <c r="SUK21" s="136"/>
      <c r="SUL21" s="136"/>
      <c r="SUM21" s="136"/>
      <c r="SUN21" s="136"/>
      <c r="SUO21" s="136"/>
      <c r="SUP21" s="136"/>
      <c r="SUQ21" s="136"/>
      <c r="SUR21" s="136"/>
      <c r="SUS21" s="136"/>
      <c r="SUT21" s="136"/>
      <c r="SUU21" s="136"/>
      <c r="SUV21" s="136"/>
      <c r="SUW21" s="136"/>
      <c r="SUX21" s="136"/>
      <c r="SUY21" s="136"/>
      <c r="SUZ21" s="136"/>
      <c r="SVA21" s="136"/>
      <c r="SVB21" s="136"/>
      <c r="SVC21" s="136"/>
      <c r="SVD21" s="136"/>
      <c r="SVE21" s="136"/>
      <c r="SVF21" s="136"/>
      <c r="SVG21" s="136"/>
      <c r="SVH21" s="136"/>
      <c r="SVI21" s="136"/>
      <c r="SVJ21" s="136"/>
      <c r="SVK21" s="136"/>
      <c r="SVL21" s="136"/>
      <c r="SVM21" s="136"/>
      <c r="SVN21" s="136"/>
      <c r="SVO21" s="136"/>
      <c r="SVP21" s="136"/>
      <c r="SVQ21" s="136"/>
      <c r="SVR21" s="136"/>
      <c r="SVS21" s="136"/>
      <c r="SVT21" s="136"/>
      <c r="SVU21" s="136"/>
      <c r="SVV21" s="136"/>
      <c r="SVW21" s="136"/>
      <c r="SVX21" s="136"/>
      <c r="SVY21" s="136"/>
      <c r="SVZ21" s="136"/>
      <c r="SWA21" s="136"/>
      <c r="SWB21" s="136"/>
      <c r="SWC21" s="136"/>
      <c r="SWD21" s="136"/>
      <c r="SWE21" s="136"/>
      <c r="SWF21" s="136"/>
      <c r="SWG21" s="136"/>
      <c r="SWH21" s="136"/>
      <c r="SWI21" s="136"/>
      <c r="SWJ21" s="136"/>
      <c r="SWK21" s="136"/>
      <c r="SWL21" s="136"/>
      <c r="SWM21" s="136"/>
      <c r="SWN21" s="136"/>
      <c r="SWO21" s="136"/>
      <c r="SWP21" s="136"/>
      <c r="SWQ21" s="136"/>
      <c r="SWR21" s="136"/>
      <c r="SWS21" s="136"/>
      <c r="SWT21" s="136"/>
      <c r="SWU21" s="136"/>
      <c r="SWV21" s="136"/>
      <c r="SWW21" s="136"/>
      <c r="SWX21" s="136"/>
      <c r="SWY21" s="136"/>
      <c r="SWZ21" s="136"/>
      <c r="SXA21" s="136"/>
      <c r="SXB21" s="136"/>
      <c r="SXC21" s="136"/>
      <c r="SXD21" s="136"/>
      <c r="SXE21" s="136"/>
      <c r="SXF21" s="136"/>
      <c r="SXG21" s="136"/>
      <c r="SXH21" s="136"/>
      <c r="SXI21" s="136"/>
      <c r="SXJ21" s="136"/>
      <c r="SXK21" s="136"/>
      <c r="SXL21" s="136"/>
      <c r="SXM21" s="136"/>
      <c r="SXN21" s="136"/>
      <c r="SXO21" s="136"/>
      <c r="SXP21" s="136"/>
      <c r="SXQ21" s="136"/>
      <c r="SXR21" s="136"/>
      <c r="SXS21" s="136"/>
      <c r="SXT21" s="136"/>
      <c r="SXU21" s="136"/>
      <c r="SXV21" s="136"/>
      <c r="SXW21" s="136"/>
      <c r="SXX21" s="136"/>
      <c r="SXY21" s="136"/>
      <c r="SXZ21" s="136"/>
      <c r="SYA21" s="136"/>
      <c r="SYB21" s="136"/>
      <c r="SYC21" s="136"/>
      <c r="SYD21" s="136"/>
      <c r="SYE21" s="136"/>
      <c r="SYF21" s="136"/>
      <c r="SYG21" s="136"/>
      <c r="SYH21" s="136"/>
      <c r="SYI21" s="136"/>
      <c r="SYJ21" s="136"/>
      <c r="SYK21" s="136"/>
      <c r="SYL21" s="136"/>
      <c r="SYM21" s="136"/>
      <c r="SYN21" s="136"/>
      <c r="SYO21" s="136"/>
      <c r="SYP21" s="136"/>
      <c r="SYQ21" s="136"/>
      <c r="SYR21" s="136"/>
      <c r="SYS21" s="136"/>
      <c r="SYT21" s="136"/>
      <c r="SYU21" s="136"/>
      <c r="SYV21" s="136"/>
      <c r="SYW21" s="136"/>
      <c r="SYX21" s="136"/>
      <c r="SYY21" s="136"/>
      <c r="SYZ21" s="136"/>
      <c r="SZA21" s="136"/>
      <c r="SZB21" s="136"/>
      <c r="SZC21" s="136"/>
      <c r="SZD21" s="136"/>
      <c r="SZE21" s="136"/>
      <c r="SZF21" s="136"/>
      <c r="SZG21" s="136"/>
      <c r="SZH21" s="136"/>
      <c r="SZI21" s="136"/>
      <c r="SZJ21" s="136"/>
      <c r="SZK21" s="136"/>
      <c r="SZL21" s="136"/>
      <c r="SZM21" s="136"/>
      <c r="SZN21" s="136"/>
      <c r="SZO21" s="136"/>
      <c r="SZP21" s="136"/>
      <c r="SZQ21" s="136"/>
      <c r="SZR21" s="136"/>
      <c r="SZS21" s="136"/>
      <c r="SZT21" s="136"/>
      <c r="SZU21" s="136"/>
      <c r="SZV21" s="136"/>
      <c r="SZW21" s="136"/>
      <c r="SZX21" s="136"/>
      <c r="SZY21" s="136"/>
      <c r="SZZ21" s="136"/>
      <c r="TAA21" s="136"/>
      <c r="TAB21" s="136"/>
      <c r="TAC21" s="136"/>
      <c r="TAD21" s="136"/>
      <c r="TAE21" s="136"/>
      <c r="TAF21" s="136"/>
      <c r="TAG21" s="136"/>
      <c r="TAH21" s="136"/>
      <c r="TAI21" s="136"/>
      <c r="TAJ21" s="136"/>
      <c r="TAK21" s="136"/>
      <c r="TAL21" s="136"/>
      <c r="TAM21" s="136"/>
      <c r="TAN21" s="136"/>
      <c r="TAO21" s="136"/>
      <c r="TAP21" s="136"/>
      <c r="TAQ21" s="136"/>
      <c r="TAR21" s="136"/>
      <c r="TAS21" s="136"/>
      <c r="TAT21" s="136"/>
      <c r="TAU21" s="136"/>
      <c r="TAV21" s="136"/>
      <c r="TAW21" s="136"/>
      <c r="TAX21" s="136"/>
      <c r="TAY21" s="136"/>
      <c r="TAZ21" s="136"/>
      <c r="TBA21" s="136"/>
      <c r="TBB21" s="136"/>
      <c r="TBC21" s="136"/>
      <c r="TBD21" s="136"/>
      <c r="TBE21" s="136"/>
      <c r="TBF21" s="136"/>
      <c r="TBG21" s="136"/>
      <c r="TBH21" s="136"/>
      <c r="TBI21" s="136"/>
      <c r="TBJ21" s="136"/>
      <c r="TBK21" s="136"/>
      <c r="TBL21" s="136"/>
      <c r="TBM21" s="136"/>
      <c r="TBN21" s="136"/>
      <c r="TBO21" s="136"/>
      <c r="TBP21" s="136"/>
      <c r="TBQ21" s="136"/>
      <c r="TBR21" s="136"/>
      <c r="TBS21" s="136"/>
      <c r="TBT21" s="136"/>
      <c r="TBU21" s="136"/>
      <c r="TBV21" s="136"/>
      <c r="TBW21" s="136"/>
      <c r="TBX21" s="136"/>
      <c r="TBY21" s="136"/>
      <c r="TBZ21" s="136"/>
      <c r="TCA21" s="136"/>
      <c r="TCB21" s="136"/>
      <c r="TCC21" s="136"/>
      <c r="TCD21" s="136"/>
      <c r="TCE21" s="136"/>
      <c r="TCF21" s="136"/>
      <c r="TCG21" s="136"/>
      <c r="TCH21" s="136"/>
      <c r="TCI21" s="136"/>
      <c r="TCJ21" s="136"/>
      <c r="TCK21" s="136"/>
      <c r="TCL21" s="136"/>
      <c r="TCM21" s="136"/>
      <c r="TCN21" s="136"/>
      <c r="TCO21" s="136"/>
      <c r="TCP21" s="136"/>
      <c r="TCQ21" s="136"/>
      <c r="TCR21" s="136"/>
      <c r="TCS21" s="136"/>
      <c r="TCT21" s="136"/>
      <c r="TCU21" s="136"/>
      <c r="TCV21" s="136"/>
      <c r="TCW21" s="136"/>
      <c r="TCX21" s="136"/>
      <c r="TCY21" s="136"/>
      <c r="TCZ21" s="136"/>
      <c r="TDA21" s="136"/>
      <c r="TDB21" s="136"/>
      <c r="TDC21" s="136"/>
      <c r="TDD21" s="136"/>
      <c r="TDE21" s="136"/>
      <c r="TDF21" s="136"/>
      <c r="TDG21" s="136"/>
      <c r="TDH21" s="136"/>
      <c r="TDI21" s="136"/>
      <c r="TDJ21" s="136"/>
      <c r="TDK21" s="136"/>
      <c r="TDL21" s="136"/>
      <c r="TDM21" s="136"/>
      <c r="TDN21" s="136"/>
      <c r="TDO21" s="136"/>
      <c r="TDP21" s="136"/>
      <c r="TDQ21" s="136"/>
      <c r="TDR21" s="136"/>
      <c r="TDS21" s="136"/>
      <c r="TDT21" s="136"/>
      <c r="TDU21" s="136"/>
      <c r="TDV21" s="136"/>
      <c r="TDW21" s="136"/>
      <c r="TDX21" s="136"/>
      <c r="TDY21" s="136"/>
      <c r="TDZ21" s="136"/>
      <c r="TEA21" s="136"/>
      <c r="TEB21" s="136"/>
      <c r="TEC21" s="136"/>
      <c r="TED21" s="136"/>
      <c r="TEE21" s="136"/>
      <c r="TEF21" s="136"/>
      <c r="TEG21" s="136"/>
      <c r="TEH21" s="136"/>
      <c r="TEI21" s="136"/>
      <c r="TEJ21" s="136"/>
      <c r="TEK21" s="136"/>
      <c r="TEL21" s="136"/>
      <c r="TEM21" s="136"/>
      <c r="TEN21" s="136"/>
      <c r="TEO21" s="136"/>
      <c r="TEP21" s="136"/>
      <c r="TEQ21" s="136"/>
      <c r="TER21" s="136"/>
      <c r="TES21" s="136"/>
      <c r="TET21" s="136"/>
      <c r="TEU21" s="136"/>
      <c r="TEV21" s="136"/>
      <c r="TEW21" s="136"/>
      <c r="TEX21" s="136"/>
      <c r="TEY21" s="136"/>
      <c r="TEZ21" s="136"/>
      <c r="TFA21" s="136"/>
      <c r="TFB21" s="136"/>
      <c r="TFC21" s="136"/>
      <c r="TFD21" s="136"/>
      <c r="TFE21" s="136"/>
      <c r="TFF21" s="136"/>
      <c r="TFG21" s="136"/>
      <c r="TFH21" s="136"/>
      <c r="TFI21" s="136"/>
      <c r="TFJ21" s="136"/>
      <c r="TFK21" s="136"/>
      <c r="TFL21" s="136"/>
      <c r="TFM21" s="136"/>
      <c r="TFN21" s="136"/>
      <c r="TFO21" s="136"/>
      <c r="TFP21" s="136"/>
      <c r="TFQ21" s="136"/>
      <c r="TFR21" s="136"/>
      <c r="TFS21" s="136"/>
      <c r="TFT21" s="136"/>
      <c r="TFU21" s="136"/>
      <c r="TFV21" s="136"/>
      <c r="TFW21" s="136"/>
      <c r="TFX21" s="136"/>
      <c r="TFY21" s="136"/>
      <c r="TFZ21" s="136"/>
      <c r="TGA21" s="136"/>
      <c r="TGB21" s="136"/>
      <c r="TGC21" s="136"/>
      <c r="TGD21" s="136"/>
      <c r="TGE21" s="136"/>
      <c r="TGF21" s="136"/>
      <c r="TGG21" s="136"/>
      <c r="TGH21" s="136"/>
      <c r="TGI21" s="136"/>
      <c r="TGJ21" s="136"/>
      <c r="TGK21" s="136"/>
      <c r="TGL21" s="136"/>
      <c r="TGM21" s="136"/>
      <c r="TGN21" s="136"/>
      <c r="TGO21" s="136"/>
      <c r="TGP21" s="136"/>
      <c r="TGQ21" s="136"/>
      <c r="TGR21" s="136"/>
      <c r="TGS21" s="136"/>
      <c r="TGT21" s="136"/>
      <c r="TGU21" s="136"/>
      <c r="TGV21" s="136"/>
      <c r="TGW21" s="136"/>
      <c r="TGX21" s="136"/>
      <c r="TGY21" s="136"/>
      <c r="TGZ21" s="136"/>
      <c r="THA21" s="136"/>
      <c r="THB21" s="136"/>
      <c r="THC21" s="136"/>
      <c r="THD21" s="136"/>
      <c r="THE21" s="136"/>
      <c r="THF21" s="136"/>
      <c r="THG21" s="136"/>
      <c r="THH21" s="136"/>
      <c r="THI21" s="136"/>
      <c r="THJ21" s="136"/>
      <c r="THK21" s="136"/>
      <c r="THL21" s="136"/>
      <c r="THM21" s="136"/>
      <c r="THN21" s="136"/>
      <c r="THO21" s="136"/>
      <c r="THP21" s="136"/>
      <c r="THQ21" s="136"/>
      <c r="THR21" s="136"/>
      <c r="THS21" s="136"/>
      <c r="THT21" s="136"/>
      <c r="THU21" s="136"/>
      <c r="THV21" s="136"/>
      <c r="THW21" s="136"/>
      <c r="THX21" s="136"/>
      <c r="THY21" s="136"/>
      <c r="THZ21" s="136"/>
      <c r="TIA21" s="136"/>
      <c r="TIB21" s="136"/>
      <c r="TIC21" s="136"/>
      <c r="TID21" s="136"/>
      <c r="TIE21" s="136"/>
      <c r="TIF21" s="136"/>
      <c r="TIG21" s="136"/>
      <c r="TIH21" s="136"/>
      <c r="TII21" s="136"/>
      <c r="TIJ21" s="136"/>
      <c r="TIK21" s="136"/>
      <c r="TIL21" s="136"/>
      <c r="TIM21" s="136"/>
      <c r="TIN21" s="136"/>
      <c r="TIO21" s="136"/>
      <c r="TIP21" s="136"/>
      <c r="TIQ21" s="136"/>
      <c r="TIR21" s="136"/>
      <c r="TIS21" s="136"/>
      <c r="TIT21" s="136"/>
      <c r="TIU21" s="136"/>
      <c r="TIV21" s="136"/>
      <c r="TIW21" s="136"/>
      <c r="TIX21" s="136"/>
      <c r="TIY21" s="136"/>
      <c r="TIZ21" s="136"/>
      <c r="TJA21" s="136"/>
      <c r="TJB21" s="136"/>
      <c r="TJC21" s="136"/>
      <c r="TJD21" s="136"/>
      <c r="TJE21" s="136"/>
      <c r="TJF21" s="136"/>
      <c r="TJG21" s="136"/>
      <c r="TJH21" s="136"/>
      <c r="TJI21" s="136"/>
      <c r="TJJ21" s="136"/>
      <c r="TJK21" s="136"/>
      <c r="TJL21" s="136"/>
      <c r="TJM21" s="136"/>
      <c r="TJN21" s="136"/>
      <c r="TJO21" s="136"/>
      <c r="TJP21" s="136"/>
      <c r="TJQ21" s="136"/>
      <c r="TJR21" s="136"/>
      <c r="TJS21" s="136"/>
      <c r="TJT21" s="136"/>
      <c r="TJU21" s="136"/>
      <c r="TJV21" s="136"/>
      <c r="TJW21" s="136"/>
      <c r="TJX21" s="136"/>
      <c r="TJY21" s="136"/>
      <c r="TJZ21" s="136"/>
      <c r="TKA21" s="136"/>
      <c r="TKB21" s="136"/>
      <c r="TKC21" s="136"/>
      <c r="TKD21" s="136"/>
      <c r="TKE21" s="136"/>
      <c r="TKF21" s="136"/>
      <c r="TKG21" s="136"/>
      <c r="TKH21" s="136"/>
      <c r="TKI21" s="136"/>
      <c r="TKJ21" s="136"/>
      <c r="TKK21" s="136"/>
      <c r="TKL21" s="136"/>
      <c r="TKM21" s="136"/>
      <c r="TKN21" s="136"/>
      <c r="TKO21" s="136"/>
      <c r="TKP21" s="136"/>
      <c r="TKQ21" s="136"/>
      <c r="TKR21" s="136"/>
      <c r="TKS21" s="136"/>
      <c r="TKT21" s="136"/>
      <c r="TKU21" s="136"/>
      <c r="TKV21" s="136"/>
      <c r="TKW21" s="136"/>
      <c r="TKX21" s="136"/>
      <c r="TKY21" s="136"/>
      <c r="TKZ21" s="136"/>
      <c r="TLA21" s="136"/>
      <c r="TLB21" s="136"/>
      <c r="TLC21" s="136"/>
      <c r="TLD21" s="136"/>
      <c r="TLE21" s="136"/>
      <c r="TLF21" s="136"/>
      <c r="TLG21" s="136"/>
      <c r="TLH21" s="136"/>
      <c r="TLI21" s="136"/>
      <c r="TLJ21" s="136"/>
      <c r="TLK21" s="136"/>
      <c r="TLL21" s="136"/>
      <c r="TLM21" s="136"/>
      <c r="TLN21" s="136"/>
      <c r="TLO21" s="136"/>
      <c r="TLP21" s="136"/>
      <c r="TLQ21" s="136"/>
      <c r="TLR21" s="136"/>
      <c r="TLS21" s="136"/>
      <c r="TLT21" s="136"/>
      <c r="TLU21" s="136"/>
      <c r="TLV21" s="136"/>
      <c r="TLW21" s="136"/>
      <c r="TLX21" s="136"/>
      <c r="TLY21" s="136"/>
      <c r="TLZ21" s="136"/>
      <c r="TMA21" s="136"/>
      <c r="TMB21" s="136"/>
      <c r="TMC21" s="136"/>
      <c r="TMD21" s="136"/>
      <c r="TME21" s="136"/>
      <c r="TMF21" s="136"/>
      <c r="TMG21" s="136"/>
      <c r="TMH21" s="136"/>
      <c r="TMI21" s="136"/>
      <c r="TMJ21" s="136"/>
      <c r="TMK21" s="136"/>
      <c r="TML21" s="136"/>
      <c r="TMM21" s="136"/>
      <c r="TMN21" s="136"/>
      <c r="TMO21" s="136"/>
      <c r="TMP21" s="136"/>
      <c r="TMQ21" s="136"/>
      <c r="TMR21" s="136"/>
      <c r="TMS21" s="136"/>
      <c r="TMT21" s="136"/>
      <c r="TMU21" s="136"/>
      <c r="TMV21" s="136"/>
      <c r="TMW21" s="136"/>
      <c r="TMX21" s="136"/>
      <c r="TMY21" s="136"/>
      <c r="TMZ21" s="136"/>
      <c r="TNA21" s="136"/>
      <c r="TNB21" s="136"/>
      <c r="TNC21" s="136"/>
      <c r="TND21" s="136"/>
      <c r="TNE21" s="136"/>
      <c r="TNF21" s="136"/>
      <c r="TNG21" s="136"/>
      <c r="TNH21" s="136"/>
      <c r="TNI21" s="136"/>
      <c r="TNJ21" s="136"/>
      <c r="TNK21" s="136"/>
      <c r="TNL21" s="136"/>
      <c r="TNM21" s="136"/>
      <c r="TNN21" s="136"/>
      <c r="TNO21" s="136"/>
      <c r="TNP21" s="136"/>
      <c r="TNQ21" s="136"/>
      <c r="TNR21" s="136"/>
      <c r="TNS21" s="136"/>
      <c r="TNT21" s="136"/>
      <c r="TNU21" s="136"/>
      <c r="TNV21" s="136"/>
      <c r="TNW21" s="136"/>
      <c r="TNX21" s="136"/>
      <c r="TNY21" s="136"/>
      <c r="TNZ21" s="136"/>
      <c r="TOA21" s="136"/>
      <c r="TOB21" s="136"/>
      <c r="TOC21" s="136"/>
      <c r="TOD21" s="136"/>
      <c r="TOE21" s="136"/>
      <c r="TOF21" s="136"/>
      <c r="TOG21" s="136"/>
      <c r="TOH21" s="136"/>
      <c r="TOI21" s="136"/>
      <c r="TOJ21" s="136"/>
      <c r="TOK21" s="136"/>
      <c r="TOL21" s="136"/>
      <c r="TOM21" s="136"/>
      <c r="TON21" s="136"/>
      <c r="TOO21" s="136"/>
      <c r="TOP21" s="136"/>
      <c r="TOQ21" s="136"/>
      <c r="TOR21" s="136"/>
      <c r="TOS21" s="136"/>
      <c r="TOT21" s="136"/>
      <c r="TOU21" s="136"/>
      <c r="TOV21" s="136"/>
      <c r="TOW21" s="136"/>
      <c r="TOX21" s="136"/>
      <c r="TOY21" s="136"/>
      <c r="TOZ21" s="136"/>
      <c r="TPA21" s="136"/>
      <c r="TPB21" s="136"/>
      <c r="TPC21" s="136"/>
      <c r="TPD21" s="136"/>
      <c r="TPE21" s="136"/>
      <c r="TPF21" s="136"/>
      <c r="TPG21" s="136"/>
      <c r="TPH21" s="136"/>
      <c r="TPI21" s="136"/>
      <c r="TPJ21" s="136"/>
      <c r="TPK21" s="136"/>
      <c r="TPL21" s="136"/>
      <c r="TPM21" s="136"/>
      <c r="TPN21" s="136"/>
      <c r="TPO21" s="136"/>
      <c r="TPP21" s="136"/>
      <c r="TPQ21" s="136"/>
      <c r="TPR21" s="136"/>
      <c r="TPS21" s="136"/>
      <c r="TPT21" s="136"/>
      <c r="TPU21" s="136"/>
      <c r="TPV21" s="136"/>
      <c r="TPW21" s="136"/>
      <c r="TPX21" s="136"/>
      <c r="TPY21" s="136"/>
      <c r="TPZ21" s="136"/>
      <c r="TQA21" s="136"/>
      <c r="TQB21" s="136"/>
      <c r="TQC21" s="136"/>
      <c r="TQD21" s="136"/>
      <c r="TQE21" s="136"/>
      <c r="TQF21" s="136"/>
      <c r="TQG21" s="136"/>
      <c r="TQH21" s="136"/>
      <c r="TQI21" s="136"/>
      <c r="TQJ21" s="136"/>
      <c r="TQK21" s="136"/>
      <c r="TQL21" s="136"/>
      <c r="TQM21" s="136"/>
      <c r="TQN21" s="136"/>
      <c r="TQO21" s="136"/>
      <c r="TQP21" s="136"/>
      <c r="TQQ21" s="136"/>
      <c r="TQR21" s="136"/>
      <c r="TQS21" s="136"/>
      <c r="TQT21" s="136"/>
      <c r="TQU21" s="136"/>
      <c r="TQV21" s="136"/>
      <c r="TQW21" s="136"/>
      <c r="TQX21" s="136"/>
      <c r="TQY21" s="136"/>
      <c r="TQZ21" s="136"/>
      <c r="TRA21" s="136"/>
      <c r="TRB21" s="136"/>
      <c r="TRC21" s="136"/>
      <c r="TRD21" s="136"/>
      <c r="TRE21" s="136"/>
      <c r="TRF21" s="136"/>
      <c r="TRG21" s="136"/>
      <c r="TRH21" s="136"/>
      <c r="TRI21" s="136"/>
      <c r="TRJ21" s="136"/>
      <c r="TRK21" s="136"/>
      <c r="TRL21" s="136"/>
      <c r="TRM21" s="136"/>
      <c r="TRN21" s="136"/>
      <c r="TRO21" s="136"/>
      <c r="TRP21" s="136"/>
      <c r="TRQ21" s="136"/>
      <c r="TRR21" s="136"/>
      <c r="TRS21" s="136"/>
      <c r="TRT21" s="136"/>
      <c r="TRU21" s="136"/>
      <c r="TRV21" s="136"/>
      <c r="TRW21" s="136"/>
      <c r="TRX21" s="136"/>
      <c r="TRY21" s="136"/>
      <c r="TRZ21" s="136"/>
      <c r="TSA21" s="136"/>
      <c r="TSB21" s="136"/>
      <c r="TSC21" s="136"/>
      <c r="TSD21" s="136"/>
      <c r="TSE21" s="136"/>
      <c r="TSF21" s="136"/>
      <c r="TSG21" s="136"/>
      <c r="TSH21" s="136"/>
      <c r="TSI21" s="136"/>
      <c r="TSJ21" s="136"/>
      <c r="TSK21" s="136"/>
      <c r="TSL21" s="136"/>
      <c r="TSM21" s="136"/>
      <c r="TSN21" s="136"/>
      <c r="TSO21" s="136"/>
      <c r="TSP21" s="136"/>
      <c r="TSQ21" s="136"/>
      <c r="TSR21" s="136"/>
      <c r="TSS21" s="136"/>
      <c r="TST21" s="136"/>
      <c r="TSU21" s="136"/>
      <c r="TSV21" s="136"/>
      <c r="TSW21" s="136"/>
      <c r="TSX21" s="136"/>
      <c r="TSY21" s="136"/>
      <c r="TSZ21" s="136"/>
      <c r="TTA21" s="136"/>
      <c r="TTB21" s="136"/>
      <c r="TTC21" s="136"/>
      <c r="TTD21" s="136"/>
      <c r="TTE21" s="136"/>
      <c r="TTF21" s="136"/>
      <c r="TTG21" s="136"/>
      <c r="TTH21" s="136"/>
      <c r="TTI21" s="136"/>
      <c r="TTJ21" s="136"/>
      <c r="TTK21" s="136"/>
      <c r="TTL21" s="136"/>
      <c r="TTM21" s="136"/>
      <c r="TTN21" s="136"/>
      <c r="TTO21" s="136"/>
      <c r="TTP21" s="136"/>
      <c r="TTQ21" s="136"/>
      <c r="TTR21" s="136"/>
      <c r="TTS21" s="136"/>
      <c r="TTT21" s="136"/>
      <c r="TTU21" s="136"/>
      <c r="TTV21" s="136"/>
      <c r="TTW21" s="136"/>
      <c r="TTX21" s="136"/>
      <c r="TTY21" s="136"/>
      <c r="TTZ21" s="136"/>
      <c r="TUA21" s="136"/>
      <c r="TUB21" s="136"/>
      <c r="TUC21" s="136"/>
      <c r="TUD21" s="136"/>
      <c r="TUE21" s="136"/>
      <c r="TUF21" s="136"/>
      <c r="TUG21" s="136"/>
      <c r="TUH21" s="136"/>
      <c r="TUI21" s="136"/>
      <c r="TUJ21" s="136"/>
      <c r="TUK21" s="136"/>
      <c r="TUL21" s="136"/>
      <c r="TUM21" s="136"/>
      <c r="TUN21" s="136"/>
      <c r="TUO21" s="136"/>
      <c r="TUP21" s="136"/>
      <c r="TUQ21" s="136"/>
      <c r="TUR21" s="136"/>
      <c r="TUS21" s="136"/>
      <c r="TUT21" s="136"/>
      <c r="TUU21" s="136"/>
      <c r="TUV21" s="136"/>
      <c r="TUW21" s="136"/>
      <c r="TUX21" s="136"/>
      <c r="TUY21" s="136"/>
      <c r="TUZ21" s="136"/>
      <c r="TVA21" s="136"/>
      <c r="TVB21" s="136"/>
      <c r="TVC21" s="136"/>
      <c r="TVD21" s="136"/>
      <c r="TVE21" s="136"/>
      <c r="TVF21" s="136"/>
      <c r="TVG21" s="136"/>
      <c r="TVH21" s="136"/>
      <c r="TVI21" s="136"/>
      <c r="TVJ21" s="136"/>
      <c r="TVK21" s="136"/>
      <c r="TVL21" s="136"/>
      <c r="TVM21" s="136"/>
      <c r="TVN21" s="136"/>
      <c r="TVO21" s="136"/>
      <c r="TVP21" s="136"/>
      <c r="TVQ21" s="136"/>
      <c r="TVR21" s="136"/>
      <c r="TVS21" s="136"/>
      <c r="TVT21" s="136"/>
      <c r="TVU21" s="136"/>
      <c r="TVV21" s="136"/>
      <c r="TVW21" s="136"/>
      <c r="TVX21" s="136"/>
      <c r="TVY21" s="136"/>
      <c r="TVZ21" s="136"/>
      <c r="TWA21" s="136"/>
      <c r="TWB21" s="136"/>
      <c r="TWC21" s="136"/>
      <c r="TWD21" s="136"/>
      <c r="TWE21" s="136"/>
      <c r="TWF21" s="136"/>
      <c r="TWG21" s="136"/>
      <c r="TWH21" s="136"/>
      <c r="TWI21" s="136"/>
      <c r="TWJ21" s="136"/>
      <c r="TWK21" s="136"/>
      <c r="TWL21" s="136"/>
      <c r="TWM21" s="136"/>
      <c r="TWN21" s="136"/>
      <c r="TWO21" s="136"/>
      <c r="TWP21" s="136"/>
      <c r="TWQ21" s="136"/>
      <c r="TWR21" s="136"/>
      <c r="TWS21" s="136"/>
      <c r="TWT21" s="136"/>
      <c r="TWU21" s="136"/>
      <c r="TWV21" s="136"/>
      <c r="TWW21" s="136"/>
      <c r="TWX21" s="136"/>
      <c r="TWY21" s="136"/>
      <c r="TWZ21" s="136"/>
      <c r="TXA21" s="136"/>
      <c r="TXB21" s="136"/>
      <c r="TXC21" s="136"/>
      <c r="TXD21" s="136"/>
      <c r="TXE21" s="136"/>
      <c r="TXF21" s="136"/>
      <c r="TXG21" s="136"/>
      <c r="TXH21" s="136"/>
      <c r="TXI21" s="136"/>
      <c r="TXJ21" s="136"/>
      <c r="TXK21" s="136"/>
      <c r="TXL21" s="136"/>
      <c r="TXM21" s="136"/>
      <c r="TXN21" s="136"/>
      <c r="TXO21" s="136"/>
      <c r="TXP21" s="136"/>
      <c r="TXQ21" s="136"/>
      <c r="TXR21" s="136"/>
      <c r="TXS21" s="136"/>
      <c r="TXT21" s="136"/>
      <c r="TXU21" s="136"/>
      <c r="TXV21" s="136"/>
      <c r="TXW21" s="136"/>
      <c r="TXX21" s="136"/>
      <c r="TXY21" s="136"/>
      <c r="TXZ21" s="136"/>
      <c r="TYA21" s="136"/>
      <c r="TYB21" s="136"/>
      <c r="TYC21" s="136"/>
      <c r="TYD21" s="136"/>
      <c r="TYE21" s="136"/>
      <c r="TYF21" s="136"/>
      <c r="TYG21" s="136"/>
      <c r="TYH21" s="136"/>
      <c r="TYI21" s="136"/>
      <c r="TYJ21" s="136"/>
      <c r="TYK21" s="136"/>
      <c r="TYL21" s="136"/>
      <c r="TYM21" s="136"/>
      <c r="TYN21" s="136"/>
      <c r="TYO21" s="136"/>
      <c r="TYP21" s="136"/>
      <c r="TYQ21" s="136"/>
      <c r="TYR21" s="136"/>
      <c r="TYS21" s="136"/>
      <c r="TYT21" s="136"/>
      <c r="TYU21" s="136"/>
      <c r="TYV21" s="136"/>
      <c r="TYW21" s="136"/>
      <c r="TYX21" s="136"/>
      <c r="TYY21" s="136"/>
      <c r="TYZ21" s="136"/>
      <c r="TZA21" s="136"/>
      <c r="TZB21" s="136"/>
      <c r="TZC21" s="136"/>
      <c r="TZD21" s="136"/>
      <c r="TZE21" s="136"/>
      <c r="TZF21" s="136"/>
      <c r="TZG21" s="136"/>
      <c r="TZH21" s="136"/>
      <c r="TZI21" s="136"/>
      <c r="TZJ21" s="136"/>
      <c r="TZK21" s="136"/>
      <c r="TZL21" s="136"/>
      <c r="TZM21" s="136"/>
      <c r="TZN21" s="136"/>
      <c r="TZO21" s="136"/>
      <c r="TZP21" s="136"/>
      <c r="TZQ21" s="136"/>
      <c r="TZR21" s="136"/>
      <c r="TZS21" s="136"/>
      <c r="TZT21" s="136"/>
      <c r="TZU21" s="136"/>
      <c r="TZV21" s="136"/>
      <c r="TZW21" s="136"/>
      <c r="TZX21" s="136"/>
      <c r="TZY21" s="136"/>
      <c r="TZZ21" s="136"/>
      <c r="UAA21" s="136"/>
      <c r="UAB21" s="136"/>
      <c r="UAC21" s="136"/>
      <c r="UAD21" s="136"/>
      <c r="UAE21" s="136"/>
      <c r="UAF21" s="136"/>
      <c r="UAG21" s="136"/>
      <c r="UAH21" s="136"/>
      <c r="UAI21" s="136"/>
      <c r="UAJ21" s="136"/>
      <c r="UAK21" s="136"/>
      <c r="UAL21" s="136"/>
      <c r="UAM21" s="136"/>
      <c r="UAN21" s="136"/>
      <c r="UAO21" s="136"/>
      <c r="UAP21" s="136"/>
      <c r="UAQ21" s="136"/>
      <c r="UAR21" s="136"/>
      <c r="UAS21" s="136"/>
      <c r="UAT21" s="136"/>
      <c r="UAU21" s="136"/>
      <c r="UAV21" s="136"/>
      <c r="UAW21" s="136"/>
      <c r="UAX21" s="136"/>
      <c r="UAY21" s="136"/>
      <c r="UAZ21" s="136"/>
      <c r="UBA21" s="136"/>
      <c r="UBB21" s="136"/>
      <c r="UBC21" s="136"/>
      <c r="UBD21" s="136"/>
      <c r="UBE21" s="136"/>
      <c r="UBF21" s="136"/>
      <c r="UBG21" s="136"/>
      <c r="UBH21" s="136"/>
      <c r="UBI21" s="136"/>
      <c r="UBJ21" s="136"/>
      <c r="UBK21" s="136"/>
      <c r="UBL21" s="136"/>
      <c r="UBM21" s="136"/>
      <c r="UBN21" s="136"/>
      <c r="UBO21" s="136"/>
      <c r="UBP21" s="136"/>
      <c r="UBQ21" s="136"/>
      <c r="UBR21" s="136"/>
      <c r="UBS21" s="136"/>
      <c r="UBT21" s="136"/>
      <c r="UBU21" s="136"/>
      <c r="UBV21" s="136"/>
      <c r="UBW21" s="136"/>
      <c r="UBX21" s="136"/>
      <c r="UBY21" s="136"/>
      <c r="UBZ21" s="136"/>
      <c r="UCA21" s="136"/>
      <c r="UCB21" s="136"/>
      <c r="UCC21" s="136"/>
      <c r="UCD21" s="136"/>
      <c r="UCE21" s="136"/>
      <c r="UCF21" s="136"/>
      <c r="UCG21" s="136"/>
      <c r="UCH21" s="136"/>
      <c r="UCI21" s="136"/>
      <c r="UCJ21" s="136"/>
      <c r="UCK21" s="136"/>
      <c r="UCL21" s="136"/>
      <c r="UCM21" s="136"/>
      <c r="UCN21" s="136"/>
      <c r="UCO21" s="136"/>
      <c r="UCP21" s="136"/>
      <c r="UCQ21" s="136"/>
      <c r="UCR21" s="136"/>
      <c r="UCS21" s="136"/>
      <c r="UCT21" s="136"/>
      <c r="UCU21" s="136"/>
      <c r="UCV21" s="136"/>
      <c r="UCW21" s="136"/>
      <c r="UCX21" s="136"/>
      <c r="UCY21" s="136"/>
      <c r="UCZ21" s="136"/>
      <c r="UDA21" s="136"/>
      <c r="UDB21" s="136"/>
      <c r="UDC21" s="136"/>
      <c r="UDD21" s="136"/>
      <c r="UDE21" s="136"/>
      <c r="UDF21" s="136"/>
      <c r="UDG21" s="136"/>
      <c r="UDH21" s="136"/>
      <c r="UDI21" s="136"/>
      <c r="UDJ21" s="136"/>
      <c r="UDK21" s="136"/>
      <c r="UDL21" s="136"/>
      <c r="UDM21" s="136"/>
      <c r="UDN21" s="136"/>
      <c r="UDO21" s="136"/>
      <c r="UDP21" s="136"/>
      <c r="UDQ21" s="136"/>
      <c r="UDR21" s="136"/>
      <c r="UDS21" s="136"/>
      <c r="UDT21" s="136"/>
      <c r="UDU21" s="136"/>
      <c r="UDV21" s="136"/>
      <c r="UDW21" s="136"/>
      <c r="UDX21" s="136"/>
      <c r="UDY21" s="136"/>
      <c r="UDZ21" s="136"/>
      <c r="UEA21" s="136"/>
      <c r="UEB21" s="136"/>
      <c r="UEC21" s="136"/>
      <c r="UED21" s="136"/>
      <c r="UEE21" s="136"/>
      <c r="UEF21" s="136"/>
      <c r="UEG21" s="136"/>
      <c r="UEH21" s="136"/>
      <c r="UEI21" s="136"/>
      <c r="UEJ21" s="136"/>
      <c r="UEK21" s="136"/>
      <c r="UEL21" s="136"/>
      <c r="UEM21" s="136"/>
      <c r="UEN21" s="136"/>
      <c r="UEO21" s="136"/>
      <c r="UEP21" s="136"/>
      <c r="UEQ21" s="136"/>
      <c r="UER21" s="136"/>
      <c r="UES21" s="136"/>
      <c r="UET21" s="136"/>
      <c r="UEU21" s="136"/>
      <c r="UEV21" s="136"/>
      <c r="UEW21" s="136"/>
      <c r="UEX21" s="136"/>
      <c r="UEY21" s="136"/>
      <c r="UEZ21" s="136"/>
      <c r="UFA21" s="136"/>
      <c r="UFB21" s="136"/>
      <c r="UFC21" s="136"/>
      <c r="UFD21" s="136"/>
      <c r="UFE21" s="136"/>
      <c r="UFF21" s="136"/>
      <c r="UFG21" s="136"/>
      <c r="UFH21" s="136"/>
      <c r="UFI21" s="136"/>
      <c r="UFJ21" s="136"/>
      <c r="UFK21" s="136"/>
      <c r="UFL21" s="136"/>
      <c r="UFM21" s="136"/>
      <c r="UFN21" s="136"/>
      <c r="UFO21" s="136"/>
      <c r="UFP21" s="136"/>
      <c r="UFQ21" s="136"/>
      <c r="UFR21" s="136"/>
      <c r="UFS21" s="136"/>
      <c r="UFT21" s="136"/>
      <c r="UFU21" s="136"/>
      <c r="UFV21" s="136"/>
      <c r="UFW21" s="136"/>
      <c r="UFX21" s="136"/>
      <c r="UFY21" s="136"/>
      <c r="UFZ21" s="136"/>
      <c r="UGA21" s="136"/>
      <c r="UGB21" s="136"/>
      <c r="UGC21" s="136"/>
      <c r="UGD21" s="136"/>
      <c r="UGE21" s="136"/>
      <c r="UGF21" s="136"/>
      <c r="UGG21" s="136"/>
      <c r="UGH21" s="136"/>
      <c r="UGI21" s="136"/>
      <c r="UGJ21" s="136"/>
      <c r="UGK21" s="136"/>
      <c r="UGL21" s="136"/>
      <c r="UGM21" s="136"/>
      <c r="UGN21" s="136"/>
      <c r="UGO21" s="136"/>
      <c r="UGP21" s="136"/>
      <c r="UGQ21" s="136"/>
      <c r="UGR21" s="136"/>
      <c r="UGS21" s="136"/>
      <c r="UGT21" s="136"/>
      <c r="UGU21" s="136"/>
      <c r="UGV21" s="136"/>
      <c r="UGW21" s="136"/>
      <c r="UGX21" s="136"/>
      <c r="UGY21" s="136"/>
      <c r="UGZ21" s="136"/>
      <c r="UHA21" s="136"/>
      <c r="UHB21" s="136"/>
      <c r="UHC21" s="136"/>
      <c r="UHD21" s="136"/>
      <c r="UHE21" s="136"/>
      <c r="UHF21" s="136"/>
      <c r="UHG21" s="136"/>
      <c r="UHH21" s="136"/>
      <c r="UHI21" s="136"/>
      <c r="UHJ21" s="136"/>
      <c r="UHK21" s="136"/>
      <c r="UHL21" s="136"/>
      <c r="UHM21" s="136"/>
      <c r="UHN21" s="136"/>
      <c r="UHO21" s="136"/>
      <c r="UHP21" s="136"/>
      <c r="UHQ21" s="136"/>
      <c r="UHR21" s="136"/>
      <c r="UHS21" s="136"/>
      <c r="UHT21" s="136"/>
      <c r="UHU21" s="136"/>
      <c r="UHV21" s="136"/>
      <c r="UHW21" s="136"/>
      <c r="UHX21" s="136"/>
      <c r="UHY21" s="136"/>
      <c r="UHZ21" s="136"/>
      <c r="UIA21" s="136"/>
      <c r="UIB21" s="136"/>
      <c r="UIC21" s="136"/>
      <c r="UID21" s="136"/>
      <c r="UIE21" s="136"/>
      <c r="UIF21" s="136"/>
      <c r="UIG21" s="136"/>
      <c r="UIH21" s="136"/>
      <c r="UII21" s="136"/>
      <c r="UIJ21" s="136"/>
      <c r="UIK21" s="136"/>
      <c r="UIL21" s="136"/>
      <c r="UIM21" s="136"/>
      <c r="UIN21" s="136"/>
      <c r="UIO21" s="136"/>
      <c r="UIP21" s="136"/>
      <c r="UIQ21" s="136"/>
      <c r="UIR21" s="136"/>
      <c r="UIS21" s="136"/>
      <c r="UIT21" s="136"/>
      <c r="UIU21" s="136"/>
      <c r="UIV21" s="136"/>
      <c r="UIW21" s="136"/>
      <c r="UIX21" s="136"/>
      <c r="UIY21" s="136"/>
      <c r="UIZ21" s="136"/>
      <c r="UJA21" s="136"/>
      <c r="UJB21" s="136"/>
      <c r="UJC21" s="136"/>
      <c r="UJD21" s="136"/>
      <c r="UJE21" s="136"/>
      <c r="UJF21" s="136"/>
      <c r="UJG21" s="136"/>
      <c r="UJH21" s="136"/>
      <c r="UJI21" s="136"/>
      <c r="UJJ21" s="136"/>
      <c r="UJK21" s="136"/>
      <c r="UJL21" s="136"/>
      <c r="UJM21" s="136"/>
      <c r="UJN21" s="136"/>
      <c r="UJO21" s="136"/>
      <c r="UJP21" s="136"/>
      <c r="UJQ21" s="136"/>
      <c r="UJR21" s="136"/>
      <c r="UJS21" s="136"/>
      <c r="UJT21" s="136"/>
      <c r="UJU21" s="136"/>
      <c r="UJV21" s="136"/>
      <c r="UJW21" s="136"/>
      <c r="UJX21" s="136"/>
      <c r="UJY21" s="136"/>
      <c r="UJZ21" s="136"/>
      <c r="UKA21" s="136"/>
      <c r="UKB21" s="136"/>
      <c r="UKC21" s="136"/>
      <c r="UKD21" s="136"/>
      <c r="UKE21" s="136"/>
      <c r="UKF21" s="136"/>
      <c r="UKG21" s="136"/>
      <c r="UKH21" s="136"/>
      <c r="UKI21" s="136"/>
      <c r="UKJ21" s="136"/>
      <c r="UKK21" s="136"/>
      <c r="UKL21" s="136"/>
      <c r="UKM21" s="136"/>
      <c r="UKN21" s="136"/>
      <c r="UKO21" s="136"/>
      <c r="UKP21" s="136"/>
      <c r="UKQ21" s="136"/>
      <c r="UKR21" s="136"/>
      <c r="UKS21" s="136"/>
      <c r="UKT21" s="136"/>
      <c r="UKU21" s="136"/>
      <c r="UKV21" s="136"/>
      <c r="UKW21" s="136"/>
      <c r="UKX21" s="136"/>
      <c r="UKY21" s="136"/>
      <c r="UKZ21" s="136"/>
      <c r="ULA21" s="136"/>
      <c r="ULB21" s="136"/>
      <c r="ULC21" s="136"/>
      <c r="ULD21" s="136"/>
      <c r="ULE21" s="136"/>
      <c r="ULF21" s="136"/>
      <c r="ULG21" s="136"/>
      <c r="ULH21" s="136"/>
      <c r="ULI21" s="136"/>
      <c r="ULJ21" s="136"/>
      <c r="ULK21" s="136"/>
      <c r="ULL21" s="136"/>
      <c r="ULM21" s="136"/>
      <c r="ULN21" s="136"/>
      <c r="ULO21" s="136"/>
      <c r="ULP21" s="136"/>
      <c r="ULQ21" s="136"/>
      <c r="ULR21" s="136"/>
      <c r="ULS21" s="136"/>
      <c r="ULT21" s="136"/>
      <c r="ULU21" s="136"/>
      <c r="ULV21" s="136"/>
      <c r="ULW21" s="136"/>
      <c r="ULX21" s="136"/>
      <c r="ULY21" s="136"/>
      <c r="ULZ21" s="136"/>
      <c r="UMA21" s="136"/>
      <c r="UMB21" s="136"/>
      <c r="UMC21" s="136"/>
      <c r="UMD21" s="136"/>
      <c r="UME21" s="136"/>
      <c r="UMF21" s="136"/>
      <c r="UMG21" s="136"/>
      <c r="UMH21" s="136"/>
      <c r="UMI21" s="136"/>
      <c r="UMJ21" s="136"/>
      <c r="UMK21" s="136"/>
      <c r="UML21" s="136"/>
      <c r="UMM21" s="136"/>
      <c r="UMN21" s="136"/>
      <c r="UMO21" s="136"/>
      <c r="UMP21" s="136"/>
      <c r="UMQ21" s="136"/>
      <c r="UMR21" s="136"/>
      <c r="UMS21" s="136"/>
      <c r="UMT21" s="136"/>
      <c r="UMU21" s="136"/>
      <c r="UMV21" s="136"/>
      <c r="UMW21" s="136"/>
      <c r="UMX21" s="136"/>
      <c r="UMY21" s="136"/>
      <c r="UMZ21" s="136"/>
      <c r="UNA21" s="136"/>
      <c r="UNB21" s="136"/>
      <c r="UNC21" s="136"/>
      <c r="UND21" s="136"/>
      <c r="UNE21" s="136"/>
      <c r="UNF21" s="136"/>
      <c r="UNG21" s="136"/>
      <c r="UNH21" s="136"/>
      <c r="UNI21" s="136"/>
      <c r="UNJ21" s="136"/>
      <c r="UNK21" s="136"/>
      <c r="UNL21" s="136"/>
      <c r="UNM21" s="136"/>
      <c r="UNN21" s="136"/>
      <c r="UNO21" s="136"/>
      <c r="UNP21" s="136"/>
      <c r="UNQ21" s="136"/>
      <c r="UNR21" s="136"/>
      <c r="UNS21" s="136"/>
      <c r="UNT21" s="136"/>
      <c r="UNU21" s="136"/>
      <c r="UNV21" s="136"/>
      <c r="UNW21" s="136"/>
      <c r="UNX21" s="136"/>
      <c r="UNY21" s="136"/>
      <c r="UNZ21" s="136"/>
      <c r="UOA21" s="136"/>
      <c r="UOB21" s="136"/>
      <c r="UOC21" s="136"/>
      <c r="UOD21" s="136"/>
      <c r="UOE21" s="136"/>
      <c r="UOF21" s="136"/>
      <c r="UOG21" s="136"/>
      <c r="UOH21" s="136"/>
      <c r="UOI21" s="136"/>
      <c r="UOJ21" s="136"/>
      <c r="UOK21" s="136"/>
      <c r="UOL21" s="136"/>
      <c r="UOM21" s="136"/>
      <c r="UON21" s="136"/>
      <c r="UOO21" s="136"/>
      <c r="UOP21" s="136"/>
      <c r="UOQ21" s="136"/>
      <c r="UOR21" s="136"/>
      <c r="UOS21" s="136"/>
      <c r="UOT21" s="136"/>
      <c r="UOU21" s="136"/>
      <c r="UOV21" s="136"/>
      <c r="UOW21" s="136"/>
      <c r="UOX21" s="136"/>
      <c r="UOY21" s="136"/>
      <c r="UOZ21" s="136"/>
      <c r="UPA21" s="136"/>
      <c r="UPB21" s="136"/>
      <c r="UPC21" s="136"/>
      <c r="UPD21" s="136"/>
      <c r="UPE21" s="136"/>
      <c r="UPF21" s="136"/>
      <c r="UPG21" s="136"/>
      <c r="UPH21" s="136"/>
      <c r="UPI21" s="136"/>
      <c r="UPJ21" s="136"/>
      <c r="UPK21" s="136"/>
      <c r="UPL21" s="136"/>
      <c r="UPM21" s="136"/>
      <c r="UPN21" s="136"/>
      <c r="UPO21" s="136"/>
      <c r="UPP21" s="136"/>
      <c r="UPQ21" s="136"/>
      <c r="UPR21" s="136"/>
      <c r="UPS21" s="136"/>
      <c r="UPT21" s="136"/>
      <c r="UPU21" s="136"/>
      <c r="UPV21" s="136"/>
      <c r="UPW21" s="136"/>
      <c r="UPX21" s="136"/>
      <c r="UPY21" s="136"/>
      <c r="UPZ21" s="136"/>
      <c r="UQA21" s="136"/>
      <c r="UQB21" s="136"/>
      <c r="UQC21" s="136"/>
      <c r="UQD21" s="136"/>
      <c r="UQE21" s="136"/>
      <c r="UQF21" s="136"/>
      <c r="UQG21" s="136"/>
      <c r="UQH21" s="136"/>
      <c r="UQI21" s="136"/>
      <c r="UQJ21" s="136"/>
      <c r="UQK21" s="136"/>
      <c r="UQL21" s="136"/>
      <c r="UQM21" s="136"/>
      <c r="UQN21" s="136"/>
      <c r="UQO21" s="136"/>
      <c r="UQP21" s="136"/>
      <c r="UQQ21" s="136"/>
      <c r="UQR21" s="136"/>
      <c r="UQS21" s="136"/>
      <c r="UQT21" s="136"/>
      <c r="UQU21" s="136"/>
      <c r="UQV21" s="136"/>
      <c r="UQW21" s="136"/>
      <c r="UQX21" s="136"/>
      <c r="UQY21" s="136"/>
      <c r="UQZ21" s="136"/>
      <c r="URA21" s="136"/>
      <c r="URB21" s="136"/>
      <c r="URC21" s="136"/>
      <c r="URD21" s="136"/>
      <c r="URE21" s="136"/>
      <c r="URF21" s="136"/>
      <c r="URG21" s="136"/>
      <c r="URH21" s="136"/>
      <c r="URI21" s="136"/>
      <c r="URJ21" s="136"/>
      <c r="URK21" s="136"/>
      <c r="URL21" s="136"/>
      <c r="URM21" s="136"/>
      <c r="URN21" s="136"/>
      <c r="URO21" s="136"/>
      <c r="URP21" s="136"/>
      <c r="URQ21" s="136"/>
      <c r="URR21" s="136"/>
      <c r="URS21" s="136"/>
      <c r="URT21" s="136"/>
      <c r="URU21" s="136"/>
      <c r="URV21" s="136"/>
      <c r="URW21" s="136"/>
      <c r="URX21" s="136"/>
      <c r="URY21" s="136"/>
      <c r="URZ21" s="136"/>
      <c r="USA21" s="136"/>
      <c r="USB21" s="136"/>
      <c r="USC21" s="136"/>
      <c r="USD21" s="136"/>
      <c r="USE21" s="136"/>
      <c r="USF21" s="136"/>
      <c r="USG21" s="136"/>
      <c r="USH21" s="136"/>
      <c r="USI21" s="136"/>
      <c r="USJ21" s="136"/>
      <c r="USK21" s="136"/>
      <c r="USL21" s="136"/>
      <c r="USM21" s="136"/>
      <c r="USN21" s="136"/>
      <c r="USO21" s="136"/>
      <c r="USP21" s="136"/>
      <c r="USQ21" s="136"/>
      <c r="USR21" s="136"/>
      <c r="USS21" s="136"/>
      <c r="UST21" s="136"/>
      <c r="USU21" s="136"/>
      <c r="USV21" s="136"/>
      <c r="USW21" s="136"/>
      <c r="USX21" s="136"/>
      <c r="USY21" s="136"/>
      <c r="USZ21" s="136"/>
      <c r="UTA21" s="136"/>
      <c r="UTB21" s="136"/>
      <c r="UTC21" s="136"/>
      <c r="UTD21" s="136"/>
      <c r="UTE21" s="136"/>
      <c r="UTF21" s="136"/>
      <c r="UTG21" s="136"/>
      <c r="UTH21" s="136"/>
      <c r="UTI21" s="136"/>
      <c r="UTJ21" s="136"/>
      <c r="UTK21" s="136"/>
      <c r="UTL21" s="136"/>
      <c r="UTM21" s="136"/>
      <c r="UTN21" s="136"/>
      <c r="UTO21" s="136"/>
      <c r="UTP21" s="136"/>
      <c r="UTQ21" s="136"/>
      <c r="UTR21" s="136"/>
      <c r="UTS21" s="136"/>
      <c r="UTT21" s="136"/>
      <c r="UTU21" s="136"/>
      <c r="UTV21" s="136"/>
      <c r="UTW21" s="136"/>
      <c r="UTX21" s="136"/>
      <c r="UTY21" s="136"/>
      <c r="UTZ21" s="136"/>
      <c r="UUA21" s="136"/>
      <c r="UUB21" s="136"/>
      <c r="UUC21" s="136"/>
      <c r="UUD21" s="136"/>
      <c r="UUE21" s="136"/>
      <c r="UUF21" s="136"/>
      <c r="UUG21" s="136"/>
      <c r="UUH21" s="136"/>
      <c r="UUI21" s="136"/>
      <c r="UUJ21" s="136"/>
      <c r="UUK21" s="136"/>
      <c r="UUL21" s="136"/>
      <c r="UUM21" s="136"/>
      <c r="UUN21" s="136"/>
      <c r="UUO21" s="136"/>
      <c r="UUP21" s="136"/>
      <c r="UUQ21" s="136"/>
      <c r="UUR21" s="136"/>
      <c r="UUS21" s="136"/>
      <c r="UUT21" s="136"/>
      <c r="UUU21" s="136"/>
      <c r="UUV21" s="136"/>
      <c r="UUW21" s="136"/>
      <c r="UUX21" s="136"/>
      <c r="UUY21" s="136"/>
      <c r="UUZ21" s="136"/>
      <c r="UVA21" s="136"/>
      <c r="UVB21" s="136"/>
      <c r="UVC21" s="136"/>
      <c r="UVD21" s="136"/>
      <c r="UVE21" s="136"/>
      <c r="UVF21" s="136"/>
      <c r="UVG21" s="136"/>
      <c r="UVH21" s="136"/>
      <c r="UVI21" s="136"/>
      <c r="UVJ21" s="136"/>
      <c r="UVK21" s="136"/>
      <c r="UVL21" s="136"/>
      <c r="UVM21" s="136"/>
      <c r="UVN21" s="136"/>
      <c r="UVO21" s="136"/>
      <c r="UVP21" s="136"/>
      <c r="UVQ21" s="136"/>
      <c r="UVR21" s="136"/>
      <c r="UVS21" s="136"/>
      <c r="UVT21" s="136"/>
      <c r="UVU21" s="136"/>
      <c r="UVV21" s="136"/>
      <c r="UVW21" s="136"/>
      <c r="UVX21" s="136"/>
      <c r="UVY21" s="136"/>
      <c r="UVZ21" s="136"/>
      <c r="UWA21" s="136"/>
      <c r="UWB21" s="136"/>
      <c r="UWC21" s="136"/>
      <c r="UWD21" s="136"/>
      <c r="UWE21" s="136"/>
      <c r="UWF21" s="136"/>
      <c r="UWG21" s="136"/>
      <c r="UWH21" s="136"/>
      <c r="UWI21" s="136"/>
      <c r="UWJ21" s="136"/>
      <c r="UWK21" s="136"/>
      <c r="UWL21" s="136"/>
      <c r="UWM21" s="136"/>
      <c r="UWN21" s="136"/>
      <c r="UWO21" s="136"/>
      <c r="UWP21" s="136"/>
      <c r="UWQ21" s="136"/>
      <c r="UWR21" s="136"/>
      <c r="UWS21" s="136"/>
      <c r="UWT21" s="136"/>
      <c r="UWU21" s="136"/>
      <c r="UWV21" s="136"/>
      <c r="UWW21" s="136"/>
      <c r="UWX21" s="136"/>
      <c r="UWY21" s="136"/>
      <c r="UWZ21" s="136"/>
      <c r="UXA21" s="136"/>
      <c r="UXB21" s="136"/>
      <c r="UXC21" s="136"/>
      <c r="UXD21" s="136"/>
      <c r="UXE21" s="136"/>
      <c r="UXF21" s="136"/>
      <c r="UXG21" s="136"/>
      <c r="UXH21" s="136"/>
      <c r="UXI21" s="136"/>
      <c r="UXJ21" s="136"/>
      <c r="UXK21" s="136"/>
      <c r="UXL21" s="136"/>
      <c r="UXM21" s="136"/>
      <c r="UXN21" s="136"/>
      <c r="UXO21" s="136"/>
      <c r="UXP21" s="136"/>
      <c r="UXQ21" s="136"/>
      <c r="UXR21" s="136"/>
      <c r="UXS21" s="136"/>
      <c r="UXT21" s="136"/>
      <c r="UXU21" s="136"/>
      <c r="UXV21" s="136"/>
      <c r="UXW21" s="136"/>
      <c r="UXX21" s="136"/>
      <c r="UXY21" s="136"/>
      <c r="UXZ21" s="136"/>
      <c r="UYA21" s="136"/>
      <c r="UYB21" s="136"/>
      <c r="UYC21" s="136"/>
      <c r="UYD21" s="136"/>
      <c r="UYE21" s="136"/>
      <c r="UYF21" s="136"/>
      <c r="UYG21" s="136"/>
      <c r="UYH21" s="136"/>
      <c r="UYI21" s="136"/>
      <c r="UYJ21" s="136"/>
      <c r="UYK21" s="136"/>
      <c r="UYL21" s="136"/>
      <c r="UYM21" s="136"/>
      <c r="UYN21" s="136"/>
      <c r="UYO21" s="136"/>
      <c r="UYP21" s="136"/>
      <c r="UYQ21" s="136"/>
      <c r="UYR21" s="136"/>
      <c r="UYS21" s="136"/>
      <c r="UYT21" s="136"/>
      <c r="UYU21" s="136"/>
      <c r="UYV21" s="136"/>
      <c r="UYW21" s="136"/>
      <c r="UYX21" s="136"/>
      <c r="UYY21" s="136"/>
      <c r="UYZ21" s="136"/>
      <c r="UZA21" s="136"/>
      <c r="UZB21" s="136"/>
      <c r="UZC21" s="136"/>
      <c r="UZD21" s="136"/>
      <c r="UZE21" s="136"/>
      <c r="UZF21" s="136"/>
      <c r="UZG21" s="136"/>
      <c r="UZH21" s="136"/>
      <c r="UZI21" s="136"/>
      <c r="UZJ21" s="136"/>
      <c r="UZK21" s="136"/>
      <c r="UZL21" s="136"/>
      <c r="UZM21" s="136"/>
      <c r="UZN21" s="136"/>
      <c r="UZO21" s="136"/>
      <c r="UZP21" s="136"/>
      <c r="UZQ21" s="136"/>
      <c r="UZR21" s="136"/>
      <c r="UZS21" s="136"/>
      <c r="UZT21" s="136"/>
      <c r="UZU21" s="136"/>
      <c r="UZV21" s="136"/>
      <c r="UZW21" s="136"/>
      <c r="UZX21" s="136"/>
      <c r="UZY21" s="136"/>
      <c r="UZZ21" s="136"/>
      <c r="VAA21" s="136"/>
      <c r="VAB21" s="136"/>
      <c r="VAC21" s="136"/>
      <c r="VAD21" s="136"/>
      <c r="VAE21" s="136"/>
      <c r="VAF21" s="136"/>
      <c r="VAG21" s="136"/>
      <c r="VAH21" s="136"/>
      <c r="VAI21" s="136"/>
      <c r="VAJ21" s="136"/>
      <c r="VAK21" s="136"/>
      <c r="VAL21" s="136"/>
      <c r="VAM21" s="136"/>
      <c r="VAN21" s="136"/>
      <c r="VAO21" s="136"/>
      <c r="VAP21" s="136"/>
      <c r="VAQ21" s="136"/>
      <c r="VAR21" s="136"/>
      <c r="VAS21" s="136"/>
      <c r="VAT21" s="136"/>
      <c r="VAU21" s="136"/>
      <c r="VAV21" s="136"/>
      <c r="VAW21" s="136"/>
      <c r="VAX21" s="136"/>
      <c r="VAY21" s="136"/>
      <c r="VAZ21" s="136"/>
      <c r="VBA21" s="136"/>
      <c r="VBB21" s="136"/>
      <c r="VBC21" s="136"/>
      <c r="VBD21" s="136"/>
      <c r="VBE21" s="136"/>
      <c r="VBF21" s="136"/>
      <c r="VBG21" s="136"/>
      <c r="VBH21" s="136"/>
      <c r="VBI21" s="136"/>
      <c r="VBJ21" s="136"/>
      <c r="VBK21" s="136"/>
      <c r="VBL21" s="136"/>
      <c r="VBM21" s="136"/>
      <c r="VBN21" s="136"/>
      <c r="VBO21" s="136"/>
      <c r="VBP21" s="136"/>
      <c r="VBQ21" s="136"/>
      <c r="VBR21" s="136"/>
      <c r="VBS21" s="136"/>
      <c r="VBT21" s="136"/>
      <c r="VBU21" s="136"/>
      <c r="VBV21" s="136"/>
      <c r="VBW21" s="136"/>
      <c r="VBX21" s="136"/>
      <c r="VBY21" s="136"/>
      <c r="VBZ21" s="136"/>
      <c r="VCA21" s="136"/>
      <c r="VCB21" s="136"/>
      <c r="VCC21" s="136"/>
      <c r="VCD21" s="136"/>
      <c r="VCE21" s="136"/>
      <c r="VCF21" s="136"/>
      <c r="VCG21" s="136"/>
      <c r="VCH21" s="136"/>
      <c r="VCI21" s="136"/>
      <c r="VCJ21" s="136"/>
      <c r="VCK21" s="136"/>
      <c r="VCL21" s="136"/>
      <c r="VCM21" s="136"/>
      <c r="VCN21" s="136"/>
      <c r="VCO21" s="136"/>
      <c r="VCP21" s="136"/>
      <c r="VCQ21" s="136"/>
      <c r="VCR21" s="136"/>
      <c r="VCS21" s="136"/>
      <c r="VCT21" s="136"/>
      <c r="VCU21" s="136"/>
      <c r="VCV21" s="136"/>
      <c r="VCW21" s="136"/>
      <c r="VCX21" s="136"/>
      <c r="VCY21" s="136"/>
      <c r="VCZ21" s="136"/>
      <c r="VDA21" s="136"/>
      <c r="VDB21" s="136"/>
      <c r="VDC21" s="136"/>
      <c r="VDD21" s="136"/>
      <c r="VDE21" s="136"/>
      <c r="VDF21" s="136"/>
      <c r="VDG21" s="136"/>
      <c r="VDH21" s="136"/>
      <c r="VDI21" s="136"/>
      <c r="VDJ21" s="136"/>
      <c r="VDK21" s="136"/>
      <c r="VDL21" s="136"/>
      <c r="VDM21" s="136"/>
      <c r="VDN21" s="136"/>
      <c r="VDO21" s="136"/>
      <c r="VDP21" s="136"/>
      <c r="VDQ21" s="136"/>
      <c r="VDR21" s="136"/>
      <c r="VDS21" s="136"/>
      <c r="VDT21" s="136"/>
      <c r="VDU21" s="136"/>
      <c r="VDV21" s="136"/>
      <c r="VDW21" s="136"/>
      <c r="VDX21" s="136"/>
      <c r="VDY21" s="136"/>
      <c r="VDZ21" s="136"/>
      <c r="VEA21" s="136"/>
      <c r="VEB21" s="136"/>
      <c r="VEC21" s="136"/>
      <c r="VED21" s="136"/>
      <c r="VEE21" s="136"/>
      <c r="VEF21" s="136"/>
      <c r="VEG21" s="136"/>
      <c r="VEH21" s="136"/>
      <c r="VEI21" s="136"/>
      <c r="VEJ21" s="136"/>
      <c r="VEK21" s="136"/>
      <c r="VEL21" s="136"/>
      <c r="VEM21" s="136"/>
      <c r="VEN21" s="136"/>
      <c r="VEO21" s="136"/>
      <c r="VEP21" s="136"/>
      <c r="VEQ21" s="136"/>
      <c r="VER21" s="136"/>
      <c r="VES21" s="136"/>
      <c r="VET21" s="136"/>
      <c r="VEU21" s="136"/>
      <c r="VEV21" s="136"/>
      <c r="VEW21" s="136"/>
      <c r="VEX21" s="136"/>
      <c r="VEY21" s="136"/>
      <c r="VEZ21" s="136"/>
      <c r="VFA21" s="136"/>
      <c r="VFB21" s="136"/>
      <c r="VFC21" s="136"/>
      <c r="VFD21" s="136"/>
      <c r="VFE21" s="136"/>
      <c r="VFF21" s="136"/>
      <c r="VFG21" s="136"/>
      <c r="VFH21" s="136"/>
      <c r="VFI21" s="136"/>
      <c r="VFJ21" s="136"/>
      <c r="VFK21" s="136"/>
      <c r="VFL21" s="136"/>
      <c r="VFM21" s="136"/>
      <c r="VFN21" s="136"/>
      <c r="VFO21" s="136"/>
      <c r="VFP21" s="136"/>
      <c r="VFQ21" s="136"/>
      <c r="VFR21" s="136"/>
      <c r="VFS21" s="136"/>
      <c r="VFT21" s="136"/>
      <c r="VFU21" s="136"/>
      <c r="VFV21" s="136"/>
      <c r="VFW21" s="136"/>
      <c r="VFX21" s="136"/>
      <c r="VFY21" s="136"/>
      <c r="VFZ21" s="136"/>
      <c r="VGA21" s="136"/>
      <c r="VGB21" s="136"/>
      <c r="VGC21" s="136"/>
      <c r="VGD21" s="136"/>
      <c r="VGE21" s="136"/>
      <c r="VGF21" s="136"/>
      <c r="VGG21" s="136"/>
      <c r="VGH21" s="136"/>
      <c r="VGI21" s="136"/>
      <c r="VGJ21" s="136"/>
      <c r="VGK21" s="136"/>
      <c r="VGL21" s="136"/>
      <c r="VGM21" s="136"/>
      <c r="VGN21" s="136"/>
      <c r="VGO21" s="136"/>
      <c r="VGP21" s="136"/>
      <c r="VGQ21" s="136"/>
      <c r="VGR21" s="136"/>
      <c r="VGS21" s="136"/>
      <c r="VGT21" s="136"/>
      <c r="VGU21" s="136"/>
      <c r="VGV21" s="136"/>
      <c r="VGW21" s="136"/>
      <c r="VGX21" s="136"/>
      <c r="VGY21" s="136"/>
      <c r="VGZ21" s="136"/>
      <c r="VHA21" s="136"/>
      <c r="VHB21" s="136"/>
      <c r="VHC21" s="136"/>
      <c r="VHD21" s="136"/>
      <c r="VHE21" s="136"/>
      <c r="VHF21" s="136"/>
      <c r="VHG21" s="136"/>
      <c r="VHH21" s="136"/>
      <c r="VHI21" s="136"/>
      <c r="VHJ21" s="136"/>
      <c r="VHK21" s="136"/>
      <c r="VHL21" s="136"/>
      <c r="VHM21" s="136"/>
      <c r="VHN21" s="136"/>
      <c r="VHO21" s="136"/>
      <c r="VHP21" s="136"/>
      <c r="VHQ21" s="136"/>
      <c r="VHR21" s="136"/>
      <c r="VHS21" s="136"/>
      <c r="VHT21" s="136"/>
      <c r="VHU21" s="136"/>
      <c r="VHV21" s="136"/>
      <c r="VHW21" s="136"/>
      <c r="VHX21" s="136"/>
      <c r="VHY21" s="136"/>
      <c r="VHZ21" s="136"/>
      <c r="VIA21" s="136"/>
      <c r="VIB21" s="136"/>
      <c r="VIC21" s="136"/>
      <c r="VID21" s="136"/>
      <c r="VIE21" s="136"/>
      <c r="VIF21" s="136"/>
      <c r="VIG21" s="136"/>
      <c r="VIH21" s="136"/>
      <c r="VII21" s="136"/>
      <c r="VIJ21" s="136"/>
      <c r="VIK21" s="136"/>
      <c r="VIL21" s="136"/>
      <c r="VIM21" s="136"/>
      <c r="VIN21" s="136"/>
      <c r="VIO21" s="136"/>
      <c r="VIP21" s="136"/>
      <c r="VIQ21" s="136"/>
      <c r="VIR21" s="136"/>
      <c r="VIS21" s="136"/>
      <c r="VIT21" s="136"/>
      <c r="VIU21" s="136"/>
      <c r="VIV21" s="136"/>
      <c r="VIW21" s="136"/>
      <c r="VIX21" s="136"/>
      <c r="VIY21" s="136"/>
      <c r="VIZ21" s="136"/>
      <c r="VJA21" s="136"/>
      <c r="VJB21" s="136"/>
      <c r="VJC21" s="136"/>
      <c r="VJD21" s="136"/>
      <c r="VJE21" s="136"/>
      <c r="VJF21" s="136"/>
      <c r="VJG21" s="136"/>
      <c r="VJH21" s="136"/>
      <c r="VJI21" s="136"/>
      <c r="VJJ21" s="136"/>
      <c r="VJK21" s="136"/>
      <c r="VJL21" s="136"/>
      <c r="VJM21" s="136"/>
      <c r="VJN21" s="136"/>
      <c r="VJO21" s="136"/>
      <c r="VJP21" s="136"/>
      <c r="VJQ21" s="136"/>
      <c r="VJR21" s="136"/>
      <c r="VJS21" s="136"/>
      <c r="VJT21" s="136"/>
      <c r="VJU21" s="136"/>
      <c r="VJV21" s="136"/>
      <c r="VJW21" s="136"/>
      <c r="VJX21" s="136"/>
      <c r="VJY21" s="136"/>
      <c r="VJZ21" s="136"/>
      <c r="VKA21" s="136"/>
      <c r="VKB21" s="136"/>
      <c r="VKC21" s="136"/>
      <c r="VKD21" s="136"/>
      <c r="VKE21" s="136"/>
      <c r="VKF21" s="136"/>
      <c r="VKG21" s="136"/>
      <c r="VKH21" s="136"/>
      <c r="VKI21" s="136"/>
      <c r="VKJ21" s="136"/>
      <c r="VKK21" s="136"/>
      <c r="VKL21" s="136"/>
      <c r="VKM21" s="136"/>
      <c r="VKN21" s="136"/>
      <c r="VKO21" s="136"/>
      <c r="VKP21" s="136"/>
      <c r="VKQ21" s="136"/>
      <c r="VKR21" s="136"/>
      <c r="VKS21" s="136"/>
      <c r="VKT21" s="136"/>
      <c r="VKU21" s="136"/>
      <c r="VKV21" s="136"/>
      <c r="VKW21" s="136"/>
      <c r="VKX21" s="136"/>
      <c r="VKY21" s="136"/>
      <c r="VKZ21" s="136"/>
      <c r="VLA21" s="136"/>
      <c r="VLB21" s="136"/>
      <c r="VLC21" s="136"/>
      <c r="VLD21" s="136"/>
      <c r="VLE21" s="136"/>
      <c r="VLF21" s="136"/>
      <c r="VLG21" s="136"/>
      <c r="VLH21" s="136"/>
      <c r="VLI21" s="136"/>
      <c r="VLJ21" s="136"/>
      <c r="VLK21" s="136"/>
      <c r="VLL21" s="136"/>
      <c r="VLM21" s="136"/>
      <c r="VLN21" s="136"/>
      <c r="VLO21" s="136"/>
      <c r="VLP21" s="136"/>
      <c r="VLQ21" s="136"/>
      <c r="VLR21" s="136"/>
      <c r="VLS21" s="136"/>
      <c r="VLT21" s="136"/>
      <c r="VLU21" s="136"/>
      <c r="VLV21" s="136"/>
      <c r="VLW21" s="136"/>
      <c r="VLX21" s="136"/>
      <c r="VLY21" s="136"/>
      <c r="VLZ21" s="136"/>
      <c r="VMA21" s="136"/>
      <c r="VMB21" s="136"/>
      <c r="VMC21" s="136"/>
      <c r="VMD21" s="136"/>
      <c r="VME21" s="136"/>
      <c r="VMF21" s="136"/>
      <c r="VMG21" s="136"/>
      <c r="VMH21" s="136"/>
      <c r="VMI21" s="136"/>
      <c r="VMJ21" s="136"/>
      <c r="VMK21" s="136"/>
      <c r="VML21" s="136"/>
      <c r="VMM21" s="136"/>
      <c r="VMN21" s="136"/>
      <c r="VMO21" s="136"/>
      <c r="VMP21" s="136"/>
      <c r="VMQ21" s="136"/>
      <c r="VMR21" s="136"/>
      <c r="VMS21" s="136"/>
      <c r="VMT21" s="136"/>
      <c r="VMU21" s="136"/>
      <c r="VMV21" s="136"/>
      <c r="VMW21" s="136"/>
      <c r="VMX21" s="136"/>
      <c r="VMY21" s="136"/>
      <c r="VMZ21" s="136"/>
      <c r="VNA21" s="136"/>
      <c r="VNB21" s="136"/>
      <c r="VNC21" s="136"/>
      <c r="VND21" s="136"/>
      <c r="VNE21" s="136"/>
      <c r="VNF21" s="136"/>
      <c r="VNG21" s="136"/>
      <c r="VNH21" s="136"/>
      <c r="VNI21" s="136"/>
      <c r="VNJ21" s="136"/>
      <c r="VNK21" s="136"/>
      <c r="VNL21" s="136"/>
      <c r="VNM21" s="136"/>
      <c r="VNN21" s="136"/>
      <c r="VNO21" s="136"/>
      <c r="VNP21" s="136"/>
      <c r="VNQ21" s="136"/>
      <c r="VNR21" s="136"/>
      <c r="VNS21" s="136"/>
      <c r="VNT21" s="136"/>
      <c r="VNU21" s="136"/>
      <c r="VNV21" s="136"/>
      <c r="VNW21" s="136"/>
      <c r="VNX21" s="136"/>
      <c r="VNY21" s="136"/>
      <c r="VNZ21" s="136"/>
      <c r="VOA21" s="136"/>
      <c r="VOB21" s="136"/>
      <c r="VOC21" s="136"/>
      <c r="VOD21" s="136"/>
      <c r="VOE21" s="136"/>
      <c r="VOF21" s="136"/>
      <c r="VOG21" s="136"/>
      <c r="VOH21" s="136"/>
      <c r="VOI21" s="136"/>
      <c r="VOJ21" s="136"/>
      <c r="VOK21" s="136"/>
      <c r="VOL21" s="136"/>
      <c r="VOM21" s="136"/>
      <c r="VON21" s="136"/>
      <c r="VOO21" s="136"/>
      <c r="VOP21" s="136"/>
      <c r="VOQ21" s="136"/>
      <c r="VOR21" s="136"/>
      <c r="VOS21" s="136"/>
      <c r="VOT21" s="136"/>
      <c r="VOU21" s="136"/>
      <c r="VOV21" s="136"/>
      <c r="VOW21" s="136"/>
      <c r="VOX21" s="136"/>
      <c r="VOY21" s="136"/>
      <c r="VOZ21" s="136"/>
      <c r="VPA21" s="136"/>
      <c r="VPB21" s="136"/>
      <c r="VPC21" s="136"/>
      <c r="VPD21" s="136"/>
      <c r="VPE21" s="136"/>
      <c r="VPF21" s="136"/>
      <c r="VPG21" s="136"/>
      <c r="VPH21" s="136"/>
      <c r="VPI21" s="136"/>
      <c r="VPJ21" s="136"/>
      <c r="VPK21" s="136"/>
      <c r="VPL21" s="136"/>
      <c r="VPM21" s="136"/>
      <c r="VPN21" s="136"/>
      <c r="VPO21" s="136"/>
      <c r="VPP21" s="136"/>
      <c r="VPQ21" s="136"/>
      <c r="VPR21" s="136"/>
      <c r="VPS21" s="136"/>
      <c r="VPT21" s="136"/>
      <c r="VPU21" s="136"/>
      <c r="VPV21" s="136"/>
      <c r="VPW21" s="136"/>
      <c r="VPX21" s="136"/>
      <c r="VPY21" s="136"/>
      <c r="VPZ21" s="136"/>
      <c r="VQA21" s="136"/>
      <c r="VQB21" s="136"/>
      <c r="VQC21" s="136"/>
      <c r="VQD21" s="136"/>
      <c r="VQE21" s="136"/>
      <c r="VQF21" s="136"/>
      <c r="VQG21" s="136"/>
      <c r="VQH21" s="136"/>
      <c r="VQI21" s="136"/>
      <c r="VQJ21" s="136"/>
      <c r="VQK21" s="136"/>
      <c r="VQL21" s="136"/>
      <c r="VQM21" s="136"/>
      <c r="VQN21" s="136"/>
      <c r="VQO21" s="136"/>
      <c r="VQP21" s="136"/>
      <c r="VQQ21" s="136"/>
      <c r="VQR21" s="136"/>
      <c r="VQS21" s="136"/>
      <c r="VQT21" s="136"/>
      <c r="VQU21" s="136"/>
      <c r="VQV21" s="136"/>
      <c r="VQW21" s="136"/>
      <c r="VQX21" s="136"/>
      <c r="VQY21" s="136"/>
      <c r="VQZ21" s="136"/>
      <c r="VRA21" s="136"/>
      <c r="VRB21" s="136"/>
      <c r="VRC21" s="136"/>
      <c r="VRD21" s="136"/>
      <c r="VRE21" s="136"/>
      <c r="VRF21" s="136"/>
      <c r="VRG21" s="136"/>
      <c r="VRH21" s="136"/>
      <c r="VRI21" s="136"/>
      <c r="VRJ21" s="136"/>
      <c r="VRK21" s="136"/>
      <c r="VRL21" s="136"/>
      <c r="VRM21" s="136"/>
      <c r="VRN21" s="136"/>
      <c r="VRO21" s="136"/>
      <c r="VRP21" s="136"/>
      <c r="VRQ21" s="136"/>
      <c r="VRR21" s="136"/>
      <c r="VRS21" s="136"/>
      <c r="VRT21" s="136"/>
      <c r="VRU21" s="136"/>
      <c r="VRV21" s="136"/>
      <c r="VRW21" s="136"/>
      <c r="VRX21" s="136"/>
      <c r="VRY21" s="136"/>
      <c r="VRZ21" s="136"/>
      <c r="VSA21" s="136"/>
      <c r="VSB21" s="136"/>
      <c r="VSC21" s="136"/>
      <c r="VSD21" s="136"/>
      <c r="VSE21" s="136"/>
      <c r="VSF21" s="136"/>
      <c r="VSG21" s="136"/>
      <c r="VSH21" s="136"/>
      <c r="VSI21" s="136"/>
      <c r="VSJ21" s="136"/>
      <c r="VSK21" s="136"/>
      <c r="VSL21" s="136"/>
      <c r="VSM21" s="136"/>
      <c r="VSN21" s="136"/>
      <c r="VSO21" s="136"/>
      <c r="VSP21" s="136"/>
      <c r="VSQ21" s="136"/>
      <c r="VSR21" s="136"/>
      <c r="VSS21" s="136"/>
      <c r="VST21" s="136"/>
      <c r="VSU21" s="136"/>
      <c r="VSV21" s="136"/>
      <c r="VSW21" s="136"/>
      <c r="VSX21" s="136"/>
      <c r="VSY21" s="136"/>
      <c r="VSZ21" s="136"/>
      <c r="VTA21" s="136"/>
      <c r="VTB21" s="136"/>
      <c r="VTC21" s="136"/>
      <c r="VTD21" s="136"/>
      <c r="VTE21" s="136"/>
      <c r="VTF21" s="136"/>
      <c r="VTG21" s="136"/>
      <c r="VTH21" s="136"/>
      <c r="VTI21" s="136"/>
      <c r="VTJ21" s="136"/>
      <c r="VTK21" s="136"/>
      <c r="VTL21" s="136"/>
      <c r="VTM21" s="136"/>
      <c r="VTN21" s="136"/>
      <c r="VTO21" s="136"/>
      <c r="VTP21" s="136"/>
      <c r="VTQ21" s="136"/>
      <c r="VTR21" s="136"/>
      <c r="VTS21" s="136"/>
      <c r="VTT21" s="136"/>
      <c r="VTU21" s="136"/>
      <c r="VTV21" s="136"/>
      <c r="VTW21" s="136"/>
      <c r="VTX21" s="136"/>
      <c r="VTY21" s="136"/>
      <c r="VTZ21" s="136"/>
      <c r="VUA21" s="136"/>
      <c r="VUB21" s="136"/>
      <c r="VUC21" s="136"/>
      <c r="VUD21" s="136"/>
      <c r="VUE21" s="136"/>
      <c r="VUF21" s="136"/>
      <c r="VUG21" s="136"/>
      <c r="VUH21" s="136"/>
      <c r="VUI21" s="136"/>
      <c r="VUJ21" s="136"/>
      <c r="VUK21" s="136"/>
      <c r="VUL21" s="136"/>
      <c r="VUM21" s="136"/>
      <c r="VUN21" s="136"/>
      <c r="VUO21" s="136"/>
      <c r="VUP21" s="136"/>
      <c r="VUQ21" s="136"/>
      <c r="VUR21" s="136"/>
      <c r="VUS21" s="136"/>
      <c r="VUT21" s="136"/>
      <c r="VUU21" s="136"/>
      <c r="VUV21" s="136"/>
      <c r="VUW21" s="136"/>
      <c r="VUX21" s="136"/>
      <c r="VUY21" s="136"/>
      <c r="VUZ21" s="136"/>
      <c r="VVA21" s="136"/>
      <c r="VVB21" s="136"/>
      <c r="VVC21" s="136"/>
      <c r="VVD21" s="136"/>
      <c r="VVE21" s="136"/>
      <c r="VVF21" s="136"/>
      <c r="VVG21" s="136"/>
      <c r="VVH21" s="136"/>
      <c r="VVI21" s="136"/>
      <c r="VVJ21" s="136"/>
      <c r="VVK21" s="136"/>
      <c r="VVL21" s="136"/>
      <c r="VVM21" s="136"/>
      <c r="VVN21" s="136"/>
      <c r="VVO21" s="136"/>
      <c r="VVP21" s="136"/>
      <c r="VVQ21" s="136"/>
      <c r="VVR21" s="136"/>
      <c r="VVS21" s="136"/>
      <c r="VVT21" s="136"/>
      <c r="VVU21" s="136"/>
      <c r="VVV21" s="136"/>
      <c r="VVW21" s="136"/>
      <c r="VVX21" s="136"/>
      <c r="VVY21" s="136"/>
      <c r="VVZ21" s="136"/>
      <c r="VWA21" s="136"/>
      <c r="VWB21" s="136"/>
      <c r="VWC21" s="136"/>
      <c r="VWD21" s="136"/>
      <c r="VWE21" s="136"/>
      <c r="VWF21" s="136"/>
      <c r="VWG21" s="136"/>
      <c r="VWH21" s="136"/>
      <c r="VWI21" s="136"/>
      <c r="VWJ21" s="136"/>
      <c r="VWK21" s="136"/>
      <c r="VWL21" s="136"/>
      <c r="VWM21" s="136"/>
      <c r="VWN21" s="136"/>
      <c r="VWO21" s="136"/>
      <c r="VWP21" s="136"/>
      <c r="VWQ21" s="136"/>
      <c r="VWR21" s="136"/>
      <c r="VWS21" s="136"/>
      <c r="VWT21" s="136"/>
      <c r="VWU21" s="136"/>
      <c r="VWV21" s="136"/>
      <c r="VWW21" s="136"/>
      <c r="VWX21" s="136"/>
      <c r="VWY21" s="136"/>
      <c r="VWZ21" s="136"/>
      <c r="VXA21" s="136"/>
      <c r="VXB21" s="136"/>
      <c r="VXC21" s="136"/>
      <c r="VXD21" s="136"/>
      <c r="VXE21" s="136"/>
      <c r="VXF21" s="136"/>
      <c r="VXG21" s="136"/>
      <c r="VXH21" s="136"/>
      <c r="VXI21" s="136"/>
      <c r="VXJ21" s="136"/>
      <c r="VXK21" s="136"/>
      <c r="VXL21" s="136"/>
      <c r="VXM21" s="136"/>
      <c r="VXN21" s="136"/>
      <c r="VXO21" s="136"/>
      <c r="VXP21" s="136"/>
      <c r="VXQ21" s="136"/>
      <c r="VXR21" s="136"/>
      <c r="VXS21" s="136"/>
      <c r="VXT21" s="136"/>
      <c r="VXU21" s="136"/>
      <c r="VXV21" s="136"/>
      <c r="VXW21" s="136"/>
      <c r="VXX21" s="136"/>
      <c r="VXY21" s="136"/>
      <c r="VXZ21" s="136"/>
      <c r="VYA21" s="136"/>
      <c r="VYB21" s="136"/>
      <c r="VYC21" s="136"/>
      <c r="VYD21" s="136"/>
      <c r="VYE21" s="136"/>
      <c r="VYF21" s="136"/>
      <c r="VYG21" s="136"/>
      <c r="VYH21" s="136"/>
      <c r="VYI21" s="136"/>
      <c r="VYJ21" s="136"/>
      <c r="VYK21" s="136"/>
      <c r="VYL21" s="136"/>
      <c r="VYM21" s="136"/>
      <c r="VYN21" s="136"/>
      <c r="VYO21" s="136"/>
      <c r="VYP21" s="136"/>
      <c r="VYQ21" s="136"/>
      <c r="VYR21" s="136"/>
      <c r="VYS21" s="136"/>
      <c r="VYT21" s="136"/>
      <c r="VYU21" s="136"/>
      <c r="VYV21" s="136"/>
      <c r="VYW21" s="136"/>
      <c r="VYX21" s="136"/>
      <c r="VYY21" s="136"/>
      <c r="VYZ21" s="136"/>
      <c r="VZA21" s="136"/>
      <c r="VZB21" s="136"/>
      <c r="VZC21" s="136"/>
      <c r="VZD21" s="136"/>
      <c r="VZE21" s="136"/>
      <c r="VZF21" s="136"/>
      <c r="VZG21" s="136"/>
      <c r="VZH21" s="136"/>
      <c r="VZI21" s="136"/>
      <c r="VZJ21" s="136"/>
      <c r="VZK21" s="136"/>
      <c r="VZL21" s="136"/>
      <c r="VZM21" s="136"/>
      <c r="VZN21" s="136"/>
      <c r="VZO21" s="136"/>
      <c r="VZP21" s="136"/>
      <c r="VZQ21" s="136"/>
      <c r="VZR21" s="136"/>
      <c r="VZS21" s="136"/>
      <c r="VZT21" s="136"/>
      <c r="VZU21" s="136"/>
      <c r="VZV21" s="136"/>
      <c r="VZW21" s="136"/>
      <c r="VZX21" s="136"/>
      <c r="VZY21" s="136"/>
      <c r="VZZ21" s="136"/>
      <c r="WAA21" s="136"/>
      <c r="WAB21" s="136"/>
      <c r="WAC21" s="136"/>
      <c r="WAD21" s="136"/>
      <c r="WAE21" s="136"/>
      <c r="WAF21" s="136"/>
      <c r="WAG21" s="136"/>
      <c r="WAH21" s="136"/>
      <c r="WAI21" s="136"/>
      <c r="WAJ21" s="136"/>
      <c r="WAK21" s="136"/>
      <c r="WAL21" s="136"/>
      <c r="WAM21" s="136"/>
      <c r="WAN21" s="136"/>
      <c r="WAO21" s="136"/>
      <c r="WAP21" s="136"/>
      <c r="WAQ21" s="136"/>
      <c r="WAR21" s="136"/>
      <c r="WAS21" s="136"/>
      <c r="WAT21" s="136"/>
      <c r="WAU21" s="136"/>
      <c r="WAV21" s="136"/>
      <c r="WAW21" s="136"/>
      <c r="WAX21" s="136"/>
      <c r="WAY21" s="136"/>
      <c r="WAZ21" s="136"/>
      <c r="WBA21" s="136"/>
      <c r="WBB21" s="136"/>
      <c r="WBC21" s="136"/>
      <c r="WBD21" s="136"/>
      <c r="WBE21" s="136"/>
      <c r="WBF21" s="136"/>
      <c r="WBG21" s="136"/>
      <c r="WBH21" s="136"/>
      <c r="WBI21" s="136"/>
      <c r="WBJ21" s="136"/>
      <c r="WBK21" s="136"/>
      <c r="WBL21" s="136"/>
      <c r="WBM21" s="136"/>
      <c r="WBN21" s="136"/>
      <c r="WBO21" s="136"/>
      <c r="WBP21" s="136"/>
      <c r="WBQ21" s="136"/>
      <c r="WBR21" s="136"/>
      <c r="WBS21" s="136"/>
      <c r="WBT21" s="136"/>
      <c r="WBU21" s="136"/>
      <c r="WBV21" s="136"/>
      <c r="WBW21" s="136"/>
      <c r="WBX21" s="136"/>
      <c r="WBY21" s="136"/>
      <c r="WBZ21" s="136"/>
      <c r="WCA21" s="136"/>
      <c r="WCB21" s="136"/>
      <c r="WCC21" s="136"/>
      <c r="WCD21" s="136"/>
      <c r="WCE21" s="136"/>
      <c r="WCF21" s="136"/>
      <c r="WCG21" s="136"/>
      <c r="WCH21" s="136"/>
      <c r="WCI21" s="136"/>
      <c r="WCJ21" s="136"/>
      <c r="WCK21" s="136"/>
      <c r="WCL21" s="136"/>
      <c r="WCM21" s="136"/>
      <c r="WCN21" s="136"/>
      <c r="WCO21" s="136"/>
      <c r="WCP21" s="136"/>
      <c r="WCQ21" s="136"/>
      <c r="WCR21" s="136"/>
      <c r="WCS21" s="136"/>
      <c r="WCT21" s="136"/>
      <c r="WCU21" s="136"/>
      <c r="WCV21" s="136"/>
      <c r="WCW21" s="136"/>
      <c r="WCX21" s="136"/>
      <c r="WCY21" s="136"/>
      <c r="WCZ21" s="136"/>
      <c r="WDA21" s="136"/>
      <c r="WDB21" s="136"/>
      <c r="WDC21" s="136"/>
      <c r="WDD21" s="136"/>
      <c r="WDE21" s="136"/>
      <c r="WDF21" s="136"/>
      <c r="WDG21" s="136"/>
      <c r="WDH21" s="136"/>
      <c r="WDI21" s="136"/>
      <c r="WDJ21" s="136"/>
      <c r="WDK21" s="136"/>
      <c r="WDL21" s="136"/>
      <c r="WDM21" s="136"/>
      <c r="WDN21" s="136"/>
      <c r="WDO21" s="136"/>
      <c r="WDP21" s="136"/>
      <c r="WDQ21" s="136"/>
      <c r="WDR21" s="136"/>
      <c r="WDS21" s="136"/>
      <c r="WDT21" s="136"/>
      <c r="WDU21" s="136"/>
      <c r="WDV21" s="136"/>
      <c r="WDW21" s="136"/>
      <c r="WDX21" s="136"/>
      <c r="WDY21" s="136"/>
      <c r="WDZ21" s="136"/>
      <c r="WEA21" s="136"/>
      <c r="WEB21" s="136"/>
      <c r="WEC21" s="136"/>
      <c r="WED21" s="136"/>
      <c r="WEE21" s="136"/>
      <c r="WEF21" s="136"/>
      <c r="WEG21" s="136"/>
      <c r="WEH21" s="136"/>
      <c r="WEI21" s="136"/>
      <c r="WEJ21" s="136"/>
      <c r="WEK21" s="136"/>
      <c r="WEL21" s="136"/>
      <c r="WEM21" s="136"/>
      <c r="WEN21" s="136"/>
      <c r="WEO21" s="136"/>
      <c r="WEP21" s="136"/>
      <c r="WEQ21" s="136"/>
      <c r="WER21" s="136"/>
      <c r="WES21" s="136"/>
      <c r="WET21" s="136"/>
      <c r="WEU21" s="136"/>
      <c r="WEV21" s="136"/>
      <c r="WEW21" s="136"/>
      <c r="WEX21" s="136"/>
      <c r="WEY21" s="136"/>
      <c r="WEZ21" s="136"/>
      <c r="WFA21" s="136"/>
      <c r="WFB21" s="136"/>
      <c r="WFC21" s="136"/>
      <c r="WFD21" s="136"/>
      <c r="WFE21" s="136"/>
      <c r="WFF21" s="136"/>
      <c r="WFG21" s="136"/>
      <c r="WFH21" s="136"/>
      <c r="WFI21" s="136"/>
      <c r="WFJ21" s="136"/>
      <c r="WFK21" s="136"/>
      <c r="WFL21" s="136"/>
      <c r="WFM21" s="136"/>
      <c r="WFN21" s="136"/>
      <c r="WFO21" s="136"/>
      <c r="WFP21" s="136"/>
      <c r="WFQ21" s="136"/>
      <c r="WFR21" s="136"/>
      <c r="WFS21" s="136"/>
      <c r="WFT21" s="136"/>
      <c r="WFU21" s="136"/>
      <c r="WFV21" s="136"/>
      <c r="WFW21" s="136"/>
      <c r="WFX21" s="136"/>
      <c r="WFY21" s="136"/>
      <c r="WFZ21" s="136"/>
      <c r="WGA21" s="136"/>
      <c r="WGB21" s="136"/>
      <c r="WGC21" s="136"/>
      <c r="WGD21" s="136"/>
      <c r="WGE21" s="136"/>
      <c r="WGF21" s="136"/>
      <c r="WGG21" s="136"/>
      <c r="WGH21" s="136"/>
      <c r="WGI21" s="136"/>
      <c r="WGJ21" s="136"/>
      <c r="WGK21" s="136"/>
      <c r="WGL21" s="136"/>
      <c r="WGM21" s="136"/>
      <c r="WGN21" s="136"/>
      <c r="WGO21" s="136"/>
      <c r="WGP21" s="136"/>
      <c r="WGQ21" s="136"/>
      <c r="WGR21" s="136"/>
      <c r="WGS21" s="136"/>
      <c r="WGT21" s="136"/>
      <c r="WGU21" s="136"/>
      <c r="WGV21" s="136"/>
      <c r="WGW21" s="136"/>
      <c r="WGX21" s="136"/>
      <c r="WGY21" s="136"/>
      <c r="WGZ21" s="136"/>
      <c r="WHA21" s="136"/>
      <c r="WHB21" s="136"/>
      <c r="WHC21" s="136"/>
      <c r="WHD21" s="136"/>
      <c r="WHE21" s="136"/>
      <c r="WHF21" s="136"/>
      <c r="WHG21" s="136"/>
      <c r="WHH21" s="136"/>
      <c r="WHI21" s="136"/>
      <c r="WHJ21" s="136"/>
      <c r="WHK21" s="136"/>
      <c r="WHL21" s="136"/>
      <c r="WHM21" s="136"/>
      <c r="WHN21" s="136"/>
      <c r="WHO21" s="136"/>
      <c r="WHP21" s="136"/>
      <c r="WHQ21" s="136"/>
      <c r="WHR21" s="136"/>
      <c r="WHS21" s="136"/>
      <c r="WHT21" s="136"/>
      <c r="WHU21" s="136"/>
      <c r="WHV21" s="136"/>
      <c r="WHW21" s="136"/>
      <c r="WHX21" s="136"/>
      <c r="WHY21" s="136"/>
      <c r="WHZ21" s="136"/>
      <c r="WIA21" s="136"/>
      <c r="WIB21" s="136"/>
      <c r="WIC21" s="136"/>
      <c r="WID21" s="136"/>
      <c r="WIE21" s="136"/>
      <c r="WIF21" s="136"/>
      <c r="WIG21" s="136"/>
      <c r="WIH21" s="136"/>
      <c r="WII21" s="136"/>
      <c r="WIJ21" s="136"/>
      <c r="WIK21" s="136"/>
      <c r="WIL21" s="136"/>
      <c r="WIM21" s="136"/>
      <c r="WIN21" s="136"/>
      <c r="WIO21" s="136"/>
      <c r="WIP21" s="136"/>
      <c r="WIQ21" s="136"/>
      <c r="WIR21" s="136"/>
      <c r="WIS21" s="136"/>
      <c r="WIT21" s="136"/>
      <c r="WIU21" s="136"/>
      <c r="WIV21" s="136"/>
      <c r="WIW21" s="136"/>
      <c r="WIX21" s="136"/>
      <c r="WIY21" s="136"/>
      <c r="WIZ21" s="136"/>
      <c r="WJA21" s="136"/>
      <c r="WJB21" s="136"/>
      <c r="WJC21" s="136"/>
      <c r="WJD21" s="136"/>
      <c r="WJE21" s="136"/>
      <c r="WJF21" s="136"/>
      <c r="WJG21" s="136"/>
      <c r="WJH21" s="136"/>
      <c r="WJI21" s="136"/>
      <c r="WJJ21" s="136"/>
      <c r="WJK21" s="136"/>
      <c r="WJL21" s="136"/>
      <c r="WJM21" s="136"/>
      <c r="WJN21" s="136"/>
      <c r="WJO21" s="136"/>
      <c r="WJP21" s="136"/>
      <c r="WJQ21" s="136"/>
      <c r="WJR21" s="136"/>
      <c r="WJS21" s="136"/>
      <c r="WJT21" s="136"/>
      <c r="WJU21" s="136"/>
      <c r="WJV21" s="136"/>
      <c r="WJW21" s="136"/>
      <c r="WJX21" s="136"/>
      <c r="WJY21" s="136"/>
      <c r="WJZ21" s="136"/>
      <c r="WKA21" s="136"/>
      <c r="WKB21" s="136"/>
      <c r="WKC21" s="136"/>
      <c r="WKD21" s="136"/>
      <c r="WKE21" s="136"/>
      <c r="WKF21" s="136"/>
      <c r="WKG21" s="136"/>
      <c r="WKH21" s="136"/>
      <c r="WKI21" s="136"/>
      <c r="WKJ21" s="136"/>
      <c r="WKK21" s="136"/>
      <c r="WKL21" s="136"/>
      <c r="WKM21" s="136"/>
      <c r="WKN21" s="136"/>
      <c r="WKO21" s="136"/>
      <c r="WKP21" s="136"/>
      <c r="WKQ21" s="136"/>
      <c r="WKR21" s="136"/>
      <c r="WKS21" s="136"/>
      <c r="WKT21" s="136"/>
      <c r="WKU21" s="136"/>
      <c r="WKV21" s="136"/>
      <c r="WKW21" s="136"/>
      <c r="WKX21" s="136"/>
      <c r="WKY21" s="136"/>
      <c r="WKZ21" s="136"/>
      <c r="WLA21" s="136"/>
      <c r="WLB21" s="136"/>
      <c r="WLC21" s="136"/>
      <c r="WLD21" s="136"/>
      <c r="WLE21" s="136"/>
      <c r="WLF21" s="136"/>
      <c r="WLG21" s="136"/>
      <c r="WLH21" s="136"/>
      <c r="WLI21" s="136"/>
      <c r="WLJ21" s="136"/>
      <c r="WLK21" s="136"/>
      <c r="WLL21" s="136"/>
      <c r="WLM21" s="136"/>
      <c r="WLN21" s="136"/>
      <c r="WLO21" s="136"/>
      <c r="WLP21" s="136"/>
      <c r="WLQ21" s="136"/>
      <c r="WLR21" s="136"/>
      <c r="WLS21" s="136"/>
      <c r="WLT21" s="136"/>
      <c r="WLU21" s="136"/>
      <c r="WLV21" s="136"/>
      <c r="WLW21" s="136"/>
      <c r="WLX21" s="136"/>
      <c r="WLY21" s="136"/>
      <c r="WLZ21" s="136"/>
      <c r="WMA21" s="136"/>
      <c r="WMB21" s="136"/>
      <c r="WMC21" s="136"/>
      <c r="WMD21" s="136"/>
      <c r="WME21" s="136"/>
      <c r="WMF21" s="136"/>
      <c r="WMG21" s="136"/>
      <c r="WMH21" s="136"/>
      <c r="WMI21" s="136"/>
      <c r="WMJ21" s="136"/>
      <c r="WMK21" s="136"/>
      <c r="WML21" s="136"/>
      <c r="WMM21" s="136"/>
      <c r="WMN21" s="136"/>
      <c r="WMO21" s="136"/>
      <c r="WMP21" s="136"/>
      <c r="WMQ21" s="136"/>
      <c r="WMR21" s="136"/>
      <c r="WMS21" s="136"/>
      <c r="WMT21" s="136"/>
      <c r="WMU21" s="136"/>
      <c r="WMV21" s="136"/>
      <c r="WMW21" s="136"/>
      <c r="WMX21" s="136"/>
      <c r="WMY21" s="136"/>
      <c r="WMZ21" s="136"/>
      <c r="WNA21" s="136"/>
      <c r="WNB21" s="136"/>
      <c r="WNC21" s="136"/>
      <c r="WND21" s="136"/>
      <c r="WNE21" s="136"/>
      <c r="WNF21" s="136"/>
      <c r="WNG21" s="136"/>
      <c r="WNH21" s="136"/>
      <c r="WNI21" s="136"/>
      <c r="WNJ21" s="136"/>
      <c r="WNK21" s="136"/>
      <c r="WNL21" s="136"/>
      <c r="WNM21" s="136"/>
      <c r="WNN21" s="136"/>
      <c r="WNO21" s="136"/>
      <c r="WNP21" s="136"/>
      <c r="WNQ21" s="136"/>
      <c r="WNR21" s="136"/>
      <c r="WNS21" s="136"/>
      <c r="WNT21" s="136"/>
      <c r="WNU21" s="136"/>
      <c r="WNV21" s="136"/>
      <c r="WNW21" s="136"/>
      <c r="WNX21" s="136"/>
      <c r="WNY21" s="136"/>
      <c r="WNZ21" s="136"/>
      <c r="WOA21" s="136"/>
      <c r="WOB21" s="136"/>
      <c r="WOC21" s="136"/>
      <c r="WOD21" s="136"/>
      <c r="WOE21" s="136"/>
      <c r="WOF21" s="136"/>
      <c r="WOG21" s="136"/>
      <c r="WOH21" s="136"/>
      <c r="WOI21" s="136"/>
      <c r="WOJ21" s="136"/>
      <c r="WOK21" s="136"/>
      <c r="WOL21" s="136"/>
      <c r="WOM21" s="136"/>
      <c r="WON21" s="136"/>
      <c r="WOO21" s="136"/>
      <c r="WOP21" s="136"/>
      <c r="WOQ21" s="136"/>
      <c r="WOR21" s="136"/>
      <c r="WOS21" s="136"/>
      <c r="WOT21" s="136"/>
      <c r="WOU21" s="136"/>
      <c r="WOV21" s="136"/>
      <c r="WOW21" s="136"/>
      <c r="WOX21" s="136"/>
      <c r="WOY21" s="136"/>
      <c r="WOZ21" s="136"/>
      <c r="WPA21" s="136"/>
      <c r="WPB21" s="136"/>
      <c r="WPC21" s="136"/>
      <c r="WPD21" s="136"/>
      <c r="WPE21" s="136"/>
      <c r="WPF21" s="136"/>
      <c r="WPG21" s="136"/>
      <c r="WPH21" s="136"/>
      <c r="WPI21" s="136"/>
      <c r="WPJ21" s="136"/>
      <c r="WPK21" s="136"/>
      <c r="WPL21" s="136"/>
      <c r="WPM21" s="136"/>
      <c r="WPN21" s="136"/>
      <c r="WPO21" s="136"/>
      <c r="WPP21" s="136"/>
      <c r="WPQ21" s="136"/>
      <c r="WPR21" s="136"/>
      <c r="WPS21" s="136"/>
      <c r="WPT21" s="136"/>
      <c r="WPU21" s="136"/>
      <c r="WPV21" s="136"/>
      <c r="WPW21" s="136"/>
      <c r="WPX21" s="136"/>
      <c r="WPY21" s="136"/>
      <c r="WPZ21" s="136"/>
      <c r="WQA21" s="136"/>
      <c r="WQB21" s="136"/>
      <c r="WQC21" s="136"/>
      <c r="WQD21" s="136"/>
      <c r="WQE21" s="136"/>
      <c r="WQF21" s="136"/>
      <c r="WQG21" s="136"/>
      <c r="WQH21" s="136"/>
      <c r="WQI21" s="136"/>
      <c r="WQJ21" s="136"/>
      <c r="WQK21" s="136"/>
      <c r="WQL21" s="136"/>
      <c r="WQM21" s="136"/>
      <c r="WQN21" s="136"/>
      <c r="WQO21" s="136"/>
      <c r="WQP21" s="136"/>
      <c r="WQQ21" s="136"/>
      <c r="WQR21" s="136"/>
      <c r="WQS21" s="136"/>
      <c r="WQT21" s="136"/>
      <c r="WQU21" s="136"/>
      <c r="WQV21" s="136"/>
      <c r="WQW21" s="136"/>
      <c r="WQX21" s="136"/>
      <c r="WQY21" s="136"/>
      <c r="WQZ21" s="136"/>
      <c r="WRA21" s="136"/>
      <c r="WRB21" s="136"/>
      <c r="WRC21" s="136"/>
      <c r="WRD21" s="136"/>
      <c r="WRE21" s="136"/>
      <c r="WRF21" s="136"/>
      <c r="WRG21" s="136"/>
      <c r="WRH21" s="136"/>
      <c r="WRI21" s="136"/>
      <c r="WRJ21" s="136"/>
      <c r="WRK21" s="136"/>
      <c r="WRL21" s="136"/>
      <c r="WRM21" s="136"/>
      <c r="WRN21" s="136"/>
      <c r="WRO21" s="136"/>
      <c r="WRP21" s="136"/>
      <c r="WRQ21" s="136"/>
      <c r="WRR21" s="136"/>
      <c r="WRS21" s="136"/>
      <c r="WRT21" s="136"/>
      <c r="WRU21" s="136"/>
      <c r="WRV21" s="136"/>
      <c r="WRW21" s="136"/>
      <c r="WRX21" s="136"/>
      <c r="WRY21" s="136"/>
      <c r="WRZ21" s="136"/>
      <c r="WSA21" s="136"/>
      <c r="WSB21" s="136"/>
      <c r="WSC21" s="136"/>
      <c r="WSD21" s="136"/>
      <c r="WSE21" s="136"/>
      <c r="WSF21" s="136"/>
      <c r="WSG21" s="136"/>
      <c r="WSH21" s="136"/>
      <c r="WSI21" s="136"/>
      <c r="WSJ21" s="136"/>
      <c r="WSK21" s="136"/>
      <c r="WSL21" s="136"/>
      <c r="WSM21" s="136"/>
      <c r="WSN21" s="136"/>
      <c r="WSO21" s="136"/>
      <c r="WSP21" s="136"/>
      <c r="WSQ21" s="136"/>
      <c r="WSR21" s="136"/>
      <c r="WSS21" s="136"/>
      <c r="WST21" s="136"/>
      <c r="WSU21" s="136"/>
      <c r="WSV21" s="136"/>
      <c r="WSW21" s="136"/>
      <c r="WSX21" s="136"/>
      <c r="WSY21" s="136"/>
      <c r="WSZ21" s="136"/>
      <c r="WTA21" s="136"/>
      <c r="WTB21" s="136"/>
      <c r="WTC21" s="136"/>
      <c r="WTD21" s="136"/>
      <c r="WTE21" s="136"/>
      <c r="WTF21" s="136"/>
      <c r="WTG21" s="136"/>
      <c r="WTH21" s="136"/>
      <c r="WTI21" s="136"/>
      <c r="WTJ21" s="136"/>
      <c r="WTK21" s="136"/>
      <c r="WTL21" s="136"/>
      <c r="WTM21" s="136"/>
      <c r="WTN21" s="136"/>
      <c r="WTO21" s="136"/>
      <c r="WTP21" s="136"/>
      <c r="WTQ21" s="136"/>
      <c r="WTR21" s="136"/>
      <c r="WTS21" s="136"/>
      <c r="WTT21" s="136"/>
      <c r="WTU21" s="136"/>
      <c r="WTV21" s="136"/>
      <c r="WTW21" s="136"/>
      <c r="WTX21" s="136"/>
      <c r="WTY21" s="136"/>
      <c r="WTZ21" s="136"/>
      <c r="WUA21" s="136"/>
      <c r="WUB21" s="136"/>
      <c r="WUC21" s="136"/>
      <c r="WUD21" s="136"/>
      <c r="WUE21" s="136"/>
      <c r="WUF21" s="136"/>
      <c r="WUG21" s="136"/>
      <c r="WUH21" s="136"/>
      <c r="WUI21" s="136"/>
      <c r="WUJ21" s="136"/>
      <c r="WUK21" s="136"/>
      <c r="WUL21" s="136"/>
      <c r="WUM21" s="136"/>
      <c r="WUN21" s="136"/>
      <c r="WUO21" s="136"/>
      <c r="WUP21" s="136"/>
      <c r="WUQ21" s="136"/>
      <c r="WUR21" s="136"/>
      <c r="WUS21" s="136"/>
      <c r="WUT21" s="136"/>
      <c r="WUU21" s="136"/>
      <c r="WUV21" s="136"/>
      <c r="WUW21" s="136"/>
      <c r="WUX21" s="136"/>
      <c r="WUY21" s="136"/>
      <c r="WUZ21" s="136"/>
      <c r="WVA21" s="136"/>
      <c r="WVB21" s="136"/>
      <c r="WVC21" s="136"/>
      <c r="WVD21" s="136"/>
      <c r="WVE21" s="136"/>
      <c r="WVF21" s="136"/>
      <c r="WVG21" s="136"/>
      <c r="WVH21" s="136"/>
      <c r="WVI21" s="136"/>
      <c r="WVJ21" s="136"/>
      <c r="WVK21" s="136"/>
      <c r="WVL21" s="136"/>
      <c r="WVM21" s="136"/>
      <c r="WVN21" s="136"/>
      <c r="WVO21" s="136"/>
      <c r="WVP21" s="136"/>
      <c r="WVQ21" s="136"/>
      <c r="WVR21" s="136"/>
      <c r="WVS21" s="136"/>
      <c r="WVT21" s="136"/>
      <c r="WVU21" s="136"/>
      <c r="WVV21" s="136"/>
      <c r="WVW21" s="136"/>
      <c r="WVX21" s="136"/>
      <c r="WVY21" s="136"/>
      <c r="WVZ21" s="136"/>
      <c r="WWA21" s="136"/>
      <c r="WWB21" s="136"/>
      <c r="WWC21" s="136"/>
      <c r="WWD21" s="136"/>
      <c r="WWE21" s="136"/>
      <c r="WWF21" s="136"/>
      <c r="WWG21" s="136"/>
      <c r="WWH21" s="136"/>
      <c r="WWI21" s="136"/>
      <c r="WWJ21" s="136"/>
      <c r="WWK21" s="136"/>
      <c r="WWL21" s="136"/>
      <c r="WWM21" s="136"/>
      <c r="WWN21" s="136"/>
      <c r="WWO21" s="136"/>
      <c r="WWP21" s="136"/>
      <c r="WWQ21" s="136"/>
      <c r="WWR21" s="136"/>
      <c r="WWS21" s="136"/>
      <c r="WWT21" s="136"/>
      <c r="WWU21" s="136"/>
      <c r="WWV21" s="136"/>
      <c r="WWW21" s="136"/>
      <c r="WWX21" s="136"/>
      <c r="WWY21" s="136"/>
      <c r="WWZ21" s="136"/>
      <c r="WXA21" s="136"/>
      <c r="WXB21" s="136"/>
      <c r="WXC21" s="136"/>
      <c r="WXD21" s="136"/>
      <c r="WXE21" s="136"/>
      <c r="WXF21" s="136"/>
      <c r="WXG21" s="136"/>
      <c r="WXH21" s="136"/>
      <c r="WXI21" s="136"/>
      <c r="WXJ21" s="136"/>
      <c r="WXK21" s="136"/>
      <c r="WXL21" s="136"/>
      <c r="WXM21" s="136"/>
      <c r="WXN21" s="136"/>
      <c r="WXO21" s="136"/>
      <c r="WXP21" s="136"/>
      <c r="WXQ21" s="136"/>
      <c r="WXR21" s="136"/>
      <c r="WXS21" s="136"/>
      <c r="WXT21" s="136"/>
      <c r="WXU21" s="136"/>
      <c r="WXV21" s="136"/>
      <c r="WXW21" s="136"/>
      <c r="WXX21" s="136"/>
      <c r="WXY21" s="136"/>
      <c r="WXZ21" s="136"/>
      <c r="WYA21" s="136"/>
      <c r="WYB21" s="136"/>
      <c r="WYC21" s="136"/>
      <c r="WYD21" s="136"/>
      <c r="WYE21" s="136"/>
      <c r="WYF21" s="136"/>
      <c r="WYG21" s="136"/>
      <c r="WYH21" s="136"/>
      <c r="WYI21" s="136"/>
      <c r="WYJ21" s="136"/>
      <c r="WYK21" s="136"/>
      <c r="WYL21" s="136"/>
      <c r="WYM21" s="136"/>
      <c r="WYN21" s="136"/>
      <c r="WYO21" s="136"/>
      <c r="WYP21" s="136"/>
      <c r="WYQ21" s="136"/>
      <c r="WYR21" s="136"/>
      <c r="WYS21" s="136"/>
      <c r="WYT21" s="136"/>
      <c r="WYU21" s="136"/>
      <c r="WYV21" s="136"/>
      <c r="WYW21" s="136"/>
      <c r="WYX21" s="136"/>
      <c r="WYY21" s="136"/>
      <c r="WYZ21" s="136"/>
      <c r="WZA21" s="136"/>
      <c r="WZB21" s="136"/>
      <c r="WZC21" s="136"/>
      <c r="WZD21" s="136"/>
      <c r="WZE21" s="136"/>
      <c r="WZF21" s="136"/>
      <c r="WZG21" s="136"/>
      <c r="WZH21" s="136"/>
      <c r="WZI21" s="136"/>
      <c r="WZJ21" s="136"/>
      <c r="WZK21" s="136"/>
      <c r="WZL21" s="136"/>
      <c r="WZM21" s="136"/>
      <c r="WZN21" s="136"/>
      <c r="WZO21" s="136"/>
      <c r="WZP21" s="136"/>
      <c r="WZQ21" s="136"/>
      <c r="WZR21" s="136"/>
      <c r="WZS21" s="136"/>
      <c r="WZT21" s="136"/>
      <c r="WZU21" s="136"/>
      <c r="WZV21" s="136"/>
      <c r="WZW21" s="136"/>
      <c r="WZX21" s="136"/>
      <c r="WZY21" s="136"/>
      <c r="WZZ21" s="136"/>
      <c r="XAA21" s="136"/>
      <c r="XAB21" s="136"/>
      <c r="XAC21" s="136"/>
      <c r="XAD21" s="136"/>
      <c r="XAE21" s="136"/>
      <c r="XAF21" s="136"/>
      <c r="XAG21" s="136"/>
      <c r="XAH21" s="136"/>
      <c r="XAI21" s="136"/>
      <c r="XAJ21" s="136"/>
      <c r="XAK21" s="136"/>
      <c r="XAL21" s="136"/>
      <c r="XAM21" s="136"/>
      <c r="XAN21" s="136"/>
      <c r="XAO21" s="136"/>
      <c r="XAP21" s="136"/>
      <c r="XAQ21" s="136"/>
      <c r="XAR21" s="136"/>
      <c r="XAS21" s="136"/>
      <c r="XAT21" s="136"/>
      <c r="XAU21" s="136"/>
      <c r="XAV21" s="136"/>
      <c r="XAW21" s="136"/>
      <c r="XAX21" s="136"/>
      <c r="XAY21" s="136"/>
      <c r="XAZ21" s="136"/>
      <c r="XBA21" s="136"/>
      <c r="XBB21" s="136"/>
      <c r="XBC21" s="136"/>
      <c r="XBD21" s="136"/>
      <c r="XBE21" s="136"/>
      <c r="XBF21" s="136"/>
      <c r="XBG21" s="136"/>
      <c r="XBH21" s="136"/>
      <c r="XBI21" s="136"/>
      <c r="XBJ21" s="136"/>
      <c r="XBK21" s="136"/>
      <c r="XBL21" s="136"/>
      <c r="XBM21" s="136"/>
      <c r="XBN21" s="136"/>
      <c r="XBO21" s="136"/>
      <c r="XBP21" s="136"/>
      <c r="XBQ21" s="136"/>
      <c r="XBR21" s="136"/>
      <c r="XBS21" s="136"/>
      <c r="XBT21" s="136"/>
      <c r="XBU21" s="136"/>
      <c r="XBV21" s="136"/>
      <c r="XBW21" s="136"/>
      <c r="XBX21" s="136"/>
      <c r="XBY21" s="136"/>
      <c r="XBZ21" s="136"/>
      <c r="XCA21" s="136"/>
      <c r="XCB21" s="136"/>
      <c r="XCC21" s="136"/>
      <c r="XCD21" s="136"/>
      <c r="XCE21" s="136"/>
      <c r="XCF21" s="136"/>
      <c r="XCG21" s="136"/>
      <c r="XCH21" s="136"/>
      <c r="XCI21" s="136"/>
      <c r="XCJ21" s="136"/>
      <c r="XCK21" s="136"/>
      <c r="XCL21" s="136"/>
      <c r="XCM21" s="136"/>
      <c r="XCN21" s="136"/>
      <c r="XCO21" s="136"/>
      <c r="XCP21" s="136"/>
      <c r="XCQ21" s="136"/>
      <c r="XCR21" s="136"/>
      <c r="XCS21" s="136"/>
      <c r="XCT21" s="136"/>
      <c r="XCU21" s="136"/>
      <c r="XCV21" s="136"/>
      <c r="XCW21" s="136"/>
      <c r="XCX21" s="136"/>
      <c r="XCY21" s="136"/>
      <c r="XCZ21" s="136"/>
      <c r="XDA21" s="136"/>
      <c r="XDB21" s="136"/>
      <c r="XDC21" s="136"/>
      <c r="XDD21" s="136"/>
      <c r="XDE21" s="136"/>
      <c r="XDF21" s="136"/>
      <c r="XDG21" s="136"/>
      <c r="XDH21" s="136"/>
      <c r="XDI21" s="136"/>
      <c r="XDJ21" s="136"/>
      <c r="XDK21" s="136"/>
      <c r="XDL21" s="136"/>
      <c r="XDM21" s="136"/>
      <c r="XDN21" s="136"/>
      <c r="XDO21" s="136"/>
      <c r="XDP21" s="136"/>
      <c r="XDQ21" s="136"/>
      <c r="XDR21" s="136"/>
      <c r="XDS21" s="136"/>
      <c r="XDT21" s="136"/>
      <c r="XDU21" s="136"/>
      <c r="XDV21" s="136"/>
      <c r="XDW21" s="136"/>
      <c r="XDX21" s="136"/>
      <c r="XDY21" s="136"/>
      <c r="XDZ21" s="136"/>
      <c r="XEA21" s="136"/>
      <c r="XEB21" s="136"/>
      <c r="XEC21" s="136"/>
      <c r="XED21" s="136"/>
      <c r="XEE21" s="136"/>
      <c r="XEF21" s="136"/>
      <c r="XEG21" s="136"/>
      <c r="XEH21" s="136"/>
      <c r="XEI21" s="136"/>
      <c r="XEJ21" s="136"/>
      <c r="XEK21" s="136"/>
      <c r="XEL21" s="136"/>
      <c r="XEM21" s="136"/>
      <c r="XEN21" s="136"/>
      <c r="XEO21" s="136"/>
      <c r="XEP21" s="136"/>
      <c r="XEQ21" s="136"/>
      <c r="XER21" s="136"/>
      <c r="XES21" s="136"/>
      <c r="XET21" s="136"/>
      <c r="XEU21" s="136"/>
      <c r="XEV21" s="136"/>
      <c r="XEW21" s="136"/>
      <c r="XEX21" s="136"/>
      <c r="XEY21" s="136"/>
      <c r="XEZ21" s="136"/>
      <c r="XFA21" s="136"/>
      <c r="XFB21" s="136"/>
      <c r="XFC21" s="136"/>
      <c r="XFD21" s="136"/>
    </row>
  </sheetData>
  <mergeCells count="3">
    <mergeCell ref="A3:C3"/>
    <mergeCell ref="A13:C13"/>
    <mergeCell ref="A14:C14"/>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&amp;P+51 页，共 &amp;N+53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sheetPr>
  <dimension ref="A1:F99"/>
  <sheetViews>
    <sheetView showGridLines="0" showZeros="0" workbookViewId="0">
      <pane xSplit="1" ySplit="6" topLeftCell="B82" activePane="bottomRight" state="frozen"/>
      <selection/>
      <selection pane="topRight"/>
      <selection pane="bottomLeft"/>
      <selection pane="bottomRight" activeCell="D77" sqref="D77"/>
    </sheetView>
  </sheetViews>
  <sheetFormatPr defaultColWidth="9" defaultRowHeight="14.25" outlineLevelCol="5"/>
  <cols>
    <col min="1" max="1" width="41.75" style="261" customWidth="1"/>
    <col min="2" max="6" width="10.625" style="184" customWidth="1"/>
    <col min="7" max="16384" width="9" style="184"/>
  </cols>
  <sheetData>
    <row r="1" ht="20" customHeight="1" spans="1:1">
      <c r="A1" s="262" t="s">
        <v>557</v>
      </c>
    </row>
    <row r="2" ht="30" customHeight="1" spans="1:6">
      <c r="A2" s="263" t="s">
        <v>558</v>
      </c>
      <c r="B2" s="264"/>
      <c r="C2" s="264"/>
      <c r="D2" s="264"/>
      <c r="E2" s="473"/>
      <c r="F2" s="473"/>
    </row>
    <row r="3" ht="20" customHeight="1" spans="1:6">
      <c r="A3" s="265">
        <v>0</v>
      </c>
      <c r="B3" s="474"/>
      <c r="C3" s="474"/>
      <c r="D3" s="288" t="s">
        <v>2</v>
      </c>
      <c r="E3" s="288"/>
      <c r="F3" s="288"/>
    </row>
    <row r="4" ht="20" customHeight="1" spans="1:6">
      <c r="A4" s="475" t="s">
        <v>3</v>
      </c>
      <c r="B4" s="268" t="s">
        <v>4</v>
      </c>
      <c r="C4" s="268" t="s">
        <v>5</v>
      </c>
      <c r="D4" s="268" t="s">
        <v>6</v>
      </c>
      <c r="E4" s="415" t="s">
        <v>7</v>
      </c>
      <c r="F4" s="268" t="s">
        <v>8</v>
      </c>
    </row>
    <row r="5" ht="20" customHeight="1" spans="1:6">
      <c r="A5" s="476"/>
      <c r="B5" s="268"/>
      <c r="C5" s="268"/>
      <c r="D5" s="268"/>
      <c r="E5" s="416"/>
      <c r="F5" s="268"/>
    </row>
    <row r="6" s="184" customFormat="1" ht="30" customHeight="1" spans="1:6">
      <c r="A6" s="270" t="s">
        <v>559</v>
      </c>
      <c r="B6" s="271">
        <f>B7+B11+B13</f>
        <v>40</v>
      </c>
      <c r="C6" s="271">
        <f>SUM(C13+C11+C7)</f>
        <v>30</v>
      </c>
      <c r="D6" s="271">
        <f>D7+D11+D13</f>
        <v>30</v>
      </c>
      <c r="E6" s="438">
        <f>IF(ISERROR(D6/B6),"",D6/B6)</f>
        <v>0.75</v>
      </c>
      <c r="F6" s="438">
        <f>IF(ISERROR(D6/C6),"",D6/C6)</f>
        <v>1</v>
      </c>
    </row>
    <row r="7" s="184" customFormat="1" ht="30" customHeight="1" spans="1:6">
      <c r="A7" s="270" t="s">
        <v>560</v>
      </c>
      <c r="B7" s="271">
        <f>B8+B9+B10</f>
        <v>40</v>
      </c>
      <c r="C7" s="271">
        <f>C8+C9+C10</f>
        <v>30</v>
      </c>
      <c r="D7" s="271">
        <f>D8+D9+D10</f>
        <v>0</v>
      </c>
      <c r="E7" s="441">
        <f t="shared" ref="E7:E38" si="0">IF(ISERROR(D7/B7),"",D7/B7)</f>
        <v>0</v>
      </c>
      <c r="F7" s="441">
        <f t="shared" ref="F7:F38" si="1">IF(ISERROR(D7/C7),"",D7/C7)</f>
        <v>0</v>
      </c>
    </row>
    <row r="8" ht="25" customHeight="1" spans="1:6">
      <c r="A8" s="275" t="s">
        <v>561</v>
      </c>
      <c r="B8" s="273">
        <v>10</v>
      </c>
      <c r="C8" s="273">
        <v>0</v>
      </c>
      <c r="D8" s="273"/>
      <c r="E8" s="441">
        <f t="shared" si="0"/>
        <v>0</v>
      </c>
      <c r="F8" s="441" t="str">
        <f t="shared" si="1"/>
        <v/>
      </c>
    </row>
    <row r="9" ht="25" customHeight="1" spans="1:6">
      <c r="A9" s="275" t="s">
        <v>562</v>
      </c>
      <c r="B9" s="273">
        <v>30</v>
      </c>
      <c r="C9" s="273">
        <v>30</v>
      </c>
      <c r="D9" s="273"/>
      <c r="E9" s="441">
        <f t="shared" si="0"/>
        <v>0</v>
      </c>
      <c r="F9" s="441">
        <f t="shared" si="1"/>
        <v>0</v>
      </c>
    </row>
    <row r="10" ht="25" customHeight="1" spans="1:6">
      <c r="A10" s="275" t="s">
        <v>563</v>
      </c>
      <c r="B10" s="273"/>
      <c r="C10" s="273"/>
      <c r="D10" s="273"/>
      <c r="E10" s="441" t="str">
        <f t="shared" si="0"/>
        <v/>
      </c>
      <c r="F10" s="441" t="str">
        <f t="shared" si="1"/>
        <v/>
      </c>
    </row>
    <row r="11" s="184" customFormat="1" ht="30" customHeight="1" spans="1:6">
      <c r="A11" s="270" t="s">
        <v>564</v>
      </c>
      <c r="B11" s="271">
        <f>SUM(B12)</f>
        <v>0</v>
      </c>
      <c r="C11" s="271">
        <f>SUM(C12)</f>
        <v>0</v>
      </c>
      <c r="D11" s="271">
        <f>SUM(D12)</f>
        <v>30</v>
      </c>
      <c r="E11" s="441" t="str">
        <f t="shared" si="0"/>
        <v/>
      </c>
      <c r="F11" s="441" t="str">
        <f t="shared" si="1"/>
        <v/>
      </c>
    </row>
    <row r="12" ht="25" customHeight="1" spans="1:6">
      <c r="A12" s="275" t="s">
        <v>565</v>
      </c>
      <c r="B12" s="273"/>
      <c r="C12" s="273"/>
      <c r="D12" s="273">
        <v>30</v>
      </c>
      <c r="E12" s="441" t="str">
        <f t="shared" si="0"/>
        <v/>
      </c>
      <c r="F12" s="441" t="str">
        <f t="shared" si="1"/>
        <v/>
      </c>
    </row>
    <row r="13" s="184" customFormat="1" ht="30" customHeight="1" spans="1:6">
      <c r="A13" s="270" t="s">
        <v>566</v>
      </c>
      <c r="B13" s="273"/>
      <c r="C13" s="273"/>
      <c r="D13" s="273"/>
      <c r="E13" s="441" t="str">
        <f t="shared" si="0"/>
        <v/>
      </c>
      <c r="F13" s="441" t="str">
        <f t="shared" si="1"/>
        <v/>
      </c>
    </row>
    <row r="14" s="184" customFormat="1" ht="30" customHeight="1" spans="1:6">
      <c r="A14" s="277" t="s">
        <v>567</v>
      </c>
      <c r="B14" s="271">
        <f>SUM(B15+B19)</f>
        <v>40</v>
      </c>
      <c r="C14" s="271">
        <f>SUM(C15+C19)</f>
        <v>66</v>
      </c>
      <c r="D14" s="271">
        <f>SUM(D15+D19)</f>
        <v>66</v>
      </c>
      <c r="E14" s="438">
        <f t="shared" si="0"/>
        <v>1.65</v>
      </c>
      <c r="F14" s="438">
        <f t="shared" si="1"/>
        <v>1</v>
      </c>
    </row>
    <row r="15" s="184" customFormat="1" ht="30" customHeight="1" spans="1:6">
      <c r="A15" s="277" t="s">
        <v>568</v>
      </c>
      <c r="B15" s="271">
        <f>SUM(B16:B18)</f>
        <v>40</v>
      </c>
      <c r="C15" s="271">
        <f>SUM(C16:C18)</f>
        <v>66</v>
      </c>
      <c r="D15" s="271">
        <f>SUM(D16:D18)</f>
        <v>66</v>
      </c>
      <c r="E15" s="438">
        <f t="shared" si="0"/>
        <v>1.65</v>
      </c>
      <c r="F15" s="438">
        <f t="shared" si="1"/>
        <v>1</v>
      </c>
    </row>
    <row r="16" ht="25" customHeight="1" spans="1:6">
      <c r="A16" s="278" t="s">
        <v>569</v>
      </c>
      <c r="B16" s="279"/>
      <c r="C16" s="279">
        <v>66</v>
      </c>
      <c r="D16" s="279">
        <v>66</v>
      </c>
      <c r="E16" s="441" t="str">
        <f t="shared" si="0"/>
        <v/>
      </c>
      <c r="F16" s="441">
        <f t="shared" si="1"/>
        <v>1</v>
      </c>
    </row>
    <row r="17" ht="25" customHeight="1" spans="1:6">
      <c r="A17" s="278" t="s">
        <v>570</v>
      </c>
      <c r="B17" s="279"/>
      <c r="C17" s="279"/>
      <c r="D17" s="279"/>
      <c r="E17" s="441" t="str">
        <f t="shared" si="0"/>
        <v/>
      </c>
      <c r="F17" s="441" t="str">
        <f t="shared" si="1"/>
        <v/>
      </c>
    </row>
    <row r="18" ht="25" customHeight="1" spans="1:6">
      <c r="A18" s="278" t="s">
        <v>571</v>
      </c>
      <c r="B18" s="279">
        <v>40</v>
      </c>
      <c r="C18" s="279"/>
      <c r="D18" s="279"/>
      <c r="E18" s="441">
        <f t="shared" si="0"/>
        <v>0</v>
      </c>
      <c r="F18" s="441" t="str">
        <f t="shared" si="1"/>
        <v/>
      </c>
    </row>
    <row r="19" s="184" customFormat="1" ht="30" customHeight="1" spans="1:6">
      <c r="A19" s="277" t="s">
        <v>572</v>
      </c>
      <c r="B19" s="273">
        <f>SUM(B20:B22)</f>
        <v>0</v>
      </c>
      <c r="C19" s="273"/>
      <c r="D19" s="273"/>
      <c r="E19" s="441" t="str">
        <f t="shared" si="0"/>
        <v/>
      </c>
      <c r="F19" s="441" t="str">
        <f t="shared" si="1"/>
        <v/>
      </c>
    </row>
    <row r="20" ht="25" customHeight="1" spans="1:6">
      <c r="A20" s="278" t="s">
        <v>569</v>
      </c>
      <c r="B20" s="279"/>
      <c r="C20" s="279"/>
      <c r="D20" s="279"/>
      <c r="E20" s="441" t="str">
        <f t="shared" si="0"/>
        <v/>
      </c>
      <c r="F20" s="441" t="str">
        <f t="shared" si="1"/>
        <v/>
      </c>
    </row>
    <row r="21" ht="25" customHeight="1" spans="1:6">
      <c r="A21" s="278" t="s">
        <v>570</v>
      </c>
      <c r="B21" s="279"/>
      <c r="C21" s="279"/>
      <c r="D21" s="279"/>
      <c r="E21" s="441" t="str">
        <f t="shared" si="0"/>
        <v/>
      </c>
      <c r="F21" s="441" t="str">
        <f t="shared" si="1"/>
        <v/>
      </c>
    </row>
    <row r="22" ht="25" customHeight="1" spans="1:6">
      <c r="A22" s="278" t="s">
        <v>573</v>
      </c>
      <c r="B22" s="279"/>
      <c r="C22" s="279"/>
      <c r="D22" s="279"/>
      <c r="E22" s="441" t="str">
        <f t="shared" si="0"/>
        <v/>
      </c>
      <c r="F22" s="441" t="str">
        <f t="shared" si="1"/>
        <v/>
      </c>
    </row>
    <row r="23" s="184" customFormat="1" ht="30" customHeight="1" spans="1:6">
      <c r="A23" s="277" t="s">
        <v>574</v>
      </c>
      <c r="B23" s="273"/>
      <c r="C23" s="273"/>
      <c r="D23" s="273"/>
      <c r="E23" s="441" t="str">
        <f t="shared" si="0"/>
        <v/>
      </c>
      <c r="F23" s="441" t="str">
        <f t="shared" si="1"/>
        <v/>
      </c>
    </row>
    <row r="24" s="184" customFormat="1" ht="30" customHeight="1" spans="1:6">
      <c r="A24" s="277" t="s">
        <v>575</v>
      </c>
      <c r="B24" s="271">
        <f>SUM(B25,B37,B38,B42,B43,B47,B48)</f>
        <v>52488</v>
      </c>
      <c r="C24" s="271">
        <f>SUM(C25,C37,C38,C42,C43,C47,C48)</f>
        <v>45922</v>
      </c>
      <c r="D24" s="271">
        <f>SUM(D25,D48)</f>
        <v>25638</v>
      </c>
      <c r="E24" s="438">
        <f t="shared" si="0"/>
        <v>0.488</v>
      </c>
      <c r="F24" s="438">
        <f t="shared" si="1"/>
        <v>0.558</v>
      </c>
    </row>
    <row r="25" s="184" customFormat="1" ht="30" customHeight="1" spans="1:6">
      <c r="A25" s="277" t="s">
        <v>576</v>
      </c>
      <c r="B25" s="271">
        <f>SUM(B26:B36)</f>
        <v>52248</v>
      </c>
      <c r="C25" s="271">
        <f>SUM(C26:C36)</f>
        <v>45627</v>
      </c>
      <c r="D25" s="271">
        <f>SUM(D26:D36)</f>
        <v>25381</v>
      </c>
      <c r="E25" s="438">
        <f t="shared" si="0"/>
        <v>0.486</v>
      </c>
      <c r="F25" s="438">
        <f t="shared" si="1"/>
        <v>0.556</v>
      </c>
    </row>
    <row r="26" ht="25" customHeight="1" spans="1:6">
      <c r="A26" s="278" t="s">
        <v>577</v>
      </c>
      <c r="B26" s="279">
        <v>6763</v>
      </c>
      <c r="C26" s="279">
        <v>2486</v>
      </c>
      <c r="D26" s="279">
        <v>1488</v>
      </c>
      <c r="E26" s="441">
        <f t="shared" si="0"/>
        <v>0.22</v>
      </c>
      <c r="F26" s="441">
        <f t="shared" si="1"/>
        <v>0.599</v>
      </c>
    </row>
    <row r="27" ht="25" customHeight="1" spans="1:6">
      <c r="A27" s="278" t="s">
        <v>578</v>
      </c>
      <c r="B27" s="279"/>
      <c r="C27" s="279"/>
      <c r="D27" s="279"/>
      <c r="E27" s="441" t="str">
        <f t="shared" si="0"/>
        <v/>
      </c>
      <c r="F27" s="441" t="str">
        <f t="shared" si="1"/>
        <v/>
      </c>
    </row>
    <row r="28" ht="25" customHeight="1" spans="1:6">
      <c r="A28" s="278" t="s">
        <v>579</v>
      </c>
      <c r="B28" s="279">
        <v>9937</v>
      </c>
      <c r="C28" s="279">
        <v>13235</v>
      </c>
      <c r="D28" s="279">
        <v>11294</v>
      </c>
      <c r="E28" s="441">
        <f t="shared" si="0"/>
        <v>1.137</v>
      </c>
      <c r="F28" s="441">
        <f t="shared" si="1"/>
        <v>0.853</v>
      </c>
    </row>
    <row r="29" ht="25" customHeight="1" spans="1:6">
      <c r="A29" s="278" t="s">
        <v>580</v>
      </c>
      <c r="B29" s="279">
        <v>1612</v>
      </c>
      <c r="C29" s="279">
        <v>314</v>
      </c>
      <c r="D29" s="279">
        <v>314</v>
      </c>
      <c r="E29" s="441">
        <f t="shared" si="0"/>
        <v>0.195</v>
      </c>
      <c r="F29" s="441">
        <f t="shared" si="1"/>
        <v>1</v>
      </c>
    </row>
    <row r="30" ht="25" customHeight="1" spans="1:6">
      <c r="A30" s="278" t="s">
        <v>581</v>
      </c>
      <c r="B30" s="279"/>
      <c r="C30" s="279"/>
      <c r="D30" s="279"/>
      <c r="E30" s="441" t="str">
        <f t="shared" si="0"/>
        <v/>
      </c>
      <c r="F30" s="441" t="str">
        <f t="shared" si="1"/>
        <v/>
      </c>
    </row>
    <row r="31" ht="25" customHeight="1" spans="1:6">
      <c r="A31" s="278" t="s">
        <v>582</v>
      </c>
      <c r="B31" s="279">
        <v>180</v>
      </c>
      <c r="C31" s="279">
        <v>2457</v>
      </c>
      <c r="D31" s="279">
        <v>2457</v>
      </c>
      <c r="E31" s="441">
        <f t="shared" si="0"/>
        <v>13.65</v>
      </c>
      <c r="F31" s="441">
        <f t="shared" si="1"/>
        <v>1</v>
      </c>
    </row>
    <row r="32" ht="25" customHeight="1" spans="1:6">
      <c r="A32" s="275" t="s">
        <v>583</v>
      </c>
      <c r="B32" s="279"/>
      <c r="C32" s="279"/>
      <c r="D32" s="279"/>
      <c r="E32" s="441" t="str">
        <f t="shared" si="0"/>
        <v/>
      </c>
      <c r="F32" s="441" t="str">
        <f t="shared" si="1"/>
        <v/>
      </c>
    </row>
    <row r="33" ht="25" customHeight="1" spans="1:6">
      <c r="A33" s="275" t="s">
        <v>584</v>
      </c>
      <c r="B33" s="279"/>
      <c r="C33" s="279"/>
      <c r="D33" s="279"/>
      <c r="E33" s="441" t="str">
        <f t="shared" si="0"/>
        <v/>
      </c>
      <c r="F33" s="441" t="str">
        <f t="shared" si="1"/>
        <v/>
      </c>
    </row>
    <row r="34" ht="25" customHeight="1" spans="1:6">
      <c r="A34" s="278" t="s">
        <v>585</v>
      </c>
      <c r="B34" s="279"/>
      <c r="C34" s="279"/>
      <c r="D34" s="279">
        <v>649</v>
      </c>
      <c r="E34" s="441" t="str">
        <f t="shared" si="0"/>
        <v/>
      </c>
      <c r="F34" s="441" t="str">
        <f t="shared" si="1"/>
        <v/>
      </c>
    </row>
    <row r="35" ht="25" customHeight="1" spans="1:6">
      <c r="A35" s="278" t="s">
        <v>586</v>
      </c>
      <c r="B35" s="279"/>
      <c r="C35" s="279"/>
      <c r="D35" s="279"/>
      <c r="E35" s="441" t="str">
        <f t="shared" si="0"/>
        <v/>
      </c>
      <c r="F35" s="441" t="str">
        <f t="shared" si="1"/>
        <v/>
      </c>
    </row>
    <row r="36" ht="25" customHeight="1" spans="1:6">
      <c r="A36" s="278" t="s">
        <v>587</v>
      </c>
      <c r="B36" s="279">
        <v>33756</v>
      </c>
      <c r="C36" s="279">
        <v>27135</v>
      </c>
      <c r="D36" s="279">
        <v>9179</v>
      </c>
      <c r="E36" s="441">
        <f t="shared" si="0"/>
        <v>0.272</v>
      </c>
      <c r="F36" s="441">
        <f t="shared" si="1"/>
        <v>0.338</v>
      </c>
    </row>
    <row r="37" ht="27" customHeight="1" spans="1:6">
      <c r="A37" s="278" t="s">
        <v>588</v>
      </c>
      <c r="B37" s="273"/>
      <c r="C37" s="273"/>
      <c r="D37" s="273"/>
      <c r="E37" s="441" t="str">
        <f t="shared" si="0"/>
        <v/>
      </c>
      <c r="F37" s="441" t="str">
        <f t="shared" si="1"/>
        <v/>
      </c>
    </row>
    <row r="38" s="184" customFormat="1" ht="30" customHeight="1" spans="1:6">
      <c r="A38" s="277" t="s">
        <v>589</v>
      </c>
      <c r="B38" s="273">
        <f>SUM(B39:B46)</f>
        <v>0</v>
      </c>
      <c r="C38" s="273">
        <f>SUM(C39:C46)</f>
        <v>45</v>
      </c>
      <c r="D38" s="273">
        <f>SUM(D39:D46)</f>
        <v>0</v>
      </c>
      <c r="E38" s="441" t="str">
        <f t="shared" si="0"/>
        <v/>
      </c>
      <c r="F38" s="441">
        <f t="shared" si="1"/>
        <v>0</v>
      </c>
    </row>
    <row r="39" ht="25" customHeight="1" spans="1:6">
      <c r="A39" s="278" t="s">
        <v>590</v>
      </c>
      <c r="B39" s="279"/>
      <c r="C39" s="279">
        <v>45</v>
      </c>
      <c r="D39" s="279"/>
      <c r="E39" s="441" t="str">
        <f t="shared" ref="E39:E70" si="2">IF(ISERROR(D39/B39),"",D39/B39)</f>
        <v/>
      </c>
      <c r="F39" s="441">
        <f t="shared" ref="F39:F70" si="3">IF(ISERROR(D39/C39),"",D39/C39)</f>
        <v>0</v>
      </c>
    </row>
    <row r="40" ht="25" customHeight="1" spans="1:6">
      <c r="A40" s="278" t="s">
        <v>591</v>
      </c>
      <c r="B40" s="279"/>
      <c r="C40" s="279"/>
      <c r="D40" s="279"/>
      <c r="E40" s="441" t="str">
        <f t="shared" si="2"/>
        <v/>
      </c>
      <c r="F40" s="441" t="str">
        <f t="shared" si="3"/>
        <v/>
      </c>
    </row>
    <row r="41" ht="25" customHeight="1" spans="1:6">
      <c r="A41" s="278" t="s">
        <v>592</v>
      </c>
      <c r="B41" s="279"/>
      <c r="C41" s="279"/>
      <c r="D41" s="279"/>
      <c r="E41" s="441" t="str">
        <f t="shared" si="2"/>
        <v/>
      </c>
      <c r="F41" s="441" t="str">
        <f t="shared" si="3"/>
        <v/>
      </c>
    </row>
    <row r="42" ht="25" customHeight="1" spans="1:6">
      <c r="A42" s="278" t="s">
        <v>593</v>
      </c>
      <c r="B42" s="279"/>
      <c r="C42" s="279"/>
      <c r="D42" s="279"/>
      <c r="E42" s="441" t="str">
        <f t="shared" si="2"/>
        <v/>
      </c>
      <c r="F42" s="441" t="str">
        <f t="shared" si="3"/>
        <v/>
      </c>
    </row>
    <row r="43" ht="27" customHeight="1" spans="1:6">
      <c r="A43" s="278" t="s">
        <v>594</v>
      </c>
      <c r="B43" s="273">
        <f>SUM(B44:B46)</f>
        <v>0</v>
      </c>
      <c r="C43" s="273"/>
      <c r="D43" s="273"/>
      <c r="E43" s="441" t="str">
        <f t="shared" si="2"/>
        <v/>
      </c>
      <c r="F43" s="441" t="str">
        <f t="shared" si="3"/>
        <v/>
      </c>
    </row>
    <row r="44" ht="25" customHeight="1" spans="1:6">
      <c r="A44" s="278" t="s">
        <v>595</v>
      </c>
      <c r="B44" s="273"/>
      <c r="C44" s="273"/>
      <c r="D44" s="273"/>
      <c r="E44" s="441" t="str">
        <f t="shared" si="2"/>
        <v/>
      </c>
      <c r="F44" s="441" t="str">
        <f t="shared" si="3"/>
        <v/>
      </c>
    </row>
    <row r="45" ht="25" customHeight="1" spans="1:6">
      <c r="A45" s="278" t="s">
        <v>596</v>
      </c>
      <c r="B45" s="279"/>
      <c r="C45" s="279"/>
      <c r="D45" s="279"/>
      <c r="E45" s="441" t="str">
        <f t="shared" si="2"/>
        <v/>
      </c>
      <c r="F45" s="441" t="str">
        <f t="shared" si="3"/>
        <v/>
      </c>
    </row>
    <row r="46" ht="25" customHeight="1" spans="1:6">
      <c r="A46" s="278" t="s">
        <v>597</v>
      </c>
      <c r="B46" s="279"/>
      <c r="C46" s="279"/>
      <c r="D46" s="279"/>
      <c r="E46" s="441" t="str">
        <f t="shared" si="2"/>
        <v/>
      </c>
      <c r="F46" s="441" t="str">
        <f t="shared" si="3"/>
        <v/>
      </c>
    </row>
    <row r="47" s="184" customFormat="1" ht="30" customHeight="1" spans="1:6">
      <c r="A47" s="277" t="s">
        <v>598</v>
      </c>
      <c r="B47" s="273"/>
      <c r="C47" s="273"/>
      <c r="D47" s="273"/>
      <c r="E47" s="441" t="str">
        <f t="shared" si="2"/>
        <v/>
      </c>
      <c r="F47" s="441" t="str">
        <f t="shared" si="3"/>
        <v/>
      </c>
    </row>
    <row r="48" s="184" customFormat="1" ht="30" customHeight="1" spans="1:6">
      <c r="A48" s="270" t="s">
        <v>599</v>
      </c>
      <c r="B48" s="271">
        <f>B49+B50</f>
        <v>240</v>
      </c>
      <c r="C48" s="271">
        <f>C49+C50</f>
        <v>250</v>
      </c>
      <c r="D48" s="271">
        <f>D49+D50</f>
        <v>257</v>
      </c>
      <c r="E48" s="438">
        <f t="shared" si="2"/>
        <v>1.071</v>
      </c>
      <c r="F48" s="438">
        <f t="shared" si="3"/>
        <v>1.028</v>
      </c>
    </row>
    <row r="49" ht="25" customHeight="1" spans="1:6">
      <c r="A49" s="275" t="s">
        <v>600</v>
      </c>
      <c r="B49" s="273">
        <v>225</v>
      </c>
      <c r="C49" s="273">
        <v>250</v>
      </c>
      <c r="D49" s="273">
        <v>236</v>
      </c>
      <c r="E49" s="441">
        <f t="shared" si="2"/>
        <v>1.049</v>
      </c>
      <c r="F49" s="441">
        <f t="shared" si="3"/>
        <v>0.944</v>
      </c>
    </row>
    <row r="50" ht="25" customHeight="1" spans="1:6">
      <c r="A50" s="275" t="s">
        <v>601</v>
      </c>
      <c r="B50" s="273">
        <v>15</v>
      </c>
      <c r="C50" s="273"/>
      <c r="D50" s="273">
        <v>21</v>
      </c>
      <c r="E50" s="441">
        <f t="shared" si="2"/>
        <v>1.4</v>
      </c>
      <c r="F50" s="441" t="str">
        <f t="shared" si="3"/>
        <v/>
      </c>
    </row>
    <row r="51" s="184" customFormat="1" ht="30" customHeight="1" spans="1:6">
      <c r="A51" s="270" t="s">
        <v>602</v>
      </c>
      <c r="B51" s="271">
        <f>SUM(B52,B53,B56)</f>
        <v>0</v>
      </c>
      <c r="C51" s="271">
        <f>SUM(C52,C53,C56)</f>
        <v>100</v>
      </c>
      <c r="D51" s="271">
        <f>SUM(D52,D53,D56)</f>
        <v>170</v>
      </c>
      <c r="E51" s="438" t="str">
        <f t="shared" si="2"/>
        <v/>
      </c>
      <c r="F51" s="438">
        <f t="shared" si="3"/>
        <v>1.7</v>
      </c>
    </row>
    <row r="52" ht="27" customHeight="1" spans="1:6">
      <c r="A52" s="278" t="s">
        <v>603</v>
      </c>
      <c r="B52" s="279"/>
      <c r="C52" s="279"/>
      <c r="D52" s="279"/>
      <c r="E52" s="441" t="str">
        <f t="shared" si="2"/>
        <v/>
      </c>
      <c r="F52" s="441" t="str">
        <f t="shared" si="3"/>
        <v/>
      </c>
    </row>
    <row r="53" ht="25" customHeight="1" spans="1:6">
      <c r="A53" s="278" t="s">
        <v>604</v>
      </c>
      <c r="B53" s="273">
        <f>SUM(B54:B55)</f>
        <v>0</v>
      </c>
      <c r="C53" s="273">
        <f>SUM(C54:C55)</f>
        <v>100</v>
      </c>
      <c r="D53" s="273">
        <f>SUM(D54:D55)</f>
        <v>170</v>
      </c>
      <c r="E53" s="441" t="str">
        <f t="shared" si="2"/>
        <v/>
      </c>
      <c r="F53" s="441">
        <f t="shared" si="3"/>
        <v>1.7</v>
      </c>
    </row>
    <row r="54" ht="25" customHeight="1" spans="1:6">
      <c r="A54" s="278" t="s">
        <v>570</v>
      </c>
      <c r="B54" s="273"/>
      <c r="C54" s="273"/>
      <c r="D54" s="273"/>
      <c r="E54" s="441" t="str">
        <f t="shared" si="2"/>
        <v/>
      </c>
      <c r="F54" s="441" t="str">
        <f t="shared" si="3"/>
        <v/>
      </c>
    </row>
    <row r="55" ht="25" customHeight="1" spans="1:6">
      <c r="A55" s="278" t="s">
        <v>605</v>
      </c>
      <c r="B55" s="273"/>
      <c r="C55" s="273">
        <v>100</v>
      </c>
      <c r="D55" s="273">
        <v>170</v>
      </c>
      <c r="E55" s="441" t="str">
        <f t="shared" si="2"/>
        <v/>
      </c>
      <c r="F55" s="441">
        <f t="shared" si="3"/>
        <v>1.7</v>
      </c>
    </row>
    <row r="56" ht="25" customHeight="1" spans="1:6">
      <c r="A56" s="275" t="s">
        <v>606</v>
      </c>
      <c r="B56" s="273">
        <v>0</v>
      </c>
      <c r="C56" s="273"/>
      <c r="D56" s="273"/>
      <c r="E56" s="441" t="str">
        <f t="shared" si="2"/>
        <v/>
      </c>
      <c r="F56" s="441" t="str">
        <f t="shared" si="3"/>
        <v/>
      </c>
    </row>
    <row r="57" ht="25" customHeight="1" spans="1:6">
      <c r="A57" s="275" t="s">
        <v>607</v>
      </c>
      <c r="B57" s="273"/>
      <c r="C57" s="273"/>
      <c r="D57" s="273"/>
      <c r="E57" s="441" t="str">
        <f t="shared" si="2"/>
        <v/>
      </c>
      <c r="F57" s="441" t="str">
        <f t="shared" si="3"/>
        <v/>
      </c>
    </row>
    <row r="58" s="184" customFormat="1" ht="30" customHeight="1" spans="1:6">
      <c r="A58" s="277" t="s">
        <v>608</v>
      </c>
      <c r="B58" s="279"/>
      <c r="C58" s="279"/>
      <c r="D58" s="279"/>
      <c r="E58" s="441" t="str">
        <f t="shared" si="2"/>
        <v/>
      </c>
      <c r="F58" s="441" t="str">
        <f t="shared" si="3"/>
        <v/>
      </c>
    </row>
    <row r="59" s="184" customFormat="1" ht="30" customHeight="1" spans="1:6">
      <c r="A59" s="277" t="s">
        <v>609</v>
      </c>
      <c r="B59" s="273"/>
      <c r="C59" s="273"/>
      <c r="D59" s="273"/>
      <c r="E59" s="441" t="str">
        <f t="shared" si="2"/>
        <v/>
      </c>
      <c r="F59" s="441" t="str">
        <f t="shared" si="3"/>
        <v/>
      </c>
    </row>
    <row r="60" s="184" customFormat="1" ht="30" customHeight="1" spans="1:6">
      <c r="A60" s="277" t="s">
        <v>610</v>
      </c>
      <c r="B60" s="279"/>
      <c r="C60" s="279"/>
      <c r="D60" s="279"/>
      <c r="E60" s="441" t="str">
        <f t="shared" si="2"/>
        <v/>
      </c>
      <c r="F60" s="441" t="str">
        <f t="shared" si="3"/>
        <v/>
      </c>
    </row>
    <row r="61" s="184" customFormat="1" ht="30" customHeight="1" spans="1:6">
      <c r="A61" s="277" t="s">
        <v>611</v>
      </c>
      <c r="B61" s="271">
        <f>B64+B68+B62</f>
        <v>16410</v>
      </c>
      <c r="C61" s="271">
        <f>C64+C68+C62</f>
        <v>32767</v>
      </c>
      <c r="D61" s="271">
        <f>D62+D64+D68</f>
        <v>32818</v>
      </c>
      <c r="E61" s="438">
        <f t="shared" si="2"/>
        <v>2</v>
      </c>
      <c r="F61" s="438">
        <f t="shared" si="3"/>
        <v>1.002</v>
      </c>
    </row>
    <row r="62" s="184" customFormat="1" ht="30" customHeight="1" spans="1:6">
      <c r="A62" s="277" t="s">
        <v>612</v>
      </c>
      <c r="B62" s="271">
        <v>15000</v>
      </c>
      <c r="C62" s="271">
        <v>32000</v>
      </c>
      <c r="D62" s="271">
        <f>D63</f>
        <v>32000</v>
      </c>
      <c r="E62" s="438">
        <f t="shared" si="2"/>
        <v>2.133</v>
      </c>
      <c r="F62" s="438">
        <f t="shared" si="3"/>
        <v>1</v>
      </c>
    </row>
    <row r="63" ht="27" customHeight="1" spans="1:6">
      <c r="A63" s="278" t="s">
        <v>613</v>
      </c>
      <c r="B63" s="271">
        <v>15000</v>
      </c>
      <c r="C63" s="271">
        <v>32000</v>
      </c>
      <c r="D63" s="273">
        <v>32000</v>
      </c>
      <c r="E63" s="441">
        <f t="shared" si="2"/>
        <v>2.133</v>
      </c>
      <c r="F63" s="441">
        <f t="shared" si="3"/>
        <v>1</v>
      </c>
    </row>
    <row r="64" s="184" customFormat="1" ht="30" customHeight="1" spans="1:6">
      <c r="A64" s="270" t="s">
        <v>614</v>
      </c>
      <c r="B64" s="271">
        <f>B65+B66+B67</f>
        <v>11</v>
      </c>
      <c r="C64" s="271">
        <f>C65+C66+C67</f>
        <v>5</v>
      </c>
      <c r="D64" s="271">
        <f>D65+D66+D67</f>
        <v>5</v>
      </c>
      <c r="E64" s="438">
        <f t="shared" si="2"/>
        <v>0.455</v>
      </c>
      <c r="F64" s="438">
        <f t="shared" si="3"/>
        <v>1</v>
      </c>
    </row>
    <row r="65" ht="25" customHeight="1" spans="1:6">
      <c r="A65" s="275" t="s">
        <v>615</v>
      </c>
      <c r="B65" s="279"/>
      <c r="C65" s="279">
        <v>3</v>
      </c>
      <c r="D65" s="279">
        <v>3</v>
      </c>
      <c r="E65" s="441" t="str">
        <f t="shared" si="2"/>
        <v/>
      </c>
      <c r="F65" s="441">
        <f t="shared" si="3"/>
        <v>1</v>
      </c>
    </row>
    <row r="66" ht="25" customHeight="1" spans="1:6">
      <c r="A66" s="275" t="s">
        <v>616</v>
      </c>
      <c r="B66" s="279"/>
      <c r="C66" s="279"/>
      <c r="D66" s="279"/>
      <c r="E66" s="441" t="str">
        <f t="shared" si="2"/>
        <v/>
      </c>
      <c r="F66" s="441" t="str">
        <f t="shared" si="3"/>
        <v/>
      </c>
    </row>
    <row r="67" ht="25" customHeight="1" spans="1:6">
      <c r="A67" s="275" t="s">
        <v>617</v>
      </c>
      <c r="B67" s="279">
        <v>11</v>
      </c>
      <c r="C67" s="279">
        <v>2</v>
      </c>
      <c r="D67" s="279">
        <v>2</v>
      </c>
      <c r="E67" s="441">
        <f t="shared" si="2"/>
        <v>0.182</v>
      </c>
      <c r="F67" s="441">
        <f t="shared" si="3"/>
        <v>1</v>
      </c>
    </row>
    <row r="68" s="184" customFormat="1" ht="30" customHeight="1" spans="1:6">
      <c r="A68" s="270" t="s">
        <v>618</v>
      </c>
      <c r="B68" s="273">
        <f>SUM(B69:B74)</f>
        <v>1399</v>
      </c>
      <c r="C68" s="273">
        <f>SUM(C69:C74)</f>
        <v>762</v>
      </c>
      <c r="D68" s="273">
        <f>SUM(D69:D74)</f>
        <v>813</v>
      </c>
      <c r="E68" s="441">
        <f t="shared" si="2"/>
        <v>0.581</v>
      </c>
      <c r="F68" s="441">
        <f t="shared" si="3"/>
        <v>1.067</v>
      </c>
    </row>
    <row r="69" ht="25" customHeight="1" spans="1:6">
      <c r="A69" s="275" t="s">
        <v>619</v>
      </c>
      <c r="B69" s="273">
        <v>579</v>
      </c>
      <c r="C69" s="273">
        <v>178</v>
      </c>
      <c r="D69" s="273">
        <v>219</v>
      </c>
      <c r="E69" s="441">
        <f t="shared" si="2"/>
        <v>0.378</v>
      </c>
      <c r="F69" s="441">
        <f t="shared" si="3"/>
        <v>1.23</v>
      </c>
    </row>
    <row r="70" ht="25" customHeight="1" spans="1:6">
      <c r="A70" s="275" t="s">
        <v>620</v>
      </c>
      <c r="B70" s="273">
        <v>150</v>
      </c>
      <c r="C70" s="273">
        <v>132</v>
      </c>
      <c r="D70" s="273">
        <v>126</v>
      </c>
      <c r="E70" s="441">
        <f t="shared" si="2"/>
        <v>0.84</v>
      </c>
      <c r="F70" s="441">
        <f t="shared" si="3"/>
        <v>0.955</v>
      </c>
    </row>
    <row r="71" ht="25" customHeight="1" spans="1:6">
      <c r="A71" s="275" t="s">
        <v>621</v>
      </c>
      <c r="B71" s="273">
        <v>120</v>
      </c>
      <c r="C71" s="273">
        <v>25</v>
      </c>
      <c r="D71" s="273">
        <v>27</v>
      </c>
      <c r="E71" s="441">
        <f t="shared" ref="E71:E97" si="4">IF(ISERROR(D71/B71),"",D71/B71)</f>
        <v>0.225</v>
      </c>
      <c r="F71" s="441">
        <f t="shared" ref="F71:F97" si="5">IF(ISERROR(D71/C71),"",D71/C71)</f>
        <v>1.08</v>
      </c>
    </row>
    <row r="72" ht="25" customHeight="1" spans="1:6">
      <c r="A72" s="275" t="s">
        <v>622</v>
      </c>
      <c r="B72" s="273">
        <v>100</v>
      </c>
      <c r="C72" s="273">
        <v>79</v>
      </c>
      <c r="D72" s="273">
        <v>79</v>
      </c>
      <c r="E72" s="441">
        <f t="shared" si="4"/>
        <v>0.79</v>
      </c>
      <c r="F72" s="441">
        <f t="shared" si="5"/>
        <v>1</v>
      </c>
    </row>
    <row r="73" ht="25" customHeight="1" spans="1:6">
      <c r="A73" s="275" t="s">
        <v>623</v>
      </c>
      <c r="B73" s="273">
        <v>100</v>
      </c>
      <c r="C73" s="273">
        <v>148</v>
      </c>
      <c r="D73" s="273">
        <v>148</v>
      </c>
      <c r="E73" s="441">
        <f t="shared" si="4"/>
        <v>1.48</v>
      </c>
      <c r="F73" s="441">
        <f t="shared" si="5"/>
        <v>1</v>
      </c>
    </row>
    <row r="74" ht="25" customHeight="1" spans="1:6">
      <c r="A74" s="275" t="s">
        <v>624</v>
      </c>
      <c r="B74" s="273">
        <v>350</v>
      </c>
      <c r="C74" s="273">
        <v>200</v>
      </c>
      <c r="D74" s="280">
        <v>214</v>
      </c>
      <c r="E74" s="441">
        <f t="shared" si="4"/>
        <v>0.611</v>
      </c>
      <c r="F74" s="441">
        <f t="shared" si="5"/>
        <v>1.07</v>
      </c>
    </row>
    <row r="75" s="184" customFormat="1" ht="30" customHeight="1" spans="1:6">
      <c r="A75" s="270" t="s">
        <v>625</v>
      </c>
      <c r="B75" s="407">
        <f>SUM(B76)</f>
        <v>0</v>
      </c>
      <c r="C75" s="407">
        <f>SUM(C76)</f>
        <v>4</v>
      </c>
      <c r="D75" s="407">
        <f>SUM(D76)</f>
        <v>4</v>
      </c>
      <c r="E75" s="438" t="str">
        <f t="shared" si="4"/>
        <v/>
      </c>
      <c r="F75" s="438">
        <f t="shared" si="5"/>
        <v>1</v>
      </c>
    </row>
    <row r="76" ht="25" customHeight="1" spans="1:6">
      <c r="A76" s="275" t="s">
        <v>626</v>
      </c>
      <c r="B76" s="279">
        <f>SUM(B77)</f>
        <v>0</v>
      </c>
      <c r="C76" s="279">
        <f>SUM(C77)</f>
        <v>4</v>
      </c>
      <c r="D76" s="279">
        <f>SUM(D77)</f>
        <v>4</v>
      </c>
      <c r="E76" s="441" t="str">
        <f t="shared" si="4"/>
        <v/>
      </c>
      <c r="F76" s="441">
        <f t="shared" si="5"/>
        <v>1</v>
      </c>
    </row>
    <row r="77" ht="25" customHeight="1" spans="1:6">
      <c r="A77" s="275" t="s">
        <v>627</v>
      </c>
      <c r="B77" s="279"/>
      <c r="C77" s="279">
        <v>4</v>
      </c>
      <c r="D77" s="279">
        <v>4</v>
      </c>
      <c r="E77" s="441" t="str">
        <f t="shared" si="4"/>
        <v/>
      </c>
      <c r="F77" s="441">
        <f t="shared" si="5"/>
        <v>1</v>
      </c>
    </row>
    <row r="78" s="184" customFormat="1" ht="30" customHeight="1" spans="1:6">
      <c r="A78" s="270" t="s">
        <v>628</v>
      </c>
      <c r="B78" s="279"/>
      <c r="C78" s="407">
        <v>35</v>
      </c>
      <c r="D78" s="407">
        <f>D79</f>
        <v>35</v>
      </c>
      <c r="E78" s="441" t="str">
        <f t="shared" si="4"/>
        <v/>
      </c>
      <c r="F78" s="441">
        <f t="shared" si="5"/>
        <v>1</v>
      </c>
    </row>
    <row r="79" ht="25" customHeight="1" spans="1:6">
      <c r="A79" s="275" t="s">
        <v>629</v>
      </c>
      <c r="B79" s="279"/>
      <c r="C79" s="279">
        <v>35</v>
      </c>
      <c r="D79" s="279">
        <f>D80</f>
        <v>35</v>
      </c>
      <c r="E79" s="441" t="str">
        <f t="shared" si="4"/>
        <v/>
      </c>
      <c r="F79" s="441">
        <f t="shared" si="5"/>
        <v>1</v>
      </c>
    </row>
    <row r="80" ht="27" customHeight="1" spans="1:6">
      <c r="A80" s="275" t="s">
        <v>630</v>
      </c>
      <c r="B80" s="279"/>
      <c r="C80" s="279">
        <v>35</v>
      </c>
      <c r="D80" s="279">
        <v>35</v>
      </c>
      <c r="E80" s="441" t="str">
        <f t="shared" si="4"/>
        <v/>
      </c>
      <c r="F80" s="441">
        <f t="shared" si="5"/>
        <v>1</v>
      </c>
    </row>
    <row r="81" s="184" customFormat="1" ht="30" customHeight="1" spans="1:6">
      <c r="A81" s="270" t="s">
        <v>631</v>
      </c>
      <c r="B81" s="279"/>
      <c r="C81" s="407">
        <f>C82+C85</f>
        <v>12104</v>
      </c>
      <c r="D81" s="407">
        <f>D82+D85</f>
        <v>12104</v>
      </c>
      <c r="E81" s="441" t="str">
        <f t="shared" si="4"/>
        <v/>
      </c>
      <c r="F81" s="441">
        <f t="shared" si="5"/>
        <v>1</v>
      </c>
    </row>
    <row r="82" ht="25" customHeight="1" spans="1:6">
      <c r="A82" s="275" t="s">
        <v>632</v>
      </c>
      <c r="B82" s="279"/>
      <c r="C82" s="279">
        <v>12000</v>
      </c>
      <c r="D82" s="279">
        <f>D83+D84</f>
        <v>12000</v>
      </c>
      <c r="E82" s="441" t="str">
        <f t="shared" si="4"/>
        <v/>
      </c>
      <c r="F82" s="441">
        <f t="shared" si="5"/>
        <v>1</v>
      </c>
    </row>
    <row r="83" ht="25" customHeight="1" spans="1:6">
      <c r="A83" s="275" t="s">
        <v>633</v>
      </c>
      <c r="B83" s="279"/>
      <c r="C83" s="279">
        <v>4000</v>
      </c>
      <c r="D83" s="279">
        <v>4000</v>
      </c>
      <c r="E83" s="441" t="str">
        <f t="shared" si="4"/>
        <v/>
      </c>
      <c r="F83" s="441">
        <f t="shared" si="5"/>
        <v>1</v>
      </c>
    </row>
    <row r="84" ht="25" customHeight="1" spans="1:6">
      <c r="A84" s="275" t="s">
        <v>634</v>
      </c>
      <c r="B84" s="279"/>
      <c r="C84" s="279">
        <v>8000</v>
      </c>
      <c r="D84" s="279">
        <v>8000</v>
      </c>
      <c r="E84" s="441" t="str">
        <f t="shared" si="4"/>
        <v/>
      </c>
      <c r="F84" s="441">
        <f t="shared" si="5"/>
        <v>1</v>
      </c>
    </row>
    <row r="85" ht="25" customHeight="1" spans="1:6">
      <c r="A85" s="275" t="s">
        <v>635</v>
      </c>
      <c r="B85" s="279"/>
      <c r="C85" s="279">
        <v>104</v>
      </c>
      <c r="D85" s="279">
        <f>D86</f>
        <v>104</v>
      </c>
      <c r="E85" s="441" t="str">
        <f t="shared" si="4"/>
        <v/>
      </c>
      <c r="F85" s="441">
        <f t="shared" si="5"/>
        <v>1</v>
      </c>
    </row>
    <row r="86" ht="25" customHeight="1" spans="1:6">
      <c r="A86" s="275" t="s">
        <v>636</v>
      </c>
      <c r="B86" s="279"/>
      <c r="C86" s="279">
        <v>104</v>
      </c>
      <c r="D86" s="279">
        <v>104</v>
      </c>
      <c r="E86" s="441" t="str">
        <f t="shared" si="4"/>
        <v/>
      </c>
      <c r="F86" s="441">
        <f t="shared" si="5"/>
        <v>1</v>
      </c>
    </row>
    <row r="87" s="184" customFormat="1" ht="30" customHeight="1" spans="1:6">
      <c r="A87" s="281" t="s">
        <v>517</v>
      </c>
      <c r="B87" s="271">
        <f>SUM(B6,B14,B24,B51,B61)</f>
        <v>68978</v>
      </c>
      <c r="C87" s="271">
        <f>SUM(C6,C14,C24,C51,C61,C75,C81,C78)</f>
        <v>91028</v>
      </c>
      <c r="D87" s="271">
        <f>SUM(D6,D14,D24,D51,D61,D7,,D75,D78,D81)</f>
        <v>70865</v>
      </c>
      <c r="E87" s="438">
        <f t="shared" si="4"/>
        <v>1.027</v>
      </c>
      <c r="F87" s="438">
        <f t="shared" si="5"/>
        <v>0.778</v>
      </c>
    </row>
    <row r="88" s="184" customFormat="1" ht="30" customHeight="1" spans="1:6">
      <c r="A88" s="270" t="s">
        <v>518</v>
      </c>
      <c r="B88" s="271">
        <f>SUM(B89:B91)</f>
        <v>0</v>
      </c>
      <c r="C88" s="271">
        <f>SUM(C89:C91)</f>
        <v>0</v>
      </c>
      <c r="D88" s="271">
        <v>600</v>
      </c>
      <c r="E88" s="438" t="str">
        <f t="shared" si="4"/>
        <v/>
      </c>
      <c r="F88" s="438" t="str">
        <f t="shared" si="5"/>
        <v/>
      </c>
    </row>
    <row r="89" ht="25" customHeight="1" spans="1:6">
      <c r="A89" s="275" t="s">
        <v>637</v>
      </c>
      <c r="B89" s="273">
        <f>SUM(B90:B91)</f>
        <v>0</v>
      </c>
      <c r="C89" s="273"/>
      <c r="D89" s="273">
        <f>SUM(D90:D91)</f>
        <v>0</v>
      </c>
      <c r="E89" s="441" t="str">
        <f t="shared" si="4"/>
        <v/>
      </c>
      <c r="F89" s="441" t="str">
        <f t="shared" si="5"/>
        <v/>
      </c>
    </row>
    <row r="90" ht="25" customHeight="1" spans="1:6">
      <c r="A90" s="275" t="s">
        <v>638</v>
      </c>
      <c r="B90" s="279"/>
      <c r="C90" s="279"/>
      <c r="D90" s="279"/>
      <c r="E90" s="441" t="str">
        <f t="shared" si="4"/>
        <v/>
      </c>
      <c r="F90" s="441" t="str">
        <f t="shared" si="5"/>
        <v/>
      </c>
    </row>
    <row r="91" ht="25" customHeight="1" spans="1:6">
      <c r="A91" s="275" t="s">
        <v>639</v>
      </c>
      <c r="B91" s="279"/>
      <c r="C91" s="279"/>
      <c r="D91" s="279"/>
      <c r="E91" s="441" t="str">
        <f t="shared" si="4"/>
        <v/>
      </c>
      <c r="F91" s="441" t="str">
        <f t="shared" si="5"/>
        <v/>
      </c>
    </row>
    <row r="92" ht="25" customHeight="1" spans="1:6">
      <c r="A92" s="275" t="s">
        <v>640</v>
      </c>
      <c r="B92" s="279"/>
      <c r="C92" s="279"/>
      <c r="D92" s="279">
        <v>600</v>
      </c>
      <c r="E92" s="441" t="str">
        <f t="shared" si="4"/>
        <v/>
      </c>
      <c r="F92" s="441" t="str">
        <f t="shared" si="5"/>
        <v/>
      </c>
    </row>
    <row r="93" s="184" customFormat="1" ht="30" customHeight="1" spans="1:6">
      <c r="A93" s="282" t="s">
        <v>525</v>
      </c>
      <c r="B93" s="271">
        <v>0</v>
      </c>
      <c r="C93" s="271">
        <f>SUM(C95)</f>
        <v>0</v>
      </c>
      <c r="D93" s="271">
        <f>SUM(D95)</f>
        <v>0</v>
      </c>
      <c r="E93" s="441" t="str">
        <f t="shared" si="4"/>
        <v/>
      </c>
      <c r="F93" s="441" t="str">
        <f t="shared" si="5"/>
        <v/>
      </c>
    </row>
    <row r="94" s="184" customFormat="1" ht="30" customHeight="1" spans="1:6">
      <c r="A94" s="477" t="s">
        <v>641</v>
      </c>
      <c r="B94" s="284"/>
      <c r="C94" s="478">
        <f>SUM(C95:C95)</f>
        <v>0</v>
      </c>
      <c r="D94" s="478">
        <f>SUM(D95:D95)</f>
        <v>0</v>
      </c>
      <c r="E94" s="441" t="str">
        <f t="shared" si="4"/>
        <v/>
      </c>
      <c r="F94" s="441" t="str">
        <f t="shared" si="5"/>
        <v/>
      </c>
    </row>
    <row r="95" ht="25" customHeight="1" spans="1:6">
      <c r="A95" s="479" t="s">
        <v>642</v>
      </c>
      <c r="B95" s="284"/>
      <c r="C95" s="284"/>
      <c r="D95" s="284"/>
      <c r="E95" s="441" t="str">
        <f t="shared" si="4"/>
        <v/>
      </c>
      <c r="F95" s="441" t="str">
        <f t="shared" si="5"/>
        <v/>
      </c>
    </row>
    <row r="96" s="184" customFormat="1" ht="30" customHeight="1" spans="1:6">
      <c r="A96" s="270" t="s">
        <v>529</v>
      </c>
      <c r="B96" s="273">
        <v>711</v>
      </c>
      <c r="C96" s="273"/>
      <c r="D96" s="273">
        <v>510</v>
      </c>
      <c r="E96" s="441">
        <f t="shared" si="4"/>
        <v>0.717</v>
      </c>
      <c r="F96" s="441" t="str">
        <f t="shared" si="5"/>
        <v/>
      </c>
    </row>
    <row r="97" s="184" customFormat="1" ht="30" customHeight="1" spans="1:6">
      <c r="A97" s="480" t="s">
        <v>531</v>
      </c>
      <c r="B97" s="481">
        <f>SUM(B87,B88,B93,B96)</f>
        <v>69689</v>
      </c>
      <c r="C97" s="481">
        <f>SUM(C87,C93,C96,C89)</f>
        <v>91028</v>
      </c>
      <c r="D97" s="481">
        <f>SUM(D87,D93,D96,D88)</f>
        <v>71975</v>
      </c>
      <c r="E97" s="438">
        <f t="shared" si="4"/>
        <v>1.033</v>
      </c>
      <c r="F97" s="438">
        <f t="shared" si="5"/>
        <v>0.791</v>
      </c>
    </row>
    <row r="99" spans="1:6">
      <c r="A99" s="181"/>
      <c r="B99" s="181"/>
      <c r="C99" s="181"/>
      <c r="D99" s="181"/>
      <c r="E99" s="181"/>
      <c r="F99" s="181"/>
    </row>
  </sheetData>
  <autoFilter ref="A5:F97">
    <extLst/>
  </autoFilter>
  <mergeCells count="8">
    <mergeCell ref="A2:F2"/>
    <mergeCell ref="D3:F3"/>
    <mergeCell ref="A4:A5"/>
    <mergeCell ref="B4:B5"/>
    <mergeCell ref="C4:C5"/>
    <mergeCell ref="D4:D5"/>
    <mergeCell ref="E4:E5"/>
    <mergeCell ref="F4:F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&amp;P+21 页，共 &amp;N+51 页</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D28"/>
  <sheetViews>
    <sheetView workbookViewId="0">
      <selection activeCell="G27" sqref="G27"/>
    </sheetView>
  </sheetViews>
  <sheetFormatPr defaultColWidth="10" defaultRowHeight="13.5" outlineLevelCol="3"/>
  <cols>
    <col min="1" max="1" width="36" style="136" customWidth="1"/>
    <col min="2" max="4" width="15.625" style="136" customWidth="1"/>
    <col min="5" max="5" width="9.76666666666667" style="136" customWidth="1"/>
    <col min="6" max="16384" width="10" style="136"/>
  </cols>
  <sheetData>
    <row r="1" s="136" customFormat="1" ht="22" customHeight="1" spans="1:1">
      <c r="A1" s="136" t="s">
        <v>1264</v>
      </c>
    </row>
    <row r="2" s="136" customFormat="1" ht="14.3" customHeight="1" spans="1:1">
      <c r="A2" s="159"/>
    </row>
    <row r="3" s="136" customFormat="1" ht="58" customHeight="1" spans="1:4">
      <c r="A3" s="160" t="s">
        <v>1265</v>
      </c>
      <c r="B3" s="160"/>
      <c r="C3" s="160"/>
      <c r="D3" s="160"/>
    </row>
    <row r="4" s="136" customFormat="1" ht="30" customHeight="1" spans="4:4">
      <c r="D4" s="161" t="s">
        <v>2</v>
      </c>
    </row>
    <row r="5" s="136" customFormat="1" spans="1:4">
      <c r="A5" s="162" t="s">
        <v>1104</v>
      </c>
      <c r="B5" s="162" t="s">
        <v>1266</v>
      </c>
      <c r="C5" s="162" t="s">
        <v>1267</v>
      </c>
      <c r="D5" s="162" t="s">
        <v>1268</v>
      </c>
    </row>
    <row r="6" s="136" customFormat="1" ht="27" spans="1:4">
      <c r="A6" s="163" t="s">
        <v>1269</v>
      </c>
      <c r="B6" s="164" t="s">
        <v>1270</v>
      </c>
      <c r="C6" s="165">
        <f>C7+C9</f>
        <v>53341</v>
      </c>
      <c r="D6" s="165">
        <f>D7+D9</f>
        <v>53341</v>
      </c>
    </row>
    <row r="7" s="136" customFormat="1" spans="1:4">
      <c r="A7" s="166" t="s">
        <v>1271</v>
      </c>
      <c r="B7" s="164" t="s">
        <v>1272</v>
      </c>
      <c r="C7" s="165">
        <v>21341</v>
      </c>
      <c r="D7" s="165">
        <v>21341</v>
      </c>
    </row>
    <row r="8" s="136" customFormat="1" spans="1:4">
      <c r="A8" s="166" t="s">
        <v>1273</v>
      </c>
      <c r="B8" s="164" t="s">
        <v>1274</v>
      </c>
      <c r="C8" s="165">
        <v>21341</v>
      </c>
      <c r="D8" s="165">
        <v>21341</v>
      </c>
    </row>
    <row r="9" s="136" customFormat="1" spans="1:4">
      <c r="A9" s="166" t="s">
        <v>1275</v>
      </c>
      <c r="B9" s="164" t="s">
        <v>1276</v>
      </c>
      <c r="C9" s="165">
        <v>32000</v>
      </c>
      <c r="D9" s="165">
        <v>32000</v>
      </c>
    </row>
    <row r="10" s="136" customFormat="1" spans="1:4">
      <c r="A10" s="166" t="s">
        <v>1273</v>
      </c>
      <c r="B10" s="164" t="s">
        <v>1277</v>
      </c>
      <c r="C10" s="165"/>
      <c r="D10" s="165"/>
    </row>
    <row r="11" s="136" customFormat="1" spans="1:4">
      <c r="A11" s="163" t="s">
        <v>1278</v>
      </c>
      <c r="B11" s="164" t="s">
        <v>1279</v>
      </c>
      <c r="C11" s="165">
        <f>C12+C13</f>
        <v>9942</v>
      </c>
      <c r="D11" s="165">
        <f>D12+D13</f>
        <v>9942</v>
      </c>
    </row>
    <row r="12" s="136" customFormat="1" spans="1:4">
      <c r="A12" s="166" t="s">
        <v>1271</v>
      </c>
      <c r="B12" s="164" t="s">
        <v>1280</v>
      </c>
      <c r="C12" s="165">
        <v>9942</v>
      </c>
      <c r="D12" s="165">
        <v>9942</v>
      </c>
    </row>
    <row r="13" s="136" customFormat="1" spans="1:4">
      <c r="A13" s="166" t="s">
        <v>1275</v>
      </c>
      <c r="B13" s="164" t="s">
        <v>1281</v>
      </c>
      <c r="C13" s="165"/>
      <c r="D13" s="165"/>
    </row>
    <row r="14" s="136" customFormat="1" spans="1:4">
      <c r="A14" s="163" t="s">
        <v>1282</v>
      </c>
      <c r="B14" s="164" t="s">
        <v>1283</v>
      </c>
      <c r="C14" s="165">
        <f>C15+C16</f>
        <v>2733</v>
      </c>
      <c r="D14" s="165">
        <f>D15+D16</f>
        <v>2733</v>
      </c>
    </row>
    <row r="15" s="136" customFormat="1" spans="1:4">
      <c r="A15" s="166" t="s">
        <v>1271</v>
      </c>
      <c r="B15" s="164" t="s">
        <v>1284</v>
      </c>
      <c r="C15" s="165">
        <v>2729</v>
      </c>
      <c r="D15" s="165">
        <v>2729</v>
      </c>
    </row>
    <row r="16" s="136" customFormat="1" spans="1:4">
      <c r="A16" s="166" t="s">
        <v>1275</v>
      </c>
      <c r="B16" s="164" t="s">
        <v>1285</v>
      </c>
      <c r="C16" s="165">
        <v>4</v>
      </c>
      <c r="D16" s="165">
        <v>4</v>
      </c>
    </row>
    <row r="17" s="136" customFormat="1" spans="1:4">
      <c r="A17" s="163" t="s">
        <v>1286</v>
      </c>
      <c r="B17" s="164" t="s">
        <v>1287</v>
      </c>
      <c r="C17" s="165">
        <f>C18+C21</f>
        <v>7000</v>
      </c>
      <c r="D17" s="165">
        <f>D18+D21</f>
        <v>7000</v>
      </c>
    </row>
    <row r="18" s="136" customFormat="1" spans="1:4">
      <c r="A18" s="166" t="s">
        <v>1271</v>
      </c>
      <c r="B18" s="164" t="s">
        <v>1288</v>
      </c>
      <c r="C18" s="165">
        <v>7000</v>
      </c>
      <c r="D18" s="165">
        <v>7000</v>
      </c>
    </row>
    <row r="19" s="136" customFormat="1" spans="1:4">
      <c r="A19" s="166" t="s">
        <v>1289</v>
      </c>
      <c r="B19" s="164"/>
      <c r="C19" s="165">
        <v>6300</v>
      </c>
      <c r="D19" s="165">
        <v>6300</v>
      </c>
    </row>
    <row r="20" s="136" customFormat="1" spans="1:4">
      <c r="A20" s="166" t="s">
        <v>1290</v>
      </c>
      <c r="B20" s="164" t="s">
        <v>1291</v>
      </c>
      <c r="C20" s="165">
        <v>700</v>
      </c>
      <c r="D20" s="165">
        <v>700</v>
      </c>
    </row>
    <row r="21" s="136" customFormat="1" spans="1:4">
      <c r="A21" s="166" t="s">
        <v>1275</v>
      </c>
      <c r="B21" s="164" t="s">
        <v>1292</v>
      </c>
      <c r="C21" s="165"/>
      <c r="D21" s="165"/>
    </row>
    <row r="22" s="136" customFormat="1" spans="1:4">
      <c r="A22" s="166" t="s">
        <v>1289</v>
      </c>
      <c r="B22" s="164"/>
      <c r="C22" s="165"/>
      <c r="D22" s="165"/>
    </row>
    <row r="23" s="136" customFormat="1" spans="1:4">
      <c r="A23" s="166" t="s">
        <v>1293</v>
      </c>
      <c r="B23" s="164" t="s">
        <v>1294</v>
      </c>
      <c r="C23" s="165"/>
      <c r="D23" s="165"/>
    </row>
    <row r="24" s="136" customFormat="1" spans="1:4">
      <c r="A24" s="163" t="s">
        <v>1295</v>
      </c>
      <c r="B24" s="164" t="s">
        <v>1296</v>
      </c>
      <c r="C24" s="165">
        <f>C25+C26</f>
        <v>3638</v>
      </c>
      <c r="D24" s="165">
        <f>D25+D26</f>
        <v>3638</v>
      </c>
    </row>
    <row r="25" s="136" customFormat="1" spans="1:4">
      <c r="A25" s="166" t="s">
        <v>1271</v>
      </c>
      <c r="B25" s="164" t="s">
        <v>1297</v>
      </c>
      <c r="C25" s="165">
        <v>2649</v>
      </c>
      <c r="D25" s="165">
        <v>2649</v>
      </c>
    </row>
    <row r="26" s="136" customFormat="1" spans="1:4">
      <c r="A26" s="166" t="s">
        <v>1275</v>
      </c>
      <c r="B26" s="164" t="s">
        <v>1298</v>
      </c>
      <c r="C26" s="165">
        <v>989</v>
      </c>
      <c r="D26" s="165">
        <v>989</v>
      </c>
    </row>
    <row r="27" s="138" customFormat="1" ht="70" customHeight="1" spans="1:4">
      <c r="A27" s="167" t="s">
        <v>1299</v>
      </c>
      <c r="B27" s="167"/>
      <c r="C27" s="167"/>
      <c r="D27" s="167"/>
    </row>
    <row r="28" s="136" customFormat="1" ht="25" customHeight="1" spans="1:4">
      <c r="A28" s="168"/>
      <c r="B28" s="168"/>
      <c r="C28" s="168"/>
      <c r="D28" s="168"/>
    </row>
  </sheetData>
  <mergeCells count="3">
    <mergeCell ref="A3:D3"/>
    <mergeCell ref="A27:D27"/>
    <mergeCell ref="A28:D28"/>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20"/>
  <sheetViews>
    <sheetView workbookViewId="0">
      <selection activeCell="F21" sqref="F21"/>
    </sheetView>
  </sheetViews>
  <sheetFormatPr defaultColWidth="8.88333333333333" defaultRowHeight="13.5" outlineLevelCol="5"/>
  <cols>
    <col min="1" max="1" width="8.88333333333333" style="136"/>
    <col min="2" max="2" width="49.375" style="136" customWidth="1"/>
    <col min="3" max="6" width="20.625" style="136" customWidth="1"/>
    <col min="7" max="16384" width="8.88333333333333" style="136"/>
  </cols>
  <sheetData>
    <row r="1" s="136" customFormat="1" ht="33" customHeight="1" spans="1:1">
      <c r="A1" s="136" t="s">
        <v>1300</v>
      </c>
    </row>
    <row r="2" s="136" customFormat="1" ht="45" customHeight="1" spans="1:6">
      <c r="A2" s="139" t="s">
        <v>1301</v>
      </c>
      <c r="B2" s="139"/>
      <c r="C2" s="139"/>
      <c r="D2" s="139"/>
      <c r="E2" s="139"/>
      <c r="F2" s="139"/>
    </row>
    <row r="3" s="137" customFormat="1" ht="18" customHeight="1" spans="2:6">
      <c r="B3" s="149" t="s">
        <v>2</v>
      </c>
      <c r="C3" s="150"/>
      <c r="D3" s="150"/>
      <c r="E3" s="150"/>
      <c r="F3" s="150"/>
    </row>
    <row r="4" s="137" customFormat="1" ht="18.75" spans="1:6">
      <c r="A4" s="142" t="s">
        <v>1090</v>
      </c>
      <c r="B4" s="142"/>
      <c r="C4" s="143" t="s">
        <v>1302</v>
      </c>
      <c r="D4" s="143" t="s">
        <v>1267</v>
      </c>
      <c r="E4" s="143" t="s">
        <v>1268</v>
      </c>
      <c r="F4" s="143" t="s">
        <v>1303</v>
      </c>
    </row>
    <row r="5" s="137" customFormat="1" ht="18.75" spans="1:6">
      <c r="A5" s="151" t="s">
        <v>1304</v>
      </c>
      <c r="B5" s="151"/>
      <c r="C5" s="152" t="s">
        <v>1305</v>
      </c>
      <c r="D5" s="153">
        <f>D6+D7</f>
        <v>202811</v>
      </c>
      <c r="E5" s="153">
        <f>E6+E7</f>
        <v>202811</v>
      </c>
      <c r="F5" s="154"/>
    </row>
    <row r="6" s="137" customFormat="1" ht="18.75" spans="1:6">
      <c r="A6" s="155" t="s">
        <v>1306</v>
      </c>
      <c r="B6" s="155"/>
      <c r="C6" s="152" t="s">
        <v>1272</v>
      </c>
      <c r="D6" s="153">
        <v>160911</v>
      </c>
      <c r="E6" s="153">
        <v>160911</v>
      </c>
      <c r="F6" s="154"/>
    </row>
    <row r="7" s="137" customFormat="1" ht="18.75" spans="1:6">
      <c r="A7" s="155" t="s">
        <v>1307</v>
      </c>
      <c r="B7" s="155"/>
      <c r="C7" s="152" t="s">
        <v>1274</v>
      </c>
      <c r="D7" s="153">
        <v>41900</v>
      </c>
      <c r="E7" s="153">
        <v>41900</v>
      </c>
      <c r="F7" s="154"/>
    </row>
    <row r="8" s="137" customFormat="1" ht="18.75" spans="1:6">
      <c r="A8" s="156" t="s">
        <v>1308</v>
      </c>
      <c r="B8" s="156"/>
      <c r="C8" s="152" t="s">
        <v>1309</v>
      </c>
      <c r="D8" s="153"/>
      <c r="E8" s="153"/>
      <c r="F8" s="154"/>
    </row>
    <row r="9" s="137" customFormat="1" ht="18.75" spans="1:6">
      <c r="A9" s="155" t="s">
        <v>1306</v>
      </c>
      <c r="B9" s="155"/>
      <c r="C9" s="152" t="s">
        <v>1277</v>
      </c>
      <c r="D9" s="153"/>
      <c r="E9" s="153"/>
      <c r="F9" s="154"/>
    </row>
    <row r="10" s="137" customFormat="1" ht="18.75" spans="1:6">
      <c r="A10" s="155" t="s">
        <v>1307</v>
      </c>
      <c r="B10" s="155"/>
      <c r="C10" s="152" t="s">
        <v>1310</v>
      </c>
      <c r="D10" s="153"/>
      <c r="E10" s="153"/>
      <c r="F10" s="154"/>
    </row>
    <row r="11" s="138" customFormat="1" ht="48" customHeight="1" spans="1:6">
      <c r="A11" s="148" t="s">
        <v>1311</v>
      </c>
      <c r="B11" s="148"/>
      <c r="C11" s="148"/>
      <c r="D11" s="148"/>
      <c r="E11" s="148"/>
      <c r="F11" s="148"/>
    </row>
    <row r="14" s="136" customFormat="1" ht="19.5" spans="1:1">
      <c r="A14" s="157"/>
    </row>
    <row r="15" s="136" customFormat="1" ht="19" customHeight="1" spans="1:1">
      <c r="A15" s="158"/>
    </row>
    <row r="16" s="136" customFormat="1" ht="29" customHeight="1"/>
    <row r="17" s="136" customFormat="1" ht="29" customHeight="1"/>
    <row r="18" s="136" customFormat="1" ht="29" customHeight="1"/>
    <row r="19" s="136" customFormat="1" ht="29" customHeight="1"/>
    <row r="20" s="136" customFormat="1" ht="30" customHeight="1" spans="1:1">
      <c r="A20" s="158"/>
    </row>
  </sheetData>
  <mergeCells count="9">
    <mergeCell ref="A2:F2"/>
    <mergeCell ref="B3:F3"/>
    <mergeCell ref="A4:B4"/>
    <mergeCell ref="A6:B6"/>
    <mergeCell ref="A7:B7"/>
    <mergeCell ref="A8:B8"/>
    <mergeCell ref="A9:B9"/>
    <mergeCell ref="A10:B10"/>
    <mergeCell ref="A11:F11"/>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9"/>
  <sheetViews>
    <sheetView workbookViewId="0">
      <selection activeCell="E18" sqref="E18"/>
    </sheetView>
  </sheetViews>
  <sheetFormatPr defaultColWidth="8.88333333333333" defaultRowHeight="13.5" outlineLevelCol="5"/>
  <cols>
    <col min="1" max="1" width="8.88333333333333" style="136"/>
    <col min="2" max="6" width="24.2166666666667" style="136" customWidth="1"/>
    <col min="7" max="16384" width="8.88333333333333" style="136"/>
  </cols>
  <sheetData>
    <row r="1" s="136" customFormat="1" ht="28" customHeight="1" spans="1:1">
      <c r="A1" s="136" t="s">
        <v>1312</v>
      </c>
    </row>
    <row r="2" s="136" customFormat="1" ht="27" spans="1:6">
      <c r="A2" s="139" t="s">
        <v>1313</v>
      </c>
      <c r="B2" s="140"/>
      <c r="C2" s="140"/>
      <c r="D2" s="140"/>
      <c r="E2" s="140"/>
      <c r="F2" s="140"/>
    </row>
    <row r="3" s="136" customFormat="1" ht="23" customHeight="1" spans="1:6">
      <c r="A3" s="141" t="s">
        <v>2</v>
      </c>
      <c r="B3" s="141"/>
      <c r="C3" s="141"/>
      <c r="D3" s="141"/>
      <c r="E3" s="141"/>
      <c r="F3" s="141"/>
    </row>
    <row r="4" s="137" customFormat="1" ht="30" customHeight="1" spans="1:6">
      <c r="A4" s="142" t="s">
        <v>1314</v>
      </c>
      <c r="B4" s="143" t="s">
        <v>3</v>
      </c>
      <c r="C4" s="143" t="s">
        <v>1315</v>
      </c>
      <c r="D4" s="143" t="s">
        <v>1316</v>
      </c>
      <c r="E4" s="143" t="s">
        <v>1317</v>
      </c>
      <c r="F4" s="143" t="s">
        <v>1318</v>
      </c>
    </row>
    <row r="5" s="137" customFormat="1" ht="45" customHeight="1" spans="1:6">
      <c r="A5" s="144">
        <v>1</v>
      </c>
      <c r="B5" s="145" t="s">
        <v>1319</v>
      </c>
      <c r="C5" s="146" t="s">
        <v>1320</v>
      </c>
      <c r="D5" s="146" t="s">
        <v>1321</v>
      </c>
      <c r="E5" s="145" t="s">
        <v>1322</v>
      </c>
      <c r="F5" s="147">
        <v>11000</v>
      </c>
    </row>
    <row r="6" s="137" customFormat="1" ht="45" customHeight="1" spans="1:6">
      <c r="A6" s="144">
        <v>2</v>
      </c>
      <c r="B6" s="145" t="s">
        <v>1323</v>
      </c>
      <c r="C6" s="146" t="s">
        <v>1324</v>
      </c>
      <c r="D6" s="146" t="s">
        <v>1325</v>
      </c>
      <c r="E6" s="145" t="s">
        <v>1322</v>
      </c>
      <c r="F6" s="147">
        <v>4000</v>
      </c>
    </row>
    <row r="7" s="137" customFormat="1" ht="45" customHeight="1" spans="1:6">
      <c r="A7" s="144">
        <v>3</v>
      </c>
      <c r="B7" s="145" t="s">
        <v>1326</v>
      </c>
      <c r="C7" s="146" t="s">
        <v>1324</v>
      </c>
      <c r="D7" s="146" t="s">
        <v>1327</v>
      </c>
      <c r="E7" s="145" t="s">
        <v>1322</v>
      </c>
      <c r="F7" s="147">
        <v>7000</v>
      </c>
    </row>
    <row r="8" s="137" customFormat="1" ht="45" customHeight="1" spans="1:6">
      <c r="A8" s="144">
        <v>4</v>
      </c>
      <c r="B8" s="145" t="s">
        <v>1328</v>
      </c>
      <c r="C8" s="146" t="s">
        <v>1329</v>
      </c>
      <c r="D8" s="146" t="s">
        <v>1325</v>
      </c>
      <c r="E8" s="145" t="s">
        <v>1322</v>
      </c>
      <c r="F8" s="147">
        <v>10000</v>
      </c>
    </row>
    <row r="9" s="138" customFormat="1" ht="33" customHeight="1" spans="1:6">
      <c r="A9" s="148" t="s">
        <v>1330</v>
      </c>
      <c r="B9" s="148"/>
      <c r="C9" s="148"/>
      <c r="D9" s="148"/>
      <c r="E9" s="148"/>
      <c r="F9" s="148"/>
    </row>
  </sheetData>
  <mergeCells count="3">
    <mergeCell ref="A2:F2"/>
    <mergeCell ref="A3:F3"/>
    <mergeCell ref="A9:F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27">
    <tabColor rgb="FF92D050"/>
  </sheetPr>
  <dimension ref="A1:E25"/>
  <sheetViews>
    <sheetView showZeros="0" tabSelected="1" topLeftCell="A4" workbookViewId="0">
      <selection activeCell="F18" sqref="F18"/>
    </sheetView>
  </sheetViews>
  <sheetFormatPr defaultColWidth="9" defaultRowHeight="13.5" outlineLevelCol="4"/>
  <cols>
    <col min="1" max="1" width="30.625" style="111" customWidth="1"/>
    <col min="2" max="4" width="21.625" style="111" customWidth="1"/>
    <col min="5" max="16384" width="9" style="111"/>
  </cols>
  <sheetData>
    <row r="1" s="111" customFormat="1" ht="32.25" spans="1:4">
      <c r="A1" s="112" t="s">
        <v>1331</v>
      </c>
      <c r="B1" s="113"/>
      <c r="C1" s="113"/>
      <c r="D1" s="113"/>
    </row>
    <row r="2" s="111" customFormat="1" ht="24" customHeight="1" spans="1:4">
      <c r="A2" s="114" t="s">
        <v>1332</v>
      </c>
      <c r="B2" s="115"/>
      <c r="C2" s="115"/>
      <c r="D2" s="115"/>
    </row>
    <row r="3" s="111" customFormat="1" ht="18.95" customHeight="1" spans="1:4">
      <c r="A3" s="128" t="s">
        <v>1333</v>
      </c>
      <c r="B3" s="128"/>
      <c r="C3" s="128"/>
      <c r="D3" s="128"/>
    </row>
    <row r="4" s="111" customFormat="1" ht="20.1" customHeight="1" spans="1:4">
      <c r="A4" s="119" t="s">
        <v>1090</v>
      </c>
      <c r="B4" s="119" t="s">
        <v>1334</v>
      </c>
      <c r="C4" s="119" t="s">
        <v>1335</v>
      </c>
      <c r="D4" s="119" t="s">
        <v>1336</v>
      </c>
    </row>
    <row r="5" s="111" customFormat="1" ht="27.95" customHeight="1" spans="1:4">
      <c r="A5" s="119"/>
      <c r="B5" s="119"/>
      <c r="C5" s="119"/>
      <c r="D5" s="119"/>
    </row>
    <row r="6" s="126" customFormat="1" ht="30" customHeight="1" spans="1:4">
      <c r="A6" s="129" t="s">
        <v>1337</v>
      </c>
      <c r="B6" s="130"/>
      <c r="C6" s="130">
        <f>SUM(C7:C10)</f>
        <v>32399</v>
      </c>
      <c r="D6" s="130">
        <v>10764</v>
      </c>
    </row>
    <row r="7" s="111" customFormat="1" ht="30" customHeight="1" spans="1:5">
      <c r="A7" s="131" t="s">
        <v>1338</v>
      </c>
      <c r="B7" s="132"/>
      <c r="C7" s="132"/>
      <c r="D7" s="132">
        <v>0</v>
      </c>
      <c r="E7" s="126"/>
    </row>
    <row r="8" s="111" customFormat="1" ht="30" customHeight="1" spans="1:5">
      <c r="A8" s="131" t="s">
        <v>1339</v>
      </c>
      <c r="B8" s="132"/>
      <c r="C8" s="132"/>
      <c r="D8" s="132"/>
      <c r="E8" s="126"/>
    </row>
    <row r="9" s="111" customFormat="1" ht="30" customHeight="1" spans="1:5">
      <c r="A9" s="131" t="s">
        <v>1340</v>
      </c>
      <c r="B9" s="132"/>
      <c r="C9" s="132"/>
      <c r="D9" s="132">
        <v>0</v>
      </c>
      <c r="E9" s="126"/>
    </row>
    <row r="10" s="111" customFormat="1" ht="30" customHeight="1" spans="1:5">
      <c r="A10" s="131" t="s">
        <v>1341</v>
      </c>
      <c r="B10" s="132"/>
      <c r="C10" s="132">
        <f>(4000+10000+7000)+11398.53</f>
        <v>32399</v>
      </c>
      <c r="D10" s="132">
        <v>10764</v>
      </c>
      <c r="E10" s="126"/>
    </row>
    <row r="11" s="111" customFormat="1" ht="30" customHeight="1" spans="1:5">
      <c r="A11" s="131" t="s">
        <v>1342</v>
      </c>
      <c r="B11" s="132">
        <v>0</v>
      </c>
      <c r="C11" s="132">
        <v>0</v>
      </c>
      <c r="D11" s="132">
        <v>0</v>
      </c>
      <c r="E11" s="126"/>
    </row>
    <row r="12" s="111" customFormat="1" ht="30" customHeight="1" spans="1:5">
      <c r="A12" s="131" t="s">
        <v>1343</v>
      </c>
      <c r="B12" s="132">
        <v>0</v>
      </c>
      <c r="C12" s="132">
        <v>0</v>
      </c>
      <c r="D12" s="132">
        <v>0</v>
      </c>
      <c r="E12" s="126"/>
    </row>
    <row r="13" s="111" customFormat="1" ht="30" customHeight="1" spans="1:5">
      <c r="A13" s="131" t="s">
        <v>1344</v>
      </c>
      <c r="B13" s="132">
        <v>0</v>
      </c>
      <c r="C13" s="132">
        <v>0</v>
      </c>
      <c r="D13" s="132">
        <v>0</v>
      </c>
      <c r="E13" s="126"/>
    </row>
    <row r="14" s="126" customFormat="1" ht="30" customHeight="1" spans="1:4">
      <c r="A14" s="129" t="s">
        <v>1345</v>
      </c>
      <c r="B14" s="130">
        <v>0</v>
      </c>
      <c r="C14" s="130">
        <v>0</v>
      </c>
      <c r="D14" s="130">
        <v>0</v>
      </c>
    </row>
    <row r="15" s="126" customFormat="1" ht="30" customHeight="1" spans="1:4">
      <c r="A15" s="129" t="s">
        <v>1346</v>
      </c>
      <c r="B15" s="130"/>
      <c r="C15" s="130"/>
      <c r="D15" s="130">
        <v>0</v>
      </c>
    </row>
    <row r="16" s="111" customFormat="1" ht="30" customHeight="1" spans="1:5">
      <c r="A16" s="131" t="s">
        <v>1347</v>
      </c>
      <c r="B16" s="132">
        <v>0</v>
      </c>
      <c r="C16" s="132">
        <v>0</v>
      </c>
      <c r="D16" s="132">
        <v>0</v>
      </c>
      <c r="E16" s="126"/>
    </row>
    <row r="17" s="111" customFormat="1" ht="30" customHeight="1" spans="1:5">
      <c r="A17" s="131" t="s">
        <v>1348</v>
      </c>
      <c r="B17" s="132">
        <v>0</v>
      </c>
      <c r="C17" s="132">
        <v>0</v>
      </c>
      <c r="D17" s="132">
        <v>0</v>
      </c>
      <c r="E17" s="126"/>
    </row>
    <row r="18" s="111" customFormat="1" ht="30" customHeight="1" spans="1:5">
      <c r="A18" s="131" t="s">
        <v>1349</v>
      </c>
      <c r="B18" s="132"/>
      <c r="C18" s="132"/>
      <c r="D18" s="132">
        <v>0</v>
      </c>
      <c r="E18" s="126"/>
    </row>
    <row r="19" s="127" customFormat="1" ht="30" customHeight="1" spans="1:5">
      <c r="A19" s="129" t="s">
        <v>1350</v>
      </c>
      <c r="B19" s="133">
        <v>0</v>
      </c>
      <c r="C19" s="133"/>
      <c r="D19" s="130">
        <v>0</v>
      </c>
      <c r="E19" s="126"/>
    </row>
    <row r="20" s="127" customFormat="1" ht="30" customHeight="1" spans="1:5">
      <c r="A20" s="129" t="s">
        <v>1351</v>
      </c>
      <c r="B20" s="133">
        <v>0</v>
      </c>
      <c r="C20" s="134">
        <v>11000</v>
      </c>
      <c r="D20" s="130"/>
      <c r="E20" s="126"/>
    </row>
    <row r="21" s="127" customFormat="1" ht="30" customHeight="1" spans="1:5">
      <c r="A21" s="129" t="s">
        <v>1352</v>
      </c>
      <c r="B21" s="134">
        <v>30</v>
      </c>
      <c r="C21" s="134"/>
      <c r="D21" s="130"/>
      <c r="E21" s="126"/>
    </row>
    <row r="22" s="111" customFormat="1" ht="30" customHeight="1" spans="1:5">
      <c r="A22" s="131" t="s">
        <v>1353</v>
      </c>
      <c r="B22" s="132">
        <v>30</v>
      </c>
      <c r="C22" s="132"/>
      <c r="D22" s="132"/>
      <c r="E22" s="126"/>
    </row>
    <row r="23" s="111" customFormat="1" ht="30" customHeight="1" spans="1:5">
      <c r="A23" s="131" t="s">
        <v>1354</v>
      </c>
      <c r="B23" s="132"/>
      <c r="C23" s="132"/>
      <c r="D23" s="132">
        <v>0</v>
      </c>
      <c r="E23" s="126"/>
    </row>
    <row r="24" s="126" customFormat="1" ht="30" customHeight="1" spans="1:4">
      <c r="A24" s="129" t="s">
        <v>1355</v>
      </c>
      <c r="B24" s="130">
        <v>5230</v>
      </c>
      <c r="C24" s="130">
        <v>9942</v>
      </c>
      <c r="D24" s="130">
        <v>6300</v>
      </c>
    </row>
    <row r="25" s="126" customFormat="1" ht="30" customHeight="1" spans="1:4">
      <c r="A25" s="135" t="s">
        <v>1009</v>
      </c>
      <c r="B25" s="130">
        <f>SUM(B6,B14,B15,B19,B20,B21,B24)</f>
        <v>5260</v>
      </c>
      <c r="C25" s="130">
        <f>SUM(C6,C14,C15,C19,C20,C21,C24)</f>
        <v>53341</v>
      </c>
      <c r="D25" s="130">
        <f>SUM(D6,D14,D15,D19,D20,D21,D24)</f>
        <v>17064</v>
      </c>
    </row>
  </sheetData>
  <mergeCells count="6">
    <mergeCell ref="A2:D2"/>
    <mergeCell ref="A3:D3"/>
    <mergeCell ref="A4:A5"/>
    <mergeCell ref="B4:B5"/>
    <mergeCell ref="C4:C5"/>
    <mergeCell ref="D4:D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&amp;P+52 页，共 &amp;N+53 页</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28">
    <tabColor rgb="FF92D050"/>
  </sheetPr>
  <dimension ref="A1:E21"/>
  <sheetViews>
    <sheetView topLeftCell="B16" workbookViewId="0">
      <selection activeCell="J16" sqref="J16"/>
    </sheetView>
  </sheetViews>
  <sheetFormatPr defaultColWidth="9" defaultRowHeight="13.5" outlineLevelCol="4"/>
  <cols>
    <col min="1" max="1" width="7.25" style="111" customWidth="1"/>
    <col min="2" max="2" width="35.625" style="111" customWidth="1"/>
    <col min="3" max="5" width="16.625" style="111" customWidth="1"/>
    <col min="6" max="6" width="9" style="111"/>
    <col min="7" max="7" width="12.625" style="111"/>
    <col min="8" max="16384" width="9" style="111"/>
  </cols>
  <sheetData>
    <row r="1" s="111" customFormat="1" ht="26.1" customHeight="1" spans="1:5">
      <c r="A1" s="112" t="s">
        <v>1356</v>
      </c>
      <c r="B1" s="113"/>
      <c r="C1" s="113"/>
      <c r="D1" s="113"/>
      <c r="E1" s="113"/>
    </row>
    <row r="2" s="111" customFormat="1" ht="23.1" customHeight="1" spans="1:5">
      <c r="A2" s="114" t="s">
        <v>1357</v>
      </c>
      <c r="B2" s="115"/>
      <c r="C2" s="115"/>
      <c r="D2" s="115"/>
      <c r="E2" s="115"/>
    </row>
    <row r="3" s="111" customFormat="1" ht="29.1" customHeight="1" spans="1:5">
      <c r="A3" s="116" t="s">
        <v>1215</v>
      </c>
      <c r="B3" s="117"/>
      <c r="C3" s="117"/>
      <c r="D3" s="117"/>
      <c r="E3" s="118"/>
    </row>
    <row r="4" s="111" customFormat="1" ht="27" customHeight="1" spans="1:5">
      <c r="A4" s="119" t="s">
        <v>1216</v>
      </c>
      <c r="B4" s="119"/>
      <c r="C4" s="120" t="s">
        <v>1358</v>
      </c>
      <c r="D4" s="119" t="s">
        <v>1359</v>
      </c>
      <c r="E4" s="119"/>
    </row>
    <row r="5" s="111" customFormat="1" ht="27.95" customHeight="1" spans="1:5">
      <c r="A5" s="119"/>
      <c r="B5" s="119"/>
      <c r="C5" s="119"/>
      <c r="D5" s="119" t="s">
        <v>1181</v>
      </c>
      <c r="E5" s="119" t="s">
        <v>1360</v>
      </c>
    </row>
    <row r="6" s="111" customFormat="1" ht="30" customHeight="1" spans="1:5">
      <c r="A6" s="121" t="s">
        <v>1220</v>
      </c>
      <c r="B6" s="122" t="s">
        <v>1221</v>
      </c>
      <c r="C6" s="123">
        <v>78505</v>
      </c>
      <c r="D6" s="123">
        <v>89718</v>
      </c>
      <c r="E6" s="124">
        <f>D6/C6</f>
        <v>1.143</v>
      </c>
    </row>
    <row r="7" s="111" customFormat="1" ht="30" customHeight="1" spans="1:5">
      <c r="A7" s="125"/>
      <c r="B7" s="122" t="s">
        <v>1222</v>
      </c>
      <c r="C7" s="123">
        <v>160911</v>
      </c>
      <c r="D7" s="123">
        <v>160911</v>
      </c>
      <c r="E7" s="124">
        <f t="shared" ref="E7:E20" si="0">D7/C7</f>
        <v>1</v>
      </c>
    </row>
    <row r="8" s="111" customFormat="1" ht="30" customHeight="1" spans="1:5">
      <c r="A8" s="125"/>
      <c r="B8" s="122" t="s">
        <v>1223</v>
      </c>
      <c r="C8" s="123">
        <v>21341</v>
      </c>
      <c r="D8" s="123">
        <v>17064</v>
      </c>
      <c r="E8" s="124">
        <f t="shared" si="0"/>
        <v>0.8</v>
      </c>
    </row>
    <row r="9" s="111" customFormat="1" ht="30" customHeight="1" spans="1:5">
      <c r="A9" s="125"/>
      <c r="B9" s="122" t="s">
        <v>1224</v>
      </c>
      <c r="C9" s="123">
        <v>10128</v>
      </c>
      <c r="D9" s="123">
        <v>7590</v>
      </c>
      <c r="E9" s="124">
        <f t="shared" si="0"/>
        <v>0.749</v>
      </c>
    </row>
    <row r="10" s="111" customFormat="1" ht="30" customHeight="1" spans="1:5">
      <c r="A10" s="125"/>
      <c r="B10" s="122" t="s">
        <v>1225</v>
      </c>
      <c r="C10" s="123">
        <v>89718</v>
      </c>
      <c r="D10" s="123">
        <v>99192</v>
      </c>
      <c r="E10" s="124">
        <f t="shared" si="0"/>
        <v>1.106</v>
      </c>
    </row>
    <row r="11" s="111" customFormat="1" ht="30" customHeight="1" spans="1:5">
      <c r="A11" s="121" t="s">
        <v>1226</v>
      </c>
      <c r="B11" s="122" t="s">
        <v>1227</v>
      </c>
      <c r="C11" s="123">
        <v>200</v>
      </c>
      <c r="D11" s="123">
        <v>32200</v>
      </c>
      <c r="E11" s="124">
        <f t="shared" si="0"/>
        <v>161</v>
      </c>
    </row>
    <row r="12" s="111" customFormat="1" ht="30" customHeight="1" spans="1:5">
      <c r="A12" s="125"/>
      <c r="B12" s="122" t="s">
        <v>1228</v>
      </c>
      <c r="C12" s="123">
        <v>41900</v>
      </c>
      <c r="D12" s="123">
        <v>41900</v>
      </c>
      <c r="E12" s="124">
        <f t="shared" si="0"/>
        <v>1</v>
      </c>
    </row>
    <row r="13" s="111" customFormat="1" ht="30" customHeight="1" spans="1:5">
      <c r="A13" s="125"/>
      <c r="B13" s="122" t="s">
        <v>1229</v>
      </c>
      <c r="C13" s="123">
        <v>32000</v>
      </c>
      <c r="D13" s="123"/>
      <c r="E13" s="124"/>
    </row>
    <row r="14" s="111" customFormat="1" ht="30" customHeight="1" spans="1:5">
      <c r="A14" s="125"/>
      <c r="B14" s="122" t="s">
        <v>1230</v>
      </c>
      <c r="C14" s="123"/>
      <c r="D14" s="123">
        <v>40</v>
      </c>
      <c r="E14" s="124"/>
    </row>
    <row r="15" s="111" customFormat="1" ht="30" customHeight="1" spans="1:5">
      <c r="A15" s="125"/>
      <c r="B15" s="122" t="s">
        <v>1231</v>
      </c>
      <c r="C15" s="123">
        <v>32200</v>
      </c>
      <c r="D15" s="123">
        <v>32160</v>
      </c>
      <c r="E15" s="124">
        <f t="shared" si="0"/>
        <v>0.999</v>
      </c>
    </row>
    <row r="16" s="111" customFormat="1" ht="30" customHeight="1" spans="1:5">
      <c r="A16" s="125" t="s">
        <v>1009</v>
      </c>
      <c r="B16" s="122" t="s">
        <v>1232</v>
      </c>
      <c r="C16" s="123">
        <v>78705</v>
      </c>
      <c r="D16" s="123">
        <v>121918</v>
      </c>
      <c r="E16" s="124">
        <f t="shared" si="0"/>
        <v>1.549</v>
      </c>
    </row>
    <row r="17" s="111" customFormat="1" ht="30" customHeight="1" spans="1:5">
      <c r="A17" s="125"/>
      <c r="B17" s="122" t="s">
        <v>1233</v>
      </c>
      <c r="C17" s="123">
        <v>202811</v>
      </c>
      <c r="D17" s="123">
        <v>202811</v>
      </c>
      <c r="E17" s="124">
        <f t="shared" si="0"/>
        <v>1</v>
      </c>
    </row>
    <row r="18" s="111" customFormat="1" ht="30" customHeight="1" spans="1:5">
      <c r="A18" s="125"/>
      <c r="B18" s="122" t="s">
        <v>1234</v>
      </c>
      <c r="C18" s="123">
        <v>53341</v>
      </c>
      <c r="D18" s="123">
        <v>17064</v>
      </c>
      <c r="E18" s="124">
        <f t="shared" si="0"/>
        <v>0.32</v>
      </c>
    </row>
    <row r="19" s="111" customFormat="1" ht="30" customHeight="1" spans="1:5">
      <c r="A19" s="125"/>
      <c r="B19" s="122" t="s">
        <v>1235</v>
      </c>
      <c r="C19" s="123">
        <v>10128</v>
      </c>
      <c r="D19" s="123">
        <v>7630</v>
      </c>
      <c r="E19" s="124">
        <f t="shared" si="0"/>
        <v>0.753</v>
      </c>
    </row>
    <row r="20" s="111" customFormat="1" ht="30" customHeight="1" spans="1:5">
      <c r="A20" s="125"/>
      <c r="B20" s="122" t="s">
        <v>1236</v>
      </c>
      <c r="C20" s="123">
        <v>121918</v>
      </c>
      <c r="D20" s="123">
        <v>131352</v>
      </c>
      <c r="E20" s="124">
        <f t="shared" si="0"/>
        <v>1.077</v>
      </c>
    </row>
    <row r="21" s="111" customFormat="1" ht="26.1" customHeight="1"/>
  </sheetData>
  <mergeCells count="8">
    <mergeCell ref="A2:E2"/>
    <mergeCell ref="A3:E3"/>
    <mergeCell ref="D4:E4"/>
    <mergeCell ref="A6:A10"/>
    <mergeCell ref="A11:A15"/>
    <mergeCell ref="A16:A20"/>
    <mergeCell ref="C4:C5"/>
    <mergeCell ref="A4:B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&amp;P+53 页，共 &amp;N+53 页</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J4777"/>
  <sheetViews>
    <sheetView topLeftCell="A4768" workbookViewId="0">
      <selection activeCell="L612" sqref="L612"/>
    </sheetView>
  </sheetViews>
  <sheetFormatPr defaultColWidth="8" defaultRowHeight="12"/>
  <cols>
    <col min="1" max="1" width="25.375" style="91"/>
    <col min="2" max="6" width="20.625" style="91" customWidth="1"/>
    <col min="7" max="7" width="23.25" style="91" customWidth="1"/>
    <col min="8" max="8" width="17.625" style="91" customWidth="1"/>
    <col min="9" max="16384" width="8" style="91"/>
  </cols>
  <sheetData>
    <row r="1" s="91" customFormat="1" ht="22" customHeight="1" spans="1:8">
      <c r="A1" s="91" t="s">
        <v>1361</v>
      </c>
      <c r="H1" s="94"/>
    </row>
    <row r="2" s="91" customFormat="1" ht="39" customHeight="1" spans="1:8">
      <c r="A2" s="95" t="s">
        <v>1362</v>
      </c>
      <c r="B2" s="95"/>
      <c r="C2" s="95"/>
      <c r="D2" s="95"/>
      <c r="E2" s="95"/>
      <c r="F2" s="95"/>
      <c r="G2" s="95"/>
      <c r="H2" s="95"/>
    </row>
    <row r="3" s="91" customFormat="1" ht="23" customHeight="1" spans="1:1">
      <c r="A3" s="96"/>
    </row>
    <row r="4" s="92" customFormat="1" ht="27" spans="1:10">
      <c r="A4" s="97" t="s">
        <v>1363</v>
      </c>
      <c r="B4" s="97" t="s">
        <v>1364</v>
      </c>
      <c r="C4" s="97" t="s">
        <v>1365</v>
      </c>
      <c r="D4" s="97" t="s">
        <v>1366</v>
      </c>
      <c r="E4" s="97" t="s">
        <v>1367</v>
      </c>
      <c r="F4" s="98" t="s">
        <v>1368</v>
      </c>
      <c r="G4" s="97" t="s">
        <v>1369</v>
      </c>
      <c r="H4" s="98" t="s">
        <v>1370</v>
      </c>
      <c r="I4" s="98" t="s">
        <v>1371</v>
      </c>
      <c r="J4" s="97" t="s">
        <v>1372</v>
      </c>
    </row>
    <row r="5" s="91" customFormat="1" spans="1:10">
      <c r="A5" s="99" t="s">
        <v>1373</v>
      </c>
      <c r="B5" s="100"/>
      <c r="C5" s="100"/>
      <c r="D5" s="100"/>
      <c r="E5" s="101"/>
      <c r="F5" s="102"/>
      <c r="G5" s="101"/>
      <c r="H5" s="102"/>
      <c r="I5" s="102"/>
      <c r="J5" s="101"/>
    </row>
    <row r="6" s="91" customFormat="1" spans="1:10">
      <c r="A6" s="99" t="s">
        <v>1374</v>
      </c>
      <c r="B6" s="103" t="s">
        <v>1375</v>
      </c>
      <c r="C6" s="103" t="s">
        <v>1375</v>
      </c>
      <c r="D6" s="103" t="s">
        <v>1375</v>
      </c>
      <c r="E6" s="99" t="s">
        <v>1375</v>
      </c>
      <c r="F6" s="103" t="s">
        <v>1375</v>
      </c>
      <c r="G6" s="99" t="s">
        <v>1375</v>
      </c>
      <c r="H6" s="103" t="s">
        <v>1375</v>
      </c>
      <c r="I6" s="103" t="s">
        <v>1375</v>
      </c>
      <c r="J6" s="99" t="s">
        <v>1375</v>
      </c>
    </row>
    <row r="7" s="91" customFormat="1" spans="1:10">
      <c r="A7" s="99" t="s">
        <v>1376</v>
      </c>
      <c r="B7" s="104"/>
      <c r="C7" s="104"/>
      <c r="D7" s="104"/>
      <c r="E7" s="104"/>
      <c r="F7" s="105"/>
      <c r="G7" s="104"/>
      <c r="H7" s="105"/>
      <c r="I7" s="105"/>
      <c r="J7" s="104"/>
    </row>
    <row r="8" s="91" customFormat="1" ht="33.75" spans="1:10">
      <c r="A8" s="106" t="s">
        <v>1377</v>
      </c>
      <c r="B8" s="106" t="s">
        <v>1378</v>
      </c>
      <c r="C8" s="103" t="s">
        <v>1379</v>
      </c>
      <c r="D8" s="103" t="s">
        <v>1380</v>
      </c>
      <c r="E8" s="99" t="s">
        <v>1381</v>
      </c>
      <c r="F8" s="103" t="s">
        <v>1375</v>
      </c>
      <c r="G8" s="99" t="s">
        <v>1382</v>
      </c>
      <c r="H8" s="103" t="s">
        <v>1383</v>
      </c>
      <c r="I8" s="103" t="s">
        <v>1384</v>
      </c>
      <c r="J8" s="99" t="s">
        <v>1385</v>
      </c>
    </row>
    <row r="9" s="93" customFormat="1" ht="67.5" spans="1:10">
      <c r="A9" s="107"/>
      <c r="B9" s="108"/>
      <c r="C9" s="103" t="s">
        <v>1379</v>
      </c>
      <c r="D9" s="103" t="s">
        <v>1380</v>
      </c>
      <c r="E9" s="99" t="s">
        <v>1386</v>
      </c>
      <c r="F9" s="103" t="s">
        <v>1375</v>
      </c>
      <c r="G9" s="99" t="s">
        <v>1387</v>
      </c>
      <c r="H9" s="103" t="s">
        <v>1388</v>
      </c>
      <c r="I9" s="103" t="s">
        <v>1384</v>
      </c>
      <c r="J9" s="99" t="s">
        <v>1389</v>
      </c>
    </row>
    <row r="10" s="91" customFormat="1" ht="56.25" spans="1:10">
      <c r="A10" s="107"/>
      <c r="B10" s="108"/>
      <c r="C10" s="103" t="s">
        <v>1379</v>
      </c>
      <c r="D10" s="103" t="s">
        <v>1380</v>
      </c>
      <c r="E10" s="99" t="s">
        <v>1390</v>
      </c>
      <c r="F10" s="103" t="s">
        <v>1375</v>
      </c>
      <c r="G10" s="99" t="s">
        <v>1391</v>
      </c>
      <c r="H10" s="103" t="s">
        <v>1392</v>
      </c>
      <c r="I10" s="103" t="s">
        <v>1384</v>
      </c>
      <c r="J10" s="99" t="s">
        <v>1393</v>
      </c>
    </row>
    <row r="11" s="91" customFormat="1" ht="56.25" spans="1:10">
      <c r="A11" s="107"/>
      <c r="B11" s="108"/>
      <c r="C11" s="103" t="s">
        <v>1379</v>
      </c>
      <c r="D11" s="103" t="s">
        <v>1394</v>
      </c>
      <c r="E11" s="99" t="s">
        <v>1395</v>
      </c>
      <c r="F11" s="103" t="s">
        <v>1375</v>
      </c>
      <c r="G11" s="99" t="s">
        <v>1396</v>
      </c>
      <c r="H11" s="103" t="s">
        <v>1397</v>
      </c>
      <c r="I11" s="103" t="s">
        <v>1384</v>
      </c>
      <c r="J11" s="99" t="s">
        <v>1398</v>
      </c>
    </row>
    <row r="12" s="91" customFormat="1" ht="22.5" spans="1:10">
      <c r="A12" s="107"/>
      <c r="B12" s="108"/>
      <c r="C12" s="103" t="s">
        <v>1399</v>
      </c>
      <c r="D12" s="103" t="s">
        <v>1400</v>
      </c>
      <c r="E12" s="99" t="s">
        <v>1401</v>
      </c>
      <c r="F12" s="103" t="s">
        <v>1375</v>
      </c>
      <c r="G12" s="99" t="s">
        <v>1396</v>
      </c>
      <c r="H12" s="103" t="s">
        <v>1397</v>
      </c>
      <c r="I12" s="103" t="s">
        <v>1384</v>
      </c>
      <c r="J12" s="99" t="s">
        <v>1402</v>
      </c>
    </row>
    <row r="13" ht="22.5" spans="1:10">
      <c r="A13" s="107"/>
      <c r="B13" s="108"/>
      <c r="C13" s="103" t="s">
        <v>1399</v>
      </c>
      <c r="D13" s="103" t="s">
        <v>1400</v>
      </c>
      <c r="E13" s="99" t="s">
        <v>1403</v>
      </c>
      <c r="F13" s="103" t="s">
        <v>1375</v>
      </c>
      <c r="G13" s="99" t="s">
        <v>1396</v>
      </c>
      <c r="H13" s="103" t="s">
        <v>1397</v>
      </c>
      <c r="I13" s="103" t="s">
        <v>1384</v>
      </c>
      <c r="J13" s="99" t="s">
        <v>1403</v>
      </c>
    </row>
    <row r="14" ht="78.75" spans="1:10">
      <c r="A14" s="109"/>
      <c r="B14" s="110"/>
      <c r="C14" s="103" t="s">
        <v>1404</v>
      </c>
      <c r="D14" s="103" t="s">
        <v>1405</v>
      </c>
      <c r="E14" s="99" t="s">
        <v>1406</v>
      </c>
      <c r="F14" s="103" t="s">
        <v>1375</v>
      </c>
      <c r="G14" s="99" t="s">
        <v>1407</v>
      </c>
      <c r="H14" s="103" t="s">
        <v>1397</v>
      </c>
      <c r="I14" s="103" t="s">
        <v>1384</v>
      </c>
      <c r="J14" s="99" t="s">
        <v>1408</v>
      </c>
    </row>
    <row r="15" ht="33.75" spans="1:10">
      <c r="A15" s="106" t="s">
        <v>1409</v>
      </c>
      <c r="B15" s="106" t="s">
        <v>1410</v>
      </c>
      <c r="C15" s="103" t="s">
        <v>1379</v>
      </c>
      <c r="D15" s="103" t="s">
        <v>1380</v>
      </c>
      <c r="E15" s="99" t="s">
        <v>1411</v>
      </c>
      <c r="F15" s="103" t="s">
        <v>1375</v>
      </c>
      <c r="G15" s="99" t="s">
        <v>1412</v>
      </c>
      <c r="H15" s="103" t="s">
        <v>1413</v>
      </c>
      <c r="I15" s="103" t="s">
        <v>1384</v>
      </c>
      <c r="J15" s="99" t="s">
        <v>1414</v>
      </c>
    </row>
    <row r="16" ht="22.5" spans="1:10">
      <c r="A16" s="108"/>
      <c r="B16" s="108"/>
      <c r="C16" s="103" t="s">
        <v>1379</v>
      </c>
      <c r="D16" s="103" t="s">
        <v>1380</v>
      </c>
      <c r="E16" s="99" t="s">
        <v>1415</v>
      </c>
      <c r="F16" s="103" t="s">
        <v>1375</v>
      </c>
      <c r="G16" s="99" t="s">
        <v>1416</v>
      </c>
      <c r="H16" s="103" t="s">
        <v>1388</v>
      </c>
      <c r="I16" s="103" t="s">
        <v>1384</v>
      </c>
      <c r="J16" s="99" t="s">
        <v>1417</v>
      </c>
    </row>
    <row r="17" ht="33.75" spans="1:10">
      <c r="A17" s="108"/>
      <c r="B17" s="108"/>
      <c r="C17" s="103" t="s">
        <v>1379</v>
      </c>
      <c r="D17" s="103" t="s">
        <v>1380</v>
      </c>
      <c r="E17" s="99" t="s">
        <v>1418</v>
      </c>
      <c r="F17" s="103" t="s">
        <v>1375</v>
      </c>
      <c r="G17" s="99" t="s">
        <v>1419</v>
      </c>
      <c r="H17" s="103" t="s">
        <v>1413</v>
      </c>
      <c r="I17" s="103" t="s">
        <v>1384</v>
      </c>
      <c r="J17" s="99" t="s">
        <v>1420</v>
      </c>
    </row>
    <row r="18" ht="33.75" spans="1:10">
      <c r="A18" s="108"/>
      <c r="B18" s="108"/>
      <c r="C18" s="103" t="s">
        <v>1399</v>
      </c>
      <c r="D18" s="103" t="s">
        <v>1400</v>
      </c>
      <c r="E18" s="99" t="s">
        <v>1421</v>
      </c>
      <c r="F18" s="103" t="s">
        <v>1375</v>
      </c>
      <c r="G18" s="99" t="s">
        <v>1422</v>
      </c>
      <c r="H18" s="103" t="s">
        <v>1397</v>
      </c>
      <c r="I18" s="103" t="s">
        <v>1423</v>
      </c>
      <c r="J18" s="99" t="s">
        <v>1424</v>
      </c>
    </row>
    <row r="19" ht="45" spans="1:10">
      <c r="A19" s="110"/>
      <c r="B19" s="110"/>
      <c r="C19" s="103" t="s">
        <v>1404</v>
      </c>
      <c r="D19" s="103" t="s">
        <v>1405</v>
      </c>
      <c r="E19" s="99" t="s">
        <v>1425</v>
      </c>
      <c r="F19" s="103" t="s">
        <v>1375</v>
      </c>
      <c r="G19" s="99" t="s">
        <v>1426</v>
      </c>
      <c r="H19" s="103" t="s">
        <v>1397</v>
      </c>
      <c r="I19" s="103" t="s">
        <v>1384</v>
      </c>
      <c r="J19" s="99" t="s">
        <v>1427</v>
      </c>
    </row>
    <row r="20" ht="135" spans="1:10">
      <c r="A20" s="106" t="s">
        <v>1428</v>
      </c>
      <c r="B20" s="106" t="s">
        <v>1429</v>
      </c>
      <c r="C20" s="103" t="s">
        <v>1379</v>
      </c>
      <c r="D20" s="103" t="s">
        <v>1380</v>
      </c>
      <c r="E20" s="99" t="s">
        <v>1430</v>
      </c>
      <c r="F20" s="103" t="s">
        <v>1375</v>
      </c>
      <c r="G20" s="99" t="s">
        <v>1431</v>
      </c>
      <c r="H20" s="103" t="s">
        <v>1432</v>
      </c>
      <c r="I20" s="103" t="s">
        <v>1384</v>
      </c>
      <c r="J20" s="99" t="s">
        <v>1433</v>
      </c>
    </row>
    <row r="21" ht="123.75" spans="1:10">
      <c r="A21" s="108"/>
      <c r="B21" s="108"/>
      <c r="C21" s="103" t="s">
        <v>1379</v>
      </c>
      <c r="D21" s="103" t="s">
        <v>1380</v>
      </c>
      <c r="E21" s="99" t="s">
        <v>1434</v>
      </c>
      <c r="F21" s="103" t="s">
        <v>1375</v>
      </c>
      <c r="G21" s="99" t="s">
        <v>1435</v>
      </c>
      <c r="H21" s="103" t="s">
        <v>1432</v>
      </c>
      <c r="I21" s="103" t="s">
        <v>1384</v>
      </c>
      <c r="J21" s="99" t="s">
        <v>1436</v>
      </c>
    </row>
    <row r="22" ht="90" spans="1:10">
      <c r="A22" s="108"/>
      <c r="B22" s="108"/>
      <c r="C22" s="103" t="s">
        <v>1379</v>
      </c>
      <c r="D22" s="103" t="s">
        <v>1380</v>
      </c>
      <c r="E22" s="99" t="s">
        <v>1437</v>
      </c>
      <c r="F22" s="103" t="s">
        <v>1375</v>
      </c>
      <c r="G22" s="99" t="s">
        <v>1431</v>
      </c>
      <c r="H22" s="103" t="s">
        <v>1432</v>
      </c>
      <c r="I22" s="103" t="s">
        <v>1384</v>
      </c>
      <c r="J22" s="99" t="s">
        <v>1438</v>
      </c>
    </row>
    <row r="23" ht="78.75" spans="1:10">
      <c r="A23" s="108"/>
      <c r="B23" s="108"/>
      <c r="C23" s="103" t="s">
        <v>1379</v>
      </c>
      <c r="D23" s="103" t="s">
        <v>1439</v>
      </c>
      <c r="E23" s="99" t="s">
        <v>1440</v>
      </c>
      <c r="F23" s="103" t="s">
        <v>1375</v>
      </c>
      <c r="G23" s="99" t="s">
        <v>1441</v>
      </c>
      <c r="H23" s="103" t="s">
        <v>1397</v>
      </c>
      <c r="I23" s="103" t="s">
        <v>1384</v>
      </c>
      <c r="J23" s="99" t="s">
        <v>1442</v>
      </c>
    </row>
    <row r="24" ht="78.75" spans="1:10">
      <c r="A24" s="108"/>
      <c r="B24" s="108"/>
      <c r="C24" s="103" t="s">
        <v>1379</v>
      </c>
      <c r="D24" s="103" t="s">
        <v>1439</v>
      </c>
      <c r="E24" s="99" t="s">
        <v>1443</v>
      </c>
      <c r="F24" s="103" t="s">
        <v>1375</v>
      </c>
      <c r="G24" s="99" t="s">
        <v>1444</v>
      </c>
      <c r="H24" s="103" t="s">
        <v>1397</v>
      </c>
      <c r="I24" s="103" t="s">
        <v>1384</v>
      </c>
      <c r="J24" s="99" t="s">
        <v>1442</v>
      </c>
    </row>
    <row r="25" ht="90" spans="1:10">
      <c r="A25" s="108"/>
      <c r="B25" s="108"/>
      <c r="C25" s="103" t="s">
        <v>1379</v>
      </c>
      <c r="D25" s="103" t="s">
        <v>1439</v>
      </c>
      <c r="E25" s="99" t="s">
        <v>1445</v>
      </c>
      <c r="F25" s="103" t="s">
        <v>1375</v>
      </c>
      <c r="G25" s="99" t="s">
        <v>1446</v>
      </c>
      <c r="H25" s="103" t="s">
        <v>1397</v>
      </c>
      <c r="I25" s="103" t="s">
        <v>1384</v>
      </c>
      <c r="J25" s="99" t="s">
        <v>1447</v>
      </c>
    </row>
    <row r="26" ht="101.25" spans="1:10">
      <c r="A26" s="108"/>
      <c r="B26" s="108"/>
      <c r="C26" s="103" t="s">
        <v>1399</v>
      </c>
      <c r="D26" s="103" t="s">
        <v>1400</v>
      </c>
      <c r="E26" s="99" t="s">
        <v>1421</v>
      </c>
      <c r="F26" s="103" t="s">
        <v>1375</v>
      </c>
      <c r="G26" s="99" t="s">
        <v>1422</v>
      </c>
      <c r="H26" s="103" t="s">
        <v>1397</v>
      </c>
      <c r="I26" s="103" t="s">
        <v>1384</v>
      </c>
      <c r="J26" s="99" t="s">
        <v>1448</v>
      </c>
    </row>
    <row r="27" ht="22.5" spans="1:10">
      <c r="A27" s="110"/>
      <c r="B27" s="110"/>
      <c r="C27" s="103" t="s">
        <v>1404</v>
      </c>
      <c r="D27" s="103" t="s">
        <v>1405</v>
      </c>
      <c r="E27" s="99" t="s">
        <v>1449</v>
      </c>
      <c r="F27" s="103" t="s">
        <v>1375</v>
      </c>
      <c r="G27" s="99" t="s">
        <v>1450</v>
      </c>
      <c r="H27" s="103" t="s">
        <v>1397</v>
      </c>
      <c r="I27" s="103" t="s">
        <v>1384</v>
      </c>
      <c r="J27" s="99" t="s">
        <v>1451</v>
      </c>
    </row>
    <row r="28" ht="56.25" spans="1:10">
      <c r="A28" s="106" t="s">
        <v>1452</v>
      </c>
      <c r="B28" s="106" t="s">
        <v>1453</v>
      </c>
      <c r="C28" s="103" t="s">
        <v>1379</v>
      </c>
      <c r="D28" s="103" t="s">
        <v>1380</v>
      </c>
      <c r="E28" s="99" t="s">
        <v>1454</v>
      </c>
      <c r="F28" s="103" t="s">
        <v>1375</v>
      </c>
      <c r="G28" s="99" t="s">
        <v>1455</v>
      </c>
      <c r="H28" s="103" t="s">
        <v>1456</v>
      </c>
      <c r="I28" s="103" t="s">
        <v>1384</v>
      </c>
      <c r="J28" s="99" t="s">
        <v>1457</v>
      </c>
    </row>
    <row r="29" ht="56.25" spans="1:10">
      <c r="A29" s="108"/>
      <c r="B29" s="108"/>
      <c r="C29" s="103" t="s">
        <v>1379</v>
      </c>
      <c r="D29" s="103" t="s">
        <v>1380</v>
      </c>
      <c r="E29" s="99" t="s">
        <v>1458</v>
      </c>
      <c r="F29" s="103" t="s">
        <v>1375</v>
      </c>
      <c r="G29" s="99" t="s">
        <v>1459</v>
      </c>
      <c r="H29" s="103" t="s">
        <v>1456</v>
      </c>
      <c r="I29" s="103" t="s">
        <v>1384</v>
      </c>
      <c r="J29" s="99" t="s">
        <v>1460</v>
      </c>
    </row>
    <row r="30" ht="56.25" spans="1:10">
      <c r="A30" s="108"/>
      <c r="B30" s="108"/>
      <c r="C30" s="103" t="s">
        <v>1379</v>
      </c>
      <c r="D30" s="103" t="s">
        <v>1380</v>
      </c>
      <c r="E30" s="99" t="s">
        <v>1461</v>
      </c>
      <c r="F30" s="103" t="s">
        <v>1375</v>
      </c>
      <c r="G30" s="99" t="s">
        <v>1462</v>
      </c>
      <c r="H30" s="103" t="s">
        <v>1456</v>
      </c>
      <c r="I30" s="103" t="s">
        <v>1384</v>
      </c>
      <c r="J30" s="99" t="s">
        <v>1461</v>
      </c>
    </row>
    <row r="31" ht="56.25" spans="1:10">
      <c r="A31" s="108"/>
      <c r="B31" s="108"/>
      <c r="C31" s="103" t="s">
        <v>1379</v>
      </c>
      <c r="D31" s="103" t="s">
        <v>1380</v>
      </c>
      <c r="E31" s="99" t="s">
        <v>1463</v>
      </c>
      <c r="F31" s="103" t="s">
        <v>1375</v>
      </c>
      <c r="G31" s="99" t="s">
        <v>1464</v>
      </c>
      <c r="H31" s="103" t="s">
        <v>1456</v>
      </c>
      <c r="I31" s="103" t="s">
        <v>1384</v>
      </c>
      <c r="J31" s="99" t="s">
        <v>1465</v>
      </c>
    </row>
    <row r="32" ht="45" spans="1:10">
      <c r="A32" s="108"/>
      <c r="B32" s="108"/>
      <c r="C32" s="103" t="s">
        <v>1379</v>
      </c>
      <c r="D32" s="103" t="s">
        <v>1439</v>
      </c>
      <c r="E32" s="99" t="s">
        <v>1466</v>
      </c>
      <c r="F32" s="103" t="s">
        <v>1375</v>
      </c>
      <c r="G32" s="99" t="s">
        <v>1396</v>
      </c>
      <c r="H32" s="103" t="s">
        <v>1397</v>
      </c>
      <c r="I32" s="103" t="s">
        <v>1384</v>
      </c>
      <c r="J32" s="99" t="s">
        <v>1467</v>
      </c>
    </row>
    <row r="33" ht="56.25" spans="1:10">
      <c r="A33" s="108"/>
      <c r="B33" s="108"/>
      <c r="C33" s="103" t="s">
        <v>1379</v>
      </c>
      <c r="D33" s="103" t="s">
        <v>1394</v>
      </c>
      <c r="E33" s="99" t="s">
        <v>1468</v>
      </c>
      <c r="F33" s="103" t="s">
        <v>1375</v>
      </c>
      <c r="G33" s="99" t="s">
        <v>1396</v>
      </c>
      <c r="H33" s="103" t="s">
        <v>1397</v>
      </c>
      <c r="I33" s="103" t="s">
        <v>1384</v>
      </c>
      <c r="J33" s="99" t="s">
        <v>1468</v>
      </c>
    </row>
    <row r="34" ht="22.5" spans="1:10">
      <c r="A34" s="108"/>
      <c r="B34" s="108"/>
      <c r="C34" s="103" t="s">
        <v>1399</v>
      </c>
      <c r="D34" s="103" t="s">
        <v>1400</v>
      </c>
      <c r="E34" s="99" t="s">
        <v>1469</v>
      </c>
      <c r="F34" s="103" t="s">
        <v>1375</v>
      </c>
      <c r="G34" s="99" t="s">
        <v>1422</v>
      </c>
      <c r="H34" s="103" t="s">
        <v>1470</v>
      </c>
      <c r="I34" s="103" t="s">
        <v>1384</v>
      </c>
      <c r="J34" s="99" t="s">
        <v>1469</v>
      </c>
    </row>
    <row r="35" ht="33.75" spans="1:10">
      <c r="A35" s="110"/>
      <c r="B35" s="110"/>
      <c r="C35" s="103" t="s">
        <v>1404</v>
      </c>
      <c r="D35" s="103" t="s">
        <v>1405</v>
      </c>
      <c r="E35" s="99" t="s">
        <v>1471</v>
      </c>
      <c r="F35" s="103" t="s">
        <v>1375</v>
      </c>
      <c r="G35" s="99" t="s">
        <v>1472</v>
      </c>
      <c r="H35" s="103" t="s">
        <v>1397</v>
      </c>
      <c r="I35" s="103" t="s">
        <v>1423</v>
      </c>
      <c r="J35" s="99" t="s">
        <v>1473</v>
      </c>
    </row>
    <row r="36" ht="33.75" spans="1:10">
      <c r="A36" s="106" t="s">
        <v>1474</v>
      </c>
      <c r="B36" s="106" t="s">
        <v>1475</v>
      </c>
      <c r="C36" s="103" t="s">
        <v>1379</v>
      </c>
      <c r="D36" s="103" t="s">
        <v>1439</v>
      </c>
      <c r="E36" s="99" t="s">
        <v>1476</v>
      </c>
      <c r="F36" s="103" t="s">
        <v>1375</v>
      </c>
      <c r="G36" s="99" t="s">
        <v>1477</v>
      </c>
      <c r="H36" s="103" t="s">
        <v>1397</v>
      </c>
      <c r="I36" s="103" t="s">
        <v>1384</v>
      </c>
      <c r="J36" s="99" t="s">
        <v>1476</v>
      </c>
    </row>
    <row r="37" ht="33.75" spans="1:10">
      <c r="A37" s="108"/>
      <c r="B37" s="108"/>
      <c r="C37" s="103" t="s">
        <v>1379</v>
      </c>
      <c r="D37" s="103" t="s">
        <v>1439</v>
      </c>
      <c r="E37" s="99" t="s">
        <v>1478</v>
      </c>
      <c r="F37" s="103" t="s">
        <v>1375</v>
      </c>
      <c r="G37" s="99" t="s">
        <v>1479</v>
      </c>
      <c r="H37" s="103" t="s">
        <v>1397</v>
      </c>
      <c r="I37" s="103" t="s">
        <v>1384</v>
      </c>
      <c r="J37" s="99" t="s">
        <v>1478</v>
      </c>
    </row>
    <row r="38" ht="213.75" spans="1:10">
      <c r="A38" s="108"/>
      <c r="B38" s="108"/>
      <c r="C38" s="103" t="s">
        <v>1399</v>
      </c>
      <c r="D38" s="103" t="s">
        <v>1400</v>
      </c>
      <c r="E38" s="99" t="s">
        <v>1480</v>
      </c>
      <c r="F38" s="103" t="s">
        <v>1375</v>
      </c>
      <c r="G38" s="99" t="s">
        <v>1426</v>
      </c>
      <c r="H38" s="103" t="s">
        <v>1397</v>
      </c>
      <c r="I38" s="103" t="s">
        <v>1384</v>
      </c>
      <c r="J38" s="99" t="s">
        <v>1475</v>
      </c>
    </row>
    <row r="39" ht="33.75" spans="1:10">
      <c r="A39" s="110"/>
      <c r="B39" s="110"/>
      <c r="C39" s="103" t="s">
        <v>1404</v>
      </c>
      <c r="D39" s="103" t="s">
        <v>1405</v>
      </c>
      <c r="E39" s="99" t="s">
        <v>1481</v>
      </c>
      <c r="F39" s="103" t="s">
        <v>1375</v>
      </c>
      <c r="G39" s="99" t="s">
        <v>1426</v>
      </c>
      <c r="H39" s="103" t="s">
        <v>1397</v>
      </c>
      <c r="I39" s="103" t="s">
        <v>1384</v>
      </c>
      <c r="J39" s="99" t="s">
        <v>1481</v>
      </c>
    </row>
    <row r="40" spans="1:10">
      <c r="A40" s="99" t="s">
        <v>1482</v>
      </c>
      <c r="B40" s="104"/>
      <c r="C40" s="104"/>
      <c r="D40" s="104"/>
      <c r="E40" s="104"/>
      <c r="F40" s="105"/>
      <c r="G40" s="104"/>
      <c r="H40" s="105"/>
      <c r="I40" s="105"/>
      <c r="J40" s="104"/>
    </row>
    <row r="41" spans="1:10">
      <c r="A41" s="99" t="s">
        <v>1483</v>
      </c>
      <c r="B41" s="104"/>
      <c r="C41" s="104"/>
      <c r="D41" s="104"/>
      <c r="E41" s="104"/>
      <c r="F41" s="105"/>
      <c r="G41" s="104"/>
      <c r="H41" s="105"/>
      <c r="I41" s="105"/>
      <c r="J41" s="104"/>
    </row>
    <row r="42" ht="56.25" spans="1:10">
      <c r="A42" s="106" t="s">
        <v>1484</v>
      </c>
      <c r="B42" s="106" t="s">
        <v>1485</v>
      </c>
      <c r="C42" s="103" t="s">
        <v>1379</v>
      </c>
      <c r="D42" s="103" t="s">
        <v>1380</v>
      </c>
      <c r="E42" s="99" t="s">
        <v>1486</v>
      </c>
      <c r="F42" s="103" t="s">
        <v>1487</v>
      </c>
      <c r="G42" s="99" t="s">
        <v>1488</v>
      </c>
      <c r="H42" s="103" t="s">
        <v>1388</v>
      </c>
      <c r="I42" s="103" t="s">
        <v>1384</v>
      </c>
      <c r="J42" s="99" t="s">
        <v>1489</v>
      </c>
    </row>
    <row r="43" ht="112.5" spans="1:10">
      <c r="A43" s="108"/>
      <c r="B43" s="108"/>
      <c r="C43" s="103" t="s">
        <v>1379</v>
      </c>
      <c r="D43" s="103" t="s">
        <v>1394</v>
      </c>
      <c r="E43" s="99" t="s">
        <v>1490</v>
      </c>
      <c r="F43" s="103" t="s">
        <v>1487</v>
      </c>
      <c r="G43" s="99" t="s">
        <v>1396</v>
      </c>
      <c r="H43" s="103" t="s">
        <v>1397</v>
      </c>
      <c r="I43" s="103" t="s">
        <v>1384</v>
      </c>
      <c r="J43" s="99" t="s">
        <v>1491</v>
      </c>
    </row>
    <row r="44" ht="146.25" spans="1:10">
      <c r="A44" s="108"/>
      <c r="B44" s="108"/>
      <c r="C44" s="103" t="s">
        <v>1399</v>
      </c>
      <c r="D44" s="103" t="s">
        <v>1400</v>
      </c>
      <c r="E44" s="99" t="s">
        <v>1492</v>
      </c>
      <c r="F44" s="103" t="s">
        <v>1487</v>
      </c>
      <c r="G44" s="99" t="s">
        <v>1472</v>
      </c>
      <c r="H44" s="103" t="s">
        <v>1397</v>
      </c>
      <c r="I44" s="103" t="s">
        <v>1384</v>
      </c>
      <c r="J44" s="99" t="s">
        <v>1493</v>
      </c>
    </row>
    <row r="45" ht="157.5" spans="1:10">
      <c r="A45" s="110"/>
      <c r="B45" s="110"/>
      <c r="C45" s="103" t="s">
        <v>1404</v>
      </c>
      <c r="D45" s="103" t="s">
        <v>1405</v>
      </c>
      <c r="E45" s="99" t="s">
        <v>1494</v>
      </c>
      <c r="F45" s="103" t="s">
        <v>1487</v>
      </c>
      <c r="G45" s="99" t="s">
        <v>1495</v>
      </c>
      <c r="H45" s="103" t="s">
        <v>1397</v>
      </c>
      <c r="I45" s="103" t="s">
        <v>1423</v>
      </c>
      <c r="J45" s="99" t="s">
        <v>1496</v>
      </c>
    </row>
    <row r="46" spans="1:10">
      <c r="A46" s="106" t="s">
        <v>1497</v>
      </c>
      <c r="B46" s="106" t="s">
        <v>1498</v>
      </c>
      <c r="C46" s="103" t="s">
        <v>1379</v>
      </c>
      <c r="D46" s="103" t="s">
        <v>1380</v>
      </c>
      <c r="E46" s="99" t="s">
        <v>1499</v>
      </c>
      <c r="F46" s="103" t="s">
        <v>1375</v>
      </c>
      <c r="G46" s="99" t="s">
        <v>1500</v>
      </c>
      <c r="H46" s="103" t="s">
        <v>1388</v>
      </c>
      <c r="I46" s="103" t="s">
        <v>1384</v>
      </c>
      <c r="J46" s="99" t="s">
        <v>1501</v>
      </c>
    </row>
    <row r="47" spans="1:10">
      <c r="A47" s="108"/>
      <c r="B47" s="108"/>
      <c r="C47" s="103" t="s">
        <v>1379</v>
      </c>
      <c r="D47" s="103" t="s">
        <v>1439</v>
      </c>
      <c r="E47" s="99" t="s">
        <v>1502</v>
      </c>
      <c r="F47" s="103" t="s">
        <v>1375</v>
      </c>
      <c r="G47" s="99" t="s">
        <v>1396</v>
      </c>
      <c r="H47" s="103" t="s">
        <v>1397</v>
      </c>
      <c r="I47" s="103" t="s">
        <v>1423</v>
      </c>
      <c r="J47" s="99" t="s">
        <v>1501</v>
      </c>
    </row>
    <row r="48" spans="1:10">
      <c r="A48" s="108"/>
      <c r="B48" s="108"/>
      <c r="C48" s="103" t="s">
        <v>1399</v>
      </c>
      <c r="D48" s="103" t="s">
        <v>1503</v>
      </c>
      <c r="E48" s="99" t="s">
        <v>1504</v>
      </c>
      <c r="F48" s="103" t="s">
        <v>1375</v>
      </c>
      <c r="G48" s="99" t="s">
        <v>1477</v>
      </c>
      <c r="H48" s="103" t="s">
        <v>1505</v>
      </c>
      <c r="I48" s="103" t="s">
        <v>1423</v>
      </c>
      <c r="J48" s="99" t="s">
        <v>1501</v>
      </c>
    </row>
    <row r="49" spans="1:10">
      <c r="A49" s="110"/>
      <c r="B49" s="110"/>
      <c r="C49" s="103" t="s">
        <v>1404</v>
      </c>
      <c r="D49" s="103" t="s">
        <v>1405</v>
      </c>
      <c r="E49" s="99" t="s">
        <v>1506</v>
      </c>
      <c r="F49" s="103" t="s">
        <v>1375</v>
      </c>
      <c r="G49" s="99" t="s">
        <v>1396</v>
      </c>
      <c r="H49" s="103" t="s">
        <v>1397</v>
      </c>
      <c r="I49" s="103" t="s">
        <v>1423</v>
      </c>
      <c r="J49" s="99" t="s">
        <v>1501</v>
      </c>
    </row>
    <row r="50" spans="1:10">
      <c r="A50" s="106" t="s">
        <v>1507</v>
      </c>
      <c r="B50" s="106" t="s">
        <v>1508</v>
      </c>
      <c r="C50" s="103" t="s">
        <v>1379</v>
      </c>
      <c r="D50" s="103" t="s">
        <v>1380</v>
      </c>
      <c r="E50" s="99" t="s">
        <v>1509</v>
      </c>
      <c r="F50" s="103" t="s">
        <v>1375</v>
      </c>
      <c r="G50" s="99" t="s">
        <v>1510</v>
      </c>
      <c r="H50" s="103" t="s">
        <v>1511</v>
      </c>
      <c r="I50" s="103" t="s">
        <v>1384</v>
      </c>
      <c r="J50" s="99" t="s">
        <v>1512</v>
      </c>
    </row>
    <row r="51" spans="1:10">
      <c r="A51" s="108"/>
      <c r="B51" s="108"/>
      <c r="C51" s="103" t="s">
        <v>1379</v>
      </c>
      <c r="D51" s="103" t="s">
        <v>1439</v>
      </c>
      <c r="E51" s="99" t="s">
        <v>1513</v>
      </c>
      <c r="F51" s="103" t="s">
        <v>1375</v>
      </c>
      <c r="G51" s="99" t="s">
        <v>1396</v>
      </c>
      <c r="H51" s="103" t="s">
        <v>1397</v>
      </c>
      <c r="I51" s="103" t="s">
        <v>1423</v>
      </c>
      <c r="J51" s="99" t="s">
        <v>1501</v>
      </c>
    </row>
    <row r="52" spans="1:10">
      <c r="A52" s="108"/>
      <c r="B52" s="108"/>
      <c r="C52" s="103" t="s">
        <v>1399</v>
      </c>
      <c r="D52" s="103" t="s">
        <v>1503</v>
      </c>
      <c r="E52" s="99" t="s">
        <v>1504</v>
      </c>
      <c r="F52" s="103" t="s">
        <v>1375</v>
      </c>
      <c r="G52" s="99" t="s">
        <v>1477</v>
      </c>
      <c r="H52" s="103" t="s">
        <v>1505</v>
      </c>
      <c r="I52" s="103" t="s">
        <v>1423</v>
      </c>
      <c r="J52" s="99" t="s">
        <v>1501</v>
      </c>
    </row>
    <row r="53" spans="1:10">
      <c r="A53" s="110"/>
      <c r="B53" s="110"/>
      <c r="C53" s="103" t="s">
        <v>1404</v>
      </c>
      <c r="D53" s="103" t="s">
        <v>1405</v>
      </c>
      <c r="E53" s="99" t="s">
        <v>1506</v>
      </c>
      <c r="F53" s="103" t="s">
        <v>1375</v>
      </c>
      <c r="G53" s="99" t="s">
        <v>1396</v>
      </c>
      <c r="H53" s="103" t="s">
        <v>1397</v>
      </c>
      <c r="I53" s="103" t="s">
        <v>1423</v>
      </c>
      <c r="J53" s="99" t="s">
        <v>1501</v>
      </c>
    </row>
    <row r="54" ht="22.5" spans="1:10">
      <c r="A54" s="106" t="s">
        <v>1514</v>
      </c>
      <c r="B54" s="106" t="s">
        <v>1515</v>
      </c>
      <c r="C54" s="103" t="s">
        <v>1379</v>
      </c>
      <c r="D54" s="103" t="s">
        <v>1380</v>
      </c>
      <c r="E54" s="99" t="s">
        <v>1516</v>
      </c>
      <c r="F54" s="103" t="s">
        <v>1375</v>
      </c>
      <c r="G54" s="99" t="s">
        <v>1517</v>
      </c>
      <c r="H54" s="103" t="s">
        <v>1392</v>
      </c>
      <c r="I54" s="103" t="s">
        <v>1423</v>
      </c>
      <c r="J54" s="99" t="s">
        <v>1518</v>
      </c>
    </row>
    <row r="55" ht="22.5" spans="1:10">
      <c r="A55" s="108"/>
      <c r="B55" s="108"/>
      <c r="C55" s="103" t="s">
        <v>1379</v>
      </c>
      <c r="D55" s="103" t="s">
        <v>1394</v>
      </c>
      <c r="E55" s="99" t="s">
        <v>1519</v>
      </c>
      <c r="F55" s="103" t="s">
        <v>1375</v>
      </c>
      <c r="G55" s="99" t="s">
        <v>1520</v>
      </c>
      <c r="H55" s="103" t="s">
        <v>1397</v>
      </c>
      <c r="I55" s="103" t="s">
        <v>1423</v>
      </c>
      <c r="J55" s="99" t="s">
        <v>1519</v>
      </c>
    </row>
    <row r="56" ht="22.5" spans="1:10">
      <c r="A56" s="108"/>
      <c r="B56" s="108"/>
      <c r="C56" s="103" t="s">
        <v>1399</v>
      </c>
      <c r="D56" s="103" t="s">
        <v>1400</v>
      </c>
      <c r="E56" s="99" t="s">
        <v>1521</v>
      </c>
      <c r="F56" s="103" t="s">
        <v>1375</v>
      </c>
      <c r="G56" s="99" t="s">
        <v>1520</v>
      </c>
      <c r="H56" s="103" t="s">
        <v>1397</v>
      </c>
      <c r="I56" s="103" t="s">
        <v>1423</v>
      </c>
      <c r="J56" s="99" t="s">
        <v>1522</v>
      </c>
    </row>
    <row r="57" ht="33.75" spans="1:10">
      <c r="A57" s="110"/>
      <c r="B57" s="110"/>
      <c r="C57" s="103" t="s">
        <v>1404</v>
      </c>
      <c r="D57" s="103" t="s">
        <v>1405</v>
      </c>
      <c r="E57" s="99" t="s">
        <v>1523</v>
      </c>
      <c r="F57" s="103" t="s">
        <v>1375</v>
      </c>
      <c r="G57" s="99" t="s">
        <v>1520</v>
      </c>
      <c r="H57" s="103" t="s">
        <v>1397</v>
      </c>
      <c r="I57" s="103" t="s">
        <v>1423</v>
      </c>
      <c r="J57" s="99" t="s">
        <v>1524</v>
      </c>
    </row>
    <row r="58" ht="78.75" spans="1:10">
      <c r="A58" s="106" t="s">
        <v>1525</v>
      </c>
      <c r="B58" s="106" t="s">
        <v>1526</v>
      </c>
      <c r="C58" s="103" t="s">
        <v>1379</v>
      </c>
      <c r="D58" s="103" t="s">
        <v>1380</v>
      </c>
      <c r="E58" s="99" t="s">
        <v>1527</v>
      </c>
      <c r="F58" s="103" t="s">
        <v>1528</v>
      </c>
      <c r="G58" s="99" t="s">
        <v>1529</v>
      </c>
      <c r="H58" s="103" t="s">
        <v>1530</v>
      </c>
      <c r="I58" s="103" t="s">
        <v>1384</v>
      </c>
      <c r="J58" s="99" t="s">
        <v>1531</v>
      </c>
    </row>
    <row r="59" ht="90" spans="1:10">
      <c r="A59" s="108"/>
      <c r="B59" s="108"/>
      <c r="C59" s="103" t="s">
        <v>1379</v>
      </c>
      <c r="D59" s="103" t="s">
        <v>1439</v>
      </c>
      <c r="E59" s="99" t="s">
        <v>1532</v>
      </c>
      <c r="F59" s="103" t="s">
        <v>1528</v>
      </c>
      <c r="G59" s="99" t="s">
        <v>1520</v>
      </c>
      <c r="H59" s="103" t="s">
        <v>1397</v>
      </c>
      <c r="I59" s="103" t="s">
        <v>1423</v>
      </c>
      <c r="J59" s="99" t="s">
        <v>1533</v>
      </c>
    </row>
    <row r="60" ht="56.25" spans="1:10">
      <c r="A60" s="108"/>
      <c r="B60" s="108"/>
      <c r="C60" s="103" t="s">
        <v>1399</v>
      </c>
      <c r="D60" s="103" t="s">
        <v>1400</v>
      </c>
      <c r="E60" s="99" t="s">
        <v>1534</v>
      </c>
      <c r="F60" s="103" t="s">
        <v>1528</v>
      </c>
      <c r="G60" s="99" t="s">
        <v>1535</v>
      </c>
      <c r="H60" s="103" t="s">
        <v>1536</v>
      </c>
      <c r="I60" s="103" t="s">
        <v>1423</v>
      </c>
      <c r="J60" s="99" t="s">
        <v>1537</v>
      </c>
    </row>
    <row r="61" ht="45" spans="1:10">
      <c r="A61" s="110"/>
      <c r="B61" s="110"/>
      <c r="C61" s="103" t="s">
        <v>1404</v>
      </c>
      <c r="D61" s="103" t="s">
        <v>1405</v>
      </c>
      <c r="E61" s="99" t="s">
        <v>1538</v>
      </c>
      <c r="F61" s="103" t="s">
        <v>1487</v>
      </c>
      <c r="G61" s="99" t="s">
        <v>1539</v>
      </c>
      <c r="H61" s="103" t="s">
        <v>1397</v>
      </c>
      <c r="I61" s="103" t="s">
        <v>1423</v>
      </c>
      <c r="J61" s="99" t="s">
        <v>1540</v>
      </c>
    </row>
    <row r="62" ht="22.5" spans="1:10">
      <c r="A62" s="106" t="s">
        <v>1541</v>
      </c>
      <c r="B62" s="106" t="s">
        <v>1542</v>
      </c>
      <c r="C62" s="103" t="s">
        <v>1379</v>
      </c>
      <c r="D62" s="103" t="s">
        <v>1380</v>
      </c>
      <c r="E62" s="99" t="s">
        <v>1542</v>
      </c>
      <c r="F62" s="103" t="s">
        <v>1375</v>
      </c>
      <c r="G62" s="99" t="s">
        <v>1542</v>
      </c>
      <c r="H62" s="103" t="s">
        <v>1397</v>
      </c>
      <c r="I62" s="103" t="s">
        <v>1384</v>
      </c>
      <c r="J62" s="99" t="s">
        <v>1542</v>
      </c>
    </row>
    <row r="63" ht="22.5" spans="1:10">
      <c r="A63" s="108"/>
      <c r="B63" s="108"/>
      <c r="C63" s="103" t="s">
        <v>1399</v>
      </c>
      <c r="D63" s="103" t="s">
        <v>1543</v>
      </c>
      <c r="E63" s="99" t="s">
        <v>1542</v>
      </c>
      <c r="F63" s="103" t="s">
        <v>1375</v>
      </c>
      <c r="G63" s="99" t="s">
        <v>1542</v>
      </c>
      <c r="H63" s="103" t="s">
        <v>1397</v>
      </c>
      <c r="I63" s="103" t="s">
        <v>1384</v>
      </c>
      <c r="J63" s="99" t="s">
        <v>1542</v>
      </c>
    </row>
    <row r="64" ht="22.5" spans="1:10">
      <c r="A64" s="110"/>
      <c r="B64" s="110"/>
      <c r="C64" s="103" t="s">
        <v>1404</v>
      </c>
      <c r="D64" s="103" t="s">
        <v>1405</v>
      </c>
      <c r="E64" s="99" t="s">
        <v>1542</v>
      </c>
      <c r="F64" s="103" t="s">
        <v>1375</v>
      </c>
      <c r="G64" s="99" t="s">
        <v>1542</v>
      </c>
      <c r="H64" s="103" t="s">
        <v>1397</v>
      </c>
      <c r="I64" s="103" t="s">
        <v>1384</v>
      </c>
      <c r="J64" s="99" t="s">
        <v>1542</v>
      </c>
    </row>
    <row r="65" ht="22.5" spans="1:10">
      <c r="A65" s="106" t="s">
        <v>1544</v>
      </c>
      <c r="B65" s="106" t="s">
        <v>1542</v>
      </c>
      <c r="C65" s="103" t="s">
        <v>1379</v>
      </c>
      <c r="D65" s="103" t="s">
        <v>1380</v>
      </c>
      <c r="E65" s="99" t="s">
        <v>1542</v>
      </c>
      <c r="F65" s="103" t="s">
        <v>1375</v>
      </c>
      <c r="G65" s="99" t="s">
        <v>1542</v>
      </c>
      <c r="H65" s="103" t="s">
        <v>1397</v>
      </c>
      <c r="I65" s="103" t="s">
        <v>1384</v>
      </c>
      <c r="J65" s="99" t="s">
        <v>1542</v>
      </c>
    </row>
    <row r="66" ht="22.5" spans="1:10">
      <c r="A66" s="108"/>
      <c r="B66" s="108"/>
      <c r="C66" s="103" t="s">
        <v>1399</v>
      </c>
      <c r="D66" s="103" t="s">
        <v>1543</v>
      </c>
      <c r="E66" s="99" t="s">
        <v>1542</v>
      </c>
      <c r="F66" s="103" t="s">
        <v>1375</v>
      </c>
      <c r="G66" s="99" t="s">
        <v>1542</v>
      </c>
      <c r="H66" s="103" t="s">
        <v>1397</v>
      </c>
      <c r="I66" s="103" t="s">
        <v>1384</v>
      </c>
      <c r="J66" s="99" t="s">
        <v>1542</v>
      </c>
    </row>
    <row r="67" ht="22.5" spans="1:10">
      <c r="A67" s="110"/>
      <c r="B67" s="110"/>
      <c r="C67" s="103" t="s">
        <v>1404</v>
      </c>
      <c r="D67" s="103" t="s">
        <v>1405</v>
      </c>
      <c r="E67" s="99" t="s">
        <v>1542</v>
      </c>
      <c r="F67" s="103" t="s">
        <v>1375</v>
      </c>
      <c r="G67" s="99" t="s">
        <v>1542</v>
      </c>
      <c r="H67" s="103" t="s">
        <v>1397</v>
      </c>
      <c r="I67" s="103" t="s">
        <v>1384</v>
      </c>
      <c r="J67" s="99" t="s">
        <v>1542</v>
      </c>
    </row>
    <row r="68" ht="22.5" spans="1:10">
      <c r="A68" s="106" t="s">
        <v>1545</v>
      </c>
      <c r="B68" s="106" t="s">
        <v>1542</v>
      </c>
      <c r="C68" s="103" t="s">
        <v>1379</v>
      </c>
      <c r="D68" s="103" t="s">
        <v>1380</v>
      </c>
      <c r="E68" s="99" t="s">
        <v>1542</v>
      </c>
      <c r="F68" s="103" t="s">
        <v>1375</v>
      </c>
      <c r="G68" s="99" t="s">
        <v>1542</v>
      </c>
      <c r="H68" s="103" t="s">
        <v>1397</v>
      </c>
      <c r="I68" s="103" t="s">
        <v>1384</v>
      </c>
      <c r="J68" s="99" t="s">
        <v>1542</v>
      </c>
    </row>
    <row r="69" ht="22.5" spans="1:10">
      <c r="A69" s="108"/>
      <c r="B69" s="108"/>
      <c r="C69" s="103" t="s">
        <v>1399</v>
      </c>
      <c r="D69" s="103" t="s">
        <v>1543</v>
      </c>
      <c r="E69" s="99" t="s">
        <v>1542</v>
      </c>
      <c r="F69" s="103" t="s">
        <v>1375</v>
      </c>
      <c r="G69" s="99" t="s">
        <v>1542</v>
      </c>
      <c r="H69" s="103" t="s">
        <v>1397</v>
      </c>
      <c r="I69" s="103" t="s">
        <v>1384</v>
      </c>
      <c r="J69" s="99" t="s">
        <v>1542</v>
      </c>
    </row>
    <row r="70" ht="22.5" spans="1:10">
      <c r="A70" s="110"/>
      <c r="B70" s="110"/>
      <c r="C70" s="103" t="s">
        <v>1404</v>
      </c>
      <c r="D70" s="103" t="s">
        <v>1405</v>
      </c>
      <c r="E70" s="99" t="s">
        <v>1542</v>
      </c>
      <c r="F70" s="103" t="s">
        <v>1375</v>
      </c>
      <c r="G70" s="99" t="s">
        <v>1542</v>
      </c>
      <c r="H70" s="103" t="s">
        <v>1397</v>
      </c>
      <c r="I70" s="103" t="s">
        <v>1384</v>
      </c>
      <c r="J70" s="99" t="s">
        <v>1542</v>
      </c>
    </row>
    <row r="71" ht="22.5" spans="1:10">
      <c r="A71" s="106" t="s">
        <v>1546</v>
      </c>
      <c r="B71" s="106" t="s">
        <v>1542</v>
      </c>
      <c r="C71" s="103" t="s">
        <v>1379</v>
      </c>
      <c r="D71" s="103" t="s">
        <v>1380</v>
      </c>
      <c r="E71" s="99" t="s">
        <v>1542</v>
      </c>
      <c r="F71" s="103" t="s">
        <v>1375</v>
      </c>
      <c r="G71" s="99" t="s">
        <v>1542</v>
      </c>
      <c r="H71" s="103" t="s">
        <v>1397</v>
      </c>
      <c r="I71" s="103" t="s">
        <v>1384</v>
      </c>
      <c r="J71" s="99" t="s">
        <v>1542</v>
      </c>
    </row>
    <row r="72" ht="22.5" spans="1:10">
      <c r="A72" s="108"/>
      <c r="B72" s="108"/>
      <c r="C72" s="103" t="s">
        <v>1399</v>
      </c>
      <c r="D72" s="103" t="s">
        <v>1543</v>
      </c>
      <c r="E72" s="99" t="s">
        <v>1542</v>
      </c>
      <c r="F72" s="103" t="s">
        <v>1375</v>
      </c>
      <c r="G72" s="99" t="s">
        <v>1542</v>
      </c>
      <c r="H72" s="103" t="s">
        <v>1397</v>
      </c>
      <c r="I72" s="103" t="s">
        <v>1384</v>
      </c>
      <c r="J72" s="99" t="s">
        <v>1542</v>
      </c>
    </row>
    <row r="73" ht="22.5" spans="1:10">
      <c r="A73" s="110"/>
      <c r="B73" s="110"/>
      <c r="C73" s="103" t="s">
        <v>1404</v>
      </c>
      <c r="D73" s="103" t="s">
        <v>1405</v>
      </c>
      <c r="E73" s="99" t="s">
        <v>1542</v>
      </c>
      <c r="F73" s="103" t="s">
        <v>1375</v>
      </c>
      <c r="G73" s="99" t="s">
        <v>1542</v>
      </c>
      <c r="H73" s="103" t="s">
        <v>1397</v>
      </c>
      <c r="I73" s="103" t="s">
        <v>1384</v>
      </c>
      <c r="J73" s="99" t="s">
        <v>1542</v>
      </c>
    </row>
    <row r="74" spans="1:10">
      <c r="A74" s="99" t="s">
        <v>1547</v>
      </c>
      <c r="B74" s="104"/>
      <c r="C74" s="104"/>
      <c r="D74" s="104"/>
      <c r="E74" s="104"/>
      <c r="F74" s="105"/>
      <c r="G74" s="104"/>
      <c r="H74" s="105"/>
      <c r="I74" s="105"/>
      <c r="J74" s="104"/>
    </row>
    <row r="75" spans="1:10">
      <c r="A75" s="99" t="s">
        <v>1548</v>
      </c>
      <c r="B75" s="104"/>
      <c r="C75" s="104"/>
      <c r="D75" s="104"/>
      <c r="E75" s="104"/>
      <c r="F75" s="105"/>
      <c r="G75" s="104"/>
      <c r="H75" s="105"/>
      <c r="I75" s="105"/>
      <c r="J75" s="104"/>
    </row>
    <row r="76" spans="1:10">
      <c r="A76" s="106" t="s">
        <v>1549</v>
      </c>
      <c r="B76" s="106" t="s">
        <v>1550</v>
      </c>
      <c r="C76" s="103" t="s">
        <v>1379</v>
      </c>
      <c r="D76" s="103" t="s">
        <v>1380</v>
      </c>
      <c r="E76" s="99" t="s">
        <v>1551</v>
      </c>
      <c r="F76" s="103" t="s">
        <v>1375</v>
      </c>
      <c r="G76" s="99" t="s">
        <v>1552</v>
      </c>
      <c r="H76" s="103" t="s">
        <v>1553</v>
      </c>
      <c r="I76" s="103" t="s">
        <v>1384</v>
      </c>
      <c r="J76" s="99" t="s">
        <v>1512</v>
      </c>
    </row>
    <row r="77" spans="1:10">
      <c r="A77" s="108"/>
      <c r="B77" s="108"/>
      <c r="C77" s="103" t="s">
        <v>1379</v>
      </c>
      <c r="D77" s="103" t="s">
        <v>1394</v>
      </c>
      <c r="E77" s="99" t="s">
        <v>1554</v>
      </c>
      <c r="F77" s="103" t="s">
        <v>1375</v>
      </c>
      <c r="G77" s="99" t="s">
        <v>1396</v>
      </c>
      <c r="H77" s="103" t="s">
        <v>1397</v>
      </c>
      <c r="I77" s="103" t="s">
        <v>1423</v>
      </c>
      <c r="J77" s="99" t="s">
        <v>1501</v>
      </c>
    </row>
    <row r="78" spans="1:10">
      <c r="A78" s="108"/>
      <c r="B78" s="108"/>
      <c r="C78" s="103" t="s">
        <v>1379</v>
      </c>
      <c r="D78" s="103" t="s">
        <v>1394</v>
      </c>
      <c r="E78" s="99" t="s">
        <v>1555</v>
      </c>
      <c r="F78" s="103" t="s">
        <v>1375</v>
      </c>
      <c r="G78" s="99" t="s">
        <v>1396</v>
      </c>
      <c r="H78" s="103" t="s">
        <v>1397</v>
      </c>
      <c r="I78" s="103" t="s">
        <v>1423</v>
      </c>
      <c r="J78" s="99" t="s">
        <v>1501</v>
      </c>
    </row>
    <row r="79" spans="1:10">
      <c r="A79" s="108"/>
      <c r="B79" s="108"/>
      <c r="C79" s="103" t="s">
        <v>1399</v>
      </c>
      <c r="D79" s="103" t="s">
        <v>1400</v>
      </c>
      <c r="E79" s="99" t="s">
        <v>1504</v>
      </c>
      <c r="F79" s="103" t="s">
        <v>1375</v>
      </c>
      <c r="G79" s="99" t="s">
        <v>1396</v>
      </c>
      <c r="H79" s="103" t="s">
        <v>1397</v>
      </c>
      <c r="I79" s="103" t="s">
        <v>1423</v>
      </c>
      <c r="J79" s="99" t="s">
        <v>1501</v>
      </c>
    </row>
    <row r="80" spans="1:10">
      <c r="A80" s="108"/>
      <c r="B80" s="108"/>
      <c r="C80" s="103" t="s">
        <v>1399</v>
      </c>
      <c r="D80" s="103" t="s">
        <v>1503</v>
      </c>
      <c r="E80" s="99" t="s">
        <v>1504</v>
      </c>
      <c r="F80" s="103" t="s">
        <v>1375</v>
      </c>
      <c r="G80" s="99" t="s">
        <v>1477</v>
      </c>
      <c r="H80" s="103" t="s">
        <v>1505</v>
      </c>
      <c r="I80" s="103" t="s">
        <v>1423</v>
      </c>
      <c r="J80" s="99" t="s">
        <v>1501</v>
      </c>
    </row>
    <row r="81" spans="1:10">
      <c r="A81" s="110"/>
      <c r="B81" s="110"/>
      <c r="C81" s="103" t="s">
        <v>1404</v>
      </c>
      <c r="D81" s="103" t="s">
        <v>1405</v>
      </c>
      <c r="E81" s="99" t="s">
        <v>1506</v>
      </c>
      <c r="F81" s="103" t="s">
        <v>1375</v>
      </c>
      <c r="G81" s="99" t="s">
        <v>1396</v>
      </c>
      <c r="H81" s="103" t="s">
        <v>1397</v>
      </c>
      <c r="I81" s="103" t="s">
        <v>1423</v>
      </c>
      <c r="J81" s="99" t="s">
        <v>1501</v>
      </c>
    </row>
    <row r="82" ht="22.5" spans="1:10">
      <c r="A82" s="106" t="s">
        <v>1556</v>
      </c>
      <c r="B82" s="106" t="s">
        <v>1542</v>
      </c>
      <c r="C82" s="103" t="s">
        <v>1379</v>
      </c>
      <c r="D82" s="103" t="s">
        <v>1380</v>
      </c>
      <c r="E82" s="99" t="s">
        <v>1542</v>
      </c>
      <c r="F82" s="103" t="s">
        <v>1375</v>
      </c>
      <c r="G82" s="99" t="s">
        <v>1542</v>
      </c>
      <c r="H82" s="103" t="s">
        <v>1397</v>
      </c>
      <c r="I82" s="103" t="s">
        <v>1384</v>
      </c>
      <c r="J82" s="99" t="s">
        <v>1542</v>
      </c>
    </row>
    <row r="83" ht="22.5" spans="1:10">
      <c r="A83" s="108"/>
      <c r="B83" s="108"/>
      <c r="C83" s="103" t="s">
        <v>1399</v>
      </c>
      <c r="D83" s="103" t="s">
        <v>1543</v>
      </c>
      <c r="E83" s="99" t="s">
        <v>1542</v>
      </c>
      <c r="F83" s="103" t="s">
        <v>1375</v>
      </c>
      <c r="G83" s="99" t="s">
        <v>1542</v>
      </c>
      <c r="H83" s="103" t="s">
        <v>1397</v>
      </c>
      <c r="I83" s="103" t="s">
        <v>1384</v>
      </c>
      <c r="J83" s="99" t="s">
        <v>1542</v>
      </c>
    </row>
    <row r="84" ht="22.5" spans="1:10">
      <c r="A84" s="110"/>
      <c r="B84" s="110"/>
      <c r="C84" s="103" t="s">
        <v>1404</v>
      </c>
      <c r="D84" s="103" t="s">
        <v>1405</v>
      </c>
      <c r="E84" s="99" t="s">
        <v>1542</v>
      </c>
      <c r="F84" s="103" t="s">
        <v>1375</v>
      </c>
      <c r="G84" s="99" t="s">
        <v>1542</v>
      </c>
      <c r="H84" s="103" t="s">
        <v>1397</v>
      </c>
      <c r="I84" s="103" t="s">
        <v>1384</v>
      </c>
      <c r="J84" s="99" t="s">
        <v>1542</v>
      </c>
    </row>
    <row r="85" ht="45" spans="1:10">
      <c r="A85" s="106" t="s">
        <v>1557</v>
      </c>
      <c r="B85" s="106" t="s">
        <v>1558</v>
      </c>
      <c r="C85" s="103" t="s">
        <v>1379</v>
      </c>
      <c r="D85" s="103" t="s">
        <v>1380</v>
      </c>
      <c r="E85" s="99" t="s">
        <v>1559</v>
      </c>
      <c r="F85" s="103" t="s">
        <v>1487</v>
      </c>
      <c r="G85" s="99" t="s">
        <v>1560</v>
      </c>
      <c r="H85" s="103" t="s">
        <v>1553</v>
      </c>
      <c r="I85" s="103" t="s">
        <v>1384</v>
      </c>
      <c r="J85" s="99" t="s">
        <v>1561</v>
      </c>
    </row>
    <row r="86" ht="67.5" spans="1:10">
      <c r="A86" s="108"/>
      <c r="B86" s="108"/>
      <c r="C86" s="103" t="s">
        <v>1379</v>
      </c>
      <c r="D86" s="103" t="s">
        <v>1439</v>
      </c>
      <c r="E86" s="99" t="s">
        <v>1562</v>
      </c>
      <c r="F86" s="103" t="s">
        <v>1528</v>
      </c>
      <c r="G86" s="99" t="s">
        <v>1396</v>
      </c>
      <c r="H86" s="103" t="s">
        <v>1397</v>
      </c>
      <c r="I86" s="103" t="s">
        <v>1384</v>
      </c>
      <c r="J86" s="99" t="s">
        <v>1563</v>
      </c>
    </row>
    <row r="87" ht="67.5" spans="1:10">
      <c r="A87" s="108"/>
      <c r="B87" s="108"/>
      <c r="C87" s="103" t="s">
        <v>1399</v>
      </c>
      <c r="D87" s="103" t="s">
        <v>1400</v>
      </c>
      <c r="E87" s="99" t="s">
        <v>1564</v>
      </c>
      <c r="F87" s="103" t="s">
        <v>1487</v>
      </c>
      <c r="G87" s="99" t="s">
        <v>1565</v>
      </c>
      <c r="H87" s="103" t="s">
        <v>1397</v>
      </c>
      <c r="I87" s="103" t="s">
        <v>1384</v>
      </c>
      <c r="J87" s="99" t="s">
        <v>1566</v>
      </c>
    </row>
    <row r="88" ht="78.75" spans="1:10">
      <c r="A88" s="110"/>
      <c r="B88" s="110"/>
      <c r="C88" s="103" t="s">
        <v>1404</v>
      </c>
      <c r="D88" s="103" t="s">
        <v>1405</v>
      </c>
      <c r="E88" s="99" t="s">
        <v>1567</v>
      </c>
      <c r="F88" s="103" t="s">
        <v>1487</v>
      </c>
      <c r="G88" s="99" t="s">
        <v>1568</v>
      </c>
      <c r="H88" s="103" t="s">
        <v>1397</v>
      </c>
      <c r="I88" s="103" t="s">
        <v>1384</v>
      </c>
      <c r="J88" s="99" t="s">
        <v>1569</v>
      </c>
    </row>
    <row r="89" ht="45" spans="1:10">
      <c r="A89" s="106" t="s">
        <v>1570</v>
      </c>
      <c r="B89" s="106" t="s">
        <v>1571</v>
      </c>
      <c r="C89" s="103" t="s">
        <v>1379</v>
      </c>
      <c r="D89" s="103" t="s">
        <v>1380</v>
      </c>
      <c r="E89" s="99" t="s">
        <v>1572</v>
      </c>
      <c r="F89" s="103" t="s">
        <v>1487</v>
      </c>
      <c r="G89" s="99" t="s">
        <v>1477</v>
      </c>
      <c r="H89" s="103" t="s">
        <v>1553</v>
      </c>
      <c r="I89" s="103" t="s">
        <v>1384</v>
      </c>
      <c r="J89" s="99" t="s">
        <v>1561</v>
      </c>
    </row>
    <row r="90" ht="67.5" spans="1:10">
      <c r="A90" s="108"/>
      <c r="B90" s="108"/>
      <c r="C90" s="103" t="s">
        <v>1379</v>
      </c>
      <c r="D90" s="103" t="s">
        <v>1439</v>
      </c>
      <c r="E90" s="99" t="s">
        <v>1573</v>
      </c>
      <c r="F90" s="103" t="s">
        <v>1528</v>
      </c>
      <c r="G90" s="99" t="s">
        <v>1396</v>
      </c>
      <c r="H90" s="103" t="s">
        <v>1397</v>
      </c>
      <c r="I90" s="103" t="s">
        <v>1384</v>
      </c>
      <c r="J90" s="99" t="s">
        <v>1563</v>
      </c>
    </row>
    <row r="91" ht="67.5" spans="1:10">
      <c r="A91" s="108"/>
      <c r="B91" s="108"/>
      <c r="C91" s="103" t="s">
        <v>1399</v>
      </c>
      <c r="D91" s="103" t="s">
        <v>1400</v>
      </c>
      <c r="E91" s="99" t="s">
        <v>1564</v>
      </c>
      <c r="F91" s="103" t="s">
        <v>1487</v>
      </c>
      <c r="G91" s="99" t="s">
        <v>1565</v>
      </c>
      <c r="H91" s="103" t="s">
        <v>1397</v>
      </c>
      <c r="I91" s="103" t="s">
        <v>1384</v>
      </c>
      <c r="J91" s="99" t="s">
        <v>1566</v>
      </c>
    </row>
    <row r="92" ht="78.75" spans="1:10">
      <c r="A92" s="110"/>
      <c r="B92" s="110"/>
      <c r="C92" s="103" t="s">
        <v>1404</v>
      </c>
      <c r="D92" s="103" t="s">
        <v>1405</v>
      </c>
      <c r="E92" s="99" t="s">
        <v>1567</v>
      </c>
      <c r="F92" s="103" t="s">
        <v>1487</v>
      </c>
      <c r="G92" s="99" t="s">
        <v>1568</v>
      </c>
      <c r="H92" s="103" t="s">
        <v>1397</v>
      </c>
      <c r="I92" s="103" t="s">
        <v>1384</v>
      </c>
      <c r="J92" s="99" t="s">
        <v>1569</v>
      </c>
    </row>
    <row r="93" ht="33.75" spans="1:10">
      <c r="A93" s="106" t="s">
        <v>1574</v>
      </c>
      <c r="B93" s="106" t="s">
        <v>1575</v>
      </c>
      <c r="C93" s="103" t="s">
        <v>1379</v>
      </c>
      <c r="D93" s="103" t="s">
        <v>1380</v>
      </c>
      <c r="E93" s="99" t="s">
        <v>1576</v>
      </c>
      <c r="F93" s="103" t="s">
        <v>1375</v>
      </c>
      <c r="G93" s="99" t="s">
        <v>1577</v>
      </c>
      <c r="H93" s="103" t="s">
        <v>1470</v>
      </c>
      <c r="I93" s="103" t="s">
        <v>1384</v>
      </c>
      <c r="J93" s="99" t="s">
        <v>1578</v>
      </c>
    </row>
    <row r="94" ht="22.5" spans="1:10">
      <c r="A94" s="108"/>
      <c r="B94" s="108"/>
      <c r="C94" s="103" t="s">
        <v>1379</v>
      </c>
      <c r="D94" s="103" t="s">
        <v>1380</v>
      </c>
      <c r="E94" s="99" t="s">
        <v>1579</v>
      </c>
      <c r="F94" s="103" t="s">
        <v>1375</v>
      </c>
      <c r="G94" s="99" t="s">
        <v>1396</v>
      </c>
      <c r="H94" s="103" t="s">
        <v>1470</v>
      </c>
      <c r="I94" s="103" t="s">
        <v>1384</v>
      </c>
      <c r="J94" s="99" t="s">
        <v>1580</v>
      </c>
    </row>
    <row r="95" ht="22.5" spans="1:10">
      <c r="A95" s="108"/>
      <c r="B95" s="108"/>
      <c r="C95" s="103" t="s">
        <v>1379</v>
      </c>
      <c r="D95" s="103" t="s">
        <v>1439</v>
      </c>
      <c r="E95" s="99" t="s">
        <v>1581</v>
      </c>
      <c r="F95" s="103" t="s">
        <v>1375</v>
      </c>
      <c r="G95" s="99" t="s">
        <v>1568</v>
      </c>
      <c r="H95" s="103" t="s">
        <v>1397</v>
      </c>
      <c r="I95" s="103" t="s">
        <v>1384</v>
      </c>
      <c r="J95" s="99" t="s">
        <v>1582</v>
      </c>
    </row>
    <row r="96" ht="33.75" spans="1:10">
      <c r="A96" s="108"/>
      <c r="B96" s="108"/>
      <c r="C96" s="103" t="s">
        <v>1379</v>
      </c>
      <c r="D96" s="103" t="s">
        <v>1583</v>
      </c>
      <c r="E96" s="99" t="s">
        <v>1584</v>
      </c>
      <c r="F96" s="103" t="s">
        <v>1375</v>
      </c>
      <c r="G96" s="99" t="s">
        <v>1585</v>
      </c>
      <c r="H96" s="103" t="s">
        <v>1586</v>
      </c>
      <c r="I96" s="103" t="s">
        <v>1384</v>
      </c>
      <c r="J96" s="99" t="s">
        <v>1587</v>
      </c>
    </row>
    <row r="97" ht="22.5" spans="1:10">
      <c r="A97" s="108"/>
      <c r="B97" s="108"/>
      <c r="C97" s="103" t="s">
        <v>1399</v>
      </c>
      <c r="D97" s="103" t="s">
        <v>1400</v>
      </c>
      <c r="E97" s="99" t="s">
        <v>1588</v>
      </c>
      <c r="F97" s="103" t="s">
        <v>1375</v>
      </c>
      <c r="G97" s="99" t="s">
        <v>1565</v>
      </c>
      <c r="H97" s="103" t="s">
        <v>1397</v>
      </c>
      <c r="I97" s="103" t="s">
        <v>1384</v>
      </c>
      <c r="J97" s="99" t="s">
        <v>1589</v>
      </c>
    </row>
    <row r="98" ht="22.5" spans="1:10">
      <c r="A98" s="110"/>
      <c r="B98" s="110"/>
      <c r="C98" s="103" t="s">
        <v>1404</v>
      </c>
      <c r="D98" s="103" t="s">
        <v>1405</v>
      </c>
      <c r="E98" s="99" t="s">
        <v>1590</v>
      </c>
      <c r="F98" s="103" t="s">
        <v>1375</v>
      </c>
      <c r="G98" s="99" t="s">
        <v>1426</v>
      </c>
      <c r="H98" s="103" t="s">
        <v>1397</v>
      </c>
      <c r="I98" s="103" t="s">
        <v>1384</v>
      </c>
      <c r="J98" s="99" t="s">
        <v>1591</v>
      </c>
    </row>
    <row r="99" ht="45" spans="1:10">
      <c r="A99" s="106" t="s">
        <v>1592</v>
      </c>
      <c r="B99" s="106" t="s">
        <v>1593</v>
      </c>
      <c r="C99" s="103" t="s">
        <v>1379</v>
      </c>
      <c r="D99" s="103" t="s">
        <v>1380</v>
      </c>
      <c r="E99" s="99" t="s">
        <v>1594</v>
      </c>
      <c r="F99" s="103" t="s">
        <v>1375</v>
      </c>
      <c r="G99" s="99" t="s">
        <v>1479</v>
      </c>
      <c r="H99" s="103" t="s">
        <v>1553</v>
      </c>
      <c r="I99" s="103" t="s">
        <v>1384</v>
      </c>
      <c r="J99" s="99" t="s">
        <v>1561</v>
      </c>
    </row>
    <row r="100" ht="45" spans="1:10">
      <c r="A100" s="108"/>
      <c r="B100" s="108"/>
      <c r="C100" s="103" t="s">
        <v>1379</v>
      </c>
      <c r="D100" s="103" t="s">
        <v>1394</v>
      </c>
      <c r="E100" s="99" t="s">
        <v>1595</v>
      </c>
      <c r="F100" s="103" t="s">
        <v>1375</v>
      </c>
      <c r="G100" s="99" t="s">
        <v>1396</v>
      </c>
      <c r="H100" s="103" t="s">
        <v>1397</v>
      </c>
      <c r="I100" s="103" t="s">
        <v>1384</v>
      </c>
      <c r="J100" s="99" t="s">
        <v>1596</v>
      </c>
    </row>
    <row r="101" ht="33.75" spans="1:10">
      <c r="A101" s="108"/>
      <c r="B101" s="108"/>
      <c r="C101" s="103" t="s">
        <v>1399</v>
      </c>
      <c r="D101" s="103" t="s">
        <v>1400</v>
      </c>
      <c r="E101" s="99" t="s">
        <v>1597</v>
      </c>
      <c r="F101" s="103" t="s">
        <v>1375</v>
      </c>
      <c r="G101" s="99" t="s">
        <v>1396</v>
      </c>
      <c r="H101" s="103" t="s">
        <v>1397</v>
      </c>
      <c r="I101" s="103" t="s">
        <v>1384</v>
      </c>
      <c r="J101" s="99" t="s">
        <v>1598</v>
      </c>
    </row>
    <row r="102" ht="56.25" spans="1:10">
      <c r="A102" s="110"/>
      <c r="B102" s="110"/>
      <c r="C102" s="103" t="s">
        <v>1404</v>
      </c>
      <c r="D102" s="103" t="s">
        <v>1405</v>
      </c>
      <c r="E102" s="99" t="s">
        <v>1538</v>
      </c>
      <c r="F102" s="103" t="s">
        <v>1375</v>
      </c>
      <c r="G102" s="99" t="s">
        <v>1565</v>
      </c>
      <c r="H102" s="103" t="s">
        <v>1397</v>
      </c>
      <c r="I102" s="103" t="s">
        <v>1384</v>
      </c>
      <c r="J102" s="99" t="s">
        <v>1599</v>
      </c>
    </row>
    <row r="103" ht="22.5" spans="1:10">
      <c r="A103" s="106" t="s">
        <v>1600</v>
      </c>
      <c r="B103" s="106" t="s">
        <v>1542</v>
      </c>
      <c r="C103" s="103" t="s">
        <v>1379</v>
      </c>
      <c r="D103" s="103" t="s">
        <v>1380</v>
      </c>
      <c r="E103" s="99" t="s">
        <v>1542</v>
      </c>
      <c r="F103" s="103" t="s">
        <v>1375</v>
      </c>
      <c r="G103" s="99" t="s">
        <v>1542</v>
      </c>
      <c r="H103" s="103" t="s">
        <v>1397</v>
      </c>
      <c r="I103" s="103" t="s">
        <v>1384</v>
      </c>
      <c r="J103" s="99" t="s">
        <v>1542</v>
      </c>
    </row>
    <row r="104" ht="22.5" spans="1:10">
      <c r="A104" s="108"/>
      <c r="B104" s="108"/>
      <c r="C104" s="103" t="s">
        <v>1399</v>
      </c>
      <c r="D104" s="103" t="s">
        <v>1543</v>
      </c>
      <c r="E104" s="99" t="s">
        <v>1542</v>
      </c>
      <c r="F104" s="103" t="s">
        <v>1375</v>
      </c>
      <c r="G104" s="99" t="s">
        <v>1542</v>
      </c>
      <c r="H104" s="103" t="s">
        <v>1397</v>
      </c>
      <c r="I104" s="103" t="s">
        <v>1384</v>
      </c>
      <c r="J104" s="99" t="s">
        <v>1542</v>
      </c>
    </row>
    <row r="105" ht="22.5" spans="1:10">
      <c r="A105" s="110"/>
      <c r="B105" s="110"/>
      <c r="C105" s="103" t="s">
        <v>1404</v>
      </c>
      <c r="D105" s="103" t="s">
        <v>1405</v>
      </c>
      <c r="E105" s="99" t="s">
        <v>1542</v>
      </c>
      <c r="F105" s="103" t="s">
        <v>1375</v>
      </c>
      <c r="G105" s="99" t="s">
        <v>1542</v>
      </c>
      <c r="H105" s="103" t="s">
        <v>1397</v>
      </c>
      <c r="I105" s="103" t="s">
        <v>1384</v>
      </c>
      <c r="J105" s="99" t="s">
        <v>1542</v>
      </c>
    </row>
    <row r="106" ht="45" spans="1:10">
      <c r="A106" s="106" t="s">
        <v>1601</v>
      </c>
      <c r="B106" s="106" t="s">
        <v>1602</v>
      </c>
      <c r="C106" s="103" t="s">
        <v>1379</v>
      </c>
      <c r="D106" s="103" t="s">
        <v>1380</v>
      </c>
      <c r="E106" s="99" t="s">
        <v>1559</v>
      </c>
      <c r="F106" s="103" t="s">
        <v>1375</v>
      </c>
      <c r="G106" s="99" t="s">
        <v>1603</v>
      </c>
      <c r="H106" s="103" t="s">
        <v>1553</v>
      </c>
      <c r="I106" s="103" t="s">
        <v>1384</v>
      </c>
      <c r="J106" s="99" t="s">
        <v>1561</v>
      </c>
    </row>
    <row r="107" ht="67.5" spans="1:10">
      <c r="A107" s="108"/>
      <c r="B107" s="108"/>
      <c r="C107" s="103" t="s">
        <v>1379</v>
      </c>
      <c r="D107" s="103" t="s">
        <v>1439</v>
      </c>
      <c r="E107" s="99" t="s">
        <v>1604</v>
      </c>
      <c r="F107" s="103" t="s">
        <v>1375</v>
      </c>
      <c r="G107" s="99" t="s">
        <v>1396</v>
      </c>
      <c r="H107" s="103" t="s">
        <v>1397</v>
      </c>
      <c r="I107" s="103" t="s">
        <v>1384</v>
      </c>
      <c r="J107" s="99" t="s">
        <v>1563</v>
      </c>
    </row>
    <row r="108" ht="67.5" spans="1:10">
      <c r="A108" s="108"/>
      <c r="B108" s="108"/>
      <c r="C108" s="103" t="s">
        <v>1399</v>
      </c>
      <c r="D108" s="103" t="s">
        <v>1400</v>
      </c>
      <c r="E108" s="99" t="s">
        <v>1564</v>
      </c>
      <c r="F108" s="103" t="s">
        <v>1487</v>
      </c>
      <c r="G108" s="99" t="s">
        <v>1565</v>
      </c>
      <c r="H108" s="103" t="s">
        <v>1397</v>
      </c>
      <c r="I108" s="103" t="s">
        <v>1384</v>
      </c>
      <c r="J108" s="99" t="s">
        <v>1566</v>
      </c>
    </row>
    <row r="109" ht="78.75" spans="1:10">
      <c r="A109" s="110"/>
      <c r="B109" s="110"/>
      <c r="C109" s="103" t="s">
        <v>1404</v>
      </c>
      <c r="D109" s="103" t="s">
        <v>1405</v>
      </c>
      <c r="E109" s="99" t="s">
        <v>1605</v>
      </c>
      <c r="F109" s="103" t="s">
        <v>1375</v>
      </c>
      <c r="G109" s="99" t="s">
        <v>1568</v>
      </c>
      <c r="H109" s="103" t="s">
        <v>1397</v>
      </c>
      <c r="I109" s="103" t="s">
        <v>1423</v>
      </c>
      <c r="J109" s="99" t="s">
        <v>1569</v>
      </c>
    </row>
    <row r="110" spans="1:10">
      <c r="A110" s="106" t="s">
        <v>1606</v>
      </c>
      <c r="B110" s="106" t="s">
        <v>1607</v>
      </c>
      <c r="C110" s="103" t="s">
        <v>1379</v>
      </c>
      <c r="D110" s="103" t="s">
        <v>1380</v>
      </c>
      <c r="E110" s="99" t="s">
        <v>1551</v>
      </c>
      <c r="F110" s="103" t="s">
        <v>1375</v>
      </c>
      <c r="G110" s="99" t="s">
        <v>1608</v>
      </c>
      <c r="H110" s="103" t="s">
        <v>1553</v>
      </c>
      <c r="I110" s="103" t="s">
        <v>1384</v>
      </c>
      <c r="J110" s="99" t="s">
        <v>1512</v>
      </c>
    </row>
    <row r="111" spans="1:10">
      <c r="A111" s="108"/>
      <c r="B111" s="108"/>
      <c r="C111" s="103" t="s">
        <v>1379</v>
      </c>
      <c r="D111" s="103" t="s">
        <v>1394</v>
      </c>
      <c r="E111" s="99" t="s">
        <v>1554</v>
      </c>
      <c r="F111" s="103" t="s">
        <v>1375</v>
      </c>
      <c r="G111" s="99" t="s">
        <v>1396</v>
      </c>
      <c r="H111" s="103" t="s">
        <v>1397</v>
      </c>
      <c r="I111" s="103" t="s">
        <v>1423</v>
      </c>
      <c r="J111" s="99" t="s">
        <v>1501</v>
      </c>
    </row>
    <row r="112" spans="1:10">
      <c r="A112" s="108"/>
      <c r="B112" s="108"/>
      <c r="C112" s="103" t="s">
        <v>1379</v>
      </c>
      <c r="D112" s="103" t="s">
        <v>1394</v>
      </c>
      <c r="E112" s="99" t="s">
        <v>1555</v>
      </c>
      <c r="F112" s="103" t="s">
        <v>1375</v>
      </c>
      <c r="G112" s="99" t="s">
        <v>1396</v>
      </c>
      <c r="H112" s="103" t="s">
        <v>1397</v>
      </c>
      <c r="I112" s="103" t="s">
        <v>1423</v>
      </c>
      <c r="J112" s="99" t="s">
        <v>1501</v>
      </c>
    </row>
    <row r="113" spans="1:10">
      <c r="A113" s="108"/>
      <c r="B113" s="108"/>
      <c r="C113" s="103" t="s">
        <v>1399</v>
      </c>
      <c r="D113" s="103" t="s">
        <v>1400</v>
      </c>
      <c r="E113" s="99" t="s">
        <v>1504</v>
      </c>
      <c r="F113" s="103" t="s">
        <v>1375</v>
      </c>
      <c r="G113" s="99" t="s">
        <v>1396</v>
      </c>
      <c r="H113" s="103" t="s">
        <v>1397</v>
      </c>
      <c r="I113" s="103" t="s">
        <v>1423</v>
      </c>
      <c r="J113" s="99" t="s">
        <v>1501</v>
      </c>
    </row>
    <row r="114" spans="1:10">
      <c r="A114" s="108"/>
      <c r="B114" s="108"/>
      <c r="C114" s="103" t="s">
        <v>1399</v>
      </c>
      <c r="D114" s="103" t="s">
        <v>1503</v>
      </c>
      <c r="E114" s="99" t="s">
        <v>1504</v>
      </c>
      <c r="F114" s="103" t="s">
        <v>1375</v>
      </c>
      <c r="G114" s="99" t="s">
        <v>1477</v>
      </c>
      <c r="H114" s="103" t="s">
        <v>1505</v>
      </c>
      <c r="I114" s="103" t="s">
        <v>1423</v>
      </c>
      <c r="J114" s="99" t="s">
        <v>1501</v>
      </c>
    </row>
    <row r="115" spans="1:10">
      <c r="A115" s="110"/>
      <c r="B115" s="110"/>
      <c r="C115" s="103" t="s">
        <v>1404</v>
      </c>
      <c r="D115" s="103" t="s">
        <v>1405</v>
      </c>
      <c r="E115" s="99" t="s">
        <v>1506</v>
      </c>
      <c r="F115" s="103" t="s">
        <v>1375</v>
      </c>
      <c r="G115" s="99" t="s">
        <v>1396</v>
      </c>
      <c r="H115" s="103" t="s">
        <v>1397</v>
      </c>
      <c r="I115" s="103" t="s">
        <v>1423</v>
      </c>
      <c r="J115" s="99" t="s">
        <v>1501</v>
      </c>
    </row>
    <row r="116" ht="33.75" spans="1:10">
      <c r="A116" s="106" t="s">
        <v>1609</v>
      </c>
      <c r="B116" s="106" t="s">
        <v>1610</v>
      </c>
      <c r="C116" s="103" t="s">
        <v>1379</v>
      </c>
      <c r="D116" s="103" t="s">
        <v>1380</v>
      </c>
      <c r="E116" s="99" t="s">
        <v>1611</v>
      </c>
      <c r="F116" s="103" t="s">
        <v>1375</v>
      </c>
      <c r="G116" s="99" t="s">
        <v>1585</v>
      </c>
      <c r="H116" s="103" t="s">
        <v>1397</v>
      </c>
      <c r="I116" s="103" t="s">
        <v>1384</v>
      </c>
      <c r="J116" s="99" t="s">
        <v>1612</v>
      </c>
    </row>
    <row r="117" ht="22.5" spans="1:10">
      <c r="A117" s="108"/>
      <c r="B117" s="108"/>
      <c r="C117" s="103" t="s">
        <v>1399</v>
      </c>
      <c r="D117" s="103" t="s">
        <v>1543</v>
      </c>
      <c r="E117" s="99" t="s">
        <v>1613</v>
      </c>
      <c r="F117" s="103" t="s">
        <v>1375</v>
      </c>
      <c r="G117" s="99" t="s">
        <v>1477</v>
      </c>
      <c r="H117" s="103" t="s">
        <v>1397</v>
      </c>
      <c r="I117" s="103" t="s">
        <v>1384</v>
      </c>
      <c r="J117" s="99" t="s">
        <v>1614</v>
      </c>
    </row>
    <row r="118" ht="33.75" spans="1:10">
      <c r="A118" s="108"/>
      <c r="B118" s="108"/>
      <c r="C118" s="103" t="s">
        <v>1399</v>
      </c>
      <c r="D118" s="103" t="s">
        <v>1400</v>
      </c>
      <c r="E118" s="99" t="s">
        <v>1615</v>
      </c>
      <c r="F118" s="103" t="s">
        <v>1375</v>
      </c>
      <c r="G118" s="99" t="s">
        <v>1585</v>
      </c>
      <c r="H118" s="103" t="s">
        <v>1397</v>
      </c>
      <c r="I118" s="103" t="s">
        <v>1384</v>
      </c>
      <c r="J118" s="99" t="s">
        <v>1616</v>
      </c>
    </row>
    <row r="119" ht="22.5" spans="1:10">
      <c r="A119" s="108"/>
      <c r="B119" s="108"/>
      <c r="C119" s="103" t="s">
        <v>1399</v>
      </c>
      <c r="D119" s="103" t="s">
        <v>1617</v>
      </c>
      <c r="E119" s="99" t="s">
        <v>1618</v>
      </c>
      <c r="F119" s="103" t="s">
        <v>1375</v>
      </c>
      <c r="G119" s="99" t="s">
        <v>1585</v>
      </c>
      <c r="H119" s="103" t="s">
        <v>1397</v>
      </c>
      <c r="I119" s="103" t="s">
        <v>1384</v>
      </c>
      <c r="J119" s="99" t="s">
        <v>1619</v>
      </c>
    </row>
    <row r="120" ht="78.75" spans="1:10">
      <c r="A120" s="110"/>
      <c r="B120" s="110"/>
      <c r="C120" s="103" t="s">
        <v>1404</v>
      </c>
      <c r="D120" s="103" t="s">
        <v>1405</v>
      </c>
      <c r="E120" s="99" t="s">
        <v>1620</v>
      </c>
      <c r="F120" s="103" t="s">
        <v>1375</v>
      </c>
      <c r="G120" s="99" t="s">
        <v>1565</v>
      </c>
      <c r="H120" s="103" t="s">
        <v>1397</v>
      </c>
      <c r="I120" s="103" t="s">
        <v>1384</v>
      </c>
      <c r="J120" s="99" t="s">
        <v>1569</v>
      </c>
    </row>
    <row r="121" ht="45" spans="1:10">
      <c r="A121" s="106" t="s">
        <v>1621</v>
      </c>
      <c r="B121" s="106" t="s">
        <v>1622</v>
      </c>
      <c r="C121" s="103" t="s">
        <v>1379</v>
      </c>
      <c r="D121" s="103" t="s">
        <v>1380</v>
      </c>
      <c r="E121" s="99" t="s">
        <v>1623</v>
      </c>
      <c r="F121" s="103" t="s">
        <v>1375</v>
      </c>
      <c r="G121" s="99" t="s">
        <v>1624</v>
      </c>
      <c r="H121" s="103" t="s">
        <v>1553</v>
      </c>
      <c r="I121" s="103" t="s">
        <v>1384</v>
      </c>
      <c r="J121" s="99" t="s">
        <v>1561</v>
      </c>
    </row>
    <row r="122" ht="67.5" spans="1:10">
      <c r="A122" s="108"/>
      <c r="B122" s="108"/>
      <c r="C122" s="103" t="s">
        <v>1379</v>
      </c>
      <c r="D122" s="103" t="s">
        <v>1394</v>
      </c>
      <c r="E122" s="99" t="s">
        <v>1625</v>
      </c>
      <c r="F122" s="103" t="s">
        <v>1375</v>
      </c>
      <c r="G122" s="99" t="s">
        <v>1396</v>
      </c>
      <c r="H122" s="103" t="s">
        <v>1397</v>
      </c>
      <c r="I122" s="103" t="s">
        <v>1384</v>
      </c>
      <c r="J122" s="99" t="s">
        <v>1626</v>
      </c>
    </row>
    <row r="123" ht="33.75" spans="1:10">
      <c r="A123" s="108"/>
      <c r="B123" s="108"/>
      <c r="C123" s="103" t="s">
        <v>1399</v>
      </c>
      <c r="D123" s="103" t="s">
        <v>1400</v>
      </c>
      <c r="E123" s="99" t="s">
        <v>1588</v>
      </c>
      <c r="F123" s="103" t="s">
        <v>1375</v>
      </c>
      <c r="G123" s="99" t="s">
        <v>1565</v>
      </c>
      <c r="H123" s="103" t="s">
        <v>1397</v>
      </c>
      <c r="I123" s="103" t="s">
        <v>1384</v>
      </c>
      <c r="J123" s="99" t="s">
        <v>1627</v>
      </c>
    </row>
    <row r="124" ht="67.5" spans="1:10">
      <c r="A124" s="110"/>
      <c r="B124" s="110"/>
      <c r="C124" s="103" t="s">
        <v>1404</v>
      </c>
      <c r="D124" s="103" t="s">
        <v>1405</v>
      </c>
      <c r="E124" s="99" t="s">
        <v>1538</v>
      </c>
      <c r="F124" s="103" t="s">
        <v>1375</v>
      </c>
      <c r="G124" s="99" t="s">
        <v>1565</v>
      </c>
      <c r="H124" s="103" t="s">
        <v>1397</v>
      </c>
      <c r="I124" s="103" t="s">
        <v>1384</v>
      </c>
      <c r="J124" s="99" t="s">
        <v>1628</v>
      </c>
    </row>
    <row r="125" ht="45" spans="1:10">
      <c r="A125" s="106" t="s">
        <v>1629</v>
      </c>
      <c r="B125" s="106" t="s">
        <v>1630</v>
      </c>
      <c r="C125" s="103" t="s">
        <v>1379</v>
      </c>
      <c r="D125" s="103" t="s">
        <v>1380</v>
      </c>
      <c r="E125" s="99" t="s">
        <v>1559</v>
      </c>
      <c r="F125" s="103" t="s">
        <v>1375</v>
      </c>
      <c r="G125" s="99" t="s">
        <v>1631</v>
      </c>
      <c r="H125" s="103" t="s">
        <v>1553</v>
      </c>
      <c r="I125" s="103" t="s">
        <v>1384</v>
      </c>
      <c r="J125" s="99" t="s">
        <v>1632</v>
      </c>
    </row>
    <row r="126" ht="67.5" spans="1:10">
      <c r="A126" s="108"/>
      <c r="B126" s="108"/>
      <c r="C126" s="103" t="s">
        <v>1379</v>
      </c>
      <c r="D126" s="103" t="s">
        <v>1439</v>
      </c>
      <c r="E126" s="99" t="s">
        <v>1604</v>
      </c>
      <c r="F126" s="103" t="s">
        <v>1375</v>
      </c>
      <c r="G126" s="99" t="s">
        <v>1396</v>
      </c>
      <c r="H126" s="103" t="s">
        <v>1397</v>
      </c>
      <c r="I126" s="103" t="s">
        <v>1384</v>
      </c>
      <c r="J126" s="99" t="s">
        <v>1633</v>
      </c>
    </row>
    <row r="127" ht="67.5" spans="1:10">
      <c r="A127" s="108"/>
      <c r="B127" s="108"/>
      <c r="C127" s="103" t="s">
        <v>1399</v>
      </c>
      <c r="D127" s="103" t="s">
        <v>1400</v>
      </c>
      <c r="E127" s="99" t="s">
        <v>1564</v>
      </c>
      <c r="F127" s="103" t="s">
        <v>1375</v>
      </c>
      <c r="G127" s="99" t="s">
        <v>1565</v>
      </c>
      <c r="H127" s="103" t="s">
        <v>1505</v>
      </c>
      <c r="I127" s="103" t="s">
        <v>1384</v>
      </c>
      <c r="J127" s="99" t="s">
        <v>1566</v>
      </c>
    </row>
    <row r="128" ht="78.75" spans="1:10">
      <c r="A128" s="110"/>
      <c r="B128" s="110"/>
      <c r="C128" s="103" t="s">
        <v>1404</v>
      </c>
      <c r="D128" s="103" t="s">
        <v>1405</v>
      </c>
      <c r="E128" s="99" t="s">
        <v>1634</v>
      </c>
      <c r="F128" s="103" t="s">
        <v>1375</v>
      </c>
      <c r="G128" s="99" t="s">
        <v>1568</v>
      </c>
      <c r="H128" s="103" t="s">
        <v>1397</v>
      </c>
      <c r="I128" s="103" t="s">
        <v>1384</v>
      </c>
      <c r="J128" s="99" t="s">
        <v>1569</v>
      </c>
    </row>
    <row r="129" ht="45" spans="1:10">
      <c r="A129" s="106" t="s">
        <v>1635</v>
      </c>
      <c r="B129" s="106" t="s">
        <v>1636</v>
      </c>
      <c r="C129" s="103" t="s">
        <v>1379</v>
      </c>
      <c r="D129" s="103" t="s">
        <v>1380</v>
      </c>
      <c r="E129" s="99" t="s">
        <v>1637</v>
      </c>
      <c r="F129" s="103" t="s">
        <v>1375</v>
      </c>
      <c r="G129" s="99" t="s">
        <v>1517</v>
      </c>
      <c r="H129" s="103" t="s">
        <v>1638</v>
      </c>
      <c r="I129" s="103" t="s">
        <v>1384</v>
      </c>
      <c r="J129" s="99" t="s">
        <v>1561</v>
      </c>
    </row>
    <row r="130" ht="67.5" spans="1:10">
      <c r="A130" s="108"/>
      <c r="B130" s="108"/>
      <c r="C130" s="103" t="s">
        <v>1379</v>
      </c>
      <c r="D130" s="103" t="s">
        <v>1439</v>
      </c>
      <c r="E130" s="99" t="s">
        <v>1562</v>
      </c>
      <c r="F130" s="103" t="s">
        <v>1375</v>
      </c>
      <c r="G130" s="99" t="s">
        <v>1396</v>
      </c>
      <c r="H130" s="103" t="s">
        <v>1397</v>
      </c>
      <c r="I130" s="103" t="s">
        <v>1384</v>
      </c>
      <c r="J130" s="99" t="s">
        <v>1563</v>
      </c>
    </row>
    <row r="131" ht="45" spans="1:10">
      <c r="A131" s="108"/>
      <c r="B131" s="108"/>
      <c r="C131" s="103" t="s">
        <v>1379</v>
      </c>
      <c r="D131" s="103" t="s">
        <v>1583</v>
      </c>
      <c r="E131" s="99" t="s">
        <v>1639</v>
      </c>
      <c r="F131" s="103" t="s">
        <v>1375</v>
      </c>
      <c r="G131" s="99" t="s">
        <v>1640</v>
      </c>
      <c r="H131" s="103" t="s">
        <v>1586</v>
      </c>
      <c r="I131" s="103" t="s">
        <v>1384</v>
      </c>
      <c r="J131" s="99" t="s">
        <v>1641</v>
      </c>
    </row>
    <row r="132" ht="67.5" spans="1:10">
      <c r="A132" s="108"/>
      <c r="B132" s="108"/>
      <c r="C132" s="103" t="s">
        <v>1399</v>
      </c>
      <c r="D132" s="103" t="s">
        <v>1400</v>
      </c>
      <c r="E132" s="99" t="s">
        <v>1564</v>
      </c>
      <c r="F132" s="103" t="s">
        <v>1375</v>
      </c>
      <c r="G132" s="99" t="s">
        <v>1565</v>
      </c>
      <c r="H132" s="103" t="s">
        <v>1397</v>
      </c>
      <c r="I132" s="103" t="s">
        <v>1384</v>
      </c>
      <c r="J132" s="99" t="s">
        <v>1566</v>
      </c>
    </row>
    <row r="133" ht="78.75" spans="1:10">
      <c r="A133" s="110"/>
      <c r="B133" s="110"/>
      <c r="C133" s="103" t="s">
        <v>1404</v>
      </c>
      <c r="D133" s="103" t="s">
        <v>1405</v>
      </c>
      <c r="E133" s="99" t="s">
        <v>1634</v>
      </c>
      <c r="F133" s="103" t="s">
        <v>1375</v>
      </c>
      <c r="G133" s="99" t="s">
        <v>1568</v>
      </c>
      <c r="H133" s="103" t="s">
        <v>1397</v>
      </c>
      <c r="I133" s="103" t="s">
        <v>1384</v>
      </c>
      <c r="J133" s="99" t="s">
        <v>1642</v>
      </c>
    </row>
    <row r="134" spans="1:10">
      <c r="A134" s="99" t="s">
        <v>1643</v>
      </c>
      <c r="B134" s="104"/>
      <c r="C134" s="104"/>
      <c r="D134" s="104"/>
      <c r="E134" s="104"/>
      <c r="F134" s="105"/>
      <c r="G134" s="104"/>
      <c r="H134" s="105"/>
      <c r="I134" s="105"/>
      <c r="J134" s="104"/>
    </row>
    <row r="135" ht="22.5" spans="1:10">
      <c r="A135" s="99" t="s">
        <v>1644</v>
      </c>
      <c r="B135" s="104"/>
      <c r="C135" s="104"/>
      <c r="D135" s="104"/>
      <c r="E135" s="104"/>
      <c r="F135" s="105"/>
      <c r="G135" s="104"/>
      <c r="H135" s="105"/>
      <c r="I135" s="105"/>
      <c r="J135" s="104"/>
    </row>
    <row r="136" ht="56.25" spans="1:10">
      <c r="A136" s="106" t="s">
        <v>1645</v>
      </c>
      <c r="B136" s="106" t="s">
        <v>1646</v>
      </c>
      <c r="C136" s="103" t="s">
        <v>1379</v>
      </c>
      <c r="D136" s="103" t="s">
        <v>1380</v>
      </c>
      <c r="E136" s="99" t="s">
        <v>1647</v>
      </c>
      <c r="F136" s="103" t="s">
        <v>1375</v>
      </c>
      <c r="G136" s="99" t="s">
        <v>1648</v>
      </c>
      <c r="H136" s="103" t="s">
        <v>1392</v>
      </c>
      <c r="I136" s="103" t="s">
        <v>1384</v>
      </c>
      <c r="J136" s="99" t="s">
        <v>1649</v>
      </c>
    </row>
    <row r="137" ht="45" spans="1:10">
      <c r="A137" s="108"/>
      <c r="B137" s="108"/>
      <c r="C137" s="103" t="s">
        <v>1379</v>
      </c>
      <c r="D137" s="103" t="s">
        <v>1439</v>
      </c>
      <c r="E137" s="99" t="s">
        <v>1650</v>
      </c>
      <c r="F137" s="103" t="s">
        <v>1375</v>
      </c>
      <c r="G137" s="99" t="s">
        <v>1651</v>
      </c>
      <c r="H137" s="103" t="s">
        <v>1397</v>
      </c>
      <c r="I137" s="103" t="s">
        <v>1384</v>
      </c>
      <c r="J137" s="99" t="s">
        <v>1652</v>
      </c>
    </row>
    <row r="138" ht="22.5" spans="1:10">
      <c r="A138" s="108"/>
      <c r="B138" s="108"/>
      <c r="C138" s="103" t="s">
        <v>1399</v>
      </c>
      <c r="D138" s="103" t="s">
        <v>1543</v>
      </c>
      <c r="E138" s="99" t="s">
        <v>1653</v>
      </c>
      <c r="F138" s="103" t="s">
        <v>1375</v>
      </c>
      <c r="G138" s="99" t="s">
        <v>1654</v>
      </c>
      <c r="H138" s="103" t="s">
        <v>1397</v>
      </c>
      <c r="I138" s="103" t="s">
        <v>1384</v>
      </c>
      <c r="J138" s="99" t="s">
        <v>1655</v>
      </c>
    </row>
    <row r="139" ht="112.5" spans="1:10">
      <c r="A139" s="110"/>
      <c r="B139" s="110"/>
      <c r="C139" s="103" t="s">
        <v>1404</v>
      </c>
      <c r="D139" s="103" t="s">
        <v>1405</v>
      </c>
      <c r="E139" s="99" t="s">
        <v>1656</v>
      </c>
      <c r="F139" s="103" t="s">
        <v>1375</v>
      </c>
      <c r="G139" s="99" t="s">
        <v>1657</v>
      </c>
      <c r="H139" s="103" t="s">
        <v>1397</v>
      </c>
      <c r="I139" s="103" t="s">
        <v>1384</v>
      </c>
      <c r="J139" s="99" t="s">
        <v>1658</v>
      </c>
    </row>
    <row r="140" ht="56.25" spans="1:10">
      <c r="A140" s="106" t="s">
        <v>1659</v>
      </c>
      <c r="B140" s="106" t="s">
        <v>1660</v>
      </c>
      <c r="C140" s="103" t="s">
        <v>1379</v>
      </c>
      <c r="D140" s="103" t="s">
        <v>1380</v>
      </c>
      <c r="E140" s="99" t="s">
        <v>1661</v>
      </c>
      <c r="F140" s="103" t="s">
        <v>1375</v>
      </c>
      <c r="G140" s="99" t="s">
        <v>1662</v>
      </c>
      <c r="H140" s="103" t="s">
        <v>1511</v>
      </c>
      <c r="I140" s="103" t="s">
        <v>1384</v>
      </c>
      <c r="J140" s="99" t="s">
        <v>1663</v>
      </c>
    </row>
    <row r="141" ht="67.5" spans="1:10">
      <c r="A141" s="108"/>
      <c r="B141" s="108"/>
      <c r="C141" s="103" t="s">
        <v>1379</v>
      </c>
      <c r="D141" s="103" t="s">
        <v>1439</v>
      </c>
      <c r="E141" s="99" t="s">
        <v>1664</v>
      </c>
      <c r="F141" s="103" t="s">
        <v>1375</v>
      </c>
      <c r="G141" s="99" t="s">
        <v>1665</v>
      </c>
      <c r="H141" s="103" t="s">
        <v>1392</v>
      </c>
      <c r="I141" s="103" t="s">
        <v>1423</v>
      </c>
      <c r="J141" s="99" t="s">
        <v>1666</v>
      </c>
    </row>
    <row r="142" ht="45" spans="1:10">
      <c r="A142" s="108"/>
      <c r="B142" s="108"/>
      <c r="C142" s="103" t="s">
        <v>1399</v>
      </c>
      <c r="D142" s="103" t="s">
        <v>1543</v>
      </c>
      <c r="E142" s="99" t="s">
        <v>1667</v>
      </c>
      <c r="F142" s="103" t="s">
        <v>1375</v>
      </c>
      <c r="G142" s="99" t="s">
        <v>1668</v>
      </c>
      <c r="H142" s="103" t="s">
        <v>1397</v>
      </c>
      <c r="I142" s="103" t="s">
        <v>1384</v>
      </c>
      <c r="J142" s="99" t="s">
        <v>1669</v>
      </c>
    </row>
    <row r="143" ht="112.5" spans="1:10">
      <c r="A143" s="110"/>
      <c r="B143" s="110"/>
      <c r="C143" s="103" t="s">
        <v>1404</v>
      </c>
      <c r="D143" s="103" t="s">
        <v>1405</v>
      </c>
      <c r="E143" s="99" t="s">
        <v>1670</v>
      </c>
      <c r="F143" s="103" t="s">
        <v>1375</v>
      </c>
      <c r="G143" s="99" t="s">
        <v>1651</v>
      </c>
      <c r="H143" s="103" t="s">
        <v>1397</v>
      </c>
      <c r="I143" s="103" t="s">
        <v>1384</v>
      </c>
      <c r="J143" s="99" t="s">
        <v>1658</v>
      </c>
    </row>
    <row r="144" spans="1:10">
      <c r="A144" s="106" t="s">
        <v>1671</v>
      </c>
      <c r="B144" s="106" t="s">
        <v>1672</v>
      </c>
      <c r="C144" s="103" t="s">
        <v>1379</v>
      </c>
      <c r="D144" s="103" t="s">
        <v>1380</v>
      </c>
      <c r="E144" s="99" t="s">
        <v>1673</v>
      </c>
      <c r="F144" s="103" t="s">
        <v>1375</v>
      </c>
      <c r="G144" s="99" t="s">
        <v>1517</v>
      </c>
      <c r="H144" s="103" t="s">
        <v>1511</v>
      </c>
      <c r="I144" s="103" t="s">
        <v>1384</v>
      </c>
      <c r="J144" s="99" t="s">
        <v>1673</v>
      </c>
    </row>
    <row r="145" ht="33.75" spans="1:10">
      <c r="A145" s="108"/>
      <c r="B145" s="108"/>
      <c r="C145" s="103" t="s">
        <v>1399</v>
      </c>
      <c r="D145" s="103" t="s">
        <v>1543</v>
      </c>
      <c r="E145" s="99" t="s">
        <v>1674</v>
      </c>
      <c r="F145" s="103" t="s">
        <v>1375</v>
      </c>
      <c r="G145" s="99" t="s">
        <v>1675</v>
      </c>
      <c r="H145" s="103" t="s">
        <v>1586</v>
      </c>
      <c r="I145" s="103" t="s">
        <v>1384</v>
      </c>
      <c r="J145" s="99" t="s">
        <v>1674</v>
      </c>
    </row>
    <row r="146" spans="1:10">
      <c r="A146" s="108"/>
      <c r="B146" s="108"/>
      <c r="C146" s="103" t="s">
        <v>1399</v>
      </c>
      <c r="D146" s="103" t="s">
        <v>1400</v>
      </c>
      <c r="E146" s="99" t="s">
        <v>1676</v>
      </c>
      <c r="F146" s="103" t="s">
        <v>1375</v>
      </c>
      <c r="G146" s="99" t="s">
        <v>1677</v>
      </c>
      <c r="H146" s="103" t="s">
        <v>1678</v>
      </c>
      <c r="I146" s="103" t="s">
        <v>1384</v>
      </c>
      <c r="J146" s="99" t="s">
        <v>1679</v>
      </c>
    </row>
    <row r="147" ht="112.5" spans="1:10">
      <c r="A147" s="110"/>
      <c r="B147" s="110"/>
      <c r="C147" s="103" t="s">
        <v>1404</v>
      </c>
      <c r="D147" s="103" t="s">
        <v>1405</v>
      </c>
      <c r="E147" s="99" t="s">
        <v>1495</v>
      </c>
      <c r="F147" s="103" t="s">
        <v>1375</v>
      </c>
      <c r="G147" s="99" t="s">
        <v>1680</v>
      </c>
      <c r="H147" s="103" t="s">
        <v>1397</v>
      </c>
      <c r="I147" s="103" t="s">
        <v>1384</v>
      </c>
      <c r="J147" s="99" t="s">
        <v>1658</v>
      </c>
    </row>
    <row r="148" ht="45" spans="1:10">
      <c r="A148" s="106" t="s">
        <v>1681</v>
      </c>
      <c r="B148" s="106" t="s">
        <v>1682</v>
      </c>
      <c r="C148" s="103" t="s">
        <v>1379</v>
      </c>
      <c r="D148" s="103" t="s">
        <v>1380</v>
      </c>
      <c r="E148" s="99" t="s">
        <v>1683</v>
      </c>
      <c r="F148" s="103" t="s">
        <v>1375</v>
      </c>
      <c r="G148" s="99" t="s">
        <v>1684</v>
      </c>
      <c r="H148" s="103" t="s">
        <v>1388</v>
      </c>
      <c r="I148" s="103" t="s">
        <v>1384</v>
      </c>
      <c r="J148" s="99" t="s">
        <v>1683</v>
      </c>
    </row>
    <row r="149" ht="56.25" spans="1:10">
      <c r="A149" s="108"/>
      <c r="B149" s="108"/>
      <c r="C149" s="103" t="s">
        <v>1379</v>
      </c>
      <c r="D149" s="103" t="s">
        <v>1439</v>
      </c>
      <c r="E149" s="99" t="s">
        <v>1685</v>
      </c>
      <c r="F149" s="103" t="s">
        <v>1375</v>
      </c>
      <c r="G149" s="99" t="s">
        <v>1686</v>
      </c>
      <c r="H149" s="103" t="s">
        <v>1397</v>
      </c>
      <c r="I149" s="103" t="s">
        <v>1423</v>
      </c>
      <c r="J149" s="99" t="s">
        <v>1687</v>
      </c>
    </row>
    <row r="150" ht="101.25" spans="1:10">
      <c r="A150" s="108"/>
      <c r="B150" s="108"/>
      <c r="C150" s="103" t="s">
        <v>1379</v>
      </c>
      <c r="D150" s="103" t="s">
        <v>1394</v>
      </c>
      <c r="E150" s="99" t="s">
        <v>1688</v>
      </c>
      <c r="F150" s="103" t="s">
        <v>1375</v>
      </c>
      <c r="G150" s="99" t="s">
        <v>1689</v>
      </c>
      <c r="H150" s="103" t="s">
        <v>1505</v>
      </c>
      <c r="I150" s="103" t="s">
        <v>1423</v>
      </c>
      <c r="J150" s="99" t="s">
        <v>1690</v>
      </c>
    </row>
    <row r="151" ht="67.5" spans="1:10">
      <c r="A151" s="108"/>
      <c r="B151" s="108"/>
      <c r="C151" s="103" t="s">
        <v>1399</v>
      </c>
      <c r="D151" s="103" t="s">
        <v>1400</v>
      </c>
      <c r="E151" s="99" t="s">
        <v>1691</v>
      </c>
      <c r="F151" s="103" t="s">
        <v>1375</v>
      </c>
      <c r="G151" s="99" t="s">
        <v>1692</v>
      </c>
      <c r="H151" s="103" t="s">
        <v>1397</v>
      </c>
      <c r="I151" s="103" t="s">
        <v>1423</v>
      </c>
      <c r="J151" s="99" t="s">
        <v>1692</v>
      </c>
    </row>
    <row r="152" ht="112.5" spans="1:10">
      <c r="A152" s="110"/>
      <c r="B152" s="110"/>
      <c r="C152" s="103" t="s">
        <v>1404</v>
      </c>
      <c r="D152" s="103" t="s">
        <v>1405</v>
      </c>
      <c r="E152" s="99" t="s">
        <v>1693</v>
      </c>
      <c r="F152" s="103" t="s">
        <v>1375</v>
      </c>
      <c r="G152" s="99" t="s">
        <v>1694</v>
      </c>
      <c r="H152" s="103" t="s">
        <v>1397</v>
      </c>
      <c r="I152" s="103" t="s">
        <v>1423</v>
      </c>
      <c r="J152" s="99" t="s">
        <v>1695</v>
      </c>
    </row>
    <row r="153" ht="22.5" spans="1:10">
      <c r="A153" s="106" t="s">
        <v>1696</v>
      </c>
      <c r="B153" s="106" t="s">
        <v>1697</v>
      </c>
      <c r="C153" s="103" t="s">
        <v>1379</v>
      </c>
      <c r="D153" s="103" t="s">
        <v>1380</v>
      </c>
      <c r="E153" s="99" t="s">
        <v>1698</v>
      </c>
      <c r="F153" s="103" t="s">
        <v>1375</v>
      </c>
      <c r="G153" s="99" t="s">
        <v>1699</v>
      </c>
      <c r="H153" s="103" t="s">
        <v>1678</v>
      </c>
      <c r="I153" s="103" t="s">
        <v>1384</v>
      </c>
      <c r="J153" s="99" t="s">
        <v>1700</v>
      </c>
    </row>
    <row r="154" ht="33.75" spans="1:10">
      <c r="A154" s="108"/>
      <c r="B154" s="108"/>
      <c r="C154" s="103" t="s">
        <v>1399</v>
      </c>
      <c r="D154" s="103" t="s">
        <v>1543</v>
      </c>
      <c r="E154" s="99" t="s">
        <v>1701</v>
      </c>
      <c r="F154" s="103" t="s">
        <v>1375</v>
      </c>
      <c r="G154" s="99" t="s">
        <v>1701</v>
      </c>
      <c r="H154" s="103" t="s">
        <v>1505</v>
      </c>
      <c r="I154" s="103" t="s">
        <v>1384</v>
      </c>
      <c r="J154" s="99" t="s">
        <v>1702</v>
      </c>
    </row>
    <row r="155" ht="22.5" spans="1:10">
      <c r="A155" s="110"/>
      <c r="B155" s="110"/>
      <c r="C155" s="103" t="s">
        <v>1404</v>
      </c>
      <c r="D155" s="103" t="s">
        <v>1405</v>
      </c>
      <c r="E155" s="99" t="s">
        <v>1698</v>
      </c>
      <c r="F155" s="103" t="s">
        <v>1375</v>
      </c>
      <c r="G155" s="99" t="s">
        <v>1680</v>
      </c>
      <c r="H155" s="103" t="s">
        <v>1397</v>
      </c>
      <c r="I155" s="103" t="s">
        <v>1384</v>
      </c>
      <c r="J155" s="99" t="s">
        <v>1700</v>
      </c>
    </row>
    <row r="156" ht="67.5" spans="1:10">
      <c r="A156" s="108"/>
      <c r="B156" s="108"/>
      <c r="C156" s="103" t="s">
        <v>1404</v>
      </c>
      <c r="D156" s="103" t="s">
        <v>1405</v>
      </c>
      <c r="E156" s="99" t="s">
        <v>1620</v>
      </c>
      <c r="F156" s="103" t="s">
        <v>1487</v>
      </c>
      <c r="G156" s="99" t="s">
        <v>1565</v>
      </c>
      <c r="H156" s="103" t="s">
        <v>1397</v>
      </c>
      <c r="I156" s="103" t="s">
        <v>1384</v>
      </c>
      <c r="J156" s="99" t="s">
        <v>1703</v>
      </c>
    </row>
    <row r="157" ht="67.5" spans="1:10">
      <c r="A157" s="110"/>
      <c r="B157" s="110"/>
      <c r="C157" s="103" t="s">
        <v>1404</v>
      </c>
      <c r="D157" s="103" t="s">
        <v>1405</v>
      </c>
      <c r="E157" s="99" t="s">
        <v>1704</v>
      </c>
      <c r="F157" s="103" t="s">
        <v>1487</v>
      </c>
      <c r="G157" s="99" t="s">
        <v>1565</v>
      </c>
      <c r="H157" s="103" t="s">
        <v>1397</v>
      </c>
      <c r="I157" s="103" t="s">
        <v>1384</v>
      </c>
      <c r="J157" s="99" t="s">
        <v>1705</v>
      </c>
    </row>
    <row r="158" ht="112.5" spans="1:10">
      <c r="A158" s="106" t="s">
        <v>1706</v>
      </c>
      <c r="B158" s="106" t="s">
        <v>1707</v>
      </c>
      <c r="C158" s="103" t="s">
        <v>1379</v>
      </c>
      <c r="D158" s="103" t="s">
        <v>1380</v>
      </c>
      <c r="E158" s="99" t="s">
        <v>1708</v>
      </c>
      <c r="F158" s="103" t="s">
        <v>1375</v>
      </c>
      <c r="G158" s="99" t="s">
        <v>1709</v>
      </c>
      <c r="H158" s="103" t="s">
        <v>1505</v>
      </c>
      <c r="I158" s="103" t="s">
        <v>1384</v>
      </c>
      <c r="J158" s="99" t="s">
        <v>1710</v>
      </c>
    </row>
    <row r="159" ht="112.5" spans="1:10">
      <c r="A159" s="108"/>
      <c r="B159" s="108"/>
      <c r="C159" s="103" t="s">
        <v>1379</v>
      </c>
      <c r="D159" s="103" t="s">
        <v>1380</v>
      </c>
      <c r="E159" s="99" t="s">
        <v>1711</v>
      </c>
      <c r="F159" s="103" t="s">
        <v>1375</v>
      </c>
      <c r="G159" s="99" t="s">
        <v>1712</v>
      </c>
      <c r="H159" s="103" t="s">
        <v>1713</v>
      </c>
      <c r="I159" s="103" t="s">
        <v>1384</v>
      </c>
      <c r="J159" s="99" t="s">
        <v>1714</v>
      </c>
    </row>
    <row r="160" ht="67.5" spans="1:10">
      <c r="A160" s="108"/>
      <c r="B160" s="108"/>
      <c r="C160" s="103" t="s">
        <v>1379</v>
      </c>
      <c r="D160" s="103" t="s">
        <v>1380</v>
      </c>
      <c r="E160" s="99" t="s">
        <v>1715</v>
      </c>
      <c r="F160" s="103" t="s">
        <v>1375</v>
      </c>
      <c r="G160" s="99" t="s">
        <v>1716</v>
      </c>
      <c r="H160" s="103" t="s">
        <v>1678</v>
      </c>
      <c r="I160" s="103" t="s">
        <v>1384</v>
      </c>
      <c r="J160" s="99" t="s">
        <v>1717</v>
      </c>
    </row>
    <row r="161" ht="146.25" spans="1:10">
      <c r="A161" s="108"/>
      <c r="B161" s="108"/>
      <c r="C161" s="103" t="s">
        <v>1399</v>
      </c>
      <c r="D161" s="103" t="s">
        <v>1543</v>
      </c>
      <c r="E161" s="99" t="s">
        <v>1718</v>
      </c>
      <c r="F161" s="103" t="s">
        <v>1375</v>
      </c>
      <c r="G161" s="99" t="s">
        <v>1719</v>
      </c>
      <c r="H161" s="103" t="s">
        <v>1720</v>
      </c>
      <c r="I161" s="103" t="s">
        <v>1423</v>
      </c>
      <c r="J161" s="99" t="s">
        <v>1721</v>
      </c>
    </row>
    <row r="162" ht="33.75" spans="1:10">
      <c r="A162" s="108"/>
      <c r="B162" s="108"/>
      <c r="C162" s="103" t="s">
        <v>1399</v>
      </c>
      <c r="D162" s="103" t="s">
        <v>1400</v>
      </c>
      <c r="E162" s="99" t="s">
        <v>1722</v>
      </c>
      <c r="F162" s="103" t="s">
        <v>1375</v>
      </c>
      <c r="G162" s="99" t="s">
        <v>1723</v>
      </c>
      <c r="H162" s="103" t="s">
        <v>1505</v>
      </c>
      <c r="I162" s="103" t="s">
        <v>1423</v>
      </c>
      <c r="J162" s="99" t="s">
        <v>1724</v>
      </c>
    </row>
    <row r="163" ht="78.75" spans="1:10">
      <c r="A163" s="108"/>
      <c r="B163" s="108"/>
      <c r="C163" s="103" t="s">
        <v>1399</v>
      </c>
      <c r="D163" s="103" t="s">
        <v>1400</v>
      </c>
      <c r="E163" s="99" t="s">
        <v>1725</v>
      </c>
      <c r="F163" s="103" t="s">
        <v>1375</v>
      </c>
      <c r="G163" s="99" t="s">
        <v>1422</v>
      </c>
      <c r="H163" s="103" t="s">
        <v>1470</v>
      </c>
      <c r="I163" s="103" t="s">
        <v>1384</v>
      </c>
      <c r="J163" s="99" t="s">
        <v>1726</v>
      </c>
    </row>
    <row r="164" ht="101.25" spans="1:10">
      <c r="A164" s="108"/>
      <c r="B164" s="108"/>
      <c r="C164" s="103" t="s">
        <v>1399</v>
      </c>
      <c r="D164" s="103" t="s">
        <v>1400</v>
      </c>
      <c r="E164" s="99" t="s">
        <v>1727</v>
      </c>
      <c r="F164" s="103" t="s">
        <v>1375</v>
      </c>
      <c r="G164" s="99" t="s">
        <v>1728</v>
      </c>
      <c r="H164" s="103" t="s">
        <v>1678</v>
      </c>
      <c r="I164" s="103" t="s">
        <v>1384</v>
      </c>
      <c r="J164" s="99" t="s">
        <v>1729</v>
      </c>
    </row>
    <row r="165" ht="67.5" spans="1:10">
      <c r="A165" s="108"/>
      <c r="B165" s="108"/>
      <c r="C165" s="103" t="s">
        <v>1399</v>
      </c>
      <c r="D165" s="103" t="s">
        <v>1503</v>
      </c>
      <c r="E165" s="99" t="s">
        <v>1730</v>
      </c>
      <c r="F165" s="103" t="s">
        <v>1375</v>
      </c>
      <c r="G165" s="99" t="s">
        <v>1719</v>
      </c>
      <c r="H165" s="103" t="s">
        <v>1720</v>
      </c>
      <c r="I165" s="103" t="s">
        <v>1423</v>
      </c>
      <c r="J165" s="99" t="s">
        <v>1731</v>
      </c>
    </row>
    <row r="166" ht="56.25" spans="1:10">
      <c r="A166" s="108"/>
      <c r="B166" s="108"/>
      <c r="C166" s="103" t="s">
        <v>1404</v>
      </c>
      <c r="D166" s="103" t="s">
        <v>1405</v>
      </c>
      <c r="E166" s="99" t="s">
        <v>1732</v>
      </c>
      <c r="F166" s="103" t="s">
        <v>1375</v>
      </c>
      <c r="G166" s="99" t="s">
        <v>1733</v>
      </c>
      <c r="H166" s="103" t="s">
        <v>1397</v>
      </c>
      <c r="I166" s="103" t="s">
        <v>1384</v>
      </c>
      <c r="J166" s="99" t="s">
        <v>1734</v>
      </c>
    </row>
    <row r="167" ht="45" spans="1:10">
      <c r="A167" s="110"/>
      <c r="B167" s="110"/>
      <c r="C167" s="103" t="s">
        <v>1404</v>
      </c>
      <c r="D167" s="103" t="s">
        <v>1405</v>
      </c>
      <c r="E167" s="99" t="s">
        <v>1735</v>
      </c>
      <c r="F167" s="103" t="s">
        <v>1375</v>
      </c>
      <c r="G167" s="99" t="s">
        <v>1733</v>
      </c>
      <c r="H167" s="103" t="s">
        <v>1397</v>
      </c>
      <c r="I167" s="103" t="s">
        <v>1384</v>
      </c>
      <c r="J167" s="99" t="s">
        <v>1736</v>
      </c>
    </row>
    <row r="168" ht="67.5" spans="1:10">
      <c r="A168" s="106" t="s">
        <v>1737</v>
      </c>
      <c r="B168" s="106" t="s">
        <v>1738</v>
      </c>
      <c r="C168" s="103" t="s">
        <v>1379</v>
      </c>
      <c r="D168" s="103" t="s">
        <v>1380</v>
      </c>
      <c r="E168" s="99" t="s">
        <v>1739</v>
      </c>
      <c r="F168" s="103" t="s">
        <v>1375</v>
      </c>
      <c r="G168" s="99" t="s">
        <v>1740</v>
      </c>
      <c r="H168" s="103" t="s">
        <v>1511</v>
      </c>
      <c r="I168" s="103" t="s">
        <v>1384</v>
      </c>
      <c r="J168" s="99" t="s">
        <v>1741</v>
      </c>
    </row>
    <row r="169" ht="56.25" spans="1:10">
      <c r="A169" s="108"/>
      <c r="B169" s="108"/>
      <c r="C169" s="103" t="s">
        <v>1379</v>
      </c>
      <c r="D169" s="103" t="s">
        <v>1439</v>
      </c>
      <c r="E169" s="99" t="s">
        <v>1742</v>
      </c>
      <c r="F169" s="103" t="s">
        <v>1375</v>
      </c>
      <c r="G169" s="99" t="s">
        <v>1743</v>
      </c>
      <c r="H169" s="103" t="s">
        <v>1397</v>
      </c>
      <c r="I169" s="103" t="s">
        <v>1384</v>
      </c>
      <c r="J169" s="99" t="s">
        <v>1744</v>
      </c>
    </row>
    <row r="170" ht="45" spans="1:10">
      <c r="A170" s="108"/>
      <c r="B170" s="108"/>
      <c r="C170" s="103" t="s">
        <v>1399</v>
      </c>
      <c r="D170" s="103" t="s">
        <v>1543</v>
      </c>
      <c r="E170" s="99" t="s">
        <v>1745</v>
      </c>
      <c r="F170" s="103" t="s">
        <v>1375</v>
      </c>
      <c r="G170" s="99" t="s">
        <v>1746</v>
      </c>
      <c r="H170" s="103" t="s">
        <v>1397</v>
      </c>
      <c r="I170" s="103" t="s">
        <v>1384</v>
      </c>
      <c r="J170" s="99" t="s">
        <v>1747</v>
      </c>
    </row>
    <row r="171" ht="45" spans="1:10">
      <c r="A171" s="108"/>
      <c r="B171" s="108"/>
      <c r="C171" s="103" t="s">
        <v>1399</v>
      </c>
      <c r="D171" s="103" t="s">
        <v>1503</v>
      </c>
      <c r="E171" s="99" t="s">
        <v>1748</v>
      </c>
      <c r="F171" s="103" t="s">
        <v>1375</v>
      </c>
      <c r="G171" s="99" t="s">
        <v>1749</v>
      </c>
      <c r="H171" s="103" t="s">
        <v>1397</v>
      </c>
      <c r="I171" s="103" t="s">
        <v>1384</v>
      </c>
      <c r="J171" s="99" t="s">
        <v>1750</v>
      </c>
    </row>
    <row r="172" ht="112.5" spans="1:10">
      <c r="A172" s="110"/>
      <c r="B172" s="110"/>
      <c r="C172" s="103" t="s">
        <v>1404</v>
      </c>
      <c r="D172" s="103" t="s">
        <v>1405</v>
      </c>
      <c r="E172" s="99" t="s">
        <v>1751</v>
      </c>
      <c r="F172" s="103" t="s">
        <v>1375</v>
      </c>
      <c r="G172" s="99" t="s">
        <v>1651</v>
      </c>
      <c r="H172" s="103" t="s">
        <v>1397</v>
      </c>
      <c r="I172" s="103" t="s">
        <v>1384</v>
      </c>
      <c r="J172" s="99" t="s">
        <v>1658</v>
      </c>
    </row>
    <row r="173" ht="270" spans="1:10">
      <c r="A173" s="106" t="s">
        <v>1752</v>
      </c>
      <c r="B173" s="106" t="s">
        <v>1753</v>
      </c>
      <c r="C173" s="103" t="s">
        <v>1379</v>
      </c>
      <c r="D173" s="103" t="s">
        <v>1380</v>
      </c>
      <c r="E173" s="99" t="s">
        <v>1754</v>
      </c>
      <c r="F173" s="103" t="s">
        <v>1375</v>
      </c>
      <c r="G173" s="99" t="s">
        <v>1755</v>
      </c>
      <c r="H173" s="103" t="s">
        <v>1413</v>
      </c>
      <c r="I173" s="103" t="s">
        <v>1384</v>
      </c>
      <c r="J173" s="99" t="s">
        <v>1756</v>
      </c>
    </row>
    <row r="174" ht="270" spans="1:10">
      <c r="A174" s="108"/>
      <c r="B174" s="108"/>
      <c r="C174" s="103" t="s">
        <v>1379</v>
      </c>
      <c r="D174" s="103" t="s">
        <v>1380</v>
      </c>
      <c r="E174" s="99" t="s">
        <v>1757</v>
      </c>
      <c r="F174" s="103" t="s">
        <v>1375</v>
      </c>
      <c r="G174" s="99" t="s">
        <v>1699</v>
      </c>
      <c r="H174" s="103" t="s">
        <v>1678</v>
      </c>
      <c r="I174" s="103" t="s">
        <v>1384</v>
      </c>
      <c r="J174" s="99" t="s">
        <v>1758</v>
      </c>
    </row>
    <row r="175" ht="135" spans="1:10">
      <c r="A175" s="108"/>
      <c r="B175" s="108"/>
      <c r="C175" s="103" t="s">
        <v>1379</v>
      </c>
      <c r="D175" s="103" t="s">
        <v>1380</v>
      </c>
      <c r="E175" s="99" t="s">
        <v>1759</v>
      </c>
      <c r="F175" s="103" t="s">
        <v>1375</v>
      </c>
      <c r="G175" s="99" t="s">
        <v>1709</v>
      </c>
      <c r="H175" s="103" t="s">
        <v>1505</v>
      </c>
      <c r="I175" s="103" t="s">
        <v>1384</v>
      </c>
      <c r="J175" s="99" t="s">
        <v>1760</v>
      </c>
    </row>
    <row r="176" ht="202.5" spans="1:10">
      <c r="A176" s="108"/>
      <c r="B176" s="108"/>
      <c r="C176" s="103" t="s">
        <v>1399</v>
      </c>
      <c r="D176" s="103" t="s">
        <v>1543</v>
      </c>
      <c r="E176" s="99" t="s">
        <v>1718</v>
      </c>
      <c r="F176" s="103" t="s">
        <v>1375</v>
      </c>
      <c r="G176" s="99" t="s">
        <v>1719</v>
      </c>
      <c r="H176" s="103" t="s">
        <v>1720</v>
      </c>
      <c r="I176" s="103" t="s">
        <v>1423</v>
      </c>
      <c r="J176" s="99" t="s">
        <v>1761</v>
      </c>
    </row>
    <row r="177" ht="225" spans="1:10">
      <c r="A177" s="108"/>
      <c r="B177" s="108"/>
      <c r="C177" s="103" t="s">
        <v>1399</v>
      </c>
      <c r="D177" s="103" t="s">
        <v>1543</v>
      </c>
      <c r="E177" s="99" t="s">
        <v>1762</v>
      </c>
      <c r="F177" s="103" t="s">
        <v>1375</v>
      </c>
      <c r="G177" s="99" t="s">
        <v>1719</v>
      </c>
      <c r="H177" s="103" t="s">
        <v>1720</v>
      </c>
      <c r="I177" s="103" t="s">
        <v>1423</v>
      </c>
      <c r="J177" s="99" t="s">
        <v>1763</v>
      </c>
    </row>
    <row r="178" ht="202.5" spans="1:10">
      <c r="A178" s="108"/>
      <c r="B178" s="108"/>
      <c r="C178" s="103" t="s">
        <v>1399</v>
      </c>
      <c r="D178" s="103" t="s">
        <v>1400</v>
      </c>
      <c r="E178" s="99" t="s">
        <v>1764</v>
      </c>
      <c r="F178" s="103" t="s">
        <v>1375</v>
      </c>
      <c r="G178" s="99" t="s">
        <v>1728</v>
      </c>
      <c r="H178" s="103" t="s">
        <v>1678</v>
      </c>
      <c r="I178" s="103" t="s">
        <v>1384</v>
      </c>
      <c r="J178" s="99" t="s">
        <v>1765</v>
      </c>
    </row>
    <row r="179" ht="135" spans="1:10">
      <c r="A179" s="108"/>
      <c r="B179" s="108"/>
      <c r="C179" s="103" t="s">
        <v>1399</v>
      </c>
      <c r="D179" s="103" t="s">
        <v>1503</v>
      </c>
      <c r="E179" s="99" t="s">
        <v>1766</v>
      </c>
      <c r="F179" s="103" t="s">
        <v>1375</v>
      </c>
      <c r="G179" s="99" t="s">
        <v>1767</v>
      </c>
      <c r="H179" s="103" t="s">
        <v>1505</v>
      </c>
      <c r="I179" s="103" t="s">
        <v>1423</v>
      </c>
      <c r="J179" s="99" t="s">
        <v>1760</v>
      </c>
    </row>
    <row r="180" ht="101.25" spans="1:10">
      <c r="A180" s="110"/>
      <c r="B180" s="110"/>
      <c r="C180" s="103" t="s">
        <v>1404</v>
      </c>
      <c r="D180" s="103" t="s">
        <v>1405</v>
      </c>
      <c r="E180" s="99" t="s">
        <v>1768</v>
      </c>
      <c r="F180" s="103" t="s">
        <v>1375</v>
      </c>
      <c r="G180" s="99" t="s">
        <v>1769</v>
      </c>
      <c r="H180" s="103" t="s">
        <v>1397</v>
      </c>
      <c r="I180" s="103" t="s">
        <v>1384</v>
      </c>
      <c r="J180" s="99" t="s">
        <v>1770</v>
      </c>
    </row>
    <row r="181" ht="22.5" spans="1:10">
      <c r="A181" s="106" t="s">
        <v>1771</v>
      </c>
      <c r="B181" s="106" t="s">
        <v>1772</v>
      </c>
      <c r="C181" s="103" t="s">
        <v>1379</v>
      </c>
      <c r="D181" s="103" t="s">
        <v>1380</v>
      </c>
      <c r="E181" s="99" t="s">
        <v>1773</v>
      </c>
      <c r="F181" s="103" t="s">
        <v>1375</v>
      </c>
      <c r="G181" s="99" t="s">
        <v>1774</v>
      </c>
      <c r="H181" s="103" t="s">
        <v>1775</v>
      </c>
      <c r="I181" s="103" t="s">
        <v>1384</v>
      </c>
      <c r="J181" s="99" t="s">
        <v>1776</v>
      </c>
    </row>
    <row r="182" ht="33.75" spans="1:10">
      <c r="A182" s="108"/>
      <c r="B182" s="108"/>
      <c r="C182" s="103" t="s">
        <v>1379</v>
      </c>
      <c r="D182" s="103" t="s">
        <v>1439</v>
      </c>
      <c r="E182" s="99" t="s">
        <v>1777</v>
      </c>
      <c r="F182" s="103" t="s">
        <v>1375</v>
      </c>
      <c r="G182" s="99" t="s">
        <v>1778</v>
      </c>
      <c r="H182" s="103" t="s">
        <v>1397</v>
      </c>
      <c r="I182" s="103" t="s">
        <v>1384</v>
      </c>
      <c r="J182" s="99" t="s">
        <v>1777</v>
      </c>
    </row>
    <row r="183" ht="56.25" spans="1:10">
      <c r="A183" s="108"/>
      <c r="B183" s="108"/>
      <c r="C183" s="103" t="s">
        <v>1399</v>
      </c>
      <c r="D183" s="103" t="s">
        <v>1543</v>
      </c>
      <c r="E183" s="99" t="s">
        <v>1779</v>
      </c>
      <c r="F183" s="103" t="s">
        <v>1375</v>
      </c>
      <c r="G183" s="99" t="s">
        <v>1780</v>
      </c>
      <c r="H183" s="103" t="s">
        <v>1397</v>
      </c>
      <c r="I183" s="103" t="s">
        <v>1384</v>
      </c>
      <c r="J183" s="99" t="s">
        <v>1779</v>
      </c>
    </row>
    <row r="184" ht="45" spans="1:10">
      <c r="A184" s="108"/>
      <c r="B184" s="108"/>
      <c r="C184" s="103" t="s">
        <v>1399</v>
      </c>
      <c r="D184" s="103" t="s">
        <v>1400</v>
      </c>
      <c r="E184" s="99" t="s">
        <v>1781</v>
      </c>
      <c r="F184" s="103" t="s">
        <v>1375</v>
      </c>
      <c r="G184" s="99" t="s">
        <v>1778</v>
      </c>
      <c r="H184" s="103" t="s">
        <v>1397</v>
      </c>
      <c r="I184" s="103" t="s">
        <v>1384</v>
      </c>
      <c r="J184" s="99" t="s">
        <v>1781</v>
      </c>
    </row>
    <row r="185" ht="67.5" spans="1:10">
      <c r="A185" s="108"/>
      <c r="B185" s="108"/>
      <c r="C185" s="103" t="s">
        <v>1399</v>
      </c>
      <c r="D185" s="103" t="s">
        <v>1503</v>
      </c>
      <c r="E185" s="99" t="s">
        <v>1782</v>
      </c>
      <c r="F185" s="103" t="s">
        <v>1375</v>
      </c>
      <c r="G185" s="99" t="s">
        <v>1780</v>
      </c>
      <c r="H185" s="103" t="s">
        <v>1397</v>
      </c>
      <c r="I185" s="103" t="s">
        <v>1384</v>
      </c>
      <c r="J185" s="99" t="s">
        <v>1782</v>
      </c>
    </row>
    <row r="186" ht="112.5" spans="1:10">
      <c r="A186" s="110"/>
      <c r="B186" s="110"/>
      <c r="C186" s="103" t="s">
        <v>1404</v>
      </c>
      <c r="D186" s="103" t="s">
        <v>1405</v>
      </c>
      <c r="E186" s="99" t="s">
        <v>1783</v>
      </c>
      <c r="F186" s="103" t="s">
        <v>1375</v>
      </c>
      <c r="G186" s="99" t="s">
        <v>1784</v>
      </c>
      <c r="H186" s="103" t="s">
        <v>1397</v>
      </c>
      <c r="I186" s="103" t="s">
        <v>1384</v>
      </c>
      <c r="J186" s="99" t="s">
        <v>1658</v>
      </c>
    </row>
    <row r="187" ht="33.75" spans="1:10">
      <c r="A187" s="106" t="s">
        <v>1785</v>
      </c>
      <c r="B187" s="106" t="s">
        <v>1786</v>
      </c>
      <c r="C187" s="103" t="s">
        <v>1379</v>
      </c>
      <c r="D187" s="103" t="s">
        <v>1380</v>
      </c>
      <c r="E187" s="99" t="s">
        <v>1787</v>
      </c>
      <c r="F187" s="103" t="s">
        <v>1375</v>
      </c>
      <c r="G187" s="99" t="s">
        <v>1788</v>
      </c>
      <c r="H187" s="103" t="s">
        <v>1511</v>
      </c>
      <c r="I187" s="103" t="s">
        <v>1384</v>
      </c>
      <c r="J187" s="99" t="s">
        <v>1789</v>
      </c>
    </row>
    <row r="188" ht="33.75" spans="1:10">
      <c r="A188" s="108"/>
      <c r="B188" s="108"/>
      <c r="C188" s="103" t="s">
        <v>1379</v>
      </c>
      <c r="D188" s="103" t="s">
        <v>1439</v>
      </c>
      <c r="E188" s="99" t="s">
        <v>1790</v>
      </c>
      <c r="F188" s="103" t="s">
        <v>1375</v>
      </c>
      <c r="G188" s="99" t="s">
        <v>1791</v>
      </c>
      <c r="H188" s="103" t="s">
        <v>1397</v>
      </c>
      <c r="I188" s="103" t="s">
        <v>1384</v>
      </c>
      <c r="J188" s="99" t="s">
        <v>1792</v>
      </c>
    </row>
    <row r="189" ht="45" spans="1:10">
      <c r="A189" s="108"/>
      <c r="B189" s="108"/>
      <c r="C189" s="103" t="s">
        <v>1399</v>
      </c>
      <c r="D189" s="103" t="s">
        <v>1503</v>
      </c>
      <c r="E189" s="99" t="s">
        <v>1793</v>
      </c>
      <c r="F189" s="103" t="s">
        <v>1375</v>
      </c>
      <c r="G189" s="99" t="s">
        <v>1794</v>
      </c>
      <c r="H189" s="103" t="s">
        <v>1397</v>
      </c>
      <c r="I189" s="103" t="s">
        <v>1384</v>
      </c>
      <c r="J189" s="99" t="s">
        <v>1795</v>
      </c>
    </row>
    <row r="190" ht="112.5" spans="1:10">
      <c r="A190" s="110"/>
      <c r="B190" s="110"/>
      <c r="C190" s="103" t="s">
        <v>1404</v>
      </c>
      <c r="D190" s="103" t="s">
        <v>1405</v>
      </c>
      <c r="E190" s="99" t="s">
        <v>1796</v>
      </c>
      <c r="F190" s="103" t="s">
        <v>1375</v>
      </c>
      <c r="G190" s="99" t="s">
        <v>1680</v>
      </c>
      <c r="H190" s="103" t="s">
        <v>1397</v>
      </c>
      <c r="I190" s="103" t="s">
        <v>1384</v>
      </c>
      <c r="J190" s="99" t="s">
        <v>1658</v>
      </c>
    </row>
    <row r="191" ht="22.5" spans="1:10">
      <c r="A191" s="106" t="s">
        <v>1797</v>
      </c>
      <c r="B191" s="106" t="s">
        <v>1542</v>
      </c>
      <c r="C191" s="103" t="s">
        <v>1379</v>
      </c>
      <c r="D191" s="103" t="s">
        <v>1380</v>
      </c>
      <c r="E191" s="99" t="s">
        <v>1542</v>
      </c>
      <c r="F191" s="103" t="s">
        <v>1375</v>
      </c>
      <c r="G191" s="99" t="s">
        <v>1542</v>
      </c>
      <c r="H191" s="103" t="s">
        <v>1397</v>
      </c>
      <c r="I191" s="103" t="s">
        <v>1384</v>
      </c>
      <c r="J191" s="99" t="s">
        <v>1542</v>
      </c>
    </row>
    <row r="192" ht="22.5" spans="1:10">
      <c r="A192" s="108"/>
      <c r="B192" s="108"/>
      <c r="C192" s="103" t="s">
        <v>1399</v>
      </c>
      <c r="D192" s="103" t="s">
        <v>1543</v>
      </c>
      <c r="E192" s="99" t="s">
        <v>1542</v>
      </c>
      <c r="F192" s="103" t="s">
        <v>1375</v>
      </c>
      <c r="G192" s="99" t="s">
        <v>1542</v>
      </c>
      <c r="H192" s="103" t="s">
        <v>1397</v>
      </c>
      <c r="I192" s="103" t="s">
        <v>1384</v>
      </c>
      <c r="J192" s="99" t="s">
        <v>1542</v>
      </c>
    </row>
    <row r="193" ht="22.5" spans="1:10">
      <c r="A193" s="110"/>
      <c r="B193" s="110"/>
      <c r="C193" s="103" t="s">
        <v>1404</v>
      </c>
      <c r="D193" s="103" t="s">
        <v>1405</v>
      </c>
      <c r="E193" s="99" t="s">
        <v>1542</v>
      </c>
      <c r="F193" s="103" t="s">
        <v>1375</v>
      </c>
      <c r="G193" s="99" t="s">
        <v>1542</v>
      </c>
      <c r="H193" s="103" t="s">
        <v>1397</v>
      </c>
      <c r="I193" s="103" t="s">
        <v>1384</v>
      </c>
      <c r="J193" s="99" t="s">
        <v>1542</v>
      </c>
    </row>
    <row r="194" ht="22.5" spans="1:10">
      <c r="A194" s="106" t="s">
        <v>1798</v>
      </c>
      <c r="B194" s="106" t="s">
        <v>1542</v>
      </c>
      <c r="C194" s="103" t="s">
        <v>1379</v>
      </c>
      <c r="D194" s="103" t="s">
        <v>1380</v>
      </c>
      <c r="E194" s="99" t="s">
        <v>1542</v>
      </c>
      <c r="F194" s="103" t="s">
        <v>1375</v>
      </c>
      <c r="G194" s="99" t="s">
        <v>1542</v>
      </c>
      <c r="H194" s="103" t="s">
        <v>1397</v>
      </c>
      <c r="I194" s="103" t="s">
        <v>1384</v>
      </c>
      <c r="J194" s="99" t="s">
        <v>1542</v>
      </c>
    </row>
    <row r="195" ht="22.5" spans="1:10">
      <c r="A195" s="108"/>
      <c r="B195" s="108"/>
      <c r="C195" s="103" t="s">
        <v>1399</v>
      </c>
      <c r="D195" s="103" t="s">
        <v>1543</v>
      </c>
      <c r="E195" s="99" t="s">
        <v>1542</v>
      </c>
      <c r="F195" s="103" t="s">
        <v>1375</v>
      </c>
      <c r="G195" s="99" t="s">
        <v>1542</v>
      </c>
      <c r="H195" s="103" t="s">
        <v>1397</v>
      </c>
      <c r="I195" s="103" t="s">
        <v>1384</v>
      </c>
      <c r="J195" s="99" t="s">
        <v>1542</v>
      </c>
    </row>
    <row r="196" ht="22.5" spans="1:10">
      <c r="A196" s="110"/>
      <c r="B196" s="110"/>
      <c r="C196" s="103" t="s">
        <v>1404</v>
      </c>
      <c r="D196" s="103" t="s">
        <v>1405</v>
      </c>
      <c r="E196" s="99" t="s">
        <v>1542</v>
      </c>
      <c r="F196" s="103" t="s">
        <v>1375</v>
      </c>
      <c r="G196" s="99" t="s">
        <v>1542</v>
      </c>
      <c r="H196" s="103" t="s">
        <v>1397</v>
      </c>
      <c r="I196" s="103" t="s">
        <v>1384</v>
      </c>
      <c r="J196" s="99" t="s">
        <v>1542</v>
      </c>
    </row>
    <row r="197" ht="45" spans="1:10">
      <c r="A197" s="106" t="s">
        <v>1799</v>
      </c>
      <c r="B197" s="106" t="s">
        <v>1800</v>
      </c>
      <c r="C197" s="103" t="s">
        <v>1379</v>
      </c>
      <c r="D197" s="103" t="s">
        <v>1380</v>
      </c>
      <c r="E197" s="99" t="s">
        <v>1801</v>
      </c>
      <c r="F197" s="103" t="s">
        <v>1375</v>
      </c>
      <c r="G197" s="99" t="s">
        <v>1802</v>
      </c>
      <c r="H197" s="103" t="s">
        <v>1511</v>
      </c>
      <c r="I197" s="103" t="s">
        <v>1384</v>
      </c>
      <c r="J197" s="99" t="s">
        <v>1803</v>
      </c>
    </row>
    <row r="198" ht="45" spans="1:10">
      <c r="A198" s="108"/>
      <c r="B198" s="108"/>
      <c r="C198" s="103" t="s">
        <v>1379</v>
      </c>
      <c r="D198" s="103" t="s">
        <v>1439</v>
      </c>
      <c r="E198" s="99" t="s">
        <v>1804</v>
      </c>
      <c r="F198" s="103" t="s">
        <v>1375</v>
      </c>
      <c r="G198" s="99" t="s">
        <v>1719</v>
      </c>
      <c r="H198" s="103" t="s">
        <v>1505</v>
      </c>
      <c r="I198" s="103" t="s">
        <v>1423</v>
      </c>
      <c r="J198" s="99" t="s">
        <v>1805</v>
      </c>
    </row>
    <row r="199" ht="33.75" spans="1:10">
      <c r="A199" s="108"/>
      <c r="B199" s="108"/>
      <c r="C199" s="103" t="s">
        <v>1379</v>
      </c>
      <c r="D199" s="103" t="s">
        <v>1394</v>
      </c>
      <c r="E199" s="99" t="s">
        <v>1806</v>
      </c>
      <c r="F199" s="103" t="s">
        <v>1375</v>
      </c>
      <c r="G199" s="99" t="s">
        <v>1807</v>
      </c>
      <c r="H199" s="103" t="s">
        <v>1505</v>
      </c>
      <c r="I199" s="103" t="s">
        <v>1384</v>
      </c>
      <c r="J199" s="99" t="s">
        <v>1808</v>
      </c>
    </row>
    <row r="200" ht="56.25" spans="1:10">
      <c r="A200" s="108"/>
      <c r="B200" s="108"/>
      <c r="C200" s="103" t="s">
        <v>1399</v>
      </c>
      <c r="D200" s="103" t="s">
        <v>1543</v>
      </c>
      <c r="E200" s="99" t="s">
        <v>1809</v>
      </c>
      <c r="F200" s="103" t="s">
        <v>1375</v>
      </c>
      <c r="G200" s="99" t="s">
        <v>1810</v>
      </c>
      <c r="H200" s="103" t="s">
        <v>1397</v>
      </c>
      <c r="I200" s="103" t="s">
        <v>1384</v>
      </c>
      <c r="J200" s="99" t="s">
        <v>1811</v>
      </c>
    </row>
    <row r="201" ht="135" spans="1:10">
      <c r="A201" s="108"/>
      <c r="B201" s="108"/>
      <c r="C201" s="103" t="s">
        <v>1399</v>
      </c>
      <c r="D201" s="103" t="s">
        <v>1503</v>
      </c>
      <c r="E201" s="99" t="s">
        <v>1812</v>
      </c>
      <c r="F201" s="103" t="s">
        <v>1375</v>
      </c>
      <c r="G201" s="99" t="s">
        <v>1813</v>
      </c>
      <c r="H201" s="103" t="s">
        <v>1397</v>
      </c>
      <c r="I201" s="103" t="s">
        <v>1423</v>
      </c>
      <c r="J201" s="99" t="s">
        <v>1812</v>
      </c>
    </row>
    <row r="202" ht="112.5" spans="1:10">
      <c r="A202" s="110"/>
      <c r="B202" s="110"/>
      <c r="C202" s="103" t="s">
        <v>1404</v>
      </c>
      <c r="D202" s="103" t="s">
        <v>1405</v>
      </c>
      <c r="E202" s="99" t="s">
        <v>1814</v>
      </c>
      <c r="F202" s="103" t="s">
        <v>1375</v>
      </c>
      <c r="G202" s="99" t="s">
        <v>1733</v>
      </c>
      <c r="H202" s="103" t="s">
        <v>1397</v>
      </c>
      <c r="I202" s="103" t="s">
        <v>1384</v>
      </c>
      <c r="J202" s="99" t="s">
        <v>1658</v>
      </c>
    </row>
    <row r="203" ht="33.75" spans="1:10">
      <c r="A203" s="106" t="s">
        <v>1815</v>
      </c>
      <c r="B203" s="106" t="s">
        <v>1816</v>
      </c>
      <c r="C203" s="103" t="s">
        <v>1379</v>
      </c>
      <c r="D203" s="103" t="s">
        <v>1380</v>
      </c>
      <c r="E203" s="99" t="s">
        <v>1817</v>
      </c>
      <c r="F203" s="103" t="s">
        <v>1375</v>
      </c>
      <c r="G203" s="99" t="s">
        <v>1684</v>
      </c>
      <c r="H203" s="103" t="s">
        <v>1388</v>
      </c>
      <c r="I203" s="103" t="s">
        <v>1384</v>
      </c>
      <c r="J203" s="99" t="s">
        <v>1817</v>
      </c>
    </row>
    <row r="204" ht="33.75" spans="1:10">
      <c r="A204" s="108"/>
      <c r="B204" s="108"/>
      <c r="C204" s="103" t="s">
        <v>1379</v>
      </c>
      <c r="D204" s="103" t="s">
        <v>1439</v>
      </c>
      <c r="E204" s="99" t="s">
        <v>1818</v>
      </c>
      <c r="F204" s="103" t="s">
        <v>1375</v>
      </c>
      <c r="G204" s="99" t="s">
        <v>1819</v>
      </c>
      <c r="H204" s="103" t="s">
        <v>1392</v>
      </c>
      <c r="I204" s="103" t="s">
        <v>1384</v>
      </c>
      <c r="J204" s="99" t="s">
        <v>1818</v>
      </c>
    </row>
    <row r="205" ht="22.5" spans="1:10">
      <c r="A205" s="108"/>
      <c r="B205" s="108"/>
      <c r="C205" s="103" t="s">
        <v>1379</v>
      </c>
      <c r="D205" s="103" t="s">
        <v>1394</v>
      </c>
      <c r="E205" s="99" t="s">
        <v>1820</v>
      </c>
      <c r="F205" s="103" t="s">
        <v>1375</v>
      </c>
      <c r="G205" s="99" t="s">
        <v>1821</v>
      </c>
      <c r="H205" s="103" t="s">
        <v>1505</v>
      </c>
      <c r="I205" s="103" t="s">
        <v>1384</v>
      </c>
      <c r="J205" s="99" t="s">
        <v>1820</v>
      </c>
    </row>
    <row r="206" ht="45" spans="1:10">
      <c r="A206" s="108"/>
      <c r="B206" s="108"/>
      <c r="C206" s="103" t="s">
        <v>1399</v>
      </c>
      <c r="D206" s="103" t="s">
        <v>1543</v>
      </c>
      <c r="E206" s="99" t="s">
        <v>1822</v>
      </c>
      <c r="F206" s="103" t="s">
        <v>1375</v>
      </c>
      <c r="G206" s="99" t="s">
        <v>1680</v>
      </c>
      <c r="H206" s="103" t="s">
        <v>1397</v>
      </c>
      <c r="I206" s="103" t="s">
        <v>1384</v>
      </c>
      <c r="J206" s="99" t="s">
        <v>1822</v>
      </c>
    </row>
    <row r="207" ht="45" spans="1:10">
      <c r="A207" s="108"/>
      <c r="B207" s="108"/>
      <c r="C207" s="103" t="s">
        <v>1399</v>
      </c>
      <c r="D207" s="103" t="s">
        <v>1400</v>
      </c>
      <c r="E207" s="99" t="s">
        <v>1823</v>
      </c>
      <c r="F207" s="103" t="s">
        <v>1375</v>
      </c>
      <c r="G207" s="99" t="s">
        <v>1733</v>
      </c>
      <c r="H207" s="103" t="s">
        <v>1397</v>
      </c>
      <c r="I207" s="103" t="s">
        <v>1384</v>
      </c>
      <c r="J207" s="99" t="s">
        <v>1823</v>
      </c>
    </row>
    <row r="208" ht="67.5" spans="1:10">
      <c r="A208" s="108"/>
      <c r="B208" s="108"/>
      <c r="C208" s="103" t="s">
        <v>1399</v>
      </c>
      <c r="D208" s="103" t="s">
        <v>1503</v>
      </c>
      <c r="E208" s="99" t="s">
        <v>1782</v>
      </c>
      <c r="F208" s="103" t="s">
        <v>1375</v>
      </c>
      <c r="G208" s="99" t="s">
        <v>1733</v>
      </c>
      <c r="H208" s="103" t="s">
        <v>1397</v>
      </c>
      <c r="I208" s="103" t="s">
        <v>1384</v>
      </c>
      <c r="J208" s="99" t="s">
        <v>1782</v>
      </c>
    </row>
    <row r="209" ht="112.5" spans="1:10">
      <c r="A209" s="110"/>
      <c r="B209" s="110"/>
      <c r="C209" s="103" t="s">
        <v>1404</v>
      </c>
      <c r="D209" s="103" t="s">
        <v>1405</v>
      </c>
      <c r="E209" s="99" t="s">
        <v>1656</v>
      </c>
      <c r="F209" s="103" t="s">
        <v>1375</v>
      </c>
      <c r="G209" s="99" t="s">
        <v>1824</v>
      </c>
      <c r="H209" s="103" t="s">
        <v>1397</v>
      </c>
      <c r="I209" s="103" t="s">
        <v>1384</v>
      </c>
      <c r="J209" s="99" t="s">
        <v>1658</v>
      </c>
    </row>
    <row r="210" ht="33.75" spans="1:10">
      <c r="A210" s="106" t="s">
        <v>1825</v>
      </c>
      <c r="B210" s="106" t="s">
        <v>1826</v>
      </c>
      <c r="C210" s="103" t="s">
        <v>1379</v>
      </c>
      <c r="D210" s="103" t="s">
        <v>1380</v>
      </c>
      <c r="E210" s="99" t="s">
        <v>1827</v>
      </c>
      <c r="F210" s="103" t="s">
        <v>1375</v>
      </c>
      <c r="G210" s="99" t="s">
        <v>1828</v>
      </c>
      <c r="H210" s="103" t="s">
        <v>1511</v>
      </c>
      <c r="I210" s="103" t="s">
        <v>1384</v>
      </c>
      <c r="J210" s="99" t="s">
        <v>1829</v>
      </c>
    </row>
    <row r="211" ht="33.75" spans="1:10">
      <c r="A211" s="108"/>
      <c r="B211" s="108"/>
      <c r="C211" s="103" t="s">
        <v>1379</v>
      </c>
      <c r="D211" s="103" t="s">
        <v>1439</v>
      </c>
      <c r="E211" s="99" t="s">
        <v>1830</v>
      </c>
      <c r="F211" s="103" t="s">
        <v>1375</v>
      </c>
      <c r="G211" s="99" t="s">
        <v>1831</v>
      </c>
      <c r="H211" s="103" t="s">
        <v>1397</v>
      </c>
      <c r="I211" s="103" t="s">
        <v>1384</v>
      </c>
      <c r="J211" s="99" t="s">
        <v>1832</v>
      </c>
    </row>
    <row r="212" ht="33.75" spans="1:10">
      <c r="A212" s="108"/>
      <c r="B212" s="108"/>
      <c r="C212" s="103" t="s">
        <v>1399</v>
      </c>
      <c r="D212" s="103" t="s">
        <v>1543</v>
      </c>
      <c r="E212" s="99" t="s">
        <v>1833</v>
      </c>
      <c r="F212" s="103" t="s">
        <v>1375</v>
      </c>
      <c r="G212" s="99" t="s">
        <v>1834</v>
      </c>
      <c r="H212" s="103" t="s">
        <v>1586</v>
      </c>
      <c r="I212" s="103" t="s">
        <v>1384</v>
      </c>
      <c r="J212" s="99" t="s">
        <v>1835</v>
      </c>
    </row>
    <row r="213" ht="112.5" spans="1:10">
      <c r="A213" s="110"/>
      <c r="B213" s="110"/>
      <c r="C213" s="103" t="s">
        <v>1404</v>
      </c>
      <c r="D213" s="103" t="s">
        <v>1405</v>
      </c>
      <c r="E213" s="99" t="s">
        <v>1796</v>
      </c>
      <c r="F213" s="103" t="s">
        <v>1375</v>
      </c>
      <c r="G213" s="99" t="s">
        <v>1680</v>
      </c>
      <c r="H213" s="103" t="s">
        <v>1397</v>
      </c>
      <c r="I213" s="103" t="s">
        <v>1384</v>
      </c>
      <c r="J213" s="99" t="s">
        <v>1658</v>
      </c>
    </row>
    <row r="214" spans="1:10">
      <c r="A214" s="99" t="s">
        <v>1836</v>
      </c>
      <c r="B214" s="104"/>
      <c r="C214" s="104"/>
      <c r="D214" s="104"/>
      <c r="E214" s="104"/>
      <c r="F214" s="105"/>
      <c r="G214" s="104"/>
      <c r="H214" s="105"/>
      <c r="I214" s="105"/>
      <c r="J214" s="104"/>
    </row>
    <row r="215" spans="1:10">
      <c r="A215" s="99" t="s">
        <v>1837</v>
      </c>
      <c r="B215" s="104"/>
      <c r="C215" s="104"/>
      <c r="D215" s="104"/>
      <c r="E215" s="104"/>
      <c r="F215" s="105"/>
      <c r="G215" s="104"/>
      <c r="H215" s="105"/>
      <c r="I215" s="105"/>
      <c r="J215" s="104"/>
    </row>
    <row r="216" ht="101.25" spans="1:10">
      <c r="A216" s="106" t="s">
        <v>1838</v>
      </c>
      <c r="B216" s="106" t="s">
        <v>1839</v>
      </c>
      <c r="C216" s="103" t="s">
        <v>1379</v>
      </c>
      <c r="D216" s="103" t="s">
        <v>1583</v>
      </c>
      <c r="E216" s="99" t="s">
        <v>1840</v>
      </c>
      <c r="F216" s="103" t="s">
        <v>1841</v>
      </c>
      <c r="G216" s="99" t="s">
        <v>1842</v>
      </c>
      <c r="H216" s="103" t="s">
        <v>1536</v>
      </c>
      <c r="I216" s="103" t="s">
        <v>1384</v>
      </c>
      <c r="J216" s="99" t="s">
        <v>1843</v>
      </c>
    </row>
    <row r="217" ht="56.25" spans="1:10">
      <c r="A217" s="108"/>
      <c r="B217" s="108"/>
      <c r="C217" s="103" t="s">
        <v>1399</v>
      </c>
      <c r="D217" s="103" t="s">
        <v>1503</v>
      </c>
      <c r="E217" s="99" t="s">
        <v>1844</v>
      </c>
      <c r="F217" s="103" t="s">
        <v>1487</v>
      </c>
      <c r="G217" s="99" t="s">
        <v>1845</v>
      </c>
      <c r="H217" s="103" t="s">
        <v>1397</v>
      </c>
      <c r="I217" s="103" t="s">
        <v>1384</v>
      </c>
      <c r="J217" s="99" t="s">
        <v>1846</v>
      </c>
    </row>
    <row r="218" ht="157.5" spans="1:10">
      <c r="A218" s="110"/>
      <c r="B218" s="110"/>
      <c r="C218" s="103" t="s">
        <v>1404</v>
      </c>
      <c r="D218" s="103" t="s">
        <v>1405</v>
      </c>
      <c r="E218" s="99" t="s">
        <v>1847</v>
      </c>
      <c r="F218" s="103" t="s">
        <v>1487</v>
      </c>
      <c r="G218" s="99" t="s">
        <v>1845</v>
      </c>
      <c r="H218" s="103" t="s">
        <v>1397</v>
      </c>
      <c r="I218" s="103" t="s">
        <v>1384</v>
      </c>
      <c r="J218" s="99" t="s">
        <v>1848</v>
      </c>
    </row>
    <row r="219" ht="67.5" spans="1:10">
      <c r="A219" s="106" t="s">
        <v>1849</v>
      </c>
      <c r="B219" s="106" t="s">
        <v>1850</v>
      </c>
      <c r="C219" s="103" t="s">
        <v>1379</v>
      </c>
      <c r="D219" s="103" t="s">
        <v>1583</v>
      </c>
      <c r="E219" s="99" t="s">
        <v>1851</v>
      </c>
      <c r="F219" s="103" t="s">
        <v>1487</v>
      </c>
      <c r="G219" s="99" t="s">
        <v>1852</v>
      </c>
      <c r="H219" s="103" t="s">
        <v>1536</v>
      </c>
      <c r="I219" s="103" t="s">
        <v>1384</v>
      </c>
      <c r="J219" s="99" t="s">
        <v>1853</v>
      </c>
    </row>
    <row r="220" ht="33.75" spans="1:10">
      <c r="A220" s="108"/>
      <c r="B220" s="108"/>
      <c r="C220" s="103" t="s">
        <v>1399</v>
      </c>
      <c r="D220" s="103" t="s">
        <v>1503</v>
      </c>
      <c r="E220" s="99" t="s">
        <v>1854</v>
      </c>
      <c r="F220" s="103" t="s">
        <v>1487</v>
      </c>
      <c r="G220" s="99" t="s">
        <v>1426</v>
      </c>
      <c r="H220" s="103" t="s">
        <v>1397</v>
      </c>
      <c r="I220" s="103" t="s">
        <v>1384</v>
      </c>
      <c r="J220" s="99" t="s">
        <v>1855</v>
      </c>
    </row>
    <row r="221" ht="56.25" spans="1:10">
      <c r="A221" s="108"/>
      <c r="B221" s="108"/>
      <c r="C221" s="103" t="s">
        <v>1399</v>
      </c>
      <c r="D221" s="103" t="s">
        <v>1503</v>
      </c>
      <c r="E221" s="99" t="s">
        <v>1856</v>
      </c>
      <c r="F221" s="103" t="s">
        <v>1375</v>
      </c>
      <c r="G221" s="99" t="s">
        <v>1477</v>
      </c>
      <c r="H221" s="103" t="s">
        <v>1857</v>
      </c>
      <c r="I221" s="103" t="s">
        <v>1384</v>
      </c>
      <c r="J221" s="99" t="s">
        <v>1858</v>
      </c>
    </row>
    <row r="222" ht="146.25" spans="1:10">
      <c r="A222" s="110"/>
      <c r="B222" s="110"/>
      <c r="C222" s="103" t="s">
        <v>1404</v>
      </c>
      <c r="D222" s="103" t="s">
        <v>1405</v>
      </c>
      <c r="E222" s="99" t="s">
        <v>1859</v>
      </c>
      <c r="F222" s="103" t="s">
        <v>1487</v>
      </c>
      <c r="G222" s="99" t="s">
        <v>1845</v>
      </c>
      <c r="H222" s="103" t="s">
        <v>1397</v>
      </c>
      <c r="I222" s="103" t="s">
        <v>1384</v>
      </c>
      <c r="J222" s="99" t="s">
        <v>1860</v>
      </c>
    </row>
    <row r="223" ht="78.75" spans="1:10">
      <c r="A223" s="106" t="s">
        <v>1861</v>
      </c>
      <c r="B223" s="106" t="s">
        <v>1862</v>
      </c>
      <c r="C223" s="103" t="s">
        <v>1379</v>
      </c>
      <c r="D223" s="103" t="s">
        <v>1380</v>
      </c>
      <c r="E223" s="99" t="s">
        <v>1863</v>
      </c>
      <c r="F223" s="103" t="s">
        <v>1528</v>
      </c>
      <c r="G223" s="99" t="s">
        <v>1864</v>
      </c>
      <c r="H223" s="103" t="s">
        <v>1678</v>
      </c>
      <c r="I223" s="103" t="s">
        <v>1384</v>
      </c>
      <c r="J223" s="99" t="s">
        <v>1865</v>
      </c>
    </row>
    <row r="224" ht="45" spans="1:10">
      <c r="A224" s="108"/>
      <c r="B224" s="108"/>
      <c r="C224" s="103" t="s">
        <v>1399</v>
      </c>
      <c r="D224" s="103" t="s">
        <v>1543</v>
      </c>
      <c r="E224" s="99" t="s">
        <v>1866</v>
      </c>
      <c r="F224" s="103" t="s">
        <v>1487</v>
      </c>
      <c r="G224" s="99" t="s">
        <v>1845</v>
      </c>
      <c r="H224" s="103" t="s">
        <v>1397</v>
      </c>
      <c r="I224" s="103" t="s">
        <v>1384</v>
      </c>
      <c r="J224" s="99" t="s">
        <v>1867</v>
      </c>
    </row>
    <row r="225" ht="45" spans="1:10">
      <c r="A225" s="110"/>
      <c r="B225" s="110"/>
      <c r="C225" s="103" t="s">
        <v>1404</v>
      </c>
      <c r="D225" s="103" t="s">
        <v>1405</v>
      </c>
      <c r="E225" s="99" t="s">
        <v>1538</v>
      </c>
      <c r="F225" s="103" t="s">
        <v>1487</v>
      </c>
      <c r="G225" s="99" t="s">
        <v>1426</v>
      </c>
      <c r="H225" s="103" t="s">
        <v>1397</v>
      </c>
      <c r="I225" s="103" t="s">
        <v>1384</v>
      </c>
      <c r="J225" s="99" t="s">
        <v>1540</v>
      </c>
    </row>
    <row r="226" ht="45" spans="1:10">
      <c r="A226" s="106" t="s">
        <v>1868</v>
      </c>
      <c r="B226" s="106" t="s">
        <v>1869</v>
      </c>
      <c r="C226" s="103" t="s">
        <v>1379</v>
      </c>
      <c r="D226" s="103" t="s">
        <v>1583</v>
      </c>
      <c r="E226" s="99" t="s">
        <v>1870</v>
      </c>
      <c r="F226" s="103" t="s">
        <v>1841</v>
      </c>
      <c r="G226" s="99" t="s">
        <v>1871</v>
      </c>
      <c r="H226" s="103" t="s">
        <v>1536</v>
      </c>
      <c r="I226" s="103" t="s">
        <v>1384</v>
      </c>
      <c r="J226" s="99" t="s">
        <v>1872</v>
      </c>
    </row>
    <row r="227" ht="67.5" spans="1:10">
      <c r="A227" s="108"/>
      <c r="B227" s="108"/>
      <c r="C227" s="103" t="s">
        <v>1399</v>
      </c>
      <c r="D227" s="103" t="s">
        <v>1400</v>
      </c>
      <c r="E227" s="99" t="s">
        <v>1873</v>
      </c>
      <c r="F227" s="103" t="s">
        <v>1487</v>
      </c>
      <c r="G227" s="99" t="s">
        <v>1874</v>
      </c>
      <c r="H227" s="103" t="s">
        <v>1397</v>
      </c>
      <c r="I227" s="103" t="s">
        <v>1384</v>
      </c>
      <c r="J227" s="99" t="s">
        <v>1875</v>
      </c>
    </row>
    <row r="228" ht="146.25" spans="1:10">
      <c r="A228" s="110"/>
      <c r="B228" s="110"/>
      <c r="C228" s="103" t="s">
        <v>1404</v>
      </c>
      <c r="D228" s="103" t="s">
        <v>1405</v>
      </c>
      <c r="E228" s="99" t="s">
        <v>1859</v>
      </c>
      <c r="F228" s="103" t="s">
        <v>1487</v>
      </c>
      <c r="G228" s="99" t="s">
        <v>1426</v>
      </c>
      <c r="H228" s="103" t="s">
        <v>1397</v>
      </c>
      <c r="I228" s="103" t="s">
        <v>1423</v>
      </c>
      <c r="J228" s="99" t="s">
        <v>1860</v>
      </c>
    </row>
    <row r="229" ht="45" spans="1:10">
      <c r="A229" s="106" t="s">
        <v>1876</v>
      </c>
      <c r="B229" s="106" t="s">
        <v>1877</v>
      </c>
      <c r="C229" s="103" t="s">
        <v>1379</v>
      </c>
      <c r="D229" s="103" t="s">
        <v>1380</v>
      </c>
      <c r="E229" s="99" t="s">
        <v>1878</v>
      </c>
      <c r="F229" s="103" t="s">
        <v>1487</v>
      </c>
      <c r="G229" s="99" t="s">
        <v>1879</v>
      </c>
      <c r="H229" s="103" t="s">
        <v>1880</v>
      </c>
      <c r="I229" s="103" t="s">
        <v>1384</v>
      </c>
      <c r="J229" s="99" t="s">
        <v>1881</v>
      </c>
    </row>
    <row r="230" ht="90" spans="1:10">
      <c r="A230" s="108"/>
      <c r="B230" s="108"/>
      <c r="C230" s="103" t="s">
        <v>1399</v>
      </c>
      <c r="D230" s="103" t="s">
        <v>1400</v>
      </c>
      <c r="E230" s="99" t="s">
        <v>1882</v>
      </c>
      <c r="F230" s="103" t="s">
        <v>1375</v>
      </c>
      <c r="G230" s="99" t="s">
        <v>1883</v>
      </c>
      <c r="H230" s="103" t="s">
        <v>1397</v>
      </c>
      <c r="I230" s="103" t="s">
        <v>1384</v>
      </c>
      <c r="J230" s="99" t="s">
        <v>1884</v>
      </c>
    </row>
    <row r="231" ht="33.75" spans="1:10">
      <c r="A231" s="110"/>
      <c r="B231" s="110"/>
      <c r="C231" s="103" t="s">
        <v>1404</v>
      </c>
      <c r="D231" s="103" t="s">
        <v>1405</v>
      </c>
      <c r="E231" s="99" t="s">
        <v>1885</v>
      </c>
      <c r="F231" s="103" t="s">
        <v>1487</v>
      </c>
      <c r="G231" s="99" t="s">
        <v>1845</v>
      </c>
      <c r="H231" s="103" t="s">
        <v>1397</v>
      </c>
      <c r="I231" s="103" t="s">
        <v>1384</v>
      </c>
      <c r="J231" s="99" t="s">
        <v>1886</v>
      </c>
    </row>
    <row r="232" ht="22.5" spans="1:10">
      <c r="A232" s="99" t="s">
        <v>1887</v>
      </c>
      <c r="B232" s="104"/>
      <c r="C232" s="104"/>
      <c r="D232" s="104"/>
      <c r="E232" s="104"/>
      <c r="F232" s="105"/>
      <c r="G232" s="104"/>
      <c r="H232" s="105"/>
      <c r="I232" s="105"/>
      <c r="J232" s="104"/>
    </row>
    <row r="233" ht="33.75" spans="1:10">
      <c r="A233" s="106" t="s">
        <v>1888</v>
      </c>
      <c r="B233" s="106" t="s">
        <v>1889</v>
      </c>
      <c r="C233" s="103" t="s">
        <v>1379</v>
      </c>
      <c r="D233" s="103" t="s">
        <v>1380</v>
      </c>
      <c r="E233" s="99" t="s">
        <v>1890</v>
      </c>
      <c r="F233" s="103" t="s">
        <v>1375</v>
      </c>
      <c r="G233" s="99" t="s">
        <v>1891</v>
      </c>
      <c r="H233" s="103" t="s">
        <v>1892</v>
      </c>
      <c r="I233" s="103" t="s">
        <v>1384</v>
      </c>
      <c r="J233" s="99" t="s">
        <v>1893</v>
      </c>
    </row>
    <row r="234" ht="33.75" spans="1:10">
      <c r="A234" s="108"/>
      <c r="B234" s="108"/>
      <c r="C234" s="103" t="s">
        <v>1399</v>
      </c>
      <c r="D234" s="103" t="s">
        <v>1400</v>
      </c>
      <c r="E234" s="99" t="s">
        <v>1894</v>
      </c>
      <c r="F234" s="103" t="s">
        <v>1375</v>
      </c>
      <c r="G234" s="99" t="s">
        <v>1426</v>
      </c>
      <c r="H234" s="103" t="s">
        <v>1397</v>
      </c>
      <c r="I234" s="103" t="s">
        <v>1384</v>
      </c>
      <c r="J234" s="99" t="s">
        <v>1895</v>
      </c>
    </row>
    <row r="235" ht="56.25" spans="1:10">
      <c r="A235" s="110"/>
      <c r="B235" s="110"/>
      <c r="C235" s="103" t="s">
        <v>1404</v>
      </c>
      <c r="D235" s="103" t="s">
        <v>1405</v>
      </c>
      <c r="E235" s="99" t="s">
        <v>1896</v>
      </c>
      <c r="F235" s="103" t="s">
        <v>1375</v>
      </c>
      <c r="G235" s="99" t="s">
        <v>1426</v>
      </c>
      <c r="H235" s="103" t="s">
        <v>1397</v>
      </c>
      <c r="I235" s="103" t="s">
        <v>1384</v>
      </c>
      <c r="J235" s="99" t="s">
        <v>1897</v>
      </c>
    </row>
    <row r="236" ht="33.75" spans="1:10">
      <c r="A236" s="106" t="s">
        <v>1898</v>
      </c>
      <c r="B236" s="106" t="s">
        <v>1899</v>
      </c>
      <c r="C236" s="103" t="s">
        <v>1379</v>
      </c>
      <c r="D236" s="103" t="s">
        <v>1380</v>
      </c>
      <c r="E236" s="99" t="s">
        <v>1900</v>
      </c>
      <c r="F236" s="103" t="s">
        <v>1375</v>
      </c>
      <c r="G236" s="99" t="s">
        <v>1901</v>
      </c>
      <c r="H236" s="103" t="s">
        <v>1713</v>
      </c>
      <c r="I236" s="103" t="s">
        <v>1384</v>
      </c>
      <c r="J236" s="99" t="s">
        <v>1902</v>
      </c>
    </row>
    <row r="237" ht="56.25" spans="1:10">
      <c r="A237" s="108"/>
      <c r="B237" s="108"/>
      <c r="C237" s="103" t="s">
        <v>1399</v>
      </c>
      <c r="D237" s="103" t="s">
        <v>1400</v>
      </c>
      <c r="E237" s="99" t="s">
        <v>1903</v>
      </c>
      <c r="F237" s="103" t="s">
        <v>1487</v>
      </c>
      <c r="G237" s="99" t="s">
        <v>1904</v>
      </c>
      <c r="H237" s="103" t="s">
        <v>1397</v>
      </c>
      <c r="I237" s="103" t="s">
        <v>1384</v>
      </c>
      <c r="J237" s="99" t="s">
        <v>1905</v>
      </c>
    </row>
    <row r="238" ht="168.75" spans="1:10">
      <c r="A238" s="110"/>
      <c r="B238" s="110"/>
      <c r="C238" s="103" t="s">
        <v>1404</v>
      </c>
      <c r="D238" s="103" t="s">
        <v>1405</v>
      </c>
      <c r="E238" s="99" t="s">
        <v>1906</v>
      </c>
      <c r="F238" s="103" t="s">
        <v>1487</v>
      </c>
      <c r="G238" s="99" t="s">
        <v>1426</v>
      </c>
      <c r="H238" s="103" t="s">
        <v>1397</v>
      </c>
      <c r="I238" s="103" t="s">
        <v>1384</v>
      </c>
      <c r="J238" s="99" t="s">
        <v>1907</v>
      </c>
    </row>
    <row r="239" spans="1:10">
      <c r="A239" s="99" t="s">
        <v>1908</v>
      </c>
      <c r="B239" s="104"/>
      <c r="C239" s="104"/>
      <c r="D239" s="104"/>
      <c r="E239" s="104"/>
      <c r="F239" s="105"/>
      <c r="G239" s="104"/>
      <c r="H239" s="105"/>
      <c r="I239" s="105"/>
      <c r="J239" s="104"/>
    </row>
    <row r="240" spans="1:10">
      <c r="A240" s="99" t="s">
        <v>1909</v>
      </c>
      <c r="B240" s="104"/>
      <c r="C240" s="104"/>
      <c r="D240" s="104"/>
      <c r="E240" s="104"/>
      <c r="F240" s="105"/>
      <c r="G240" s="104"/>
      <c r="H240" s="105"/>
      <c r="I240" s="105"/>
      <c r="J240" s="104"/>
    </row>
    <row r="241" ht="67.5" spans="1:10">
      <c r="A241" s="106" t="s">
        <v>1910</v>
      </c>
      <c r="B241" s="106" t="s">
        <v>1911</v>
      </c>
      <c r="C241" s="103" t="s">
        <v>1379</v>
      </c>
      <c r="D241" s="103" t="s">
        <v>1380</v>
      </c>
      <c r="E241" s="99" t="s">
        <v>1912</v>
      </c>
      <c r="F241" s="103" t="s">
        <v>1487</v>
      </c>
      <c r="G241" s="99" t="s">
        <v>1913</v>
      </c>
      <c r="H241" s="103" t="s">
        <v>1470</v>
      </c>
      <c r="I241" s="103" t="s">
        <v>1384</v>
      </c>
      <c r="J241" s="99" t="s">
        <v>1914</v>
      </c>
    </row>
    <row r="242" ht="168.75" spans="1:10">
      <c r="A242" s="108"/>
      <c r="B242" s="108"/>
      <c r="C242" s="103" t="s">
        <v>1399</v>
      </c>
      <c r="D242" s="103" t="s">
        <v>1400</v>
      </c>
      <c r="E242" s="99" t="s">
        <v>1915</v>
      </c>
      <c r="F242" s="103" t="s">
        <v>1528</v>
      </c>
      <c r="G242" s="99" t="s">
        <v>1426</v>
      </c>
      <c r="H242" s="103" t="s">
        <v>1397</v>
      </c>
      <c r="I242" s="103" t="s">
        <v>1384</v>
      </c>
      <c r="J242" s="99" t="s">
        <v>1916</v>
      </c>
    </row>
    <row r="243" ht="78.75" spans="1:10">
      <c r="A243" s="110"/>
      <c r="B243" s="110"/>
      <c r="C243" s="103" t="s">
        <v>1404</v>
      </c>
      <c r="D243" s="103" t="s">
        <v>1405</v>
      </c>
      <c r="E243" s="99" t="s">
        <v>1917</v>
      </c>
      <c r="F243" s="103" t="s">
        <v>1487</v>
      </c>
      <c r="G243" s="99" t="s">
        <v>1426</v>
      </c>
      <c r="H243" s="103" t="s">
        <v>1397</v>
      </c>
      <c r="I243" s="103" t="s">
        <v>1384</v>
      </c>
      <c r="J243" s="99" t="s">
        <v>1918</v>
      </c>
    </row>
    <row r="244" spans="1:10">
      <c r="A244" s="99" t="s">
        <v>1919</v>
      </c>
      <c r="B244" s="104"/>
      <c r="C244" s="104"/>
      <c r="D244" s="104"/>
      <c r="E244" s="104"/>
      <c r="F244" s="105"/>
      <c r="G244" s="104"/>
      <c r="H244" s="105"/>
      <c r="I244" s="105"/>
      <c r="J244" s="104"/>
    </row>
    <row r="245" spans="1:10">
      <c r="A245" s="99" t="s">
        <v>1920</v>
      </c>
      <c r="B245" s="104"/>
      <c r="C245" s="104"/>
      <c r="D245" s="104"/>
      <c r="E245" s="104"/>
      <c r="F245" s="105"/>
      <c r="G245" s="104"/>
      <c r="H245" s="105"/>
      <c r="I245" s="105"/>
      <c r="J245" s="104"/>
    </row>
    <row r="246" ht="90" spans="1:10">
      <c r="A246" s="106" t="s">
        <v>1921</v>
      </c>
      <c r="B246" s="106" t="s">
        <v>1922</v>
      </c>
      <c r="C246" s="103" t="s">
        <v>1379</v>
      </c>
      <c r="D246" s="103" t="s">
        <v>1380</v>
      </c>
      <c r="E246" s="99" t="s">
        <v>1527</v>
      </c>
      <c r="F246" s="103" t="s">
        <v>1528</v>
      </c>
      <c r="G246" s="99" t="s">
        <v>1923</v>
      </c>
      <c r="H246" s="103" t="s">
        <v>1924</v>
      </c>
      <c r="I246" s="103" t="s">
        <v>1384</v>
      </c>
      <c r="J246" s="99" t="s">
        <v>1925</v>
      </c>
    </row>
    <row r="247" ht="90" spans="1:10">
      <c r="A247" s="108"/>
      <c r="B247" s="108"/>
      <c r="C247" s="103" t="s">
        <v>1379</v>
      </c>
      <c r="D247" s="103" t="s">
        <v>1439</v>
      </c>
      <c r="E247" s="99" t="s">
        <v>1532</v>
      </c>
      <c r="F247" s="103" t="s">
        <v>1528</v>
      </c>
      <c r="G247" s="99" t="s">
        <v>1874</v>
      </c>
      <c r="H247" s="103" t="s">
        <v>1924</v>
      </c>
      <c r="I247" s="103" t="s">
        <v>1384</v>
      </c>
      <c r="J247" s="99" t="s">
        <v>1533</v>
      </c>
    </row>
    <row r="248" ht="112.5" spans="1:10">
      <c r="A248" s="108"/>
      <c r="B248" s="108"/>
      <c r="C248" s="103" t="s">
        <v>1379</v>
      </c>
      <c r="D248" s="103" t="s">
        <v>1394</v>
      </c>
      <c r="E248" s="99" t="s">
        <v>1926</v>
      </c>
      <c r="F248" s="103" t="s">
        <v>1528</v>
      </c>
      <c r="G248" s="99" t="s">
        <v>1927</v>
      </c>
      <c r="H248" s="103" t="s">
        <v>1536</v>
      </c>
      <c r="I248" s="103" t="s">
        <v>1384</v>
      </c>
      <c r="J248" s="99" t="s">
        <v>1928</v>
      </c>
    </row>
    <row r="249" ht="56.25" spans="1:10">
      <c r="A249" s="108"/>
      <c r="B249" s="108"/>
      <c r="C249" s="103" t="s">
        <v>1399</v>
      </c>
      <c r="D249" s="103" t="s">
        <v>1400</v>
      </c>
      <c r="E249" s="99" t="s">
        <v>1929</v>
      </c>
      <c r="F249" s="103" t="s">
        <v>1528</v>
      </c>
      <c r="G249" s="99" t="s">
        <v>1565</v>
      </c>
      <c r="H249" s="103" t="s">
        <v>1924</v>
      </c>
      <c r="I249" s="103" t="s">
        <v>1384</v>
      </c>
      <c r="J249" s="99" t="s">
        <v>1537</v>
      </c>
    </row>
    <row r="250" ht="45" spans="1:10">
      <c r="A250" s="110"/>
      <c r="B250" s="110"/>
      <c r="C250" s="103" t="s">
        <v>1404</v>
      </c>
      <c r="D250" s="103" t="s">
        <v>1405</v>
      </c>
      <c r="E250" s="99" t="s">
        <v>1538</v>
      </c>
      <c r="F250" s="103" t="s">
        <v>1487</v>
      </c>
      <c r="G250" s="99" t="s">
        <v>1874</v>
      </c>
      <c r="H250" s="103" t="s">
        <v>1536</v>
      </c>
      <c r="I250" s="103" t="s">
        <v>1384</v>
      </c>
      <c r="J250" s="99" t="s">
        <v>1540</v>
      </c>
    </row>
    <row r="251" ht="56.25" spans="1:10">
      <c r="A251" s="106" t="s">
        <v>1930</v>
      </c>
      <c r="B251" s="106" t="s">
        <v>1931</v>
      </c>
      <c r="C251" s="103" t="s">
        <v>1379</v>
      </c>
      <c r="D251" s="103" t="s">
        <v>1380</v>
      </c>
      <c r="E251" s="99" t="s">
        <v>1486</v>
      </c>
      <c r="F251" s="103" t="s">
        <v>1487</v>
      </c>
      <c r="G251" s="99" t="s">
        <v>1932</v>
      </c>
      <c r="H251" s="103" t="s">
        <v>1933</v>
      </c>
      <c r="I251" s="103" t="s">
        <v>1384</v>
      </c>
      <c r="J251" s="99" t="s">
        <v>1489</v>
      </c>
    </row>
    <row r="252" ht="123.75" spans="1:10">
      <c r="A252" s="108"/>
      <c r="B252" s="108"/>
      <c r="C252" s="103" t="s">
        <v>1379</v>
      </c>
      <c r="D252" s="103" t="s">
        <v>1439</v>
      </c>
      <c r="E252" s="99" t="s">
        <v>1934</v>
      </c>
      <c r="F252" s="103" t="s">
        <v>1487</v>
      </c>
      <c r="G252" s="99" t="s">
        <v>1426</v>
      </c>
      <c r="H252" s="103" t="s">
        <v>1397</v>
      </c>
      <c r="I252" s="103" t="s">
        <v>1384</v>
      </c>
      <c r="J252" s="99" t="s">
        <v>1935</v>
      </c>
    </row>
    <row r="253" ht="112.5" spans="1:10">
      <c r="A253" s="108"/>
      <c r="B253" s="108"/>
      <c r="C253" s="103" t="s">
        <v>1379</v>
      </c>
      <c r="D253" s="103" t="s">
        <v>1394</v>
      </c>
      <c r="E253" s="99" t="s">
        <v>1490</v>
      </c>
      <c r="F253" s="103" t="s">
        <v>1487</v>
      </c>
      <c r="G253" s="99" t="s">
        <v>1565</v>
      </c>
      <c r="H253" s="103" t="s">
        <v>1397</v>
      </c>
      <c r="I253" s="103" t="s">
        <v>1384</v>
      </c>
      <c r="J253" s="99" t="s">
        <v>1491</v>
      </c>
    </row>
    <row r="254" ht="67.5" spans="1:10">
      <c r="A254" s="108"/>
      <c r="B254" s="108"/>
      <c r="C254" s="103" t="s">
        <v>1379</v>
      </c>
      <c r="D254" s="103" t="s">
        <v>1583</v>
      </c>
      <c r="E254" s="99" t="s">
        <v>1936</v>
      </c>
      <c r="F254" s="103" t="s">
        <v>1528</v>
      </c>
      <c r="G254" s="99" t="s">
        <v>1937</v>
      </c>
      <c r="H254" s="103" t="s">
        <v>1586</v>
      </c>
      <c r="I254" s="103" t="s">
        <v>1384</v>
      </c>
      <c r="J254" s="99" t="s">
        <v>1938</v>
      </c>
    </row>
    <row r="255" ht="146.25" spans="1:10">
      <c r="A255" s="108"/>
      <c r="B255" s="108"/>
      <c r="C255" s="103" t="s">
        <v>1399</v>
      </c>
      <c r="D255" s="103" t="s">
        <v>1400</v>
      </c>
      <c r="E255" s="99" t="s">
        <v>1492</v>
      </c>
      <c r="F255" s="103" t="s">
        <v>1487</v>
      </c>
      <c r="G255" s="99" t="s">
        <v>1426</v>
      </c>
      <c r="H255" s="103" t="s">
        <v>1397</v>
      </c>
      <c r="I255" s="103" t="s">
        <v>1384</v>
      </c>
      <c r="J255" s="99" t="s">
        <v>1493</v>
      </c>
    </row>
    <row r="256" ht="157.5" spans="1:10">
      <c r="A256" s="110"/>
      <c r="B256" s="110"/>
      <c r="C256" s="103" t="s">
        <v>1404</v>
      </c>
      <c r="D256" s="103" t="s">
        <v>1405</v>
      </c>
      <c r="E256" s="99" t="s">
        <v>1494</v>
      </c>
      <c r="F256" s="103" t="s">
        <v>1487</v>
      </c>
      <c r="G256" s="99" t="s">
        <v>1426</v>
      </c>
      <c r="H256" s="103" t="s">
        <v>1397</v>
      </c>
      <c r="I256" s="103" t="s">
        <v>1384</v>
      </c>
      <c r="J256" s="99" t="s">
        <v>1496</v>
      </c>
    </row>
    <row r="257" ht="56.25" spans="1:10">
      <c r="A257" s="106" t="s">
        <v>1939</v>
      </c>
      <c r="B257" s="106" t="s">
        <v>1940</v>
      </c>
      <c r="C257" s="103" t="s">
        <v>1379</v>
      </c>
      <c r="D257" s="103" t="s">
        <v>1380</v>
      </c>
      <c r="E257" s="99" t="s">
        <v>1941</v>
      </c>
      <c r="F257" s="103" t="s">
        <v>1487</v>
      </c>
      <c r="G257" s="99" t="s">
        <v>1942</v>
      </c>
      <c r="H257" s="103" t="s">
        <v>1933</v>
      </c>
      <c r="I257" s="103" t="s">
        <v>1384</v>
      </c>
      <c r="J257" s="99" t="s">
        <v>1489</v>
      </c>
    </row>
    <row r="258" ht="78.75" spans="1:10">
      <c r="A258" s="108"/>
      <c r="B258" s="108"/>
      <c r="C258" s="103" t="s">
        <v>1379</v>
      </c>
      <c r="D258" s="103" t="s">
        <v>1380</v>
      </c>
      <c r="E258" s="99" t="s">
        <v>1943</v>
      </c>
      <c r="F258" s="103" t="s">
        <v>1487</v>
      </c>
      <c r="G258" s="99" t="s">
        <v>1565</v>
      </c>
      <c r="H258" s="103" t="s">
        <v>1944</v>
      </c>
      <c r="I258" s="103" t="s">
        <v>1384</v>
      </c>
      <c r="J258" s="99" t="s">
        <v>1945</v>
      </c>
    </row>
    <row r="259" ht="123.75" spans="1:10">
      <c r="A259" s="108"/>
      <c r="B259" s="108"/>
      <c r="C259" s="103" t="s">
        <v>1379</v>
      </c>
      <c r="D259" s="103" t="s">
        <v>1439</v>
      </c>
      <c r="E259" s="99" t="s">
        <v>1934</v>
      </c>
      <c r="F259" s="103" t="s">
        <v>1487</v>
      </c>
      <c r="G259" s="99" t="s">
        <v>1565</v>
      </c>
      <c r="H259" s="103" t="s">
        <v>1397</v>
      </c>
      <c r="I259" s="103" t="s">
        <v>1423</v>
      </c>
      <c r="J259" s="99" t="s">
        <v>1935</v>
      </c>
    </row>
    <row r="260" ht="101.25" spans="1:10">
      <c r="A260" s="108"/>
      <c r="B260" s="108"/>
      <c r="C260" s="103" t="s">
        <v>1379</v>
      </c>
      <c r="D260" s="103" t="s">
        <v>1439</v>
      </c>
      <c r="E260" s="99" t="s">
        <v>1946</v>
      </c>
      <c r="F260" s="103" t="s">
        <v>1841</v>
      </c>
      <c r="G260" s="99" t="s">
        <v>1500</v>
      </c>
      <c r="H260" s="103" t="s">
        <v>1397</v>
      </c>
      <c r="I260" s="103" t="s">
        <v>1423</v>
      </c>
      <c r="J260" s="99" t="s">
        <v>1947</v>
      </c>
    </row>
    <row r="261" ht="112.5" spans="1:10">
      <c r="A261" s="108"/>
      <c r="B261" s="108"/>
      <c r="C261" s="103" t="s">
        <v>1379</v>
      </c>
      <c r="D261" s="103" t="s">
        <v>1394</v>
      </c>
      <c r="E261" s="99" t="s">
        <v>1490</v>
      </c>
      <c r="F261" s="103" t="s">
        <v>1487</v>
      </c>
      <c r="G261" s="99" t="s">
        <v>1426</v>
      </c>
      <c r="H261" s="103" t="s">
        <v>1397</v>
      </c>
      <c r="I261" s="103" t="s">
        <v>1384</v>
      </c>
      <c r="J261" s="99" t="s">
        <v>1491</v>
      </c>
    </row>
    <row r="262" ht="123.75" spans="1:10">
      <c r="A262" s="108"/>
      <c r="B262" s="108"/>
      <c r="C262" s="103" t="s">
        <v>1379</v>
      </c>
      <c r="D262" s="103" t="s">
        <v>1394</v>
      </c>
      <c r="E262" s="99" t="s">
        <v>1948</v>
      </c>
      <c r="F262" s="103" t="s">
        <v>1487</v>
      </c>
      <c r="G262" s="99" t="s">
        <v>1949</v>
      </c>
      <c r="H262" s="103" t="s">
        <v>1397</v>
      </c>
      <c r="I262" s="103" t="s">
        <v>1423</v>
      </c>
      <c r="J262" s="99" t="s">
        <v>1950</v>
      </c>
    </row>
    <row r="263" ht="67.5" spans="1:10">
      <c r="A263" s="108"/>
      <c r="B263" s="108"/>
      <c r="C263" s="103" t="s">
        <v>1379</v>
      </c>
      <c r="D263" s="103" t="s">
        <v>1583</v>
      </c>
      <c r="E263" s="99" t="s">
        <v>1936</v>
      </c>
      <c r="F263" s="103" t="s">
        <v>1528</v>
      </c>
      <c r="G263" s="99" t="s">
        <v>1951</v>
      </c>
      <c r="H263" s="103" t="s">
        <v>1586</v>
      </c>
      <c r="I263" s="103" t="s">
        <v>1384</v>
      </c>
      <c r="J263" s="99" t="s">
        <v>1938</v>
      </c>
    </row>
    <row r="264" ht="146.25" spans="1:10">
      <c r="A264" s="108"/>
      <c r="B264" s="108"/>
      <c r="C264" s="103" t="s">
        <v>1399</v>
      </c>
      <c r="D264" s="103" t="s">
        <v>1400</v>
      </c>
      <c r="E264" s="99" t="s">
        <v>1952</v>
      </c>
      <c r="F264" s="103" t="s">
        <v>1487</v>
      </c>
      <c r="G264" s="99" t="s">
        <v>1949</v>
      </c>
      <c r="H264" s="103" t="s">
        <v>1397</v>
      </c>
      <c r="I264" s="103" t="s">
        <v>1384</v>
      </c>
      <c r="J264" s="99" t="s">
        <v>1493</v>
      </c>
    </row>
    <row r="265" ht="56.25" spans="1:10">
      <c r="A265" s="108"/>
      <c r="B265" s="108"/>
      <c r="C265" s="103" t="s">
        <v>1399</v>
      </c>
      <c r="D265" s="103" t="s">
        <v>1503</v>
      </c>
      <c r="E265" s="99" t="s">
        <v>1953</v>
      </c>
      <c r="F265" s="103" t="s">
        <v>1528</v>
      </c>
      <c r="G265" s="99" t="s">
        <v>1500</v>
      </c>
      <c r="H265" s="103" t="s">
        <v>1505</v>
      </c>
      <c r="I265" s="103" t="s">
        <v>1423</v>
      </c>
      <c r="J265" s="99" t="s">
        <v>1954</v>
      </c>
    </row>
    <row r="266" ht="157.5" spans="1:10">
      <c r="A266" s="110"/>
      <c r="B266" s="110"/>
      <c r="C266" s="103" t="s">
        <v>1404</v>
      </c>
      <c r="D266" s="103" t="s">
        <v>1405</v>
      </c>
      <c r="E266" s="99" t="s">
        <v>1494</v>
      </c>
      <c r="F266" s="103" t="s">
        <v>1487</v>
      </c>
      <c r="G266" s="99" t="s">
        <v>1426</v>
      </c>
      <c r="H266" s="103" t="s">
        <v>1397</v>
      </c>
      <c r="I266" s="103" t="s">
        <v>1423</v>
      </c>
      <c r="J266" s="99" t="s">
        <v>1496</v>
      </c>
    </row>
    <row r="267" spans="1:10">
      <c r="A267" s="99" t="s">
        <v>1955</v>
      </c>
      <c r="B267" s="104"/>
      <c r="C267" s="104"/>
      <c r="D267" s="104"/>
      <c r="E267" s="104"/>
      <c r="F267" s="105"/>
      <c r="G267" s="104"/>
      <c r="H267" s="105"/>
      <c r="I267" s="105"/>
      <c r="J267" s="104"/>
    </row>
    <row r="268" spans="1:10">
      <c r="A268" s="99" t="s">
        <v>1956</v>
      </c>
      <c r="B268" s="104"/>
      <c r="C268" s="104"/>
      <c r="D268" s="104"/>
      <c r="E268" s="104"/>
      <c r="F268" s="105"/>
      <c r="G268" s="104"/>
      <c r="H268" s="105"/>
      <c r="I268" s="105"/>
      <c r="J268" s="104"/>
    </row>
    <row r="269" spans="1:10">
      <c r="A269" s="99" t="s">
        <v>1957</v>
      </c>
      <c r="B269" s="104"/>
      <c r="C269" s="104"/>
      <c r="D269" s="104"/>
      <c r="E269" s="104"/>
      <c r="F269" s="105"/>
      <c r="G269" s="104"/>
      <c r="H269" s="105"/>
      <c r="I269" s="105"/>
      <c r="J269" s="104"/>
    </row>
    <row r="270" ht="22.5" spans="1:10">
      <c r="A270" s="106" t="s">
        <v>1958</v>
      </c>
      <c r="B270" s="106" t="s">
        <v>1542</v>
      </c>
      <c r="C270" s="103" t="s">
        <v>1379</v>
      </c>
      <c r="D270" s="103" t="s">
        <v>1380</v>
      </c>
      <c r="E270" s="99" t="s">
        <v>1542</v>
      </c>
      <c r="F270" s="103" t="s">
        <v>1375</v>
      </c>
      <c r="G270" s="99" t="s">
        <v>1542</v>
      </c>
      <c r="H270" s="103" t="s">
        <v>1397</v>
      </c>
      <c r="I270" s="103" t="s">
        <v>1384</v>
      </c>
      <c r="J270" s="99" t="s">
        <v>1542</v>
      </c>
    </row>
    <row r="271" ht="22.5" spans="1:10">
      <c r="A271" s="108"/>
      <c r="B271" s="108"/>
      <c r="C271" s="103" t="s">
        <v>1399</v>
      </c>
      <c r="D271" s="103" t="s">
        <v>1543</v>
      </c>
      <c r="E271" s="99" t="s">
        <v>1542</v>
      </c>
      <c r="F271" s="103" t="s">
        <v>1375</v>
      </c>
      <c r="G271" s="99" t="s">
        <v>1542</v>
      </c>
      <c r="H271" s="103" t="s">
        <v>1397</v>
      </c>
      <c r="I271" s="103" t="s">
        <v>1384</v>
      </c>
      <c r="J271" s="99" t="s">
        <v>1542</v>
      </c>
    </row>
    <row r="272" ht="22.5" spans="1:10">
      <c r="A272" s="110"/>
      <c r="B272" s="110"/>
      <c r="C272" s="103" t="s">
        <v>1404</v>
      </c>
      <c r="D272" s="103" t="s">
        <v>1405</v>
      </c>
      <c r="E272" s="99" t="s">
        <v>1542</v>
      </c>
      <c r="F272" s="103" t="s">
        <v>1375</v>
      </c>
      <c r="G272" s="99" t="s">
        <v>1542</v>
      </c>
      <c r="H272" s="103" t="s">
        <v>1397</v>
      </c>
      <c r="I272" s="103" t="s">
        <v>1384</v>
      </c>
      <c r="J272" s="99" t="s">
        <v>1542</v>
      </c>
    </row>
    <row r="273" ht="56.25" spans="1:10">
      <c r="A273" s="106" t="s">
        <v>1959</v>
      </c>
      <c r="B273" s="106" t="s">
        <v>1960</v>
      </c>
      <c r="C273" s="103" t="s">
        <v>1379</v>
      </c>
      <c r="D273" s="103" t="s">
        <v>1380</v>
      </c>
      <c r="E273" s="99" t="s">
        <v>1961</v>
      </c>
      <c r="F273" s="103" t="s">
        <v>1375</v>
      </c>
      <c r="G273" s="99" t="s">
        <v>1962</v>
      </c>
      <c r="H273" s="103" t="s">
        <v>1388</v>
      </c>
      <c r="I273" s="103" t="s">
        <v>1384</v>
      </c>
      <c r="J273" s="99" t="s">
        <v>1961</v>
      </c>
    </row>
    <row r="274" ht="78.75" spans="1:10">
      <c r="A274" s="108"/>
      <c r="B274" s="108"/>
      <c r="C274" s="103" t="s">
        <v>1399</v>
      </c>
      <c r="D274" s="103" t="s">
        <v>1400</v>
      </c>
      <c r="E274" s="99" t="s">
        <v>1963</v>
      </c>
      <c r="F274" s="103" t="s">
        <v>1375</v>
      </c>
      <c r="G274" s="99" t="s">
        <v>1962</v>
      </c>
      <c r="H274" s="103" t="s">
        <v>1388</v>
      </c>
      <c r="I274" s="103" t="s">
        <v>1384</v>
      </c>
      <c r="J274" s="99" t="s">
        <v>1963</v>
      </c>
    </row>
    <row r="275" ht="45" spans="1:10">
      <c r="A275" s="110"/>
      <c r="B275" s="110"/>
      <c r="C275" s="103" t="s">
        <v>1404</v>
      </c>
      <c r="D275" s="103" t="s">
        <v>1405</v>
      </c>
      <c r="E275" s="99" t="s">
        <v>1964</v>
      </c>
      <c r="F275" s="103" t="s">
        <v>1375</v>
      </c>
      <c r="G275" s="99" t="s">
        <v>1965</v>
      </c>
      <c r="H275" s="103" t="s">
        <v>1388</v>
      </c>
      <c r="I275" s="103" t="s">
        <v>1384</v>
      </c>
      <c r="J275" s="99" t="s">
        <v>1966</v>
      </c>
    </row>
    <row r="276" ht="33.75" spans="1:10">
      <c r="A276" s="106" t="s">
        <v>1967</v>
      </c>
      <c r="B276" s="106" t="s">
        <v>1968</v>
      </c>
      <c r="C276" s="103" t="s">
        <v>1379</v>
      </c>
      <c r="D276" s="103" t="s">
        <v>1380</v>
      </c>
      <c r="E276" s="99" t="s">
        <v>1969</v>
      </c>
      <c r="F276" s="103" t="s">
        <v>1375</v>
      </c>
      <c r="G276" s="99" t="s">
        <v>1970</v>
      </c>
      <c r="H276" s="103" t="s">
        <v>1388</v>
      </c>
      <c r="I276" s="103" t="s">
        <v>1384</v>
      </c>
      <c r="J276" s="99" t="s">
        <v>1971</v>
      </c>
    </row>
    <row r="277" ht="33.75" spans="1:10">
      <c r="A277" s="108"/>
      <c r="B277" s="108"/>
      <c r="C277" s="103" t="s">
        <v>1399</v>
      </c>
      <c r="D277" s="103" t="s">
        <v>1400</v>
      </c>
      <c r="E277" s="99" t="s">
        <v>1972</v>
      </c>
      <c r="F277" s="103" t="s">
        <v>1375</v>
      </c>
      <c r="G277" s="99" t="s">
        <v>1973</v>
      </c>
      <c r="H277" s="103" t="s">
        <v>1974</v>
      </c>
      <c r="I277" s="103" t="s">
        <v>1384</v>
      </c>
      <c r="J277" s="99" t="s">
        <v>1975</v>
      </c>
    </row>
    <row r="278" ht="33.75" spans="1:10">
      <c r="A278" s="110"/>
      <c r="B278" s="110"/>
      <c r="C278" s="103" t="s">
        <v>1404</v>
      </c>
      <c r="D278" s="103" t="s">
        <v>1405</v>
      </c>
      <c r="E278" s="99" t="s">
        <v>1523</v>
      </c>
      <c r="F278" s="103" t="s">
        <v>1375</v>
      </c>
      <c r="G278" s="99" t="s">
        <v>1976</v>
      </c>
      <c r="H278" s="103" t="s">
        <v>1678</v>
      </c>
      <c r="I278" s="103" t="s">
        <v>1384</v>
      </c>
      <c r="J278" s="99" t="s">
        <v>1977</v>
      </c>
    </row>
    <row r="279" ht="56.25" spans="1:10">
      <c r="A279" s="106" t="s">
        <v>1978</v>
      </c>
      <c r="B279" s="106" t="s">
        <v>1979</v>
      </c>
      <c r="C279" s="103" t="s">
        <v>1379</v>
      </c>
      <c r="D279" s="103" t="s">
        <v>1380</v>
      </c>
      <c r="E279" s="99" t="s">
        <v>1980</v>
      </c>
      <c r="F279" s="103" t="s">
        <v>1375</v>
      </c>
      <c r="G279" s="99" t="s">
        <v>1477</v>
      </c>
      <c r="H279" s="103" t="s">
        <v>1388</v>
      </c>
      <c r="I279" s="103" t="s">
        <v>1384</v>
      </c>
      <c r="J279" s="99" t="s">
        <v>1981</v>
      </c>
    </row>
    <row r="280" ht="56.25" spans="1:10">
      <c r="A280" s="108"/>
      <c r="B280" s="108"/>
      <c r="C280" s="103" t="s">
        <v>1399</v>
      </c>
      <c r="D280" s="103" t="s">
        <v>1400</v>
      </c>
      <c r="E280" s="99" t="s">
        <v>1982</v>
      </c>
      <c r="F280" s="103" t="s">
        <v>1375</v>
      </c>
      <c r="G280" s="99" t="s">
        <v>1983</v>
      </c>
      <c r="H280" s="103" t="s">
        <v>1388</v>
      </c>
      <c r="I280" s="103" t="s">
        <v>1384</v>
      </c>
      <c r="J280" s="99" t="s">
        <v>1981</v>
      </c>
    </row>
    <row r="281" ht="33.75" spans="1:10">
      <c r="A281" s="110"/>
      <c r="B281" s="110"/>
      <c r="C281" s="103" t="s">
        <v>1404</v>
      </c>
      <c r="D281" s="103" t="s">
        <v>1405</v>
      </c>
      <c r="E281" s="99" t="s">
        <v>1523</v>
      </c>
      <c r="F281" s="103" t="s">
        <v>1375</v>
      </c>
      <c r="G281" s="99" t="s">
        <v>1976</v>
      </c>
      <c r="H281" s="103" t="s">
        <v>1678</v>
      </c>
      <c r="I281" s="103" t="s">
        <v>1384</v>
      </c>
      <c r="J281" s="99" t="s">
        <v>1984</v>
      </c>
    </row>
    <row r="282" ht="22.5" spans="1:10">
      <c r="A282" s="106" t="s">
        <v>1985</v>
      </c>
      <c r="B282" s="106" t="s">
        <v>1986</v>
      </c>
      <c r="C282" s="103" t="s">
        <v>1379</v>
      </c>
      <c r="D282" s="103" t="s">
        <v>1380</v>
      </c>
      <c r="E282" s="99" t="s">
        <v>1987</v>
      </c>
      <c r="F282" s="103" t="s">
        <v>1375</v>
      </c>
      <c r="G282" s="99" t="s">
        <v>1988</v>
      </c>
      <c r="H282" s="103" t="s">
        <v>1388</v>
      </c>
      <c r="I282" s="103" t="s">
        <v>1384</v>
      </c>
      <c r="J282" s="99" t="s">
        <v>1989</v>
      </c>
    </row>
    <row r="283" ht="22.5" spans="1:10">
      <c r="A283" s="108"/>
      <c r="B283" s="108"/>
      <c r="C283" s="103" t="s">
        <v>1379</v>
      </c>
      <c r="D283" s="103" t="s">
        <v>1380</v>
      </c>
      <c r="E283" s="99" t="s">
        <v>1990</v>
      </c>
      <c r="F283" s="103" t="s">
        <v>1375</v>
      </c>
      <c r="G283" s="99" t="s">
        <v>1500</v>
      </c>
      <c r="H283" s="103" t="s">
        <v>1991</v>
      </c>
      <c r="I283" s="103" t="s">
        <v>1384</v>
      </c>
      <c r="J283" s="99" t="s">
        <v>1992</v>
      </c>
    </row>
    <row r="284" ht="22.5" spans="1:10">
      <c r="A284" s="108"/>
      <c r="B284" s="108"/>
      <c r="C284" s="103" t="s">
        <v>1379</v>
      </c>
      <c r="D284" s="103" t="s">
        <v>1380</v>
      </c>
      <c r="E284" s="99" t="s">
        <v>1993</v>
      </c>
      <c r="F284" s="103" t="s">
        <v>1375</v>
      </c>
      <c r="G284" s="99" t="s">
        <v>1517</v>
      </c>
      <c r="H284" s="103" t="s">
        <v>1991</v>
      </c>
      <c r="I284" s="103" t="s">
        <v>1384</v>
      </c>
      <c r="J284" s="99" t="s">
        <v>1993</v>
      </c>
    </row>
    <row r="285" ht="45" spans="1:10">
      <c r="A285" s="108"/>
      <c r="B285" s="108"/>
      <c r="C285" s="103" t="s">
        <v>1399</v>
      </c>
      <c r="D285" s="103" t="s">
        <v>1400</v>
      </c>
      <c r="E285" s="99" t="s">
        <v>1994</v>
      </c>
      <c r="F285" s="103" t="s">
        <v>1375</v>
      </c>
      <c r="G285" s="99" t="s">
        <v>1517</v>
      </c>
      <c r="H285" s="103" t="s">
        <v>1388</v>
      </c>
      <c r="I285" s="103" t="s">
        <v>1384</v>
      </c>
      <c r="J285" s="99" t="s">
        <v>1994</v>
      </c>
    </row>
    <row r="286" ht="45" spans="1:10">
      <c r="A286" s="108"/>
      <c r="B286" s="108"/>
      <c r="C286" s="103" t="s">
        <v>1399</v>
      </c>
      <c r="D286" s="103" t="s">
        <v>1400</v>
      </c>
      <c r="E286" s="99" t="s">
        <v>1995</v>
      </c>
      <c r="F286" s="103" t="s">
        <v>1375</v>
      </c>
      <c r="G286" s="99" t="s">
        <v>1517</v>
      </c>
      <c r="H286" s="103" t="s">
        <v>1388</v>
      </c>
      <c r="I286" s="103" t="s">
        <v>1384</v>
      </c>
      <c r="J286" s="99" t="s">
        <v>1995</v>
      </c>
    </row>
    <row r="287" ht="78.75" spans="1:10">
      <c r="A287" s="110"/>
      <c r="B287" s="110"/>
      <c r="C287" s="103" t="s">
        <v>1404</v>
      </c>
      <c r="D287" s="103" t="s">
        <v>1405</v>
      </c>
      <c r="E287" s="99" t="s">
        <v>1996</v>
      </c>
      <c r="F287" s="103" t="s">
        <v>1375</v>
      </c>
      <c r="G287" s="99" t="s">
        <v>1965</v>
      </c>
      <c r="H287" s="103" t="s">
        <v>1678</v>
      </c>
      <c r="I287" s="103" t="s">
        <v>1384</v>
      </c>
      <c r="J287" s="99" t="s">
        <v>1997</v>
      </c>
    </row>
    <row r="288" ht="33.75" spans="1:10">
      <c r="A288" s="106" t="s">
        <v>1998</v>
      </c>
      <c r="B288" s="106" t="s">
        <v>1999</v>
      </c>
      <c r="C288" s="103" t="s">
        <v>1379</v>
      </c>
      <c r="D288" s="103" t="s">
        <v>1380</v>
      </c>
      <c r="E288" s="99" t="s">
        <v>2000</v>
      </c>
      <c r="F288" s="103" t="s">
        <v>1375</v>
      </c>
      <c r="G288" s="99" t="s">
        <v>1520</v>
      </c>
      <c r="H288" s="103" t="s">
        <v>1470</v>
      </c>
      <c r="I288" s="103" t="s">
        <v>1384</v>
      </c>
      <c r="J288" s="99" t="s">
        <v>2000</v>
      </c>
    </row>
    <row r="289" ht="33.75" spans="1:10">
      <c r="A289" s="108"/>
      <c r="B289" s="108"/>
      <c r="C289" s="103" t="s">
        <v>1399</v>
      </c>
      <c r="D289" s="103" t="s">
        <v>1400</v>
      </c>
      <c r="E289" s="99" t="s">
        <v>2001</v>
      </c>
      <c r="F289" s="103" t="s">
        <v>1375</v>
      </c>
      <c r="G289" s="99" t="s">
        <v>2002</v>
      </c>
      <c r="H289" s="103" t="s">
        <v>1388</v>
      </c>
      <c r="I289" s="103" t="s">
        <v>1384</v>
      </c>
      <c r="J289" s="99" t="s">
        <v>2001</v>
      </c>
    </row>
    <row r="290" ht="33.75" spans="1:10">
      <c r="A290" s="110"/>
      <c r="B290" s="110"/>
      <c r="C290" s="103" t="s">
        <v>1404</v>
      </c>
      <c r="D290" s="103" t="s">
        <v>1405</v>
      </c>
      <c r="E290" s="99" t="s">
        <v>2003</v>
      </c>
      <c r="F290" s="103" t="s">
        <v>1375</v>
      </c>
      <c r="G290" s="99" t="s">
        <v>2004</v>
      </c>
      <c r="H290" s="103" t="s">
        <v>1678</v>
      </c>
      <c r="I290" s="103" t="s">
        <v>1384</v>
      </c>
      <c r="J290" s="99" t="s">
        <v>2003</v>
      </c>
    </row>
    <row r="291" ht="56.25" spans="1:10">
      <c r="A291" s="106" t="s">
        <v>2005</v>
      </c>
      <c r="B291" s="106" t="s">
        <v>2006</v>
      </c>
      <c r="C291" s="103" t="s">
        <v>1379</v>
      </c>
      <c r="D291" s="103" t="s">
        <v>1380</v>
      </c>
      <c r="E291" s="99" t="s">
        <v>2007</v>
      </c>
      <c r="F291" s="103" t="s">
        <v>1375</v>
      </c>
      <c r="G291" s="99" t="s">
        <v>1500</v>
      </c>
      <c r="H291" s="103" t="s">
        <v>1388</v>
      </c>
      <c r="I291" s="103" t="s">
        <v>1384</v>
      </c>
      <c r="J291" s="99" t="s">
        <v>2008</v>
      </c>
    </row>
    <row r="292" ht="56.25" spans="1:10">
      <c r="A292" s="108"/>
      <c r="B292" s="108"/>
      <c r="C292" s="103" t="s">
        <v>1379</v>
      </c>
      <c r="D292" s="103" t="s">
        <v>1380</v>
      </c>
      <c r="E292" s="99" t="s">
        <v>2009</v>
      </c>
      <c r="F292" s="103" t="s">
        <v>1375</v>
      </c>
      <c r="G292" s="99" t="s">
        <v>1988</v>
      </c>
      <c r="H292" s="103" t="s">
        <v>1388</v>
      </c>
      <c r="I292" s="103" t="s">
        <v>1384</v>
      </c>
      <c r="J292" s="99" t="s">
        <v>2009</v>
      </c>
    </row>
    <row r="293" ht="67.5" spans="1:10">
      <c r="A293" s="108"/>
      <c r="B293" s="108"/>
      <c r="C293" s="103" t="s">
        <v>1379</v>
      </c>
      <c r="D293" s="103" t="s">
        <v>1380</v>
      </c>
      <c r="E293" s="99" t="s">
        <v>2010</v>
      </c>
      <c r="F293" s="103" t="s">
        <v>1375</v>
      </c>
      <c r="G293" s="99" t="s">
        <v>2011</v>
      </c>
      <c r="H293" s="103" t="s">
        <v>1388</v>
      </c>
      <c r="I293" s="103" t="s">
        <v>1384</v>
      </c>
      <c r="J293" s="99" t="s">
        <v>2010</v>
      </c>
    </row>
    <row r="294" ht="56.25" spans="1:10">
      <c r="A294" s="108"/>
      <c r="B294" s="108"/>
      <c r="C294" s="103" t="s">
        <v>1379</v>
      </c>
      <c r="D294" s="103" t="s">
        <v>1380</v>
      </c>
      <c r="E294" s="99" t="s">
        <v>2012</v>
      </c>
      <c r="F294" s="103" t="s">
        <v>1375</v>
      </c>
      <c r="G294" s="99" t="s">
        <v>1517</v>
      </c>
      <c r="H294" s="103" t="s">
        <v>1388</v>
      </c>
      <c r="I294" s="103" t="s">
        <v>1384</v>
      </c>
      <c r="J294" s="99" t="s">
        <v>2012</v>
      </c>
    </row>
    <row r="295" ht="101.25" spans="1:10">
      <c r="A295" s="108"/>
      <c r="B295" s="108"/>
      <c r="C295" s="103" t="s">
        <v>1399</v>
      </c>
      <c r="D295" s="103" t="s">
        <v>1400</v>
      </c>
      <c r="E295" s="99" t="s">
        <v>2013</v>
      </c>
      <c r="F295" s="103" t="s">
        <v>1375</v>
      </c>
      <c r="G295" s="99" t="s">
        <v>1517</v>
      </c>
      <c r="H295" s="103" t="s">
        <v>1388</v>
      </c>
      <c r="I295" s="103" t="s">
        <v>1384</v>
      </c>
      <c r="J295" s="99" t="s">
        <v>2014</v>
      </c>
    </row>
    <row r="296" ht="33.75" spans="1:10">
      <c r="A296" s="108"/>
      <c r="B296" s="108"/>
      <c r="C296" s="103" t="s">
        <v>1399</v>
      </c>
      <c r="D296" s="103" t="s">
        <v>1400</v>
      </c>
      <c r="E296" s="99" t="s">
        <v>2015</v>
      </c>
      <c r="F296" s="103" t="s">
        <v>1375</v>
      </c>
      <c r="G296" s="99" t="s">
        <v>1517</v>
      </c>
      <c r="H296" s="103" t="s">
        <v>1388</v>
      </c>
      <c r="I296" s="103" t="s">
        <v>1384</v>
      </c>
      <c r="J296" s="99" t="s">
        <v>2015</v>
      </c>
    </row>
    <row r="297" ht="67.5" spans="1:10">
      <c r="A297" s="110"/>
      <c r="B297" s="110"/>
      <c r="C297" s="103" t="s">
        <v>1404</v>
      </c>
      <c r="D297" s="103" t="s">
        <v>1405</v>
      </c>
      <c r="E297" s="99" t="s">
        <v>2016</v>
      </c>
      <c r="F297" s="103" t="s">
        <v>1375</v>
      </c>
      <c r="G297" s="99" t="s">
        <v>1965</v>
      </c>
      <c r="H297" s="103" t="s">
        <v>1388</v>
      </c>
      <c r="I297" s="103" t="s">
        <v>1384</v>
      </c>
      <c r="J297" s="99" t="s">
        <v>2016</v>
      </c>
    </row>
    <row r="298" spans="1:10">
      <c r="A298" s="99" t="s">
        <v>2017</v>
      </c>
      <c r="B298" s="104"/>
      <c r="C298" s="104"/>
      <c r="D298" s="104"/>
      <c r="E298" s="104"/>
      <c r="F298" s="105"/>
      <c r="G298" s="104"/>
      <c r="H298" s="105"/>
      <c r="I298" s="105"/>
      <c r="J298" s="104"/>
    </row>
    <row r="299" spans="1:10">
      <c r="A299" s="99" t="s">
        <v>2018</v>
      </c>
      <c r="B299" s="104"/>
      <c r="C299" s="104"/>
      <c r="D299" s="104"/>
      <c r="E299" s="104"/>
      <c r="F299" s="105"/>
      <c r="G299" s="104"/>
      <c r="H299" s="105"/>
      <c r="I299" s="105"/>
      <c r="J299" s="104"/>
    </row>
    <row r="300" ht="409.5" spans="1:10">
      <c r="A300" s="106" t="s">
        <v>2019</v>
      </c>
      <c r="B300" s="106" t="s">
        <v>2020</v>
      </c>
      <c r="C300" s="103" t="s">
        <v>1379</v>
      </c>
      <c r="D300" s="103" t="s">
        <v>1439</v>
      </c>
      <c r="E300" s="99" t="s">
        <v>2021</v>
      </c>
      <c r="F300" s="103" t="s">
        <v>1375</v>
      </c>
      <c r="G300" s="99" t="s">
        <v>1396</v>
      </c>
      <c r="H300" s="103" t="s">
        <v>1397</v>
      </c>
      <c r="I300" s="103" t="s">
        <v>1384</v>
      </c>
      <c r="J300" s="99" t="s">
        <v>2022</v>
      </c>
    </row>
    <row r="301" ht="409.5" spans="1:10">
      <c r="A301" s="108"/>
      <c r="B301" s="108"/>
      <c r="C301" s="103" t="s">
        <v>1379</v>
      </c>
      <c r="D301" s="103" t="s">
        <v>1439</v>
      </c>
      <c r="E301" s="99" t="s">
        <v>2023</v>
      </c>
      <c r="F301" s="103" t="s">
        <v>1375</v>
      </c>
      <c r="G301" s="99" t="s">
        <v>1396</v>
      </c>
      <c r="H301" s="103" t="s">
        <v>1397</v>
      </c>
      <c r="I301" s="103" t="s">
        <v>1384</v>
      </c>
      <c r="J301" s="99" t="s">
        <v>2024</v>
      </c>
    </row>
    <row r="302" ht="202.5" spans="1:10">
      <c r="A302" s="108"/>
      <c r="B302" s="108"/>
      <c r="C302" s="103" t="s">
        <v>1379</v>
      </c>
      <c r="D302" s="103" t="s">
        <v>1394</v>
      </c>
      <c r="E302" s="99" t="s">
        <v>2025</v>
      </c>
      <c r="F302" s="103" t="s">
        <v>1375</v>
      </c>
      <c r="G302" s="99" t="s">
        <v>1517</v>
      </c>
      <c r="H302" s="103" t="s">
        <v>1505</v>
      </c>
      <c r="I302" s="103" t="s">
        <v>1384</v>
      </c>
      <c r="J302" s="99" t="s">
        <v>2026</v>
      </c>
    </row>
    <row r="303" ht="393.75" spans="1:10">
      <c r="A303" s="108"/>
      <c r="B303" s="108"/>
      <c r="C303" s="103" t="s">
        <v>1379</v>
      </c>
      <c r="D303" s="103" t="s">
        <v>1394</v>
      </c>
      <c r="E303" s="99" t="s">
        <v>2027</v>
      </c>
      <c r="F303" s="103" t="s">
        <v>1375</v>
      </c>
      <c r="G303" s="99" t="s">
        <v>2028</v>
      </c>
      <c r="H303" s="103" t="s">
        <v>1397</v>
      </c>
      <c r="I303" s="103" t="s">
        <v>1384</v>
      </c>
      <c r="J303" s="99" t="s">
        <v>2029</v>
      </c>
    </row>
    <row r="304" ht="213.75" spans="1:10">
      <c r="A304" s="108"/>
      <c r="B304" s="108"/>
      <c r="C304" s="103" t="s">
        <v>1399</v>
      </c>
      <c r="D304" s="103" t="s">
        <v>1400</v>
      </c>
      <c r="E304" s="99" t="s">
        <v>2030</v>
      </c>
      <c r="F304" s="103" t="s">
        <v>1375</v>
      </c>
      <c r="G304" s="99" t="s">
        <v>1396</v>
      </c>
      <c r="H304" s="103" t="s">
        <v>1397</v>
      </c>
      <c r="I304" s="103" t="s">
        <v>1384</v>
      </c>
      <c r="J304" s="99" t="s">
        <v>2031</v>
      </c>
    </row>
    <row r="305" ht="191.25" spans="1:10">
      <c r="A305" s="108"/>
      <c r="B305" s="108"/>
      <c r="C305" s="103" t="s">
        <v>1399</v>
      </c>
      <c r="D305" s="103" t="s">
        <v>1400</v>
      </c>
      <c r="E305" s="99" t="s">
        <v>2032</v>
      </c>
      <c r="F305" s="103" t="s">
        <v>1375</v>
      </c>
      <c r="G305" s="99" t="s">
        <v>1565</v>
      </c>
      <c r="H305" s="103" t="s">
        <v>1397</v>
      </c>
      <c r="I305" s="103" t="s">
        <v>1423</v>
      </c>
      <c r="J305" s="99" t="s">
        <v>2033</v>
      </c>
    </row>
    <row r="306" ht="213.75" spans="1:10">
      <c r="A306" s="110"/>
      <c r="B306" s="110"/>
      <c r="C306" s="103" t="s">
        <v>1404</v>
      </c>
      <c r="D306" s="103" t="s">
        <v>1405</v>
      </c>
      <c r="E306" s="99" t="s">
        <v>2034</v>
      </c>
      <c r="F306" s="103" t="s">
        <v>1375</v>
      </c>
      <c r="G306" s="99" t="s">
        <v>2035</v>
      </c>
      <c r="H306" s="103" t="s">
        <v>1397</v>
      </c>
      <c r="I306" s="103" t="s">
        <v>1423</v>
      </c>
      <c r="J306" s="99" t="s">
        <v>2036</v>
      </c>
    </row>
    <row r="307" ht="67.5" spans="1:10">
      <c r="A307" s="106" t="s">
        <v>2037</v>
      </c>
      <c r="B307" s="106" t="s">
        <v>2038</v>
      </c>
      <c r="C307" s="103" t="s">
        <v>1379</v>
      </c>
      <c r="D307" s="103" t="s">
        <v>1380</v>
      </c>
      <c r="E307" s="99" t="s">
        <v>2039</v>
      </c>
      <c r="F307" s="103" t="s">
        <v>1375</v>
      </c>
      <c r="G307" s="99" t="s">
        <v>2040</v>
      </c>
      <c r="H307" s="103" t="s">
        <v>1388</v>
      </c>
      <c r="I307" s="103" t="s">
        <v>1384</v>
      </c>
      <c r="J307" s="99" t="s">
        <v>2041</v>
      </c>
    </row>
    <row r="308" spans="1:10">
      <c r="A308" s="108"/>
      <c r="B308" s="108"/>
      <c r="C308" s="103" t="s">
        <v>1379</v>
      </c>
      <c r="D308" s="103" t="s">
        <v>1380</v>
      </c>
      <c r="E308" s="99" t="s">
        <v>2042</v>
      </c>
      <c r="F308" s="103" t="s">
        <v>1375</v>
      </c>
      <c r="G308" s="99" t="s">
        <v>2043</v>
      </c>
      <c r="H308" s="103" t="s">
        <v>1505</v>
      </c>
      <c r="I308" s="103" t="s">
        <v>1423</v>
      </c>
      <c r="J308" s="99" t="s">
        <v>2043</v>
      </c>
    </row>
    <row r="309" ht="33.75" spans="1:10">
      <c r="A309" s="108"/>
      <c r="B309" s="108"/>
      <c r="C309" s="103" t="s">
        <v>1379</v>
      </c>
      <c r="D309" s="103" t="s">
        <v>1439</v>
      </c>
      <c r="E309" s="99" t="s">
        <v>2044</v>
      </c>
      <c r="F309" s="103" t="s">
        <v>1375</v>
      </c>
      <c r="G309" s="99" t="s">
        <v>2045</v>
      </c>
      <c r="H309" s="103" t="s">
        <v>1397</v>
      </c>
      <c r="I309" s="103" t="s">
        <v>1423</v>
      </c>
      <c r="J309" s="99" t="s">
        <v>2045</v>
      </c>
    </row>
    <row r="310" ht="22.5" spans="1:10">
      <c r="A310" s="108"/>
      <c r="B310" s="108"/>
      <c r="C310" s="103" t="s">
        <v>1379</v>
      </c>
      <c r="D310" s="103" t="s">
        <v>1394</v>
      </c>
      <c r="E310" s="99" t="s">
        <v>2046</v>
      </c>
      <c r="F310" s="103" t="s">
        <v>1375</v>
      </c>
      <c r="G310" s="99" t="s">
        <v>1733</v>
      </c>
      <c r="H310" s="103" t="s">
        <v>1397</v>
      </c>
      <c r="I310" s="103" t="s">
        <v>1423</v>
      </c>
      <c r="J310" s="99" t="s">
        <v>2047</v>
      </c>
    </row>
    <row r="311" ht="45" spans="1:10">
      <c r="A311" s="108"/>
      <c r="B311" s="108"/>
      <c r="C311" s="103" t="s">
        <v>1399</v>
      </c>
      <c r="D311" s="103" t="s">
        <v>1400</v>
      </c>
      <c r="E311" s="99" t="s">
        <v>2048</v>
      </c>
      <c r="F311" s="103" t="s">
        <v>1375</v>
      </c>
      <c r="G311" s="99" t="s">
        <v>2049</v>
      </c>
      <c r="H311" s="103" t="s">
        <v>1505</v>
      </c>
      <c r="I311" s="103" t="s">
        <v>1423</v>
      </c>
      <c r="J311" s="99" t="s">
        <v>2050</v>
      </c>
    </row>
    <row r="312" ht="45" spans="1:10">
      <c r="A312" s="110"/>
      <c r="B312" s="110"/>
      <c r="C312" s="103" t="s">
        <v>1404</v>
      </c>
      <c r="D312" s="103" t="s">
        <v>1405</v>
      </c>
      <c r="E312" s="99" t="s">
        <v>2051</v>
      </c>
      <c r="F312" s="103" t="s">
        <v>1375</v>
      </c>
      <c r="G312" s="99" t="s">
        <v>1733</v>
      </c>
      <c r="H312" s="103" t="s">
        <v>1397</v>
      </c>
      <c r="I312" s="103" t="s">
        <v>1423</v>
      </c>
      <c r="J312" s="99" t="s">
        <v>2052</v>
      </c>
    </row>
    <row r="313" ht="78.75" spans="1:10">
      <c r="A313" s="106" t="s">
        <v>2053</v>
      </c>
      <c r="B313" s="106" t="s">
        <v>2054</v>
      </c>
      <c r="C313" s="103" t="s">
        <v>1379</v>
      </c>
      <c r="D313" s="103" t="s">
        <v>1380</v>
      </c>
      <c r="E313" s="99" t="s">
        <v>2055</v>
      </c>
      <c r="F313" s="103" t="s">
        <v>1375</v>
      </c>
      <c r="G313" s="99" t="s">
        <v>2056</v>
      </c>
      <c r="H313" s="103" t="s">
        <v>1586</v>
      </c>
      <c r="I313" s="103" t="s">
        <v>1384</v>
      </c>
      <c r="J313" s="99" t="s">
        <v>2057</v>
      </c>
    </row>
    <row r="314" ht="157.5" spans="1:10">
      <c r="A314" s="108"/>
      <c r="B314" s="108"/>
      <c r="C314" s="103" t="s">
        <v>1379</v>
      </c>
      <c r="D314" s="103" t="s">
        <v>1380</v>
      </c>
      <c r="E314" s="99" t="s">
        <v>2058</v>
      </c>
      <c r="F314" s="103" t="s">
        <v>1375</v>
      </c>
      <c r="G314" s="99" t="s">
        <v>2059</v>
      </c>
      <c r="H314" s="103" t="s">
        <v>2060</v>
      </c>
      <c r="I314" s="103" t="s">
        <v>1384</v>
      </c>
      <c r="J314" s="99" t="s">
        <v>2061</v>
      </c>
    </row>
    <row r="315" ht="168.75" spans="1:10">
      <c r="A315" s="108"/>
      <c r="B315" s="108"/>
      <c r="C315" s="103" t="s">
        <v>1399</v>
      </c>
      <c r="D315" s="103" t="s">
        <v>1400</v>
      </c>
      <c r="E315" s="99" t="s">
        <v>2062</v>
      </c>
      <c r="F315" s="103" t="s">
        <v>1375</v>
      </c>
      <c r="G315" s="99" t="s">
        <v>2063</v>
      </c>
      <c r="H315" s="103" t="s">
        <v>1505</v>
      </c>
      <c r="I315" s="103" t="s">
        <v>1423</v>
      </c>
      <c r="J315" s="99" t="s">
        <v>2064</v>
      </c>
    </row>
    <row r="316" ht="56.25" spans="1:10">
      <c r="A316" s="110"/>
      <c r="B316" s="110"/>
      <c r="C316" s="103" t="s">
        <v>1404</v>
      </c>
      <c r="D316" s="103" t="s">
        <v>1405</v>
      </c>
      <c r="E316" s="99" t="s">
        <v>2065</v>
      </c>
      <c r="F316" s="103" t="s">
        <v>1375</v>
      </c>
      <c r="G316" s="99" t="s">
        <v>2066</v>
      </c>
      <c r="H316" s="103" t="s">
        <v>1397</v>
      </c>
      <c r="I316" s="103" t="s">
        <v>1423</v>
      </c>
      <c r="J316" s="99" t="s">
        <v>2067</v>
      </c>
    </row>
    <row r="317" ht="33.75" spans="1:10">
      <c r="A317" s="106" t="s">
        <v>2068</v>
      </c>
      <c r="B317" s="106" t="s">
        <v>2069</v>
      </c>
      <c r="C317" s="103" t="s">
        <v>1379</v>
      </c>
      <c r="D317" s="103" t="s">
        <v>1439</v>
      </c>
      <c r="E317" s="99" t="s">
        <v>2070</v>
      </c>
      <c r="F317" s="103" t="s">
        <v>1375</v>
      </c>
      <c r="G317" s="99" t="s">
        <v>2071</v>
      </c>
      <c r="H317" s="103" t="s">
        <v>1505</v>
      </c>
      <c r="I317" s="103" t="s">
        <v>1423</v>
      </c>
      <c r="J317" s="99" t="s">
        <v>2070</v>
      </c>
    </row>
    <row r="318" ht="78.75" spans="1:10">
      <c r="A318" s="108"/>
      <c r="B318" s="108"/>
      <c r="C318" s="103" t="s">
        <v>1399</v>
      </c>
      <c r="D318" s="103" t="s">
        <v>1400</v>
      </c>
      <c r="E318" s="99" t="s">
        <v>2072</v>
      </c>
      <c r="F318" s="103" t="s">
        <v>1375</v>
      </c>
      <c r="G318" s="99" t="s">
        <v>2073</v>
      </c>
      <c r="H318" s="103" t="s">
        <v>1505</v>
      </c>
      <c r="I318" s="103" t="s">
        <v>1423</v>
      </c>
      <c r="J318" s="99" t="s">
        <v>2074</v>
      </c>
    </row>
    <row r="319" ht="45" spans="1:10">
      <c r="A319" s="110"/>
      <c r="B319" s="110"/>
      <c r="C319" s="103" t="s">
        <v>1404</v>
      </c>
      <c r="D319" s="103" t="s">
        <v>1405</v>
      </c>
      <c r="E319" s="99" t="s">
        <v>2075</v>
      </c>
      <c r="F319" s="103" t="s">
        <v>1375</v>
      </c>
      <c r="G319" s="99" t="s">
        <v>1680</v>
      </c>
      <c r="H319" s="103" t="s">
        <v>1397</v>
      </c>
      <c r="I319" s="103" t="s">
        <v>1423</v>
      </c>
      <c r="J319" s="99" t="s">
        <v>2052</v>
      </c>
    </row>
    <row r="320" ht="90" spans="1:10">
      <c r="A320" s="106" t="s">
        <v>2076</v>
      </c>
      <c r="B320" s="106" t="s">
        <v>2077</v>
      </c>
      <c r="C320" s="103" t="s">
        <v>1379</v>
      </c>
      <c r="D320" s="103" t="s">
        <v>1380</v>
      </c>
      <c r="E320" s="99" t="s">
        <v>2078</v>
      </c>
      <c r="F320" s="103" t="s">
        <v>1375</v>
      </c>
      <c r="G320" s="99" t="s">
        <v>2078</v>
      </c>
      <c r="H320" s="103" t="s">
        <v>1413</v>
      </c>
      <c r="I320" s="103" t="s">
        <v>1384</v>
      </c>
      <c r="J320" s="99" t="s">
        <v>2078</v>
      </c>
    </row>
    <row r="321" spans="1:10">
      <c r="A321" s="108"/>
      <c r="B321" s="108"/>
      <c r="C321" s="103" t="s">
        <v>1399</v>
      </c>
      <c r="D321" s="103" t="s">
        <v>1400</v>
      </c>
      <c r="E321" s="99" t="s">
        <v>2079</v>
      </c>
      <c r="F321" s="103" t="s">
        <v>1375</v>
      </c>
      <c r="G321" s="99" t="s">
        <v>2080</v>
      </c>
      <c r="H321" s="103" t="s">
        <v>1397</v>
      </c>
      <c r="I321" s="103" t="s">
        <v>1423</v>
      </c>
      <c r="J321" s="99" t="s">
        <v>2080</v>
      </c>
    </row>
    <row r="322" ht="45" spans="1:10">
      <c r="A322" s="110"/>
      <c r="B322" s="110"/>
      <c r="C322" s="103" t="s">
        <v>1404</v>
      </c>
      <c r="D322" s="103" t="s">
        <v>1405</v>
      </c>
      <c r="E322" s="99" t="s">
        <v>2081</v>
      </c>
      <c r="F322" s="103" t="s">
        <v>1375</v>
      </c>
      <c r="G322" s="99" t="s">
        <v>2082</v>
      </c>
      <c r="H322" s="103" t="s">
        <v>1397</v>
      </c>
      <c r="I322" s="103" t="s">
        <v>1423</v>
      </c>
      <c r="J322" s="99" t="s">
        <v>2083</v>
      </c>
    </row>
    <row r="323" ht="56.25" spans="1:10">
      <c r="A323" s="106" t="s">
        <v>2084</v>
      </c>
      <c r="B323" s="106" t="s">
        <v>2085</v>
      </c>
      <c r="C323" s="103" t="s">
        <v>1379</v>
      </c>
      <c r="D323" s="103" t="s">
        <v>1380</v>
      </c>
      <c r="E323" s="99" t="s">
        <v>2086</v>
      </c>
      <c r="F323" s="103" t="s">
        <v>1375</v>
      </c>
      <c r="G323" s="99" t="s">
        <v>2087</v>
      </c>
      <c r="H323" s="103" t="s">
        <v>1678</v>
      </c>
      <c r="I323" s="103" t="s">
        <v>1384</v>
      </c>
      <c r="J323" s="99" t="s">
        <v>2088</v>
      </c>
    </row>
    <row r="324" ht="45" spans="1:10">
      <c r="A324" s="108"/>
      <c r="B324" s="108"/>
      <c r="C324" s="103" t="s">
        <v>1379</v>
      </c>
      <c r="D324" s="103" t="s">
        <v>1380</v>
      </c>
      <c r="E324" s="99" t="s">
        <v>2089</v>
      </c>
      <c r="F324" s="103" t="s">
        <v>1375</v>
      </c>
      <c r="G324" s="99" t="s">
        <v>2090</v>
      </c>
      <c r="H324" s="103" t="s">
        <v>1678</v>
      </c>
      <c r="I324" s="103" t="s">
        <v>1384</v>
      </c>
      <c r="J324" s="99" t="s">
        <v>2091</v>
      </c>
    </row>
    <row r="325" ht="33.75" spans="1:10">
      <c r="A325" s="108"/>
      <c r="B325" s="108"/>
      <c r="C325" s="103" t="s">
        <v>1379</v>
      </c>
      <c r="D325" s="103" t="s">
        <v>1439</v>
      </c>
      <c r="E325" s="99" t="s">
        <v>2092</v>
      </c>
      <c r="F325" s="103" t="s">
        <v>1375</v>
      </c>
      <c r="G325" s="99" t="s">
        <v>1539</v>
      </c>
      <c r="H325" s="103" t="s">
        <v>1397</v>
      </c>
      <c r="I325" s="103" t="s">
        <v>1423</v>
      </c>
      <c r="J325" s="99" t="s">
        <v>2093</v>
      </c>
    </row>
    <row r="326" ht="101.25" spans="1:10">
      <c r="A326" s="108"/>
      <c r="B326" s="108"/>
      <c r="C326" s="103" t="s">
        <v>1379</v>
      </c>
      <c r="D326" s="103" t="s">
        <v>1394</v>
      </c>
      <c r="E326" s="99" t="s">
        <v>2094</v>
      </c>
      <c r="F326" s="103" t="s">
        <v>1375</v>
      </c>
      <c r="G326" s="99" t="s">
        <v>2095</v>
      </c>
      <c r="H326" s="103" t="s">
        <v>1678</v>
      </c>
      <c r="I326" s="103" t="s">
        <v>1384</v>
      </c>
      <c r="J326" s="99" t="s">
        <v>2096</v>
      </c>
    </row>
    <row r="327" ht="33.75" spans="1:10">
      <c r="A327" s="108"/>
      <c r="B327" s="108"/>
      <c r="C327" s="103" t="s">
        <v>1399</v>
      </c>
      <c r="D327" s="103" t="s">
        <v>1400</v>
      </c>
      <c r="E327" s="99" t="s">
        <v>2097</v>
      </c>
      <c r="F327" s="103" t="s">
        <v>1375</v>
      </c>
      <c r="G327" s="99" t="s">
        <v>2098</v>
      </c>
      <c r="H327" s="103" t="s">
        <v>1397</v>
      </c>
      <c r="I327" s="103" t="s">
        <v>1423</v>
      </c>
      <c r="J327" s="99" t="s">
        <v>2097</v>
      </c>
    </row>
    <row r="328" ht="22.5" spans="1:10">
      <c r="A328" s="108"/>
      <c r="B328" s="108"/>
      <c r="C328" s="103" t="s">
        <v>1404</v>
      </c>
      <c r="D328" s="103" t="s">
        <v>1405</v>
      </c>
      <c r="E328" s="99" t="s">
        <v>2099</v>
      </c>
      <c r="F328" s="103" t="s">
        <v>1375</v>
      </c>
      <c r="G328" s="99" t="s">
        <v>1733</v>
      </c>
      <c r="H328" s="103" t="s">
        <v>1397</v>
      </c>
      <c r="I328" s="103" t="s">
        <v>1423</v>
      </c>
      <c r="J328" s="99" t="s">
        <v>2100</v>
      </c>
    </row>
    <row r="329" ht="45" spans="1:10">
      <c r="A329" s="110"/>
      <c r="B329" s="110"/>
      <c r="C329" s="103" t="s">
        <v>1404</v>
      </c>
      <c r="D329" s="103" t="s">
        <v>1405</v>
      </c>
      <c r="E329" s="99" t="s">
        <v>2101</v>
      </c>
      <c r="F329" s="103" t="s">
        <v>1375</v>
      </c>
      <c r="G329" s="99" t="s">
        <v>2102</v>
      </c>
      <c r="H329" s="103" t="s">
        <v>1397</v>
      </c>
      <c r="I329" s="103" t="s">
        <v>1423</v>
      </c>
      <c r="J329" s="99" t="s">
        <v>2103</v>
      </c>
    </row>
    <row r="330" ht="56.25" spans="1:10">
      <c r="A330" s="106" t="s">
        <v>2104</v>
      </c>
      <c r="B330" s="106" t="s">
        <v>2105</v>
      </c>
      <c r="C330" s="103" t="s">
        <v>1379</v>
      </c>
      <c r="D330" s="103" t="s">
        <v>1380</v>
      </c>
      <c r="E330" s="99" t="s">
        <v>2106</v>
      </c>
      <c r="F330" s="103" t="s">
        <v>1375</v>
      </c>
      <c r="G330" s="99" t="s">
        <v>2107</v>
      </c>
      <c r="H330" s="103" t="s">
        <v>1388</v>
      </c>
      <c r="I330" s="103" t="s">
        <v>1384</v>
      </c>
      <c r="J330" s="99" t="s">
        <v>2108</v>
      </c>
    </row>
    <row r="331" ht="45" spans="1:10">
      <c r="A331" s="108"/>
      <c r="B331" s="108"/>
      <c r="C331" s="103" t="s">
        <v>1379</v>
      </c>
      <c r="D331" s="103" t="s">
        <v>1439</v>
      </c>
      <c r="E331" s="99" t="s">
        <v>2109</v>
      </c>
      <c r="F331" s="103" t="s">
        <v>1375</v>
      </c>
      <c r="G331" s="99" t="s">
        <v>2110</v>
      </c>
      <c r="H331" s="103" t="s">
        <v>1397</v>
      </c>
      <c r="I331" s="103" t="s">
        <v>1423</v>
      </c>
      <c r="J331" s="99" t="s">
        <v>2110</v>
      </c>
    </row>
    <row r="332" ht="146.25" spans="1:10">
      <c r="A332" s="108"/>
      <c r="B332" s="108"/>
      <c r="C332" s="103" t="s">
        <v>1399</v>
      </c>
      <c r="D332" s="103" t="s">
        <v>1400</v>
      </c>
      <c r="E332" s="99" t="s">
        <v>2111</v>
      </c>
      <c r="F332" s="103" t="s">
        <v>1375</v>
      </c>
      <c r="G332" s="99" t="s">
        <v>2112</v>
      </c>
      <c r="H332" s="103" t="s">
        <v>1397</v>
      </c>
      <c r="I332" s="103" t="s">
        <v>1423</v>
      </c>
      <c r="J332" s="99" t="s">
        <v>2113</v>
      </c>
    </row>
    <row r="333" ht="45" spans="1:10">
      <c r="A333" s="110"/>
      <c r="B333" s="110"/>
      <c r="C333" s="103" t="s">
        <v>1404</v>
      </c>
      <c r="D333" s="103" t="s">
        <v>1405</v>
      </c>
      <c r="E333" s="99" t="s">
        <v>2075</v>
      </c>
      <c r="F333" s="103" t="s">
        <v>1375</v>
      </c>
      <c r="G333" s="99" t="s">
        <v>1680</v>
      </c>
      <c r="H333" s="103" t="s">
        <v>1397</v>
      </c>
      <c r="I333" s="103" t="s">
        <v>1423</v>
      </c>
      <c r="J333" s="99" t="s">
        <v>2114</v>
      </c>
    </row>
    <row r="334" ht="22.5" spans="1:10">
      <c r="A334" s="106" t="s">
        <v>2115</v>
      </c>
      <c r="B334" s="106" t="s">
        <v>1542</v>
      </c>
      <c r="C334" s="103" t="s">
        <v>1379</v>
      </c>
      <c r="D334" s="103" t="s">
        <v>1380</v>
      </c>
      <c r="E334" s="99" t="s">
        <v>1542</v>
      </c>
      <c r="F334" s="103" t="s">
        <v>1375</v>
      </c>
      <c r="G334" s="99" t="s">
        <v>1542</v>
      </c>
      <c r="H334" s="103" t="s">
        <v>1397</v>
      </c>
      <c r="I334" s="103" t="s">
        <v>1384</v>
      </c>
      <c r="J334" s="99" t="s">
        <v>1542</v>
      </c>
    </row>
    <row r="335" ht="22.5" spans="1:10">
      <c r="A335" s="108"/>
      <c r="B335" s="108"/>
      <c r="C335" s="103" t="s">
        <v>1399</v>
      </c>
      <c r="D335" s="103" t="s">
        <v>1543</v>
      </c>
      <c r="E335" s="99" t="s">
        <v>1542</v>
      </c>
      <c r="F335" s="103" t="s">
        <v>1375</v>
      </c>
      <c r="G335" s="99" t="s">
        <v>1542</v>
      </c>
      <c r="H335" s="103" t="s">
        <v>1397</v>
      </c>
      <c r="I335" s="103" t="s">
        <v>1384</v>
      </c>
      <c r="J335" s="99" t="s">
        <v>1542</v>
      </c>
    </row>
    <row r="336" ht="22.5" spans="1:10">
      <c r="A336" s="110"/>
      <c r="B336" s="110"/>
      <c r="C336" s="103" t="s">
        <v>1404</v>
      </c>
      <c r="D336" s="103" t="s">
        <v>1405</v>
      </c>
      <c r="E336" s="99" t="s">
        <v>1542</v>
      </c>
      <c r="F336" s="103" t="s">
        <v>1375</v>
      </c>
      <c r="G336" s="99" t="s">
        <v>1542</v>
      </c>
      <c r="H336" s="103" t="s">
        <v>1397</v>
      </c>
      <c r="I336" s="103" t="s">
        <v>1384</v>
      </c>
      <c r="J336" s="99" t="s">
        <v>1542</v>
      </c>
    </row>
    <row r="337" ht="78.75" spans="1:10">
      <c r="A337" s="106" t="s">
        <v>2116</v>
      </c>
      <c r="B337" s="106" t="s">
        <v>2117</v>
      </c>
      <c r="C337" s="103" t="s">
        <v>1379</v>
      </c>
      <c r="D337" s="103" t="s">
        <v>1380</v>
      </c>
      <c r="E337" s="99" t="s">
        <v>2118</v>
      </c>
      <c r="F337" s="103" t="s">
        <v>1375</v>
      </c>
      <c r="G337" s="99" t="s">
        <v>2119</v>
      </c>
      <c r="H337" s="103" t="s">
        <v>1388</v>
      </c>
      <c r="I337" s="103" t="s">
        <v>1384</v>
      </c>
      <c r="J337" s="99" t="s">
        <v>2120</v>
      </c>
    </row>
    <row r="338" ht="135" spans="1:10">
      <c r="A338" s="108"/>
      <c r="B338" s="108"/>
      <c r="C338" s="103" t="s">
        <v>1379</v>
      </c>
      <c r="D338" s="103" t="s">
        <v>1439</v>
      </c>
      <c r="E338" s="99" t="s">
        <v>2121</v>
      </c>
      <c r="F338" s="103" t="s">
        <v>1375</v>
      </c>
      <c r="G338" s="99" t="s">
        <v>2122</v>
      </c>
      <c r="H338" s="103" t="s">
        <v>1397</v>
      </c>
      <c r="I338" s="103" t="s">
        <v>1384</v>
      </c>
      <c r="J338" s="99" t="s">
        <v>2123</v>
      </c>
    </row>
    <row r="339" ht="146.25" spans="1:10">
      <c r="A339" s="108"/>
      <c r="B339" s="108"/>
      <c r="C339" s="103" t="s">
        <v>1399</v>
      </c>
      <c r="D339" s="103" t="s">
        <v>1400</v>
      </c>
      <c r="E339" s="99" t="s">
        <v>2124</v>
      </c>
      <c r="F339" s="103" t="s">
        <v>1375</v>
      </c>
      <c r="G339" s="99" t="s">
        <v>2125</v>
      </c>
      <c r="H339" s="103" t="s">
        <v>1505</v>
      </c>
      <c r="I339" s="103" t="s">
        <v>1423</v>
      </c>
      <c r="J339" s="99" t="s">
        <v>2125</v>
      </c>
    </row>
    <row r="340" ht="90" spans="1:10">
      <c r="A340" s="110"/>
      <c r="B340" s="110"/>
      <c r="C340" s="103" t="s">
        <v>1404</v>
      </c>
      <c r="D340" s="103" t="s">
        <v>1405</v>
      </c>
      <c r="E340" s="99" t="s">
        <v>2126</v>
      </c>
      <c r="F340" s="103" t="s">
        <v>1375</v>
      </c>
      <c r="G340" s="99" t="s">
        <v>1769</v>
      </c>
      <c r="H340" s="103" t="s">
        <v>1397</v>
      </c>
      <c r="I340" s="103" t="s">
        <v>1423</v>
      </c>
      <c r="J340" s="99" t="s">
        <v>2127</v>
      </c>
    </row>
    <row r="341" ht="135" spans="1:10">
      <c r="A341" s="106" t="s">
        <v>2128</v>
      </c>
      <c r="B341" s="106" t="s">
        <v>2129</v>
      </c>
      <c r="C341" s="103" t="s">
        <v>1379</v>
      </c>
      <c r="D341" s="103" t="s">
        <v>1380</v>
      </c>
      <c r="E341" s="99" t="s">
        <v>2130</v>
      </c>
      <c r="F341" s="103" t="s">
        <v>1375</v>
      </c>
      <c r="G341" s="99" t="s">
        <v>2131</v>
      </c>
      <c r="H341" s="103" t="s">
        <v>2132</v>
      </c>
      <c r="I341" s="103" t="s">
        <v>1384</v>
      </c>
      <c r="J341" s="99" t="s">
        <v>2131</v>
      </c>
    </row>
    <row r="342" ht="45" spans="1:10">
      <c r="A342" s="108"/>
      <c r="B342" s="108"/>
      <c r="C342" s="103" t="s">
        <v>1399</v>
      </c>
      <c r="D342" s="103" t="s">
        <v>1400</v>
      </c>
      <c r="E342" s="99" t="s">
        <v>2133</v>
      </c>
      <c r="F342" s="103" t="s">
        <v>1375</v>
      </c>
      <c r="G342" s="99" t="s">
        <v>2134</v>
      </c>
      <c r="H342" s="103" t="s">
        <v>1505</v>
      </c>
      <c r="I342" s="103" t="s">
        <v>1423</v>
      </c>
      <c r="J342" s="99" t="s">
        <v>2135</v>
      </c>
    </row>
    <row r="343" ht="33.75" spans="1:10">
      <c r="A343" s="110"/>
      <c r="B343" s="110"/>
      <c r="C343" s="103" t="s">
        <v>1404</v>
      </c>
      <c r="D343" s="103" t="s">
        <v>1405</v>
      </c>
      <c r="E343" s="99" t="s">
        <v>2136</v>
      </c>
      <c r="F343" s="103" t="s">
        <v>1375</v>
      </c>
      <c r="G343" s="99" t="s">
        <v>1680</v>
      </c>
      <c r="H343" s="103" t="s">
        <v>1397</v>
      </c>
      <c r="I343" s="103" t="s">
        <v>1423</v>
      </c>
      <c r="J343" s="99" t="s">
        <v>2137</v>
      </c>
    </row>
    <row r="344" ht="67.5" spans="1:10">
      <c r="A344" s="106" t="s">
        <v>2138</v>
      </c>
      <c r="B344" s="106" t="s">
        <v>2139</v>
      </c>
      <c r="C344" s="103" t="s">
        <v>1379</v>
      </c>
      <c r="D344" s="103" t="s">
        <v>1380</v>
      </c>
      <c r="E344" s="99" t="s">
        <v>2039</v>
      </c>
      <c r="F344" s="103" t="s">
        <v>1375</v>
      </c>
      <c r="G344" s="99" t="s">
        <v>2040</v>
      </c>
      <c r="H344" s="103" t="s">
        <v>1388</v>
      </c>
      <c r="I344" s="103" t="s">
        <v>1384</v>
      </c>
      <c r="J344" s="99" t="s">
        <v>2041</v>
      </c>
    </row>
    <row r="345" spans="1:10">
      <c r="A345" s="108"/>
      <c r="B345" s="108"/>
      <c r="C345" s="103" t="s">
        <v>1379</v>
      </c>
      <c r="D345" s="103" t="s">
        <v>1380</v>
      </c>
      <c r="E345" s="99" t="s">
        <v>2042</v>
      </c>
      <c r="F345" s="103" t="s">
        <v>1375</v>
      </c>
      <c r="G345" s="99" t="s">
        <v>2043</v>
      </c>
      <c r="H345" s="103" t="s">
        <v>1505</v>
      </c>
      <c r="I345" s="103" t="s">
        <v>1423</v>
      </c>
      <c r="J345" s="99" t="s">
        <v>2043</v>
      </c>
    </row>
    <row r="346" ht="33.75" spans="1:10">
      <c r="A346" s="108"/>
      <c r="B346" s="108"/>
      <c r="C346" s="103" t="s">
        <v>1379</v>
      </c>
      <c r="D346" s="103" t="s">
        <v>1439</v>
      </c>
      <c r="E346" s="99" t="s">
        <v>2044</v>
      </c>
      <c r="F346" s="103" t="s">
        <v>1375</v>
      </c>
      <c r="G346" s="99" t="s">
        <v>2045</v>
      </c>
      <c r="H346" s="103" t="s">
        <v>1397</v>
      </c>
      <c r="I346" s="103" t="s">
        <v>1423</v>
      </c>
      <c r="J346" s="99" t="s">
        <v>2045</v>
      </c>
    </row>
    <row r="347" ht="22.5" spans="1:10">
      <c r="A347" s="108"/>
      <c r="B347" s="108"/>
      <c r="C347" s="103" t="s">
        <v>1379</v>
      </c>
      <c r="D347" s="103" t="s">
        <v>1394</v>
      </c>
      <c r="E347" s="99" t="s">
        <v>2046</v>
      </c>
      <c r="F347" s="103" t="s">
        <v>1375</v>
      </c>
      <c r="G347" s="99" t="s">
        <v>1733</v>
      </c>
      <c r="H347" s="103" t="s">
        <v>1397</v>
      </c>
      <c r="I347" s="103" t="s">
        <v>1423</v>
      </c>
      <c r="J347" s="99" t="s">
        <v>2047</v>
      </c>
    </row>
    <row r="348" ht="45" spans="1:10">
      <c r="A348" s="108"/>
      <c r="B348" s="108"/>
      <c r="C348" s="103" t="s">
        <v>1399</v>
      </c>
      <c r="D348" s="103" t="s">
        <v>1400</v>
      </c>
      <c r="E348" s="99" t="s">
        <v>2048</v>
      </c>
      <c r="F348" s="103" t="s">
        <v>1375</v>
      </c>
      <c r="G348" s="99" t="s">
        <v>2049</v>
      </c>
      <c r="H348" s="103" t="s">
        <v>1505</v>
      </c>
      <c r="I348" s="103" t="s">
        <v>1423</v>
      </c>
      <c r="J348" s="99" t="s">
        <v>2050</v>
      </c>
    </row>
    <row r="349" ht="45" spans="1:10">
      <c r="A349" s="110"/>
      <c r="B349" s="110"/>
      <c r="C349" s="103" t="s">
        <v>1404</v>
      </c>
      <c r="D349" s="103" t="s">
        <v>1405</v>
      </c>
      <c r="E349" s="99" t="s">
        <v>2051</v>
      </c>
      <c r="F349" s="103" t="s">
        <v>1375</v>
      </c>
      <c r="G349" s="99" t="s">
        <v>1733</v>
      </c>
      <c r="H349" s="103" t="s">
        <v>1397</v>
      </c>
      <c r="I349" s="103" t="s">
        <v>1423</v>
      </c>
      <c r="J349" s="99" t="s">
        <v>2052</v>
      </c>
    </row>
    <row r="350" spans="1:10">
      <c r="A350" s="99" t="s">
        <v>2140</v>
      </c>
      <c r="B350" s="104"/>
      <c r="C350" s="104"/>
      <c r="D350" s="104"/>
      <c r="E350" s="104"/>
      <c r="F350" s="105"/>
      <c r="G350" s="104"/>
      <c r="H350" s="105"/>
      <c r="I350" s="105"/>
      <c r="J350" s="104"/>
    </row>
    <row r="351" spans="1:10">
      <c r="A351" s="99" t="s">
        <v>2141</v>
      </c>
      <c r="B351" s="104"/>
      <c r="C351" s="104"/>
      <c r="D351" s="104"/>
      <c r="E351" s="104"/>
      <c r="F351" s="105"/>
      <c r="G351" s="104"/>
      <c r="H351" s="105"/>
      <c r="I351" s="105"/>
      <c r="J351" s="104"/>
    </row>
    <row r="352" ht="33.75" spans="1:10">
      <c r="A352" s="106" t="s">
        <v>2142</v>
      </c>
      <c r="B352" s="106" t="s">
        <v>2143</v>
      </c>
      <c r="C352" s="103" t="s">
        <v>1379</v>
      </c>
      <c r="D352" s="103" t="s">
        <v>1380</v>
      </c>
      <c r="E352" s="99" t="s">
        <v>2144</v>
      </c>
      <c r="F352" s="103" t="s">
        <v>1375</v>
      </c>
      <c r="G352" s="99" t="s">
        <v>1396</v>
      </c>
      <c r="H352" s="103" t="s">
        <v>2145</v>
      </c>
      <c r="I352" s="103" t="s">
        <v>1384</v>
      </c>
      <c r="J352" s="99" t="s">
        <v>2146</v>
      </c>
    </row>
    <row r="353" ht="33.75" spans="1:10">
      <c r="A353" s="108"/>
      <c r="B353" s="108"/>
      <c r="C353" s="103" t="s">
        <v>1399</v>
      </c>
      <c r="D353" s="103" t="s">
        <v>1400</v>
      </c>
      <c r="E353" s="99" t="s">
        <v>2147</v>
      </c>
      <c r="F353" s="103" t="s">
        <v>1375</v>
      </c>
      <c r="G353" s="99" t="s">
        <v>2148</v>
      </c>
      <c r="H353" s="103" t="s">
        <v>1713</v>
      </c>
      <c r="I353" s="103" t="s">
        <v>1384</v>
      </c>
      <c r="J353" s="99" t="s">
        <v>2146</v>
      </c>
    </row>
    <row r="354" ht="33.75" spans="1:10">
      <c r="A354" s="110"/>
      <c r="B354" s="110"/>
      <c r="C354" s="103" t="s">
        <v>1404</v>
      </c>
      <c r="D354" s="103" t="s">
        <v>1405</v>
      </c>
      <c r="E354" s="99" t="s">
        <v>2149</v>
      </c>
      <c r="F354" s="103" t="s">
        <v>1375</v>
      </c>
      <c r="G354" s="99" t="s">
        <v>1565</v>
      </c>
      <c r="H354" s="103" t="s">
        <v>1397</v>
      </c>
      <c r="I354" s="103" t="s">
        <v>1423</v>
      </c>
      <c r="J354" s="99" t="s">
        <v>2146</v>
      </c>
    </row>
    <row r="355" ht="78.75" spans="1:10">
      <c r="A355" s="106" t="s">
        <v>2150</v>
      </c>
      <c r="B355" s="106" t="s">
        <v>2151</v>
      </c>
      <c r="C355" s="103" t="s">
        <v>1379</v>
      </c>
      <c r="D355" s="103" t="s">
        <v>1380</v>
      </c>
      <c r="E355" s="99" t="s">
        <v>2152</v>
      </c>
      <c r="F355" s="103" t="s">
        <v>1375</v>
      </c>
      <c r="G355" s="99" t="s">
        <v>1396</v>
      </c>
      <c r="H355" s="103" t="s">
        <v>1397</v>
      </c>
      <c r="I355" s="103" t="s">
        <v>1423</v>
      </c>
      <c r="J355" s="99" t="s">
        <v>2153</v>
      </c>
    </row>
    <row r="356" ht="45" spans="1:10">
      <c r="A356" s="108"/>
      <c r="B356" s="108"/>
      <c r="C356" s="103" t="s">
        <v>1399</v>
      </c>
      <c r="D356" s="103" t="s">
        <v>1400</v>
      </c>
      <c r="E356" s="99" t="s">
        <v>2154</v>
      </c>
      <c r="F356" s="103" t="s">
        <v>1375</v>
      </c>
      <c r="G356" s="99" t="s">
        <v>1396</v>
      </c>
      <c r="H356" s="103" t="s">
        <v>1397</v>
      </c>
      <c r="I356" s="103" t="s">
        <v>1423</v>
      </c>
      <c r="J356" s="99" t="s">
        <v>2155</v>
      </c>
    </row>
    <row r="357" ht="78.75" spans="1:10">
      <c r="A357" s="110"/>
      <c r="B357" s="110"/>
      <c r="C357" s="103" t="s">
        <v>1404</v>
      </c>
      <c r="D357" s="103" t="s">
        <v>1405</v>
      </c>
      <c r="E357" s="99" t="s">
        <v>2156</v>
      </c>
      <c r="F357" s="103" t="s">
        <v>1375</v>
      </c>
      <c r="G357" s="99" t="s">
        <v>1988</v>
      </c>
      <c r="H357" s="103" t="s">
        <v>1397</v>
      </c>
      <c r="I357" s="103" t="s">
        <v>1423</v>
      </c>
      <c r="J357" s="99" t="s">
        <v>2157</v>
      </c>
    </row>
    <row r="358" ht="22.5" spans="1:10">
      <c r="A358" s="106" t="s">
        <v>2158</v>
      </c>
      <c r="B358" s="106" t="s">
        <v>2159</v>
      </c>
      <c r="C358" s="103" t="s">
        <v>1379</v>
      </c>
      <c r="D358" s="103" t="s">
        <v>1439</v>
      </c>
      <c r="E358" s="99" t="s">
        <v>2160</v>
      </c>
      <c r="F358" s="103" t="s">
        <v>1375</v>
      </c>
      <c r="G358" s="99" t="s">
        <v>1396</v>
      </c>
      <c r="H358" s="103" t="s">
        <v>1397</v>
      </c>
      <c r="I358" s="103" t="s">
        <v>1384</v>
      </c>
      <c r="J358" s="99" t="s">
        <v>2161</v>
      </c>
    </row>
    <row r="359" ht="45" spans="1:10">
      <c r="A359" s="108"/>
      <c r="B359" s="108"/>
      <c r="C359" s="103" t="s">
        <v>1399</v>
      </c>
      <c r="D359" s="103" t="s">
        <v>1400</v>
      </c>
      <c r="E359" s="99" t="s">
        <v>2162</v>
      </c>
      <c r="F359" s="103" t="s">
        <v>1375</v>
      </c>
      <c r="G359" s="99" t="s">
        <v>2148</v>
      </c>
      <c r="H359" s="103" t="s">
        <v>1713</v>
      </c>
      <c r="I359" s="103" t="s">
        <v>1384</v>
      </c>
      <c r="J359" s="99" t="s">
        <v>2163</v>
      </c>
    </row>
    <row r="360" ht="56.25" spans="1:10">
      <c r="A360" s="110"/>
      <c r="B360" s="110"/>
      <c r="C360" s="103" t="s">
        <v>1404</v>
      </c>
      <c r="D360" s="103" t="s">
        <v>1405</v>
      </c>
      <c r="E360" s="99" t="s">
        <v>2164</v>
      </c>
      <c r="F360" s="103" t="s">
        <v>1375</v>
      </c>
      <c r="G360" s="99" t="s">
        <v>1565</v>
      </c>
      <c r="H360" s="103" t="s">
        <v>1397</v>
      </c>
      <c r="I360" s="103" t="s">
        <v>1384</v>
      </c>
      <c r="J360" s="99" t="s">
        <v>2165</v>
      </c>
    </row>
    <row r="361" spans="1:10">
      <c r="A361" s="99" t="s">
        <v>2166</v>
      </c>
      <c r="B361" s="104"/>
      <c r="C361" s="104"/>
      <c r="D361" s="104"/>
      <c r="E361" s="104"/>
      <c r="F361" s="105"/>
      <c r="G361" s="104"/>
      <c r="H361" s="105"/>
      <c r="I361" s="105"/>
      <c r="J361" s="104"/>
    </row>
    <row r="362" spans="1:10">
      <c r="A362" s="99" t="s">
        <v>2167</v>
      </c>
      <c r="B362" s="104"/>
      <c r="C362" s="104"/>
      <c r="D362" s="104"/>
      <c r="E362" s="104"/>
      <c r="F362" s="105"/>
      <c r="G362" s="104"/>
      <c r="H362" s="105"/>
      <c r="I362" s="105"/>
      <c r="J362" s="104"/>
    </row>
    <row r="363" ht="22.5" spans="1:10">
      <c r="A363" s="106" t="s">
        <v>2168</v>
      </c>
      <c r="B363" s="106" t="s">
        <v>1542</v>
      </c>
      <c r="C363" s="103" t="s">
        <v>1379</v>
      </c>
      <c r="D363" s="103" t="s">
        <v>1380</v>
      </c>
      <c r="E363" s="99" t="s">
        <v>1542</v>
      </c>
      <c r="F363" s="103" t="s">
        <v>1375</v>
      </c>
      <c r="G363" s="99" t="s">
        <v>1542</v>
      </c>
      <c r="H363" s="103" t="s">
        <v>1397</v>
      </c>
      <c r="I363" s="103" t="s">
        <v>1384</v>
      </c>
      <c r="J363" s="99" t="s">
        <v>1542</v>
      </c>
    </row>
    <row r="364" ht="22.5" spans="1:10">
      <c r="A364" s="108"/>
      <c r="B364" s="108"/>
      <c r="C364" s="103" t="s">
        <v>1399</v>
      </c>
      <c r="D364" s="103" t="s">
        <v>1543</v>
      </c>
      <c r="E364" s="99" t="s">
        <v>1542</v>
      </c>
      <c r="F364" s="103" t="s">
        <v>1375</v>
      </c>
      <c r="G364" s="99" t="s">
        <v>1542</v>
      </c>
      <c r="H364" s="103" t="s">
        <v>1397</v>
      </c>
      <c r="I364" s="103" t="s">
        <v>1384</v>
      </c>
      <c r="J364" s="99" t="s">
        <v>1542</v>
      </c>
    </row>
    <row r="365" ht="22.5" spans="1:10">
      <c r="A365" s="110"/>
      <c r="B365" s="110"/>
      <c r="C365" s="103" t="s">
        <v>1404</v>
      </c>
      <c r="D365" s="103" t="s">
        <v>1405</v>
      </c>
      <c r="E365" s="99" t="s">
        <v>1542</v>
      </c>
      <c r="F365" s="103" t="s">
        <v>1375</v>
      </c>
      <c r="G365" s="99" t="s">
        <v>1542</v>
      </c>
      <c r="H365" s="103" t="s">
        <v>1397</v>
      </c>
      <c r="I365" s="103" t="s">
        <v>1384</v>
      </c>
      <c r="J365" s="99" t="s">
        <v>1542</v>
      </c>
    </row>
    <row r="366" ht="22.5" spans="1:10">
      <c r="A366" s="106" t="s">
        <v>2169</v>
      </c>
      <c r="B366" s="106" t="s">
        <v>1542</v>
      </c>
      <c r="C366" s="103" t="s">
        <v>1379</v>
      </c>
      <c r="D366" s="103" t="s">
        <v>1380</v>
      </c>
      <c r="E366" s="99" t="s">
        <v>1542</v>
      </c>
      <c r="F366" s="103" t="s">
        <v>1375</v>
      </c>
      <c r="G366" s="99" t="s">
        <v>1542</v>
      </c>
      <c r="H366" s="103" t="s">
        <v>1397</v>
      </c>
      <c r="I366" s="103" t="s">
        <v>1384</v>
      </c>
      <c r="J366" s="99" t="s">
        <v>1542</v>
      </c>
    </row>
    <row r="367" ht="22.5" spans="1:10">
      <c r="A367" s="108"/>
      <c r="B367" s="108"/>
      <c r="C367" s="103" t="s">
        <v>1399</v>
      </c>
      <c r="D367" s="103" t="s">
        <v>1543</v>
      </c>
      <c r="E367" s="99" t="s">
        <v>1542</v>
      </c>
      <c r="F367" s="103" t="s">
        <v>1375</v>
      </c>
      <c r="G367" s="99" t="s">
        <v>1542</v>
      </c>
      <c r="H367" s="103" t="s">
        <v>1397</v>
      </c>
      <c r="I367" s="103" t="s">
        <v>1384</v>
      </c>
      <c r="J367" s="99" t="s">
        <v>1542</v>
      </c>
    </row>
    <row r="368" ht="22.5" spans="1:10">
      <c r="A368" s="110"/>
      <c r="B368" s="110"/>
      <c r="C368" s="103" t="s">
        <v>1404</v>
      </c>
      <c r="D368" s="103" t="s">
        <v>1405</v>
      </c>
      <c r="E368" s="99" t="s">
        <v>1542</v>
      </c>
      <c r="F368" s="103" t="s">
        <v>1375</v>
      </c>
      <c r="G368" s="99" t="s">
        <v>1542</v>
      </c>
      <c r="H368" s="103" t="s">
        <v>1397</v>
      </c>
      <c r="I368" s="103" t="s">
        <v>1384</v>
      </c>
      <c r="J368" s="99" t="s">
        <v>1542</v>
      </c>
    </row>
    <row r="369" ht="56.25" spans="1:10">
      <c r="A369" s="106" t="s">
        <v>2170</v>
      </c>
      <c r="B369" s="106" t="s">
        <v>2171</v>
      </c>
      <c r="C369" s="103" t="s">
        <v>1379</v>
      </c>
      <c r="D369" s="103" t="s">
        <v>1439</v>
      </c>
      <c r="E369" s="99" t="s">
        <v>2172</v>
      </c>
      <c r="F369" s="103" t="s">
        <v>1528</v>
      </c>
      <c r="G369" s="99" t="s">
        <v>1396</v>
      </c>
      <c r="H369" s="103" t="s">
        <v>1397</v>
      </c>
      <c r="I369" s="103" t="s">
        <v>1423</v>
      </c>
      <c r="J369" s="99" t="s">
        <v>2173</v>
      </c>
    </row>
    <row r="370" ht="168.75" spans="1:10">
      <c r="A370" s="108"/>
      <c r="B370" s="108"/>
      <c r="C370" s="103" t="s">
        <v>1379</v>
      </c>
      <c r="D370" s="103" t="s">
        <v>1439</v>
      </c>
      <c r="E370" s="99" t="s">
        <v>2174</v>
      </c>
      <c r="F370" s="103" t="s">
        <v>1528</v>
      </c>
      <c r="G370" s="99" t="s">
        <v>1422</v>
      </c>
      <c r="H370" s="103" t="s">
        <v>1397</v>
      </c>
      <c r="I370" s="103" t="s">
        <v>1423</v>
      </c>
      <c r="J370" s="99" t="s">
        <v>2175</v>
      </c>
    </row>
    <row r="371" ht="168.75" spans="1:10">
      <c r="A371" s="108"/>
      <c r="B371" s="108"/>
      <c r="C371" s="103" t="s">
        <v>1379</v>
      </c>
      <c r="D371" s="103" t="s">
        <v>1439</v>
      </c>
      <c r="E371" s="99" t="s">
        <v>2176</v>
      </c>
      <c r="F371" s="103" t="s">
        <v>1841</v>
      </c>
      <c r="G371" s="99" t="s">
        <v>1422</v>
      </c>
      <c r="H371" s="103" t="s">
        <v>1397</v>
      </c>
      <c r="I371" s="103" t="s">
        <v>1423</v>
      </c>
      <c r="J371" s="99" t="s">
        <v>2177</v>
      </c>
    </row>
    <row r="372" ht="56.25" spans="1:10">
      <c r="A372" s="108"/>
      <c r="B372" s="108"/>
      <c r="C372" s="103" t="s">
        <v>1379</v>
      </c>
      <c r="D372" s="103" t="s">
        <v>1583</v>
      </c>
      <c r="E372" s="99" t="s">
        <v>2178</v>
      </c>
      <c r="F372" s="103" t="s">
        <v>1487</v>
      </c>
      <c r="G372" s="99" t="s">
        <v>1477</v>
      </c>
      <c r="H372" s="103" t="s">
        <v>1397</v>
      </c>
      <c r="I372" s="103" t="s">
        <v>1384</v>
      </c>
      <c r="J372" s="99" t="s">
        <v>2179</v>
      </c>
    </row>
    <row r="373" ht="56.25" spans="1:10">
      <c r="A373" s="108"/>
      <c r="B373" s="108"/>
      <c r="C373" s="103" t="s">
        <v>1399</v>
      </c>
      <c r="D373" s="103" t="s">
        <v>1400</v>
      </c>
      <c r="E373" s="99" t="s">
        <v>2180</v>
      </c>
      <c r="F373" s="103" t="s">
        <v>1487</v>
      </c>
      <c r="G373" s="99" t="s">
        <v>2181</v>
      </c>
      <c r="H373" s="103" t="s">
        <v>2182</v>
      </c>
      <c r="I373" s="103" t="s">
        <v>1384</v>
      </c>
      <c r="J373" s="99" t="s">
        <v>2183</v>
      </c>
    </row>
    <row r="374" ht="123.75" spans="1:10">
      <c r="A374" s="108"/>
      <c r="B374" s="108"/>
      <c r="C374" s="103" t="s">
        <v>1399</v>
      </c>
      <c r="D374" s="103" t="s">
        <v>1400</v>
      </c>
      <c r="E374" s="99" t="s">
        <v>2184</v>
      </c>
      <c r="F374" s="103" t="s">
        <v>1487</v>
      </c>
      <c r="G374" s="99" t="s">
        <v>2185</v>
      </c>
      <c r="H374" s="103" t="s">
        <v>2186</v>
      </c>
      <c r="I374" s="103" t="s">
        <v>1384</v>
      </c>
      <c r="J374" s="99" t="s">
        <v>2187</v>
      </c>
    </row>
    <row r="375" ht="123.75" spans="1:10">
      <c r="A375" s="108"/>
      <c r="B375" s="108"/>
      <c r="C375" s="103" t="s">
        <v>1399</v>
      </c>
      <c r="D375" s="103" t="s">
        <v>1400</v>
      </c>
      <c r="E375" s="99" t="s">
        <v>2188</v>
      </c>
      <c r="F375" s="103" t="s">
        <v>1487</v>
      </c>
      <c r="G375" s="99" t="s">
        <v>2189</v>
      </c>
      <c r="H375" s="103" t="s">
        <v>2186</v>
      </c>
      <c r="I375" s="103" t="s">
        <v>1384</v>
      </c>
      <c r="J375" s="99" t="s">
        <v>2190</v>
      </c>
    </row>
    <row r="376" ht="33.75" spans="1:10">
      <c r="A376" s="108"/>
      <c r="B376" s="108"/>
      <c r="C376" s="103" t="s">
        <v>1399</v>
      </c>
      <c r="D376" s="103" t="s">
        <v>1503</v>
      </c>
      <c r="E376" s="99" t="s">
        <v>2191</v>
      </c>
      <c r="F376" s="103" t="s">
        <v>1487</v>
      </c>
      <c r="G376" s="99" t="s">
        <v>1477</v>
      </c>
      <c r="H376" s="103" t="s">
        <v>1505</v>
      </c>
      <c r="I376" s="103" t="s">
        <v>1384</v>
      </c>
      <c r="J376" s="99" t="s">
        <v>2192</v>
      </c>
    </row>
    <row r="377" ht="146.25" spans="1:10">
      <c r="A377" s="110"/>
      <c r="B377" s="110"/>
      <c r="C377" s="103" t="s">
        <v>1404</v>
      </c>
      <c r="D377" s="103" t="s">
        <v>1405</v>
      </c>
      <c r="E377" s="99" t="s">
        <v>1859</v>
      </c>
      <c r="F377" s="103" t="s">
        <v>1487</v>
      </c>
      <c r="G377" s="99" t="s">
        <v>1426</v>
      </c>
      <c r="H377" s="103" t="s">
        <v>1397</v>
      </c>
      <c r="I377" s="103" t="s">
        <v>1384</v>
      </c>
      <c r="J377" s="99" t="s">
        <v>1860</v>
      </c>
    </row>
    <row r="378" ht="78.75" spans="1:10">
      <c r="A378" s="106" t="s">
        <v>2193</v>
      </c>
      <c r="B378" s="106" t="s">
        <v>2194</v>
      </c>
      <c r="C378" s="103" t="s">
        <v>1379</v>
      </c>
      <c r="D378" s="103" t="s">
        <v>1380</v>
      </c>
      <c r="E378" s="99" t="s">
        <v>2195</v>
      </c>
      <c r="F378" s="103" t="s">
        <v>1487</v>
      </c>
      <c r="G378" s="99" t="s">
        <v>2196</v>
      </c>
      <c r="H378" s="103" t="s">
        <v>2197</v>
      </c>
      <c r="I378" s="103" t="s">
        <v>1384</v>
      </c>
      <c r="J378" s="99" t="s">
        <v>2198</v>
      </c>
    </row>
    <row r="379" ht="67.5" spans="1:10">
      <c r="A379" s="108"/>
      <c r="B379" s="108"/>
      <c r="C379" s="103" t="s">
        <v>1379</v>
      </c>
      <c r="D379" s="103" t="s">
        <v>1380</v>
      </c>
      <c r="E379" s="99" t="s">
        <v>2199</v>
      </c>
      <c r="F379" s="103" t="s">
        <v>1487</v>
      </c>
      <c r="G379" s="99" t="s">
        <v>2200</v>
      </c>
      <c r="H379" s="103" t="s">
        <v>1470</v>
      </c>
      <c r="I379" s="103" t="s">
        <v>1384</v>
      </c>
      <c r="J379" s="99" t="s">
        <v>2201</v>
      </c>
    </row>
    <row r="380" ht="67.5" spans="1:10">
      <c r="A380" s="108"/>
      <c r="B380" s="108"/>
      <c r="C380" s="103" t="s">
        <v>1379</v>
      </c>
      <c r="D380" s="103" t="s">
        <v>1380</v>
      </c>
      <c r="E380" s="99" t="s">
        <v>2202</v>
      </c>
      <c r="F380" s="103" t="s">
        <v>1487</v>
      </c>
      <c r="G380" s="99" t="s">
        <v>2203</v>
      </c>
      <c r="H380" s="103" t="s">
        <v>1713</v>
      </c>
      <c r="I380" s="103" t="s">
        <v>1384</v>
      </c>
      <c r="J380" s="99" t="s">
        <v>2204</v>
      </c>
    </row>
    <row r="381" ht="146.25" spans="1:10">
      <c r="A381" s="108"/>
      <c r="B381" s="108"/>
      <c r="C381" s="103" t="s">
        <v>1379</v>
      </c>
      <c r="D381" s="103" t="s">
        <v>1439</v>
      </c>
      <c r="E381" s="99" t="s">
        <v>2205</v>
      </c>
      <c r="F381" s="103" t="s">
        <v>1487</v>
      </c>
      <c r="G381" s="99" t="s">
        <v>1396</v>
      </c>
      <c r="H381" s="103" t="s">
        <v>1397</v>
      </c>
      <c r="I381" s="103" t="s">
        <v>1423</v>
      </c>
      <c r="J381" s="99" t="s">
        <v>2206</v>
      </c>
    </row>
    <row r="382" ht="168.75" spans="1:10">
      <c r="A382" s="108"/>
      <c r="B382" s="108"/>
      <c r="C382" s="103" t="s">
        <v>1379</v>
      </c>
      <c r="D382" s="103" t="s">
        <v>1439</v>
      </c>
      <c r="E382" s="99" t="s">
        <v>2207</v>
      </c>
      <c r="F382" s="103" t="s">
        <v>1487</v>
      </c>
      <c r="G382" s="99" t="s">
        <v>1472</v>
      </c>
      <c r="H382" s="103" t="s">
        <v>1397</v>
      </c>
      <c r="I382" s="103" t="s">
        <v>1423</v>
      </c>
      <c r="J382" s="99" t="s">
        <v>2208</v>
      </c>
    </row>
    <row r="383" ht="135" spans="1:10">
      <c r="A383" s="108"/>
      <c r="B383" s="108"/>
      <c r="C383" s="103" t="s">
        <v>1379</v>
      </c>
      <c r="D383" s="103" t="s">
        <v>1439</v>
      </c>
      <c r="E383" s="99" t="s">
        <v>2209</v>
      </c>
      <c r="F383" s="103" t="s">
        <v>1487</v>
      </c>
      <c r="G383" s="99" t="s">
        <v>1472</v>
      </c>
      <c r="H383" s="103" t="s">
        <v>1397</v>
      </c>
      <c r="I383" s="103" t="s">
        <v>1423</v>
      </c>
      <c r="J383" s="99" t="s">
        <v>2210</v>
      </c>
    </row>
    <row r="384" ht="101.25" spans="1:10">
      <c r="A384" s="108"/>
      <c r="B384" s="108"/>
      <c r="C384" s="103" t="s">
        <v>1379</v>
      </c>
      <c r="D384" s="103" t="s">
        <v>1583</v>
      </c>
      <c r="E384" s="99" t="s">
        <v>2211</v>
      </c>
      <c r="F384" s="103" t="s">
        <v>1841</v>
      </c>
      <c r="G384" s="99" t="s">
        <v>2212</v>
      </c>
      <c r="H384" s="103" t="s">
        <v>1924</v>
      </c>
      <c r="I384" s="103" t="s">
        <v>1384</v>
      </c>
      <c r="J384" s="99" t="s">
        <v>2213</v>
      </c>
    </row>
    <row r="385" ht="90" spans="1:10">
      <c r="A385" s="108"/>
      <c r="B385" s="108"/>
      <c r="C385" s="103" t="s">
        <v>1379</v>
      </c>
      <c r="D385" s="103" t="s">
        <v>1583</v>
      </c>
      <c r="E385" s="99" t="s">
        <v>2214</v>
      </c>
      <c r="F385" s="103" t="s">
        <v>1841</v>
      </c>
      <c r="G385" s="99" t="s">
        <v>2215</v>
      </c>
      <c r="H385" s="103" t="s">
        <v>1924</v>
      </c>
      <c r="I385" s="103" t="s">
        <v>1384</v>
      </c>
      <c r="J385" s="99" t="s">
        <v>2216</v>
      </c>
    </row>
    <row r="386" ht="90" spans="1:10">
      <c r="A386" s="108"/>
      <c r="B386" s="108"/>
      <c r="C386" s="103" t="s">
        <v>1399</v>
      </c>
      <c r="D386" s="103" t="s">
        <v>1400</v>
      </c>
      <c r="E386" s="99" t="s">
        <v>2217</v>
      </c>
      <c r="F386" s="103" t="s">
        <v>1375</v>
      </c>
      <c r="G386" s="99" t="s">
        <v>1396</v>
      </c>
      <c r="H386" s="103" t="s">
        <v>1397</v>
      </c>
      <c r="I386" s="103" t="s">
        <v>1423</v>
      </c>
      <c r="J386" s="99" t="s">
        <v>2218</v>
      </c>
    </row>
    <row r="387" ht="112.5" spans="1:10">
      <c r="A387" s="108"/>
      <c r="B387" s="108"/>
      <c r="C387" s="103" t="s">
        <v>1399</v>
      </c>
      <c r="D387" s="103" t="s">
        <v>1503</v>
      </c>
      <c r="E387" s="99" t="s">
        <v>2219</v>
      </c>
      <c r="F387" s="103" t="s">
        <v>1375</v>
      </c>
      <c r="G387" s="99" t="s">
        <v>1396</v>
      </c>
      <c r="H387" s="103" t="s">
        <v>1397</v>
      </c>
      <c r="I387" s="103" t="s">
        <v>1423</v>
      </c>
      <c r="J387" s="99" t="s">
        <v>2220</v>
      </c>
    </row>
    <row r="388" ht="180" spans="1:10">
      <c r="A388" s="110"/>
      <c r="B388" s="110"/>
      <c r="C388" s="103" t="s">
        <v>1404</v>
      </c>
      <c r="D388" s="103" t="s">
        <v>1405</v>
      </c>
      <c r="E388" s="99" t="s">
        <v>2221</v>
      </c>
      <c r="F388" s="103" t="s">
        <v>1487</v>
      </c>
      <c r="G388" s="99" t="s">
        <v>1426</v>
      </c>
      <c r="H388" s="103" t="s">
        <v>1397</v>
      </c>
      <c r="I388" s="103" t="s">
        <v>1423</v>
      </c>
      <c r="J388" s="99" t="s">
        <v>2222</v>
      </c>
    </row>
    <row r="389" ht="22.5" spans="1:10">
      <c r="A389" s="106" t="s">
        <v>2223</v>
      </c>
      <c r="B389" s="106" t="s">
        <v>1542</v>
      </c>
      <c r="C389" s="103" t="s">
        <v>1379</v>
      </c>
      <c r="D389" s="103" t="s">
        <v>1380</v>
      </c>
      <c r="E389" s="99" t="s">
        <v>1542</v>
      </c>
      <c r="F389" s="103" t="s">
        <v>1375</v>
      </c>
      <c r="G389" s="99" t="s">
        <v>1542</v>
      </c>
      <c r="H389" s="103" t="s">
        <v>1397</v>
      </c>
      <c r="I389" s="103" t="s">
        <v>1384</v>
      </c>
      <c r="J389" s="99" t="s">
        <v>1542</v>
      </c>
    </row>
    <row r="390" ht="22.5" spans="1:10">
      <c r="A390" s="108"/>
      <c r="B390" s="108"/>
      <c r="C390" s="103" t="s">
        <v>1399</v>
      </c>
      <c r="D390" s="103" t="s">
        <v>1543</v>
      </c>
      <c r="E390" s="99" t="s">
        <v>1542</v>
      </c>
      <c r="F390" s="103" t="s">
        <v>1375</v>
      </c>
      <c r="G390" s="99" t="s">
        <v>1542</v>
      </c>
      <c r="H390" s="103" t="s">
        <v>1397</v>
      </c>
      <c r="I390" s="103" t="s">
        <v>1384</v>
      </c>
      <c r="J390" s="99" t="s">
        <v>1542</v>
      </c>
    </row>
    <row r="391" ht="22.5" spans="1:10">
      <c r="A391" s="110"/>
      <c r="B391" s="110"/>
      <c r="C391" s="103" t="s">
        <v>1404</v>
      </c>
      <c r="D391" s="103" t="s">
        <v>1405</v>
      </c>
      <c r="E391" s="99" t="s">
        <v>1542</v>
      </c>
      <c r="F391" s="103" t="s">
        <v>1375</v>
      </c>
      <c r="G391" s="99" t="s">
        <v>1542</v>
      </c>
      <c r="H391" s="103" t="s">
        <v>1397</v>
      </c>
      <c r="I391" s="103" t="s">
        <v>1384</v>
      </c>
      <c r="J391" s="99" t="s">
        <v>1542</v>
      </c>
    </row>
    <row r="392" ht="22.5" spans="1:10">
      <c r="A392" s="106" t="s">
        <v>2224</v>
      </c>
      <c r="B392" s="106" t="s">
        <v>1542</v>
      </c>
      <c r="C392" s="103" t="s">
        <v>1379</v>
      </c>
      <c r="D392" s="103" t="s">
        <v>1380</v>
      </c>
      <c r="E392" s="99" t="s">
        <v>1542</v>
      </c>
      <c r="F392" s="103" t="s">
        <v>1375</v>
      </c>
      <c r="G392" s="99" t="s">
        <v>1542</v>
      </c>
      <c r="H392" s="103" t="s">
        <v>1397</v>
      </c>
      <c r="I392" s="103" t="s">
        <v>1384</v>
      </c>
      <c r="J392" s="99" t="s">
        <v>1542</v>
      </c>
    </row>
    <row r="393" ht="22.5" spans="1:10">
      <c r="A393" s="108"/>
      <c r="B393" s="108"/>
      <c r="C393" s="103" t="s">
        <v>1399</v>
      </c>
      <c r="D393" s="103" t="s">
        <v>1543</v>
      </c>
      <c r="E393" s="99" t="s">
        <v>1542</v>
      </c>
      <c r="F393" s="103" t="s">
        <v>1375</v>
      </c>
      <c r="G393" s="99" t="s">
        <v>1542</v>
      </c>
      <c r="H393" s="103" t="s">
        <v>1397</v>
      </c>
      <c r="I393" s="103" t="s">
        <v>1384</v>
      </c>
      <c r="J393" s="99" t="s">
        <v>1542</v>
      </c>
    </row>
    <row r="394" ht="22.5" spans="1:10">
      <c r="A394" s="110"/>
      <c r="B394" s="110"/>
      <c r="C394" s="103" t="s">
        <v>1404</v>
      </c>
      <c r="D394" s="103" t="s">
        <v>1405</v>
      </c>
      <c r="E394" s="99" t="s">
        <v>1542</v>
      </c>
      <c r="F394" s="103" t="s">
        <v>1375</v>
      </c>
      <c r="G394" s="99" t="s">
        <v>1542</v>
      </c>
      <c r="H394" s="103" t="s">
        <v>1397</v>
      </c>
      <c r="I394" s="103" t="s">
        <v>1384</v>
      </c>
      <c r="J394" s="99" t="s">
        <v>1542</v>
      </c>
    </row>
    <row r="395" ht="56.25" spans="1:10">
      <c r="A395" s="106" t="s">
        <v>2225</v>
      </c>
      <c r="B395" s="106" t="s">
        <v>2226</v>
      </c>
      <c r="C395" s="103" t="s">
        <v>1379</v>
      </c>
      <c r="D395" s="103" t="s">
        <v>1439</v>
      </c>
      <c r="E395" s="99" t="s">
        <v>2172</v>
      </c>
      <c r="F395" s="103" t="s">
        <v>1528</v>
      </c>
      <c r="G395" s="99" t="s">
        <v>2203</v>
      </c>
      <c r="H395" s="103" t="s">
        <v>1397</v>
      </c>
      <c r="I395" s="103" t="s">
        <v>1423</v>
      </c>
      <c r="J395" s="99" t="s">
        <v>2173</v>
      </c>
    </row>
    <row r="396" ht="168.75" spans="1:10">
      <c r="A396" s="108"/>
      <c r="B396" s="108"/>
      <c r="C396" s="103" t="s">
        <v>1379</v>
      </c>
      <c r="D396" s="103" t="s">
        <v>1439</v>
      </c>
      <c r="E396" s="99" t="s">
        <v>2174</v>
      </c>
      <c r="F396" s="103" t="s">
        <v>1528</v>
      </c>
      <c r="G396" s="99" t="s">
        <v>1422</v>
      </c>
      <c r="H396" s="103" t="s">
        <v>1397</v>
      </c>
      <c r="I396" s="103" t="s">
        <v>1423</v>
      </c>
      <c r="J396" s="99" t="s">
        <v>2175</v>
      </c>
    </row>
    <row r="397" ht="168.75" spans="1:10">
      <c r="A397" s="108"/>
      <c r="B397" s="108"/>
      <c r="C397" s="103" t="s">
        <v>1379</v>
      </c>
      <c r="D397" s="103" t="s">
        <v>1439</v>
      </c>
      <c r="E397" s="99" t="s">
        <v>2176</v>
      </c>
      <c r="F397" s="103" t="s">
        <v>1841</v>
      </c>
      <c r="G397" s="99" t="s">
        <v>1422</v>
      </c>
      <c r="H397" s="103" t="s">
        <v>1397</v>
      </c>
      <c r="I397" s="103" t="s">
        <v>1423</v>
      </c>
      <c r="J397" s="99" t="s">
        <v>2177</v>
      </c>
    </row>
    <row r="398" ht="56.25" spans="1:10">
      <c r="A398" s="108"/>
      <c r="B398" s="108"/>
      <c r="C398" s="103" t="s">
        <v>1379</v>
      </c>
      <c r="D398" s="103" t="s">
        <v>1583</v>
      </c>
      <c r="E398" s="99" t="s">
        <v>2178</v>
      </c>
      <c r="F398" s="103" t="s">
        <v>1487</v>
      </c>
      <c r="G398" s="99" t="s">
        <v>1477</v>
      </c>
      <c r="H398" s="103" t="s">
        <v>1397</v>
      </c>
      <c r="I398" s="103" t="s">
        <v>1384</v>
      </c>
      <c r="J398" s="99" t="s">
        <v>2179</v>
      </c>
    </row>
    <row r="399" ht="56.25" spans="1:10">
      <c r="A399" s="108"/>
      <c r="B399" s="108"/>
      <c r="C399" s="103" t="s">
        <v>1399</v>
      </c>
      <c r="D399" s="103" t="s">
        <v>1400</v>
      </c>
      <c r="E399" s="99" t="s">
        <v>2180</v>
      </c>
      <c r="F399" s="103" t="s">
        <v>1487</v>
      </c>
      <c r="G399" s="99" t="s">
        <v>2227</v>
      </c>
      <c r="H399" s="103" t="s">
        <v>2182</v>
      </c>
      <c r="I399" s="103" t="s">
        <v>1384</v>
      </c>
      <c r="J399" s="99" t="s">
        <v>2183</v>
      </c>
    </row>
    <row r="400" ht="33.75" spans="1:10">
      <c r="A400" s="108"/>
      <c r="B400" s="108"/>
      <c r="C400" s="103" t="s">
        <v>1399</v>
      </c>
      <c r="D400" s="103" t="s">
        <v>1503</v>
      </c>
      <c r="E400" s="99" t="s">
        <v>2191</v>
      </c>
      <c r="F400" s="103" t="s">
        <v>1487</v>
      </c>
      <c r="G400" s="99" t="s">
        <v>1477</v>
      </c>
      <c r="H400" s="103" t="s">
        <v>1505</v>
      </c>
      <c r="I400" s="103" t="s">
        <v>1384</v>
      </c>
      <c r="J400" s="99" t="s">
        <v>2192</v>
      </c>
    </row>
    <row r="401" ht="146.25" spans="1:10">
      <c r="A401" s="110"/>
      <c r="B401" s="110"/>
      <c r="C401" s="103" t="s">
        <v>1404</v>
      </c>
      <c r="D401" s="103" t="s">
        <v>1405</v>
      </c>
      <c r="E401" s="99" t="s">
        <v>1859</v>
      </c>
      <c r="F401" s="103" t="s">
        <v>1487</v>
      </c>
      <c r="G401" s="99" t="s">
        <v>1426</v>
      </c>
      <c r="H401" s="103" t="s">
        <v>1397</v>
      </c>
      <c r="I401" s="103" t="s">
        <v>1384</v>
      </c>
      <c r="J401" s="99" t="s">
        <v>1860</v>
      </c>
    </row>
    <row r="402" ht="45" spans="1:10">
      <c r="A402" s="106" t="s">
        <v>2228</v>
      </c>
      <c r="B402" s="106" t="s">
        <v>2229</v>
      </c>
      <c r="C402" s="103" t="s">
        <v>1379</v>
      </c>
      <c r="D402" s="103" t="s">
        <v>1380</v>
      </c>
      <c r="E402" s="99" t="s">
        <v>2230</v>
      </c>
      <c r="F402" s="103" t="s">
        <v>1487</v>
      </c>
      <c r="G402" s="99" t="s">
        <v>2231</v>
      </c>
      <c r="H402" s="103" t="s">
        <v>1678</v>
      </c>
      <c r="I402" s="103" t="s">
        <v>1384</v>
      </c>
      <c r="J402" s="99" t="s">
        <v>2232</v>
      </c>
    </row>
    <row r="403" ht="56.25" spans="1:10">
      <c r="A403" s="108"/>
      <c r="B403" s="108"/>
      <c r="C403" s="103" t="s">
        <v>1379</v>
      </c>
      <c r="D403" s="103" t="s">
        <v>1380</v>
      </c>
      <c r="E403" s="99" t="s">
        <v>2233</v>
      </c>
      <c r="F403" s="103" t="s">
        <v>1487</v>
      </c>
      <c r="G403" s="99" t="s">
        <v>1988</v>
      </c>
      <c r="H403" s="103" t="s">
        <v>1388</v>
      </c>
      <c r="I403" s="103" t="s">
        <v>1384</v>
      </c>
      <c r="J403" s="99" t="s">
        <v>2234</v>
      </c>
    </row>
    <row r="404" ht="33.75" spans="1:10">
      <c r="A404" s="108"/>
      <c r="B404" s="108"/>
      <c r="C404" s="103" t="s">
        <v>1379</v>
      </c>
      <c r="D404" s="103" t="s">
        <v>1380</v>
      </c>
      <c r="E404" s="99" t="s">
        <v>2235</v>
      </c>
      <c r="F404" s="103" t="s">
        <v>1487</v>
      </c>
      <c r="G404" s="99" t="s">
        <v>1517</v>
      </c>
      <c r="H404" s="103" t="s">
        <v>1470</v>
      </c>
      <c r="I404" s="103" t="s">
        <v>1384</v>
      </c>
      <c r="J404" s="99" t="s">
        <v>2236</v>
      </c>
    </row>
    <row r="405" ht="33.75" spans="1:10">
      <c r="A405" s="108"/>
      <c r="B405" s="108"/>
      <c r="C405" s="103" t="s">
        <v>1379</v>
      </c>
      <c r="D405" s="103" t="s">
        <v>1380</v>
      </c>
      <c r="E405" s="99" t="s">
        <v>2237</v>
      </c>
      <c r="F405" s="103" t="s">
        <v>1375</v>
      </c>
      <c r="G405" s="99" t="s">
        <v>1560</v>
      </c>
      <c r="H405" s="103" t="s">
        <v>1678</v>
      </c>
      <c r="I405" s="103" t="s">
        <v>1384</v>
      </c>
      <c r="J405" s="99" t="s">
        <v>2238</v>
      </c>
    </row>
    <row r="406" ht="33.75" spans="1:10">
      <c r="A406" s="108"/>
      <c r="B406" s="108"/>
      <c r="C406" s="103" t="s">
        <v>1379</v>
      </c>
      <c r="D406" s="103" t="s">
        <v>1380</v>
      </c>
      <c r="E406" s="99" t="s">
        <v>2239</v>
      </c>
      <c r="F406" s="103" t="s">
        <v>1375</v>
      </c>
      <c r="G406" s="99" t="s">
        <v>1864</v>
      </c>
      <c r="H406" s="103" t="s">
        <v>1388</v>
      </c>
      <c r="I406" s="103" t="s">
        <v>1384</v>
      </c>
      <c r="J406" s="99" t="s">
        <v>2240</v>
      </c>
    </row>
    <row r="407" ht="33.75" spans="1:10">
      <c r="A407" s="108"/>
      <c r="B407" s="108"/>
      <c r="C407" s="103" t="s">
        <v>1379</v>
      </c>
      <c r="D407" s="103" t="s">
        <v>1380</v>
      </c>
      <c r="E407" s="99" t="s">
        <v>2241</v>
      </c>
      <c r="F407" s="103" t="s">
        <v>1375</v>
      </c>
      <c r="G407" s="99" t="s">
        <v>1864</v>
      </c>
      <c r="H407" s="103" t="s">
        <v>1470</v>
      </c>
      <c r="I407" s="103" t="s">
        <v>1384</v>
      </c>
      <c r="J407" s="99" t="s">
        <v>2242</v>
      </c>
    </row>
    <row r="408" ht="146.25" spans="1:10">
      <c r="A408" s="108"/>
      <c r="B408" s="108"/>
      <c r="C408" s="103" t="s">
        <v>1379</v>
      </c>
      <c r="D408" s="103" t="s">
        <v>1439</v>
      </c>
      <c r="E408" s="99" t="s">
        <v>2243</v>
      </c>
      <c r="F408" s="103" t="s">
        <v>1487</v>
      </c>
      <c r="G408" s="99" t="s">
        <v>1396</v>
      </c>
      <c r="H408" s="103" t="s">
        <v>1397</v>
      </c>
      <c r="I408" s="103" t="s">
        <v>1384</v>
      </c>
      <c r="J408" s="99" t="s">
        <v>2244</v>
      </c>
    </row>
    <row r="409" ht="157.5" spans="1:10">
      <c r="A409" s="108"/>
      <c r="B409" s="108"/>
      <c r="C409" s="103" t="s">
        <v>1379</v>
      </c>
      <c r="D409" s="103" t="s">
        <v>1439</v>
      </c>
      <c r="E409" s="99" t="s">
        <v>2245</v>
      </c>
      <c r="F409" s="103" t="s">
        <v>1487</v>
      </c>
      <c r="G409" s="99" t="s">
        <v>1396</v>
      </c>
      <c r="H409" s="103" t="s">
        <v>1397</v>
      </c>
      <c r="I409" s="103" t="s">
        <v>1384</v>
      </c>
      <c r="J409" s="99" t="s">
        <v>2246</v>
      </c>
    </row>
    <row r="410" ht="146.25" spans="1:10">
      <c r="A410" s="108"/>
      <c r="B410" s="108"/>
      <c r="C410" s="103" t="s">
        <v>1379</v>
      </c>
      <c r="D410" s="103" t="s">
        <v>1439</v>
      </c>
      <c r="E410" s="99" t="s">
        <v>2247</v>
      </c>
      <c r="F410" s="103" t="s">
        <v>1375</v>
      </c>
      <c r="G410" s="99" t="s">
        <v>1396</v>
      </c>
      <c r="H410" s="103" t="s">
        <v>1397</v>
      </c>
      <c r="I410" s="103" t="s">
        <v>1384</v>
      </c>
      <c r="J410" s="99" t="s">
        <v>2248</v>
      </c>
    </row>
    <row r="411" ht="101.25" spans="1:10">
      <c r="A411" s="108"/>
      <c r="B411" s="108"/>
      <c r="C411" s="103" t="s">
        <v>1379</v>
      </c>
      <c r="D411" s="103" t="s">
        <v>1439</v>
      </c>
      <c r="E411" s="99" t="s">
        <v>2249</v>
      </c>
      <c r="F411" s="103" t="s">
        <v>1375</v>
      </c>
      <c r="G411" s="99" t="s">
        <v>1396</v>
      </c>
      <c r="H411" s="103" t="s">
        <v>1397</v>
      </c>
      <c r="I411" s="103" t="s">
        <v>1384</v>
      </c>
      <c r="J411" s="99" t="s">
        <v>2250</v>
      </c>
    </row>
    <row r="412" ht="157.5" spans="1:10">
      <c r="A412" s="108"/>
      <c r="B412" s="108"/>
      <c r="C412" s="103" t="s">
        <v>1379</v>
      </c>
      <c r="D412" s="103" t="s">
        <v>1394</v>
      </c>
      <c r="E412" s="99" t="s">
        <v>2251</v>
      </c>
      <c r="F412" s="103" t="s">
        <v>1487</v>
      </c>
      <c r="G412" s="99" t="s">
        <v>1396</v>
      </c>
      <c r="H412" s="103" t="s">
        <v>1397</v>
      </c>
      <c r="I412" s="103" t="s">
        <v>1384</v>
      </c>
      <c r="J412" s="99" t="s">
        <v>2252</v>
      </c>
    </row>
    <row r="413" ht="146.25" spans="1:10">
      <c r="A413" s="108"/>
      <c r="B413" s="108"/>
      <c r="C413" s="103" t="s">
        <v>1379</v>
      </c>
      <c r="D413" s="103" t="s">
        <v>1394</v>
      </c>
      <c r="E413" s="99" t="s">
        <v>2253</v>
      </c>
      <c r="F413" s="103" t="s">
        <v>1375</v>
      </c>
      <c r="G413" s="99" t="s">
        <v>1396</v>
      </c>
      <c r="H413" s="103" t="s">
        <v>1397</v>
      </c>
      <c r="I413" s="103" t="s">
        <v>1384</v>
      </c>
      <c r="J413" s="99" t="s">
        <v>2254</v>
      </c>
    </row>
    <row r="414" ht="90" spans="1:10">
      <c r="A414" s="108"/>
      <c r="B414" s="108"/>
      <c r="C414" s="103" t="s">
        <v>1399</v>
      </c>
      <c r="D414" s="103" t="s">
        <v>1543</v>
      </c>
      <c r="E414" s="99" t="s">
        <v>2255</v>
      </c>
      <c r="F414" s="103" t="s">
        <v>1375</v>
      </c>
      <c r="G414" s="99" t="s">
        <v>1426</v>
      </c>
      <c r="H414" s="103" t="s">
        <v>1397</v>
      </c>
      <c r="I414" s="103" t="s">
        <v>1384</v>
      </c>
      <c r="J414" s="99" t="s">
        <v>2256</v>
      </c>
    </row>
    <row r="415" ht="78.75" spans="1:10">
      <c r="A415" s="108"/>
      <c r="B415" s="108"/>
      <c r="C415" s="103" t="s">
        <v>1399</v>
      </c>
      <c r="D415" s="103" t="s">
        <v>1400</v>
      </c>
      <c r="E415" s="99" t="s">
        <v>2257</v>
      </c>
      <c r="F415" s="103" t="s">
        <v>1487</v>
      </c>
      <c r="G415" s="99" t="s">
        <v>1396</v>
      </c>
      <c r="H415" s="103" t="s">
        <v>1397</v>
      </c>
      <c r="I415" s="103" t="s">
        <v>1384</v>
      </c>
      <c r="J415" s="99" t="s">
        <v>2258</v>
      </c>
    </row>
    <row r="416" ht="168.75" spans="1:10">
      <c r="A416" s="108"/>
      <c r="B416" s="108"/>
      <c r="C416" s="103" t="s">
        <v>1399</v>
      </c>
      <c r="D416" s="103" t="s">
        <v>1503</v>
      </c>
      <c r="E416" s="99" t="s">
        <v>2259</v>
      </c>
      <c r="F416" s="103" t="s">
        <v>1487</v>
      </c>
      <c r="G416" s="99" t="s">
        <v>1396</v>
      </c>
      <c r="H416" s="103" t="s">
        <v>1397</v>
      </c>
      <c r="I416" s="103" t="s">
        <v>1384</v>
      </c>
      <c r="J416" s="99" t="s">
        <v>2260</v>
      </c>
    </row>
    <row r="417" ht="67.5" spans="1:10">
      <c r="A417" s="108"/>
      <c r="B417" s="108"/>
      <c r="C417" s="103" t="s">
        <v>1404</v>
      </c>
      <c r="D417" s="103" t="s">
        <v>1405</v>
      </c>
      <c r="E417" s="99" t="s">
        <v>2261</v>
      </c>
      <c r="F417" s="103" t="s">
        <v>1841</v>
      </c>
      <c r="G417" s="99" t="s">
        <v>1422</v>
      </c>
      <c r="H417" s="103" t="s">
        <v>1470</v>
      </c>
      <c r="I417" s="103" t="s">
        <v>1384</v>
      </c>
      <c r="J417" s="99" t="s">
        <v>2262</v>
      </c>
    </row>
    <row r="418" ht="146.25" spans="1:10">
      <c r="A418" s="110"/>
      <c r="B418" s="110"/>
      <c r="C418" s="103" t="s">
        <v>1404</v>
      </c>
      <c r="D418" s="103" t="s">
        <v>1405</v>
      </c>
      <c r="E418" s="99" t="s">
        <v>2263</v>
      </c>
      <c r="F418" s="103" t="s">
        <v>1375</v>
      </c>
      <c r="G418" s="99" t="s">
        <v>1426</v>
      </c>
      <c r="H418" s="103" t="s">
        <v>1397</v>
      </c>
      <c r="I418" s="103" t="s">
        <v>1384</v>
      </c>
      <c r="J418" s="99" t="s">
        <v>2264</v>
      </c>
    </row>
    <row r="419" ht="22.5" spans="1:10">
      <c r="A419" s="106" t="s">
        <v>2265</v>
      </c>
      <c r="B419" s="106" t="s">
        <v>2266</v>
      </c>
      <c r="C419" s="103" t="s">
        <v>1379</v>
      </c>
      <c r="D419" s="103" t="s">
        <v>1380</v>
      </c>
      <c r="E419" s="99" t="s">
        <v>2267</v>
      </c>
      <c r="F419" s="103" t="s">
        <v>1375</v>
      </c>
      <c r="G419" s="99" t="s">
        <v>1864</v>
      </c>
      <c r="H419" s="103" t="s">
        <v>1388</v>
      </c>
      <c r="I419" s="103" t="s">
        <v>1384</v>
      </c>
      <c r="J419" s="99" t="s">
        <v>2268</v>
      </c>
    </row>
    <row r="420" ht="22.5" spans="1:10">
      <c r="A420" s="108"/>
      <c r="B420" s="108"/>
      <c r="C420" s="103" t="s">
        <v>1379</v>
      </c>
      <c r="D420" s="103" t="s">
        <v>1439</v>
      </c>
      <c r="E420" s="99" t="s">
        <v>2269</v>
      </c>
      <c r="F420" s="103" t="s">
        <v>1375</v>
      </c>
      <c r="G420" s="99" t="s">
        <v>1396</v>
      </c>
      <c r="H420" s="103" t="s">
        <v>1397</v>
      </c>
      <c r="I420" s="103" t="s">
        <v>1384</v>
      </c>
      <c r="J420" s="99" t="s">
        <v>2268</v>
      </c>
    </row>
    <row r="421" ht="22.5" spans="1:10">
      <c r="A421" s="108"/>
      <c r="B421" s="108"/>
      <c r="C421" s="103" t="s">
        <v>1379</v>
      </c>
      <c r="D421" s="103" t="s">
        <v>1583</v>
      </c>
      <c r="E421" s="99" t="s">
        <v>2270</v>
      </c>
      <c r="F421" s="103" t="s">
        <v>1375</v>
      </c>
      <c r="G421" s="99" t="s">
        <v>2271</v>
      </c>
      <c r="H421" s="103" t="s">
        <v>1397</v>
      </c>
      <c r="I421" s="103" t="s">
        <v>1384</v>
      </c>
      <c r="J421" s="99" t="s">
        <v>2272</v>
      </c>
    </row>
    <row r="422" ht="33.75" spans="1:10">
      <c r="A422" s="108"/>
      <c r="B422" s="108"/>
      <c r="C422" s="103" t="s">
        <v>1399</v>
      </c>
      <c r="D422" s="103" t="s">
        <v>1400</v>
      </c>
      <c r="E422" s="99" t="s">
        <v>2273</v>
      </c>
      <c r="F422" s="103" t="s">
        <v>1375</v>
      </c>
      <c r="G422" s="99" t="s">
        <v>1396</v>
      </c>
      <c r="H422" s="103" t="s">
        <v>1397</v>
      </c>
      <c r="I422" s="103" t="s">
        <v>1384</v>
      </c>
      <c r="J422" s="99" t="s">
        <v>2274</v>
      </c>
    </row>
    <row r="423" ht="45" spans="1:10">
      <c r="A423" s="110"/>
      <c r="B423" s="110"/>
      <c r="C423" s="103" t="s">
        <v>1404</v>
      </c>
      <c r="D423" s="103" t="s">
        <v>1405</v>
      </c>
      <c r="E423" s="99" t="s">
        <v>2275</v>
      </c>
      <c r="F423" s="103" t="s">
        <v>1375</v>
      </c>
      <c r="G423" s="99" t="s">
        <v>1426</v>
      </c>
      <c r="H423" s="103" t="s">
        <v>1397</v>
      </c>
      <c r="I423" s="103" t="s">
        <v>1384</v>
      </c>
      <c r="J423" s="99" t="s">
        <v>2276</v>
      </c>
    </row>
    <row r="424" spans="1:10">
      <c r="A424" s="99" t="s">
        <v>2277</v>
      </c>
      <c r="B424" s="104"/>
      <c r="C424" s="104"/>
      <c r="D424" s="104"/>
      <c r="E424" s="104"/>
      <c r="F424" s="105"/>
      <c r="G424" s="104"/>
      <c r="H424" s="105"/>
      <c r="I424" s="105"/>
      <c r="J424" s="104"/>
    </row>
    <row r="425" spans="1:10">
      <c r="A425" s="99" t="s">
        <v>2278</v>
      </c>
      <c r="B425" s="104"/>
      <c r="C425" s="104"/>
      <c r="D425" s="104"/>
      <c r="E425" s="104"/>
      <c r="F425" s="105"/>
      <c r="G425" s="104"/>
      <c r="H425" s="105"/>
      <c r="I425" s="105"/>
      <c r="J425" s="104"/>
    </row>
    <row r="426" ht="22.5" spans="1:10">
      <c r="A426" s="106" t="s">
        <v>2279</v>
      </c>
      <c r="B426" s="106" t="s">
        <v>2280</v>
      </c>
      <c r="C426" s="103" t="s">
        <v>1379</v>
      </c>
      <c r="D426" s="103" t="s">
        <v>1380</v>
      </c>
      <c r="E426" s="99" t="s">
        <v>2281</v>
      </c>
      <c r="F426" s="103" t="s">
        <v>1375</v>
      </c>
      <c r="G426" s="99" t="s">
        <v>2282</v>
      </c>
      <c r="H426" s="103" t="s">
        <v>1713</v>
      </c>
      <c r="I426" s="103" t="s">
        <v>1384</v>
      </c>
      <c r="J426" s="99" t="s">
        <v>2283</v>
      </c>
    </row>
    <row r="427" ht="78.75" spans="1:10">
      <c r="A427" s="108"/>
      <c r="B427" s="108"/>
      <c r="C427" s="103" t="s">
        <v>1399</v>
      </c>
      <c r="D427" s="103" t="s">
        <v>1400</v>
      </c>
      <c r="E427" s="99" t="s">
        <v>2284</v>
      </c>
      <c r="F427" s="103" t="s">
        <v>1375</v>
      </c>
      <c r="G427" s="99" t="s">
        <v>1396</v>
      </c>
      <c r="H427" s="103" t="s">
        <v>1397</v>
      </c>
      <c r="I427" s="103" t="s">
        <v>1423</v>
      </c>
      <c r="J427" s="99" t="s">
        <v>2285</v>
      </c>
    </row>
    <row r="428" ht="56.25" spans="1:10">
      <c r="A428" s="110"/>
      <c r="B428" s="110"/>
      <c r="C428" s="103" t="s">
        <v>1404</v>
      </c>
      <c r="D428" s="103" t="s">
        <v>1405</v>
      </c>
      <c r="E428" s="99" t="s">
        <v>2286</v>
      </c>
      <c r="F428" s="103" t="s">
        <v>1375</v>
      </c>
      <c r="G428" s="99" t="s">
        <v>1396</v>
      </c>
      <c r="H428" s="103" t="s">
        <v>1397</v>
      </c>
      <c r="I428" s="103" t="s">
        <v>1423</v>
      </c>
      <c r="J428" s="99" t="s">
        <v>2287</v>
      </c>
    </row>
    <row r="429" ht="67.5" spans="1:10">
      <c r="A429" s="106" t="s">
        <v>2288</v>
      </c>
      <c r="B429" s="106" t="s">
        <v>2289</v>
      </c>
      <c r="C429" s="103" t="s">
        <v>1379</v>
      </c>
      <c r="D429" s="103" t="s">
        <v>1394</v>
      </c>
      <c r="E429" s="99" t="s">
        <v>2290</v>
      </c>
      <c r="F429" s="103" t="s">
        <v>1375</v>
      </c>
      <c r="G429" s="99" t="s">
        <v>1396</v>
      </c>
      <c r="H429" s="103" t="s">
        <v>1397</v>
      </c>
      <c r="I429" s="103" t="s">
        <v>1384</v>
      </c>
      <c r="J429" s="99" t="s">
        <v>2291</v>
      </c>
    </row>
    <row r="430" ht="101.25" spans="1:10">
      <c r="A430" s="108"/>
      <c r="B430" s="108"/>
      <c r="C430" s="103" t="s">
        <v>1399</v>
      </c>
      <c r="D430" s="103" t="s">
        <v>1543</v>
      </c>
      <c r="E430" s="99" t="s">
        <v>2292</v>
      </c>
      <c r="F430" s="103" t="s">
        <v>1375</v>
      </c>
      <c r="G430" s="99" t="s">
        <v>1396</v>
      </c>
      <c r="H430" s="103" t="s">
        <v>1586</v>
      </c>
      <c r="I430" s="103" t="s">
        <v>1384</v>
      </c>
      <c r="J430" s="99" t="s">
        <v>2293</v>
      </c>
    </row>
    <row r="431" ht="78.75" spans="1:10">
      <c r="A431" s="110"/>
      <c r="B431" s="110"/>
      <c r="C431" s="103" t="s">
        <v>1404</v>
      </c>
      <c r="D431" s="103" t="s">
        <v>1405</v>
      </c>
      <c r="E431" s="99" t="s">
        <v>2294</v>
      </c>
      <c r="F431" s="103" t="s">
        <v>1375</v>
      </c>
      <c r="G431" s="99" t="s">
        <v>1396</v>
      </c>
      <c r="H431" s="103" t="s">
        <v>1397</v>
      </c>
      <c r="I431" s="103" t="s">
        <v>1423</v>
      </c>
      <c r="J431" s="99" t="s">
        <v>2295</v>
      </c>
    </row>
    <row r="432" spans="1:10">
      <c r="A432" s="99" t="s">
        <v>2296</v>
      </c>
      <c r="B432" s="104"/>
      <c r="C432" s="104"/>
      <c r="D432" s="104"/>
      <c r="E432" s="104"/>
      <c r="F432" s="105"/>
      <c r="G432" s="104"/>
      <c r="H432" s="105"/>
      <c r="I432" s="105"/>
      <c r="J432" s="104"/>
    </row>
    <row r="433" spans="1:10">
      <c r="A433" s="99" t="s">
        <v>2297</v>
      </c>
      <c r="B433" s="104"/>
      <c r="C433" s="104"/>
      <c r="D433" s="104"/>
      <c r="E433" s="104"/>
      <c r="F433" s="105"/>
      <c r="G433" s="104"/>
      <c r="H433" s="105"/>
      <c r="I433" s="105"/>
      <c r="J433" s="104"/>
    </row>
    <row r="434" ht="56.25" spans="1:10">
      <c r="A434" s="106" t="s">
        <v>2298</v>
      </c>
      <c r="B434" s="106" t="s">
        <v>2299</v>
      </c>
      <c r="C434" s="103" t="s">
        <v>1379</v>
      </c>
      <c r="D434" s="103" t="s">
        <v>1380</v>
      </c>
      <c r="E434" s="99" t="s">
        <v>2300</v>
      </c>
      <c r="F434" s="103" t="s">
        <v>1528</v>
      </c>
      <c r="G434" s="99" t="s">
        <v>2301</v>
      </c>
      <c r="H434" s="103" t="s">
        <v>1678</v>
      </c>
      <c r="I434" s="103" t="s">
        <v>1384</v>
      </c>
      <c r="J434" s="99" t="s">
        <v>2302</v>
      </c>
    </row>
    <row r="435" ht="78.75" spans="1:10">
      <c r="A435" s="108"/>
      <c r="B435" s="108"/>
      <c r="C435" s="103" t="s">
        <v>1379</v>
      </c>
      <c r="D435" s="103" t="s">
        <v>1380</v>
      </c>
      <c r="E435" s="99" t="s">
        <v>2303</v>
      </c>
      <c r="F435" s="103" t="s">
        <v>1375</v>
      </c>
      <c r="G435" s="99" t="s">
        <v>2304</v>
      </c>
      <c r="H435" s="103" t="s">
        <v>1678</v>
      </c>
      <c r="I435" s="103" t="s">
        <v>1384</v>
      </c>
      <c r="J435" s="99" t="s">
        <v>2305</v>
      </c>
    </row>
    <row r="436" ht="45" spans="1:10">
      <c r="A436" s="108"/>
      <c r="B436" s="108"/>
      <c r="C436" s="103" t="s">
        <v>1379</v>
      </c>
      <c r="D436" s="103" t="s">
        <v>1439</v>
      </c>
      <c r="E436" s="99" t="s">
        <v>1804</v>
      </c>
      <c r="F436" s="103" t="s">
        <v>1375</v>
      </c>
      <c r="G436" s="99" t="s">
        <v>1719</v>
      </c>
      <c r="H436" s="103" t="s">
        <v>1505</v>
      </c>
      <c r="I436" s="103" t="s">
        <v>1423</v>
      </c>
      <c r="J436" s="99" t="s">
        <v>1805</v>
      </c>
    </row>
    <row r="437" ht="45" spans="1:10">
      <c r="A437" s="108"/>
      <c r="B437" s="108"/>
      <c r="C437" s="103" t="s">
        <v>1379</v>
      </c>
      <c r="D437" s="103" t="s">
        <v>1394</v>
      </c>
      <c r="E437" s="99" t="s">
        <v>2306</v>
      </c>
      <c r="F437" s="103" t="s">
        <v>1375</v>
      </c>
      <c r="G437" s="99" t="s">
        <v>1913</v>
      </c>
      <c r="H437" s="103" t="s">
        <v>2307</v>
      </c>
      <c r="I437" s="103" t="s">
        <v>1384</v>
      </c>
      <c r="J437" s="99" t="s">
        <v>2308</v>
      </c>
    </row>
    <row r="438" ht="33.75" spans="1:10">
      <c r="A438" s="108"/>
      <c r="B438" s="108"/>
      <c r="C438" s="103" t="s">
        <v>1399</v>
      </c>
      <c r="D438" s="103" t="s">
        <v>1543</v>
      </c>
      <c r="E438" s="99" t="s">
        <v>2309</v>
      </c>
      <c r="F438" s="103" t="s">
        <v>1375</v>
      </c>
      <c r="G438" s="99" t="s">
        <v>2310</v>
      </c>
      <c r="H438" s="103" t="s">
        <v>1397</v>
      </c>
      <c r="I438" s="103" t="s">
        <v>1423</v>
      </c>
      <c r="J438" s="99" t="s">
        <v>2311</v>
      </c>
    </row>
    <row r="439" ht="123.75" spans="1:10">
      <c r="A439" s="108"/>
      <c r="B439" s="108"/>
      <c r="C439" s="103" t="s">
        <v>1399</v>
      </c>
      <c r="D439" s="103" t="s">
        <v>1400</v>
      </c>
      <c r="E439" s="99" t="s">
        <v>2312</v>
      </c>
      <c r="F439" s="103" t="s">
        <v>1528</v>
      </c>
      <c r="G439" s="99" t="s">
        <v>1422</v>
      </c>
      <c r="H439" s="103" t="s">
        <v>1397</v>
      </c>
      <c r="I439" s="103" t="s">
        <v>1384</v>
      </c>
      <c r="J439" s="99" t="s">
        <v>2313</v>
      </c>
    </row>
    <row r="440" ht="78.75" spans="1:10">
      <c r="A440" s="108"/>
      <c r="B440" s="108"/>
      <c r="C440" s="103" t="s">
        <v>1399</v>
      </c>
      <c r="D440" s="103" t="s">
        <v>1503</v>
      </c>
      <c r="E440" s="99" t="s">
        <v>2314</v>
      </c>
      <c r="F440" s="103" t="s">
        <v>1375</v>
      </c>
      <c r="G440" s="99" t="s">
        <v>2315</v>
      </c>
      <c r="H440" s="103" t="s">
        <v>1397</v>
      </c>
      <c r="I440" s="103" t="s">
        <v>1423</v>
      </c>
      <c r="J440" s="99" t="s">
        <v>2314</v>
      </c>
    </row>
    <row r="441" ht="78.75" spans="1:10">
      <c r="A441" s="110"/>
      <c r="B441" s="110"/>
      <c r="C441" s="103" t="s">
        <v>1404</v>
      </c>
      <c r="D441" s="103" t="s">
        <v>1405</v>
      </c>
      <c r="E441" s="99" t="s">
        <v>1523</v>
      </c>
      <c r="F441" s="103" t="s">
        <v>1487</v>
      </c>
      <c r="G441" s="99" t="s">
        <v>1565</v>
      </c>
      <c r="H441" s="103" t="s">
        <v>1397</v>
      </c>
      <c r="I441" s="103" t="s">
        <v>1384</v>
      </c>
      <c r="J441" s="99" t="s">
        <v>2316</v>
      </c>
    </row>
    <row r="442" ht="67.5" spans="1:10">
      <c r="A442" s="106" t="s">
        <v>2317</v>
      </c>
      <c r="B442" s="106" t="s">
        <v>2318</v>
      </c>
      <c r="C442" s="103" t="s">
        <v>1379</v>
      </c>
      <c r="D442" s="103" t="s">
        <v>1380</v>
      </c>
      <c r="E442" s="99" t="s">
        <v>2319</v>
      </c>
      <c r="F442" s="103" t="s">
        <v>1375</v>
      </c>
      <c r="G442" s="99" t="s">
        <v>1864</v>
      </c>
      <c r="H442" s="103" t="s">
        <v>1678</v>
      </c>
      <c r="I442" s="103" t="s">
        <v>1384</v>
      </c>
      <c r="J442" s="99" t="s">
        <v>2320</v>
      </c>
    </row>
    <row r="443" ht="56.25" spans="1:10">
      <c r="A443" s="108"/>
      <c r="B443" s="108"/>
      <c r="C443" s="103" t="s">
        <v>1379</v>
      </c>
      <c r="D443" s="103" t="s">
        <v>1380</v>
      </c>
      <c r="E443" s="99" t="s">
        <v>2321</v>
      </c>
      <c r="F443" s="103" t="s">
        <v>1375</v>
      </c>
      <c r="G443" s="99" t="s">
        <v>1500</v>
      </c>
      <c r="H443" s="103" t="s">
        <v>1470</v>
      </c>
      <c r="I443" s="103" t="s">
        <v>1384</v>
      </c>
      <c r="J443" s="99" t="s">
        <v>2322</v>
      </c>
    </row>
    <row r="444" ht="45" spans="1:10">
      <c r="A444" s="108"/>
      <c r="B444" s="108"/>
      <c r="C444" s="103" t="s">
        <v>1379</v>
      </c>
      <c r="D444" s="103" t="s">
        <v>1380</v>
      </c>
      <c r="E444" s="99" t="s">
        <v>2323</v>
      </c>
      <c r="F444" s="103" t="s">
        <v>1375</v>
      </c>
      <c r="G444" s="99" t="s">
        <v>1477</v>
      </c>
      <c r="H444" s="103" t="s">
        <v>2324</v>
      </c>
      <c r="I444" s="103" t="s">
        <v>1384</v>
      </c>
      <c r="J444" s="99" t="s">
        <v>2325</v>
      </c>
    </row>
    <row r="445" ht="45" spans="1:10">
      <c r="A445" s="108"/>
      <c r="B445" s="108"/>
      <c r="C445" s="103" t="s">
        <v>1379</v>
      </c>
      <c r="D445" s="103" t="s">
        <v>1380</v>
      </c>
      <c r="E445" s="99" t="s">
        <v>2326</v>
      </c>
      <c r="F445" s="103" t="s">
        <v>1375</v>
      </c>
      <c r="G445" s="99" t="s">
        <v>2327</v>
      </c>
      <c r="H445" s="103" t="s">
        <v>1586</v>
      </c>
      <c r="I445" s="103" t="s">
        <v>1384</v>
      </c>
      <c r="J445" s="99" t="s">
        <v>2328</v>
      </c>
    </row>
    <row r="446" ht="45" spans="1:10">
      <c r="A446" s="108"/>
      <c r="B446" s="108"/>
      <c r="C446" s="103" t="s">
        <v>1379</v>
      </c>
      <c r="D446" s="103" t="s">
        <v>1380</v>
      </c>
      <c r="E446" s="99" t="s">
        <v>2329</v>
      </c>
      <c r="F446" s="103" t="s">
        <v>1375</v>
      </c>
      <c r="G446" s="99" t="s">
        <v>2330</v>
      </c>
      <c r="H446" s="103" t="s">
        <v>1586</v>
      </c>
      <c r="I446" s="103" t="s">
        <v>1384</v>
      </c>
      <c r="J446" s="99" t="s">
        <v>2331</v>
      </c>
    </row>
    <row r="447" ht="123.75" spans="1:10">
      <c r="A447" s="108"/>
      <c r="B447" s="108"/>
      <c r="C447" s="103" t="s">
        <v>1379</v>
      </c>
      <c r="D447" s="103" t="s">
        <v>1439</v>
      </c>
      <c r="E447" s="99" t="s">
        <v>2332</v>
      </c>
      <c r="F447" s="103" t="s">
        <v>1375</v>
      </c>
      <c r="G447" s="99" t="s">
        <v>1396</v>
      </c>
      <c r="H447" s="103" t="s">
        <v>1397</v>
      </c>
      <c r="I447" s="103" t="s">
        <v>1384</v>
      </c>
      <c r="J447" s="99" t="s">
        <v>2333</v>
      </c>
    </row>
    <row r="448" ht="56.25" spans="1:10">
      <c r="A448" s="108"/>
      <c r="B448" s="108"/>
      <c r="C448" s="103" t="s">
        <v>1379</v>
      </c>
      <c r="D448" s="103" t="s">
        <v>1394</v>
      </c>
      <c r="E448" s="99" t="s">
        <v>2334</v>
      </c>
      <c r="F448" s="103" t="s">
        <v>1375</v>
      </c>
      <c r="G448" s="99" t="s">
        <v>1913</v>
      </c>
      <c r="H448" s="103" t="s">
        <v>2307</v>
      </c>
      <c r="I448" s="103" t="s">
        <v>1384</v>
      </c>
      <c r="J448" s="99" t="s">
        <v>2335</v>
      </c>
    </row>
    <row r="449" ht="191.25" spans="1:10">
      <c r="A449" s="108"/>
      <c r="B449" s="108"/>
      <c r="C449" s="103" t="s">
        <v>1399</v>
      </c>
      <c r="D449" s="103" t="s">
        <v>1400</v>
      </c>
      <c r="E449" s="99" t="s">
        <v>2336</v>
      </c>
      <c r="F449" s="103" t="s">
        <v>1375</v>
      </c>
      <c r="G449" s="99" t="s">
        <v>1422</v>
      </c>
      <c r="H449" s="103" t="s">
        <v>2337</v>
      </c>
      <c r="I449" s="103" t="s">
        <v>1384</v>
      </c>
      <c r="J449" s="99" t="s">
        <v>2338</v>
      </c>
    </row>
    <row r="450" ht="191.25" spans="1:10">
      <c r="A450" s="108"/>
      <c r="B450" s="108"/>
      <c r="C450" s="103" t="s">
        <v>1399</v>
      </c>
      <c r="D450" s="103" t="s">
        <v>1400</v>
      </c>
      <c r="E450" s="99" t="s">
        <v>2339</v>
      </c>
      <c r="F450" s="103" t="s">
        <v>1375</v>
      </c>
      <c r="G450" s="99" t="s">
        <v>1988</v>
      </c>
      <c r="H450" s="103" t="s">
        <v>2337</v>
      </c>
      <c r="I450" s="103" t="s">
        <v>1384</v>
      </c>
      <c r="J450" s="99" t="s">
        <v>2338</v>
      </c>
    </row>
    <row r="451" ht="191.25" spans="1:10">
      <c r="A451" s="108"/>
      <c r="B451" s="108"/>
      <c r="C451" s="103" t="s">
        <v>1399</v>
      </c>
      <c r="D451" s="103" t="s">
        <v>1400</v>
      </c>
      <c r="E451" s="99" t="s">
        <v>2340</v>
      </c>
      <c r="F451" s="103" t="s">
        <v>1375</v>
      </c>
      <c r="G451" s="99" t="s">
        <v>1864</v>
      </c>
      <c r="H451" s="103" t="s">
        <v>2337</v>
      </c>
      <c r="I451" s="103" t="s">
        <v>1384</v>
      </c>
      <c r="J451" s="99" t="s">
        <v>2338</v>
      </c>
    </row>
    <row r="452" ht="191.25" spans="1:10">
      <c r="A452" s="108"/>
      <c r="B452" s="108"/>
      <c r="C452" s="103" t="s">
        <v>1399</v>
      </c>
      <c r="D452" s="103" t="s">
        <v>1400</v>
      </c>
      <c r="E452" s="99" t="s">
        <v>2341</v>
      </c>
      <c r="F452" s="103" t="s">
        <v>1375</v>
      </c>
      <c r="G452" s="99" t="s">
        <v>1422</v>
      </c>
      <c r="H452" s="103" t="s">
        <v>2337</v>
      </c>
      <c r="I452" s="103" t="s">
        <v>1384</v>
      </c>
      <c r="J452" s="99" t="s">
        <v>2338</v>
      </c>
    </row>
    <row r="453" ht="168.75" spans="1:10">
      <c r="A453" s="108"/>
      <c r="B453" s="108"/>
      <c r="C453" s="103" t="s">
        <v>1399</v>
      </c>
      <c r="D453" s="103" t="s">
        <v>1400</v>
      </c>
      <c r="E453" s="99" t="s">
        <v>2342</v>
      </c>
      <c r="F453" s="103" t="s">
        <v>1375</v>
      </c>
      <c r="G453" s="99" t="s">
        <v>1517</v>
      </c>
      <c r="H453" s="103" t="s">
        <v>2337</v>
      </c>
      <c r="I453" s="103" t="s">
        <v>1384</v>
      </c>
      <c r="J453" s="99" t="s">
        <v>2343</v>
      </c>
    </row>
    <row r="454" ht="45" spans="1:10">
      <c r="A454" s="108"/>
      <c r="B454" s="108"/>
      <c r="C454" s="103" t="s">
        <v>1399</v>
      </c>
      <c r="D454" s="103" t="s">
        <v>1503</v>
      </c>
      <c r="E454" s="99" t="s">
        <v>2344</v>
      </c>
      <c r="F454" s="103" t="s">
        <v>1375</v>
      </c>
      <c r="G454" s="99" t="s">
        <v>1396</v>
      </c>
      <c r="H454" s="103" t="s">
        <v>1397</v>
      </c>
      <c r="I454" s="103" t="s">
        <v>1384</v>
      </c>
      <c r="J454" s="99" t="s">
        <v>2345</v>
      </c>
    </row>
    <row r="455" ht="90" spans="1:10">
      <c r="A455" s="110"/>
      <c r="B455" s="110"/>
      <c r="C455" s="103" t="s">
        <v>1404</v>
      </c>
      <c r="D455" s="103" t="s">
        <v>1405</v>
      </c>
      <c r="E455" s="99" t="s">
        <v>1523</v>
      </c>
      <c r="F455" s="103" t="s">
        <v>1375</v>
      </c>
      <c r="G455" s="99" t="s">
        <v>1565</v>
      </c>
      <c r="H455" s="103" t="s">
        <v>1397</v>
      </c>
      <c r="I455" s="103" t="s">
        <v>1384</v>
      </c>
      <c r="J455" s="99" t="s">
        <v>2346</v>
      </c>
    </row>
    <row r="456" ht="168.75" spans="1:10">
      <c r="A456" s="106" t="s">
        <v>2347</v>
      </c>
      <c r="B456" s="106" t="s">
        <v>2348</v>
      </c>
      <c r="C456" s="103" t="s">
        <v>1379</v>
      </c>
      <c r="D456" s="103" t="s">
        <v>1380</v>
      </c>
      <c r="E456" s="99" t="s">
        <v>2349</v>
      </c>
      <c r="F456" s="103" t="s">
        <v>1528</v>
      </c>
      <c r="G456" s="99" t="s">
        <v>2350</v>
      </c>
      <c r="H456" s="103" t="s">
        <v>1511</v>
      </c>
      <c r="I456" s="103" t="s">
        <v>1384</v>
      </c>
      <c r="J456" s="99" t="s">
        <v>2351</v>
      </c>
    </row>
    <row r="457" ht="90" spans="1:10">
      <c r="A457" s="108"/>
      <c r="B457" s="108"/>
      <c r="C457" s="103" t="s">
        <v>1379</v>
      </c>
      <c r="D457" s="103" t="s">
        <v>1380</v>
      </c>
      <c r="E457" s="99" t="s">
        <v>2352</v>
      </c>
      <c r="F457" s="103" t="s">
        <v>1375</v>
      </c>
      <c r="G457" s="99" t="s">
        <v>2301</v>
      </c>
      <c r="H457" s="103" t="s">
        <v>1678</v>
      </c>
      <c r="I457" s="103" t="s">
        <v>1384</v>
      </c>
      <c r="J457" s="99" t="s">
        <v>2353</v>
      </c>
    </row>
    <row r="458" ht="78.75" spans="1:10">
      <c r="A458" s="108"/>
      <c r="B458" s="108"/>
      <c r="C458" s="103" t="s">
        <v>1379</v>
      </c>
      <c r="D458" s="103" t="s">
        <v>1380</v>
      </c>
      <c r="E458" s="99" t="s">
        <v>2354</v>
      </c>
      <c r="F458" s="103" t="s">
        <v>1375</v>
      </c>
      <c r="G458" s="99" t="s">
        <v>2355</v>
      </c>
      <c r="H458" s="103" t="s">
        <v>1678</v>
      </c>
      <c r="I458" s="103" t="s">
        <v>1384</v>
      </c>
      <c r="J458" s="99" t="s">
        <v>2356</v>
      </c>
    </row>
    <row r="459" ht="45" spans="1:10">
      <c r="A459" s="108"/>
      <c r="B459" s="108"/>
      <c r="C459" s="103" t="s">
        <v>1379</v>
      </c>
      <c r="D459" s="103" t="s">
        <v>1439</v>
      </c>
      <c r="E459" s="99" t="s">
        <v>2357</v>
      </c>
      <c r="F459" s="103" t="s">
        <v>1375</v>
      </c>
      <c r="G459" s="99" t="s">
        <v>1719</v>
      </c>
      <c r="H459" s="103" t="s">
        <v>1505</v>
      </c>
      <c r="I459" s="103" t="s">
        <v>1423</v>
      </c>
      <c r="J459" s="99" t="s">
        <v>1805</v>
      </c>
    </row>
    <row r="460" ht="33.75" spans="1:10">
      <c r="A460" s="108"/>
      <c r="B460" s="108"/>
      <c r="C460" s="103" t="s">
        <v>1379</v>
      </c>
      <c r="D460" s="103" t="s">
        <v>1394</v>
      </c>
      <c r="E460" s="99" t="s">
        <v>1806</v>
      </c>
      <c r="F460" s="103" t="s">
        <v>1375</v>
      </c>
      <c r="G460" s="99" t="s">
        <v>2358</v>
      </c>
      <c r="H460" s="103" t="s">
        <v>1505</v>
      </c>
      <c r="I460" s="103" t="s">
        <v>1384</v>
      </c>
      <c r="J460" s="99" t="s">
        <v>1808</v>
      </c>
    </row>
    <row r="461" ht="112.5" spans="1:10">
      <c r="A461" s="108"/>
      <c r="B461" s="108"/>
      <c r="C461" s="103" t="s">
        <v>1399</v>
      </c>
      <c r="D461" s="103" t="s">
        <v>1543</v>
      </c>
      <c r="E461" s="99" t="s">
        <v>2359</v>
      </c>
      <c r="F461" s="103" t="s">
        <v>1375</v>
      </c>
      <c r="G461" s="99" t="s">
        <v>2360</v>
      </c>
      <c r="H461" s="103" t="s">
        <v>1397</v>
      </c>
      <c r="I461" s="103" t="s">
        <v>1384</v>
      </c>
      <c r="J461" s="99" t="s">
        <v>2361</v>
      </c>
    </row>
    <row r="462" ht="90" spans="1:10">
      <c r="A462" s="108"/>
      <c r="B462" s="108"/>
      <c r="C462" s="103" t="s">
        <v>1399</v>
      </c>
      <c r="D462" s="103" t="s">
        <v>1543</v>
      </c>
      <c r="E462" s="99" t="s">
        <v>2362</v>
      </c>
      <c r="F462" s="103" t="s">
        <v>1375</v>
      </c>
      <c r="G462" s="99" t="s">
        <v>2330</v>
      </c>
      <c r="H462" s="103" t="s">
        <v>1397</v>
      </c>
      <c r="I462" s="103" t="s">
        <v>1384</v>
      </c>
      <c r="J462" s="99" t="s">
        <v>2363</v>
      </c>
    </row>
    <row r="463" ht="135" spans="1:10">
      <c r="A463" s="108"/>
      <c r="B463" s="108"/>
      <c r="C463" s="103" t="s">
        <v>1399</v>
      </c>
      <c r="D463" s="103" t="s">
        <v>1503</v>
      </c>
      <c r="E463" s="99" t="s">
        <v>2364</v>
      </c>
      <c r="F463" s="103" t="s">
        <v>1375</v>
      </c>
      <c r="G463" s="99" t="s">
        <v>2315</v>
      </c>
      <c r="H463" s="103" t="s">
        <v>1397</v>
      </c>
      <c r="I463" s="103" t="s">
        <v>1423</v>
      </c>
      <c r="J463" s="99" t="s">
        <v>2364</v>
      </c>
    </row>
    <row r="464" ht="112.5" spans="1:10">
      <c r="A464" s="110"/>
      <c r="B464" s="110"/>
      <c r="C464" s="103" t="s">
        <v>1404</v>
      </c>
      <c r="D464" s="103" t="s">
        <v>1405</v>
      </c>
      <c r="E464" s="99" t="s">
        <v>2365</v>
      </c>
      <c r="F464" s="103" t="s">
        <v>1487</v>
      </c>
      <c r="G464" s="99" t="s">
        <v>1565</v>
      </c>
      <c r="H464" s="103" t="s">
        <v>1397</v>
      </c>
      <c r="I464" s="103" t="s">
        <v>1384</v>
      </c>
      <c r="J464" s="99" t="s">
        <v>1658</v>
      </c>
    </row>
    <row r="465" ht="56.25" spans="1:10">
      <c r="A465" s="106" t="s">
        <v>2366</v>
      </c>
      <c r="B465" s="106" t="s">
        <v>2367</v>
      </c>
      <c r="C465" s="103" t="s">
        <v>1379</v>
      </c>
      <c r="D465" s="103" t="s">
        <v>1380</v>
      </c>
      <c r="E465" s="99" t="s">
        <v>2300</v>
      </c>
      <c r="F465" s="103" t="s">
        <v>1375</v>
      </c>
      <c r="G465" s="99" t="s">
        <v>2301</v>
      </c>
      <c r="H465" s="103" t="s">
        <v>1678</v>
      </c>
      <c r="I465" s="103" t="s">
        <v>1384</v>
      </c>
      <c r="J465" s="99" t="s">
        <v>2302</v>
      </c>
    </row>
    <row r="466" ht="78.75" spans="1:10">
      <c r="A466" s="108"/>
      <c r="B466" s="108"/>
      <c r="C466" s="103" t="s">
        <v>1379</v>
      </c>
      <c r="D466" s="103" t="s">
        <v>1380</v>
      </c>
      <c r="E466" s="99" t="s">
        <v>2303</v>
      </c>
      <c r="F466" s="103" t="s">
        <v>1375</v>
      </c>
      <c r="G466" s="99" t="s">
        <v>2304</v>
      </c>
      <c r="H466" s="103" t="s">
        <v>1678</v>
      </c>
      <c r="I466" s="103" t="s">
        <v>1384</v>
      </c>
      <c r="J466" s="99" t="s">
        <v>2305</v>
      </c>
    </row>
    <row r="467" ht="45" spans="1:10">
      <c r="A467" s="108"/>
      <c r="B467" s="108"/>
      <c r="C467" s="103" t="s">
        <v>1379</v>
      </c>
      <c r="D467" s="103" t="s">
        <v>1439</v>
      </c>
      <c r="E467" s="99" t="s">
        <v>1804</v>
      </c>
      <c r="F467" s="103" t="s">
        <v>1375</v>
      </c>
      <c r="G467" s="99" t="s">
        <v>1719</v>
      </c>
      <c r="H467" s="103" t="s">
        <v>1505</v>
      </c>
      <c r="I467" s="103" t="s">
        <v>1423</v>
      </c>
      <c r="J467" s="99" t="s">
        <v>1805</v>
      </c>
    </row>
    <row r="468" ht="45" spans="1:10">
      <c r="A468" s="108"/>
      <c r="B468" s="108"/>
      <c r="C468" s="103" t="s">
        <v>1379</v>
      </c>
      <c r="D468" s="103" t="s">
        <v>1394</v>
      </c>
      <c r="E468" s="99" t="s">
        <v>2306</v>
      </c>
      <c r="F468" s="103" t="s">
        <v>1375</v>
      </c>
      <c r="G468" s="99" t="s">
        <v>1913</v>
      </c>
      <c r="H468" s="103" t="s">
        <v>2307</v>
      </c>
      <c r="I468" s="103" t="s">
        <v>1384</v>
      </c>
      <c r="J468" s="99" t="s">
        <v>2308</v>
      </c>
    </row>
    <row r="469" ht="33.75" spans="1:10">
      <c r="A469" s="108"/>
      <c r="B469" s="108"/>
      <c r="C469" s="103" t="s">
        <v>1399</v>
      </c>
      <c r="D469" s="103" t="s">
        <v>1543</v>
      </c>
      <c r="E469" s="99" t="s">
        <v>2309</v>
      </c>
      <c r="F469" s="103" t="s">
        <v>1375</v>
      </c>
      <c r="G469" s="99" t="s">
        <v>2310</v>
      </c>
      <c r="H469" s="103" t="s">
        <v>1397</v>
      </c>
      <c r="I469" s="103" t="s">
        <v>1384</v>
      </c>
      <c r="J469" s="99" t="s">
        <v>2311</v>
      </c>
    </row>
    <row r="470" ht="123.75" spans="1:10">
      <c r="A470" s="108"/>
      <c r="B470" s="108"/>
      <c r="C470" s="103" t="s">
        <v>1399</v>
      </c>
      <c r="D470" s="103" t="s">
        <v>1400</v>
      </c>
      <c r="E470" s="99" t="s">
        <v>2312</v>
      </c>
      <c r="F470" s="103" t="s">
        <v>1375</v>
      </c>
      <c r="G470" s="99" t="s">
        <v>1422</v>
      </c>
      <c r="H470" s="103" t="s">
        <v>1397</v>
      </c>
      <c r="I470" s="103" t="s">
        <v>1384</v>
      </c>
      <c r="J470" s="99" t="s">
        <v>2313</v>
      </c>
    </row>
    <row r="471" ht="78.75" spans="1:10">
      <c r="A471" s="108"/>
      <c r="B471" s="108"/>
      <c r="C471" s="103" t="s">
        <v>1399</v>
      </c>
      <c r="D471" s="103" t="s">
        <v>1503</v>
      </c>
      <c r="E471" s="99" t="s">
        <v>2314</v>
      </c>
      <c r="F471" s="103" t="s">
        <v>1375</v>
      </c>
      <c r="G471" s="99" t="s">
        <v>2315</v>
      </c>
      <c r="H471" s="103" t="s">
        <v>1397</v>
      </c>
      <c r="I471" s="103" t="s">
        <v>1384</v>
      </c>
      <c r="J471" s="99" t="s">
        <v>2314</v>
      </c>
    </row>
    <row r="472" ht="78.75" spans="1:10">
      <c r="A472" s="110"/>
      <c r="B472" s="110"/>
      <c r="C472" s="103" t="s">
        <v>1404</v>
      </c>
      <c r="D472" s="103" t="s">
        <v>1405</v>
      </c>
      <c r="E472" s="99" t="s">
        <v>1523</v>
      </c>
      <c r="F472" s="103" t="s">
        <v>1528</v>
      </c>
      <c r="G472" s="99" t="s">
        <v>1565</v>
      </c>
      <c r="H472" s="103" t="s">
        <v>1397</v>
      </c>
      <c r="I472" s="103" t="s">
        <v>1384</v>
      </c>
      <c r="J472" s="99" t="s">
        <v>2316</v>
      </c>
    </row>
    <row r="473" spans="1:10">
      <c r="A473" s="99" t="s">
        <v>2368</v>
      </c>
      <c r="B473" s="104"/>
      <c r="C473" s="104"/>
      <c r="D473" s="104"/>
      <c r="E473" s="104"/>
      <c r="F473" s="105"/>
      <c r="G473" s="104"/>
      <c r="H473" s="105"/>
      <c r="I473" s="105"/>
      <c r="J473" s="104"/>
    </row>
    <row r="474" spans="1:10">
      <c r="A474" s="99" t="s">
        <v>2369</v>
      </c>
      <c r="B474" s="104"/>
      <c r="C474" s="104"/>
      <c r="D474" s="104"/>
      <c r="E474" s="104"/>
      <c r="F474" s="105"/>
      <c r="G474" s="104"/>
      <c r="H474" s="105"/>
      <c r="I474" s="105"/>
      <c r="J474" s="104"/>
    </row>
    <row r="475" ht="45" spans="1:10">
      <c r="A475" s="106" t="s">
        <v>2370</v>
      </c>
      <c r="B475" s="106" t="s">
        <v>2371</v>
      </c>
      <c r="C475" s="103" t="s">
        <v>1379</v>
      </c>
      <c r="D475" s="103" t="s">
        <v>1380</v>
      </c>
      <c r="E475" s="99" t="s">
        <v>2372</v>
      </c>
      <c r="F475" s="103" t="s">
        <v>1375</v>
      </c>
      <c r="G475" s="99" t="s">
        <v>2373</v>
      </c>
      <c r="H475" s="103" t="s">
        <v>2374</v>
      </c>
      <c r="I475" s="103" t="s">
        <v>1384</v>
      </c>
      <c r="J475" s="99" t="s">
        <v>2375</v>
      </c>
    </row>
    <row r="476" ht="45" spans="1:10">
      <c r="A476" s="108"/>
      <c r="B476" s="108"/>
      <c r="C476" s="103" t="s">
        <v>1379</v>
      </c>
      <c r="D476" s="103" t="s">
        <v>1380</v>
      </c>
      <c r="E476" s="99" t="s">
        <v>2376</v>
      </c>
      <c r="F476" s="103" t="s">
        <v>1375</v>
      </c>
      <c r="G476" s="99" t="s">
        <v>1500</v>
      </c>
      <c r="H476" s="103" t="s">
        <v>2374</v>
      </c>
      <c r="I476" s="103" t="s">
        <v>1384</v>
      </c>
      <c r="J476" s="99" t="s">
        <v>2377</v>
      </c>
    </row>
    <row r="477" ht="45" spans="1:10">
      <c r="A477" s="108"/>
      <c r="B477" s="108"/>
      <c r="C477" s="103" t="s">
        <v>1379</v>
      </c>
      <c r="D477" s="103" t="s">
        <v>1380</v>
      </c>
      <c r="E477" s="99" t="s">
        <v>2378</v>
      </c>
      <c r="F477" s="103" t="s">
        <v>1375</v>
      </c>
      <c r="G477" s="99" t="s">
        <v>1477</v>
      </c>
      <c r="H477" s="103" t="s">
        <v>2374</v>
      </c>
      <c r="I477" s="103" t="s">
        <v>1384</v>
      </c>
      <c r="J477" s="99" t="s">
        <v>2379</v>
      </c>
    </row>
    <row r="478" ht="45" spans="1:10">
      <c r="A478" s="108"/>
      <c r="B478" s="108"/>
      <c r="C478" s="103" t="s">
        <v>1379</v>
      </c>
      <c r="D478" s="103" t="s">
        <v>1380</v>
      </c>
      <c r="E478" s="99" t="s">
        <v>2380</v>
      </c>
      <c r="F478" s="103" t="s">
        <v>1375</v>
      </c>
      <c r="G478" s="99" t="s">
        <v>2373</v>
      </c>
      <c r="H478" s="103" t="s">
        <v>2374</v>
      </c>
      <c r="I478" s="103" t="s">
        <v>1384</v>
      </c>
      <c r="J478" s="99" t="s">
        <v>2381</v>
      </c>
    </row>
    <row r="479" ht="45" spans="1:10">
      <c r="A479" s="108"/>
      <c r="B479" s="108"/>
      <c r="C479" s="103" t="s">
        <v>1379</v>
      </c>
      <c r="D479" s="103" t="s">
        <v>1380</v>
      </c>
      <c r="E479" s="99" t="s">
        <v>2382</v>
      </c>
      <c r="F479" s="103" t="s">
        <v>1375</v>
      </c>
      <c r="G479" s="99" t="s">
        <v>1477</v>
      </c>
      <c r="H479" s="103" t="s">
        <v>2374</v>
      </c>
      <c r="I479" s="103" t="s">
        <v>1384</v>
      </c>
      <c r="J479" s="99" t="s">
        <v>2383</v>
      </c>
    </row>
    <row r="480" ht="33.75" spans="1:10">
      <c r="A480" s="108"/>
      <c r="B480" s="108"/>
      <c r="C480" s="103" t="s">
        <v>1379</v>
      </c>
      <c r="D480" s="103" t="s">
        <v>1439</v>
      </c>
      <c r="E480" s="99" t="s">
        <v>2384</v>
      </c>
      <c r="F480" s="103" t="s">
        <v>1375</v>
      </c>
      <c r="G480" s="99" t="s">
        <v>1396</v>
      </c>
      <c r="H480" s="103" t="s">
        <v>1397</v>
      </c>
      <c r="I480" s="103" t="s">
        <v>1384</v>
      </c>
      <c r="J480" s="99" t="s">
        <v>2385</v>
      </c>
    </row>
    <row r="481" ht="22.5" spans="1:10">
      <c r="A481" s="108"/>
      <c r="B481" s="108"/>
      <c r="C481" s="103" t="s">
        <v>1379</v>
      </c>
      <c r="D481" s="103" t="s">
        <v>1394</v>
      </c>
      <c r="E481" s="99" t="s">
        <v>2386</v>
      </c>
      <c r="F481" s="103" t="s">
        <v>1375</v>
      </c>
      <c r="G481" s="99" t="s">
        <v>2387</v>
      </c>
      <c r="H481" s="103" t="s">
        <v>1505</v>
      </c>
      <c r="I481" s="103" t="s">
        <v>1384</v>
      </c>
      <c r="J481" s="99" t="s">
        <v>2388</v>
      </c>
    </row>
    <row r="482" ht="78.75" spans="1:10">
      <c r="A482" s="108"/>
      <c r="B482" s="108"/>
      <c r="C482" s="103" t="s">
        <v>1379</v>
      </c>
      <c r="D482" s="103" t="s">
        <v>1394</v>
      </c>
      <c r="E482" s="99" t="s">
        <v>2389</v>
      </c>
      <c r="F482" s="103" t="s">
        <v>1375</v>
      </c>
      <c r="G482" s="99" t="s">
        <v>2390</v>
      </c>
      <c r="H482" s="103" t="s">
        <v>1505</v>
      </c>
      <c r="I482" s="103" t="s">
        <v>1384</v>
      </c>
      <c r="J482" s="99" t="s">
        <v>2391</v>
      </c>
    </row>
    <row r="483" ht="22.5" spans="1:10">
      <c r="A483" s="108"/>
      <c r="B483" s="108"/>
      <c r="C483" s="103" t="s">
        <v>1399</v>
      </c>
      <c r="D483" s="103" t="s">
        <v>1400</v>
      </c>
      <c r="E483" s="99" t="s">
        <v>2392</v>
      </c>
      <c r="F483" s="103" t="s">
        <v>1375</v>
      </c>
      <c r="G483" s="99" t="s">
        <v>2393</v>
      </c>
      <c r="H483" s="103" t="s">
        <v>1388</v>
      </c>
      <c r="I483" s="103" t="s">
        <v>1384</v>
      </c>
      <c r="J483" s="99" t="s">
        <v>2394</v>
      </c>
    </row>
    <row r="484" ht="22.5" spans="1:10">
      <c r="A484" s="110"/>
      <c r="B484" s="110"/>
      <c r="C484" s="103" t="s">
        <v>1404</v>
      </c>
      <c r="D484" s="103" t="s">
        <v>1405</v>
      </c>
      <c r="E484" s="99" t="s">
        <v>2395</v>
      </c>
      <c r="F484" s="103" t="s">
        <v>1375</v>
      </c>
      <c r="G484" s="99" t="s">
        <v>1565</v>
      </c>
      <c r="H484" s="103" t="s">
        <v>1397</v>
      </c>
      <c r="I484" s="103" t="s">
        <v>1384</v>
      </c>
      <c r="J484" s="99" t="s">
        <v>2396</v>
      </c>
    </row>
    <row r="485" ht="33.75" spans="1:10">
      <c r="A485" s="106" t="s">
        <v>2397</v>
      </c>
      <c r="B485" s="106" t="s">
        <v>2398</v>
      </c>
      <c r="C485" s="103" t="s">
        <v>1379</v>
      </c>
      <c r="D485" s="103" t="s">
        <v>1380</v>
      </c>
      <c r="E485" s="99" t="s">
        <v>2399</v>
      </c>
      <c r="F485" s="103" t="s">
        <v>1375</v>
      </c>
      <c r="G485" s="99" t="s">
        <v>1396</v>
      </c>
      <c r="H485" s="103" t="s">
        <v>2145</v>
      </c>
      <c r="I485" s="103" t="s">
        <v>1384</v>
      </c>
      <c r="J485" s="99" t="s">
        <v>2400</v>
      </c>
    </row>
    <row r="486" ht="45" spans="1:10">
      <c r="A486" s="108"/>
      <c r="B486" s="108"/>
      <c r="C486" s="103" t="s">
        <v>1379</v>
      </c>
      <c r="D486" s="103" t="s">
        <v>1380</v>
      </c>
      <c r="E486" s="99" t="s">
        <v>2401</v>
      </c>
      <c r="F486" s="103" t="s">
        <v>1375</v>
      </c>
      <c r="G486" s="99" t="s">
        <v>2402</v>
      </c>
      <c r="H486" s="103" t="s">
        <v>1713</v>
      </c>
      <c r="I486" s="103" t="s">
        <v>1384</v>
      </c>
      <c r="J486" s="99" t="s">
        <v>2403</v>
      </c>
    </row>
    <row r="487" ht="33.75" spans="1:10">
      <c r="A487" s="108"/>
      <c r="B487" s="108"/>
      <c r="C487" s="103" t="s">
        <v>1379</v>
      </c>
      <c r="D487" s="103" t="s">
        <v>1439</v>
      </c>
      <c r="E487" s="99" t="s">
        <v>2404</v>
      </c>
      <c r="F487" s="103" t="s">
        <v>1375</v>
      </c>
      <c r="G487" s="99" t="s">
        <v>2405</v>
      </c>
      <c r="H487" s="103" t="s">
        <v>1505</v>
      </c>
      <c r="I487" s="103" t="s">
        <v>1423</v>
      </c>
      <c r="J487" s="99" t="s">
        <v>2406</v>
      </c>
    </row>
    <row r="488" ht="56.25" spans="1:10">
      <c r="A488" s="108"/>
      <c r="B488" s="108"/>
      <c r="C488" s="103" t="s">
        <v>1399</v>
      </c>
      <c r="D488" s="103" t="s">
        <v>1400</v>
      </c>
      <c r="E488" s="99" t="s">
        <v>2407</v>
      </c>
      <c r="F488" s="103" t="s">
        <v>1375</v>
      </c>
      <c r="G488" s="99" t="s">
        <v>2408</v>
      </c>
      <c r="H488" s="103" t="s">
        <v>1505</v>
      </c>
      <c r="I488" s="103" t="s">
        <v>1423</v>
      </c>
      <c r="J488" s="99" t="s">
        <v>2407</v>
      </c>
    </row>
    <row r="489" ht="22.5" spans="1:10">
      <c r="A489" s="110"/>
      <c r="B489" s="110"/>
      <c r="C489" s="103" t="s">
        <v>1404</v>
      </c>
      <c r="D489" s="103" t="s">
        <v>1405</v>
      </c>
      <c r="E489" s="99" t="s">
        <v>2409</v>
      </c>
      <c r="F489" s="103" t="s">
        <v>1375</v>
      </c>
      <c r="G489" s="99" t="s">
        <v>2410</v>
      </c>
      <c r="H489" s="103" t="s">
        <v>1397</v>
      </c>
      <c r="I489" s="103" t="s">
        <v>1384</v>
      </c>
      <c r="J489" s="99" t="s">
        <v>1620</v>
      </c>
    </row>
    <row r="490" ht="33.75" spans="1:10">
      <c r="A490" s="106" t="s">
        <v>2411</v>
      </c>
      <c r="B490" s="106" t="s">
        <v>2412</v>
      </c>
      <c r="C490" s="103" t="s">
        <v>1379</v>
      </c>
      <c r="D490" s="103" t="s">
        <v>1380</v>
      </c>
      <c r="E490" s="99" t="s">
        <v>2413</v>
      </c>
      <c r="F490" s="103" t="s">
        <v>1375</v>
      </c>
      <c r="G490" s="99" t="s">
        <v>2414</v>
      </c>
      <c r="H490" s="103" t="s">
        <v>2374</v>
      </c>
      <c r="I490" s="103" t="s">
        <v>1384</v>
      </c>
      <c r="J490" s="99" t="s">
        <v>2415</v>
      </c>
    </row>
    <row r="491" ht="33.75" spans="1:10">
      <c r="A491" s="108"/>
      <c r="B491" s="108"/>
      <c r="C491" s="103" t="s">
        <v>1379</v>
      </c>
      <c r="D491" s="103" t="s">
        <v>1380</v>
      </c>
      <c r="E491" s="99" t="s">
        <v>2416</v>
      </c>
      <c r="F491" s="103" t="s">
        <v>1375</v>
      </c>
      <c r="G491" s="99" t="s">
        <v>2417</v>
      </c>
      <c r="H491" s="103" t="s">
        <v>2374</v>
      </c>
      <c r="I491" s="103" t="s">
        <v>1384</v>
      </c>
      <c r="J491" s="99" t="s">
        <v>2418</v>
      </c>
    </row>
    <row r="492" ht="33.75" spans="1:10">
      <c r="A492" s="108"/>
      <c r="B492" s="108"/>
      <c r="C492" s="103" t="s">
        <v>1379</v>
      </c>
      <c r="D492" s="103" t="s">
        <v>1380</v>
      </c>
      <c r="E492" s="99" t="s">
        <v>2419</v>
      </c>
      <c r="F492" s="103" t="s">
        <v>1375</v>
      </c>
      <c r="G492" s="99" t="s">
        <v>2420</v>
      </c>
      <c r="H492" s="103" t="s">
        <v>2374</v>
      </c>
      <c r="I492" s="103" t="s">
        <v>1384</v>
      </c>
      <c r="J492" s="99" t="s">
        <v>2421</v>
      </c>
    </row>
    <row r="493" ht="33.75" spans="1:10">
      <c r="A493" s="108"/>
      <c r="B493" s="108"/>
      <c r="C493" s="103" t="s">
        <v>1379</v>
      </c>
      <c r="D493" s="103" t="s">
        <v>1380</v>
      </c>
      <c r="E493" s="99" t="s">
        <v>2422</v>
      </c>
      <c r="F493" s="103" t="s">
        <v>1375</v>
      </c>
      <c r="G493" s="99" t="s">
        <v>2423</v>
      </c>
      <c r="H493" s="103" t="s">
        <v>2374</v>
      </c>
      <c r="I493" s="103" t="s">
        <v>1384</v>
      </c>
      <c r="J493" s="99" t="s">
        <v>2424</v>
      </c>
    </row>
    <row r="494" ht="33.75" spans="1:10">
      <c r="A494" s="108"/>
      <c r="B494" s="108"/>
      <c r="C494" s="103" t="s">
        <v>1379</v>
      </c>
      <c r="D494" s="103" t="s">
        <v>1380</v>
      </c>
      <c r="E494" s="99" t="s">
        <v>2425</v>
      </c>
      <c r="F494" s="103" t="s">
        <v>1375</v>
      </c>
      <c r="G494" s="99" t="s">
        <v>1396</v>
      </c>
      <c r="H494" s="103" t="s">
        <v>2374</v>
      </c>
      <c r="I494" s="103" t="s">
        <v>1384</v>
      </c>
      <c r="J494" s="99" t="s">
        <v>2426</v>
      </c>
    </row>
    <row r="495" ht="56.25" spans="1:10">
      <c r="A495" s="108"/>
      <c r="B495" s="108"/>
      <c r="C495" s="103" t="s">
        <v>1379</v>
      </c>
      <c r="D495" s="103" t="s">
        <v>1439</v>
      </c>
      <c r="E495" s="99" t="s">
        <v>2427</v>
      </c>
      <c r="F495" s="103" t="s">
        <v>1375</v>
      </c>
      <c r="G495" s="99" t="s">
        <v>1396</v>
      </c>
      <c r="H495" s="103" t="s">
        <v>1397</v>
      </c>
      <c r="I495" s="103" t="s">
        <v>1384</v>
      </c>
      <c r="J495" s="99" t="s">
        <v>2428</v>
      </c>
    </row>
    <row r="496" ht="45" spans="1:10">
      <c r="A496" s="108"/>
      <c r="B496" s="108"/>
      <c r="C496" s="103" t="s">
        <v>1379</v>
      </c>
      <c r="D496" s="103" t="s">
        <v>1394</v>
      </c>
      <c r="E496" s="99" t="s">
        <v>2429</v>
      </c>
      <c r="F496" s="103" t="s">
        <v>1375</v>
      </c>
      <c r="G496" s="99" t="s">
        <v>2430</v>
      </c>
      <c r="H496" s="103" t="s">
        <v>1505</v>
      </c>
      <c r="I496" s="103" t="s">
        <v>1384</v>
      </c>
      <c r="J496" s="99" t="s">
        <v>2431</v>
      </c>
    </row>
    <row r="497" ht="78.75" spans="1:10">
      <c r="A497" s="108"/>
      <c r="B497" s="108"/>
      <c r="C497" s="103" t="s">
        <v>1379</v>
      </c>
      <c r="D497" s="103" t="s">
        <v>1394</v>
      </c>
      <c r="E497" s="99" t="s">
        <v>2389</v>
      </c>
      <c r="F497" s="103" t="s">
        <v>1375</v>
      </c>
      <c r="G497" s="99" t="s">
        <v>2432</v>
      </c>
      <c r="H497" s="103" t="s">
        <v>1505</v>
      </c>
      <c r="I497" s="103" t="s">
        <v>1384</v>
      </c>
      <c r="J497" s="99" t="s">
        <v>2433</v>
      </c>
    </row>
    <row r="498" ht="67.5" spans="1:10">
      <c r="A498" s="108"/>
      <c r="B498" s="108"/>
      <c r="C498" s="103" t="s">
        <v>1379</v>
      </c>
      <c r="D498" s="103" t="s">
        <v>1583</v>
      </c>
      <c r="E498" s="99" t="s">
        <v>2434</v>
      </c>
      <c r="F498" s="103" t="s">
        <v>1375</v>
      </c>
      <c r="G498" s="99" t="s">
        <v>2435</v>
      </c>
      <c r="H498" s="103" t="s">
        <v>1536</v>
      </c>
      <c r="I498" s="103" t="s">
        <v>1384</v>
      </c>
      <c r="J498" s="99" t="s">
        <v>2436</v>
      </c>
    </row>
    <row r="499" ht="45" spans="1:10">
      <c r="A499" s="108"/>
      <c r="B499" s="108"/>
      <c r="C499" s="103" t="s">
        <v>1399</v>
      </c>
      <c r="D499" s="103" t="s">
        <v>1400</v>
      </c>
      <c r="E499" s="99" t="s">
        <v>2437</v>
      </c>
      <c r="F499" s="103" t="s">
        <v>1375</v>
      </c>
      <c r="G499" s="99" t="s">
        <v>2438</v>
      </c>
      <c r="H499" s="103" t="s">
        <v>1505</v>
      </c>
      <c r="I499" s="103" t="s">
        <v>1384</v>
      </c>
      <c r="J499" s="99" t="s">
        <v>2439</v>
      </c>
    </row>
    <row r="500" ht="123.75" spans="1:10">
      <c r="A500" s="110"/>
      <c r="B500" s="110"/>
      <c r="C500" s="103" t="s">
        <v>1404</v>
      </c>
      <c r="D500" s="103" t="s">
        <v>1405</v>
      </c>
      <c r="E500" s="99" t="s">
        <v>2440</v>
      </c>
      <c r="F500" s="103" t="s">
        <v>1375</v>
      </c>
      <c r="G500" s="99" t="s">
        <v>1568</v>
      </c>
      <c r="H500" s="103" t="s">
        <v>1397</v>
      </c>
      <c r="I500" s="103" t="s">
        <v>1423</v>
      </c>
      <c r="J500" s="99" t="s">
        <v>2441</v>
      </c>
    </row>
    <row r="501" spans="1:10">
      <c r="A501" s="99" t="s">
        <v>2442</v>
      </c>
      <c r="B501" s="104"/>
      <c r="C501" s="104"/>
      <c r="D501" s="104"/>
      <c r="E501" s="104"/>
      <c r="F501" s="105"/>
      <c r="G501" s="104"/>
      <c r="H501" s="105"/>
      <c r="I501" s="105"/>
      <c r="J501" s="104"/>
    </row>
    <row r="502" spans="1:10">
      <c r="A502" s="99" t="s">
        <v>2443</v>
      </c>
      <c r="B502" s="104"/>
      <c r="C502" s="104"/>
      <c r="D502" s="104"/>
      <c r="E502" s="104"/>
      <c r="F502" s="105"/>
      <c r="G502" s="104"/>
      <c r="H502" s="105"/>
      <c r="I502" s="105"/>
      <c r="J502" s="104"/>
    </row>
    <row r="503" ht="67.5" spans="1:10">
      <c r="A503" s="106" t="s">
        <v>2444</v>
      </c>
      <c r="B503" s="106" t="s">
        <v>2445</v>
      </c>
      <c r="C503" s="103" t="s">
        <v>1379</v>
      </c>
      <c r="D503" s="103" t="s">
        <v>1439</v>
      </c>
      <c r="E503" s="99" t="s">
        <v>2446</v>
      </c>
      <c r="F503" s="103" t="s">
        <v>1375</v>
      </c>
      <c r="G503" s="99" t="s">
        <v>1426</v>
      </c>
      <c r="H503" s="103" t="s">
        <v>1397</v>
      </c>
      <c r="I503" s="103" t="s">
        <v>1384</v>
      </c>
      <c r="J503" s="99" t="s">
        <v>2447</v>
      </c>
    </row>
    <row r="504" ht="22.5" spans="1:10">
      <c r="A504" s="108"/>
      <c r="B504" s="108"/>
      <c r="C504" s="103" t="s">
        <v>1379</v>
      </c>
      <c r="D504" s="103" t="s">
        <v>1439</v>
      </c>
      <c r="E504" s="99" t="s">
        <v>2448</v>
      </c>
      <c r="F504" s="103" t="s">
        <v>1375</v>
      </c>
      <c r="G504" s="99" t="s">
        <v>1396</v>
      </c>
      <c r="H504" s="103" t="s">
        <v>1397</v>
      </c>
      <c r="I504" s="103" t="s">
        <v>1423</v>
      </c>
      <c r="J504" s="99" t="s">
        <v>2449</v>
      </c>
    </row>
    <row r="505" ht="56.25" spans="1:10">
      <c r="A505" s="108"/>
      <c r="B505" s="108"/>
      <c r="C505" s="103" t="s">
        <v>1379</v>
      </c>
      <c r="D505" s="103" t="s">
        <v>1583</v>
      </c>
      <c r="E505" s="99" t="s">
        <v>2450</v>
      </c>
      <c r="F505" s="103" t="s">
        <v>1375</v>
      </c>
      <c r="G505" s="99" t="s">
        <v>2451</v>
      </c>
      <c r="H505" s="103" t="s">
        <v>2452</v>
      </c>
      <c r="I505" s="103" t="s">
        <v>1423</v>
      </c>
      <c r="J505" s="99" t="s">
        <v>2453</v>
      </c>
    </row>
    <row r="506" ht="78.75" spans="1:10">
      <c r="A506" s="108"/>
      <c r="B506" s="108"/>
      <c r="C506" s="103" t="s">
        <v>1399</v>
      </c>
      <c r="D506" s="103" t="s">
        <v>1400</v>
      </c>
      <c r="E506" s="99" t="s">
        <v>2454</v>
      </c>
      <c r="F506" s="103" t="s">
        <v>1375</v>
      </c>
      <c r="G506" s="99" t="s">
        <v>1479</v>
      </c>
      <c r="H506" s="103" t="s">
        <v>1397</v>
      </c>
      <c r="I506" s="103" t="s">
        <v>1423</v>
      </c>
      <c r="J506" s="99" t="s">
        <v>2455</v>
      </c>
    </row>
    <row r="507" ht="78.75" spans="1:10">
      <c r="A507" s="110"/>
      <c r="B507" s="110"/>
      <c r="C507" s="103" t="s">
        <v>1404</v>
      </c>
      <c r="D507" s="103" t="s">
        <v>1405</v>
      </c>
      <c r="E507" s="99" t="s">
        <v>2456</v>
      </c>
      <c r="F507" s="103" t="s">
        <v>1375</v>
      </c>
      <c r="G507" s="99" t="s">
        <v>1565</v>
      </c>
      <c r="H507" s="103" t="s">
        <v>1397</v>
      </c>
      <c r="I507" s="103" t="s">
        <v>1423</v>
      </c>
      <c r="J507" s="99" t="s">
        <v>2455</v>
      </c>
    </row>
    <row r="508" ht="33.75" spans="1:10">
      <c r="A508" s="106" t="s">
        <v>2457</v>
      </c>
      <c r="B508" s="106" t="s">
        <v>2458</v>
      </c>
      <c r="C508" s="103" t="s">
        <v>1379</v>
      </c>
      <c r="D508" s="103" t="s">
        <v>1380</v>
      </c>
      <c r="E508" s="99" t="s">
        <v>2459</v>
      </c>
      <c r="F508" s="103" t="s">
        <v>1375</v>
      </c>
      <c r="G508" s="99" t="s">
        <v>2460</v>
      </c>
      <c r="H508" s="103" t="s">
        <v>1713</v>
      </c>
      <c r="I508" s="103" t="s">
        <v>1384</v>
      </c>
      <c r="J508" s="99" t="s">
        <v>2461</v>
      </c>
    </row>
    <row r="509" ht="33.75" spans="1:10">
      <c r="A509" s="108"/>
      <c r="B509" s="108"/>
      <c r="C509" s="103" t="s">
        <v>1379</v>
      </c>
      <c r="D509" s="103" t="s">
        <v>1380</v>
      </c>
      <c r="E509" s="99" t="s">
        <v>2462</v>
      </c>
      <c r="F509" s="103" t="s">
        <v>1375</v>
      </c>
      <c r="G509" s="99" t="s">
        <v>2463</v>
      </c>
      <c r="H509" s="103" t="s">
        <v>2464</v>
      </c>
      <c r="I509" s="103" t="s">
        <v>1384</v>
      </c>
      <c r="J509" s="99" t="s">
        <v>2465</v>
      </c>
    </row>
    <row r="510" ht="33.75" spans="1:10">
      <c r="A510" s="108"/>
      <c r="B510" s="108"/>
      <c r="C510" s="103" t="s">
        <v>1379</v>
      </c>
      <c r="D510" s="103" t="s">
        <v>1380</v>
      </c>
      <c r="E510" s="99" t="s">
        <v>2466</v>
      </c>
      <c r="F510" s="103" t="s">
        <v>1375</v>
      </c>
      <c r="G510" s="99" t="s">
        <v>2467</v>
      </c>
      <c r="H510" s="103" t="s">
        <v>1388</v>
      </c>
      <c r="I510" s="103" t="s">
        <v>1384</v>
      </c>
      <c r="J510" s="99" t="s">
        <v>2468</v>
      </c>
    </row>
    <row r="511" ht="180" spans="1:10">
      <c r="A511" s="108"/>
      <c r="B511" s="108"/>
      <c r="C511" s="103" t="s">
        <v>1379</v>
      </c>
      <c r="D511" s="103" t="s">
        <v>1583</v>
      </c>
      <c r="E511" s="99" t="s">
        <v>2469</v>
      </c>
      <c r="F511" s="103" t="s">
        <v>1375</v>
      </c>
      <c r="G511" s="99" t="s">
        <v>2470</v>
      </c>
      <c r="H511" s="103" t="s">
        <v>2452</v>
      </c>
      <c r="I511" s="103" t="s">
        <v>1423</v>
      </c>
      <c r="J511" s="99" t="s">
        <v>2471</v>
      </c>
    </row>
    <row r="512" ht="56.25" spans="1:10">
      <c r="A512" s="108"/>
      <c r="B512" s="108"/>
      <c r="C512" s="103" t="s">
        <v>1399</v>
      </c>
      <c r="D512" s="103" t="s">
        <v>1503</v>
      </c>
      <c r="E512" s="99" t="s">
        <v>2472</v>
      </c>
      <c r="F512" s="103" t="s">
        <v>1375</v>
      </c>
      <c r="G512" s="99" t="s">
        <v>2473</v>
      </c>
      <c r="H512" s="103" t="s">
        <v>1397</v>
      </c>
      <c r="I512" s="103" t="s">
        <v>1423</v>
      </c>
      <c r="J512" s="99" t="s">
        <v>2474</v>
      </c>
    </row>
    <row r="513" ht="56.25" spans="1:10">
      <c r="A513" s="110"/>
      <c r="B513" s="110"/>
      <c r="C513" s="103" t="s">
        <v>1404</v>
      </c>
      <c r="D513" s="103" t="s">
        <v>1405</v>
      </c>
      <c r="E513" s="99" t="s">
        <v>2475</v>
      </c>
      <c r="F513" s="103" t="s">
        <v>1375</v>
      </c>
      <c r="G513" s="99" t="s">
        <v>1565</v>
      </c>
      <c r="H513" s="103" t="s">
        <v>1397</v>
      </c>
      <c r="I513" s="103" t="s">
        <v>1423</v>
      </c>
      <c r="J513" s="99" t="s">
        <v>2476</v>
      </c>
    </row>
    <row r="514" spans="1:10">
      <c r="A514" s="99" t="s">
        <v>2477</v>
      </c>
      <c r="B514" s="104"/>
      <c r="C514" s="104"/>
      <c r="D514" s="104"/>
      <c r="E514" s="104"/>
      <c r="F514" s="105"/>
      <c r="G514" s="104"/>
      <c r="H514" s="105"/>
      <c r="I514" s="105"/>
      <c r="J514" s="104"/>
    </row>
    <row r="515" spans="1:10">
      <c r="A515" s="99" t="s">
        <v>2478</v>
      </c>
      <c r="B515" s="104"/>
      <c r="C515" s="104"/>
      <c r="D515" s="104"/>
      <c r="E515" s="104"/>
      <c r="F515" s="105"/>
      <c r="G515" s="104"/>
      <c r="H515" s="105"/>
      <c r="I515" s="105"/>
      <c r="J515" s="104"/>
    </row>
    <row r="516" ht="67.5" spans="1:10">
      <c r="A516" s="106" t="s">
        <v>2479</v>
      </c>
      <c r="B516" s="106" t="s">
        <v>2480</v>
      </c>
      <c r="C516" s="103" t="s">
        <v>1379</v>
      </c>
      <c r="D516" s="103" t="s">
        <v>1380</v>
      </c>
      <c r="E516" s="99" t="s">
        <v>2199</v>
      </c>
      <c r="F516" s="103" t="s">
        <v>1487</v>
      </c>
      <c r="G516" s="99" t="s">
        <v>1864</v>
      </c>
      <c r="H516" s="103" t="s">
        <v>1470</v>
      </c>
      <c r="I516" s="103" t="s">
        <v>1384</v>
      </c>
      <c r="J516" s="99" t="s">
        <v>2201</v>
      </c>
    </row>
    <row r="517" ht="78.75" spans="1:10">
      <c r="A517" s="108"/>
      <c r="B517" s="108"/>
      <c r="C517" s="103" t="s">
        <v>1399</v>
      </c>
      <c r="D517" s="103" t="s">
        <v>1400</v>
      </c>
      <c r="E517" s="99" t="s">
        <v>2481</v>
      </c>
      <c r="F517" s="103" t="s">
        <v>1487</v>
      </c>
      <c r="G517" s="99" t="s">
        <v>1396</v>
      </c>
      <c r="H517" s="103" t="s">
        <v>1397</v>
      </c>
      <c r="I517" s="103" t="s">
        <v>1423</v>
      </c>
      <c r="J517" s="99" t="s">
        <v>2482</v>
      </c>
    </row>
    <row r="518" ht="180" spans="1:10">
      <c r="A518" s="110"/>
      <c r="B518" s="110"/>
      <c r="C518" s="103" t="s">
        <v>1404</v>
      </c>
      <c r="D518" s="103" t="s">
        <v>1405</v>
      </c>
      <c r="E518" s="99" t="s">
        <v>2221</v>
      </c>
      <c r="F518" s="103" t="s">
        <v>1487</v>
      </c>
      <c r="G518" s="99" t="s">
        <v>1565</v>
      </c>
      <c r="H518" s="103" t="s">
        <v>1397</v>
      </c>
      <c r="I518" s="103" t="s">
        <v>1384</v>
      </c>
      <c r="J518" s="99" t="s">
        <v>2222</v>
      </c>
    </row>
    <row r="519" ht="67.5" spans="1:10">
      <c r="A519" s="106" t="s">
        <v>2483</v>
      </c>
      <c r="B519" s="106" t="s">
        <v>2484</v>
      </c>
      <c r="C519" s="103" t="s">
        <v>1379</v>
      </c>
      <c r="D519" s="103" t="s">
        <v>1380</v>
      </c>
      <c r="E519" s="99" t="s">
        <v>2199</v>
      </c>
      <c r="F519" s="103" t="s">
        <v>1487</v>
      </c>
      <c r="G519" s="99" t="s">
        <v>1500</v>
      </c>
      <c r="H519" s="103" t="s">
        <v>2485</v>
      </c>
      <c r="I519" s="103" t="s">
        <v>1384</v>
      </c>
      <c r="J519" s="99" t="s">
        <v>2486</v>
      </c>
    </row>
    <row r="520" ht="56.25" spans="1:10">
      <c r="A520" s="108"/>
      <c r="B520" s="108"/>
      <c r="C520" s="103" t="s">
        <v>1399</v>
      </c>
      <c r="D520" s="103" t="s">
        <v>1400</v>
      </c>
      <c r="E520" s="99" t="s">
        <v>2487</v>
      </c>
      <c r="F520" s="103" t="s">
        <v>1487</v>
      </c>
      <c r="G520" s="99" t="s">
        <v>1565</v>
      </c>
      <c r="H520" s="103" t="s">
        <v>1397</v>
      </c>
      <c r="I520" s="103" t="s">
        <v>1384</v>
      </c>
      <c r="J520" s="99" t="s">
        <v>2488</v>
      </c>
    </row>
    <row r="521" ht="180" spans="1:10">
      <c r="A521" s="110"/>
      <c r="B521" s="110"/>
      <c r="C521" s="103" t="s">
        <v>1404</v>
      </c>
      <c r="D521" s="103" t="s">
        <v>1405</v>
      </c>
      <c r="E521" s="99" t="s">
        <v>2221</v>
      </c>
      <c r="F521" s="103" t="s">
        <v>1487</v>
      </c>
      <c r="G521" s="99" t="s">
        <v>1565</v>
      </c>
      <c r="H521" s="103" t="s">
        <v>1397</v>
      </c>
      <c r="I521" s="103" t="s">
        <v>1384</v>
      </c>
      <c r="J521" s="99" t="s">
        <v>2222</v>
      </c>
    </row>
    <row r="522" ht="67.5" spans="1:10">
      <c r="A522" s="106" t="s">
        <v>2489</v>
      </c>
      <c r="B522" s="106" t="s">
        <v>2490</v>
      </c>
      <c r="C522" s="103" t="s">
        <v>1379</v>
      </c>
      <c r="D522" s="103" t="s">
        <v>1380</v>
      </c>
      <c r="E522" s="99" t="s">
        <v>2199</v>
      </c>
      <c r="F522" s="103" t="s">
        <v>1487</v>
      </c>
      <c r="G522" s="99" t="s">
        <v>1864</v>
      </c>
      <c r="H522" s="103" t="s">
        <v>1470</v>
      </c>
      <c r="I522" s="103" t="s">
        <v>1384</v>
      </c>
      <c r="J522" s="99" t="s">
        <v>2201</v>
      </c>
    </row>
    <row r="523" ht="56.25" spans="1:10">
      <c r="A523" s="108"/>
      <c r="B523" s="108"/>
      <c r="C523" s="103" t="s">
        <v>1399</v>
      </c>
      <c r="D523" s="103" t="s">
        <v>1400</v>
      </c>
      <c r="E523" s="99" t="s">
        <v>2491</v>
      </c>
      <c r="F523" s="103" t="s">
        <v>1487</v>
      </c>
      <c r="G523" s="99" t="s">
        <v>2134</v>
      </c>
      <c r="H523" s="103" t="s">
        <v>1678</v>
      </c>
      <c r="I523" s="103" t="s">
        <v>1423</v>
      </c>
      <c r="J523" s="99" t="s">
        <v>2492</v>
      </c>
    </row>
    <row r="524" ht="180" spans="1:10">
      <c r="A524" s="110"/>
      <c r="B524" s="110"/>
      <c r="C524" s="103" t="s">
        <v>1404</v>
      </c>
      <c r="D524" s="103" t="s">
        <v>1405</v>
      </c>
      <c r="E524" s="99" t="s">
        <v>2221</v>
      </c>
      <c r="F524" s="103" t="s">
        <v>1487</v>
      </c>
      <c r="G524" s="99" t="s">
        <v>1396</v>
      </c>
      <c r="H524" s="103" t="s">
        <v>1397</v>
      </c>
      <c r="I524" s="103" t="s">
        <v>1384</v>
      </c>
      <c r="J524" s="99" t="s">
        <v>2222</v>
      </c>
    </row>
    <row r="525" ht="67.5" spans="1:10">
      <c r="A525" s="106" t="s">
        <v>2493</v>
      </c>
      <c r="B525" s="106" t="s">
        <v>2494</v>
      </c>
      <c r="C525" s="103" t="s">
        <v>1379</v>
      </c>
      <c r="D525" s="103" t="s">
        <v>1380</v>
      </c>
      <c r="E525" s="99" t="s">
        <v>2199</v>
      </c>
      <c r="F525" s="103" t="s">
        <v>1487</v>
      </c>
      <c r="G525" s="99" t="s">
        <v>1864</v>
      </c>
      <c r="H525" s="103" t="s">
        <v>1470</v>
      </c>
      <c r="I525" s="103" t="s">
        <v>1384</v>
      </c>
      <c r="J525" s="99" t="s">
        <v>2201</v>
      </c>
    </row>
    <row r="526" ht="101.25" spans="1:10">
      <c r="A526" s="108"/>
      <c r="B526" s="108"/>
      <c r="C526" s="103" t="s">
        <v>1399</v>
      </c>
      <c r="D526" s="103" t="s">
        <v>1400</v>
      </c>
      <c r="E526" s="99" t="s">
        <v>2495</v>
      </c>
      <c r="F526" s="103" t="s">
        <v>1487</v>
      </c>
      <c r="G526" s="99" t="s">
        <v>1396</v>
      </c>
      <c r="H526" s="103" t="s">
        <v>1397</v>
      </c>
      <c r="I526" s="103" t="s">
        <v>1384</v>
      </c>
      <c r="J526" s="99" t="s">
        <v>2496</v>
      </c>
    </row>
    <row r="527" ht="180" spans="1:10">
      <c r="A527" s="110"/>
      <c r="B527" s="110"/>
      <c r="C527" s="103" t="s">
        <v>1404</v>
      </c>
      <c r="D527" s="103" t="s">
        <v>1405</v>
      </c>
      <c r="E527" s="99" t="s">
        <v>2221</v>
      </c>
      <c r="F527" s="103" t="s">
        <v>1487</v>
      </c>
      <c r="G527" s="99" t="s">
        <v>1396</v>
      </c>
      <c r="H527" s="103" t="s">
        <v>1397</v>
      </c>
      <c r="I527" s="103" t="s">
        <v>1384</v>
      </c>
      <c r="J527" s="99" t="s">
        <v>2222</v>
      </c>
    </row>
    <row r="528" ht="67.5" spans="1:10">
      <c r="A528" s="106" t="s">
        <v>2497</v>
      </c>
      <c r="B528" s="106" t="s">
        <v>2498</v>
      </c>
      <c r="C528" s="103" t="s">
        <v>1379</v>
      </c>
      <c r="D528" s="103" t="s">
        <v>1380</v>
      </c>
      <c r="E528" s="99" t="s">
        <v>2199</v>
      </c>
      <c r="F528" s="103" t="s">
        <v>1487</v>
      </c>
      <c r="G528" s="99" t="s">
        <v>1864</v>
      </c>
      <c r="H528" s="103" t="s">
        <v>1470</v>
      </c>
      <c r="I528" s="103" t="s">
        <v>1384</v>
      </c>
      <c r="J528" s="99" t="s">
        <v>2201</v>
      </c>
    </row>
    <row r="529" ht="101.25" spans="1:10">
      <c r="A529" s="108"/>
      <c r="B529" s="108"/>
      <c r="C529" s="103" t="s">
        <v>1399</v>
      </c>
      <c r="D529" s="103" t="s">
        <v>1400</v>
      </c>
      <c r="E529" s="99" t="s">
        <v>2495</v>
      </c>
      <c r="F529" s="103" t="s">
        <v>1487</v>
      </c>
      <c r="G529" s="99" t="s">
        <v>1396</v>
      </c>
      <c r="H529" s="103" t="s">
        <v>1397</v>
      </c>
      <c r="I529" s="103" t="s">
        <v>1384</v>
      </c>
      <c r="J529" s="99" t="s">
        <v>2496</v>
      </c>
    </row>
    <row r="530" ht="180" spans="1:10">
      <c r="A530" s="110"/>
      <c r="B530" s="110"/>
      <c r="C530" s="103" t="s">
        <v>1404</v>
      </c>
      <c r="D530" s="103" t="s">
        <v>1405</v>
      </c>
      <c r="E530" s="99" t="s">
        <v>2221</v>
      </c>
      <c r="F530" s="103" t="s">
        <v>1487</v>
      </c>
      <c r="G530" s="99" t="s">
        <v>1565</v>
      </c>
      <c r="H530" s="103" t="s">
        <v>1397</v>
      </c>
      <c r="I530" s="103" t="s">
        <v>1384</v>
      </c>
      <c r="J530" s="99" t="s">
        <v>2222</v>
      </c>
    </row>
    <row r="531" ht="112.5" spans="1:10">
      <c r="A531" s="106" t="s">
        <v>2499</v>
      </c>
      <c r="B531" s="106" t="s">
        <v>2500</v>
      </c>
      <c r="C531" s="103" t="s">
        <v>1379</v>
      </c>
      <c r="D531" s="103" t="s">
        <v>1394</v>
      </c>
      <c r="E531" s="99" t="s">
        <v>1926</v>
      </c>
      <c r="F531" s="103" t="s">
        <v>1528</v>
      </c>
      <c r="G531" s="99" t="s">
        <v>1396</v>
      </c>
      <c r="H531" s="103" t="s">
        <v>1397</v>
      </c>
      <c r="I531" s="103" t="s">
        <v>1384</v>
      </c>
      <c r="J531" s="99" t="s">
        <v>1928</v>
      </c>
    </row>
    <row r="532" ht="112.5" spans="1:10">
      <c r="A532" s="108"/>
      <c r="B532" s="108"/>
      <c r="C532" s="103" t="s">
        <v>1399</v>
      </c>
      <c r="D532" s="103" t="s">
        <v>1400</v>
      </c>
      <c r="E532" s="99" t="s">
        <v>2495</v>
      </c>
      <c r="F532" s="103" t="s">
        <v>1487</v>
      </c>
      <c r="G532" s="99" t="s">
        <v>1396</v>
      </c>
      <c r="H532" s="103" t="s">
        <v>1397</v>
      </c>
      <c r="I532" s="103" t="s">
        <v>1384</v>
      </c>
      <c r="J532" s="99" t="s">
        <v>2501</v>
      </c>
    </row>
    <row r="533" ht="67.5" spans="1:10">
      <c r="A533" s="108"/>
      <c r="B533" s="108"/>
      <c r="C533" s="103" t="s">
        <v>1399</v>
      </c>
      <c r="D533" s="103" t="s">
        <v>1400</v>
      </c>
      <c r="E533" s="99" t="s">
        <v>2502</v>
      </c>
      <c r="F533" s="103" t="s">
        <v>1528</v>
      </c>
      <c r="G533" s="99" t="s">
        <v>2503</v>
      </c>
      <c r="H533" s="103" t="s">
        <v>1375</v>
      </c>
      <c r="I533" s="103" t="s">
        <v>1423</v>
      </c>
      <c r="J533" s="99" t="s">
        <v>2504</v>
      </c>
    </row>
    <row r="534" ht="45" spans="1:10">
      <c r="A534" s="110"/>
      <c r="B534" s="110"/>
      <c r="C534" s="103" t="s">
        <v>1404</v>
      </c>
      <c r="D534" s="103" t="s">
        <v>1405</v>
      </c>
      <c r="E534" s="99" t="s">
        <v>1538</v>
      </c>
      <c r="F534" s="103" t="s">
        <v>1487</v>
      </c>
      <c r="G534" s="99" t="s">
        <v>1396</v>
      </c>
      <c r="H534" s="103" t="s">
        <v>1397</v>
      </c>
      <c r="I534" s="103" t="s">
        <v>1384</v>
      </c>
      <c r="J534" s="99" t="s">
        <v>1540</v>
      </c>
    </row>
    <row r="535" ht="56.25" spans="1:10">
      <c r="A535" s="106" t="s">
        <v>2505</v>
      </c>
      <c r="B535" s="106" t="s">
        <v>2506</v>
      </c>
      <c r="C535" s="103" t="s">
        <v>1379</v>
      </c>
      <c r="D535" s="103" t="s">
        <v>1439</v>
      </c>
      <c r="E535" s="99" t="s">
        <v>2172</v>
      </c>
      <c r="F535" s="103" t="s">
        <v>1528</v>
      </c>
      <c r="G535" s="99" t="s">
        <v>1396</v>
      </c>
      <c r="H535" s="103" t="s">
        <v>1397</v>
      </c>
      <c r="I535" s="103" t="s">
        <v>1423</v>
      </c>
      <c r="J535" s="99" t="s">
        <v>2173</v>
      </c>
    </row>
    <row r="536" ht="56.25" spans="1:10">
      <c r="A536" s="108"/>
      <c r="B536" s="108"/>
      <c r="C536" s="103" t="s">
        <v>1399</v>
      </c>
      <c r="D536" s="103" t="s">
        <v>1400</v>
      </c>
      <c r="E536" s="99" t="s">
        <v>2180</v>
      </c>
      <c r="F536" s="103" t="s">
        <v>1487</v>
      </c>
      <c r="G536" s="99" t="s">
        <v>2507</v>
      </c>
      <c r="H536" s="103" t="s">
        <v>2182</v>
      </c>
      <c r="I536" s="103" t="s">
        <v>1384</v>
      </c>
      <c r="J536" s="99" t="s">
        <v>2183</v>
      </c>
    </row>
    <row r="537" ht="146.25" spans="1:10">
      <c r="A537" s="110"/>
      <c r="B537" s="110"/>
      <c r="C537" s="103" t="s">
        <v>1404</v>
      </c>
      <c r="D537" s="103" t="s">
        <v>1405</v>
      </c>
      <c r="E537" s="99" t="s">
        <v>1859</v>
      </c>
      <c r="F537" s="103" t="s">
        <v>1487</v>
      </c>
      <c r="G537" s="99" t="s">
        <v>1396</v>
      </c>
      <c r="H537" s="103" t="s">
        <v>1397</v>
      </c>
      <c r="I537" s="103" t="s">
        <v>1384</v>
      </c>
      <c r="J537" s="99" t="s">
        <v>1860</v>
      </c>
    </row>
    <row r="538" ht="101.25" spans="1:10">
      <c r="A538" s="106" t="s">
        <v>2508</v>
      </c>
      <c r="B538" s="106" t="s">
        <v>2509</v>
      </c>
      <c r="C538" s="103" t="s">
        <v>1379</v>
      </c>
      <c r="D538" s="103" t="s">
        <v>1394</v>
      </c>
      <c r="E538" s="99" t="s">
        <v>1926</v>
      </c>
      <c r="F538" s="103" t="s">
        <v>1528</v>
      </c>
      <c r="G538" s="99" t="s">
        <v>1396</v>
      </c>
      <c r="H538" s="103" t="s">
        <v>1397</v>
      </c>
      <c r="I538" s="103" t="s">
        <v>1384</v>
      </c>
      <c r="J538" s="99" t="s">
        <v>2510</v>
      </c>
    </row>
    <row r="539" ht="101.25" spans="1:10">
      <c r="A539" s="108"/>
      <c r="B539" s="108"/>
      <c r="C539" s="103" t="s">
        <v>1399</v>
      </c>
      <c r="D539" s="103" t="s">
        <v>1400</v>
      </c>
      <c r="E539" s="99" t="s">
        <v>2495</v>
      </c>
      <c r="F539" s="103" t="s">
        <v>1487</v>
      </c>
      <c r="G539" s="99" t="s">
        <v>1396</v>
      </c>
      <c r="H539" s="103" t="s">
        <v>1397</v>
      </c>
      <c r="I539" s="103" t="s">
        <v>1384</v>
      </c>
      <c r="J539" s="99" t="s">
        <v>2496</v>
      </c>
    </row>
    <row r="540" ht="45" spans="1:10">
      <c r="A540" s="110"/>
      <c r="B540" s="110"/>
      <c r="C540" s="103" t="s">
        <v>1404</v>
      </c>
      <c r="D540" s="103" t="s">
        <v>1405</v>
      </c>
      <c r="E540" s="99" t="s">
        <v>1538</v>
      </c>
      <c r="F540" s="103" t="s">
        <v>1487</v>
      </c>
      <c r="G540" s="99" t="s">
        <v>1396</v>
      </c>
      <c r="H540" s="103" t="s">
        <v>1397</v>
      </c>
      <c r="I540" s="103" t="s">
        <v>1384</v>
      </c>
      <c r="J540" s="99" t="s">
        <v>2511</v>
      </c>
    </row>
    <row r="541" ht="112.5" spans="1:10">
      <c r="A541" s="106" t="s">
        <v>2512</v>
      </c>
      <c r="B541" s="106" t="s">
        <v>2513</v>
      </c>
      <c r="C541" s="103" t="s">
        <v>1379</v>
      </c>
      <c r="D541" s="103" t="s">
        <v>1394</v>
      </c>
      <c r="E541" s="99" t="s">
        <v>1926</v>
      </c>
      <c r="F541" s="103" t="s">
        <v>1528</v>
      </c>
      <c r="G541" s="99" t="s">
        <v>1396</v>
      </c>
      <c r="H541" s="103" t="s">
        <v>1397</v>
      </c>
      <c r="I541" s="103" t="s">
        <v>1423</v>
      </c>
      <c r="J541" s="99" t="s">
        <v>1928</v>
      </c>
    </row>
    <row r="542" ht="112.5" spans="1:10">
      <c r="A542" s="108"/>
      <c r="B542" s="108"/>
      <c r="C542" s="103" t="s">
        <v>1399</v>
      </c>
      <c r="D542" s="103" t="s">
        <v>1400</v>
      </c>
      <c r="E542" s="99" t="s">
        <v>2495</v>
      </c>
      <c r="F542" s="103" t="s">
        <v>1487</v>
      </c>
      <c r="G542" s="99" t="s">
        <v>1565</v>
      </c>
      <c r="H542" s="103" t="s">
        <v>1397</v>
      </c>
      <c r="I542" s="103" t="s">
        <v>1423</v>
      </c>
      <c r="J542" s="99" t="s">
        <v>2501</v>
      </c>
    </row>
    <row r="543" ht="45" spans="1:10">
      <c r="A543" s="110"/>
      <c r="B543" s="110"/>
      <c r="C543" s="103" t="s">
        <v>1404</v>
      </c>
      <c r="D543" s="103" t="s">
        <v>1405</v>
      </c>
      <c r="E543" s="99" t="s">
        <v>1538</v>
      </c>
      <c r="F543" s="103" t="s">
        <v>1487</v>
      </c>
      <c r="G543" s="99" t="s">
        <v>1565</v>
      </c>
      <c r="H543" s="103" t="s">
        <v>1397</v>
      </c>
      <c r="I543" s="103" t="s">
        <v>1423</v>
      </c>
      <c r="J543" s="99" t="s">
        <v>1540</v>
      </c>
    </row>
    <row r="544" ht="112.5" spans="1:10">
      <c r="A544" s="106" t="s">
        <v>2514</v>
      </c>
      <c r="B544" s="106" t="s">
        <v>2515</v>
      </c>
      <c r="C544" s="103" t="s">
        <v>1379</v>
      </c>
      <c r="D544" s="103" t="s">
        <v>1394</v>
      </c>
      <c r="E544" s="99" t="s">
        <v>1926</v>
      </c>
      <c r="F544" s="103" t="s">
        <v>1528</v>
      </c>
      <c r="G544" s="99" t="s">
        <v>1396</v>
      </c>
      <c r="H544" s="103" t="s">
        <v>1397</v>
      </c>
      <c r="I544" s="103" t="s">
        <v>1423</v>
      </c>
      <c r="J544" s="99" t="s">
        <v>1928</v>
      </c>
    </row>
    <row r="545" ht="56.25" spans="1:10">
      <c r="A545" s="108"/>
      <c r="B545" s="108"/>
      <c r="C545" s="103" t="s">
        <v>1399</v>
      </c>
      <c r="D545" s="103" t="s">
        <v>1400</v>
      </c>
      <c r="E545" s="99" t="s">
        <v>1929</v>
      </c>
      <c r="F545" s="103" t="s">
        <v>1528</v>
      </c>
      <c r="G545" s="99" t="s">
        <v>2516</v>
      </c>
      <c r="H545" s="103" t="s">
        <v>1375</v>
      </c>
      <c r="I545" s="103" t="s">
        <v>1423</v>
      </c>
      <c r="J545" s="99" t="s">
        <v>1537</v>
      </c>
    </row>
    <row r="546" ht="45" spans="1:10">
      <c r="A546" s="110"/>
      <c r="B546" s="110"/>
      <c r="C546" s="103" t="s">
        <v>1404</v>
      </c>
      <c r="D546" s="103" t="s">
        <v>1405</v>
      </c>
      <c r="E546" s="99" t="s">
        <v>1538</v>
      </c>
      <c r="F546" s="103" t="s">
        <v>1487</v>
      </c>
      <c r="G546" s="99" t="s">
        <v>1565</v>
      </c>
      <c r="H546" s="103" t="s">
        <v>1397</v>
      </c>
      <c r="I546" s="103" t="s">
        <v>1423</v>
      </c>
      <c r="J546" s="99" t="s">
        <v>1540</v>
      </c>
    </row>
    <row r="547" ht="33.75" spans="1:10">
      <c r="A547" s="106" t="s">
        <v>2517</v>
      </c>
      <c r="B547" s="106" t="s">
        <v>2518</v>
      </c>
      <c r="C547" s="103" t="s">
        <v>1379</v>
      </c>
      <c r="D547" s="103" t="s">
        <v>1380</v>
      </c>
      <c r="E547" s="99" t="s">
        <v>1527</v>
      </c>
      <c r="F547" s="103" t="s">
        <v>1528</v>
      </c>
      <c r="G547" s="99" t="s">
        <v>1624</v>
      </c>
      <c r="H547" s="103" t="s">
        <v>1530</v>
      </c>
      <c r="I547" s="103" t="s">
        <v>1384</v>
      </c>
      <c r="J547" s="99" t="s">
        <v>2519</v>
      </c>
    </row>
    <row r="548" ht="56.25" spans="1:10">
      <c r="A548" s="108"/>
      <c r="B548" s="108"/>
      <c r="C548" s="103" t="s">
        <v>1399</v>
      </c>
      <c r="D548" s="103" t="s">
        <v>1400</v>
      </c>
      <c r="E548" s="99" t="s">
        <v>2495</v>
      </c>
      <c r="F548" s="103" t="s">
        <v>1487</v>
      </c>
      <c r="G548" s="99" t="s">
        <v>1396</v>
      </c>
      <c r="H548" s="103" t="s">
        <v>1397</v>
      </c>
      <c r="I548" s="103" t="s">
        <v>1384</v>
      </c>
      <c r="J548" s="99" t="s">
        <v>2520</v>
      </c>
    </row>
    <row r="549" ht="56.25" spans="1:10">
      <c r="A549" s="108"/>
      <c r="B549" s="108"/>
      <c r="C549" s="103" t="s">
        <v>1399</v>
      </c>
      <c r="D549" s="103" t="s">
        <v>1400</v>
      </c>
      <c r="E549" s="99" t="s">
        <v>1929</v>
      </c>
      <c r="F549" s="103" t="s">
        <v>1528</v>
      </c>
      <c r="G549" s="99" t="s">
        <v>2516</v>
      </c>
      <c r="H549" s="103" t="s">
        <v>2521</v>
      </c>
      <c r="I549" s="103" t="s">
        <v>1423</v>
      </c>
      <c r="J549" s="99" t="s">
        <v>1537</v>
      </c>
    </row>
    <row r="550" ht="45" spans="1:10">
      <c r="A550" s="110"/>
      <c r="B550" s="110"/>
      <c r="C550" s="103" t="s">
        <v>1404</v>
      </c>
      <c r="D550" s="103" t="s">
        <v>1405</v>
      </c>
      <c r="E550" s="99" t="s">
        <v>1538</v>
      </c>
      <c r="F550" s="103" t="s">
        <v>1487</v>
      </c>
      <c r="G550" s="99" t="s">
        <v>1396</v>
      </c>
      <c r="H550" s="103" t="s">
        <v>1397</v>
      </c>
      <c r="I550" s="103" t="s">
        <v>1384</v>
      </c>
      <c r="J550" s="99" t="s">
        <v>1540</v>
      </c>
    </row>
    <row r="551" spans="1:10">
      <c r="A551" s="99" t="s">
        <v>2522</v>
      </c>
      <c r="B551" s="104"/>
      <c r="C551" s="104"/>
      <c r="D551" s="104"/>
      <c r="E551" s="104"/>
      <c r="F551" s="105"/>
      <c r="G551" s="104"/>
      <c r="H551" s="105"/>
      <c r="I551" s="105"/>
      <c r="J551" s="104"/>
    </row>
    <row r="552" spans="1:10">
      <c r="A552" s="99" t="s">
        <v>2523</v>
      </c>
      <c r="B552" s="104"/>
      <c r="C552" s="104"/>
      <c r="D552" s="104"/>
      <c r="E552" s="104"/>
      <c r="F552" s="105"/>
      <c r="G552" s="104"/>
      <c r="H552" s="105"/>
      <c r="I552" s="105"/>
      <c r="J552" s="104"/>
    </row>
    <row r="553" ht="78.75" spans="1:10">
      <c r="A553" s="106" t="s">
        <v>2524</v>
      </c>
      <c r="B553" s="106" t="s">
        <v>2525</v>
      </c>
      <c r="C553" s="103" t="s">
        <v>1379</v>
      </c>
      <c r="D553" s="103" t="s">
        <v>1380</v>
      </c>
      <c r="E553" s="99" t="s">
        <v>2195</v>
      </c>
      <c r="F553" s="103" t="s">
        <v>1487</v>
      </c>
      <c r="G553" s="99" t="s">
        <v>1477</v>
      </c>
      <c r="H553" s="103" t="s">
        <v>2197</v>
      </c>
      <c r="I553" s="103" t="s">
        <v>1384</v>
      </c>
      <c r="J553" s="99" t="s">
        <v>2198</v>
      </c>
    </row>
    <row r="554" ht="67.5" spans="1:10">
      <c r="A554" s="108"/>
      <c r="B554" s="108"/>
      <c r="C554" s="103" t="s">
        <v>1379</v>
      </c>
      <c r="D554" s="103" t="s">
        <v>1380</v>
      </c>
      <c r="E554" s="99" t="s">
        <v>2199</v>
      </c>
      <c r="F554" s="103" t="s">
        <v>1487</v>
      </c>
      <c r="G554" s="99" t="s">
        <v>2373</v>
      </c>
      <c r="H554" s="103" t="s">
        <v>1470</v>
      </c>
      <c r="I554" s="103" t="s">
        <v>1384</v>
      </c>
      <c r="J554" s="99" t="s">
        <v>2201</v>
      </c>
    </row>
    <row r="555" ht="67.5" spans="1:10">
      <c r="A555" s="108"/>
      <c r="B555" s="108"/>
      <c r="C555" s="103" t="s">
        <v>1379</v>
      </c>
      <c r="D555" s="103" t="s">
        <v>1380</v>
      </c>
      <c r="E555" s="99" t="s">
        <v>2202</v>
      </c>
      <c r="F555" s="103" t="s">
        <v>1487</v>
      </c>
      <c r="G555" s="99" t="s">
        <v>2526</v>
      </c>
      <c r="H555" s="103" t="s">
        <v>1713</v>
      </c>
      <c r="I555" s="103" t="s">
        <v>1384</v>
      </c>
      <c r="J555" s="99" t="s">
        <v>2204</v>
      </c>
    </row>
    <row r="556" ht="146.25" spans="1:10">
      <c r="A556" s="108"/>
      <c r="B556" s="108"/>
      <c r="C556" s="103" t="s">
        <v>1379</v>
      </c>
      <c r="D556" s="103" t="s">
        <v>1439</v>
      </c>
      <c r="E556" s="99" t="s">
        <v>2205</v>
      </c>
      <c r="F556" s="103" t="s">
        <v>1487</v>
      </c>
      <c r="G556" s="99" t="s">
        <v>1472</v>
      </c>
      <c r="H556" s="103" t="s">
        <v>1397</v>
      </c>
      <c r="I556" s="103" t="s">
        <v>1423</v>
      </c>
      <c r="J556" s="99" t="s">
        <v>2206</v>
      </c>
    </row>
    <row r="557" ht="168.75" spans="1:10">
      <c r="A557" s="108"/>
      <c r="B557" s="108"/>
      <c r="C557" s="103" t="s">
        <v>1379</v>
      </c>
      <c r="D557" s="103" t="s">
        <v>1439</v>
      </c>
      <c r="E557" s="99" t="s">
        <v>2207</v>
      </c>
      <c r="F557" s="103" t="s">
        <v>1487</v>
      </c>
      <c r="G557" s="99" t="s">
        <v>1396</v>
      </c>
      <c r="H557" s="103" t="s">
        <v>1397</v>
      </c>
      <c r="I557" s="103" t="s">
        <v>1423</v>
      </c>
      <c r="J557" s="99" t="s">
        <v>2208</v>
      </c>
    </row>
    <row r="558" ht="135" spans="1:10">
      <c r="A558" s="108"/>
      <c r="B558" s="108"/>
      <c r="C558" s="103" t="s">
        <v>1379</v>
      </c>
      <c r="D558" s="103" t="s">
        <v>1439</v>
      </c>
      <c r="E558" s="99" t="s">
        <v>2209</v>
      </c>
      <c r="F558" s="103" t="s">
        <v>1487</v>
      </c>
      <c r="G558" s="99" t="s">
        <v>1472</v>
      </c>
      <c r="H558" s="103" t="s">
        <v>1397</v>
      </c>
      <c r="I558" s="103" t="s">
        <v>1423</v>
      </c>
      <c r="J558" s="99" t="s">
        <v>2210</v>
      </c>
    </row>
    <row r="559" ht="101.25" spans="1:10">
      <c r="A559" s="108"/>
      <c r="B559" s="108"/>
      <c r="C559" s="103" t="s">
        <v>1379</v>
      </c>
      <c r="D559" s="103" t="s">
        <v>1583</v>
      </c>
      <c r="E559" s="99" t="s">
        <v>2211</v>
      </c>
      <c r="F559" s="103" t="s">
        <v>1841</v>
      </c>
      <c r="G559" s="99" t="s">
        <v>1396</v>
      </c>
      <c r="H559" s="103" t="s">
        <v>1924</v>
      </c>
      <c r="I559" s="103" t="s">
        <v>1384</v>
      </c>
      <c r="J559" s="99" t="s">
        <v>2213</v>
      </c>
    </row>
    <row r="560" ht="90" spans="1:10">
      <c r="A560" s="108"/>
      <c r="B560" s="108"/>
      <c r="C560" s="103" t="s">
        <v>1379</v>
      </c>
      <c r="D560" s="103" t="s">
        <v>1583</v>
      </c>
      <c r="E560" s="99" t="s">
        <v>2214</v>
      </c>
      <c r="F560" s="103" t="s">
        <v>1841</v>
      </c>
      <c r="G560" s="99" t="s">
        <v>1396</v>
      </c>
      <c r="H560" s="103" t="s">
        <v>1924</v>
      </c>
      <c r="I560" s="103" t="s">
        <v>1384</v>
      </c>
      <c r="J560" s="99" t="s">
        <v>2216</v>
      </c>
    </row>
    <row r="561" ht="33.75" spans="1:10">
      <c r="A561" s="108"/>
      <c r="B561" s="108"/>
      <c r="C561" s="103" t="s">
        <v>1399</v>
      </c>
      <c r="D561" s="103" t="s">
        <v>1400</v>
      </c>
      <c r="E561" s="99" t="s">
        <v>2527</v>
      </c>
      <c r="F561" s="103" t="s">
        <v>1375</v>
      </c>
      <c r="G561" s="99" t="s">
        <v>2410</v>
      </c>
      <c r="H561" s="103" t="s">
        <v>1397</v>
      </c>
      <c r="I561" s="103" t="s">
        <v>1423</v>
      </c>
      <c r="J561" s="99" t="s">
        <v>2528</v>
      </c>
    </row>
    <row r="562" ht="180" spans="1:10">
      <c r="A562" s="110"/>
      <c r="B562" s="110"/>
      <c r="C562" s="103" t="s">
        <v>1404</v>
      </c>
      <c r="D562" s="103" t="s">
        <v>1405</v>
      </c>
      <c r="E562" s="99" t="s">
        <v>2221</v>
      </c>
      <c r="F562" s="103" t="s">
        <v>1487</v>
      </c>
      <c r="G562" s="99" t="s">
        <v>1396</v>
      </c>
      <c r="H562" s="103" t="s">
        <v>1397</v>
      </c>
      <c r="I562" s="103" t="s">
        <v>1423</v>
      </c>
      <c r="J562" s="99" t="s">
        <v>2222</v>
      </c>
    </row>
    <row r="563" spans="1:10">
      <c r="A563" s="99" t="s">
        <v>2529</v>
      </c>
      <c r="B563" s="104"/>
      <c r="C563" s="104"/>
      <c r="D563" s="104"/>
      <c r="E563" s="104"/>
      <c r="F563" s="105"/>
      <c r="G563" s="104"/>
      <c r="H563" s="105"/>
      <c r="I563" s="105"/>
      <c r="J563" s="104"/>
    </row>
    <row r="564" ht="22.5" spans="1:10">
      <c r="A564" s="99" t="s">
        <v>2530</v>
      </c>
      <c r="B564" s="104"/>
      <c r="C564" s="104"/>
      <c r="D564" s="104"/>
      <c r="E564" s="104"/>
      <c r="F564" s="105"/>
      <c r="G564" s="104"/>
      <c r="H564" s="105"/>
      <c r="I564" s="105"/>
      <c r="J564" s="104"/>
    </row>
    <row r="565" ht="45" spans="1:10">
      <c r="A565" s="106" t="s">
        <v>2531</v>
      </c>
      <c r="B565" s="106" t="s">
        <v>2532</v>
      </c>
      <c r="C565" s="103" t="s">
        <v>1379</v>
      </c>
      <c r="D565" s="103" t="s">
        <v>1380</v>
      </c>
      <c r="E565" s="99" t="s">
        <v>1527</v>
      </c>
      <c r="F565" s="103" t="s">
        <v>1528</v>
      </c>
      <c r="G565" s="99" t="s">
        <v>1477</v>
      </c>
      <c r="H565" s="103" t="s">
        <v>1678</v>
      </c>
      <c r="I565" s="103" t="s">
        <v>1384</v>
      </c>
      <c r="J565" s="99" t="s">
        <v>2533</v>
      </c>
    </row>
    <row r="566" ht="56.25" spans="1:10">
      <c r="A566" s="108"/>
      <c r="B566" s="108"/>
      <c r="C566" s="103" t="s">
        <v>1399</v>
      </c>
      <c r="D566" s="103" t="s">
        <v>1400</v>
      </c>
      <c r="E566" s="99" t="s">
        <v>1929</v>
      </c>
      <c r="F566" s="103" t="s">
        <v>1528</v>
      </c>
      <c r="G566" s="99" t="s">
        <v>2534</v>
      </c>
      <c r="H566" s="103" t="s">
        <v>1924</v>
      </c>
      <c r="I566" s="103" t="s">
        <v>1384</v>
      </c>
      <c r="J566" s="99" t="s">
        <v>2535</v>
      </c>
    </row>
    <row r="567" ht="45" spans="1:10">
      <c r="A567" s="110"/>
      <c r="B567" s="110"/>
      <c r="C567" s="103" t="s">
        <v>1404</v>
      </c>
      <c r="D567" s="103" t="s">
        <v>1405</v>
      </c>
      <c r="E567" s="99" t="s">
        <v>1538</v>
      </c>
      <c r="F567" s="103" t="s">
        <v>1487</v>
      </c>
      <c r="G567" s="99" t="s">
        <v>1426</v>
      </c>
      <c r="H567" s="103" t="s">
        <v>1397</v>
      </c>
      <c r="I567" s="103" t="s">
        <v>1423</v>
      </c>
      <c r="J567" s="99" t="s">
        <v>1540</v>
      </c>
    </row>
    <row r="568" ht="78.75" spans="1:10">
      <c r="A568" s="106" t="s">
        <v>2536</v>
      </c>
      <c r="B568" s="106" t="s">
        <v>2537</v>
      </c>
      <c r="C568" s="103" t="s">
        <v>1379</v>
      </c>
      <c r="D568" s="103" t="s">
        <v>1380</v>
      </c>
      <c r="E568" s="99" t="s">
        <v>2538</v>
      </c>
      <c r="F568" s="103" t="s">
        <v>1528</v>
      </c>
      <c r="G568" s="99" t="s">
        <v>2539</v>
      </c>
      <c r="H568" s="103" t="s">
        <v>1678</v>
      </c>
      <c r="I568" s="103" t="s">
        <v>1384</v>
      </c>
      <c r="J568" s="99" t="s">
        <v>2540</v>
      </c>
    </row>
    <row r="569" ht="303.75" spans="1:10">
      <c r="A569" s="108"/>
      <c r="B569" s="108"/>
      <c r="C569" s="103" t="s">
        <v>1379</v>
      </c>
      <c r="D569" s="103" t="s">
        <v>1380</v>
      </c>
      <c r="E569" s="99" t="s">
        <v>2541</v>
      </c>
      <c r="F569" s="103" t="s">
        <v>1487</v>
      </c>
      <c r="G569" s="99" t="s">
        <v>2542</v>
      </c>
      <c r="H569" s="103" t="s">
        <v>1397</v>
      </c>
      <c r="I569" s="103" t="s">
        <v>1423</v>
      </c>
      <c r="J569" s="99" t="s">
        <v>2543</v>
      </c>
    </row>
    <row r="570" ht="371.25" spans="1:10">
      <c r="A570" s="108"/>
      <c r="B570" s="108"/>
      <c r="C570" s="103" t="s">
        <v>1399</v>
      </c>
      <c r="D570" s="103" t="s">
        <v>1400</v>
      </c>
      <c r="E570" s="99" t="s">
        <v>2544</v>
      </c>
      <c r="F570" s="103" t="s">
        <v>1528</v>
      </c>
      <c r="G570" s="99" t="s">
        <v>1949</v>
      </c>
      <c r="H570" s="103" t="s">
        <v>1397</v>
      </c>
      <c r="I570" s="103" t="s">
        <v>1423</v>
      </c>
      <c r="J570" s="99" t="s">
        <v>2545</v>
      </c>
    </row>
    <row r="571" ht="135" spans="1:10">
      <c r="A571" s="110"/>
      <c r="B571" s="110"/>
      <c r="C571" s="103" t="s">
        <v>1404</v>
      </c>
      <c r="D571" s="103" t="s">
        <v>1405</v>
      </c>
      <c r="E571" s="99" t="s">
        <v>1538</v>
      </c>
      <c r="F571" s="103" t="s">
        <v>1487</v>
      </c>
      <c r="G571" s="99" t="s">
        <v>1426</v>
      </c>
      <c r="H571" s="103" t="s">
        <v>1397</v>
      </c>
      <c r="I571" s="103" t="s">
        <v>1423</v>
      </c>
      <c r="J571" s="99" t="s">
        <v>2546</v>
      </c>
    </row>
    <row r="572" ht="56.25" spans="1:10">
      <c r="A572" s="106" t="s">
        <v>2547</v>
      </c>
      <c r="B572" s="106" t="s">
        <v>2548</v>
      </c>
      <c r="C572" s="103" t="s">
        <v>1379</v>
      </c>
      <c r="D572" s="103" t="s">
        <v>1380</v>
      </c>
      <c r="E572" s="99" t="s">
        <v>1527</v>
      </c>
      <c r="F572" s="103" t="s">
        <v>1528</v>
      </c>
      <c r="G572" s="99" t="s">
        <v>2539</v>
      </c>
      <c r="H572" s="103" t="s">
        <v>1678</v>
      </c>
      <c r="I572" s="103" t="s">
        <v>1384</v>
      </c>
      <c r="J572" s="99" t="s">
        <v>2535</v>
      </c>
    </row>
    <row r="573" ht="56.25" spans="1:10">
      <c r="A573" s="108"/>
      <c r="B573" s="108"/>
      <c r="C573" s="103" t="s">
        <v>1399</v>
      </c>
      <c r="D573" s="103" t="s">
        <v>1400</v>
      </c>
      <c r="E573" s="99" t="s">
        <v>1929</v>
      </c>
      <c r="F573" s="103" t="s">
        <v>1528</v>
      </c>
      <c r="G573" s="99" t="s">
        <v>2534</v>
      </c>
      <c r="H573" s="103" t="s">
        <v>1924</v>
      </c>
      <c r="I573" s="103" t="s">
        <v>1384</v>
      </c>
      <c r="J573" s="99" t="s">
        <v>2535</v>
      </c>
    </row>
    <row r="574" ht="45" spans="1:10">
      <c r="A574" s="110"/>
      <c r="B574" s="110"/>
      <c r="C574" s="103" t="s">
        <v>1404</v>
      </c>
      <c r="D574" s="103" t="s">
        <v>1405</v>
      </c>
      <c r="E574" s="99" t="s">
        <v>1538</v>
      </c>
      <c r="F574" s="103" t="s">
        <v>1487</v>
      </c>
      <c r="G574" s="99" t="s">
        <v>1426</v>
      </c>
      <c r="H574" s="103" t="s">
        <v>1397</v>
      </c>
      <c r="I574" s="103" t="s">
        <v>1384</v>
      </c>
      <c r="J574" s="99" t="s">
        <v>1540</v>
      </c>
    </row>
    <row r="575" ht="56.25" spans="1:10">
      <c r="A575" s="106" t="s">
        <v>2549</v>
      </c>
      <c r="B575" s="106" t="s">
        <v>2537</v>
      </c>
      <c r="C575" s="103" t="s">
        <v>1379</v>
      </c>
      <c r="D575" s="103" t="s">
        <v>1380</v>
      </c>
      <c r="E575" s="99" t="s">
        <v>2541</v>
      </c>
      <c r="F575" s="103" t="s">
        <v>1528</v>
      </c>
      <c r="G575" s="99" t="s">
        <v>1396</v>
      </c>
      <c r="H575" s="103" t="s">
        <v>1397</v>
      </c>
      <c r="I575" s="103" t="s">
        <v>1423</v>
      </c>
      <c r="J575" s="99" t="s">
        <v>2535</v>
      </c>
    </row>
    <row r="576" ht="135" spans="1:10">
      <c r="A576" s="108"/>
      <c r="B576" s="108"/>
      <c r="C576" s="103" t="s">
        <v>1399</v>
      </c>
      <c r="D576" s="103" t="s">
        <v>1400</v>
      </c>
      <c r="E576" s="99" t="s">
        <v>2550</v>
      </c>
      <c r="F576" s="103" t="s">
        <v>1528</v>
      </c>
      <c r="G576" s="99" t="s">
        <v>1949</v>
      </c>
      <c r="H576" s="103" t="s">
        <v>1924</v>
      </c>
      <c r="I576" s="103" t="s">
        <v>1384</v>
      </c>
      <c r="J576" s="99" t="s">
        <v>2546</v>
      </c>
    </row>
    <row r="577" ht="135" spans="1:10">
      <c r="A577" s="110"/>
      <c r="B577" s="110"/>
      <c r="C577" s="103" t="s">
        <v>1404</v>
      </c>
      <c r="D577" s="103" t="s">
        <v>1405</v>
      </c>
      <c r="E577" s="99" t="s">
        <v>1538</v>
      </c>
      <c r="F577" s="103" t="s">
        <v>1487</v>
      </c>
      <c r="G577" s="99" t="s">
        <v>1426</v>
      </c>
      <c r="H577" s="103" t="s">
        <v>1397</v>
      </c>
      <c r="I577" s="103" t="s">
        <v>1423</v>
      </c>
      <c r="J577" s="99" t="s">
        <v>2546</v>
      </c>
    </row>
    <row r="578" ht="22.5" spans="1:10">
      <c r="A578" s="106" t="s">
        <v>2551</v>
      </c>
      <c r="B578" s="106" t="s">
        <v>1542</v>
      </c>
      <c r="C578" s="103" t="s">
        <v>1379</v>
      </c>
      <c r="D578" s="103" t="s">
        <v>1380</v>
      </c>
      <c r="E578" s="99" t="s">
        <v>1542</v>
      </c>
      <c r="F578" s="103" t="s">
        <v>1375</v>
      </c>
      <c r="G578" s="99" t="s">
        <v>1542</v>
      </c>
      <c r="H578" s="103" t="s">
        <v>1397</v>
      </c>
      <c r="I578" s="103" t="s">
        <v>1384</v>
      </c>
      <c r="J578" s="99" t="s">
        <v>1542</v>
      </c>
    </row>
    <row r="579" ht="22.5" spans="1:10">
      <c r="A579" s="108"/>
      <c r="B579" s="108"/>
      <c r="C579" s="103" t="s">
        <v>1399</v>
      </c>
      <c r="D579" s="103" t="s">
        <v>1543</v>
      </c>
      <c r="E579" s="99" t="s">
        <v>1542</v>
      </c>
      <c r="F579" s="103" t="s">
        <v>1375</v>
      </c>
      <c r="G579" s="99" t="s">
        <v>1542</v>
      </c>
      <c r="H579" s="103" t="s">
        <v>1397</v>
      </c>
      <c r="I579" s="103" t="s">
        <v>1384</v>
      </c>
      <c r="J579" s="99" t="s">
        <v>1542</v>
      </c>
    </row>
    <row r="580" ht="22.5" spans="1:10">
      <c r="A580" s="110"/>
      <c r="B580" s="110"/>
      <c r="C580" s="103" t="s">
        <v>1404</v>
      </c>
      <c r="D580" s="103" t="s">
        <v>1405</v>
      </c>
      <c r="E580" s="99" t="s">
        <v>1542</v>
      </c>
      <c r="F580" s="103" t="s">
        <v>1375</v>
      </c>
      <c r="G580" s="99" t="s">
        <v>1542</v>
      </c>
      <c r="H580" s="103" t="s">
        <v>1397</v>
      </c>
      <c r="I580" s="103" t="s">
        <v>1384</v>
      </c>
      <c r="J580" s="99" t="s">
        <v>1542</v>
      </c>
    </row>
    <row r="581" spans="1:10">
      <c r="A581" s="99" t="s">
        <v>2552</v>
      </c>
      <c r="B581" s="104"/>
      <c r="C581" s="104"/>
      <c r="D581" s="104"/>
      <c r="E581" s="104"/>
      <c r="F581" s="105"/>
      <c r="G581" s="104"/>
      <c r="H581" s="105"/>
      <c r="I581" s="105"/>
      <c r="J581" s="104"/>
    </row>
    <row r="582" spans="1:10">
      <c r="A582" s="99" t="s">
        <v>2553</v>
      </c>
      <c r="B582" s="104"/>
      <c r="C582" s="104"/>
      <c r="D582" s="104"/>
      <c r="E582" s="104"/>
      <c r="F582" s="105"/>
      <c r="G582" s="104"/>
      <c r="H582" s="105"/>
      <c r="I582" s="105"/>
      <c r="J582" s="104"/>
    </row>
    <row r="583" ht="67.5" spans="1:10">
      <c r="A583" s="106" t="s">
        <v>2554</v>
      </c>
      <c r="B583" s="106" t="s">
        <v>2555</v>
      </c>
      <c r="C583" s="103" t="s">
        <v>1379</v>
      </c>
      <c r="D583" s="103" t="s">
        <v>1380</v>
      </c>
      <c r="E583" s="99" t="s">
        <v>2199</v>
      </c>
      <c r="F583" s="103" t="s">
        <v>1487</v>
      </c>
      <c r="G583" s="99" t="s">
        <v>1517</v>
      </c>
      <c r="H583" s="103" t="s">
        <v>1470</v>
      </c>
      <c r="I583" s="103" t="s">
        <v>1384</v>
      </c>
      <c r="J583" s="99" t="s">
        <v>2201</v>
      </c>
    </row>
    <row r="584" ht="67.5" spans="1:10">
      <c r="A584" s="108"/>
      <c r="B584" s="108"/>
      <c r="C584" s="103" t="s">
        <v>1379</v>
      </c>
      <c r="D584" s="103" t="s">
        <v>1380</v>
      </c>
      <c r="E584" s="99" t="s">
        <v>2202</v>
      </c>
      <c r="F584" s="103" t="s">
        <v>1487</v>
      </c>
      <c r="G584" s="99" t="s">
        <v>2556</v>
      </c>
      <c r="H584" s="103" t="s">
        <v>1713</v>
      </c>
      <c r="I584" s="103" t="s">
        <v>1384</v>
      </c>
      <c r="J584" s="99" t="s">
        <v>2204</v>
      </c>
    </row>
    <row r="585" ht="146.25" spans="1:10">
      <c r="A585" s="108"/>
      <c r="B585" s="108"/>
      <c r="C585" s="103" t="s">
        <v>1379</v>
      </c>
      <c r="D585" s="103" t="s">
        <v>1439</v>
      </c>
      <c r="E585" s="99" t="s">
        <v>2205</v>
      </c>
      <c r="F585" s="103" t="s">
        <v>1487</v>
      </c>
      <c r="G585" s="99" t="s">
        <v>1426</v>
      </c>
      <c r="H585" s="103" t="s">
        <v>1397</v>
      </c>
      <c r="I585" s="103" t="s">
        <v>1384</v>
      </c>
      <c r="J585" s="99" t="s">
        <v>2206</v>
      </c>
    </row>
    <row r="586" ht="168.75" spans="1:10">
      <c r="A586" s="108"/>
      <c r="B586" s="108"/>
      <c r="C586" s="103" t="s">
        <v>1379</v>
      </c>
      <c r="D586" s="103" t="s">
        <v>1439</v>
      </c>
      <c r="E586" s="99" t="s">
        <v>2207</v>
      </c>
      <c r="F586" s="103" t="s">
        <v>1487</v>
      </c>
      <c r="G586" s="99" t="s">
        <v>1450</v>
      </c>
      <c r="H586" s="103" t="s">
        <v>1397</v>
      </c>
      <c r="I586" s="103" t="s">
        <v>1384</v>
      </c>
      <c r="J586" s="99" t="s">
        <v>2208</v>
      </c>
    </row>
    <row r="587" ht="135" spans="1:10">
      <c r="A587" s="108"/>
      <c r="B587" s="108"/>
      <c r="C587" s="103" t="s">
        <v>1379</v>
      </c>
      <c r="D587" s="103" t="s">
        <v>1439</v>
      </c>
      <c r="E587" s="99" t="s">
        <v>2209</v>
      </c>
      <c r="F587" s="103" t="s">
        <v>1487</v>
      </c>
      <c r="G587" s="99" t="s">
        <v>1927</v>
      </c>
      <c r="H587" s="103" t="s">
        <v>1397</v>
      </c>
      <c r="I587" s="103" t="s">
        <v>1384</v>
      </c>
      <c r="J587" s="99" t="s">
        <v>2210</v>
      </c>
    </row>
    <row r="588" ht="101.25" spans="1:10">
      <c r="A588" s="108"/>
      <c r="B588" s="108"/>
      <c r="C588" s="103" t="s">
        <v>1379</v>
      </c>
      <c r="D588" s="103" t="s">
        <v>1583</v>
      </c>
      <c r="E588" s="99" t="s">
        <v>2211</v>
      </c>
      <c r="F588" s="103" t="s">
        <v>1841</v>
      </c>
      <c r="G588" s="99" t="s">
        <v>2463</v>
      </c>
      <c r="H588" s="103" t="s">
        <v>1924</v>
      </c>
      <c r="I588" s="103" t="s">
        <v>1384</v>
      </c>
      <c r="J588" s="99" t="s">
        <v>2213</v>
      </c>
    </row>
    <row r="589" ht="90" spans="1:10">
      <c r="A589" s="108"/>
      <c r="B589" s="108"/>
      <c r="C589" s="103" t="s">
        <v>1399</v>
      </c>
      <c r="D589" s="103" t="s">
        <v>1400</v>
      </c>
      <c r="E589" s="99" t="s">
        <v>2557</v>
      </c>
      <c r="F589" s="103" t="s">
        <v>1375</v>
      </c>
      <c r="G589" s="99" t="s">
        <v>1565</v>
      </c>
      <c r="H589" s="103" t="s">
        <v>1397</v>
      </c>
      <c r="I589" s="103" t="s">
        <v>1384</v>
      </c>
      <c r="J589" s="99" t="s">
        <v>2558</v>
      </c>
    </row>
    <row r="590" ht="180" spans="1:10">
      <c r="A590" s="110"/>
      <c r="B590" s="110"/>
      <c r="C590" s="103" t="s">
        <v>1404</v>
      </c>
      <c r="D590" s="103" t="s">
        <v>1405</v>
      </c>
      <c r="E590" s="99" t="s">
        <v>2221</v>
      </c>
      <c r="F590" s="103" t="s">
        <v>1487</v>
      </c>
      <c r="G590" s="99" t="s">
        <v>2559</v>
      </c>
      <c r="H590" s="103" t="s">
        <v>1397</v>
      </c>
      <c r="I590" s="103" t="s">
        <v>1384</v>
      </c>
      <c r="J590" s="99" t="s">
        <v>2222</v>
      </c>
    </row>
    <row r="591" ht="33.75" spans="1:10">
      <c r="A591" s="106" t="s">
        <v>2560</v>
      </c>
      <c r="B591" s="106" t="s">
        <v>2561</v>
      </c>
      <c r="C591" s="103" t="s">
        <v>1379</v>
      </c>
      <c r="D591" s="103" t="s">
        <v>1380</v>
      </c>
      <c r="E591" s="99" t="s">
        <v>2562</v>
      </c>
      <c r="F591" s="103" t="s">
        <v>1375</v>
      </c>
      <c r="G591" s="99" t="s">
        <v>1396</v>
      </c>
      <c r="H591" s="103" t="s">
        <v>1397</v>
      </c>
      <c r="I591" s="103" t="s">
        <v>1384</v>
      </c>
      <c r="J591" s="99" t="s">
        <v>2563</v>
      </c>
    </row>
    <row r="592" ht="33.75" spans="1:10">
      <c r="A592" s="108"/>
      <c r="B592" s="108"/>
      <c r="C592" s="103" t="s">
        <v>1399</v>
      </c>
      <c r="D592" s="103" t="s">
        <v>1400</v>
      </c>
      <c r="E592" s="99" t="s">
        <v>2564</v>
      </c>
      <c r="F592" s="103" t="s">
        <v>1375</v>
      </c>
      <c r="G592" s="99" t="s">
        <v>1874</v>
      </c>
      <c r="H592" s="103" t="s">
        <v>1397</v>
      </c>
      <c r="I592" s="103" t="s">
        <v>1384</v>
      </c>
      <c r="J592" s="99" t="s">
        <v>2565</v>
      </c>
    </row>
    <row r="593" ht="33.75" spans="1:10">
      <c r="A593" s="110"/>
      <c r="B593" s="110"/>
      <c r="C593" s="103" t="s">
        <v>1404</v>
      </c>
      <c r="D593" s="103" t="s">
        <v>1405</v>
      </c>
      <c r="E593" s="99" t="s">
        <v>2566</v>
      </c>
      <c r="F593" s="103" t="s">
        <v>1375</v>
      </c>
      <c r="G593" s="99" t="s">
        <v>1845</v>
      </c>
      <c r="H593" s="103" t="s">
        <v>1397</v>
      </c>
      <c r="I593" s="103" t="s">
        <v>1384</v>
      </c>
      <c r="J593" s="99" t="s">
        <v>2567</v>
      </c>
    </row>
    <row r="594" ht="22.5" spans="1:10">
      <c r="A594" s="99" t="s">
        <v>2568</v>
      </c>
      <c r="B594" s="104"/>
      <c r="C594" s="104"/>
      <c r="D594" s="104"/>
      <c r="E594" s="104"/>
      <c r="F594" s="105"/>
      <c r="G594" s="104"/>
      <c r="H594" s="105"/>
      <c r="I594" s="105"/>
      <c r="J594" s="104"/>
    </row>
    <row r="595" ht="22.5" spans="1:10">
      <c r="A595" s="99" t="s">
        <v>2569</v>
      </c>
      <c r="B595" s="104"/>
      <c r="C595" s="104"/>
      <c r="D595" s="104"/>
      <c r="E595" s="104"/>
      <c r="F595" s="105"/>
      <c r="G595" s="104"/>
      <c r="H595" s="105"/>
      <c r="I595" s="105"/>
      <c r="J595" s="104"/>
    </row>
    <row r="596" ht="67.5" spans="1:10">
      <c r="A596" s="106" t="s">
        <v>2570</v>
      </c>
      <c r="B596" s="106" t="s">
        <v>2571</v>
      </c>
      <c r="C596" s="103" t="s">
        <v>1379</v>
      </c>
      <c r="D596" s="103" t="s">
        <v>1380</v>
      </c>
      <c r="E596" s="99" t="s">
        <v>2572</v>
      </c>
      <c r="F596" s="103" t="s">
        <v>1375</v>
      </c>
      <c r="G596" s="99" t="s">
        <v>1568</v>
      </c>
      <c r="H596" s="103" t="s">
        <v>1388</v>
      </c>
      <c r="I596" s="103" t="s">
        <v>1384</v>
      </c>
      <c r="J596" s="99" t="s">
        <v>2573</v>
      </c>
    </row>
    <row r="597" ht="56.25" spans="1:10">
      <c r="A597" s="108"/>
      <c r="B597" s="108"/>
      <c r="C597" s="103" t="s">
        <v>1379</v>
      </c>
      <c r="D597" s="103" t="s">
        <v>1439</v>
      </c>
      <c r="E597" s="99" t="s">
        <v>2172</v>
      </c>
      <c r="F597" s="103" t="s">
        <v>1528</v>
      </c>
      <c r="G597" s="99" t="s">
        <v>1396</v>
      </c>
      <c r="H597" s="103" t="s">
        <v>1397</v>
      </c>
      <c r="I597" s="103" t="s">
        <v>1423</v>
      </c>
      <c r="J597" s="99" t="s">
        <v>2173</v>
      </c>
    </row>
    <row r="598" ht="56.25" spans="1:10">
      <c r="A598" s="108"/>
      <c r="B598" s="108"/>
      <c r="C598" s="103" t="s">
        <v>1399</v>
      </c>
      <c r="D598" s="103" t="s">
        <v>1400</v>
      </c>
      <c r="E598" s="99" t="s">
        <v>2574</v>
      </c>
      <c r="F598" s="103" t="s">
        <v>1487</v>
      </c>
      <c r="G598" s="99" t="s">
        <v>2575</v>
      </c>
      <c r="H598" s="103" t="s">
        <v>2182</v>
      </c>
      <c r="I598" s="103" t="s">
        <v>1384</v>
      </c>
      <c r="J598" s="99" t="s">
        <v>2183</v>
      </c>
    </row>
    <row r="599" ht="56.25" spans="1:10">
      <c r="A599" s="108"/>
      <c r="B599" s="108"/>
      <c r="C599" s="103" t="s">
        <v>1399</v>
      </c>
      <c r="D599" s="103" t="s">
        <v>1400</v>
      </c>
      <c r="E599" s="99" t="s">
        <v>2576</v>
      </c>
      <c r="F599" s="103" t="s">
        <v>1487</v>
      </c>
      <c r="G599" s="99" t="s">
        <v>1568</v>
      </c>
      <c r="H599" s="103" t="s">
        <v>2186</v>
      </c>
      <c r="I599" s="103" t="s">
        <v>1384</v>
      </c>
      <c r="J599" s="99" t="s">
        <v>2577</v>
      </c>
    </row>
    <row r="600" ht="33.75" spans="1:10">
      <c r="A600" s="110"/>
      <c r="B600" s="110"/>
      <c r="C600" s="103" t="s">
        <v>1404</v>
      </c>
      <c r="D600" s="103" t="s">
        <v>1405</v>
      </c>
      <c r="E600" s="99" t="s">
        <v>2578</v>
      </c>
      <c r="F600" s="103" t="s">
        <v>1487</v>
      </c>
      <c r="G600" s="99" t="s">
        <v>1396</v>
      </c>
      <c r="H600" s="103" t="s">
        <v>1397</v>
      </c>
      <c r="I600" s="103" t="s">
        <v>1423</v>
      </c>
      <c r="J600" s="99" t="s">
        <v>2579</v>
      </c>
    </row>
    <row r="601" ht="45" spans="1:10">
      <c r="A601" s="106" t="s">
        <v>2580</v>
      </c>
      <c r="B601" s="106" t="s">
        <v>2581</v>
      </c>
      <c r="C601" s="103" t="s">
        <v>1379</v>
      </c>
      <c r="D601" s="103" t="s">
        <v>1380</v>
      </c>
      <c r="E601" s="99" t="s">
        <v>2582</v>
      </c>
      <c r="F601" s="103" t="s">
        <v>1375</v>
      </c>
      <c r="G601" s="99" t="s">
        <v>1396</v>
      </c>
      <c r="H601" s="103" t="s">
        <v>1397</v>
      </c>
      <c r="I601" s="103" t="s">
        <v>1384</v>
      </c>
      <c r="J601" s="99" t="s">
        <v>2583</v>
      </c>
    </row>
    <row r="602" ht="78.75" spans="1:10">
      <c r="A602" s="108"/>
      <c r="B602" s="108"/>
      <c r="C602" s="103" t="s">
        <v>1379</v>
      </c>
      <c r="D602" s="103" t="s">
        <v>1439</v>
      </c>
      <c r="E602" s="99" t="s">
        <v>2584</v>
      </c>
      <c r="F602" s="103" t="s">
        <v>1375</v>
      </c>
      <c r="G602" s="99" t="s">
        <v>1396</v>
      </c>
      <c r="H602" s="103" t="s">
        <v>1397</v>
      </c>
      <c r="I602" s="103" t="s">
        <v>1384</v>
      </c>
      <c r="J602" s="99" t="s">
        <v>2585</v>
      </c>
    </row>
    <row r="603" ht="56.25" spans="1:10">
      <c r="A603" s="108"/>
      <c r="B603" s="108"/>
      <c r="C603" s="103" t="s">
        <v>1379</v>
      </c>
      <c r="D603" s="103" t="s">
        <v>1394</v>
      </c>
      <c r="E603" s="99" t="s">
        <v>2586</v>
      </c>
      <c r="F603" s="103" t="s">
        <v>1375</v>
      </c>
      <c r="G603" s="99" t="s">
        <v>1396</v>
      </c>
      <c r="H603" s="103" t="s">
        <v>1397</v>
      </c>
      <c r="I603" s="103" t="s">
        <v>1384</v>
      </c>
      <c r="J603" s="99" t="s">
        <v>2587</v>
      </c>
    </row>
    <row r="604" ht="45" spans="1:10">
      <c r="A604" s="108"/>
      <c r="B604" s="108"/>
      <c r="C604" s="103" t="s">
        <v>1399</v>
      </c>
      <c r="D604" s="103" t="s">
        <v>1400</v>
      </c>
      <c r="E604" s="99" t="s">
        <v>2588</v>
      </c>
      <c r="F604" s="103" t="s">
        <v>1375</v>
      </c>
      <c r="G604" s="99" t="s">
        <v>1396</v>
      </c>
      <c r="H604" s="103" t="s">
        <v>1397</v>
      </c>
      <c r="I604" s="103" t="s">
        <v>1384</v>
      </c>
      <c r="J604" s="99" t="s">
        <v>2589</v>
      </c>
    </row>
    <row r="605" ht="33.75" spans="1:10">
      <c r="A605" s="110"/>
      <c r="B605" s="110"/>
      <c r="C605" s="103" t="s">
        <v>1404</v>
      </c>
      <c r="D605" s="103" t="s">
        <v>1405</v>
      </c>
      <c r="E605" s="99" t="s">
        <v>1896</v>
      </c>
      <c r="F605" s="103" t="s">
        <v>1375</v>
      </c>
      <c r="G605" s="99" t="s">
        <v>1396</v>
      </c>
      <c r="H605" s="103" t="s">
        <v>1397</v>
      </c>
      <c r="I605" s="103" t="s">
        <v>1423</v>
      </c>
      <c r="J605" s="99" t="s">
        <v>2590</v>
      </c>
    </row>
    <row r="606" spans="1:10">
      <c r="A606" s="99" t="s">
        <v>2591</v>
      </c>
      <c r="B606" s="104"/>
      <c r="C606" s="104"/>
      <c r="D606" s="104"/>
      <c r="E606" s="104"/>
      <c r="F606" s="105"/>
      <c r="G606" s="104"/>
      <c r="H606" s="105"/>
      <c r="I606" s="105"/>
      <c r="J606" s="104"/>
    </row>
    <row r="607" spans="1:10">
      <c r="A607" s="99" t="s">
        <v>2592</v>
      </c>
      <c r="B607" s="104"/>
      <c r="C607" s="104"/>
      <c r="D607" s="104"/>
      <c r="E607" s="104"/>
      <c r="F607" s="105"/>
      <c r="G607" s="104"/>
      <c r="H607" s="105"/>
      <c r="I607" s="105"/>
      <c r="J607" s="104"/>
    </row>
    <row r="608" ht="22.5" spans="1:10">
      <c r="A608" s="106" t="s">
        <v>2593</v>
      </c>
      <c r="B608" s="106" t="s">
        <v>1542</v>
      </c>
      <c r="C608" s="103" t="s">
        <v>1379</v>
      </c>
      <c r="D608" s="103" t="s">
        <v>1380</v>
      </c>
      <c r="E608" s="99" t="s">
        <v>1542</v>
      </c>
      <c r="F608" s="103" t="s">
        <v>1375</v>
      </c>
      <c r="G608" s="99" t="s">
        <v>1542</v>
      </c>
      <c r="H608" s="103" t="s">
        <v>1397</v>
      </c>
      <c r="I608" s="103" t="s">
        <v>1384</v>
      </c>
      <c r="J608" s="99" t="s">
        <v>1542</v>
      </c>
    </row>
    <row r="609" ht="22.5" spans="1:10">
      <c r="A609" s="108"/>
      <c r="B609" s="108"/>
      <c r="C609" s="103" t="s">
        <v>1399</v>
      </c>
      <c r="D609" s="103" t="s">
        <v>1543</v>
      </c>
      <c r="E609" s="99" t="s">
        <v>1542</v>
      </c>
      <c r="F609" s="103" t="s">
        <v>1375</v>
      </c>
      <c r="G609" s="99" t="s">
        <v>1542</v>
      </c>
      <c r="H609" s="103" t="s">
        <v>1397</v>
      </c>
      <c r="I609" s="103" t="s">
        <v>1384</v>
      </c>
      <c r="J609" s="99" t="s">
        <v>1542</v>
      </c>
    </row>
    <row r="610" ht="22.5" spans="1:10">
      <c r="A610" s="110"/>
      <c r="B610" s="110"/>
      <c r="C610" s="103" t="s">
        <v>1404</v>
      </c>
      <c r="D610" s="103" t="s">
        <v>1405</v>
      </c>
      <c r="E610" s="99" t="s">
        <v>1542</v>
      </c>
      <c r="F610" s="103" t="s">
        <v>1375</v>
      </c>
      <c r="G610" s="99" t="s">
        <v>1542</v>
      </c>
      <c r="H610" s="103" t="s">
        <v>1397</v>
      </c>
      <c r="I610" s="103" t="s">
        <v>1384</v>
      </c>
      <c r="J610" s="99" t="s">
        <v>1542</v>
      </c>
    </row>
    <row r="611" spans="1:10">
      <c r="A611" s="99" t="s">
        <v>2594</v>
      </c>
      <c r="B611" s="104"/>
      <c r="C611" s="104"/>
      <c r="D611" s="104"/>
      <c r="E611" s="104"/>
      <c r="F611" s="105"/>
      <c r="G611" s="104"/>
      <c r="H611" s="105"/>
      <c r="I611" s="105"/>
      <c r="J611" s="104"/>
    </row>
    <row r="612" spans="1:10">
      <c r="A612" s="99" t="s">
        <v>2595</v>
      </c>
      <c r="B612" s="104"/>
      <c r="C612" s="104"/>
      <c r="D612" s="104"/>
      <c r="E612" s="104"/>
      <c r="F612" s="105"/>
      <c r="G612" s="104"/>
      <c r="H612" s="105"/>
      <c r="I612" s="105"/>
      <c r="J612" s="104"/>
    </row>
    <row r="613" ht="90" spans="1:10">
      <c r="A613" s="106" t="s">
        <v>2596</v>
      </c>
      <c r="B613" s="106" t="s">
        <v>2597</v>
      </c>
      <c r="C613" s="103" t="s">
        <v>1379</v>
      </c>
      <c r="D613" s="103" t="s">
        <v>1439</v>
      </c>
      <c r="E613" s="99" t="s">
        <v>1532</v>
      </c>
      <c r="F613" s="103" t="s">
        <v>1528</v>
      </c>
      <c r="G613" s="99" t="s">
        <v>1396</v>
      </c>
      <c r="H613" s="103" t="s">
        <v>1397</v>
      </c>
      <c r="I613" s="103" t="s">
        <v>1384</v>
      </c>
      <c r="J613" s="99" t="s">
        <v>1533</v>
      </c>
    </row>
    <row r="614" ht="56.25" spans="1:10">
      <c r="A614" s="108"/>
      <c r="B614" s="108"/>
      <c r="C614" s="103" t="s">
        <v>1399</v>
      </c>
      <c r="D614" s="103" t="s">
        <v>1400</v>
      </c>
      <c r="E614" s="99" t="s">
        <v>2598</v>
      </c>
      <c r="F614" s="103" t="s">
        <v>1528</v>
      </c>
      <c r="G614" s="99" t="s">
        <v>1565</v>
      </c>
      <c r="H614" s="103" t="s">
        <v>1397</v>
      </c>
      <c r="I614" s="103" t="s">
        <v>1423</v>
      </c>
      <c r="J614" s="99" t="s">
        <v>1537</v>
      </c>
    </row>
    <row r="615" ht="45" spans="1:10">
      <c r="A615" s="110"/>
      <c r="B615" s="110"/>
      <c r="C615" s="103" t="s">
        <v>1404</v>
      </c>
      <c r="D615" s="103" t="s">
        <v>1405</v>
      </c>
      <c r="E615" s="99" t="s">
        <v>1538</v>
      </c>
      <c r="F615" s="103" t="s">
        <v>1487</v>
      </c>
      <c r="G615" s="99" t="s">
        <v>1565</v>
      </c>
      <c r="H615" s="103" t="s">
        <v>1397</v>
      </c>
      <c r="I615" s="103" t="s">
        <v>1384</v>
      </c>
      <c r="J615" s="99" t="s">
        <v>1540</v>
      </c>
    </row>
    <row r="616" spans="1:10">
      <c r="A616" s="99" t="s">
        <v>2599</v>
      </c>
      <c r="B616" s="104"/>
      <c r="C616" s="104"/>
      <c r="D616" s="104"/>
      <c r="E616" s="104"/>
      <c r="F616" s="105"/>
      <c r="G616" s="104"/>
      <c r="H616" s="105"/>
      <c r="I616" s="105"/>
      <c r="J616" s="104"/>
    </row>
    <row r="617" spans="1:10">
      <c r="A617" s="99" t="s">
        <v>2600</v>
      </c>
      <c r="B617" s="104"/>
      <c r="C617" s="104"/>
      <c r="D617" s="104"/>
      <c r="E617" s="104"/>
      <c r="F617" s="105"/>
      <c r="G617" s="104"/>
      <c r="H617" s="105"/>
      <c r="I617" s="105"/>
      <c r="J617" s="104"/>
    </row>
    <row r="618" ht="22.5" spans="1:10">
      <c r="A618" s="106" t="s">
        <v>2593</v>
      </c>
      <c r="B618" s="106" t="s">
        <v>1542</v>
      </c>
      <c r="C618" s="103" t="s">
        <v>1379</v>
      </c>
      <c r="D618" s="103" t="s">
        <v>1380</v>
      </c>
      <c r="E618" s="99" t="s">
        <v>1542</v>
      </c>
      <c r="F618" s="103" t="s">
        <v>1375</v>
      </c>
      <c r="G618" s="99" t="s">
        <v>1542</v>
      </c>
      <c r="H618" s="103" t="s">
        <v>1397</v>
      </c>
      <c r="I618" s="103" t="s">
        <v>1384</v>
      </c>
      <c r="J618" s="99" t="s">
        <v>1542</v>
      </c>
    </row>
    <row r="619" ht="22.5" spans="1:10">
      <c r="A619" s="108"/>
      <c r="B619" s="108"/>
      <c r="C619" s="103" t="s">
        <v>1399</v>
      </c>
      <c r="D619" s="103" t="s">
        <v>1543</v>
      </c>
      <c r="E619" s="99" t="s">
        <v>1542</v>
      </c>
      <c r="F619" s="103" t="s">
        <v>1375</v>
      </c>
      <c r="G619" s="99" t="s">
        <v>1542</v>
      </c>
      <c r="H619" s="103" t="s">
        <v>1397</v>
      </c>
      <c r="I619" s="103" t="s">
        <v>1384</v>
      </c>
      <c r="J619" s="99" t="s">
        <v>1542</v>
      </c>
    </row>
    <row r="620" ht="22.5" spans="1:10">
      <c r="A620" s="110"/>
      <c r="B620" s="110"/>
      <c r="C620" s="103" t="s">
        <v>1404</v>
      </c>
      <c r="D620" s="103" t="s">
        <v>1405</v>
      </c>
      <c r="E620" s="99" t="s">
        <v>1542</v>
      </c>
      <c r="F620" s="103" t="s">
        <v>1375</v>
      </c>
      <c r="G620" s="99" t="s">
        <v>1542</v>
      </c>
      <c r="H620" s="103" t="s">
        <v>1397</v>
      </c>
      <c r="I620" s="103" t="s">
        <v>1384</v>
      </c>
      <c r="J620" s="99" t="s">
        <v>1542</v>
      </c>
    </row>
    <row r="621" ht="22.5" spans="1:10">
      <c r="A621" s="106" t="s">
        <v>2601</v>
      </c>
      <c r="B621" s="106" t="s">
        <v>1542</v>
      </c>
      <c r="C621" s="103" t="s">
        <v>1379</v>
      </c>
      <c r="D621" s="103" t="s">
        <v>1380</v>
      </c>
      <c r="E621" s="99" t="s">
        <v>1542</v>
      </c>
      <c r="F621" s="103" t="s">
        <v>1375</v>
      </c>
      <c r="G621" s="99" t="s">
        <v>1542</v>
      </c>
      <c r="H621" s="103" t="s">
        <v>1397</v>
      </c>
      <c r="I621" s="103" t="s">
        <v>1384</v>
      </c>
      <c r="J621" s="99" t="s">
        <v>1542</v>
      </c>
    </row>
    <row r="622" ht="22.5" spans="1:10">
      <c r="A622" s="108"/>
      <c r="B622" s="108"/>
      <c r="C622" s="103" t="s">
        <v>1399</v>
      </c>
      <c r="D622" s="103" t="s">
        <v>1543</v>
      </c>
      <c r="E622" s="99" t="s">
        <v>1542</v>
      </c>
      <c r="F622" s="103" t="s">
        <v>1375</v>
      </c>
      <c r="G622" s="99" t="s">
        <v>1542</v>
      </c>
      <c r="H622" s="103" t="s">
        <v>1397</v>
      </c>
      <c r="I622" s="103" t="s">
        <v>1384</v>
      </c>
      <c r="J622" s="99" t="s">
        <v>1542</v>
      </c>
    </row>
    <row r="623" ht="22.5" spans="1:10">
      <c r="A623" s="110"/>
      <c r="B623" s="110"/>
      <c r="C623" s="103" t="s">
        <v>1404</v>
      </c>
      <c r="D623" s="103" t="s">
        <v>1405</v>
      </c>
      <c r="E623" s="99" t="s">
        <v>1542</v>
      </c>
      <c r="F623" s="103" t="s">
        <v>1375</v>
      </c>
      <c r="G623" s="99" t="s">
        <v>1542</v>
      </c>
      <c r="H623" s="103" t="s">
        <v>1397</v>
      </c>
      <c r="I623" s="103" t="s">
        <v>1384</v>
      </c>
      <c r="J623" s="99" t="s">
        <v>1542</v>
      </c>
    </row>
    <row r="624" ht="56.25" spans="1:10">
      <c r="A624" s="106" t="s">
        <v>2602</v>
      </c>
      <c r="B624" s="106" t="s">
        <v>2603</v>
      </c>
      <c r="C624" s="103" t="s">
        <v>1379</v>
      </c>
      <c r="D624" s="103" t="s">
        <v>1380</v>
      </c>
      <c r="E624" s="99" t="s">
        <v>2604</v>
      </c>
      <c r="F624" s="103" t="s">
        <v>1528</v>
      </c>
      <c r="G624" s="99" t="s">
        <v>2231</v>
      </c>
      <c r="H624" s="103" t="s">
        <v>1974</v>
      </c>
      <c r="I624" s="103" t="s">
        <v>1384</v>
      </c>
      <c r="J624" s="99" t="s">
        <v>2605</v>
      </c>
    </row>
    <row r="625" ht="45" spans="1:10">
      <c r="A625" s="108"/>
      <c r="B625" s="108"/>
      <c r="C625" s="103" t="s">
        <v>1379</v>
      </c>
      <c r="D625" s="103" t="s">
        <v>1439</v>
      </c>
      <c r="E625" s="99" t="s">
        <v>2606</v>
      </c>
      <c r="F625" s="103" t="s">
        <v>1528</v>
      </c>
      <c r="G625" s="99" t="s">
        <v>1568</v>
      </c>
      <c r="H625" s="103" t="s">
        <v>1397</v>
      </c>
      <c r="I625" s="103" t="s">
        <v>1423</v>
      </c>
      <c r="J625" s="99" t="s">
        <v>2607</v>
      </c>
    </row>
    <row r="626" ht="45" spans="1:10">
      <c r="A626" s="108"/>
      <c r="B626" s="108"/>
      <c r="C626" s="103" t="s">
        <v>1379</v>
      </c>
      <c r="D626" s="103" t="s">
        <v>1439</v>
      </c>
      <c r="E626" s="99" t="s">
        <v>2608</v>
      </c>
      <c r="F626" s="103" t="s">
        <v>1528</v>
      </c>
      <c r="G626" s="99" t="s">
        <v>1568</v>
      </c>
      <c r="H626" s="103" t="s">
        <v>1397</v>
      </c>
      <c r="I626" s="103" t="s">
        <v>1423</v>
      </c>
      <c r="J626" s="99" t="s">
        <v>2607</v>
      </c>
    </row>
    <row r="627" ht="157.5" spans="1:10">
      <c r="A627" s="108"/>
      <c r="B627" s="108"/>
      <c r="C627" s="103" t="s">
        <v>1399</v>
      </c>
      <c r="D627" s="103" t="s">
        <v>1400</v>
      </c>
      <c r="E627" s="99" t="s">
        <v>2609</v>
      </c>
      <c r="F627" s="103" t="s">
        <v>1487</v>
      </c>
      <c r="G627" s="99" t="s">
        <v>2610</v>
      </c>
      <c r="H627" s="103" t="s">
        <v>1678</v>
      </c>
      <c r="I627" s="103" t="s">
        <v>1384</v>
      </c>
      <c r="J627" s="99" t="s">
        <v>2611</v>
      </c>
    </row>
    <row r="628" ht="45" spans="1:10">
      <c r="A628" s="110"/>
      <c r="B628" s="110"/>
      <c r="C628" s="103" t="s">
        <v>1404</v>
      </c>
      <c r="D628" s="103" t="s">
        <v>1405</v>
      </c>
      <c r="E628" s="99" t="s">
        <v>2612</v>
      </c>
      <c r="F628" s="103" t="s">
        <v>1487</v>
      </c>
      <c r="G628" s="99" t="s">
        <v>2613</v>
      </c>
      <c r="H628" s="103" t="s">
        <v>1397</v>
      </c>
      <c r="I628" s="103" t="s">
        <v>1423</v>
      </c>
      <c r="J628" s="99" t="s">
        <v>2614</v>
      </c>
    </row>
    <row r="629" spans="1:10">
      <c r="A629" s="99" t="s">
        <v>2615</v>
      </c>
      <c r="B629" s="104"/>
      <c r="C629" s="104"/>
      <c r="D629" s="104"/>
      <c r="E629" s="104"/>
      <c r="F629" s="105"/>
      <c r="G629" s="104"/>
      <c r="H629" s="105"/>
      <c r="I629" s="105"/>
      <c r="J629" s="104"/>
    </row>
    <row r="630" ht="22.5" spans="1:10">
      <c r="A630" s="99" t="s">
        <v>2616</v>
      </c>
      <c r="B630" s="104"/>
      <c r="C630" s="104"/>
      <c r="D630" s="104"/>
      <c r="E630" s="104"/>
      <c r="F630" s="105"/>
      <c r="G630" s="104"/>
      <c r="H630" s="105"/>
      <c r="I630" s="105"/>
      <c r="J630" s="104"/>
    </row>
    <row r="631" ht="22.5" spans="1:10">
      <c r="A631" s="106" t="s">
        <v>2617</v>
      </c>
      <c r="B631" s="106" t="s">
        <v>1542</v>
      </c>
      <c r="C631" s="103" t="s">
        <v>1379</v>
      </c>
      <c r="D631" s="103" t="s">
        <v>1380</v>
      </c>
      <c r="E631" s="99" t="s">
        <v>1542</v>
      </c>
      <c r="F631" s="103" t="s">
        <v>1375</v>
      </c>
      <c r="G631" s="99" t="s">
        <v>1542</v>
      </c>
      <c r="H631" s="103" t="s">
        <v>1397</v>
      </c>
      <c r="I631" s="103" t="s">
        <v>1384</v>
      </c>
      <c r="J631" s="99" t="s">
        <v>1542</v>
      </c>
    </row>
    <row r="632" ht="22.5" spans="1:10">
      <c r="A632" s="108"/>
      <c r="B632" s="108"/>
      <c r="C632" s="103" t="s">
        <v>1399</v>
      </c>
      <c r="D632" s="103" t="s">
        <v>1543</v>
      </c>
      <c r="E632" s="99" t="s">
        <v>1542</v>
      </c>
      <c r="F632" s="103" t="s">
        <v>1375</v>
      </c>
      <c r="G632" s="99" t="s">
        <v>1542</v>
      </c>
      <c r="H632" s="103" t="s">
        <v>1397</v>
      </c>
      <c r="I632" s="103" t="s">
        <v>1384</v>
      </c>
      <c r="J632" s="99" t="s">
        <v>1542</v>
      </c>
    </row>
    <row r="633" ht="22.5" spans="1:10">
      <c r="A633" s="110"/>
      <c r="B633" s="110"/>
      <c r="C633" s="103" t="s">
        <v>1404</v>
      </c>
      <c r="D633" s="103" t="s">
        <v>1405</v>
      </c>
      <c r="E633" s="99" t="s">
        <v>1542</v>
      </c>
      <c r="F633" s="103" t="s">
        <v>1375</v>
      </c>
      <c r="G633" s="99" t="s">
        <v>1542</v>
      </c>
      <c r="H633" s="103" t="s">
        <v>1397</v>
      </c>
      <c r="I633" s="103" t="s">
        <v>1384</v>
      </c>
      <c r="J633" s="99" t="s">
        <v>1542</v>
      </c>
    </row>
    <row r="634" ht="371.25" spans="1:10">
      <c r="A634" s="106" t="s">
        <v>2618</v>
      </c>
      <c r="B634" s="106" t="s">
        <v>2619</v>
      </c>
      <c r="C634" s="103" t="s">
        <v>1379</v>
      </c>
      <c r="D634" s="103" t="s">
        <v>1380</v>
      </c>
      <c r="E634" s="99" t="s">
        <v>2620</v>
      </c>
      <c r="F634" s="103" t="s">
        <v>1487</v>
      </c>
      <c r="G634" s="99" t="s">
        <v>2621</v>
      </c>
      <c r="H634" s="103" t="s">
        <v>1536</v>
      </c>
      <c r="I634" s="103" t="s">
        <v>1384</v>
      </c>
      <c r="J634" s="99" t="s">
        <v>2622</v>
      </c>
    </row>
    <row r="635" ht="157.5" spans="1:10">
      <c r="A635" s="108"/>
      <c r="B635" s="108"/>
      <c r="C635" s="103" t="s">
        <v>1379</v>
      </c>
      <c r="D635" s="103" t="s">
        <v>1380</v>
      </c>
      <c r="E635" s="99" t="s">
        <v>2623</v>
      </c>
      <c r="F635" s="103" t="s">
        <v>1487</v>
      </c>
      <c r="G635" s="99" t="s">
        <v>2539</v>
      </c>
      <c r="H635" s="103" t="s">
        <v>1388</v>
      </c>
      <c r="I635" s="103" t="s">
        <v>1384</v>
      </c>
      <c r="J635" s="99" t="s">
        <v>2624</v>
      </c>
    </row>
    <row r="636" ht="146.25" spans="1:10">
      <c r="A636" s="108"/>
      <c r="B636" s="108"/>
      <c r="C636" s="103" t="s">
        <v>1379</v>
      </c>
      <c r="D636" s="103" t="s">
        <v>1439</v>
      </c>
      <c r="E636" s="99" t="s">
        <v>2625</v>
      </c>
      <c r="F636" s="103" t="s">
        <v>1487</v>
      </c>
      <c r="G636" s="99" t="s">
        <v>1426</v>
      </c>
      <c r="H636" s="103" t="s">
        <v>1397</v>
      </c>
      <c r="I636" s="103" t="s">
        <v>1423</v>
      </c>
      <c r="J636" s="99" t="s">
        <v>2626</v>
      </c>
    </row>
    <row r="637" ht="371.25" spans="1:10">
      <c r="A637" s="108"/>
      <c r="B637" s="108"/>
      <c r="C637" s="103" t="s">
        <v>1379</v>
      </c>
      <c r="D637" s="103" t="s">
        <v>1439</v>
      </c>
      <c r="E637" s="99" t="s">
        <v>2627</v>
      </c>
      <c r="F637" s="103" t="s">
        <v>1487</v>
      </c>
      <c r="G637" s="99" t="s">
        <v>1396</v>
      </c>
      <c r="H637" s="103" t="s">
        <v>1397</v>
      </c>
      <c r="I637" s="103" t="s">
        <v>1423</v>
      </c>
      <c r="J637" s="99" t="s">
        <v>2619</v>
      </c>
    </row>
    <row r="638" ht="146.25" spans="1:10">
      <c r="A638" s="108"/>
      <c r="B638" s="108"/>
      <c r="C638" s="103" t="s">
        <v>1379</v>
      </c>
      <c r="D638" s="103" t="s">
        <v>1394</v>
      </c>
      <c r="E638" s="99" t="s">
        <v>2628</v>
      </c>
      <c r="F638" s="103" t="s">
        <v>1487</v>
      </c>
      <c r="G638" s="99" t="s">
        <v>1396</v>
      </c>
      <c r="H638" s="103" t="s">
        <v>1397</v>
      </c>
      <c r="I638" s="103" t="s">
        <v>1423</v>
      </c>
      <c r="J638" s="99" t="s">
        <v>2626</v>
      </c>
    </row>
    <row r="639" ht="135" spans="1:10">
      <c r="A639" s="108"/>
      <c r="B639" s="108"/>
      <c r="C639" s="103" t="s">
        <v>1379</v>
      </c>
      <c r="D639" s="103" t="s">
        <v>1583</v>
      </c>
      <c r="E639" s="99" t="s">
        <v>2629</v>
      </c>
      <c r="F639" s="103" t="s">
        <v>1375</v>
      </c>
      <c r="G639" s="99" t="s">
        <v>1396</v>
      </c>
      <c r="H639" s="103" t="s">
        <v>1397</v>
      </c>
      <c r="I639" s="103" t="s">
        <v>1423</v>
      </c>
      <c r="J639" s="99" t="s">
        <v>2630</v>
      </c>
    </row>
    <row r="640" ht="33.75" spans="1:10">
      <c r="A640" s="108"/>
      <c r="B640" s="108"/>
      <c r="C640" s="103" t="s">
        <v>1399</v>
      </c>
      <c r="D640" s="103" t="s">
        <v>1400</v>
      </c>
      <c r="E640" s="99" t="s">
        <v>2631</v>
      </c>
      <c r="F640" s="103" t="s">
        <v>1487</v>
      </c>
      <c r="G640" s="99" t="s">
        <v>1396</v>
      </c>
      <c r="H640" s="103" t="s">
        <v>1397</v>
      </c>
      <c r="I640" s="103" t="s">
        <v>1423</v>
      </c>
      <c r="J640" s="99" t="s">
        <v>2632</v>
      </c>
    </row>
    <row r="641" ht="45" spans="1:10">
      <c r="A641" s="110"/>
      <c r="B641" s="110"/>
      <c r="C641" s="103" t="s">
        <v>1404</v>
      </c>
      <c r="D641" s="103" t="s">
        <v>1405</v>
      </c>
      <c r="E641" s="99" t="s">
        <v>2633</v>
      </c>
      <c r="F641" s="103" t="s">
        <v>1841</v>
      </c>
      <c r="G641" s="99" t="s">
        <v>1426</v>
      </c>
      <c r="H641" s="103" t="s">
        <v>1397</v>
      </c>
      <c r="I641" s="103" t="s">
        <v>1423</v>
      </c>
      <c r="J641" s="99" t="s">
        <v>2634</v>
      </c>
    </row>
    <row r="642" ht="90" spans="1:10">
      <c r="A642" s="106" t="s">
        <v>2635</v>
      </c>
      <c r="B642" s="106" t="s">
        <v>2636</v>
      </c>
      <c r="C642" s="103" t="s">
        <v>1379</v>
      </c>
      <c r="D642" s="103" t="s">
        <v>1380</v>
      </c>
      <c r="E642" s="99" t="s">
        <v>2230</v>
      </c>
      <c r="F642" s="103" t="s">
        <v>1487</v>
      </c>
      <c r="G642" s="99" t="s">
        <v>2637</v>
      </c>
      <c r="H642" s="103" t="s">
        <v>1678</v>
      </c>
      <c r="I642" s="103" t="s">
        <v>1384</v>
      </c>
      <c r="J642" s="99" t="s">
        <v>2638</v>
      </c>
    </row>
    <row r="643" ht="101.25" spans="1:10">
      <c r="A643" s="108"/>
      <c r="B643" s="108"/>
      <c r="C643" s="103" t="s">
        <v>1379</v>
      </c>
      <c r="D643" s="103" t="s">
        <v>1380</v>
      </c>
      <c r="E643" s="99" t="s">
        <v>2639</v>
      </c>
      <c r="F643" s="103" t="s">
        <v>1487</v>
      </c>
      <c r="G643" s="99" t="s">
        <v>2640</v>
      </c>
      <c r="H643" s="103" t="s">
        <v>1470</v>
      </c>
      <c r="I643" s="103" t="s">
        <v>1384</v>
      </c>
      <c r="J643" s="99" t="s">
        <v>2641</v>
      </c>
    </row>
    <row r="644" ht="78.75" spans="1:10">
      <c r="A644" s="108"/>
      <c r="B644" s="108"/>
      <c r="C644" s="103" t="s">
        <v>1379</v>
      </c>
      <c r="D644" s="103" t="s">
        <v>1380</v>
      </c>
      <c r="E644" s="99" t="s">
        <v>2642</v>
      </c>
      <c r="F644" s="103" t="s">
        <v>1487</v>
      </c>
      <c r="G644" s="99" t="s">
        <v>1477</v>
      </c>
      <c r="H644" s="103" t="s">
        <v>2643</v>
      </c>
      <c r="I644" s="103" t="s">
        <v>1384</v>
      </c>
      <c r="J644" s="99" t="s">
        <v>2644</v>
      </c>
    </row>
    <row r="645" ht="78.75" spans="1:10">
      <c r="A645" s="108"/>
      <c r="B645" s="108"/>
      <c r="C645" s="103" t="s">
        <v>1379</v>
      </c>
      <c r="D645" s="103" t="s">
        <v>1439</v>
      </c>
      <c r="E645" s="99" t="s">
        <v>2645</v>
      </c>
      <c r="F645" s="103" t="s">
        <v>1487</v>
      </c>
      <c r="G645" s="99" t="s">
        <v>1472</v>
      </c>
      <c r="H645" s="103" t="s">
        <v>1397</v>
      </c>
      <c r="I645" s="103" t="s">
        <v>1423</v>
      </c>
      <c r="J645" s="99" t="s">
        <v>2646</v>
      </c>
    </row>
    <row r="646" ht="90" spans="1:10">
      <c r="A646" s="108"/>
      <c r="B646" s="108"/>
      <c r="C646" s="103" t="s">
        <v>1379</v>
      </c>
      <c r="D646" s="103" t="s">
        <v>1439</v>
      </c>
      <c r="E646" s="99" t="s">
        <v>2647</v>
      </c>
      <c r="F646" s="103" t="s">
        <v>1487</v>
      </c>
      <c r="G646" s="99" t="s">
        <v>1396</v>
      </c>
      <c r="H646" s="103" t="s">
        <v>1397</v>
      </c>
      <c r="I646" s="103" t="s">
        <v>1423</v>
      </c>
      <c r="J646" s="99" t="s">
        <v>2648</v>
      </c>
    </row>
    <row r="647" ht="33.75" spans="1:10">
      <c r="A647" s="108"/>
      <c r="B647" s="108"/>
      <c r="C647" s="103" t="s">
        <v>1399</v>
      </c>
      <c r="D647" s="103" t="s">
        <v>1400</v>
      </c>
      <c r="E647" s="99" t="s">
        <v>2257</v>
      </c>
      <c r="F647" s="103" t="s">
        <v>1487</v>
      </c>
      <c r="G647" s="99" t="s">
        <v>1472</v>
      </c>
      <c r="H647" s="103" t="s">
        <v>1397</v>
      </c>
      <c r="I647" s="103" t="s">
        <v>1423</v>
      </c>
      <c r="J647" s="99" t="s">
        <v>2649</v>
      </c>
    </row>
    <row r="648" ht="45" spans="1:10">
      <c r="A648" s="108"/>
      <c r="B648" s="108"/>
      <c r="C648" s="103" t="s">
        <v>1399</v>
      </c>
      <c r="D648" s="103" t="s">
        <v>1503</v>
      </c>
      <c r="E648" s="99" t="s">
        <v>2259</v>
      </c>
      <c r="F648" s="103" t="s">
        <v>1487</v>
      </c>
      <c r="G648" s="99" t="s">
        <v>1450</v>
      </c>
      <c r="H648" s="103" t="s">
        <v>1397</v>
      </c>
      <c r="I648" s="103" t="s">
        <v>1423</v>
      </c>
      <c r="J648" s="99" t="s">
        <v>2650</v>
      </c>
    </row>
    <row r="649" ht="56.25" spans="1:10">
      <c r="A649" s="110"/>
      <c r="B649" s="110"/>
      <c r="C649" s="103" t="s">
        <v>1404</v>
      </c>
      <c r="D649" s="103" t="s">
        <v>1405</v>
      </c>
      <c r="E649" s="99" t="s">
        <v>2261</v>
      </c>
      <c r="F649" s="103" t="s">
        <v>1841</v>
      </c>
      <c r="G649" s="99" t="s">
        <v>1517</v>
      </c>
      <c r="H649" s="103" t="s">
        <v>1470</v>
      </c>
      <c r="I649" s="103" t="s">
        <v>1384</v>
      </c>
      <c r="J649" s="99" t="s">
        <v>2651</v>
      </c>
    </row>
    <row r="650" ht="409.5" spans="1:10">
      <c r="A650" s="106" t="s">
        <v>2652</v>
      </c>
      <c r="B650" s="106" t="s">
        <v>2653</v>
      </c>
      <c r="C650" s="103" t="s">
        <v>1379</v>
      </c>
      <c r="D650" s="103" t="s">
        <v>1439</v>
      </c>
      <c r="E650" s="99" t="s">
        <v>2654</v>
      </c>
      <c r="F650" s="103" t="s">
        <v>1841</v>
      </c>
      <c r="G650" s="99" t="s">
        <v>2655</v>
      </c>
      <c r="H650" s="103" t="s">
        <v>1397</v>
      </c>
      <c r="I650" s="103" t="s">
        <v>1423</v>
      </c>
      <c r="J650" s="99" t="s">
        <v>2656</v>
      </c>
    </row>
    <row r="651" ht="33.75" spans="1:10">
      <c r="A651" s="108"/>
      <c r="B651" s="108"/>
      <c r="C651" s="103" t="s">
        <v>1379</v>
      </c>
      <c r="D651" s="103" t="s">
        <v>1439</v>
      </c>
      <c r="E651" s="99" t="s">
        <v>2172</v>
      </c>
      <c r="F651" s="103" t="s">
        <v>1528</v>
      </c>
      <c r="G651" s="99" t="s">
        <v>1472</v>
      </c>
      <c r="H651" s="103" t="s">
        <v>1397</v>
      </c>
      <c r="I651" s="103" t="s">
        <v>1423</v>
      </c>
      <c r="J651" s="99" t="s">
        <v>2657</v>
      </c>
    </row>
    <row r="652" ht="67.5" spans="1:10">
      <c r="A652" s="108"/>
      <c r="B652" s="108"/>
      <c r="C652" s="103" t="s">
        <v>1379</v>
      </c>
      <c r="D652" s="103" t="s">
        <v>1439</v>
      </c>
      <c r="E652" s="99" t="s">
        <v>2174</v>
      </c>
      <c r="F652" s="103" t="s">
        <v>1528</v>
      </c>
      <c r="G652" s="99" t="s">
        <v>1472</v>
      </c>
      <c r="H652" s="103" t="s">
        <v>1397</v>
      </c>
      <c r="I652" s="103" t="s">
        <v>1423</v>
      </c>
      <c r="J652" s="99" t="s">
        <v>2658</v>
      </c>
    </row>
    <row r="653" ht="67.5" spans="1:10">
      <c r="A653" s="108"/>
      <c r="B653" s="108"/>
      <c r="C653" s="103" t="s">
        <v>1379</v>
      </c>
      <c r="D653" s="103" t="s">
        <v>1439</v>
      </c>
      <c r="E653" s="99" t="s">
        <v>2176</v>
      </c>
      <c r="F653" s="103" t="s">
        <v>1841</v>
      </c>
      <c r="G653" s="99" t="s">
        <v>1444</v>
      </c>
      <c r="H653" s="103" t="s">
        <v>1397</v>
      </c>
      <c r="I653" s="103" t="s">
        <v>1423</v>
      </c>
      <c r="J653" s="99" t="s">
        <v>2658</v>
      </c>
    </row>
    <row r="654" ht="45" spans="1:10">
      <c r="A654" s="108"/>
      <c r="B654" s="108"/>
      <c r="C654" s="103" t="s">
        <v>1379</v>
      </c>
      <c r="D654" s="103" t="s">
        <v>1583</v>
      </c>
      <c r="E654" s="99" t="s">
        <v>2659</v>
      </c>
      <c r="F654" s="103" t="s">
        <v>1841</v>
      </c>
      <c r="G654" s="99" t="s">
        <v>2640</v>
      </c>
      <c r="H654" s="103" t="s">
        <v>1397</v>
      </c>
      <c r="I654" s="103" t="s">
        <v>1423</v>
      </c>
      <c r="J654" s="99" t="s">
        <v>2660</v>
      </c>
    </row>
    <row r="655" spans="1:10">
      <c r="A655" s="108"/>
      <c r="B655" s="108"/>
      <c r="C655" s="103" t="s">
        <v>1379</v>
      </c>
      <c r="D655" s="103" t="s">
        <v>1583</v>
      </c>
      <c r="E655" s="99" t="s">
        <v>2178</v>
      </c>
      <c r="F655" s="103" t="s">
        <v>1487</v>
      </c>
      <c r="G655" s="99" t="s">
        <v>2640</v>
      </c>
      <c r="H655" s="103" t="s">
        <v>1505</v>
      </c>
      <c r="I655" s="103" t="s">
        <v>1423</v>
      </c>
      <c r="J655" s="99" t="s">
        <v>2661</v>
      </c>
    </row>
    <row r="656" ht="45" spans="1:10">
      <c r="A656" s="108"/>
      <c r="B656" s="108"/>
      <c r="C656" s="103" t="s">
        <v>1399</v>
      </c>
      <c r="D656" s="103" t="s">
        <v>1400</v>
      </c>
      <c r="E656" s="99" t="s">
        <v>2180</v>
      </c>
      <c r="F656" s="103" t="s">
        <v>1487</v>
      </c>
      <c r="G656" s="99" t="s">
        <v>2575</v>
      </c>
      <c r="H656" s="103" t="s">
        <v>2182</v>
      </c>
      <c r="I656" s="103" t="s">
        <v>1423</v>
      </c>
      <c r="J656" s="99" t="s">
        <v>2662</v>
      </c>
    </row>
    <row r="657" ht="33.75" spans="1:10">
      <c r="A657" s="108"/>
      <c r="B657" s="108"/>
      <c r="C657" s="103" t="s">
        <v>1399</v>
      </c>
      <c r="D657" s="103" t="s">
        <v>1503</v>
      </c>
      <c r="E657" s="99" t="s">
        <v>2191</v>
      </c>
      <c r="F657" s="103" t="s">
        <v>1487</v>
      </c>
      <c r="G657" s="99" t="s">
        <v>2373</v>
      </c>
      <c r="H657" s="103" t="s">
        <v>1505</v>
      </c>
      <c r="I657" s="103" t="s">
        <v>1423</v>
      </c>
      <c r="J657" s="99" t="s">
        <v>2663</v>
      </c>
    </row>
    <row r="658" ht="78.75" spans="1:10">
      <c r="A658" s="110"/>
      <c r="B658" s="110"/>
      <c r="C658" s="103" t="s">
        <v>1404</v>
      </c>
      <c r="D658" s="103" t="s">
        <v>1405</v>
      </c>
      <c r="E658" s="99" t="s">
        <v>1859</v>
      </c>
      <c r="F658" s="103" t="s">
        <v>1487</v>
      </c>
      <c r="G658" s="99" t="s">
        <v>2664</v>
      </c>
      <c r="H658" s="103" t="s">
        <v>1397</v>
      </c>
      <c r="I658" s="103" t="s">
        <v>1423</v>
      </c>
      <c r="J658" s="99" t="s">
        <v>2665</v>
      </c>
    </row>
    <row r="659" ht="78.75" spans="1:10">
      <c r="A659" s="106" t="s">
        <v>2666</v>
      </c>
      <c r="B659" s="106" t="s">
        <v>2667</v>
      </c>
      <c r="C659" s="103" t="s">
        <v>1379</v>
      </c>
      <c r="D659" s="103" t="s">
        <v>1380</v>
      </c>
      <c r="E659" s="99" t="s">
        <v>2668</v>
      </c>
      <c r="F659" s="103" t="s">
        <v>1487</v>
      </c>
      <c r="G659" s="99" t="s">
        <v>2669</v>
      </c>
      <c r="H659" s="103" t="s">
        <v>1678</v>
      </c>
      <c r="I659" s="103" t="s">
        <v>1384</v>
      </c>
      <c r="J659" s="99" t="s">
        <v>2670</v>
      </c>
    </row>
    <row r="660" ht="33.75" spans="1:10">
      <c r="A660" s="108"/>
      <c r="B660" s="108"/>
      <c r="C660" s="103" t="s">
        <v>1379</v>
      </c>
      <c r="D660" s="103" t="s">
        <v>1380</v>
      </c>
      <c r="E660" s="99" t="s">
        <v>2671</v>
      </c>
      <c r="F660" s="103" t="s">
        <v>1487</v>
      </c>
      <c r="G660" s="99" t="s">
        <v>2231</v>
      </c>
      <c r="H660" s="103" t="s">
        <v>1388</v>
      </c>
      <c r="I660" s="103" t="s">
        <v>1384</v>
      </c>
      <c r="J660" s="99" t="s">
        <v>2672</v>
      </c>
    </row>
    <row r="661" ht="101.25" spans="1:10">
      <c r="A661" s="108"/>
      <c r="B661" s="108"/>
      <c r="C661" s="103" t="s">
        <v>1379</v>
      </c>
      <c r="D661" s="103" t="s">
        <v>1380</v>
      </c>
      <c r="E661" s="99" t="s">
        <v>2673</v>
      </c>
      <c r="F661" s="103" t="s">
        <v>1487</v>
      </c>
      <c r="G661" s="99" t="s">
        <v>2674</v>
      </c>
      <c r="H661" s="103" t="s">
        <v>2324</v>
      </c>
      <c r="I661" s="103" t="s">
        <v>1384</v>
      </c>
      <c r="J661" s="99" t="s">
        <v>2675</v>
      </c>
    </row>
    <row r="662" ht="22.5" spans="1:10">
      <c r="A662" s="108"/>
      <c r="B662" s="108"/>
      <c r="C662" s="103" t="s">
        <v>1379</v>
      </c>
      <c r="D662" s="103" t="s">
        <v>1439</v>
      </c>
      <c r="E662" s="99" t="s">
        <v>2676</v>
      </c>
      <c r="F662" s="103" t="s">
        <v>1487</v>
      </c>
      <c r="G662" s="99" t="s">
        <v>1396</v>
      </c>
      <c r="H662" s="103" t="s">
        <v>1397</v>
      </c>
      <c r="I662" s="103" t="s">
        <v>1423</v>
      </c>
      <c r="J662" s="99" t="s">
        <v>2677</v>
      </c>
    </row>
    <row r="663" ht="135" spans="1:10">
      <c r="A663" s="108"/>
      <c r="B663" s="108"/>
      <c r="C663" s="103" t="s">
        <v>1379</v>
      </c>
      <c r="D663" s="103" t="s">
        <v>1439</v>
      </c>
      <c r="E663" s="99" t="s">
        <v>2678</v>
      </c>
      <c r="F663" s="103" t="s">
        <v>1487</v>
      </c>
      <c r="G663" s="99" t="s">
        <v>1444</v>
      </c>
      <c r="H663" s="103" t="s">
        <v>1397</v>
      </c>
      <c r="I663" s="103" t="s">
        <v>1423</v>
      </c>
      <c r="J663" s="99" t="s">
        <v>2679</v>
      </c>
    </row>
    <row r="664" ht="78.75" spans="1:10">
      <c r="A664" s="108"/>
      <c r="B664" s="108"/>
      <c r="C664" s="103" t="s">
        <v>1379</v>
      </c>
      <c r="D664" s="103" t="s">
        <v>1394</v>
      </c>
      <c r="E664" s="99" t="s">
        <v>2680</v>
      </c>
      <c r="F664" s="103" t="s">
        <v>1487</v>
      </c>
      <c r="G664" s="99" t="s">
        <v>1396</v>
      </c>
      <c r="H664" s="103" t="s">
        <v>1397</v>
      </c>
      <c r="I664" s="103" t="s">
        <v>1423</v>
      </c>
      <c r="J664" s="99" t="s">
        <v>2681</v>
      </c>
    </row>
    <row r="665" ht="78.75" spans="1:10">
      <c r="A665" s="108"/>
      <c r="B665" s="108"/>
      <c r="C665" s="103" t="s">
        <v>1399</v>
      </c>
      <c r="D665" s="103" t="s">
        <v>1400</v>
      </c>
      <c r="E665" s="99" t="s">
        <v>2682</v>
      </c>
      <c r="F665" s="103" t="s">
        <v>1487</v>
      </c>
      <c r="G665" s="99" t="s">
        <v>2203</v>
      </c>
      <c r="H665" s="103" t="s">
        <v>1397</v>
      </c>
      <c r="I665" s="103" t="s">
        <v>1423</v>
      </c>
      <c r="J665" s="99" t="s">
        <v>2683</v>
      </c>
    </row>
    <row r="666" ht="56.25" spans="1:10">
      <c r="A666" s="110"/>
      <c r="B666" s="110"/>
      <c r="C666" s="103" t="s">
        <v>1404</v>
      </c>
      <c r="D666" s="103" t="s">
        <v>1405</v>
      </c>
      <c r="E666" s="99" t="s">
        <v>2261</v>
      </c>
      <c r="F666" s="103" t="s">
        <v>1841</v>
      </c>
      <c r="G666" s="99" t="s">
        <v>2684</v>
      </c>
      <c r="H666" s="103" t="s">
        <v>1470</v>
      </c>
      <c r="I666" s="103" t="s">
        <v>1384</v>
      </c>
      <c r="J666" s="99" t="s">
        <v>2685</v>
      </c>
    </row>
    <row r="667" ht="67.5" spans="1:10">
      <c r="A667" s="106" t="s">
        <v>2686</v>
      </c>
      <c r="B667" s="106" t="s">
        <v>2687</v>
      </c>
      <c r="C667" s="103" t="s">
        <v>1379</v>
      </c>
      <c r="D667" s="103" t="s">
        <v>1380</v>
      </c>
      <c r="E667" s="99" t="s">
        <v>2688</v>
      </c>
      <c r="F667" s="103" t="s">
        <v>1487</v>
      </c>
      <c r="G667" s="99" t="s">
        <v>2689</v>
      </c>
      <c r="H667" s="103" t="s">
        <v>2690</v>
      </c>
      <c r="I667" s="103" t="s">
        <v>1384</v>
      </c>
      <c r="J667" s="99" t="s">
        <v>2691</v>
      </c>
    </row>
    <row r="668" ht="101.25" spans="1:10">
      <c r="A668" s="108"/>
      <c r="B668" s="108"/>
      <c r="C668" s="103" t="s">
        <v>1379</v>
      </c>
      <c r="D668" s="103" t="s">
        <v>1380</v>
      </c>
      <c r="E668" s="99" t="s">
        <v>2195</v>
      </c>
      <c r="F668" s="103" t="s">
        <v>1487</v>
      </c>
      <c r="G668" s="99" t="s">
        <v>2692</v>
      </c>
      <c r="H668" s="103" t="s">
        <v>2197</v>
      </c>
      <c r="I668" s="103" t="s">
        <v>1384</v>
      </c>
      <c r="J668" s="99" t="s">
        <v>2693</v>
      </c>
    </row>
    <row r="669" ht="112.5" spans="1:10">
      <c r="A669" s="108"/>
      <c r="B669" s="108"/>
      <c r="C669" s="103" t="s">
        <v>1379</v>
      </c>
      <c r="D669" s="103" t="s">
        <v>1380</v>
      </c>
      <c r="E669" s="99" t="s">
        <v>2694</v>
      </c>
      <c r="F669" s="103" t="s">
        <v>1487</v>
      </c>
      <c r="G669" s="99" t="s">
        <v>2695</v>
      </c>
      <c r="H669" s="103" t="s">
        <v>2696</v>
      </c>
      <c r="I669" s="103" t="s">
        <v>1384</v>
      </c>
      <c r="J669" s="99" t="s">
        <v>2697</v>
      </c>
    </row>
    <row r="670" ht="112.5" spans="1:10">
      <c r="A670" s="108"/>
      <c r="B670" s="108"/>
      <c r="C670" s="103" t="s">
        <v>1379</v>
      </c>
      <c r="D670" s="103" t="s">
        <v>1380</v>
      </c>
      <c r="E670" s="99" t="s">
        <v>2199</v>
      </c>
      <c r="F670" s="103" t="s">
        <v>1487</v>
      </c>
      <c r="G670" s="99" t="s">
        <v>2200</v>
      </c>
      <c r="H670" s="103" t="s">
        <v>1470</v>
      </c>
      <c r="I670" s="103" t="s">
        <v>1384</v>
      </c>
      <c r="J670" s="99" t="s">
        <v>2698</v>
      </c>
    </row>
    <row r="671" ht="78.75" spans="1:10">
      <c r="A671" s="108"/>
      <c r="B671" s="108"/>
      <c r="C671" s="103" t="s">
        <v>1379</v>
      </c>
      <c r="D671" s="103" t="s">
        <v>1380</v>
      </c>
      <c r="E671" s="99" t="s">
        <v>2699</v>
      </c>
      <c r="F671" s="103" t="s">
        <v>1487</v>
      </c>
      <c r="G671" s="99" t="s">
        <v>1988</v>
      </c>
      <c r="H671" s="103" t="s">
        <v>1470</v>
      </c>
      <c r="I671" s="103" t="s">
        <v>1384</v>
      </c>
      <c r="J671" s="99" t="s">
        <v>2700</v>
      </c>
    </row>
    <row r="672" ht="67.5" spans="1:10">
      <c r="A672" s="108"/>
      <c r="B672" s="108"/>
      <c r="C672" s="103" t="s">
        <v>1379</v>
      </c>
      <c r="D672" s="103" t="s">
        <v>1380</v>
      </c>
      <c r="E672" s="99" t="s">
        <v>2701</v>
      </c>
      <c r="F672" s="103" t="s">
        <v>1487</v>
      </c>
      <c r="G672" s="99" t="s">
        <v>2702</v>
      </c>
      <c r="H672" s="103" t="s">
        <v>1388</v>
      </c>
      <c r="I672" s="103" t="s">
        <v>1384</v>
      </c>
      <c r="J672" s="99" t="s">
        <v>2703</v>
      </c>
    </row>
    <row r="673" ht="33.75" spans="1:10">
      <c r="A673" s="108"/>
      <c r="B673" s="108"/>
      <c r="C673" s="103" t="s">
        <v>1379</v>
      </c>
      <c r="D673" s="103" t="s">
        <v>1439</v>
      </c>
      <c r="E673" s="99" t="s">
        <v>2704</v>
      </c>
      <c r="F673" s="103" t="s">
        <v>1841</v>
      </c>
      <c r="G673" s="99" t="s">
        <v>2200</v>
      </c>
      <c r="H673" s="103" t="s">
        <v>2324</v>
      </c>
      <c r="I673" s="103" t="s">
        <v>1384</v>
      </c>
      <c r="J673" s="99" t="s">
        <v>2705</v>
      </c>
    </row>
    <row r="674" ht="33.75" spans="1:10">
      <c r="A674" s="108"/>
      <c r="B674" s="108"/>
      <c r="C674" s="103" t="s">
        <v>1379</v>
      </c>
      <c r="D674" s="103" t="s">
        <v>1439</v>
      </c>
      <c r="E674" s="99" t="s">
        <v>2205</v>
      </c>
      <c r="F674" s="103" t="s">
        <v>1487</v>
      </c>
      <c r="G674" s="99" t="s">
        <v>1450</v>
      </c>
      <c r="H674" s="103" t="s">
        <v>1397</v>
      </c>
      <c r="I674" s="103" t="s">
        <v>1423</v>
      </c>
      <c r="J674" s="99" t="s">
        <v>2706</v>
      </c>
    </row>
    <row r="675" ht="33.75" spans="1:10">
      <c r="A675" s="108"/>
      <c r="B675" s="108"/>
      <c r="C675" s="103" t="s">
        <v>1379</v>
      </c>
      <c r="D675" s="103" t="s">
        <v>1439</v>
      </c>
      <c r="E675" s="99" t="s">
        <v>2207</v>
      </c>
      <c r="F675" s="103" t="s">
        <v>1487</v>
      </c>
      <c r="G675" s="99" t="s">
        <v>1472</v>
      </c>
      <c r="H675" s="103" t="s">
        <v>1397</v>
      </c>
      <c r="I675" s="103" t="s">
        <v>1423</v>
      </c>
      <c r="J675" s="99" t="s">
        <v>2707</v>
      </c>
    </row>
    <row r="676" ht="33.75" spans="1:10">
      <c r="A676" s="108"/>
      <c r="B676" s="108"/>
      <c r="C676" s="103" t="s">
        <v>1379</v>
      </c>
      <c r="D676" s="103" t="s">
        <v>1439</v>
      </c>
      <c r="E676" s="99" t="s">
        <v>2708</v>
      </c>
      <c r="F676" s="103" t="s">
        <v>1487</v>
      </c>
      <c r="G676" s="99" t="s">
        <v>1472</v>
      </c>
      <c r="H676" s="103" t="s">
        <v>1397</v>
      </c>
      <c r="I676" s="103" t="s">
        <v>1423</v>
      </c>
      <c r="J676" s="99" t="s">
        <v>2709</v>
      </c>
    </row>
    <row r="677" ht="56.25" spans="1:10">
      <c r="A677" s="108"/>
      <c r="B677" s="108"/>
      <c r="C677" s="103" t="s">
        <v>1379</v>
      </c>
      <c r="D677" s="103" t="s">
        <v>1439</v>
      </c>
      <c r="E677" s="99" t="s">
        <v>2209</v>
      </c>
      <c r="F677" s="103" t="s">
        <v>1487</v>
      </c>
      <c r="G677" s="99" t="s">
        <v>1472</v>
      </c>
      <c r="H677" s="103" t="s">
        <v>1397</v>
      </c>
      <c r="I677" s="103" t="s">
        <v>1423</v>
      </c>
      <c r="J677" s="99" t="s">
        <v>2710</v>
      </c>
    </row>
    <row r="678" spans="1:10">
      <c r="A678" s="108"/>
      <c r="B678" s="108"/>
      <c r="C678" s="103" t="s">
        <v>1379</v>
      </c>
      <c r="D678" s="103" t="s">
        <v>1439</v>
      </c>
      <c r="E678" s="99" t="s">
        <v>2711</v>
      </c>
      <c r="F678" s="103" t="s">
        <v>1841</v>
      </c>
      <c r="G678" s="99" t="s">
        <v>1444</v>
      </c>
      <c r="H678" s="103" t="s">
        <v>1397</v>
      </c>
      <c r="I678" s="103" t="s">
        <v>1423</v>
      </c>
      <c r="J678" s="99" t="s">
        <v>2712</v>
      </c>
    </row>
    <row r="679" ht="33.75" spans="1:10">
      <c r="A679" s="108"/>
      <c r="B679" s="108"/>
      <c r="C679" s="103" t="s">
        <v>1379</v>
      </c>
      <c r="D679" s="103" t="s">
        <v>1394</v>
      </c>
      <c r="E679" s="99" t="s">
        <v>2713</v>
      </c>
      <c r="F679" s="103" t="s">
        <v>1487</v>
      </c>
      <c r="G679" s="99" t="s">
        <v>1472</v>
      </c>
      <c r="H679" s="103" t="s">
        <v>1397</v>
      </c>
      <c r="I679" s="103" t="s">
        <v>1423</v>
      </c>
      <c r="J679" s="99" t="s">
        <v>2714</v>
      </c>
    </row>
    <row r="680" ht="191.25" spans="1:10">
      <c r="A680" s="108"/>
      <c r="B680" s="108"/>
      <c r="C680" s="103" t="s">
        <v>1379</v>
      </c>
      <c r="D680" s="103" t="s">
        <v>1583</v>
      </c>
      <c r="E680" s="99" t="s">
        <v>2211</v>
      </c>
      <c r="F680" s="103" t="s">
        <v>1841</v>
      </c>
      <c r="G680" s="99" t="s">
        <v>2715</v>
      </c>
      <c r="H680" s="103" t="s">
        <v>1924</v>
      </c>
      <c r="I680" s="103" t="s">
        <v>1384</v>
      </c>
      <c r="J680" s="99" t="s">
        <v>2716</v>
      </c>
    </row>
    <row r="681" ht="67.5" spans="1:10">
      <c r="A681" s="108"/>
      <c r="B681" s="108"/>
      <c r="C681" s="103" t="s">
        <v>1379</v>
      </c>
      <c r="D681" s="103" t="s">
        <v>1583</v>
      </c>
      <c r="E681" s="99" t="s">
        <v>2214</v>
      </c>
      <c r="F681" s="103" t="s">
        <v>1841</v>
      </c>
      <c r="G681" s="99" t="s">
        <v>2717</v>
      </c>
      <c r="H681" s="103" t="s">
        <v>1924</v>
      </c>
      <c r="I681" s="103" t="s">
        <v>1384</v>
      </c>
      <c r="J681" s="99" t="s">
        <v>2718</v>
      </c>
    </row>
    <row r="682" ht="168.75" spans="1:10">
      <c r="A682" s="108"/>
      <c r="B682" s="108"/>
      <c r="C682" s="103" t="s">
        <v>1379</v>
      </c>
      <c r="D682" s="103" t="s">
        <v>1583</v>
      </c>
      <c r="E682" s="99" t="s">
        <v>2719</v>
      </c>
      <c r="F682" s="103" t="s">
        <v>1375</v>
      </c>
      <c r="G682" s="99" t="s">
        <v>2720</v>
      </c>
      <c r="H682" s="103" t="s">
        <v>1536</v>
      </c>
      <c r="I682" s="103" t="s">
        <v>1384</v>
      </c>
      <c r="J682" s="99" t="s">
        <v>2721</v>
      </c>
    </row>
    <row r="683" ht="247.5" spans="1:10">
      <c r="A683" s="108"/>
      <c r="B683" s="108"/>
      <c r="C683" s="103" t="s">
        <v>1399</v>
      </c>
      <c r="D683" s="103" t="s">
        <v>1400</v>
      </c>
      <c r="E683" s="99" t="s">
        <v>2722</v>
      </c>
      <c r="F683" s="103" t="s">
        <v>1487</v>
      </c>
      <c r="G683" s="99" t="s">
        <v>2723</v>
      </c>
      <c r="H683" s="103" t="s">
        <v>1470</v>
      </c>
      <c r="I683" s="103" t="s">
        <v>1384</v>
      </c>
      <c r="J683" s="99" t="s">
        <v>2724</v>
      </c>
    </row>
    <row r="684" ht="315" spans="1:10">
      <c r="A684" s="108"/>
      <c r="B684" s="108"/>
      <c r="C684" s="103" t="s">
        <v>1399</v>
      </c>
      <c r="D684" s="103" t="s">
        <v>1400</v>
      </c>
      <c r="E684" s="99" t="s">
        <v>2725</v>
      </c>
      <c r="F684" s="103" t="s">
        <v>1487</v>
      </c>
      <c r="G684" s="99" t="s">
        <v>1450</v>
      </c>
      <c r="H684" s="103" t="s">
        <v>1397</v>
      </c>
      <c r="I684" s="103" t="s">
        <v>1423</v>
      </c>
      <c r="J684" s="99" t="s">
        <v>2726</v>
      </c>
    </row>
    <row r="685" ht="33.75" spans="1:10">
      <c r="A685" s="108"/>
      <c r="B685" s="108"/>
      <c r="C685" s="103" t="s">
        <v>1399</v>
      </c>
      <c r="D685" s="103" t="s">
        <v>1400</v>
      </c>
      <c r="E685" s="99" t="s">
        <v>2727</v>
      </c>
      <c r="F685" s="103" t="s">
        <v>1487</v>
      </c>
      <c r="G685" s="99" t="s">
        <v>2723</v>
      </c>
      <c r="H685" s="103" t="s">
        <v>1713</v>
      </c>
      <c r="I685" s="103" t="s">
        <v>1384</v>
      </c>
      <c r="J685" s="99" t="s">
        <v>2728</v>
      </c>
    </row>
    <row r="686" ht="78.75" spans="1:10">
      <c r="A686" s="108"/>
      <c r="B686" s="108"/>
      <c r="C686" s="103" t="s">
        <v>1404</v>
      </c>
      <c r="D686" s="103" t="s">
        <v>1405</v>
      </c>
      <c r="E686" s="99" t="s">
        <v>2221</v>
      </c>
      <c r="F686" s="103" t="s">
        <v>1487</v>
      </c>
      <c r="G686" s="99" t="s">
        <v>1450</v>
      </c>
      <c r="H686" s="103" t="s">
        <v>1397</v>
      </c>
      <c r="I686" s="103" t="s">
        <v>1423</v>
      </c>
      <c r="J686" s="99" t="s">
        <v>2729</v>
      </c>
    </row>
    <row r="687" ht="146.25" spans="1:10">
      <c r="A687" s="110"/>
      <c r="B687" s="110"/>
      <c r="C687" s="103" t="s">
        <v>1404</v>
      </c>
      <c r="D687" s="103" t="s">
        <v>1405</v>
      </c>
      <c r="E687" s="99" t="s">
        <v>1620</v>
      </c>
      <c r="F687" s="103" t="s">
        <v>1487</v>
      </c>
      <c r="G687" s="99" t="s">
        <v>1426</v>
      </c>
      <c r="H687" s="103" t="s">
        <v>1397</v>
      </c>
      <c r="I687" s="103" t="s">
        <v>1423</v>
      </c>
      <c r="J687" s="99" t="s">
        <v>2730</v>
      </c>
    </row>
    <row r="688" spans="1:10">
      <c r="A688" s="99" t="s">
        <v>2731</v>
      </c>
      <c r="B688" s="104"/>
      <c r="C688" s="104"/>
      <c r="D688" s="104"/>
      <c r="E688" s="104"/>
      <c r="F688" s="105"/>
      <c r="G688" s="104"/>
      <c r="H688" s="105"/>
      <c r="I688" s="105"/>
      <c r="J688" s="104"/>
    </row>
    <row r="689" spans="1:10">
      <c r="A689" s="99" t="s">
        <v>2732</v>
      </c>
      <c r="B689" s="104"/>
      <c r="C689" s="104"/>
      <c r="D689" s="104"/>
      <c r="E689" s="104"/>
      <c r="F689" s="105"/>
      <c r="G689" s="104"/>
      <c r="H689" s="105"/>
      <c r="I689" s="105"/>
      <c r="J689" s="104"/>
    </row>
    <row r="690" ht="22.5" spans="1:10">
      <c r="A690" s="106" t="s">
        <v>2593</v>
      </c>
      <c r="B690" s="106" t="s">
        <v>1542</v>
      </c>
      <c r="C690" s="103" t="s">
        <v>1379</v>
      </c>
      <c r="D690" s="103" t="s">
        <v>1380</v>
      </c>
      <c r="E690" s="99" t="s">
        <v>1542</v>
      </c>
      <c r="F690" s="103" t="s">
        <v>1375</v>
      </c>
      <c r="G690" s="99" t="s">
        <v>1542</v>
      </c>
      <c r="H690" s="103" t="s">
        <v>1397</v>
      </c>
      <c r="I690" s="103" t="s">
        <v>1384</v>
      </c>
      <c r="J690" s="99" t="s">
        <v>1542</v>
      </c>
    </row>
    <row r="691" ht="22.5" spans="1:10">
      <c r="A691" s="108"/>
      <c r="B691" s="108"/>
      <c r="C691" s="103" t="s">
        <v>1399</v>
      </c>
      <c r="D691" s="103" t="s">
        <v>1543</v>
      </c>
      <c r="E691" s="99" t="s">
        <v>1542</v>
      </c>
      <c r="F691" s="103" t="s">
        <v>1375</v>
      </c>
      <c r="G691" s="99" t="s">
        <v>1542</v>
      </c>
      <c r="H691" s="103" t="s">
        <v>1397</v>
      </c>
      <c r="I691" s="103" t="s">
        <v>1384</v>
      </c>
      <c r="J691" s="99" t="s">
        <v>1542</v>
      </c>
    </row>
    <row r="692" ht="22.5" spans="1:10">
      <c r="A692" s="110"/>
      <c r="B692" s="110"/>
      <c r="C692" s="103" t="s">
        <v>1404</v>
      </c>
      <c r="D692" s="103" t="s">
        <v>1405</v>
      </c>
      <c r="E692" s="99" t="s">
        <v>1542</v>
      </c>
      <c r="F692" s="103" t="s">
        <v>1375</v>
      </c>
      <c r="G692" s="99" t="s">
        <v>1542</v>
      </c>
      <c r="H692" s="103" t="s">
        <v>1397</v>
      </c>
      <c r="I692" s="103" t="s">
        <v>1384</v>
      </c>
      <c r="J692" s="99" t="s">
        <v>1542</v>
      </c>
    </row>
    <row r="693" spans="1:10">
      <c r="A693" s="99" t="s">
        <v>2733</v>
      </c>
      <c r="B693" s="104"/>
      <c r="C693" s="104"/>
      <c r="D693" s="104"/>
      <c r="E693" s="104"/>
      <c r="F693" s="105"/>
      <c r="G693" s="104"/>
      <c r="H693" s="105"/>
      <c r="I693" s="105"/>
      <c r="J693" s="104"/>
    </row>
    <row r="694" spans="1:10">
      <c r="A694" s="99" t="s">
        <v>2734</v>
      </c>
      <c r="B694" s="104"/>
      <c r="C694" s="104"/>
      <c r="D694" s="104"/>
      <c r="E694" s="104"/>
      <c r="F694" s="105"/>
      <c r="G694" s="104"/>
      <c r="H694" s="105"/>
      <c r="I694" s="105"/>
      <c r="J694" s="104"/>
    </row>
    <row r="695" ht="45" spans="1:10">
      <c r="A695" s="106" t="s">
        <v>2735</v>
      </c>
      <c r="B695" s="106" t="s">
        <v>2736</v>
      </c>
      <c r="C695" s="103" t="s">
        <v>1379</v>
      </c>
      <c r="D695" s="103" t="s">
        <v>1380</v>
      </c>
      <c r="E695" s="99" t="s">
        <v>2737</v>
      </c>
      <c r="F695" s="103" t="s">
        <v>1375</v>
      </c>
      <c r="G695" s="99" t="s">
        <v>2738</v>
      </c>
      <c r="H695" s="103" t="s">
        <v>1388</v>
      </c>
      <c r="I695" s="103" t="s">
        <v>1384</v>
      </c>
      <c r="J695" s="99" t="s">
        <v>2739</v>
      </c>
    </row>
    <row r="696" ht="33.75" spans="1:10">
      <c r="A696" s="108"/>
      <c r="B696" s="108"/>
      <c r="C696" s="103" t="s">
        <v>1379</v>
      </c>
      <c r="D696" s="103" t="s">
        <v>1394</v>
      </c>
      <c r="E696" s="99" t="s">
        <v>2740</v>
      </c>
      <c r="F696" s="103" t="s">
        <v>1375</v>
      </c>
      <c r="G696" s="99" t="s">
        <v>2741</v>
      </c>
      <c r="H696" s="103" t="s">
        <v>1397</v>
      </c>
      <c r="I696" s="103" t="s">
        <v>1384</v>
      </c>
      <c r="J696" s="99" t="s">
        <v>2742</v>
      </c>
    </row>
    <row r="697" ht="225" spans="1:10">
      <c r="A697" s="108"/>
      <c r="B697" s="108"/>
      <c r="C697" s="103" t="s">
        <v>1399</v>
      </c>
      <c r="D697" s="103" t="s">
        <v>1503</v>
      </c>
      <c r="E697" s="99" t="s">
        <v>2743</v>
      </c>
      <c r="F697" s="103" t="s">
        <v>1375</v>
      </c>
      <c r="G697" s="99" t="s">
        <v>2744</v>
      </c>
      <c r="H697" s="103" t="s">
        <v>1397</v>
      </c>
      <c r="I697" s="103" t="s">
        <v>1423</v>
      </c>
      <c r="J697" s="99" t="s">
        <v>2745</v>
      </c>
    </row>
    <row r="698" ht="33.75" spans="1:10">
      <c r="A698" s="110"/>
      <c r="B698" s="110"/>
      <c r="C698" s="103" t="s">
        <v>1404</v>
      </c>
      <c r="D698" s="103" t="s">
        <v>1405</v>
      </c>
      <c r="E698" s="99" t="s">
        <v>2746</v>
      </c>
      <c r="F698" s="103" t="s">
        <v>1375</v>
      </c>
      <c r="G698" s="99" t="s">
        <v>1426</v>
      </c>
      <c r="H698" s="103" t="s">
        <v>1397</v>
      </c>
      <c r="I698" s="103" t="s">
        <v>1384</v>
      </c>
      <c r="J698" s="99" t="s">
        <v>2746</v>
      </c>
    </row>
    <row r="699" ht="22.5" spans="1:10">
      <c r="A699" s="106" t="s">
        <v>2747</v>
      </c>
      <c r="B699" s="106" t="s">
        <v>2748</v>
      </c>
      <c r="C699" s="103" t="s">
        <v>1379</v>
      </c>
      <c r="D699" s="103" t="s">
        <v>1380</v>
      </c>
      <c r="E699" s="99" t="s">
        <v>2749</v>
      </c>
      <c r="F699" s="103" t="s">
        <v>1375</v>
      </c>
      <c r="G699" s="99" t="s">
        <v>2750</v>
      </c>
      <c r="H699" s="103" t="s">
        <v>2145</v>
      </c>
      <c r="I699" s="103" t="s">
        <v>1384</v>
      </c>
      <c r="J699" s="99" t="s">
        <v>2751</v>
      </c>
    </row>
    <row r="700" ht="22.5" spans="1:10">
      <c r="A700" s="108"/>
      <c r="B700" s="108"/>
      <c r="C700" s="103" t="s">
        <v>1379</v>
      </c>
      <c r="D700" s="103" t="s">
        <v>1394</v>
      </c>
      <c r="E700" s="99" t="s">
        <v>2752</v>
      </c>
      <c r="F700" s="103" t="s">
        <v>1375</v>
      </c>
      <c r="G700" s="99" t="s">
        <v>2753</v>
      </c>
      <c r="H700" s="103" t="s">
        <v>1397</v>
      </c>
      <c r="I700" s="103" t="s">
        <v>1384</v>
      </c>
      <c r="J700" s="99" t="s">
        <v>2754</v>
      </c>
    </row>
    <row r="701" ht="22.5" spans="1:10">
      <c r="A701" s="108"/>
      <c r="B701" s="108"/>
      <c r="C701" s="103" t="s">
        <v>1399</v>
      </c>
      <c r="D701" s="103" t="s">
        <v>1400</v>
      </c>
      <c r="E701" s="99" t="s">
        <v>2755</v>
      </c>
      <c r="F701" s="103" t="s">
        <v>1375</v>
      </c>
      <c r="G701" s="99" t="s">
        <v>2082</v>
      </c>
      <c r="H701" s="103" t="s">
        <v>1397</v>
      </c>
      <c r="I701" s="103" t="s">
        <v>1384</v>
      </c>
      <c r="J701" s="99" t="s">
        <v>2756</v>
      </c>
    </row>
    <row r="702" ht="33.75" spans="1:10">
      <c r="A702" s="110"/>
      <c r="B702" s="110"/>
      <c r="C702" s="103" t="s">
        <v>1404</v>
      </c>
      <c r="D702" s="103" t="s">
        <v>1405</v>
      </c>
      <c r="E702" s="99" t="s">
        <v>2757</v>
      </c>
      <c r="F702" s="103" t="s">
        <v>1375</v>
      </c>
      <c r="G702" s="99" t="s">
        <v>2082</v>
      </c>
      <c r="H702" s="103" t="s">
        <v>1397</v>
      </c>
      <c r="I702" s="103" t="s">
        <v>1384</v>
      </c>
      <c r="J702" s="99" t="s">
        <v>2757</v>
      </c>
    </row>
    <row r="703" spans="1:10">
      <c r="A703" s="99" t="s">
        <v>2758</v>
      </c>
      <c r="B703" s="104"/>
      <c r="C703" s="104"/>
      <c r="D703" s="104"/>
      <c r="E703" s="104"/>
      <c r="F703" s="105"/>
      <c r="G703" s="104"/>
      <c r="H703" s="105"/>
      <c r="I703" s="105"/>
      <c r="J703" s="104"/>
    </row>
    <row r="704" spans="1:10">
      <c r="A704" s="99" t="s">
        <v>2759</v>
      </c>
      <c r="B704" s="104"/>
      <c r="C704" s="104"/>
      <c r="D704" s="104"/>
      <c r="E704" s="104"/>
      <c r="F704" s="105"/>
      <c r="G704" s="104"/>
      <c r="H704" s="105"/>
      <c r="I704" s="105"/>
      <c r="J704" s="104"/>
    </row>
    <row r="705" ht="409.5" spans="1:10">
      <c r="A705" s="106" t="s">
        <v>2760</v>
      </c>
      <c r="B705" s="106" t="s">
        <v>2761</v>
      </c>
      <c r="C705" s="103" t="s">
        <v>1379</v>
      </c>
      <c r="D705" s="103" t="s">
        <v>1439</v>
      </c>
      <c r="E705" s="99" t="s">
        <v>2762</v>
      </c>
      <c r="F705" s="103" t="s">
        <v>1375</v>
      </c>
      <c r="G705" s="99" t="s">
        <v>1396</v>
      </c>
      <c r="H705" s="103" t="s">
        <v>1397</v>
      </c>
      <c r="I705" s="103" t="s">
        <v>1384</v>
      </c>
      <c r="J705" s="99" t="s">
        <v>2022</v>
      </c>
    </row>
    <row r="706" ht="202.5" spans="1:10">
      <c r="A706" s="108"/>
      <c r="B706" s="108"/>
      <c r="C706" s="103" t="s">
        <v>1379</v>
      </c>
      <c r="D706" s="103" t="s">
        <v>1439</v>
      </c>
      <c r="E706" s="99" t="s">
        <v>2030</v>
      </c>
      <c r="F706" s="103" t="s">
        <v>1375</v>
      </c>
      <c r="G706" s="99" t="s">
        <v>1396</v>
      </c>
      <c r="H706" s="103" t="s">
        <v>1397</v>
      </c>
      <c r="I706" s="103" t="s">
        <v>1384</v>
      </c>
      <c r="J706" s="99" t="s">
        <v>2763</v>
      </c>
    </row>
    <row r="707" ht="213.75" spans="1:10">
      <c r="A707" s="108"/>
      <c r="B707" s="108"/>
      <c r="C707" s="103" t="s">
        <v>1379</v>
      </c>
      <c r="D707" s="103" t="s">
        <v>1439</v>
      </c>
      <c r="E707" s="99" t="s">
        <v>2764</v>
      </c>
      <c r="F707" s="103" t="s">
        <v>1375</v>
      </c>
      <c r="G707" s="99" t="s">
        <v>1396</v>
      </c>
      <c r="H707" s="103" t="s">
        <v>1397</v>
      </c>
      <c r="I707" s="103" t="s">
        <v>1384</v>
      </c>
      <c r="J707" s="99" t="s">
        <v>2765</v>
      </c>
    </row>
    <row r="708" ht="236.25" spans="1:10">
      <c r="A708" s="108"/>
      <c r="B708" s="108"/>
      <c r="C708" s="103" t="s">
        <v>1379</v>
      </c>
      <c r="D708" s="103" t="s">
        <v>1394</v>
      </c>
      <c r="E708" s="99" t="s">
        <v>2766</v>
      </c>
      <c r="F708" s="103" t="s">
        <v>1375</v>
      </c>
      <c r="G708" s="99" t="s">
        <v>1517</v>
      </c>
      <c r="H708" s="103" t="s">
        <v>1505</v>
      </c>
      <c r="I708" s="103" t="s">
        <v>1384</v>
      </c>
      <c r="J708" s="99" t="s">
        <v>2767</v>
      </c>
    </row>
    <row r="709" ht="382.5" spans="1:10">
      <c r="A709" s="108"/>
      <c r="B709" s="108"/>
      <c r="C709" s="103" t="s">
        <v>1379</v>
      </c>
      <c r="D709" s="103" t="s">
        <v>1394</v>
      </c>
      <c r="E709" s="99" t="s">
        <v>2389</v>
      </c>
      <c r="F709" s="103" t="s">
        <v>1375</v>
      </c>
      <c r="G709" s="99" t="s">
        <v>2028</v>
      </c>
      <c r="H709" s="103" t="s">
        <v>1397</v>
      </c>
      <c r="I709" s="103" t="s">
        <v>1384</v>
      </c>
      <c r="J709" s="99" t="s">
        <v>2768</v>
      </c>
    </row>
    <row r="710" ht="236.25" spans="1:10">
      <c r="A710" s="108"/>
      <c r="B710" s="108"/>
      <c r="C710" s="103" t="s">
        <v>1399</v>
      </c>
      <c r="D710" s="103" t="s">
        <v>1400</v>
      </c>
      <c r="E710" s="99" t="s">
        <v>2495</v>
      </c>
      <c r="F710" s="103" t="s">
        <v>1375</v>
      </c>
      <c r="G710" s="99" t="s">
        <v>1565</v>
      </c>
      <c r="H710" s="103" t="s">
        <v>1397</v>
      </c>
      <c r="I710" s="103" t="s">
        <v>1384</v>
      </c>
      <c r="J710" s="99" t="s">
        <v>2769</v>
      </c>
    </row>
    <row r="711" ht="202.5" spans="1:10">
      <c r="A711" s="110"/>
      <c r="B711" s="110"/>
      <c r="C711" s="103" t="s">
        <v>1404</v>
      </c>
      <c r="D711" s="103" t="s">
        <v>1405</v>
      </c>
      <c r="E711" s="99" t="s">
        <v>2770</v>
      </c>
      <c r="F711" s="103" t="s">
        <v>1375</v>
      </c>
      <c r="G711" s="99" t="s">
        <v>1426</v>
      </c>
      <c r="H711" s="103" t="s">
        <v>1397</v>
      </c>
      <c r="I711" s="103" t="s">
        <v>1384</v>
      </c>
      <c r="J711" s="99" t="s">
        <v>2771</v>
      </c>
    </row>
    <row r="712" ht="292.5" spans="1:10">
      <c r="A712" s="106" t="s">
        <v>2772</v>
      </c>
      <c r="B712" s="106" t="s">
        <v>2773</v>
      </c>
      <c r="C712" s="103" t="s">
        <v>1379</v>
      </c>
      <c r="D712" s="103" t="s">
        <v>1439</v>
      </c>
      <c r="E712" s="99" t="s">
        <v>2774</v>
      </c>
      <c r="F712" s="103" t="s">
        <v>1375</v>
      </c>
      <c r="G712" s="99" t="s">
        <v>1396</v>
      </c>
      <c r="H712" s="103" t="s">
        <v>1397</v>
      </c>
      <c r="I712" s="103" t="s">
        <v>1384</v>
      </c>
      <c r="J712" s="99" t="s">
        <v>2775</v>
      </c>
    </row>
    <row r="713" ht="236.25" spans="1:10">
      <c r="A713" s="108"/>
      <c r="B713" s="108"/>
      <c r="C713" s="103" t="s">
        <v>1379</v>
      </c>
      <c r="D713" s="103" t="s">
        <v>1394</v>
      </c>
      <c r="E713" s="99" t="s">
        <v>2766</v>
      </c>
      <c r="F713" s="103" t="s">
        <v>1375</v>
      </c>
      <c r="G713" s="99" t="s">
        <v>1517</v>
      </c>
      <c r="H713" s="103" t="s">
        <v>1505</v>
      </c>
      <c r="I713" s="103" t="s">
        <v>1384</v>
      </c>
      <c r="J713" s="99" t="s">
        <v>2767</v>
      </c>
    </row>
    <row r="714" ht="382.5" spans="1:10">
      <c r="A714" s="108"/>
      <c r="B714" s="108"/>
      <c r="C714" s="103" t="s">
        <v>1379</v>
      </c>
      <c r="D714" s="103" t="s">
        <v>1394</v>
      </c>
      <c r="E714" s="99" t="s">
        <v>2389</v>
      </c>
      <c r="F714" s="103" t="s">
        <v>1375</v>
      </c>
      <c r="G714" s="99" t="s">
        <v>2028</v>
      </c>
      <c r="H714" s="103" t="s">
        <v>1397</v>
      </c>
      <c r="I714" s="103" t="s">
        <v>1384</v>
      </c>
      <c r="J714" s="99" t="s">
        <v>2768</v>
      </c>
    </row>
    <row r="715" ht="236.25" spans="1:10">
      <c r="A715" s="108"/>
      <c r="B715" s="108"/>
      <c r="C715" s="103" t="s">
        <v>1399</v>
      </c>
      <c r="D715" s="103" t="s">
        <v>1400</v>
      </c>
      <c r="E715" s="99" t="s">
        <v>2495</v>
      </c>
      <c r="F715" s="103" t="s">
        <v>1375</v>
      </c>
      <c r="G715" s="99" t="s">
        <v>1565</v>
      </c>
      <c r="H715" s="103" t="s">
        <v>1397</v>
      </c>
      <c r="I715" s="103" t="s">
        <v>1384</v>
      </c>
      <c r="J715" s="99" t="s">
        <v>2769</v>
      </c>
    </row>
    <row r="716" ht="202.5" spans="1:10">
      <c r="A716" s="110"/>
      <c r="B716" s="110"/>
      <c r="C716" s="103" t="s">
        <v>1404</v>
      </c>
      <c r="D716" s="103" t="s">
        <v>1405</v>
      </c>
      <c r="E716" s="99" t="s">
        <v>2770</v>
      </c>
      <c r="F716" s="103" t="s">
        <v>1375</v>
      </c>
      <c r="G716" s="99" t="s">
        <v>1426</v>
      </c>
      <c r="H716" s="103" t="s">
        <v>1397</v>
      </c>
      <c r="I716" s="103" t="s">
        <v>1384</v>
      </c>
      <c r="J716" s="99" t="s">
        <v>2771</v>
      </c>
    </row>
    <row r="717" ht="168.75" spans="1:10">
      <c r="A717" s="106" t="s">
        <v>2776</v>
      </c>
      <c r="B717" s="106" t="s">
        <v>2777</v>
      </c>
      <c r="C717" s="103" t="s">
        <v>1379</v>
      </c>
      <c r="D717" s="103" t="s">
        <v>1380</v>
      </c>
      <c r="E717" s="99" t="s">
        <v>2778</v>
      </c>
      <c r="F717" s="103" t="s">
        <v>1487</v>
      </c>
      <c r="G717" s="99" t="s">
        <v>2779</v>
      </c>
      <c r="H717" s="103" t="s">
        <v>2780</v>
      </c>
      <c r="I717" s="103" t="s">
        <v>1384</v>
      </c>
      <c r="J717" s="99" t="s">
        <v>2781</v>
      </c>
    </row>
    <row r="718" ht="409.5" spans="1:10">
      <c r="A718" s="108"/>
      <c r="B718" s="108"/>
      <c r="C718" s="103" t="s">
        <v>1379</v>
      </c>
      <c r="D718" s="103" t="s">
        <v>1439</v>
      </c>
      <c r="E718" s="99" t="s">
        <v>2782</v>
      </c>
      <c r="F718" s="103" t="s">
        <v>1375</v>
      </c>
      <c r="G718" s="99" t="s">
        <v>1396</v>
      </c>
      <c r="H718" s="103" t="s">
        <v>1397</v>
      </c>
      <c r="I718" s="103" t="s">
        <v>1384</v>
      </c>
      <c r="J718" s="99" t="s">
        <v>2783</v>
      </c>
    </row>
    <row r="719" ht="382.5" spans="1:10">
      <c r="A719" s="108"/>
      <c r="B719" s="108"/>
      <c r="C719" s="103" t="s">
        <v>1379</v>
      </c>
      <c r="D719" s="103" t="s">
        <v>1394</v>
      </c>
      <c r="E719" s="99" t="s">
        <v>2389</v>
      </c>
      <c r="F719" s="103" t="s">
        <v>1375</v>
      </c>
      <c r="G719" s="99" t="s">
        <v>2028</v>
      </c>
      <c r="H719" s="103" t="s">
        <v>1397</v>
      </c>
      <c r="I719" s="103" t="s">
        <v>1384</v>
      </c>
      <c r="J719" s="99" t="s">
        <v>2768</v>
      </c>
    </row>
    <row r="720" ht="281.25" spans="1:10">
      <c r="A720" s="108"/>
      <c r="B720" s="108"/>
      <c r="C720" s="103" t="s">
        <v>1399</v>
      </c>
      <c r="D720" s="103" t="s">
        <v>1400</v>
      </c>
      <c r="E720" s="99" t="s">
        <v>2784</v>
      </c>
      <c r="F720" s="103" t="s">
        <v>1487</v>
      </c>
      <c r="G720" s="99" t="s">
        <v>2785</v>
      </c>
      <c r="H720" s="103" t="s">
        <v>1397</v>
      </c>
      <c r="I720" s="103" t="s">
        <v>1384</v>
      </c>
      <c r="J720" s="99" t="s">
        <v>2786</v>
      </c>
    </row>
    <row r="721" ht="146.25" spans="1:10">
      <c r="A721" s="110"/>
      <c r="B721" s="110"/>
      <c r="C721" s="103" t="s">
        <v>1404</v>
      </c>
      <c r="D721" s="103" t="s">
        <v>1405</v>
      </c>
      <c r="E721" s="99" t="s">
        <v>2770</v>
      </c>
      <c r="F721" s="103" t="s">
        <v>1487</v>
      </c>
      <c r="G721" s="99" t="s">
        <v>1426</v>
      </c>
      <c r="H721" s="103" t="s">
        <v>1397</v>
      </c>
      <c r="I721" s="103" t="s">
        <v>1384</v>
      </c>
      <c r="J721" s="99" t="s">
        <v>2787</v>
      </c>
    </row>
    <row r="722" ht="202.5" spans="1:10">
      <c r="A722" s="106" t="s">
        <v>2788</v>
      </c>
      <c r="B722" s="106" t="s">
        <v>2789</v>
      </c>
      <c r="C722" s="103" t="s">
        <v>1379</v>
      </c>
      <c r="D722" s="103" t="s">
        <v>1380</v>
      </c>
      <c r="E722" s="99" t="s">
        <v>2790</v>
      </c>
      <c r="F722" s="103" t="s">
        <v>1528</v>
      </c>
      <c r="G722" s="99" t="s">
        <v>2791</v>
      </c>
      <c r="H722" s="103" t="s">
        <v>1713</v>
      </c>
      <c r="I722" s="103" t="s">
        <v>1384</v>
      </c>
      <c r="J722" s="99" t="s">
        <v>2792</v>
      </c>
    </row>
    <row r="723" ht="123.75" spans="1:10">
      <c r="A723" s="108"/>
      <c r="B723" s="108"/>
      <c r="C723" s="103" t="s">
        <v>1379</v>
      </c>
      <c r="D723" s="103" t="s">
        <v>1394</v>
      </c>
      <c r="E723" s="99" t="s">
        <v>2793</v>
      </c>
      <c r="F723" s="103" t="s">
        <v>1528</v>
      </c>
      <c r="G723" s="99" t="s">
        <v>2794</v>
      </c>
      <c r="H723" s="103" t="s">
        <v>2324</v>
      </c>
      <c r="I723" s="103" t="s">
        <v>1384</v>
      </c>
      <c r="J723" s="99" t="s">
        <v>2795</v>
      </c>
    </row>
    <row r="724" ht="382.5" spans="1:10">
      <c r="A724" s="108"/>
      <c r="B724" s="108"/>
      <c r="C724" s="103" t="s">
        <v>1379</v>
      </c>
      <c r="D724" s="103" t="s">
        <v>1394</v>
      </c>
      <c r="E724" s="99" t="s">
        <v>2389</v>
      </c>
      <c r="F724" s="103" t="s">
        <v>1375</v>
      </c>
      <c r="G724" s="99" t="s">
        <v>2028</v>
      </c>
      <c r="H724" s="103" t="s">
        <v>1397</v>
      </c>
      <c r="I724" s="103" t="s">
        <v>1384</v>
      </c>
      <c r="J724" s="99" t="s">
        <v>2768</v>
      </c>
    </row>
    <row r="725" ht="135" spans="1:10">
      <c r="A725" s="108"/>
      <c r="B725" s="108"/>
      <c r="C725" s="103" t="s">
        <v>1399</v>
      </c>
      <c r="D725" s="103" t="s">
        <v>1400</v>
      </c>
      <c r="E725" s="99" t="s">
        <v>2796</v>
      </c>
      <c r="F725" s="103" t="s">
        <v>1487</v>
      </c>
      <c r="G725" s="99" t="s">
        <v>1565</v>
      </c>
      <c r="H725" s="103" t="s">
        <v>1397</v>
      </c>
      <c r="I725" s="103" t="s">
        <v>1384</v>
      </c>
      <c r="J725" s="99" t="s">
        <v>2797</v>
      </c>
    </row>
    <row r="726" ht="157.5" spans="1:10">
      <c r="A726" s="110"/>
      <c r="B726" s="110"/>
      <c r="C726" s="103" t="s">
        <v>1404</v>
      </c>
      <c r="D726" s="103" t="s">
        <v>1405</v>
      </c>
      <c r="E726" s="99" t="s">
        <v>2798</v>
      </c>
      <c r="F726" s="103" t="s">
        <v>1487</v>
      </c>
      <c r="G726" s="99" t="s">
        <v>1396</v>
      </c>
      <c r="H726" s="103" t="s">
        <v>1397</v>
      </c>
      <c r="I726" s="103" t="s">
        <v>1384</v>
      </c>
      <c r="J726" s="99" t="s">
        <v>2799</v>
      </c>
    </row>
    <row r="727" ht="22.5" spans="1:10">
      <c r="A727" s="99" t="s">
        <v>2800</v>
      </c>
      <c r="B727" s="104"/>
      <c r="C727" s="104"/>
      <c r="D727" s="104"/>
      <c r="E727" s="104"/>
      <c r="F727" s="105"/>
      <c r="G727" s="104"/>
      <c r="H727" s="105"/>
      <c r="I727" s="105"/>
      <c r="J727" s="104"/>
    </row>
    <row r="728" ht="22.5" spans="1:10">
      <c r="A728" s="99" t="s">
        <v>2801</v>
      </c>
      <c r="B728" s="104"/>
      <c r="C728" s="104"/>
      <c r="D728" s="104"/>
      <c r="E728" s="104"/>
      <c r="F728" s="105"/>
      <c r="G728" s="104"/>
      <c r="H728" s="105"/>
      <c r="I728" s="105"/>
      <c r="J728" s="104"/>
    </row>
    <row r="729" ht="409.5" spans="1:10">
      <c r="A729" s="106" t="s">
        <v>2802</v>
      </c>
      <c r="B729" s="106" t="s">
        <v>2803</v>
      </c>
      <c r="C729" s="103" t="s">
        <v>1379</v>
      </c>
      <c r="D729" s="103" t="s">
        <v>1380</v>
      </c>
      <c r="E729" s="99" t="s">
        <v>2804</v>
      </c>
      <c r="F729" s="103" t="s">
        <v>1375</v>
      </c>
      <c r="G729" s="99" t="s">
        <v>2417</v>
      </c>
      <c r="H729" s="103" t="s">
        <v>2805</v>
      </c>
      <c r="I729" s="103" t="s">
        <v>1384</v>
      </c>
      <c r="J729" s="99" t="s">
        <v>2806</v>
      </c>
    </row>
    <row r="730" ht="45" spans="1:10">
      <c r="A730" s="108"/>
      <c r="B730" s="108"/>
      <c r="C730" s="103" t="s">
        <v>1379</v>
      </c>
      <c r="D730" s="103" t="s">
        <v>1380</v>
      </c>
      <c r="E730" s="99" t="s">
        <v>2807</v>
      </c>
      <c r="F730" s="103" t="s">
        <v>1375</v>
      </c>
      <c r="G730" s="99" t="s">
        <v>1517</v>
      </c>
      <c r="H730" s="103" t="s">
        <v>2060</v>
      </c>
      <c r="I730" s="103" t="s">
        <v>1384</v>
      </c>
      <c r="J730" s="99" t="s">
        <v>2808</v>
      </c>
    </row>
    <row r="731" ht="281.25" spans="1:10">
      <c r="A731" s="108"/>
      <c r="B731" s="108"/>
      <c r="C731" s="103" t="s">
        <v>1379</v>
      </c>
      <c r="D731" s="103" t="s">
        <v>1380</v>
      </c>
      <c r="E731" s="99" t="s">
        <v>2809</v>
      </c>
      <c r="F731" s="103" t="s">
        <v>1375</v>
      </c>
      <c r="G731" s="99" t="s">
        <v>2810</v>
      </c>
      <c r="H731" s="103" t="s">
        <v>2811</v>
      </c>
      <c r="I731" s="103" t="s">
        <v>1384</v>
      </c>
      <c r="J731" s="99" t="s">
        <v>2812</v>
      </c>
    </row>
    <row r="732" ht="67.5" spans="1:10">
      <c r="A732" s="108"/>
      <c r="B732" s="108"/>
      <c r="C732" s="103" t="s">
        <v>1379</v>
      </c>
      <c r="D732" s="103" t="s">
        <v>1380</v>
      </c>
      <c r="E732" s="99" t="s">
        <v>2813</v>
      </c>
      <c r="F732" s="103" t="s">
        <v>1375</v>
      </c>
      <c r="G732" s="99" t="s">
        <v>2814</v>
      </c>
      <c r="H732" s="103" t="s">
        <v>2815</v>
      </c>
      <c r="I732" s="103" t="s">
        <v>1384</v>
      </c>
      <c r="J732" s="99" t="s">
        <v>2816</v>
      </c>
    </row>
    <row r="733" ht="112.5" spans="1:10">
      <c r="A733" s="108"/>
      <c r="B733" s="108"/>
      <c r="C733" s="103" t="s">
        <v>1379</v>
      </c>
      <c r="D733" s="103" t="s">
        <v>1394</v>
      </c>
      <c r="E733" s="99" t="s">
        <v>2817</v>
      </c>
      <c r="F733" s="103" t="s">
        <v>1375</v>
      </c>
      <c r="G733" s="99" t="s">
        <v>1864</v>
      </c>
      <c r="H733" s="103" t="s">
        <v>2307</v>
      </c>
      <c r="I733" s="103" t="s">
        <v>1384</v>
      </c>
      <c r="J733" s="99" t="s">
        <v>2818</v>
      </c>
    </row>
    <row r="734" ht="191.25" spans="1:10">
      <c r="A734" s="108"/>
      <c r="B734" s="108"/>
      <c r="C734" s="103" t="s">
        <v>1399</v>
      </c>
      <c r="D734" s="103" t="s">
        <v>1400</v>
      </c>
      <c r="E734" s="99" t="s">
        <v>2819</v>
      </c>
      <c r="F734" s="103" t="s">
        <v>1375</v>
      </c>
      <c r="G734" s="99" t="s">
        <v>2534</v>
      </c>
      <c r="H734" s="103" t="s">
        <v>1678</v>
      </c>
      <c r="I734" s="103" t="s">
        <v>1384</v>
      </c>
      <c r="J734" s="99" t="s">
        <v>2820</v>
      </c>
    </row>
    <row r="735" ht="45" spans="1:10">
      <c r="A735" s="108"/>
      <c r="B735" s="108"/>
      <c r="C735" s="103" t="s">
        <v>1399</v>
      </c>
      <c r="D735" s="103" t="s">
        <v>1400</v>
      </c>
      <c r="E735" s="99" t="s">
        <v>2821</v>
      </c>
      <c r="F735" s="103" t="s">
        <v>1375</v>
      </c>
      <c r="G735" s="99" t="s">
        <v>1517</v>
      </c>
      <c r="H735" s="103" t="s">
        <v>2822</v>
      </c>
      <c r="I735" s="103" t="s">
        <v>1384</v>
      </c>
      <c r="J735" s="99" t="s">
        <v>2823</v>
      </c>
    </row>
    <row r="736" ht="157.5" spans="1:10">
      <c r="A736" s="110"/>
      <c r="B736" s="110"/>
      <c r="C736" s="103" t="s">
        <v>1404</v>
      </c>
      <c r="D736" s="103" t="s">
        <v>1405</v>
      </c>
      <c r="E736" s="99" t="s">
        <v>2824</v>
      </c>
      <c r="F736" s="103" t="s">
        <v>1375</v>
      </c>
      <c r="G736" s="99" t="s">
        <v>1396</v>
      </c>
      <c r="H736" s="103" t="s">
        <v>1397</v>
      </c>
      <c r="I736" s="103" t="s">
        <v>1384</v>
      </c>
      <c r="J736" s="99" t="s">
        <v>2825</v>
      </c>
    </row>
    <row r="737" ht="22.5" spans="1:10">
      <c r="A737" s="106" t="s">
        <v>2826</v>
      </c>
      <c r="B737" s="106" t="s">
        <v>1542</v>
      </c>
      <c r="C737" s="103" t="s">
        <v>1379</v>
      </c>
      <c r="D737" s="103" t="s">
        <v>1380</v>
      </c>
      <c r="E737" s="99" t="s">
        <v>1542</v>
      </c>
      <c r="F737" s="103" t="s">
        <v>1375</v>
      </c>
      <c r="G737" s="99" t="s">
        <v>1542</v>
      </c>
      <c r="H737" s="103" t="s">
        <v>1397</v>
      </c>
      <c r="I737" s="103" t="s">
        <v>1384</v>
      </c>
      <c r="J737" s="99" t="s">
        <v>1542</v>
      </c>
    </row>
    <row r="738" ht="22.5" spans="1:10">
      <c r="A738" s="108"/>
      <c r="B738" s="108"/>
      <c r="C738" s="103" t="s">
        <v>1399</v>
      </c>
      <c r="D738" s="103" t="s">
        <v>1543</v>
      </c>
      <c r="E738" s="99" t="s">
        <v>1542</v>
      </c>
      <c r="F738" s="103" t="s">
        <v>1375</v>
      </c>
      <c r="G738" s="99" t="s">
        <v>1542</v>
      </c>
      <c r="H738" s="103" t="s">
        <v>1397</v>
      </c>
      <c r="I738" s="103" t="s">
        <v>1384</v>
      </c>
      <c r="J738" s="99" t="s">
        <v>1542</v>
      </c>
    </row>
    <row r="739" ht="22.5" spans="1:10">
      <c r="A739" s="110"/>
      <c r="B739" s="110"/>
      <c r="C739" s="103" t="s">
        <v>1404</v>
      </c>
      <c r="D739" s="103" t="s">
        <v>1405</v>
      </c>
      <c r="E739" s="99" t="s">
        <v>1542</v>
      </c>
      <c r="F739" s="103" t="s">
        <v>1375</v>
      </c>
      <c r="G739" s="99" t="s">
        <v>1542</v>
      </c>
      <c r="H739" s="103" t="s">
        <v>1397</v>
      </c>
      <c r="I739" s="103" t="s">
        <v>1384</v>
      </c>
      <c r="J739" s="99" t="s">
        <v>1542</v>
      </c>
    </row>
    <row r="740" spans="1:10">
      <c r="A740" s="99" t="s">
        <v>2827</v>
      </c>
      <c r="B740" s="104"/>
      <c r="C740" s="104"/>
      <c r="D740" s="104"/>
      <c r="E740" s="104"/>
      <c r="F740" s="105"/>
      <c r="G740" s="104"/>
      <c r="H740" s="105"/>
      <c r="I740" s="105"/>
      <c r="J740" s="104"/>
    </row>
    <row r="741" spans="1:10">
      <c r="A741" s="99" t="s">
        <v>2828</v>
      </c>
      <c r="B741" s="104"/>
      <c r="C741" s="104"/>
      <c r="D741" s="104"/>
      <c r="E741" s="104"/>
      <c r="F741" s="105"/>
      <c r="G741" s="104"/>
      <c r="H741" s="105"/>
      <c r="I741" s="105"/>
      <c r="J741" s="104"/>
    </row>
    <row r="742" ht="135" spans="1:10">
      <c r="A742" s="106" t="s">
        <v>2829</v>
      </c>
      <c r="B742" s="106" t="s">
        <v>2830</v>
      </c>
      <c r="C742" s="103" t="s">
        <v>1379</v>
      </c>
      <c r="D742" s="103" t="s">
        <v>1439</v>
      </c>
      <c r="E742" s="99" t="s">
        <v>2831</v>
      </c>
      <c r="F742" s="103" t="s">
        <v>1375</v>
      </c>
      <c r="G742" s="99" t="s">
        <v>1111</v>
      </c>
      <c r="H742" s="103" t="s">
        <v>2145</v>
      </c>
      <c r="I742" s="103" t="s">
        <v>1384</v>
      </c>
      <c r="J742" s="99" t="s">
        <v>2832</v>
      </c>
    </row>
    <row r="743" ht="45" spans="1:10">
      <c r="A743" s="108"/>
      <c r="B743" s="108"/>
      <c r="C743" s="103" t="s">
        <v>1399</v>
      </c>
      <c r="D743" s="103" t="s">
        <v>1617</v>
      </c>
      <c r="E743" s="99" t="s">
        <v>2833</v>
      </c>
      <c r="F743" s="103" t="s">
        <v>1375</v>
      </c>
      <c r="G743" s="99" t="s">
        <v>1396</v>
      </c>
      <c r="H743" s="103" t="s">
        <v>1397</v>
      </c>
      <c r="I743" s="103" t="s">
        <v>1384</v>
      </c>
      <c r="J743" s="99" t="s">
        <v>2834</v>
      </c>
    </row>
    <row r="744" ht="78.75" spans="1:10">
      <c r="A744" s="110"/>
      <c r="B744" s="110"/>
      <c r="C744" s="103" t="s">
        <v>1404</v>
      </c>
      <c r="D744" s="103" t="s">
        <v>1405</v>
      </c>
      <c r="E744" s="99" t="s">
        <v>2835</v>
      </c>
      <c r="F744" s="103" t="s">
        <v>1375</v>
      </c>
      <c r="G744" s="99" t="s">
        <v>1426</v>
      </c>
      <c r="H744" s="103" t="s">
        <v>1397</v>
      </c>
      <c r="I744" s="103" t="s">
        <v>1423</v>
      </c>
      <c r="J744" s="99" t="s">
        <v>2836</v>
      </c>
    </row>
    <row r="745" ht="22.5" spans="1:10">
      <c r="A745" s="106" t="s">
        <v>2837</v>
      </c>
      <c r="B745" s="106" t="s">
        <v>1542</v>
      </c>
      <c r="C745" s="103" t="s">
        <v>1379</v>
      </c>
      <c r="D745" s="103" t="s">
        <v>1380</v>
      </c>
      <c r="E745" s="99" t="s">
        <v>1542</v>
      </c>
      <c r="F745" s="103" t="s">
        <v>1375</v>
      </c>
      <c r="G745" s="99" t="s">
        <v>1542</v>
      </c>
      <c r="H745" s="103" t="s">
        <v>1397</v>
      </c>
      <c r="I745" s="103" t="s">
        <v>1384</v>
      </c>
      <c r="J745" s="99" t="s">
        <v>1542</v>
      </c>
    </row>
    <row r="746" ht="22.5" spans="1:10">
      <c r="A746" s="108"/>
      <c r="B746" s="108"/>
      <c r="C746" s="103" t="s">
        <v>1399</v>
      </c>
      <c r="D746" s="103" t="s">
        <v>1543</v>
      </c>
      <c r="E746" s="99" t="s">
        <v>1542</v>
      </c>
      <c r="F746" s="103" t="s">
        <v>1375</v>
      </c>
      <c r="G746" s="99" t="s">
        <v>1542</v>
      </c>
      <c r="H746" s="103" t="s">
        <v>1397</v>
      </c>
      <c r="I746" s="103" t="s">
        <v>1384</v>
      </c>
      <c r="J746" s="99" t="s">
        <v>1542</v>
      </c>
    </row>
    <row r="747" ht="22.5" spans="1:10">
      <c r="A747" s="110"/>
      <c r="B747" s="110"/>
      <c r="C747" s="103" t="s">
        <v>1404</v>
      </c>
      <c r="D747" s="103" t="s">
        <v>1405</v>
      </c>
      <c r="E747" s="99" t="s">
        <v>1542</v>
      </c>
      <c r="F747" s="103" t="s">
        <v>1375</v>
      </c>
      <c r="G747" s="99" t="s">
        <v>1542</v>
      </c>
      <c r="H747" s="103" t="s">
        <v>1397</v>
      </c>
      <c r="I747" s="103" t="s">
        <v>1384</v>
      </c>
      <c r="J747" s="99" t="s">
        <v>1542</v>
      </c>
    </row>
    <row r="748" ht="67.5" spans="1:10">
      <c r="A748" s="106" t="s">
        <v>2838</v>
      </c>
      <c r="B748" s="106" t="s">
        <v>2839</v>
      </c>
      <c r="C748" s="103" t="s">
        <v>1379</v>
      </c>
      <c r="D748" s="103" t="s">
        <v>1380</v>
      </c>
      <c r="E748" s="99" t="s">
        <v>2840</v>
      </c>
      <c r="F748" s="103" t="s">
        <v>1375</v>
      </c>
      <c r="G748" s="99" t="s">
        <v>1396</v>
      </c>
      <c r="H748" s="103" t="s">
        <v>1397</v>
      </c>
      <c r="I748" s="103" t="s">
        <v>1384</v>
      </c>
      <c r="J748" s="99" t="s">
        <v>2841</v>
      </c>
    </row>
    <row r="749" ht="67.5" spans="1:10">
      <c r="A749" s="108"/>
      <c r="B749" s="108"/>
      <c r="C749" s="103" t="s">
        <v>1379</v>
      </c>
      <c r="D749" s="103" t="s">
        <v>1394</v>
      </c>
      <c r="E749" s="99" t="s">
        <v>2842</v>
      </c>
      <c r="F749" s="103" t="s">
        <v>1375</v>
      </c>
      <c r="G749" s="99" t="s">
        <v>1396</v>
      </c>
      <c r="H749" s="103" t="s">
        <v>1397</v>
      </c>
      <c r="I749" s="103" t="s">
        <v>1384</v>
      </c>
      <c r="J749" s="99" t="s">
        <v>2843</v>
      </c>
    </row>
    <row r="750" ht="101.25" spans="1:10">
      <c r="A750" s="108"/>
      <c r="B750" s="108"/>
      <c r="C750" s="103" t="s">
        <v>1399</v>
      </c>
      <c r="D750" s="103" t="s">
        <v>1617</v>
      </c>
      <c r="E750" s="99" t="s">
        <v>2844</v>
      </c>
      <c r="F750" s="103" t="s">
        <v>1375</v>
      </c>
      <c r="G750" s="99" t="s">
        <v>2845</v>
      </c>
      <c r="H750" s="103" t="s">
        <v>1397</v>
      </c>
      <c r="I750" s="103" t="s">
        <v>1423</v>
      </c>
      <c r="J750" s="99" t="s">
        <v>2846</v>
      </c>
    </row>
    <row r="751" ht="101.25" spans="1:10">
      <c r="A751" s="108"/>
      <c r="B751" s="108"/>
      <c r="C751" s="103" t="s">
        <v>1399</v>
      </c>
      <c r="D751" s="103" t="s">
        <v>1503</v>
      </c>
      <c r="E751" s="99" t="s">
        <v>2847</v>
      </c>
      <c r="F751" s="103" t="s">
        <v>1375</v>
      </c>
      <c r="G751" s="99" t="s">
        <v>1396</v>
      </c>
      <c r="H751" s="103" t="s">
        <v>1397</v>
      </c>
      <c r="I751" s="103" t="s">
        <v>1423</v>
      </c>
      <c r="J751" s="99" t="s">
        <v>2846</v>
      </c>
    </row>
    <row r="752" ht="22.5" spans="1:10">
      <c r="A752" s="110"/>
      <c r="B752" s="110"/>
      <c r="C752" s="103" t="s">
        <v>1404</v>
      </c>
      <c r="D752" s="103" t="s">
        <v>1405</v>
      </c>
      <c r="E752" s="99" t="s">
        <v>2848</v>
      </c>
      <c r="F752" s="103" t="s">
        <v>1375</v>
      </c>
      <c r="G752" s="99" t="s">
        <v>1426</v>
      </c>
      <c r="H752" s="103" t="s">
        <v>1397</v>
      </c>
      <c r="I752" s="103" t="s">
        <v>1384</v>
      </c>
      <c r="J752" s="99" t="s">
        <v>2849</v>
      </c>
    </row>
    <row r="753" ht="22.5" spans="1:10">
      <c r="A753" s="99" t="s">
        <v>2850</v>
      </c>
      <c r="B753" s="104"/>
      <c r="C753" s="104"/>
      <c r="D753" s="104"/>
      <c r="E753" s="104"/>
      <c r="F753" s="105"/>
      <c r="G753" s="104"/>
      <c r="H753" s="105"/>
      <c r="I753" s="105"/>
      <c r="J753" s="104"/>
    </row>
    <row r="754" ht="22.5" spans="1:10">
      <c r="A754" s="99" t="s">
        <v>2851</v>
      </c>
      <c r="B754" s="104"/>
      <c r="C754" s="104"/>
      <c r="D754" s="104"/>
      <c r="E754" s="104"/>
      <c r="F754" s="105"/>
      <c r="G754" s="104"/>
      <c r="H754" s="105"/>
      <c r="I754" s="105"/>
      <c r="J754" s="104"/>
    </row>
    <row r="755" ht="78.75" spans="1:10">
      <c r="A755" s="106" t="s">
        <v>2852</v>
      </c>
      <c r="B755" s="106" t="s">
        <v>2853</v>
      </c>
      <c r="C755" s="103" t="s">
        <v>1379</v>
      </c>
      <c r="D755" s="103" t="s">
        <v>1439</v>
      </c>
      <c r="E755" s="99" t="s">
        <v>2854</v>
      </c>
      <c r="F755" s="103" t="s">
        <v>1375</v>
      </c>
      <c r="G755" s="99" t="s">
        <v>2855</v>
      </c>
      <c r="H755" s="103" t="s">
        <v>1397</v>
      </c>
      <c r="I755" s="103" t="s">
        <v>1384</v>
      </c>
      <c r="J755" s="99" t="s">
        <v>2856</v>
      </c>
    </row>
    <row r="756" ht="67.5" spans="1:10">
      <c r="A756" s="108"/>
      <c r="B756" s="108"/>
      <c r="C756" s="103" t="s">
        <v>1399</v>
      </c>
      <c r="D756" s="103" t="s">
        <v>1543</v>
      </c>
      <c r="E756" s="99" t="s">
        <v>2857</v>
      </c>
      <c r="F756" s="103" t="s">
        <v>1375</v>
      </c>
      <c r="G756" s="99" t="s">
        <v>1500</v>
      </c>
      <c r="H756" s="103" t="s">
        <v>1397</v>
      </c>
      <c r="I756" s="103" t="s">
        <v>1423</v>
      </c>
      <c r="J756" s="99" t="s">
        <v>2858</v>
      </c>
    </row>
    <row r="757" ht="101.25" spans="1:10">
      <c r="A757" s="110"/>
      <c r="B757" s="110"/>
      <c r="C757" s="103" t="s">
        <v>1404</v>
      </c>
      <c r="D757" s="103" t="s">
        <v>1405</v>
      </c>
      <c r="E757" s="99" t="s">
        <v>2859</v>
      </c>
      <c r="F757" s="103" t="s">
        <v>1375</v>
      </c>
      <c r="G757" s="99" t="s">
        <v>1396</v>
      </c>
      <c r="H757" s="103" t="s">
        <v>1397</v>
      </c>
      <c r="I757" s="103" t="s">
        <v>1423</v>
      </c>
      <c r="J757" s="99" t="s">
        <v>2860</v>
      </c>
    </row>
    <row r="758" ht="45" spans="1:10">
      <c r="A758" s="106" t="s">
        <v>2861</v>
      </c>
      <c r="B758" s="106" t="s">
        <v>2862</v>
      </c>
      <c r="C758" s="103" t="s">
        <v>1379</v>
      </c>
      <c r="D758" s="103" t="s">
        <v>1380</v>
      </c>
      <c r="E758" s="99" t="s">
        <v>2863</v>
      </c>
      <c r="F758" s="103" t="s">
        <v>1375</v>
      </c>
      <c r="G758" s="99" t="s">
        <v>2864</v>
      </c>
      <c r="H758" s="103" t="s">
        <v>1678</v>
      </c>
      <c r="I758" s="103" t="s">
        <v>1384</v>
      </c>
      <c r="J758" s="99" t="s">
        <v>2865</v>
      </c>
    </row>
    <row r="759" ht="45" spans="1:10">
      <c r="A759" s="108"/>
      <c r="B759" s="108"/>
      <c r="C759" s="103" t="s">
        <v>1399</v>
      </c>
      <c r="D759" s="103" t="s">
        <v>1400</v>
      </c>
      <c r="E759" s="99" t="s">
        <v>2866</v>
      </c>
      <c r="F759" s="103" t="s">
        <v>1375</v>
      </c>
      <c r="G759" s="99" t="s">
        <v>1477</v>
      </c>
      <c r="H759" s="103" t="s">
        <v>1397</v>
      </c>
      <c r="I759" s="103" t="s">
        <v>1423</v>
      </c>
      <c r="J759" s="99" t="s">
        <v>2865</v>
      </c>
    </row>
    <row r="760" ht="67.5" spans="1:10">
      <c r="A760" s="110"/>
      <c r="B760" s="110"/>
      <c r="C760" s="103" t="s">
        <v>1404</v>
      </c>
      <c r="D760" s="103" t="s">
        <v>1405</v>
      </c>
      <c r="E760" s="99" t="s">
        <v>2867</v>
      </c>
      <c r="F760" s="103" t="s">
        <v>1375</v>
      </c>
      <c r="G760" s="99" t="s">
        <v>1396</v>
      </c>
      <c r="H760" s="103" t="s">
        <v>1397</v>
      </c>
      <c r="I760" s="103" t="s">
        <v>1423</v>
      </c>
      <c r="J760" s="99" t="s">
        <v>2868</v>
      </c>
    </row>
    <row r="761" ht="45" spans="1:10">
      <c r="A761" s="106" t="s">
        <v>2869</v>
      </c>
      <c r="B761" s="106" t="s">
        <v>2870</v>
      </c>
      <c r="C761" s="103" t="s">
        <v>1379</v>
      </c>
      <c r="D761" s="103" t="s">
        <v>1380</v>
      </c>
      <c r="E761" s="99" t="s">
        <v>2202</v>
      </c>
      <c r="F761" s="103" t="s">
        <v>1487</v>
      </c>
      <c r="G761" s="99" t="s">
        <v>1419</v>
      </c>
      <c r="H761" s="103" t="s">
        <v>1678</v>
      </c>
      <c r="I761" s="103" t="s">
        <v>1384</v>
      </c>
      <c r="J761" s="99" t="s">
        <v>2871</v>
      </c>
    </row>
    <row r="762" ht="45" spans="1:10">
      <c r="A762" s="108"/>
      <c r="B762" s="108"/>
      <c r="C762" s="103" t="s">
        <v>1379</v>
      </c>
      <c r="D762" s="103" t="s">
        <v>1380</v>
      </c>
      <c r="E762" s="99" t="s">
        <v>2872</v>
      </c>
      <c r="F762" s="103" t="s">
        <v>1375</v>
      </c>
      <c r="G762" s="99" t="s">
        <v>1913</v>
      </c>
      <c r="H762" s="103" t="s">
        <v>2324</v>
      </c>
      <c r="I762" s="103" t="s">
        <v>1384</v>
      </c>
      <c r="J762" s="99" t="s">
        <v>2873</v>
      </c>
    </row>
    <row r="763" ht="146.25" spans="1:10">
      <c r="A763" s="108"/>
      <c r="B763" s="108"/>
      <c r="C763" s="103" t="s">
        <v>1379</v>
      </c>
      <c r="D763" s="103" t="s">
        <v>1439</v>
      </c>
      <c r="E763" s="99" t="s">
        <v>2874</v>
      </c>
      <c r="F763" s="103" t="s">
        <v>1487</v>
      </c>
      <c r="G763" s="99" t="s">
        <v>1396</v>
      </c>
      <c r="H763" s="103" t="s">
        <v>1397</v>
      </c>
      <c r="I763" s="103" t="s">
        <v>1384</v>
      </c>
      <c r="J763" s="99" t="s">
        <v>2875</v>
      </c>
    </row>
    <row r="764" ht="409.5" spans="1:10">
      <c r="A764" s="108"/>
      <c r="B764" s="108"/>
      <c r="C764" s="103" t="s">
        <v>1399</v>
      </c>
      <c r="D764" s="103" t="s">
        <v>1400</v>
      </c>
      <c r="E764" s="99" t="s">
        <v>2876</v>
      </c>
      <c r="F764" s="103" t="s">
        <v>1375</v>
      </c>
      <c r="G764" s="99" t="s">
        <v>1477</v>
      </c>
      <c r="H764" s="103" t="s">
        <v>1397</v>
      </c>
      <c r="I764" s="103" t="s">
        <v>1384</v>
      </c>
      <c r="J764" s="99" t="s">
        <v>2877</v>
      </c>
    </row>
    <row r="765" ht="337.5" spans="1:10">
      <c r="A765" s="110"/>
      <c r="B765" s="110"/>
      <c r="C765" s="103" t="s">
        <v>1404</v>
      </c>
      <c r="D765" s="103" t="s">
        <v>1405</v>
      </c>
      <c r="E765" s="99" t="s">
        <v>2221</v>
      </c>
      <c r="F765" s="103" t="s">
        <v>1487</v>
      </c>
      <c r="G765" s="99" t="s">
        <v>1396</v>
      </c>
      <c r="H765" s="103" t="s">
        <v>1397</v>
      </c>
      <c r="I765" s="103" t="s">
        <v>1384</v>
      </c>
      <c r="J765" s="99" t="s">
        <v>2878</v>
      </c>
    </row>
    <row r="766" ht="90" spans="1:10">
      <c r="A766" s="106" t="s">
        <v>2879</v>
      </c>
      <c r="B766" s="106" t="s">
        <v>2880</v>
      </c>
      <c r="C766" s="103" t="s">
        <v>1379</v>
      </c>
      <c r="D766" s="103" t="s">
        <v>1380</v>
      </c>
      <c r="E766" s="99" t="s">
        <v>2881</v>
      </c>
      <c r="F766" s="103" t="s">
        <v>1375</v>
      </c>
      <c r="G766" s="99" t="s">
        <v>2460</v>
      </c>
      <c r="H766" s="103" t="s">
        <v>1678</v>
      </c>
      <c r="I766" s="103" t="s">
        <v>1384</v>
      </c>
      <c r="J766" s="99" t="s">
        <v>2882</v>
      </c>
    </row>
    <row r="767" ht="90" spans="1:10">
      <c r="A767" s="108"/>
      <c r="B767" s="108"/>
      <c r="C767" s="103" t="s">
        <v>1399</v>
      </c>
      <c r="D767" s="103" t="s">
        <v>1400</v>
      </c>
      <c r="E767" s="99" t="s">
        <v>2883</v>
      </c>
      <c r="F767" s="103" t="s">
        <v>1375</v>
      </c>
      <c r="G767" s="99" t="s">
        <v>1500</v>
      </c>
      <c r="H767" s="103" t="s">
        <v>1397</v>
      </c>
      <c r="I767" s="103" t="s">
        <v>1384</v>
      </c>
      <c r="J767" s="99" t="s">
        <v>2882</v>
      </c>
    </row>
    <row r="768" ht="90" spans="1:10">
      <c r="A768" s="110"/>
      <c r="B768" s="110"/>
      <c r="C768" s="103" t="s">
        <v>1404</v>
      </c>
      <c r="D768" s="103" t="s">
        <v>1405</v>
      </c>
      <c r="E768" s="99" t="s">
        <v>2884</v>
      </c>
      <c r="F768" s="103" t="s">
        <v>1375</v>
      </c>
      <c r="G768" s="99" t="s">
        <v>1396</v>
      </c>
      <c r="H768" s="103" t="s">
        <v>1397</v>
      </c>
      <c r="I768" s="103" t="s">
        <v>1384</v>
      </c>
      <c r="J768" s="99" t="s">
        <v>2882</v>
      </c>
    </row>
    <row r="769" ht="67.5" spans="1:10">
      <c r="A769" s="106" t="s">
        <v>2885</v>
      </c>
      <c r="B769" s="106" t="s">
        <v>2886</v>
      </c>
      <c r="C769" s="103" t="s">
        <v>1379</v>
      </c>
      <c r="D769" s="103" t="s">
        <v>1380</v>
      </c>
      <c r="E769" s="99" t="s">
        <v>2887</v>
      </c>
      <c r="F769" s="103" t="s">
        <v>1528</v>
      </c>
      <c r="G769" s="99" t="s">
        <v>2888</v>
      </c>
      <c r="H769" s="103" t="s">
        <v>1678</v>
      </c>
      <c r="I769" s="103" t="s">
        <v>1384</v>
      </c>
      <c r="J769" s="99" t="s">
        <v>2889</v>
      </c>
    </row>
    <row r="770" ht="112.5" spans="1:10">
      <c r="A770" s="108"/>
      <c r="B770" s="108"/>
      <c r="C770" s="103" t="s">
        <v>1379</v>
      </c>
      <c r="D770" s="103" t="s">
        <v>1439</v>
      </c>
      <c r="E770" s="99" t="s">
        <v>2890</v>
      </c>
      <c r="F770" s="103" t="s">
        <v>1528</v>
      </c>
      <c r="G770" s="99" t="s">
        <v>2855</v>
      </c>
      <c r="H770" s="103" t="s">
        <v>1397</v>
      </c>
      <c r="I770" s="103" t="s">
        <v>1423</v>
      </c>
      <c r="J770" s="99" t="s">
        <v>2891</v>
      </c>
    </row>
    <row r="771" ht="67.5" spans="1:10">
      <c r="A771" s="108"/>
      <c r="B771" s="108"/>
      <c r="C771" s="103" t="s">
        <v>1399</v>
      </c>
      <c r="D771" s="103" t="s">
        <v>1400</v>
      </c>
      <c r="E771" s="99" t="s">
        <v>2892</v>
      </c>
      <c r="F771" s="103" t="s">
        <v>1375</v>
      </c>
      <c r="G771" s="99" t="s">
        <v>1500</v>
      </c>
      <c r="H771" s="103" t="s">
        <v>1397</v>
      </c>
      <c r="I771" s="103" t="s">
        <v>1423</v>
      </c>
      <c r="J771" s="99" t="s">
        <v>2889</v>
      </c>
    </row>
    <row r="772" ht="90" spans="1:10">
      <c r="A772" s="110"/>
      <c r="B772" s="110"/>
      <c r="C772" s="103" t="s">
        <v>1404</v>
      </c>
      <c r="D772" s="103" t="s">
        <v>1405</v>
      </c>
      <c r="E772" s="99" t="s">
        <v>2893</v>
      </c>
      <c r="F772" s="103" t="s">
        <v>1487</v>
      </c>
      <c r="G772" s="99" t="s">
        <v>1396</v>
      </c>
      <c r="H772" s="103" t="s">
        <v>1397</v>
      </c>
      <c r="I772" s="103" t="s">
        <v>1423</v>
      </c>
      <c r="J772" s="99" t="s">
        <v>2894</v>
      </c>
    </row>
    <row r="773" ht="45" spans="1:10">
      <c r="A773" s="106" t="s">
        <v>2895</v>
      </c>
      <c r="B773" s="106" t="s">
        <v>2896</v>
      </c>
      <c r="C773" s="103" t="s">
        <v>1379</v>
      </c>
      <c r="D773" s="103" t="s">
        <v>1380</v>
      </c>
      <c r="E773" s="99" t="s">
        <v>2897</v>
      </c>
      <c r="F773" s="103" t="s">
        <v>1375</v>
      </c>
      <c r="G773" s="99" t="s">
        <v>2898</v>
      </c>
      <c r="H773" s="103" t="s">
        <v>1678</v>
      </c>
      <c r="I773" s="103" t="s">
        <v>1384</v>
      </c>
      <c r="J773" s="99" t="s">
        <v>2899</v>
      </c>
    </row>
    <row r="774" ht="247.5" spans="1:10">
      <c r="A774" s="108"/>
      <c r="B774" s="108"/>
      <c r="C774" s="103" t="s">
        <v>1379</v>
      </c>
      <c r="D774" s="103" t="s">
        <v>1380</v>
      </c>
      <c r="E774" s="99" t="s">
        <v>2900</v>
      </c>
      <c r="F774" s="103" t="s">
        <v>1375</v>
      </c>
      <c r="G774" s="99" t="s">
        <v>1988</v>
      </c>
      <c r="H774" s="103" t="s">
        <v>2901</v>
      </c>
      <c r="I774" s="103" t="s">
        <v>1384</v>
      </c>
      <c r="J774" s="99" t="s">
        <v>2902</v>
      </c>
    </row>
    <row r="775" ht="409.5" spans="1:10">
      <c r="A775" s="108"/>
      <c r="B775" s="108"/>
      <c r="C775" s="103" t="s">
        <v>1399</v>
      </c>
      <c r="D775" s="103" t="s">
        <v>1400</v>
      </c>
      <c r="E775" s="99" t="s">
        <v>2903</v>
      </c>
      <c r="F775" s="103" t="s">
        <v>1375</v>
      </c>
      <c r="G775" s="99" t="s">
        <v>2473</v>
      </c>
      <c r="H775" s="103" t="s">
        <v>1397</v>
      </c>
      <c r="I775" s="103" t="s">
        <v>1423</v>
      </c>
      <c r="J775" s="99" t="s">
        <v>2904</v>
      </c>
    </row>
    <row r="776" ht="135" spans="1:10">
      <c r="A776" s="108"/>
      <c r="B776" s="108"/>
      <c r="C776" s="103" t="s">
        <v>1399</v>
      </c>
      <c r="D776" s="103" t="s">
        <v>1503</v>
      </c>
      <c r="E776" s="99" t="s">
        <v>2905</v>
      </c>
      <c r="F776" s="103" t="s">
        <v>1375</v>
      </c>
      <c r="G776" s="99" t="s">
        <v>2473</v>
      </c>
      <c r="H776" s="103" t="s">
        <v>1397</v>
      </c>
      <c r="I776" s="103" t="s">
        <v>1423</v>
      </c>
      <c r="J776" s="99" t="s">
        <v>2906</v>
      </c>
    </row>
    <row r="777" ht="157.5" spans="1:10">
      <c r="A777" s="110"/>
      <c r="B777" s="110"/>
      <c r="C777" s="103" t="s">
        <v>1404</v>
      </c>
      <c r="D777" s="103" t="s">
        <v>1405</v>
      </c>
      <c r="E777" s="99" t="s">
        <v>2221</v>
      </c>
      <c r="F777" s="103" t="s">
        <v>1487</v>
      </c>
      <c r="G777" s="99" t="s">
        <v>1396</v>
      </c>
      <c r="H777" s="103" t="s">
        <v>1397</v>
      </c>
      <c r="I777" s="103" t="s">
        <v>1423</v>
      </c>
      <c r="J777" s="99" t="s">
        <v>2907</v>
      </c>
    </row>
    <row r="778" spans="1:10">
      <c r="A778" s="99" t="s">
        <v>2908</v>
      </c>
      <c r="B778" s="104"/>
      <c r="C778" s="104"/>
      <c r="D778" s="104"/>
      <c r="E778" s="104"/>
      <c r="F778" s="105"/>
      <c r="G778" s="104"/>
      <c r="H778" s="105"/>
      <c r="I778" s="105"/>
      <c r="J778" s="104"/>
    </row>
    <row r="779" spans="1:10">
      <c r="A779" s="99" t="s">
        <v>2909</v>
      </c>
      <c r="B779" s="104"/>
      <c r="C779" s="104"/>
      <c r="D779" s="104"/>
      <c r="E779" s="104"/>
      <c r="F779" s="105"/>
      <c r="G779" s="104"/>
      <c r="H779" s="105"/>
      <c r="I779" s="105"/>
      <c r="J779" s="104"/>
    </row>
    <row r="780" ht="22.5" spans="1:10">
      <c r="A780" s="106" t="s">
        <v>2910</v>
      </c>
      <c r="B780" s="106" t="s">
        <v>2911</v>
      </c>
      <c r="C780" s="103" t="s">
        <v>1379</v>
      </c>
      <c r="D780" s="103" t="s">
        <v>1380</v>
      </c>
      <c r="E780" s="99" t="s">
        <v>2912</v>
      </c>
      <c r="F780" s="103" t="s">
        <v>1528</v>
      </c>
      <c r="G780" s="99" t="s">
        <v>2913</v>
      </c>
      <c r="H780" s="103" t="s">
        <v>1678</v>
      </c>
      <c r="I780" s="103" t="s">
        <v>1384</v>
      </c>
      <c r="J780" s="99" t="s">
        <v>2914</v>
      </c>
    </row>
    <row r="781" ht="33.75" spans="1:10">
      <c r="A781" s="108"/>
      <c r="B781" s="108"/>
      <c r="C781" s="103" t="s">
        <v>1399</v>
      </c>
      <c r="D781" s="103" t="s">
        <v>1400</v>
      </c>
      <c r="E781" s="99" t="s">
        <v>2915</v>
      </c>
      <c r="F781" s="103" t="s">
        <v>1528</v>
      </c>
      <c r="G781" s="99" t="s">
        <v>2916</v>
      </c>
      <c r="H781" s="103" t="s">
        <v>1536</v>
      </c>
      <c r="I781" s="103" t="s">
        <v>1423</v>
      </c>
      <c r="J781" s="99" t="s">
        <v>2912</v>
      </c>
    </row>
    <row r="782" ht="22.5" spans="1:10">
      <c r="A782" s="110"/>
      <c r="B782" s="110"/>
      <c r="C782" s="103" t="s">
        <v>1404</v>
      </c>
      <c r="D782" s="103" t="s">
        <v>1405</v>
      </c>
      <c r="E782" s="99" t="s">
        <v>2917</v>
      </c>
      <c r="F782" s="103" t="s">
        <v>1487</v>
      </c>
      <c r="G782" s="99" t="s">
        <v>1927</v>
      </c>
      <c r="H782" s="103" t="s">
        <v>1397</v>
      </c>
      <c r="I782" s="103" t="s">
        <v>1423</v>
      </c>
      <c r="J782" s="99" t="s">
        <v>2918</v>
      </c>
    </row>
    <row r="783" ht="33.75" spans="1:10">
      <c r="A783" s="106" t="s">
        <v>2919</v>
      </c>
      <c r="B783" s="106" t="s">
        <v>2920</v>
      </c>
      <c r="C783" s="103" t="s">
        <v>1379</v>
      </c>
      <c r="D783" s="103" t="s">
        <v>1380</v>
      </c>
      <c r="E783" s="99" t="s">
        <v>2921</v>
      </c>
      <c r="F783" s="103" t="s">
        <v>1528</v>
      </c>
      <c r="G783" s="99" t="s">
        <v>2922</v>
      </c>
      <c r="H783" s="103" t="s">
        <v>1536</v>
      </c>
      <c r="I783" s="103" t="s">
        <v>1423</v>
      </c>
      <c r="J783" s="99" t="s">
        <v>2923</v>
      </c>
    </row>
    <row r="784" ht="22.5" spans="1:10">
      <c r="A784" s="108"/>
      <c r="B784" s="108"/>
      <c r="C784" s="103" t="s">
        <v>1379</v>
      </c>
      <c r="D784" s="103" t="s">
        <v>1380</v>
      </c>
      <c r="E784" s="99" t="s">
        <v>2924</v>
      </c>
      <c r="F784" s="103" t="s">
        <v>1375</v>
      </c>
      <c r="G784" s="99" t="s">
        <v>2925</v>
      </c>
      <c r="H784" s="103" t="s">
        <v>1511</v>
      </c>
      <c r="I784" s="103" t="s">
        <v>1423</v>
      </c>
      <c r="J784" s="99" t="s">
        <v>2926</v>
      </c>
    </row>
    <row r="785" ht="22.5" spans="1:10">
      <c r="A785" s="108"/>
      <c r="B785" s="108"/>
      <c r="C785" s="103" t="s">
        <v>1379</v>
      </c>
      <c r="D785" s="103" t="s">
        <v>1380</v>
      </c>
      <c r="E785" s="99" t="s">
        <v>2927</v>
      </c>
      <c r="F785" s="103" t="s">
        <v>1375</v>
      </c>
      <c r="G785" s="99" t="s">
        <v>2928</v>
      </c>
      <c r="H785" s="103" t="s">
        <v>1678</v>
      </c>
      <c r="I785" s="103" t="s">
        <v>1423</v>
      </c>
      <c r="J785" s="99" t="s">
        <v>2927</v>
      </c>
    </row>
    <row r="786" ht="33.75" spans="1:10">
      <c r="A786" s="108"/>
      <c r="B786" s="108"/>
      <c r="C786" s="103" t="s">
        <v>1399</v>
      </c>
      <c r="D786" s="103" t="s">
        <v>1400</v>
      </c>
      <c r="E786" s="99" t="s">
        <v>2929</v>
      </c>
      <c r="F786" s="103" t="s">
        <v>1375</v>
      </c>
      <c r="G786" s="99" t="s">
        <v>2930</v>
      </c>
      <c r="H786" s="103" t="s">
        <v>1536</v>
      </c>
      <c r="I786" s="103" t="s">
        <v>1384</v>
      </c>
      <c r="J786" s="99" t="s">
        <v>2931</v>
      </c>
    </row>
    <row r="787" spans="1:10">
      <c r="A787" s="110"/>
      <c r="B787" s="110"/>
      <c r="C787" s="103" t="s">
        <v>1404</v>
      </c>
      <c r="D787" s="103" t="s">
        <v>1405</v>
      </c>
      <c r="E787" s="99" t="s">
        <v>1538</v>
      </c>
      <c r="F787" s="103" t="s">
        <v>1487</v>
      </c>
      <c r="G787" s="99" t="s">
        <v>2932</v>
      </c>
      <c r="H787" s="103" t="s">
        <v>1397</v>
      </c>
      <c r="I787" s="103" t="s">
        <v>1423</v>
      </c>
      <c r="J787" s="99" t="s">
        <v>2933</v>
      </c>
    </row>
    <row r="788" spans="1:10">
      <c r="A788" s="106" t="s">
        <v>2934</v>
      </c>
      <c r="B788" s="106" t="s">
        <v>2935</v>
      </c>
      <c r="C788" s="103" t="s">
        <v>1379</v>
      </c>
      <c r="D788" s="103" t="s">
        <v>1380</v>
      </c>
      <c r="E788" s="99" t="s">
        <v>2936</v>
      </c>
      <c r="F788" s="103" t="s">
        <v>1375</v>
      </c>
      <c r="G788" s="99" t="s">
        <v>1864</v>
      </c>
      <c r="H788" s="103" t="s">
        <v>2186</v>
      </c>
      <c r="I788" s="103" t="s">
        <v>1384</v>
      </c>
      <c r="J788" s="99" t="s">
        <v>2937</v>
      </c>
    </row>
    <row r="789" ht="22.5" spans="1:10">
      <c r="A789" s="108"/>
      <c r="B789" s="108"/>
      <c r="C789" s="103" t="s">
        <v>1379</v>
      </c>
      <c r="D789" s="103" t="s">
        <v>1380</v>
      </c>
      <c r="E789" s="99" t="s">
        <v>2918</v>
      </c>
      <c r="F789" s="103" t="s">
        <v>1375</v>
      </c>
      <c r="G789" s="99" t="s">
        <v>2928</v>
      </c>
      <c r="H789" s="103" t="s">
        <v>1678</v>
      </c>
      <c r="I789" s="103" t="s">
        <v>1384</v>
      </c>
      <c r="J789" s="99" t="s">
        <v>2938</v>
      </c>
    </row>
    <row r="790" ht="22.5" spans="1:10">
      <c r="A790" s="108"/>
      <c r="B790" s="108"/>
      <c r="C790" s="103" t="s">
        <v>1379</v>
      </c>
      <c r="D790" s="103" t="s">
        <v>1380</v>
      </c>
      <c r="E790" s="99" t="s">
        <v>2939</v>
      </c>
      <c r="F790" s="103" t="s">
        <v>1375</v>
      </c>
      <c r="G790" s="99" t="s">
        <v>1396</v>
      </c>
      <c r="H790" s="103" t="s">
        <v>2940</v>
      </c>
      <c r="I790" s="103" t="s">
        <v>1423</v>
      </c>
      <c r="J790" s="99" t="s">
        <v>2941</v>
      </c>
    </row>
    <row r="791" ht="45" spans="1:10">
      <c r="A791" s="108"/>
      <c r="B791" s="108"/>
      <c r="C791" s="103" t="s">
        <v>1399</v>
      </c>
      <c r="D791" s="103" t="s">
        <v>1400</v>
      </c>
      <c r="E791" s="99" t="s">
        <v>2942</v>
      </c>
      <c r="F791" s="103" t="s">
        <v>1375</v>
      </c>
      <c r="G791" s="99" t="s">
        <v>1874</v>
      </c>
      <c r="H791" s="103" t="s">
        <v>1397</v>
      </c>
      <c r="I791" s="103" t="s">
        <v>1423</v>
      </c>
      <c r="J791" s="99" t="s">
        <v>2943</v>
      </c>
    </row>
    <row r="792" ht="33.75" spans="1:10">
      <c r="A792" s="108"/>
      <c r="B792" s="108"/>
      <c r="C792" s="103" t="s">
        <v>1399</v>
      </c>
      <c r="D792" s="103" t="s">
        <v>1400</v>
      </c>
      <c r="E792" s="99" t="s">
        <v>2944</v>
      </c>
      <c r="F792" s="103" t="s">
        <v>1375</v>
      </c>
      <c r="G792" s="99" t="s">
        <v>2945</v>
      </c>
      <c r="H792" s="103" t="s">
        <v>1388</v>
      </c>
      <c r="I792" s="103" t="s">
        <v>1384</v>
      </c>
      <c r="J792" s="99" t="s">
        <v>2946</v>
      </c>
    </row>
    <row r="793" ht="45" spans="1:10">
      <c r="A793" s="110"/>
      <c r="B793" s="110"/>
      <c r="C793" s="103" t="s">
        <v>1404</v>
      </c>
      <c r="D793" s="103" t="s">
        <v>1405</v>
      </c>
      <c r="E793" s="99" t="s">
        <v>2947</v>
      </c>
      <c r="F793" s="103" t="s">
        <v>1487</v>
      </c>
      <c r="G793" s="99" t="s">
        <v>1927</v>
      </c>
      <c r="H793" s="103" t="s">
        <v>1397</v>
      </c>
      <c r="I793" s="103" t="s">
        <v>1384</v>
      </c>
      <c r="J793" s="99" t="s">
        <v>2948</v>
      </c>
    </row>
    <row r="794" ht="22.5" spans="1:10">
      <c r="A794" s="106" t="s">
        <v>2949</v>
      </c>
      <c r="B794" s="106" t="s">
        <v>2950</v>
      </c>
      <c r="C794" s="103" t="s">
        <v>1379</v>
      </c>
      <c r="D794" s="103" t="s">
        <v>1380</v>
      </c>
      <c r="E794" s="99" t="s">
        <v>2951</v>
      </c>
      <c r="F794" s="103" t="s">
        <v>1487</v>
      </c>
      <c r="G794" s="99" t="s">
        <v>1640</v>
      </c>
      <c r="H794" s="103" t="s">
        <v>1413</v>
      </c>
      <c r="I794" s="103" t="s">
        <v>1423</v>
      </c>
      <c r="J794" s="99" t="s">
        <v>2952</v>
      </c>
    </row>
    <row r="795" ht="22.5" spans="1:10">
      <c r="A795" s="108"/>
      <c r="B795" s="108"/>
      <c r="C795" s="103" t="s">
        <v>1399</v>
      </c>
      <c r="D795" s="103" t="s">
        <v>1400</v>
      </c>
      <c r="E795" s="99" t="s">
        <v>2953</v>
      </c>
      <c r="F795" s="103" t="s">
        <v>1487</v>
      </c>
      <c r="G795" s="99" t="s">
        <v>1988</v>
      </c>
      <c r="H795" s="103" t="s">
        <v>1388</v>
      </c>
      <c r="I795" s="103" t="s">
        <v>1423</v>
      </c>
      <c r="J795" s="99" t="s">
        <v>2954</v>
      </c>
    </row>
    <row r="796" ht="33.75" spans="1:10">
      <c r="A796" s="110"/>
      <c r="B796" s="110"/>
      <c r="C796" s="103" t="s">
        <v>1404</v>
      </c>
      <c r="D796" s="103" t="s">
        <v>1405</v>
      </c>
      <c r="E796" s="99" t="s">
        <v>1494</v>
      </c>
      <c r="F796" s="103" t="s">
        <v>1487</v>
      </c>
      <c r="G796" s="99" t="s">
        <v>1874</v>
      </c>
      <c r="H796" s="103" t="s">
        <v>1397</v>
      </c>
      <c r="I796" s="103" t="s">
        <v>1423</v>
      </c>
      <c r="J796" s="99" t="s">
        <v>2955</v>
      </c>
    </row>
    <row r="797" ht="33.75" spans="1:10">
      <c r="A797" s="106" t="s">
        <v>2956</v>
      </c>
      <c r="B797" s="106" t="s">
        <v>2957</v>
      </c>
      <c r="C797" s="103" t="s">
        <v>1379</v>
      </c>
      <c r="D797" s="103" t="s">
        <v>1380</v>
      </c>
      <c r="E797" s="99" t="s">
        <v>2958</v>
      </c>
      <c r="F797" s="103" t="s">
        <v>1375</v>
      </c>
      <c r="G797" s="99" t="s">
        <v>1396</v>
      </c>
      <c r="H797" s="103" t="s">
        <v>1397</v>
      </c>
      <c r="I797" s="103" t="s">
        <v>1384</v>
      </c>
      <c r="J797" s="99" t="s">
        <v>2959</v>
      </c>
    </row>
    <row r="798" ht="22.5" spans="1:10">
      <c r="A798" s="108"/>
      <c r="B798" s="108"/>
      <c r="C798" s="103" t="s">
        <v>1379</v>
      </c>
      <c r="D798" s="103" t="s">
        <v>1380</v>
      </c>
      <c r="E798" s="99" t="s">
        <v>2960</v>
      </c>
      <c r="F798" s="103" t="s">
        <v>1375</v>
      </c>
      <c r="G798" s="99" t="s">
        <v>1585</v>
      </c>
      <c r="H798" s="103" t="s">
        <v>1397</v>
      </c>
      <c r="I798" s="103" t="s">
        <v>1423</v>
      </c>
      <c r="J798" s="99" t="s">
        <v>2961</v>
      </c>
    </row>
    <row r="799" ht="33.75" spans="1:10">
      <c r="A799" s="108"/>
      <c r="B799" s="108"/>
      <c r="C799" s="103" t="s">
        <v>1379</v>
      </c>
      <c r="D799" s="103" t="s">
        <v>1380</v>
      </c>
      <c r="E799" s="99" t="s">
        <v>2962</v>
      </c>
      <c r="F799" s="103" t="s">
        <v>1375</v>
      </c>
      <c r="G799" s="99" t="s">
        <v>1396</v>
      </c>
      <c r="H799" s="103" t="s">
        <v>1397</v>
      </c>
      <c r="I799" s="103" t="s">
        <v>1384</v>
      </c>
      <c r="J799" s="99" t="s">
        <v>2963</v>
      </c>
    </row>
    <row r="800" ht="22.5" spans="1:10">
      <c r="A800" s="108"/>
      <c r="B800" s="108"/>
      <c r="C800" s="103" t="s">
        <v>1379</v>
      </c>
      <c r="D800" s="103" t="s">
        <v>1583</v>
      </c>
      <c r="E800" s="99" t="s">
        <v>2964</v>
      </c>
      <c r="F800" s="103" t="s">
        <v>1375</v>
      </c>
      <c r="G800" s="99" t="s">
        <v>2965</v>
      </c>
      <c r="H800" s="103" t="s">
        <v>1536</v>
      </c>
      <c r="I800" s="103" t="s">
        <v>1384</v>
      </c>
      <c r="J800" s="99" t="s">
        <v>2966</v>
      </c>
    </row>
    <row r="801" ht="22.5" spans="1:10">
      <c r="A801" s="108"/>
      <c r="B801" s="108"/>
      <c r="C801" s="103" t="s">
        <v>1399</v>
      </c>
      <c r="D801" s="103" t="s">
        <v>1400</v>
      </c>
      <c r="E801" s="99" t="s">
        <v>2967</v>
      </c>
      <c r="F801" s="103" t="s">
        <v>1375</v>
      </c>
      <c r="G801" s="99" t="s">
        <v>1396</v>
      </c>
      <c r="H801" s="103" t="s">
        <v>1397</v>
      </c>
      <c r="I801" s="103" t="s">
        <v>1423</v>
      </c>
      <c r="J801" s="99" t="s">
        <v>2968</v>
      </c>
    </row>
    <row r="802" ht="33.75" spans="1:10">
      <c r="A802" s="110"/>
      <c r="B802" s="110"/>
      <c r="C802" s="103" t="s">
        <v>1404</v>
      </c>
      <c r="D802" s="103" t="s">
        <v>1405</v>
      </c>
      <c r="E802" s="99" t="s">
        <v>2969</v>
      </c>
      <c r="F802" s="103" t="s">
        <v>1487</v>
      </c>
      <c r="G802" s="99" t="s">
        <v>2970</v>
      </c>
      <c r="H802" s="103" t="s">
        <v>1397</v>
      </c>
      <c r="I802" s="103" t="s">
        <v>1423</v>
      </c>
      <c r="J802" s="99" t="s">
        <v>2971</v>
      </c>
    </row>
    <row r="803" ht="33.75" spans="1:10">
      <c r="A803" s="106" t="s">
        <v>2972</v>
      </c>
      <c r="B803" s="106" t="s">
        <v>2973</v>
      </c>
      <c r="C803" s="103" t="s">
        <v>1379</v>
      </c>
      <c r="D803" s="103" t="s">
        <v>1380</v>
      </c>
      <c r="E803" s="99" t="s">
        <v>2974</v>
      </c>
      <c r="F803" s="103" t="s">
        <v>1528</v>
      </c>
      <c r="G803" s="99" t="s">
        <v>2350</v>
      </c>
      <c r="H803" s="103" t="s">
        <v>1388</v>
      </c>
      <c r="I803" s="103" t="s">
        <v>1384</v>
      </c>
      <c r="J803" s="99" t="s">
        <v>2975</v>
      </c>
    </row>
    <row r="804" ht="33.75" spans="1:10">
      <c r="A804" s="108"/>
      <c r="B804" s="108"/>
      <c r="C804" s="103" t="s">
        <v>1379</v>
      </c>
      <c r="D804" s="103" t="s">
        <v>1380</v>
      </c>
      <c r="E804" s="99" t="s">
        <v>2918</v>
      </c>
      <c r="F804" s="103" t="s">
        <v>1375</v>
      </c>
      <c r="G804" s="99" t="s">
        <v>2976</v>
      </c>
      <c r="H804" s="103" t="s">
        <v>1678</v>
      </c>
      <c r="I804" s="103" t="s">
        <v>1384</v>
      </c>
      <c r="J804" s="99" t="s">
        <v>2977</v>
      </c>
    </row>
    <row r="805" ht="45" spans="1:10">
      <c r="A805" s="108"/>
      <c r="B805" s="108"/>
      <c r="C805" s="103" t="s">
        <v>1379</v>
      </c>
      <c r="D805" s="103" t="s">
        <v>1380</v>
      </c>
      <c r="E805" s="99" t="s">
        <v>2978</v>
      </c>
      <c r="F805" s="103" t="s">
        <v>1375</v>
      </c>
      <c r="G805" s="99" t="s">
        <v>2979</v>
      </c>
      <c r="H805" s="103" t="s">
        <v>1388</v>
      </c>
      <c r="I805" s="103" t="s">
        <v>1423</v>
      </c>
      <c r="J805" s="99" t="s">
        <v>2980</v>
      </c>
    </row>
    <row r="806" ht="33.75" spans="1:10">
      <c r="A806" s="108"/>
      <c r="B806" s="108"/>
      <c r="C806" s="103" t="s">
        <v>1379</v>
      </c>
      <c r="D806" s="103" t="s">
        <v>1380</v>
      </c>
      <c r="E806" s="99" t="s">
        <v>2981</v>
      </c>
      <c r="F806" s="103" t="s">
        <v>1375</v>
      </c>
      <c r="G806" s="99" t="s">
        <v>2982</v>
      </c>
      <c r="H806" s="103" t="s">
        <v>1413</v>
      </c>
      <c r="I806" s="103" t="s">
        <v>1384</v>
      </c>
      <c r="J806" s="99" t="s">
        <v>2983</v>
      </c>
    </row>
    <row r="807" ht="56.25" spans="1:10">
      <c r="A807" s="108"/>
      <c r="B807" s="108"/>
      <c r="C807" s="103" t="s">
        <v>1399</v>
      </c>
      <c r="D807" s="103" t="s">
        <v>1400</v>
      </c>
      <c r="E807" s="99" t="s">
        <v>2963</v>
      </c>
      <c r="F807" s="103" t="s">
        <v>1375</v>
      </c>
      <c r="G807" s="99" t="s">
        <v>1396</v>
      </c>
      <c r="H807" s="103" t="s">
        <v>2940</v>
      </c>
      <c r="I807" s="103" t="s">
        <v>1384</v>
      </c>
      <c r="J807" s="99" t="s">
        <v>2984</v>
      </c>
    </row>
    <row r="808" ht="45" spans="1:10">
      <c r="A808" s="110"/>
      <c r="B808" s="110"/>
      <c r="C808" s="103" t="s">
        <v>1404</v>
      </c>
      <c r="D808" s="103" t="s">
        <v>1405</v>
      </c>
      <c r="E808" s="99" t="s">
        <v>2985</v>
      </c>
      <c r="F808" s="103" t="s">
        <v>1487</v>
      </c>
      <c r="G808" s="99" t="s">
        <v>2970</v>
      </c>
      <c r="H808" s="103" t="s">
        <v>1397</v>
      </c>
      <c r="I808" s="103" t="s">
        <v>1384</v>
      </c>
      <c r="J808" s="99" t="s">
        <v>2986</v>
      </c>
    </row>
    <row r="809" spans="1:10">
      <c r="A809" s="99" t="s">
        <v>2987</v>
      </c>
      <c r="B809" s="104"/>
      <c r="C809" s="104"/>
      <c r="D809" s="104"/>
      <c r="E809" s="104"/>
      <c r="F809" s="105"/>
      <c r="G809" s="104"/>
      <c r="H809" s="105"/>
      <c r="I809" s="105"/>
      <c r="J809" s="104"/>
    </row>
    <row r="810" spans="1:10">
      <c r="A810" s="99" t="s">
        <v>2988</v>
      </c>
      <c r="B810" s="104"/>
      <c r="C810" s="104"/>
      <c r="D810" s="104"/>
      <c r="E810" s="104"/>
      <c r="F810" s="105"/>
      <c r="G810" s="104"/>
      <c r="H810" s="105"/>
      <c r="I810" s="105"/>
      <c r="J810" s="104"/>
    </row>
    <row r="811" ht="45" spans="1:10">
      <c r="A811" s="106" t="s">
        <v>2989</v>
      </c>
      <c r="B811" s="106" t="s">
        <v>2990</v>
      </c>
      <c r="C811" s="103" t="s">
        <v>1379</v>
      </c>
      <c r="D811" s="103" t="s">
        <v>1380</v>
      </c>
      <c r="E811" s="99" t="s">
        <v>2991</v>
      </c>
      <c r="F811" s="103" t="s">
        <v>1375</v>
      </c>
      <c r="G811" s="99" t="s">
        <v>2991</v>
      </c>
      <c r="H811" s="103" t="s">
        <v>1505</v>
      </c>
      <c r="I811" s="103" t="s">
        <v>1423</v>
      </c>
      <c r="J811" s="99" t="s">
        <v>2991</v>
      </c>
    </row>
    <row r="812" ht="33.75" spans="1:10">
      <c r="A812" s="108"/>
      <c r="B812" s="108"/>
      <c r="C812" s="103" t="s">
        <v>1379</v>
      </c>
      <c r="D812" s="103" t="s">
        <v>1394</v>
      </c>
      <c r="E812" s="99" t="s">
        <v>2992</v>
      </c>
      <c r="F812" s="103" t="s">
        <v>1375</v>
      </c>
      <c r="G812" s="99" t="s">
        <v>1396</v>
      </c>
      <c r="H812" s="103" t="s">
        <v>1397</v>
      </c>
      <c r="I812" s="103" t="s">
        <v>1423</v>
      </c>
      <c r="J812" s="99" t="s">
        <v>2993</v>
      </c>
    </row>
    <row r="813" ht="22.5" spans="1:10">
      <c r="A813" s="108"/>
      <c r="B813" s="108"/>
      <c r="C813" s="103" t="s">
        <v>1399</v>
      </c>
      <c r="D813" s="103" t="s">
        <v>1543</v>
      </c>
      <c r="E813" s="99" t="s">
        <v>2994</v>
      </c>
      <c r="F813" s="103" t="s">
        <v>1375</v>
      </c>
      <c r="G813" s="99" t="s">
        <v>2995</v>
      </c>
      <c r="H813" s="103" t="s">
        <v>1536</v>
      </c>
      <c r="I813" s="103" t="s">
        <v>1384</v>
      </c>
      <c r="J813" s="99" t="s">
        <v>2995</v>
      </c>
    </row>
    <row r="814" ht="22.5" spans="1:10">
      <c r="A814" s="108"/>
      <c r="B814" s="108"/>
      <c r="C814" s="103" t="s">
        <v>1399</v>
      </c>
      <c r="D814" s="103" t="s">
        <v>1400</v>
      </c>
      <c r="E814" s="99" t="s">
        <v>2996</v>
      </c>
      <c r="F814" s="103" t="s">
        <v>1375</v>
      </c>
      <c r="G814" s="99" t="s">
        <v>2997</v>
      </c>
      <c r="H814" s="103" t="s">
        <v>1505</v>
      </c>
      <c r="I814" s="103" t="s">
        <v>1423</v>
      </c>
      <c r="J814" s="99" t="s">
        <v>2997</v>
      </c>
    </row>
    <row r="815" ht="33.75" spans="1:10">
      <c r="A815" s="110"/>
      <c r="B815" s="110"/>
      <c r="C815" s="103" t="s">
        <v>1404</v>
      </c>
      <c r="D815" s="103" t="s">
        <v>1405</v>
      </c>
      <c r="E815" s="99" t="s">
        <v>2998</v>
      </c>
      <c r="F815" s="103" t="s">
        <v>1375</v>
      </c>
      <c r="G815" s="99" t="s">
        <v>2998</v>
      </c>
      <c r="H815" s="103" t="s">
        <v>1505</v>
      </c>
      <c r="I815" s="103" t="s">
        <v>1423</v>
      </c>
      <c r="J815" s="99" t="s">
        <v>2998</v>
      </c>
    </row>
    <row r="816" ht="45" spans="1:10">
      <c r="A816" s="106" t="s">
        <v>2999</v>
      </c>
      <c r="B816" s="106" t="s">
        <v>3000</v>
      </c>
      <c r="C816" s="103" t="s">
        <v>1379</v>
      </c>
      <c r="D816" s="103" t="s">
        <v>1380</v>
      </c>
      <c r="E816" s="99" t="s">
        <v>3001</v>
      </c>
      <c r="F816" s="103" t="s">
        <v>1375</v>
      </c>
      <c r="G816" s="99" t="s">
        <v>3002</v>
      </c>
      <c r="H816" s="103" t="s">
        <v>1397</v>
      </c>
      <c r="I816" s="103" t="s">
        <v>1423</v>
      </c>
      <c r="J816" s="99" t="s">
        <v>3003</v>
      </c>
    </row>
    <row r="817" ht="22.5" spans="1:10">
      <c r="A817" s="108"/>
      <c r="B817" s="108"/>
      <c r="C817" s="103" t="s">
        <v>1379</v>
      </c>
      <c r="D817" s="103" t="s">
        <v>1394</v>
      </c>
      <c r="E817" s="99" t="s">
        <v>3004</v>
      </c>
      <c r="F817" s="103" t="s">
        <v>1375</v>
      </c>
      <c r="G817" s="99" t="s">
        <v>3005</v>
      </c>
      <c r="H817" s="103" t="s">
        <v>1397</v>
      </c>
      <c r="I817" s="103" t="s">
        <v>1384</v>
      </c>
      <c r="J817" s="99" t="s">
        <v>3005</v>
      </c>
    </row>
    <row r="818" ht="33.75" spans="1:10">
      <c r="A818" s="108"/>
      <c r="B818" s="108"/>
      <c r="C818" s="103" t="s">
        <v>1399</v>
      </c>
      <c r="D818" s="103" t="s">
        <v>1400</v>
      </c>
      <c r="E818" s="99" t="s">
        <v>3006</v>
      </c>
      <c r="F818" s="103" t="s">
        <v>1375</v>
      </c>
      <c r="G818" s="99" t="s">
        <v>3007</v>
      </c>
      <c r="H818" s="103" t="s">
        <v>1505</v>
      </c>
      <c r="I818" s="103" t="s">
        <v>1423</v>
      </c>
      <c r="J818" s="99" t="s">
        <v>3007</v>
      </c>
    </row>
    <row r="819" ht="33.75" spans="1:10">
      <c r="A819" s="108"/>
      <c r="B819" s="108"/>
      <c r="C819" s="103" t="s">
        <v>1399</v>
      </c>
      <c r="D819" s="103" t="s">
        <v>1400</v>
      </c>
      <c r="E819" s="99" t="s">
        <v>3008</v>
      </c>
      <c r="F819" s="103" t="s">
        <v>1375</v>
      </c>
      <c r="G819" s="99" t="s">
        <v>3009</v>
      </c>
      <c r="H819" s="103" t="s">
        <v>1505</v>
      </c>
      <c r="I819" s="103" t="s">
        <v>1423</v>
      </c>
      <c r="J819" s="99" t="s">
        <v>3008</v>
      </c>
    </row>
    <row r="820" ht="45" spans="1:10">
      <c r="A820" s="110"/>
      <c r="B820" s="110"/>
      <c r="C820" s="103" t="s">
        <v>1404</v>
      </c>
      <c r="D820" s="103" t="s">
        <v>1405</v>
      </c>
      <c r="E820" s="99" t="s">
        <v>3010</v>
      </c>
      <c r="F820" s="103" t="s">
        <v>1375</v>
      </c>
      <c r="G820" s="99" t="s">
        <v>3010</v>
      </c>
      <c r="H820" s="103" t="s">
        <v>1397</v>
      </c>
      <c r="I820" s="103" t="s">
        <v>1384</v>
      </c>
      <c r="J820" s="99" t="s">
        <v>3010</v>
      </c>
    </row>
    <row r="821" ht="33.75" spans="1:10">
      <c r="A821" s="106" t="s">
        <v>3011</v>
      </c>
      <c r="B821" s="106" t="s">
        <v>3012</v>
      </c>
      <c r="C821" s="103" t="s">
        <v>1379</v>
      </c>
      <c r="D821" s="103" t="s">
        <v>1380</v>
      </c>
      <c r="E821" s="99" t="s">
        <v>3001</v>
      </c>
      <c r="F821" s="103" t="s">
        <v>1375</v>
      </c>
      <c r="G821" s="99" t="s">
        <v>3013</v>
      </c>
      <c r="H821" s="103" t="s">
        <v>1397</v>
      </c>
      <c r="I821" s="103" t="s">
        <v>1423</v>
      </c>
      <c r="J821" s="99" t="s">
        <v>3014</v>
      </c>
    </row>
    <row r="822" ht="33.75" spans="1:10">
      <c r="A822" s="108"/>
      <c r="B822" s="108"/>
      <c r="C822" s="103" t="s">
        <v>1379</v>
      </c>
      <c r="D822" s="103" t="s">
        <v>1394</v>
      </c>
      <c r="E822" s="99" t="s">
        <v>3005</v>
      </c>
      <c r="F822" s="103" t="s">
        <v>1375</v>
      </c>
      <c r="G822" s="99" t="s">
        <v>3005</v>
      </c>
      <c r="H822" s="103" t="s">
        <v>1397</v>
      </c>
      <c r="I822" s="103" t="s">
        <v>1384</v>
      </c>
      <c r="J822" s="99" t="s">
        <v>3015</v>
      </c>
    </row>
    <row r="823" ht="22.5" spans="1:10">
      <c r="A823" s="108"/>
      <c r="B823" s="108"/>
      <c r="C823" s="103" t="s">
        <v>1399</v>
      </c>
      <c r="D823" s="103" t="s">
        <v>1400</v>
      </c>
      <c r="E823" s="99" t="s">
        <v>3016</v>
      </c>
      <c r="F823" s="103" t="s">
        <v>1375</v>
      </c>
      <c r="G823" s="99" t="s">
        <v>3017</v>
      </c>
      <c r="H823" s="103" t="s">
        <v>1505</v>
      </c>
      <c r="I823" s="103" t="s">
        <v>1423</v>
      </c>
      <c r="J823" s="99" t="s">
        <v>3018</v>
      </c>
    </row>
    <row r="824" ht="33.75" spans="1:10">
      <c r="A824" s="108"/>
      <c r="B824" s="108"/>
      <c r="C824" s="103" t="s">
        <v>1399</v>
      </c>
      <c r="D824" s="103" t="s">
        <v>1400</v>
      </c>
      <c r="E824" s="99" t="s">
        <v>3019</v>
      </c>
      <c r="F824" s="103" t="s">
        <v>1375</v>
      </c>
      <c r="G824" s="99" t="s">
        <v>3019</v>
      </c>
      <c r="H824" s="103" t="s">
        <v>1505</v>
      </c>
      <c r="I824" s="103" t="s">
        <v>1423</v>
      </c>
      <c r="J824" s="99" t="s">
        <v>3019</v>
      </c>
    </row>
    <row r="825" ht="90" spans="1:10">
      <c r="A825" s="108"/>
      <c r="B825" s="108"/>
      <c r="C825" s="103" t="s">
        <v>1399</v>
      </c>
      <c r="D825" s="103" t="s">
        <v>1617</v>
      </c>
      <c r="E825" s="99" t="s">
        <v>3020</v>
      </c>
      <c r="F825" s="103" t="s">
        <v>1528</v>
      </c>
      <c r="G825" s="99" t="s">
        <v>3021</v>
      </c>
      <c r="H825" s="103" t="s">
        <v>1375</v>
      </c>
      <c r="I825" s="103" t="s">
        <v>1423</v>
      </c>
      <c r="J825" s="99" t="s">
        <v>3022</v>
      </c>
    </row>
    <row r="826" ht="22.5" spans="1:10">
      <c r="A826" s="110"/>
      <c r="B826" s="110"/>
      <c r="C826" s="103" t="s">
        <v>1404</v>
      </c>
      <c r="D826" s="103" t="s">
        <v>1405</v>
      </c>
      <c r="E826" s="99" t="s">
        <v>1896</v>
      </c>
      <c r="F826" s="103" t="s">
        <v>1375</v>
      </c>
      <c r="G826" s="99" t="s">
        <v>1896</v>
      </c>
      <c r="H826" s="103" t="s">
        <v>1397</v>
      </c>
      <c r="I826" s="103" t="s">
        <v>1384</v>
      </c>
      <c r="J826" s="99" t="s">
        <v>1896</v>
      </c>
    </row>
    <row r="827" spans="1:10">
      <c r="A827" s="99" t="s">
        <v>3023</v>
      </c>
      <c r="B827" s="104"/>
      <c r="C827" s="104"/>
      <c r="D827" s="104"/>
      <c r="E827" s="104"/>
      <c r="F827" s="105"/>
      <c r="G827" s="104"/>
      <c r="H827" s="105"/>
      <c r="I827" s="105"/>
      <c r="J827" s="104"/>
    </row>
    <row r="828" spans="1:10">
      <c r="A828" s="99" t="s">
        <v>3024</v>
      </c>
      <c r="B828" s="104"/>
      <c r="C828" s="104"/>
      <c r="D828" s="104"/>
      <c r="E828" s="104"/>
      <c r="F828" s="105"/>
      <c r="G828" s="104"/>
      <c r="H828" s="105"/>
      <c r="I828" s="105"/>
      <c r="J828" s="104"/>
    </row>
    <row r="829" ht="22.5" spans="1:10">
      <c r="A829" s="106" t="s">
        <v>3025</v>
      </c>
      <c r="B829" s="106" t="s">
        <v>3026</v>
      </c>
      <c r="C829" s="103" t="s">
        <v>1379</v>
      </c>
      <c r="D829" s="103" t="s">
        <v>1380</v>
      </c>
      <c r="E829" s="99" t="s">
        <v>3027</v>
      </c>
      <c r="F829" s="103" t="s">
        <v>1375</v>
      </c>
      <c r="G829" s="99" t="s">
        <v>3028</v>
      </c>
      <c r="H829" s="103" t="s">
        <v>2815</v>
      </c>
      <c r="I829" s="103" t="s">
        <v>1384</v>
      </c>
      <c r="J829" s="99" t="s">
        <v>3029</v>
      </c>
    </row>
    <row r="830" ht="33.75" spans="1:10">
      <c r="A830" s="108"/>
      <c r="B830" s="108"/>
      <c r="C830" s="103" t="s">
        <v>1379</v>
      </c>
      <c r="D830" s="103" t="s">
        <v>1394</v>
      </c>
      <c r="E830" s="99" t="s">
        <v>3030</v>
      </c>
      <c r="F830" s="103" t="s">
        <v>1375</v>
      </c>
      <c r="G830" s="99" t="s">
        <v>2355</v>
      </c>
      <c r="H830" s="103" t="s">
        <v>2307</v>
      </c>
      <c r="I830" s="103" t="s">
        <v>1384</v>
      </c>
      <c r="J830" s="99" t="s">
        <v>3031</v>
      </c>
    </row>
    <row r="831" ht="45" spans="1:10">
      <c r="A831" s="108"/>
      <c r="B831" s="108"/>
      <c r="C831" s="103" t="s">
        <v>1379</v>
      </c>
      <c r="D831" s="103" t="s">
        <v>1394</v>
      </c>
      <c r="E831" s="99" t="s">
        <v>3032</v>
      </c>
      <c r="F831" s="103" t="s">
        <v>1375</v>
      </c>
      <c r="G831" s="99" t="s">
        <v>3033</v>
      </c>
      <c r="H831" s="103" t="s">
        <v>2307</v>
      </c>
      <c r="I831" s="103" t="s">
        <v>1384</v>
      </c>
      <c r="J831" s="99" t="s">
        <v>3034</v>
      </c>
    </row>
    <row r="832" ht="213.75" spans="1:10">
      <c r="A832" s="108"/>
      <c r="B832" s="108"/>
      <c r="C832" s="103" t="s">
        <v>1399</v>
      </c>
      <c r="D832" s="103" t="s">
        <v>1400</v>
      </c>
      <c r="E832" s="99" t="s">
        <v>3035</v>
      </c>
      <c r="F832" s="103" t="s">
        <v>1375</v>
      </c>
      <c r="G832" s="99" t="s">
        <v>3036</v>
      </c>
      <c r="H832" s="103" t="s">
        <v>1388</v>
      </c>
      <c r="I832" s="103" t="s">
        <v>1384</v>
      </c>
      <c r="J832" s="99" t="s">
        <v>3037</v>
      </c>
    </row>
    <row r="833" ht="33.75" spans="1:10">
      <c r="A833" s="108"/>
      <c r="B833" s="108"/>
      <c r="C833" s="103" t="s">
        <v>1399</v>
      </c>
      <c r="D833" s="103" t="s">
        <v>1400</v>
      </c>
      <c r="E833" s="99" t="s">
        <v>3038</v>
      </c>
      <c r="F833" s="103" t="s">
        <v>1375</v>
      </c>
      <c r="G833" s="99" t="s">
        <v>1396</v>
      </c>
      <c r="H833" s="103" t="s">
        <v>1505</v>
      </c>
      <c r="I833" s="103" t="s">
        <v>1384</v>
      </c>
      <c r="J833" s="99" t="s">
        <v>3039</v>
      </c>
    </row>
    <row r="834" ht="56.25" spans="1:10">
      <c r="A834" s="108"/>
      <c r="B834" s="108"/>
      <c r="C834" s="103" t="s">
        <v>1399</v>
      </c>
      <c r="D834" s="103" t="s">
        <v>1400</v>
      </c>
      <c r="E834" s="99" t="s">
        <v>3040</v>
      </c>
      <c r="F834" s="103" t="s">
        <v>1375</v>
      </c>
      <c r="G834" s="99" t="s">
        <v>1396</v>
      </c>
      <c r="H834" s="103" t="s">
        <v>1388</v>
      </c>
      <c r="I834" s="103" t="s">
        <v>1384</v>
      </c>
      <c r="J834" s="99" t="s">
        <v>3041</v>
      </c>
    </row>
    <row r="835" ht="45" spans="1:10">
      <c r="A835" s="108"/>
      <c r="B835" s="108"/>
      <c r="C835" s="103" t="s">
        <v>1399</v>
      </c>
      <c r="D835" s="103" t="s">
        <v>1400</v>
      </c>
      <c r="E835" s="99" t="s">
        <v>3042</v>
      </c>
      <c r="F835" s="103" t="s">
        <v>1375</v>
      </c>
      <c r="G835" s="99" t="s">
        <v>1396</v>
      </c>
      <c r="H835" s="103" t="s">
        <v>1397</v>
      </c>
      <c r="I835" s="103" t="s">
        <v>1384</v>
      </c>
      <c r="J835" s="99" t="s">
        <v>3043</v>
      </c>
    </row>
    <row r="836" ht="45" spans="1:10">
      <c r="A836" s="108"/>
      <c r="B836" s="108"/>
      <c r="C836" s="103" t="s">
        <v>1399</v>
      </c>
      <c r="D836" s="103" t="s">
        <v>1400</v>
      </c>
      <c r="E836" s="99" t="s">
        <v>3044</v>
      </c>
      <c r="F836" s="103" t="s">
        <v>1375</v>
      </c>
      <c r="G836" s="99" t="s">
        <v>1396</v>
      </c>
      <c r="H836" s="103" t="s">
        <v>1397</v>
      </c>
      <c r="I836" s="103" t="s">
        <v>1384</v>
      </c>
      <c r="J836" s="99" t="s">
        <v>3045</v>
      </c>
    </row>
    <row r="837" ht="45" spans="1:10">
      <c r="A837" s="108"/>
      <c r="B837" s="108"/>
      <c r="C837" s="103" t="s">
        <v>1399</v>
      </c>
      <c r="D837" s="103" t="s">
        <v>1400</v>
      </c>
      <c r="E837" s="99" t="s">
        <v>3046</v>
      </c>
      <c r="F837" s="103" t="s">
        <v>1375</v>
      </c>
      <c r="G837" s="99" t="s">
        <v>1565</v>
      </c>
      <c r="H837" s="103" t="s">
        <v>1397</v>
      </c>
      <c r="I837" s="103" t="s">
        <v>1384</v>
      </c>
      <c r="J837" s="99" t="s">
        <v>3047</v>
      </c>
    </row>
    <row r="838" ht="101.25" spans="1:10">
      <c r="A838" s="110"/>
      <c r="B838" s="110"/>
      <c r="C838" s="103" t="s">
        <v>1404</v>
      </c>
      <c r="D838" s="103" t="s">
        <v>1405</v>
      </c>
      <c r="E838" s="99" t="s">
        <v>3048</v>
      </c>
      <c r="F838" s="103" t="s">
        <v>1375</v>
      </c>
      <c r="G838" s="99" t="s">
        <v>3049</v>
      </c>
      <c r="H838" s="103" t="s">
        <v>2186</v>
      </c>
      <c r="I838" s="103" t="s">
        <v>1384</v>
      </c>
      <c r="J838" s="99" t="s">
        <v>3050</v>
      </c>
    </row>
    <row r="839" ht="22.5" spans="1:10">
      <c r="A839" s="99" t="s">
        <v>3051</v>
      </c>
      <c r="B839" s="104"/>
      <c r="C839" s="104"/>
      <c r="D839" s="104"/>
      <c r="E839" s="104"/>
      <c r="F839" s="105"/>
      <c r="G839" s="104"/>
      <c r="H839" s="105"/>
      <c r="I839" s="105"/>
      <c r="J839" s="104"/>
    </row>
    <row r="840" ht="22.5" spans="1:10">
      <c r="A840" s="99" t="s">
        <v>3052</v>
      </c>
      <c r="B840" s="104"/>
      <c r="C840" s="104"/>
      <c r="D840" s="104"/>
      <c r="E840" s="104"/>
      <c r="F840" s="105"/>
      <c r="G840" s="104"/>
      <c r="H840" s="105"/>
      <c r="I840" s="105"/>
      <c r="J840" s="104"/>
    </row>
    <row r="841" ht="56.25" spans="1:10">
      <c r="A841" s="106" t="s">
        <v>3053</v>
      </c>
      <c r="B841" s="106" t="s">
        <v>3054</v>
      </c>
      <c r="C841" s="103" t="s">
        <v>1379</v>
      </c>
      <c r="D841" s="103" t="s">
        <v>1380</v>
      </c>
      <c r="E841" s="99" t="s">
        <v>3055</v>
      </c>
      <c r="F841" s="103" t="s">
        <v>1375</v>
      </c>
      <c r="G841" s="99" t="s">
        <v>3056</v>
      </c>
      <c r="H841" s="103" t="s">
        <v>1678</v>
      </c>
      <c r="I841" s="103" t="s">
        <v>1384</v>
      </c>
      <c r="J841" s="99" t="s">
        <v>3057</v>
      </c>
    </row>
    <row r="842" ht="22.5" spans="1:10">
      <c r="A842" s="108"/>
      <c r="B842" s="108"/>
      <c r="C842" s="103" t="s">
        <v>1399</v>
      </c>
      <c r="D842" s="103" t="s">
        <v>1503</v>
      </c>
      <c r="E842" s="99" t="s">
        <v>3058</v>
      </c>
      <c r="F842" s="103" t="s">
        <v>1375</v>
      </c>
      <c r="G842" s="99" t="s">
        <v>1396</v>
      </c>
      <c r="H842" s="103" t="s">
        <v>1397</v>
      </c>
      <c r="I842" s="103" t="s">
        <v>1423</v>
      </c>
      <c r="J842" s="99" t="s">
        <v>3059</v>
      </c>
    </row>
    <row r="843" ht="22.5" spans="1:10">
      <c r="A843" s="110"/>
      <c r="B843" s="110"/>
      <c r="C843" s="103" t="s">
        <v>1404</v>
      </c>
      <c r="D843" s="103" t="s">
        <v>1405</v>
      </c>
      <c r="E843" s="99" t="s">
        <v>3060</v>
      </c>
      <c r="F843" s="103" t="s">
        <v>1375</v>
      </c>
      <c r="G843" s="99" t="s">
        <v>1520</v>
      </c>
      <c r="H843" s="103" t="s">
        <v>1397</v>
      </c>
      <c r="I843" s="103" t="s">
        <v>1423</v>
      </c>
      <c r="J843" s="99" t="s">
        <v>3061</v>
      </c>
    </row>
    <row r="844" spans="1:10">
      <c r="A844" s="99" t="s">
        <v>3062</v>
      </c>
      <c r="B844" s="104"/>
      <c r="C844" s="104"/>
      <c r="D844" s="104"/>
      <c r="E844" s="104"/>
      <c r="F844" s="105"/>
      <c r="G844" s="104"/>
      <c r="H844" s="105"/>
      <c r="I844" s="105"/>
      <c r="J844" s="104"/>
    </row>
    <row r="845" spans="1:10">
      <c r="A845" s="99" t="s">
        <v>3063</v>
      </c>
      <c r="B845" s="104"/>
      <c r="C845" s="104"/>
      <c r="D845" s="104"/>
      <c r="E845" s="104"/>
      <c r="F845" s="105"/>
      <c r="G845" s="104"/>
      <c r="H845" s="105"/>
      <c r="I845" s="105"/>
      <c r="J845" s="104"/>
    </row>
    <row r="846" spans="1:10">
      <c r="A846" s="99" t="s">
        <v>3064</v>
      </c>
      <c r="B846" s="104"/>
      <c r="C846" s="104"/>
      <c r="D846" s="104"/>
      <c r="E846" s="104"/>
      <c r="F846" s="105"/>
      <c r="G846" s="104"/>
      <c r="H846" s="105"/>
      <c r="I846" s="105"/>
      <c r="J846" s="104"/>
    </row>
    <row r="847" ht="56.25" spans="1:10">
      <c r="A847" s="106" t="s">
        <v>3065</v>
      </c>
      <c r="B847" s="106" t="s">
        <v>3066</v>
      </c>
      <c r="C847" s="103" t="s">
        <v>1379</v>
      </c>
      <c r="D847" s="103" t="s">
        <v>1380</v>
      </c>
      <c r="E847" s="99" t="s">
        <v>1527</v>
      </c>
      <c r="F847" s="103" t="s">
        <v>1528</v>
      </c>
      <c r="G847" s="99" t="s">
        <v>3067</v>
      </c>
      <c r="H847" s="103" t="s">
        <v>1530</v>
      </c>
      <c r="I847" s="103" t="s">
        <v>1384</v>
      </c>
      <c r="J847" s="99" t="s">
        <v>3068</v>
      </c>
    </row>
    <row r="848" ht="78.75" spans="1:10">
      <c r="A848" s="108"/>
      <c r="B848" s="108"/>
      <c r="C848" s="103" t="s">
        <v>1379</v>
      </c>
      <c r="D848" s="103" t="s">
        <v>1439</v>
      </c>
      <c r="E848" s="99" t="s">
        <v>3069</v>
      </c>
      <c r="F848" s="103" t="s">
        <v>1528</v>
      </c>
      <c r="G848" s="99" t="s">
        <v>1472</v>
      </c>
      <c r="H848" s="103" t="s">
        <v>1397</v>
      </c>
      <c r="I848" s="103" t="s">
        <v>1384</v>
      </c>
      <c r="J848" s="99" t="s">
        <v>3070</v>
      </c>
    </row>
    <row r="849" ht="67.5" spans="1:10">
      <c r="A849" s="108"/>
      <c r="B849" s="108"/>
      <c r="C849" s="103" t="s">
        <v>1399</v>
      </c>
      <c r="D849" s="103" t="s">
        <v>1400</v>
      </c>
      <c r="E849" s="99" t="s">
        <v>3071</v>
      </c>
      <c r="F849" s="103" t="s">
        <v>1487</v>
      </c>
      <c r="G849" s="99" t="s">
        <v>1500</v>
      </c>
      <c r="H849" s="103" t="s">
        <v>1505</v>
      </c>
      <c r="I849" s="103" t="s">
        <v>1384</v>
      </c>
      <c r="J849" s="99" t="s">
        <v>3072</v>
      </c>
    </row>
    <row r="850" ht="67.5" spans="1:10">
      <c r="A850" s="110"/>
      <c r="B850" s="110"/>
      <c r="C850" s="103" t="s">
        <v>1404</v>
      </c>
      <c r="D850" s="103" t="s">
        <v>1405</v>
      </c>
      <c r="E850" s="99" t="s">
        <v>1538</v>
      </c>
      <c r="F850" s="103" t="s">
        <v>1487</v>
      </c>
      <c r="G850" s="99" t="s">
        <v>1450</v>
      </c>
      <c r="H850" s="103" t="s">
        <v>1397</v>
      </c>
      <c r="I850" s="103" t="s">
        <v>1384</v>
      </c>
      <c r="J850" s="99" t="s">
        <v>3073</v>
      </c>
    </row>
    <row r="851" ht="67.5" spans="1:10">
      <c r="A851" s="106" t="s">
        <v>3074</v>
      </c>
      <c r="B851" s="106" t="s">
        <v>3075</v>
      </c>
      <c r="C851" s="103" t="s">
        <v>1379</v>
      </c>
      <c r="D851" s="103" t="s">
        <v>1380</v>
      </c>
      <c r="E851" s="99" t="s">
        <v>3076</v>
      </c>
      <c r="F851" s="103" t="s">
        <v>1528</v>
      </c>
      <c r="G851" s="99" t="s">
        <v>1118</v>
      </c>
      <c r="H851" s="103" t="s">
        <v>1678</v>
      </c>
      <c r="I851" s="103" t="s">
        <v>1384</v>
      </c>
      <c r="J851" s="99" t="s">
        <v>3077</v>
      </c>
    </row>
    <row r="852" ht="45" spans="1:10">
      <c r="A852" s="108"/>
      <c r="B852" s="108"/>
      <c r="C852" s="103" t="s">
        <v>1379</v>
      </c>
      <c r="D852" s="103" t="s">
        <v>1394</v>
      </c>
      <c r="E852" s="99" t="s">
        <v>3078</v>
      </c>
      <c r="F852" s="103" t="s">
        <v>1528</v>
      </c>
      <c r="G852" s="99" t="s">
        <v>1396</v>
      </c>
      <c r="H852" s="103" t="s">
        <v>1397</v>
      </c>
      <c r="I852" s="103" t="s">
        <v>1384</v>
      </c>
      <c r="J852" s="99" t="s">
        <v>3079</v>
      </c>
    </row>
    <row r="853" ht="45" spans="1:10">
      <c r="A853" s="108"/>
      <c r="B853" s="108"/>
      <c r="C853" s="103" t="s">
        <v>1379</v>
      </c>
      <c r="D853" s="103" t="s">
        <v>1583</v>
      </c>
      <c r="E853" s="99" t="s">
        <v>3080</v>
      </c>
      <c r="F853" s="103" t="s">
        <v>1528</v>
      </c>
      <c r="G853" s="99" t="s">
        <v>2610</v>
      </c>
      <c r="H853" s="103" t="s">
        <v>1536</v>
      </c>
      <c r="I853" s="103" t="s">
        <v>1384</v>
      </c>
      <c r="J853" s="99" t="s">
        <v>3081</v>
      </c>
    </row>
    <row r="854" ht="56.25" spans="1:10">
      <c r="A854" s="108"/>
      <c r="B854" s="108"/>
      <c r="C854" s="103" t="s">
        <v>1399</v>
      </c>
      <c r="D854" s="103" t="s">
        <v>1400</v>
      </c>
      <c r="E854" s="99" t="s">
        <v>3082</v>
      </c>
      <c r="F854" s="103" t="s">
        <v>1487</v>
      </c>
      <c r="G854" s="99" t="s">
        <v>1426</v>
      </c>
      <c r="H854" s="103" t="s">
        <v>1397</v>
      </c>
      <c r="I854" s="103" t="s">
        <v>1384</v>
      </c>
      <c r="J854" s="99" t="s">
        <v>3083</v>
      </c>
    </row>
    <row r="855" ht="56.25" spans="1:10">
      <c r="A855" s="108"/>
      <c r="B855" s="108"/>
      <c r="C855" s="103" t="s">
        <v>1404</v>
      </c>
      <c r="D855" s="103" t="s">
        <v>1405</v>
      </c>
      <c r="E855" s="99" t="s">
        <v>3084</v>
      </c>
      <c r="F855" s="103" t="s">
        <v>1487</v>
      </c>
      <c r="G855" s="99" t="s">
        <v>1426</v>
      </c>
      <c r="H855" s="103" t="s">
        <v>1397</v>
      </c>
      <c r="I855" s="103" t="s">
        <v>1384</v>
      </c>
      <c r="J855" s="99" t="s">
        <v>3085</v>
      </c>
    </row>
    <row r="856" ht="67.5" spans="1:10">
      <c r="A856" s="110"/>
      <c r="B856" s="110"/>
      <c r="C856" s="103" t="s">
        <v>1404</v>
      </c>
      <c r="D856" s="103" t="s">
        <v>1405</v>
      </c>
      <c r="E856" s="99" t="s">
        <v>3086</v>
      </c>
      <c r="F856" s="103" t="s">
        <v>1487</v>
      </c>
      <c r="G856" s="99" t="s">
        <v>1426</v>
      </c>
      <c r="H856" s="103" t="s">
        <v>1397</v>
      </c>
      <c r="I856" s="103" t="s">
        <v>1384</v>
      </c>
      <c r="J856" s="99" t="s">
        <v>3087</v>
      </c>
    </row>
    <row r="857" ht="45" spans="1:10">
      <c r="A857" s="106" t="s">
        <v>3088</v>
      </c>
      <c r="B857" s="106" t="s">
        <v>3089</v>
      </c>
      <c r="C857" s="103" t="s">
        <v>1379</v>
      </c>
      <c r="D857" s="103" t="s">
        <v>1380</v>
      </c>
      <c r="E857" s="99" t="s">
        <v>3090</v>
      </c>
      <c r="F857" s="103" t="s">
        <v>1487</v>
      </c>
      <c r="G857" s="99" t="s">
        <v>3091</v>
      </c>
      <c r="H857" s="103" t="s">
        <v>2901</v>
      </c>
      <c r="I857" s="103" t="s">
        <v>1384</v>
      </c>
      <c r="J857" s="99" t="s">
        <v>3092</v>
      </c>
    </row>
    <row r="858" ht="45" spans="1:10">
      <c r="A858" s="108"/>
      <c r="B858" s="108"/>
      <c r="C858" s="103" t="s">
        <v>1379</v>
      </c>
      <c r="D858" s="103" t="s">
        <v>1439</v>
      </c>
      <c r="E858" s="99" t="s">
        <v>3093</v>
      </c>
      <c r="F858" s="103" t="s">
        <v>1487</v>
      </c>
      <c r="G858" s="99" t="s">
        <v>1472</v>
      </c>
      <c r="H858" s="103" t="s">
        <v>1397</v>
      </c>
      <c r="I858" s="103" t="s">
        <v>1384</v>
      </c>
      <c r="J858" s="99" t="s">
        <v>3094</v>
      </c>
    </row>
    <row r="859" ht="45" spans="1:10">
      <c r="A859" s="108"/>
      <c r="B859" s="108"/>
      <c r="C859" s="103" t="s">
        <v>1379</v>
      </c>
      <c r="D859" s="103" t="s">
        <v>1583</v>
      </c>
      <c r="E859" s="99" t="s">
        <v>3095</v>
      </c>
      <c r="F859" s="103" t="s">
        <v>1841</v>
      </c>
      <c r="G859" s="99" t="s">
        <v>3096</v>
      </c>
      <c r="H859" s="103" t="s">
        <v>3097</v>
      </c>
      <c r="I859" s="103" t="s">
        <v>1384</v>
      </c>
      <c r="J859" s="99" t="s">
        <v>3098</v>
      </c>
    </row>
    <row r="860" ht="45" spans="1:10">
      <c r="A860" s="108"/>
      <c r="B860" s="108"/>
      <c r="C860" s="103" t="s">
        <v>1399</v>
      </c>
      <c r="D860" s="103" t="s">
        <v>1400</v>
      </c>
      <c r="E860" s="99" t="s">
        <v>3099</v>
      </c>
      <c r="F860" s="103" t="s">
        <v>1528</v>
      </c>
      <c r="G860" s="99" t="s">
        <v>1927</v>
      </c>
      <c r="H860" s="103" t="s">
        <v>1397</v>
      </c>
      <c r="I860" s="103" t="s">
        <v>1384</v>
      </c>
      <c r="J860" s="99" t="s">
        <v>3100</v>
      </c>
    </row>
    <row r="861" ht="78.75" spans="1:10">
      <c r="A861" s="110"/>
      <c r="B861" s="110"/>
      <c r="C861" s="103" t="s">
        <v>1404</v>
      </c>
      <c r="D861" s="103" t="s">
        <v>1405</v>
      </c>
      <c r="E861" s="99" t="s">
        <v>3101</v>
      </c>
      <c r="F861" s="103" t="s">
        <v>1487</v>
      </c>
      <c r="G861" s="99" t="s">
        <v>1450</v>
      </c>
      <c r="H861" s="103" t="s">
        <v>1397</v>
      </c>
      <c r="I861" s="103" t="s">
        <v>1384</v>
      </c>
      <c r="J861" s="99" t="s">
        <v>3102</v>
      </c>
    </row>
    <row r="862" ht="22.5" spans="1:10">
      <c r="A862" s="106" t="s">
        <v>3103</v>
      </c>
      <c r="B862" s="106" t="s">
        <v>2266</v>
      </c>
      <c r="C862" s="103" t="s">
        <v>1379</v>
      </c>
      <c r="D862" s="103" t="s">
        <v>1380</v>
      </c>
      <c r="E862" s="99" t="s">
        <v>3104</v>
      </c>
      <c r="F862" s="103" t="s">
        <v>1487</v>
      </c>
      <c r="G862" s="99" t="s">
        <v>3105</v>
      </c>
      <c r="H862" s="103" t="s">
        <v>1388</v>
      </c>
      <c r="I862" s="103" t="s">
        <v>1384</v>
      </c>
      <c r="J862" s="99" t="s">
        <v>3106</v>
      </c>
    </row>
    <row r="863" ht="22.5" spans="1:10">
      <c r="A863" s="108"/>
      <c r="B863" s="108"/>
      <c r="C863" s="103" t="s">
        <v>1379</v>
      </c>
      <c r="D863" s="103" t="s">
        <v>1439</v>
      </c>
      <c r="E863" s="99" t="s">
        <v>3107</v>
      </c>
      <c r="F863" s="103" t="s">
        <v>1487</v>
      </c>
      <c r="G863" s="99" t="s">
        <v>1477</v>
      </c>
      <c r="H863" s="103" t="s">
        <v>1397</v>
      </c>
      <c r="I863" s="103" t="s">
        <v>1384</v>
      </c>
      <c r="J863" s="99" t="s">
        <v>3108</v>
      </c>
    </row>
    <row r="864" ht="22.5" spans="1:10">
      <c r="A864" s="108"/>
      <c r="B864" s="108"/>
      <c r="C864" s="103" t="s">
        <v>1379</v>
      </c>
      <c r="D864" s="103" t="s">
        <v>1583</v>
      </c>
      <c r="E864" s="99" t="s">
        <v>3109</v>
      </c>
      <c r="F864" s="103" t="s">
        <v>1841</v>
      </c>
      <c r="G864" s="99" t="s">
        <v>1842</v>
      </c>
      <c r="H864" s="103" t="s">
        <v>1536</v>
      </c>
      <c r="I864" s="103" t="s">
        <v>1384</v>
      </c>
      <c r="J864" s="99" t="s">
        <v>3110</v>
      </c>
    </row>
    <row r="865" ht="45" spans="1:10">
      <c r="A865" s="108"/>
      <c r="B865" s="108"/>
      <c r="C865" s="103" t="s">
        <v>1399</v>
      </c>
      <c r="D865" s="103" t="s">
        <v>1400</v>
      </c>
      <c r="E865" s="99" t="s">
        <v>3111</v>
      </c>
      <c r="F865" s="103" t="s">
        <v>1487</v>
      </c>
      <c r="G865" s="99" t="s">
        <v>1949</v>
      </c>
      <c r="H865" s="103" t="s">
        <v>1397</v>
      </c>
      <c r="I865" s="103" t="s">
        <v>1384</v>
      </c>
      <c r="J865" s="99" t="s">
        <v>3112</v>
      </c>
    </row>
    <row r="866" ht="67.5" spans="1:10">
      <c r="A866" s="110"/>
      <c r="B866" s="110"/>
      <c r="C866" s="103" t="s">
        <v>1404</v>
      </c>
      <c r="D866" s="103" t="s">
        <v>1405</v>
      </c>
      <c r="E866" s="99" t="s">
        <v>3113</v>
      </c>
      <c r="F866" s="103" t="s">
        <v>1487</v>
      </c>
      <c r="G866" s="99" t="s">
        <v>1450</v>
      </c>
      <c r="H866" s="103" t="s">
        <v>1397</v>
      </c>
      <c r="I866" s="103" t="s">
        <v>1384</v>
      </c>
      <c r="J866" s="99" t="s">
        <v>3114</v>
      </c>
    </row>
    <row r="867" ht="22.5" spans="1:10">
      <c r="A867" s="106" t="s">
        <v>3115</v>
      </c>
      <c r="B867" s="106" t="s">
        <v>2266</v>
      </c>
      <c r="C867" s="103" t="s">
        <v>1379</v>
      </c>
      <c r="D867" s="103" t="s">
        <v>1380</v>
      </c>
      <c r="E867" s="99" t="s">
        <v>2267</v>
      </c>
      <c r="F867" s="103" t="s">
        <v>1487</v>
      </c>
      <c r="G867" s="99" t="s">
        <v>1864</v>
      </c>
      <c r="H867" s="103" t="s">
        <v>1388</v>
      </c>
      <c r="I867" s="103" t="s">
        <v>1384</v>
      </c>
      <c r="J867" s="99" t="s">
        <v>2268</v>
      </c>
    </row>
    <row r="868" ht="22.5" spans="1:10">
      <c r="A868" s="108"/>
      <c r="B868" s="108"/>
      <c r="C868" s="103" t="s">
        <v>1379</v>
      </c>
      <c r="D868" s="103" t="s">
        <v>1439</v>
      </c>
      <c r="E868" s="99" t="s">
        <v>2269</v>
      </c>
      <c r="F868" s="103" t="s">
        <v>1487</v>
      </c>
      <c r="G868" s="99" t="s">
        <v>1396</v>
      </c>
      <c r="H868" s="103" t="s">
        <v>1397</v>
      </c>
      <c r="I868" s="103" t="s">
        <v>1384</v>
      </c>
      <c r="J868" s="99" t="s">
        <v>2268</v>
      </c>
    </row>
    <row r="869" ht="22.5" spans="1:10">
      <c r="A869" s="108"/>
      <c r="B869" s="108"/>
      <c r="C869" s="103" t="s">
        <v>1379</v>
      </c>
      <c r="D869" s="103" t="s">
        <v>1583</v>
      </c>
      <c r="E869" s="99" t="s">
        <v>2270</v>
      </c>
      <c r="F869" s="103" t="s">
        <v>1841</v>
      </c>
      <c r="G869" s="99" t="s">
        <v>2271</v>
      </c>
      <c r="H869" s="103" t="s">
        <v>1397</v>
      </c>
      <c r="I869" s="103" t="s">
        <v>1384</v>
      </c>
      <c r="J869" s="99" t="s">
        <v>2272</v>
      </c>
    </row>
    <row r="870" ht="33.75" spans="1:10">
      <c r="A870" s="108"/>
      <c r="B870" s="108"/>
      <c r="C870" s="103" t="s">
        <v>1399</v>
      </c>
      <c r="D870" s="103" t="s">
        <v>1400</v>
      </c>
      <c r="E870" s="99" t="s">
        <v>3116</v>
      </c>
      <c r="F870" s="103" t="s">
        <v>1487</v>
      </c>
      <c r="G870" s="99" t="s">
        <v>1396</v>
      </c>
      <c r="H870" s="103" t="s">
        <v>1397</v>
      </c>
      <c r="I870" s="103" t="s">
        <v>1384</v>
      </c>
      <c r="J870" s="99" t="s">
        <v>2274</v>
      </c>
    </row>
    <row r="871" ht="78.75" spans="1:10">
      <c r="A871" s="110"/>
      <c r="B871" s="110"/>
      <c r="C871" s="103" t="s">
        <v>1404</v>
      </c>
      <c r="D871" s="103" t="s">
        <v>1405</v>
      </c>
      <c r="E871" s="99" t="s">
        <v>2275</v>
      </c>
      <c r="F871" s="103" t="s">
        <v>1487</v>
      </c>
      <c r="G871" s="99" t="s">
        <v>1450</v>
      </c>
      <c r="H871" s="103" t="s">
        <v>1397</v>
      </c>
      <c r="I871" s="103" t="s">
        <v>1384</v>
      </c>
      <c r="J871" s="99" t="s">
        <v>3117</v>
      </c>
    </row>
    <row r="872" ht="33.75" spans="1:10">
      <c r="A872" s="106" t="s">
        <v>3118</v>
      </c>
      <c r="B872" s="106" t="s">
        <v>3119</v>
      </c>
      <c r="C872" s="103" t="s">
        <v>1379</v>
      </c>
      <c r="D872" s="103" t="s">
        <v>1380</v>
      </c>
      <c r="E872" s="99" t="s">
        <v>3120</v>
      </c>
      <c r="F872" s="103" t="s">
        <v>1487</v>
      </c>
      <c r="G872" s="99" t="s">
        <v>3121</v>
      </c>
      <c r="H872" s="103" t="s">
        <v>1388</v>
      </c>
      <c r="I872" s="103" t="s">
        <v>1384</v>
      </c>
      <c r="J872" s="99" t="s">
        <v>3122</v>
      </c>
    </row>
    <row r="873" ht="33.75" spans="1:10">
      <c r="A873" s="108"/>
      <c r="B873" s="108"/>
      <c r="C873" s="103" t="s">
        <v>1379</v>
      </c>
      <c r="D873" s="103" t="s">
        <v>1439</v>
      </c>
      <c r="E873" s="99" t="s">
        <v>3123</v>
      </c>
      <c r="F873" s="103" t="s">
        <v>1487</v>
      </c>
      <c r="G873" s="99" t="s">
        <v>1472</v>
      </c>
      <c r="H873" s="103" t="s">
        <v>1397</v>
      </c>
      <c r="I873" s="103" t="s">
        <v>1384</v>
      </c>
      <c r="J873" s="99" t="s">
        <v>3122</v>
      </c>
    </row>
    <row r="874" ht="56.25" spans="1:10">
      <c r="A874" s="108"/>
      <c r="B874" s="108"/>
      <c r="C874" s="103" t="s">
        <v>1379</v>
      </c>
      <c r="D874" s="103" t="s">
        <v>1583</v>
      </c>
      <c r="E874" s="99" t="s">
        <v>3124</v>
      </c>
      <c r="F874" s="103" t="s">
        <v>1841</v>
      </c>
      <c r="G874" s="99" t="s">
        <v>3125</v>
      </c>
      <c r="H874" s="103" t="s">
        <v>1536</v>
      </c>
      <c r="I874" s="103" t="s">
        <v>1384</v>
      </c>
      <c r="J874" s="99" t="s">
        <v>3126</v>
      </c>
    </row>
    <row r="875" ht="56.25" spans="1:10">
      <c r="A875" s="108"/>
      <c r="B875" s="108"/>
      <c r="C875" s="103" t="s">
        <v>1399</v>
      </c>
      <c r="D875" s="103" t="s">
        <v>1400</v>
      </c>
      <c r="E875" s="99" t="s">
        <v>3127</v>
      </c>
      <c r="F875" s="103" t="s">
        <v>1487</v>
      </c>
      <c r="G875" s="99" t="s">
        <v>1565</v>
      </c>
      <c r="H875" s="103" t="s">
        <v>1397</v>
      </c>
      <c r="I875" s="103" t="s">
        <v>1384</v>
      </c>
      <c r="J875" s="99" t="s">
        <v>3128</v>
      </c>
    </row>
    <row r="876" ht="180" spans="1:10">
      <c r="A876" s="110"/>
      <c r="B876" s="110"/>
      <c r="C876" s="103" t="s">
        <v>1404</v>
      </c>
      <c r="D876" s="103" t="s">
        <v>1405</v>
      </c>
      <c r="E876" s="99" t="s">
        <v>3129</v>
      </c>
      <c r="F876" s="103" t="s">
        <v>1487</v>
      </c>
      <c r="G876" s="99" t="s">
        <v>1450</v>
      </c>
      <c r="H876" s="103" t="s">
        <v>1397</v>
      </c>
      <c r="I876" s="103" t="s">
        <v>1384</v>
      </c>
      <c r="J876" s="99" t="s">
        <v>3130</v>
      </c>
    </row>
    <row r="877" ht="22.5" spans="1:10">
      <c r="A877" s="106" t="s">
        <v>3131</v>
      </c>
      <c r="B877" s="106" t="s">
        <v>3132</v>
      </c>
      <c r="C877" s="103" t="s">
        <v>1379</v>
      </c>
      <c r="D877" s="103" t="s">
        <v>1380</v>
      </c>
      <c r="E877" s="99" t="s">
        <v>3133</v>
      </c>
      <c r="F877" s="103" t="s">
        <v>1487</v>
      </c>
      <c r="G877" s="99" t="s">
        <v>3105</v>
      </c>
      <c r="H877" s="103" t="s">
        <v>1470</v>
      </c>
      <c r="I877" s="103" t="s">
        <v>1384</v>
      </c>
      <c r="J877" s="99" t="s">
        <v>3134</v>
      </c>
    </row>
    <row r="878" ht="22.5" spans="1:10">
      <c r="A878" s="108"/>
      <c r="B878" s="108"/>
      <c r="C878" s="103" t="s">
        <v>1379</v>
      </c>
      <c r="D878" s="103" t="s">
        <v>1380</v>
      </c>
      <c r="E878" s="99" t="s">
        <v>3135</v>
      </c>
      <c r="F878" s="103" t="s">
        <v>1487</v>
      </c>
      <c r="G878" s="99" t="s">
        <v>3136</v>
      </c>
      <c r="H878" s="103" t="s">
        <v>1470</v>
      </c>
      <c r="I878" s="103" t="s">
        <v>1384</v>
      </c>
      <c r="J878" s="99" t="s">
        <v>3137</v>
      </c>
    </row>
    <row r="879" ht="22.5" spans="1:10">
      <c r="A879" s="108"/>
      <c r="B879" s="108"/>
      <c r="C879" s="103" t="s">
        <v>1379</v>
      </c>
      <c r="D879" s="103" t="s">
        <v>1439</v>
      </c>
      <c r="E879" s="99" t="s">
        <v>3138</v>
      </c>
      <c r="F879" s="103" t="s">
        <v>1487</v>
      </c>
      <c r="G879" s="99" t="s">
        <v>3139</v>
      </c>
      <c r="H879" s="103" t="s">
        <v>1397</v>
      </c>
      <c r="I879" s="103" t="s">
        <v>1384</v>
      </c>
      <c r="J879" s="99" t="s">
        <v>3140</v>
      </c>
    </row>
    <row r="880" ht="22.5" spans="1:10">
      <c r="A880" s="108"/>
      <c r="B880" s="108"/>
      <c r="C880" s="103" t="s">
        <v>1379</v>
      </c>
      <c r="D880" s="103" t="s">
        <v>1583</v>
      </c>
      <c r="E880" s="99" t="s">
        <v>3141</v>
      </c>
      <c r="F880" s="103" t="s">
        <v>1841</v>
      </c>
      <c r="G880" s="99" t="s">
        <v>1446</v>
      </c>
      <c r="H880" s="103" t="s">
        <v>1924</v>
      </c>
      <c r="I880" s="103" t="s">
        <v>1384</v>
      </c>
      <c r="J880" s="99" t="s">
        <v>3142</v>
      </c>
    </row>
    <row r="881" ht="22.5" spans="1:10">
      <c r="A881" s="108"/>
      <c r="B881" s="108"/>
      <c r="C881" s="103" t="s">
        <v>1379</v>
      </c>
      <c r="D881" s="103" t="s">
        <v>1583</v>
      </c>
      <c r="E881" s="99" t="s">
        <v>3143</v>
      </c>
      <c r="F881" s="103" t="s">
        <v>1375</v>
      </c>
      <c r="G881" s="99" t="s">
        <v>3144</v>
      </c>
      <c r="H881" s="103" t="s">
        <v>1924</v>
      </c>
      <c r="I881" s="103" t="s">
        <v>1384</v>
      </c>
      <c r="J881" s="99" t="s">
        <v>3142</v>
      </c>
    </row>
    <row r="882" ht="33.75" spans="1:10">
      <c r="A882" s="108"/>
      <c r="B882" s="108"/>
      <c r="C882" s="103" t="s">
        <v>1399</v>
      </c>
      <c r="D882" s="103" t="s">
        <v>1400</v>
      </c>
      <c r="E882" s="99" t="s">
        <v>3145</v>
      </c>
      <c r="F882" s="103" t="s">
        <v>1487</v>
      </c>
      <c r="G882" s="99" t="s">
        <v>1450</v>
      </c>
      <c r="H882" s="103" t="s">
        <v>1397</v>
      </c>
      <c r="I882" s="103" t="s">
        <v>1384</v>
      </c>
      <c r="J882" s="99" t="s">
        <v>3146</v>
      </c>
    </row>
    <row r="883" ht="67.5" spans="1:10">
      <c r="A883" s="110"/>
      <c r="B883" s="110"/>
      <c r="C883" s="103" t="s">
        <v>1404</v>
      </c>
      <c r="D883" s="103" t="s">
        <v>1405</v>
      </c>
      <c r="E883" s="99" t="s">
        <v>3147</v>
      </c>
      <c r="F883" s="103" t="s">
        <v>1487</v>
      </c>
      <c r="G883" s="99" t="s">
        <v>1450</v>
      </c>
      <c r="H883" s="103" t="s">
        <v>1397</v>
      </c>
      <c r="I883" s="103" t="s">
        <v>1384</v>
      </c>
      <c r="J883" s="99" t="s">
        <v>3148</v>
      </c>
    </row>
    <row r="884" ht="78.75" spans="1:10">
      <c r="A884" s="106" t="s">
        <v>3149</v>
      </c>
      <c r="B884" s="106" t="s">
        <v>3150</v>
      </c>
      <c r="C884" s="103" t="s">
        <v>1379</v>
      </c>
      <c r="D884" s="103" t="s">
        <v>1380</v>
      </c>
      <c r="E884" s="99" t="s">
        <v>3076</v>
      </c>
      <c r="F884" s="103" t="s">
        <v>1528</v>
      </c>
      <c r="G884" s="99" t="s">
        <v>1874</v>
      </c>
      <c r="H884" s="103" t="s">
        <v>1678</v>
      </c>
      <c r="I884" s="103" t="s">
        <v>1384</v>
      </c>
      <c r="J884" s="99" t="s">
        <v>3151</v>
      </c>
    </row>
    <row r="885" ht="45" spans="1:10">
      <c r="A885" s="108"/>
      <c r="B885" s="108"/>
      <c r="C885" s="103" t="s">
        <v>1379</v>
      </c>
      <c r="D885" s="103" t="s">
        <v>1394</v>
      </c>
      <c r="E885" s="99" t="s">
        <v>3078</v>
      </c>
      <c r="F885" s="103" t="s">
        <v>1528</v>
      </c>
      <c r="G885" s="99" t="s">
        <v>1396</v>
      </c>
      <c r="H885" s="103" t="s">
        <v>1397</v>
      </c>
      <c r="I885" s="103" t="s">
        <v>1384</v>
      </c>
      <c r="J885" s="99" t="s">
        <v>3152</v>
      </c>
    </row>
    <row r="886" ht="45" spans="1:10">
      <c r="A886" s="108"/>
      <c r="B886" s="108"/>
      <c r="C886" s="103" t="s">
        <v>1379</v>
      </c>
      <c r="D886" s="103" t="s">
        <v>1583</v>
      </c>
      <c r="E886" s="99" t="s">
        <v>3080</v>
      </c>
      <c r="F886" s="103" t="s">
        <v>1528</v>
      </c>
      <c r="G886" s="99" t="s">
        <v>2610</v>
      </c>
      <c r="H886" s="103" t="s">
        <v>1536</v>
      </c>
      <c r="I886" s="103" t="s">
        <v>1384</v>
      </c>
      <c r="J886" s="99" t="s">
        <v>3079</v>
      </c>
    </row>
    <row r="887" ht="67.5" spans="1:10">
      <c r="A887" s="108"/>
      <c r="B887" s="108"/>
      <c r="C887" s="103" t="s">
        <v>1399</v>
      </c>
      <c r="D887" s="103" t="s">
        <v>1400</v>
      </c>
      <c r="E887" s="99" t="s">
        <v>3153</v>
      </c>
      <c r="F887" s="103" t="s">
        <v>1487</v>
      </c>
      <c r="G887" s="99" t="s">
        <v>1396</v>
      </c>
      <c r="H887" s="103" t="s">
        <v>1397</v>
      </c>
      <c r="I887" s="103" t="s">
        <v>1384</v>
      </c>
      <c r="J887" s="99" t="s">
        <v>3154</v>
      </c>
    </row>
    <row r="888" ht="56.25" spans="1:10">
      <c r="A888" s="108"/>
      <c r="B888" s="108"/>
      <c r="C888" s="103" t="s">
        <v>1404</v>
      </c>
      <c r="D888" s="103" t="s">
        <v>1405</v>
      </c>
      <c r="E888" s="99" t="s">
        <v>3084</v>
      </c>
      <c r="F888" s="103" t="s">
        <v>1487</v>
      </c>
      <c r="G888" s="99" t="s">
        <v>1426</v>
      </c>
      <c r="H888" s="103" t="s">
        <v>1397</v>
      </c>
      <c r="I888" s="103" t="s">
        <v>1384</v>
      </c>
      <c r="J888" s="99" t="s">
        <v>3085</v>
      </c>
    </row>
    <row r="889" ht="56.25" spans="1:10">
      <c r="A889" s="110"/>
      <c r="B889" s="110"/>
      <c r="C889" s="103" t="s">
        <v>1404</v>
      </c>
      <c r="D889" s="103" t="s">
        <v>1405</v>
      </c>
      <c r="E889" s="99" t="s">
        <v>3086</v>
      </c>
      <c r="F889" s="103" t="s">
        <v>1487</v>
      </c>
      <c r="G889" s="99" t="s">
        <v>1426</v>
      </c>
      <c r="H889" s="103" t="s">
        <v>1397</v>
      </c>
      <c r="I889" s="103" t="s">
        <v>1384</v>
      </c>
      <c r="J889" s="99" t="s">
        <v>3155</v>
      </c>
    </row>
    <row r="890" ht="67.5" spans="1:10">
      <c r="A890" s="106" t="s">
        <v>3156</v>
      </c>
      <c r="B890" s="106" t="s">
        <v>3157</v>
      </c>
      <c r="C890" s="103" t="s">
        <v>1379</v>
      </c>
      <c r="D890" s="103" t="s">
        <v>1380</v>
      </c>
      <c r="E890" s="99" t="s">
        <v>3158</v>
      </c>
      <c r="F890" s="103" t="s">
        <v>1528</v>
      </c>
      <c r="G890" s="99" t="s">
        <v>3159</v>
      </c>
      <c r="H890" s="103" t="s">
        <v>1678</v>
      </c>
      <c r="I890" s="103" t="s">
        <v>1384</v>
      </c>
      <c r="J890" s="99" t="s">
        <v>3160</v>
      </c>
    </row>
    <row r="891" ht="45" spans="1:10">
      <c r="A891" s="108"/>
      <c r="B891" s="108"/>
      <c r="C891" s="103" t="s">
        <v>1379</v>
      </c>
      <c r="D891" s="103" t="s">
        <v>1439</v>
      </c>
      <c r="E891" s="99" t="s">
        <v>3161</v>
      </c>
      <c r="F891" s="103" t="s">
        <v>1528</v>
      </c>
      <c r="G891" s="99" t="s">
        <v>2507</v>
      </c>
      <c r="H891" s="103" t="s">
        <v>1536</v>
      </c>
      <c r="I891" s="103" t="s">
        <v>1384</v>
      </c>
      <c r="J891" s="99" t="s">
        <v>3162</v>
      </c>
    </row>
    <row r="892" ht="22.5" spans="1:10">
      <c r="A892" s="108"/>
      <c r="B892" s="108"/>
      <c r="C892" s="103" t="s">
        <v>1379</v>
      </c>
      <c r="D892" s="103" t="s">
        <v>1394</v>
      </c>
      <c r="E892" s="99" t="s">
        <v>3163</v>
      </c>
      <c r="F892" s="103" t="s">
        <v>1528</v>
      </c>
      <c r="G892" s="99" t="s">
        <v>1396</v>
      </c>
      <c r="H892" s="103" t="s">
        <v>1397</v>
      </c>
      <c r="I892" s="103" t="s">
        <v>1384</v>
      </c>
      <c r="J892" s="99" t="s">
        <v>3164</v>
      </c>
    </row>
    <row r="893" ht="135" spans="1:10">
      <c r="A893" s="108"/>
      <c r="B893" s="108"/>
      <c r="C893" s="103" t="s">
        <v>1399</v>
      </c>
      <c r="D893" s="103" t="s">
        <v>1400</v>
      </c>
      <c r="E893" s="99" t="s">
        <v>3165</v>
      </c>
      <c r="F893" s="103" t="s">
        <v>1487</v>
      </c>
      <c r="G893" s="99" t="s">
        <v>1422</v>
      </c>
      <c r="H893" s="103" t="s">
        <v>1397</v>
      </c>
      <c r="I893" s="103" t="s">
        <v>1384</v>
      </c>
      <c r="J893" s="99" t="s">
        <v>3166</v>
      </c>
    </row>
    <row r="894" ht="56.25" spans="1:10">
      <c r="A894" s="110"/>
      <c r="B894" s="110"/>
      <c r="C894" s="103" t="s">
        <v>1404</v>
      </c>
      <c r="D894" s="103" t="s">
        <v>1405</v>
      </c>
      <c r="E894" s="99" t="s">
        <v>3167</v>
      </c>
      <c r="F894" s="103" t="s">
        <v>1487</v>
      </c>
      <c r="G894" s="99" t="s">
        <v>1426</v>
      </c>
      <c r="H894" s="103" t="s">
        <v>1397</v>
      </c>
      <c r="I894" s="103" t="s">
        <v>1384</v>
      </c>
      <c r="J894" s="99" t="s">
        <v>3168</v>
      </c>
    </row>
    <row r="895" ht="22.5" spans="1:10">
      <c r="A895" s="106" t="s">
        <v>3169</v>
      </c>
      <c r="B895" s="106" t="s">
        <v>1542</v>
      </c>
      <c r="C895" s="103" t="s">
        <v>1379</v>
      </c>
      <c r="D895" s="103" t="s">
        <v>1380</v>
      </c>
      <c r="E895" s="99" t="s">
        <v>1542</v>
      </c>
      <c r="F895" s="103" t="s">
        <v>1375</v>
      </c>
      <c r="G895" s="99" t="s">
        <v>1542</v>
      </c>
      <c r="H895" s="103" t="s">
        <v>1397</v>
      </c>
      <c r="I895" s="103" t="s">
        <v>1384</v>
      </c>
      <c r="J895" s="99" t="s">
        <v>1542</v>
      </c>
    </row>
    <row r="896" ht="22.5" spans="1:10">
      <c r="A896" s="108"/>
      <c r="B896" s="108"/>
      <c r="C896" s="103" t="s">
        <v>1399</v>
      </c>
      <c r="D896" s="103" t="s">
        <v>1543</v>
      </c>
      <c r="E896" s="99" t="s">
        <v>1542</v>
      </c>
      <c r="F896" s="103" t="s">
        <v>1375</v>
      </c>
      <c r="G896" s="99" t="s">
        <v>1542</v>
      </c>
      <c r="H896" s="103" t="s">
        <v>1397</v>
      </c>
      <c r="I896" s="103" t="s">
        <v>1384</v>
      </c>
      <c r="J896" s="99" t="s">
        <v>1542</v>
      </c>
    </row>
    <row r="897" ht="22.5" spans="1:10">
      <c r="A897" s="110"/>
      <c r="B897" s="110"/>
      <c r="C897" s="103" t="s">
        <v>1404</v>
      </c>
      <c r="D897" s="103" t="s">
        <v>1405</v>
      </c>
      <c r="E897" s="99" t="s">
        <v>1542</v>
      </c>
      <c r="F897" s="103" t="s">
        <v>1375</v>
      </c>
      <c r="G897" s="99" t="s">
        <v>1542</v>
      </c>
      <c r="H897" s="103" t="s">
        <v>1397</v>
      </c>
      <c r="I897" s="103" t="s">
        <v>1384</v>
      </c>
      <c r="J897" s="99" t="s">
        <v>1542</v>
      </c>
    </row>
    <row r="898" ht="33.75" spans="1:10">
      <c r="A898" s="106" t="s">
        <v>3170</v>
      </c>
      <c r="B898" s="106" t="s">
        <v>3171</v>
      </c>
      <c r="C898" s="103" t="s">
        <v>1379</v>
      </c>
      <c r="D898" s="103" t="s">
        <v>1380</v>
      </c>
      <c r="E898" s="99" t="s">
        <v>1527</v>
      </c>
      <c r="F898" s="103" t="s">
        <v>1528</v>
      </c>
      <c r="G898" s="99" t="s">
        <v>3172</v>
      </c>
      <c r="H898" s="103" t="s">
        <v>1678</v>
      </c>
      <c r="I898" s="103" t="s">
        <v>1384</v>
      </c>
      <c r="J898" s="99" t="s">
        <v>3173</v>
      </c>
    </row>
    <row r="899" ht="56.25" spans="1:10">
      <c r="A899" s="108"/>
      <c r="B899" s="108"/>
      <c r="C899" s="103" t="s">
        <v>1379</v>
      </c>
      <c r="D899" s="103" t="s">
        <v>1439</v>
      </c>
      <c r="E899" s="99" t="s">
        <v>3069</v>
      </c>
      <c r="F899" s="103" t="s">
        <v>1528</v>
      </c>
      <c r="G899" s="99" t="s">
        <v>1472</v>
      </c>
      <c r="H899" s="103" t="s">
        <v>1397</v>
      </c>
      <c r="I899" s="103" t="s">
        <v>1384</v>
      </c>
      <c r="J899" s="99" t="s">
        <v>3174</v>
      </c>
    </row>
    <row r="900" ht="101.25" spans="1:10">
      <c r="A900" s="108"/>
      <c r="B900" s="108"/>
      <c r="C900" s="103" t="s">
        <v>1399</v>
      </c>
      <c r="D900" s="103" t="s">
        <v>1400</v>
      </c>
      <c r="E900" s="99" t="s">
        <v>2495</v>
      </c>
      <c r="F900" s="103" t="s">
        <v>1487</v>
      </c>
      <c r="G900" s="99" t="s">
        <v>1450</v>
      </c>
      <c r="H900" s="103" t="s">
        <v>1397</v>
      </c>
      <c r="I900" s="103" t="s">
        <v>1384</v>
      </c>
      <c r="J900" s="99" t="s">
        <v>3175</v>
      </c>
    </row>
    <row r="901" ht="45" spans="1:10">
      <c r="A901" s="108"/>
      <c r="B901" s="108"/>
      <c r="C901" s="103" t="s">
        <v>1399</v>
      </c>
      <c r="D901" s="103" t="s">
        <v>1400</v>
      </c>
      <c r="E901" s="99" t="s">
        <v>1929</v>
      </c>
      <c r="F901" s="103" t="s">
        <v>1528</v>
      </c>
      <c r="G901" s="99" t="s">
        <v>1450</v>
      </c>
      <c r="H901" s="103" t="s">
        <v>1397</v>
      </c>
      <c r="I901" s="103" t="s">
        <v>1384</v>
      </c>
      <c r="J901" s="99" t="s">
        <v>3176</v>
      </c>
    </row>
    <row r="902" ht="90" spans="1:10">
      <c r="A902" s="110"/>
      <c r="B902" s="110"/>
      <c r="C902" s="103" t="s">
        <v>1404</v>
      </c>
      <c r="D902" s="103" t="s">
        <v>1405</v>
      </c>
      <c r="E902" s="99" t="s">
        <v>1538</v>
      </c>
      <c r="F902" s="103" t="s">
        <v>1487</v>
      </c>
      <c r="G902" s="99" t="s">
        <v>1450</v>
      </c>
      <c r="H902" s="103" t="s">
        <v>1397</v>
      </c>
      <c r="I902" s="103" t="s">
        <v>1384</v>
      </c>
      <c r="J902" s="99" t="s">
        <v>3177</v>
      </c>
    </row>
    <row r="903" spans="1:10">
      <c r="A903" s="99" t="s">
        <v>3178</v>
      </c>
      <c r="B903" s="104"/>
      <c r="C903" s="104"/>
      <c r="D903" s="104"/>
      <c r="E903" s="104"/>
      <c r="F903" s="105"/>
      <c r="G903" s="104"/>
      <c r="H903" s="105"/>
      <c r="I903" s="105"/>
      <c r="J903" s="104"/>
    </row>
    <row r="904" ht="45" spans="1:10">
      <c r="A904" s="106" t="s">
        <v>3179</v>
      </c>
      <c r="B904" s="106" t="s">
        <v>3180</v>
      </c>
      <c r="C904" s="103" t="s">
        <v>1379</v>
      </c>
      <c r="D904" s="103" t="s">
        <v>1380</v>
      </c>
      <c r="E904" s="99" t="s">
        <v>3181</v>
      </c>
      <c r="F904" s="103" t="s">
        <v>1528</v>
      </c>
      <c r="G904" s="99" t="s">
        <v>3182</v>
      </c>
      <c r="H904" s="103" t="s">
        <v>1678</v>
      </c>
      <c r="I904" s="103" t="s">
        <v>1384</v>
      </c>
      <c r="J904" s="99" t="s">
        <v>3183</v>
      </c>
    </row>
    <row r="905" ht="67.5" spans="1:10">
      <c r="A905" s="108"/>
      <c r="B905" s="108"/>
      <c r="C905" s="103" t="s">
        <v>1379</v>
      </c>
      <c r="D905" s="103" t="s">
        <v>1439</v>
      </c>
      <c r="E905" s="99" t="s">
        <v>3184</v>
      </c>
      <c r="F905" s="103" t="s">
        <v>1528</v>
      </c>
      <c r="G905" s="99" t="s">
        <v>1396</v>
      </c>
      <c r="H905" s="103" t="s">
        <v>1397</v>
      </c>
      <c r="I905" s="103" t="s">
        <v>1384</v>
      </c>
      <c r="J905" s="99" t="s">
        <v>3185</v>
      </c>
    </row>
    <row r="906" ht="45" spans="1:10">
      <c r="A906" s="108"/>
      <c r="B906" s="108"/>
      <c r="C906" s="103" t="s">
        <v>1379</v>
      </c>
      <c r="D906" s="103" t="s">
        <v>1439</v>
      </c>
      <c r="E906" s="99" t="s">
        <v>3186</v>
      </c>
      <c r="F906" s="103" t="s">
        <v>1487</v>
      </c>
      <c r="G906" s="99" t="s">
        <v>1477</v>
      </c>
      <c r="H906" s="103" t="s">
        <v>1397</v>
      </c>
      <c r="I906" s="103" t="s">
        <v>1384</v>
      </c>
      <c r="J906" s="99" t="s">
        <v>3187</v>
      </c>
    </row>
    <row r="907" ht="22.5" spans="1:10">
      <c r="A907" s="108"/>
      <c r="B907" s="108"/>
      <c r="C907" s="103" t="s">
        <v>1379</v>
      </c>
      <c r="D907" s="103" t="s">
        <v>1394</v>
      </c>
      <c r="E907" s="99" t="s">
        <v>3188</v>
      </c>
      <c r="F907" s="103" t="s">
        <v>1528</v>
      </c>
      <c r="G907" s="99" t="s">
        <v>1396</v>
      </c>
      <c r="H907" s="103" t="s">
        <v>1397</v>
      </c>
      <c r="I907" s="103" t="s">
        <v>1384</v>
      </c>
      <c r="J907" s="99" t="s">
        <v>3164</v>
      </c>
    </row>
    <row r="908" ht="67.5" spans="1:10">
      <c r="A908" s="108"/>
      <c r="B908" s="108"/>
      <c r="C908" s="103" t="s">
        <v>1379</v>
      </c>
      <c r="D908" s="103" t="s">
        <v>1583</v>
      </c>
      <c r="E908" s="99" t="s">
        <v>3189</v>
      </c>
      <c r="F908" s="103" t="s">
        <v>1528</v>
      </c>
      <c r="G908" s="99" t="s">
        <v>3190</v>
      </c>
      <c r="H908" s="103" t="s">
        <v>1924</v>
      </c>
      <c r="I908" s="103" t="s">
        <v>1384</v>
      </c>
      <c r="J908" s="99" t="s">
        <v>3191</v>
      </c>
    </row>
    <row r="909" ht="33.75" spans="1:10">
      <c r="A909" s="108"/>
      <c r="B909" s="108"/>
      <c r="C909" s="103" t="s">
        <v>1399</v>
      </c>
      <c r="D909" s="103" t="s">
        <v>1400</v>
      </c>
      <c r="E909" s="99" t="s">
        <v>3192</v>
      </c>
      <c r="F909" s="103" t="s">
        <v>1487</v>
      </c>
      <c r="G909" s="99" t="s">
        <v>1874</v>
      </c>
      <c r="H909" s="103" t="s">
        <v>1397</v>
      </c>
      <c r="I909" s="103" t="s">
        <v>1384</v>
      </c>
      <c r="J909" s="99" t="s">
        <v>3193</v>
      </c>
    </row>
    <row r="910" ht="67.5" spans="1:10">
      <c r="A910" s="108"/>
      <c r="B910" s="108"/>
      <c r="C910" s="103" t="s">
        <v>1399</v>
      </c>
      <c r="D910" s="103" t="s">
        <v>1503</v>
      </c>
      <c r="E910" s="99" t="s">
        <v>3194</v>
      </c>
      <c r="F910" s="103" t="s">
        <v>1528</v>
      </c>
      <c r="G910" s="99" t="s">
        <v>2231</v>
      </c>
      <c r="H910" s="103" t="s">
        <v>1505</v>
      </c>
      <c r="I910" s="103" t="s">
        <v>1384</v>
      </c>
      <c r="J910" s="99" t="s">
        <v>3195</v>
      </c>
    </row>
    <row r="911" ht="67.5" spans="1:10">
      <c r="A911" s="108"/>
      <c r="B911" s="108"/>
      <c r="C911" s="103" t="s">
        <v>1404</v>
      </c>
      <c r="D911" s="103" t="s">
        <v>1405</v>
      </c>
      <c r="E911" s="99" t="s">
        <v>3196</v>
      </c>
      <c r="F911" s="103" t="s">
        <v>1487</v>
      </c>
      <c r="G911" s="99" t="s">
        <v>1426</v>
      </c>
      <c r="H911" s="103" t="s">
        <v>1397</v>
      </c>
      <c r="I911" s="103" t="s">
        <v>1384</v>
      </c>
      <c r="J911" s="99" t="s">
        <v>3197</v>
      </c>
    </row>
    <row r="912" ht="67.5" spans="1:10">
      <c r="A912" s="110"/>
      <c r="B912" s="110"/>
      <c r="C912" s="103" t="s">
        <v>1404</v>
      </c>
      <c r="D912" s="103" t="s">
        <v>1405</v>
      </c>
      <c r="E912" s="99" t="s">
        <v>3198</v>
      </c>
      <c r="F912" s="103" t="s">
        <v>1487</v>
      </c>
      <c r="G912" s="99" t="s">
        <v>1426</v>
      </c>
      <c r="H912" s="103" t="s">
        <v>1397</v>
      </c>
      <c r="I912" s="103" t="s">
        <v>1384</v>
      </c>
      <c r="J912" s="99" t="s">
        <v>3199</v>
      </c>
    </row>
    <row r="913" ht="22.5" spans="1:10">
      <c r="A913" s="106" t="s">
        <v>3200</v>
      </c>
      <c r="B913" s="106" t="s">
        <v>3201</v>
      </c>
      <c r="C913" s="103" t="s">
        <v>1379</v>
      </c>
      <c r="D913" s="103" t="s">
        <v>1380</v>
      </c>
      <c r="E913" s="99" t="s">
        <v>3202</v>
      </c>
      <c r="F913" s="103" t="s">
        <v>1487</v>
      </c>
      <c r="G913" s="99" t="s">
        <v>3203</v>
      </c>
      <c r="H913" s="103" t="s">
        <v>1470</v>
      </c>
      <c r="I913" s="103" t="s">
        <v>1384</v>
      </c>
      <c r="J913" s="99" t="s">
        <v>3204</v>
      </c>
    </row>
    <row r="914" ht="22.5" spans="1:10">
      <c r="A914" s="108"/>
      <c r="B914" s="108"/>
      <c r="C914" s="103" t="s">
        <v>1379</v>
      </c>
      <c r="D914" s="103" t="s">
        <v>1439</v>
      </c>
      <c r="E914" s="99" t="s">
        <v>3205</v>
      </c>
      <c r="F914" s="103" t="s">
        <v>1487</v>
      </c>
      <c r="G914" s="99" t="s">
        <v>1426</v>
      </c>
      <c r="H914" s="103" t="s">
        <v>1397</v>
      </c>
      <c r="I914" s="103" t="s">
        <v>1384</v>
      </c>
      <c r="J914" s="99" t="s">
        <v>3206</v>
      </c>
    </row>
    <row r="915" ht="22.5" spans="1:10">
      <c r="A915" s="108"/>
      <c r="B915" s="108"/>
      <c r="C915" s="103" t="s">
        <v>1379</v>
      </c>
      <c r="D915" s="103" t="s">
        <v>1583</v>
      </c>
      <c r="E915" s="99" t="s">
        <v>3207</v>
      </c>
      <c r="F915" s="103" t="s">
        <v>1841</v>
      </c>
      <c r="G915" s="99" t="s">
        <v>1396</v>
      </c>
      <c r="H915" s="103" t="s">
        <v>3208</v>
      </c>
      <c r="I915" s="103" t="s">
        <v>1384</v>
      </c>
      <c r="J915" s="99" t="s">
        <v>3209</v>
      </c>
    </row>
    <row r="916" ht="33.75" spans="1:10">
      <c r="A916" s="108"/>
      <c r="B916" s="108"/>
      <c r="C916" s="103" t="s">
        <v>1399</v>
      </c>
      <c r="D916" s="103" t="s">
        <v>1400</v>
      </c>
      <c r="E916" s="99" t="s">
        <v>3210</v>
      </c>
      <c r="F916" s="103" t="s">
        <v>1487</v>
      </c>
      <c r="G916" s="99" t="s">
        <v>1577</v>
      </c>
      <c r="H916" s="103" t="s">
        <v>1397</v>
      </c>
      <c r="I916" s="103" t="s">
        <v>1384</v>
      </c>
      <c r="J916" s="99" t="s">
        <v>3211</v>
      </c>
    </row>
    <row r="917" ht="67.5" spans="1:10">
      <c r="A917" s="110"/>
      <c r="B917" s="110"/>
      <c r="C917" s="103" t="s">
        <v>1404</v>
      </c>
      <c r="D917" s="103" t="s">
        <v>1405</v>
      </c>
      <c r="E917" s="99" t="s">
        <v>3212</v>
      </c>
      <c r="F917" s="103" t="s">
        <v>1487</v>
      </c>
      <c r="G917" s="99" t="s">
        <v>1450</v>
      </c>
      <c r="H917" s="103" t="s">
        <v>1397</v>
      </c>
      <c r="I917" s="103" t="s">
        <v>1384</v>
      </c>
      <c r="J917" s="99" t="s">
        <v>3148</v>
      </c>
    </row>
    <row r="918" ht="33.75" spans="1:10">
      <c r="A918" s="106" t="s">
        <v>3213</v>
      </c>
      <c r="B918" s="106" t="s">
        <v>3214</v>
      </c>
      <c r="C918" s="103" t="s">
        <v>1379</v>
      </c>
      <c r="D918" s="103" t="s">
        <v>1380</v>
      </c>
      <c r="E918" s="99" t="s">
        <v>3215</v>
      </c>
      <c r="F918" s="103" t="s">
        <v>1528</v>
      </c>
      <c r="G918" s="99" t="s">
        <v>2301</v>
      </c>
      <c r="H918" s="103" t="s">
        <v>1678</v>
      </c>
      <c r="I918" s="103" t="s">
        <v>1384</v>
      </c>
      <c r="J918" s="99" t="s">
        <v>3216</v>
      </c>
    </row>
    <row r="919" spans="1:10">
      <c r="A919" s="108"/>
      <c r="B919" s="108"/>
      <c r="C919" s="103" t="s">
        <v>1379</v>
      </c>
      <c r="D919" s="103" t="s">
        <v>1394</v>
      </c>
      <c r="E919" s="99" t="s">
        <v>3163</v>
      </c>
      <c r="F919" s="103" t="s">
        <v>1528</v>
      </c>
      <c r="G919" s="99" t="s">
        <v>1396</v>
      </c>
      <c r="H919" s="103" t="s">
        <v>1397</v>
      </c>
      <c r="I919" s="103" t="s">
        <v>1384</v>
      </c>
      <c r="J919" s="99" t="s">
        <v>3217</v>
      </c>
    </row>
    <row r="920" ht="33.75" spans="1:10">
      <c r="A920" s="108"/>
      <c r="B920" s="108"/>
      <c r="C920" s="103" t="s">
        <v>1379</v>
      </c>
      <c r="D920" s="103" t="s">
        <v>1583</v>
      </c>
      <c r="E920" s="99" t="s">
        <v>3218</v>
      </c>
      <c r="F920" s="103" t="s">
        <v>1528</v>
      </c>
      <c r="G920" s="99" t="s">
        <v>1624</v>
      </c>
      <c r="H920" s="103" t="s">
        <v>3208</v>
      </c>
      <c r="I920" s="103" t="s">
        <v>1384</v>
      </c>
      <c r="J920" s="99" t="s">
        <v>3219</v>
      </c>
    </row>
    <row r="921" ht="78.75" spans="1:10">
      <c r="A921" s="108"/>
      <c r="B921" s="108"/>
      <c r="C921" s="103" t="s">
        <v>1399</v>
      </c>
      <c r="D921" s="103" t="s">
        <v>1400</v>
      </c>
      <c r="E921" s="99" t="s">
        <v>3220</v>
      </c>
      <c r="F921" s="103" t="s">
        <v>1487</v>
      </c>
      <c r="G921" s="99" t="s">
        <v>1874</v>
      </c>
      <c r="H921" s="103" t="s">
        <v>1397</v>
      </c>
      <c r="I921" s="103" t="s">
        <v>1384</v>
      </c>
      <c r="J921" s="99" t="s">
        <v>3221</v>
      </c>
    </row>
    <row r="922" ht="67.5" spans="1:10">
      <c r="A922" s="110"/>
      <c r="B922" s="110"/>
      <c r="C922" s="103" t="s">
        <v>1404</v>
      </c>
      <c r="D922" s="103" t="s">
        <v>1405</v>
      </c>
      <c r="E922" s="99" t="s">
        <v>3222</v>
      </c>
      <c r="F922" s="103" t="s">
        <v>1487</v>
      </c>
      <c r="G922" s="99" t="s">
        <v>1426</v>
      </c>
      <c r="H922" s="103" t="s">
        <v>1397</v>
      </c>
      <c r="I922" s="103" t="s">
        <v>1384</v>
      </c>
      <c r="J922" s="99" t="s">
        <v>3223</v>
      </c>
    </row>
    <row r="923" ht="45" spans="1:10">
      <c r="A923" s="106" t="s">
        <v>3224</v>
      </c>
      <c r="B923" s="106" t="s">
        <v>3225</v>
      </c>
      <c r="C923" s="103" t="s">
        <v>1379</v>
      </c>
      <c r="D923" s="103" t="s">
        <v>1380</v>
      </c>
      <c r="E923" s="99" t="s">
        <v>3226</v>
      </c>
      <c r="F923" s="103" t="s">
        <v>1528</v>
      </c>
      <c r="G923" s="99" t="s">
        <v>3227</v>
      </c>
      <c r="H923" s="103" t="s">
        <v>1678</v>
      </c>
      <c r="I923" s="103" t="s">
        <v>1384</v>
      </c>
      <c r="J923" s="99" t="s">
        <v>3228</v>
      </c>
    </row>
    <row r="924" ht="45" spans="1:10">
      <c r="A924" s="108"/>
      <c r="B924" s="108"/>
      <c r="C924" s="103" t="s">
        <v>1379</v>
      </c>
      <c r="D924" s="103" t="s">
        <v>1439</v>
      </c>
      <c r="E924" s="99" t="s">
        <v>3229</v>
      </c>
      <c r="F924" s="103" t="s">
        <v>1528</v>
      </c>
      <c r="G924" s="99" t="s">
        <v>1396</v>
      </c>
      <c r="H924" s="103" t="s">
        <v>1397</v>
      </c>
      <c r="I924" s="103" t="s">
        <v>1384</v>
      </c>
      <c r="J924" s="99" t="s">
        <v>3230</v>
      </c>
    </row>
    <row r="925" ht="22.5" spans="1:10">
      <c r="A925" s="108"/>
      <c r="B925" s="108"/>
      <c r="C925" s="103" t="s">
        <v>1379</v>
      </c>
      <c r="D925" s="103" t="s">
        <v>1583</v>
      </c>
      <c r="E925" s="99" t="s">
        <v>3231</v>
      </c>
      <c r="F925" s="103" t="s">
        <v>1375</v>
      </c>
      <c r="G925" s="99" t="s">
        <v>3232</v>
      </c>
      <c r="H925" s="103" t="s">
        <v>1536</v>
      </c>
      <c r="I925" s="103" t="s">
        <v>1384</v>
      </c>
      <c r="J925" s="99" t="s">
        <v>3233</v>
      </c>
    </row>
    <row r="926" ht="78.75" spans="1:10">
      <c r="A926" s="108"/>
      <c r="B926" s="108"/>
      <c r="C926" s="103" t="s">
        <v>1399</v>
      </c>
      <c r="D926" s="103" t="s">
        <v>1400</v>
      </c>
      <c r="E926" s="99" t="s">
        <v>3234</v>
      </c>
      <c r="F926" s="103" t="s">
        <v>1375</v>
      </c>
      <c r="G926" s="99" t="s">
        <v>1874</v>
      </c>
      <c r="H926" s="103" t="s">
        <v>1397</v>
      </c>
      <c r="I926" s="103" t="s">
        <v>1384</v>
      </c>
      <c r="J926" s="99" t="s">
        <v>3235</v>
      </c>
    </row>
    <row r="927" ht="90" spans="1:10">
      <c r="A927" s="108"/>
      <c r="B927" s="108"/>
      <c r="C927" s="103" t="s">
        <v>1404</v>
      </c>
      <c r="D927" s="103" t="s">
        <v>1405</v>
      </c>
      <c r="E927" s="99" t="s">
        <v>3086</v>
      </c>
      <c r="F927" s="103" t="s">
        <v>3236</v>
      </c>
      <c r="G927" s="99" t="s">
        <v>1426</v>
      </c>
      <c r="H927" s="103" t="s">
        <v>1397</v>
      </c>
      <c r="I927" s="103" t="s">
        <v>1384</v>
      </c>
      <c r="J927" s="99" t="s">
        <v>3237</v>
      </c>
    </row>
    <row r="928" ht="90" spans="1:10">
      <c r="A928" s="110"/>
      <c r="B928" s="110"/>
      <c r="C928" s="103" t="s">
        <v>1404</v>
      </c>
      <c r="D928" s="103" t="s">
        <v>1405</v>
      </c>
      <c r="E928" s="99" t="s">
        <v>3238</v>
      </c>
      <c r="F928" s="103" t="s">
        <v>1375</v>
      </c>
      <c r="G928" s="99" t="s">
        <v>1450</v>
      </c>
      <c r="H928" s="103" t="s">
        <v>1397</v>
      </c>
      <c r="I928" s="103" t="s">
        <v>1384</v>
      </c>
      <c r="J928" s="99" t="s">
        <v>3237</v>
      </c>
    </row>
    <row r="929" ht="56.25" spans="1:10">
      <c r="A929" s="106" t="s">
        <v>3239</v>
      </c>
      <c r="B929" s="106" t="s">
        <v>3240</v>
      </c>
      <c r="C929" s="103" t="s">
        <v>1379</v>
      </c>
      <c r="D929" s="103" t="s">
        <v>1380</v>
      </c>
      <c r="E929" s="99" t="s">
        <v>3241</v>
      </c>
      <c r="F929" s="103" t="s">
        <v>1528</v>
      </c>
      <c r="G929" s="99" t="s">
        <v>3242</v>
      </c>
      <c r="H929" s="103" t="s">
        <v>1678</v>
      </c>
      <c r="I929" s="103" t="s">
        <v>1384</v>
      </c>
      <c r="J929" s="99" t="s">
        <v>3243</v>
      </c>
    </row>
    <row r="930" ht="56.25" spans="1:10">
      <c r="A930" s="108"/>
      <c r="B930" s="108"/>
      <c r="C930" s="103" t="s">
        <v>1379</v>
      </c>
      <c r="D930" s="103" t="s">
        <v>1439</v>
      </c>
      <c r="E930" s="99" t="s">
        <v>3244</v>
      </c>
      <c r="F930" s="103" t="s">
        <v>1528</v>
      </c>
      <c r="G930" s="99" t="s">
        <v>1396</v>
      </c>
      <c r="H930" s="103" t="s">
        <v>1397</v>
      </c>
      <c r="I930" s="103" t="s">
        <v>1384</v>
      </c>
      <c r="J930" s="99" t="s">
        <v>3245</v>
      </c>
    </row>
    <row r="931" ht="45" spans="1:10">
      <c r="A931" s="108"/>
      <c r="B931" s="108"/>
      <c r="C931" s="103" t="s">
        <v>1379</v>
      </c>
      <c r="D931" s="103" t="s">
        <v>1439</v>
      </c>
      <c r="E931" s="99" t="s">
        <v>3186</v>
      </c>
      <c r="F931" s="103" t="s">
        <v>1487</v>
      </c>
      <c r="G931" s="99" t="s">
        <v>1477</v>
      </c>
      <c r="H931" s="103" t="s">
        <v>1397</v>
      </c>
      <c r="I931" s="103" t="s">
        <v>1384</v>
      </c>
      <c r="J931" s="99" t="s">
        <v>3187</v>
      </c>
    </row>
    <row r="932" ht="22.5" spans="1:10">
      <c r="A932" s="108"/>
      <c r="B932" s="108"/>
      <c r="C932" s="103" t="s">
        <v>1379</v>
      </c>
      <c r="D932" s="103" t="s">
        <v>1394</v>
      </c>
      <c r="E932" s="99" t="s">
        <v>3188</v>
      </c>
      <c r="F932" s="103" t="s">
        <v>1528</v>
      </c>
      <c r="G932" s="99" t="s">
        <v>1396</v>
      </c>
      <c r="H932" s="103" t="s">
        <v>1397</v>
      </c>
      <c r="I932" s="103" t="s">
        <v>1384</v>
      </c>
      <c r="J932" s="99" t="s">
        <v>3164</v>
      </c>
    </row>
    <row r="933" ht="56.25" spans="1:10">
      <c r="A933" s="108"/>
      <c r="B933" s="108"/>
      <c r="C933" s="103" t="s">
        <v>1379</v>
      </c>
      <c r="D933" s="103" t="s">
        <v>1583</v>
      </c>
      <c r="E933" s="99" t="s">
        <v>3246</v>
      </c>
      <c r="F933" s="103" t="s">
        <v>1528</v>
      </c>
      <c r="G933" s="99" t="s">
        <v>2227</v>
      </c>
      <c r="H933" s="103" t="s">
        <v>1924</v>
      </c>
      <c r="I933" s="103" t="s">
        <v>1384</v>
      </c>
      <c r="J933" s="99" t="s">
        <v>3247</v>
      </c>
    </row>
    <row r="934" ht="67.5" spans="1:10">
      <c r="A934" s="108"/>
      <c r="B934" s="108"/>
      <c r="C934" s="103" t="s">
        <v>1399</v>
      </c>
      <c r="D934" s="103" t="s">
        <v>1503</v>
      </c>
      <c r="E934" s="99" t="s">
        <v>3194</v>
      </c>
      <c r="F934" s="103" t="s">
        <v>1528</v>
      </c>
      <c r="G934" s="99" t="s">
        <v>2231</v>
      </c>
      <c r="H934" s="103" t="s">
        <v>1505</v>
      </c>
      <c r="I934" s="103" t="s">
        <v>1384</v>
      </c>
      <c r="J934" s="99" t="s">
        <v>3195</v>
      </c>
    </row>
    <row r="935" ht="56.25" spans="1:10">
      <c r="A935" s="108"/>
      <c r="B935" s="108"/>
      <c r="C935" s="103" t="s">
        <v>1404</v>
      </c>
      <c r="D935" s="103" t="s">
        <v>1405</v>
      </c>
      <c r="E935" s="99" t="s">
        <v>3196</v>
      </c>
      <c r="F935" s="103" t="s">
        <v>1487</v>
      </c>
      <c r="G935" s="99" t="s">
        <v>1426</v>
      </c>
      <c r="H935" s="103" t="s">
        <v>1397</v>
      </c>
      <c r="I935" s="103" t="s">
        <v>1384</v>
      </c>
      <c r="J935" s="99" t="s">
        <v>3248</v>
      </c>
    </row>
    <row r="936" ht="67.5" spans="1:10">
      <c r="A936" s="110"/>
      <c r="B936" s="110"/>
      <c r="C936" s="103" t="s">
        <v>1404</v>
      </c>
      <c r="D936" s="103" t="s">
        <v>1405</v>
      </c>
      <c r="E936" s="99" t="s">
        <v>3198</v>
      </c>
      <c r="F936" s="103" t="s">
        <v>1487</v>
      </c>
      <c r="G936" s="99" t="s">
        <v>1426</v>
      </c>
      <c r="H936" s="103" t="s">
        <v>1397</v>
      </c>
      <c r="I936" s="103" t="s">
        <v>1384</v>
      </c>
      <c r="J936" s="99" t="s">
        <v>3249</v>
      </c>
    </row>
    <row r="937" ht="45" spans="1:10">
      <c r="A937" s="106" t="s">
        <v>3250</v>
      </c>
      <c r="B937" s="106" t="s">
        <v>3251</v>
      </c>
      <c r="C937" s="103" t="s">
        <v>1379</v>
      </c>
      <c r="D937" s="103" t="s">
        <v>1380</v>
      </c>
      <c r="E937" s="99" t="s">
        <v>3252</v>
      </c>
      <c r="F937" s="103" t="s">
        <v>1528</v>
      </c>
      <c r="G937" s="99" t="s">
        <v>3253</v>
      </c>
      <c r="H937" s="103" t="s">
        <v>1678</v>
      </c>
      <c r="I937" s="103" t="s">
        <v>1384</v>
      </c>
      <c r="J937" s="99" t="s">
        <v>3254</v>
      </c>
    </row>
    <row r="938" ht="33.75" spans="1:10">
      <c r="A938" s="108"/>
      <c r="B938" s="108"/>
      <c r="C938" s="103" t="s">
        <v>1379</v>
      </c>
      <c r="D938" s="103" t="s">
        <v>1439</v>
      </c>
      <c r="E938" s="99" t="s">
        <v>3255</v>
      </c>
      <c r="F938" s="103" t="s">
        <v>1487</v>
      </c>
      <c r="G938" s="99" t="s">
        <v>1396</v>
      </c>
      <c r="H938" s="103" t="s">
        <v>1397</v>
      </c>
      <c r="I938" s="103" t="s">
        <v>1384</v>
      </c>
      <c r="J938" s="99" t="s">
        <v>3256</v>
      </c>
    </row>
    <row r="939" ht="45" spans="1:10">
      <c r="A939" s="108"/>
      <c r="B939" s="108"/>
      <c r="C939" s="103" t="s">
        <v>1379</v>
      </c>
      <c r="D939" s="103" t="s">
        <v>1394</v>
      </c>
      <c r="E939" s="99" t="s">
        <v>3257</v>
      </c>
      <c r="F939" s="103" t="s">
        <v>1528</v>
      </c>
      <c r="G939" s="99" t="s">
        <v>1396</v>
      </c>
      <c r="H939" s="103" t="s">
        <v>1397</v>
      </c>
      <c r="I939" s="103" t="s">
        <v>1384</v>
      </c>
      <c r="J939" s="99" t="s">
        <v>3258</v>
      </c>
    </row>
    <row r="940" ht="22.5" spans="1:10">
      <c r="A940" s="108"/>
      <c r="B940" s="108"/>
      <c r="C940" s="103" t="s">
        <v>1379</v>
      </c>
      <c r="D940" s="103" t="s">
        <v>1583</v>
      </c>
      <c r="E940" s="99" t="s">
        <v>3259</v>
      </c>
      <c r="F940" s="103" t="s">
        <v>1528</v>
      </c>
      <c r="G940" s="99" t="s">
        <v>3260</v>
      </c>
      <c r="H940" s="103" t="s">
        <v>1536</v>
      </c>
      <c r="I940" s="103" t="s">
        <v>1384</v>
      </c>
      <c r="J940" s="99" t="s">
        <v>3261</v>
      </c>
    </row>
    <row r="941" ht="33.75" spans="1:10">
      <c r="A941" s="108"/>
      <c r="B941" s="108"/>
      <c r="C941" s="103" t="s">
        <v>1399</v>
      </c>
      <c r="D941" s="103" t="s">
        <v>1400</v>
      </c>
      <c r="E941" s="99" t="s">
        <v>3262</v>
      </c>
      <c r="F941" s="103" t="s">
        <v>1528</v>
      </c>
      <c r="G941" s="99" t="s">
        <v>1426</v>
      </c>
      <c r="H941" s="103" t="s">
        <v>1397</v>
      </c>
      <c r="I941" s="103" t="s">
        <v>1384</v>
      </c>
      <c r="J941" s="99" t="s">
        <v>3263</v>
      </c>
    </row>
    <row r="942" ht="56.25" spans="1:10">
      <c r="A942" s="108"/>
      <c r="B942" s="108"/>
      <c r="C942" s="103" t="s">
        <v>1399</v>
      </c>
      <c r="D942" s="103" t="s">
        <v>1503</v>
      </c>
      <c r="E942" s="99" t="s">
        <v>3264</v>
      </c>
      <c r="F942" s="103" t="s">
        <v>1841</v>
      </c>
      <c r="G942" s="99" t="s">
        <v>1577</v>
      </c>
      <c r="H942" s="103" t="s">
        <v>1505</v>
      </c>
      <c r="I942" s="103" t="s">
        <v>1384</v>
      </c>
      <c r="J942" s="99" t="s">
        <v>3265</v>
      </c>
    </row>
    <row r="943" ht="78.75" spans="1:10">
      <c r="A943" s="108"/>
      <c r="B943" s="108"/>
      <c r="C943" s="103" t="s">
        <v>1404</v>
      </c>
      <c r="D943" s="103" t="s">
        <v>1405</v>
      </c>
      <c r="E943" s="99" t="s">
        <v>3266</v>
      </c>
      <c r="F943" s="103" t="s">
        <v>1487</v>
      </c>
      <c r="G943" s="99" t="s">
        <v>1426</v>
      </c>
      <c r="H943" s="103" t="s">
        <v>1397</v>
      </c>
      <c r="I943" s="103" t="s">
        <v>1384</v>
      </c>
      <c r="J943" s="99" t="s">
        <v>3267</v>
      </c>
    </row>
    <row r="944" ht="78.75" spans="1:10">
      <c r="A944" s="110"/>
      <c r="B944" s="110"/>
      <c r="C944" s="103" t="s">
        <v>1404</v>
      </c>
      <c r="D944" s="103" t="s">
        <v>1405</v>
      </c>
      <c r="E944" s="99" t="s">
        <v>3086</v>
      </c>
      <c r="F944" s="103" t="s">
        <v>1487</v>
      </c>
      <c r="G944" s="99" t="s">
        <v>1426</v>
      </c>
      <c r="H944" s="103" t="s">
        <v>1397</v>
      </c>
      <c r="I944" s="103" t="s">
        <v>1384</v>
      </c>
      <c r="J944" s="99" t="s">
        <v>3268</v>
      </c>
    </row>
    <row r="945" ht="33.75" spans="1:10">
      <c r="A945" s="106" t="s">
        <v>3269</v>
      </c>
      <c r="B945" s="106" t="s">
        <v>3270</v>
      </c>
      <c r="C945" s="103" t="s">
        <v>1379</v>
      </c>
      <c r="D945" s="103" t="s">
        <v>1380</v>
      </c>
      <c r="E945" s="99" t="s">
        <v>3271</v>
      </c>
      <c r="F945" s="103" t="s">
        <v>1528</v>
      </c>
      <c r="G945" s="99" t="s">
        <v>3272</v>
      </c>
      <c r="H945" s="103" t="s">
        <v>1530</v>
      </c>
      <c r="I945" s="103" t="s">
        <v>1384</v>
      </c>
      <c r="J945" s="99" t="s">
        <v>3173</v>
      </c>
    </row>
    <row r="946" ht="45" spans="1:10">
      <c r="A946" s="108"/>
      <c r="B946" s="108"/>
      <c r="C946" s="103" t="s">
        <v>1379</v>
      </c>
      <c r="D946" s="103" t="s">
        <v>1439</v>
      </c>
      <c r="E946" s="99" t="s">
        <v>3229</v>
      </c>
      <c r="F946" s="103" t="s">
        <v>1528</v>
      </c>
      <c r="G946" s="99" t="s">
        <v>1472</v>
      </c>
      <c r="H946" s="103" t="s">
        <v>1397</v>
      </c>
      <c r="I946" s="103" t="s">
        <v>1384</v>
      </c>
      <c r="J946" s="99" t="s">
        <v>3273</v>
      </c>
    </row>
    <row r="947" ht="22.5" spans="1:10">
      <c r="A947" s="108"/>
      <c r="B947" s="108"/>
      <c r="C947" s="103" t="s">
        <v>1379</v>
      </c>
      <c r="D947" s="103" t="s">
        <v>1394</v>
      </c>
      <c r="E947" s="99" t="s">
        <v>3078</v>
      </c>
      <c r="F947" s="103" t="s">
        <v>1528</v>
      </c>
      <c r="G947" s="99" t="s">
        <v>1472</v>
      </c>
      <c r="H947" s="103" t="s">
        <v>1397</v>
      </c>
      <c r="I947" s="103" t="s">
        <v>1384</v>
      </c>
      <c r="J947" s="99" t="s">
        <v>3274</v>
      </c>
    </row>
    <row r="948" ht="22.5" spans="1:10">
      <c r="A948" s="108"/>
      <c r="B948" s="108"/>
      <c r="C948" s="103" t="s">
        <v>1379</v>
      </c>
      <c r="D948" s="103" t="s">
        <v>1583</v>
      </c>
      <c r="E948" s="99" t="s">
        <v>3275</v>
      </c>
      <c r="F948" s="103" t="s">
        <v>1375</v>
      </c>
      <c r="G948" s="99" t="s">
        <v>2689</v>
      </c>
      <c r="H948" s="103" t="s">
        <v>1536</v>
      </c>
      <c r="I948" s="103" t="s">
        <v>1384</v>
      </c>
      <c r="J948" s="99" t="s">
        <v>3276</v>
      </c>
    </row>
    <row r="949" ht="22.5" spans="1:10">
      <c r="A949" s="108"/>
      <c r="B949" s="108"/>
      <c r="C949" s="103" t="s">
        <v>1379</v>
      </c>
      <c r="D949" s="103" t="s">
        <v>1583</v>
      </c>
      <c r="E949" s="99" t="s">
        <v>3277</v>
      </c>
      <c r="F949" s="103" t="s">
        <v>1375</v>
      </c>
      <c r="G949" s="99" t="s">
        <v>3278</v>
      </c>
      <c r="H949" s="103" t="s">
        <v>1536</v>
      </c>
      <c r="I949" s="103" t="s">
        <v>1384</v>
      </c>
      <c r="J949" s="99" t="s">
        <v>3276</v>
      </c>
    </row>
    <row r="950" ht="33.75" spans="1:10">
      <c r="A950" s="108"/>
      <c r="B950" s="108"/>
      <c r="C950" s="103" t="s">
        <v>1399</v>
      </c>
      <c r="D950" s="103" t="s">
        <v>1400</v>
      </c>
      <c r="E950" s="99" t="s">
        <v>3099</v>
      </c>
      <c r="F950" s="103" t="s">
        <v>1487</v>
      </c>
      <c r="G950" s="99" t="s">
        <v>2664</v>
      </c>
      <c r="H950" s="103" t="s">
        <v>1397</v>
      </c>
      <c r="I950" s="103" t="s">
        <v>1384</v>
      </c>
      <c r="J950" s="99" t="s">
        <v>3279</v>
      </c>
    </row>
    <row r="951" ht="90" spans="1:10">
      <c r="A951" s="110"/>
      <c r="B951" s="110"/>
      <c r="C951" s="103" t="s">
        <v>1404</v>
      </c>
      <c r="D951" s="103" t="s">
        <v>1405</v>
      </c>
      <c r="E951" s="99" t="s">
        <v>1538</v>
      </c>
      <c r="F951" s="103" t="s">
        <v>1487</v>
      </c>
      <c r="G951" s="99" t="s">
        <v>1450</v>
      </c>
      <c r="H951" s="103" t="s">
        <v>1397</v>
      </c>
      <c r="I951" s="103" t="s">
        <v>1384</v>
      </c>
      <c r="J951" s="99" t="s">
        <v>3177</v>
      </c>
    </row>
    <row r="952" ht="22.5" spans="1:10">
      <c r="A952" s="106" t="s">
        <v>3280</v>
      </c>
      <c r="B952" s="106" t="s">
        <v>1542</v>
      </c>
      <c r="C952" s="103" t="s">
        <v>1379</v>
      </c>
      <c r="D952" s="103" t="s">
        <v>1380</v>
      </c>
      <c r="E952" s="99" t="s">
        <v>1542</v>
      </c>
      <c r="F952" s="103" t="s">
        <v>1375</v>
      </c>
      <c r="G952" s="99" t="s">
        <v>1542</v>
      </c>
      <c r="H952" s="103" t="s">
        <v>1397</v>
      </c>
      <c r="I952" s="103" t="s">
        <v>1384</v>
      </c>
      <c r="J952" s="99" t="s">
        <v>1542</v>
      </c>
    </row>
    <row r="953" ht="22.5" spans="1:10">
      <c r="A953" s="108"/>
      <c r="B953" s="108"/>
      <c r="C953" s="103" t="s">
        <v>1399</v>
      </c>
      <c r="D953" s="103" t="s">
        <v>1543</v>
      </c>
      <c r="E953" s="99" t="s">
        <v>1542</v>
      </c>
      <c r="F953" s="103" t="s">
        <v>1375</v>
      </c>
      <c r="G953" s="99" t="s">
        <v>1542</v>
      </c>
      <c r="H953" s="103" t="s">
        <v>1397</v>
      </c>
      <c r="I953" s="103" t="s">
        <v>1384</v>
      </c>
      <c r="J953" s="99" t="s">
        <v>1542</v>
      </c>
    </row>
    <row r="954" ht="22.5" spans="1:10">
      <c r="A954" s="110"/>
      <c r="B954" s="110"/>
      <c r="C954" s="103" t="s">
        <v>1404</v>
      </c>
      <c r="D954" s="103" t="s">
        <v>1405</v>
      </c>
      <c r="E954" s="99" t="s">
        <v>1542</v>
      </c>
      <c r="F954" s="103" t="s">
        <v>1375</v>
      </c>
      <c r="G954" s="99" t="s">
        <v>1542</v>
      </c>
      <c r="H954" s="103" t="s">
        <v>1397</v>
      </c>
      <c r="I954" s="103" t="s">
        <v>1384</v>
      </c>
      <c r="J954" s="99" t="s">
        <v>1542</v>
      </c>
    </row>
    <row r="955" ht="45" spans="1:10">
      <c r="A955" s="106" t="s">
        <v>3281</v>
      </c>
      <c r="B955" s="106" t="s">
        <v>3180</v>
      </c>
      <c r="C955" s="103" t="s">
        <v>1379</v>
      </c>
      <c r="D955" s="103" t="s">
        <v>1380</v>
      </c>
      <c r="E955" s="99" t="s">
        <v>3282</v>
      </c>
      <c r="F955" s="103" t="s">
        <v>1528</v>
      </c>
      <c r="G955" s="99" t="s">
        <v>3283</v>
      </c>
      <c r="H955" s="103" t="s">
        <v>1678</v>
      </c>
      <c r="I955" s="103" t="s">
        <v>1384</v>
      </c>
      <c r="J955" s="99" t="s">
        <v>3183</v>
      </c>
    </row>
    <row r="956" ht="67.5" spans="1:10">
      <c r="A956" s="108"/>
      <c r="B956" s="108"/>
      <c r="C956" s="103" t="s">
        <v>1379</v>
      </c>
      <c r="D956" s="103" t="s">
        <v>1439</v>
      </c>
      <c r="E956" s="99" t="s">
        <v>3184</v>
      </c>
      <c r="F956" s="103" t="s">
        <v>1528</v>
      </c>
      <c r="G956" s="99" t="s">
        <v>1396</v>
      </c>
      <c r="H956" s="103" t="s">
        <v>1397</v>
      </c>
      <c r="I956" s="103" t="s">
        <v>1384</v>
      </c>
      <c r="J956" s="99" t="s">
        <v>3284</v>
      </c>
    </row>
    <row r="957" ht="45" spans="1:10">
      <c r="A957" s="108"/>
      <c r="B957" s="108"/>
      <c r="C957" s="103" t="s">
        <v>1379</v>
      </c>
      <c r="D957" s="103" t="s">
        <v>1439</v>
      </c>
      <c r="E957" s="99" t="s">
        <v>3285</v>
      </c>
      <c r="F957" s="103" t="s">
        <v>1487</v>
      </c>
      <c r="G957" s="99" t="s">
        <v>1477</v>
      </c>
      <c r="H957" s="103" t="s">
        <v>1397</v>
      </c>
      <c r="I957" s="103" t="s">
        <v>1384</v>
      </c>
      <c r="J957" s="99" t="s">
        <v>3187</v>
      </c>
    </row>
    <row r="958" ht="22.5" spans="1:10">
      <c r="A958" s="108"/>
      <c r="B958" s="108"/>
      <c r="C958" s="103" t="s">
        <v>1379</v>
      </c>
      <c r="D958" s="103" t="s">
        <v>1394</v>
      </c>
      <c r="E958" s="99" t="s">
        <v>3188</v>
      </c>
      <c r="F958" s="103" t="s">
        <v>1528</v>
      </c>
      <c r="G958" s="99" t="s">
        <v>1396</v>
      </c>
      <c r="H958" s="103" t="s">
        <v>1397</v>
      </c>
      <c r="I958" s="103" t="s">
        <v>1384</v>
      </c>
      <c r="J958" s="99" t="s">
        <v>3164</v>
      </c>
    </row>
    <row r="959" ht="78.75" spans="1:10">
      <c r="A959" s="108"/>
      <c r="B959" s="108"/>
      <c r="C959" s="103" t="s">
        <v>1379</v>
      </c>
      <c r="D959" s="103" t="s">
        <v>1583</v>
      </c>
      <c r="E959" s="99" t="s">
        <v>3246</v>
      </c>
      <c r="F959" s="103" t="s">
        <v>1528</v>
      </c>
      <c r="G959" s="99" t="s">
        <v>1624</v>
      </c>
      <c r="H959" s="103" t="s">
        <v>1924</v>
      </c>
      <c r="I959" s="103" t="s">
        <v>1384</v>
      </c>
      <c r="J959" s="99" t="s">
        <v>3286</v>
      </c>
    </row>
    <row r="960" ht="33.75" spans="1:10">
      <c r="A960" s="108"/>
      <c r="B960" s="108"/>
      <c r="C960" s="103" t="s">
        <v>1399</v>
      </c>
      <c r="D960" s="103" t="s">
        <v>1400</v>
      </c>
      <c r="E960" s="99" t="s">
        <v>3192</v>
      </c>
      <c r="F960" s="103" t="s">
        <v>1487</v>
      </c>
      <c r="G960" s="99" t="s">
        <v>1874</v>
      </c>
      <c r="H960" s="103" t="s">
        <v>1397</v>
      </c>
      <c r="I960" s="103" t="s">
        <v>1384</v>
      </c>
      <c r="J960" s="99" t="s">
        <v>3193</v>
      </c>
    </row>
    <row r="961" ht="78.75" spans="1:10">
      <c r="A961" s="108"/>
      <c r="B961" s="108"/>
      <c r="C961" s="103" t="s">
        <v>1399</v>
      </c>
      <c r="D961" s="103" t="s">
        <v>1503</v>
      </c>
      <c r="E961" s="99" t="s">
        <v>3194</v>
      </c>
      <c r="F961" s="103" t="s">
        <v>1528</v>
      </c>
      <c r="G961" s="99" t="s">
        <v>2231</v>
      </c>
      <c r="H961" s="103" t="s">
        <v>1505</v>
      </c>
      <c r="I961" s="103" t="s">
        <v>1384</v>
      </c>
      <c r="J961" s="99" t="s">
        <v>3287</v>
      </c>
    </row>
    <row r="962" ht="67.5" spans="1:10">
      <c r="A962" s="108"/>
      <c r="B962" s="108"/>
      <c r="C962" s="103" t="s">
        <v>1404</v>
      </c>
      <c r="D962" s="103" t="s">
        <v>1405</v>
      </c>
      <c r="E962" s="99" t="s">
        <v>3196</v>
      </c>
      <c r="F962" s="103" t="s">
        <v>1487</v>
      </c>
      <c r="G962" s="99" t="s">
        <v>1426</v>
      </c>
      <c r="H962" s="103" t="s">
        <v>1397</v>
      </c>
      <c r="I962" s="103" t="s">
        <v>1384</v>
      </c>
      <c r="J962" s="99" t="s">
        <v>3197</v>
      </c>
    </row>
    <row r="963" ht="67.5" spans="1:10">
      <c r="A963" s="110"/>
      <c r="B963" s="110"/>
      <c r="C963" s="103" t="s">
        <v>1404</v>
      </c>
      <c r="D963" s="103" t="s">
        <v>1405</v>
      </c>
      <c r="E963" s="99" t="s">
        <v>3198</v>
      </c>
      <c r="F963" s="103" t="s">
        <v>1487</v>
      </c>
      <c r="G963" s="99" t="s">
        <v>1426</v>
      </c>
      <c r="H963" s="103" t="s">
        <v>1397</v>
      </c>
      <c r="I963" s="103" t="s">
        <v>1384</v>
      </c>
      <c r="J963" s="99" t="s">
        <v>3199</v>
      </c>
    </row>
    <row r="964" ht="45" spans="1:10">
      <c r="A964" s="106" t="s">
        <v>3288</v>
      </c>
      <c r="B964" s="106" t="s">
        <v>3251</v>
      </c>
      <c r="C964" s="103" t="s">
        <v>1379</v>
      </c>
      <c r="D964" s="103" t="s">
        <v>1380</v>
      </c>
      <c r="E964" s="99" t="s">
        <v>3289</v>
      </c>
      <c r="F964" s="103" t="s">
        <v>1528</v>
      </c>
      <c r="G964" s="99" t="s">
        <v>3290</v>
      </c>
      <c r="H964" s="103" t="s">
        <v>1678</v>
      </c>
      <c r="I964" s="103" t="s">
        <v>1384</v>
      </c>
      <c r="J964" s="99" t="s">
        <v>3291</v>
      </c>
    </row>
    <row r="965" ht="33.75" spans="1:10">
      <c r="A965" s="108"/>
      <c r="B965" s="108"/>
      <c r="C965" s="103" t="s">
        <v>1379</v>
      </c>
      <c r="D965" s="103" t="s">
        <v>1439</v>
      </c>
      <c r="E965" s="99" t="s">
        <v>3255</v>
      </c>
      <c r="F965" s="103" t="s">
        <v>1487</v>
      </c>
      <c r="G965" s="99" t="s">
        <v>1396</v>
      </c>
      <c r="H965" s="103" t="s">
        <v>1397</v>
      </c>
      <c r="I965" s="103" t="s">
        <v>1384</v>
      </c>
      <c r="J965" s="99" t="s">
        <v>3256</v>
      </c>
    </row>
    <row r="966" ht="45" spans="1:10">
      <c r="A966" s="108"/>
      <c r="B966" s="108"/>
      <c r="C966" s="103" t="s">
        <v>1379</v>
      </c>
      <c r="D966" s="103" t="s">
        <v>1394</v>
      </c>
      <c r="E966" s="99" t="s">
        <v>3257</v>
      </c>
      <c r="F966" s="103" t="s">
        <v>1528</v>
      </c>
      <c r="G966" s="99" t="s">
        <v>1396</v>
      </c>
      <c r="H966" s="103" t="s">
        <v>1397</v>
      </c>
      <c r="I966" s="103" t="s">
        <v>1384</v>
      </c>
      <c r="J966" s="99" t="s">
        <v>3292</v>
      </c>
    </row>
    <row r="967" ht="22.5" spans="1:10">
      <c r="A967" s="108"/>
      <c r="B967" s="108"/>
      <c r="C967" s="103" t="s">
        <v>1379</v>
      </c>
      <c r="D967" s="103" t="s">
        <v>1583</v>
      </c>
      <c r="E967" s="99" t="s">
        <v>3259</v>
      </c>
      <c r="F967" s="103" t="s">
        <v>1528</v>
      </c>
      <c r="G967" s="99" t="s">
        <v>2460</v>
      </c>
      <c r="H967" s="103" t="s">
        <v>1536</v>
      </c>
      <c r="I967" s="103" t="s">
        <v>1384</v>
      </c>
      <c r="J967" s="99" t="s">
        <v>3261</v>
      </c>
    </row>
    <row r="968" ht="78.75" spans="1:10">
      <c r="A968" s="108"/>
      <c r="B968" s="108"/>
      <c r="C968" s="103" t="s">
        <v>1399</v>
      </c>
      <c r="D968" s="103" t="s">
        <v>1400</v>
      </c>
      <c r="E968" s="99" t="s">
        <v>3082</v>
      </c>
      <c r="F968" s="103" t="s">
        <v>1528</v>
      </c>
      <c r="G968" s="99" t="s">
        <v>1426</v>
      </c>
      <c r="H968" s="103" t="s">
        <v>1397</v>
      </c>
      <c r="I968" s="103" t="s">
        <v>1384</v>
      </c>
      <c r="J968" s="99" t="s">
        <v>3293</v>
      </c>
    </row>
    <row r="969" ht="56.25" spans="1:10">
      <c r="A969" s="108"/>
      <c r="B969" s="108"/>
      <c r="C969" s="103" t="s">
        <v>1399</v>
      </c>
      <c r="D969" s="103" t="s">
        <v>1503</v>
      </c>
      <c r="E969" s="99" t="s">
        <v>3264</v>
      </c>
      <c r="F969" s="103" t="s">
        <v>1841</v>
      </c>
      <c r="G969" s="99" t="s">
        <v>1577</v>
      </c>
      <c r="H969" s="103" t="s">
        <v>1505</v>
      </c>
      <c r="I969" s="103" t="s">
        <v>1384</v>
      </c>
      <c r="J969" s="99" t="s">
        <v>3294</v>
      </c>
    </row>
    <row r="970" ht="78.75" spans="1:10">
      <c r="A970" s="108"/>
      <c r="B970" s="108"/>
      <c r="C970" s="103" t="s">
        <v>1404</v>
      </c>
      <c r="D970" s="103" t="s">
        <v>1405</v>
      </c>
      <c r="E970" s="99" t="s">
        <v>3266</v>
      </c>
      <c r="F970" s="103" t="s">
        <v>1487</v>
      </c>
      <c r="G970" s="99" t="s">
        <v>1426</v>
      </c>
      <c r="H970" s="103" t="s">
        <v>1397</v>
      </c>
      <c r="I970" s="103" t="s">
        <v>1384</v>
      </c>
      <c r="J970" s="99" t="s">
        <v>3293</v>
      </c>
    </row>
    <row r="971" ht="90" spans="1:10">
      <c r="A971" s="110"/>
      <c r="B971" s="110"/>
      <c r="C971" s="103" t="s">
        <v>1404</v>
      </c>
      <c r="D971" s="103" t="s">
        <v>1405</v>
      </c>
      <c r="E971" s="99" t="s">
        <v>3086</v>
      </c>
      <c r="F971" s="103" t="s">
        <v>1487</v>
      </c>
      <c r="G971" s="99" t="s">
        <v>1426</v>
      </c>
      <c r="H971" s="103" t="s">
        <v>1397</v>
      </c>
      <c r="I971" s="103" t="s">
        <v>1384</v>
      </c>
      <c r="J971" s="99" t="s">
        <v>3295</v>
      </c>
    </row>
    <row r="972" ht="45" spans="1:10">
      <c r="A972" s="106" t="s">
        <v>3296</v>
      </c>
      <c r="B972" s="106" t="s">
        <v>3297</v>
      </c>
      <c r="C972" s="103" t="s">
        <v>1379</v>
      </c>
      <c r="D972" s="103" t="s">
        <v>1380</v>
      </c>
      <c r="E972" s="99" t="s">
        <v>3282</v>
      </c>
      <c r="F972" s="103" t="s">
        <v>1528</v>
      </c>
      <c r="G972" s="99" t="s">
        <v>3298</v>
      </c>
      <c r="H972" s="103" t="s">
        <v>1678</v>
      </c>
      <c r="I972" s="103" t="s">
        <v>1384</v>
      </c>
      <c r="J972" s="99" t="s">
        <v>3183</v>
      </c>
    </row>
    <row r="973" ht="67.5" spans="1:10">
      <c r="A973" s="108"/>
      <c r="B973" s="108"/>
      <c r="C973" s="103" t="s">
        <v>1379</v>
      </c>
      <c r="D973" s="103" t="s">
        <v>1439</v>
      </c>
      <c r="E973" s="99" t="s">
        <v>3184</v>
      </c>
      <c r="F973" s="103" t="s">
        <v>1528</v>
      </c>
      <c r="G973" s="99" t="s">
        <v>1396</v>
      </c>
      <c r="H973" s="103" t="s">
        <v>1397</v>
      </c>
      <c r="I973" s="103" t="s">
        <v>1384</v>
      </c>
      <c r="J973" s="99" t="s">
        <v>3185</v>
      </c>
    </row>
    <row r="974" ht="45" spans="1:10">
      <c r="A974" s="108"/>
      <c r="B974" s="108"/>
      <c r="C974" s="103" t="s">
        <v>1379</v>
      </c>
      <c r="D974" s="103" t="s">
        <v>1439</v>
      </c>
      <c r="E974" s="99" t="s">
        <v>3186</v>
      </c>
      <c r="F974" s="103" t="s">
        <v>1487</v>
      </c>
      <c r="G974" s="99" t="s">
        <v>1477</v>
      </c>
      <c r="H974" s="103" t="s">
        <v>1397</v>
      </c>
      <c r="I974" s="103" t="s">
        <v>1384</v>
      </c>
      <c r="J974" s="99" t="s">
        <v>3187</v>
      </c>
    </row>
    <row r="975" ht="22.5" spans="1:10">
      <c r="A975" s="108"/>
      <c r="B975" s="108"/>
      <c r="C975" s="103" t="s">
        <v>1379</v>
      </c>
      <c r="D975" s="103" t="s">
        <v>1394</v>
      </c>
      <c r="E975" s="99" t="s">
        <v>3188</v>
      </c>
      <c r="F975" s="103" t="s">
        <v>1528</v>
      </c>
      <c r="G975" s="99" t="s">
        <v>1396</v>
      </c>
      <c r="H975" s="103" t="s">
        <v>1397</v>
      </c>
      <c r="I975" s="103" t="s">
        <v>1384</v>
      </c>
      <c r="J975" s="99" t="s">
        <v>3164</v>
      </c>
    </row>
    <row r="976" ht="67.5" spans="1:10">
      <c r="A976" s="108"/>
      <c r="B976" s="108"/>
      <c r="C976" s="103" t="s">
        <v>1379</v>
      </c>
      <c r="D976" s="103" t="s">
        <v>1583</v>
      </c>
      <c r="E976" s="99" t="s">
        <v>3299</v>
      </c>
      <c r="F976" s="103" t="s">
        <v>1528</v>
      </c>
      <c r="G976" s="99" t="s">
        <v>3190</v>
      </c>
      <c r="H976" s="103" t="s">
        <v>1924</v>
      </c>
      <c r="I976" s="103" t="s">
        <v>1384</v>
      </c>
      <c r="J976" s="99" t="s">
        <v>3191</v>
      </c>
    </row>
    <row r="977" ht="33.75" spans="1:10">
      <c r="A977" s="108"/>
      <c r="B977" s="108"/>
      <c r="C977" s="103" t="s">
        <v>1399</v>
      </c>
      <c r="D977" s="103" t="s">
        <v>1400</v>
      </c>
      <c r="E977" s="99" t="s">
        <v>3300</v>
      </c>
      <c r="F977" s="103" t="s">
        <v>1487</v>
      </c>
      <c r="G977" s="99" t="s">
        <v>1874</v>
      </c>
      <c r="H977" s="103" t="s">
        <v>1397</v>
      </c>
      <c r="I977" s="103" t="s">
        <v>1384</v>
      </c>
      <c r="J977" s="99" t="s">
        <v>3193</v>
      </c>
    </row>
    <row r="978" ht="67.5" spans="1:10">
      <c r="A978" s="108"/>
      <c r="B978" s="108"/>
      <c r="C978" s="103" t="s">
        <v>1399</v>
      </c>
      <c r="D978" s="103" t="s">
        <v>1400</v>
      </c>
      <c r="E978" s="99" t="s">
        <v>3301</v>
      </c>
      <c r="F978" s="103" t="s">
        <v>1528</v>
      </c>
      <c r="G978" s="99" t="s">
        <v>1396</v>
      </c>
      <c r="H978" s="103" t="s">
        <v>1397</v>
      </c>
      <c r="I978" s="103" t="s">
        <v>1384</v>
      </c>
      <c r="J978" s="99" t="s">
        <v>3302</v>
      </c>
    </row>
    <row r="979" ht="67.5" spans="1:10">
      <c r="A979" s="108"/>
      <c r="B979" s="108"/>
      <c r="C979" s="103" t="s">
        <v>1399</v>
      </c>
      <c r="D979" s="103" t="s">
        <v>1503</v>
      </c>
      <c r="E979" s="99" t="s">
        <v>3194</v>
      </c>
      <c r="F979" s="103" t="s">
        <v>1528</v>
      </c>
      <c r="G979" s="99" t="s">
        <v>2231</v>
      </c>
      <c r="H979" s="103" t="s">
        <v>1505</v>
      </c>
      <c r="I979" s="103" t="s">
        <v>1384</v>
      </c>
      <c r="J979" s="99" t="s">
        <v>3195</v>
      </c>
    </row>
    <row r="980" ht="67.5" spans="1:10">
      <c r="A980" s="108"/>
      <c r="B980" s="108"/>
      <c r="C980" s="103" t="s">
        <v>1404</v>
      </c>
      <c r="D980" s="103" t="s">
        <v>1405</v>
      </c>
      <c r="E980" s="99" t="s">
        <v>3196</v>
      </c>
      <c r="F980" s="103" t="s">
        <v>1487</v>
      </c>
      <c r="G980" s="99" t="s">
        <v>1426</v>
      </c>
      <c r="H980" s="103" t="s">
        <v>1397</v>
      </c>
      <c r="I980" s="103" t="s">
        <v>1384</v>
      </c>
      <c r="J980" s="99" t="s">
        <v>3197</v>
      </c>
    </row>
    <row r="981" ht="67.5" spans="1:10">
      <c r="A981" s="110"/>
      <c r="B981" s="110"/>
      <c r="C981" s="103" t="s">
        <v>1404</v>
      </c>
      <c r="D981" s="103" t="s">
        <v>1405</v>
      </c>
      <c r="E981" s="99" t="s">
        <v>3198</v>
      </c>
      <c r="F981" s="103" t="s">
        <v>1487</v>
      </c>
      <c r="G981" s="99" t="s">
        <v>1426</v>
      </c>
      <c r="H981" s="103" t="s">
        <v>1397</v>
      </c>
      <c r="I981" s="103" t="s">
        <v>1384</v>
      </c>
      <c r="J981" s="99" t="s">
        <v>3199</v>
      </c>
    </row>
    <row r="982" spans="1:10">
      <c r="A982" s="99" t="s">
        <v>3303</v>
      </c>
      <c r="B982" s="104"/>
      <c r="C982" s="104"/>
      <c r="D982" s="104"/>
      <c r="E982" s="104"/>
      <c r="F982" s="105"/>
      <c r="G982" s="104"/>
      <c r="H982" s="105"/>
      <c r="I982" s="105"/>
      <c r="J982" s="104"/>
    </row>
    <row r="983" ht="180" spans="1:10">
      <c r="A983" s="106" t="s">
        <v>3296</v>
      </c>
      <c r="B983" s="106" t="s">
        <v>3297</v>
      </c>
      <c r="C983" s="103" t="s">
        <v>1379</v>
      </c>
      <c r="D983" s="103" t="s">
        <v>1380</v>
      </c>
      <c r="E983" s="99" t="s">
        <v>3282</v>
      </c>
      <c r="F983" s="103" t="s">
        <v>1528</v>
      </c>
      <c r="G983" s="99" t="s">
        <v>3304</v>
      </c>
      <c r="H983" s="103" t="s">
        <v>1678</v>
      </c>
      <c r="I983" s="103" t="s">
        <v>1384</v>
      </c>
      <c r="J983" s="99" t="s">
        <v>3305</v>
      </c>
    </row>
    <row r="984" ht="180" spans="1:10">
      <c r="A984" s="108"/>
      <c r="B984" s="108"/>
      <c r="C984" s="103" t="s">
        <v>1379</v>
      </c>
      <c r="D984" s="103" t="s">
        <v>1439</v>
      </c>
      <c r="E984" s="99" t="s">
        <v>3184</v>
      </c>
      <c r="F984" s="103" t="s">
        <v>1528</v>
      </c>
      <c r="G984" s="99" t="s">
        <v>1396</v>
      </c>
      <c r="H984" s="103" t="s">
        <v>1397</v>
      </c>
      <c r="I984" s="103" t="s">
        <v>1384</v>
      </c>
      <c r="J984" s="99" t="s">
        <v>3305</v>
      </c>
    </row>
    <row r="985" ht="45" spans="1:10">
      <c r="A985" s="108"/>
      <c r="B985" s="108"/>
      <c r="C985" s="103" t="s">
        <v>1379</v>
      </c>
      <c r="D985" s="103" t="s">
        <v>1439</v>
      </c>
      <c r="E985" s="99" t="s">
        <v>3186</v>
      </c>
      <c r="F985" s="103" t="s">
        <v>1487</v>
      </c>
      <c r="G985" s="99" t="s">
        <v>1477</v>
      </c>
      <c r="H985" s="103" t="s">
        <v>1397</v>
      </c>
      <c r="I985" s="103" t="s">
        <v>1384</v>
      </c>
      <c r="J985" s="99" t="s">
        <v>3187</v>
      </c>
    </row>
    <row r="986" ht="22.5" spans="1:10">
      <c r="A986" s="108"/>
      <c r="B986" s="108"/>
      <c r="C986" s="103" t="s">
        <v>1379</v>
      </c>
      <c r="D986" s="103" t="s">
        <v>1394</v>
      </c>
      <c r="E986" s="99" t="s">
        <v>3188</v>
      </c>
      <c r="F986" s="103" t="s">
        <v>1528</v>
      </c>
      <c r="G986" s="99" t="s">
        <v>1396</v>
      </c>
      <c r="H986" s="103" t="s">
        <v>1397</v>
      </c>
      <c r="I986" s="103" t="s">
        <v>1384</v>
      </c>
      <c r="J986" s="99" t="s">
        <v>3164</v>
      </c>
    </row>
    <row r="987" ht="180" spans="1:10">
      <c r="A987" s="108"/>
      <c r="B987" s="108"/>
      <c r="C987" s="103" t="s">
        <v>1379</v>
      </c>
      <c r="D987" s="103" t="s">
        <v>1583</v>
      </c>
      <c r="E987" s="99" t="s">
        <v>3299</v>
      </c>
      <c r="F987" s="103" t="s">
        <v>1528</v>
      </c>
      <c r="G987" s="99" t="s">
        <v>3190</v>
      </c>
      <c r="H987" s="103" t="s">
        <v>1924</v>
      </c>
      <c r="I987" s="103" t="s">
        <v>1384</v>
      </c>
      <c r="J987" s="99" t="s">
        <v>3305</v>
      </c>
    </row>
    <row r="988" ht="33.75" spans="1:10">
      <c r="A988" s="108"/>
      <c r="B988" s="108"/>
      <c r="C988" s="103" t="s">
        <v>1399</v>
      </c>
      <c r="D988" s="103" t="s">
        <v>1400</v>
      </c>
      <c r="E988" s="99" t="s">
        <v>3192</v>
      </c>
      <c r="F988" s="103" t="s">
        <v>1487</v>
      </c>
      <c r="G988" s="99" t="s">
        <v>3306</v>
      </c>
      <c r="H988" s="103" t="s">
        <v>1397</v>
      </c>
      <c r="I988" s="103" t="s">
        <v>1384</v>
      </c>
      <c r="J988" s="99" t="s">
        <v>3193</v>
      </c>
    </row>
    <row r="989" ht="67.5" spans="1:10">
      <c r="A989" s="108"/>
      <c r="B989" s="108"/>
      <c r="C989" s="103" t="s">
        <v>1399</v>
      </c>
      <c r="D989" s="103" t="s">
        <v>1400</v>
      </c>
      <c r="E989" s="99" t="s">
        <v>3301</v>
      </c>
      <c r="F989" s="103" t="s">
        <v>1528</v>
      </c>
      <c r="G989" s="99" t="s">
        <v>1396</v>
      </c>
      <c r="H989" s="103" t="s">
        <v>1397</v>
      </c>
      <c r="I989" s="103" t="s">
        <v>1384</v>
      </c>
      <c r="J989" s="99" t="s">
        <v>3302</v>
      </c>
    </row>
    <row r="990" ht="180" spans="1:10">
      <c r="A990" s="108"/>
      <c r="B990" s="108"/>
      <c r="C990" s="103" t="s">
        <v>1399</v>
      </c>
      <c r="D990" s="103" t="s">
        <v>1503</v>
      </c>
      <c r="E990" s="99" t="s">
        <v>3194</v>
      </c>
      <c r="F990" s="103" t="s">
        <v>1528</v>
      </c>
      <c r="G990" s="99" t="s">
        <v>2231</v>
      </c>
      <c r="H990" s="103" t="s">
        <v>1505</v>
      </c>
      <c r="I990" s="103" t="s">
        <v>1384</v>
      </c>
      <c r="J990" s="99" t="s">
        <v>3305</v>
      </c>
    </row>
    <row r="991" ht="67.5" spans="1:10">
      <c r="A991" s="108"/>
      <c r="B991" s="108"/>
      <c r="C991" s="103" t="s">
        <v>1404</v>
      </c>
      <c r="D991" s="103" t="s">
        <v>1405</v>
      </c>
      <c r="E991" s="99" t="s">
        <v>3196</v>
      </c>
      <c r="F991" s="103" t="s">
        <v>1487</v>
      </c>
      <c r="G991" s="99" t="s">
        <v>1426</v>
      </c>
      <c r="H991" s="103" t="s">
        <v>1397</v>
      </c>
      <c r="I991" s="103" t="s">
        <v>1384</v>
      </c>
      <c r="J991" s="99" t="s">
        <v>3197</v>
      </c>
    </row>
    <row r="992" ht="67.5" spans="1:10">
      <c r="A992" s="110"/>
      <c r="B992" s="110"/>
      <c r="C992" s="103" t="s">
        <v>1404</v>
      </c>
      <c r="D992" s="103" t="s">
        <v>1405</v>
      </c>
      <c r="E992" s="99" t="s">
        <v>3198</v>
      </c>
      <c r="F992" s="103" t="s">
        <v>1487</v>
      </c>
      <c r="G992" s="99" t="s">
        <v>1426</v>
      </c>
      <c r="H992" s="103" t="s">
        <v>1397</v>
      </c>
      <c r="I992" s="103" t="s">
        <v>1384</v>
      </c>
      <c r="J992" s="99" t="s">
        <v>3199</v>
      </c>
    </row>
    <row r="993" ht="409.5" spans="1:10">
      <c r="A993" s="106" t="s">
        <v>3269</v>
      </c>
      <c r="B993" s="106" t="s">
        <v>3270</v>
      </c>
      <c r="C993" s="103" t="s">
        <v>1379</v>
      </c>
      <c r="D993" s="103" t="s">
        <v>1380</v>
      </c>
      <c r="E993" s="99" t="s">
        <v>3271</v>
      </c>
      <c r="F993" s="103" t="s">
        <v>1528</v>
      </c>
      <c r="G993" s="99" t="s">
        <v>3307</v>
      </c>
      <c r="H993" s="103" t="s">
        <v>1530</v>
      </c>
      <c r="I993" s="103" t="s">
        <v>1384</v>
      </c>
      <c r="J993" s="99" t="s">
        <v>3308</v>
      </c>
    </row>
    <row r="994" ht="409.5" spans="1:10">
      <c r="A994" s="108"/>
      <c r="B994" s="108"/>
      <c r="C994" s="103" t="s">
        <v>1379</v>
      </c>
      <c r="D994" s="103" t="s">
        <v>1439</v>
      </c>
      <c r="E994" s="99" t="s">
        <v>3229</v>
      </c>
      <c r="F994" s="103" t="s">
        <v>1528</v>
      </c>
      <c r="G994" s="99" t="s">
        <v>1472</v>
      </c>
      <c r="H994" s="103" t="s">
        <v>1397</v>
      </c>
      <c r="I994" s="103" t="s">
        <v>1384</v>
      </c>
      <c r="J994" s="99" t="s">
        <v>3308</v>
      </c>
    </row>
    <row r="995" ht="409.5" spans="1:10">
      <c r="A995" s="108"/>
      <c r="B995" s="108"/>
      <c r="C995" s="103" t="s">
        <v>1379</v>
      </c>
      <c r="D995" s="103" t="s">
        <v>1394</v>
      </c>
      <c r="E995" s="99" t="s">
        <v>3078</v>
      </c>
      <c r="F995" s="103" t="s">
        <v>1528</v>
      </c>
      <c r="G995" s="99" t="s">
        <v>1472</v>
      </c>
      <c r="H995" s="103" t="s">
        <v>1397</v>
      </c>
      <c r="I995" s="103" t="s">
        <v>1384</v>
      </c>
      <c r="J995" s="99" t="s">
        <v>3309</v>
      </c>
    </row>
    <row r="996" ht="409.5" spans="1:10">
      <c r="A996" s="108"/>
      <c r="B996" s="108"/>
      <c r="C996" s="103" t="s">
        <v>1379</v>
      </c>
      <c r="D996" s="103" t="s">
        <v>1583</v>
      </c>
      <c r="E996" s="99" t="s">
        <v>3275</v>
      </c>
      <c r="F996" s="103" t="s">
        <v>1375</v>
      </c>
      <c r="G996" s="99" t="s">
        <v>2689</v>
      </c>
      <c r="H996" s="103" t="s">
        <v>1536</v>
      </c>
      <c r="I996" s="103" t="s">
        <v>1384</v>
      </c>
      <c r="J996" s="99" t="s">
        <v>3308</v>
      </c>
    </row>
    <row r="997" ht="409.5" spans="1:10">
      <c r="A997" s="108"/>
      <c r="B997" s="108"/>
      <c r="C997" s="103" t="s">
        <v>1379</v>
      </c>
      <c r="D997" s="103" t="s">
        <v>1583</v>
      </c>
      <c r="E997" s="99" t="s">
        <v>3277</v>
      </c>
      <c r="F997" s="103" t="s">
        <v>1375</v>
      </c>
      <c r="G997" s="99" t="s">
        <v>3278</v>
      </c>
      <c r="H997" s="103" t="s">
        <v>1536</v>
      </c>
      <c r="I997" s="103" t="s">
        <v>1384</v>
      </c>
      <c r="J997" s="99" t="s">
        <v>3308</v>
      </c>
    </row>
    <row r="998" ht="326.25" spans="1:10">
      <c r="A998" s="108"/>
      <c r="B998" s="108"/>
      <c r="C998" s="103" t="s">
        <v>1399</v>
      </c>
      <c r="D998" s="103" t="s">
        <v>1400</v>
      </c>
      <c r="E998" s="99" t="s">
        <v>3310</v>
      </c>
      <c r="F998" s="103" t="s">
        <v>1487</v>
      </c>
      <c r="G998" s="99" t="s">
        <v>1927</v>
      </c>
      <c r="H998" s="103" t="s">
        <v>1397</v>
      </c>
      <c r="I998" s="103" t="s">
        <v>1384</v>
      </c>
      <c r="J998" s="99" t="s">
        <v>3311</v>
      </c>
    </row>
    <row r="999" ht="146.25" spans="1:10">
      <c r="A999" s="110"/>
      <c r="B999" s="110"/>
      <c r="C999" s="103" t="s">
        <v>1404</v>
      </c>
      <c r="D999" s="103" t="s">
        <v>1405</v>
      </c>
      <c r="E999" s="99" t="s">
        <v>1538</v>
      </c>
      <c r="F999" s="103" t="s">
        <v>1487</v>
      </c>
      <c r="G999" s="99" t="s">
        <v>1450</v>
      </c>
      <c r="H999" s="103" t="s">
        <v>1397</v>
      </c>
      <c r="I999" s="103" t="s">
        <v>1384</v>
      </c>
      <c r="J999" s="99" t="s">
        <v>3312</v>
      </c>
    </row>
    <row r="1000" ht="45" spans="1:10">
      <c r="A1000" s="106" t="s">
        <v>3313</v>
      </c>
      <c r="B1000" s="106" t="s">
        <v>3297</v>
      </c>
      <c r="C1000" s="103" t="s">
        <v>1379</v>
      </c>
      <c r="D1000" s="103" t="s">
        <v>1380</v>
      </c>
      <c r="E1000" s="99" t="s">
        <v>3314</v>
      </c>
      <c r="F1000" s="103" t="s">
        <v>1528</v>
      </c>
      <c r="G1000" s="99" t="s">
        <v>3315</v>
      </c>
      <c r="H1000" s="103" t="s">
        <v>1678</v>
      </c>
      <c r="I1000" s="103" t="s">
        <v>1384</v>
      </c>
      <c r="J1000" s="99" t="s">
        <v>3183</v>
      </c>
    </row>
    <row r="1001" ht="67.5" spans="1:10">
      <c r="A1001" s="108"/>
      <c r="B1001" s="108"/>
      <c r="C1001" s="103" t="s">
        <v>1379</v>
      </c>
      <c r="D1001" s="103" t="s">
        <v>1439</v>
      </c>
      <c r="E1001" s="99" t="s">
        <v>3316</v>
      </c>
      <c r="F1001" s="103" t="s">
        <v>1528</v>
      </c>
      <c r="G1001" s="99" t="s">
        <v>1396</v>
      </c>
      <c r="H1001" s="103" t="s">
        <v>1397</v>
      </c>
      <c r="I1001" s="103" t="s">
        <v>1384</v>
      </c>
      <c r="J1001" s="99" t="s">
        <v>3284</v>
      </c>
    </row>
    <row r="1002" ht="22.5" spans="1:10">
      <c r="A1002" s="108"/>
      <c r="B1002" s="108"/>
      <c r="C1002" s="103" t="s">
        <v>1379</v>
      </c>
      <c r="D1002" s="103" t="s">
        <v>1394</v>
      </c>
      <c r="E1002" s="99" t="s">
        <v>3188</v>
      </c>
      <c r="F1002" s="103" t="s">
        <v>1528</v>
      </c>
      <c r="G1002" s="99" t="s">
        <v>1396</v>
      </c>
      <c r="H1002" s="103" t="s">
        <v>1397</v>
      </c>
      <c r="I1002" s="103" t="s">
        <v>1384</v>
      </c>
      <c r="J1002" s="99" t="s">
        <v>3164</v>
      </c>
    </row>
    <row r="1003" ht="78.75" spans="1:10">
      <c r="A1003" s="108"/>
      <c r="B1003" s="108"/>
      <c r="C1003" s="103" t="s">
        <v>1379</v>
      </c>
      <c r="D1003" s="103" t="s">
        <v>1583</v>
      </c>
      <c r="E1003" s="99" t="s">
        <v>3299</v>
      </c>
      <c r="F1003" s="103" t="s">
        <v>1528</v>
      </c>
      <c r="G1003" s="99" t="s">
        <v>1624</v>
      </c>
      <c r="H1003" s="103" t="s">
        <v>1924</v>
      </c>
      <c r="I1003" s="103" t="s">
        <v>1384</v>
      </c>
      <c r="J1003" s="99" t="s">
        <v>3286</v>
      </c>
    </row>
    <row r="1004" ht="33.75" spans="1:10">
      <c r="A1004" s="108"/>
      <c r="B1004" s="108"/>
      <c r="C1004" s="103" t="s">
        <v>1399</v>
      </c>
      <c r="D1004" s="103" t="s">
        <v>1400</v>
      </c>
      <c r="E1004" s="99" t="s">
        <v>3192</v>
      </c>
      <c r="F1004" s="103" t="s">
        <v>1487</v>
      </c>
      <c r="G1004" s="99" t="s">
        <v>3306</v>
      </c>
      <c r="H1004" s="103" t="s">
        <v>1397</v>
      </c>
      <c r="I1004" s="103" t="s">
        <v>1384</v>
      </c>
      <c r="J1004" s="99" t="s">
        <v>3193</v>
      </c>
    </row>
    <row r="1005" ht="78.75" spans="1:10">
      <c r="A1005" s="108"/>
      <c r="B1005" s="108"/>
      <c r="C1005" s="103" t="s">
        <v>1399</v>
      </c>
      <c r="D1005" s="103" t="s">
        <v>1503</v>
      </c>
      <c r="E1005" s="99" t="s">
        <v>3194</v>
      </c>
      <c r="F1005" s="103" t="s">
        <v>1528</v>
      </c>
      <c r="G1005" s="99" t="s">
        <v>2231</v>
      </c>
      <c r="H1005" s="103" t="s">
        <v>1505</v>
      </c>
      <c r="I1005" s="103" t="s">
        <v>1384</v>
      </c>
      <c r="J1005" s="99" t="s">
        <v>3287</v>
      </c>
    </row>
    <row r="1006" ht="67.5" spans="1:10">
      <c r="A1006" s="108"/>
      <c r="B1006" s="108"/>
      <c r="C1006" s="103" t="s">
        <v>1404</v>
      </c>
      <c r="D1006" s="103" t="s">
        <v>1405</v>
      </c>
      <c r="E1006" s="99" t="s">
        <v>3196</v>
      </c>
      <c r="F1006" s="103" t="s">
        <v>1487</v>
      </c>
      <c r="G1006" s="99" t="s">
        <v>1426</v>
      </c>
      <c r="H1006" s="103" t="s">
        <v>1397</v>
      </c>
      <c r="I1006" s="103" t="s">
        <v>1384</v>
      </c>
      <c r="J1006" s="99" t="s">
        <v>3197</v>
      </c>
    </row>
    <row r="1007" ht="67.5" spans="1:10">
      <c r="A1007" s="110"/>
      <c r="B1007" s="110"/>
      <c r="C1007" s="103" t="s">
        <v>1404</v>
      </c>
      <c r="D1007" s="103" t="s">
        <v>1405</v>
      </c>
      <c r="E1007" s="99" t="s">
        <v>3198</v>
      </c>
      <c r="F1007" s="103" t="s">
        <v>1487</v>
      </c>
      <c r="G1007" s="99" t="s">
        <v>1426</v>
      </c>
      <c r="H1007" s="103" t="s">
        <v>1397</v>
      </c>
      <c r="I1007" s="103" t="s">
        <v>1384</v>
      </c>
      <c r="J1007" s="99" t="s">
        <v>3199</v>
      </c>
    </row>
    <row r="1008" ht="90" spans="1:10">
      <c r="A1008" s="106" t="s">
        <v>3179</v>
      </c>
      <c r="B1008" s="106" t="s">
        <v>3297</v>
      </c>
      <c r="C1008" s="103" t="s">
        <v>1379</v>
      </c>
      <c r="D1008" s="103" t="s">
        <v>1380</v>
      </c>
      <c r="E1008" s="99" t="s">
        <v>3181</v>
      </c>
      <c r="F1008" s="103" t="s">
        <v>1528</v>
      </c>
      <c r="G1008" s="99" t="s">
        <v>3317</v>
      </c>
      <c r="H1008" s="103" t="s">
        <v>1678</v>
      </c>
      <c r="I1008" s="103" t="s">
        <v>1384</v>
      </c>
      <c r="J1008" s="99" t="s">
        <v>3318</v>
      </c>
    </row>
    <row r="1009" ht="168.75" spans="1:10">
      <c r="A1009" s="108"/>
      <c r="B1009" s="108"/>
      <c r="C1009" s="103" t="s">
        <v>1379</v>
      </c>
      <c r="D1009" s="103" t="s">
        <v>1439</v>
      </c>
      <c r="E1009" s="99" t="s">
        <v>3319</v>
      </c>
      <c r="F1009" s="103" t="s">
        <v>1528</v>
      </c>
      <c r="G1009" s="99" t="s">
        <v>1396</v>
      </c>
      <c r="H1009" s="103" t="s">
        <v>1397</v>
      </c>
      <c r="I1009" s="103" t="s">
        <v>1384</v>
      </c>
      <c r="J1009" s="99" t="s">
        <v>3320</v>
      </c>
    </row>
    <row r="1010" ht="45" spans="1:10">
      <c r="A1010" s="108"/>
      <c r="B1010" s="108"/>
      <c r="C1010" s="103" t="s">
        <v>1379</v>
      </c>
      <c r="D1010" s="103" t="s">
        <v>1439</v>
      </c>
      <c r="E1010" s="99" t="s">
        <v>3186</v>
      </c>
      <c r="F1010" s="103" t="s">
        <v>1487</v>
      </c>
      <c r="G1010" s="99" t="s">
        <v>1477</v>
      </c>
      <c r="H1010" s="103" t="s">
        <v>1397</v>
      </c>
      <c r="I1010" s="103" t="s">
        <v>1384</v>
      </c>
      <c r="J1010" s="99" t="s">
        <v>3187</v>
      </c>
    </row>
    <row r="1011" ht="22.5" spans="1:10">
      <c r="A1011" s="108"/>
      <c r="B1011" s="108"/>
      <c r="C1011" s="103" t="s">
        <v>1379</v>
      </c>
      <c r="D1011" s="103" t="s">
        <v>1394</v>
      </c>
      <c r="E1011" s="99" t="s">
        <v>3188</v>
      </c>
      <c r="F1011" s="103" t="s">
        <v>1528</v>
      </c>
      <c r="G1011" s="99" t="s">
        <v>1396</v>
      </c>
      <c r="H1011" s="103" t="s">
        <v>1397</v>
      </c>
      <c r="I1011" s="103" t="s">
        <v>1384</v>
      </c>
      <c r="J1011" s="99" t="s">
        <v>3164</v>
      </c>
    </row>
    <row r="1012" ht="78.75" spans="1:10">
      <c r="A1012" s="108"/>
      <c r="B1012" s="108"/>
      <c r="C1012" s="103" t="s">
        <v>1379</v>
      </c>
      <c r="D1012" s="103" t="s">
        <v>1583</v>
      </c>
      <c r="E1012" s="99" t="s">
        <v>3189</v>
      </c>
      <c r="F1012" s="103" t="s">
        <v>1528</v>
      </c>
      <c r="G1012" s="99" t="s">
        <v>3190</v>
      </c>
      <c r="H1012" s="103" t="s">
        <v>1924</v>
      </c>
      <c r="I1012" s="103" t="s">
        <v>1384</v>
      </c>
      <c r="J1012" s="99" t="s">
        <v>3321</v>
      </c>
    </row>
    <row r="1013" ht="33.75" spans="1:10">
      <c r="A1013" s="108"/>
      <c r="B1013" s="108"/>
      <c r="C1013" s="103" t="s">
        <v>1399</v>
      </c>
      <c r="D1013" s="103" t="s">
        <v>1400</v>
      </c>
      <c r="E1013" s="99" t="s">
        <v>3192</v>
      </c>
      <c r="F1013" s="103" t="s">
        <v>1487</v>
      </c>
      <c r="G1013" s="99" t="s">
        <v>3306</v>
      </c>
      <c r="H1013" s="103" t="s">
        <v>1397</v>
      </c>
      <c r="I1013" s="103" t="s">
        <v>1384</v>
      </c>
      <c r="J1013" s="99" t="s">
        <v>3193</v>
      </c>
    </row>
    <row r="1014" ht="78.75" spans="1:10">
      <c r="A1014" s="108"/>
      <c r="B1014" s="108"/>
      <c r="C1014" s="103" t="s">
        <v>1399</v>
      </c>
      <c r="D1014" s="103" t="s">
        <v>1400</v>
      </c>
      <c r="E1014" s="99" t="s">
        <v>3301</v>
      </c>
      <c r="F1014" s="103" t="s">
        <v>1528</v>
      </c>
      <c r="G1014" s="99" t="s">
        <v>1396</v>
      </c>
      <c r="H1014" s="103" t="s">
        <v>1397</v>
      </c>
      <c r="I1014" s="103" t="s">
        <v>1384</v>
      </c>
      <c r="J1014" s="99" t="s">
        <v>3322</v>
      </c>
    </row>
    <row r="1015" ht="78.75" spans="1:10">
      <c r="A1015" s="108"/>
      <c r="B1015" s="108"/>
      <c r="C1015" s="103" t="s">
        <v>1399</v>
      </c>
      <c r="D1015" s="103" t="s">
        <v>1503</v>
      </c>
      <c r="E1015" s="99" t="s">
        <v>3194</v>
      </c>
      <c r="F1015" s="103" t="s">
        <v>1528</v>
      </c>
      <c r="G1015" s="99" t="s">
        <v>2231</v>
      </c>
      <c r="H1015" s="103" t="s">
        <v>1505</v>
      </c>
      <c r="I1015" s="103" t="s">
        <v>1384</v>
      </c>
      <c r="J1015" s="99" t="s">
        <v>3323</v>
      </c>
    </row>
    <row r="1016" ht="78.75" spans="1:10">
      <c r="A1016" s="108"/>
      <c r="B1016" s="108"/>
      <c r="C1016" s="103" t="s">
        <v>1404</v>
      </c>
      <c r="D1016" s="103" t="s">
        <v>1405</v>
      </c>
      <c r="E1016" s="99" t="s">
        <v>3196</v>
      </c>
      <c r="F1016" s="103" t="s">
        <v>1487</v>
      </c>
      <c r="G1016" s="99" t="s">
        <v>1426</v>
      </c>
      <c r="H1016" s="103" t="s">
        <v>1397</v>
      </c>
      <c r="I1016" s="103" t="s">
        <v>1384</v>
      </c>
      <c r="J1016" s="99" t="s">
        <v>3324</v>
      </c>
    </row>
    <row r="1017" ht="90" spans="1:10">
      <c r="A1017" s="110"/>
      <c r="B1017" s="110"/>
      <c r="C1017" s="103" t="s">
        <v>1404</v>
      </c>
      <c r="D1017" s="103" t="s">
        <v>1405</v>
      </c>
      <c r="E1017" s="99" t="s">
        <v>3198</v>
      </c>
      <c r="F1017" s="103" t="s">
        <v>1487</v>
      </c>
      <c r="G1017" s="99" t="s">
        <v>1426</v>
      </c>
      <c r="H1017" s="103" t="s">
        <v>1397</v>
      </c>
      <c r="I1017" s="103" t="s">
        <v>1384</v>
      </c>
      <c r="J1017" s="99" t="s">
        <v>3325</v>
      </c>
    </row>
    <row r="1018" ht="67.5" spans="1:10">
      <c r="A1018" s="106" t="s">
        <v>3326</v>
      </c>
      <c r="B1018" s="106" t="s">
        <v>3327</v>
      </c>
      <c r="C1018" s="103" t="s">
        <v>1379</v>
      </c>
      <c r="D1018" s="103" t="s">
        <v>1380</v>
      </c>
      <c r="E1018" s="99" t="s">
        <v>3241</v>
      </c>
      <c r="F1018" s="103" t="s">
        <v>1528</v>
      </c>
      <c r="G1018" s="99" t="s">
        <v>1517</v>
      </c>
      <c r="H1018" s="103" t="s">
        <v>1678</v>
      </c>
      <c r="I1018" s="103" t="s">
        <v>1384</v>
      </c>
      <c r="J1018" s="99" t="s">
        <v>3328</v>
      </c>
    </row>
    <row r="1019" ht="67.5" spans="1:10">
      <c r="A1019" s="108"/>
      <c r="B1019" s="108"/>
      <c r="C1019" s="103" t="s">
        <v>1379</v>
      </c>
      <c r="D1019" s="103" t="s">
        <v>1439</v>
      </c>
      <c r="E1019" s="99" t="s">
        <v>3329</v>
      </c>
      <c r="F1019" s="103" t="s">
        <v>1528</v>
      </c>
      <c r="G1019" s="99" t="s">
        <v>1396</v>
      </c>
      <c r="H1019" s="103" t="s">
        <v>1397</v>
      </c>
      <c r="I1019" s="103" t="s">
        <v>1384</v>
      </c>
      <c r="J1019" s="99" t="s">
        <v>3328</v>
      </c>
    </row>
    <row r="1020" ht="22.5" spans="1:10">
      <c r="A1020" s="108"/>
      <c r="B1020" s="108"/>
      <c r="C1020" s="103" t="s">
        <v>1379</v>
      </c>
      <c r="D1020" s="103" t="s">
        <v>1394</v>
      </c>
      <c r="E1020" s="99" t="s">
        <v>3188</v>
      </c>
      <c r="F1020" s="103" t="s">
        <v>1528</v>
      </c>
      <c r="G1020" s="99" t="s">
        <v>1396</v>
      </c>
      <c r="H1020" s="103" t="s">
        <v>1397</v>
      </c>
      <c r="I1020" s="103" t="s">
        <v>1384</v>
      </c>
      <c r="J1020" s="99" t="s">
        <v>3164</v>
      </c>
    </row>
    <row r="1021" ht="409.5" spans="1:10">
      <c r="A1021" s="108"/>
      <c r="B1021" s="108"/>
      <c r="C1021" s="103" t="s">
        <v>1379</v>
      </c>
      <c r="D1021" s="103" t="s">
        <v>1583</v>
      </c>
      <c r="E1021" s="99" t="s">
        <v>3330</v>
      </c>
      <c r="F1021" s="103" t="s">
        <v>1528</v>
      </c>
      <c r="G1021" s="99" t="s">
        <v>2227</v>
      </c>
      <c r="H1021" s="103" t="s">
        <v>1924</v>
      </c>
      <c r="I1021" s="103" t="s">
        <v>1384</v>
      </c>
      <c r="J1021" s="99" t="s">
        <v>3331</v>
      </c>
    </row>
    <row r="1022" ht="67.5" spans="1:10">
      <c r="A1022" s="108"/>
      <c r="B1022" s="108"/>
      <c r="C1022" s="103" t="s">
        <v>1399</v>
      </c>
      <c r="D1022" s="103" t="s">
        <v>1503</v>
      </c>
      <c r="E1022" s="99" t="s">
        <v>3194</v>
      </c>
      <c r="F1022" s="103" t="s">
        <v>1528</v>
      </c>
      <c r="G1022" s="99" t="s">
        <v>2231</v>
      </c>
      <c r="H1022" s="103" t="s">
        <v>1505</v>
      </c>
      <c r="I1022" s="103" t="s">
        <v>1384</v>
      </c>
      <c r="J1022" s="99" t="s">
        <v>3195</v>
      </c>
    </row>
    <row r="1023" ht="67.5" spans="1:10">
      <c r="A1023" s="108"/>
      <c r="B1023" s="108"/>
      <c r="C1023" s="103" t="s">
        <v>1404</v>
      </c>
      <c r="D1023" s="103" t="s">
        <v>1405</v>
      </c>
      <c r="E1023" s="99" t="s">
        <v>3196</v>
      </c>
      <c r="F1023" s="103" t="s">
        <v>1487</v>
      </c>
      <c r="G1023" s="99" t="s">
        <v>1426</v>
      </c>
      <c r="H1023" s="103" t="s">
        <v>1397</v>
      </c>
      <c r="I1023" s="103" t="s">
        <v>1384</v>
      </c>
      <c r="J1023" s="99" t="s">
        <v>3332</v>
      </c>
    </row>
    <row r="1024" ht="78.75" spans="1:10">
      <c r="A1024" s="110"/>
      <c r="B1024" s="110"/>
      <c r="C1024" s="103" t="s">
        <v>1404</v>
      </c>
      <c r="D1024" s="103" t="s">
        <v>1405</v>
      </c>
      <c r="E1024" s="99" t="s">
        <v>3198</v>
      </c>
      <c r="F1024" s="103" t="s">
        <v>1487</v>
      </c>
      <c r="G1024" s="99" t="s">
        <v>1426</v>
      </c>
      <c r="H1024" s="103" t="s">
        <v>1397</v>
      </c>
      <c r="I1024" s="103" t="s">
        <v>1384</v>
      </c>
      <c r="J1024" s="99" t="s">
        <v>3333</v>
      </c>
    </row>
    <row r="1025" ht="33.75" spans="1:10">
      <c r="A1025" s="106" t="s">
        <v>3213</v>
      </c>
      <c r="B1025" s="106" t="s">
        <v>3214</v>
      </c>
      <c r="C1025" s="103" t="s">
        <v>1379</v>
      </c>
      <c r="D1025" s="103" t="s">
        <v>1380</v>
      </c>
      <c r="E1025" s="99" t="s">
        <v>3215</v>
      </c>
      <c r="F1025" s="103" t="s">
        <v>1528</v>
      </c>
      <c r="G1025" s="99" t="s">
        <v>3334</v>
      </c>
      <c r="H1025" s="103" t="s">
        <v>1536</v>
      </c>
      <c r="I1025" s="103" t="s">
        <v>1384</v>
      </c>
      <c r="J1025" s="99" t="s">
        <v>3216</v>
      </c>
    </row>
    <row r="1026" spans="1:10">
      <c r="A1026" s="108"/>
      <c r="B1026" s="108"/>
      <c r="C1026" s="103" t="s">
        <v>1379</v>
      </c>
      <c r="D1026" s="103" t="s">
        <v>1394</v>
      </c>
      <c r="E1026" s="99" t="s">
        <v>3163</v>
      </c>
      <c r="F1026" s="103" t="s">
        <v>1528</v>
      </c>
      <c r="G1026" s="99" t="s">
        <v>1396</v>
      </c>
      <c r="H1026" s="103" t="s">
        <v>1397</v>
      </c>
      <c r="I1026" s="103" t="s">
        <v>1384</v>
      </c>
      <c r="J1026" s="99" t="s">
        <v>3217</v>
      </c>
    </row>
    <row r="1027" ht="33.75" spans="1:10">
      <c r="A1027" s="108"/>
      <c r="B1027" s="108"/>
      <c r="C1027" s="103" t="s">
        <v>1379</v>
      </c>
      <c r="D1027" s="103" t="s">
        <v>1583</v>
      </c>
      <c r="E1027" s="99" t="s">
        <v>3218</v>
      </c>
      <c r="F1027" s="103" t="s">
        <v>1528</v>
      </c>
      <c r="G1027" s="99" t="s">
        <v>1624</v>
      </c>
      <c r="H1027" s="103" t="s">
        <v>3208</v>
      </c>
      <c r="I1027" s="103" t="s">
        <v>1384</v>
      </c>
      <c r="J1027" s="99" t="s">
        <v>3219</v>
      </c>
    </row>
    <row r="1028" ht="56.25" spans="1:10">
      <c r="A1028" s="108"/>
      <c r="B1028" s="108"/>
      <c r="C1028" s="103" t="s">
        <v>1399</v>
      </c>
      <c r="D1028" s="103" t="s">
        <v>1400</v>
      </c>
      <c r="E1028" s="99" t="s">
        <v>3220</v>
      </c>
      <c r="F1028" s="103" t="s">
        <v>1487</v>
      </c>
      <c r="G1028" s="99" t="s">
        <v>1426</v>
      </c>
      <c r="H1028" s="103" t="s">
        <v>1397</v>
      </c>
      <c r="I1028" s="103" t="s">
        <v>1384</v>
      </c>
      <c r="J1028" s="99" t="s">
        <v>3335</v>
      </c>
    </row>
    <row r="1029" ht="56.25" spans="1:10">
      <c r="A1029" s="110"/>
      <c r="B1029" s="110"/>
      <c r="C1029" s="103" t="s">
        <v>1404</v>
      </c>
      <c r="D1029" s="103" t="s">
        <v>1405</v>
      </c>
      <c r="E1029" s="99" t="s">
        <v>3222</v>
      </c>
      <c r="F1029" s="103" t="s">
        <v>1487</v>
      </c>
      <c r="G1029" s="99" t="s">
        <v>1426</v>
      </c>
      <c r="H1029" s="103" t="s">
        <v>1397</v>
      </c>
      <c r="I1029" s="103" t="s">
        <v>1384</v>
      </c>
      <c r="J1029" s="99" t="s">
        <v>3335</v>
      </c>
    </row>
    <row r="1030" ht="56.25" spans="1:10">
      <c r="A1030" s="106" t="s">
        <v>3224</v>
      </c>
      <c r="B1030" s="106" t="s">
        <v>3336</v>
      </c>
      <c r="C1030" s="103" t="s">
        <v>1379</v>
      </c>
      <c r="D1030" s="103" t="s">
        <v>1380</v>
      </c>
      <c r="E1030" s="99" t="s">
        <v>3226</v>
      </c>
      <c r="F1030" s="103" t="s">
        <v>1528</v>
      </c>
      <c r="G1030" s="99" t="s">
        <v>3337</v>
      </c>
      <c r="H1030" s="103" t="s">
        <v>1678</v>
      </c>
      <c r="I1030" s="103" t="s">
        <v>1384</v>
      </c>
      <c r="J1030" s="99" t="s">
        <v>3338</v>
      </c>
    </row>
    <row r="1031" ht="112.5" spans="1:10">
      <c r="A1031" s="108"/>
      <c r="B1031" s="108"/>
      <c r="C1031" s="103" t="s">
        <v>1379</v>
      </c>
      <c r="D1031" s="103" t="s">
        <v>1439</v>
      </c>
      <c r="E1031" s="99" t="s">
        <v>3339</v>
      </c>
      <c r="F1031" s="103" t="s">
        <v>1528</v>
      </c>
      <c r="G1031" s="99" t="s">
        <v>1396</v>
      </c>
      <c r="H1031" s="103" t="s">
        <v>1397</v>
      </c>
      <c r="I1031" s="103" t="s">
        <v>1384</v>
      </c>
      <c r="J1031" s="99" t="s">
        <v>3340</v>
      </c>
    </row>
    <row r="1032" ht="67.5" spans="1:10">
      <c r="A1032" s="108"/>
      <c r="B1032" s="108"/>
      <c r="C1032" s="103" t="s">
        <v>1379</v>
      </c>
      <c r="D1032" s="103" t="s">
        <v>1583</v>
      </c>
      <c r="E1032" s="99" t="s">
        <v>3231</v>
      </c>
      <c r="F1032" s="103" t="s">
        <v>1375</v>
      </c>
      <c r="G1032" s="99" t="s">
        <v>3232</v>
      </c>
      <c r="H1032" s="103" t="s">
        <v>1536</v>
      </c>
      <c r="I1032" s="103" t="s">
        <v>1384</v>
      </c>
      <c r="J1032" s="99" t="s">
        <v>3341</v>
      </c>
    </row>
    <row r="1033" ht="213.75" spans="1:10">
      <c r="A1033" s="108"/>
      <c r="B1033" s="108"/>
      <c r="C1033" s="103" t="s">
        <v>1399</v>
      </c>
      <c r="D1033" s="103" t="s">
        <v>1400</v>
      </c>
      <c r="E1033" s="99" t="s">
        <v>3234</v>
      </c>
      <c r="F1033" s="103" t="s">
        <v>1528</v>
      </c>
      <c r="G1033" s="99" t="s">
        <v>1874</v>
      </c>
      <c r="H1033" s="103" t="s">
        <v>1397</v>
      </c>
      <c r="I1033" s="103" t="s">
        <v>1384</v>
      </c>
      <c r="J1033" s="99" t="s">
        <v>3342</v>
      </c>
    </row>
    <row r="1034" ht="90" spans="1:10">
      <c r="A1034" s="108"/>
      <c r="B1034" s="108"/>
      <c r="C1034" s="103" t="s">
        <v>1404</v>
      </c>
      <c r="D1034" s="103" t="s">
        <v>1405</v>
      </c>
      <c r="E1034" s="99" t="s">
        <v>3086</v>
      </c>
      <c r="F1034" s="103" t="s">
        <v>3236</v>
      </c>
      <c r="G1034" s="99" t="s">
        <v>1426</v>
      </c>
      <c r="H1034" s="103" t="s">
        <v>1397</v>
      </c>
      <c r="I1034" s="103" t="s">
        <v>1384</v>
      </c>
      <c r="J1034" s="99" t="s">
        <v>3237</v>
      </c>
    </row>
    <row r="1035" ht="90" spans="1:10">
      <c r="A1035" s="110"/>
      <c r="B1035" s="110"/>
      <c r="C1035" s="103" t="s">
        <v>1404</v>
      </c>
      <c r="D1035" s="103" t="s">
        <v>1405</v>
      </c>
      <c r="E1035" s="99" t="s">
        <v>3238</v>
      </c>
      <c r="F1035" s="103" t="s">
        <v>1375</v>
      </c>
      <c r="G1035" s="99" t="s">
        <v>1450</v>
      </c>
      <c r="H1035" s="103" t="s">
        <v>1397</v>
      </c>
      <c r="I1035" s="103" t="s">
        <v>1384</v>
      </c>
      <c r="J1035" s="99" t="s">
        <v>3237</v>
      </c>
    </row>
    <row r="1036" ht="409.5" spans="1:10">
      <c r="A1036" s="106" t="s">
        <v>3343</v>
      </c>
      <c r="B1036" s="106" t="s">
        <v>3251</v>
      </c>
      <c r="C1036" s="103" t="s">
        <v>1379</v>
      </c>
      <c r="D1036" s="103" t="s">
        <v>1380</v>
      </c>
      <c r="E1036" s="99" t="s">
        <v>3289</v>
      </c>
      <c r="F1036" s="103" t="s">
        <v>1528</v>
      </c>
      <c r="G1036" s="99" t="s">
        <v>1115</v>
      </c>
      <c r="H1036" s="103" t="s">
        <v>1678</v>
      </c>
      <c r="I1036" s="103" t="s">
        <v>1384</v>
      </c>
      <c r="J1036" s="99" t="s">
        <v>3344</v>
      </c>
    </row>
    <row r="1037" ht="409.5" spans="1:10">
      <c r="A1037" s="108"/>
      <c r="B1037" s="108"/>
      <c r="C1037" s="103" t="s">
        <v>1379</v>
      </c>
      <c r="D1037" s="103" t="s">
        <v>1439</v>
      </c>
      <c r="E1037" s="99" t="s">
        <v>3255</v>
      </c>
      <c r="F1037" s="103" t="s">
        <v>1487</v>
      </c>
      <c r="G1037" s="99" t="s">
        <v>1396</v>
      </c>
      <c r="H1037" s="103" t="s">
        <v>1397</v>
      </c>
      <c r="I1037" s="103" t="s">
        <v>1384</v>
      </c>
      <c r="J1037" s="99" t="s">
        <v>3345</v>
      </c>
    </row>
    <row r="1038" ht="409.5" spans="1:10">
      <c r="A1038" s="108"/>
      <c r="B1038" s="108"/>
      <c r="C1038" s="103" t="s">
        <v>1379</v>
      </c>
      <c r="D1038" s="103" t="s">
        <v>1394</v>
      </c>
      <c r="E1038" s="99" t="s">
        <v>3257</v>
      </c>
      <c r="F1038" s="103" t="s">
        <v>1528</v>
      </c>
      <c r="G1038" s="99" t="s">
        <v>1396</v>
      </c>
      <c r="H1038" s="103" t="s">
        <v>1397</v>
      </c>
      <c r="I1038" s="103" t="s">
        <v>1384</v>
      </c>
      <c r="J1038" s="99" t="s">
        <v>3346</v>
      </c>
    </row>
    <row r="1039" ht="22.5" spans="1:10">
      <c r="A1039" s="108"/>
      <c r="B1039" s="108"/>
      <c r="C1039" s="103" t="s">
        <v>1379</v>
      </c>
      <c r="D1039" s="103" t="s">
        <v>1583</v>
      </c>
      <c r="E1039" s="99" t="s">
        <v>3259</v>
      </c>
      <c r="F1039" s="103" t="s">
        <v>1528</v>
      </c>
      <c r="G1039" s="99" t="s">
        <v>2460</v>
      </c>
      <c r="H1039" s="103" t="s">
        <v>1536</v>
      </c>
      <c r="I1039" s="103" t="s">
        <v>1384</v>
      </c>
      <c r="J1039" s="99" t="s">
        <v>3261</v>
      </c>
    </row>
    <row r="1040" ht="78.75" spans="1:10">
      <c r="A1040" s="108"/>
      <c r="B1040" s="108"/>
      <c r="C1040" s="103" t="s">
        <v>1399</v>
      </c>
      <c r="D1040" s="103" t="s">
        <v>1400</v>
      </c>
      <c r="E1040" s="99" t="s">
        <v>3347</v>
      </c>
      <c r="F1040" s="103" t="s">
        <v>1528</v>
      </c>
      <c r="G1040" s="99" t="s">
        <v>1426</v>
      </c>
      <c r="H1040" s="103" t="s">
        <v>1397</v>
      </c>
      <c r="I1040" s="103" t="s">
        <v>1384</v>
      </c>
      <c r="J1040" s="99" t="s">
        <v>3293</v>
      </c>
    </row>
    <row r="1041" ht="56.25" spans="1:10">
      <c r="A1041" s="108"/>
      <c r="B1041" s="108"/>
      <c r="C1041" s="103" t="s">
        <v>1399</v>
      </c>
      <c r="D1041" s="103" t="s">
        <v>1503</v>
      </c>
      <c r="E1041" s="99" t="s">
        <v>3264</v>
      </c>
      <c r="F1041" s="103" t="s">
        <v>1841</v>
      </c>
      <c r="G1041" s="99" t="s">
        <v>1577</v>
      </c>
      <c r="H1041" s="103" t="s">
        <v>1505</v>
      </c>
      <c r="I1041" s="103" t="s">
        <v>1384</v>
      </c>
      <c r="J1041" s="99" t="s">
        <v>3348</v>
      </c>
    </row>
    <row r="1042" ht="78.75" spans="1:10">
      <c r="A1042" s="108"/>
      <c r="B1042" s="108"/>
      <c r="C1042" s="103" t="s">
        <v>1404</v>
      </c>
      <c r="D1042" s="103" t="s">
        <v>1405</v>
      </c>
      <c r="E1042" s="99" t="s">
        <v>3266</v>
      </c>
      <c r="F1042" s="103" t="s">
        <v>1487</v>
      </c>
      <c r="G1042" s="99" t="s">
        <v>1426</v>
      </c>
      <c r="H1042" s="103" t="s">
        <v>1397</v>
      </c>
      <c r="I1042" s="103" t="s">
        <v>1384</v>
      </c>
      <c r="J1042" s="99" t="s">
        <v>3293</v>
      </c>
    </row>
    <row r="1043" ht="90" spans="1:10">
      <c r="A1043" s="110"/>
      <c r="B1043" s="110"/>
      <c r="C1043" s="103" t="s">
        <v>1404</v>
      </c>
      <c r="D1043" s="103" t="s">
        <v>1405</v>
      </c>
      <c r="E1043" s="99" t="s">
        <v>3086</v>
      </c>
      <c r="F1043" s="103" t="s">
        <v>1487</v>
      </c>
      <c r="G1043" s="99" t="s">
        <v>1426</v>
      </c>
      <c r="H1043" s="103" t="s">
        <v>1397</v>
      </c>
      <c r="I1043" s="103" t="s">
        <v>1384</v>
      </c>
      <c r="J1043" s="99" t="s">
        <v>3295</v>
      </c>
    </row>
    <row r="1044" ht="22.5" spans="1:10">
      <c r="A1044" s="106" t="s">
        <v>3349</v>
      </c>
      <c r="B1044" s="106" t="s">
        <v>1542</v>
      </c>
      <c r="C1044" s="103" t="s">
        <v>1379</v>
      </c>
      <c r="D1044" s="103" t="s">
        <v>1380</v>
      </c>
      <c r="E1044" s="99" t="s">
        <v>1542</v>
      </c>
      <c r="F1044" s="103" t="s">
        <v>1375</v>
      </c>
      <c r="G1044" s="99" t="s">
        <v>1542</v>
      </c>
      <c r="H1044" s="103" t="s">
        <v>1397</v>
      </c>
      <c r="I1044" s="103" t="s">
        <v>1384</v>
      </c>
      <c r="J1044" s="99" t="s">
        <v>1542</v>
      </c>
    </row>
    <row r="1045" ht="22.5" spans="1:10">
      <c r="A1045" s="108"/>
      <c r="B1045" s="108"/>
      <c r="C1045" s="103" t="s">
        <v>1399</v>
      </c>
      <c r="D1045" s="103" t="s">
        <v>1543</v>
      </c>
      <c r="E1045" s="99" t="s">
        <v>1542</v>
      </c>
      <c r="F1045" s="103" t="s">
        <v>1375</v>
      </c>
      <c r="G1045" s="99" t="s">
        <v>1542</v>
      </c>
      <c r="H1045" s="103" t="s">
        <v>1397</v>
      </c>
      <c r="I1045" s="103" t="s">
        <v>1384</v>
      </c>
      <c r="J1045" s="99" t="s">
        <v>1542</v>
      </c>
    </row>
    <row r="1046" ht="22.5" spans="1:10">
      <c r="A1046" s="110"/>
      <c r="B1046" s="110"/>
      <c r="C1046" s="103" t="s">
        <v>1404</v>
      </c>
      <c r="D1046" s="103" t="s">
        <v>1405</v>
      </c>
      <c r="E1046" s="99" t="s">
        <v>1542</v>
      </c>
      <c r="F1046" s="103" t="s">
        <v>1375</v>
      </c>
      <c r="G1046" s="99" t="s">
        <v>1542</v>
      </c>
      <c r="H1046" s="103" t="s">
        <v>1397</v>
      </c>
      <c r="I1046" s="103" t="s">
        <v>1384</v>
      </c>
      <c r="J1046" s="99" t="s">
        <v>1542</v>
      </c>
    </row>
    <row r="1047" ht="22.5" spans="1:10">
      <c r="A1047" s="106" t="s">
        <v>3350</v>
      </c>
      <c r="B1047" s="106" t="s">
        <v>3201</v>
      </c>
      <c r="C1047" s="103" t="s">
        <v>1379</v>
      </c>
      <c r="D1047" s="103" t="s">
        <v>1380</v>
      </c>
      <c r="E1047" s="99" t="s">
        <v>3202</v>
      </c>
      <c r="F1047" s="103" t="s">
        <v>1487</v>
      </c>
      <c r="G1047" s="99" t="s">
        <v>3351</v>
      </c>
      <c r="H1047" s="103" t="s">
        <v>1470</v>
      </c>
      <c r="I1047" s="103" t="s">
        <v>1384</v>
      </c>
      <c r="J1047" s="99" t="s">
        <v>3204</v>
      </c>
    </row>
    <row r="1048" ht="22.5" spans="1:10">
      <c r="A1048" s="108"/>
      <c r="B1048" s="108"/>
      <c r="C1048" s="103" t="s">
        <v>1379</v>
      </c>
      <c r="D1048" s="103" t="s">
        <v>1439</v>
      </c>
      <c r="E1048" s="99" t="s">
        <v>3205</v>
      </c>
      <c r="F1048" s="103" t="s">
        <v>1487</v>
      </c>
      <c r="G1048" s="99" t="s">
        <v>1426</v>
      </c>
      <c r="H1048" s="103" t="s">
        <v>1397</v>
      </c>
      <c r="I1048" s="103" t="s">
        <v>1384</v>
      </c>
      <c r="J1048" s="99" t="s">
        <v>3206</v>
      </c>
    </row>
    <row r="1049" ht="22.5" spans="1:10">
      <c r="A1049" s="108"/>
      <c r="B1049" s="108"/>
      <c r="C1049" s="103" t="s">
        <v>1379</v>
      </c>
      <c r="D1049" s="103" t="s">
        <v>1583</v>
      </c>
      <c r="E1049" s="99" t="s">
        <v>3207</v>
      </c>
      <c r="F1049" s="103" t="s">
        <v>1841</v>
      </c>
      <c r="G1049" s="99" t="s">
        <v>3352</v>
      </c>
      <c r="H1049" s="103" t="s">
        <v>3208</v>
      </c>
      <c r="I1049" s="103" t="s">
        <v>1384</v>
      </c>
      <c r="J1049" s="99" t="s">
        <v>3209</v>
      </c>
    </row>
    <row r="1050" ht="33.75" spans="1:10">
      <c r="A1050" s="108"/>
      <c r="B1050" s="108"/>
      <c r="C1050" s="103" t="s">
        <v>1399</v>
      </c>
      <c r="D1050" s="103" t="s">
        <v>1400</v>
      </c>
      <c r="E1050" s="99" t="s">
        <v>3210</v>
      </c>
      <c r="F1050" s="103" t="s">
        <v>1487</v>
      </c>
      <c r="G1050" s="99" t="s">
        <v>1577</v>
      </c>
      <c r="H1050" s="103" t="s">
        <v>1397</v>
      </c>
      <c r="I1050" s="103" t="s">
        <v>1384</v>
      </c>
      <c r="J1050" s="99" t="s">
        <v>3211</v>
      </c>
    </row>
    <row r="1051" ht="67.5" spans="1:10">
      <c r="A1051" s="110"/>
      <c r="B1051" s="110"/>
      <c r="C1051" s="103" t="s">
        <v>1404</v>
      </c>
      <c r="D1051" s="103" t="s">
        <v>1405</v>
      </c>
      <c r="E1051" s="99" t="s">
        <v>3212</v>
      </c>
      <c r="F1051" s="103" t="s">
        <v>1487</v>
      </c>
      <c r="G1051" s="99" t="s">
        <v>1450</v>
      </c>
      <c r="H1051" s="103" t="s">
        <v>1397</v>
      </c>
      <c r="I1051" s="103" t="s">
        <v>1384</v>
      </c>
      <c r="J1051" s="99" t="s">
        <v>3148</v>
      </c>
    </row>
    <row r="1052" ht="56.25" spans="1:10">
      <c r="A1052" s="106" t="s">
        <v>3239</v>
      </c>
      <c r="B1052" s="106" t="s">
        <v>3240</v>
      </c>
      <c r="C1052" s="103" t="s">
        <v>1379</v>
      </c>
      <c r="D1052" s="103" t="s">
        <v>1380</v>
      </c>
      <c r="E1052" s="99" t="s">
        <v>3241</v>
      </c>
      <c r="F1052" s="103" t="s">
        <v>1528</v>
      </c>
      <c r="G1052" s="99" t="s">
        <v>1913</v>
      </c>
      <c r="H1052" s="103" t="s">
        <v>1678</v>
      </c>
      <c r="I1052" s="103" t="s">
        <v>1384</v>
      </c>
      <c r="J1052" s="99" t="s">
        <v>3243</v>
      </c>
    </row>
    <row r="1053" ht="56.25" spans="1:10">
      <c r="A1053" s="108"/>
      <c r="B1053" s="108"/>
      <c r="C1053" s="103" t="s">
        <v>1379</v>
      </c>
      <c r="D1053" s="103" t="s">
        <v>1439</v>
      </c>
      <c r="E1053" s="99" t="s">
        <v>3353</v>
      </c>
      <c r="F1053" s="103" t="s">
        <v>1528</v>
      </c>
      <c r="G1053" s="99" t="s">
        <v>1396</v>
      </c>
      <c r="H1053" s="103" t="s">
        <v>1397</v>
      </c>
      <c r="I1053" s="103" t="s">
        <v>1384</v>
      </c>
      <c r="J1053" s="99" t="s">
        <v>3245</v>
      </c>
    </row>
    <row r="1054" ht="22.5" spans="1:10">
      <c r="A1054" s="108"/>
      <c r="B1054" s="108"/>
      <c r="C1054" s="103" t="s">
        <v>1379</v>
      </c>
      <c r="D1054" s="103" t="s">
        <v>1394</v>
      </c>
      <c r="E1054" s="99" t="s">
        <v>3188</v>
      </c>
      <c r="F1054" s="103" t="s">
        <v>1528</v>
      </c>
      <c r="G1054" s="99" t="s">
        <v>1396</v>
      </c>
      <c r="H1054" s="103" t="s">
        <v>1397</v>
      </c>
      <c r="I1054" s="103" t="s">
        <v>1384</v>
      </c>
      <c r="J1054" s="99" t="s">
        <v>3164</v>
      </c>
    </row>
    <row r="1055" ht="56.25" spans="1:10">
      <c r="A1055" s="108"/>
      <c r="B1055" s="108"/>
      <c r="C1055" s="103" t="s">
        <v>1379</v>
      </c>
      <c r="D1055" s="103" t="s">
        <v>1583</v>
      </c>
      <c r="E1055" s="99" t="s">
        <v>3299</v>
      </c>
      <c r="F1055" s="103" t="s">
        <v>1528</v>
      </c>
      <c r="G1055" s="99" t="s">
        <v>2227</v>
      </c>
      <c r="H1055" s="103" t="s">
        <v>1924</v>
      </c>
      <c r="I1055" s="103" t="s">
        <v>1384</v>
      </c>
      <c r="J1055" s="99" t="s">
        <v>3247</v>
      </c>
    </row>
    <row r="1056" ht="33.75" spans="1:10">
      <c r="A1056" s="108"/>
      <c r="B1056" s="108"/>
      <c r="C1056" s="103" t="s">
        <v>1399</v>
      </c>
      <c r="D1056" s="103" t="s">
        <v>1400</v>
      </c>
      <c r="E1056" s="99" t="s">
        <v>3192</v>
      </c>
      <c r="F1056" s="103" t="s">
        <v>1487</v>
      </c>
      <c r="G1056" s="99" t="s">
        <v>1396</v>
      </c>
      <c r="H1056" s="103" t="s">
        <v>1397</v>
      </c>
      <c r="I1056" s="103" t="s">
        <v>1384</v>
      </c>
      <c r="J1056" s="99" t="s">
        <v>3193</v>
      </c>
    </row>
    <row r="1057" ht="78.75" spans="1:10">
      <c r="A1057" s="108"/>
      <c r="B1057" s="108"/>
      <c r="C1057" s="103" t="s">
        <v>1399</v>
      </c>
      <c r="D1057" s="103" t="s">
        <v>1503</v>
      </c>
      <c r="E1057" s="99" t="s">
        <v>3194</v>
      </c>
      <c r="F1057" s="103" t="s">
        <v>1528</v>
      </c>
      <c r="G1057" s="99" t="s">
        <v>2231</v>
      </c>
      <c r="H1057" s="103" t="s">
        <v>1505</v>
      </c>
      <c r="I1057" s="103" t="s">
        <v>1384</v>
      </c>
      <c r="J1057" s="99" t="s">
        <v>3354</v>
      </c>
    </row>
    <row r="1058" ht="56.25" spans="1:10">
      <c r="A1058" s="108"/>
      <c r="B1058" s="108"/>
      <c r="C1058" s="103" t="s">
        <v>1404</v>
      </c>
      <c r="D1058" s="103" t="s">
        <v>1405</v>
      </c>
      <c r="E1058" s="99" t="s">
        <v>3196</v>
      </c>
      <c r="F1058" s="103" t="s">
        <v>1487</v>
      </c>
      <c r="G1058" s="99" t="s">
        <v>1426</v>
      </c>
      <c r="H1058" s="103" t="s">
        <v>1397</v>
      </c>
      <c r="I1058" s="103" t="s">
        <v>1384</v>
      </c>
      <c r="J1058" s="99" t="s">
        <v>3248</v>
      </c>
    </row>
    <row r="1059" ht="67.5" spans="1:10">
      <c r="A1059" s="110"/>
      <c r="B1059" s="110"/>
      <c r="C1059" s="103" t="s">
        <v>1404</v>
      </c>
      <c r="D1059" s="103" t="s">
        <v>1405</v>
      </c>
      <c r="E1059" s="99" t="s">
        <v>3198</v>
      </c>
      <c r="F1059" s="103" t="s">
        <v>1487</v>
      </c>
      <c r="G1059" s="99" t="s">
        <v>1426</v>
      </c>
      <c r="H1059" s="103" t="s">
        <v>1397</v>
      </c>
      <c r="I1059" s="103" t="s">
        <v>1384</v>
      </c>
      <c r="J1059" s="99" t="s">
        <v>3249</v>
      </c>
    </row>
    <row r="1060" ht="22.5" spans="1:10">
      <c r="A1060" s="106" t="s">
        <v>3355</v>
      </c>
      <c r="B1060" s="106" t="s">
        <v>2266</v>
      </c>
      <c r="C1060" s="103" t="s">
        <v>1379</v>
      </c>
      <c r="D1060" s="103" t="s">
        <v>1380</v>
      </c>
      <c r="E1060" s="99" t="s">
        <v>3104</v>
      </c>
      <c r="F1060" s="103" t="s">
        <v>1487</v>
      </c>
      <c r="G1060" s="99" t="s">
        <v>1517</v>
      </c>
      <c r="H1060" s="103" t="s">
        <v>1388</v>
      </c>
      <c r="I1060" s="103" t="s">
        <v>1384</v>
      </c>
      <c r="J1060" s="99" t="s">
        <v>3106</v>
      </c>
    </row>
    <row r="1061" ht="22.5" spans="1:10">
      <c r="A1061" s="108"/>
      <c r="B1061" s="108"/>
      <c r="C1061" s="103" t="s">
        <v>1379</v>
      </c>
      <c r="D1061" s="103" t="s">
        <v>1439</v>
      </c>
      <c r="E1061" s="99" t="s">
        <v>3107</v>
      </c>
      <c r="F1061" s="103" t="s">
        <v>1487</v>
      </c>
      <c r="G1061" s="99" t="s">
        <v>1396</v>
      </c>
      <c r="H1061" s="103" t="s">
        <v>1397</v>
      </c>
      <c r="I1061" s="103" t="s">
        <v>1384</v>
      </c>
      <c r="J1061" s="99" t="s">
        <v>3108</v>
      </c>
    </row>
    <row r="1062" ht="22.5" spans="1:10">
      <c r="A1062" s="108"/>
      <c r="B1062" s="108"/>
      <c r="C1062" s="103" t="s">
        <v>1379</v>
      </c>
      <c r="D1062" s="103" t="s">
        <v>1583</v>
      </c>
      <c r="E1062" s="99" t="s">
        <v>3109</v>
      </c>
      <c r="F1062" s="103" t="s">
        <v>1841</v>
      </c>
      <c r="G1062" s="99" t="s">
        <v>3356</v>
      </c>
      <c r="H1062" s="103" t="s">
        <v>1536</v>
      </c>
      <c r="I1062" s="103" t="s">
        <v>1384</v>
      </c>
      <c r="J1062" s="99" t="s">
        <v>3110</v>
      </c>
    </row>
    <row r="1063" ht="45" spans="1:10">
      <c r="A1063" s="108"/>
      <c r="B1063" s="108"/>
      <c r="C1063" s="103" t="s">
        <v>1399</v>
      </c>
      <c r="D1063" s="103" t="s">
        <v>1400</v>
      </c>
      <c r="E1063" s="99" t="s">
        <v>3111</v>
      </c>
      <c r="F1063" s="103" t="s">
        <v>1487</v>
      </c>
      <c r="G1063" s="99" t="s">
        <v>1949</v>
      </c>
      <c r="H1063" s="103" t="s">
        <v>1397</v>
      </c>
      <c r="I1063" s="103" t="s">
        <v>1384</v>
      </c>
      <c r="J1063" s="99" t="s">
        <v>3112</v>
      </c>
    </row>
    <row r="1064" ht="67.5" spans="1:10">
      <c r="A1064" s="110"/>
      <c r="B1064" s="110"/>
      <c r="C1064" s="103" t="s">
        <v>1404</v>
      </c>
      <c r="D1064" s="103" t="s">
        <v>1405</v>
      </c>
      <c r="E1064" s="99" t="s">
        <v>3113</v>
      </c>
      <c r="F1064" s="103" t="s">
        <v>1487</v>
      </c>
      <c r="G1064" s="99" t="s">
        <v>1450</v>
      </c>
      <c r="H1064" s="103" t="s">
        <v>1397</v>
      </c>
      <c r="I1064" s="103" t="s">
        <v>1384</v>
      </c>
      <c r="J1064" s="99" t="s">
        <v>3114</v>
      </c>
    </row>
    <row r="1065" ht="33.75" spans="1:10">
      <c r="A1065" s="106" t="s">
        <v>3357</v>
      </c>
      <c r="B1065" s="106" t="s">
        <v>3251</v>
      </c>
      <c r="C1065" s="103" t="s">
        <v>1379</v>
      </c>
      <c r="D1065" s="103" t="s">
        <v>1380</v>
      </c>
      <c r="E1065" s="99" t="s">
        <v>3252</v>
      </c>
      <c r="F1065" s="103" t="s">
        <v>1528</v>
      </c>
      <c r="G1065" s="99" t="s">
        <v>3358</v>
      </c>
      <c r="H1065" s="103" t="s">
        <v>1678</v>
      </c>
      <c r="I1065" s="103" t="s">
        <v>1384</v>
      </c>
      <c r="J1065" s="99" t="s">
        <v>3359</v>
      </c>
    </row>
    <row r="1066" ht="33.75" spans="1:10">
      <c r="A1066" s="108"/>
      <c r="B1066" s="108"/>
      <c r="C1066" s="103" t="s">
        <v>1379</v>
      </c>
      <c r="D1066" s="103" t="s">
        <v>1439</v>
      </c>
      <c r="E1066" s="99" t="s">
        <v>3255</v>
      </c>
      <c r="F1066" s="103" t="s">
        <v>1487</v>
      </c>
      <c r="G1066" s="99" t="s">
        <v>1396</v>
      </c>
      <c r="H1066" s="103" t="s">
        <v>1397</v>
      </c>
      <c r="I1066" s="103" t="s">
        <v>1384</v>
      </c>
      <c r="J1066" s="99" t="s">
        <v>3256</v>
      </c>
    </row>
    <row r="1067" ht="45" spans="1:10">
      <c r="A1067" s="108"/>
      <c r="B1067" s="108"/>
      <c r="C1067" s="103" t="s">
        <v>1379</v>
      </c>
      <c r="D1067" s="103" t="s">
        <v>1394</v>
      </c>
      <c r="E1067" s="99" t="s">
        <v>3257</v>
      </c>
      <c r="F1067" s="103" t="s">
        <v>1528</v>
      </c>
      <c r="G1067" s="99" t="s">
        <v>1396</v>
      </c>
      <c r="H1067" s="103" t="s">
        <v>1397</v>
      </c>
      <c r="I1067" s="103" t="s">
        <v>1384</v>
      </c>
      <c r="J1067" s="99" t="s">
        <v>3360</v>
      </c>
    </row>
    <row r="1068" ht="22.5" spans="1:10">
      <c r="A1068" s="108"/>
      <c r="B1068" s="108"/>
      <c r="C1068" s="103" t="s">
        <v>1379</v>
      </c>
      <c r="D1068" s="103" t="s">
        <v>1583</v>
      </c>
      <c r="E1068" s="99" t="s">
        <v>3259</v>
      </c>
      <c r="F1068" s="103" t="s">
        <v>1528</v>
      </c>
      <c r="G1068" s="99" t="s">
        <v>3260</v>
      </c>
      <c r="H1068" s="103" t="s">
        <v>1536</v>
      </c>
      <c r="I1068" s="103" t="s">
        <v>1384</v>
      </c>
      <c r="J1068" s="99" t="s">
        <v>3261</v>
      </c>
    </row>
    <row r="1069" ht="78.75" spans="1:10">
      <c r="A1069" s="108"/>
      <c r="B1069" s="108"/>
      <c r="C1069" s="103" t="s">
        <v>1399</v>
      </c>
      <c r="D1069" s="103" t="s">
        <v>1400</v>
      </c>
      <c r="E1069" s="99" t="s">
        <v>3082</v>
      </c>
      <c r="F1069" s="103" t="s">
        <v>1528</v>
      </c>
      <c r="G1069" s="99" t="s">
        <v>1426</v>
      </c>
      <c r="H1069" s="103" t="s">
        <v>1397</v>
      </c>
      <c r="I1069" s="103" t="s">
        <v>1384</v>
      </c>
      <c r="J1069" s="99" t="s">
        <v>3361</v>
      </c>
    </row>
    <row r="1070" ht="56.25" spans="1:10">
      <c r="A1070" s="108"/>
      <c r="B1070" s="108"/>
      <c r="C1070" s="103" t="s">
        <v>1399</v>
      </c>
      <c r="D1070" s="103" t="s">
        <v>1503</v>
      </c>
      <c r="E1070" s="99" t="s">
        <v>3264</v>
      </c>
      <c r="F1070" s="103" t="s">
        <v>1841</v>
      </c>
      <c r="G1070" s="99" t="s">
        <v>1577</v>
      </c>
      <c r="H1070" s="103" t="s">
        <v>1505</v>
      </c>
      <c r="I1070" s="103" t="s">
        <v>1384</v>
      </c>
      <c r="J1070" s="99" t="s">
        <v>3265</v>
      </c>
    </row>
    <row r="1071" ht="78.75" spans="1:10">
      <c r="A1071" s="108"/>
      <c r="B1071" s="108"/>
      <c r="C1071" s="103" t="s">
        <v>1404</v>
      </c>
      <c r="D1071" s="103" t="s">
        <v>1405</v>
      </c>
      <c r="E1071" s="99" t="s">
        <v>3266</v>
      </c>
      <c r="F1071" s="103" t="s">
        <v>1487</v>
      </c>
      <c r="G1071" s="99" t="s">
        <v>1426</v>
      </c>
      <c r="H1071" s="103" t="s">
        <v>1397</v>
      </c>
      <c r="I1071" s="103" t="s">
        <v>1384</v>
      </c>
      <c r="J1071" s="99" t="s">
        <v>3267</v>
      </c>
    </row>
    <row r="1072" ht="78.75" spans="1:10">
      <c r="A1072" s="110"/>
      <c r="B1072" s="110"/>
      <c r="C1072" s="103" t="s">
        <v>1404</v>
      </c>
      <c r="D1072" s="103" t="s">
        <v>1405</v>
      </c>
      <c r="E1072" s="99" t="s">
        <v>3086</v>
      </c>
      <c r="F1072" s="103" t="s">
        <v>1487</v>
      </c>
      <c r="G1072" s="99" t="s">
        <v>1426</v>
      </c>
      <c r="H1072" s="103" t="s">
        <v>1397</v>
      </c>
      <c r="I1072" s="103" t="s">
        <v>1384</v>
      </c>
      <c r="J1072" s="99" t="s">
        <v>3268</v>
      </c>
    </row>
    <row r="1073" spans="1:10">
      <c r="A1073" s="99" t="s">
        <v>3362</v>
      </c>
      <c r="B1073" s="104"/>
      <c r="C1073" s="104"/>
      <c r="D1073" s="104"/>
      <c r="E1073" s="104"/>
      <c r="F1073" s="105"/>
      <c r="G1073" s="104"/>
      <c r="H1073" s="105"/>
      <c r="I1073" s="105"/>
      <c r="J1073" s="104"/>
    </row>
    <row r="1074" ht="90" spans="1:10">
      <c r="A1074" s="106" t="s">
        <v>3313</v>
      </c>
      <c r="B1074" s="106" t="s">
        <v>3297</v>
      </c>
      <c r="C1074" s="103" t="s">
        <v>1379</v>
      </c>
      <c r="D1074" s="103" t="s">
        <v>1380</v>
      </c>
      <c r="E1074" s="99" t="s">
        <v>3363</v>
      </c>
      <c r="F1074" s="103" t="s">
        <v>1528</v>
      </c>
      <c r="G1074" s="99" t="s">
        <v>3364</v>
      </c>
      <c r="H1074" s="103" t="s">
        <v>1678</v>
      </c>
      <c r="I1074" s="103" t="s">
        <v>1384</v>
      </c>
      <c r="J1074" s="99" t="s">
        <v>3365</v>
      </c>
    </row>
    <row r="1075" ht="78.75" spans="1:10">
      <c r="A1075" s="108"/>
      <c r="B1075" s="108"/>
      <c r="C1075" s="103" t="s">
        <v>1379</v>
      </c>
      <c r="D1075" s="103" t="s">
        <v>1439</v>
      </c>
      <c r="E1075" s="99" t="s">
        <v>3184</v>
      </c>
      <c r="F1075" s="103" t="s">
        <v>1528</v>
      </c>
      <c r="G1075" s="99" t="s">
        <v>1396</v>
      </c>
      <c r="H1075" s="103" t="s">
        <v>1397</v>
      </c>
      <c r="I1075" s="103" t="s">
        <v>1384</v>
      </c>
      <c r="J1075" s="99" t="s">
        <v>3366</v>
      </c>
    </row>
    <row r="1076" ht="67.5" spans="1:10">
      <c r="A1076" s="108"/>
      <c r="B1076" s="108"/>
      <c r="C1076" s="103" t="s">
        <v>1379</v>
      </c>
      <c r="D1076" s="103" t="s">
        <v>1439</v>
      </c>
      <c r="E1076" s="99" t="s">
        <v>3186</v>
      </c>
      <c r="F1076" s="103" t="s">
        <v>1487</v>
      </c>
      <c r="G1076" s="99" t="s">
        <v>1477</v>
      </c>
      <c r="H1076" s="103" t="s">
        <v>1397</v>
      </c>
      <c r="I1076" s="103" t="s">
        <v>1384</v>
      </c>
      <c r="J1076" s="99" t="s">
        <v>3367</v>
      </c>
    </row>
    <row r="1077" ht="22.5" spans="1:10">
      <c r="A1077" s="108"/>
      <c r="B1077" s="108"/>
      <c r="C1077" s="103" t="s">
        <v>1379</v>
      </c>
      <c r="D1077" s="103" t="s">
        <v>1394</v>
      </c>
      <c r="E1077" s="99" t="s">
        <v>3188</v>
      </c>
      <c r="F1077" s="103" t="s">
        <v>1528</v>
      </c>
      <c r="G1077" s="99" t="s">
        <v>1396</v>
      </c>
      <c r="H1077" s="103" t="s">
        <v>1397</v>
      </c>
      <c r="I1077" s="103" t="s">
        <v>1384</v>
      </c>
      <c r="J1077" s="99" t="s">
        <v>3164</v>
      </c>
    </row>
    <row r="1078" ht="90" spans="1:10">
      <c r="A1078" s="108"/>
      <c r="B1078" s="108"/>
      <c r="C1078" s="103" t="s">
        <v>1379</v>
      </c>
      <c r="D1078" s="103" t="s">
        <v>1583</v>
      </c>
      <c r="E1078" s="99" t="s">
        <v>3368</v>
      </c>
      <c r="F1078" s="103" t="s">
        <v>1528</v>
      </c>
      <c r="G1078" s="99" t="s">
        <v>1624</v>
      </c>
      <c r="H1078" s="103" t="s">
        <v>1924</v>
      </c>
      <c r="I1078" s="103" t="s">
        <v>1384</v>
      </c>
      <c r="J1078" s="99" t="s">
        <v>3369</v>
      </c>
    </row>
    <row r="1079" ht="45" spans="1:10">
      <c r="A1079" s="108"/>
      <c r="B1079" s="108"/>
      <c r="C1079" s="103" t="s">
        <v>1399</v>
      </c>
      <c r="D1079" s="103" t="s">
        <v>1400</v>
      </c>
      <c r="E1079" s="99" t="s">
        <v>3192</v>
      </c>
      <c r="F1079" s="103" t="s">
        <v>1487</v>
      </c>
      <c r="G1079" s="99" t="s">
        <v>3306</v>
      </c>
      <c r="H1079" s="103" t="s">
        <v>1397</v>
      </c>
      <c r="I1079" s="103" t="s">
        <v>1384</v>
      </c>
      <c r="J1079" s="99" t="s">
        <v>3370</v>
      </c>
    </row>
    <row r="1080" ht="67.5" spans="1:10">
      <c r="A1080" s="108"/>
      <c r="B1080" s="108"/>
      <c r="C1080" s="103" t="s">
        <v>1399</v>
      </c>
      <c r="D1080" s="103" t="s">
        <v>1400</v>
      </c>
      <c r="E1080" s="99" t="s">
        <v>3301</v>
      </c>
      <c r="F1080" s="103" t="s">
        <v>1528</v>
      </c>
      <c r="G1080" s="99" t="s">
        <v>1396</v>
      </c>
      <c r="H1080" s="103" t="s">
        <v>1397</v>
      </c>
      <c r="I1080" s="103" t="s">
        <v>1384</v>
      </c>
      <c r="J1080" s="99" t="s">
        <v>3302</v>
      </c>
    </row>
    <row r="1081" ht="78.75" spans="1:10">
      <c r="A1081" s="108"/>
      <c r="B1081" s="108"/>
      <c r="C1081" s="103" t="s">
        <v>1399</v>
      </c>
      <c r="D1081" s="103" t="s">
        <v>1503</v>
      </c>
      <c r="E1081" s="99" t="s">
        <v>3194</v>
      </c>
      <c r="F1081" s="103" t="s">
        <v>1528</v>
      </c>
      <c r="G1081" s="99" t="s">
        <v>1577</v>
      </c>
      <c r="H1081" s="103" t="s">
        <v>1505</v>
      </c>
      <c r="I1081" s="103" t="s">
        <v>1384</v>
      </c>
      <c r="J1081" s="99" t="s">
        <v>3287</v>
      </c>
    </row>
    <row r="1082" ht="67.5" spans="1:10">
      <c r="A1082" s="108"/>
      <c r="B1082" s="108"/>
      <c r="C1082" s="103" t="s">
        <v>1404</v>
      </c>
      <c r="D1082" s="103" t="s">
        <v>1405</v>
      </c>
      <c r="E1082" s="99" t="s">
        <v>3196</v>
      </c>
      <c r="F1082" s="103" t="s">
        <v>1487</v>
      </c>
      <c r="G1082" s="99" t="s">
        <v>1426</v>
      </c>
      <c r="H1082" s="103" t="s">
        <v>1397</v>
      </c>
      <c r="I1082" s="103" t="s">
        <v>1384</v>
      </c>
      <c r="J1082" s="99" t="s">
        <v>3197</v>
      </c>
    </row>
    <row r="1083" ht="67.5" spans="1:10">
      <c r="A1083" s="110"/>
      <c r="B1083" s="110"/>
      <c r="C1083" s="103" t="s">
        <v>1404</v>
      </c>
      <c r="D1083" s="103" t="s">
        <v>1405</v>
      </c>
      <c r="E1083" s="99" t="s">
        <v>3198</v>
      </c>
      <c r="F1083" s="103" t="s">
        <v>1487</v>
      </c>
      <c r="G1083" s="99" t="s">
        <v>1426</v>
      </c>
      <c r="H1083" s="103" t="s">
        <v>1397</v>
      </c>
      <c r="I1083" s="103" t="s">
        <v>1384</v>
      </c>
      <c r="J1083" s="99" t="s">
        <v>3199</v>
      </c>
    </row>
    <row r="1084" ht="45" spans="1:10">
      <c r="A1084" s="106" t="s">
        <v>3224</v>
      </c>
      <c r="B1084" s="106" t="s">
        <v>3371</v>
      </c>
      <c r="C1084" s="103" t="s">
        <v>1379</v>
      </c>
      <c r="D1084" s="103" t="s">
        <v>1380</v>
      </c>
      <c r="E1084" s="99" t="s">
        <v>3226</v>
      </c>
      <c r="F1084" s="103" t="s">
        <v>1528</v>
      </c>
      <c r="G1084" s="99" t="s">
        <v>3372</v>
      </c>
      <c r="H1084" s="103" t="s">
        <v>1678</v>
      </c>
      <c r="I1084" s="103" t="s">
        <v>1384</v>
      </c>
      <c r="J1084" s="99" t="s">
        <v>3228</v>
      </c>
    </row>
    <row r="1085" ht="45" spans="1:10">
      <c r="A1085" s="108"/>
      <c r="B1085" s="108"/>
      <c r="C1085" s="103" t="s">
        <v>1379</v>
      </c>
      <c r="D1085" s="103" t="s">
        <v>1439</v>
      </c>
      <c r="E1085" s="99" t="s">
        <v>3229</v>
      </c>
      <c r="F1085" s="103" t="s">
        <v>1528</v>
      </c>
      <c r="G1085" s="99" t="s">
        <v>1396</v>
      </c>
      <c r="H1085" s="103" t="s">
        <v>1397</v>
      </c>
      <c r="I1085" s="103" t="s">
        <v>1384</v>
      </c>
      <c r="J1085" s="99" t="s">
        <v>3230</v>
      </c>
    </row>
    <row r="1086" ht="22.5" spans="1:10">
      <c r="A1086" s="108"/>
      <c r="B1086" s="108"/>
      <c r="C1086" s="103" t="s">
        <v>1379</v>
      </c>
      <c r="D1086" s="103" t="s">
        <v>1583</v>
      </c>
      <c r="E1086" s="99" t="s">
        <v>3231</v>
      </c>
      <c r="F1086" s="103" t="s">
        <v>1375</v>
      </c>
      <c r="G1086" s="99" t="s">
        <v>3232</v>
      </c>
      <c r="H1086" s="103" t="s">
        <v>1536</v>
      </c>
      <c r="I1086" s="103" t="s">
        <v>1384</v>
      </c>
      <c r="J1086" s="99" t="s">
        <v>3233</v>
      </c>
    </row>
    <row r="1087" ht="45" spans="1:10">
      <c r="A1087" s="108"/>
      <c r="B1087" s="108"/>
      <c r="C1087" s="103" t="s">
        <v>1399</v>
      </c>
      <c r="D1087" s="103" t="s">
        <v>1400</v>
      </c>
      <c r="E1087" s="99" t="s">
        <v>3373</v>
      </c>
      <c r="F1087" s="103" t="s">
        <v>1528</v>
      </c>
      <c r="G1087" s="99" t="s">
        <v>2664</v>
      </c>
      <c r="H1087" s="103" t="s">
        <v>1397</v>
      </c>
      <c r="I1087" s="103" t="s">
        <v>1384</v>
      </c>
      <c r="J1087" s="99" t="s">
        <v>3374</v>
      </c>
    </row>
    <row r="1088" ht="90" spans="1:10">
      <c r="A1088" s="108"/>
      <c r="B1088" s="108"/>
      <c r="C1088" s="103" t="s">
        <v>1404</v>
      </c>
      <c r="D1088" s="103" t="s">
        <v>1405</v>
      </c>
      <c r="E1088" s="99" t="s">
        <v>3086</v>
      </c>
      <c r="F1088" s="103" t="s">
        <v>3236</v>
      </c>
      <c r="G1088" s="99" t="s">
        <v>1426</v>
      </c>
      <c r="H1088" s="103" t="s">
        <v>1397</v>
      </c>
      <c r="I1088" s="103" t="s">
        <v>1384</v>
      </c>
      <c r="J1088" s="99" t="s">
        <v>3237</v>
      </c>
    </row>
    <row r="1089" ht="90" spans="1:10">
      <c r="A1089" s="110"/>
      <c r="B1089" s="110"/>
      <c r="C1089" s="103" t="s">
        <v>1404</v>
      </c>
      <c r="D1089" s="103" t="s">
        <v>1405</v>
      </c>
      <c r="E1089" s="99" t="s">
        <v>3238</v>
      </c>
      <c r="F1089" s="103" t="s">
        <v>1375</v>
      </c>
      <c r="G1089" s="99" t="s">
        <v>1450</v>
      </c>
      <c r="H1089" s="103" t="s">
        <v>1397</v>
      </c>
      <c r="I1089" s="103" t="s">
        <v>1384</v>
      </c>
      <c r="J1089" s="99" t="s">
        <v>3237</v>
      </c>
    </row>
    <row r="1090" ht="33.75" spans="1:10">
      <c r="A1090" s="106" t="s">
        <v>3269</v>
      </c>
      <c r="B1090" s="106" t="s">
        <v>3270</v>
      </c>
      <c r="C1090" s="103" t="s">
        <v>1379</v>
      </c>
      <c r="D1090" s="103" t="s">
        <v>1380</v>
      </c>
      <c r="E1090" s="99" t="s">
        <v>3375</v>
      </c>
      <c r="F1090" s="103" t="s">
        <v>1528</v>
      </c>
      <c r="G1090" s="99" t="s">
        <v>3376</v>
      </c>
      <c r="H1090" s="103" t="s">
        <v>1530</v>
      </c>
      <c r="I1090" s="103" t="s">
        <v>1384</v>
      </c>
      <c r="J1090" s="99" t="s">
        <v>3173</v>
      </c>
    </row>
    <row r="1091" ht="45" spans="1:10">
      <c r="A1091" s="108"/>
      <c r="B1091" s="108"/>
      <c r="C1091" s="103" t="s">
        <v>1379</v>
      </c>
      <c r="D1091" s="103" t="s">
        <v>1439</v>
      </c>
      <c r="E1091" s="99" t="s">
        <v>3229</v>
      </c>
      <c r="F1091" s="103" t="s">
        <v>1528</v>
      </c>
      <c r="G1091" s="99" t="s">
        <v>1472</v>
      </c>
      <c r="H1091" s="103" t="s">
        <v>1397</v>
      </c>
      <c r="I1091" s="103" t="s">
        <v>1384</v>
      </c>
      <c r="J1091" s="99" t="s">
        <v>3273</v>
      </c>
    </row>
    <row r="1092" ht="22.5" spans="1:10">
      <c r="A1092" s="108"/>
      <c r="B1092" s="108"/>
      <c r="C1092" s="103" t="s">
        <v>1379</v>
      </c>
      <c r="D1092" s="103" t="s">
        <v>1394</v>
      </c>
      <c r="E1092" s="99" t="s">
        <v>3078</v>
      </c>
      <c r="F1092" s="103" t="s">
        <v>1528</v>
      </c>
      <c r="G1092" s="99" t="s">
        <v>1472</v>
      </c>
      <c r="H1092" s="103" t="s">
        <v>1397</v>
      </c>
      <c r="I1092" s="103" t="s">
        <v>1384</v>
      </c>
      <c r="J1092" s="99" t="s">
        <v>3274</v>
      </c>
    </row>
    <row r="1093" ht="22.5" spans="1:10">
      <c r="A1093" s="108"/>
      <c r="B1093" s="108"/>
      <c r="C1093" s="103" t="s">
        <v>1379</v>
      </c>
      <c r="D1093" s="103" t="s">
        <v>1583</v>
      </c>
      <c r="E1093" s="99" t="s">
        <v>3377</v>
      </c>
      <c r="F1093" s="103" t="s">
        <v>1375</v>
      </c>
      <c r="G1093" s="99" t="s">
        <v>3378</v>
      </c>
      <c r="H1093" s="103" t="s">
        <v>1536</v>
      </c>
      <c r="I1093" s="103" t="s">
        <v>1384</v>
      </c>
      <c r="J1093" s="99" t="s">
        <v>3276</v>
      </c>
    </row>
    <row r="1094" ht="22.5" spans="1:10">
      <c r="A1094" s="108"/>
      <c r="B1094" s="108"/>
      <c r="C1094" s="103" t="s">
        <v>1379</v>
      </c>
      <c r="D1094" s="103" t="s">
        <v>1583</v>
      </c>
      <c r="E1094" s="99" t="s">
        <v>3379</v>
      </c>
      <c r="F1094" s="103" t="s">
        <v>1375</v>
      </c>
      <c r="G1094" s="99" t="s">
        <v>3190</v>
      </c>
      <c r="H1094" s="103" t="s">
        <v>1536</v>
      </c>
      <c r="I1094" s="103" t="s">
        <v>1384</v>
      </c>
      <c r="J1094" s="99" t="s">
        <v>3276</v>
      </c>
    </row>
    <row r="1095" ht="33.75" spans="1:10">
      <c r="A1095" s="108"/>
      <c r="B1095" s="108"/>
      <c r="C1095" s="103" t="s">
        <v>1399</v>
      </c>
      <c r="D1095" s="103" t="s">
        <v>1400</v>
      </c>
      <c r="E1095" s="99" t="s">
        <v>3373</v>
      </c>
      <c r="F1095" s="103" t="s">
        <v>1487</v>
      </c>
      <c r="G1095" s="99" t="s">
        <v>1874</v>
      </c>
      <c r="H1095" s="103" t="s">
        <v>1397</v>
      </c>
      <c r="I1095" s="103" t="s">
        <v>1384</v>
      </c>
      <c r="J1095" s="99" t="s">
        <v>3380</v>
      </c>
    </row>
    <row r="1096" ht="90" spans="1:10">
      <c r="A1096" s="110"/>
      <c r="B1096" s="110"/>
      <c r="C1096" s="103" t="s">
        <v>1404</v>
      </c>
      <c r="D1096" s="103" t="s">
        <v>1405</v>
      </c>
      <c r="E1096" s="99" t="s">
        <v>1538</v>
      </c>
      <c r="F1096" s="103" t="s">
        <v>1487</v>
      </c>
      <c r="G1096" s="99" t="s">
        <v>1450</v>
      </c>
      <c r="H1096" s="103" t="s">
        <v>1397</v>
      </c>
      <c r="I1096" s="103" t="s">
        <v>1384</v>
      </c>
      <c r="J1096" s="99" t="s">
        <v>3177</v>
      </c>
    </row>
    <row r="1097" ht="22.5" spans="1:10">
      <c r="A1097" s="106" t="s">
        <v>3381</v>
      </c>
      <c r="B1097" s="106" t="s">
        <v>2266</v>
      </c>
      <c r="C1097" s="103" t="s">
        <v>1379</v>
      </c>
      <c r="D1097" s="103" t="s">
        <v>1380</v>
      </c>
      <c r="E1097" s="99" t="s">
        <v>3104</v>
      </c>
      <c r="F1097" s="103" t="s">
        <v>1487</v>
      </c>
      <c r="G1097" s="99" t="s">
        <v>3105</v>
      </c>
      <c r="H1097" s="103" t="s">
        <v>1388</v>
      </c>
      <c r="I1097" s="103" t="s">
        <v>1384</v>
      </c>
      <c r="J1097" s="99" t="s">
        <v>3106</v>
      </c>
    </row>
    <row r="1098" ht="22.5" spans="1:10">
      <c r="A1098" s="108"/>
      <c r="B1098" s="108"/>
      <c r="C1098" s="103" t="s">
        <v>1379</v>
      </c>
      <c r="D1098" s="103" t="s">
        <v>1439</v>
      </c>
      <c r="E1098" s="99" t="s">
        <v>3107</v>
      </c>
      <c r="F1098" s="103" t="s">
        <v>1487</v>
      </c>
      <c r="G1098" s="99" t="s">
        <v>1396</v>
      </c>
      <c r="H1098" s="103" t="s">
        <v>1397</v>
      </c>
      <c r="I1098" s="103" t="s">
        <v>1384</v>
      </c>
      <c r="J1098" s="99" t="s">
        <v>3108</v>
      </c>
    </row>
    <row r="1099" ht="22.5" spans="1:10">
      <c r="A1099" s="108"/>
      <c r="B1099" s="108"/>
      <c r="C1099" s="103" t="s">
        <v>1379</v>
      </c>
      <c r="D1099" s="103" t="s">
        <v>1583</v>
      </c>
      <c r="E1099" s="99" t="s">
        <v>3109</v>
      </c>
      <c r="F1099" s="103" t="s">
        <v>1841</v>
      </c>
      <c r="G1099" s="99" t="s">
        <v>3382</v>
      </c>
      <c r="H1099" s="103" t="s">
        <v>1536</v>
      </c>
      <c r="I1099" s="103" t="s">
        <v>1384</v>
      </c>
      <c r="J1099" s="99" t="s">
        <v>3110</v>
      </c>
    </row>
    <row r="1100" ht="45" spans="1:10">
      <c r="A1100" s="108"/>
      <c r="B1100" s="108"/>
      <c r="C1100" s="103" t="s">
        <v>1399</v>
      </c>
      <c r="D1100" s="103" t="s">
        <v>1400</v>
      </c>
      <c r="E1100" s="99" t="s">
        <v>3111</v>
      </c>
      <c r="F1100" s="103" t="s">
        <v>1487</v>
      </c>
      <c r="G1100" s="99" t="s">
        <v>1949</v>
      </c>
      <c r="H1100" s="103" t="s">
        <v>1397</v>
      </c>
      <c r="I1100" s="103" t="s">
        <v>1384</v>
      </c>
      <c r="J1100" s="99" t="s">
        <v>3112</v>
      </c>
    </row>
    <row r="1101" ht="67.5" spans="1:10">
      <c r="A1101" s="110"/>
      <c r="B1101" s="110"/>
      <c r="C1101" s="103" t="s">
        <v>1404</v>
      </c>
      <c r="D1101" s="103" t="s">
        <v>1405</v>
      </c>
      <c r="E1101" s="99" t="s">
        <v>3113</v>
      </c>
      <c r="F1101" s="103" t="s">
        <v>1487</v>
      </c>
      <c r="G1101" s="99" t="s">
        <v>1450</v>
      </c>
      <c r="H1101" s="103" t="s">
        <v>1397</v>
      </c>
      <c r="I1101" s="103" t="s">
        <v>1384</v>
      </c>
      <c r="J1101" s="99" t="s">
        <v>3114</v>
      </c>
    </row>
    <row r="1102" ht="78.75" spans="1:10">
      <c r="A1102" s="106" t="s">
        <v>3326</v>
      </c>
      <c r="B1102" s="106" t="s">
        <v>3383</v>
      </c>
      <c r="C1102" s="103" t="s">
        <v>1379</v>
      </c>
      <c r="D1102" s="103" t="s">
        <v>1380</v>
      </c>
      <c r="E1102" s="99" t="s">
        <v>3241</v>
      </c>
      <c r="F1102" s="103" t="s">
        <v>1528</v>
      </c>
      <c r="G1102" s="99" t="s">
        <v>1517</v>
      </c>
      <c r="H1102" s="103" t="s">
        <v>1678</v>
      </c>
      <c r="I1102" s="103" t="s">
        <v>1384</v>
      </c>
      <c r="J1102" s="99" t="s">
        <v>3384</v>
      </c>
    </row>
    <row r="1103" ht="67.5" spans="1:10">
      <c r="A1103" s="108"/>
      <c r="B1103" s="108"/>
      <c r="C1103" s="103" t="s">
        <v>1379</v>
      </c>
      <c r="D1103" s="103" t="s">
        <v>1439</v>
      </c>
      <c r="E1103" s="99" t="s">
        <v>3184</v>
      </c>
      <c r="F1103" s="103" t="s">
        <v>1528</v>
      </c>
      <c r="G1103" s="99" t="s">
        <v>1396</v>
      </c>
      <c r="H1103" s="103" t="s">
        <v>1397</v>
      </c>
      <c r="I1103" s="103" t="s">
        <v>1384</v>
      </c>
      <c r="J1103" s="99" t="s">
        <v>3385</v>
      </c>
    </row>
    <row r="1104" ht="45" spans="1:10">
      <c r="A1104" s="108"/>
      <c r="B1104" s="108"/>
      <c r="C1104" s="103" t="s">
        <v>1379</v>
      </c>
      <c r="D1104" s="103" t="s">
        <v>1439</v>
      </c>
      <c r="E1104" s="99" t="s">
        <v>3186</v>
      </c>
      <c r="F1104" s="103" t="s">
        <v>1487</v>
      </c>
      <c r="G1104" s="99" t="s">
        <v>1477</v>
      </c>
      <c r="H1104" s="103" t="s">
        <v>1397</v>
      </c>
      <c r="I1104" s="103" t="s">
        <v>1384</v>
      </c>
      <c r="J1104" s="99" t="s">
        <v>3187</v>
      </c>
    </row>
    <row r="1105" ht="22.5" spans="1:10">
      <c r="A1105" s="108"/>
      <c r="B1105" s="108"/>
      <c r="C1105" s="103" t="s">
        <v>1379</v>
      </c>
      <c r="D1105" s="103" t="s">
        <v>1394</v>
      </c>
      <c r="E1105" s="99" t="s">
        <v>3188</v>
      </c>
      <c r="F1105" s="103" t="s">
        <v>1528</v>
      </c>
      <c r="G1105" s="99" t="s">
        <v>1396</v>
      </c>
      <c r="H1105" s="103" t="s">
        <v>1397</v>
      </c>
      <c r="I1105" s="103" t="s">
        <v>1384</v>
      </c>
      <c r="J1105" s="99" t="s">
        <v>3164</v>
      </c>
    </row>
    <row r="1106" ht="409.5" spans="1:10">
      <c r="A1106" s="108"/>
      <c r="B1106" s="108"/>
      <c r="C1106" s="103" t="s">
        <v>1379</v>
      </c>
      <c r="D1106" s="103" t="s">
        <v>1583</v>
      </c>
      <c r="E1106" s="99" t="s">
        <v>3330</v>
      </c>
      <c r="F1106" s="103" t="s">
        <v>1528</v>
      </c>
      <c r="G1106" s="99" t="s">
        <v>2227</v>
      </c>
      <c r="H1106" s="103" t="s">
        <v>1924</v>
      </c>
      <c r="I1106" s="103" t="s">
        <v>1384</v>
      </c>
      <c r="J1106" s="99" t="s">
        <v>3386</v>
      </c>
    </row>
    <row r="1107" ht="56.25" spans="1:10">
      <c r="A1107" s="108"/>
      <c r="B1107" s="108"/>
      <c r="C1107" s="103" t="s">
        <v>1399</v>
      </c>
      <c r="D1107" s="103" t="s">
        <v>1400</v>
      </c>
      <c r="E1107" s="99" t="s">
        <v>3301</v>
      </c>
      <c r="F1107" s="103" t="s">
        <v>1528</v>
      </c>
      <c r="G1107" s="99" t="s">
        <v>1396</v>
      </c>
      <c r="H1107" s="103" t="s">
        <v>1397</v>
      </c>
      <c r="I1107" s="103" t="s">
        <v>1384</v>
      </c>
      <c r="J1107" s="99" t="s">
        <v>3387</v>
      </c>
    </row>
    <row r="1108" ht="67.5" spans="1:10">
      <c r="A1108" s="108"/>
      <c r="B1108" s="108"/>
      <c r="C1108" s="103" t="s">
        <v>1399</v>
      </c>
      <c r="D1108" s="103" t="s">
        <v>1503</v>
      </c>
      <c r="E1108" s="99" t="s">
        <v>3194</v>
      </c>
      <c r="F1108" s="103" t="s">
        <v>1528</v>
      </c>
      <c r="G1108" s="99" t="s">
        <v>1577</v>
      </c>
      <c r="H1108" s="103" t="s">
        <v>1505</v>
      </c>
      <c r="I1108" s="103" t="s">
        <v>1384</v>
      </c>
      <c r="J1108" s="99" t="s">
        <v>3388</v>
      </c>
    </row>
    <row r="1109" ht="67.5" spans="1:10">
      <c r="A1109" s="108"/>
      <c r="B1109" s="108"/>
      <c r="C1109" s="103" t="s">
        <v>1404</v>
      </c>
      <c r="D1109" s="103" t="s">
        <v>1405</v>
      </c>
      <c r="E1109" s="99" t="s">
        <v>3196</v>
      </c>
      <c r="F1109" s="103" t="s">
        <v>1487</v>
      </c>
      <c r="G1109" s="99" t="s">
        <v>1426</v>
      </c>
      <c r="H1109" s="103" t="s">
        <v>1397</v>
      </c>
      <c r="I1109" s="103" t="s">
        <v>1384</v>
      </c>
      <c r="J1109" s="99" t="s">
        <v>3332</v>
      </c>
    </row>
    <row r="1110" ht="78.75" spans="1:10">
      <c r="A1110" s="110"/>
      <c r="B1110" s="110"/>
      <c r="C1110" s="103" t="s">
        <v>1404</v>
      </c>
      <c r="D1110" s="103" t="s">
        <v>1405</v>
      </c>
      <c r="E1110" s="99" t="s">
        <v>3198</v>
      </c>
      <c r="F1110" s="103" t="s">
        <v>1487</v>
      </c>
      <c r="G1110" s="99" t="s">
        <v>1426</v>
      </c>
      <c r="H1110" s="103" t="s">
        <v>1397</v>
      </c>
      <c r="I1110" s="103" t="s">
        <v>1384</v>
      </c>
      <c r="J1110" s="99" t="s">
        <v>3333</v>
      </c>
    </row>
    <row r="1111" ht="78.75" spans="1:10">
      <c r="A1111" s="106" t="s">
        <v>3296</v>
      </c>
      <c r="B1111" s="106" t="s">
        <v>3297</v>
      </c>
      <c r="C1111" s="103" t="s">
        <v>1379</v>
      </c>
      <c r="D1111" s="103" t="s">
        <v>1380</v>
      </c>
      <c r="E1111" s="99" t="s">
        <v>3363</v>
      </c>
      <c r="F1111" s="103" t="s">
        <v>1528</v>
      </c>
      <c r="G1111" s="99" t="s">
        <v>3389</v>
      </c>
      <c r="H1111" s="103" t="s">
        <v>1678</v>
      </c>
      <c r="I1111" s="103" t="s">
        <v>1384</v>
      </c>
      <c r="J1111" s="99" t="s">
        <v>3390</v>
      </c>
    </row>
    <row r="1112" ht="67.5" spans="1:10">
      <c r="A1112" s="108"/>
      <c r="B1112" s="108"/>
      <c r="C1112" s="103" t="s">
        <v>1379</v>
      </c>
      <c r="D1112" s="103" t="s">
        <v>1439</v>
      </c>
      <c r="E1112" s="99" t="s">
        <v>3184</v>
      </c>
      <c r="F1112" s="103" t="s">
        <v>1528</v>
      </c>
      <c r="G1112" s="99" t="s">
        <v>1396</v>
      </c>
      <c r="H1112" s="103" t="s">
        <v>1397</v>
      </c>
      <c r="I1112" s="103" t="s">
        <v>1384</v>
      </c>
      <c r="J1112" s="99" t="s">
        <v>3185</v>
      </c>
    </row>
    <row r="1113" ht="45" spans="1:10">
      <c r="A1113" s="108"/>
      <c r="B1113" s="108"/>
      <c r="C1113" s="103" t="s">
        <v>1379</v>
      </c>
      <c r="D1113" s="103" t="s">
        <v>1439</v>
      </c>
      <c r="E1113" s="99" t="s">
        <v>3186</v>
      </c>
      <c r="F1113" s="103" t="s">
        <v>1487</v>
      </c>
      <c r="G1113" s="99" t="s">
        <v>1477</v>
      </c>
      <c r="H1113" s="103" t="s">
        <v>1397</v>
      </c>
      <c r="I1113" s="103" t="s">
        <v>1384</v>
      </c>
      <c r="J1113" s="99" t="s">
        <v>3187</v>
      </c>
    </row>
    <row r="1114" ht="22.5" spans="1:10">
      <c r="A1114" s="108"/>
      <c r="B1114" s="108"/>
      <c r="C1114" s="103" t="s">
        <v>1379</v>
      </c>
      <c r="D1114" s="103" t="s">
        <v>1394</v>
      </c>
      <c r="E1114" s="99" t="s">
        <v>3188</v>
      </c>
      <c r="F1114" s="103" t="s">
        <v>1528</v>
      </c>
      <c r="G1114" s="99" t="s">
        <v>1396</v>
      </c>
      <c r="H1114" s="103" t="s">
        <v>1397</v>
      </c>
      <c r="I1114" s="103" t="s">
        <v>1384</v>
      </c>
      <c r="J1114" s="99" t="s">
        <v>3164</v>
      </c>
    </row>
    <row r="1115" ht="281.25" spans="1:10">
      <c r="A1115" s="108"/>
      <c r="B1115" s="108"/>
      <c r="C1115" s="103" t="s">
        <v>1379</v>
      </c>
      <c r="D1115" s="103" t="s">
        <v>1583</v>
      </c>
      <c r="E1115" s="99" t="s">
        <v>3368</v>
      </c>
      <c r="F1115" s="103" t="s">
        <v>1528</v>
      </c>
      <c r="G1115" s="99" t="s">
        <v>3391</v>
      </c>
      <c r="H1115" s="103" t="s">
        <v>1924</v>
      </c>
      <c r="I1115" s="103" t="s">
        <v>1384</v>
      </c>
      <c r="J1115" s="99" t="s">
        <v>3392</v>
      </c>
    </row>
    <row r="1116" ht="45" spans="1:10">
      <c r="A1116" s="108"/>
      <c r="B1116" s="108"/>
      <c r="C1116" s="103" t="s">
        <v>1399</v>
      </c>
      <c r="D1116" s="103" t="s">
        <v>1400</v>
      </c>
      <c r="E1116" s="99" t="s">
        <v>3192</v>
      </c>
      <c r="F1116" s="103" t="s">
        <v>1487</v>
      </c>
      <c r="G1116" s="99" t="s">
        <v>1874</v>
      </c>
      <c r="H1116" s="103" t="s">
        <v>1397</v>
      </c>
      <c r="I1116" s="103" t="s">
        <v>1384</v>
      </c>
      <c r="J1116" s="99" t="s">
        <v>3393</v>
      </c>
    </row>
    <row r="1117" ht="67.5" spans="1:10">
      <c r="A1117" s="108"/>
      <c r="B1117" s="108"/>
      <c r="C1117" s="103" t="s">
        <v>1399</v>
      </c>
      <c r="D1117" s="103" t="s">
        <v>1400</v>
      </c>
      <c r="E1117" s="99" t="s">
        <v>3301</v>
      </c>
      <c r="F1117" s="103" t="s">
        <v>1528</v>
      </c>
      <c r="G1117" s="99" t="s">
        <v>1396</v>
      </c>
      <c r="H1117" s="103" t="s">
        <v>1397</v>
      </c>
      <c r="I1117" s="103" t="s">
        <v>1384</v>
      </c>
      <c r="J1117" s="99" t="s">
        <v>3302</v>
      </c>
    </row>
    <row r="1118" ht="78.75" spans="1:10">
      <c r="A1118" s="108"/>
      <c r="B1118" s="108"/>
      <c r="C1118" s="103" t="s">
        <v>1399</v>
      </c>
      <c r="D1118" s="103" t="s">
        <v>1503</v>
      </c>
      <c r="E1118" s="99" t="s">
        <v>3194</v>
      </c>
      <c r="F1118" s="103" t="s">
        <v>1528</v>
      </c>
      <c r="G1118" s="99" t="s">
        <v>1577</v>
      </c>
      <c r="H1118" s="103" t="s">
        <v>1505</v>
      </c>
      <c r="I1118" s="103" t="s">
        <v>1384</v>
      </c>
      <c r="J1118" s="99" t="s">
        <v>3394</v>
      </c>
    </row>
    <row r="1119" ht="67.5" spans="1:10">
      <c r="A1119" s="108"/>
      <c r="B1119" s="108"/>
      <c r="C1119" s="103" t="s">
        <v>1404</v>
      </c>
      <c r="D1119" s="103" t="s">
        <v>1405</v>
      </c>
      <c r="E1119" s="99" t="s">
        <v>3196</v>
      </c>
      <c r="F1119" s="103" t="s">
        <v>1487</v>
      </c>
      <c r="G1119" s="99" t="s">
        <v>1426</v>
      </c>
      <c r="H1119" s="103" t="s">
        <v>1397</v>
      </c>
      <c r="I1119" s="103" t="s">
        <v>1384</v>
      </c>
      <c r="J1119" s="99" t="s">
        <v>3197</v>
      </c>
    </row>
    <row r="1120" ht="67.5" spans="1:10">
      <c r="A1120" s="110"/>
      <c r="B1120" s="110"/>
      <c r="C1120" s="103" t="s">
        <v>1404</v>
      </c>
      <c r="D1120" s="103" t="s">
        <v>1405</v>
      </c>
      <c r="E1120" s="99" t="s">
        <v>3198</v>
      </c>
      <c r="F1120" s="103" t="s">
        <v>1487</v>
      </c>
      <c r="G1120" s="99" t="s">
        <v>1426</v>
      </c>
      <c r="H1120" s="103" t="s">
        <v>1397</v>
      </c>
      <c r="I1120" s="103" t="s">
        <v>1384</v>
      </c>
      <c r="J1120" s="99" t="s">
        <v>3199</v>
      </c>
    </row>
    <row r="1121" ht="112.5" spans="1:10">
      <c r="A1121" s="106" t="s">
        <v>3239</v>
      </c>
      <c r="B1121" s="106" t="s">
        <v>3395</v>
      </c>
      <c r="C1121" s="103" t="s">
        <v>1379</v>
      </c>
      <c r="D1121" s="103" t="s">
        <v>1380</v>
      </c>
      <c r="E1121" s="99" t="s">
        <v>3241</v>
      </c>
      <c r="F1121" s="103" t="s">
        <v>1528</v>
      </c>
      <c r="G1121" s="99" t="s">
        <v>3396</v>
      </c>
      <c r="H1121" s="103" t="s">
        <v>1678</v>
      </c>
      <c r="I1121" s="103" t="s">
        <v>1384</v>
      </c>
      <c r="J1121" s="99" t="s">
        <v>3397</v>
      </c>
    </row>
    <row r="1122" ht="112.5" spans="1:10">
      <c r="A1122" s="108"/>
      <c r="B1122" s="108"/>
      <c r="C1122" s="103" t="s">
        <v>1379</v>
      </c>
      <c r="D1122" s="103" t="s">
        <v>1439</v>
      </c>
      <c r="E1122" s="99" t="s">
        <v>3184</v>
      </c>
      <c r="F1122" s="103" t="s">
        <v>1528</v>
      </c>
      <c r="G1122" s="99" t="s">
        <v>1396</v>
      </c>
      <c r="H1122" s="103" t="s">
        <v>1397</v>
      </c>
      <c r="I1122" s="103" t="s">
        <v>1384</v>
      </c>
      <c r="J1122" s="99" t="s">
        <v>3398</v>
      </c>
    </row>
    <row r="1123" ht="45" spans="1:10">
      <c r="A1123" s="108"/>
      <c r="B1123" s="108"/>
      <c r="C1123" s="103" t="s">
        <v>1379</v>
      </c>
      <c r="D1123" s="103" t="s">
        <v>1439</v>
      </c>
      <c r="E1123" s="99" t="s">
        <v>3186</v>
      </c>
      <c r="F1123" s="103" t="s">
        <v>1487</v>
      </c>
      <c r="G1123" s="99" t="s">
        <v>1477</v>
      </c>
      <c r="H1123" s="103" t="s">
        <v>1397</v>
      </c>
      <c r="I1123" s="103" t="s">
        <v>1384</v>
      </c>
      <c r="J1123" s="99" t="s">
        <v>3187</v>
      </c>
    </row>
    <row r="1124" ht="22.5" spans="1:10">
      <c r="A1124" s="108"/>
      <c r="B1124" s="108"/>
      <c r="C1124" s="103" t="s">
        <v>1379</v>
      </c>
      <c r="D1124" s="103" t="s">
        <v>1394</v>
      </c>
      <c r="E1124" s="99" t="s">
        <v>3188</v>
      </c>
      <c r="F1124" s="103" t="s">
        <v>1528</v>
      </c>
      <c r="G1124" s="99" t="s">
        <v>1396</v>
      </c>
      <c r="H1124" s="103" t="s">
        <v>1397</v>
      </c>
      <c r="I1124" s="103" t="s">
        <v>1384</v>
      </c>
      <c r="J1124" s="99" t="s">
        <v>3164</v>
      </c>
    </row>
    <row r="1125" ht="258.75" spans="1:10">
      <c r="A1125" s="108"/>
      <c r="B1125" s="108"/>
      <c r="C1125" s="103" t="s">
        <v>1379</v>
      </c>
      <c r="D1125" s="103" t="s">
        <v>1583</v>
      </c>
      <c r="E1125" s="99" t="s">
        <v>3368</v>
      </c>
      <c r="F1125" s="103" t="s">
        <v>1528</v>
      </c>
      <c r="G1125" s="99" t="s">
        <v>2227</v>
      </c>
      <c r="H1125" s="103" t="s">
        <v>1924</v>
      </c>
      <c r="I1125" s="103" t="s">
        <v>1384</v>
      </c>
      <c r="J1125" s="99" t="s">
        <v>3399</v>
      </c>
    </row>
    <row r="1126" ht="56.25" spans="1:10">
      <c r="A1126" s="108"/>
      <c r="B1126" s="108"/>
      <c r="C1126" s="103" t="s">
        <v>1399</v>
      </c>
      <c r="D1126" s="103" t="s">
        <v>1400</v>
      </c>
      <c r="E1126" s="99" t="s">
        <v>3301</v>
      </c>
      <c r="F1126" s="103" t="s">
        <v>1528</v>
      </c>
      <c r="G1126" s="99" t="s">
        <v>1396</v>
      </c>
      <c r="H1126" s="103" t="s">
        <v>1397</v>
      </c>
      <c r="I1126" s="103" t="s">
        <v>1384</v>
      </c>
      <c r="J1126" s="99" t="s">
        <v>3387</v>
      </c>
    </row>
    <row r="1127" ht="67.5" spans="1:10">
      <c r="A1127" s="108"/>
      <c r="B1127" s="108"/>
      <c r="C1127" s="103" t="s">
        <v>1399</v>
      </c>
      <c r="D1127" s="103" t="s">
        <v>1503</v>
      </c>
      <c r="E1127" s="99" t="s">
        <v>3194</v>
      </c>
      <c r="F1127" s="103" t="s">
        <v>1528</v>
      </c>
      <c r="G1127" s="99" t="s">
        <v>1577</v>
      </c>
      <c r="H1127" s="103" t="s">
        <v>1505</v>
      </c>
      <c r="I1127" s="103" t="s">
        <v>1384</v>
      </c>
      <c r="J1127" s="99" t="s">
        <v>3195</v>
      </c>
    </row>
    <row r="1128" ht="56.25" spans="1:10">
      <c r="A1128" s="108"/>
      <c r="B1128" s="108"/>
      <c r="C1128" s="103" t="s">
        <v>1404</v>
      </c>
      <c r="D1128" s="103" t="s">
        <v>1405</v>
      </c>
      <c r="E1128" s="99" t="s">
        <v>3196</v>
      </c>
      <c r="F1128" s="103" t="s">
        <v>1487</v>
      </c>
      <c r="G1128" s="99" t="s">
        <v>1426</v>
      </c>
      <c r="H1128" s="103" t="s">
        <v>1397</v>
      </c>
      <c r="I1128" s="103" t="s">
        <v>1384</v>
      </c>
      <c r="J1128" s="99" t="s">
        <v>3248</v>
      </c>
    </row>
    <row r="1129" ht="67.5" spans="1:10">
      <c r="A1129" s="110"/>
      <c r="B1129" s="110"/>
      <c r="C1129" s="103" t="s">
        <v>1404</v>
      </c>
      <c r="D1129" s="103" t="s">
        <v>1405</v>
      </c>
      <c r="E1129" s="99" t="s">
        <v>3198</v>
      </c>
      <c r="F1129" s="103" t="s">
        <v>1487</v>
      </c>
      <c r="G1129" s="99" t="s">
        <v>1426</v>
      </c>
      <c r="H1129" s="103" t="s">
        <v>1397</v>
      </c>
      <c r="I1129" s="103" t="s">
        <v>1384</v>
      </c>
      <c r="J1129" s="99" t="s">
        <v>3249</v>
      </c>
    </row>
    <row r="1130" ht="33.75" spans="1:10">
      <c r="A1130" s="106" t="s">
        <v>3400</v>
      </c>
      <c r="B1130" s="106" t="s">
        <v>3401</v>
      </c>
      <c r="C1130" s="103" t="s">
        <v>1379</v>
      </c>
      <c r="D1130" s="103" t="s">
        <v>1380</v>
      </c>
      <c r="E1130" s="99" t="s">
        <v>3215</v>
      </c>
      <c r="F1130" s="103" t="s">
        <v>1528</v>
      </c>
      <c r="G1130" s="99" t="s">
        <v>3402</v>
      </c>
      <c r="H1130" s="103" t="s">
        <v>1536</v>
      </c>
      <c r="I1130" s="103" t="s">
        <v>1384</v>
      </c>
      <c r="J1130" s="99" t="s">
        <v>3216</v>
      </c>
    </row>
    <row r="1131" spans="1:10">
      <c r="A1131" s="108"/>
      <c r="B1131" s="108"/>
      <c r="C1131" s="103" t="s">
        <v>1379</v>
      </c>
      <c r="D1131" s="103" t="s">
        <v>1394</v>
      </c>
      <c r="E1131" s="99" t="s">
        <v>3163</v>
      </c>
      <c r="F1131" s="103" t="s">
        <v>1528</v>
      </c>
      <c r="G1131" s="99" t="s">
        <v>1396</v>
      </c>
      <c r="H1131" s="103" t="s">
        <v>1397</v>
      </c>
      <c r="I1131" s="103" t="s">
        <v>1384</v>
      </c>
      <c r="J1131" s="99" t="s">
        <v>3217</v>
      </c>
    </row>
    <row r="1132" ht="33.75" spans="1:10">
      <c r="A1132" s="108"/>
      <c r="B1132" s="108"/>
      <c r="C1132" s="103" t="s">
        <v>1379</v>
      </c>
      <c r="D1132" s="103" t="s">
        <v>1583</v>
      </c>
      <c r="E1132" s="99" t="s">
        <v>3218</v>
      </c>
      <c r="F1132" s="103" t="s">
        <v>1528</v>
      </c>
      <c r="G1132" s="99" t="s">
        <v>3403</v>
      </c>
      <c r="H1132" s="103" t="s">
        <v>3208</v>
      </c>
      <c r="I1132" s="103" t="s">
        <v>1384</v>
      </c>
      <c r="J1132" s="99" t="s">
        <v>3219</v>
      </c>
    </row>
    <row r="1133" ht="56.25" spans="1:10">
      <c r="A1133" s="108"/>
      <c r="B1133" s="108"/>
      <c r="C1133" s="103" t="s">
        <v>1399</v>
      </c>
      <c r="D1133" s="103" t="s">
        <v>1400</v>
      </c>
      <c r="E1133" s="99" t="s">
        <v>3220</v>
      </c>
      <c r="F1133" s="103" t="s">
        <v>1487</v>
      </c>
      <c r="G1133" s="99" t="s">
        <v>1396</v>
      </c>
      <c r="H1133" s="103" t="s">
        <v>1397</v>
      </c>
      <c r="I1133" s="103" t="s">
        <v>1384</v>
      </c>
      <c r="J1133" s="99" t="s">
        <v>3335</v>
      </c>
    </row>
    <row r="1134" ht="56.25" spans="1:10">
      <c r="A1134" s="110"/>
      <c r="B1134" s="110"/>
      <c r="C1134" s="103" t="s">
        <v>1404</v>
      </c>
      <c r="D1134" s="103" t="s">
        <v>1405</v>
      </c>
      <c r="E1134" s="99" t="s">
        <v>3222</v>
      </c>
      <c r="F1134" s="103" t="s">
        <v>1487</v>
      </c>
      <c r="G1134" s="99" t="s">
        <v>1426</v>
      </c>
      <c r="H1134" s="103" t="s">
        <v>1397</v>
      </c>
      <c r="I1134" s="103" t="s">
        <v>1384</v>
      </c>
      <c r="J1134" s="99" t="s">
        <v>3335</v>
      </c>
    </row>
    <row r="1135" spans="1:10">
      <c r="A1135" s="99" t="s">
        <v>3404</v>
      </c>
      <c r="B1135" s="104"/>
      <c r="C1135" s="104"/>
      <c r="D1135" s="104"/>
      <c r="E1135" s="104"/>
      <c r="F1135" s="105"/>
      <c r="G1135" s="104"/>
      <c r="H1135" s="105"/>
      <c r="I1135" s="105"/>
      <c r="J1135" s="104"/>
    </row>
    <row r="1136" ht="56.25" spans="1:10">
      <c r="A1136" s="106" t="s">
        <v>3239</v>
      </c>
      <c r="B1136" s="106" t="s">
        <v>3240</v>
      </c>
      <c r="C1136" s="103" t="s">
        <v>1379</v>
      </c>
      <c r="D1136" s="103" t="s">
        <v>1380</v>
      </c>
      <c r="E1136" s="99" t="s">
        <v>3241</v>
      </c>
      <c r="F1136" s="103" t="s">
        <v>1528</v>
      </c>
      <c r="G1136" s="99" t="s">
        <v>3396</v>
      </c>
      <c r="H1136" s="103" t="s">
        <v>1678</v>
      </c>
      <c r="I1136" s="103" t="s">
        <v>1384</v>
      </c>
      <c r="J1136" s="99" t="s">
        <v>3243</v>
      </c>
    </row>
    <row r="1137" ht="45" spans="1:10">
      <c r="A1137" s="108"/>
      <c r="B1137" s="108"/>
      <c r="C1137" s="103" t="s">
        <v>1379</v>
      </c>
      <c r="D1137" s="103" t="s">
        <v>1439</v>
      </c>
      <c r="E1137" s="99" t="s">
        <v>3405</v>
      </c>
      <c r="F1137" s="103" t="s">
        <v>1528</v>
      </c>
      <c r="G1137" s="99" t="s">
        <v>1396</v>
      </c>
      <c r="H1137" s="103" t="s">
        <v>1397</v>
      </c>
      <c r="I1137" s="103" t="s">
        <v>1384</v>
      </c>
      <c r="J1137" s="99" t="s">
        <v>3406</v>
      </c>
    </row>
    <row r="1138" ht="22.5" spans="1:10">
      <c r="A1138" s="108"/>
      <c r="B1138" s="108"/>
      <c r="C1138" s="103" t="s">
        <v>1379</v>
      </c>
      <c r="D1138" s="103" t="s">
        <v>1394</v>
      </c>
      <c r="E1138" s="99" t="s">
        <v>3188</v>
      </c>
      <c r="F1138" s="103" t="s">
        <v>1528</v>
      </c>
      <c r="G1138" s="99" t="s">
        <v>1396</v>
      </c>
      <c r="H1138" s="103" t="s">
        <v>1397</v>
      </c>
      <c r="I1138" s="103" t="s">
        <v>1384</v>
      </c>
      <c r="J1138" s="99" t="s">
        <v>3164</v>
      </c>
    </row>
    <row r="1139" ht="56.25" spans="1:10">
      <c r="A1139" s="108"/>
      <c r="B1139" s="108"/>
      <c r="C1139" s="103" t="s">
        <v>1379</v>
      </c>
      <c r="D1139" s="103" t="s">
        <v>1583</v>
      </c>
      <c r="E1139" s="99" t="s">
        <v>3407</v>
      </c>
      <c r="F1139" s="103" t="s">
        <v>1528</v>
      </c>
      <c r="G1139" s="99" t="s">
        <v>2227</v>
      </c>
      <c r="H1139" s="103" t="s">
        <v>1924</v>
      </c>
      <c r="I1139" s="103" t="s">
        <v>1384</v>
      </c>
      <c r="J1139" s="99" t="s">
        <v>3247</v>
      </c>
    </row>
    <row r="1140" ht="112.5" spans="1:10">
      <c r="A1140" s="108"/>
      <c r="B1140" s="108"/>
      <c r="C1140" s="103" t="s">
        <v>1399</v>
      </c>
      <c r="D1140" s="103" t="s">
        <v>1400</v>
      </c>
      <c r="E1140" s="99" t="s">
        <v>3408</v>
      </c>
      <c r="F1140" s="103" t="s">
        <v>1528</v>
      </c>
      <c r="G1140" s="99" t="s">
        <v>1426</v>
      </c>
      <c r="H1140" s="103" t="s">
        <v>1397</v>
      </c>
      <c r="I1140" s="103" t="s">
        <v>1384</v>
      </c>
      <c r="J1140" s="99" t="s">
        <v>3409</v>
      </c>
    </row>
    <row r="1141" ht="67.5" spans="1:10">
      <c r="A1141" s="108"/>
      <c r="B1141" s="108"/>
      <c r="C1141" s="103" t="s">
        <v>1399</v>
      </c>
      <c r="D1141" s="103" t="s">
        <v>1503</v>
      </c>
      <c r="E1141" s="99" t="s">
        <v>3194</v>
      </c>
      <c r="F1141" s="103" t="s">
        <v>1528</v>
      </c>
      <c r="G1141" s="99" t="s">
        <v>2231</v>
      </c>
      <c r="H1141" s="103" t="s">
        <v>1505</v>
      </c>
      <c r="I1141" s="103" t="s">
        <v>1384</v>
      </c>
      <c r="J1141" s="99" t="s">
        <v>3195</v>
      </c>
    </row>
    <row r="1142" ht="56.25" spans="1:10">
      <c r="A1142" s="108"/>
      <c r="B1142" s="108"/>
      <c r="C1142" s="103" t="s">
        <v>1404</v>
      </c>
      <c r="D1142" s="103" t="s">
        <v>1405</v>
      </c>
      <c r="E1142" s="99" t="s">
        <v>3196</v>
      </c>
      <c r="F1142" s="103" t="s">
        <v>1487</v>
      </c>
      <c r="G1142" s="99" t="s">
        <v>1426</v>
      </c>
      <c r="H1142" s="103" t="s">
        <v>1397</v>
      </c>
      <c r="I1142" s="103" t="s">
        <v>1384</v>
      </c>
      <c r="J1142" s="99" t="s">
        <v>3248</v>
      </c>
    </row>
    <row r="1143" ht="67.5" spans="1:10">
      <c r="A1143" s="110"/>
      <c r="B1143" s="110"/>
      <c r="C1143" s="103" t="s">
        <v>1404</v>
      </c>
      <c r="D1143" s="103" t="s">
        <v>1405</v>
      </c>
      <c r="E1143" s="99" t="s">
        <v>3198</v>
      </c>
      <c r="F1143" s="103" t="s">
        <v>1487</v>
      </c>
      <c r="G1143" s="99" t="s">
        <v>1426</v>
      </c>
      <c r="H1143" s="103" t="s">
        <v>1397</v>
      </c>
      <c r="I1143" s="103" t="s">
        <v>1384</v>
      </c>
      <c r="J1143" s="99" t="s">
        <v>3249</v>
      </c>
    </row>
    <row r="1144" ht="33.75" spans="1:10">
      <c r="A1144" s="106" t="s">
        <v>3269</v>
      </c>
      <c r="B1144" s="106" t="s">
        <v>3270</v>
      </c>
      <c r="C1144" s="103" t="s">
        <v>1379</v>
      </c>
      <c r="D1144" s="103" t="s">
        <v>1380</v>
      </c>
      <c r="E1144" s="99" t="s">
        <v>3271</v>
      </c>
      <c r="F1144" s="103" t="s">
        <v>1528</v>
      </c>
      <c r="G1144" s="99" t="s">
        <v>3410</v>
      </c>
      <c r="H1144" s="103" t="s">
        <v>1530</v>
      </c>
      <c r="I1144" s="103" t="s">
        <v>1384</v>
      </c>
      <c r="J1144" s="99" t="s">
        <v>3173</v>
      </c>
    </row>
    <row r="1145" ht="45" spans="1:10">
      <c r="A1145" s="108"/>
      <c r="B1145" s="108"/>
      <c r="C1145" s="103" t="s">
        <v>1379</v>
      </c>
      <c r="D1145" s="103" t="s">
        <v>1439</v>
      </c>
      <c r="E1145" s="99" t="s">
        <v>3229</v>
      </c>
      <c r="F1145" s="103" t="s">
        <v>1528</v>
      </c>
      <c r="G1145" s="99" t="s">
        <v>1472</v>
      </c>
      <c r="H1145" s="103" t="s">
        <v>1397</v>
      </c>
      <c r="I1145" s="103" t="s">
        <v>1384</v>
      </c>
      <c r="J1145" s="99" t="s">
        <v>3273</v>
      </c>
    </row>
    <row r="1146" ht="45" spans="1:10">
      <c r="A1146" s="108"/>
      <c r="B1146" s="108"/>
      <c r="C1146" s="103" t="s">
        <v>1379</v>
      </c>
      <c r="D1146" s="103" t="s">
        <v>1439</v>
      </c>
      <c r="E1146" s="99" t="s">
        <v>3411</v>
      </c>
      <c r="F1146" s="103" t="s">
        <v>1375</v>
      </c>
      <c r="G1146" s="99" t="s">
        <v>1396</v>
      </c>
      <c r="H1146" s="103" t="s">
        <v>1397</v>
      </c>
      <c r="I1146" s="103" t="s">
        <v>1384</v>
      </c>
      <c r="J1146" s="99" t="s">
        <v>3412</v>
      </c>
    </row>
    <row r="1147" ht="22.5" spans="1:10">
      <c r="A1147" s="108"/>
      <c r="B1147" s="108"/>
      <c r="C1147" s="103" t="s">
        <v>1379</v>
      </c>
      <c r="D1147" s="103" t="s">
        <v>1394</v>
      </c>
      <c r="E1147" s="99" t="s">
        <v>3413</v>
      </c>
      <c r="F1147" s="103" t="s">
        <v>1528</v>
      </c>
      <c r="G1147" s="99" t="s">
        <v>1472</v>
      </c>
      <c r="H1147" s="103" t="s">
        <v>1397</v>
      </c>
      <c r="I1147" s="103" t="s">
        <v>1384</v>
      </c>
      <c r="J1147" s="99" t="s">
        <v>3274</v>
      </c>
    </row>
    <row r="1148" ht="22.5" spans="1:10">
      <c r="A1148" s="108"/>
      <c r="B1148" s="108"/>
      <c r="C1148" s="103" t="s">
        <v>1379</v>
      </c>
      <c r="D1148" s="103" t="s">
        <v>1583</v>
      </c>
      <c r="E1148" s="99" t="s">
        <v>3275</v>
      </c>
      <c r="F1148" s="103" t="s">
        <v>1375</v>
      </c>
      <c r="G1148" s="99" t="s">
        <v>2689</v>
      </c>
      <c r="H1148" s="103" t="s">
        <v>1536</v>
      </c>
      <c r="I1148" s="103" t="s">
        <v>1384</v>
      </c>
      <c r="J1148" s="99" t="s">
        <v>3276</v>
      </c>
    </row>
    <row r="1149" ht="22.5" spans="1:10">
      <c r="A1149" s="108"/>
      <c r="B1149" s="108"/>
      <c r="C1149" s="103" t="s">
        <v>1379</v>
      </c>
      <c r="D1149" s="103" t="s">
        <v>1583</v>
      </c>
      <c r="E1149" s="99" t="s">
        <v>3277</v>
      </c>
      <c r="F1149" s="103" t="s">
        <v>1375</v>
      </c>
      <c r="G1149" s="99" t="s">
        <v>3278</v>
      </c>
      <c r="H1149" s="103" t="s">
        <v>1536</v>
      </c>
      <c r="I1149" s="103" t="s">
        <v>1384</v>
      </c>
      <c r="J1149" s="99" t="s">
        <v>3276</v>
      </c>
    </row>
    <row r="1150" ht="157.5" spans="1:10">
      <c r="A1150" s="108"/>
      <c r="B1150" s="108"/>
      <c r="C1150" s="103" t="s">
        <v>1399</v>
      </c>
      <c r="D1150" s="103" t="s">
        <v>1400</v>
      </c>
      <c r="E1150" s="99" t="s">
        <v>3099</v>
      </c>
      <c r="F1150" s="103" t="s">
        <v>1487</v>
      </c>
      <c r="G1150" s="99" t="s">
        <v>1874</v>
      </c>
      <c r="H1150" s="103" t="s">
        <v>1397</v>
      </c>
      <c r="I1150" s="103" t="s">
        <v>1384</v>
      </c>
      <c r="J1150" s="99" t="s">
        <v>3414</v>
      </c>
    </row>
    <row r="1151" ht="90" spans="1:10">
      <c r="A1151" s="110"/>
      <c r="B1151" s="110"/>
      <c r="C1151" s="103" t="s">
        <v>1404</v>
      </c>
      <c r="D1151" s="103" t="s">
        <v>1405</v>
      </c>
      <c r="E1151" s="99" t="s">
        <v>1538</v>
      </c>
      <c r="F1151" s="103" t="s">
        <v>1487</v>
      </c>
      <c r="G1151" s="99" t="s">
        <v>1450</v>
      </c>
      <c r="H1151" s="103" t="s">
        <v>1397</v>
      </c>
      <c r="I1151" s="103" t="s">
        <v>1384</v>
      </c>
      <c r="J1151" s="99" t="s">
        <v>3177</v>
      </c>
    </row>
    <row r="1152" ht="22.5" spans="1:10">
      <c r="A1152" s="106" t="s">
        <v>3415</v>
      </c>
      <c r="B1152" s="106" t="s">
        <v>1542</v>
      </c>
      <c r="C1152" s="103" t="s">
        <v>1379</v>
      </c>
      <c r="D1152" s="103" t="s">
        <v>1380</v>
      </c>
      <c r="E1152" s="99" t="s">
        <v>1542</v>
      </c>
      <c r="F1152" s="103" t="s">
        <v>1375</v>
      </c>
      <c r="G1152" s="99" t="s">
        <v>1542</v>
      </c>
      <c r="H1152" s="103" t="s">
        <v>1397</v>
      </c>
      <c r="I1152" s="103" t="s">
        <v>1384</v>
      </c>
      <c r="J1152" s="99" t="s">
        <v>1542</v>
      </c>
    </row>
    <row r="1153" ht="22.5" spans="1:10">
      <c r="A1153" s="108"/>
      <c r="B1153" s="108"/>
      <c r="C1153" s="103" t="s">
        <v>1399</v>
      </c>
      <c r="D1153" s="103" t="s">
        <v>1543</v>
      </c>
      <c r="E1153" s="99" t="s">
        <v>1542</v>
      </c>
      <c r="F1153" s="103" t="s">
        <v>1375</v>
      </c>
      <c r="G1153" s="99" t="s">
        <v>1542</v>
      </c>
      <c r="H1153" s="103" t="s">
        <v>1397</v>
      </c>
      <c r="I1153" s="103" t="s">
        <v>1384</v>
      </c>
      <c r="J1153" s="99" t="s">
        <v>1542</v>
      </c>
    </row>
    <row r="1154" ht="22.5" spans="1:10">
      <c r="A1154" s="110"/>
      <c r="B1154" s="110"/>
      <c r="C1154" s="103" t="s">
        <v>1404</v>
      </c>
      <c r="D1154" s="103" t="s">
        <v>1405</v>
      </c>
      <c r="E1154" s="99" t="s">
        <v>1542</v>
      </c>
      <c r="F1154" s="103" t="s">
        <v>1375</v>
      </c>
      <c r="G1154" s="99" t="s">
        <v>1542</v>
      </c>
      <c r="H1154" s="103" t="s">
        <v>1397</v>
      </c>
      <c r="I1154" s="103" t="s">
        <v>1384</v>
      </c>
      <c r="J1154" s="99" t="s">
        <v>1542</v>
      </c>
    </row>
    <row r="1155" ht="202.5" spans="1:10">
      <c r="A1155" s="106" t="s">
        <v>3224</v>
      </c>
      <c r="B1155" s="106" t="s">
        <v>3336</v>
      </c>
      <c r="C1155" s="103" t="s">
        <v>1379</v>
      </c>
      <c r="D1155" s="103" t="s">
        <v>1380</v>
      </c>
      <c r="E1155" s="99" t="s">
        <v>3226</v>
      </c>
      <c r="F1155" s="103" t="s">
        <v>1528</v>
      </c>
      <c r="G1155" s="99" t="s">
        <v>3416</v>
      </c>
      <c r="H1155" s="103" t="s">
        <v>1678</v>
      </c>
      <c r="I1155" s="103" t="s">
        <v>1384</v>
      </c>
      <c r="J1155" s="99" t="s">
        <v>3417</v>
      </c>
    </row>
    <row r="1156" ht="236.25" spans="1:10">
      <c r="A1156" s="108"/>
      <c r="B1156" s="108"/>
      <c r="C1156" s="103" t="s">
        <v>1379</v>
      </c>
      <c r="D1156" s="103" t="s">
        <v>1439</v>
      </c>
      <c r="E1156" s="99" t="s">
        <v>3229</v>
      </c>
      <c r="F1156" s="103" t="s">
        <v>1528</v>
      </c>
      <c r="G1156" s="99" t="s">
        <v>1396</v>
      </c>
      <c r="H1156" s="103" t="s">
        <v>1397</v>
      </c>
      <c r="I1156" s="103" t="s">
        <v>1384</v>
      </c>
      <c r="J1156" s="99" t="s">
        <v>3418</v>
      </c>
    </row>
    <row r="1157" ht="191.25" spans="1:10">
      <c r="A1157" s="108"/>
      <c r="B1157" s="108"/>
      <c r="C1157" s="103" t="s">
        <v>1379</v>
      </c>
      <c r="D1157" s="103" t="s">
        <v>1583</v>
      </c>
      <c r="E1157" s="99" t="s">
        <v>3231</v>
      </c>
      <c r="F1157" s="103" t="s">
        <v>1375</v>
      </c>
      <c r="G1157" s="99" t="s">
        <v>3232</v>
      </c>
      <c r="H1157" s="103" t="s">
        <v>1536</v>
      </c>
      <c r="I1157" s="103" t="s">
        <v>1384</v>
      </c>
      <c r="J1157" s="99" t="s">
        <v>3419</v>
      </c>
    </row>
    <row r="1158" ht="213.75" spans="1:10">
      <c r="A1158" s="108"/>
      <c r="B1158" s="108"/>
      <c r="C1158" s="103" t="s">
        <v>1399</v>
      </c>
      <c r="D1158" s="103" t="s">
        <v>1400</v>
      </c>
      <c r="E1158" s="99" t="s">
        <v>3234</v>
      </c>
      <c r="F1158" s="103" t="s">
        <v>1528</v>
      </c>
      <c r="G1158" s="99" t="s">
        <v>1874</v>
      </c>
      <c r="H1158" s="103" t="s">
        <v>1397</v>
      </c>
      <c r="I1158" s="103" t="s">
        <v>1384</v>
      </c>
      <c r="J1158" s="99" t="s">
        <v>3420</v>
      </c>
    </row>
    <row r="1159" ht="348.75" spans="1:10">
      <c r="A1159" s="108"/>
      <c r="B1159" s="108"/>
      <c r="C1159" s="103" t="s">
        <v>1404</v>
      </c>
      <c r="D1159" s="103" t="s">
        <v>1405</v>
      </c>
      <c r="E1159" s="99" t="s">
        <v>3086</v>
      </c>
      <c r="F1159" s="103" t="s">
        <v>3236</v>
      </c>
      <c r="G1159" s="99" t="s">
        <v>1426</v>
      </c>
      <c r="H1159" s="103" t="s">
        <v>1397</v>
      </c>
      <c r="I1159" s="103" t="s">
        <v>1384</v>
      </c>
      <c r="J1159" s="99" t="s">
        <v>3421</v>
      </c>
    </row>
    <row r="1160" ht="348.75" spans="1:10">
      <c r="A1160" s="110"/>
      <c r="B1160" s="110"/>
      <c r="C1160" s="103" t="s">
        <v>1404</v>
      </c>
      <c r="D1160" s="103" t="s">
        <v>1405</v>
      </c>
      <c r="E1160" s="99" t="s">
        <v>3238</v>
      </c>
      <c r="F1160" s="103" t="s">
        <v>1375</v>
      </c>
      <c r="G1160" s="99" t="s">
        <v>1450</v>
      </c>
      <c r="H1160" s="103" t="s">
        <v>1397</v>
      </c>
      <c r="I1160" s="103" t="s">
        <v>1384</v>
      </c>
      <c r="J1160" s="99" t="s">
        <v>3422</v>
      </c>
    </row>
    <row r="1161" ht="45" spans="1:10">
      <c r="A1161" s="106" t="s">
        <v>3423</v>
      </c>
      <c r="B1161" s="106" t="s">
        <v>3297</v>
      </c>
      <c r="C1161" s="103" t="s">
        <v>1379</v>
      </c>
      <c r="D1161" s="103" t="s">
        <v>1380</v>
      </c>
      <c r="E1161" s="99" t="s">
        <v>3181</v>
      </c>
      <c r="F1161" s="103" t="s">
        <v>1528</v>
      </c>
      <c r="G1161" s="99" t="s">
        <v>3424</v>
      </c>
      <c r="H1161" s="103" t="s">
        <v>1678</v>
      </c>
      <c r="I1161" s="103" t="s">
        <v>1384</v>
      </c>
      <c r="J1161" s="99" t="s">
        <v>3183</v>
      </c>
    </row>
    <row r="1162" ht="67.5" spans="1:10">
      <c r="A1162" s="108"/>
      <c r="B1162" s="108"/>
      <c r="C1162" s="103" t="s">
        <v>1379</v>
      </c>
      <c r="D1162" s="103" t="s">
        <v>1439</v>
      </c>
      <c r="E1162" s="99" t="s">
        <v>3184</v>
      </c>
      <c r="F1162" s="103" t="s">
        <v>1528</v>
      </c>
      <c r="G1162" s="99" t="s">
        <v>1479</v>
      </c>
      <c r="H1162" s="103" t="s">
        <v>1397</v>
      </c>
      <c r="I1162" s="103" t="s">
        <v>1384</v>
      </c>
      <c r="J1162" s="99" t="s">
        <v>3185</v>
      </c>
    </row>
    <row r="1163" ht="56.25" spans="1:10">
      <c r="A1163" s="108"/>
      <c r="B1163" s="108"/>
      <c r="C1163" s="103" t="s">
        <v>1379</v>
      </c>
      <c r="D1163" s="103" t="s">
        <v>1439</v>
      </c>
      <c r="E1163" s="99" t="s">
        <v>3425</v>
      </c>
      <c r="F1163" s="103" t="s">
        <v>1487</v>
      </c>
      <c r="G1163" s="99" t="s">
        <v>1396</v>
      </c>
      <c r="H1163" s="103" t="s">
        <v>1397</v>
      </c>
      <c r="I1163" s="103" t="s">
        <v>1384</v>
      </c>
      <c r="J1163" s="99" t="s">
        <v>3426</v>
      </c>
    </row>
    <row r="1164" ht="22.5" spans="1:10">
      <c r="A1164" s="108"/>
      <c r="B1164" s="108"/>
      <c r="C1164" s="103" t="s">
        <v>1379</v>
      </c>
      <c r="D1164" s="103" t="s">
        <v>1394</v>
      </c>
      <c r="E1164" s="99" t="s">
        <v>3188</v>
      </c>
      <c r="F1164" s="103" t="s">
        <v>1528</v>
      </c>
      <c r="G1164" s="99" t="s">
        <v>1396</v>
      </c>
      <c r="H1164" s="103" t="s">
        <v>1397</v>
      </c>
      <c r="I1164" s="103" t="s">
        <v>1384</v>
      </c>
      <c r="J1164" s="99" t="s">
        <v>3164</v>
      </c>
    </row>
    <row r="1165" ht="67.5" spans="1:10">
      <c r="A1165" s="108"/>
      <c r="B1165" s="108"/>
      <c r="C1165" s="103" t="s">
        <v>1379</v>
      </c>
      <c r="D1165" s="103" t="s">
        <v>1583</v>
      </c>
      <c r="E1165" s="99" t="s">
        <v>3189</v>
      </c>
      <c r="F1165" s="103" t="s">
        <v>1528</v>
      </c>
      <c r="G1165" s="99" t="s">
        <v>3190</v>
      </c>
      <c r="H1165" s="103" t="s">
        <v>1924</v>
      </c>
      <c r="I1165" s="103" t="s">
        <v>1384</v>
      </c>
      <c r="J1165" s="99" t="s">
        <v>3191</v>
      </c>
    </row>
    <row r="1166" ht="33.75" spans="1:10">
      <c r="A1166" s="108"/>
      <c r="B1166" s="108"/>
      <c r="C1166" s="103" t="s">
        <v>1399</v>
      </c>
      <c r="D1166" s="103" t="s">
        <v>1400</v>
      </c>
      <c r="E1166" s="99" t="s">
        <v>3192</v>
      </c>
      <c r="F1166" s="103" t="s">
        <v>1487</v>
      </c>
      <c r="G1166" s="99" t="s">
        <v>3306</v>
      </c>
      <c r="H1166" s="103" t="s">
        <v>1397</v>
      </c>
      <c r="I1166" s="103" t="s">
        <v>1384</v>
      </c>
      <c r="J1166" s="99" t="s">
        <v>3193</v>
      </c>
    </row>
    <row r="1167" ht="67.5" spans="1:10">
      <c r="A1167" s="108"/>
      <c r="B1167" s="108"/>
      <c r="C1167" s="103" t="s">
        <v>1399</v>
      </c>
      <c r="D1167" s="103" t="s">
        <v>1503</v>
      </c>
      <c r="E1167" s="99" t="s">
        <v>3194</v>
      </c>
      <c r="F1167" s="103" t="s">
        <v>1528</v>
      </c>
      <c r="G1167" s="99" t="s">
        <v>2231</v>
      </c>
      <c r="H1167" s="103" t="s">
        <v>1505</v>
      </c>
      <c r="I1167" s="103" t="s">
        <v>1384</v>
      </c>
      <c r="J1167" s="99" t="s">
        <v>3195</v>
      </c>
    </row>
    <row r="1168" ht="67.5" spans="1:10">
      <c r="A1168" s="108"/>
      <c r="B1168" s="108"/>
      <c r="C1168" s="103" t="s">
        <v>1404</v>
      </c>
      <c r="D1168" s="103" t="s">
        <v>1405</v>
      </c>
      <c r="E1168" s="99" t="s">
        <v>3196</v>
      </c>
      <c r="F1168" s="103" t="s">
        <v>1487</v>
      </c>
      <c r="G1168" s="99" t="s">
        <v>1426</v>
      </c>
      <c r="H1168" s="103" t="s">
        <v>1397</v>
      </c>
      <c r="I1168" s="103" t="s">
        <v>1384</v>
      </c>
      <c r="J1168" s="99" t="s">
        <v>3197</v>
      </c>
    </row>
    <row r="1169" ht="67.5" spans="1:10">
      <c r="A1169" s="110"/>
      <c r="B1169" s="110"/>
      <c r="C1169" s="103" t="s">
        <v>1404</v>
      </c>
      <c r="D1169" s="103" t="s">
        <v>1405</v>
      </c>
      <c r="E1169" s="99" t="s">
        <v>3198</v>
      </c>
      <c r="F1169" s="103" t="s">
        <v>1487</v>
      </c>
      <c r="G1169" s="99" t="s">
        <v>1426</v>
      </c>
      <c r="H1169" s="103" t="s">
        <v>1397</v>
      </c>
      <c r="I1169" s="103" t="s">
        <v>1384</v>
      </c>
      <c r="J1169" s="99" t="s">
        <v>3199</v>
      </c>
    </row>
    <row r="1170" ht="45" spans="1:10">
      <c r="A1170" s="106" t="s">
        <v>3313</v>
      </c>
      <c r="B1170" s="106" t="s">
        <v>3297</v>
      </c>
      <c r="C1170" s="103" t="s">
        <v>1379</v>
      </c>
      <c r="D1170" s="103" t="s">
        <v>1380</v>
      </c>
      <c r="E1170" s="99" t="s">
        <v>3282</v>
      </c>
      <c r="F1170" s="103" t="s">
        <v>1528</v>
      </c>
      <c r="G1170" s="99" t="s">
        <v>3427</v>
      </c>
      <c r="H1170" s="103" t="s">
        <v>1678</v>
      </c>
      <c r="I1170" s="103" t="s">
        <v>1384</v>
      </c>
      <c r="J1170" s="99" t="s">
        <v>3183</v>
      </c>
    </row>
    <row r="1171" ht="67.5" spans="1:10">
      <c r="A1171" s="108"/>
      <c r="B1171" s="108"/>
      <c r="C1171" s="103" t="s">
        <v>1379</v>
      </c>
      <c r="D1171" s="103" t="s">
        <v>1439</v>
      </c>
      <c r="E1171" s="99" t="s">
        <v>3184</v>
      </c>
      <c r="F1171" s="103" t="s">
        <v>1528</v>
      </c>
      <c r="G1171" s="99" t="s">
        <v>2417</v>
      </c>
      <c r="H1171" s="103" t="s">
        <v>1397</v>
      </c>
      <c r="I1171" s="103" t="s">
        <v>1384</v>
      </c>
      <c r="J1171" s="99" t="s">
        <v>3428</v>
      </c>
    </row>
    <row r="1172" ht="56.25" spans="1:10">
      <c r="A1172" s="108"/>
      <c r="B1172" s="108"/>
      <c r="C1172" s="103" t="s">
        <v>1379</v>
      </c>
      <c r="D1172" s="103" t="s">
        <v>1439</v>
      </c>
      <c r="E1172" s="99" t="s">
        <v>3429</v>
      </c>
      <c r="F1172" s="103" t="s">
        <v>1487</v>
      </c>
      <c r="G1172" s="99" t="s">
        <v>1396</v>
      </c>
      <c r="H1172" s="103" t="s">
        <v>1397</v>
      </c>
      <c r="I1172" s="103" t="s">
        <v>1384</v>
      </c>
      <c r="J1172" s="99" t="s">
        <v>3426</v>
      </c>
    </row>
    <row r="1173" ht="22.5" spans="1:10">
      <c r="A1173" s="108"/>
      <c r="B1173" s="108"/>
      <c r="C1173" s="103" t="s">
        <v>1379</v>
      </c>
      <c r="D1173" s="103" t="s">
        <v>1394</v>
      </c>
      <c r="E1173" s="99" t="s">
        <v>3188</v>
      </c>
      <c r="F1173" s="103" t="s">
        <v>1528</v>
      </c>
      <c r="G1173" s="99" t="s">
        <v>1396</v>
      </c>
      <c r="H1173" s="103" t="s">
        <v>1397</v>
      </c>
      <c r="I1173" s="103" t="s">
        <v>1384</v>
      </c>
      <c r="J1173" s="99" t="s">
        <v>3164</v>
      </c>
    </row>
    <row r="1174" ht="78.75" spans="1:10">
      <c r="A1174" s="108"/>
      <c r="B1174" s="108"/>
      <c r="C1174" s="103" t="s">
        <v>1379</v>
      </c>
      <c r="D1174" s="103" t="s">
        <v>1583</v>
      </c>
      <c r="E1174" s="99" t="s">
        <v>3189</v>
      </c>
      <c r="F1174" s="103" t="s">
        <v>1528</v>
      </c>
      <c r="G1174" s="99" t="s">
        <v>1624</v>
      </c>
      <c r="H1174" s="103" t="s">
        <v>1924</v>
      </c>
      <c r="I1174" s="103" t="s">
        <v>1384</v>
      </c>
      <c r="J1174" s="99" t="s">
        <v>3286</v>
      </c>
    </row>
    <row r="1175" ht="33.75" spans="1:10">
      <c r="A1175" s="108"/>
      <c r="B1175" s="108"/>
      <c r="C1175" s="103" t="s">
        <v>1399</v>
      </c>
      <c r="D1175" s="103" t="s">
        <v>1400</v>
      </c>
      <c r="E1175" s="99" t="s">
        <v>3430</v>
      </c>
      <c r="F1175" s="103" t="s">
        <v>1487</v>
      </c>
      <c r="G1175" s="99" t="s">
        <v>1874</v>
      </c>
      <c r="H1175" s="103" t="s">
        <v>1397</v>
      </c>
      <c r="I1175" s="103" t="s">
        <v>1384</v>
      </c>
      <c r="J1175" s="99" t="s">
        <v>3193</v>
      </c>
    </row>
    <row r="1176" ht="78.75" spans="1:10">
      <c r="A1176" s="108"/>
      <c r="B1176" s="108"/>
      <c r="C1176" s="103" t="s">
        <v>1399</v>
      </c>
      <c r="D1176" s="103" t="s">
        <v>1503</v>
      </c>
      <c r="E1176" s="99" t="s">
        <v>3194</v>
      </c>
      <c r="F1176" s="103" t="s">
        <v>1528</v>
      </c>
      <c r="G1176" s="99" t="s">
        <v>2231</v>
      </c>
      <c r="H1176" s="103" t="s">
        <v>1505</v>
      </c>
      <c r="I1176" s="103" t="s">
        <v>1384</v>
      </c>
      <c r="J1176" s="99" t="s">
        <v>3287</v>
      </c>
    </row>
    <row r="1177" ht="67.5" spans="1:10">
      <c r="A1177" s="108"/>
      <c r="B1177" s="108"/>
      <c r="C1177" s="103" t="s">
        <v>1404</v>
      </c>
      <c r="D1177" s="103" t="s">
        <v>1405</v>
      </c>
      <c r="E1177" s="99" t="s">
        <v>3196</v>
      </c>
      <c r="F1177" s="103" t="s">
        <v>1487</v>
      </c>
      <c r="G1177" s="99" t="s">
        <v>1426</v>
      </c>
      <c r="H1177" s="103" t="s">
        <v>1397</v>
      </c>
      <c r="I1177" s="103" t="s">
        <v>1384</v>
      </c>
      <c r="J1177" s="99" t="s">
        <v>3197</v>
      </c>
    </row>
    <row r="1178" ht="67.5" spans="1:10">
      <c r="A1178" s="110"/>
      <c r="B1178" s="110"/>
      <c r="C1178" s="103" t="s">
        <v>1404</v>
      </c>
      <c r="D1178" s="103" t="s">
        <v>1405</v>
      </c>
      <c r="E1178" s="99" t="s">
        <v>3198</v>
      </c>
      <c r="F1178" s="103" t="s">
        <v>1487</v>
      </c>
      <c r="G1178" s="99" t="s">
        <v>1426</v>
      </c>
      <c r="H1178" s="103" t="s">
        <v>1397</v>
      </c>
      <c r="I1178" s="103" t="s">
        <v>1384</v>
      </c>
      <c r="J1178" s="99" t="s">
        <v>3199</v>
      </c>
    </row>
    <row r="1179" ht="45" spans="1:10">
      <c r="A1179" s="106" t="s">
        <v>3431</v>
      </c>
      <c r="B1179" s="106" t="s">
        <v>3297</v>
      </c>
      <c r="C1179" s="103" t="s">
        <v>1379</v>
      </c>
      <c r="D1179" s="103" t="s">
        <v>1380</v>
      </c>
      <c r="E1179" s="99" t="s">
        <v>3432</v>
      </c>
      <c r="F1179" s="103" t="s">
        <v>1528</v>
      </c>
      <c r="G1179" s="99" t="s">
        <v>3433</v>
      </c>
      <c r="H1179" s="103" t="s">
        <v>1678</v>
      </c>
      <c r="I1179" s="103" t="s">
        <v>1384</v>
      </c>
      <c r="J1179" s="99" t="s">
        <v>3183</v>
      </c>
    </row>
    <row r="1180" ht="67.5" spans="1:10">
      <c r="A1180" s="108"/>
      <c r="B1180" s="108"/>
      <c r="C1180" s="103" t="s">
        <v>1379</v>
      </c>
      <c r="D1180" s="103" t="s">
        <v>1439</v>
      </c>
      <c r="E1180" s="99" t="s">
        <v>3184</v>
      </c>
      <c r="F1180" s="103" t="s">
        <v>1528</v>
      </c>
      <c r="G1180" s="99" t="s">
        <v>1396</v>
      </c>
      <c r="H1180" s="103" t="s">
        <v>1397</v>
      </c>
      <c r="I1180" s="103" t="s">
        <v>1384</v>
      </c>
      <c r="J1180" s="99" t="s">
        <v>3185</v>
      </c>
    </row>
    <row r="1181" ht="45" spans="1:10">
      <c r="A1181" s="108"/>
      <c r="B1181" s="108"/>
      <c r="C1181" s="103" t="s">
        <v>1379</v>
      </c>
      <c r="D1181" s="103" t="s">
        <v>1439</v>
      </c>
      <c r="E1181" s="99" t="s">
        <v>3186</v>
      </c>
      <c r="F1181" s="103" t="s">
        <v>1487</v>
      </c>
      <c r="G1181" s="99" t="s">
        <v>1477</v>
      </c>
      <c r="H1181" s="103" t="s">
        <v>1397</v>
      </c>
      <c r="I1181" s="103" t="s">
        <v>1384</v>
      </c>
      <c r="J1181" s="99" t="s">
        <v>3187</v>
      </c>
    </row>
    <row r="1182" ht="22.5" spans="1:10">
      <c r="A1182" s="108"/>
      <c r="B1182" s="108"/>
      <c r="C1182" s="103" t="s">
        <v>1379</v>
      </c>
      <c r="D1182" s="103" t="s">
        <v>1394</v>
      </c>
      <c r="E1182" s="99" t="s">
        <v>3188</v>
      </c>
      <c r="F1182" s="103" t="s">
        <v>1528</v>
      </c>
      <c r="G1182" s="99" t="s">
        <v>1396</v>
      </c>
      <c r="H1182" s="103" t="s">
        <v>1397</v>
      </c>
      <c r="I1182" s="103" t="s">
        <v>1384</v>
      </c>
      <c r="J1182" s="99" t="s">
        <v>3164</v>
      </c>
    </row>
    <row r="1183" ht="67.5" spans="1:10">
      <c r="A1183" s="108"/>
      <c r="B1183" s="108"/>
      <c r="C1183" s="103" t="s">
        <v>1379</v>
      </c>
      <c r="D1183" s="103" t="s">
        <v>1583</v>
      </c>
      <c r="E1183" s="99" t="s">
        <v>3434</v>
      </c>
      <c r="F1183" s="103" t="s">
        <v>1528</v>
      </c>
      <c r="G1183" s="99" t="s">
        <v>3190</v>
      </c>
      <c r="H1183" s="103" t="s">
        <v>1924</v>
      </c>
      <c r="I1183" s="103" t="s">
        <v>1384</v>
      </c>
      <c r="J1183" s="99" t="s">
        <v>3191</v>
      </c>
    </row>
    <row r="1184" ht="33.75" spans="1:10">
      <c r="A1184" s="108"/>
      <c r="B1184" s="108"/>
      <c r="C1184" s="103" t="s">
        <v>1399</v>
      </c>
      <c r="D1184" s="103" t="s">
        <v>1400</v>
      </c>
      <c r="E1184" s="99" t="s">
        <v>3192</v>
      </c>
      <c r="F1184" s="103" t="s">
        <v>1487</v>
      </c>
      <c r="G1184" s="99" t="s">
        <v>3306</v>
      </c>
      <c r="H1184" s="103" t="s">
        <v>1397</v>
      </c>
      <c r="I1184" s="103" t="s">
        <v>1384</v>
      </c>
      <c r="J1184" s="99" t="s">
        <v>3193</v>
      </c>
    </row>
    <row r="1185" ht="67.5" spans="1:10">
      <c r="A1185" s="108"/>
      <c r="B1185" s="108"/>
      <c r="C1185" s="103" t="s">
        <v>1399</v>
      </c>
      <c r="D1185" s="103" t="s">
        <v>1503</v>
      </c>
      <c r="E1185" s="99" t="s">
        <v>3194</v>
      </c>
      <c r="F1185" s="103" t="s">
        <v>1528</v>
      </c>
      <c r="G1185" s="99" t="s">
        <v>2231</v>
      </c>
      <c r="H1185" s="103" t="s">
        <v>1505</v>
      </c>
      <c r="I1185" s="103" t="s">
        <v>1384</v>
      </c>
      <c r="J1185" s="99" t="s">
        <v>3195</v>
      </c>
    </row>
    <row r="1186" ht="67.5" spans="1:10">
      <c r="A1186" s="108"/>
      <c r="B1186" s="108"/>
      <c r="C1186" s="103" t="s">
        <v>1404</v>
      </c>
      <c r="D1186" s="103" t="s">
        <v>1405</v>
      </c>
      <c r="E1186" s="99" t="s">
        <v>3196</v>
      </c>
      <c r="F1186" s="103" t="s">
        <v>1487</v>
      </c>
      <c r="G1186" s="99" t="s">
        <v>1426</v>
      </c>
      <c r="H1186" s="103" t="s">
        <v>1397</v>
      </c>
      <c r="I1186" s="103" t="s">
        <v>1384</v>
      </c>
      <c r="J1186" s="99" t="s">
        <v>3197</v>
      </c>
    </row>
    <row r="1187" ht="67.5" spans="1:10">
      <c r="A1187" s="110"/>
      <c r="B1187" s="110"/>
      <c r="C1187" s="103" t="s">
        <v>1404</v>
      </c>
      <c r="D1187" s="103" t="s">
        <v>1405</v>
      </c>
      <c r="E1187" s="99" t="s">
        <v>3198</v>
      </c>
      <c r="F1187" s="103" t="s">
        <v>1487</v>
      </c>
      <c r="G1187" s="99" t="s">
        <v>1426</v>
      </c>
      <c r="H1187" s="103" t="s">
        <v>1397</v>
      </c>
      <c r="I1187" s="103" t="s">
        <v>1384</v>
      </c>
      <c r="J1187" s="99" t="s">
        <v>3199</v>
      </c>
    </row>
    <row r="1188" ht="67.5" spans="1:10">
      <c r="A1188" s="106" t="s">
        <v>3326</v>
      </c>
      <c r="B1188" s="106" t="s">
        <v>3327</v>
      </c>
      <c r="C1188" s="103" t="s">
        <v>1379</v>
      </c>
      <c r="D1188" s="103" t="s">
        <v>1380</v>
      </c>
      <c r="E1188" s="99" t="s">
        <v>3241</v>
      </c>
      <c r="F1188" s="103" t="s">
        <v>1528</v>
      </c>
      <c r="G1188" s="99" t="s">
        <v>1988</v>
      </c>
      <c r="H1188" s="103" t="s">
        <v>1678</v>
      </c>
      <c r="I1188" s="103" t="s">
        <v>1384</v>
      </c>
      <c r="J1188" s="99" t="s">
        <v>3328</v>
      </c>
    </row>
    <row r="1189" ht="45" spans="1:10">
      <c r="A1189" s="108"/>
      <c r="B1189" s="108"/>
      <c r="C1189" s="103" t="s">
        <v>1379</v>
      </c>
      <c r="D1189" s="103" t="s">
        <v>1439</v>
      </c>
      <c r="E1189" s="99" t="s">
        <v>3435</v>
      </c>
      <c r="F1189" s="103" t="s">
        <v>1528</v>
      </c>
      <c r="G1189" s="99" t="s">
        <v>1396</v>
      </c>
      <c r="H1189" s="103" t="s">
        <v>1397</v>
      </c>
      <c r="I1189" s="103" t="s">
        <v>1384</v>
      </c>
      <c r="J1189" s="99" t="s">
        <v>3436</v>
      </c>
    </row>
    <row r="1190" ht="22.5" spans="1:10">
      <c r="A1190" s="108"/>
      <c r="B1190" s="108"/>
      <c r="C1190" s="103" t="s">
        <v>1379</v>
      </c>
      <c r="D1190" s="103" t="s">
        <v>1394</v>
      </c>
      <c r="E1190" s="99" t="s">
        <v>3188</v>
      </c>
      <c r="F1190" s="103" t="s">
        <v>1528</v>
      </c>
      <c r="G1190" s="99" t="s">
        <v>1396</v>
      </c>
      <c r="H1190" s="103" t="s">
        <v>1397</v>
      </c>
      <c r="I1190" s="103" t="s">
        <v>1384</v>
      </c>
      <c r="J1190" s="99" t="s">
        <v>3164</v>
      </c>
    </row>
    <row r="1191" ht="409.5" spans="1:10">
      <c r="A1191" s="108"/>
      <c r="B1191" s="108"/>
      <c r="C1191" s="103" t="s">
        <v>1379</v>
      </c>
      <c r="D1191" s="103" t="s">
        <v>1583</v>
      </c>
      <c r="E1191" s="99" t="s">
        <v>3330</v>
      </c>
      <c r="F1191" s="103" t="s">
        <v>1528</v>
      </c>
      <c r="G1191" s="99" t="s">
        <v>2227</v>
      </c>
      <c r="H1191" s="103" t="s">
        <v>1924</v>
      </c>
      <c r="I1191" s="103" t="s">
        <v>1384</v>
      </c>
      <c r="J1191" s="99" t="s">
        <v>3331</v>
      </c>
    </row>
    <row r="1192" ht="135" spans="1:10">
      <c r="A1192" s="108"/>
      <c r="B1192" s="108"/>
      <c r="C1192" s="103" t="s">
        <v>1399</v>
      </c>
      <c r="D1192" s="103" t="s">
        <v>1400</v>
      </c>
      <c r="E1192" s="99" t="s">
        <v>3437</v>
      </c>
      <c r="F1192" s="103" t="s">
        <v>1528</v>
      </c>
      <c r="G1192" s="99" t="s">
        <v>1874</v>
      </c>
      <c r="H1192" s="103" t="s">
        <v>1397</v>
      </c>
      <c r="I1192" s="103" t="s">
        <v>1384</v>
      </c>
      <c r="J1192" s="99" t="s">
        <v>3438</v>
      </c>
    </row>
    <row r="1193" ht="67.5" spans="1:10">
      <c r="A1193" s="108"/>
      <c r="B1193" s="108"/>
      <c r="C1193" s="103" t="s">
        <v>1399</v>
      </c>
      <c r="D1193" s="103" t="s">
        <v>1503</v>
      </c>
      <c r="E1193" s="99" t="s">
        <v>3439</v>
      </c>
      <c r="F1193" s="103" t="s">
        <v>1528</v>
      </c>
      <c r="G1193" s="99" t="s">
        <v>2231</v>
      </c>
      <c r="H1193" s="103" t="s">
        <v>1505</v>
      </c>
      <c r="I1193" s="103" t="s">
        <v>1384</v>
      </c>
      <c r="J1193" s="99" t="s">
        <v>3195</v>
      </c>
    </row>
    <row r="1194" ht="67.5" spans="1:10">
      <c r="A1194" s="108"/>
      <c r="B1194" s="108"/>
      <c r="C1194" s="103" t="s">
        <v>1404</v>
      </c>
      <c r="D1194" s="103" t="s">
        <v>1405</v>
      </c>
      <c r="E1194" s="99" t="s">
        <v>3196</v>
      </c>
      <c r="F1194" s="103" t="s">
        <v>1487</v>
      </c>
      <c r="G1194" s="99" t="s">
        <v>1426</v>
      </c>
      <c r="H1194" s="103" t="s">
        <v>1397</v>
      </c>
      <c r="I1194" s="103" t="s">
        <v>1384</v>
      </c>
      <c r="J1194" s="99" t="s">
        <v>3332</v>
      </c>
    </row>
    <row r="1195" ht="78.75" spans="1:10">
      <c r="A1195" s="110"/>
      <c r="B1195" s="110"/>
      <c r="C1195" s="103" t="s">
        <v>1404</v>
      </c>
      <c r="D1195" s="103" t="s">
        <v>1405</v>
      </c>
      <c r="E1195" s="99" t="s">
        <v>3198</v>
      </c>
      <c r="F1195" s="103" t="s">
        <v>1487</v>
      </c>
      <c r="G1195" s="99" t="s">
        <v>1426</v>
      </c>
      <c r="H1195" s="103" t="s">
        <v>1397</v>
      </c>
      <c r="I1195" s="103" t="s">
        <v>1384</v>
      </c>
      <c r="J1195" s="99" t="s">
        <v>3333</v>
      </c>
    </row>
    <row r="1196" ht="33.75" spans="1:10">
      <c r="A1196" s="106" t="s">
        <v>3213</v>
      </c>
      <c r="B1196" s="106" t="s">
        <v>3214</v>
      </c>
      <c r="C1196" s="103" t="s">
        <v>1379</v>
      </c>
      <c r="D1196" s="103" t="s">
        <v>1380</v>
      </c>
      <c r="E1196" s="99" t="s">
        <v>3215</v>
      </c>
      <c r="F1196" s="103" t="s">
        <v>1528</v>
      </c>
      <c r="G1196" s="99" t="s">
        <v>3440</v>
      </c>
      <c r="H1196" s="103" t="s">
        <v>1536</v>
      </c>
      <c r="I1196" s="103" t="s">
        <v>1384</v>
      </c>
      <c r="J1196" s="99" t="s">
        <v>3216</v>
      </c>
    </row>
    <row r="1197" spans="1:10">
      <c r="A1197" s="108"/>
      <c r="B1197" s="108"/>
      <c r="C1197" s="103" t="s">
        <v>1379</v>
      </c>
      <c r="D1197" s="103" t="s">
        <v>1394</v>
      </c>
      <c r="E1197" s="99" t="s">
        <v>3163</v>
      </c>
      <c r="F1197" s="103" t="s">
        <v>1528</v>
      </c>
      <c r="G1197" s="99" t="s">
        <v>1396</v>
      </c>
      <c r="H1197" s="103" t="s">
        <v>1397</v>
      </c>
      <c r="I1197" s="103" t="s">
        <v>1384</v>
      </c>
      <c r="J1197" s="99" t="s">
        <v>3217</v>
      </c>
    </row>
    <row r="1198" ht="33.75" spans="1:10">
      <c r="A1198" s="108"/>
      <c r="B1198" s="108"/>
      <c r="C1198" s="103" t="s">
        <v>1379</v>
      </c>
      <c r="D1198" s="103" t="s">
        <v>1583</v>
      </c>
      <c r="E1198" s="99" t="s">
        <v>3218</v>
      </c>
      <c r="F1198" s="103" t="s">
        <v>1528</v>
      </c>
      <c r="G1198" s="99" t="s">
        <v>1624</v>
      </c>
      <c r="H1198" s="103" t="s">
        <v>3208</v>
      </c>
      <c r="I1198" s="103" t="s">
        <v>1384</v>
      </c>
      <c r="J1198" s="99" t="s">
        <v>3219</v>
      </c>
    </row>
    <row r="1199" ht="56.25" spans="1:10">
      <c r="A1199" s="108"/>
      <c r="B1199" s="108"/>
      <c r="C1199" s="103" t="s">
        <v>1399</v>
      </c>
      <c r="D1199" s="103" t="s">
        <v>1400</v>
      </c>
      <c r="E1199" s="99" t="s">
        <v>3220</v>
      </c>
      <c r="F1199" s="103" t="s">
        <v>1487</v>
      </c>
      <c r="G1199" s="99" t="s">
        <v>1426</v>
      </c>
      <c r="H1199" s="103" t="s">
        <v>1397</v>
      </c>
      <c r="I1199" s="103" t="s">
        <v>1384</v>
      </c>
      <c r="J1199" s="99" t="s">
        <v>3335</v>
      </c>
    </row>
    <row r="1200" ht="56.25" spans="1:10">
      <c r="A1200" s="110"/>
      <c r="B1200" s="110"/>
      <c r="C1200" s="103" t="s">
        <v>1404</v>
      </c>
      <c r="D1200" s="103" t="s">
        <v>1405</v>
      </c>
      <c r="E1200" s="99" t="s">
        <v>3222</v>
      </c>
      <c r="F1200" s="103" t="s">
        <v>1487</v>
      </c>
      <c r="G1200" s="99" t="s">
        <v>1426</v>
      </c>
      <c r="H1200" s="103" t="s">
        <v>1397</v>
      </c>
      <c r="I1200" s="103" t="s">
        <v>1384</v>
      </c>
      <c r="J1200" s="99" t="s">
        <v>3335</v>
      </c>
    </row>
    <row r="1201" ht="22.5" spans="1:10">
      <c r="A1201" s="106" t="s">
        <v>3441</v>
      </c>
      <c r="B1201" s="106" t="s">
        <v>3201</v>
      </c>
      <c r="C1201" s="103" t="s">
        <v>1379</v>
      </c>
      <c r="D1201" s="103" t="s">
        <v>1380</v>
      </c>
      <c r="E1201" s="99" t="s">
        <v>3202</v>
      </c>
      <c r="F1201" s="103" t="s">
        <v>1487</v>
      </c>
      <c r="G1201" s="99" t="s">
        <v>3442</v>
      </c>
      <c r="H1201" s="103" t="s">
        <v>1470</v>
      </c>
      <c r="I1201" s="103" t="s">
        <v>1384</v>
      </c>
      <c r="J1201" s="99" t="s">
        <v>3204</v>
      </c>
    </row>
    <row r="1202" ht="22.5" spans="1:10">
      <c r="A1202" s="108"/>
      <c r="B1202" s="108"/>
      <c r="C1202" s="103" t="s">
        <v>1379</v>
      </c>
      <c r="D1202" s="103" t="s">
        <v>1439</v>
      </c>
      <c r="E1202" s="99" t="s">
        <v>3205</v>
      </c>
      <c r="F1202" s="103" t="s">
        <v>1487</v>
      </c>
      <c r="G1202" s="99" t="s">
        <v>1426</v>
      </c>
      <c r="H1202" s="103" t="s">
        <v>1397</v>
      </c>
      <c r="I1202" s="103" t="s">
        <v>1384</v>
      </c>
      <c r="J1202" s="99" t="s">
        <v>3206</v>
      </c>
    </row>
    <row r="1203" ht="22.5" spans="1:10">
      <c r="A1203" s="108"/>
      <c r="B1203" s="108"/>
      <c r="C1203" s="103" t="s">
        <v>1379</v>
      </c>
      <c r="D1203" s="103" t="s">
        <v>1583</v>
      </c>
      <c r="E1203" s="99" t="s">
        <v>3207</v>
      </c>
      <c r="F1203" s="103" t="s">
        <v>1841</v>
      </c>
      <c r="G1203" s="99" t="s">
        <v>3443</v>
      </c>
      <c r="H1203" s="103" t="s">
        <v>3208</v>
      </c>
      <c r="I1203" s="103" t="s">
        <v>1384</v>
      </c>
      <c r="J1203" s="99" t="s">
        <v>3209</v>
      </c>
    </row>
    <row r="1204" ht="33.75" spans="1:10">
      <c r="A1204" s="108"/>
      <c r="B1204" s="108"/>
      <c r="C1204" s="103" t="s">
        <v>1399</v>
      </c>
      <c r="D1204" s="103" t="s">
        <v>1400</v>
      </c>
      <c r="E1204" s="99" t="s">
        <v>3210</v>
      </c>
      <c r="F1204" s="103" t="s">
        <v>1487</v>
      </c>
      <c r="G1204" s="99" t="s">
        <v>1577</v>
      </c>
      <c r="H1204" s="103" t="s">
        <v>1397</v>
      </c>
      <c r="I1204" s="103" t="s">
        <v>1384</v>
      </c>
      <c r="J1204" s="99" t="s">
        <v>3211</v>
      </c>
    </row>
    <row r="1205" ht="67.5" spans="1:10">
      <c r="A1205" s="110"/>
      <c r="B1205" s="110"/>
      <c r="C1205" s="103" t="s">
        <v>1404</v>
      </c>
      <c r="D1205" s="103" t="s">
        <v>1405</v>
      </c>
      <c r="E1205" s="99" t="s">
        <v>3147</v>
      </c>
      <c r="F1205" s="103" t="s">
        <v>1487</v>
      </c>
      <c r="G1205" s="99" t="s">
        <v>1450</v>
      </c>
      <c r="H1205" s="103" t="s">
        <v>1397</v>
      </c>
      <c r="I1205" s="103" t="s">
        <v>1384</v>
      </c>
      <c r="J1205" s="99" t="s">
        <v>3148</v>
      </c>
    </row>
    <row r="1206" ht="33.75" spans="1:10">
      <c r="A1206" s="106" t="s">
        <v>3444</v>
      </c>
      <c r="B1206" s="106" t="s">
        <v>3251</v>
      </c>
      <c r="C1206" s="103" t="s">
        <v>1379</v>
      </c>
      <c r="D1206" s="103" t="s">
        <v>1380</v>
      </c>
      <c r="E1206" s="99" t="s">
        <v>3252</v>
      </c>
      <c r="F1206" s="103" t="s">
        <v>1528</v>
      </c>
      <c r="G1206" s="99" t="s">
        <v>2556</v>
      </c>
      <c r="H1206" s="103" t="s">
        <v>1678</v>
      </c>
      <c r="I1206" s="103" t="s">
        <v>1384</v>
      </c>
      <c r="J1206" s="99" t="s">
        <v>3445</v>
      </c>
    </row>
    <row r="1207" ht="33.75" spans="1:10">
      <c r="A1207" s="108"/>
      <c r="B1207" s="108"/>
      <c r="C1207" s="103" t="s">
        <v>1379</v>
      </c>
      <c r="D1207" s="103" t="s">
        <v>1439</v>
      </c>
      <c r="E1207" s="99" t="s">
        <v>3255</v>
      </c>
      <c r="F1207" s="103" t="s">
        <v>1487</v>
      </c>
      <c r="G1207" s="99" t="s">
        <v>1396</v>
      </c>
      <c r="H1207" s="103" t="s">
        <v>1397</v>
      </c>
      <c r="I1207" s="103" t="s">
        <v>1384</v>
      </c>
      <c r="J1207" s="99" t="s">
        <v>3256</v>
      </c>
    </row>
    <row r="1208" ht="45" spans="1:10">
      <c r="A1208" s="108"/>
      <c r="B1208" s="108"/>
      <c r="C1208" s="103" t="s">
        <v>1379</v>
      </c>
      <c r="D1208" s="103" t="s">
        <v>1439</v>
      </c>
      <c r="E1208" s="99" t="s">
        <v>3446</v>
      </c>
      <c r="F1208" s="103" t="s">
        <v>1375</v>
      </c>
      <c r="G1208" s="99" t="s">
        <v>1396</v>
      </c>
      <c r="H1208" s="103" t="s">
        <v>1397</v>
      </c>
      <c r="I1208" s="103" t="s">
        <v>1384</v>
      </c>
      <c r="J1208" s="99" t="s">
        <v>3412</v>
      </c>
    </row>
    <row r="1209" ht="45" spans="1:10">
      <c r="A1209" s="108"/>
      <c r="B1209" s="108"/>
      <c r="C1209" s="103" t="s">
        <v>1379</v>
      </c>
      <c r="D1209" s="103" t="s">
        <v>1394</v>
      </c>
      <c r="E1209" s="99" t="s">
        <v>3413</v>
      </c>
      <c r="F1209" s="103" t="s">
        <v>1528</v>
      </c>
      <c r="G1209" s="99" t="s">
        <v>1396</v>
      </c>
      <c r="H1209" s="103" t="s">
        <v>1397</v>
      </c>
      <c r="I1209" s="103" t="s">
        <v>1384</v>
      </c>
      <c r="J1209" s="99" t="s">
        <v>3447</v>
      </c>
    </row>
    <row r="1210" ht="22.5" spans="1:10">
      <c r="A1210" s="108"/>
      <c r="B1210" s="108"/>
      <c r="C1210" s="103" t="s">
        <v>1379</v>
      </c>
      <c r="D1210" s="103" t="s">
        <v>1583</v>
      </c>
      <c r="E1210" s="99" t="s">
        <v>3259</v>
      </c>
      <c r="F1210" s="103" t="s">
        <v>1528</v>
      </c>
      <c r="G1210" s="99" t="s">
        <v>3260</v>
      </c>
      <c r="H1210" s="103" t="s">
        <v>1536</v>
      </c>
      <c r="I1210" s="103" t="s">
        <v>1384</v>
      </c>
      <c r="J1210" s="99" t="s">
        <v>3261</v>
      </c>
    </row>
    <row r="1211" ht="78.75" spans="1:10">
      <c r="A1211" s="108"/>
      <c r="B1211" s="108"/>
      <c r="C1211" s="103" t="s">
        <v>1399</v>
      </c>
      <c r="D1211" s="103" t="s">
        <v>1400</v>
      </c>
      <c r="E1211" s="99" t="s">
        <v>3448</v>
      </c>
      <c r="F1211" s="103" t="s">
        <v>1528</v>
      </c>
      <c r="G1211" s="99" t="s">
        <v>1426</v>
      </c>
      <c r="H1211" s="103" t="s">
        <v>1397</v>
      </c>
      <c r="I1211" s="103" t="s">
        <v>1384</v>
      </c>
      <c r="J1211" s="99" t="s">
        <v>3449</v>
      </c>
    </row>
    <row r="1212" ht="56.25" spans="1:10">
      <c r="A1212" s="108"/>
      <c r="B1212" s="108"/>
      <c r="C1212" s="103" t="s">
        <v>1399</v>
      </c>
      <c r="D1212" s="103" t="s">
        <v>1503</v>
      </c>
      <c r="E1212" s="99" t="s">
        <v>3264</v>
      </c>
      <c r="F1212" s="103" t="s">
        <v>1841</v>
      </c>
      <c r="G1212" s="99" t="s">
        <v>1577</v>
      </c>
      <c r="H1212" s="103" t="s">
        <v>1505</v>
      </c>
      <c r="I1212" s="103" t="s">
        <v>1384</v>
      </c>
      <c r="J1212" s="99" t="s">
        <v>3265</v>
      </c>
    </row>
    <row r="1213" ht="78.75" spans="1:10">
      <c r="A1213" s="108"/>
      <c r="B1213" s="108"/>
      <c r="C1213" s="103" t="s">
        <v>1404</v>
      </c>
      <c r="D1213" s="103" t="s">
        <v>1405</v>
      </c>
      <c r="E1213" s="99" t="s">
        <v>3266</v>
      </c>
      <c r="F1213" s="103" t="s">
        <v>1487</v>
      </c>
      <c r="G1213" s="99" t="s">
        <v>1426</v>
      </c>
      <c r="H1213" s="103" t="s">
        <v>1397</v>
      </c>
      <c r="I1213" s="103" t="s">
        <v>1384</v>
      </c>
      <c r="J1213" s="99" t="s">
        <v>3267</v>
      </c>
    </row>
    <row r="1214" ht="78.75" spans="1:10">
      <c r="A1214" s="110"/>
      <c r="B1214" s="110"/>
      <c r="C1214" s="103" t="s">
        <v>1404</v>
      </c>
      <c r="D1214" s="103" t="s">
        <v>1405</v>
      </c>
      <c r="E1214" s="99" t="s">
        <v>3086</v>
      </c>
      <c r="F1214" s="103" t="s">
        <v>1487</v>
      </c>
      <c r="G1214" s="99" t="s">
        <v>1426</v>
      </c>
      <c r="H1214" s="103" t="s">
        <v>1397</v>
      </c>
      <c r="I1214" s="103" t="s">
        <v>1384</v>
      </c>
      <c r="J1214" s="99" t="s">
        <v>3268</v>
      </c>
    </row>
    <row r="1215" ht="45" spans="1:10">
      <c r="A1215" s="106" t="s">
        <v>3450</v>
      </c>
      <c r="B1215" s="106" t="s">
        <v>3251</v>
      </c>
      <c r="C1215" s="103" t="s">
        <v>1379</v>
      </c>
      <c r="D1215" s="103" t="s">
        <v>1380</v>
      </c>
      <c r="E1215" s="99" t="s">
        <v>3289</v>
      </c>
      <c r="F1215" s="103" t="s">
        <v>1528</v>
      </c>
      <c r="G1215" s="99" t="s">
        <v>1130</v>
      </c>
      <c r="H1215" s="103" t="s">
        <v>1678</v>
      </c>
      <c r="I1215" s="103" t="s">
        <v>1384</v>
      </c>
      <c r="J1215" s="99" t="s">
        <v>3451</v>
      </c>
    </row>
    <row r="1216" ht="33.75" spans="1:10">
      <c r="A1216" s="108"/>
      <c r="B1216" s="108"/>
      <c r="C1216" s="103" t="s">
        <v>1379</v>
      </c>
      <c r="D1216" s="103" t="s">
        <v>1439</v>
      </c>
      <c r="E1216" s="99" t="s">
        <v>3255</v>
      </c>
      <c r="F1216" s="103" t="s">
        <v>1487</v>
      </c>
      <c r="G1216" s="99" t="s">
        <v>1396</v>
      </c>
      <c r="H1216" s="103" t="s">
        <v>1397</v>
      </c>
      <c r="I1216" s="103" t="s">
        <v>1384</v>
      </c>
      <c r="J1216" s="99" t="s">
        <v>3256</v>
      </c>
    </row>
    <row r="1217" ht="45" spans="1:10">
      <c r="A1217" s="108"/>
      <c r="B1217" s="108"/>
      <c r="C1217" s="103" t="s">
        <v>1379</v>
      </c>
      <c r="D1217" s="103" t="s">
        <v>1439</v>
      </c>
      <c r="E1217" s="99" t="s">
        <v>3446</v>
      </c>
      <c r="F1217" s="103" t="s">
        <v>1375</v>
      </c>
      <c r="G1217" s="99" t="s">
        <v>1396</v>
      </c>
      <c r="H1217" s="103" t="s">
        <v>1397</v>
      </c>
      <c r="I1217" s="103" t="s">
        <v>1384</v>
      </c>
      <c r="J1217" s="99" t="s">
        <v>3452</v>
      </c>
    </row>
    <row r="1218" ht="45" spans="1:10">
      <c r="A1218" s="108"/>
      <c r="B1218" s="108"/>
      <c r="C1218" s="103" t="s">
        <v>1379</v>
      </c>
      <c r="D1218" s="103" t="s">
        <v>1394</v>
      </c>
      <c r="E1218" s="99" t="s">
        <v>3413</v>
      </c>
      <c r="F1218" s="103" t="s">
        <v>1528</v>
      </c>
      <c r="G1218" s="99" t="s">
        <v>1396</v>
      </c>
      <c r="H1218" s="103" t="s">
        <v>1397</v>
      </c>
      <c r="I1218" s="103" t="s">
        <v>1384</v>
      </c>
      <c r="J1218" s="99" t="s">
        <v>3292</v>
      </c>
    </row>
    <row r="1219" ht="22.5" spans="1:10">
      <c r="A1219" s="108"/>
      <c r="B1219" s="108"/>
      <c r="C1219" s="103" t="s">
        <v>1379</v>
      </c>
      <c r="D1219" s="103" t="s">
        <v>1583</v>
      </c>
      <c r="E1219" s="99" t="s">
        <v>3259</v>
      </c>
      <c r="F1219" s="103" t="s">
        <v>1528</v>
      </c>
      <c r="G1219" s="99" t="s">
        <v>2460</v>
      </c>
      <c r="H1219" s="103" t="s">
        <v>1536</v>
      </c>
      <c r="I1219" s="103" t="s">
        <v>1384</v>
      </c>
      <c r="J1219" s="99" t="s">
        <v>3261</v>
      </c>
    </row>
    <row r="1220" ht="78.75" spans="1:10">
      <c r="A1220" s="108"/>
      <c r="B1220" s="108"/>
      <c r="C1220" s="103" t="s">
        <v>1399</v>
      </c>
      <c r="D1220" s="103" t="s">
        <v>1400</v>
      </c>
      <c r="E1220" s="99" t="s">
        <v>3448</v>
      </c>
      <c r="F1220" s="103" t="s">
        <v>1528</v>
      </c>
      <c r="G1220" s="99" t="s">
        <v>1426</v>
      </c>
      <c r="H1220" s="103" t="s">
        <v>1397</v>
      </c>
      <c r="I1220" s="103" t="s">
        <v>1384</v>
      </c>
      <c r="J1220" s="99" t="s">
        <v>3449</v>
      </c>
    </row>
    <row r="1221" ht="56.25" spans="1:10">
      <c r="A1221" s="108"/>
      <c r="B1221" s="108"/>
      <c r="C1221" s="103" t="s">
        <v>1399</v>
      </c>
      <c r="D1221" s="103" t="s">
        <v>1503</v>
      </c>
      <c r="E1221" s="99" t="s">
        <v>3264</v>
      </c>
      <c r="F1221" s="103" t="s">
        <v>1841</v>
      </c>
      <c r="G1221" s="99" t="s">
        <v>1577</v>
      </c>
      <c r="H1221" s="103" t="s">
        <v>1505</v>
      </c>
      <c r="I1221" s="103" t="s">
        <v>1384</v>
      </c>
      <c r="J1221" s="99" t="s">
        <v>3294</v>
      </c>
    </row>
    <row r="1222" ht="78.75" spans="1:10">
      <c r="A1222" s="108"/>
      <c r="B1222" s="108"/>
      <c r="C1222" s="103" t="s">
        <v>1404</v>
      </c>
      <c r="D1222" s="103" t="s">
        <v>1405</v>
      </c>
      <c r="E1222" s="99" t="s">
        <v>3266</v>
      </c>
      <c r="F1222" s="103" t="s">
        <v>1487</v>
      </c>
      <c r="G1222" s="99" t="s">
        <v>1426</v>
      </c>
      <c r="H1222" s="103" t="s">
        <v>1397</v>
      </c>
      <c r="I1222" s="103" t="s">
        <v>1384</v>
      </c>
      <c r="J1222" s="99" t="s">
        <v>3293</v>
      </c>
    </row>
    <row r="1223" ht="90" spans="1:10">
      <c r="A1223" s="110"/>
      <c r="B1223" s="110"/>
      <c r="C1223" s="103" t="s">
        <v>1404</v>
      </c>
      <c r="D1223" s="103" t="s">
        <v>1405</v>
      </c>
      <c r="E1223" s="99" t="s">
        <v>3086</v>
      </c>
      <c r="F1223" s="103" t="s">
        <v>1487</v>
      </c>
      <c r="G1223" s="99" t="s">
        <v>1426</v>
      </c>
      <c r="H1223" s="103" t="s">
        <v>1397</v>
      </c>
      <c r="I1223" s="103" t="s">
        <v>1384</v>
      </c>
      <c r="J1223" s="99" t="s">
        <v>3295</v>
      </c>
    </row>
    <row r="1224" spans="1:10">
      <c r="A1224" s="99" t="s">
        <v>3453</v>
      </c>
      <c r="B1224" s="104"/>
      <c r="C1224" s="104"/>
      <c r="D1224" s="104"/>
      <c r="E1224" s="104"/>
      <c r="F1224" s="105"/>
      <c r="G1224" s="104"/>
      <c r="H1224" s="105"/>
      <c r="I1224" s="105"/>
      <c r="J1224" s="104"/>
    </row>
    <row r="1225" ht="146.25" spans="1:10">
      <c r="A1225" s="106" t="s">
        <v>3454</v>
      </c>
      <c r="B1225" s="106" t="s">
        <v>3455</v>
      </c>
      <c r="C1225" s="103" t="s">
        <v>1379</v>
      </c>
      <c r="D1225" s="103" t="s">
        <v>1380</v>
      </c>
      <c r="E1225" s="99" t="s">
        <v>3456</v>
      </c>
      <c r="F1225" s="103" t="s">
        <v>1528</v>
      </c>
      <c r="G1225" s="99" t="s">
        <v>1422</v>
      </c>
      <c r="H1225" s="103" t="s">
        <v>1678</v>
      </c>
      <c r="I1225" s="103" t="s">
        <v>1384</v>
      </c>
      <c r="J1225" s="99" t="s">
        <v>3457</v>
      </c>
    </row>
    <row r="1226" ht="146.25" spans="1:10">
      <c r="A1226" s="108"/>
      <c r="B1226" s="108"/>
      <c r="C1226" s="103" t="s">
        <v>1379</v>
      </c>
      <c r="D1226" s="103" t="s">
        <v>1380</v>
      </c>
      <c r="E1226" s="99" t="s">
        <v>3458</v>
      </c>
      <c r="F1226" s="103" t="s">
        <v>1528</v>
      </c>
      <c r="G1226" s="99" t="s">
        <v>2888</v>
      </c>
      <c r="H1226" s="103" t="s">
        <v>1678</v>
      </c>
      <c r="I1226" s="103" t="s">
        <v>1384</v>
      </c>
      <c r="J1226" s="99" t="s">
        <v>3459</v>
      </c>
    </row>
    <row r="1227" ht="67.5" spans="1:10">
      <c r="A1227" s="108"/>
      <c r="B1227" s="108"/>
      <c r="C1227" s="103" t="s">
        <v>1379</v>
      </c>
      <c r="D1227" s="103" t="s">
        <v>1380</v>
      </c>
      <c r="E1227" s="99" t="s">
        <v>3460</v>
      </c>
      <c r="F1227" s="103" t="s">
        <v>1528</v>
      </c>
      <c r="G1227" s="99" t="s">
        <v>2355</v>
      </c>
      <c r="H1227" s="103" t="s">
        <v>1678</v>
      </c>
      <c r="I1227" s="103" t="s">
        <v>1384</v>
      </c>
      <c r="J1227" s="99" t="s">
        <v>3461</v>
      </c>
    </row>
    <row r="1228" ht="45" spans="1:10">
      <c r="A1228" s="108"/>
      <c r="B1228" s="108"/>
      <c r="C1228" s="103" t="s">
        <v>1399</v>
      </c>
      <c r="D1228" s="103" t="s">
        <v>1400</v>
      </c>
      <c r="E1228" s="99" t="s">
        <v>3462</v>
      </c>
      <c r="F1228" s="103" t="s">
        <v>1528</v>
      </c>
      <c r="G1228" s="99" t="s">
        <v>3463</v>
      </c>
      <c r="H1228" s="103" t="s">
        <v>1375</v>
      </c>
      <c r="I1228" s="103" t="s">
        <v>1423</v>
      </c>
      <c r="J1228" s="99" t="s">
        <v>3464</v>
      </c>
    </row>
    <row r="1229" ht="67.5" spans="1:10">
      <c r="A1229" s="108"/>
      <c r="B1229" s="108"/>
      <c r="C1229" s="103" t="s">
        <v>1404</v>
      </c>
      <c r="D1229" s="103" t="s">
        <v>1405</v>
      </c>
      <c r="E1229" s="99" t="s">
        <v>1704</v>
      </c>
      <c r="F1229" s="103" t="s">
        <v>1487</v>
      </c>
      <c r="G1229" s="99" t="s">
        <v>1565</v>
      </c>
      <c r="H1229" s="103" t="s">
        <v>1397</v>
      </c>
      <c r="I1229" s="103" t="s">
        <v>1384</v>
      </c>
      <c r="J1229" s="99" t="s">
        <v>3465</v>
      </c>
    </row>
    <row r="1230" ht="67.5" spans="1:10">
      <c r="A1230" s="110"/>
      <c r="B1230" s="110"/>
      <c r="C1230" s="103" t="s">
        <v>1404</v>
      </c>
      <c r="D1230" s="103" t="s">
        <v>1405</v>
      </c>
      <c r="E1230" s="99" t="s">
        <v>1620</v>
      </c>
      <c r="F1230" s="103" t="s">
        <v>1487</v>
      </c>
      <c r="G1230" s="99" t="s">
        <v>1565</v>
      </c>
      <c r="H1230" s="103" t="s">
        <v>1397</v>
      </c>
      <c r="I1230" s="103" t="s">
        <v>1384</v>
      </c>
      <c r="J1230" s="99" t="s">
        <v>1703</v>
      </c>
    </row>
    <row r="1231" ht="123.75" spans="1:10">
      <c r="A1231" s="106" t="s">
        <v>3213</v>
      </c>
      <c r="B1231" s="106" t="s">
        <v>3214</v>
      </c>
      <c r="C1231" s="103" t="s">
        <v>1379</v>
      </c>
      <c r="D1231" s="103" t="s">
        <v>1380</v>
      </c>
      <c r="E1231" s="99" t="s">
        <v>3215</v>
      </c>
      <c r="F1231" s="103" t="s">
        <v>1528</v>
      </c>
      <c r="G1231" s="99" t="s">
        <v>2888</v>
      </c>
      <c r="H1231" s="103" t="s">
        <v>1536</v>
      </c>
      <c r="I1231" s="103" t="s">
        <v>1384</v>
      </c>
      <c r="J1231" s="99" t="s">
        <v>3466</v>
      </c>
    </row>
    <row r="1232" ht="56.25" spans="1:10">
      <c r="A1232" s="108"/>
      <c r="B1232" s="108"/>
      <c r="C1232" s="103" t="s">
        <v>1379</v>
      </c>
      <c r="D1232" s="103" t="s">
        <v>1394</v>
      </c>
      <c r="E1232" s="99" t="s">
        <v>3163</v>
      </c>
      <c r="F1232" s="103" t="s">
        <v>1528</v>
      </c>
      <c r="G1232" s="99" t="s">
        <v>1396</v>
      </c>
      <c r="H1232" s="103" t="s">
        <v>1397</v>
      </c>
      <c r="I1232" s="103" t="s">
        <v>1384</v>
      </c>
      <c r="J1232" s="99" t="s">
        <v>3467</v>
      </c>
    </row>
    <row r="1233" ht="123.75" spans="1:10">
      <c r="A1233" s="108"/>
      <c r="B1233" s="108"/>
      <c r="C1233" s="103" t="s">
        <v>1379</v>
      </c>
      <c r="D1233" s="103" t="s">
        <v>1583</v>
      </c>
      <c r="E1233" s="99" t="s">
        <v>3218</v>
      </c>
      <c r="F1233" s="103" t="s">
        <v>1528</v>
      </c>
      <c r="G1233" s="99" t="s">
        <v>1624</v>
      </c>
      <c r="H1233" s="103" t="s">
        <v>3208</v>
      </c>
      <c r="I1233" s="103" t="s">
        <v>1384</v>
      </c>
      <c r="J1233" s="99" t="s">
        <v>3466</v>
      </c>
    </row>
    <row r="1234" ht="123.75" spans="1:10">
      <c r="A1234" s="108"/>
      <c r="B1234" s="108"/>
      <c r="C1234" s="103" t="s">
        <v>1399</v>
      </c>
      <c r="D1234" s="103" t="s">
        <v>1400</v>
      </c>
      <c r="E1234" s="99" t="s">
        <v>3468</v>
      </c>
      <c r="F1234" s="103" t="s">
        <v>1375</v>
      </c>
      <c r="G1234" s="99" t="s">
        <v>1396</v>
      </c>
      <c r="H1234" s="103" t="s">
        <v>1397</v>
      </c>
      <c r="I1234" s="103" t="s">
        <v>1384</v>
      </c>
      <c r="J1234" s="99" t="s">
        <v>3466</v>
      </c>
    </row>
    <row r="1235" ht="78.75" spans="1:10">
      <c r="A1235" s="110"/>
      <c r="B1235" s="110"/>
      <c r="C1235" s="103" t="s">
        <v>1404</v>
      </c>
      <c r="D1235" s="103" t="s">
        <v>1405</v>
      </c>
      <c r="E1235" s="99" t="s">
        <v>3222</v>
      </c>
      <c r="F1235" s="103" t="s">
        <v>1487</v>
      </c>
      <c r="G1235" s="99" t="s">
        <v>1426</v>
      </c>
      <c r="H1235" s="103" t="s">
        <v>1397</v>
      </c>
      <c r="I1235" s="103" t="s">
        <v>1384</v>
      </c>
      <c r="J1235" s="99" t="s">
        <v>3469</v>
      </c>
    </row>
    <row r="1236" ht="123.75" spans="1:10">
      <c r="A1236" s="106" t="s">
        <v>3431</v>
      </c>
      <c r="B1236" s="106" t="s">
        <v>3297</v>
      </c>
      <c r="C1236" s="103" t="s">
        <v>1379</v>
      </c>
      <c r="D1236" s="103" t="s">
        <v>1380</v>
      </c>
      <c r="E1236" s="99" t="s">
        <v>3363</v>
      </c>
      <c r="F1236" s="103" t="s">
        <v>1528</v>
      </c>
      <c r="G1236" s="99" t="s">
        <v>3470</v>
      </c>
      <c r="H1236" s="103" t="s">
        <v>1678</v>
      </c>
      <c r="I1236" s="103" t="s">
        <v>1384</v>
      </c>
      <c r="J1236" s="99" t="s">
        <v>3471</v>
      </c>
    </row>
    <row r="1237" ht="56.25" spans="1:10">
      <c r="A1237" s="108"/>
      <c r="B1237" s="108"/>
      <c r="C1237" s="103" t="s">
        <v>1379</v>
      </c>
      <c r="D1237" s="103" t="s">
        <v>1439</v>
      </c>
      <c r="E1237" s="99" t="s">
        <v>3184</v>
      </c>
      <c r="F1237" s="103" t="s">
        <v>1528</v>
      </c>
      <c r="G1237" s="99" t="s">
        <v>1396</v>
      </c>
      <c r="H1237" s="103" t="s">
        <v>1397</v>
      </c>
      <c r="I1237" s="103" t="s">
        <v>1384</v>
      </c>
      <c r="J1237" s="99" t="s">
        <v>3472</v>
      </c>
    </row>
    <row r="1238" ht="56.25" spans="1:10">
      <c r="A1238" s="108"/>
      <c r="B1238" s="108"/>
      <c r="C1238" s="103" t="s">
        <v>1379</v>
      </c>
      <c r="D1238" s="103" t="s">
        <v>1439</v>
      </c>
      <c r="E1238" s="99" t="s">
        <v>3186</v>
      </c>
      <c r="F1238" s="103" t="s">
        <v>1487</v>
      </c>
      <c r="G1238" s="99" t="s">
        <v>1477</v>
      </c>
      <c r="H1238" s="103" t="s">
        <v>1397</v>
      </c>
      <c r="I1238" s="103" t="s">
        <v>1384</v>
      </c>
      <c r="J1238" s="99" t="s">
        <v>3473</v>
      </c>
    </row>
    <row r="1239" ht="56.25" spans="1:10">
      <c r="A1239" s="108"/>
      <c r="B1239" s="108"/>
      <c r="C1239" s="103" t="s">
        <v>1379</v>
      </c>
      <c r="D1239" s="103" t="s">
        <v>1394</v>
      </c>
      <c r="E1239" s="99" t="s">
        <v>3188</v>
      </c>
      <c r="F1239" s="103" t="s">
        <v>1528</v>
      </c>
      <c r="G1239" s="99" t="s">
        <v>1396</v>
      </c>
      <c r="H1239" s="103" t="s">
        <v>1397</v>
      </c>
      <c r="I1239" s="103" t="s">
        <v>1384</v>
      </c>
      <c r="J1239" s="99" t="s">
        <v>3467</v>
      </c>
    </row>
    <row r="1240" ht="101.25" spans="1:10">
      <c r="A1240" s="108"/>
      <c r="B1240" s="108"/>
      <c r="C1240" s="103" t="s">
        <v>1379</v>
      </c>
      <c r="D1240" s="103" t="s">
        <v>1583</v>
      </c>
      <c r="E1240" s="99" t="s">
        <v>3368</v>
      </c>
      <c r="F1240" s="103" t="s">
        <v>1528</v>
      </c>
      <c r="G1240" s="99" t="s">
        <v>3391</v>
      </c>
      <c r="H1240" s="103" t="s">
        <v>1924</v>
      </c>
      <c r="I1240" s="103" t="s">
        <v>1384</v>
      </c>
      <c r="J1240" s="99" t="s">
        <v>3474</v>
      </c>
    </row>
    <row r="1241" ht="45" spans="1:10">
      <c r="A1241" s="108"/>
      <c r="B1241" s="108"/>
      <c r="C1241" s="103" t="s">
        <v>1399</v>
      </c>
      <c r="D1241" s="103" t="s">
        <v>1400</v>
      </c>
      <c r="E1241" s="99" t="s">
        <v>3192</v>
      </c>
      <c r="F1241" s="103" t="s">
        <v>1487</v>
      </c>
      <c r="G1241" s="99" t="s">
        <v>1874</v>
      </c>
      <c r="H1241" s="103" t="s">
        <v>1397</v>
      </c>
      <c r="I1241" s="103" t="s">
        <v>1384</v>
      </c>
      <c r="J1241" s="99" t="s">
        <v>3475</v>
      </c>
    </row>
    <row r="1242" ht="78.75" spans="1:10">
      <c r="A1242" s="108"/>
      <c r="B1242" s="108"/>
      <c r="C1242" s="103" t="s">
        <v>1399</v>
      </c>
      <c r="D1242" s="103" t="s">
        <v>1503</v>
      </c>
      <c r="E1242" s="99" t="s">
        <v>3194</v>
      </c>
      <c r="F1242" s="103" t="s">
        <v>1528</v>
      </c>
      <c r="G1242" s="99" t="s">
        <v>1577</v>
      </c>
      <c r="H1242" s="103" t="s">
        <v>1505</v>
      </c>
      <c r="I1242" s="103" t="s">
        <v>1384</v>
      </c>
      <c r="J1242" s="99" t="s">
        <v>3476</v>
      </c>
    </row>
    <row r="1243" ht="78.75" spans="1:10">
      <c r="A1243" s="108"/>
      <c r="B1243" s="108"/>
      <c r="C1243" s="103" t="s">
        <v>1404</v>
      </c>
      <c r="D1243" s="103" t="s">
        <v>1405</v>
      </c>
      <c r="E1243" s="99" t="s">
        <v>3196</v>
      </c>
      <c r="F1243" s="103" t="s">
        <v>1487</v>
      </c>
      <c r="G1243" s="99" t="s">
        <v>1426</v>
      </c>
      <c r="H1243" s="103" t="s">
        <v>1397</v>
      </c>
      <c r="I1243" s="103" t="s">
        <v>1384</v>
      </c>
      <c r="J1243" s="99" t="s">
        <v>3477</v>
      </c>
    </row>
    <row r="1244" ht="78.75" spans="1:10">
      <c r="A1244" s="110"/>
      <c r="B1244" s="110"/>
      <c r="C1244" s="103" t="s">
        <v>1404</v>
      </c>
      <c r="D1244" s="103" t="s">
        <v>1405</v>
      </c>
      <c r="E1244" s="99" t="s">
        <v>3198</v>
      </c>
      <c r="F1244" s="103" t="s">
        <v>1487</v>
      </c>
      <c r="G1244" s="99" t="s">
        <v>1426</v>
      </c>
      <c r="H1244" s="103" t="s">
        <v>1397</v>
      </c>
      <c r="I1244" s="103" t="s">
        <v>1384</v>
      </c>
      <c r="J1244" s="99" t="s">
        <v>3478</v>
      </c>
    </row>
    <row r="1245" ht="90" spans="1:10">
      <c r="A1245" s="106" t="s">
        <v>3224</v>
      </c>
      <c r="B1245" s="106" t="s">
        <v>3336</v>
      </c>
      <c r="C1245" s="103" t="s">
        <v>1379</v>
      </c>
      <c r="D1245" s="103" t="s">
        <v>1380</v>
      </c>
      <c r="E1245" s="99" t="s">
        <v>3226</v>
      </c>
      <c r="F1245" s="103" t="s">
        <v>1528</v>
      </c>
      <c r="G1245" s="99" t="s">
        <v>3470</v>
      </c>
      <c r="H1245" s="103" t="s">
        <v>1678</v>
      </c>
      <c r="I1245" s="103" t="s">
        <v>1384</v>
      </c>
      <c r="J1245" s="99" t="s">
        <v>3479</v>
      </c>
    </row>
    <row r="1246" ht="101.25" spans="1:10">
      <c r="A1246" s="108"/>
      <c r="B1246" s="108"/>
      <c r="C1246" s="103" t="s">
        <v>1379</v>
      </c>
      <c r="D1246" s="103" t="s">
        <v>1439</v>
      </c>
      <c r="E1246" s="99" t="s">
        <v>3229</v>
      </c>
      <c r="F1246" s="103" t="s">
        <v>1528</v>
      </c>
      <c r="G1246" s="99" t="s">
        <v>1396</v>
      </c>
      <c r="H1246" s="103" t="s">
        <v>1397</v>
      </c>
      <c r="I1246" s="103" t="s">
        <v>1384</v>
      </c>
      <c r="J1246" s="99" t="s">
        <v>3480</v>
      </c>
    </row>
    <row r="1247" ht="101.25" spans="1:10">
      <c r="A1247" s="108"/>
      <c r="B1247" s="108"/>
      <c r="C1247" s="103" t="s">
        <v>1379</v>
      </c>
      <c r="D1247" s="103" t="s">
        <v>1583</v>
      </c>
      <c r="E1247" s="99" t="s">
        <v>3231</v>
      </c>
      <c r="F1247" s="103" t="s">
        <v>1375</v>
      </c>
      <c r="G1247" s="99" t="s">
        <v>3232</v>
      </c>
      <c r="H1247" s="103" t="s">
        <v>1536</v>
      </c>
      <c r="I1247" s="103" t="s">
        <v>1384</v>
      </c>
      <c r="J1247" s="99" t="s">
        <v>3481</v>
      </c>
    </row>
    <row r="1248" ht="168.75" spans="1:10">
      <c r="A1248" s="108"/>
      <c r="B1248" s="108"/>
      <c r="C1248" s="103" t="s">
        <v>1399</v>
      </c>
      <c r="D1248" s="103" t="s">
        <v>1400</v>
      </c>
      <c r="E1248" s="99" t="s">
        <v>3099</v>
      </c>
      <c r="F1248" s="103" t="s">
        <v>1528</v>
      </c>
      <c r="G1248" s="99" t="s">
        <v>1874</v>
      </c>
      <c r="H1248" s="103" t="s">
        <v>1397</v>
      </c>
      <c r="I1248" s="103" t="s">
        <v>1384</v>
      </c>
      <c r="J1248" s="99" t="s">
        <v>3482</v>
      </c>
    </row>
    <row r="1249" ht="157.5" spans="1:10">
      <c r="A1249" s="108"/>
      <c r="B1249" s="108"/>
      <c r="C1249" s="103" t="s">
        <v>1404</v>
      </c>
      <c r="D1249" s="103" t="s">
        <v>1405</v>
      </c>
      <c r="E1249" s="99" t="s">
        <v>3086</v>
      </c>
      <c r="F1249" s="103" t="s">
        <v>3236</v>
      </c>
      <c r="G1249" s="99" t="s">
        <v>1426</v>
      </c>
      <c r="H1249" s="103" t="s">
        <v>1397</v>
      </c>
      <c r="I1249" s="103" t="s">
        <v>1384</v>
      </c>
      <c r="J1249" s="99" t="s">
        <v>3483</v>
      </c>
    </row>
    <row r="1250" ht="157.5" spans="1:10">
      <c r="A1250" s="110"/>
      <c r="B1250" s="110"/>
      <c r="C1250" s="103" t="s">
        <v>1404</v>
      </c>
      <c r="D1250" s="103" t="s">
        <v>1405</v>
      </c>
      <c r="E1250" s="99" t="s">
        <v>3238</v>
      </c>
      <c r="F1250" s="103" t="s">
        <v>1375</v>
      </c>
      <c r="G1250" s="99" t="s">
        <v>1450</v>
      </c>
      <c r="H1250" s="103" t="s">
        <v>1397</v>
      </c>
      <c r="I1250" s="103" t="s">
        <v>1384</v>
      </c>
      <c r="J1250" s="99" t="s">
        <v>3484</v>
      </c>
    </row>
    <row r="1251" ht="213.75" spans="1:10">
      <c r="A1251" s="106" t="s">
        <v>3269</v>
      </c>
      <c r="B1251" s="106" t="s">
        <v>3270</v>
      </c>
      <c r="C1251" s="103" t="s">
        <v>1379</v>
      </c>
      <c r="D1251" s="103" t="s">
        <v>1380</v>
      </c>
      <c r="E1251" s="99" t="s">
        <v>3485</v>
      </c>
      <c r="F1251" s="103" t="s">
        <v>1528</v>
      </c>
      <c r="G1251" s="99" t="s">
        <v>3486</v>
      </c>
      <c r="H1251" s="103" t="s">
        <v>1530</v>
      </c>
      <c r="I1251" s="103" t="s">
        <v>1384</v>
      </c>
      <c r="J1251" s="99" t="s">
        <v>3487</v>
      </c>
    </row>
    <row r="1252" ht="90" spans="1:10">
      <c r="A1252" s="108"/>
      <c r="B1252" s="108"/>
      <c r="C1252" s="103" t="s">
        <v>1379</v>
      </c>
      <c r="D1252" s="103" t="s">
        <v>1439</v>
      </c>
      <c r="E1252" s="99" t="s">
        <v>3229</v>
      </c>
      <c r="F1252" s="103" t="s">
        <v>1528</v>
      </c>
      <c r="G1252" s="99" t="s">
        <v>1472</v>
      </c>
      <c r="H1252" s="103" t="s">
        <v>1397</v>
      </c>
      <c r="I1252" s="103" t="s">
        <v>1384</v>
      </c>
      <c r="J1252" s="99" t="s">
        <v>3488</v>
      </c>
    </row>
    <row r="1253" ht="56.25" spans="1:10">
      <c r="A1253" s="108"/>
      <c r="B1253" s="108"/>
      <c r="C1253" s="103" t="s">
        <v>1379</v>
      </c>
      <c r="D1253" s="103" t="s">
        <v>1394</v>
      </c>
      <c r="E1253" s="99" t="s">
        <v>3078</v>
      </c>
      <c r="F1253" s="103" t="s">
        <v>1528</v>
      </c>
      <c r="G1253" s="99" t="s">
        <v>1472</v>
      </c>
      <c r="H1253" s="103" t="s">
        <v>1397</v>
      </c>
      <c r="I1253" s="103" t="s">
        <v>1384</v>
      </c>
      <c r="J1253" s="99" t="s">
        <v>3467</v>
      </c>
    </row>
    <row r="1254" ht="33.75" spans="1:10">
      <c r="A1254" s="108"/>
      <c r="B1254" s="108"/>
      <c r="C1254" s="103" t="s">
        <v>1379</v>
      </c>
      <c r="D1254" s="103" t="s">
        <v>1583</v>
      </c>
      <c r="E1254" s="99" t="s">
        <v>3489</v>
      </c>
      <c r="F1254" s="103" t="s">
        <v>1375</v>
      </c>
      <c r="G1254" s="99" t="s">
        <v>3378</v>
      </c>
      <c r="H1254" s="103" t="s">
        <v>1536</v>
      </c>
      <c r="I1254" s="103" t="s">
        <v>1384</v>
      </c>
      <c r="J1254" s="99" t="s">
        <v>3490</v>
      </c>
    </row>
    <row r="1255" ht="33.75" spans="1:10">
      <c r="A1255" s="108"/>
      <c r="B1255" s="108"/>
      <c r="C1255" s="103" t="s">
        <v>1379</v>
      </c>
      <c r="D1255" s="103" t="s">
        <v>1583</v>
      </c>
      <c r="E1255" s="99" t="s">
        <v>3491</v>
      </c>
      <c r="F1255" s="103" t="s">
        <v>1375</v>
      </c>
      <c r="G1255" s="99" t="s">
        <v>3492</v>
      </c>
      <c r="H1255" s="103" t="s">
        <v>1536</v>
      </c>
      <c r="I1255" s="103" t="s">
        <v>1384</v>
      </c>
      <c r="J1255" s="99" t="s">
        <v>3493</v>
      </c>
    </row>
    <row r="1256" ht="45" spans="1:10">
      <c r="A1256" s="108"/>
      <c r="B1256" s="108"/>
      <c r="C1256" s="103" t="s">
        <v>1399</v>
      </c>
      <c r="D1256" s="103" t="s">
        <v>1400</v>
      </c>
      <c r="E1256" s="99" t="s">
        <v>3099</v>
      </c>
      <c r="F1256" s="103" t="s">
        <v>1487</v>
      </c>
      <c r="G1256" s="99" t="s">
        <v>1874</v>
      </c>
      <c r="H1256" s="103" t="s">
        <v>1397</v>
      </c>
      <c r="I1256" s="103" t="s">
        <v>1384</v>
      </c>
      <c r="J1256" s="99" t="s">
        <v>3475</v>
      </c>
    </row>
    <row r="1257" ht="78.75" spans="1:10">
      <c r="A1257" s="110"/>
      <c r="B1257" s="110"/>
      <c r="C1257" s="103" t="s">
        <v>1404</v>
      </c>
      <c r="D1257" s="103" t="s">
        <v>1405</v>
      </c>
      <c r="E1257" s="99" t="s">
        <v>1538</v>
      </c>
      <c r="F1257" s="103" t="s">
        <v>1487</v>
      </c>
      <c r="G1257" s="99" t="s">
        <v>1450</v>
      </c>
      <c r="H1257" s="103" t="s">
        <v>1397</v>
      </c>
      <c r="I1257" s="103" t="s">
        <v>1384</v>
      </c>
      <c r="J1257" s="99" t="s">
        <v>3478</v>
      </c>
    </row>
    <row r="1258" ht="112.5" spans="1:10">
      <c r="A1258" s="106" t="s">
        <v>3239</v>
      </c>
      <c r="B1258" s="106" t="s">
        <v>3240</v>
      </c>
      <c r="C1258" s="103" t="s">
        <v>1379</v>
      </c>
      <c r="D1258" s="103" t="s">
        <v>1380</v>
      </c>
      <c r="E1258" s="99" t="s">
        <v>3241</v>
      </c>
      <c r="F1258" s="103" t="s">
        <v>1528</v>
      </c>
      <c r="G1258" s="99" t="s">
        <v>2231</v>
      </c>
      <c r="H1258" s="103" t="s">
        <v>1678</v>
      </c>
      <c r="I1258" s="103" t="s">
        <v>1384</v>
      </c>
      <c r="J1258" s="99" t="s">
        <v>3494</v>
      </c>
    </row>
    <row r="1259" ht="56.25" spans="1:10">
      <c r="A1259" s="108"/>
      <c r="B1259" s="108"/>
      <c r="C1259" s="103" t="s">
        <v>1379</v>
      </c>
      <c r="D1259" s="103" t="s">
        <v>1439</v>
      </c>
      <c r="E1259" s="99" t="s">
        <v>3495</v>
      </c>
      <c r="F1259" s="103" t="s">
        <v>1528</v>
      </c>
      <c r="G1259" s="99" t="s">
        <v>1396</v>
      </c>
      <c r="H1259" s="103" t="s">
        <v>1397</v>
      </c>
      <c r="I1259" s="103" t="s">
        <v>1384</v>
      </c>
      <c r="J1259" s="99" t="s">
        <v>3496</v>
      </c>
    </row>
    <row r="1260" ht="56.25" spans="1:10">
      <c r="A1260" s="108"/>
      <c r="B1260" s="108"/>
      <c r="C1260" s="103" t="s">
        <v>1379</v>
      </c>
      <c r="D1260" s="103" t="s">
        <v>1394</v>
      </c>
      <c r="E1260" s="99" t="s">
        <v>3188</v>
      </c>
      <c r="F1260" s="103" t="s">
        <v>1528</v>
      </c>
      <c r="G1260" s="99" t="s">
        <v>1396</v>
      </c>
      <c r="H1260" s="103" t="s">
        <v>1397</v>
      </c>
      <c r="I1260" s="103" t="s">
        <v>1384</v>
      </c>
      <c r="J1260" s="99" t="s">
        <v>3467</v>
      </c>
    </row>
    <row r="1261" ht="90" spans="1:10">
      <c r="A1261" s="108"/>
      <c r="B1261" s="108"/>
      <c r="C1261" s="103" t="s">
        <v>1379</v>
      </c>
      <c r="D1261" s="103" t="s">
        <v>1583</v>
      </c>
      <c r="E1261" s="99" t="s">
        <v>3368</v>
      </c>
      <c r="F1261" s="103" t="s">
        <v>1528</v>
      </c>
      <c r="G1261" s="99" t="s">
        <v>2227</v>
      </c>
      <c r="H1261" s="103" t="s">
        <v>1924</v>
      </c>
      <c r="I1261" s="103" t="s">
        <v>1384</v>
      </c>
      <c r="J1261" s="99" t="s">
        <v>3497</v>
      </c>
    </row>
    <row r="1262" ht="78.75" spans="1:10">
      <c r="A1262" s="108"/>
      <c r="B1262" s="108"/>
      <c r="C1262" s="103" t="s">
        <v>1399</v>
      </c>
      <c r="D1262" s="103" t="s">
        <v>1503</v>
      </c>
      <c r="E1262" s="99" t="s">
        <v>3194</v>
      </c>
      <c r="F1262" s="103" t="s">
        <v>1528</v>
      </c>
      <c r="G1262" s="99" t="s">
        <v>1577</v>
      </c>
      <c r="H1262" s="103" t="s">
        <v>1505</v>
      </c>
      <c r="I1262" s="103" t="s">
        <v>1384</v>
      </c>
      <c r="J1262" s="99" t="s">
        <v>3498</v>
      </c>
    </row>
    <row r="1263" ht="78.75" spans="1:10">
      <c r="A1263" s="108"/>
      <c r="B1263" s="108"/>
      <c r="C1263" s="103" t="s">
        <v>1404</v>
      </c>
      <c r="D1263" s="103" t="s">
        <v>1405</v>
      </c>
      <c r="E1263" s="99" t="s">
        <v>3196</v>
      </c>
      <c r="F1263" s="103" t="s">
        <v>1487</v>
      </c>
      <c r="G1263" s="99" t="s">
        <v>1426</v>
      </c>
      <c r="H1263" s="103" t="s">
        <v>1397</v>
      </c>
      <c r="I1263" s="103" t="s">
        <v>1384</v>
      </c>
      <c r="J1263" s="99" t="s">
        <v>3477</v>
      </c>
    </row>
    <row r="1264" ht="78.75" spans="1:10">
      <c r="A1264" s="110"/>
      <c r="B1264" s="110"/>
      <c r="C1264" s="103" t="s">
        <v>1404</v>
      </c>
      <c r="D1264" s="103" t="s">
        <v>1405</v>
      </c>
      <c r="E1264" s="99" t="s">
        <v>3198</v>
      </c>
      <c r="F1264" s="103" t="s">
        <v>1487</v>
      </c>
      <c r="G1264" s="99" t="s">
        <v>1426</v>
      </c>
      <c r="H1264" s="103" t="s">
        <v>1397</v>
      </c>
      <c r="I1264" s="103" t="s">
        <v>1384</v>
      </c>
      <c r="J1264" s="99" t="s">
        <v>3478</v>
      </c>
    </row>
    <row r="1265" ht="22.5" spans="1:10">
      <c r="A1265" s="106" t="s">
        <v>3349</v>
      </c>
      <c r="B1265" s="106" t="s">
        <v>1542</v>
      </c>
      <c r="C1265" s="103" t="s">
        <v>1379</v>
      </c>
      <c r="D1265" s="103" t="s">
        <v>1380</v>
      </c>
      <c r="E1265" s="99" t="s">
        <v>1542</v>
      </c>
      <c r="F1265" s="103" t="s">
        <v>1375</v>
      </c>
      <c r="G1265" s="99" t="s">
        <v>1542</v>
      </c>
      <c r="H1265" s="103" t="s">
        <v>1397</v>
      </c>
      <c r="I1265" s="103" t="s">
        <v>1384</v>
      </c>
      <c r="J1265" s="99" t="s">
        <v>1542</v>
      </c>
    </row>
    <row r="1266" ht="22.5" spans="1:10">
      <c r="A1266" s="108"/>
      <c r="B1266" s="108"/>
      <c r="C1266" s="103" t="s">
        <v>1399</v>
      </c>
      <c r="D1266" s="103" t="s">
        <v>1543</v>
      </c>
      <c r="E1266" s="99" t="s">
        <v>1542</v>
      </c>
      <c r="F1266" s="103" t="s">
        <v>1375</v>
      </c>
      <c r="G1266" s="99" t="s">
        <v>1542</v>
      </c>
      <c r="H1266" s="103" t="s">
        <v>1397</v>
      </c>
      <c r="I1266" s="103" t="s">
        <v>1384</v>
      </c>
      <c r="J1266" s="99" t="s">
        <v>1542</v>
      </c>
    </row>
    <row r="1267" ht="22.5" spans="1:10">
      <c r="A1267" s="110"/>
      <c r="B1267" s="110"/>
      <c r="C1267" s="103" t="s">
        <v>1404</v>
      </c>
      <c r="D1267" s="103" t="s">
        <v>1405</v>
      </c>
      <c r="E1267" s="99" t="s">
        <v>1542</v>
      </c>
      <c r="F1267" s="103" t="s">
        <v>1375</v>
      </c>
      <c r="G1267" s="99" t="s">
        <v>1542</v>
      </c>
      <c r="H1267" s="103" t="s">
        <v>1397</v>
      </c>
      <c r="I1267" s="103" t="s">
        <v>1384</v>
      </c>
      <c r="J1267" s="99" t="s">
        <v>1542</v>
      </c>
    </row>
    <row r="1268" ht="123.75" spans="1:10">
      <c r="A1268" s="106" t="s">
        <v>3313</v>
      </c>
      <c r="B1268" s="106" t="s">
        <v>3297</v>
      </c>
      <c r="C1268" s="103" t="s">
        <v>1379</v>
      </c>
      <c r="D1268" s="103" t="s">
        <v>1380</v>
      </c>
      <c r="E1268" s="99" t="s">
        <v>3363</v>
      </c>
      <c r="F1268" s="103" t="s">
        <v>1528</v>
      </c>
      <c r="G1268" s="99" t="s">
        <v>3499</v>
      </c>
      <c r="H1268" s="103" t="s">
        <v>1678</v>
      </c>
      <c r="I1268" s="103" t="s">
        <v>1384</v>
      </c>
      <c r="J1268" s="99" t="s">
        <v>3500</v>
      </c>
    </row>
    <row r="1269" ht="56.25" spans="1:10">
      <c r="A1269" s="108"/>
      <c r="B1269" s="108"/>
      <c r="C1269" s="103" t="s">
        <v>1379</v>
      </c>
      <c r="D1269" s="103" t="s">
        <v>1439</v>
      </c>
      <c r="E1269" s="99" t="s">
        <v>3184</v>
      </c>
      <c r="F1269" s="103" t="s">
        <v>1528</v>
      </c>
      <c r="G1269" s="99" t="s">
        <v>3501</v>
      </c>
      <c r="H1269" s="103" t="s">
        <v>1397</v>
      </c>
      <c r="I1269" s="103" t="s">
        <v>1384</v>
      </c>
      <c r="J1269" s="99" t="s">
        <v>3502</v>
      </c>
    </row>
    <row r="1270" ht="45" spans="1:10">
      <c r="A1270" s="108"/>
      <c r="B1270" s="108"/>
      <c r="C1270" s="103" t="s">
        <v>1379</v>
      </c>
      <c r="D1270" s="103" t="s">
        <v>1439</v>
      </c>
      <c r="E1270" s="99" t="s">
        <v>3285</v>
      </c>
      <c r="F1270" s="103" t="s">
        <v>1487</v>
      </c>
      <c r="G1270" s="99" t="s">
        <v>1477</v>
      </c>
      <c r="H1270" s="103" t="s">
        <v>1397</v>
      </c>
      <c r="I1270" s="103" t="s">
        <v>1384</v>
      </c>
      <c r="J1270" s="99" t="s">
        <v>3503</v>
      </c>
    </row>
    <row r="1271" ht="56.25" spans="1:10">
      <c r="A1271" s="108"/>
      <c r="B1271" s="108"/>
      <c r="C1271" s="103" t="s">
        <v>1379</v>
      </c>
      <c r="D1271" s="103" t="s">
        <v>1394</v>
      </c>
      <c r="E1271" s="99" t="s">
        <v>3188</v>
      </c>
      <c r="F1271" s="103" t="s">
        <v>1528</v>
      </c>
      <c r="G1271" s="99" t="s">
        <v>1396</v>
      </c>
      <c r="H1271" s="103" t="s">
        <v>1397</v>
      </c>
      <c r="I1271" s="103" t="s">
        <v>1384</v>
      </c>
      <c r="J1271" s="99" t="s">
        <v>3467</v>
      </c>
    </row>
    <row r="1272" ht="101.25" spans="1:10">
      <c r="A1272" s="108"/>
      <c r="B1272" s="108"/>
      <c r="C1272" s="103" t="s">
        <v>1379</v>
      </c>
      <c r="D1272" s="103" t="s">
        <v>1583</v>
      </c>
      <c r="E1272" s="99" t="s">
        <v>3368</v>
      </c>
      <c r="F1272" s="103" t="s">
        <v>1528</v>
      </c>
      <c r="G1272" s="99" t="s">
        <v>1624</v>
      </c>
      <c r="H1272" s="103" t="s">
        <v>1924</v>
      </c>
      <c r="I1272" s="103" t="s">
        <v>1384</v>
      </c>
      <c r="J1272" s="99" t="s">
        <v>3504</v>
      </c>
    </row>
    <row r="1273" ht="45" spans="1:10">
      <c r="A1273" s="108"/>
      <c r="B1273" s="108"/>
      <c r="C1273" s="103" t="s">
        <v>1399</v>
      </c>
      <c r="D1273" s="103" t="s">
        <v>1400</v>
      </c>
      <c r="E1273" s="99" t="s">
        <v>3192</v>
      </c>
      <c r="F1273" s="103" t="s">
        <v>1487</v>
      </c>
      <c r="G1273" s="99" t="s">
        <v>1874</v>
      </c>
      <c r="H1273" s="103" t="s">
        <v>1397</v>
      </c>
      <c r="I1273" s="103" t="s">
        <v>1384</v>
      </c>
      <c r="J1273" s="99" t="s">
        <v>3475</v>
      </c>
    </row>
    <row r="1274" ht="78.75" spans="1:10">
      <c r="A1274" s="108"/>
      <c r="B1274" s="108"/>
      <c r="C1274" s="103" t="s">
        <v>1399</v>
      </c>
      <c r="D1274" s="103" t="s">
        <v>1503</v>
      </c>
      <c r="E1274" s="99" t="s">
        <v>3194</v>
      </c>
      <c r="F1274" s="103" t="s">
        <v>1528</v>
      </c>
      <c r="G1274" s="99" t="s">
        <v>1577</v>
      </c>
      <c r="H1274" s="103" t="s">
        <v>1505</v>
      </c>
      <c r="I1274" s="103" t="s">
        <v>1384</v>
      </c>
      <c r="J1274" s="99" t="s">
        <v>3505</v>
      </c>
    </row>
    <row r="1275" ht="78.75" spans="1:10">
      <c r="A1275" s="108"/>
      <c r="B1275" s="108"/>
      <c r="C1275" s="103" t="s">
        <v>1404</v>
      </c>
      <c r="D1275" s="103" t="s">
        <v>1405</v>
      </c>
      <c r="E1275" s="99" t="s">
        <v>3196</v>
      </c>
      <c r="F1275" s="103" t="s">
        <v>1487</v>
      </c>
      <c r="G1275" s="99" t="s">
        <v>1426</v>
      </c>
      <c r="H1275" s="103" t="s">
        <v>1397</v>
      </c>
      <c r="I1275" s="103" t="s">
        <v>1384</v>
      </c>
      <c r="J1275" s="99" t="s">
        <v>3477</v>
      </c>
    </row>
    <row r="1276" ht="78.75" spans="1:10">
      <c r="A1276" s="110"/>
      <c r="B1276" s="110"/>
      <c r="C1276" s="103" t="s">
        <v>1404</v>
      </c>
      <c r="D1276" s="103" t="s">
        <v>1405</v>
      </c>
      <c r="E1276" s="99" t="s">
        <v>3198</v>
      </c>
      <c r="F1276" s="103" t="s">
        <v>1487</v>
      </c>
      <c r="G1276" s="99" t="s">
        <v>1426</v>
      </c>
      <c r="H1276" s="103" t="s">
        <v>1397</v>
      </c>
      <c r="I1276" s="103" t="s">
        <v>1384</v>
      </c>
      <c r="J1276" s="99" t="s">
        <v>3478</v>
      </c>
    </row>
    <row r="1277" spans="1:10">
      <c r="A1277" s="99" t="s">
        <v>3506</v>
      </c>
      <c r="B1277" s="104"/>
      <c r="C1277" s="104"/>
      <c r="D1277" s="104"/>
      <c r="E1277" s="104"/>
      <c r="F1277" s="105"/>
      <c r="G1277" s="104"/>
      <c r="H1277" s="105"/>
      <c r="I1277" s="105"/>
      <c r="J1277" s="104"/>
    </row>
    <row r="1278" ht="45" spans="1:10">
      <c r="A1278" s="106" t="s">
        <v>3224</v>
      </c>
      <c r="B1278" s="106" t="s">
        <v>3225</v>
      </c>
      <c r="C1278" s="103" t="s">
        <v>1379</v>
      </c>
      <c r="D1278" s="103" t="s">
        <v>1380</v>
      </c>
      <c r="E1278" s="99" t="s">
        <v>3226</v>
      </c>
      <c r="F1278" s="103" t="s">
        <v>1528</v>
      </c>
      <c r="G1278" s="99" t="s">
        <v>3507</v>
      </c>
      <c r="H1278" s="103" t="s">
        <v>1678</v>
      </c>
      <c r="I1278" s="103" t="s">
        <v>1384</v>
      </c>
      <c r="J1278" s="99" t="s">
        <v>3228</v>
      </c>
    </row>
    <row r="1279" ht="45" spans="1:10">
      <c r="A1279" s="108"/>
      <c r="B1279" s="108"/>
      <c r="C1279" s="103" t="s">
        <v>1379</v>
      </c>
      <c r="D1279" s="103" t="s">
        <v>1439</v>
      </c>
      <c r="E1279" s="99" t="s">
        <v>3229</v>
      </c>
      <c r="F1279" s="103" t="s">
        <v>1528</v>
      </c>
      <c r="G1279" s="99" t="s">
        <v>1396</v>
      </c>
      <c r="H1279" s="103" t="s">
        <v>1397</v>
      </c>
      <c r="I1279" s="103" t="s">
        <v>1384</v>
      </c>
      <c r="J1279" s="99" t="s">
        <v>3230</v>
      </c>
    </row>
    <row r="1280" ht="22.5" spans="1:10">
      <c r="A1280" s="108"/>
      <c r="B1280" s="108"/>
      <c r="C1280" s="103" t="s">
        <v>1379</v>
      </c>
      <c r="D1280" s="103" t="s">
        <v>1583</v>
      </c>
      <c r="E1280" s="99" t="s">
        <v>3231</v>
      </c>
      <c r="F1280" s="103" t="s">
        <v>1375</v>
      </c>
      <c r="G1280" s="99" t="s">
        <v>3232</v>
      </c>
      <c r="H1280" s="103" t="s">
        <v>1536</v>
      </c>
      <c r="I1280" s="103" t="s">
        <v>1384</v>
      </c>
      <c r="J1280" s="99" t="s">
        <v>3233</v>
      </c>
    </row>
    <row r="1281" ht="157.5" spans="1:10">
      <c r="A1281" s="108"/>
      <c r="B1281" s="108"/>
      <c r="C1281" s="103" t="s">
        <v>1399</v>
      </c>
      <c r="D1281" s="103" t="s">
        <v>1400</v>
      </c>
      <c r="E1281" s="99" t="s">
        <v>3099</v>
      </c>
      <c r="F1281" s="103" t="s">
        <v>1528</v>
      </c>
      <c r="G1281" s="99" t="s">
        <v>1874</v>
      </c>
      <c r="H1281" s="103" t="s">
        <v>1397</v>
      </c>
      <c r="I1281" s="103" t="s">
        <v>1384</v>
      </c>
      <c r="J1281" s="99" t="s">
        <v>3508</v>
      </c>
    </row>
    <row r="1282" ht="90" spans="1:10">
      <c r="A1282" s="108"/>
      <c r="B1282" s="108"/>
      <c r="C1282" s="103" t="s">
        <v>1404</v>
      </c>
      <c r="D1282" s="103" t="s">
        <v>1405</v>
      </c>
      <c r="E1282" s="99" t="s">
        <v>3086</v>
      </c>
      <c r="F1282" s="103" t="s">
        <v>3236</v>
      </c>
      <c r="G1282" s="99" t="s">
        <v>1426</v>
      </c>
      <c r="H1282" s="103" t="s">
        <v>1397</v>
      </c>
      <c r="I1282" s="103" t="s">
        <v>1384</v>
      </c>
      <c r="J1282" s="99" t="s">
        <v>3237</v>
      </c>
    </row>
    <row r="1283" ht="90" spans="1:10">
      <c r="A1283" s="110"/>
      <c r="B1283" s="110"/>
      <c r="C1283" s="103" t="s">
        <v>1404</v>
      </c>
      <c r="D1283" s="103" t="s">
        <v>1405</v>
      </c>
      <c r="E1283" s="99" t="s">
        <v>3238</v>
      </c>
      <c r="F1283" s="103" t="s">
        <v>1375</v>
      </c>
      <c r="G1283" s="99" t="s">
        <v>1450</v>
      </c>
      <c r="H1283" s="103" t="s">
        <v>1397</v>
      </c>
      <c r="I1283" s="103" t="s">
        <v>1384</v>
      </c>
      <c r="J1283" s="99" t="s">
        <v>3237</v>
      </c>
    </row>
    <row r="1284" ht="45" spans="1:10">
      <c r="A1284" s="106" t="s">
        <v>3509</v>
      </c>
      <c r="B1284" s="106" t="s">
        <v>3180</v>
      </c>
      <c r="C1284" s="103" t="s">
        <v>1379</v>
      </c>
      <c r="D1284" s="103" t="s">
        <v>1380</v>
      </c>
      <c r="E1284" s="99" t="s">
        <v>3510</v>
      </c>
      <c r="F1284" s="103" t="s">
        <v>1528</v>
      </c>
      <c r="G1284" s="99" t="s">
        <v>3511</v>
      </c>
      <c r="H1284" s="103" t="s">
        <v>1678</v>
      </c>
      <c r="I1284" s="103" t="s">
        <v>1384</v>
      </c>
      <c r="J1284" s="99" t="s">
        <v>3183</v>
      </c>
    </row>
    <row r="1285" ht="67.5" spans="1:10">
      <c r="A1285" s="108"/>
      <c r="B1285" s="108"/>
      <c r="C1285" s="103" t="s">
        <v>1379</v>
      </c>
      <c r="D1285" s="103" t="s">
        <v>1439</v>
      </c>
      <c r="E1285" s="99" t="s">
        <v>3184</v>
      </c>
      <c r="F1285" s="103" t="s">
        <v>1528</v>
      </c>
      <c r="G1285" s="99" t="s">
        <v>1396</v>
      </c>
      <c r="H1285" s="103" t="s">
        <v>1397</v>
      </c>
      <c r="I1285" s="103" t="s">
        <v>1384</v>
      </c>
      <c r="J1285" s="99" t="s">
        <v>3284</v>
      </c>
    </row>
    <row r="1286" ht="45" spans="1:10">
      <c r="A1286" s="108"/>
      <c r="B1286" s="108"/>
      <c r="C1286" s="103" t="s">
        <v>1379</v>
      </c>
      <c r="D1286" s="103" t="s">
        <v>1439</v>
      </c>
      <c r="E1286" s="99" t="s">
        <v>3186</v>
      </c>
      <c r="F1286" s="103" t="s">
        <v>1487</v>
      </c>
      <c r="G1286" s="99" t="s">
        <v>1477</v>
      </c>
      <c r="H1286" s="103" t="s">
        <v>1397</v>
      </c>
      <c r="I1286" s="103" t="s">
        <v>1384</v>
      </c>
      <c r="J1286" s="99" t="s">
        <v>3187</v>
      </c>
    </row>
    <row r="1287" ht="22.5" spans="1:10">
      <c r="A1287" s="108"/>
      <c r="B1287" s="108"/>
      <c r="C1287" s="103" t="s">
        <v>1379</v>
      </c>
      <c r="D1287" s="103" t="s">
        <v>1394</v>
      </c>
      <c r="E1287" s="99" t="s">
        <v>3188</v>
      </c>
      <c r="F1287" s="103" t="s">
        <v>1528</v>
      </c>
      <c r="G1287" s="99" t="s">
        <v>1396</v>
      </c>
      <c r="H1287" s="103" t="s">
        <v>1397</v>
      </c>
      <c r="I1287" s="103" t="s">
        <v>1384</v>
      </c>
      <c r="J1287" s="99" t="s">
        <v>3164</v>
      </c>
    </row>
    <row r="1288" ht="78.75" spans="1:10">
      <c r="A1288" s="108"/>
      <c r="B1288" s="108"/>
      <c r="C1288" s="103" t="s">
        <v>1379</v>
      </c>
      <c r="D1288" s="103" t="s">
        <v>1583</v>
      </c>
      <c r="E1288" s="99" t="s">
        <v>3330</v>
      </c>
      <c r="F1288" s="103" t="s">
        <v>1528</v>
      </c>
      <c r="G1288" s="99" t="s">
        <v>1624</v>
      </c>
      <c r="H1288" s="103" t="s">
        <v>1924</v>
      </c>
      <c r="I1288" s="103" t="s">
        <v>1384</v>
      </c>
      <c r="J1288" s="99" t="s">
        <v>3286</v>
      </c>
    </row>
    <row r="1289" ht="33.75" spans="1:10">
      <c r="A1289" s="108"/>
      <c r="B1289" s="108"/>
      <c r="C1289" s="103" t="s">
        <v>1399</v>
      </c>
      <c r="D1289" s="103" t="s">
        <v>1400</v>
      </c>
      <c r="E1289" s="99" t="s">
        <v>3512</v>
      </c>
      <c r="F1289" s="103" t="s">
        <v>1487</v>
      </c>
      <c r="G1289" s="99" t="s">
        <v>1874</v>
      </c>
      <c r="H1289" s="103" t="s">
        <v>1397</v>
      </c>
      <c r="I1289" s="103" t="s">
        <v>1384</v>
      </c>
      <c r="J1289" s="99" t="s">
        <v>3193</v>
      </c>
    </row>
    <row r="1290" ht="78.75" spans="1:10">
      <c r="A1290" s="108"/>
      <c r="B1290" s="108"/>
      <c r="C1290" s="103" t="s">
        <v>1399</v>
      </c>
      <c r="D1290" s="103" t="s">
        <v>1503</v>
      </c>
      <c r="E1290" s="99" t="s">
        <v>3194</v>
      </c>
      <c r="F1290" s="103" t="s">
        <v>1528</v>
      </c>
      <c r="G1290" s="99" t="s">
        <v>2231</v>
      </c>
      <c r="H1290" s="103" t="s">
        <v>1505</v>
      </c>
      <c r="I1290" s="103" t="s">
        <v>1384</v>
      </c>
      <c r="J1290" s="99" t="s">
        <v>3287</v>
      </c>
    </row>
    <row r="1291" ht="67.5" spans="1:10">
      <c r="A1291" s="108"/>
      <c r="B1291" s="108"/>
      <c r="C1291" s="103" t="s">
        <v>1404</v>
      </c>
      <c r="D1291" s="103" t="s">
        <v>1405</v>
      </c>
      <c r="E1291" s="99" t="s">
        <v>3196</v>
      </c>
      <c r="F1291" s="103" t="s">
        <v>1487</v>
      </c>
      <c r="G1291" s="99" t="s">
        <v>1426</v>
      </c>
      <c r="H1291" s="103" t="s">
        <v>1397</v>
      </c>
      <c r="I1291" s="103" t="s">
        <v>1384</v>
      </c>
      <c r="J1291" s="99" t="s">
        <v>3197</v>
      </c>
    </row>
    <row r="1292" ht="67.5" spans="1:10">
      <c r="A1292" s="110"/>
      <c r="B1292" s="110"/>
      <c r="C1292" s="103" t="s">
        <v>1404</v>
      </c>
      <c r="D1292" s="103" t="s">
        <v>1405</v>
      </c>
      <c r="E1292" s="99" t="s">
        <v>3198</v>
      </c>
      <c r="F1292" s="103" t="s">
        <v>1487</v>
      </c>
      <c r="G1292" s="99" t="s">
        <v>1426</v>
      </c>
      <c r="H1292" s="103" t="s">
        <v>1397</v>
      </c>
      <c r="I1292" s="103" t="s">
        <v>1384</v>
      </c>
      <c r="J1292" s="99" t="s">
        <v>3199</v>
      </c>
    </row>
    <row r="1293" ht="33.75" spans="1:10">
      <c r="A1293" s="106" t="s">
        <v>3213</v>
      </c>
      <c r="B1293" s="106" t="s">
        <v>3214</v>
      </c>
      <c r="C1293" s="103" t="s">
        <v>1379</v>
      </c>
      <c r="D1293" s="103" t="s">
        <v>1380</v>
      </c>
      <c r="E1293" s="99" t="s">
        <v>3215</v>
      </c>
      <c r="F1293" s="103" t="s">
        <v>1528</v>
      </c>
      <c r="G1293" s="99" t="s">
        <v>3513</v>
      </c>
      <c r="H1293" s="103" t="s">
        <v>1536</v>
      </c>
      <c r="I1293" s="103" t="s">
        <v>1384</v>
      </c>
      <c r="J1293" s="99" t="s">
        <v>3216</v>
      </c>
    </row>
    <row r="1294" spans="1:10">
      <c r="A1294" s="108"/>
      <c r="B1294" s="108"/>
      <c r="C1294" s="103" t="s">
        <v>1379</v>
      </c>
      <c r="D1294" s="103" t="s">
        <v>1394</v>
      </c>
      <c r="E1294" s="99" t="s">
        <v>3163</v>
      </c>
      <c r="F1294" s="103" t="s">
        <v>1528</v>
      </c>
      <c r="G1294" s="99" t="s">
        <v>1396</v>
      </c>
      <c r="H1294" s="103" t="s">
        <v>1397</v>
      </c>
      <c r="I1294" s="103" t="s">
        <v>1384</v>
      </c>
      <c r="J1294" s="99" t="s">
        <v>3217</v>
      </c>
    </row>
    <row r="1295" ht="33.75" spans="1:10">
      <c r="A1295" s="108"/>
      <c r="B1295" s="108"/>
      <c r="C1295" s="103" t="s">
        <v>1379</v>
      </c>
      <c r="D1295" s="103" t="s">
        <v>1583</v>
      </c>
      <c r="E1295" s="99" t="s">
        <v>3218</v>
      </c>
      <c r="F1295" s="103" t="s">
        <v>1528</v>
      </c>
      <c r="G1295" s="99" t="s">
        <v>1624</v>
      </c>
      <c r="H1295" s="103" t="s">
        <v>3208</v>
      </c>
      <c r="I1295" s="103" t="s">
        <v>1384</v>
      </c>
      <c r="J1295" s="99" t="s">
        <v>3219</v>
      </c>
    </row>
    <row r="1296" ht="56.25" spans="1:10">
      <c r="A1296" s="108"/>
      <c r="B1296" s="108"/>
      <c r="C1296" s="103" t="s">
        <v>1399</v>
      </c>
      <c r="D1296" s="103" t="s">
        <v>1400</v>
      </c>
      <c r="E1296" s="99" t="s">
        <v>3220</v>
      </c>
      <c r="F1296" s="103" t="s">
        <v>1487</v>
      </c>
      <c r="G1296" s="99" t="s">
        <v>1426</v>
      </c>
      <c r="H1296" s="103" t="s">
        <v>1397</v>
      </c>
      <c r="I1296" s="103" t="s">
        <v>1384</v>
      </c>
      <c r="J1296" s="99" t="s">
        <v>3335</v>
      </c>
    </row>
    <row r="1297" ht="56.25" spans="1:10">
      <c r="A1297" s="110"/>
      <c r="B1297" s="110"/>
      <c r="C1297" s="103" t="s">
        <v>1404</v>
      </c>
      <c r="D1297" s="103" t="s">
        <v>1405</v>
      </c>
      <c r="E1297" s="99" t="s">
        <v>3222</v>
      </c>
      <c r="F1297" s="103" t="s">
        <v>1487</v>
      </c>
      <c r="G1297" s="99" t="s">
        <v>1426</v>
      </c>
      <c r="H1297" s="103" t="s">
        <v>1397</v>
      </c>
      <c r="I1297" s="103" t="s">
        <v>1384</v>
      </c>
      <c r="J1297" s="99" t="s">
        <v>3335</v>
      </c>
    </row>
    <row r="1298" ht="56.25" spans="1:10">
      <c r="A1298" s="106" t="s">
        <v>3514</v>
      </c>
      <c r="B1298" s="106" t="s">
        <v>3180</v>
      </c>
      <c r="C1298" s="103" t="s">
        <v>1379</v>
      </c>
      <c r="D1298" s="103" t="s">
        <v>1380</v>
      </c>
      <c r="E1298" s="99" t="s">
        <v>3181</v>
      </c>
      <c r="F1298" s="103" t="s">
        <v>1528</v>
      </c>
      <c r="G1298" s="99" t="s">
        <v>3515</v>
      </c>
      <c r="H1298" s="103" t="s">
        <v>1678</v>
      </c>
      <c r="I1298" s="103" t="s">
        <v>1384</v>
      </c>
      <c r="J1298" s="99" t="s">
        <v>3516</v>
      </c>
    </row>
    <row r="1299" ht="67.5" spans="1:10">
      <c r="A1299" s="108"/>
      <c r="B1299" s="108"/>
      <c r="C1299" s="103" t="s">
        <v>1379</v>
      </c>
      <c r="D1299" s="103" t="s">
        <v>1439</v>
      </c>
      <c r="E1299" s="99" t="s">
        <v>3184</v>
      </c>
      <c r="F1299" s="103" t="s">
        <v>1528</v>
      </c>
      <c r="G1299" s="99" t="s">
        <v>1396</v>
      </c>
      <c r="H1299" s="103" t="s">
        <v>1397</v>
      </c>
      <c r="I1299" s="103" t="s">
        <v>1384</v>
      </c>
      <c r="J1299" s="99" t="s">
        <v>3185</v>
      </c>
    </row>
    <row r="1300" ht="45" spans="1:10">
      <c r="A1300" s="108"/>
      <c r="B1300" s="108"/>
      <c r="C1300" s="103" t="s">
        <v>1379</v>
      </c>
      <c r="D1300" s="103" t="s">
        <v>1439</v>
      </c>
      <c r="E1300" s="99" t="s">
        <v>3186</v>
      </c>
      <c r="F1300" s="103" t="s">
        <v>1487</v>
      </c>
      <c r="G1300" s="99" t="s">
        <v>1477</v>
      </c>
      <c r="H1300" s="103" t="s">
        <v>1397</v>
      </c>
      <c r="I1300" s="103" t="s">
        <v>1384</v>
      </c>
      <c r="J1300" s="99" t="s">
        <v>3187</v>
      </c>
    </row>
    <row r="1301" ht="22.5" spans="1:10">
      <c r="A1301" s="108"/>
      <c r="B1301" s="108"/>
      <c r="C1301" s="103" t="s">
        <v>1379</v>
      </c>
      <c r="D1301" s="103" t="s">
        <v>1394</v>
      </c>
      <c r="E1301" s="99" t="s">
        <v>3188</v>
      </c>
      <c r="F1301" s="103" t="s">
        <v>1528</v>
      </c>
      <c r="G1301" s="99" t="s">
        <v>1396</v>
      </c>
      <c r="H1301" s="103" t="s">
        <v>1397</v>
      </c>
      <c r="I1301" s="103" t="s">
        <v>1384</v>
      </c>
      <c r="J1301" s="99" t="s">
        <v>3164</v>
      </c>
    </row>
    <row r="1302" ht="67.5" spans="1:10">
      <c r="A1302" s="108"/>
      <c r="B1302" s="108"/>
      <c r="C1302" s="103" t="s">
        <v>1379</v>
      </c>
      <c r="D1302" s="103" t="s">
        <v>1583</v>
      </c>
      <c r="E1302" s="99" t="s">
        <v>3189</v>
      </c>
      <c r="F1302" s="103" t="s">
        <v>1528</v>
      </c>
      <c r="G1302" s="99" t="s">
        <v>3190</v>
      </c>
      <c r="H1302" s="103" t="s">
        <v>1924</v>
      </c>
      <c r="I1302" s="103" t="s">
        <v>1384</v>
      </c>
      <c r="J1302" s="99" t="s">
        <v>3191</v>
      </c>
    </row>
    <row r="1303" ht="33.75" spans="1:10">
      <c r="A1303" s="108"/>
      <c r="B1303" s="108"/>
      <c r="C1303" s="103" t="s">
        <v>1399</v>
      </c>
      <c r="D1303" s="103" t="s">
        <v>1400</v>
      </c>
      <c r="E1303" s="99" t="s">
        <v>3192</v>
      </c>
      <c r="F1303" s="103" t="s">
        <v>1487</v>
      </c>
      <c r="G1303" s="99" t="s">
        <v>1874</v>
      </c>
      <c r="H1303" s="103" t="s">
        <v>1397</v>
      </c>
      <c r="I1303" s="103" t="s">
        <v>1384</v>
      </c>
      <c r="J1303" s="99" t="s">
        <v>3193</v>
      </c>
    </row>
    <row r="1304" ht="67.5" spans="1:10">
      <c r="A1304" s="108"/>
      <c r="B1304" s="108"/>
      <c r="C1304" s="103" t="s">
        <v>1399</v>
      </c>
      <c r="D1304" s="103" t="s">
        <v>1503</v>
      </c>
      <c r="E1304" s="99" t="s">
        <v>3194</v>
      </c>
      <c r="F1304" s="103" t="s">
        <v>1528</v>
      </c>
      <c r="G1304" s="99" t="s">
        <v>2231</v>
      </c>
      <c r="H1304" s="103" t="s">
        <v>1505</v>
      </c>
      <c r="I1304" s="103" t="s">
        <v>1384</v>
      </c>
      <c r="J1304" s="99" t="s">
        <v>3195</v>
      </c>
    </row>
    <row r="1305" ht="67.5" spans="1:10">
      <c r="A1305" s="108"/>
      <c r="B1305" s="108"/>
      <c r="C1305" s="103" t="s">
        <v>1404</v>
      </c>
      <c r="D1305" s="103" t="s">
        <v>1405</v>
      </c>
      <c r="E1305" s="99" t="s">
        <v>3196</v>
      </c>
      <c r="F1305" s="103" t="s">
        <v>1487</v>
      </c>
      <c r="G1305" s="99" t="s">
        <v>1426</v>
      </c>
      <c r="H1305" s="103" t="s">
        <v>1397</v>
      </c>
      <c r="I1305" s="103" t="s">
        <v>1384</v>
      </c>
      <c r="J1305" s="99" t="s">
        <v>3197</v>
      </c>
    </row>
    <row r="1306" ht="67.5" spans="1:10">
      <c r="A1306" s="110"/>
      <c r="B1306" s="110"/>
      <c r="C1306" s="103" t="s">
        <v>1404</v>
      </c>
      <c r="D1306" s="103" t="s">
        <v>1405</v>
      </c>
      <c r="E1306" s="99" t="s">
        <v>3198</v>
      </c>
      <c r="F1306" s="103" t="s">
        <v>1487</v>
      </c>
      <c r="G1306" s="99" t="s">
        <v>1426</v>
      </c>
      <c r="H1306" s="103" t="s">
        <v>1397</v>
      </c>
      <c r="I1306" s="103" t="s">
        <v>1384</v>
      </c>
      <c r="J1306" s="99" t="s">
        <v>3199</v>
      </c>
    </row>
    <row r="1307" ht="45" spans="1:10">
      <c r="A1307" s="106" t="s">
        <v>3288</v>
      </c>
      <c r="B1307" s="106" t="s">
        <v>3251</v>
      </c>
      <c r="C1307" s="103" t="s">
        <v>1379</v>
      </c>
      <c r="D1307" s="103" t="s">
        <v>1380</v>
      </c>
      <c r="E1307" s="99" t="s">
        <v>3289</v>
      </c>
      <c r="F1307" s="103" t="s">
        <v>1528</v>
      </c>
      <c r="G1307" s="99" t="s">
        <v>3517</v>
      </c>
      <c r="H1307" s="103" t="s">
        <v>1678</v>
      </c>
      <c r="I1307" s="103" t="s">
        <v>1384</v>
      </c>
      <c r="J1307" s="99" t="s">
        <v>3518</v>
      </c>
    </row>
    <row r="1308" ht="33.75" spans="1:10">
      <c r="A1308" s="108"/>
      <c r="B1308" s="108"/>
      <c r="C1308" s="103" t="s">
        <v>1379</v>
      </c>
      <c r="D1308" s="103" t="s">
        <v>1439</v>
      </c>
      <c r="E1308" s="99" t="s">
        <v>3255</v>
      </c>
      <c r="F1308" s="103" t="s">
        <v>1487</v>
      </c>
      <c r="G1308" s="99" t="s">
        <v>1396</v>
      </c>
      <c r="H1308" s="103" t="s">
        <v>1397</v>
      </c>
      <c r="I1308" s="103" t="s">
        <v>1384</v>
      </c>
      <c r="J1308" s="99" t="s">
        <v>3256</v>
      </c>
    </row>
    <row r="1309" ht="45" spans="1:10">
      <c r="A1309" s="108"/>
      <c r="B1309" s="108"/>
      <c r="C1309" s="103" t="s">
        <v>1379</v>
      </c>
      <c r="D1309" s="103" t="s">
        <v>1394</v>
      </c>
      <c r="E1309" s="99" t="s">
        <v>3257</v>
      </c>
      <c r="F1309" s="103" t="s">
        <v>1528</v>
      </c>
      <c r="G1309" s="99" t="s">
        <v>1396</v>
      </c>
      <c r="H1309" s="103" t="s">
        <v>1397</v>
      </c>
      <c r="I1309" s="103" t="s">
        <v>1384</v>
      </c>
      <c r="J1309" s="99" t="s">
        <v>3292</v>
      </c>
    </row>
    <row r="1310" ht="22.5" spans="1:10">
      <c r="A1310" s="108"/>
      <c r="B1310" s="108"/>
      <c r="C1310" s="103" t="s">
        <v>1379</v>
      </c>
      <c r="D1310" s="103" t="s">
        <v>1583</v>
      </c>
      <c r="E1310" s="99" t="s">
        <v>3259</v>
      </c>
      <c r="F1310" s="103" t="s">
        <v>1528</v>
      </c>
      <c r="G1310" s="99" t="s">
        <v>2460</v>
      </c>
      <c r="H1310" s="103" t="s">
        <v>1536</v>
      </c>
      <c r="I1310" s="103" t="s">
        <v>1384</v>
      </c>
      <c r="J1310" s="99" t="s">
        <v>3261</v>
      </c>
    </row>
    <row r="1311" ht="78.75" spans="1:10">
      <c r="A1311" s="108"/>
      <c r="B1311" s="108"/>
      <c r="C1311" s="103" t="s">
        <v>1399</v>
      </c>
      <c r="D1311" s="103" t="s">
        <v>1400</v>
      </c>
      <c r="E1311" s="99" t="s">
        <v>3082</v>
      </c>
      <c r="F1311" s="103" t="s">
        <v>1528</v>
      </c>
      <c r="G1311" s="99" t="s">
        <v>1426</v>
      </c>
      <c r="H1311" s="103" t="s">
        <v>1397</v>
      </c>
      <c r="I1311" s="103" t="s">
        <v>1384</v>
      </c>
      <c r="J1311" s="99" t="s">
        <v>3293</v>
      </c>
    </row>
    <row r="1312" ht="56.25" spans="1:10">
      <c r="A1312" s="108"/>
      <c r="B1312" s="108"/>
      <c r="C1312" s="103" t="s">
        <v>1399</v>
      </c>
      <c r="D1312" s="103" t="s">
        <v>1503</v>
      </c>
      <c r="E1312" s="99" t="s">
        <v>3264</v>
      </c>
      <c r="F1312" s="103" t="s">
        <v>1841</v>
      </c>
      <c r="G1312" s="99" t="s">
        <v>1577</v>
      </c>
      <c r="H1312" s="103" t="s">
        <v>1505</v>
      </c>
      <c r="I1312" s="103" t="s">
        <v>1384</v>
      </c>
      <c r="J1312" s="99" t="s">
        <v>3294</v>
      </c>
    </row>
    <row r="1313" ht="78.75" spans="1:10">
      <c r="A1313" s="108"/>
      <c r="B1313" s="108"/>
      <c r="C1313" s="103" t="s">
        <v>1404</v>
      </c>
      <c r="D1313" s="103" t="s">
        <v>1405</v>
      </c>
      <c r="E1313" s="99" t="s">
        <v>3266</v>
      </c>
      <c r="F1313" s="103" t="s">
        <v>1487</v>
      </c>
      <c r="G1313" s="99" t="s">
        <v>1426</v>
      </c>
      <c r="H1313" s="103" t="s">
        <v>1397</v>
      </c>
      <c r="I1313" s="103" t="s">
        <v>1384</v>
      </c>
      <c r="J1313" s="99" t="s">
        <v>3293</v>
      </c>
    </row>
    <row r="1314" ht="90" spans="1:10">
      <c r="A1314" s="110"/>
      <c r="B1314" s="110"/>
      <c r="C1314" s="103" t="s">
        <v>1404</v>
      </c>
      <c r="D1314" s="103" t="s">
        <v>1405</v>
      </c>
      <c r="E1314" s="99" t="s">
        <v>3086</v>
      </c>
      <c r="F1314" s="103" t="s">
        <v>1487</v>
      </c>
      <c r="G1314" s="99" t="s">
        <v>1426</v>
      </c>
      <c r="H1314" s="103" t="s">
        <v>1397</v>
      </c>
      <c r="I1314" s="103" t="s">
        <v>1384</v>
      </c>
      <c r="J1314" s="99" t="s">
        <v>3295</v>
      </c>
    </row>
    <row r="1315" ht="22.5" spans="1:10">
      <c r="A1315" s="106" t="s">
        <v>3415</v>
      </c>
      <c r="B1315" s="106" t="s">
        <v>1542</v>
      </c>
      <c r="C1315" s="103" t="s">
        <v>1379</v>
      </c>
      <c r="D1315" s="103" t="s">
        <v>1380</v>
      </c>
      <c r="E1315" s="99" t="s">
        <v>1542</v>
      </c>
      <c r="F1315" s="103" t="s">
        <v>1375</v>
      </c>
      <c r="G1315" s="99" t="s">
        <v>1542</v>
      </c>
      <c r="H1315" s="103" t="s">
        <v>1397</v>
      </c>
      <c r="I1315" s="103" t="s">
        <v>1384</v>
      </c>
      <c r="J1315" s="99" t="s">
        <v>1542</v>
      </c>
    </row>
    <row r="1316" ht="22.5" spans="1:10">
      <c r="A1316" s="108"/>
      <c r="B1316" s="108"/>
      <c r="C1316" s="103" t="s">
        <v>1399</v>
      </c>
      <c r="D1316" s="103" t="s">
        <v>1543</v>
      </c>
      <c r="E1316" s="99" t="s">
        <v>1542</v>
      </c>
      <c r="F1316" s="103" t="s">
        <v>1375</v>
      </c>
      <c r="G1316" s="99" t="s">
        <v>1542</v>
      </c>
      <c r="H1316" s="103" t="s">
        <v>1397</v>
      </c>
      <c r="I1316" s="103" t="s">
        <v>1384</v>
      </c>
      <c r="J1316" s="99" t="s">
        <v>1542</v>
      </c>
    </row>
    <row r="1317" ht="22.5" spans="1:10">
      <c r="A1317" s="110"/>
      <c r="B1317" s="110"/>
      <c r="C1317" s="103" t="s">
        <v>1404</v>
      </c>
      <c r="D1317" s="103" t="s">
        <v>1405</v>
      </c>
      <c r="E1317" s="99" t="s">
        <v>1542</v>
      </c>
      <c r="F1317" s="103" t="s">
        <v>1375</v>
      </c>
      <c r="G1317" s="99" t="s">
        <v>1542</v>
      </c>
      <c r="H1317" s="103" t="s">
        <v>1397</v>
      </c>
      <c r="I1317" s="103" t="s">
        <v>1384</v>
      </c>
      <c r="J1317" s="99" t="s">
        <v>1542</v>
      </c>
    </row>
    <row r="1318" ht="67.5" spans="1:10">
      <c r="A1318" s="106" t="s">
        <v>3519</v>
      </c>
      <c r="B1318" s="106" t="s">
        <v>3327</v>
      </c>
      <c r="C1318" s="103" t="s">
        <v>1379</v>
      </c>
      <c r="D1318" s="103" t="s">
        <v>1380</v>
      </c>
      <c r="E1318" s="99" t="s">
        <v>3241</v>
      </c>
      <c r="F1318" s="103" t="s">
        <v>1528</v>
      </c>
      <c r="G1318" s="99" t="s">
        <v>1517</v>
      </c>
      <c r="H1318" s="103" t="s">
        <v>1678</v>
      </c>
      <c r="I1318" s="103" t="s">
        <v>1384</v>
      </c>
      <c r="J1318" s="99" t="s">
        <v>3328</v>
      </c>
    </row>
    <row r="1319" ht="67.5" spans="1:10">
      <c r="A1319" s="108"/>
      <c r="B1319" s="108"/>
      <c r="C1319" s="103" t="s">
        <v>1379</v>
      </c>
      <c r="D1319" s="103" t="s">
        <v>1439</v>
      </c>
      <c r="E1319" s="99" t="s">
        <v>3495</v>
      </c>
      <c r="F1319" s="103" t="s">
        <v>1528</v>
      </c>
      <c r="G1319" s="99" t="s">
        <v>1396</v>
      </c>
      <c r="H1319" s="103" t="s">
        <v>1397</v>
      </c>
      <c r="I1319" s="103" t="s">
        <v>1384</v>
      </c>
      <c r="J1319" s="99" t="s">
        <v>3328</v>
      </c>
    </row>
    <row r="1320" ht="45" spans="1:10">
      <c r="A1320" s="108"/>
      <c r="B1320" s="108"/>
      <c r="C1320" s="103" t="s">
        <v>1379</v>
      </c>
      <c r="D1320" s="103" t="s">
        <v>1439</v>
      </c>
      <c r="E1320" s="99" t="s">
        <v>3186</v>
      </c>
      <c r="F1320" s="103" t="s">
        <v>1487</v>
      </c>
      <c r="G1320" s="99" t="s">
        <v>1477</v>
      </c>
      <c r="H1320" s="103" t="s">
        <v>1397</v>
      </c>
      <c r="I1320" s="103" t="s">
        <v>1384</v>
      </c>
      <c r="J1320" s="99" t="s">
        <v>3187</v>
      </c>
    </row>
    <row r="1321" ht="22.5" spans="1:10">
      <c r="A1321" s="108"/>
      <c r="B1321" s="108"/>
      <c r="C1321" s="103" t="s">
        <v>1379</v>
      </c>
      <c r="D1321" s="103" t="s">
        <v>1394</v>
      </c>
      <c r="E1321" s="99" t="s">
        <v>3188</v>
      </c>
      <c r="F1321" s="103" t="s">
        <v>1528</v>
      </c>
      <c r="G1321" s="99" t="s">
        <v>1396</v>
      </c>
      <c r="H1321" s="103" t="s">
        <v>1397</v>
      </c>
      <c r="I1321" s="103" t="s">
        <v>1384</v>
      </c>
      <c r="J1321" s="99" t="s">
        <v>3164</v>
      </c>
    </row>
    <row r="1322" ht="409.5" spans="1:10">
      <c r="A1322" s="108"/>
      <c r="B1322" s="108"/>
      <c r="C1322" s="103" t="s">
        <v>1379</v>
      </c>
      <c r="D1322" s="103" t="s">
        <v>1583</v>
      </c>
      <c r="E1322" s="99" t="s">
        <v>3330</v>
      </c>
      <c r="F1322" s="103" t="s">
        <v>1528</v>
      </c>
      <c r="G1322" s="99" t="s">
        <v>2227</v>
      </c>
      <c r="H1322" s="103" t="s">
        <v>1924</v>
      </c>
      <c r="I1322" s="103" t="s">
        <v>1384</v>
      </c>
      <c r="J1322" s="99" t="s">
        <v>3331</v>
      </c>
    </row>
    <row r="1323" ht="67.5" spans="1:10">
      <c r="A1323" s="108"/>
      <c r="B1323" s="108"/>
      <c r="C1323" s="103" t="s">
        <v>1399</v>
      </c>
      <c r="D1323" s="103" t="s">
        <v>1503</v>
      </c>
      <c r="E1323" s="99" t="s">
        <v>3194</v>
      </c>
      <c r="F1323" s="103" t="s">
        <v>1528</v>
      </c>
      <c r="G1323" s="99" t="s">
        <v>2231</v>
      </c>
      <c r="H1323" s="103" t="s">
        <v>1505</v>
      </c>
      <c r="I1323" s="103" t="s">
        <v>1384</v>
      </c>
      <c r="J1323" s="99" t="s">
        <v>3195</v>
      </c>
    </row>
    <row r="1324" ht="67.5" spans="1:10">
      <c r="A1324" s="108"/>
      <c r="B1324" s="108"/>
      <c r="C1324" s="103" t="s">
        <v>1404</v>
      </c>
      <c r="D1324" s="103" t="s">
        <v>1405</v>
      </c>
      <c r="E1324" s="99" t="s">
        <v>3196</v>
      </c>
      <c r="F1324" s="103" t="s">
        <v>1487</v>
      </c>
      <c r="G1324" s="99" t="s">
        <v>1426</v>
      </c>
      <c r="H1324" s="103" t="s">
        <v>1397</v>
      </c>
      <c r="I1324" s="103" t="s">
        <v>1384</v>
      </c>
      <c r="J1324" s="99" t="s">
        <v>3332</v>
      </c>
    </row>
    <row r="1325" ht="78.75" spans="1:10">
      <c r="A1325" s="110"/>
      <c r="B1325" s="110"/>
      <c r="C1325" s="103" t="s">
        <v>1404</v>
      </c>
      <c r="D1325" s="103" t="s">
        <v>1405</v>
      </c>
      <c r="E1325" s="99" t="s">
        <v>3198</v>
      </c>
      <c r="F1325" s="103" t="s">
        <v>1487</v>
      </c>
      <c r="G1325" s="99" t="s">
        <v>1426</v>
      </c>
      <c r="H1325" s="103" t="s">
        <v>1397</v>
      </c>
      <c r="I1325" s="103" t="s">
        <v>1384</v>
      </c>
      <c r="J1325" s="99" t="s">
        <v>3333</v>
      </c>
    </row>
    <row r="1326" ht="33.75" spans="1:10">
      <c r="A1326" s="106" t="s">
        <v>3444</v>
      </c>
      <c r="B1326" s="106" t="s">
        <v>3251</v>
      </c>
      <c r="C1326" s="103" t="s">
        <v>1379</v>
      </c>
      <c r="D1326" s="103" t="s">
        <v>1380</v>
      </c>
      <c r="E1326" s="99" t="s">
        <v>3252</v>
      </c>
      <c r="F1326" s="103" t="s">
        <v>1528</v>
      </c>
      <c r="G1326" s="99" t="s">
        <v>3520</v>
      </c>
      <c r="H1326" s="103" t="s">
        <v>1678</v>
      </c>
      <c r="I1326" s="103" t="s">
        <v>1384</v>
      </c>
      <c r="J1326" s="99" t="s">
        <v>3521</v>
      </c>
    </row>
    <row r="1327" ht="33.75" spans="1:10">
      <c r="A1327" s="108"/>
      <c r="B1327" s="108"/>
      <c r="C1327" s="103" t="s">
        <v>1379</v>
      </c>
      <c r="D1327" s="103" t="s">
        <v>1439</v>
      </c>
      <c r="E1327" s="99" t="s">
        <v>3255</v>
      </c>
      <c r="F1327" s="103" t="s">
        <v>1487</v>
      </c>
      <c r="G1327" s="99" t="s">
        <v>1396</v>
      </c>
      <c r="H1327" s="103" t="s">
        <v>1397</v>
      </c>
      <c r="I1327" s="103" t="s">
        <v>1384</v>
      </c>
      <c r="J1327" s="99" t="s">
        <v>3256</v>
      </c>
    </row>
    <row r="1328" ht="45" spans="1:10">
      <c r="A1328" s="108"/>
      <c r="B1328" s="108"/>
      <c r="C1328" s="103" t="s">
        <v>1379</v>
      </c>
      <c r="D1328" s="103" t="s">
        <v>1394</v>
      </c>
      <c r="E1328" s="99" t="s">
        <v>3257</v>
      </c>
      <c r="F1328" s="103" t="s">
        <v>1528</v>
      </c>
      <c r="G1328" s="99" t="s">
        <v>1396</v>
      </c>
      <c r="H1328" s="103" t="s">
        <v>1397</v>
      </c>
      <c r="I1328" s="103" t="s">
        <v>1384</v>
      </c>
      <c r="J1328" s="99" t="s">
        <v>3258</v>
      </c>
    </row>
    <row r="1329" ht="22.5" spans="1:10">
      <c r="A1329" s="108"/>
      <c r="B1329" s="108"/>
      <c r="C1329" s="103" t="s">
        <v>1379</v>
      </c>
      <c r="D1329" s="103" t="s">
        <v>1583</v>
      </c>
      <c r="E1329" s="99" t="s">
        <v>3259</v>
      </c>
      <c r="F1329" s="103" t="s">
        <v>1528</v>
      </c>
      <c r="G1329" s="99" t="s">
        <v>3260</v>
      </c>
      <c r="H1329" s="103" t="s">
        <v>1536</v>
      </c>
      <c r="I1329" s="103" t="s">
        <v>1384</v>
      </c>
      <c r="J1329" s="99" t="s">
        <v>3261</v>
      </c>
    </row>
    <row r="1330" ht="33.75" spans="1:10">
      <c r="A1330" s="108"/>
      <c r="B1330" s="108"/>
      <c r="C1330" s="103" t="s">
        <v>1399</v>
      </c>
      <c r="D1330" s="103" t="s">
        <v>1400</v>
      </c>
      <c r="E1330" s="99" t="s">
        <v>3522</v>
      </c>
      <c r="F1330" s="103" t="s">
        <v>1528</v>
      </c>
      <c r="G1330" s="99" t="s">
        <v>1426</v>
      </c>
      <c r="H1330" s="103" t="s">
        <v>1397</v>
      </c>
      <c r="I1330" s="103" t="s">
        <v>1384</v>
      </c>
      <c r="J1330" s="99" t="s">
        <v>3523</v>
      </c>
    </row>
    <row r="1331" ht="56.25" spans="1:10">
      <c r="A1331" s="108"/>
      <c r="B1331" s="108"/>
      <c r="C1331" s="103" t="s">
        <v>1399</v>
      </c>
      <c r="D1331" s="103" t="s">
        <v>1503</v>
      </c>
      <c r="E1331" s="99" t="s">
        <v>3264</v>
      </c>
      <c r="F1331" s="103" t="s">
        <v>1841</v>
      </c>
      <c r="G1331" s="99" t="s">
        <v>1577</v>
      </c>
      <c r="H1331" s="103" t="s">
        <v>1505</v>
      </c>
      <c r="I1331" s="103" t="s">
        <v>1384</v>
      </c>
      <c r="J1331" s="99" t="s">
        <v>3265</v>
      </c>
    </row>
    <row r="1332" ht="78.75" spans="1:10">
      <c r="A1332" s="108"/>
      <c r="B1332" s="108"/>
      <c r="C1332" s="103" t="s">
        <v>1404</v>
      </c>
      <c r="D1332" s="103" t="s">
        <v>1405</v>
      </c>
      <c r="E1332" s="99" t="s">
        <v>3266</v>
      </c>
      <c r="F1332" s="103" t="s">
        <v>1487</v>
      </c>
      <c r="G1332" s="99" t="s">
        <v>1426</v>
      </c>
      <c r="H1332" s="103" t="s">
        <v>1397</v>
      </c>
      <c r="I1332" s="103" t="s">
        <v>1384</v>
      </c>
      <c r="J1332" s="99" t="s">
        <v>3267</v>
      </c>
    </row>
    <row r="1333" ht="78.75" spans="1:10">
      <c r="A1333" s="110"/>
      <c r="B1333" s="110"/>
      <c r="C1333" s="103" t="s">
        <v>1404</v>
      </c>
      <c r="D1333" s="103" t="s">
        <v>1405</v>
      </c>
      <c r="E1333" s="99" t="s">
        <v>3086</v>
      </c>
      <c r="F1333" s="103" t="s">
        <v>1487</v>
      </c>
      <c r="G1333" s="99" t="s">
        <v>1426</v>
      </c>
      <c r="H1333" s="103" t="s">
        <v>1397</v>
      </c>
      <c r="I1333" s="103" t="s">
        <v>1384</v>
      </c>
      <c r="J1333" s="99" t="s">
        <v>3268</v>
      </c>
    </row>
    <row r="1334" ht="33.75" spans="1:10">
      <c r="A1334" s="106" t="s">
        <v>3269</v>
      </c>
      <c r="B1334" s="106" t="s">
        <v>3270</v>
      </c>
      <c r="C1334" s="103" t="s">
        <v>1379</v>
      </c>
      <c r="D1334" s="103" t="s">
        <v>1380</v>
      </c>
      <c r="E1334" s="99" t="s">
        <v>3271</v>
      </c>
      <c r="F1334" s="103" t="s">
        <v>1528</v>
      </c>
      <c r="G1334" s="99" t="s">
        <v>3524</v>
      </c>
      <c r="H1334" s="103" t="s">
        <v>1530</v>
      </c>
      <c r="I1334" s="103" t="s">
        <v>1384</v>
      </c>
      <c r="J1334" s="99" t="s">
        <v>3173</v>
      </c>
    </row>
    <row r="1335" ht="45" spans="1:10">
      <c r="A1335" s="108"/>
      <c r="B1335" s="108"/>
      <c r="C1335" s="103" t="s">
        <v>1379</v>
      </c>
      <c r="D1335" s="103" t="s">
        <v>1439</v>
      </c>
      <c r="E1335" s="99" t="s">
        <v>3229</v>
      </c>
      <c r="F1335" s="103" t="s">
        <v>1528</v>
      </c>
      <c r="G1335" s="99" t="s">
        <v>1472</v>
      </c>
      <c r="H1335" s="103" t="s">
        <v>1397</v>
      </c>
      <c r="I1335" s="103" t="s">
        <v>1384</v>
      </c>
      <c r="J1335" s="99" t="s">
        <v>3273</v>
      </c>
    </row>
    <row r="1336" ht="22.5" spans="1:10">
      <c r="A1336" s="108"/>
      <c r="B1336" s="108"/>
      <c r="C1336" s="103" t="s">
        <v>1379</v>
      </c>
      <c r="D1336" s="103" t="s">
        <v>1394</v>
      </c>
      <c r="E1336" s="99" t="s">
        <v>3078</v>
      </c>
      <c r="F1336" s="103" t="s">
        <v>1528</v>
      </c>
      <c r="G1336" s="99" t="s">
        <v>1472</v>
      </c>
      <c r="H1336" s="103" t="s">
        <v>1397</v>
      </c>
      <c r="I1336" s="103" t="s">
        <v>1384</v>
      </c>
      <c r="J1336" s="99" t="s">
        <v>3274</v>
      </c>
    </row>
    <row r="1337" ht="22.5" spans="1:10">
      <c r="A1337" s="108"/>
      <c r="B1337" s="108"/>
      <c r="C1337" s="103" t="s">
        <v>1379</v>
      </c>
      <c r="D1337" s="103" t="s">
        <v>1583</v>
      </c>
      <c r="E1337" s="99" t="s">
        <v>3275</v>
      </c>
      <c r="F1337" s="103" t="s">
        <v>1375</v>
      </c>
      <c r="G1337" s="99" t="s">
        <v>2689</v>
      </c>
      <c r="H1337" s="103" t="s">
        <v>1536</v>
      </c>
      <c r="I1337" s="103" t="s">
        <v>1384</v>
      </c>
      <c r="J1337" s="99" t="s">
        <v>3276</v>
      </c>
    </row>
    <row r="1338" ht="22.5" spans="1:10">
      <c r="A1338" s="108"/>
      <c r="B1338" s="108"/>
      <c r="C1338" s="103" t="s">
        <v>1379</v>
      </c>
      <c r="D1338" s="103" t="s">
        <v>1583</v>
      </c>
      <c r="E1338" s="99" t="s">
        <v>3277</v>
      </c>
      <c r="F1338" s="103" t="s">
        <v>1375</v>
      </c>
      <c r="G1338" s="99" t="s">
        <v>3278</v>
      </c>
      <c r="H1338" s="103" t="s">
        <v>1536</v>
      </c>
      <c r="I1338" s="103" t="s">
        <v>1384</v>
      </c>
      <c r="J1338" s="99" t="s">
        <v>3276</v>
      </c>
    </row>
    <row r="1339" ht="33.75" spans="1:10">
      <c r="A1339" s="108"/>
      <c r="B1339" s="108"/>
      <c r="C1339" s="103" t="s">
        <v>1399</v>
      </c>
      <c r="D1339" s="103" t="s">
        <v>1400</v>
      </c>
      <c r="E1339" s="99" t="s">
        <v>3099</v>
      </c>
      <c r="F1339" s="103" t="s">
        <v>1487</v>
      </c>
      <c r="G1339" s="99" t="s">
        <v>1874</v>
      </c>
      <c r="H1339" s="103" t="s">
        <v>1397</v>
      </c>
      <c r="I1339" s="103" t="s">
        <v>1384</v>
      </c>
      <c r="J1339" s="99" t="s">
        <v>3525</v>
      </c>
    </row>
    <row r="1340" ht="90" spans="1:10">
      <c r="A1340" s="110"/>
      <c r="B1340" s="110"/>
      <c r="C1340" s="103" t="s">
        <v>1404</v>
      </c>
      <c r="D1340" s="103" t="s">
        <v>1405</v>
      </c>
      <c r="E1340" s="99" t="s">
        <v>1538</v>
      </c>
      <c r="F1340" s="103" t="s">
        <v>1487</v>
      </c>
      <c r="G1340" s="99" t="s">
        <v>1450</v>
      </c>
      <c r="H1340" s="103" t="s">
        <v>1397</v>
      </c>
      <c r="I1340" s="103" t="s">
        <v>1384</v>
      </c>
      <c r="J1340" s="99" t="s">
        <v>3177</v>
      </c>
    </row>
    <row r="1341" ht="45" spans="1:10">
      <c r="A1341" s="106" t="s">
        <v>3526</v>
      </c>
      <c r="B1341" s="106" t="s">
        <v>3180</v>
      </c>
      <c r="C1341" s="103" t="s">
        <v>1379</v>
      </c>
      <c r="D1341" s="103" t="s">
        <v>1380</v>
      </c>
      <c r="E1341" s="99" t="s">
        <v>3510</v>
      </c>
      <c r="F1341" s="103" t="s">
        <v>1528</v>
      </c>
      <c r="G1341" s="99" t="s">
        <v>3527</v>
      </c>
      <c r="H1341" s="103" t="s">
        <v>1678</v>
      </c>
      <c r="I1341" s="103" t="s">
        <v>1384</v>
      </c>
      <c r="J1341" s="99" t="s">
        <v>3183</v>
      </c>
    </row>
    <row r="1342" ht="67.5" spans="1:10">
      <c r="A1342" s="108"/>
      <c r="B1342" s="108"/>
      <c r="C1342" s="103" t="s">
        <v>1379</v>
      </c>
      <c r="D1342" s="103" t="s">
        <v>1439</v>
      </c>
      <c r="E1342" s="99" t="s">
        <v>3184</v>
      </c>
      <c r="F1342" s="103" t="s">
        <v>1528</v>
      </c>
      <c r="G1342" s="99" t="s">
        <v>1396</v>
      </c>
      <c r="H1342" s="103" t="s">
        <v>1397</v>
      </c>
      <c r="I1342" s="103" t="s">
        <v>1384</v>
      </c>
      <c r="J1342" s="99" t="s">
        <v>3185</v>
      </c>
    </row>
    <row r="1343" ht="45" spans="1:10">
      <c r="A1343" s="108"/>
      <c r="B1343" s="108"/>
      <c r="C1343" s="103" t="s">
        <v>1379</v>
      </c>
      <c r="D1343" s="103" t="s">
        <v>1439</v>
      </c>
      <c r="E1343" s="99" t="s">
        <v>3186</v>
      </c>
      <c r="F1343" s="103" t="s">
        <v>1487</v>
      </c>
      <c r="G1343" s="99" t="s">
        <v>1477</v>
      </c>
      <c r="H1343" s="103" t="s">
        <v>1397</v>
      </c>
      <c r="I1343" s="103" t="s">
        <v>1384</v>
      </c>
      <c r="J1343" s="99" t="s">
        <v>3187</v>
      </c>
    </row>
    <row r="1344" ht="22.5" spans="1:10">
      <c r="A1344" s="108"/>
      <c r="B1344" s="108"/>
      <c r="C1344" s="103" t="s">
        <v>1379</v>
      </c>
      <c r="D1344" s="103" t="s">
        <v>1394</v>
      </c>
      <c r="E1344" s="99" t="s">
        <v>3188</v>
      </c>
      <c r="F1344" s="103" t="s">
        <v>1528</v>
      </c>
      <c r="G1344" s="99" t="s">
        <v>1396</v>
      </c>
      <c r="H1344" s="103" t="s">
        <v>1397</v>
      </c>
      <c r="I1344" s="103" t="s">
        <v>1384</v>
      </c>
      <c r="J1344" s="99" t="s">
        <v>3164</v>
      </c>
    </row>
    <row r="1345" ht="67.5" spans="1:10">
      <c r="A1345" s="108"/>
      <c r="B1345" s="108"/>
      <c r="C1345" s="103" t="s">
        <v>1379</v>
      </c>
      <c r="D1345" s="103" t="s">
        <v>1583</v>
      </c>
      <c r="E1345" s="99" t="s">
        <v>3528</v>
      </c>
      <c r="F1345" s="103" t="s">
        <v>1528</v>
      </c>
      <c r="G1345" s="99" t="s">
        <v>3190</v>
      </c>
      <c r="H1345" s="103" t="s">
        <v>1924</v>
      </c>
      <c r="I1345" s="103" t="s">
        <v>1384</v>
      </c>
      <c r="J1345" s="99" t="s">
        <v>3191</v>
      </c>
    </row>
    <row r="1346" ht="33.75" spans="1:10">
      <c r="A1346" s="108"/>
      <c r="B1346" s="108"/>
      <c r="C1346" s="103" t="s">
        <v>1399</v>
      </c>
      <c r="D1346" s="103" t="s">
        <v>1400</v>
      </c>
      <c r="E1346" s="99" t="s">
        <v>3512</v>
      </c>
      <c r="F1346" s="103" t="s">
        <v>1487</v>
      </c>
      <c r="G1346" s="99" t="s">
        <v>1874</v>
      </c>
      <c r="H1346" s="103" t="s">
        <v>1397</v>
      </c>
      <c r="I1346" s="103" t="s">
        <v>1384</v>
      </c>
      <c r="J1346" s="99" t="s">
        <v>3193</v>
      </c>
    </row>
    <row r="1347" ht="67.5" spans="1:10">
      <c r="A1347" s="108"/>
      <c r="B1347" s="108"/>
      <c r="C1347" s="103" t="s">
        <v>1399</v>
      </c>
      <c r="D1347" s="103" t="s">
        <v>1503</v>
      </c>
      <c r="E1347" s="99" t="s">
        <v>3194</v>
      </c>
      <c r="F1347" s="103" t="s">
        <v>1528</v>
      </c>
      <c r="G1347" s="99" t="s">
        <v>2231</v>
      </c>
      <c r="H1347" s="103" t="s">
        <v>1505</v>
      </c>
      <c r="I1347" s="103" t="s">
        <v>1384</v>
      </c>
      <c r="J1347" s="99" t="s">
        <v>3195</v>
      </c>
    </row>
    <row r="1348" ht="67.5" spans="1:10">
      <c r="A1348" s="108"/>
      <c r="B1348" s="108"/>
      <c r="C1348" s="103" t="s">
        <v>1404</v>
      </c>
      <c r="D1348" s="103" t="s">
        <v>1405</v>
      </c>
      <c r="E1348" s="99" t="s">
        <v>3196</v>
      </c>
      <c r="F1348" s="103" t="s">
        <v>1487</v>
      </c>
      <c r="G1348" s="99" t="s">
        <v>1426</v>
      </c>
      <c r="H1348" s="103" t="s">
        <v>1397</v>
      </c>
      <c r="I1348" s="103" t="s">
        <v>1384</v>
      </c>
      <c r="J1348" s="99" t="s">
        <v>3197</v>
      </c>
    </row>
    <row r="1349" ht="67.5" spans="1:10">
      <c r="A1349" s="110"/>
      <c r="B1349" s="110"/>
      <c r="C1349" s="103" t="s">
        <v>1404</v>
      </c>
      <c r="D1349" s="103" t="s">
        <v>1405</v>
      </c>
      <c r="E1349" s="99" t="s">
        <v>3198</v>
      </c>
      <c r="F1349" s="103" t="s">
        <v>1487</v>
      </c>
      <c r="G1349" s="99" t="s">
        <v>1426</v>
      </c>
      <c r="H1349" s="103" t="s">
        <v>1397</v>
      </c>
      <c r="I1349" s="103" t="s">
        <v>1384</v>
      </c>
      <c r="J1349" s="99" t="s">
        <v>3199</v>
      </c>
    </row>
    <row r="1350" ht="22.5" spans="1:10">
      <c r="A1350" s="106" t="s">
        <v>3529</v>
      </c>
      <c r="B1350" s="106" t="s">
        <v>3201</v>
      </c>
      <c r="C1350" s="103" t="s">
        <v>1379</v>
      </c>
      <c r="D1350" s="103" t="s">
        <v>1380</v>
      </c>
      <c r="E1350" s="99" t="s">
        <v>3202</v>
      </c>
      <c r="F1350" s="103" t="s">
        <v>1487</v>
      </c>
      <c r="G1350" s="99" t="s">
        <v>3530</v>
      </c>
      <c r="H1350" s="103" t="s">
        <v>1470</v>
      </c>
      <c r="I1350" s="103" t="s">
        <v>1384</v>
      </c>
      <c r="J1350" s="99" t="s">
        <v>3204</v>
      </c>
    </row>
    <row r="1351" ht="22.5" spans="1:10">
      <c r="A1351" s="108"/>
      <c r="B1351" s="108"/>
      <c r="C1351" s="103" t="s">
        <v>1379</v>
      </c>
      <c r="D1351" s="103" t="s">
        <v>1439</v>
      </c>
      <c r="E1351" s="99" t="s">
        <v>3205</v>
      </c>
      <c r="F1351" s="103" t="s">
        <v>1487</v>
      </c>
      <c r="G1351" s="99" t="s">
        <v>1426</v>
      </c>
      <c r="H1351" s="103" t="s">
        <v>1397</v>
      </c>
      <c r="I1351" s="103" t="s">
        <v>1384</v>
      </c>
      <c r="J1351" s="99" t="s">
        <v>3206</v>
      </c>
    </row>
    <row r="1352" ht="22.5" spans="1:10">
      <c r="A1352" s="108"/>
      <c r="B1352" s="108"/>
      <c r="C1352" s="103" t="s">
        <v>1379</v>
      </c>
      <c r="D1352" s="103" t="s">
        <v>1583</v>
      </c>
      <c r="E1352" s="99" t="s">
        <v>3207</v>
      </c>
      <c r="F1352" s="103" t="s">
        <v>1841</v>
      </c>
      <c r="G1352" s="99" t="s">
        <v>1479</v>
      </c>
      <c r="H1352" s="103" t="s">
        <v>3208</v>
      </c>
      <c r="I1352" s="103" t="s">
        <v>1384</v>
      </c>
      <c r="J1352" s="99" t="s">
        <v>3209</v>
      </c>
    </row>
    <row r="1353" ht="33.75" spans="1:10">
      <c r="A1353" s="108"/>
      <c r="B1353" s="108"/>
      <c r="C1353" s="103" t="s">
        <v>1399</v>
      </c>
      <c r="D1353" s="103" t="s">
        <v>1400</v>
      </c>
      <c r="E1353" s="99" t="s">
        <v>3210</v>
      </c>
      <c r="F1353" s="103" t="s">
        <v>1487</v>
      </c>
      <c r="G1353" s="99" t="s">
        <v>1577</v>
      </c>
      <c r="H1353" s="103" t="s">
        <v>1397</v>
      </c>
      <c r="I1353" s="103" t="s">
        <v>1384</v>
      </c>
      <c r="J1353" s="99" t="s">
        <v>3211</v>
      </c>
    </row>
    <row r="1354" ht="67.5" spans="1:10">
      <c r="A1354" s="110"/>
      <c r="B1354" s="110"/>
      <c r="C1354" s="103" t="s">
        <v>1404</v>
      </c>
      <c r="D1354" s="103" t="s">
        <v>1405</v>
      </c>
      <c r="E1354" s="99" t="s">
        <v>3212</v>
      </c>
      <c r="F1354" s="103" t="s">
        <v>1487</v>
      </c>
      <c r="G1354" s="99" t="s">
        <v>1450</v>
      </c>
      <c r="H1354" s="103" t="s">
        <v>1397</v>
      </c>
      <c r="I1354" s="103" t="s">
        <v>1384</v>
      </c>
      <c r="J1354" s="99" t="s">
        <v>3148</v>
      </c>
    </row>
    <row r="1355" ht="56.25" spans="1:10">
      <c r="A1355" s="106" t="s">
        <v>3531</v>
      </c>
      <c r="B1355" s="106" t="s">
        <v>3240</v>
      </c>
      <c r="C1355" s="103" t="s">
        <v>1379</v>
      </c>
      <c r="D1355" s="103" t="s">
        <v>1380</v>
      </c>
      <c r="E1355" s="99" t="s">
        <v>3241</v>
      </c>
      <c r="F1355" s="103" t="s">
        <v>1528</v>
      </c>
      <c r="G1355" s="99" t="s">
        <v>1500</v>
      </c>
      <c r="H1355" s="103" t="s">
        <v>1678</v>
      </c>
      <c r="I1355" s="103" t="s">
        <v>1384</v>
      </c>
      <c r="J1355" s="99" t="s">
        <v>3243</v>
      </c>
    </row>
    <row r="1356" ht="56.25" spans="1:10">
      <c r="A1356" s="108"/>
      <c r="B1356" s="108"/>
      <c r="C1356" s="103" t="s">
        <v>1379</v>
      </c>
      <c r="D1356" s="103" t="s">
        <v>1439</v>
      </c>
      <c r="E1356" s="99" t="s">
        <v>3184</v>
      </c>
      <c r="F1356" s="103" t="s">
        <v>1528</v>
      </c>
      <c r="G1356" s="99" t="s">
        <v>1396</v>
      </c>
      <c r="H1356" s="103" t="s">
        <v>1397</v>
      </c>
      <c r="I1356" s="103" t="s">
        <v>1384</v>
      </c>
      <c r="J1356" s="99" t="s">
        <v>3245</v>
      </c>
    </row>
    <row r="1357" ht="45" spans="1:10">
      <c r="A1357" s="108"/>
      <c r="B1357" s="108"/>
      <c r="C1357" s="103" t="s">
        <v>1379</v>
      </c>
      <c r="D1357" s="103" t="s">
        <v>1439</v>
      </c>
      <c r="E1357" s="99" t="s">
        <v>3186</v>
      </c>
      <c r="F1357" s="103" t="s">
        <v>1487</v>
      </c>
      <c r="G1357" s="99" t="s">
        <v>1477</v>
      </c>
      <c r="H1357" s="103" t="s">
        <v>1397</v>
      </c>
      <c r="I1357" s="103" t="s">
        <v>1384</v>
      </c>
      <c r="J1357" s="99" t="s">
        <v>3187</v>
      </c>
    </row>
    <row r="1358" ht="22.5" spans="1:10">
      <c r="A1358" s="108"/>
      <c r="B1358" s="108"/>
      <c r="C1358" s="103" t="s">
        <v>1379</v>
      </c>
      <c r="D1358" s="103" t="s">
        <v>1394</v>
      </c>
      <c r="E1358" s="99" t="s">
        <v>3188</v>
      </c>
      <c r="F1358" s="103" t="s">
        <v>1528</v>
      </c>
      <c r="G1358" s="99" t="s">
        <v>1396</v>
      </c>
      <c r="H1358" s="103" t="s">
        <v>1397</v>
      </c>
      <c r="I1358" s="103" t="s">
        <v>1384</v>
      </c>
      <c r="J1358" s="99" t="s">
        <v>3164</v>
      </c>
    </row>
    <row r="1359" ht="56.25" spans="1:10">
      <c r="A1359" s="108"/>
      <c r="B1359" s="108"/>
      <c r="C1359" s="103" t="s">
        <v>1379</v>
      </c>
      <c r="D1359" s="103" t="s">
        <v>1583</v>
      </c>
      <c r="E1359" s="99" t="s">
        <v>3532</v>
      </c>
      <c r="F1359" s="103" t="s">
        <v>1528</v>
      </c>
      <c r="G1359" s="99" t="s">
        <v>2227</v>
      </c>
      <c r="H1359" s="103" t="s">
        <v>1924</v>
      </c>
      <c r="I1359" s="103" t="s">
        <v>1384</v>
      </c>
      <c r="J1359" s="99" t="s">
        <v>3247</v>
      </c>
    </row>
    <row r="1360" ht="67.5" spans="1:10">
      <c r="A1360" s="108"/>
      <c r="B1360" s="108"/>
      <c r="C1360" s="103" t="s">
        <v>1399</v>
      </c>
      <c r="D1360" s="103" t="s">
        <v>1503</v>
      </c>
      <c r="E1360" s="99" t="s">
        <v>3194</v>
      </c>
      <c r="F1360" s="103" t="s">
        <v>1528</v>
      </c>
      <c r="G1360" s="99" t="s">
        <v>2231</v>
      </c>
      <c r="H1360" s="103" t="s">
        <v>1505</v>
      </c>
      <c r="I1360" s="103" t="s">
        <v>1384</v>
      </c>
      <c r="J1360" s="99" t="s">
        <v>3195</v>
      </c>
    </row>
    <row r="1361" ht="56.25" spans="1:10">
      <c r="A1361" s="108"/>
      <c r="B1361" s="108"/>
      <c r="C1361" s="103" t="s">
        <v>1404</v>
      </c>
      <c r="D1361" s="103" t="s">
        <v>1405</v>
      </c>
      <c r="E1361" s="99" t="s">
        <v>3196</v>
      </c>
      <c r="F1361" s="103" t="s">
        <v>1487</v>
      </c>
      <c r="G1361" s="99" t="s">
        <v>1426</v>
      </c>
      <c r="H1361" s="103" t="s">
        <v>1397</v>
      </c>
      <c r="I1361" s="103" t="s">
        <v>1384</v>
      </c>
      <c r="J1361" s="99" t="s">
        <v>3248</v>
      </c>
    </row>
    <row r="1362" ht="67.5" spans="1:10">
      <c r="A1362" s="110"/>
      <c r="B1362" s="110"/>
      <c r="C1362" s="103" t="s">
        <v>1404</v>
      </c>
      <c r="D1362" s="103" t="s">
        <v>1405</v>
      </c>
      <c r="E1362" s="99" t="s">
        <v>3198</v>
      </c>
      <c r="F1362" s="103" t="s">
        <v>1487</v>
      </c>
      <c r="G1362" s="99" t="s">
        <v>1426</v>
      </c>
      <c r="H1362" s="103" t="s">
        <v>1397</v>
      </c>
      <c r="I1362" s="103" t="s">
        <v>1384</v>
      </c>
      <c r="J1362" s="99" t="s">
        <v>3249</v>
      </c>
    </row>
    <row r="1363" spans="1:10">
      <c r="A1363" s="99" t="s">
        <v>3533</v>
      </c>
      <c r="B1363" s="104"/>
      <c r="C1363" s="104"/>
      <c r="D1363" s="104"/>
      <c r="E1363" s="104"/>
      <c r="F1363" s="105"/>
      <c r="G1363" s="104"/>
      <c r="H1363" s="105"/>
      <c r="I1363" s="105"/>
      <c r="J1363" s="104"/>
    </row>
    <row r="1364" ht="146.25" spans="1:10">
      <c r="A1364" s="106" t="s">
        <v>3534</v>
      </c>
      <c r="B1364" s="106" t="s">
        <v>3455</v>
      </c>
      <c r="C1364" s="103" t="s">
        <v>1379</v>
      </c>
      <c r="D1364" s="103" t="s">
        <v>1380</v>
      </c>
      <c r="E1364" s="99" t="s">
        <v>3456</v>
      </c>
      <c r="F1364" s="103" t="s">
        <v>1528</v>
      </c>
      <c r="G1364" s="99" t="s">
        <v>1422</v>
      </c>
      <c r="H1364" s="103" t="s">
        <v>1678</v>
      </c>
      <c r="I1364" s="103" t="s">
        <v>1384</v>
      </c>
      <c r="J1364" s="99" t="s">
        <v>3457</v>
      </c>
    </row>
    <row r="1365" ht="146.25" spans="1:10">
      <c r="A1365" s="108"/>
      <c r="B1365" s="108"/>
      <c r="C1365" s="103" t="s">
        <v>1379</v>
      </c>
      <c r="D1365" s="103" t="s">
        <v>1380</v>
      </c>
      <c r="E1365" s="99" t="s">
        <v>3458</v>
      </c>
      <c r="F1365" s="103" t="s">
        <v>1528</v>
      </c>
      <c r="G1365" s="99" t="s">
        <v>3535</v>
      </c>
      <c r="H1365" s="103" t="s">
        <v>1678</v>
      </c>
      <c r="I1365" s="103" t="s">
        <v>1384</v>
      </c>
      <c r="J1365" s="99" t="s">
        <v>3459</v>
      </c>
    </row>
    <row r="1366" ht="67.5" spans="1:10">
      <c r="A1366" s="108"/>
      <c r="B1366" s="108"/>
      <c r="C1366" s="103" t="s">
        <v>1379</v>
      </c>
      <c r="D1366" s="103" t="s">
        <v>1380</v>
      </c>
      <c r="E1366" s="99" t="s">
        <v>3460</v>
      </c>
      <c r="F1366" s="103" t="s">
        <v>1528</v>
      </c>
      <c r="G1366" s="99" t="s">
        <v>3067</v>
      </c>
      <c r="H1366" s="103" t="s">
        <v>1678</v>
      </c>
      <c r="I1366" s="103" t="s">
        <v>1384</v>
      </c>
      <c r="J1366" s="99" t="s">
        <v>3461</v>
      </c>
    </row>
    <row r="1367" ht="45" spans="1:10">
      <c r="A1367" s="108"/>
      <c r="B1367" s="108"/>
      <c r="C1367" s="103" t="s">
        <v>1399</v>
      </c>
      <c r="D1367" s="103" t="s">
        <v>1400</v>
      </c>
      <c r="E1367" s="99" t="s">
        <v>3462</v>
      </c>
      <c r="F1367" s="103" t="s">
        <v>1528</v>
      </c>
      <c r="G1367" s="99" t="s">
        <v>3463</v>
      </c>
      <c r="H1367" s="103" t="s">
        <v>1375</v>
      </c>
      <c r="I1367" s="103" t="s">
        <v>1423</v>
      </c>
      <c r="J1367" s="99" t="s">
        <v>3464</v>
      </c>
    </row>
    <row r="1368" ht="67.5" spans="1:10">
      <c r="A1368" s="108"/>
      <c r="B1368" s="108"/>
      <c r="C1368" s="103" t="s">
        <v>1404</v>
      </c>
      <c r="D1368" s="103" t="s">
        <v>1405</v>
      </c>
      <c r="E1368" s="99" t="s">
        <v>1704</v>
      </c>
      <c r="F1368" s="103" t="s">
        <v>1487</v>
      </c>
      <c r="G1368" s="99" t="s">
        <v>1565</v>
      </c>
      <c r="H1368" s="103" t="s">
        <v>1397</v>
      </c>
      <c r="I1368" s="103" t="s">
        <v>1384</v>
      </c>
      <c r="J1368" s="99" t="s">
        <v>3465</v>
      </c>
    </row>
    <row r="1369" ht="67.5" spans="1:10">
      <c r="A1369" s="110"/>
      <c r="B1369" s="110"/>
      <c r="C1369" s="103" t="s">
        <v>1404</v>
      </c>
      <c r="D1369" s="103" t="s">
        <v>1405</v>
      </c>
      <c r="E1369" s="99" t="s">
        <v>1620</v>
      </c>
      <c r="F1369" s="103" t="s">
        <v>1487</v>
      </c>
      <c r="G1369" s="99" t="s">
        <v>1565</v>
      </c>
      <c r="H1369" s="103" t="s">
        <v>1397</v>
      </c>
      <c r="I1369" s="103" t="s">
        <v>1384</v>
      </c>
      <c r="J1369" s="99" t="s">
        <v>1703</v>
      </c>
    </row>
    <row r="1370" ht="45" spans="1:10">
      <c r="A1370" s="106" t="s">
        <v>3296</v>
      </c>
      <c r="B1370" s="106" t="s">
        <v>3297</v>
      </c>
      <c r="C1370" s="103" t="s">
        <v>1379</v>
      </c>
      <c r="D1370" s="103" t="s">
        <v>1380</v>
      </c>
      <c r="E1370" s="99" t="s">
        <v>3363</v>
      </c>
      <c r="F1370" s="103" t="s">
        <v>1528</v>
      </c>
      <c r="G1370" s="99" t="s">
        <v>3536</v>
      </c>
      <c r="H1370" s="103" t="s">
        <v>1678</v>
      </c>
      <c r="I1370" s="103" t="s">
        <v>1384</v>
      </c>
      <c r="J1370" s="99" t="s">
        <v>3183</v>
      </c>
    </row>
    <row r="1371" ht="67.5" spans="1:10">
      <c r="A1371" s="108"/>
      <c r="B1371" s="108"/>
      <c r="C1371" s="103" t="s">
        <v>1379</v>
      </c>
      <c r="D1371" s="103" t="s">
        <v>1439</v>
      </c>
      <c r="E1371" s="99" t="s">
        <v>3184</v>
      </c>
      <c r="F1371" s="103" t="s">
        <v>1528</v>
      </c>
      <c r="G1371" s="99" t="s">
        <v>1396</v>
      </c>
      <c r="H1371" s="103" t="s">
        <v>1397</v>
      </c>
      <c r="I1371" s="103" t="s">
        <v>1384</v>
      </c>
      <c r="J1371" s="99" t="s">
        <v>3185</v>
      </c>
    </row>
    <row r="1372" ht="45" spans="1:10">
      <c r="A1372" s="108"/>
      <c r="B1372" s="108"/>
      <c r="C1372" s="103" t="s">
        <v>1379</v>
      </c>
      <c r="D1372" s="103" t="s">
        <v>1439</v>
      </c>
      <c r="E1372" s="99" t="s">
        <v>3186</v>
      </c>
      <c r="F1372" s="103" t="s">
        <v>1487</v>
      </c>
      <c r="G1372" s="99" t="s">
        <v>1477</v>
      </c>
      <c r="H1372" s="103" t="s">
        <v>1397</v>
      </c>
      <c r="I1372" s="103" t="s">
        <v>1384</v>
      </c>
      <c r="J1372" s="99" t="s">
        <v>3187</v>
      </c>
    </row>
    <row r="1373" ht="22.5" spans="1:10">
      <c r="A1373" s="108"/>
      <c r="B1373" s="108"/>
      <c r="C1373" s="103" t="s">
        <v>1379</v>
      </c>
      <c r="D1373" s="103" t="s">
        <v>1394</v>
      </c>
      <c r="E1373" s="99" t="s">
        <v>3188</v>
      </c>
      <c r="F1373" s="103" t="s">
        <v>1528</v>
      </c>
      <c r="G1373" s="99" t="s">
        <v>1396</v>
      </c>
      <c r="H1373" s="103" t="s">
        <v>1397</v>
      </c>
      <c r="I1373" s="103" t="s">
        <v>1384</v>
      </c>
      <c r="J1373" s="99" t="s">
        <v>3164</v>
      </c>
    </row>
    <row r="1374" ht="135" spans="1:10">
      <c r="A1374" s="108"/>
      <c r="B1374" s="108"/>
      <c r="C1374" s="103" t="s">
        <v>1379</v>
      </c>
      <c r="D1374" s="103" t="s">
        <v>1583</v>
      </c>
      <c r="E1374" s="99" t="s">
        <v>3368</v>
      </c>
      <c r="F1374" s="103" t="s">
        <v>1528</v>
      </c>
      <c r="G1374" s="99" t="s">
        <v>3391</v>
      </c>
      <c r="H1374" s="103" t="s">
        <v>1924</v>
      </c>
      <c r="I1374" s="103" t="s">
        <v>1384</v>
      </c>
      <c r="J1374" s="99" t="s">
        <v>3537</v>
      </c>
    </row>
    <row r="1375" ht="33.75" spans="1:10">
      <c r="A1375" s="108"/>
      <c r="B1375" s="108"/>
      <c r="C1375" s="103" t="s">
        <v>1399</v>
      </c>
      <c r="D1375" s="103" t="s">
        <v>1400</v>
      </c>
      <c r="E1375" s="99" t="s">
        <v>3192</v>
      </c>
      <c r="F1375" s="103" t="s">
        <v>1487</v>
      </c>
      <c r="G1375" s="99" t="s">
        <v>3306</v>
      </c>
      <c r="H1375" s="103" t="s">
        <v>1397</v>
      </c>
      <c r="I1375" s="103" t="s">
        <v>1384</v>
      </c>
      <c r="J1375" s="99" t="s">
        <v>3193</v>
      </c>
    </row>
    <row r="1376" ht="67.5" spans="1:10">
      <c r="A1376" s="108"/>
      <c r="B1376" s="108"/>
      <c r="C1376" s="103" t="s">
        <v>1399</v>
      </c>
      <c r="D1376" s="103" t="s">
        <v>1400</v>
      </c>
      <c r="E1376" s="99" t="s">
        <v>3301</v>
      </c>
      <c r="F1376" s="103" t="s">
        <v>1528</v>
      </c>
      <c r="G1376" s="99" t="s">
        <v>1396</v>
      </c>
      <c r="H1376" s="103" t="s">
        <v>1397</v>
      </c>
      <c r="I1376" s="103" t="s">
        <v>1384</v>
      </c>
      <c r="J1376" s="99" t="s">
        <v>3538</v>
      </c>
    </row>
    <row r="1377" ht="135" spans="1:10">
      <c r="A1377" s="108"/>
      <c r="B1377" s="108"/>
      <c r="C1377" s="103" t="s">
        <v>1399</v>
      </c>
      <c r="D1377" s="103" t="s">
        <v>1503</v>
      </c>
      <c r="E1377" s="99" t="s">
        <v>3194</v>
      </c>
      <c r="F1377" s="103" t="s">
        <v>1528</v>
      </c>
      <c r="G1377" s="99" t="s">
        <v>2355</v>
      </c>
      <c r="H1377" s="103" t="s">
        <v>1505</v>
      </c>
      <c r="I1377" s="103" t="s">
        <v>1384</v>
      </c>
      <c r="J1377" s="99" t="s">
        <v>3537</v>
      </c>
    </row>
    <row r="1378" ht="67.5" spans="1:10">
      <c r="A1378" s="108"/>
      <c r="B1378" s="108"/>
      <c r="C1378" s="103" t="s">
        <v>1404</v>
      </c>
      <c r="D1378" s="103" t="s">
        <v>1405</v>
      </c>
      <c r="E1378" s="99" t="s">
        <v>3196</v>
      </c>
      <c r="F1378" s="103" t="s">
        <v>1487</v>
      </c>
      <c r="G1378" s="99" t="s">
        <v>1426</v>
      </c>
      <c r="H1378" s="103" t="s">
        <v>1397</v>
      </c>
      <c r="I1378" s="103" t="s">
        <v>1384</v>
      </c>
      <c r="J1378" s="99" t="s">
        <v>3538</v>
      </c>
    </row>
    <row r="1379" ht="67.5" spans="1:10">
      <c r="A1379" s="110"/>
      <c r="B1379" s="110"/>
      <c r="C1379" s="103" t="s">
        <v>1404</v>
      </c>
      <c r="D1379" s="103" t="s">
        <v>1405</v>
      </c>
      <c r="E1379" s="99" t="s">
        <v>3198</v>
      </c>
      <c r="F1379" s="103" t="s">
        <v>1487</v>
      </c>
      <c r="G1379" s="99" t="s">
        <v>1426</v>
      </c>
      <c r="H1379" s="103" t="s">
        <v>1397</v>
      </c>
      <c r="I1379" s="103" t="s">
        <v>1384</v>
      </c>
      <c r="J1379" s="99" t="s">
        <v>3538</v>
      </c>
    </row>
    <row r="1380" ht="33.75" spans="1:10">
      <c r="A1380" s="106" t="s">
        <v>3269</v>
      </c>
      <c r="B1380" s="106" t="s">
        <v>3270</v>
      </c>
      <c r="C1380" s="103" t="s">
        <v>1379</v>
      </c>
      <c r="D1380" s="103" t="s">
        <v>1380</v>
      </c>
      <c r="E1380" s="99" t="s">
        <v>3485</v>
      </c>
      <c r="F1380" s="103" t="s">
        <v>1528</v>
      </c>
      <c r="G1380" s="99" t="s">
        <v>3539</v>
      </c>
      <c r="H1380" s="103" t="s">
        <v>1530</v>
      </c>
      <c r="I1380" s="103" t="s">
        <v>1384</v>
      </c>
      <c r="J1380" s="99" t="s">
        <v>3173</v>
      </c>
    </row>
    <row r="1381" ht="45" spans="1:10">
      <c r="A1381" s="108"/>
      <c r="B1381" s="108"/>
      <c r="C1381" s="103" t="s">
        <v>1379</v>
      </c>
      <c r="D1381" s="103" t="s">
        <v>1439</v>
      </c>
      <c r="E1381" s="99" t="s">
        <v>3229</v>
      </c>
      <c r="F1381" s="103" t="s">
        <v>1528</v>
      </c>
      <c r="G1381" s="99" t="s">
        <v>1472</v>
      </c>
      <c r="H1381" s="103" t="s">
        <v>1397</v>
      </c>
      <c r="I1381" s="103" t="s">
        <v>1384</v>
      </c>
      <c r="J1381" s="99" t="s">
        <v>3273</v>
      </c>
    </row>
    <row r="1382" ht="22.5" spans="1:10">
      <c r="A1382" s="108"/>
      <c r="B1382" s="108"/>
      <c r="C1382" s="103" t="s">
        <v>1379</v>
      </c>
      <c r="D1382" s="103" t="s">
        <v>1394</v>
      </c>
      <c r="E1382" s="99" t="s">
        <v>3078</v>
      </c>
      <c r="F1382" s="103" t="s">
        <v>1528</v>
      </c>
      <c r="G1382" s="99" t="s">
        <v>1472</v>
      </c>
      <c r="H1382" s="103" t="s">
        <v>1397</v>
      </c>
      <c r="I1382" s="103" t="s">
        <v>1384</v>
      </c>
      <c r="J1382" s="99" t="s">
        <v>3274</v>
      </c>
    </row>
    <row r="1383" ht="22.5" spans="1:10">
      <c r="A1383" s="108"/>
      <c r="B1383" s="108"/>
      <c r="C1383" s="103" t="s">
        <v>1379</v>
      </c>
      <c r="D1383" s="103" t="s">
        <v>1583</v>
      </c>
      <c r="E1383" s="99" t="s">
        <v>3489</v>
      </c>
      <c r="F1383" s="103" t="s">
        <v>1375</v>
      </c>
      <c r="G1383" s="99" t="s">
        <v>3378</v>
      </c>
      <c r="H1383" s="103" t="s">
        <v>1536</v>
      </c>
      <c r="I1383" s="103" t="s">
        <v>1384</v>
      </c>
      <c r="J1383" s="99" t="s">
        <v>3276</v>
      </c>
    </row>
    <row r="1384" ht="22.5" spans="1:10">
      <c r="A1384" s="108"/>
      <c r="B1384" s="108"/>
      <c r="C1384" s="103" t="s">
        <v>1379</v>
      </c>
      <c r="D1384" s="103" t="s">
        <v>1583</v>
      </c>
      <c r="E1384" s="99" t="s">
        <v>3491</v>
      </c>
      <c r="F1384" s="103" t="s">
        <v>1375</v>
      </c>
      <c r="G1384" s="99" t="s">
        <v>3540</v>
      </c>
      <c r="H1384" s="103" t="s">
        <v>1536</v>
      </c>
      <c r="I1384" s="103" t="s">
        <v>1384</v>
      </c>
      <c r="J1384" s="99" t="s">
        <v>3276</v>
      </c>
    </row>
    <row r="1385" ht="101.25" spans="1:10">
      <c r="A1385" s="108"/>
      <c r="B1385" s="108"/>
      <c r="C1385" s="103" t="s">
        <v>1399</v>
      </c>
      <c r="D1385" s="103" t="s">
        <v>1400</v>
      </c>
      <c r="E1385" s="99" t="s">
        <v>3099</v>
      </c>
      <c r="F1385" s="103" t="s">
        <v>1487</v>
      </c>
      <c r="G1385" s="99" t="s">
        <v>1450</v>
      </c>
      <c r="H1385" s="103" t="s">
        <v>1397</v>
      </c>
      <c r="I1385" s="103" t="s">
        <v>1384</v>
      </c>
      <c r="J1385" s="99" t="s">
        <v>3175</v>
      </c>
    </row>
    <row r="1386" ht="90" spans="1:10">
      <c r="A1386" s="110"/>
      <c r="B1386" s="110"/>
      <c r="C1386" s="103" t="s">
        <v>1404</v>
      </c>
      <c r="D1386" s="103" t="s">
        <v>1405</v>
      </c>
      <c r="E1386" s="99" t="s">
        <v>1538</v>
      </c>
      <c r="F1386" s="103" t="s">
        <v>1487</v>
      </c>
      <c r="G1386" s="99" t="s">
        <v>1450</v>
      </c>
      <c r="H1386" s="103" t="s">
        <v>1397</v>
      </c>
      <c r="I1386" s="103" t="s">
        <v>1384</v>
      </c>
      <c r="J1386" s="99" t="s">
        <v>3177</v>
      </c>
    </row>
    <row r="1387" ht="56.25" spans="1:10">
      <c r="A1387" s="106" t="s">
        <v>3239</v>
      </c>
      <c r="B1387" s="106" t="s">
        <v>3240</v>
      </c>
      <c r="C1387" s="103" t="s">
        <v>1379</v>
      </c>
      <c r="D1387" s="103" t="s">
        <v>1380</v>
      </c>
      <c r="E1387" s="99" t="s">
        <v>3241</v>
      </c>
      <c r="F1387" s="103" t="s">
        <v>1528</v>
      </c>
      <c r="G1387" s="99" t="s">
        <v>2355</v>
      </c>
      <c r="H1387" s="103" t="s">
        <v>1678</v>
      </c>
      <c r="I1387" s="103" t="s">
        <v>1384</v>
      </c>
      <c r="J1387" s="99" t="s">
        <v>3243</v>
      </c>
    </row>
    <row r="1388" ht="56.25" spans="1:10">
      <c r="A1388" s="108"/>
      <c r="B1388" s="108"/>
      <c r="C1388" s="103" t="s">
        <v>1379</v>
      </c>
      <c r="D1388" s="103" t="s">
        <v>1439</v>
      </c>
      <c r="E1388" s="99" t="s">
        <v>3541</v>
      </c>
      <c r="F1388" s="103" t="s">
        <v>1528</v>
      </c>
      <c r="G1388" s="99" t="s">
        <v>3542</v>
      </c>
      <c r="H1388" s="103" t="s">
        <v>1397</v>
      </c>
      <c r="I1388" s="103" t="s">
        <v>1384</v>
      </c>
      <c r="J1388" s="99" t="s">
        <v>3245</v>
      </c>
    </row>
    <row r="1389" ht="22.5" spans="1:10">
      <c r="A1389" s="108"/>
      <c r="B1389" s="108"/>
      <c r="C1389" s="103" t="s">
        <v>1379</v>
      </c>
      <c r="D1389" s="103" t="s">
        <v>1394</v>
      </c>
      <c r="E1389" s="99" t="s">
        <v>3188</v>
      </c>
      <c r="F1389" s="103" t="s">
        <v>1528</v>
      </c>
      <c r="G1389" s="99" t="s">
        <v>1396</v>
      </c>
      <c r="H1389" s="103" t="s">
        <v>1397</v>
      </c>
      <c r="I1389" s="103" t="s">
        <v>1384</v>
      </c>
      <c r="J1389" s="99" t="s">
        <v>3164</v>
      </c>
    </row>
    <row r="1390" ht="56.25" spans="1:10">
      <c r="A1390" s="108"/>
      <c r="B1390" s="108"/>
      <c r="C1390" s="103" t="s">
        <v>1379</v>
      </c>
      <c r="D1390" s="103" t="s">
        <v>1583</v>
      </c>
      <c r="E1390" s="99" t="s">
        <v>3368</v>
      </c>
      <c r="F1390" s="103" t="s">
        <v>1528</v>
      </c>
      <c r="G1390" s="99" t="s">
        <v>2227</v>
      </c>
      <c r="H1390" s="103" t="s">
        <v>1924</v>
      </c>
      <c r="I1390" s="103" t="s">
        <v>1384</v>
      </c>
      <c r="J1390" s="99" t="s">
        <v>3247</v>
      </c>
    </row>
    <row r="1391" ht="56.25" spans="1:10">
      <c r="A1391" s="108"/>
      <c r="B1391" s="108"/>
      <c r="C1391" s="103" t="s">
        <v>1399</v>
      </c>
      <c r="D1391" s="103" t="s">
        <v>1400</v>
      </c>
      <c r="E1391" s="99" t="s">
        <v>3543</v>
      </c>
      <c r="F1391" s="103" t="s">
        <v>1528</v>
      </c>
      <c r="G1391" s="99" t="s">
        <v>1396</v>
      </c>
      <c r="H1391" s="103" t="s">
        <v>1397</v>
      </c>
      <c r="I1391" s="103" t="s">
        <v>1384</v>
      </c>
      <c r="J1391" s="99" t="s">
        <v>3387</v>
      </c>
    </row>
    <row r="1392" ht="67.5" spans="1:10">
      <c r="A1392" s="108"/>
      <c r="B1392" s="108"/>
      <c r="C1392" s="103" t="s">
        <v>1399</v>
      </c>
      <c r="D1392" s="103" t="s">
        <v>1503</v>
      </c>
      <c r="E1392" s="99" t="s">
        <v>3194</v>
      </c>
      <c r="F1392" s="103" t="s">
        <v>1528</v>
      </c>
      <c r="G1392" s="99" t="s">
        <v>1577</v>
      </c>
      <c r="H1392" s="103" t="s">
        <v>1505</v>
      </c>
      <c r="I1392" s="103" t="s">
        <v>1384</v>
      </c>
      <c r="J1392" s="99" t="s">
        <v>3195</v>
      </c>
    </row>
    <row r="1393" ht="56.25" spans="1:10">
      <c r="A1393" s="108"/>
      <c r="B1393" s="108"/>
      <c r="C1393" s="103" t="s">
        <v>1404</v>
      </c>
      <c r="D1393" s="103" t="s">
        <v>1405</v>
      </c>
      <c r="E1393" s="99" t="s">
        <v>3196</v>
      </c>
      <c r="F1393" s="103" t="s">
        <v>1487</v>
      </c>
      <c r="G1393" s="99" t="s">
        <v>1426</v>
      </c>
      <c r="H1393" s="103" t="s">
        <v>1397</v>
      </c>
      <c r="I1393" s="103" t="s">
        <v>1384</v>
      </c>
      <c r="J1393" s="99" t="s">
        <v>3248</v>
      </c>
    </row>
    <row r="1394" ht="67.5" spans="1:10">
      <c r="A1394" s="110"/>
      <c r="B1394" s="110"/>
      <c r="C1394" s="103" t="s">
        <v>1404</v>
      </c>
      <c r="D1394" s="103" t="s">
        <v>1405</v>
      </c>
      <c r="E1394" s="99" t="s">
        <v>3198</v>
      </c>
      <c r="F1394" s="103" t="s">
        <v>1487</v>
      </c>
      <c r="G1394" s="99" t="s">
        <v>1426</v>
      </c>
      <c r="H1394" s="103" t="s">
        <v>1397</v>
      </c>
      <c r="I1394" s="103" t="s">
        <v>1384</v>
      </c>
      <c r="J1394" s="99" t="s">
        <v>3249</v>
      </c>
    </row>
    <row r="1395" ht="191.25" spans="1:10">
      <c r="A1395" s="106" t="s">
        <v>3224</v>
      </c>
      <c r="B1395" s="106" t="s">
        <v>3336</v>
      </c>
      <c r="C1395" s="103" t="s">
        <v>1379</v>
      </c>
      <c r="D1395" s="103" t="s">
        <v>1380</v>
      </c>
      <c r="E1395" s="99" t="s">
        <v>3226</v>
      </c>
      <c r="F1395" s="103" t="s">
        <v>1528</v>
      </c>
      <c r="G1395" s="99" t="s">
        <v>3544</v>
      </c>
      <c r="H1395" s="103" t="s">
        <v>1678</v>
      </c>
      <c r="I1395" s="103" t="s">
        <v>1384</v>
      </c>
      <c r="J1395" s="99" t="s">
        <v>3545</v>
      </c>
    </row>
    <row r="1396" ht="191.25" spans="1:10">
      <c r="A1396" s="108"/>
      <c r="B1396" s="108"/>
      <c r="C1396" s="103" t="s">
        <v>1379</v>
      </c>
      <c r="D1396" s="103" t="s">
        <v>1439</v>
      </c>
      <c r="E1396" s="99" t="s">
        <v>3229</v>
      </c>
      <c r="F1396" s="103" t="s">
        <v>1528</v>
      </c>
      <c r="G1396" s="99" t="s">
        <v>1396</v>
      </c>
      <c r="H1396" s="103" t="s">
        <v>1397</v>
      </c>
      <c r="I1396" s="103" t="s">
        <v>1384</v>
      </c>
      <c r="J1396" s="99" t="s">
        <v>3546</v>
      </c>
    </row>
    <row r="1397" ht="168.75" spans="1:10">
      <c r="A1397" s="108"/>
      <c r="B1397" s="108"/>
      <c r="C1397" s="103" t="s">
        <v>1379</v>
      </c>
      <c r="D1397" s="103" t="s">
        <v>1583</v>
      </c>
      <c r="E1397" s="99" t="s">
        <v>3231</v>
      </c>
      <c r="F1397" s="103" t="s">
        <v>1375</v>
      </c>
      <c r="G1397" s="99" t="s">
        <v>3232</v>
      </c>
      <c r="H1397" s="103" t="s">
        <v>1536</v>
      </c>
      <c r="I1397" s="103" t="s">
        <v>1384</v>
      </c>
      <c r="J1397" s="99" t="s">
        <v>3547</v>
      </c>
    </row>
    <row r="1398" ht="157.5" spans="1:10">
      <c r="A1398" s="108"/>
      <c r="B1398" s="108"/>
      <c r="C1398" s="103" t="s">
        <v>1399</v>
      </c>
      <c r="D1398" s="103" t="s">
        <v>1400</v>
      </c>
      <c r="E1398" s="99" t="s">
        <v>3234</v>
      </c>
      <c r="F1398" s="103" t="s">
        <v>1528</v>
      </c>
      <c r="G1398" s="99" t="s">
        <v>1874</v>
      </c>
      <c r="H1398" s="103" t="s">
        <v>1397</v>
      </c>
      <c r="I1398" s="103" t="s">
        <v>1384</v>
      </c>
      <c r="J1398" s="99" t="s">
        <v>3548</v>
      </c>
    </row>
    <row r="1399" ht="135" spans="1:10">
      <c r="A1399" s="108"/>
      <c r="B1399" s="108"/>
      <c r="C1399" s="103" t="s">
        <v>1404</v>
      </c>
      <c r="D1399" s="103" t="s">
        <v>1405</v>
      </c>
      <c r="E1399" s="99" t="s">
        <v>3086</v>
      </c>
      <c r="F1399" s="103" t="s">
        <v>3236</v>
      </c>
      <c r="G1399" s="99" t="s">
        <v>1426</v>
      </c>
      <c r="H1399" s="103" t="s">
        <v>1397</v>
      </c>
      <c r="I1399" s="103" t="s">
        <v>1384</v>
      </c>
      <c r="J1399" s="99" t="s">
        <v>3549</v>
      </c>
    </row>
    <row r="1400" ht="90" spans="1:10">
      <c r="A1400" s="110"/>
      <c r="B1400" s="110"/>
      <c r="C1400" s="103" t="s">
        <v>1404</v>
      </c>
      <c r="D1400" s="103" t="s">
        <v>1405</v>
      </c>
      <c r="E1400" s="99" t="s">
        <v>3238</v>
      </c>
      <c r="F1400" s="103" t="s">
        <v>1375</v>
      </c>
      <c r="G1400" s="99" t="s">
        <v>1450</v>
      </c>
      <c r="H1400" s="103" t="s">
        <v>1397</v>
      </c>
      <c r="I1400" s="103" t="s">
        <v>1384</v>
      </c>
      <c r="J1400" s="99" t="s">
        <v>3237</v>
      </c>
    </row>
    <row r="1401" ht="101.25" spans="1:10">
      <c r="A1401" s="106" t="s">
        <v>3213</v>
      </c>
      <c r="B1401" s="106" t="s">
        <v>3214</v>
      </c>
      <c r="C1401" s="103" t="s">
        <v>1379</v>
      </c>
      <c r="D1401" s="103" t="s">
        <v>1380</v>
      </c>
      <c r="E1401" s="99" t="s">
        <v>3215</v>
      </c>
      <c r="F1401" s="103" t="s">
        <v>1528</v>
      </c>
      <c r="G1401" s="99" t="s">
        <v>3535</v>
      </c>
      <c r="H1401" s="103" t="s">
        <v>1536</v>
      </c>
      <c r="I1401" s="103" t="s">
        <v>1384</v>
      </c>
      <c r="J1401" s="99" t="s">
        <v>3550</v>
      </c>
    </row>
    <row r="1402" ht="78.75" spans="1:10">
      <c r="A1402" s="108"/>
      <c r="B1402" s="108"/>
      <c r="C1402" s="103" t="s">
        <v>1379</v>
      </c>
      <c r="D1402" s="103" t="s">
        <v>1394</v>
      </c>
      <c r="E1402" s="99" t="s">
        <v>3163</v>
      </c>
      <c r="F1402" s="103" t="s">
        <v>1528</v>
      </c>
      <c r="G1402" s="99" t="s">
        <v>1396</v>
      </c>
      <c r="H1402" s="103" t="s">
        <v>1397</v>
      </c>
      <c r="I1402" s="103" t="s">
        <v>1384</v>
      </c>
      <c r="J1402" s="99" t="s">
        <v>3551</v>
      </c>
    </row>
    <row r="1403" ht="101.25" spans="1:10">
      <c r="A1403" s="108"/>
      <c r="B1403" s="108"/>
      <c r="C1403" s="103" t="s">
        <v>1379</v>
      </c>
      <c r="D1403" s="103" t="s">
        <v>1583</v>
      </c>
      <c r="E1403" s="99" t="s">
        <v>3218</v>
      </c>
      <c r="F1403" s="103" t="s">
        <v>1528</v>
      </c>
      <c r="G1403" s="99" t="s">
        <v>1624</v>
      </c>
      <c r="H1403" s="103" t="s">
        <v>3208</v>
      </c>
      <c r="I1403" s="103" t="s">
        <v>1384</v>
      </c>
      <c r="J1403" s="99" t="s">
        <v>3552</v>
      </c>
    </row>
    <row r="1404" ht="101.25" spans="1:10">
      <c r="A1404" s="108"/>
      <c r="B1404" s="108"/>
      <c r="C1404" s="103" t="s">
        <v>1399</v>
      </c>
      <c r="D1404" s="103" t="s">
        <v>1400</v>
      </c>
      <c r="E1404" s="99" t="s">
        <v>3220</v>
      </c>
      <c r="F1404" s="103" t="s">
        <v>1487</v>
      </c>
      <c r="G1404" s="99" t="s">
        <v>1426</v>
      </c>
      <c r="H1404" s="103" t="s">
        <v>1397</v>
      </c>
      <c r="I1404" s="103" t="s">
        <v>1384</v>
      </c>
      <c r="J1404" s="99" t="s">
        <v>3553</v>
      </c>
    </row>
    <row r="1405" ht="101.25" spans="1:10">
      <c r="A1405" s="110"/>
      <c r="B1405" s="110"/>
      <c r="C1405" s="103" t="s">
        <v>1404</v>
      </c>
      <c r="D1405" s="103" t="s">
        <v>1405</v>
      </c>
      <c r="E1405" s="99" t="s">
        <v>3222</v>
      </c>
      <c r="F1405" s="103" t="s">
        <v>1487</v>
      </c>
      <c r="G1405" s="99" t="s">
        <v>1426</v>
      </c>
      <c r="H1405" s="103" t="s">
        <v>1397</v>
      </c>
      <c r="I1405" s="103" t="s">
        <v>1384</v>
      </c>
      <c r="J1405" s="99" t="s">
        <v>3553</v>
      </c>
    </row>
    <row r="1406" ht="45" spans="1:10">
      <c r="A1406" s="106" t="s">
        <v>3313</v>
      </c>
      <c r="B1406" s="106" t="s">
        <v>3297</v>
      </c>
      <c r="C1406" s="103" t="s">
        <v>1379</v>
      </c>
      <c r="D1406" s="103" t="s">
        <v>1380</v>
      </c>
      <c r="E1406" s="99" t="s">
        <v>3363</v>
      </c>
      <c r="F1406" s="103" t="s">
        <v>1528</v>
      </c>
      <c r="G1406" s="99" t="s">
        <v>3554</v>
      </c>
      <c r="H1406" s="103" t="s">
        <v>1678</v>
      </c>
      <c r="I1406" s="103" t="s">
        <v>1384</v>
      </c>
      <c r="J1406" s="99" t="s">
        <v>3183</v>
      </c>
    </row>
    <row r="1407" ht="67.5" spans="1:10">
      <c r="A1407" s="108"/>
      <c r="B1407" s="108"/>
      <c r="C1407" s="103" t="s">
        <v>1379</v>
      </c>
      <c r="D1407" s="103" t="s">
        <v>1439</v>
      </c>
      <c r="E1407" s="99" t="s">
        <v>3555</v>
      </c>
      <c r="F1407" s="103" t="s">
        <v>1528</v>
      </c>
      <c r="G1407" s="99" t="s">
        <v>3556</v>
      </c>
      <c r="H1407" s="103" t="s">
        <v>1397</v>
      </c>
      <c r="I1407" s="103" t="s">
        <v>1384</v>
      </c>
      <c r="J1407" s="99" t="s">
        <v>3284</v>
      </c>
    </row>
    <row r="1408" ht="45" spans="1:10">
      <c r="A1408" s="108"/>
      <c r="B1408" s="108"/>
      <c r="C1408" s="103" t="s">
        <v>1379</v>
      </c>
      <c r="D1408" s="103" t="s">
        <v>1439</v>
      </c>
      <c r="E1408" s="99" t="s">
        <v>3186</v>
      </c>
      <c r="F1408" s="103" t="s">
        <v>1487</v>
      </c>
      <c r="G1408" s="99" t="s">
        <v>1477</v>
      </c>
      <c r="H1408" s="103" t="s">
        <v>1397</v>
      </c>
      <c r="I1408" s="103" t="s">
        <v>1384</v>
      </c>
      <c r="J1408" s="99" t="s">
        <v>3187</v>
      </c>
    </row>
    <row r="1409" ht="22.5" spans="1:10">
      <c r="A1409" s="108"/>
      <c r="B1409" s="108"/>
      <c r="C1409" s="103" t="s">
        <v>1379</v>
      </c>
      <c r="D1409" s="103" t="s">
        <v>1394</v>
      </c>
      <c r="E1409" s="99" t="s">
        <v>3188</v>
      </c>
      <c r="F1409" s="103" t="s">
        <v>1528</v>
      </c>
      <c r="G1409" s="99" t="s">
        <v>1396</v>
      </c>
      <c r="H1409" s="103" t="s">
        <v>1397</v>
      </c>
      <c r="I1409" s="103" t="s">
        <v>1384</v>
      </c>
      <c r="J1409" s="99" t="s">
        <v>3164</v>
      </c>
    </row>
    <row r="1410" ht="236.25" spans="1:10">
      <c r="A1410" s="108"/>
      <c r="B1410" s="108"/>
      <c r="C1410" s="103" t="s">
        <v>1379</v>
      </c>
      <c r="D1410" s="103" t="s">
        <v>1583</v>
      </c>
      <c r="E1410" s="99" t="s">
        <v>3246</v>
      </c>
      <c r="F1410" s="103" t="s">
        <v>1528</v>
      </c>
      <c r="G1410" s="99" t="s">
        <v>1624</v>
      </c>
      <c r="H1410" s="103" t="s">
        <v>1924</v>
      </c>
      <c r="I1410" s="103" t="s">
        <v>1384</v>
      </c>
      <c r="J1410" s="99" t="s">
        <v>3557</v>
      </c>
    </row>
    <row r="1411" ht="33.75" spans="1:10">
      <c r="A1411" s="108"/>
      <c r="B1411" s="108"/>
      <c r="C1411" s="103" t="s">
        <v>1399</v>
      </c>
      <c r="D1411" s="103" t="s">
        <v>1400</v>
      </c>
      <c r="E1411" s="99" t="s">
        <v>3543</v>
      </c>
      <c r="F1411" s="103" t="s">
        <v>1487</v>
      </c>
      <c r="G1411" s="99" t="s">
        <v>1874</v>
      </c>
      <c r="H1411" s="103" t="s">
        <v>1397</v>
      </c>
      <c r="I1411" s="103" t="s">
        <v>1384</v>
      </c>
      <c r="J1411" s="99" t="s">
        <v>3193</v>
      </c>
    </row>
    <row r="1412" ht="236.25" spans="1:10">
      <c r="A1412" s="108"/>
      <c r="B1412" s="108"/>
      <c r="C1412" s="103" t="s">
        <v>1399</v>
      </c>
      <c r="D1412" s="103" t="s">
        <v>1503</v>
      </c>
      <c r="E1412" s="99" t="s">
        <v>3194</v>
      </c>
      <c r="F1412" s="103" t="s">
        <v>1528</v>
      </c>
      <c r="G1412" s="99" t="s">
        <v>1577</v>
      </c>
      <c r="H1412" s="103" t="s">
        <v>1505</v>
      </c>
      <c r="I1412" s="103" t="s">
        <v>1384</v>
      </c>
      <c r="J1412" s="99" t="s">
        <v>3557</v>
      </c>
    </row>
    <row r="1413" ht="135" spans="1:10">
      <c r="A1413" s="108"/>
      <c r="B1413" s="108"/>
      <c r="C1413" s="103" t="s">
        <v>1404</v>
      </c>
      <c r="D1413" s="103" t="s">
        <v>1405</v>
      </c>
      <c r="E1413" s="99" t="s">
        <v>3196</v>
      </c>
      <c r="F1413" s="103" t="s">
        <v>1487</v>
      </c>
      <c r="G1413" s="99" t="s">
        <v>1426</v>
      </c>
      <c r="H1413" s="103" t="s">
        <v>1397</v>
      </c>
      <c r="I1413" s="103" t="s">
        <v>1384</v>
      </c>
      <c r="J1413" s="99" t="s">
        <v>3558</v>
      </c>
    </row>
    <row r="1414" ht="135" spans="1:10">
      <c r="A1414" s="110"/>
      <c r="B1414" s="110"/>
      <c r="C1414" s="103" t="s">
        <v>1404</v>
      </c>
      <c r="D1414" s="103" t="s">
        <v>1405</v>
      </c>
      <c r="E1414" s="99" t="s">
        <v>3198</v>
      </c>
      <c r="F1414" s="103" t="s">
        <v>1487</v>
      </c>
      <c r="G1414" s="99" t="s">
        <v>1426</v>
      </c>
      <c r="H1414" s="103" t="s">
        <v>1397</v>
      </c>
      <c r="I1414" s="103" t="s">
        <v>1384</v>
      </c>
      <c r="J1414" s="99" t="s">
        <v>3558</v>
      </c>
    </row>
    <row r="1415" spans="1:10">
      <c r="A1415" s="99" t="s">
        <v>3559</v>
      </c>
      <c r="B1415" s="104"/>
      <c r="C1415" s="104"/>
      <c r="D1415" s="104"/>
      <c r="E1415" s="104"/>
      <c r="F1415" s="105"/>
      <c r="G1415" s="104"/>
      <c r="H1415" s="105"/>
      <c r="I1415" s="105"/>
      <c r="J1415" s="104"/>
    </row>
    <row r="1416" ht="45" spans="1:10">
      <c r="A1416" s="106" t="s">
        <v>3509</v>
      </c>
      <c r="B1416" s="106" t="s">
        <v>3297</v>
      </c>
      <c r="C1416" s="103" t="s">
        <v>1379</v>
      </c>
      <c r="D1416" s="103" t="s">
        <v>1380</v>
      </c>
      <c r="E1416" s="99" t="s">
        <v>3560</v>
      </c>
      <c r="F1416" s="103" t="s">
        <v>1528</v>
      </c>
      <c r="G1416" s="99" t="s">
        <v>3561</v>
      </c>
      <c r="H1416" s="103" t="s">
        <v>1678</v>
      </c>
      <c r="I1416" s="103" t="s">
        <v>1384</v>
      </c>
      <c r="J1416" s="99" t="s">
        <v>3183</v>
      </c>
    </row>
    <row r="1417" ht="67.5" spans="1:10">
      <c r="A1417" s="108"/>
      <c r="B1417" s="108"/>
      <c r="C1417" s="103" t="s">
        <v>1379</v>
      </c>
      <c r="D1417" s="103" t="s">
        <v>1439</v>
      </c>
      <c r="E1417" s="99" t="s">
        <v>3184</v>
      </c>
      <c r="F1417" s="103" t="s">
        <v>1528</v>
      </c>
      <c r="G1417" s="99" t="s">
        <v>1396</v>
      </c>
      <c r="H1417" s="103" t="s">
        <v>1397</v>
      </c>
      <c r="I1417" s="103" t="s">
        <v>1384</v>
      </c>
      <c r="J1417" s="99" t="s">
        <v>3284</v>
      </c>
    </row>
    <row r="1418" ht="45" spans="1:10">
      <c r="A1418" s="108"/>
      <c r="B1418" s="108"/>
      <c r="C1418" s="103" t="s">
        <v>1379</v>
      </c>
      <c r="D1418" s="103" t="s">
        <v>1439</v>
      </c>
      <c r="E1418" s="99" t="s">
        <v>3186</v>
      </c>
      <c r="F1418" s="103" t="s">
        <v>1487</v>
      </c>
      <c r="G1418" s="99" t="s">
        <v>1477</v>
      </c>
      <c r="H1418" s="103" t="s">
        <v>1397</v>
      </c>
      <c r="I1418" s="103" t="s">
        <v>1384</v>
      </c>
      <c r="J1418" s="99" t="s">
        <v>3187</v>
      </c>
    </row>
    <row r="1419" ht="22.5" spans="1:10">
      <c r="A1419" s="108"/>
      <c r="B1419" s="108"/>
      <c r="C1419" s="103" t="s">
        <v>1379</v>
      </c>
      <c r="D1419" s="103" t="s">
        <v>1394</v>
      </c>
      <c r="E1419" s="99" t="s">
        <v>3188</v>
      </c>
      <c r="F1419" s="103" t="s">
        <v>1528</v>
      </c>
      <c r="G1419" s="99" t="s">
        <v>1396</v>
      </c>
      <c r="H1419" s="103" t="s">
        <v>1397</v>
      </c>
      <c r="I1419" s="103" t="s">
        <v>1384</v>
      </c>
      <c r="J1419" s="99" t="s">
        <v>3164</v>
      </c>
    </row>
    <row r="1420" ht="78.75" spans="1:10">
      <c r="A1420" s="108"/>
      <c r="B1420" s="108"/>
      <c r="C1420" s="103" t="s">
        <v>1379</v>
      </c>
      <c r="D1420" s="103" t="s">
        <v>1583</v>
      </c>
      <c r="E1420" s="99" t="s">
        <v>3299</v>
      </c>
      <c r="F1420" s="103" t="s">
        <v>1528</v>
      </c>
      <c r="G1420" s="99" t="s">
        <v>1624</v>
      </c>
      <c r="H1420" s="103" t="s">
        <v>1924</v>
      </c>
      <c r="I1420" s="103" t="s">
        <v>1384</v>
      </c>
      <c r="J1420" s="99" t="s">
        <v>3286</v>
      </c>
    </row>
    <row r="1421" ht="33.75" spans="1:10">
      <c r="A1421" s="108"/>
      <c r="B1421" s="108"/>
      <c r="C1421" s="103" t="s">
        <v>1399</v>
      </c>
      <c r="D1421" s="103" t="s">
        <v>1400</v>
      </c>
      <c r="E1421" s="99" t="s">
        <v>3192</v>
      </c>
      <c r="F1421" s="103" t="s">
        <v>1487</v>
      </c>
      <c r="G1421" s="99" t="s">
        <v>1874</v>
      </c>
      <c r="H1421" s="103" t="s">
        <v>1397</v>
      </c>
      <c r="I1421" s="103" t="s">
        <v>1384</v>
      </c>
      <c r="J1421" s="99" t="s">
        <v>3562</v>
      </c>
    </row>
    <row r="1422" ht="78.75" spans="1:10">
      <c r="A1422" s="108"/>
      <c r="B1422" s="108"/>
      <c r="C1422" s="103" t="s">
        <v>1399</v>
      </c>
      <c r="D1422" s="103" t="s">
        <v>1503</v>
      </c>
      <c r="E1422" s="99" t="s">
        <v>3194</v>
      </c>
      <c r="F1422" s="103" t="s">
        <v>1528</v>
      </c>
      <c r="G1422" s="99" t="s">
        <v>2231</v>
      </c>
      <c r="H1422" s="103" t="s">
        <v>1505</v>
      </c>
      <c r="I1422" s="103" t="s">
        <v>1384</v>
      </c>
      <c r="J1422" s="99" t="s">
        <v>3287</v>
      </c>
    </row>
    <row r="1423" ht="90" spans="1:10">
      <c r="A1423" s="108"/>
      <c r="B1423" s="108"/>
      <c r="C1423" s="103" t="s">
        <v>1404</v>
      </c>
      <c r="D1423" s="103" t="s">
        <v>1405</v>
      </c>
      <c r="E1423" s="99" t="s">
        <v>3196</v>
      </c>
      <c r="F1423" s="103" t="s">
        <v>1487</v>
      </c>
      <c r="G1423" s="99" t="s">
        <v>1426</v>
      </c>
      <c r="H1423" s="103" t="s">
        <v>1397</v>
      </c>
      <c r="I1423" s="103" t="s">
        <v>1384</v>
      </c>
      <c r="J1423" s="99" t="s">
        <v>3563</v>
      </c>
    </row>
    <row r="1424" ht="112.5" spans="1:10">
      <c r="A1424" s="110"/>
      <c r="B1424" s="110"/>
      <c r="C1424" s="103" t="s">
        <v>1404</v>
      </c>
      <c r="D1424" s="103" t="s">
        <v>1405</v>
      </c>
      <c r="E1424" s="99" t="s">
        <v>3198</v>
      </c>
      <c r="F1424" s="103" t="s">
        <v>1487</v>
      </c>
      <c r="G1424" s="99" t="s">
        <v>1426</v>
      </c>
      <c r="H1424" s="103" t="s">
        <v>1397</v>
      </c>
      <c r="I1424" s="103" t="s">
        <v>1384</v>
      </c>
      <c r="J1424" s="99" t="s">
        <v>3564</v>
      </c>
    </row>
    <row r="1425" ht="56.25" spans="1:10">
      <c r="A1425" s="106" t="s">
        <v>3239</v>
      </c>
      <c r="B1425" s="106" t="s">
        <v>3565</v>
      </c>
      <c r="C1425" s="103" t="s">
        <v>1379</v>
      </c>
      <c r="D1425" s="103" t="s">
        <v>1380</v>
      </c>
      <c r="E1425" s="99" t="s">
        <v>3241</v>
      </c>
      <c r="F1425" s="103" t="s">
        <v>1528</v>
      </c>
      <c r="G1425" s="99" t="s">
        <v>2196</v>
      </c>
      <c r="H1425" s="103" t="s">
        <v>1678</v>
      </c>
      <c r="I1425" s="103" t="s">
        <v>1384</v>
      </c>
      <c r="J1425" s="99" t="s">
        <v>3243</v>
      </c>
    </row>
    <row r="1426" ht="56.25" spans="1:10">
      <c r="A1426" s="108"/>
      <c r="B1426" s="108"/>
      <c r="C1426" s="103" t="s">
        <v>1379</v>
      </c>
      <c r="D1426" s="103" t="s">
        <v>1439</v>
      </c>
      <c r="E1426" s="99" t="s">
        <v>3184</v>
      </c>
      <c r="F1426" s="103" t="s">
        <v>1528</v>
      </c>
      <c r="G1426" s="99" t="s">
        <v>1396</v>
      </c>
      <c r="H1426" s="103" t="s">
        <v>1397</v>
      </c>
      <c r="I1426" s="103" t="s">
        <v>1384</v>
      </c>
      <c r="J1426" s="99" t="s">
        <v>3245</v>
      </c>
    </row>
    <row r="1427" ht="45" spans="1:10">
      <c r="A1427" s="108"/>
      <c r="B1427" s="108"/>
      <c r="C1427" s="103" t="s">
        <v>1379</v>
      </c>
      <c r="D1427" s="103" t="s">
        <v>1439</v>
      </c>
      <c r="E1427" s="99" t="s">
        <v>3186</v>
      </c>
      <c r="F1427" s="103" t="s">
        <v>1487</v>
      </c>
      <c r="G1427" s="99" t="s">
        <v>1477</v>
      </c>
      <c r="H1427" s="103" t="s">
        <v>1397</v>
      </c>
      <c r="I1427" s="103" t="s">
        <v>1384</v>
      </c>
      <c r="J1427" s="99" t="s">
        <v>3187</v>
      </c>
    </row>
    <row r="1428" ht="213.75" spans="1:10">
      <c r="A1428" s="108"/>
      <c r="B1428" s="108"/>
      <c r="C1428" s="103" t="s">
        <v>1379</v>
      </c>
      <c r="D1428" s="103" t="s">
        <v>1394</v>
      </c>
      <c r="E1428" s="99" t="s">
        <v>3188</v>
      </c>
      <c r="F1428" s="103" t="s">
        <v>1528</v>
      </c>
      <c r="G1428" s="99" t="s">
        <v>1396</v>
      </c>
      <c r="H1428" s="103" t="s">
        <v>1397</v>
      </c>
      <c r="I1428" s="103" t="s">
        <v>1384</v>
      </c>
      <c r="J1428" s="99" t="s">
        <v>3566</v>
      </c>
    </row>
    <row r="1429" ht="56.25" spans="1:10">
      <c r="A1429" s="108"/>
      <c r="B1429" s="108"/>
      <c r="C1429" s="103" t="s">
        <v>1379</v>
      </c>
      <c r="D1429" s="103" t="s">
        <v>1583</v>
      </c>
      <c r="E1429" s="99" t="s">
        <v>3528</v>
      </c>
      <c r="F1429" s="103" t="s">
        <v>1528</v>
      </c>
      <c r="G1429" s="99" t="s">
        <v>2227</v>
      </c>
      <c r="H1429" s="103" t="s">
        <v>1924</v>
      </c>
      <c r="I1429" s="103" t="s">
        <v>1384</v>
      </c>
      <c r="J1429" s="99" t="s">
        <v>3247</v>
      </c>
    </row>
    <row r="1430" ht="101.25" spans="1:10">
      <c r="A1430" s="108"/>
      <c r="B1430" s="108"/>
      <c r="C1430" s="103" t="s">
        <v>1399</v>
      </c>
      <c r="D1430" s="103" t="s">
        <v>1400</v>
      </c>
      <c r="E1430" s="99" t="s">
        <v>3567</v>
      </c>
      <c r="F1430" s="103" t="s">
        <v>1487</v>
      </c>
      <c r="G1430" s="99" t="s">
        <v>1874</v>
      </c>
      <c r="H1430" s="103" t="s">
        <v>1397</v>
      </c>
      <c r="I1430" s="103" t="s">
        <v>1384</v>
      </c>
      <c r="J1430" s="99" t="s">
        <v>3568</v>
      </c>
    </row>
    <row r="1431" ht="67.5" spans="1:10">
      <c r="A1431" s="108"/>
      <c r="B1431" s="108"/>
      <c r="C1431" s="103" t="s">
        <v>1399</v>
      </c>
      <c r="D1431" s="103" t="s">
        <v>1503</v>
      </c>
      <c r="E1431" s="99" t="s">
        <v>3194</v>
      </c>
      <c r="F1431" s="103" t="s">
        <v>1528</v>
      </c>
      <c r="G1431" s="99" t="s">
        <v>2231</v>
      </c>
      <c r="H1431" s="103" t="s">
        <v>1505</v>
      </c>
      <c r="I1431" s="103" t="s">
        <v>1384</v>
      </c>
      <c r="J1431" s="99" t="s">
        <v>3195</v>
      </c>
    </row>
    <row r="1432" ht="101.25" spans="1:10">
      <c r="A1432" s="108"/>
      <c r="B1432" s="108"/>
      <c r="C1432" s="103" t="s">
        <v>1404</v>
      </c>
      <c r="D1432" s="103" t="s">
        <v>1405</v>
      </c>
      <c r="E1432" s="99" t="s">
        <v>3196</v>
      </c>
      <c r="F1432" s="103" t="s">
        <v>1487</v>
      </c>
      <c r="G1432" s="99" t="s">
        <v>1426</v>
      </c>
      <c r="H1432" s="103" t="s">
        <v>1397</v>
      </c>
      <c r="I1432" s="103" t="s">
        <v>1384</v>
      </c>
      <c r="J1432" s="99" t="s">
        <v>3569</v>
      </c>
    </row>
    <row r="1433" ht="112.5" spans="1:10">
      <c r="A1433" s="110"/>
      <c r="B1433" s="110"/>
      <c r="C1433" s="103" t="s">
        <v>1404</v>
      </c>
      <c r="D1433" s="103" t="s">
        <v>1405</v>
      </c>
      <c r="E1433" s="99" t="s">
        <v>3198</v>
      </c>
      <c r="F1433" s="103" t="s">
        <v>1487</v>
      </c>
      <c r="G1433" s="99" t="s">
        <v>1426</v>
      </c>
      <c r="H1433" s="103" t="s">
        <v>1397</v>
      </c>
      <c r="I1433" s="103" t="s">
        <v>1384</v>
      </c>
      <c r="J1433" s="99" t="s">
        <v>3570</v>
      </c>
    </row>
    <row r="1434" ht="45" spans="1:10">
      <c r="A1434" s="106" t="s">
        <v>3571</v>
      </c>
      <c r="B1434" s="106" t="s">
        <v>3251</v>
      </c>
      <c r="C1434" s="103" t="s">
        <v>1379</v>
      </c>
      <c r="D1434" s="103" t="s">
        <v>1380</v>
      </c>
      <c r="E1434" s="99" t="s">
        <v>3289</v>
      </c>
      <c r="F1434" s="103" t="s">
        <v>1528</v>
      </c>
      <c r="G1434" s="99" t="s">
        <v>3376</v>
      </c>
      <c r="H1434" s="103" t="s">
        <v>1678</v>
      </c>
      <c r="I1434" s="103" t="s">
        <v>1384</v>
      </c>
      <c r="J1434" s="99" t="s">
        <v>3572</v>
      </c>
    </row>
    <row r="1435" ht="33.75" spans="1:10">
      <c r="A1435" s="108"/>
      <c r="B1435" s="108"/>
      <c r="C1435" s="103" t="s">
        <v>1379</v>
      </c>
      <c r="D1435" s="103" t="s">
        <v>1439</v>
      </c>
      <c r="E1435" s="99" t="s">
        <v>3255</v>
      </c>
      <c r="F1435" s="103" t="s">
        <v>1487</v>
      </c>
      <c r="G1435" s="99" t="s">
        <v>1396</v>
      </c>
      <c r="H1435" s="103" t="s">
        <v>1397</v>
      </c>
      <c r="I1435" s="103" t="s">
        <v>1384</v>
      </c>
      <c r="J1435" s="99" t="s">
        <v>3256</v>
      </c>
    </row>
    <row r="1436" ht="45" spans="1:10">
      <c r="A1436" s="108"/>
      <c r="B1436" s="108"/>
      <c r="C1436" s="103" t="s">
        <v>1379</v>
      </c>
      <c r="D1436" s="103" t="s">
        <v>1394</v>
      </c>
      <c r="E1436" s="99" t="s">
        <v>3257</v>
      </c>
      <c r="F1436" s="103" t="s">
        <v>1528</v>
      </c>
      <c r="G1436" s="99" t="s">
        <v>1396</v>
      </c>
      <c r="H1436" s="103" t="s">
        <v>1397</v>
      </c>
      <c r="I1436" s="103" t="s">
        <v>1384</v>
      </c>
      <c r="J1436" s="99" t="s">
        <v>3573</v>
      </c>
    </row>
    <row r="1437" ht="22.5" spans="1:10">
      <c r="A1437" s="108"/>
      <c r="B1437" s="108"/>
      <c r="C1437" s="103" t="s">
        <v>1379</v>
      </c>
      <c r="D1437" s="103" t="s">
        <v>1583</v>
      </c>
      <c r="E1437" s="99" t="s">
        <v>3259</v>
      </c>
      <c r="F1437" s="103" t="s">
        <v>1528</v>
      </c>
      <c r="G1437" s="99" t="s">
        <v>2460</v>
      </c>
      <c r="H1437" s="103" t="s">
        <v>1536</v>
      </c>
      <c r="I1437" s="103" t="s">
        <v>1384</v>
      </c>
      <c r="J1437" s="99" t="s">
        <v>3261</v>
      </c>
    </row>
    <row r="1438" ht="78.75" spans="1:10">
      <c r="A1438" s="108"/>
      <c r="B1438" s="108"/>
      <c r="C1438" s="103" t="s">
        <v>1399</v>
      </c>
      <c r="D1438" s="103" t="s">
        <v>1400</v>
      </c>
      <c r="E1438" s="99" t="s">
        <v>3082</v>
      </c>
      <c r="F1438" s="103" t="s">
        <v>1528</v>
      </c>
      <c r="G1438" s="99" t="s">
        <v>1426</v>
      </c>
      <c r="H1438" s="103" t="s">
        <v>1397</v>
      </c>
      <c r="I1438" s="103" t="s">
        <v>1384</v>
      </c>
      <c r="J1438" s="99" t="s">
        <v>3293</v>
      </c>
    </row>
    <row r="1439" ht="56.25" spans="1:10">
      <c r="A1439" s="108"/>
      <c r="B1439" s="108"/>
      <c r="C1439" s="103" t="s">
        <v>1399</v>
      </c>
      <c r="D1439" s="103" t="s">
        <v>1503</v>
      </c>
      <c r="E1439" s="99" t="s">
        <v>3264</v>
      </c>
      <c r="F1439" s="103" t="s">
        <v>1841</v>
      </c>
      <c r="G1439" s="99" t="s">
        <v>1577</v>
      </c>
      <c r="H1439" s="103" t="s">
        <v>1505</v>
      </c>
      <c r="I1439" s="103" t="s">
        <v>1384</v>
      </c>
      <c r="J1439" s="99" t="s">
        <v>3294</v>
      </c>
    </row>
    <row r="1440" ht="90" spans="1:10">
      <c r="A1440" s="108"/>
      <c r="B1440" s="108"/>
      <c r="C1440" s="103" t="s">
        <v>1404</v>
      </c>
      <c r="D1440" s="103" t="s">
        <v>1405</v>
      </c>
      <c r="E1440" s="99" t="s">
        <v>3266</v>
      </c>
      <c r="F1440" s="103" t="s">
        <v>1487</v>
      </c>
      <c r="G1440" s="99" t="s">
        <v>1426</v>
      </c>
      <c r="H1440" s="103" t="s">
        <v>1397</v>
      </c>
      <c r="I1440" s="103" t="s">
        <v>1384</v>
      </c>
      <c r="J1440" s="99" t="s">
        <v>3574</v>
      </c>
    </row>
    <row r="1441" ht="90" spans="1:10">
      <c r="A1441" s="110"/>
      <c r="B1441" s="110"/>
      <c r="C1441" s="103" t="s">
        <v>1404</v>
      </c>
      <c r="D1441" s="103" t="s">
        <v>1405</v>
      </c>
      <c r="E1441" s="99" t="s">
        <v>3086</v>
      </c>
      <c r="F1441" s="103" t="s">
        <v>1487</v>
      </c>
      <c r="G1441" s="99" t="s">
        <v>1426</v>
      </c>
      <c r="H1441" s="103" t="s">
        <v>1397</v>
      </c>
      <c r="I1441" s="103" t="s">
        <v>1384</v>
      </c>
      <c r="J1441" s="99" t="s">
        <v>3575</v>
      </c>
    </row>
    <row r="1442" ht="33.75" spans="1:10">
      <c r="A1442" s="106" t="s">
        <v>3269</v>
      </c>
      <c r="B1442" s="106" t="s">
        <v>3270</v>
      </c>
      <c r="C1442" s="103" t="s">
        <v>1379</v>
      </c>
      <c r="D1442" s="103" t="s">
        <v>1380</v>
      </c>
      <c r="E1442" s="99" t="s">
        <v>3271</v>
      </c>
      <c r="F1442" s="103" t="s">
        <v>1528</v>
      </c>
      <c r="G1442" s="99" t="s">
        <v>3576</v>
      </c>
      <c r="H1442" s="103" t="s">
        <v>1530</v>
      </c>
      <c r="I1442" s="103" t="s">
        <v>1384</v>
      </c>
      <c r="J1442" s="99" t="s">
        <v>3173</v>
      </c>
    </row>
    <row r="1443" ht="45" spans="1:10">
      <c r="A1443" s="108"/>
      <c r="B1443" s="108"/>
      <c r="C1443" s="103" t="s">
        <v>1379</v>
      </c>
      <c r="D1443" s="103" t="s">
        <v>1439</v>
      </c>
      <c r="E1443" s="99" t="s">
        <v>3229</v>
      </c>
      <c r="F1443" s="103" t="s">
        <v>1528</v>
      </c>
      <c r="G1443" s="99" t="s">
        <v>1472</v>
      </c>
      <c r="H1443" s="103" t="s">
        <v>1397</v>
      </c>
      <c r="I1443" s="103" t="s">
        <v>1384</v>
      </c>
      <c r="J1443" s="99" t="s">
        <v>3273</v>
      </c>
    </row>
    <row r="1444" ht="22.5" spans="1:10">
      <c r="A1444" s="108"/>
      <c r="B1444" s="108"/>
      <c r="C1444" s="103" t="s">
        <v>1379</v>
      </c>
      <c r="D1444" s="103" t="s">
        <v>1394</v>
      </c>
      <c r="E1444" s="99" t="s">
        <v>3078</v>
      </c>
      <c r="F1444" s="103" t="s">
        <v>1528</v>
      </c>
      <c r="G1444" s="99" t="s">
        <v>1472</v>
      </c>
      <c r="H1444" s="103" t="s">
        <v>1397</v>
      </c>
      <c r="I1444" s="103" t="s">
        <v>1384</v>
      </c>
      <c r="J1444" s="99" t="s">
        <v>3274</v>
      </c>
    </row>
    <row r="1445" ht="22.5" spans="1:10">
      <c r="A1445" s="108"/>
      <c r="B1445" s="108"/>
      <c r="C1445" s="103" t="s">
        <v>1379</v>
      </c>
      <c r="D1445" s="103" t="s">
        <v>1583</v>
      </c>
      <c r="E1445" s="99" t="s">
        <v>3275</v>
      </c>
      <c r="F1445" s="103" t="s">
        <v>1375</v>
      </c>
      <c r="G1445" s="99" t="s">
        <v>2689</v>
      </c>
      <c r="H1445" s="103" t="s">
        <v>1536</v>
      </c>
      <c r="I1445" s="103" t="s">
        <v>1384</v>
      </c>
      <c r="J1445" s="99" t="s">
        <v>3276</v>
      </c>
    </row>
    <row r="1446" ht="22.5" spans="1:10">
      <c r="A1446" s="108"/>
      <c r="B1446" s="108"/>
      <c r="C1446" s="103" t="s">
        <v>1379</v>
      </c>
      <c r="D1446" s="103" t="s">
        <v>1583</v>
      </c>
      <c r="E1446" s="99" t="s">
        <v>3277</v>
      </c>
      <c r="F1446" s="103" t="s">
        <v>1375</v>
      </c>
      <c r="G1446" s="99" t="s">
        <v>3278</v>
      </c>
      <c r="H1446" s="103" t="s">
        <v>1536</v>
      </c>
      <c r="I1446" s="103" t="s">
        <v>1384</v>
      </c>
      <c r="J1446" s="99" t="s">
        <v>3276</v>
      </c>
    </row>
    <row r="1447" ht="22.5" spans="1:10">
      <c r="A1447" s="108"/>
      <c r="B1447" s="108"/>
      <c r="C1447" s="103" t="s">
        <v>1399</v>
      </c>
      <c r="D1447" s="103" t="s">
        <v>1400</v>
      </c>
      <c r="E1447" s="99" t="s">
        <v>3099</v>
      </c>
      <c r="F1447" s="103" t="s">
        <v>1375</v>
      </c>
      <c r="G1447" s="99" t="s">
        <v>1874</v>
      </c>
      <c r="H1447" s="103" t="s">
        <v>1397</v>
      </c>
      <c r="I1447" s="103" t="s">
        <v>1384</v>
      </c>
      <c r="J1447" s="99" t="s">
        <v>3276</v>
      </c>
    </row>
    <row r="1448" ht="90" spans="1:10">
      <c r="A1448" s="110"/>
      <c r="B1448" s="110"/>
      <c r="C1448" s="103" t="s">
        <v>1404</v>
      </c>
      <c r="D1448" s="103" t="s">
        <v>1405</v>
      </c>
      <c r="E1448" s="99" t="s">
        <v>1538</v>
      </c>
      <c r="F1448" s="103" t="s">
        <v>1487</v>
      </c>
      <c r="G1448" s="99" t="s">
        <v>1450</v>
      </c>
      <c r="H1448" s="103" t="s">
        <v>1397</v>
      </c>
      <c r="I1448" s="103" t="s">
        <v>1384</v>
      </c>
      <c r="J1448" s="99" t="s">
        <v>3177</v>
      </c>
    </row>
    <row r="1449" ht="45" spans="1:10">
      <c r="A1449" s="106" t="s">
        <v>3577</v>
      </c>
      <c r="B1449" s="106" t="s">
        <v>3297</v>
      </c>
      <c r="C1449" s="103" t="s">
        <v>1379</v>
      </c>
      <c r="D1449" s="103" t="s">
        <v>1380</v>
      </c>
      <c r="E1449" s="99" t="s">
        <v>3181</v>
      </c>
      <c r="F1449" s="103" t="s">
        <v>1528</v>
      </c>
      <c r="G1449" s="99" t="s">
        <v>3578</v>
      </c>
      <c r="H1449" s="103" t="s">
        <v>1678</v>
      </c>
      <c r="I1449" s="103" t="s">
        <v>1384</v>
      </c>
      <c r="J1449" s="99" t="s">
        <v>3183</v>
      </c>
    </row>
    <row r="1450" ht="67.5" spans="1:10">
      <c r="A1450" s="108"/>
      <c r="B1450" s="108"/>
      <c r="C1450" s="103" t="s">
        <v>1379</v>
      </c>
      <c r="D1450" s="103" t="s">
        <v>1439</v>
      </c>
      <c r="E1450" s="99" t="s">
        <v>3184</v>
      </c>
      <c r="F1450" s="103" t="s">
        <v>1528</v>
      </c>
      <c r="G1450" s="99" t="s">
        <v>1396</v>
      </c>
      <c r="H1450" s="103" t="s">
        <v>1397</v>
      </c>
      <c r="I1450" s="103" t="s">
        <v>1384</v>
      </c>
      <c r="J1450" s="99" t="s">
        <v>3185</v>
      </c>
    </row>
    <row r="1451" ht="45" spans="1:10">
      <c r="A1451" s="108"/>
      <c r="B1451" s="108"/>
      <c r="C1451" s="103" t="s">
        <v>1379</v>
      </c>
      <c r="D1451" s="103" t="s">
        <v>1439</v>
      </c>
      <c r="E1451" s="99" t="s">
        <v>3186</v>
      </c>
      <c r="F1451" s="103" t="s">
        <v>1487</v>
      </c>
      <c r="G1451" s="99" t="s">
        <v>1477</v>
      </c>
      <c r="H1451" s="103" t="s">
        <v>1397</v>
      </c>
      <c r="I1451" s="103" t="s">
        <v>1384</v>
      </c>
      <c r="J1451" s="99" t="s">
        <v>3187</v>
      </c>
    </row>
    <row r="1452" ht="22.5" spans="1:10">
      <c r="A1452" s="108"/>
      <c r="B1452" s="108"/>
      <c r="C1452" s="103" t="s">
        <v>1379</v>
      </c>
      <c r="D1452" s="103" t="s">
        <v>1394</v>
      </c>
      <c r="E1452" s="99" t="s">
        <v>3188</v>
      </c>
      <c r="F1452" s="103" t="s">
        <v>1528</v>
      </c>
      <c r="G1452" s="99" t="s">
        <v>1396</v>
      </c>
      <c r="H1452" s="103" t="s">
        <v>1397</v>
      </c>
      <c r="I1452" s="103" t="s">
        <v>1384</v>
      </c>
      <c r="J1452" s="99" t="s">
        <v>3164</v>
      </c>
    </row>
    <row r="1453" ht="67.5" spans="1:10">
      <c r="A1453" s="108"/>
      <c r="B1453" s="108"/>
      <c r="C1453" s="103" t="s">
        <v>1379</v>
      </c>
      <c r="D1453" s="103" t="s">
        <v>1583</v>
      </c>
      <c r="E1453" s="99" t="s">
        <v>3189</v>
      </c>
      <c r="F1453" s="103" t="s">
        <v>1528</v>
      </c>
      <c r="G1453" s="99" t="s">
        <v>3190</v>
      </c>
      <c r="H1453" s="103" t="s">
        <v>1924</v>
      </c>
      <c r="I1453" s="103" t="s">
        <v>1384</v>
      </c>
      <c r="J1453" s="99" t="s">
        <v>3191</v>
      </c>
    </row>
    <row r="1454" ht="33.75" spans="1:10">
      <c r="A1454" s="108"/>
      <c r="B1454" s="108"/>
      <c r="C1454" s="103" t="s">
        <v>1399</v>
      </c>
      <c r="D1454" s="103" t="s">
        <v>1400</v>
      </c>
      <c r="E1454" s="99" t="s">
        <v>3192</v>
      </c>
      <c r="F1454" s="103" t="s">
        <v>1487</v>
      </c>
      <c r="G1454" s="99" t="s">
        <v>1874</v>
      </c>
      <c r="H1454" s="103" t="s">
        <v>1397</v>
      </c>
      <c r="I1454" s="103" t="s">
        <v>1384</v>
      </c>
      <c r="J1454" s="99" t="s">
        <v>3562</v>
      </c>
    </row>
    <row r="1455" ht="67.5" spans="1:10">
      <c r="A1455" s="108"/>
      <c r="B1455" s="108"/>
      <c r="C1455" s="103" t="s">
        <v>1399</v>
      </c>
      <c r="D1455" s="103" t="s">
        <v>1503</v>
      </c>
      <c r="E1455" s="99" t="s">
        <v>3194</v>
      </c>
      <c r="F1455" s="103" t="s">
        <v>1528</v>
      </c>
      <c r="G1455" s="99" t="s">
        <v>2231</v>
      </c>
      <c r="H1455" s="103" t="s">
        <v>1505</v>
      </c>
      <c r="I1455" s="103" t="s">
        <v>1384</v>
      </c>
      <c r="J1455" s="99" t="s">
        <v>3195</v>
      </c>
    </row>
    <row r="1456" ht="112.5" spans="1:10">
      <c r="A1456" s="108"/>
      <c r="B1456" s="108"/>
      <c r="C1456" s="103" t="s">
        <v>1404</v>
      </c>
      <c r="D1456" s="103" t="s">
        <v>1405</v>
      </c>
      <c r="E1456" s="99" t="s">
        <v>3196</v>
      </c>
      <c r="F1456" s="103" t="s">
        <v>1487</v>
      </c>
      <c r="G1456" s="99" t="s">
        <v>1426</v>
      </c>
      <c r="H1456" s="103" t="s">
        <v>1397</v>
      </c>
      <c r="I1456" s="103" t="s">
        <v>1384</v>
      </c>
      <c r="J1456" s="99" t="s">
        <v>3579</v>
      </c>
    </row>
    <row r="1457" ht="123.75" spans="1:10">
      <c r="A1457" s="110"/>
      <c r="B1457" s="110"/>
      <c r="C1457" s="103" t="s">
        <v>1404</v>
      </c>
      <c r="D1457" s="103" t="s">
        <v>1405</v>
      </c>
      <c r="E1457" s="99" t="s">
        <v>3198</v>
      </c>
      <c r="F1457" s="103" t="s">
        <v>1487</v>
      </c>
      <c r="G1457" s="99" t="s">
        <v>1426</v>
      </c>
      <c r="H1457" s="103" t="s">
        <v>1397</v>
      </c>
      <c r="I1457" s="103" t="s">
        <v>1384</v>
      </c>
      <c r="J1457" s="99" t="s">
        <v>3580</v>
      </c>
    </row>
    <row r="1458" ht="22.5" spans="1:10">
      <c r="A1458" s="106" t="s">
        <v>3415</v>
      </c>
      <c r="B1458" s="106" t="s">
        <v>1542</v>
      </c>
      <c r="C1458" s="103" t="s">
        <v>1379</v>
      </c>
      <c r="D1458" s="103" t="s">
        <v>1380</v>
      </c>
      <c r="E1458" s="99" t="s">
        <v>1542</v>
      </c>
      <c r="F1458" s="103" t="s">
        <v>1375</v>
      </c>
      <c r="G1458" s="99" t="s">
        <v>1542</v>
      </c>
      <c r="H1458" s="103" t="s">
        <v>1397</v>
      </c>
      <c r="I1458" s="103" t="s">
        <v>1384</v>
      </c>
      <c r="J1458" s="99" t="s">
        <v>1542</v>
      </c>
    </row>
    <row r="1459" ht="22.5" spans="1:10">
      <c r="A1459" s="108"/>
      <c r="B1459" s="108"/>
      <c r="C1459" s="103" t="s">
        <v>1399</v>
      </c>
      <c r="D1459" s="103" t="s">
        <v>1543</v>
      </c>
      <c r="E1459" s="99" t="s">
        <v>1542</v>
      </c>
      <c r="F1459" s="103" t="s">
        <v>1375</v>
      </c>
      <c r="G1459" s="99" t="s">
        <v>1542</v>
      </c>
      <c r="H1459" s="103" t="s">
        <v>1397</v>
      </c>
      <c r="I1459" s="103" t="s">
        <v>1384</v>
      </c>
      <c r="J1459" s="99" t="s">
        <v>1542</v>
      </c>
    </row>
    <row r="1460" ht="22.5" spans="1:10">
      <c r="A1460" s="110"/>
      <c r="B1460" s="110"/>
      <c r="C1460" s="103" t="s">
        <v>1404</v>
      </c>
      <c r="D1460" s="103" t="s">
        <v>1405</v>
      </c>
      <c r="E1460" s="99" t="s">
        <v>1542</v>
      </c>
      <c r="F1460" s="103" t="s">
        <v>1375</v>
      </c>
      <c r="G1460" s="99" t="s">
        <v>1542</v>
      </c>
      <c r="H1460" s="103" t="s">
        <v>1397</v>
      </c>
      <c r="I1460" s="103" t="s">
        <v>1384</v>
      </c>
      <c r="J1460" s="99" t="s">
        <v>1542</v>
      </c>
    </row>
    <row r="1461" ht="45" spans="1:10">
      <c r="A1461" s="106" t="s">
        <v>3250</v>
      </c>
      <c r="B1461" s="106" t="s">
        <v>3251</v>
      </c>
      <c r="C1461" s="103" t="s">
        <v>1379</v>
      </c>
      <c r="D1461" s="103" t="s">
        <v>1380</v>
      </c>
      <c r="E1461" s="99" t="s">
        <v>3252</v>
      </c>
      <c r="F1461" s="103" t="s">
        <v>1528</v>
      </c>
      <c r="G1461" s="99" t="s">
        <v>3581</v>
      </c>
      <c r="H1461" s="103" t="s">
        <v>1678</v>
      </c>
      <c r="I1461" s="103" t="s">
        <v>1384</v>
      </c>
      <c r="J1461" s="99" t="s">
        <v>3582</v>
      </c>
    </row>
    <row r="1462" ht="33.75" spans="1:10">
      <c r="A1462" s="108"/>
      <c r="B1462" s="108"/>
      <c r="C1462" s="103" t="s">
        <v>1379</v>
      </c>
      <c r="D1462" s="103" t="s">
        <v>1439</v>
      </c>
      <c r="E1462" s="99" t="s">
        <v>3255</v>
      </c>
      <c r="F1462" s="103" t="s">
        <v>1487</v>
      </c>
      <c r="G1462" s="99" t="s">
        <v>1396</v>
      </c>
      <c r="H1462" s="103" t="s">
        <v>1397</v>
      </c>
      <c r="I1462" s="103" t="s">
        <v>1384</v>
      </c>
      <c r="J1462" s="99" t="s">
        <v>3256</v>
      </c>
    </row>
    <row r="1463" ht="45" spans="1:10">
      <c r="A1463" s="108"/>
      <c r="B1463" s="108"/>
      <c r="C1463" s="103" t="s">
        <v>1379</v>
      </c>
      <c r="D1463" s="103" t="s">
        <v>1394</v>
      </c>
      <c r="E1463" s="99" t="s">
        <v>3257</v>
      </c>
      <c r="F1463" s="103" t="s">
        <v>1528</v>
      </c>
      <c r="G1463" s="99" t="s">
        <v>1396</v>
      </c>
      <c r="H1463" s="103" t="s">
        <v>1397</v>
      </c>
      <c r="I1463" s="103" t="s">
        <v>1384</v>
      </c>
      <c r="J1463" s="99" t="s">
        <v>3258</v>
      </c>
    </row>
    <row r="1464" ht="22.5" spans="1:10">
      <c r="A1464" s="108"/>
      <c r="B1464" s="108"/>
      <c r="C1464" s="103" t="s">
        <v>1379</v>
      </c>
      <c r="D1464" s="103" t="s">
        <v>1583</v>
      </c>
      <c r="E1464" s="99" t="s">
        <v>3259</v>
      </c>
      <c r="F1464" s="103" t="s">
        <v>1528</v>
      </c>
      <c r="G1464" s="99" t="s">
        <v>3260</v>
      </c>
      <c r="H1464" s="103" t="s">
        <v>1536</v>
      </c>
      <c r="I1464" s="103" t="s">
        <v>1384</v>
      </c>
      <c r="J1464" s="99" t="s">
        <v>3261</v>
      </c>
    </row>
    <row r="1465" ht="78.75" spans="1:10">
      <c r="A1465" s="108"/>
      <c r="B1465" s="108"/>
      <c r="C1465" s="103" t="s">
        <v>1399</v>
      </c>
      <c r="D1465" s="103" t="s">
        <v>1400</v>
      </c>
      <c r="E1465" s="99" t="s">
        <v>3082</v>
      </c>
      <c r="F1465" s="103" t="s">
        <v>1528</v>
      </c>
      <c r="G1465" s="99" t="s">
        <v>1426</v>
      </c>
      <c r="H1465" s="103" t="s">
        <v>1397</v>
      </c>
      <c r="I1465" s="103" t="s">
        <v>1384</v>
      </c>
      <c r="J1465" s="99" t="s">
        <v>3361</v>
      </c>
    </row>
    <row r="1466" ht="56.25" spans="1:10">
      <c r="A1466" s="108"/>
      <c r="B1466" s="108"/>
      <c r="C1466" s="103" t="s">
        <v>1399</v>
      </c>
      <c r="D1466" s="103" t="s">
        <v>1503</v>
      </c>
      <c r="E1466" s="99" t="s">
        <v>3264</v>
      </c>
      <c r="F1466" s="103" t="s">
        <v>1841</v>
      </c>
      <c r="G1466" s="99" t="s">
        <v>1577</v>
      </c>
      <c r="H1466" s="103" t="s">
        <v>1505</v>
      </c>
      <c r="I1466" s="103" t="s">
        <v>1384</v>
      </c>
      <c r="J1466" s="99" t="s">
        <v>3265</v>
      </c>
    </row>
    <row r="1467" ht="112.5" spans="1:10">
      <c r="A1467" s="108"/>
      <c r="B1467" s="108"/>
      <c r="C1467" s="103" t="s">
        <v>1404</v>
      </c>
      <c r="D1467" s="103" t="s">
        <v>1405</v>
      </c>
      <c r="E1467" s="99" t="s">
        <v>3266</v>
      </c>
      <c r="F1467" s="103" t="s">
        <v>1487</v>
      </c>
      <c r="G1467" s="99" t="s">
        <v>1426</v>
      </c>
      <c r="H1467" s="103" t="s">
        <v>1397</v>
      </c>
      <c r="I1467" s="103" t="s">
        <v>1384</v>
      </c>
      <c r="J1467" s="99" t="s">
        <v>3583</v>
      </c>
    </row>
    <row r="1468" ht="78.75" spans="1:10">
      <c r="A1468" s="110"/>
      <c r="B1468" s="110"/>
      <c r="C1468" s="103" t="s">
        <v>1404</v>
      </c>
      <c r="D1468" s="103" t="s">
        <v>1405</v>
      </c>
      <c r="E1468" s="99" t="s">
        <v>3086</v>
      </c>
      <c r="F1468" s="103" t="s">
        <v>1487</v>
      </c>
      <c r="G1468" s="99" t="s">
        <v>1426</v>
      </c>
      <c r="H1468" s="103" t="s">
        <v>1397</v>
      </c>
      <c r="I1468" s="103" t="s">
        <v>1384</v>
      </c>
      <c r="J1468" s="99" t="s">
        <v>3268</v>
      </c>
    </row>
    <row r="1469" ht="45" spans="1:10">
      <c r="A1469" s="106" t="s">
        <v>3584</v>
      </c>
      <c r="B1469" s="106" t="s">
        <v>3297</v>
      </c>
      <c r="C1469" s="103" t="s">
        <v>1379</v>
      </c>
      <c r="D1469" s="103" t="s">
        <v>1380</v>
      </c>
      <c r="E1469" s="99" t="s">
        <v>3560</v>
      </c>
      <c r="F1469" s="103" t="s">
        <v>1528</v>
      </c>
      <c r="G1469" s="99" t="s">
        <v>3585</v>
      </c>
      <c r="H1469" s="103" t="s">
        <v>1678</v>
      </c>
      <c r="I1469" s="103" t="s">
        <v>1384</v>
      </c>
      <c r="J1469" s="99" t="s">
        <v>3183</v>
      </c>
    </row>
    <row r="1470" ht="67.5" spans="1:10">
      <c r="A1470" s="108"/>
      <c r="B1470" s="108"/>
      <c r="C1470" s="103" t="s">
        <v>1379</v>
      </c>
      <c r="D1470" s="103" t="s">
        <v>1439</v>
      </c>
      <c r="E1470" s="99" t="s">
        <v>3184</v>
      </c>
      <c r="F1470" s="103" t="s">
        <v>1528</v>
      </c>
      <c r="G1470" s="99" t="s">
        <v>1396</v>
      </c>
      <c r="H1470" s="103" t="s">
        <v>1397</v>
      </c>
      <c r="I1470" s="103" t="s">
        <v>1384</v>
      </c>
      <c r="J1470" s="99" t="s">
        <v>3185</v>
      </c>
    </row>
    <row r="1471" ht="45" spans="1:10">
      <c r="A1471" s="108"/>
      <c r="B1471" s="108"/>
      <c r="C1471" s="103" t="s">
        <v>1379</v>
      </c>
      <c r="D1471" s="103" t="s">
        <v>1439</v>
      </c>
      <c r="E1471" s="99" t="s">
        <v>3186</v>
      </c>
      <c r="F1471" s="103" t="s">
        <v>1487</v>
      </c>
      <c r="G1471" s="99" t="s">
        <v>1477</v>
      </c>
      <c r="H1471" s="103" t="s">
        <v>1397</v>
      </c>
      <c r="I1471" s="103" t="s">
        <v>1384</v>
      </c>
      <c r="J1471" s="99" t="s">
        <v>3187</v>
      </c>
    </row>
    <row r="1472" ht="22.5" spans="1:10">
      <c r="A1472" s="108"/>
      <c r="B1472" s="108"/>
      <c r="C1472" s="103" t="s">
        <v>1379</v>
      </c>
      <c r="D1472" s="103" t="s">
        <v>1394</v>
      </c>
      <c r="E1472" s="99" t="s">
        <v>3188</v>
      </c>
      <c r="F1472" s="103" t="s">
        <v>1528</v>
      </c>
      <c r="G1472" s="99" t="s">
        <v>1396</v>
      </c>
      <c r="H1472" s="103" t="s">
        <v>1397</v>
      </c>
      <c r="I1472" s="103" t="s">
        <v>1384</v>
      </c>
      <c r="J1472" s="99" t="s">
        <v>3164</v>
      </c>
    </row>
    <row r="1473" ht="67.5" spans="1:10">
      <c r="A1473" s="108"/>
      <c r="B1473" s="108"/>
      <c r="C1473" s="103" t="s">
        <v>1379</v>
      </c>
      <c r="D1473" s="103" t="s">
        <v>1583</v>
      </c>
      <c r="E1473" s="99" t="s">
        <v>3528</v>
      </c>
      <c r="F1473" s="103" t="s">
        <v>1528</v>
      </c>
      <c r="G1473" s="99" t="s">
        <v>3190</v>
      </c>
      <c r="H1473" s="103" t="s">
        <v>1924</v>
      </c>
      <c r="I1473" s="103" t="s">
        <v>1384</v>
      </c>
      <c r="J1473" s="99" t="s">
        <v>3191</v>
      </c>
    </row>
    <row r="1474" ht="33.75" spans="1:10">
      <c r="A1474" s="108"/>
      <c r="B1474" s="108"/>
      <c r="C1474" s="103" t="s">
        <v>1399</v>
      </c>
      <c r="D1474" s="103" t="s">
        <v>1400</v>
      </c>
      <c r="E1474" s="99" t="s">
        <v>3192</v>
      </c>
      <c r="F1474" s="103" t="s">
        <v>1487</v>
      </c>
      <c r="G1474" s="99" t="s">
        <v>1874</v>
      </c>
      <c r="H1474" s="103" t="s">
        <v>1397</v>
      </c>
      <c r="I1474" s="103" t="s">
        <v>1384</v>
      </c>
      <c r="J1474" s="99" t="s">
        <v>3193</v>
      </c>
    </row>
    <row r="1475" ht="67.5" spans="1:10">
      <c r="A1475" s="108"/>
      <c r="B1475" s="108"/>
      <c r="C1475" s="103" t="s">
        <v>1399</v>
      </c>
      <c r="D1475" s="103" t="s">
        <v>1503</v>
      </c>
      <c r="E1475" s="99" t="s">
        <v>3194</v>
      </c>
      <c r="F1475" s="103" t="s">
        <v>1528</v>
      </c>
      <c r="G1475" s="99" t="s">
        <v>2231</v>
      </c>
      <c r="H1475" s="103" t="s">
        <v>1505</v>
      </c>
      <c r="I1475" s="103" t="s">
        <v>1384</v>
      </c>
      <c r="J1475" s="99" t="s">
        <v>3195</v>
      </c>
    </row>
    <row r="1476" ht="90" spans="1:10">
      <c r="A1476" s="108"/>
      <c r="B1476" s="108"/>
      <c r="C1476" s="103" t="s">
        <v>1404</v>
      </c>
      <c r="D1476" s="103" t="s">
        <v>1405</v>
      </c>
      <c r="E1476" s="99" t="s">
        <v>3196</v>
      </c>
      <c r="F1476" s="103" t="s">
        <v>1487</v>
      </c>
      <c r="G1476" s="99" t="s">
        <v>1426</v>
      </c>
      <c r="H1476" s="103" t="s">
        <v>1397</v>
      </c>
      <c r="I1476" s="103" t="s">
        <v>1384</v>
      </c>
      <c r="J1476" s="99" t="s">
        <v>3574</v>
      </c>
    </row>
    <row r="1477" ht="90" spans="1:10">
      <c r="A1477" s="110"/>
      <c r="B1477" s="110"/>
      <c r="C1477" s="103" t="s">
        <v>1404</v>
      </c>
      <c r="D1477" s="103" t="s">
        <v>1405</v>
      </c>
      <c r="E1477" s="99" t="s">
        <v>3198</v>
      </c>
      <c r="F1477" s="103" t="s">
        <v>1487</v>
      </c>
      <c r="G1477" s="99" t="s">
        <v>1426</v>
      </c>
      <c r="H1477" s="103" t="s">
        <v>1397</v>
      </c>
      <c r="I1477" s="103" t="s">
        <v>1384</v>
      </c>
      <c r="J1477" s="99" t="s">
        <v>3574</v>
      </c>
    </row>
    <row r="1478" ht="45" spans="1:10">
      <c r="A1478" s="106" t="s">
        <v>3213</v>
      </c>
      <c r="B1478" s="106" t="s">
        <v>3214</v>
      </c>
      <c r="C1478" s="103" t="s">
        <v>1379</v>
      </c>
      <c r="D1478" s="103" t="s">
        <v>1380</v>
      </c>
      <c r="E1478" s="99" t="s">
        <v>3215</v>
      </c>
      <c r="F1478" s="103" t="s">
        <v>1528</v>
      </c>
      <c r="G1478" s="99" t="s">
        <v>3586</v>
      </c>
      <c r="H1478" s="103" t="s">
        <v>1536</v>
      </c>
      <c r="I1478" s="103" t="s">
        <v>1384</v>
      </c>
      <c r="J1478" s="99" t="s">
        <v>3587</v>
      </c>
    </row>
    <row r="1479" spans="1:10">
      <c r="A1479" s="108"/>
      <c r="B1479" s="108"/>
      <c r="C1479" s="103" t="s">
        <v>1379</v>
      </c>
      <c r="D1479" s="103" t="s">
        <v>1394</v>
      </c>
      <c r="E1479" s="99" t="s">
        <v>3163</v>
      </c>
      <c r="F1479" s="103" t="s">
        <v>1528</v>
      </c>
      <c r="G1479" s="99" t="s">
        <v>1396</v>
      </c>
      <c r="H1479" s="103" t="s">
        <v>1397</v>
      </c>
      <c r="I1479" s="103" t="s">
        <v>1384</v>
      </c>
      <c r="J1479" s="99" t="s">
        <v>3217</v>
      </c>
    </row>
    <row r="1480" ht="33.75" spans="1:10">
      <c r="A1480" s="108"/>
      <c r="B1480" s="108"/>
      <c r="C1480" s="103" t="s">
        <v>1379</v>
      </c>
      <c r="D1480" s="103" t="s">
        <v>1583</v>
      </c>
      <c r="E1480" s="99" t="s">
        <v>3218</v>
      </c>
      <c r="F1480" s="103" t="s">
        <v>1528</v>
      </c>
      <c r="G1480" s="99" t="s">
        <v>1624</v>
      </c>
      <c r="H1480" s="103" t="s">
        <v>3208</v>
      </c>
      <c r="I1480" s="103" t="s">
        <v>1384</v>
      </c>
      <c r="J1480" s="99" t="s">
        <v>3219</v>
      </c>
    </row>
    <row r="1481" ht="56.25" spans="1:10">
      <c r="A1481" s="108"/>
      <c r="B1481" s="108"/>
      <c r="C1481" s="103" t="s">
        <v>1399</v>
      </c>
      <c r="D1481" s="103" t="s">
        <v>1400</v>
      </c>
      <c r="E1481" s="99" t="s">
        <v>3220</v>
      </c>
      <c r="F1481" s="103" t="s">
        <v>1487</v>
      </c>
      <c r="G1481" s="99" t="s">
        <v>1426</v>
      </c>
      <c r="H1481" s="103" t="s">
        <v>1397</v>
      </c>
      <c r="I1481" s="103" t="s">
        <v>1384</v>
      </c>
      <c r="J1481" s="99" t="s">
        <v>3335</v>
      </c>
    </row>
    <row r="1482" ht="56.25" spans="1:10">
      <c r="A1482" s="110"/>
      <c r="B1482" s="110"/>
      <c r="C1482" s="103" t="s">
        <v>1404</v>
      </c>
      <c r="D1482" s="103" t="s">
        <v>1405</v>
      </c>
      <c r="E1482" s="99" t="s">
        <v>3222</v>
      </c>
      <c r="F1482" s="103" t="s">
        <v>1487</v>
      </c>
      <c r="G1482" s="99" t="s">
        <v>1426</v>
      </c>
      <c r="H1482" s="103" t="s">
        <v>1397</v>
      </c>
      <c r="I1482" s="103" t="s">
        <v>1384</v>
      </c>
      <c r="J1482" s="99" t="s">
        <v>3335</v>
      </c>
    </row>
    <row r="1483" ht="33.75" spans="1:10">
      <c r="A1483" s="106" t="s">
        <v>3588</v>
      </c>
      <c r="B1483" s="106" t="s">
        <v>3201</v>
      </c>
      <c r="C1483" s="103" t="s">
        <v>1379</v>
      </c>
      <c r="D1483" s="103" t="s">
        <v>1380</v>
      </c>
      <c r="E1483" s="99" t="s">
        <v>3202</v>
      </c>
      <c r="F1483" s="103" t="s">
        <v>1487</v>
      </c>
      <c r="G1483" s="99" t="s">
        <v>3589</v>
      </c>
      <c r="H1483" s="103" t="s">
        <v>1470</v>
      </c>
      <c r="I1483" s="103" t="s">
        <v>1384</v>
      </c>
      <c r="J1483" s="99" t="s">
        <v>3590</v>
      </c>
    </row>
    <row r="1484" ht="22.5" spans="1:10">
      <c r="A1484" s="108"/>
      <c r="B1484" s="108"/>
      <c r="C1484" s="103" t="s">
        <v>1379</v>
      </c>
      <c r="D1484" s="103" t="s">
        <v>1439</v>
      </c>
      <c r="E1484" s="99" t="s">
        <v>3205</v>
      </c>
      <c r="F1484" s="103" t="s">
        <v>1487</v>
      </c>
      <c r="G1484" s="99" t="s">
        <v>1426</v>
      </c>
      <c r="H1484" s="103" t="s">
        <v>1397</v>
      </c>
      <c r="I1484" s="103" t="s">
        <v>1384</v>
      </c>
      <c r="J1484" s="99" t="s">
        <v>3206</v>
      </c>
    </row>
    <row r="1485" ht="22.5" spans="1:10">
      <c r="A1485" s="108"/>
      <c r="B1485" s="108"/>
      <c r="C1485" s="103" t="s">
        <v>1379</v>
      </c>
      <c r="D1485" s="103" t="s">
        <v>1583</v>
      </c>
      <c r="E1485" s="99" t="s">
        <v>3207</v>
      </c>
      <c r="F1485" s="103" t="s">
        <v>1841</v>
      </c>
      <c r="G1485" s="99" t="s">
        <v>1479</v>
      </c>
      <c r="H1485" s="103" t="s">
        <v>3208</v>
      </c>
      <c r="I1485" s="103" t="s">
        <v>1384</v>
      </c>
      <c r="J1485" s="99" t="s">
        <v>3209</v>
      </c>
    </row>
    <row r="1486" ht="33.75" spans="1:10">
      <c r="A1486" s="108"/>
      <c r="B1486" s="108"/>
      <c r="C1486" s="103" t="s">
        <v>1399</v>
      </c>
      <c r="D1486" s="103" t="s">
        <v>1400</v>
      </c>
      <c r="E1486" s="99" t="s">
        <v>3210</v>
      </c>
      <c r="F1486" s="103" t="s">
        <v>1487</v>
      </c>
      <c r="G1486" s="99" t="s">
        <v>1577</v>
      </c>
      <c r="H1486" s="103" t="s">
        <v>1397</v>
      </c>
      <c r="I1486" s="103" t="s">
        <v>1384</v>
      </c>
      <c r="J1486" s="99" t="s">
        <v>3211</v>
      </c>
    </row>
    <row r="1487" ht="67.5" spans="1:10">
      <c r="A1487" s="110"/>
      <c r="B1487" s="110"/>
      <c r="C1487" s="103" t="s">
        <v>1404</v>
      </c>
      <c r="D1487" s="103" t="s">
        <v>1405</v>
      </c>
      <c r="E1487" s="99" t="s">
        <v>3212</v>
      </c>
      <c r="F1487" s="103" t="s">
        <v>1487</v>
      </c>
      <c r="G1487" s="99" t="s">
        <v>1450</v>
      </c>
      <c r="H1487" s="103" t="s">
        <v>1397</v>
      </c>
      <c r="I1487" s="103" t="s">
        <v>1384</v>
      </c>
      <c r="J1487" s="99" t="s">
        <v>3148</v>
      </c>
    </row>
    <row r="1488" ht="45" spans="1:10">
      <c r="A1488" s="106" t="s">
        <v>3224</v>
      </c>
      <c r="B1488" s="106" t="s">
        <v>3336</v>
      </c>
      <c r="C1488" s="103" t="s">
        <v>1379</v>
      </c>
      <c r="D1488" s="103" t="s">
        <v>1380</v>
      </c>
      <c r="E1488" s="99" t="s">
        <v>3226</v>
      </c>
      <c r="F1488" s="103" t="s">
        <v>1528</v>
      </c>
      <c r="G1488" s="99" t="s">
        <v>3591</v>
      </c>
      <c r="H1488" s="103" t="s">
        <v>1678</v>
      </c>
      <c r="I1488" s="103" t="s">
        <v>1384</v>
      </c>
      <c r="J1488" s="99" t="s">
        <v>3228</v>
      </c>
    </row>
    <row r="1489" ht="45" spans="1:10">
      <c r="A1489" s="108"/>
      <c r="B1489" s="108"/>
      <c r="C1489" s="103" t="s">
        <v>1379</v>
      </c>
      <c r="D1489" s="103" t="s">
        <v>1439</v>
      </c>
      <c r="E1489" s="99" t="s">
        <v>3229</v>
      </c>
      <c r="F1489" s="103" t="s">
        <v>1528</v>
      </c>
      <c r="G1489" s="99" t="s">
        <v>1396</v>
      </c>
      <c r="H1489" s="103" t="s">
        <v>1397</v>
      </c>
      <c r="I1489" s="103" t="s">
        <v>1384</v>
      </c>
      <c r="J1489" s="99" t="s">
        <v>3230</v>
      </c>
    </row>
    <row r="1490" ht="22.5" spans="1:10">
      <c r="A1490" s="108"/>
      <c r="B1490" s="108"/>
      <c r="C1490" s="103" t="s">
        <v>1379</v>
      </c>
      <c r="D1490" s="103" t="s">
        <v>1583</v>
      </c>
      <c r="E1490" s="99" t="s">
        <v>3231</v>
      </c>
      <c r="F1490" s="103" t="s">
        <v>1375</v>
      </c>
      <c r="G1490" s="99" t="s">
        <v>3232</v>
      </c>
      <c r="H1490" s="103" t="s">
        <v>1536</v>
      </c>
      <c r="I1490" s="103" t="s">
        <v>1384</v>
      </c>
      <c r="J1490" s="99" t="s">
        <v>3233</v>
      </c>
    </row>
    <row r="1491" ht="180" spans="1:10">
      <c r="A1491" s="108"/>
      <c r="B1491" s="108"/>
      <c r="C1491" s="103" t="s">
        <v>1399</v>
      </c>
      <c r="D1491" s="103" t="s">
        <v>1400</v>
      </c>
      <c r="E1491" s="99" t="s">
        <v>3099</v>
      </c>
      <c r="F1491" s="103" t="s">
        <v>1528</v>
      </c>
      <c r="G1491" s="99" t="s">
        <v>1874</v>
      </c>
      <c r="H1491" s="103" t="s">
        <v>1397</v>
      </c>
      <c r="I1491" s="103" t="s">
        <v>1384</v>
      </c>
      <c r="J1491" s="99" t="s">
        <v>3592</v>
      </c>
    </row>
    <row r="1492" ht="180" spans="1:10">
      <c r="A1492" s="108"/>
      <c r="B1492" s="108"/>
      <c r="C1492" s="103" t="s">
        <v>1404</v>
      </c>
      <c r="D1492" s="103" t="s">
        <v>1405</v>
      </c>
      <c r="E1492" s="99" t="s">
        <v>3086</v>
      </c>
      <c r="F1492" s="103" t="s">
        <v>3236</v>
      </c>
      <c r="G1492" s="99" t="s">
        <v>1426</v>
      </c>
      <c r="H1492" s="103" t="s">
        <v>1397</v>
      </c>
      <c r="I1492" s="103" t="s">
        <v>1384</v>
      </c>
      <c r="J1492" s="99" t="s">
        <v>3593</v>
      </c>
    </row>
    <row r="1493" ht="191.25" spans="1:10">
      <c r="A1493" s="110"/>
      <c r="B1493" s="110"/>
      <c r="C1493" s="103" t="s">
        <v>1404</v>
      </c>
      <c r="D1493" s="103" t="s">
        <v>1405</v>
      </c>
      <c r="E1493" s="99" t="s">
        <v>3238</v>
      </c>
      <c r="F1493" s="103" t="s">
        <v>1375</v>
      </c>
      <c r="G1493" s="99" t="s">
        <v>1450</v>
      </c>
      <c r="H1493" s="103" t="s">
        <v>1397</v>
      </c>
      <c r="I1493" s="103" t="s">
        <v>1384</v>
      </c>
      <c r="J1493" s="99" t="s">
        <v>3594</v>
      </c>
    </row>
    <row r="1494" spans="1:10">
      <c r="A1494" s="99" t="s">
        <v>3595</v>
      </c>
      <c r="B1494" s="104"/>
      <c r="C1494" s="104"/>
      <c r="D1494" s="104"/>
      <c r="E1494" s="104"/>
      <c r="F1494" s="105"/>
      <c r="G1494" s="104"/>
      <c r="H1494" s="105"/>
      <c r="I1494" s="105"/>
      <c r="J1494" s="104"/>
    </row>
    <row r="1495" ht="67.5" spans="1:10">
      <c r="A1495" s="106" t="s">
        <v>3326</v>
      </c>
      <c r="B1495" s="106" t="s">
        <v>3327</v>
      </c>
      <c r="C1495" s="103" t="s">
        <v>1379</v>
      </c>
      <c r="D1495" s="103" t="s">
        <v>1380</v>
      </c>
      <c r="E1495" s="99" t="s">
        <v>3241</v>
      </c>
      <c r="F1495" s="103" t="s">
        <v>1528</v>
      </c>
      <c r="G1495" s="99" t="s">
        <v>1577</v>
      </c>
      <c r="H1495" s="103" t="s">
        <v>1678</v>
      </c>
      <c r="I1495" s="103" t="s">
        <v>1384</v>
      </c>
      <c r="J1495" s="99" t="s">
        <v>3596</v>
      </c>
    </row>
    <row r="1496" ht="67.5" spans="1:10">
      <c r="A1496" s="108"/>
      <c r="B1496" s="108"/>
      <c r="C1496" s="103" t="s">
        <v>1379</v>
      </c>
      <c r="D1496" s="103" t="s">
        <v>1439</v>
      </c>
      <c r="E1496" s="99" t="s">
        <v>3184</v>
      </c>
      <c r="F1496" s="103" t="s">
        <v>1528</v>
      </c>
      <c r="G1496" s="99" t="s">
        <v>1396</v>
      </c>
      <c r="H1496" s="103" t="s">
        <v>1397</v>
      </c>
      <c r="I1496" s="103" t="s">
        <v>1384</v>
      </c>
      <c r="J1496" s="99" t="s">
        <v>3596</v>
      </c>
    </row>
    <row r="1497" ht="45" spans="1:10">
      <c r="A1497" s="108"/>
      <c r="B1497" s="108"/>
      <c r="C1497" s="103" t="s">
        <v>1379</v>
      </c>
      <c r="D1497" s="103" t="s">
        <v>1439</v>
      </c>
      <c r="E1497" s="99" t="s">
        <v>3186</v>
      </c>
      <c r="F1497" s="103" t="s">
        <v>1487</v>
      </c>
      <c r="G1497" s="99" t="s">
        <v>1477</v>
      </c>
      <c r="H1497" s="103" t="s">
        <v>1397</v>
      </c>
      <c r="I1497" s="103" t="s">
        <v>1384</v>
      </c>
      <c r="J1497" s="99" t="s">
        <v>3187</v>
      </c>
    </row>
    <row r="1498" ht="22.5" spans="1:10">
      <c r="A1498" s="108"/>
      <c r="B1498" s="108"/>
      <c r="C1498" s="103" t="s">
        <v>1379</v>
      </c>
      <c r="D1498" s="103" t="s">
        <v>1394</v>
      </c>
      <c r="E1498" s="99" t="s">
        <v>3188</v>
      </c>
      <c r="F1498" s="103" t="s">
        <v>1528</v>
      </c>
      <c r="G1498" s="99" t="s">
        <v>1396</v>
      </c>
      <c r="H1498" s="103" t="s">
        <v>1397</v>
      </c>
      <c r="I1498" s="103" t="s">
        <v>1384</v>
      </c>
      <c r="J1498" s="99" t="s">
        <v>3164</v>
      </c>
    </row>
    <row r="1499" ht="409.5" spans="1:10">
      <c r="A1499" s="108"/>
      <c r="B1499" s="108"/>
      <c r="C1499" s="103" t="s">
        <v>1379</v>
      </c>
      <c r="D1499" s="103" t="s">
        <v>1583</v>
      </c>
      <c r="E1499" s="99" t="s">
        <v>3330</v>
      </c>
      <c r="F1499" s="103" t="s">
        <v>1528</v>
      </c>
      <c r="G1499" s="99" t="s">
        <v>2227</v>
      </c>
      <c r="H1499" s="103" t="s">
        <v>1924</v>
      </c>
      <c r="I1499" s="103" t="s">
        <v>1384</v>
      </c>
      <c r="J1499" s="99" t="s">
        <v>3331</v>
      </c>
    </row>
    <row r="1500" ht="33.75" spans="1:10">
      <c r="A1500" s="108"/>
      <c r="B1500" s="108"/>
      <c r="C1500" s="103" t="s">
        <v>1399</v>
      </c>
      <c r="D1500" s="103" t="s">
        <v>1400</v>
      </c>
      <c r="E1500" s="99" t="s">
        <v>3597</v>
      </c>
      <c r="F1500" s="103" t="s">
        <v>1487</v>
      </c>
      <c r="G1500" s="99" t="s">
        <v>3306</v>
      </c>
      <c r="H1500" s="103" t="s">
        <v>1397</v>
      </c>
      <c r="I1500" s="103" t="s">
        <v>1384</v>
      </c>
      <c r="J1500" s="99" t="s">
        <v>3193</v>
      </c>
    </row>
    <row r="1501" ht="56.25" spans="1:10">
      <c r="A1501" s="108"/>
      <c r="B1501" s="108"/>
      <c r="C1501" s="103" t="s">
        <v>1399</v>
      </c>
      <c r="D1501" s="103" t="s">
        <v>1400</v>
      </c>
      <c r="E1501" s="99" t="s">
        <v>3301</v>
      </c>
      <c r="F1501" s="103" t="s">
        <v>1528</v>
      </c>
      <c r="G1501" s="99" t="s">
        <v>1396</v>
      </c>
      <c r="H1501" s="103" t="s">
        <v>1397</v>
      </c>
      <c r="I1501" s="103" t="s">
        <v>1384</v>
      </c>
      <c r="J1501" s="99" t="s">
        <v>3387</v>
      </c>
    </row>
    <row r="1502" ht="67.5" spans="1:10">
      <c r="A1502" s="108"/>
      <c r="B1502" s="108"/>
      <c r="C1502" s="103" t="s">
        <v>1404</v>
      </c>
      <c r="D1502" s="103" t="s">
        <v>1405</v>
      </c>
      <c r="E1502" s="99" t="s">
        <v>3196</v>
      </c>
      <c r="F1502" s="103" t="s">
        <v>1487</v>
      </c>
      <c r="G1502" s="99" t="s">
        <v>1426</v>
      </c>
      <c r="H1502" s="103" t="s">
        <v>1397</v>
      </c>
      <c r="I1502" s="103" t="s">
        <v>1384</v>
      </c>
      <c r="J1502" s="99" t="s">
        <v>3332</v>
      </c>
    </row>
    <row r="1503" ht="78.75" spans="1:10">
      <c r="A1503" s="110"/>
      <c r="B1503" s="110"/>
      <c r="C1503" s="103" t="s">
        <v>1404</v>
      </c>
      <c r="D1503" s="103" t="s">
        <v>1405</v>
      </c>
      <c r="E1503" s="99" t="s">
        <v>3198</v>
      </c>
      <c r="F1503" s="103" t="s">
        <v>1487</v>
      </c>
      <c r="G1503" s="99" t="s">
        <v>1426</v>
      </c>
      <c r="H1503" s="103" t="s">
        <v>1397</v>
      </c>
      <c r="I1503" s="103" t="s">
        <v>1384</v>
      </c>
      <c r="J1503" s="99" t="s">
        <v>3333</v>
      </c>
    </row>
    <row r="1504" ht="67.5" spans="1:10">
      <c r="A1504" s="106" t="s">
        <v>3296</v>
      </c>
      <c r="B1504" s="106" t="s">
        <v>3297</v>
      </c>
      <c r="C1504" s="103" t="s">
        <v>1379</v>
      </c>
      <c r="D1504" s="103" t="s">
        <v>1380</v>
      </c>
      <c r="E1504" s="99" t="s">
        <v>3363</v>
      </c>
      <c r="F1504" s="103" t="s">
        <v>1528</v>
      </c>
      <c r="G1504" s="99" t="s">
        <v>3598</v>
      </c>
      <c r="H1504" s="103" t="s">
        <v>1678</v>
      </c>
      <c r="I1504" s="103" t="s">
        <v>1384</v>
      </c>
      <c r="J1504" s="99" t="s">
        <v>3599</v>
      </c>
    </row>
    <row r="1505" ht="67.5" spans="1:10">
      <c r="A1505" s="108"/>
      <c r="B1505" s="108"/>
      <c r="C1505" s="103" t="s">
        <v>1379</v>
      </c>
      <c r="D1505" s="103" t="s">
        <v>1439</v>
      </c>
      <c r="E1505" s="99" t="s">
        <v>3184</v>
      </c>
      <c r="F1505" s="103" t="s">
        <v>1528</v>
      </c>
      <c r="G1505" s="99" t="s">
        <v>1396</v>
      </c>
      <c r="H1505" s="103" t="s">
        <v>1397</v>
      </c>
      <c r="I1505" s="103" t="s">
        <v>1384</v>
      </c>
      <c r="J1505" s="99" t="s">
        <v>3185</v>
      </c>
    </row>
    <row r="1506" ht="45" spans="1:10">
      <c r="A1506" s="108"/>
      <c r="B1506" s="108"/>
      <c r="C1506" s="103" t="s">
        <v>1379</v>
      </c>
      <c r="D1506" s="103" t="s">
        <v>1439</v>
      </c>
      <c r="E1506" s="99" t="s">
        <v>3186</v>
      </c>
      <c r="F1506" s="103" t="s">
        <v>1487</v>
      </c>
      <c r="G1506" s="99" t="s">
        <v>1477</v>
      </c>
      <c r="H1506" s="103" t="s">
        <v>1397</v>
      </c>
      <c r="I1506" s="103" t="s">
        <v>1384</v>
      </c>
      <c r="J1506" s="99" t="s">
        <v>3187</v>
      </c>
    </row>
    <row r="1507" ht="22.5" spans="1:10">
      <c r="A1507" s="108"/>
      <c r="B1507" s="108"/>
      <c r="C1507" s="103" t="s">
        <v>1379</v>
      </c>
      <c r="D1507" s="103" t="s">
        <v>1394</v>
      </c>
      <c r="E1507" s="99" t="s">
        <v>3188</v>
      </c>
      <c r="F1507" s="103" t="s">
        <v>1528</v>
      </c>
      <c r="G1507" s="99" t="s">
        <v>1396</v>
      </c>
      <c r="H1507" s="103" t="s">
        <v>1397</v>
      </c>
      <c r="I1507" s="103" t="s">
        <v>1384</v>
      </c>
      <c r="J1507" s="99" t="s">
        <v>3164</v>
      </c>
    </row>
    <row r="1508" ht="67.5" spans="1:10">
      <c r="A1508" s="108"/>
      <c r="B1508" s="108"/>
      <c r="C1508" s="103" t="s">
        <v>1379</v>
      </c>
      <c r="D1508" s="103" t="s">
        <v>1583</v>
      </c>
      <c r="E1508" s="99" t="s">
        <v>3368</v>
      </c>
      <c r="F1508" s="103" t="s">
        <v>1528</v>
      </c>
      <c r="G1508" s="99" t="s">
        <v>3391</v>
      </c>
      <c r="H1508" s="103" t="s">
        <v>1924</v>
      </c>
      <c r="I1508" s="103" t="s">
        <v>1384</v>
      </c>
      <c r="J1508" s="99" t="s">
        <v>3191</v>
      </c>
    </row>
    <row r="1509" ht="33.75" spans="1:10">
      <c r="A1509" s="108"/>
      <c r="B1509" s="108"/>
      <c r="C1509" s="103" t="s">
        <v>1399</v>
      </c>
      <c r="D1509" s="103" t="s">
        <v>1400</v>
      </c>
      <c r="E1509" s="99" t="s">
        <v>3600</v>
      </c>
      <c r="F1509" s="103" t="s">
        <v>1487</v>
      </c>
      <c r="G1509" s="99" t="s">
        <v>1874</v>
      </c>
      <c r="H1509" s="103" t="s">
        <v>1397</v>
      </c>
      <c r="I1509" s="103" t="s">
        <v>1384</v>
      </c>
      <c r="J1509" s="99" t="s">
        <v>3193</v>
      </c>
    </row>
    <row r="1510" ht="67.5" spans="1:10">
      <c r="A1510" s="108"/>
      <c r="B1510" s="108"/>
      <c r="C1510" s="103" t="s">
        <v>1404</v>
      </c>
      <c r="D1510" s="103" t="s">
        <v>1405</v>
      </c>
      <c r="E1510" s="99" t="s">
        <v>3196</v>
      </c>
      <c r="F1510" s="103" t="s">
        <v>1487</v>
      </c>
      <c r="G1510" s="99" t="s">
        <v>1426</v>
      </c>
      <c r="H1510" s="103" t="s">
        <v>1397</v>
      </c>
      <c r="I1510" s="103" t="s">
        <v>1384</v>
      </c>
      <c r="J1510" s="99" t="s">
        <v>3197</v>
      </c>
    </row>
    <row r="1511" ht="67.5" spans="1:10">
      <c r="A1511" s="110"/>
      <c r="B1511" s="110"/>
      <c r="C1511" s="103" t="s">
        <v>1404</v>
      </c>
      <c r="D1511" s="103" t="s">
        <v>1405</v>
      </c>
      <c r="E1511" s="99" t="s">
        <v>3198</v>
      </c>
      <c r="F1511" s="103" t="s">
        <v>1487</v>
      </c>
      <c r="G1511" s="99" t="s">
        <v>1426</v>
      </c>
      <c r="H1511" s="103" t="s">
        <v>1397</v>
      </c>
      <c r="I1511" s="103" t="s">
        <v>1384</v>
      </c>
      <c r="J1511" s="99" t="s">
        <v>3199</v>
      </c>
    </row>
    <row r="1512" ht="45" spans="1:10">
      <c r="A1512" s="106" t="s">
        <v>3224</v>
      </c>
      <c r="B1512" s="106" t="s">
        <v>3601</v>
      </c>
      <c r="C1512" s="103" t="s">
        <v>1379</v>
      </c>
      <c r="D1512" s="103" t="s">
        <v>1380</v>
      </c>
      <c r="E1512" s="99" t="s">
        <v>3226</v>
      </c>
      <c r="F1512" s="103" t="s">
        <v>1528</v>
      </c>
      <c r="G1512" s="99" t="s">
        <v>3602</v>
      </c>
      <c r="H1512" s="103" t="s">
        <v>1678</v>
      </c>
      <c r="I1512" s="103" t="s">
        <v>1384</v>
      </c>
      <c r="J1512" s="99" t="s">
        <v>3228</v>
      </c>
    </row>
    <row r="1513" ht="45" spans="1:10">
      <c r="A1513" s="108"/>
      <c r="B1513" s="108"/>
      <c r="C1513" s="103" t="s">
        <v>1379</v>
      </c>
      <c r="D1513" s="103" t="s">
        <v>1439</v>
      </c>
      <c r="E1513" s="99" t="s">
        <v>3229</v>
      </c>
      <c r="F1513" s="103" t="s">
        <v>1528</v>
      </c>
      <c r="G1513" s="99" t="s">
        <v>1396</v>
      </c>
      <c r="H1513" s="103" t="s">
        <v>1397</v>
      </c>
      <c r="I1513" s="103" t="s">
        <v>1384</v>
      </c>
      <c r="J1513" s="99" t="s">
        <v>3230</v>
      </c>
    </row>
    <row r="1514" ht="22.5" spans="1:10">
      <c r="A1514" s="108"/>
      <c r="B1514" s="108"/>
      <c r="C1514" s="103" t="s">
        <v>1379</v>
      </c>
      <c r="D1514" s="103" t="s">
        <v>1583</v>
      </c>
      <c r="E1514" s="99" t="s">
        <v>3231</v>
      </c>
      <c r="F1514" s="103" t="s">
        <v>1375</v>
      </c>
      <c r="G1514" s="99" t="s">
        <v>3232</v>
      </c>
      <c r="H1514" s="103" t="s">
        <v>1536</v>
      </c>
      <c r="I1514" s="103" t="s">
        <v>1384</v>
      </c>
      <c r="J1514" s="99" t="s">
        <v>3603</v>
      </c>
    </row>
    <row r="1515" ht="56.25" spans="1:10">
      <c r="A1515" s="108"/>
      <c r="B1515" s="108"/>
      <c r="C1515" s="103" t="s">
        <v>1399</v>
      </c>
      <c r="D1515" s="103" t="s">
        <v>1400</v>
      </c>
      <c r="E1515" s="99" t="s">
        <v>3234</v>
      </c>
      <c r="F1515" s="103" t="s">
        <v>1528</v>
      </c>
      <c r="G1515" s="99" t="s">
        <v>1874</v>
      </c>
      <c r="H1515" s="103" t="s">
        <v>1397</v>
      </c>
      <c r="I1515" s="103" t="s">
        <v>1384</v>
      </c>
      <c r="J1515" s="99" t="s">
        <v>3604</v>
      </c>
    </row>
    <row r="1516" ht="90" spans="1:10">
      <c r="A1516" s="108"/>
      <c r="B1516" s="108"/>
      <c r="C1516" s="103" t="s">
        <v>1404</v>
      </c>
      <c r="D1516" s="103" t="s">
        <v>1405</v>
      </c>
      <c r="E1516" s="99" t="s">
        <v>3086</v>
      </c>
      <c r="F1516" s="103" t="s">
        <v>3236</v>
      </c>
      <c r="G1516" s="99" t="s">
        <v>1426</v>
      </c>
      <c r="H1516" s="103" t="s">
        <v>1397</v>
      </c>
      <c r="I1516" s="103" t="s">
        <v>1384</v>
      </c>
      <c r="J1516" s="99" t="s">
        <v>3237</v>
      </c>
    </row>
    <row r="1517" ht="90" spans="1:10">
      <c r="A1517" s="110"/>
      <c r="B1517" s="110"/>
      <c r="C1517" s="103" t="s">
        <v>1404</v>
      </c>
      <c r="D1517" s="103" t="s">
        <v>1405</v>
      </c>
      <c r="E1517" s="99" t="s">
        <v>3238</v>
      </c>
      <c r="F1517" s="103" t="s">
        <v>1375</v>
      </c>
      <c r="G1517" s="99" t="s">
        <v>1450</v>
      </c>
      <c r="H1517" s="103" t="s">
        <v>1397</v>
      </c>
      <c r="I1517" s="103" t="s">
        <v>1384</v>
      </c>
      <c r="J1517" s="99" t="s">
        <v>3237</v>
      </c>
    </row>
    <row r="1518" ht="45" spans="1:10">
      <c r="A1518" s="106" t="s">
        <v>3313</v>
      </c>
      <c r="B1518" s="106" t="s">
        <v>3297</v>
      </c>
      <c r="C1518" s="103" t="s">
        <v>1379</v>
      </c>
      <c r="D1518" s="103" t="s">
        <v>1380</v>
      </c>
      <c r="E1518" s="99" t="s">
        <v>3363</v>
      </c>
      <c r="F1518" s="103" t="s">
        <v>1528</v>
      </c>
      <c r="G1518" s="99" t="s">
        <v>3602</v>
      </c>
      <c r="H1518" s="103" t="s">
        <v>1678</v>
      </c>
      <c r="I1518" s="103" t="s">
        <v>1384</v>
      </c>
      <c r="J1518" s="99" t="s">
        <v>3183</v>
      </c>
    </row>
    <row r="1519" ht="67.5" spans="1:10">
      <c r="A1519" s="108"/>
      <c r="B1519" s="108"/>
      <c r="C1519" s="103" t="s">
        <v>1379</v>
      </c>
      <c r="D1519" s="103" t="s">
        <v>1439</v>
      </c>
      <c r="E1519" s="99" t="s">
        <v>3184</v>
      </c>
      <c r="F1519" s="103" t="s">
        <v>1528</v>
      </c>
      <c r="G1519" s="99" t="s">
        <v>1396</v>
      </c>
      <c r="H1519" s="103" t="s">
        <v>1397</v>
      </c>
      <c r="I1519" s="103" t="s">
        <v>1384</v>
      </c>
      <c r="J1519" s="99" t="s">
        <v>3284</v>
      </c>
    </row>
    <row r="1520" ht="45" spans="1:10">
      <c r="A1520" s="108"/>
      <c r="B1520" s="108"/>
      <c r="C1520" s="103" t="s">
        <v>1379</v>
      </c>
      <c r="D1520" s="103" t="s">
        <v>1439</v>
      </c>
      <c r="E1520" s="99" t="s">
        <v>3285</v>
      </c>
      <c r="F1520" s="103" t="s">
        <v>1487</v>
      </c>
      <c r="G1520" s="99" t="s">
        <v>1477</v>
      </c>
      <c r="H1520" s="103" t="s">
        <v>1397</v>
      </c>
      <c r="I1520" s="103" t="s">
        <v>1384</v>
      </c>
      <c r="J1520" s="99" t="s">
        <v>3187</v>
      </c>
    </row>
    <row r="1521" ht="22.5" spans="1:10">
      <c r="A1521" s="108"/>
      <c r="B1521" s="108"/>
      <c r="C1521" s="103" t="s">
        <v>1379</v>
      </c>
      <c r="D1521" s="103" t="s">
        <v>1394</v>
      </c>
      <c r="E1521" s="99" t="s">
        <v>3188</v>
      </c>
      <c r="F1521" s="103" t="s">
        <v>1528</v>
      </c>
      <c r="G1521" s="99" t="s">
        <v>1396</v>
      </c>
      <c r="H1521" s="103" t="s">
        <v>1397</v>
      </c>
      <c r="I1521" s="103" t="s">
        <v>1384</v>
      </c>
      <c r="J1521" s="99" t="s">
        <v>3164</v>
      </c>
    </row>
    <row r="1522" ht="78.75" spans="1:10">
      <c r="A1522" s="108"/>
      <c r="B1522" s="108"/>
      <c r="C1522" s="103" t="s">
        <v>1379</v>
      </c>
      <c r="D1522" s="103" t="s">
        <v>1583</v>
      </c>
      <c r="E1522" s="99" t="s">
        <v>3246</v>
      </c>
      <c r="F1522" s="103" t="s">
        <v>1528</v>
      </c>
      <c r="G1522" s="99" t="s">
        <v>1624</v>
      </c>
      <c r="H1522" s="103" t="s">
        <v>1924</v>
      </c>
      <c r="I1522" s="103" t="s">
        <v>1384</v>
      </c>
      <c r="J1522" s="99" t="s">
        <v>3286</v>
      </c>
    </row>
    <row r="1523" ht="33.75" spans="1:10">
      <c r="A1523" s="108"/>
      <c r="B1523" s="108"/>
      <c r="C1523" s="103" t="s">
        <v>1399</v>
      </c>
      <c r="D1523" s="103" t="s">
        <v>1400</v>
      </c>
      <c r="E1523" s="99" t="s">
        <v>3597</v>
      </c>
      <c r="F1523" s="103" t="s">
        <v>1487</v>
      </c>
      <c r="G1523" s="99" t="s">
        <v>1396</v>
      </c>
      <c r="H1523" s="103" t="s">
        <v>1397</v>
      </c>
      <c r="I1523" s="103" t="s">
        <v>1384</v>
      </c>
      <c r="J1523" s="99" t="s">
        <v>3193</v>
      </c>
    </row>
    <row r="1524" ht="67.5" spans="1:10">
      <c r="A1524" s="108"/>
      <c r="B1524" s="108"/>
      <c r="C1524" s="103" t="s">
        <v>1399</v>
      </c>
      <c r="D1524" s="103" t="s">
        <v>1400</v>
      </c>
      <c r="E1524" s="99" t="s">
        <v>3301</v>
      </c>
      <c r="F1524" s="103" t="s">
        <v>1528</v>
      </c>
      <c r="G1524" s="99" t="s">
        <v>1396</v>
      </c>
      <c r="H1524" s="103" t="s">
        <v>1397</v>
      </c>
      <c r="I1524" s="103" t="s">
        <v>1384</v>
      </c>
      <c r="J1524" s="99" t="s">
        <v>3302</v>
      </c>
    </row>
    <row r="1525" ht="78.75" spans="1:10">
      <c r="A1525" s="108"/>
      <c r="B1525" s="108"/>
      <c r="C1525" s="103" t="s">
        <v>1399</v>
      </c>
      <c r="D1525" s="103" t="s">
        <v>1503</v>
      </c>
      <c r="E1525" s="99" t="s">
        <v>3194</v>
      </c>
      <c r="F1525" s="103" t="s">
        <v>1528</v>
      </c>
      <c r="G1525" s="99" t="s">
        <v>1577</v>
      </c>
      <c r="H1525" s="103" t="s">
        <v>1505</v>
      </c>
      <c r="I1525" s="103" t="s">
        <v>1384</v>
      </c>
      <c r="J1525" s="99" t="s">
        <v>3287</v>
      </c>
    </row>
    <row r="1526" ht="67.5" spans="1:10">
      <c r="A1526" s="108"/>
      <c r="B1526" s="108"/>
      <c r="C1526" s="103" t="s">
        <v>1404</v>
      </c>
      <c r="D1526" s="103" t="s">
        <v>1405</v>
      </c>
      <c r="E1526" s="99" t="s">
        <v>3196</v>
      </c>
      <c r="F1526" s="103" t="s">
        <v>1487</v>
      </c>
      <c r="G1526" s="99" t="s">
        <v>1904</v>
      </c>
      <c r="H1526" s="103" t="s">
        <v>1397</v>
      </c>
      <c r="I1526" s="103" t="s">
        <v>1384</v>
      </c>
      <c r="J1526" s="99" t="s">
        <v>3197</v>
      </c>
    </row>
    <row r="1527" ht="67.5" spans="1:10">
      <c r="A1527" s="110"/>
      <c r="B1527" s="110"/>
      <c r="C1527" s="103" t="s">
        <v>1404</v>
      </c>
      <c r="D1527" s="103" t="s">
        <v>1405</v>
      </c>
      <c r="E1527" s="99" t="s">
        <v>3198</v>
      </c>
      <c r="F1527" s="103" t="s">
        <v>1487</v>
      </c>
      <c r="G1527" s="99" t="s">
        <v>1904</v>
      </c>
      <c r="H1527" s="103" t="s">
        <v>1397</v>
      </c>
      <c r="I1527" s="103" t="s">
        <v>1384</v>
      </c>
      <c r="J1527" s="99" t="s">
        <v>3199</v>
      </c>
    </row>
    <row r="1528" ht="33.75" spans="1:10">
      <c r="A1528" s="106" t="s">
        <v>3213</v>
      </c>
      <c r="B1528" s="106" t="s">
        <v>3214</v>
      </c>
      <c r="C1528" s="103" t="s">
        <v>1379</v>
      </c>
      <c r="D1528" s="103" t="s">
        <v>1380</v>
      </c>
      <c r="E1528" s="99" t="s">
        <v>3215</v>
      </c>
      <c r="F1528" s="103" t="s">
        <v>1528</v>
      </c>
      <c r="G1528" s="99" t="s">
        <v>3605</v>
      </c>
      <c r="H1528" s="103" t="s">
        <v>1536</v>
      </c>
      <c r="I1528" s="103" t="s">
        <v>1384</v>
      </c>
      <c r="J1528" s="99" t="s">
        <v>3606</v>
      </c>
    </row>
    <row r="1529" spans="1:10">
      <c r="A1529" s="108"/>
      <c r="B1529" s="108"/>
      <c r="C1529" s="103" t="s">
        <v>1379</v>
      </c>
      <c r="D1529" s="103" t="s">
        <v>1394</v>
      </c>
      <c r="E1529" s="99" t="s">
        <v>3163</v>
      </c>
      <c r="F1529" s="103" t="s">
        <v>1528</v>
      </c>
      <c r="G1529" s="99" t="s">
        <v>1396</v>
      </c>
      <c r="H1529" s="103" t="s">
        <v>1397</v>
      </c>
      <c r="I1529" s="103" t="s">
        <v>1384</v>
      </c>
      <c r="J1529" s="99" t="s">
        <v>3217</v>
      </c>
    </row>
    <row r="1530" ht="33.75" spans="1:10">
      <c r="A1530" s="108"/>
      <c r="B1530" s="108"/>
      <c r="C1530" s="103" t="s">
        <v>1379</v>
      </c>
      <c r="D1530" s="103" t="s">
        <v>1583</v>
      </c>
      <c r="E1530" s="99" t="s">
        <v>3218</v>
      </c>
      <c r="F1530" s="103" t="s">
        <v>1528</v>
      </c>
      <c r="G1530" s="99" t="s">
        <v>1624</v>
      </c>
      <c r="H1530" s="103" t="s">
        <v>3208</v>
      </c>
      <c r="I1530" s="103" t="s">
        <v>1384</v>
      </c>
      <c r="J1530" s="99" t="s">
        <v>3219</v>
      </c>
    </row>
    <row r="1531" ht="56.25" spans="1:10">
      <c r="A1531" s="108"/>
      <c r="B1531" s="108"/>
      <c r="C1531" s="103" t="s">
        <v>1399</v>
      </c>
      <c r="D1531" s="103" t="s">
        <v>1400</v>
      </c>
      <c r="E1531" s="99" t="s">
        <v>3220</v>
      </c>
      <c r="F1531" s="103" t="s">
        <v>1487</v>
      </c>
      <c r="G1531" s="99" t="s">
        <v>1396</v>
      </c>
      <c r="H1531" s="103" t="s">
        <v>1397</v>
      </c>
      <c r="I1531" s="103" t="s">
        <v>1384</v>
      </c>
      <c r="J1531" s="99" t="s">
        <v>3335</v>
      </c>
    </row>
    <row r="1532" ht="56.25" spans="1:10">
      <c r="A1532" s="110"/>
      <c r="B1532" s="110"/>
      <c r="C1532" s="103" t="s">
        <v>1404</v>
      </c>
      <c r="D1532" s="103" t="s">
        <v>1405</v>
      </c>
      <c r="E1532" s="99" t="s">
        <v>3222</v>
      </c>
      <c r="F1532" s="103" t="s">
        <v>1487</v>
      </c>
      <c r="G1532" s="99" t="s">
        <v>1426</v>
      </c>
      <c r="H1532" s="103" t="s">
        <v>1397</v>
      </c>
      <c r="I1532" s="103" t="s">
        <v>1384</v>
      </c>
      <c r="J1532" s="99" t="s">
        <v>3335</v>
      </c>
    </row>
    <row r="1533" ht="56.25" spans="1:10">
      <c r="A1533" s="106" t="s">
        <v>3239</v>
      </c>
      <c r="B1533" s="106" t="s">
        <v>3240</v>
      </c>
      <c r="C1533" s="103" t="s">
        <v>1379</v>
      </c>
      <c r="D1533" s="103" t="s">
        <v>1380</v>
      </c>
      <c r="E1533" s="99" t="s">
        <v>3241</v>
      </c>
      <c r="F1533" s="103" t="s">
        <v>1528</v>
      </c>
      <c r="G1533" s="99" t="s">
        <v>1577</v>
      </c>
      <c r="H1533" s="103" t="s">
        <v>1678</v>
      </c>
      <c r="I1533" s="103" t="s">
        <v>1384</v>
      </c>
      <c r="J1533" s="99" t="s">
        <v>3607</v>
      </c>
    </row>
    <row r="1534" ht="56.25" spans="1:10">
      <c r="A1534" s="108"/>
      <c r="B1534" s="108"/>
      <c r="C1534" s="103" t="s">
        <v>1379</v>
      </c>
      <c r="D1534" s="103" t="s">
        <v>1439</v>
      </c>
      <c r="E1534" s="99" t="s">
        <v>3608</v>
      </c>
      <c r="F1534" s="103" t="s">
        <v>1528</v>
      </c>
      <c r="G1534" s="99" t="s">
        <v>3609</v>
      </c>
      <c r="H1534" s="103" t="s">
        <v>1397</v>
      </c>
      <c r="I1534" s="103" t="s">
        <v>1384</v>
      </c>
      <c r="J1534" s="99" t="s">
        <v>3245</v>
      </c>
    </row>
    <row r="1535" ht="45" spans="1:10">
      <c r="A1535" s="108"/>
      <c r="B1535" s="108"/>
      <c r="C1535" s="103" t="s">
        <v>1379</v>
      </c>
      <c r="D1535" s="103" t="s">
        <v>1439</v>
      </c>
      <c r="E1535" s="99" t="s">
        <v>3285</v>
      </c>
      <c r="F1535" s="103" t="s">
        <v>1487</v>
      </c>
      <c r="G1535" s="99" t="s">
        <v>1477</v>
      </c>
      <c r="H1535" s="103" t="s">
        <v>1397</v>
      </c>
      <c r="I1535" s="103" t="s">
        <v>1384</v>
      </c>
      <c r="J1535" s="99" t="s">
        <v>3187</v>
      </c>
    </row>
    <row r="1536" ht="22.5" spans="1:10">
      <c r="A1536" s="108"/>
      <c r="B1536" s="108"/>
      <c r="C1536" s="103" t="s">
        <v>1379</v>
      </c>
      <c r="D1536" s="103" t="s">
        <v>1394</v>
      </c>
      <c r="E1536" s="99" t="s">
        <v>3188</v>
      </c>
      <c r="F1536" s="103" t="s">
        <v>1528</v>
      </c>
      <c r="G1536" s="99" t="s">
        <v>1396</v>
      </c>
      <c r="H1536" s="103" t="s">
        <v>1397</v>
      </c>
      <c r="I1536" s="103" t="s">
        <v>1384</v>
      </c>
      <c r="J1536" s="99" t="s">
        <v>3164</v>
      </c>
    </row>
    <row r="1537" ht="56.25" spans="1:10">
      <c r="A1537" s="108"/>
      <c r="B1537" s="108"/>
      <c r="C1537" s="103" t="s">
        <v>1379</v>
      </c>
      <c r="D1537" s="103" t="s">
        <v>1583</v>
      </c>
      <c r="E1537" s="99" t="s">
        <v>3368</v>
      </c>
      <c r="F1537" s="103" t="s">
        <v>1528</v>
      </c>
      <c r="G1537" s="99" t="s">
        <v>2227</v>
      </c>
      <c r="H1537" s="103" t="s">
        <v>1924</v>
      </c>
      <c r="I1537" s="103" t="s">
        <v>1384</v>
      </c>
      <c r="J1537" s="99" t="s">
        <v>3247</v>
      </c>
    </row>
    <row r="1538" ht="33.75" spans="1:10">
      <c r="A1538" s="108"/>
      <c r="B1538" s="108"/>
      <c r="C1538" s="103" t="s">
        <v>1399</v>
      </c>
      <c r="D1538" s="103" t="s">
        <v>1400</v>
      </c>
      <c r="E1538" s="99" t="s">
        <v>3300</v>
      </c>
      <c r="F1538" s="103" t="s">
        <v>1487</v>
      </c>
      <c r="G1538" s="99" t="s">
        <v>3306</v>
      </c>
      <c r="H1538" s="103" t="s">
        <v>1397</v>
      </c>
      <c r="I1538" s="103" t="s">
        <v>1384</v>
      </c>
      <c r="J1538" s="99" t="s">
        <v>3193</v>
      </c>
    </row>
    <row r="1539" ht="56.25" spans="1:10">
      <c r="A1539" s="108"/>
      <c r="B1539" s="108"/>
      <c r="C1539" s="103" t="s">
        <v>1404</v>
      </c>
      <c r="D1539" s="103" t="s">
        <v>1405</v>
      </c>
      <c r="E1539" s="99" t="s">
        <v>3196</v>
      </c>
      <c r="F1539" s="103" t="s">
        <v>1487</v>
      </c>
      <c r="G1539" s="99" t="s">
        <v>1426</v>
      </c>
      <c r="H1539" s="103" t="s">
        <v>1397</v>
      </c>
      <c r="I1539" s="103" t="s">
        <v>1384</v>
      </c>
      <c r="J1539" s="99" t="s">
        <v>3248</v>
      </c>
    </row>
    <row r="1540" ht="67.5" spans="1:10">
      <c r="A1540" s="110"/>
      <c r="B1540" s="110"/>
      <c r="C1540" s="103" t="s">
        <v>1404</v>
      </c>
      <c r="D1540" s="103" t="s">
        <v>1405</v>
      </c>
      <c r="E1540" s="99" t="s">
        <v>3198</v>
      </c>
      <c r="F1540" s="103" t="s">
        <v>1487</v>
      </c>
      <c r="G1540" s="99" t="s">
        <v>1426</v>
      </c>
      <c r="H1540" s="103" t="s">
        <v>1397</v>
      </c>
      <c r="I1540" s="103" t="s">
        <v>1384</v>
      </c>
      <c r="J1540" s="99" t="s">
        <v>3249</v>
      </c>
    </row>
    <row r="1541" ht="33.75" spans="1:10">
      <c r="A1541" s="106" t="s">
        <v>3269</v>
      </c>
      <c r="B1541" s="106" t="s">
        <v>3270</v>
      </c>
      <c r="C1541" s="103" t="s">
        <v>1379</v>
      </c>
      <c r="D1541" s="103" t="s">
        <v>1380</v>
      </c>
      <c r="E1541" s="99" t="s">
        <v>3485</v>
      </c>
      <c r="F1541" s="103" t="s">
        <v>1528</v>
      </c>
      <c r="G1541" s="99" t="s">
        <v>3610</v>
      </c>
      <c r="H1541" s="103" t="s">
        <v>1530</v>
      </c>
      <c r="I1541" s="103" t="s">
        <v>1384</v>
      </c>
      <c r="J1541" s="99" t="s">
        <v>3173</v>
      </c>
    </row>
    <row r="1542" ht="45" spans="1:10">
      <c r="A1542" s="108"/>
      <c r="B1542" s="108"/>
      <c r="C1542" s="103" t="s">
        <v>1379</v>
      </c>
      <c r="D1542" s="103" t="s">
        <v>1439</v>
      </c>
      <c r="E1542" s="99" t="s">
        <v>3229</v>
      </c>
      <c r="F1542" s="103" t="s">
        <v>1528</v>
      </c>
      <c r="G1542" s="99" t="s">
        <v>1472</v>
      </c>
      <c r="H1542" s="103" t="s">
        <v>1397</v>
      </c>
      <c r="I1542" s="103" t="s">
        <v>1384</v>
      </c>
      <c r="J1542" s="99" t="s">
        <v>3273</v>
      </c>
    </row>
    <row r="1543" ht="22.5" spans="1:10">
      <c r="A1543" s="108"/>
      <c r="B1543" s="108"/>
      <c r="C1543" s="103" t="s">
        <v>1379</v>
      </c>
      <c r="D1543" s="103" t="s">
        <v>1394</v>
      </c>
      <c r="E1543" s="99" t="s">
        <v>3078</v>
      </c>
      <c r="F1543" s="103" t="s">
        <v>1528</v>
      </c>
      <c r="G1543" s="99" t="s">
        <v>1472</v>
      </c>
      <c r="H1543" s="103" t="s">
        <v>1397</v>
      </c>
      <c r="I1543" s="103" t="s">
        <v>1384</v>
      </c>
      <c r="J1543" s="99" t="s">
        <v>3274</v>
      </c>
    </row>
    <row r="1544" ht="22.5" spans="1:10">
      <c r="A1544" s="108"/>
      <c r="B1544" s="108"/>
      <c r="C1544" s="103" t="s">
        <v>1379</v>
      </c>
      <c r="D1544" s="103" t="s">
        <v>1583</v>
      </c>
      <c r="E1544" s="99" t="s">
        <v>3489</v>
      </c>
      <c r="F1544" s="103" t="s">
        <v>1375</v>
      </c>
      <c r="G1544" s="99" t="s">
        <v>3378</v>
      </c>
      <c r="H1544" s="103" t="s">
        <v>1536</v>
      </c>
      <c r="I1544" s="103" t="s">
        <v>1384</v>
      </c>
      <c r="J1544" s="99" t="s">
        <v>3276</v>
      </c>
    </row>
    <row r="1545" ht="22.5" spans="1:10">
      <c r="A1545" s="108"/>
      <c r="B1545" s="108"/>
      <c r="C1545" s="103" t="s">
        <v>1379</v>
      </c>
      <c r="D1545" s="103" t="s">
        <v>1583</v>
      </c>
      <c r="E1545" s="99" t="s">
        <v>3491</v>
      </c>
      <c r="F1545" s="103" t="s">
        <v>1375</v>
      </c>
      <c r="G1545" s="99" t="s">
        <v>3492</v>
      </c>
      <c r="H1545" s="103" t="s">
        <v>1536</v>
      </c>
      <c r="I1545" s="103" t="s">
        <v>1384</v>
      </c>
      <c r="J1545" s="99" t="s">
        <v>3276</v>
      </c>
    </row>
    <row r="1546" ht="101.25" spans="1:10">
      <c r="A1546" s="108"/>
      <c r="B1546" s="108"/>
      <c r="C1546" s="103" t="s">
        <v>1399</v>
      </c>
      <c r="D1546" s="103" t="s">
        <v>1400</v>
      </c>
      <c r="E1546" s="99" t="s">
        <v>3082</v>
      </c>
      <c r="F1546" s="103" t="s">
        <v>1487</v>
      </c>
      <c r="G1546" s="99" t="s">
        <v>1450</v>
      </c>
      <c r="H1546" s="103" t="s">
        <v>1397</v>
      </c>
      <c r="I1546" s="103" t="s">
        <v>1384</v>
      </c>
      <c r="J1546" s="99" t="s">
        <v>3175</v>
      </c>
    </row>
    <row r="1547" ht="90" spans="1:10">
      <c r="A1547" s="110"/>
      <c r="B1547" s="110"/>
      <c r="C1547" s="103" t="s">
        <v>1404</v>
      </c>
      <c r="D1547" s="103" t="s">
        <v>1405</v>
      </c>
      <c r="E1547" s="99" t="s">
        <v>1538</v>
      </c>
      <c r="F1547" s="103" t="s">
        <v>1487</v>
      </c>
      <c r="G1547" s="99" t="s">
        <v>1450</v>
      </c>
      <c r="H1547" s="103" t="s">
        <v>1397</v>
      </c>
      <c r="I1547" s="103" t="s">
        <v>1384</v>
      </c>
      <c r="J1547" s="99" t="s">
        <v>3177</v>
      </c>
    </row>
    <row r="1548" spans="1:10">
      <c r="A1548" s="99" t="s">
        <v>3611</v>
      </c>
      <c r="B1548" s="104"/>
      <c r="C1548" s="104"/>
      <c r="D1548" s="104"/>
      <c r="E1548" s="104"/>
      <c r="F1548" s="105"/>
      <c r="G1548" s="104"/>
      <c r="H1548" s="105"/>
      <c r="I1548" s="105"/>
      <c r="J1548" s="104"/>
    </row>
    <row r="1549" ht="45" spans="1:10">
      <c r="A1549" s="106" t="s">
        <v>3423</v>
      </c>
      <c r="B1549" s="106" t="s">
        <v>3180</v>
      </c>
      <c r="C1549" s="103" t="s">
        <v>1379</v>
      </c>
      <c r="D1549" s="103" t="s">
        <v>1380</v>
      </c>
      <c r="E1549" s="99" t="s">
        <v>3181</v>
      </c>
      <c r="F1549" s="103" t="s">
        <v>1528</v>
      </c>
      <c r="G1549" s="99" t="s">
        <v>3612</v>
      </c>
      <c r="H1549" s="103" t="s">
        <v>1678</v>
      </c>
      <c r="I1549" s="103" t="s">
        <v>1384</v>
      </c>
      <c r="J1549" s="99" t="s">
        <v>3183</v>
      </c>
    </row>
    <row r="1550" ht="67.5" spans="1:10">
      <c r="A1550" s="108"/>
      <c r="B1550" s="108"/>
      <c r="C1550" s="103" t="s">
        <v>1379</v>
      </c>
      <c r="D1550" s="103" t="s">
        <v>1439</v>
      </c>
      <c r="E1550" s="99" t="s">
        <v>3184</v>
      </c>
      <c r="F1550" s="103" t="s">
        <v>1528</v>
      </c>
      <c r="G1550" s="99" t="s">
        <v>3613</v>
      </c>
      <c r="H1550" s="103" t="s">
        <v>1397</v>
      </c>
      <c r="I1550" s="103" t="s">
        <v>1384</v>
      </c>
      <c r="J1550" s="99" t="s">
        <v>3185</v>
      </c>
    </row>
    <row r="1551" ht="22.5" spans="1:10">
      <c r="A1551" s="108"/>
      <c r="B1551" s="108"/>
      <c r="C1551" s="103" t="s">
        <v>1379</v>
      </c>
      <c r="D1551" s="103" t="s">
        <v>1394</v>
      </c>
      <c r="E1551" s="99" t="s">
        <v>3188</v>
      </c>
      <c r="F1551" s="103" t="s">
        <v>1528</v>
      </c>
      <c r="G1551" s="99" t="s">
        <v>1396</v>
      </c>
      <c r="H1551" s="103" t="s">
        <v>1397</v>
      </c>
      <c r="I1551" s="103" t="s">
        <v>1384</v>
      </c>
      <c r="J1551" s="99" t="s">
        <v>3164</v>
      </c>
    </row>
    <row r="1552" ht="67.5" spans="1:10">
      <c r="A1552" s="108"/>
      <c r="B1552" s="108"/>
      <c r="C1552" s="103" t="s">
        <v>1379</v>
      </c>
      <c r="D1552" s="103" t="s">
        <v>1583</v>
      </c>
      <c r="E1552" s="99" t="s">
        <v>3189</v>
      </c>
      <c r="F1552" s="103" t="s">
        <v>1528</v>
      </c>
      <c r="G1552" s="99" t="s">
        <v>3190</v>
      </c>
      <c r="H1552" s="103" t="s">
        <v>1924</v>
      </c>
      <c r="I1552" s="103" t="s">
        <v>1384</v>
      </c>
      <c r="J1552" s="99" t="s">
        <v>3191</v>
      </c>
    </row>
    <row r="1553" ht="33.75" spans="1:10">
      <c r="A1553" s="108"/>
      <c r="B1553" s="108"/>
      <c r="C1553" s="103" t="s">
        <v>1399</v>
      </c>
      <c r="D1553" s="103" t="s">
        <v>1400</v>
      </c>
      <c r="E1553" s="99" t="s">
        <v>3192</v>
      </c>
      <c r="F1553" s="103" t="s">
        <v>1487</v>
      </c>
      <c r="G1553" s="99" t="s">
        <v>1874</v>
      </c>
      <c r="H1553" s="103" t="s">
        <v>1397</v>
      </c>
      <c r="I1553" s="103" t="s">
        <v>1384</v>
      </c>
      <c r="J1553" s="99" t="s">
        <v>3193</v>
      </c>
    </row>
    <row r="1554" ht="67.5" spans="1:10">
      <c r="A1554" s="108"/>
      <c r="B1554" s="108"/>
      <c r="C1554" s="103" t="s">
        <v>1399</v>
      </c>
      <c r="D1554" s="103" t="s">
        <v>1503</v>
      </c>
      <c r="E1554" s="99" t="s">
        <v>3194</v>
      </c>
      <c r="F1554" s="103" t="s">
        <v>1528</v>
      </c>
      <c r="G1554" s="99" t="s">
        <v>2231</v>
      </c>
      <c r="H1554" s="103" t="s">
        <v>1505</v>
      </c>
      <c r="I1554" s="103" t="s">
        <v>1384</v>
      </c>
      <c r="J1554" s="99" t="s">
        <v>3195</v>
      </c>
    </row>
    <row r="1555" ht="67.5" spans="1:10">
      <c r="A1555" s="108"/>
      <c r="B1555" s="108"/>
      <c r="C1555" s="103" t="s">
        <v>1404</v>
      </c>
      <c r="D1555" s="103" t="s">
        <v>1405</v>
      </c>
      <c r="E1555" s="99" t="s">
        <v>3196</v>
      </c>
      <c r="F1555" s="103" t="s">
        <v>1487</v>
      </c>
      <c r="G1555" s="99" t="s">
        <v>1426</v>
      </c>
      <c r="H1555" s="103" t="s">
        <v>1397</v>
      </c>
      <c r="I1555" s="103" t="s">
        <v>1384</v>
      </c>
      <c r="J1555" s="99" t="s">
        <v>3197</v>
      </c>
    </row>
    <row r="1556" ht="67.5" spans="1:10">
      <c r="A1556" s="110"/>
      <c r="B1556" s="110"/>
      <c r="C1556" s="103" t="s">
        <v>1404</v>
      </c>
      <c r="D1556" s="103" t="s">
        <v>1405</v>
      </c>
      <c r="E1556" s="99" t="s">
        <v>3198</v>
      </c>
      <c r="F1556" s="103" t="s">
        <v>1487</v>
      </c>
      <c r="G1556" s="99" t="s">
        <v>1426</v>
      </c>
      <c r="H1556" s="103" t="s">
        <v>1397</v>
      </c>
      <c r="I1556" s="103" t="s">
        <v>1384</v>
      </c>
      <c r="J1556" s="99" t="s">
        <v>3199</v>
      </c>
    </row>
    <row r="1557" ht="45" spans="1:10">
      <c r="A1557" s="106" t="s">
        <v>3343</v>
      </c>
      <c r="B1557" s="106" t="s">
        <v>3251</v>
      </c>
      <c r="C1557" s="103" t="s">
        <v>1379</v>
      </c>
      <c r="D1557" s="103" t="s">
        <v>1380</v>
      </c>
      <c r="E1557" s="99" t="s">
        <v>3289</v>
      </c>
      <c r="F1557" s="103" t="s">
        <v>1528</v>
      </c>
      <c r="G1557" s="99" t="s">
        <v>3520</v>
      </c>
      <c r="H1557" s="103" t="s">
        <v>1678</v>
      </c>
      <c r="I1557" s="103" t="s">
        <v>1384</v>
      </c>
      <c r="J1557" s="99" t="s">
        <v>3614</v>
      </c>
    </row>
    <row r="1558" ht="33.75" spans="1:10">
      <c r="A1558" s="108"/>
      <c r="B1558" s="108"/>
      <c r="C1558" s="103" t="s">
        <v>1379</v>
      </c>
      <c r="D1558" s="103" t="s">
        <v>1439</v>
      </c>
      <c r="E1558" s="99" t="s">
        <v>3255</v>
      </c>
      <c r="F1558" s="103" t="s">
        <v>1487</v>
      </c>
      <c r="G1558" s="99" t="s">
        <v>1396</v>
      </c>
      <c r="H1558" s="103" t="s">
        <v>1397</v>
      </c>
      <c r="I1558" s="103" t="s">
        <v>1384</v>
      </c>
      <c r="J1558" s="99" t="s">
        <v>3256</v>
      </c>
    </row>
    <row r="1559" ht="45" spans="1:10">
      <c r="A1559" s="108"/>
      <c r="B1559" s="108"/>
      <c r="C1559" s="103" t="s">
        <v>1379</v>
      </c>
      <c r="D1559" s="103" t="s">
        <v>1394</v>
      </c>
      <c r="E1559" s="99" t="s">
        <v>3257</v>
      </c>
      <c r="F1559" s="103" t="s">
        <v>1528</v>
      </c>
      <c r="G1559" s="99" t="s">
        <v>1396</v>
      </c>
      <c r="H1559" s="103" t="s">
        <v>1397</v>
      </c>
      <c r="I1559" s="103" t="s">
        <v>1384</v>
      </c>
      <c r="J1559" s="99" t="s">
        <v>3292</v>
      </c>
    </row>
    <row r="1560" ht="22.5" spans="1:10">
      <c r="A1560" s="108"/>
      <c r="B1560" s="108"/>
      <c r="C1560" s="103" t="s">
        <v>1379</v>
      </c>
      <c r="D1560" s="103" t="s">
        <v>1583</v>
      </c>
      <c r="E1560" s="99" t="s">
        <v>3259</v>
      </c>
      <c r="F1560" s="103" t="s">
        <v>1528</v>
      </c>
      <c r="G1560" s="99" t="s">
        <v>3260</v>
      </c>
      <c r="H1560" s="103" t="s">
        <v>1536</v>
      </c>
      <c r="I1560" s="103" t="s">
        <v>1384</v>
      </c>
      <c r="J1560" s="99" t="s">
        <v>3261</v>
      </c>
    </row>
    <row r="1561" ht="78.75" spans="1:10">
      <c r="A1561" s="108"/>
      <c r="B1561" s="108"/>
      <c r="C1561" s="103" t="s">
        <v>1399</v>
      </c>
      <c r="D1561" s="103" t="s">
        <v>1400</v>
      </c>
      <c r="E1561" s="99" t="s">
        <v>3082</v>
      </c>
      <c r="F1561" s="103" t="s">
        <v>1528</v>
      </c>
      <c r="G1561" s="99" t="s">
        <v>1426</v>
      </c>
      <c r="H1561" s="103" t="s">
        <v>1397</v>
      </c>
      <c r="I1561" s="103" t="s">
        <v>1384</v>
      </c>
      <c r="J1561" s="99" t="s">
        <v>3293</v>
      </c>
    </row>
    <row r="1562" ht="56.25" spans="1:10">
      <c r="A1562" s="108"/>
      <c r="B1562" s="108"/>
      <c r="C1562" s="103" t="s">
        <v>1399</v>
      </c>
      <c r="D1562" s="103" t="s">
        <v>1503</v>
      </c>
      <c r="E1562" s="99" t="s">
        <v>3264</v>
      </c>
      <c r="F1562" s="103" t="s">
        <v>1841</v>
      </c>
      <c r="G1562" s="99" t="s">
        <v>1577</v>
      </c>
      <c r="H1562" s="103" t="s">
        <v>1505</v>
      </c>
      <c r="I1562" s="103" t="s">
        <v>1384</v>
      </c>
      <c r="J1562" s="99" t="s">
        <v>3294</v>
      </c>
    </row>
    <row r="1563" ht="78.75" spans="1:10">
      <c r="A1563" s="108"/>
      <c r="B1563" s="108"/>
      <c r="C1563" s="103" t="s">
        <v>1404</v>
      </c>
      <c r="D1563" s="103" t="s">
        <v>1405</v>
      </c>
      <c r="E1563" s="99" t="s">
        <v>3266</v>
      </c>
      <c r="F1563" s="103" t="s">
        <v>1487</v>
      </c>
      <c r="G1563" s="99" t="s">
        <v>1426</v>
      </c>
      <c r="H1563" s="103" t="s">
        <v>1397</v>
      </c>
      <c r="I1563" s="103" t="s">
        <v>1384</v>
      </c>
      <c r="J1563" s="99" t="s">
        <v>3293</v>
      </c>
    </row>
    <row r="1564" ht="90" spans="1:10">
      <c r="A1564" s="110"/>
      <c r="B1564" s="110"/>
      <c r="C1564" s="103" t="s">
        <v>1404</v>
      </c>
      <c r="D1564" s="103" t="s">
        <v>1405</v>
      </c>
      <c r="E1564" s="99" t="s">
        <v>3086</v>
      </c>
      <c r="F1564" s="103" t="s">
        <v>1487</v>
      </c>
      <c r="G1564" s="99" t="s">
        <v>1426</v>
      </c>
      <c r="H1564" s="103" t="s">
        <v>1397</v>
      </c>
      <c r="I1564" s="103" t="s">
        <v>1384</v>
      </c>
      <c r="J1564" s="99" t="s">
        <v>3295</v>
      </c>
    </row>
    <row r="1565" ht="33.75" spans="1:10">
      <c r="A1565" s="106" t="s">
        <v>3269</v>
      </c>
      <c r="B1565" s="106" t="s">
        <v>3270</v>
      </c>
      <c r="C1565" s="103" t="s">
        <v>1379</v>
      </c>
      <c r="D1565" s="103" t="s">
        <v>1380</v>
      </c>
      <c r="E1565" s="99" t="s">
        <v>3271</v>
      </c>
      <c r="F1565" s="103" t="s">
        <v>1528</v>
      </c>
      <c r="G1565" s="99" t="s">
        <v>3615</v>
      </c>
      <c r="H1565" s="103" t="s">
        <v>1530</v>
      </c>
      <c r="I1565" s="103" t="s">
        <v>1384</v>
      </c>
      <c r="J1565" s="99" t="s">
        <v>3173</v>
      </c>
    </row>
    <row r="1566" ht="45" spans="1:10">
      <c r="A1566" s="108"/>
      <c r="B1566" s="108"/>
      <c r="C1566" s="103" t="s">
        <v>1379</v>
      </c>
      <c r="D1566" s="103" t="s">
        <v>1439</v>
      </c>
      <c r="E1566" s="99" t="s">
        <v>3229</v>
      </c>
      <c r="F1566" s="103" t="s">
        <v>1528</v>
      </c>
      <c r="G1566" s="99" t="s">
        <v>1472</v>
      </c>
      <c r="H1566" s="103" t="s">
        <v>1397</v>
      </c>
      <c r="I1566" s="103" t="s">
        <v>1384</v>
      </c>
      <c r="J1566" s="99" t="s">
        <v>3273</v>
      </c>
    </row>
    <row r="1567" ht="22.5" spans="1:10">
      <c r="A1567" s="108"/>
      <c r="B1567" s="108"/>
      <c r="C1567" s="103" t="s">
        <v>1379</v>
      </c>
      <c r="D1567" s="103" t="s">
        <v>1394</v>
      </c>
      <c r="E1567" s="99" t="s">
        <v>3078</v>
      </c>
      <c r="F1567" s="103" t="s">
        <v>1528</v>
      </c>
      <c r="G1567" s="99" t="s">
        <v>1472</v>
      </c>
      <c r="H1567" s="103" t="s">
        <v>1397</v>
      </c>
      <c r="I1567" s="103" t="s">
        <v>1384</v>
      </c>
      <c r="J1567" s="99" t="s">
        <v>3274</v>
      </c>
    </row>
    <row r="1568" ht="22.5" spans="1:10">
      <c r="A1568" s="108"/>
      <c r="B1568" s="108"/>
      <c r="C1568" s="103" t="s">
        <v>1379</v>
      </c>
      <c r="D1568" s="103" t="s">
        <v>1583</v>
      </c>
      <c r="E1568" s="99" t="s">
        <v>3275</v>
      </c>
      <c r="F1568" s="103" t="s">
        <v>1375</v>
      </c>
      <c r="G1568" s="99" t="s">
        <v>2689</v>
      </c>
      <c r="H1568" s="103" t="s">
        <v>1536</v>
      </c>
      <c r="I1568" s="103" t="s">
        <v>1384</v>
      </c>
      <c r="J1568" s="99" t="s">
        <v>3276</v>
      </c>
    </row>
    <row r="1569" ht="22.5" spans="1:10">
      <c r="A1569" s="108"/>
      <c r="B1569" s="108"/>
      <c r="C1569" s="103" t="s">
        <v>1379</v>
      </c>
      <c r="D1569" s="103" t="s">
        <v>1583</v>
      </c>
      <c r="E1569" s="99" t="s">
        <v>3277</v>
      </c>
      <c r="F1569" s="103" t="s">
        <v>1375</v>
      </c>
      <c r="G1569" s="99" t="s">
        <v>3278</v>
      </c>
      <c r="H1569" s="103" t="s">
        <v>1536</v>
      </c>
      <c r="I1569" s="103" t="s">
        <v>1384</v>
      </c>
      <c r="J1569" s="99" t="s">
        <v>3276</v>
      </c>
    </row>
    <row r="1570" ht="112.5" spans="1:10">
      <c r="A1570" s="108"/>
      <c r="B1570" s="108"/>
      <c r="C1570" s="103" t="s">
        <v>1399</v>
      </c>
      <c r="D1570" s="103" t="s">
        <v>1400</v>
      </c>
      <c r="E1570" s="99" t="s">
        <v>3099</v>
      </c>
      <c r="F1570" s="103" t="s">
        <v>1487</v>
      </c>
      <c r="G1570" s="99" t="s">
        <v>2664</v>
      </c>
      <c r="H1570" s="103" t="s">
        <v>1397</v>
      </c>
      <c r="I1570" s="103" t="s">
        <v>1384</v>
      </c>
      <c r="J1570" s="99" t="s">
        <v>3616</v>
      </c>
    </row>
    <row r="1571" ht="90" spans="1:10">
      <c r="A1571" s="110"/>
      <c r="B1571" s="110"/>
      <c r="C1571" s="103" t="s">
        <v>1404</v>
      </c>
      <c r="D1571" s="103" t="s">
        <v>1405</v>
      </c>
      <c r="E1571" s="99" t="s">
        <v>1538</v>
      </c>
      <c r="F1571" s="103" t="s">
        <v>1487</v>
      </c>
      <c r="G1571" s="99" t="s">
        <v>1450</v>
      </c>
      <c r="H1571" s="103" t="s">
        <v>1397</v>
      </c>
      <c r="I1571" s="103" t="s">
        <v>1384</v>
      </c>
      <c r="J1571" s="99" t="s">
        <v>3177</v>
      </c>
    </row>
    <row r="1572" ht="45" spans="1:10">
      <c r="A1572" s="106" t="s">
        <v>3296</v>
      </c>
      <c r="B1572" s="106" t="s">
        <v>3180</v>
      </c>
      <c r="C1572" s="103" t="s">
        <v>1379</v>
      </c>
      <c r="D1572" s="103" t="s">
        <v>1380</v>
      </c>
      <c r="E1572" s="99" t="s">
        <v>3282</v>
      </c>
      <c r="F1572" s="103" t="s">
        <v>1528</v>
      </c>
      <c r="G1572" s="99" t="s">
        <v>3617</v>
      </c>
      <c r="H1572" s="103" t="s">
        <v>1678</v>
      </c>
      <c r="I1572" s="103" t="s">
        <v>1384</v>
      </c>
      <c r="J1572" s="99" t="s">
        <v>3183</v>
      </c>
    </row>
    <row r="1573" ht="67.5" spans="1:10">
      <c r="A1573" s="108"/>
      <c r="B1573" s="108"/>
      <c r="C1573" s="103" t="s">
        <v>1379</v>
      </c>
      <c r="D1573" s="103" t="s">
        <v>1439</v>
      </c>
      <c r="E1573" s="99" t="s">
        <v>3184</v>
      </c>
      <c r="F1573" s="103" t="s">
        <v>1528</v>
      </c>
      <c r="G1573" s="99" t="s">
        <v>1396</v>
      </c>
      <c r="H1573" s="103" t="s">
        <v>1397</v>
      </c>
      <c r="I1573" s="103" t="s">
        <v>1384</v>
      </c>
      <c r="J1573" s="99" t="s">
        <v>3185</v>
      </c>
    </row>
    <row r="1574" ht="22.5" spans="1:10">
      <c r="A1574" s="108"/>
      <c r="B1574" s="108"/>
      <c r="C1574" s="103" t="s">
        <v>1379</v>
      </c>
      <c r="D1574" s="103" t="s">
        <v>1394</v>
      </c>
      <c r="E1574" s="99" t="s">
        <v>3188</v>
      </c>
      <c r="F1574" s="103" t="s">
        <v>1528</v>
      </c>
      <c r="G1574" s="99" t="s">
        <v>1396</v>
      </c>
      <c r="H1574" s="103" t="s">
        <v>1397</v>
      </c>
      <c r="I1574" s="103" t="s">
        <v>1384</v>
      </c>
      <c r="J1574" s="99" t="s">
        <v>3164</v>
      </c>
    </row>
    <row r="1575" ht="67.5" spans="1:10">
      <c r="A1575" s="108"/>
      <c r="B1575" s="108"/>
      <c r="C1575" s="103" t="s">
        <v>1379</v>
      </c>
      <c r="D1575" s="103" t="s">
        <v>1583</v>
      </c>
      <c r="E1575" s="99" t="s">
        <v>3299</v>
      </c>
      <c r="F1575" s="103" t="s">
        <v>1528</v>
      </c>
      <c r="G1575" s="99" t="s">
        <v>3190</v>
      </c>
      <c r="H1575" s="103" t="s">
        <v>1924</v>
      </c>
      <c r="I1575" s="103" t="s">
        <v>1384</v>
      </c>
      <c r="J1575" s="99" t="s">
        <v>3191</v>
      </c>
    </row>
    <row r="1576" ht="33.75" spans="1:10">
      <c r="A1576" s="108"/>
      <c r="B1576" s="108"/>
      <c r="C1576" s="103" t="s">
        <v>1399</v>
      </c>
      <c r="D1576" s="103" t="s">
        <v>1400</v>
      </c>
      <c r="E1576" s="99" t="s">
        <v>3192</v>
      </c>
      <c r="F1576" s="103" t="s">
        <v>1487</v>
      </c>
      <c r="G1576" s="99" t="s">
        <v>1874</v>
      </c>
      <c r="H1576" s="103" t="s">
        <v>1397</v>
      </c>
      <c r="I1576" s="103" t="s">
        <v>1384</v>
      </c>
      <c r="J1576" s="99" t="s">
        <v>3193</v>
      </c>
    </row>
    <row r="1577" ht="67.5" spans="1:10">
      <c r="A1577" s="108"/>
      <c r="B1577" s="108"/>
      <c r="C1577" s="103" t="s">
        <v>1399</v>
      </c>
      <c r="D1577" s="103" t="s">
        <v>1400</v>
      </c>
      <c r="E1577" s="99" t="s">
        <v>3301</v>
      </c>
      <c r="F1577" s="103" t="s">
        <v>1528</v>
      </c>
      <c r="G1577" s="99" t="s">
        <v>1396</v>
      </c>
      <c r="H1577" s="103" t="s">
        <v>1397</v>
      </c>
      <c r="I1577" s="103" t="s">
        <v>1384</v>
      </c>
      <c r="J1577" s="99" t="s">
        <v>3302</v>
      </c>
    </row>
    <row r="1578" ht="67.5" spans="1:10">
      <c r="A1578" s="108"/>
      <c r="B1578" s="108"/>
      <c r="C1578" s="103" t="s">
        <v>1399</v>
      </c>
      <c r="D1578" s="103" t="s">
        <v>1503</v>
      </c>
      <c r="E1578" s="99" t="s">
        <v>3194</v>
      </c>
      <c r="F1578" s="103" t="s">
        <v>1528</v>
      </c>
      <c r="G1578" s="99" t="s">
        <v>2231</v>
      </c>
      <c r="H1578" s="103" t="s">
        <v>1505</v>
      </c>
      <c r="I1578" s="103" t="s">
        <v>1384</v>
      </c>
      <c r="J1578" s="99" t="s">
        <v>3195</v>
      </c>
    </row>
    <row r="1579" ht="67.5" spans="1:10">
      <c r="A1579" s="108"/>
      <c r="B1579" s="108"/>
      <c r="C1579" s="103" t="s">
        <v>1404</v>
      </c>
      <c r="D1579" s="103" t="s">
        <v>1405</v>
      </c>
      <c r="E1579" s="99" t="s">
        <v>3196</v>
      </c>
      <c r="F1579" s="103" t="s">
        <v>1487</v>
      </c>
      <c r="G1579" s="99" t="s">
        <v>1426</v>
      </c>
      <c r="H1579" s="103" t="s">
        <v>1397</v>
      </c>
      <c r="I1579" s="103" t="s">
        <v>1384</v>
      </c>
      <c r="J1579" s="99" t="s">
        <v>3197</v>
      </c>
    </row>
    <row r="1580" ht="67.5" spans="1:10">
      <c r="A1580" s="110"/>
      <c r="B1580" s="110"/>
      <c r="C1580" s="103" t="s">
        <v>1404</v>
      </c>
      <c r="D1580" s="103" t="s">
        <v>1405</v>
      </c>
      <c r="E1580" s="99" t="s">
        <v>3198</v>
      </c>
      <c r="F1580" s="103" t="s">
        <v>1487</v>
      </c>
      <c r="G1580" s="99" t="s">
        <v>1426</v>
      </c>
      <c r="H1580" s="103" t="s">
        <v>1397</v>
      </c>
      <c r="I1580" s="103" t="s">
        <v>1384</v>
      </c>
      <c r="J1580" s="99" t="s">
        <v>3199</v>
      </c>
    </row>
    <row r="1581" ht="56.25" spans="1:10">
      <c r="A1581" s="106" t="s">
        <v>3239</v>
      </c>
      <c r="B1581" s="106" t="s">
        <v>3240</v>
      </c>
      <c r="C1581" s="103" t="s">
        <v>1379</v>
      </c>
      <c r="D1581" s="103" t="s">
        <v>1380</v>
      </c>
      <c r="E1581" s="99" t="s">
        <v>3241</v>
      </c>
      <c r="F1581" s="103" t="s">
        <v>1528</v>
      </c>
      <c r="G1581" s="99" t="s">
        <v>1517</v>
      </c>
      <c r="H1581" s="103" t="s">
        <v>1678</v>
      </c>
      <c r="I1581" s="103" t="s">
        <v>1384</v>
      </c>
      <c r="J1581" s="99" t="s">
        <v>3243</v>
      </c>
    </row>
    <row r="1582" ht="56.25" spans="1:10">
      <c r="A1582" s="108"/>
      <c r="B1582" s="108"/>
      <c r="C1582" s="103" t="s">
        <v>1379</v>
      </c>
      <c r="D1582" s="103" t="s">
        <v>1439</v>
      </c>
      <c r="E1582" s="99" t="s">
        <v>3184</v>
      </c>
      <c r="F1582" s="103" t="s">
        <v>1528</v>
      </c>
      <c r="G1582" s="99" t="s">
        <v>1396</v>
      </c>
      <c r="H1582" s="103" t="s">
        <v>1397</v>
      </c>
      <c r="I1582" s="103" t="s">
        <v>1384</v>
      </c>
      <c r="J1582" s="99" t="s">
        <v>3245</v>
      </c>
    </row>
    <row r="1583" ht="45" spans="1:10">
      <c r="A1583" s="108"/>
      <c r="B1583" s="108"/>
      <c r="C1583" s="103" t="s">
        <v>1379</v>
      </c>
      <c r="D1583" s="103" t="s">
        <v>1439</v>
      </c>
      <c r="E1583" s="99" t="s">
        <v>3285</v>
      </c>
      <c r="F1583" s="103" t="s">
        <v>1487</v>
      </c>
      <c r="G1583" s="99" t="s">
        <v>1477</v>
      </c>
      <c r="H1583" s="103" t="s">
        <v>1397</v>
      </c>
      <c r="I1583" s="103" t="s">
        <v>1384</v>
      </c>
      <c r="J1583" s="99" t="s">
        <v>3187</v>
      </c>
    </row>
    <row r="1584" ht="22.5" spans="1:10">
      <c r="A1584" s="108"/>
      <c r="B1584" s="108"/>
      <c r="C1584" s="103" t="s">
        <v>1379</v>
      </c>
      <c r="D1584" s="103" t="s">
        <v>1394</v>
      </c>
      <c r="E1584" s="99" t="s">
        <v>3188</v>
      </c>
      <c r="F1584" s="103" t="s">
        <v>1528</v>
      </c>
      <c r="G1584" s="99" t="s">
        <v>1396</v>
      </c>
      <c r="H1584" s="103" t="s">
        <v>1397</v>
      </c>
      <c r="I1584" s="103" t="s">
        <v>1384</v>
      </c>
      <c r="J1584" s="99" t="s">
        <v>3164</v>
      </c>
    </row>
    <row r="1585" ht="56.25" spans="1:10">
      <c r="A1585" s="108"/>
      <c r="B1585" s="108"/>
      <c r="C1585" s="103" t="s">
        <v>1379</v>
      </c>
      <c r="D1585" s="103" t="s">
        <v>1583</v>
      </c>
      <c r="E1585" s="99" t="s">
        <v>3299</v>
      </c>
      <c r="F1585" s="103" t="s">
        <v>1528</v>
      </c>
      <c r="G1585" s="99" t="s">
        <v>2227</v>
      </c>
      <c r="H1585" s="103" t="s">
        <v>1924</v>
      </c>
      <c r="I1585" s="103" t="s">
        <v>1384</v>
      </c>
      <c r="J1585" s="99" t="s">
        <v>3247</v>
      </c>
    </row>
    <row r="1586" ht="67.5" spans="1:10">
      <c r="A1586" s="108"/>
      <c r="B1586" s="108"/>
      <c r="C1586" s="103" t="s">
        <v>1399</v>
      </c>
      <c r="D1586" s="103" t="s">
        <v>1503</v>
      </c>
      <c r="E1586" s="99" t="s">
        <v>3194</v>
      </c>
      <c r="F1586" s="103" t="s">
        <v>1528</v>
      </c>
      <c r="G1586" s="99" t="s">
        <v>2231</v>
      </c>
      <c r="H1586" s="103" t="s">
        <v>1505</v>
      </c>
      <c r="I1586" s="103" t="s">
        <v>1384</v>
      </c>
      <c r="J1586" s="99" t="s">
        <v>3195</v>
      </c>
    </row>
    <row r="1587" ht="56.25" spans="1:10">
      <c r="A1587" s="108"/>
      <c r="B1587" s="108"/>
      <c r="C1587" s="103" t="s">
        <v>1404</v>
      </c>
      <c r="D1587" s="103" t="s">
        <v>1405</v>
      </c>
      <c r="E1587" s="99" t="s">
        <v>3196</v>
      </c>
      <c r="F1587" s="103" t="s">
        <v>1487</v>
      </c>
      <c r="G1587" s="99" t="s">
        <v>1426</v>
      </c>
      <c r="H1587" s="103" t="s">
        <v>1397</v>
      </c>
      <c r="I1587" s="103" t="s">
        <v>1384</v>
      </c>
      <c r="J1587" s="99" t="s">
        <v>3248</v>
      </c>
    </row>
    <row r="1588" ht="67.5" spans="1:10">
      <c r="A1588" s="110"/>
      <c r="B1588" s="110"/>
      <c r="C1588" s="103" t="s">
        <v>1404</v>
      </c>
      <c r="D1588" s="103" t="s">
        <v>1405</v>
      </c>
      <c r="E1588" s="99" t="s">
        <v>3198</v>
      </c>
      <c r="F1588" s="103" t="s">
        <v>1487</v>
      </c>
      <c r="G1588" s="99" t="s">
        <v>1426</v>
      </c>
      <c r="H1588" s="103" t="s">
        <v>1397</v>
      </c>
      <c r="I1588" s="103" t="s">
        <v>1384</v>
      </c>
      <c r="J1588" s="99" t="s">
        <v>3249</v>
      </c>
    </row>
    <row r="1589" ht="22.5" spans="1:10">
      <c r="A1589" s="106" t="s">
        <v>3618</v>
      </c>
      <c r="B1589" s="106" t="s">
        <v>3201</v>
      </c>
      <c r="C1589" s="103" t="s">
        <v>1379</v>
      </c>
      <c r="D1589" s="103" t="s">
        <v>1380</v>
      </c>
      <c r="E1589" s="99" t="s">
        <v>3202</v>
      </c>
      <c r="F1589" s="103" t="s">
        <v>1487</v>
      </c>
      <c r="G1589" s="99" t="s">
        <v>3619</v>
      </c>
      <c r="H1589" s="103" t="s">
        <v>1470</v>
      </c>
      <c r="I1589" s="103" t="s">
        <v>1384</v>
      </c>
      <c r="J1589" s="99" t="s">
        <v>3204</v>
      </c>
    </row>
    <row r="1590" ht="22.5" spans="1:10">
      <c r="A1590" s="108"/>
      <c r="B1590" s="108"/>
      <c r="C1590" s="103" t="s">
        <v>1379</v>
      </c>
      <c r="D1590" s="103" t="s">
        <v>1439</v>
      </c>
      <c r="E1590" s="99" t="s">
        <v>3205</v>
      </c>
      <c r="F1590" s="103" t="s">
        <v>1487</v>
      </c>
      <c r="G1590" s="99" t="s">
        <v>1426</v>
      </c>
      <c r="H1590" s="103" t="s">
        <v>1397</v>
      </c>
      <c r="I1590" s="103" t="s">
        <v>1384</v>
      </c>
      <c r="J1590" s="99" t="s">
        <v>3206</v>
      </c>
    </row>
    <row r="1591" ht="22.5" spans="1:10">
      <c r="A1591" s="108"/>
      <c r="B1591" s="108"/>
      <c r="C1591" s="103" t="s">
        <v>1379</v>
      </c>
      <c r="D1591" s="103" t="s">
        <v>1583</v>
      </c>
      <c r="E1591" s="99" t="s">
        <v>3207</v>
      </c>
      <c r="F1591" s="103" t="s">
        <v>1841</v>
      </c>
      <c r="G1591" s="99" t="s">
        <v>1479</v>
      </c>
      <c r="H1591" s="103" t="s">
        <v>3208</v>
      </c>
      <c r="I1591" s="103" t="s">
        <v>1384</v>
      </c>
      <c r="J1591" s="99" t="s">
        <v>3209</v>
      </c>
    </row>
    <row r="1592" ht="33.75" spans="1:10">
      <c r="A1592" s="108"/>
      <c r="B1592" s="108"/>
      <c r="C1592" s="103" t="s">
        <v>1399</v>
      </c>
      <c r="D1592" s="103" t="s">
        <v>1400</v>
      </c>
      <c r="E1592" s="99" t="s">
        <v>3210</v>
      </c>
      <c r="F1592" s="103" t="s">
        <v>1487</v>
      </c>
      <c r="G1592" s="99" t="s">
        <v>1577</v>
      </c>
      <c r="H1592" s="103" t="s">
        <v>1397</v>
      </c>
      <c r="I1592" s="103" t="s">
        <v>1384</v>
      </c>
      <c r="J1592" s="99" t="s">
        <v>3211</v>
      </c>
    </row>
    <row r="1593" ht="67.5" spans="1:10">
      <c r="A1593" s="110"/>
      <c r="B1593" s="110"/>
      <c r="C1593" s="103" t="s">
        <v>1404</v>
      </c>
      <c r="D1593" s="103" t="s">
        <v>1405</v>
      </c>
      <c r="E1593" s="99" t="s">
        <v>3212</v>
      </c>
      <c r="F1593" s="103" t="s">
        <v>1487</v>
      </c>
      <c r="G1593" s="99" t="s">
        <v>1450</v>
      </c>
      <c r="H1593" s="103" t="s">
        <v>1397</v>
      </c>
      <c r="I1593" s="103" t="s">
        <v>1384</v>
      </c>
      <c r="J1593" s="99" t="s">
        <v>3148</v>
      </c>
    </row>
    <row r="1594" ht="45" spans="1:10">
      <c r="A1594" s="106" t="s">
        <v>3357</v>
      </c>
      <c r="B1594" s="106" t="s">
        <v>3251</v>
      </c>
      <c r="C1594" s="103" t="s">
        <v>1379</v>
      </c>
      <c r="D1594" s="103" t="s">
        <v>1380</v>
      </c>
      <c r="E1594" s="99" t="s">
        <v>3252</v>
      </c>
      <c r="F1594" s="103" t="s">
        <v>1528</v>
      </c>
      <c r="G1594" s="99" t="s">
        <v>3620</v>
      </c>
      <c r="H1594" s="103" t="s">
        <v>1678</v>
      </c>
      <c r="I1594" s="103" t="s">
        <v>1384</v>
      </c>
      <c r="J1594" s="99" t="s">
        <v>3254</v>
      </c>
    </row>
    <row r="1595" ht="33.75" spans="1:10">
      <c r="A1595" s="108"/>
      <c r="B1595" s="108"/>
      <c r="C1595" s="103" t="s">
        <v>1379</v>
      </c>
      <c r="D1595" s="103" t="s">
        <v>1439</v>
      </c>
      <c r="E1595" s="99" t="s">
        <v>3255</v>
      </c>
      <c r="F1595" s="103" t="s">
        <v>1487</v>
      </c>
      <c r="G1595" s="99" t="s">
        <v>1396</v>
      </c>
      <c r="H1595" s="103" t="s">
        <v>1397</v>
      </c>
      <c r="I1595" s="103" t="s">
        <v>1384</v>
      </c>
      <c r="J1595" s="99" t="s">
        <v>3256</v>
      </c>
    </row>
    <row r="1596" ht="45" spans="1:10">
      <c r="A1596" s="108"/>
      <c r="B1596" s="108"/>
      <c r="C1596" s="103" t="s">
        <v>1379</v>
      </c>
      <c r="D1596" s="103" t="s">
        <v>1394</v>
      </c>
      <c r="E1596" s="99" t="s">
        <v>3257</v>
      </c>
      <c r="F1596" s="103" t="s">
        <v>1528</v>
      </c>
      <c r="G1596" s="99" t="s">
        <v>1396</v>
      </c>
      <c r="H1596" s="103" t="s">
        <v>1397</v>
      </c>
      <c r="I1596" s="103" t="s">
        <v>1384</v>
      </c>
      <c r="J1596" s="99" t="s">
        <v>3258</v>
      </c>
    </row>
    <row r="1597" ht="22.5" spans="1:10">
      <c r="A1597" s="108"/>
      <c r="B1597" s="108"/>
      <c r="C1597" s="103" t="s">
        <v>1379</v>
      </c>
      <c r="D1597" s="103" t="s">
        <v>1583</v>
      </c>
      <c r="E1597" s="99" t="s">
        <v>3259</v>
      </c>
      <c r="F1597" s="103" t="s">
        <v>1528</v>
      </c>
      <c r="G1597" s="99" t="s">
        <v>3260</v>
      </c>
      <c r="H1597" s="103" t="s">
        <v>1536</v>
      </c>
      <c r="I1597" s="103" t="s">
        <v>1384</v>
      </c>
      <c r="J1597" s="99" t="s">
        <v>3261</v>
      </c>
    </row>
    <row r="1598" ht="112.5" spans="1:10">
      <c r="A1598" s="108"/>
      <c r="B1598" s="108"/>
      <c r="C1598" s="103" t="s">
        <v>1399</v>
      </c>
      <c r="D1598" s="103" t="s">
        <v>1400</v>
      </c>
      <c r="E1598" s="99" t="s">
        <v>3621</v>
      </c>
      <c r="F1598" s="103" t="s">
        <v>1528</v>
      </c>
      <c r="G1598" s="99" t="s">
        <v>1874</v>
      </c>
      <c r="H1598" s="103" t="s">
        <v>1397</v>
      </c>
      <c r="I1598" s="103" t="s">
        <v>1384</v>
      </c>
      <c r="J1598" s="99" t="s">
        <v>3622</v>
      </c>
    </row>
    <row r="1599" ht="56.25" spans="1:10">
      <c r="A1599" s="108"/>
      <c r="B1599" s="108"/>
      <c r="C1599" s="103" t="s">
        <v>1399</v>
      </c>
      <c r="D1599" s="103" t="s">
        <v>1503</v>
      </c>
      <c r="E1599" s="99" t="s">
        <v>3264</v>
      </c>
      <c r="F1599" s="103" t="s">
        <v>1841</v>
      </c>
      <c r="G1599" s="99" t="s">
        <v>1577</v>
      </c>
      <c r="H1599" s="103" t="s">
        <v>1505</v>
      </c>
      <c r="I1599" s="103" t="s">
        <v>1384</v>
      </c>
      <c r="J1599" s="99" t="s">
        <v>3265</v>
      </c>
    </row>
    <row r="1600" ht="90" spans="1:10">
      <c r="A1600" s="108"/>
      <c r="B1600" s="108"/>
      <c r="C1600" s="103" t="s">
        <v>1404</v>
      </c>
      <c r="D1600" s="103" t="s">
        <v>1405</v>
      </c>
      <c r="E1600" s="99" t="s">
        <v>3266</v>
      </c>
      <c r="F1600" s="103" t="s">
        <v>1487</v>
      </c>
      <c r="G1600" s="99" t="s">
        <v>1426</v>
      </c>
      <c r="H1600" s="103" t="s">
        <v>1397</v>
      </c>
      <c r="I1600" s="103" t="s">
        <v>1384</v>
      </c>
      <c r="J1600" s="99" t="s">
        <v>3623</v>
      </c>
    </row>
    <row r="1601" ht="101.25" spans="1:10">
      <c r="A1601" s="110"/>
      <c r="B1601" s="110"/>
      <c r="C1601" s="103" t="s">
        <v>1404</v>
      </c>
      <c r="D1601" s="103" t="s">
        <v>1405</v>
      </c>
      <c r="E1601" s="99" t="s">
        <v>3086</v>
      </c>
      <c r="F1601" s="103" t="s">
        <v>1487</v>
      </c>
      <c r="G1601" s="99" t="s">
        <v>1426</v>
      </c>
      <c r="H1601" s="103" t="s">
        <v>1397</v>
      </c>
      <c r="I1601" s="103" t="s">
        <v>1384</v>
      </c>
      <c r="J1601" s="99" t="s">
        <v>3624</v>
      </c>
    </row>
    <row r="1602" ht="22.5" spans="1:10">
      <c r="A1602" s="106" t="s">
        <v>3415</v>
      </c>
      <c r="B1602" s="106" t="s">
        <v>1542</v>
      </c>
      <c r="C1602" s="103" t="s">
        <v>1379</v>
      </c>
      <c r="D1602" s="103" t="s">
        <v>1380</v>
      </c>
      <c r="E1602" s="99" t="s">
        <v>1542</v>
      </c>
      <c r="F1602" s="103" t="s">
        <v>1375</v>
      </c>
      <c r="G1602" s="99" t="s">
        <v>1542</v>
      </c>
      <c r="H1602" s="103" t="s">
        <v>1397</v>
      </c>
      <c r="I1602" s="103" t="s">
        <v>1384</v>
      </c>
      <c r="J1602" s="99" t="s">
        <v>1542</v>
      </c>
    </row>
    <row r="1603" ht="22.5" spans="1:10">
      <c r="A1603" s="108"/>
      <c r="B1603" s="108"/>
      <c r="C1603" s="103" t="s">
        <v>1399</v>
      </c>
      <c r="D1603" s="103" t="s">
        <v>1543</v>
      </c>
      <c r="E1603" s="99" t="s">
        <v>1542</v>
      </c>
      <c r="F1603" s="103" t="s">
        <v>1375</v>
      </c>
      <c r="G1603" s="99" t="s">
        <v>1542</v>
      </c>
      <c r="H1603" s="103" t="s">
        <v>1397</v>
      </c>
      <c r="I1603" s="103" t="s">
        <v>1384</v>
      </c>
      <c r="J1603" s="99" t="s">
        <v>1542</v>
      </c>
    </row>
    <row r="1604" ht="22.5" spans="1:10">
      <c r="A1604" s="110"/>
      <c r="B1604" s="110"/>
      <c r="C1604" s="103" t="s">
        <v>1404</v>
      </c>
      <c r="D1604" s="103" t="s">
        <v>1405</v>
      </c>
      <c r="E1604" s="99" t="s">
        <v>1542</v>
      </c>
      <c r="F1604" s="103" t="s">
        <v>1375</v>
      </c>
      <c r="G1604" s="99" t="s">
        <v>1542</v>
      </c>
      <c r="H1604" s="103" t="s">
        <v>1397</v>
      </c>
      <c r="I1604" s="103" t="s">
        <v>1384</v>
      </c>
      <c r="J1604" s="99" t="s">
        <v>1542</v>
      </c>
    </row>
    <row r="1605" ht="45" spans="1:10">
      <c r="A1605" s="106" t="s">
        <v>3313</v>
      </c>
      <c r="B1605" s="106" t="s">
        <v>3180</v>
      </c>
      <c r="C1605" s="103" t="s">
        <v>1379</v>
      </c>
      <c r="D1605" s="103" t="s">
        <v>1380</v>
      </c>
      <c r="E1605" s="99" t="s">
        <v>3282</v>
      </c>
      <c r="F1605" s="103" t="s">
        <v>1528</v>
      </c>
      <c r="G1605" s="99" t="s">
        <v>3625</v>
      </c>
      <c r="H1605" s="103" t="s">
        <v>1678</v>
      </c>
      <c r="I1605" s="103" t="s">
        <v>1384</v>
      </c>
      <c r="J1605" s="99" t="s">
        <v>3183</v>
      </c>
    </row>
    <row r="1606" ht="67.5" spans="1:10">
      <c r="A1606" s="108"/>
      <c r="B1606" s="108"/>
      <c r="C1606" s="103" t="s">
        <v>1379</v>
      </c>
      <c r="D1606" s="103" t="s">
        <v>1439</v>
      </c>
      <c r="E1606" s="99" t="s">
        <v>3184</v>
      </c>
      <c r="F1606" s="103" t="s">
        <v>1528</v>
      </c>
      <c r="G1606" s="99" t="s">
        <v>1949</v>
      </c>
      <c r="H1606" s="103" t="s">
        <v>1397</v>
      </c>
      <c r="I1606" s="103" t="s">
        <v>1384</v>
      </c>
      <c r="J1606" s="99" t="s">
        <v>3284</v>
      </c>
    </row>
    <row r="1607" ht="45" spans="1:10">
      <c r="A1607" s="108"/>
      <c r="B1607" s="108"/>
      <c r="C1607" s="103" t="s">
        <v>1379</v>
      </c>
      <c r="D1607" s="103" t="s">
        <v>1439</v>
      </c>
      <c r="E1607" s="99" t="s">
        <v>3285</v>
      </c>
      <c r="F1607" s="103" t="s">
        <v>1487</v>
      </c>
      <c r="G1607" s="99" t="s">
        <v>1477</v>
      </c>
      <c r="H1607" s="103" t="s">
        <v>1397</v>
      </c>
      <c r="I1607" s="103" t="s">
        <v>1384</v>
      </c>
      <c r="J1607" s="99" t="s">
        <v>3187</v>
      </c>
    </row>
    <row r="1608" ht="22.5" spans="1:10">
      <c r="A1608" s="108"/>
      <c r="B1608" s="108"/>
      <c r="C1608" s="103" t="s">
        <v>1379</v>
      </c>
      <c r="D1608" s="103" t="s">
        <v>1394</v>
      </c>
      <c r="E1608" s="99" t="s">
        <v>3188</v>
      </c>
      <c r="F1608" s="103" t="s">
        <v>1528</v>
      </c>
      <c r="G1608" s="99" t="s">
        <v>1396</v>
      </c>
      <c r="H1608" s="103" t="s">
        <v>1397</v>
      </c>
      <c r="I1608" s="103" t="s">
        <v>1384</v>
      </c>
      <c r="J1608" s="99" t="s">
        <v>3164</v>
      </c>
    </row>
    <row r="1609" ht="78.75" spans="1:10">
      <c r="A1609" s="108"/>
      <c r="B1609" s="108"/>
      <c r="C1609" s="103" t="s">
        <v>1379</v>
      </c>
      <c r="D1609" s="103" t="s">
        <v>1583</v>
      </c>
      <c r="E1609" s="99" t="s">
        <v>3626</v>
      </c>
      <c r="F1609" s="103" t="s">
        <v>1528</v>
      </c>
      <c r="G1609" s="99" t="s">
        <v>1624</v>
      </c>
      <c r="H1609" s="103" t="s">
        <v>1924</v>
      </c>
      <c r="I1609" s="103" t="s">
        <v>1384</v>
      </c>
      <c r="J1609" s="99" t="s">
        <v>3286</v>
      </c>
    </row>
    <row r="1610" ht="33.75" spans="1:10">
      <c r="A1610" s="108"/>
      <c r="B1610" s="108"/>
      <c r="C1610" s="103" t="s">
        <v>1399</v>
      </c>
      <c r="D1610" s="103" t="s">
        <v>1400</v>
      </c>
      <c r="E1610" s="99" t="s">
        <v>3192</v>
      </c>
      <c r="F1610" s="103" t="s">
        <v>1487</v>
      </c>
      <c r="G1610" s="99" t="s">
        <v>1874</v>
      </c>
      <c r="H1610" s="103" t="s">
        <v>1397</v>
      </c>
      <c r="I1610" s="103" t="s">
        <v>1384</v>
      </c>
      <c r="J1610" s="99" t="s">
        <v>3193</v>
      </c>
    </row>
    <row r="1611" ht="78.75" spans="1:10">
      <c r="A1611" s="108"/>
      <c r="B1611" s="108"/>
      <c r="C1611" s="103" t="s">
        <v>1399</v>
      </c>
      <c r="D1611" s="103" t="s">
        <v>1503</v>
      </c>
      <c r="E1611" s="99" t="s">
        <v>3194</v>
      </c>
      <c r="F1611" s="103" t="s">
        <v>1528</v>
      </c>
      <c r="G1611" s="99" t="s">
        <v>2231</v>
      </c>
      <c r="H1611" s="103" t="s">
        <v>1505</v>
      </c>
      <c r="I1611" s="103" t="s">
        <v>1384</v>
      </c>
      <c r="J1611" s="99" t="s">
        <v>3287</v>
      </c>
    </row>
    <row r="1612" ht="67.5" spans="1:10">
      <c r="A1612" s="108"/>
      <c r="B1612" s="108"/>
      <c r="C1612" s="103" t="s">
        <v>1404</v>
      </c>
      <c r="D1612" s="103" t="s">
        <v>1405</v>
      </c>
      <c r="E1612" s="99" t="s">
        <v>3196</v>
      </c>
      <c r="F1612" s="103" t="s">
        <v>1487</v>
      </c>
      <c r="G1612" s="99" t="s">
        <v>1426</v>
      </c>
      <c r="H1612" s="103" t="s">
        <v>1397</v>
      </c>
      <c r="I1612" s="103" t="s">
        <v>1384</v>
      </c>
      <c r="J1612" s="99" t="s">
        <v>3197</v>
      </c>
    </row>
    <row r="1613" ht="67.5" spans="1:10">
      <c r="A1613" s="110"/>
      <c r="B1613" s="110"/>
      <c r="C1613" s="103" t="s">
        <v>1404</v>
      </c>
      <c r="D1613" s="103" t="s">
        <v>1405</v>
      </c>
      <c r="E1613" s="99" t="s">
        <v>3198</v>
      </c>
      <c r="F1613" s="103" t="s">
        <v>1487</v>
      </c>
      <c r="G1613" s="99" t="s">
        <v>1426</v>
      </c>
      <c r="H1613" s="103" t="s">
        <v>1397</v>
      </c>
      <c r="I1613" s="103" t="s">
        <v>1384</v>
      </c>
      <c r="J1613" s="99" t="s">
        <v>3199</v>
      </c>
    </row>
    <row r="1614" ht="45" spans="1:10">
      <c r="A1614" s="106" t="s">
        <v>3224</v>
      </c>
      <c r="B1614" s="106" t="s">
        <v>3336</v>
      </c>
      <c r="C1614" s="103" t="s">
        <v>1379</v>
      </c>
      <c r="D1614" s="103" t="s">
        <v>1380</v>
      </c>
      <c r="E1614" s="99" t="s">
        <v>3226</v>
      </c>
      <c r="F1614" s="103" t="s">
        <v>1528</v>
      </c>
      <c r="G1614" s="99" t="s">
        <v>3627</v>
      </c>
      <c r="H1614" s="103" t="s">
        <v>1678</v>
      </c>
      <c r="I1614" s="103" t="s">
        <v>1384</v>
      </c>
      <c r="J1614" s="99" t="s">
        <v>3228</v>
      </c>
    </row>
    <row r="1615" ht="45" spans="1:10">
      <c r="A1615" s="108"/>
      <c r="B1615" s="108"/>
      <c r="C1615" s="103" t="s">
        <v>1379</v>
      </c>
      <c r="D1615" s="103" t="s">
        <v>1439</v>
      </c>
      <c r="E1615" s="99" t="s">
        <v>3229</v>
      </c>
      <c r="F1615" s="103" t="s">
        <v>1528</v>
      </c>
      <c r="G1615" s="99" t="s">
        <v>1396</v>
      </c>
      <c r="H1615" s="103" t="s">
        <v>1397</v>
      </c>
      <c r="I1615" s="103" t="s">
        <v>1384</v>
      </c>
      <c r="J1615" s="99" t="s">
        <v>3230</v>
      </c>
    </row>
    <row r="1616" ht="22.5" spans="1:10">
      <c r="A1616" s="108"/>
      <c r="B1616" s="108"/>
      <c r="C1616" s="103" t="s">
        <v>1379</v>
      </c>
      <c r="D1616" s="103" t="s">
        <v>1583</v>
      </c>
      <c r="E1616" s="99" t="s">
        <v>3231</v>
      </c>
      <c r="F1616" s="103" t="s">
        <v>1375</v>
      </c>
      <c r="G1616" s="99" t="s">
        <v>3232</v>
      </c>
      <c r="H1616" s="103" t="s">
        <v>1536</v>
      </c>
      <c r="I1616" s="103" t="s">
        <v>1384</v>
      </c>
      <c r="J1616" s="99" t="s">
        <v>3233</v>
      </c>
    </row>
    <row r="1617" ht="78.75" spans="1:10">
      <c r="A1617" s="108"/>
      <c r="B1617" s="108"/>
      <c r="C1617" s="103" t="s">
        <v>1399</v>
      </c>
      <c r="D1617" s="103" t="s">
        <v>1400</v>
      </c>
      <c r="E1617" s="99" t="s">
        <v>3099</v>
      </c>
      <c r="F1617" s="103" t="s">
        <v>1528</v>
      </c>
      <c r="G1617" s="99" t="s">
        <v>1874</v>
      </c>
      <c r="H1617" s="103" t="s">
        <v>1397</v>
      </c>
      <c r="I1617" s="103" t="s">
        <v>1384</v>
      </c>
      <c r="J1617" s="99" t="s">
        <v>3628</v>
      </c>
    </row>
    <row r="1618" ht="90" spans="1:10">
      <c r="A1618" s="108"/>
      <c r="B1618" s="108"/>
      <c r="C1618" s="103" t="s">
        <v>1404</v>
      </c>
      <c r="D1618" s="103" t="s">
        <v>1405</v>
      </c>
      <c r="E1618" s="99" t="s">
        <v>3086</v>
      </c>
      <c r="F1618" s="103" t="s">
        <v>3236</v>
      </c>
      <c r="G1618" s="99" t="s">
        <v>1426</v>
      </c>
      <c r="H1618" s="103" t="s">
        <v>1397</v>
      </c>
      <c r="I1618" s="103" t="s">
        <v>1384</v>
      </c>
      <c r="J1618" s="99" t="s">
        <v>3237</v>
      </c>
    </row>
    <row r="1619" ht="90" spans="1:10">
      <c r="A1619" s="110"/>
      <c r="B1619" s="110"/>
      <c r="C1619" s="103" t="s">
        <v>1404</v>
      </c>
      <c r="D1619" s="103" t="s">
        <v>1405</v>
      </c>
      <c r="E1619" s="99" t="s">
        <v>3238</v>
      </c>
      <c r="F1619" s="103" t="s">
        <v>1375</v>
      </c>
      <c r="G1619" s="99" t="s">
        <v>1450</v>
      </c>
      <c r="H1619" s="103" t="s">
        <v>1397</v>
      </c>
      <c r="I1619" s="103" t="s">
        <v>1384</v>
      </c>
      <c r="J1619" s="99" t="s">
        <v>3237</v>
      </c>
    </row>
    <row r="1620" ht="33.75" spans="1:10">
      <c r="A1620" s="106" t="s">
        <v>3213</v>
      </c>
      <c r="B1620" s="106" t="s">
        <v>3629</v>
      </c>
      <c r="C1620" s="103" t="s">
        <v>1379</v>
      </c>
      <c r="D1620" s="103" t="s">
        <v>1380</v>
      </c>
      <c r="E1620" s="99" t="s">
        <v>3215</v>
      </c>
      <c r="F1620" s="103" t="s">
        <v>1528</v>
      </c>
      <c r="G1620" s="99" t="s">
        <v>3630</v>
      </c>
      <c r="H1620" s="103" t="s">
        <v>1678</v>
      </c>
      <c r="I1620" s="103" t="s">
        <v>1384</v>
      </c>
      <c r="J1620" s="99" t="s">
        <v>3216</v>
      </c>
    </row>
    <row r="1621" spans="1:10">
      <c r="A1621" s="108"/>
      <c r="B1621" s="108"/>
      <c r="C1621" s="103" t="s">
        <v>1379</v>
      </c>
      <c r="D1621" s="103" t="s">
        <v>1394</v>
      </c>
      <c r="E1621" s="99" t="s">
        <v>3163</v>
      </c>
      <c r="F1621" s="103" t="s">
        <v>1528</v>
      </c>
      <c r="G1621" s="99" t="s">
        <v>1396</v>
      </c>
      <c r="H1621" s="103" t="s">
        <v>1397</v>
      </c>
      <c r="I1621" s="103" t="s">
        <v>1384</v>
      </c>
      <c r="J1621" s="99" t="s">
        <v>3217</v>
      </c>
    </row>
    <row r="1622" ht="33.75" spans="1:10">
      <c r="A1622" s="108"/>
      <c r="B1622" s="108"/>
      <c r="C1622" s="103" t="s">
        <v>1379</v>
      </c>
      <c r="D1622" s="103" t="s">
        <v>1583</v>
      </c>
      <c r="E1622" s="99" t="s">
        <v>3218</v>
      </c>
      <c r="F1622" s="103" t="s">
        <v>1528</v>
      </c>
      <c r="G1622" s="99" t="s">
        <v>1624</v>
      </c>
      <c r="H1622" s="103" t="s">
        <v>3208</v>
      </c>
      <c r="I1622" s="103" t="s">
        <v>1384</v>
      </c>
      <c r="J1622" s="99" t="s">
        <v>3219</v>
      </c>
    </row>
    <row r="1623" ht="67.5" spans="1:10">
      <c r="A1623" s="108"/>
      <c r="B1623" s="108"/>
      <c r="C1623" s="103" t="s">
        <v>1399</v>
      </c>
      <c r="D1623" s="103" t="s">
        <v>1400</v>
      </c>
      <c r="E1623" s="99" t="s">
        <v>3220</v>
      </c>
      <c r="F1623" s="103" t="s">
        <v>1487</v>
      </c>
      <c r="G1623" s="99" t="s">
        <v>1396</v>
      </c>
      <c r="H1623" s="103" t="s">
        <v>1397</v>
      </c>
      <c r="I1623" s="103" t="s">
        <v>1384</v>
      </c>
      <c r="J1623" s="99" t="s">
        <v>3223</v>
      </c>
    </row>
    <row r="1624" ht="67.5" spans="1:10">
      <c r="A1624" s="110"/>
      <c r="B1624" s="110"/>
      <c r="C1624" s="103" t="s">
        <v>1404</v>
      </c>
      <c r="D1624" s="103" t="s">
        <v>1405</v>
      </c>
      <c r="E1624" s="99" t="s">
        <v>3222</v>
      </c>
      <c r="F1624" s="103" t="s">
        <v>1487</v>
      </c>
      <c r="G1624" s="99" t="s">
        <v>1426</v>
      </c>
      <c r="H1624" s="103" t="s">
        <v>1397</v>
      </c>
      <c r="I1624" s="103" t="s">
        <v>1384</v>
      </c>
      <c r="J1624" s="99" t="s">
        <v>3223</v>
      </c>
    </row>
    <row r="1625" spans="1:10">
      <c r="A1625" s="99" t="s">
        <v>3631</v>
      </c>
      <c r="B1625" s="104"/>
      <c r="C1625" s="104"/>
      <c r="D1625" s="104"/>
      <c r="E1625" s="104"/>
      <c r="F1625" s="105"/>
      <c r="G1625" s="104"/>
      <c r="H1625" s="105"/>
      <c r="I1625" s="105"/>
      <c r="J1625" s="104"/>
    </row>
    <row r="1626" ht="33.75" spans="1:10">
      <c r="A1626" s="106" t="s">
        <v>3357</v>
      </c>
      <c r="B1626" s="106" t="s">
        <v>3251</v>
      </c>
      <c r="C1626" s="103" t="s">
        <v>1379</v>
      </c>
      <c r="D1626" s="103" t="s">
        <v>1380</v>
      </c>
      <c r="E1626" s="99" t="s">
        <v>3252</v>
      </c>
      <c r="F1626" s="103" t="s">
        <v>1528</v>
      </c>
      <c r="G1626" s="99" t="s">
        <v>3632</v>
      </c>
      <c r="H1626" s="103" t="s">
        <v>1678</v>
      </c>
      <c r="I1626" s="103" t="s">
        <v>1384</v>
      </c>
      <c r="J1626" s="99" t="s">
        <v>3633</v>
      </c>
    </row>
    <row r="1627" ht="33.75" spans="1:10">
      <c r="A1627" s="108"/>
      <c r="B1627" s="108"/>
      <c r="C1627" s="103" t="s">
        <v>1379</v>
      </c>
      <c r="D1627" s="103" t="s">
        <v>1439</v>
      </c>
      <c r="E1627" s="99" t="s">
        <v>3255</v>
      </c>
      <c r="F1627" s="103" t="s">
        <v>1487</v>
      </c>
      <c r="G1627" s="99" t="s">
        <v>1396</v>
      </c>
      <c r="H1627" s="103" t="s">
        <v>1397</v>
      </c>
      <c r="I1627" s="103" t="s">
        <v>1384</v>
      </c>
      <c r="J1627" s="99" t="s">
        <v>3256</v>
      </c>
    </row>
    <row r="1628" ht="33.75" spans="1:10">
      <c r="A1628" s="108"/>
      <c r="B1628" s="108"/>
      <c r="C1628" s="103" t="s">
        <v>1379</v>
      </c>
      <c r="D1628" s="103" t="s">
        <v>1394</v>
      </c>
      <c r="E1628" s="99" t="s">
        <v>3257</v>
      </c>
      <c r="F1628" s="103" t="s">
        <v>1528</v>
      </c>
      <c r="G1628" s="99" t="s">
        <v>1396</v>
      </c>
      <c r="H1628" s="103" t="s">
        <v>1397</v>
      </c>
      <c r="I1628" s="103" t="s">
        <v>1384</v>
      </c>
      <c r="J1628" s="99" t="s">
        <v>3634</v>
      </c>
    </row>
    <row r="1629" ht="22.5" spans="1:10">
      <c r="A1629" s="108"/>
      <c r="B1629" s="108"/>
      <c r="C1629" s="103" t="s">
        <v>1379</v>
      </c>
      <c r="D1629" s="103" t="s">
        <v>1583</v>
      </c>
      <c r="E1629" s="99" t="s">
        <v>3259</v>
      </c>
      <c r="F1629" s="103" t="s">
        <v>1528</v>
      </c>
      <c r="G1629" s="99" t="s">
        <v>3260</v>
      </c>
      <c r="H1629" s="103" t="s">
        <v>1536</v>
      </c>
      <c r="I1629" s="103" t="s">
        <v>1384</v>
      </c>
      <c r="J1629" s="99" t="s">
        <v>3261</v>
      </c>
    </row>
    <row r="1630" ht="78.75" spans="1:10">
      <c r="A1630" s="108"/>
      <c r="B1630" s="108"/>
      <c r="C1630" s="103" t="s">
        <v>1399</v>
      </c>
      <c r="D1630" s="103" t="s">
        <v>1400</v>
      </c>
      <c r="E1630" s="99" t="s">
        <v>3082</v>
      </c>
      <c r="F1630" s="103" t="s">
        <v>1528</v>
      </c>
      <c r="G1630" s="99" t="s">
        <v>1426</v>
      </c>
      <c r="H1630" s="103" t="s">
        <v>1397</v>
      </c>
      <c r="I1630" s="103" t="s">
        <v>1384</v>
      </c>
      <c r="J1630" s="99" t="s">
        <v>3361</v>
      </c>
    </row>
    <row r="1631" ht="56.25" spans="1:10">
      <c r="A1631" s="108"/>
      <c r="B1631" s="108"/>
      <c r="C1631" s="103" t="s">
        <v>1399</v>
      </c>
      <c r="D1631" s="103" t="s">
        <v>1503</v>
      </c>
      <c r="E1631" s="99" t="s">
        <v>3264</v>
      </c>
      <c r="F1631" s="103" t="s">
        <v>1841</v>
      </c>
      <c r="G1631" s="99" t="s">
        <v>1577</v>
      </c>
      <c r="H1631" s="103" t="s">
        <v>1505</v>
      </c>
      <c r="I1631" s="103" t="s">
        <v>1384</v>
      </c>
      <c r="J1631" s="99" t="s">
        <v>3265</v>
      </c>
    </row>
    <row r="1632" ht="78.75" spans="1:10">
      <c r="A1632" s="108"/>
      <c r="B1632" s="108"/>
      <c r="C1632" s="103" t="s">
        <v>1404</v>
      </c>
      <c r="D1632" s="103" t="s">
        <v>1405</v>
      </c>
      <c r="E1632" s="99" t="s">
        <v>3266</v>
      </c>
      <c r="F1632" s="103" t="s">
        <v>1487</v>
      </c>
      <c r="G1632" s="99" t="s">
        <v>1426</v>
      </c>
      <c r="H1632" s="103" t="s">
        <v>1397</v>
      </c>
      <c r="I1632" s="103" t="s">
        <v>1384</v>
      </c>
      <c r="J1632" s="99" t="s">
        <v>3267</v>
      </c>
    </row>
    <row r="1633" ht="78.75" spans="1:10">
      <c r="A1633" s="110"/>
      <c r="B1633" s="110"/>
      <c r="C1633" s="103" t="s">
        <v>1404</v>
      </c>
      <c r="D1633" s="103" t="s">
        <v>1405</v>
      </c>
      <c r="E1633" s="99" t="s">
        <v>3086</v>
      </c>
      <c r="F1633" s="103" t="s">
        <v>1487</v>
      </c>
      <c r="G1633" s="99" t="s">
        <v>1426</v>
      </c>
      <c r="H1633" s="103" t="s">
        <v>1397</v>
      </c>
      <c r="I1633" s="103" t="s">
        <v>1384</v>
      </c>
      <c r="J1633" s="99" t="s">
        <v>3268</v>
      </c>
    </row>
    <row r="1634" ht="33.75" spans="1:10">
      <c r="A1634" s="106" t="s">
        <v>3635</v>
      </c>
      <c r="B1634" s="106" t="s">
        <v>3214</v>
      </c>
      <c r="C1634" s="103" t="s">
        <v>1379</v>
      </c>
      <c r="D1634" s="103" t="s">
        <v>1380</v>
      </c>
      <c r="E1634" s="99" t="s">
        <v>3215</v>
      </c>
      <c r="F1634" s="103" t="s">
        <v>1528</v>
      </c>
      <c r="G1634" s="99" t="s">
        <v>3636</v>
      </c>
      <c r="H1634" s="103" t="s">
        <v>1536</v>
      </c>
      <c r="I1634" s="103" t="s">
        <v>1384</v>
      </c>
      <c r="J1634" s="99" t="s">
        <v>3216</v>
      </c>
    </row>
    <row r="1635" spans="1:10">
      <c r="A1635" s="108"/>
      <c r="B1635" s="108"/>
      <c r="C1635" s="103" t="s">
        <v>1379</v>
      </c>
      <c r="D1635" s="103" t="s">
        <v>1394</v>
      </c>
      <c r="E1635" s="99" t="s">
        <v>3163</v>
      </c>
      <c r="F1635" s="103" t="s">
        <v>1528</v>
      </c>
      <c r="G1635" s="99" t="s">
        <v>1396</v>
      </c>
      <c r="H1635" s="103" t="s">
        <v>1397</v>
      </c>
      <c r="I1635" s="103" t="s">
        <v>1384</v>
      </c>
      <c r="J1635" s="99" t="s">
        <v>3217</v>
      </c>
    </row>
    <row r="1636" ht="33.75" spans="1:10">
      <c r="A1636" s="108"/>
      <c r="B1636" s="108"/>
      <c r="C1636" s="103" t="s">
        <v>1379</v>
      </c>
      <c r="D1636" s="103" t="s">
        <v>1583</v>
      </c>
      <c r="E1636" s="99" t="s">
        <v>3218</v>
      </c>
      <c r="F1636" s="103" t="s">
        <v>1528</v>
      </c>
      <c r="G1636" s="99" t="s">
        <v>1624</v>
      </c>
      <c r="H1636" s="103" t="s">
        <v>3208</v>
      </c>
      <c r="I1636" s="103" t="s">
        <v>1384</v>
      </c>
      <c r="J1636" s="99" t="s">
        <v>3219</v>
      </c>
    </row>
    <row r="1637" ht="56.25" spans="1:10">
      <c r="A1637" s="108"/>
      <c r="B1637" s="108"/>
      <c r="C1637" s="103" t="s">
        <v>1399</v>
      </c>
      <c r="D1637" s="103" t="s">
        <v>1400</v>
      </c>
      <c r="E1637" s="99" t="s">
        <v>3220</v>
      </c>
      <c r="F1637" s="103" t="s">
        <v>1487</v>
      </c>
      <c r="G1637" s="99" t="s">
        <v>1426</v>
      </c>
      <c r="H1637" s="103" t="s">
        <v>1397</v>
      </c>
      <c r="I1637" s="103" t="s">
        <v>1384</v>
      </c>
      <c r="J1637" s="99" t="s">
        <v>3335</v>
      </c>
    </row>
    <row r="1638" ht="56.25" spans="1:10">
      <c r="A1638" s="110"/>
      <c r="B1638" s="110"/>
      <c r="C1638" s="103" t="s">
        <v>1404</v>
      </c>
      <c r="D1638" s="103" t="s">
        <v>1405</v>
      </c>
      <c r="E1638" s="99" t="s">
        <v>3222</v>
      </c>
      <c r="F1638" s="103" t="s">
        <v>1487</v>
      </c>
      <c r="G1638" s="99" t="s">
        <v>1426</v>
      </c>
      <c r="H1638" s="103" t="s">
        <v>1397</v>
      </c>
      <c r="I1638" s="103" t="s">
        <v>1384</v>
      </c>
      <c r="J1638" s="99" t="s">
        <v>3335</v>
      </c>
    </row>
    <row r="1639" ht="56.25" spans="1:10">
      <c r="A1639" s="106" t="s">
        <v>3239</v>
      </c>
      <c r="B1639" s="106" t="s">
        <v>3240</v>
      </c>
      <c r="C1639" s="103" t="s">
        <v>1379</v>
      </c>
      <c r="D1639" s="103" t="s">
        <v>1380</v>
      </c>
      <c r="E1639" s="99" t="s">
        <v>3241</v>
      </c>
      <c r="F1639" s="103" t="s">
        <v>1528</v>
      </c>
      <c r="G1639" s="99" t="s">
        <v>2196</v>
      </c>
      <c r="H1639" s="103" t="s">
        <v>1678</v>
      </c>
      <c r="I1639" s="103" t="s">
        <v>1384</v>
      </c>
      <c r="J1639" s="99" t="s">
        <v>3243</v>
      </c>
    </row>
    <row r="1640" ht="56.25" spans="1:10">
      <c r="A1640" s="108"/>
      <c r="B1640" s="108"/>
      <c r="C1640" s="103" t="s">
        <v>1379</v>
      </c>
      <c r="D1640" s="103" t="s">
        <v>1439</v>
      </c>
      <c r="E1640" s="99" t="s">
        <v>3329</v>
      </c>
      <c r="F1640" s="103" t="s">
        <v>1528</v>
      </c>
      <c r="G1640" s="99" t="s">
        <v>1396</v>
      </c>
      <c r="H1640" s="103" t="s">
        <v>1397</v>
      </c>
      <c r="I1640" s="103" t="s">
        <v>1384</v>
      </c>
      <c r="J1640" s="99" t="s">
        <v>3245</v>
      </c>
    </row>
    <row r="1641" ht="22.5" spans="1:10">
      <c r="A1641" s="108"/>
      <c r="B1641" s="108"/>
      <c r="C1641" s="103" t="s">
        <v>1379</v>
      </c>
      <c r="D1641" s="103" t="s">
        <v>1394</v>
      </c>
      <c r="E1641" s="99" t="s">
        <v>3188</v>
      </c>
      <c r="F1641" s="103" t="s">
        <v>1528</v>
      </c>
      <c r="G1641" s="99" t="s">
        <v>1396</v>
      </c>
      <c r="H1641" s="103" t="s">
        <v>1397</v>
      </c>
      <c r="I1641" s="103" t="s">
        <v>1384</v>
      </c>
      <c r="J1641" s="99" t="s">
        <v>3164</v>
      </c>
    </row>
    <row r="1642" ht="56.25" spans="1:10">
      <c r="A1642" s="108"/>
      <c r="B1642" s="108"/>
      <c r="C1642" s="103" t="s">
        <v>1379</v>
      </c>
      <c r="D1642" s="103" t="s">
        <v>1583</v>
      </c>
      <c r="E1642" s="99" t="s">
        <v>3637</v>
      </c>
      <c r="F1642" s="103" t="s">
        <v>1528</v>
      </c>
      <c r="G1642" s="99" t="s">
        <v>2227</v>
      </c>
      <c r="H1642" s="103" t="s">
        <v>1924</v>
      </c>
      <c r="I1642" s="103" t="s">
        <v>1384</v>
      </c>
      <c r="J1642" s="99" t="s">
        <v>3247</v>
      </c>
    </row>
    <row r="1643" ht="67.5" spans="1:10">
      <c r="A1643" s="108"/>
      <c r="B1643" s="108"/>
      <c r="C1643" s="103" t="s">
        <v>1399</v>
      </c>
      <c r="D1643" s="103" t="s">
        <v>1503</v>
      </c>
      <c r="E1643" s="99" t="s">
        <v>3194</v>
      </c>
      <c r="F1643" s="103" t="s">
        <v>1528</v>
      </c>
      <c r="G1643" s="99" t="s">
        <v>2231</v>
      </c>
      <c r="H1643" s="103" t="s">
        <v>1505</v>
      </c>
      <c r="I1643" s="103" t="s">
        <v>1384</v>
      </c>
      <c r="J1643" s="99" t="s">
        <v>3195</v>
      </c>
    </row>
    <row r="1644" ht="56.25" spans="1:10">
      <c r="A1644" s="108"/>
      <c r="B1644" s="108"/>
      <c r="C1644" s="103" t="s">
        <v>1404</v>
      </c>
      <c r="D1644" s="103" t="s">
        <v>1405</v>
      </c>
      <c r="E1644" s="99" t="s">
        <v>3196</v>
      </c>
      <c r="F1644" s="103" t="s">
        <v>1487</v>
      </c>
      <c r="G1644" s="99" t="s">
        <v>1426</v>
      </c>
      <c r="H1644" s="103" t="s">
        <v>1397</v>
      </c>
      <c r="I1644" s="103" t="s">
        <v>1384</v>
      </c>
      <c r="J1644" s="99" t="s">
        <v>3248</v>
      </c>
    </row>
    <row r="1645" ht="67.5" spans="1:10">
      <c r="A1645" s="110"/>
      <c r="B1645" s="110"/>
      <c r="C1645" s="103" t="s">
        <v>1404</v>
      </c>
      <c r="D1645" s="103" t="s">
        <v>1405</v>
      </c>
      <c r="E1645" s="99" t="s">
        <v>3198</v>
      </c>
      <c r="F1645" s="103" t="s">
        <v>1487</v>
      </c>
      <c r="G1645" s="99" t="s">
        <v>1426</v>
      </c>
      <c r="H1645" s="103" t="s">
        <v>1397</v>
      </c>
      <c r="I1645" s="103" t="s">
        <v>1384</v>
      </c>
      <c r="J1645" s="99" t="s">
        <v>3249</v>
      </c>
    </row>
    <row r="1646" ht="45" spans="1:10">
      <c r="A1646" s="106" t="s">
        <v>3343</v>
      </c>
      <c r="B1646" s="106" t="s">
        <v>3251</v>
      </c>
      <c r="C1646" s="103" t="s">
        <v>1379</v>
      </c>
      <c r="D1646" s="103" t="s">
        <v>1380</v>
      </c>
      <c r="E1646" s="99" t="s">
        <v>3289</v>
      </c>
      <c r="F1646" s="103" t="s">
        <v>1528</v>
      </c>
      <c r="G1646" s="99" t="s">
        <v>3638</v>
      </c>
      <c r="H1646" s="103" t="s">
        <v>1678</v>
      </c>
      <c r="I1646" s="103" t="s">
        <v>1384</v>
      </c>
      <c r="J1646" s="99" t="s">
        <v>3639</v>
      </c>
    </row>
    <row r="1647" ht="33.75" spans="1:10">
      <c r="A1647" s="108"/>
      <c r="B1647" s="108"/>
      <c r="C1647" s="103" t="s">
        <v>1379</v>
      </c>
      <c r="D1647" s="103" t="s">
        <v>1439</v>
      </c>
      <c r="E1647" s="99" t="s">
        <v>3255</v>
      </c>
      <c r="F1647" s="103" t="s">
        <v>1487</v>
      </c>
      <c r="G1647" s="99" t="s">
        <v>1396</v>
      </c>
      <c r="H1647" s="103" t="s">
        <v>1397</v>
      </c>
      <c r="I1647" s="103" t="s">
        <v>1384</v>
      </c>
      <c r="J1647" s="99" t="s">
        <v>3256</v>
      </c>
    </row>
    <row r="1648" ht="45" spans="1:10">
      <c r="A1648" s="108"/>
      <c r="B1648" s="108"/>
      <c r="C1648" s="103" t="s">
        <v>1379</v>
      </c>
      <c r="D1648" s="103" t="s">
        <v>1394</v>
      </c>
      <c r="E1648" s="99" t="s">
        <v>3257</v>
      </c>
      <c r="F1648" s="103" t="s">
        <v>1528</v>
      </c>
      <c r="G1648" s="99" t="s">
        <v>1396</v>
      </c>
      <c r="H1648" s="103" t="s">
        <v>1397</v>
      </c>
      <c r="I1648" s="103" t="s">
        <v>1384</v>
      </c>
      <c r="J1648" s="99" t="s">
        <v>3292</v>
      </c>
    </row>
    <row r="1649" ht="22.5" spans="1:10">
      <c r="A1649" s="108"/>
      <c r="B1649" s="108"/>
      <c r="C1649" s="103" t="s">
        <v>1379</v>
      </c>
      <c r="D1649" s="103" t="s">
        <v>1583</v>
      </c>
      <c r="E1649" s="99" t="s">
        <v>3259</v>
      </c>
      <c r="F1649" s="103" t="s">
        <v>1528</v>
      </c>
      <c r="G1649" s="99" t="s">
        <v>2460</v>
      </c>
      <c r="H1649" s="103" t="s">
        <v>1536</v>
      </c>
      <c r="I1649" s="103" t="s">
        <v>1384</v>
      </c>
      <c r="J1649" s="99" t="s">
        <v>3261</v>
      </c>
    </row>
    <row r="1650" ht="78.75" spans="1:10">
      <c r="A1650" s="108"/>
      <c r="B1650" s="108"/>
      <c r="C1650" s="103" t="s">
        <v>1399</v>
      </c>
      <c r="D1650" s="103" t="s">
        <v>1400</v>
      </c>
      <c r="E1650" s="99" t="s">
        <v>3082</v>
      </c>
      <c r="F1650" s="103" t="s">
        <v>1528</v>
      </c>
      <c r="G1650" s="99" t="s">
        <v>1426</v>
      </c>
      <c r="H1650" s="103" t="s">
        <v>1397</v>
      </c>
      <c r="I1650" s="103" t="s">
        <v>1384</v>
      </c>
      <c r="J1650" s="99" t="s">
        <v>3293</v>
      </c>
    </row>
    <row r="1651" ht="56.25" spans="1:10">
      <c r="A1651" s="108"/>
      <c r="B1651" s="108"/>
      <c r="C1651" s="103" t="s">
        <v>1399</v>
      </c>
      <c r="D1651" s="103" t="s">
        <v>1503</v>
      </c>
      <c r="E1651" s="99" t="s">
        <v>3264</v>
      </c>
      <c r="F1651" s="103" t="s">
        <v>1841</v>
      </c>
      <c r="G1651" s="99" t="s">
        <v>1577</v>
      </c>
      <c r="H1651" s="103" t="s">
        <v>1505</v>
      </c>
      <c r="I1651" s="103" t="s">
        <v>1384</v>
      </c>
      <c r="J1651" s="99" t="s">
        <v>3294</v>
      </c>
    </row>
    <row r="1652" ht="78.75" spans="1:10">
      <c r="A1652" s="108"/>
      <c r="B1652" s="108"/>
      <c r="C1652" s="103" t="s">
        <v>1404</v>
      </c>
      <c r="D1652" s="103" t="s">
        <v>1405</v>
      </c>
      <c r="E1652" s="99" t="s">
        <v>3266</v>
      </c>
      <c r="F1652" s="103" t="s">
        <v>1487</v>
      </c>
      <c r="G1652" s="99" t="s">
        <v>1426</v>
      </c>
      <c r="H1652" s="103" t="s">
        <v>1397</v>
      </c>
      <c r="I1652" s="103" t="s">
        <v>1384</v>
      </c>
      <c r="J1652" s="99" t="s">
        <v>3293</v>
      </c>
    </row>
    <row r="1653" ht="90" spans="1:10">
      <c r="A1653" s="110"/>
      <c r="B1653" s="110"/>
      <c r="C1653" s="103" t="s">
        <v>1404</v>
      </c>
      <c r="D1653" s="103" t="s">
        <v>1405</v>
      </c>
      <c r="E1653" s="99" t="s">
        <v>3086</v>
      </c>
      <c r="F1653" s="103" t="s">
        <v>1487</v>
      </c>
      <c r="G1653" s="99" t="s">
        <v>1426</v>
      </c>
      <c r="H1653" s="103" t="s">
        <v>1397</v>
      </c>
      <c r="I1653" s="103" t="s">
        <v>1384</v>
      </c>
      <c r="J1653" s="99" t="s">
        <v>3295</v>
      </c>
    </row>
    <row r="1654" ht="22.5" spans="1:10">
      <c r="A1654" s="106" t="s">
        <v>3640</v>
      </c>
      <c r="B1654" s="106" t="s">
        <v>3201</v>
      </c>
      <c r="C1654" s="103" t="s">
        <v>1379</v>
      </c>
      <c r="D1654" s="103" t="s">
        <v>1380</v>
      </c>
      <c r="E1654" s="99" t="s">
        <v>3202</v>
      </c>
      <c r="F1654" s="103" t="s">
        <v>1487</v>
      </c>
      <c r="G1654" s="99" t="s">
        <v>3641</v>
      </c>
      <c r="H1654" s="103" t="s">
        <v>1470</v>
      </c>
      <c r="I1654" s="103" t="s">
        <v>1384</v>
      </c>
      <c r="J1654" s="99" t="s">
        <v>3204</v>
      </c>
    </row>
    <row r="1655" ht="22.5" spans="1:10">
      <c r="A1655" s="108"/>
      <c r="B1655" s="108"/>
      <c r="C1655" s="103" t="s">
        <v>1379</v>
      </c>
      <c r="D1655" s="103" t="s">
        <v>1439</v>
      </c>
      <c r="E1655" s="99" t="s">
        <v>3205</v>
      </c>
      <c r="F1655" s="103" t="s">
        <v>1487</v>
      </c>
      <c r="G1655" s="99" t="s">
        <v>1426</v>
      </c>
      <c r="H1655" s="103" t="s">
        <v>1397</v>
      </c>
      <c r="I1655" s="103" t="s">
        <v>1384</v>
      </c>
      <c r="J1655" s="99" t="s">
        <v>3206</v>
      </c>
    </row>
    <row r="1656" ht="22.5" spans="1:10">
      <c r="A1656" s="108"/>
      <c r="B1656" s="108"/>
      <c r="C1656" s="103" t="s">
        <v>1379</v>
      </c>
      <c r="D1656" s="103" t="s">
        <v>1583</v>
      </c>
      <c r="E1656" s="99" t="s">
        <v>3207</v>
      </c>
      <c r="F1656" s="103" t="s">
        <v>1841</v>
      </c>
      <c r="G1656" s="99" t="s">
        <v>3642</v>
      </c>
      <c r="H1656" s="103" t="s">
        <v>3208</v>
      </c>
      <c r="I1656" s="103" t="s">
        <v>1384</v>
      </c>
      <c r="J1656" s="99" t="s">
        <v>3209</v>
      </c>
    </row>
    <row r="1657" ht="33.75" spans="1:10">
      <c r="A1657" s="108"/>
      <c r="B1657" s="108"/>
      <c r="C1657" s="103" t="s">
        <v>1399</v>
      </c>
      <c r="D1657" s="103" t="s">
        <v>1400</v>
      </c>
      <c r="E1657" s="99" t="s">
        <v>3210</v>
      </c>
      <c r="F1657" s="103" t="s">
        <v>1487</v>
      </c>
      <c r="G1657" s="99" t="s">
        <v>1577</v>
      </c>
      <c r="H1657" s="103" t="s">
        <v>1397</v>
      </c>
      <c r="I1657" s="103" t="s">
        <v>1384</v>
      </c>
      <c r="J1657" s="99" t="s">
        <v>3211</v>
      </c>
    </row>
    <row r="1658" ht="67.5" spans="1:10">
      <c r="A1658" s="110"/>
      <c r="B1658" s="110"/>
      <c r="C1658" s="103" t="s">
        <v>1404</v>
      </c>
      <c r="D1658" s="103" t="s">
        <v>1405</v>
      </c>
      <c r="E1658" s="99" t="s">
        <v>3212</v>
      </c>
      <c r="F1658" s="103" t="s">
        <v>1487</v>
      </c>
      <c r="G1658" s="99" t="s">
        <v>1450</v>
      </c>
      <c r="H1658" s="103" t="s">
        <v>1397</v>
      </c>
      <c r="I1658" s="103" t="s">
        <v>1384</v>
      </c>
      <c r="J1658" s="99" t="s">
        <v>3148</v>
      </c>
    </row>
    <row r="1659" ht="22.5" spans="1:10">
      <c r="A1659" s="106" t="s">
        <v>3415</v>
      </c>
      <c r="B1659" s="106" t="s">
        <v>1542</v>
      </c>
      <c r="C1659" s="103" t="s">
        <v>1379</v>
      </c>
      <c r="D1659" s="103" t="s">
        <v>1380</v>
      </c>
      <c r="E1659" s="99" t="s">
        <v>1542</v>
      </c>
      <c r="F1659" s="103" t="s">
        <v>1375</v>
      </c>
      <c r="G1659" s="99" t="s">
        <v>1542</v>
      </c>
      <c r="H1659" s="103" t="s">
        <v>1397</v>
      </c>
      <c r="I1659" s="103" t="s">
        <v>1384</v>
      </c>
      <c r="J1659" s="99" t="s">
        <v>1542</v>
      </c>
    </row>
    <row r="1660" ht="22.5" spans="1:10">
      <c r="A1660" s="108"/>
      <c r="B1660" s="108"/>
      <c r="C1660" s="103" t="s">
        <v>1399</v>
      </c>
      <c r="D1660" s="103" t="s">
        <v>1543</v>
      </c>
      <c r="E1660" s="99" t="s">
        <v>1542</v>
      </c>
      <c r="F1660" s="103" t="s">
        <v>1375</v>
      </c>
      <c r="G1660" s="99" t="s">
        <v>1542</v>
      </c>
      <c r="H1660" s="103" t="s">
        <v>1397</v>
      </c>
      <c r="I1660" s="103" t="s">
        <v>1384</v>
      </c>
      <c r="J1660" s="99" t="s">
        <v>1542</v>
      </c>
    </row>
    <row r="1661" ht="22.5" spans="1:10">
      <c r="A1661" s="110"/>
      <c r="B1661" s="110"/>
      <c r="C1661" s="103" t="s">
        <v>1404</v>
      </c>
      <c r="D1661" s="103" t="s">
        <v>1405</v>
      </c>
      <c r="E1661" s="99" t="s">
        <v>1542</v>
      </c>
      <c r="F1661" s="103" t="s">
        <v>1375</v>
      </c>
      <c r="G1661" s="99" t="s">
        <v>1542</v>
      </c>
      <c r="H1661" s="103" t="s">
        <v>1397</v>
      </c>
      <c r="I1661" s="103" t="s">
        <v>1384</v>
      </c>
      <c r="J1661" s="99" t="s">
        <v>1542</v>
      </c>
    </row>
    <row r="1662" ht="45" spans="1:10">
      <c r="A1662" s="106" t="s">
        <v>3224</v>
      </c>
      <c r="B1662" s="106" t="s">
        <v>3336</v>
      </c>
      <c r="C1662" s="103" t="s">
        <v>1379</v>
      </c>
      <c r="D1662" s="103" t="s">
        <v>1380</v>
      </c>
      <c r="E1662" s="99" t="s">
        <v>3226</v>
      </c>
      <c r="F1662" s="103" t="s">
        <v>1528</v>
      </c>
      <c r="G1662" s="99" t="s">
        <v>3643</v>
      </c>
      <c r="H1662" s="103" t="s">
        <v>1678</v>
      </c>
      <c r="I1662" s="103" t="s">
        <v>1384</v>
      </c>
      <c r="J1662" s="99" t="s">
        <v>3228</v>
      </c>
    </row>
    <row r="1663" ht="45" spans="1:10">
      <c r="A1663" s="108"/>
      <c r="B1663" s="108"/>
      <c r="C1663" s="103" t="s">
        <v>1379</v>
      </c>
      <c r="D1663" s="103" t="s">
        <v>1439</v>
      </c>
      <c r="E1663" s="99" t="s">
        <v>3229</v>
      </c>
      <c r="F1663" s="103" t="s">
        <v>1528</v>
      </c>
      <c r="G1663" s="99" t="s">
        <v>1396</v>
      </c>
      <c r="H1663" s="103" t="s">
        <v>1397</v>
      </c>
      <c r="I1663" s="103" t="s">
        <v>1384</v>
      </c>
      <c r="J1663" s="99" t="s">
        <v>3230</v>
      </c>
    </row>
    <row r="1664" ht="67.5" spans="1:10">
      <c r="A1664" s="108"/>
      <c r="B1664" s="108"/>
      <c r="C1664" s="103" t="s">
        <v>1379</v>
      </c>
      <c r="D1664" s="103" t="s">
        <v>1583</v>
      </c>
      <c r="E1664" s="99" t="s">
        <v>3231</v>
      </c>
      <c r="F1664" s="103" t="s">
        <v>1375</v>
      </c>
      <c r="G1664" s="99" t="s">
        <v>3232</v>
      </c>
      <c r="H1664" s="103" t="s">
        <v>1536</v>
      </c>
      <c r="I1664" s="103" t="s">
        <v>1384</v>
      </c>
      <c r="J1664" s="99" t="s">
        <v>3644</v>
      </c>
    </row>
    <row r="1665" ht="101.25" spans="1:10">
      <c r="A1665" s="108"/>
      <c r="B1665" s="108"/>
      <c r="C1665" s="103" t="s">
        <v>1399</v>
      </c>
      <c r="D1665" s="103" t="s">
        <v>1400</v>
      </c>
      <c r="E1665" s="99" t="s">
        <v>3099</v>
      </c>
      <c r="F1665" s="103" t="s">
        <v>1528</v>
      </c>
      <c r="G1665" s="99" t="s">
        <v>1396</v>
      </c>
      <c r="H1665" s="103" t="s">
        <v>1397</v>
      </c>
      <c r="I1665" s="103" t="s">
        <v>1384</v>
      </c>
      <c r="J1665" s="99" t="s">
        <v>3645</v>
      </c>
    </row>
    <row r="1666" ht="101.25" spans="1:10">
      <c r="A1666" s="108"/>
      <c r="B1666" s="108"/>
      <c r="C1666" s="103" t="s">
        <v>1404</v>
      </c>
      <c r="D1666" s="103" t="s">
        <v>1405</v>
      </c>
      <c r="E1666" s="99" t="s">
        <v>3086</v>
      </c>
      <c r="F1666" s="103" t="s">
        <v>3236</v>
      </c>
      <c r="G1666" s="99" t="s">
        <v>1426</v>
      </c>
      <c r="H1666" s="103" t="s">
        <v>1397</v>
      </c>
      <c r="I1666" s="103" t="s">
        <v>1384</v>
      </c>
      <c r="J1666" s="99" t="s">
        <v>3646</v>
      </c>
    </row>
    <row r="1667" ht="101.25" spans="1:10">
      <c r="A1667" s="110"/>
      <c r="B1667" s="110"/>
      <c r="C1667" s="103" t="s">
        <v>1404</v>
      </c>
      <c r="D1667" s="103" t="s">
        <v>1405</v>
      </c>
      <c r="E1667" s="99" t="s">
        <v>3238</v>
      </c>
      <c r="F1667" s="103" t="s">
        <v>1375</v>
      </c>
      <c r="G1667" s="99" t="s">
        <v>1450</v>
      </c>
      <c r="H1667" s="103" t="s">
        <v>1397</v>
      </c>
      <c r="I1667" s="103" t="s">
        <v>1384</v>
      </c>
      <c r="J1667" s="99" t="s">
        <v>3646</v>
      </c>
    </row>
    <row r="1668" ht="33.75" spans="1:10">
      <c r="A1668" s="106" t="s">
        <v>3269</v>
      </c>
      <c r="B1668" s="106" t="s">
        <v>3270</v>
      </c>
      <c r="C1668" s="103" t="s">
        <v>1379</v>
      </c>
      <c r="D1668" s="103" t="s">
        <v>1380</v>
      </c>
      <c r="E1668" s="99" t="s">
        <v>3271</v>
      </c>
      <c r="F1668" s="103" t="s">
        <v>1528</v>
      </c>
      <c r="G1668" s="99" t="s">
        <v>3647</v>
      </c>
      <c r="H1668" s="103" t="s">
        <v>1530</v>
      </c>
      <c r="I1668" s="103" t="s">
        <v>1384</v>
      </c>
      <c r="J1668" s="99" t="s">
        <v>3173</v>
      </c>
    </row>
    <row r="1669" ht="45" spans="1:10">
      <c r="A1669" s="108"/>
      <c r="B1669" s="108"/>
      <c r="C1669" s="103" t="s">
        <v>1379</v>
      </c>
      <c r="D1669" s="103" t="s">
        <v>1439</v>
      </c>
      <c r="E1669" s="99" t="s">
        <v>3229</v>
      </c>
      <c r="F1669" s="103" t="s">
        <v>1528</v>
      </c>
      <c r="G1669" s="99" t="s">
        <v>1472</v>
      </c>
      <c r="H1669" s="103" t="s">
        <v>1397</v>
      </c>
      <c r="I1669" s="103" t="s">
        <v>1384</v>
      </c>
      <c r="J1669" s="99" t="s">
        <v>3273</v>
      </c>
    </row>
    <row r="1670" ht="22.5" spans="1:10">
      <c r="A1670" s="108"/>
      <c r="B1670" s="108"/>
      <c r="C1670" s="103" t="s">
        <v>1379</v>
      </c>
      <c r="D1670" s="103" t="s">
        <v>1394</v>
      </c>
      <c r="E1670" s="99" t="s">
        <v>3078</v>
      </c>
      <c r="F1670" s="103" t="s">
        <v>1528</v>
      </c>
      <c r="G1670" s="99" t="s">
        <v>1472</v>
      </c>
      <c r="H1670" s="103" t="s">
        <v>1397</v>
      </c>
      <c r="I1670" s="103" t="s">
        <v>1384</v>
      </c>
      <c r="J1670" s="99" t="s">
        <v>3274</v>
      </c>
    </row>
    <row r="1671" ht="22.5" spans="1:10">
      <c r="A1671" s="108"/>
      <c r="B1671" s="108"/>
      <c r="C1671" s="103" t="s">
        <v>1379</v>
      </c>
      <c r="D1671" s="103" t="s">
        <v>1583</v>
      </c>
      <c r="E1671" s="99" t="s">
        <v>3275</v>
      </c>
      <c r="F1671" s="103" t="s">
        <v>1375</v>
      </c>
      <c r="G1671" s="99" t="s">
        <v>2689</v>
      </c>
      <c r="H1671" s="103" t="s">
        <v>1536</v>
      </c>
      <c r="I1671" s="103" t="s">
        <v>1384</v>
      </c>
      <c r="J1671" s="99" t="s">
        <v>3276</v>
      </c>
    </row>
    <row r="1672" ht="22.5" spans="1:10">
      <c r="A1672" s="108"/>
      <c r="B1672" s="108"/>
      <c r="C1672" s="103" t="s">
        <v>1379</v>
      </c>
      <c r="D1672" s="103" t="s">
        <v>1583</v>
      </c>
      <c r="E1672" s="99" t="s">
        <v>3277</v>
      </c>
      <c r="F1672" s="103" t="s">
        <v>1375</v>
      </c>
      <c r="G1672" s="99" t="s">
        <v>3278</v>
      </c>
      <c r="H1672" s="103" t="s">
        <v>1536</v>
      </c>
      <c r="I1672" s="103" t="s">
        <v>1384</v>
      </c>
      <c r="J1672" s="99" t="s">
        <v>3276</v>
      </c>
    </row>
    <row r="1673" ht="101.25" spans="1:10">
      <c r="A1673" s="108"/>
      <c r="B1673" s="108"/>
      <c r="C1673" s="103" t="s">
        <v>1399</v>
      </c>
      <c r="D1673" s="103" t="s">
        <v>1400</v>
      </c>
      <c r="E1673" s="99" t="s">
        <v>3099</v>
      </c>
      <c r="F1673" s="103" t="s">
        <v>1487</v>
      </c>
      <c r="G1673" s="99" t="s">
        <v>1450</v>
      </c>
      <c r="H1673" s="103" t="s">
        <v>1397</v>
      </c>
      <c r="I1673" s="103" t="s">
        <v>1384</v>
      </c>
      <c r="J1673" s="99" t="s">
        <v>3175</v>
      </c>
    </row>
    <row r="1674" ht="90" spans="1:10">
      <c r="A1674" s="110"/>
      <c r="B1674" s="110"/>
      <c r="C1674" s="103" t="s">
        <v>1404</v>
      </c>
      <c r="D1674" s="103" t="s">
        <v>1405</v>
      </c>
      <c r="E1674" s="99" t="s">
        <v>1538</v>
      </c>
      <c r="F1674" s="103" t="s">
        <v>1487</v>
      </c>
      <c r="G1674" s="99" t="s">
        <v>1450</v>
      </c>
      <c r="H1674" s="103" t="s">
        <v>1397</v>
      </c>
      <c r="I1674" s="103" t="s">
        <v>1384</v>
      </c>
      <c r="J1674" s="99" t="s">
        <v>3177</v>
      </c>
    </row>
    <row r="1675" ht="45" spans="1:10">
      <c r="A1675" s="106" t="s">
        <v>3296</v>
      </c>
      <c r="B1675" s="106" t="s">
        <v>3180</v>
      </c>
      <c r="C1675" s="103" t="s">
        <v>1379</v>
      </c>
      <c r="D1675" s="103" t="s">
        <v>1380</v>
      </c>
      <c r="E1675" s="99" t="s">
        <v>3282</v>
      </c>
      <c r="F1675" s="103" t="s">
        <v>1528</v>
      </c>
      <c r="G1675" s="99" t="s">
        <v>3648</v>
      </c>
      <c r="H1675" s="103" t="s">
        <v>1678</v>
      </c>
      <c r="I1675" s="103" t="s">
        <v>1384</v>
      </c>
      <c r="J1675" s="99" t="s">
        <v>3183</v>
      </c>
    </row>
    <row r="1676" ht="67.5" spans="1:10">
      <c r="A1676" s="108"/>
      <c r="B1676" s="108"/>
      <c r="C1676" s="103" t="s">
        <v>1379</v>
      </c>
      <c r="D1676" s="103" t="s">
        <v>1439</v>
      </c>
      <c r="E1676" s="99" t="s">
        <v>3184</v>
      </c>
      <c r="F1676" s="103" t="s">
        <v>1528</v>
      </c>
      <c r="G1676" s="99" t="s">
        <v>1396</v>
      </c>
      <c r="H1676" s="103" t="s">
        <v>1397</v>
      </c>
      <c r="I1676" s="103" t="s">
        <v>1384</v>
      </c>
      <c r="J1676" s="99" t="s">
        <v>3185</v>
      </c>
    </row>
    <row r="1677" ht="45" spans="1:10">
      <c r="A1677" s="108"/>
      <c r="B1677" s="108"/>
      <c r="C1677" s="103" t="s">
        <v>1379</v>
      </c>
      <c r="D1677" s="103" t="s">
        <v>1439</v>
      </c>
      <c r="E1677" s="99" t="s">
        <v>3186</v>
      </c>
      <c r="F1677" s="103" t="s">
        <v>1487</v>
      </c>
      <c r="G1677" s="99" t="s">
        <v>1477</v>
      </c>
      <c r="H1677" s="103" t="s">
        <v>1397</v>
      </c>
      <c r="I1677" s="103" t="s">
        <v>1384</v>
      </c>
      <c r="J1677" s="99" t="s">
        <v>3187</v>
      </c>
    </row>
    <row r="1678" ht="22.5" spans="1:10">
      <c r="A1678" s="108"/>
      <c r="B1678" s="108"/>
      <c r="C1678" s="103" t="s">
        <v>1379</v>
      </c>
      <c r="D1678" s="103" t="s">
        <v>1394</v>
      </c>
      <c r="E1678" s="99" t="s">
        <v>3188</v>
      </c>
      <c r="F1678" s="103" t="s">
        <v>1528</v>
      </c>
      <c r="G1678" s="99" t="s">
        <v>1396</v>
      </c>
      <c r="H1678" s="103" t="s">
        <v>1397</v>
      </c>
      <c r="I1678" s="103" t="s">
        <v>1384</v>
      </c>
      <c r="J1678" s="99" t="s">
        <v>3164</v>
      </c>
    </row>
    <row r="1679" ht="67.5" spans="1:10">
      <c r="A1679" s="108"/>
      <c r="B1679" s="108"/>
      <c r="C1679" s="103" t="s">
        <v>1379</v>
      </c>
      <c r="D1679" s="103" t="s">
        <v>1583</v>
      </c>
      <c r="E1679" s="99" t="s">
        <v>3299</v>
      </c>
      <c r="F1679" s="103" t="s">
        <v>1528</v>
      </c>
      <c r="G1679" s="99" t="s">
        <v>3190</v>
      </c>
      <c r="H1679" s="103" t="s">
        <v>1924</v>
      </c>
      <c r="I1679" s="103" t="s">
        <v>1384</v>
      </c>
      <c r="J1679" s="99" t="s">
        <v>3191</v>
      </c>
    </row>
    <row r="1680" ht="33.75" spans="1:10">
      <c r="A1680" s="108"/>
      <c r="B1680" s="108"/>
      <c r="C1680" s="103" t="s">
        <v>1399</v>
      </c>
      <c r="D1680" s="103" t="s">
        <v>1400</v>
      </c>
      <c r="E1680" s="99" t="s">
        <v>3192</v>
      </c>
      <c r="F1680" s="103" t="s">
        <v>1487</v>
      </c>
      <c r="G1680" s="99" t="s">
        <v>1426</v>
      </c>
      <c r="H1680" s="103" t="s">
        <v>1397</v>
      </c>
      <c r="I1680" s="103" t="s">
        <v>1384</v>
      </c>
      <c r="J1680" s="99" t="s">
        <v>3193</v>
      </c>
    </row>
    <row r="1681" ht="67.5" spans="1:10">
      <c r="A1681" s="108"/>
      <c r="B1681" s="108"/>
      <c r="C1681" s="103" t="s">
        <v>1399</v>
      </c>
      <c r="D1681" s="103" t="s">
        <v>1400</v>
      </c>
      <c r="E1681" s="99" t="s">
        <v>3301</v>
      </c>
      <c r="F1681" s="103" t="s">
        <v>1528</v>
      </c>
      <c r="G1681" s="99" t="s">
        <v>1396</v>
      </c>
      <c r="H1681" s="103" t="s">
        <v>1397</v>
      </c>
      <c r="I1681" s="103" t="s">
        <v>1384</v>
      </c>
      <c r="J1681" s="99" t="s">
        <v>3302</v>
      </c>
    </row>
    <row r="1682" ht="67.5" spans="1:10">
      <c r="A1682" s="108"/>
      <c r="B1682" s="108"/>
      <c r="C1682" s="103" t="s">
        <v>1399</v>
      </c>
      <c r="D1682" s="103" t="s">
        <v>1503</v>
      </c>
      <c r="E1682" s="99" t="s">
        <v>3194</v>
      </c>
      <c r="F1682" s="103" t="s">
        <v>1528</v>
      </c>
      <c r="G1682" s="99" t="s">
        <v>2231</v>
      </c>
      <c r="H1682" s="103" t="s">
        <v>1505</v>
      </c>
      <c r="I1682" s="103" t="s">
        <v>1384</v>
      </c>
      <c r="J1682" s="99" t="s">
        <v>3195</v>
      </c>
    </row>
    <row r="1683" ht="67.5" spans="1:10">
      <c r="A1683" s="108"/>
      <c r="B1683" s="108"/>
      <c r="C1683" s="103" t="s">
        <v>1404</v>
      </c>
      <c r="D1683" s="103" t="s">
        <v>1405</v>
      </c>
      <c r="E1683" s="99" t="s">
        <v>3196</v>
      </c>
      <c r="F1683" s="103" t="s">
        <v>1487</v>
      </c>
      <c r="G1683" s="99" t="s">
        <v>1426</v>
      </c>
      <c r="H1683" s="103" t="s">
        <v>1397</v>
      </c>
      <c r="I1683" s="103" t="s">
        <v>1384</v>
      </c>
      <c r="J1683" s="99" t="s">
        <v>3197</v>
      </c>
    </row>
    <row r="1684" ht="67.5" spans="1:10">
      <c r="A1684" s="110"/>
      <c r="B1684" s="110"/>
      <c r="C1684" s="103" t="s">
        <v>1404</v>
      </c>
      <c r="D1684" s="103" t="s">
        <v>1405</v>
      </c>
      <c r="E1684" s="99" t="s">
        <v>3198</v>
      </c>
      <c r="F1684" s="103" t="s">
        <v>1487</v>
      </c>
      <c r="G1684" s="99" t="s">
        <v>1426</v>
      </c>
      <c r="H1684" s="103" t="s">
        <v>1397</v>
      </c>
      <c r="I1684" s="103" t="s">
        <v>1384</v>
      </c>
      <c r="J1684" s="99" t="s">
        <v>3199</v>
      </c>
    </row>
    <row r="1685" ht="45" spans="1:10">
      <c r="A1685" s="106" t="s">
        <v>3313</v>
      </c>
      <c r="B1685" s="106" t="s">
        <v>3180</v>
      </c>
      <c r="C1685" s="103" t="s">
        <v>1379</v>
      </c>
      <c r="D1685" s="103" t="s">
        <v>1380</v>
      </c>
      <c r="E1685" s="99" t="s">
        <v>3282</v>
      </c>
      <c r="F1685" s="103" t="s">
        <v>1528</v>
      </c>
      <c r="G1685" s="99" t="s">
        <v>3649</v>
      </c>
      <c r="H1685" s="103" t="s">
        <v>1678</v>
      </c>
      <c r="I1685" s="103" t="s">
        <v>1384</v>
      </c>
      <c r="J1685" s="99" t="s">
        <v>3183</v>
      </c>
    </row>
    <row r="1686" ht="67.5" spans="1:10">
      <c r="A1686" s="108"/>
      <c r="B1686" s="108"/>
      <c r="C1686" s="103" t="s">
        <v>1379</v>
      </c>
      <c r="D1686" s="103" t="s">
        <v>1439</v>
      </c>
      <c r="E1686" s="99" t="s">
        <v>3184</v>
      </c>
      <c r="F1686" s="103" t="s">
        <v>1528</v>
      </c>
      <c r="G1686" s="99" t="s">
        <v>1396</v>
      </c>
      <c r="H1686" s="103" t="s">
        <v>1397</v>
      </c>
      <c r="I1686" s="103" t="s">
        <v>1384</v>
      </c>
      <c r="J1686" s="99" t="s">
        <v>3284</v>
      </c>
    </row>
    <row r="1687" ht="45" spans="1:10">
      <c r="A1687" s="108"/>
      <c r="B1687" s="108"/>
      <c r="C1687" s="103" t="s">
        <v>1379</v>
      </c>
      <c r="D1687" s="103" t="s">
        <v>1439</v>
      </c>
      <c r="E1687" s="99" t="s">
        <v>3285</v>
      </c>
      <c r="F1687" s="103" t="s">
        <v>1487</v>
      </c>
      <c r="G1687" s="99" t="s">
        <v>1477</v>
      </c>
      <c r="H1687" s="103" t="s">
        <v>1397</v>
      </c>
      <c r="I1687" s="103" t="s">
        <v>1384</v>
      </c>
      <c r="J1687" s="99" t="s">
        <v>3187</v>
      </c>
    </row>
    <row r="1688" ht="22.5" spans="1:10">
      <c r="A1688" s="108"/>
      <c r="B1688" s="108"/>
      <c r="C1688" s="103" t="s">
        <v>1379</v>
      </c>
      <c r="D1688" s="103" t="s">
        <v>1394</v>
      </c>
      <c r="E1688" s="99" t="s">
        <v>3188</v>
      </c>
      <c r="F1688" s="103" t="s">
        <v>1528</v>
      </c>
      <c r="G1688" s="99" t="s">
        <v>1396</v>
      </c>
      <c r="H1688" s="103" t="s">
        <v>1397</v>
      </c>
      <c r="I1688" s="103" t="s">
        <v>1384</v>
      </c>
      <c r="J1688" s="99" t="s">
        <v>3164</v>
      </c>
    </row>
    <row r="1689" ht="78.75" spans="1:10">
      <c r="A1689" s="108"/>
      <c r="B1689" s="108"/>
      <c r="C1689" s="103" t="s">
        <v>1379</v>
      </c>
      <c r="D1689" s="103" t="s">
        <v>1583</v>
      </c>
      <c r="E1689" s="99" t="s">
        <v>3637</v>
      </c>
      <c r="F1689" s="103" t="s">
        <v>1528</v>
      </c>
      <c r="G1689" s="99" t="s">
        <v>1624</v>
      </c>
      <c r="H1689" s="103" t="s">
        <v>1924</v>
      </c>
      <c r="I1689" s="103" t="s">
        <v>1384</v>
      </c>
      <c r="J1689" s="99" t="s">
        <v>3286</v>
      </c>
    </row>
    <row r="1690" ht="33.75" spans="1:10">
      <c r="A1690" s="108"/>
      <c r="B1690" s="108"/>
      <c r="C1690" s="103" t="s">
        <v>1399</v>
      </c>
      <c r="D1690" s="103" t="s">
        <v>1400</v>
      </c>
      <c r="E1690" s="99" t="s">
        <v>3192</v>
      </c>
      <c r="F1690" s="103" t="s">
        <v>1487</v>
      </c>
      <c r="G1690" s="99" t="s">
        <v>1426</v>
      </c>
      <c r="H1690" s="103" t="s">
        <v>1397</v>
      </c>
      <c r="I1690" s="103" t="s">
        <v>1384</v>
      </c>
      <c r="J1690" s="99" t="s">
        <v>3193</v>
      </c>
    </row>
    <row r="1691" ht="78.75" spans="1:10">
      <c r="A1691" s="108"/>
      <c r="B1691" s="108"/>
      <c r="C1691" s="103" t="s">
        <v>1399</v>
      </c>
      <c r="D1691" s="103" t="s">
        <v>1503</v>
      </c>
      <c r="E1691" s="99" t="s">
        <v>3194</v>
      </c>
      <c r="F1691" s="103" t="s">
        <v>1528</v>
      </c>
      <c r="G1691" s="99" t="s">
        <v>2231</v>
      </c>
      <c r="H1691" s="103" t="s">
        <v>1505</v>
      </c>
      <c r="I1691" s="103" t="s">
        <v>1384</v>
      </c>
      <c r="J1691" s="99" t="s">
        <v>3287</v>
      </c>
    </row>
    <row r="1692" ht="67.5" spans="1:10">
      <c r="A1692" s="108"/>
      <c r="B1692" s="108"/>
      <c r="C1692" s="103" t="s">
        <v>1404</v>
      </c>
      <c r="D1692" s="103" t="s">
        <v>1405</v>
      </c>
      <c r="E1692" s="99" t="s">
        <v>3196</v>
      </c>
      <c r="F1692" s="103" t="s">
        <v>1487</v>
      </c>
      <c r="G1692" s="99" t="s">
        <v>1426</v>
      </c>
      <c r="H1692" s="103" t="s">
        <v>1397</v>
      </c>
      <c r="I1692" s="103" t="s">
        <v>1384</v>
      </c>
      <c r="J1692" s="99" t="s">
        <v>3197</v>
      </c>
    </row>
    <row r="1693" ht="67.5" spans="1:10">
      <c r="A1693" s="110"/>
      <c r="B1693" s="110"/>
      <c r="C1693" s="103" t="s">
        <v>1404</v>
      </c>
      <c r="D1693" s="103" t="s">
        <v>1405</v>
      </c>
      <c r="E1693" s="99" t="s">
        <v>3198</v>
      </c>
      <c r="F1693" s="103" t="s">
        <v>1487</v>
      </c>
      <c r="G1693" s="99" t="s">
        <v>1426</v>
      </c>
      <c r="H1693" s="103" t="s">
        <v>1397</v>
      </c>
      <c r="I1693" s="103" t="s">
        <v>1384</v>
      </c>
      <c r="J1693" s="99" t="s">
        <v>3199</v>
      </c>
    </row>
    <row r="1694" ht="67.5" spans="1:10">
      <c r="A1694" s="106" t="s">
        <v>3326</v>
      </c>
      <c r="B1694" s="106" t="s">
        <v>3650</v>
      </c>
      <c r="C1694" s="103" t="s">
        <v>1379</v>
      </c>
      <c r="D1694" s="103" t="s">
        <v>1380</v>
      </c>
      <c r="E1694" s="99" t="s">
        <v>3241</v>
      </c>
      <c r="F1694" s="103" t="s">
        <v>1528</v>
      </c>
      <c r="G1694" s="99" t="s">
        <v>1577</v>
      </c>
      <c r="H1694" s="103" t="s">
        <v>1678</v>
      </c>
      <c r="I1694" s="103" t="s">
        <v>1384</v>
      </c>
      <c r="J1694" s="99" t="s">
        <v>3328</v>
      </c>
    </row>
    <row r="1695" ht="67.5" spans="1:10">
      <c r="A1695" s="108"/>
      <c r="B1695" s="108"/>
      <c r="C1695" s="103" t="s">
        <v>1379</v>
      </c>
      <c r="D1695" s="103" t="s">
        <v>1439</v>
      </c>
      <c r="E1695" s="99" t="s">
        <v>3184</v>
      </c>
      <c r="F1695" s="103" t="s">
        <v>1528</v>
      </c>
      <c r="G1695" s="99" t="s">
        <v>1396</v>
      </c>
      <c r="H1695" s="103" t="s">
        <v>1397</v>
      </c>
      <c r="I1695" s="103" t="s">
        <v>1384</v>
      </c>
      <c r="J1695" s="99" t="s">
        <v>3328</v>
      </c>
    </row>
    <row r="1696" ht="22.5" spans="1:10">
      <c r="A1696" s="108"/>
      <c r="B1696" s="108"/>
      <c r="C1696" s="103" t="s">
        <v>1379</v>
      </c>
      <c r="D1696" s="103" t="s">
        <v>1394</v>
      </c>
      <c r="E1696" s="99" t="s">
        <v>3188</v>
      </c>
      <c r="F1696" s="103" t="s">
        <v>1528</v>
      </c>
      <c r="G1696" s="99" t="s">
        <v>1396</v>
      </c>
      <c r="H1696" s="103" t="s">
        <v>1397</v>
      </c>
      <c r="I1696" s="103" t="s">
        <v>1384</v>
      </c>
      <c r="J1696" s="99" t="s">
        <v>3164</v>
      </c>
    </row>
    <row r="1697" ht="409.5" spans="1:10">
      <c r="A1697" s="108"/>
      <c r="B1697" s="108"/>
      <c r="C1697" s="103" t="s">
        <v>1379</v>
      </c>
      <c r="D1697" s="103" t="s">
        <v>1583</v>
      </c>
      <c r="E1697" s="99" t="s">
        <v>3330</v>
      </c>
      <c r="F1697" s="103" t="s">
        <v>1528</v>
      </c>
      <c r="G1697" s="99" t="s">
        <v>2227</v>
      </c>
      <c r="H1697" s="103" t="s">
        <v>1924</v>
      </c>
      <c r="I1697" s="103" t="s">
        <v>1384</v>
      </c>
      <c r="J1697" s="99" t="s">
        <v>3331</v>
      </c>
    </row>
    <row r="1698" ht="56.25" spans="1:10">
      <c r="A1698" s="108"/>
      <c r="B1698" s="108"/>
      <c r="C1698" s="103" t="s">
        <v>1399</v>
      </c>
      <c r="D1698" s="103" t="s">
        <v>1400</v>
      </c>
      <c r="E1698" s="99" t="s">
        <v>3301</v>
      </c>
      <c r="F1698" s="103" t="s">
        <v>1528</v>
      </c>
      <c r="G1698" s="99" t="s">
        <v>1396</v>
      </c>
      <c r="H1698" s="103" t="s">
        <v>1397</v>
      </c>
      <c r="I1698" s="103" t="s">
        <v>1384</v>
      </c>
      <c r="J1698" s="99" t="s">
        <v>3387</v>
      </c>
    </row>
    <row r="1699" ht="67.5" spans="1:10">
      <c r="A1699" s="108"/>
      <c r="B1699" s="108"/>
      <c r="C1699" s="103" t="s">
        <v>1399</v>
      </c>
      <c r="D1699" s="103" t="s">
        <v>1503</v>
      </c>
      <c r="E1699" s="99" t="s">
        <v>3194</v>
      </c>
      <c r="F1699" s="103" t="s">
        <v>1528</v>
      </c>
      <c r="G1699" s="99" t="s">
        <v>2231</v>
      </c>
      <c r="H1699" s="103" t="s">
        <v>1505</v>
      </c>
      <c r="I1699" s="103" t="s">
        <v>1384</v>
      </c>
      <c r="J1699" s="99" t="s">
        <v>3195</v>
      </c>
    </row>
    <row r="1700" ht="67.5" spans="1:10">
      <c r="A1700" s="108"/>
      <c r="B1700" s="108"/>
      <c r="C1700" s="103" t="s">
        <v>1404</v>
      </c>
      <c r="D1700" s="103" t="s">
        <v>1405</v>
      </c>
      <c r="E1700" s="99" t="s">
        <v>3196</v>
      </c>
      <c r="F1700" s="103" t="s">
        <v>1487</v>
      </c>
      <c r="G1700" s="99" t="s">
        <v>1426</v>
      </c>
      <c r="H1700" s="103" t="s">
        <v>1397</v>
      </c>
      <c r="I1700" s="103" t="s">
        <v>1384</v>
      </c>
      <c r="J1700" s="99" t="s">
        <v>3332</v>
      </c>
    </row>
    <row r="1701" ht="78.75" spans="1:10">
      <c r="A1701" s="110"/>
      <c r="B1701" s="110"/>
      <c r="C1701" s="103" t="s">
        <v>1404</v>
      </c>
      <c r="D1701" s="103" t="s">
        <v>1405</v>
      </c>
      <c r="E1701" s="99" t="s">
        <v>3198</v>
      </c>
      <c r="F1701" s="103" t="s">
        <v>1487</v>
      </c>
      <c r="G1701" s="99" t="s">
        <v>1426</v>
      </c>
      <c r="H1701" s="103" t="s">
        <v>1397</v>
      </c>
      <c r="I1701" s="103" t="s">
        <v>1384</v>
      </c>
      <c r="J1701" s="99" t="s">
        <v>3333</v>
      </c>
    </row>
    <row r="1702" ht="45" spans="1:10">
      <c r="A1702" s="106" t="s">
        <v>3179</v>
      </c>
      <c r="B1702" s="106" t="s">
        <v>3180</v>
      </c>
      <c r="C1702" s="103" t="s">
        <v>1379</v>
      </c>
      <c r="D1702" s="103" t="s">
        <v>1380</v>
      </c>
      <c r="E1702" s="99" t="s">
        <v>3181</v>
      </c>
      <c r="F1702" s="103" t="s">
        <v>1528</v>
      </c>
      <c r="G1702" s="99" t="s">
        <v>1123</v>
      </c>
      <c r="H1702" s="103" t="s">
        <v>1678</v>
      </c>
      <c r="I1702" s="103" t="s">
        <v>1384</v>
      </c>
      <c r="J1702" s="99" t="s">
        <v>3183</v>
      </c>
    </row>
    <row r="1703" ht="67.5" spans="1:10">
      <c r="A1703" s="108"/>
      <c r="B1703" s="108"/>
      <c r="C1703" s="103" t="s">
        <v>1379</v>
      </c>
      <c r="D1703" s="103" t="s">
        <v>1439</v>
      </c>
      <c r="E1703" s="99" t="s">
        <v>3184</v>
      </c>
      <c r="F1703" s="103" t="s">
        <v>1528</v>
      </c>
      <c r="G1703" s="99" t="s">
        <v>1396</v>
      </c>
      <c r="H1703" s="103" t="s">
        <v>1397</v>
      </c>
      <c r="I1703" s="103" t="s">
        <v>1384</v>
      </c>
      <c r="J1703" s="99" t="s">
        <v>3185</v>
      </c>
    </row>
    <row r="1704" ht="45" spans="1:10">
      <c r="A1704" s="108"/>
      <c r="B1704" s="108"/>
      <c r="C1704" s="103" t="s">
        <v>1379</v>
      </c>
      <c r="D1704" s="103" t="s">
        <v>1439</v>
      </c>
      <c r="E1704" s="99" t="s">
        <v>3186</v>
      </c>
      <c r="F1704" s="103" t="s">
        <v>1487</v>
      </c>
      <c r="G1704" s="99" t="s">
        <v>1477</v>
      </c>
      <c r="H1704" s="103" t="s">
        <v>1397</v>
      </c>
      <c r="I1704" s="103" t="s">
        <v>1384</v>
      </c>
      <c r="J1704" s="99" t="s">
        <v>3187</v>
      </c>
    </row>
    <row r="1705" ht="22.5" spans="1:10">
      <c r="A1705" s="108"/>
      <c r="B1705" s="108"/>
      <c r="C1705" s="103" t="s">
        <v>1379</v>
      </c>
      <c r="D1705" s="103" t="s">
        <v>1394</v>
      </c>
      <c r="E1705" s="99" t="s">
        <v>3188</v>
      </c>
      <c r="F1705" s="103" t="s">
        <v>1528</v>
      </c>
      <c r="G1705" s="99" t="s">
        <v>1396</v>
      </c>
      <c r="H1705" s="103" t="s">
        <v>1397</v>
      </c>
      <c r="I1705" s="103" t="s">
        <v>1384</v>
      </c>
      <c r="J1705" s="99" t="s">
        <v>3164</v>
      </c>
    </row>
    <row r="1706" ht="67.5" spans="1:10">
      <c r="A1706" s="108"/>
      <c r="B1706" s="108"/>
      <c r="C1706" s="103" t="s">
        <v>1379</v>
      </c>
      <c r="D1706" s="103" t="s">
        <v>1583</v>
      </c>
      <c r="E1706" s="99" t="s">
        <v>3189</v>
      </c>
      <c r="F1706" s="103" t="s">
        <v>1528</v>
      </c>
      <c r="G1706" s="99" t="s">
        <v>3190</v>
      </c>
      <c r="H1706" s="103" t="s">
        <v>1924</v>
      </c>
      <c r="I1706" s="103" t="s">
        <v>1384</v>
      </c>
      <c r="J1706" s="99" t="s">
        <v>3191</v>
      </c>
    </row>
    <row r="1707" ht="33.75" spans="1:10">
      <c r="A1707" s="108"/>
      <c r="B1707" s="108"/>
      <c r="C1707" s="103" t="s">
        <v>1399</v>
      </c>
      <c r="D1707" s="103" t="s">
        <v>1400</v>
      </c>
      <c r="E1707" s="99" t="s">
        <v>3192</v>
      </c>
      <c r="F1707" s="103" t="s">
        <v>1487</v>
      </c>
      <c r="G1707" s="99" t="s">
        <v>1426</v>
      </c>
      <c r="H1707" s="103" t="s">
        <v>1397</v>
      </c>
      <c r="I1707" s="103" t="s">
        <v>1384</v>
      </c>
      <c r="J1707" s="99" t="s">
        <v>3193</v>
      </c>
    </row>
    <row r="1708" ht="67.5" spans="1:10">
      <c r="A1708" s="108"/>
      <c r="B1708" s="108"/>
      <c r="C1708" s="103" t="s">
        <v>1399</v>
      </c>
      <c r="D1708" s="103" t="s">
        <v>1400</v>
      </c>
      <c r="E1708" s="99" t="s">
        <v>3301</v>
      </c>
      <c r="F1708" s="103" t="s">
        <v>1528</v>
      </c>
      <c r="G1708" s="99" t="s">
        <v>1396</v>
      </c>
      <c r="H1708" s="103" t="s">
        <v>1397</v>
      </c>
      <c r="I1708" s="103" t="s">
        <v>1384</v>
      </c>
      <c r="J1708" s="99" t="s">
        <v>3302</v>
      </c>
    </row>
    <row r="1709" ht="67.5" spans="1:10">
      <c r="A1709" s="108"/>
      <c r="B1709" s="108"/>
      <c r="C1709" s="103" t="s">
        <v>1399</v>
      </c>
      <c r="D1709" s="103" t="s">
        <v>1503</v>
      </c>
      <c r="E1709" s="99" t="s">
        <v>3194</v>
      </c>
      <c r="F1709" s="103" t="s">
        <v>1528</v>
      </c>
      <c r="G1709" s="99" t="s">
        <v>2231</v>
      </c>
      <c r="H1709" s="103" t="s">
        <v>1505</v>
      </c>
      <c r="I1709" s="103" t="s">
        <v>1384</v>
      </c>
      <c r="J1709" s="99" t="s">
        <v>3195</v>
      </c>
    </row>
    <row r="1710" ht="67.5" spans="1:10">
      <c r="A1710" s="108"/>
      <c r="B1710" s="108"/>
      <c r="C1710" s="103" t="s">
        <v>1404</v>
      </c>
      <c r="D1710" s="103" t="s">
        <v>1405</v>
      </c>
      <c r="E1710" s="99" t="s">
        <v>3196</v>
      </c>
      <c r="F1710" s="103" t="s">
        <v>1487</v>
      </c>
      <c r="G1710" s="99" t="s">
        <v>1426</v>
      </c>
      <c r="H1710" s="103" t="s">
        <v>1397</v>
      </c>
      <c r="I1710" s="103" t="s">
        <v>1384</v>
      </c>
      <c r="J1710" s="99" t="s">
        <v>3197</v>
      </c>
    </row>
    <row r="1711" ht="67.5" spans="1:10">
      <c r="A1711" s="110"/>
      <c r="B1711" s="110"/>
      <c r="C1711" s="103" t="s">
        <v>1404</v>
      </c>
      <c r="D1711" s="103" t="s">
        <v>1405</v>
      </c>
      <c r="E1711" s="99" t="s">
        <v>3198</v>
      </c>
      <c r="F1711" s="103" t="s">
        <v>1487</v>
      </c>
      <c r="G1711" s="99" t="s">
        <v>1426</v>
      </c>
      <c r="H1711" s="103" t="s">
        <v>1397</v>
      </c>
      <c r="I1711" s="103" t="s">
        <v>1384</v>
      </c>
      <c r="J1711" s="99" t="s">
        <v>3199</v>
      </c>
    </row>
    <row r="1712" spans="1:10">
      <c r="A1712" s="99" t="s">
        <v>3651</v>
      </c>
      <c r="B1712" s="104"/>
      <c r="C1712" s="104"/>
      <c r="D1712" s="104"/>
      <c r="E1712" s="104"/>
      <c r="F1712" s="105"/>
      <c r="G1712" s="104"/>
      <c r="H1712" s="105"/>
      <c r="I1712" s="105"/>
      <c r="J1712" s="104"/>
    </row>
    <row r="1713" ht="56.25" spans="1:10">
      <c r="A1713" s="106" t="s">
        <v>3652</v>
      </c>
      <c r="B1713" s="106" t="s">
        <v>3240</v>
      </c>
      <c r="C1713" s="103" t="s">
        <v>1379</v>
      </c>
      <c r="D1713" s="103" t="s">
        <v>1380</v>
      </c>
      <c r="E1713" s="99" t="s">
        <v>3241</v>
      </c>
      <c r="F1713" s="103" t="s">
        <v>1528</v>
      </c>
      <c r="G1713" s="99" t="s">
        <v>1500</v>
      </c>
      <c r="H1713" s="103" t="s">
        <v>1678</v>
      </c>
      <c r="I1713" s="103" t="s">
        <v>1384</v>
      </c>
      <c r="J1713" s="99" t="s">
        <v>3243</v>
      </c>
    </row>
    <row r="1714" ht="56.25" spans="1:10">
      <c r="A1714" s="108"/>
      <c r="B1714" s="108"/>
      <c r="C1714" s="103" t="s">
        <v>1379</v>
      </c>
      <c r="D1714" s="103" t="s">
        <v>1439</v>
      </c>
      <c r="E1714" s="99" t="s">
        <v>3653</v>
      </c>
      <c r="F1714" s="103" t="s">
        <v>1528</v>
      </c>
      <c r="G1714" s="99" t="s">
        <v>1396</v>
      </c>
      <c r="H1714" s="103" t="s">
        <v>1397</v>
      </c>
      <c r="I1714" s="103" t="s">
        <v>1384</v>
      </c>
      <c r="J1714" s="99" t="s">
        <v>3245</v>
      </c>
    </row>
    <row r="1715" ht="45" spans="1:10">
      <c r="A1715" s="108"/>
      <c r="B1715" s="108"/>
      <c r="C1715" s="103" t="s">
        <v>1379</v>
      </c>
      <c r="D1715" s="103" t="s">
        <v>1439</v>
      </c>
      <c r="E1715" s="99" t="s">
        <v>3654</v>
      </c>
      <c r="F1715" s="103" t="s">
        <v>1375</v>
      </c>
      <c r="G1715" s="99" t="s">
        <v>1477</v>
      </c>
      <c r="H1715" s="103" t="s">
        <v>1397</v>
      </c>
      <c r="I1715" s="103" t="s">
        <v>1384</v>
      </c>
      <c r="J1715" s="99" t="s">
        <v>3655</v>
      </c>
    </row>
    <row r="1716" ht="22.5" spans="1:10">
      <c r="A1716" s="108"/>
      <c r="B1716" s="108"/>
      <c r="C1716" s="103" t="s">
        <v>1379</v>
      </c>
      <c r="D1716" s="103" t="s">
        <v>1394</v>
      </c>
      <c r="E1716" s="99" t="s">
        <v>3188</v>
      </c>
      <c r="F1716" s="103" t="s">
        <v>1528</v>
      </c>
      <c r="G1716" s="99" t="s">
        <v>1396</v>
      </c>
      <c r="H1716" s="103" t="s">
        <v>1397</v>
      </c>
      <c r="I1716" s="103" t="s">
        <v>1384</v>
      </c>
      <c r="J1716" s="99" t="s">
        <v>3164</v>
      </c>
    </row>
    <row r="1717" ht="56.25" spans="1:10">
      <c r="A1717" s="108"/>
      <c r="B1717" s="108"/>
      <c r="C1717" s="103" t="s">
        <v>1379</v>
      </c>
      <c r="D1717" s="103" t="s">
        <v>1583</v>
      </c>
      <c r="E1717" s="99" t="s">
        <v>3368</v>
      </c>
      <c r="F1717" s="103" t="s">
        <v>1528</v>
      </c>
      <c r="G1717" s="99" t="s">
        <v>2227</v>
      </c>
      <c r="H1717" s="103" t="s">
        <v>1924</v>
      </c>
      <c r="I1717" s="103" t="s">
        <v>1384</v>
      </c>
      <c r="J1717" s="99" t="s">
        <v>3247</v>
      </c>
    </row>
    <row r="1718" ht="56.25" spans="1:10">
      <c r="A1718" s="108"/>
      <c r="B1718" s="108"/>
      <c r="C1718" s="103" t="s">
        <v>1399</v>
      </c>
      <c r="D1718" s="103" t="s">
        <v>1400</v>
      </c>
      <c r="E1718" s="99" t="s">
        <v>3656</v>
      </c>
      <c r="F1718" s="103" t="s">
        <v>1375</v>
      </c>
      <c r="G1718" s="99" t="s">
        <v>1396</v>
      </c>
      <c r="H1718" s="103" t="s">
        <v>1397</v>
      </c>
      <c r="I1718" s="103" t="s">
        <v>1384</v>
      </c>
      <c r="J1718" s="99" t="s">
        <v>3657</v>
      </c>
    </row>
    <row r="1719" ht="56.25" spans="1:10">
      <c r="A1719" s="108"/>
      <c r="B1719" s="108"/>
      <c r="C1719" s="103" t="s">
        <v>1404</v>
      </c>
      <c r="D1719" s="103" t="s">
        <v>1405</v>
      </c>
      <c r="E1719" s="99" t="s">
        <v>3196</v>
      </c>
      <c r="F1719" s="103" t="s">
        <v>1487</v>
      </c>
      <c r="G1719" s="99" t="s">
        <v>1426</v>
      </c>
      <c r="H1719" s="103" t="s">
        <v>1397</v>
      </c>
      <c r="I1719" s="103" t="s">
        <v>1384</v>
      </c>
      <c r="J1719" s="99" t="s">
        <v>3248</v>
      </c>
    </row>
    <row r="1720" ht="67.5" spans="1:10">
      <c r="A1720" s="110"/>
      <c r="B1720" s="110"/>
      <c r="C1720" s="103" t="s">
        <v>1404</v>
      </c>
      <c r="D1720" s="103" t="s">
        <v>1405</v>
      </c>
      <c r="E1720" s="99" t="s">
        <v>3198</v>
      </c>
      <c r="F1720" s="103" t="s">
        <v>1487</v>
      </c>
      <c r="G1720" s="99" t="s">
        <v>1426</v>
      </c>
      <c r="H1720" s="103" t="s">
        <v>1397</v>
      </c>
      <c r="I1720" s="103" t="s">
        <v>1384</v>
      </c>
      <c r="J1720" s="99" t="s">
        <v>3249</v>
      </c>
    </row>
    <row r="1721" ht="45" spans="1:10">
      <c r="A1721" s="106" t="s">
        <v>3658</v>
      </c>
      <c r="B1721" s="106" t="s">
        <v>3297</v>
      </c>
      <c r="C1721" s="103" t="s">
        <v>1379</v>
      </c>
      <c r="D1721" s="103" t="s">
        <v>1380</v>
      </c>
      <c r="E1721" s="99" t="s">
        <v>3363</v>
      </c>
      <c r="F1721" s="103" t="s">
        <v>1528</v>
      </c>
      <c r="G1721" s="99" t="s">
        <v>3659</v>
      </c>
      <c r="H1721" s="103" t="s">
        <v>1678</v>
      </c>
      <c r="I1721" s="103" t="s">
        <v>1384</v>
      </c>
      <c r="J1721" s="99" t="s">
        <v>3183</v>
      </c>
    </row>
    <row r="1722" ht="67.5" spans="1:10">
      <c r="A1722" s="108"/>
      <c r="B1722" s="108"/>
      <c r="C1722" s="103" t="s">
        <v>1379</v>
      </c>
      <c r="D1722" s="103" t="s">
        <v>1439</v>
      </c>
      <c r="E1722" s="99" t="s">
        <v>3184</v>
      </c>
      <c r="F1722" s="103" t="s">
        <v>1528</v>
      </c>
      <c r="G1722" s="99" t="s">
        <v>1396</v>
      </c>
      <c r="H1722" s="103" t="s">
        <v>1397</v>
      </c>
      <c r="I1722" s="103" t="s">
        <v>1384</v>
      </c>
      <c r="J1722" s="99" t="s">
        <v>3185</v>
      </c>
    </row>
    <row r="1723" ht="45" spans="1:10">
      <c r="A1723" s="108"/>
      <c r="B1723" s="108"/>
      <c r="C1723" s="103" t="s">
        <v>1379</v>
      </c>
      <c r="D1723" s="103" t="s">
        <v>1439</v>
      </c>
      <c r="E1723" s="99" t="s">
        <v>3660</v>
      </c>
      <c r="F1723" s="103" t="s">
        <v>1487</v>
      </c>
      <c r="G1723" s="99" t="s">
        <v>1477</v>
      </c>
      <c r="H1723" s="103" t="s">
        <v>1397</v>
      </c>
      <c r="I1723" s="103" t="s">
        <v>1384</v>
      </c>
      <c r="J1723" s="99" t="s">
        <v>3187</v>
      </c>
    </row>
    <row r="1724" ht="22.5" spans="1:10">
      <c r="A1724" s="108"/>
      <c r="B1724" s="108"/>
      <c r="C1724" s="103" t="s">
        <v>1379</v>
      </c>
      <c r="D1724" s="103" t="s">
        <v>1394</v>
      </c>
      <c r="E1724" s="99" t="s">
        <v>3188</v>
      </c>
      <c r="F1724" s="103" t="s">
        <v>1528</v>
      </c>
      <c r="G1724" s="99" t="s">
        <v>1396</v>
      </c>
      <c r="H1724" s="103" t="s">
        <v>1397</v>
      </c>
      <c r="I1724" s="103" t="s">
        <v>1384</v>
      </c>
      <c r="J1724" s="99" t="s">
        <v>3164</v>
      </c>
    </row>
    <row r="1725" ht="67.5" spans="1:10">
      <c r="A1725" s="108"/>
      <c r="B1725" s="108"/>
      <c r="C1725" s="103" t="s">
        <v>1379</v>
      </c>
      <c r="D1725" s="103" t="s">
        <v>1583</v>
      </c>
      <c r="E1725" s="99" t="s">
        <v>3368</v>
      </c>
      <c r="F1725" s="103" t="s">
        <v>1528</v>
      </c>
      <c r="G1725" s="99" t="s">
        <v>3391</v>
      </c>
      <c r="H1725" s="103" t="s">
        <v>1924</v>
      </c>
      <c r="I1725" s="103" t="s">
        <v>1384</v>
      </c>
      <c r="J1725" s="99" t="s">
        <v>3191</v>
      </c>
    </row>
    <row r="1726" ht="33.75" spans="1:10">
      <c r="A1726" s="108"/>
      <c r="B1726" s="108"/>
      <c r="C1726" s="103" t="s">
        <v>1399</v>
      </c>
      <c r="D1726" s="103" t="s">
        <v>1400</v>
      </c>
      <c r="E1726" s="99" t="s">
        <v>3543</v>
      </c>
      <c r="F1726" s="103" t="s">
        <v>1487</v>
      </c>
      <c r="G1726" s="99" t="s">
        <v>3306</v>
      </c>
      <c r="H1726" s="103" t="s">
        <v>1397</v>
      </c>
      <c r="I1726" s="103" t="s">
        <v>1384</v>
      </c>
      <c r="J1726" s="99" t="s">
        <v>3193</v>
      </c>
    </row>
    <row r="1727" ht="67.5" spans="1:10">
      <c r="A1727" s="108"/>
      <c r="B1727" s="108"/>
      <c r="C1727" s="103" t="s">
        <v>1399</v>
      </c>
      <c r="D1727" s="103" t="s">
        <v>1400</v>
      </c>
      <c r="E1727" s="99" t="s">
        <v>3301</v>
      </c>
      <c r="F1727" s="103" t="s">
        <v>1528</v>
      </c>
      <c r="G1727" s="99" t="s">
        <v>1396</v>
      </c>
      <c r="H1727" s="103" t="s">
        <v>1397</v>
      </c>
      <c r="I1727" s="103" t="s">
        <v>1384</v>
      </c>
      <c r="J1727" s="99" t="s">
        <v>3302</v>
      </c>
    </row>
    <row r="1728" ht="67.5" spans="1:10">
      <c r="A1728" s="108"/>
      <c r="B1728" s="108"/>
      <c r="C1728" s="103" t="s">
        <v>1404</v>
      </c>
      <c r="D1728" s="103" t="s">
        <v>1405</v>
      </c>
      <c r="E1728" s="99" t="s">
        <v>3196</v>
      </c>
      <c r="F1728" s="103" t="s">
        <v>1487</v>
      </c>
      <c r="G1728" s="99" t="s">
        <v>1426</v>
      </c>
      <c r="H1728" s="103" t="s">
        <v>1397</v>
      </c>
      <c r="I1728" s="103" t="s">
        <v>1384</v>
      </c>
      <c r="J1728" s="99" t="s">
        <v>3197</v>
      </c>
    </row>
    <row r="1729" ht="67.5" spans="1:10">
      <c r="A1729" s="110"/>
      <c r="B1729" s="110"/>
      <c r="C1729" s="103" t="s">
        <v>1404</v>
      </c>
      <c r="D1729" s="103" t="s">
        <v>1405</v>
      </c>
      <c r="E1729" s="99" t="s">
        <v>3198</v>
      </c>
      <c r="F1729" s="103" t="s">
        <v>1487</v>
      </c>
      <c r="G1729" s="99" t="s">
        <v>1426</v>
      </c>
      <c r="H1729" s="103" t="s">
        <v>1397</v>
      </c>
      <c r="I1729" s="103" t="s">
        <v>1384</v>
      </c>
      <c r="J1729" s="99" t="s">
        <v>3199</v>
      </c>
    </row>
    <row r="1730" ht="33.75" spans="1:10">
      <c r="A1730" s="106" t="s">
        <v>3661</v>
      </c>
      <c r="B1730" s="106" t="s">
        <v>3214</v>
      </c>
      <c r="C1730" s="103" t="s">
        <v>1379</v>
      </c>
      <c r="D1730" s="103" t="s">
        <v>1380</v>
      </c>
      <c r="E1730" s="99" t="s">
        <v>3215</v>
      </c>
      <c r="F1730" s="103" t="s">
        <v>1528</v>
      </c>
      <c r="G1730" s="99" t="s">
        <v>3662</v>
      </c>
      <c r="H1730" s="103" t="s">
        <v>1536</v>
      </c>
      <c r="I1730" s="103" t="s">
        <v>1384</v>
      </c>
      <c r="J1730" s="99" t="s">
        <v>3216</v>
      </c>
    </row>
    <row r="1731" spans="1:10">
      <c r="A1731" s="108"/>
      <c r="B1731" s="108"/>
      <c r="C1731" s="103" t="s">
        <v>1379</v>
      </c>
      <c r="D1731" s="103" t="s">
        <v>1394</v>
      </c>
      <c r="E1731" s="99" t="s">
        <v>3163</v>
      </c>
      <c r="F1731" s="103" t="s">
        <v>1528</v>
      </c>
      <c r="G1731" s="99" t="s">
        <v>1396</v>
      </c>
      <c r="H1731" s="103" t="s">
        <v>1397</v>
      </c>
      <c r="I1731" s="103" t="s">
        <v>1384</v>
      </c>
      <c r="J1731" s="99" t="s">
        <v>3217</v>
      </c>
    </row>
    <row r="1732" ht="33.75" spans="1:10">
      <c r="A1732" s="108"/>
      <c r="B1732" s="108"/>
      <c r="C1732" s="103" t="s">
        <v>1379</v>
      </c>
      <c r="D1732" s="103" t="s">
        <v>1583</v>
      </c>
      <c r="E1732" s="99" t="s">
        <v>3218</v>
      </c>
      <c r="F1732" s="103" t="s">
        <v>1528</v>
      </c>
      <c r="G1732" s="99" t="s">
        <v>1624</v>
      </c>
      <c r="H1732" s="103" t="s">
        <v>3208</v>
      </c>
      <c r="I1732" s="103" t="s">
        <v>1384</v>
      </c>
      <c r="J1732" s="99" t="s">
        <v>3219</v>
      </c>
    </row>
    <row r="1733" ht="56.25" spans="1:10">
      <c r="A1733" s="108"/>
      <c r="B1733" s="108"/>
      <c r="C1733" s="103" t="s">
        <v>1399</v>
      </c>
      <c r="D1733" s="103" t="s">
        <v>1400</v>
      </c>
      <c r="E1733" s="99" t="s">
        <v>3220</v>
      </c>
      <c r="F1733" s="103" t="s">
        <v>1487</v>
      </c>
      <c r="G1733" s="99" t="s">
        <v>1426</v>
      </c>
      <c r="H1733" s="103" t="s">
        <v>1397</v>
      </c>
      <c r="I1733" s="103" t="s">
        <v>1384</v>
      </c>
      <c r="J1733" s="99" t="s">
        <v>3335</v>
      </c>
    </row>
    <row r="1734" ht="56.25" spans="1:10">
      <c r="A1734" s="110"/>
      <c r="B1734" s="110"/>
      <c r="C1734" s="103" t="s">
        <v>1404</v>
      </c>
      <c r="D1734" s="103" t="s">
        <v>1405</v>
      </c>
      <c r="E1734" s="99" t="s">
        <v>3222</v>
      </c>
      <c r="F1734" s="103" t="s">
        <v>1487</v>
      </c>
      <c r="G1734" s="99" t="s">
        <v>1426</v>
      </c>
      <c r="H1734" s="103" t="s">
        <v>1397</v>
      </c>
      <c r="I1734" s="103" t="s">
        <v>1384</v>
      </c>
      <c r="J1734" s="99" t="s">
        <v>3335</v>
      </c>
    </row>
    <row r="1735" ht="33.75" spans="1:10">
      <c r="A1735" s="106" t="s">
        <v>3663</v>
      </c>
      <c r="B1735" s="106" t="s">
        <v>3270</v>
      </c>
      <c r="C1735" s="103" t="s">
        <v>1379</v>
      </c>
      <c r="D1735" s="103" t="s">
        <v>1380</v>
      </c>
      <c r="E1735" s="99" t="s">
        <v>3375</v>
      </c>
      <c r="F1735" s="103" t="s">
        <v>1528</v>
      </c>
      <c r="G1735" s="99" t="s">
        <v>2423</v>
      </c>
      <c r="H1735" s="103" t="s">
        <v>1530</v>
      </c>
      <c r="I1735" s="103" t="s">
        <v>1384</v>
      </c>
      <c r="J1735" s="99" t="s">
        <v>3173</v>
      </c>
    </row>
    <row r="1736" ht="45" spans="1:10">
      <c r="A1736" s="108"/>
      <c r="B1736" s="108"/>
      <c r="C1736" s="103" t="s">
        <v>1379</v>
      </c>
      <c r="D1736" s="103" t="s">
        <v>1439</v>
      </c>
      <c r="E1736" s="99" t="s">
        <v>3229</v>
      </c>
      <c r="F1736" s="103" t="s">
        <v>1528</v>
      </c>
      <c r="G1736" s="99" t="s">
        <v>1472</v>
      </c>
      <c r="H1736" s="103" t="s">
        <v>1397</v>
      </c>
      <c r="I1736" s="103" t="s">
        <v>1384</v>
      </c>
      <c r="J1736" s="99" t="s">
        <v>3273</v>
      </c>
    </row>
    <row r="1737" ht="22.5" spans="1:10">
      <c r="A1737" s="108"/>
      <c r="B1737" s="108"/>
      <c r="C1737" s="103" t="s">
        <v>1379</v>
      </c>
      <c r="D1737" s="103" t="s">
        <v>1394</v>
      </c>
      <c r="E1737" s="99" t="s">
        <v>3078</v>
      </c>
      <c r="F1737" s="103" t="s">
        <v>1528</v>
      </c>
      <c r="G1737" s="99" t="s">
        <v>1472</v>
      </c>
      <c r="H1737" s="103" t="s">
        <v>1397</v>
      </c>
      <c r="I1737" s="103" t="s">
        <v>1384</v>
      </c>
      <c r="J1737" s="99" t="s">
        <v>3274</v>
      </c>
    </row>
    <row r="1738" ht="22.5" spans="1:10">
      <c r="A1738" s="108"/>
      <c r="B1738" s="108"/>
      <c r="C1738" s="103" t="s">
        <v>1379</v>
      </c>
      <c r="D1738" s="103" t="s">
        <v>1583</v>
      </c>
      <c r="E1738" s="99" t="s">
        <v>3377</v>
      </c>
      <c r="F1738" s="103" t="s">
        <v>1375</v>
      </c>
      <c r="G1738" s="99" t="s">
        <v>3378</v>
      </c>
      <c r="H1738" s="103" t="s">
        <v>1536</v>
      </c>
      <c r="I1738" s="103" t="s">
        <v>1384</v>
      </c>
      <c r="J1738" s="99" t="s">
        <v>3276</v>
      </c>
    </row>
    <row r="1739" ht="22.5" spans="1:10">
      <c r="A1739" s="108"/>
      <c r="B1739" s="108"/>
      <c r="C1739" s="103" t="s">
        <v>1379</v>
      </c>
      <c r="D1739" s="103" t="s">
        <v>1583</v>
      </c>
      <c r="E1739" s="99" t="s">
        <v>3664</v>
      </c>
      <c r="F1739" s="103" t="s">
        <v>1375</v>
      </c>
      <c r="G1739" s="99" t="s">
        <v>3492</v>
      </c>
      <c r="H1739" s="103" t="s">
        <v>1536</v>
      </c>
      <c r="I1739" s="103" t="s">
        <v>1384</v>
      </c>
      <c r="J1739" s="99" t="s">
        <v>3276</v>
      </c>
    </row>
    <row r="1740" ht="101.25" spans="1:10">
      <c r="A1740" s="108"/>
      <c r="B1740" s="108"/>
      <c r="C1740" s="103" t="s">
        <v>1399</v>
      </c>
      <c r="D1740" s="103" t="s">
        <v>1400</v>
      </c>
      <c r="E1740" s="99" t="s">
        <v>3234</v>
      </c>
      <c r="F1740" s="103" t="s">
        <v>1487</v>
      </c>
      <c r="G1740" s="99" t="s">
        <v>1450</v>
      </c>
      <c r="H1740" s="103" t="s">
        <v>1397</v>
      </c>
      <c r="I1740" s="103" t="s">
        <v>1384</v>
      </c>
      <c r="J1740" s="99" t="s">
        <v>3175</v>
      </c>
    </row>
    <row r="1741" ht="90" spans="1:10">
      <c r="A1741" s="110"/>
      <c r="B1741" s="110"/>
      <c r="C1741" s="103" t="s">
        <v>1404</v>
      </c>
      <c r="D1741" s="103" t="s">
        <v>1405</v>
      </c>
      <c r="E1741" s="99" t="s">
        <v>1538</v>
      </c>
      <c r="F1741" s="103" t="s">
        <v>1487</v>
      </c>
      <c r="G1741" s="99" t="s">
        <v>1450</v>
      </c>
      <c r="H1741" s="103" t="s">
        <v>1397</v>
      </c>
      <c r="I1741" s="103" t="s">
        <v>1384</v>
      </c>
      <c r="J1741" s="99" t="s">
        <v>3177</v>
      </c>
    </row>
    <row r="1742" ht="45" spans="1:10">
      <c r="A1742" s="106" t="s">
        <v>3665</v>
      </c>
      <c r="B1742" s="106" t="s">
        <v>3297</v>
      </c>
      <c r="C1742" s="103" t="s">
        <v>1379</v>
      </c>
      <c r="D1742" s="103" t="s">
        <v>1380</v>
      </c>
      <c r="E1742" s="99" t="s">
        <v>3363</v>
      </c>
      <c r="F1742" s="103" t="s">
        <v>1528</v>
      </c>
      <c r="G1742" s="99" t="s">
        <v>3659</v>
      </c>
      <c r="H1742" s="103" t="s">
        <v>1678</v>
      </c>
      <c r="I1742" s="103" t="s">
        <v>1384</v>
      </c>
      <c r="J1742" s="99" t="s">
        <v>3183</v>
      </c>
    </row>
    <row r="1743" ht="67.5" spans="1:10">
      <c r="A1743" s="108"/>
      <c r="B1743" s="108"/>
      <c r="C1743" s="103" t="s">
        <v>1379</v>
      </c>
      <c r="D1743" s="103" t="s">
        <v>1439</v>
      </c>
      <c r="E1743" s="99" t="s">
        <v>3184</v>
      </c>
      <c r="F1743" s="103" t="s">
        <v>1528</v>
      </c>
      <c r="G1743" s="99" t="s">
        <v>1396</v>
      </c>
      <c r="H1743" s="103" t="s">
        <v>1397</v>
      </c>
      <c r="I1743" s="103" t="s">
        <v>1384</v>
      </c>
      <c r="J1743" s="99" t="s">
        <v>3284</v>
      </c>
    </row>
    <row r="1744" ht="45" spans="1:10">
      <c r="A1744" s="108"/>
      <c r="B1744" s="108"/>
      <c r="C1744" s="103" t="s">
        <v>1379</v>
      </c>
      <c r="D1744" s="103" t="s">
        <v>1439</v>
      </c>
      <c r="E1744" s="99" t="s">
        <v>3666</v>
      </c>
      <c r="F1744" s="103" t="s">
        <v>1487</v>
      </c>
      <c r="G1744" s="99" t="s">
        <v>1477</v>
      </c>
      <c r="H1744" s="103" t="s">
        <v>1397</v>
      </c>
      <c r="I1744" s="103" t="s">
        <v>1384</v>
      </c>
      <c r="J1744" s="99" t="s">
        <v>3187</v>
      </c>
    </row>
    <row r="1745" ht="22.5" spans="1:10">
      <c r="A1745" s="108"/>
      <c r="B1745" s="108"/>
      <c r="C1745" s="103" t="s">
        <v>1379</v>
      </c>
      <c r="D1745" s="103" t="s">
        <v>1394</v>
      </c>
      <c r="E1745" s="99" t="s">
        <v>3188</v>
      </c>
      <c r="F1745" s="103" t="s">
        <v>1528</v>
      </c>
      <c r="G1745" s="99" t="s">
        <v>1396</v>
      </c>
      <c r="H1745" s="103" t="s">
        <v>1397</v>
      </c>
      <c r="I1745" s="103" t="s">
        <v>1384</v>
      </c>
      <c r="J1745" s="99" t="s">
        <v>3164</v>
      </c>
    </row>
    <row r="1746" ht="78.75" spans="1:10">
      <c r="A1746" s="108"/>
      <c r="B1746" s="108"/>
      <c r="C1746" s="103" t="s">
        <v>1379</v>
      </c>
      <c r="D1746" s="103" t="s">
        <v>1583</v>
      </c>
      <c r="E1746" s="99" t="s">
        <v>3368</v>
      </c>
      <c r="F1746" s="103" t="s">
        <v>1528</v>
      </c>
      <c r="G1746" s="99" t="s">
        <v>1624</v>
      </c>
      <c r="H1746" s="103" t="s">
        <v>1924</v>
      </c>
      <c r="I1746" s="103" t="s">
        <v>1384</v>
      </c>
      <c r="J1746" s="99" t="s">
        <v>3286</v>
      </c>
    </row>
    <row r="1747" ht="33.75" spans="1:10">
      <c r="A1747" s="108"/>
      <c r="B1747" s="108"/>
      <c r="C1747" s="103" t="s">
        <v>1399</v>
      </c>
      <c r="D1747" s="103" t="s">
        <v>1400</v>
      </c>
      <c r="E1747" s="99" t="s">
        <v>3543</v>
      </c>
      <c r="F1747" s="103" t="s">
        <v>1487</v>
      </c>
      <c r="G1747" s="99" t="s">
        <v>3306</v>
      </c>
      <c r="H1747" s="103" t="s">
        <v>1397</v>
      </c>
      <c r="I1747" s="103" t="s">
        <v>1384</v>
      </c>
      <c r="J1747" s="99" t="s">
        <v>3193</v>
      </c>
    </row>
    <row r="1748" ht="67.5" spans="1:10">
      <c r="A1748" s="108"/>
      <c r="B1748" s="108"/>
      <c r="C1748" s="103" t="s">
        <v>1404</v>
      </c>
      <c r="D1748" s="103" t="s">
        <v>1405</v>
      </c>
      <c r="E1748" s="99" t="s">
        <v>3196</v>
      </c>
      <c r="F1748" s="103" t="s">
        <v>1487</v>
      </c>
      <c r="G1748" s="99" t="s">
        <v>1426</v>
      </c>
      <c r="H1748" s="103" t="s">
        <v>1397</v>
      </c>
      <c r="I1748" s="103" t="s">
        <v>1384</v>
      </c>
      <c r="J1748" s="99" t="s">
        <v>3197</v>
      </c>
    </row>
    <row r="1749" ht="67.5" spans="1:10">
      <c r="A1749" s="110"/>
      <c r="B1749" s="110"/>
      <c r="C1749" s="103" t="s">
        <v>1404</v>
      </c>
      <c r="D1749" s="103" t="s">
        <v>1405</v>
      </c>
      <c r="E1749" s="99" t="s">
        <v>3198</v>
      </c>
      <c r="F1749" s="103" t="s">
        <v>1487</v>
      </c>
      <c r="G1749" s="99" t="s">
        <v>1426</v>
      </c>
      <c r="H1749" s="103" t="s">
        <v>1397</v>
      </c>
      <c r="I1749" s="103" t="s">
        <v>1384</v>
      </c>
      <c r="J1749" s="99" t="s">
        <v>3199</v>
      </c>
    </row>
    <row r="1750" ht="146.25" spans="1:10">
      <c r="A1750" s="106" t="s">
        <v>3667</v>
      </c>
      <c r="B1750" s="106" t="s">
        <v>3601</v>
      </c>
      <c r="C1750" s="103" t="s">
        <v>1379</v>
      </c>
      <c r="D1750" s="103" t="s">
        <v>1380</v>
      </c>
      <c r="E1750" s="99" t="s">
        <v>3226</v>
      </c>
      <c r="F1750" s="103" t="s">
        <v>1528</v>
      </c>
      <c r="G1750" s="99" t="s">
        <v>3668</v>
      </c>
      <c r="H1750" s="103" t="s">
        <v>1678</v>
      </c>
      <c r="I1750" s="103" t="s">
        <v>1384</v>
      </c>
      <c r="J1750" s="99" t="s">
        <v>3669</v>
      </c>
    </row>
    <row r="1751" ht="123.75" spans="1:10">
      <c r="A1751" s="108"/>
      <c r="B1751" s="108"/>
      <c r="C1751" s="103" t="s">
        <v>1379</v>
      </c>
      <c r="D1751" s="103" t="s">
        <v>1439</v>
      </c>
      <c r="E1751" s="99" t="s">
        <v>3229</v>
      </c>
      <c r="F1751" s="103" t="s">
        <v>1528</v>
      </c>
      <c r="G1751" s="99" t="s">
        <v>1396</v>
      </c>
      <c r="H1751" s="103" t="s">
        <v>1397</v>
      </c>
      <c r="I1751" s="103" t="s">
        <v>1384</v>
      </c>
      <c r="J1751" s="99" t="s">
        <v>3670</v>
      </c>
    </row>
    <row r="1752" ht="123.75" spans="1:10">
      <c r="A1752" s="108"/>
      <c r="B1752" s="108"/>
      <c r="C1752" s="103" t="s">
        <v>1379</v>
      </c>
      <c r="D1752" s="103" t="s">
        <v>1583</v>
      </c>
      <c r="E1752" s="99" t="s">
        <v>3231</v>
      </c>
      <c r="F1752" s="103" t="s">
        <v>1375</v>
      </c>
      <c r="G1752" s="99" t="s">
        <v>3232</v>
      </c>
      <c r="H1752" s="103" t="s">
        <v>1536</v>
      </c>
      <c r="I1752" s="103" t="s">
        <v>1384</v>
      </c>
      <c r="J1752" s="99" t="s">
        <v>3670</v>
      </c>
    </row>
    <row r="1753" ht="101.25" spans="1:10">
      <c r="A1753" s="108"/>
      <c r="B1753" s="108"/>
      <c r="C1753" s="103" t="s">
        <v>1399</v>
      </c>
      <c r="D1753" s="103" t="s">
        <v>1400</v>
      </c>
      <c r="E1753" s="99" t="s">
        <v>3234</v>
      </c>
      <c r="F1753" s="103" t="s">
        <v>1528</v>
      </c>
      <c r="G1753" s="99" t="s">
        <v>1874</v>
      </c>
      <c r="H1753" s="103" t="s">
        <v>1397</v>
      </c>
      <c r="I1753" s="103" t="s">
        <v>1384</v>
      </c>
      <c r="J1753" s="99" t="s">
        <v>3671</v>
      </c>
    </row>
    <row r="1754" ht="90" spans="1:10">
      <c r="A1754" s="108"/>
      <c r="B1754" s="108"/>
      <c r="C1754" s="103" t="s">
        <v>1404</v>
      </c>
      <c r="D1754" s="103" t="s">
        <v>1405</v>
      </c>
      <c r="E1754" s="99" t="s">
        <v>3086</v>
      </c>
      <c r="F1754" s="103" t="s">
        <v>3236</v>
      </c>
      <c r="G1754" s="99" t="s">
        <v>1426</v>
      </c>
      <c r="H1754" s="103" t="s">
        <v>1397</v>
      </c>
      <c r="I1754" s="103" t="s">
        <v>1384</v>
      </c>
      <c r="J1754" s="99" t="s">
        <v>3237</v>
      </c>
    </row>
    <row r="1755" ht="90" spans="1:10">
      <c r="A1755" s="110"/>
      <c r="B1755" s="110"/>
      <c r="C1755" s="103" t="s">
        <v>1404</v>
      </c>
      <c r="D1755" s="103" t="s">
        <v>1405</v>
      </c>
      <c r="E1755" s="99" t="s">
        <v>3238</v>
      </c>
      <c r="F1755" s="103" t="s">
        <v>1375</v>
      </c>
      <c r="G1755" s="99" t="s">
        <v>1450</v>
      </c>
      <c r="H1755" s="103" t="s">
        <v>1397</v>
      </c>
      <c r="I1755" s="103" t="s">
        <v>1384</v>
      </c>
      <c r="J1755" s="99" t="s">
        <v>3237</v>
      </c>
    </row>
    <row r="1756" ht="67.5" spans="1:10">
      <c r="A1756" s="106" t="s">
        <v>3672</v>
      </c>
      <c r="B1756" s="106" t="s">
        <v>3327</v>
      </c>
      <c r="C1756" s="103" t="s">
        <v>1379</v>
      </c>
      <c r="D1756" s="103" t="s">
        <v>1380</v>
      </c>
      <c r="E1756" s="99" t="s">
        <v>3241</v>
      </c>
      <c r="F1756" s="103" t="s">
        <v>1528</v>
      </c>
      <c r="G1756" s="99" t="s">
        <v>1517</v>
      </c>
      <c r="H1756" s="103" t="s">
        <v>1678</v>
      </c>
      <c r="I1756" s="103" t="s">
        <v>1384</v>
      </c>
      <c r="J1756" s="99" t="s">
        <v>3328</v>
      </c>
    </row>
    <row r="1757" ht="67.5" spans="1:10">
      <c r="A1757" s="108"/>
      <c r="B1757" s="108"/>
      <c r="C1757" s="103" t="s">
        <v>1379</v>
      </c>
      <c r="D1757" s="103" t="s">
        <v>1439</v>
      </c>
      <c r="E1757" s="99" t="s">
        <v>3184</v>
      </c>
      <c r="F1757" s="103" t="s">
        <v>1528</v>
      </c>
      <c r="G1757" s="99" t="s">
        <v>1396</v>
      </c>
      <c r="H1757" s="103" t="s">
        <v>1397</v>
      </c>
      <c r="I1757" s="103" t="s">
        <v>1384</v>
      </c>
      <c r="J1757" s="99" t="s">
        <v>3328</v>
      </c>
    </row>
    <row r="1758" ht="45" spans="1:10">
      <c r="A1758" s="108"/>
      <c r="B1758" s="108"/>
      <c r="C1758" s="103" t="s">
        <v>1379</v>
      </c>
      <c r="D1758" s="103" t="s">
        <v>1439</v>
      </c>
      <c r="E1758" s="99" t="s">
        <v>3673</v>
      </c>
      <c r="F1758" s="103" t="s">
        <v>1487</v>
      </c>
      <c r="G1758" s="99" t="s">
        <v>1477</v>
      </c>
      <c r="H1758" s="103" t="s">
        <v>1397</v>
      </c>
      <c r="I1758" s="103" t="s">
        <v>1384</v>
      </c>
      <c r="J1758" s="99" t="s">
        <v>3187</v>
      </c>
    </row>
    <row r="1759" ht="22.5" spans="1:10">
      <c r="A1759" s="108"/>
      <c r="B1759" s="108"/>
      <c r="C1759" s="103" t="s">
        <v>1379</v>
      </c>
      <c r="D1759" s="103" t="s">
        <v>1394</v>
      </c>
      <c r="E1759" s="99" t="s">
        <v>3188</v>
      </c>
      <c r="F1759" s="103" t="s">
        <v>1528</v>
      </c>
      <c r="G1759" s="99" t="s">
        <v>1396</v>
      </c>
      <c r="H1759" s="103" t="s">
        <v>1397</v>
      </c>
      <c r="I1759" s="103" t="s">
        <v>1384</v>
      </c>
      <c r="J1759" s="99" t="s">
        <v>3164</v>
      </c>
    </row>
    <row r="1760" ht="409.5" spans="1:10">
      <c r="A1760" s="108"/>
      <c r="B1760" s="108"/>
      <c r="C1760" s="103" t="s">
        <v>1379</v>
      </c>
      <c r="D1760" s="103" t="s">
        <v>1583</v>
      </c>
      <c r="E1760" s="99" t="s">
        <v>3330</v>
      </c>
      <c r="F1760" s="103" t="s">
        <v>1528</v>
      </c>
      <c r="G1760" s="99" t="s">
        <v>1517</v>
      </c>
      <c r="H1760" s="103" t="s">
        <v>1924</v>
      </c>
      <c r="I1760" s="103" t="s">
        <v>1384</v>
      </c>
      <c r="J1760" s="99" t="s">
        <v>3331</v>
      </c>
    </row>
    <row r="1761" ht="56.25" spans="1:10">
      <c r="A1761" s="108"/>
      <c r="B1761" s="108"/>
      <c r="C1761" s="103" t="s">
        <v>1399</v>
      </c>
      <c r="D1761" s="103" t="s">
        <v>1400</v>
      </c>
      <c r="E1761" s="99" t="s">
        <v>3301</v>
      </c>
      <c r="F1761" s="103" t="s">
        <v>1528</v>
      </c>
      <c r="G1761" s="99" t="s">
        <v>1396</v>
      </c>
      <c r="H1761" s="103" t="s">
        <v>1397</v>
      </c>
      <c r="I1761" s="103" t="s">
        <v>1384</v>
      </c>
      <c r="J1761" s="99" t="s">
        <v>3387</v>
      </c>
    </row>
    <row r="1762" ht="67.5" spans="1:10">
      <c r="A1762" s="108"/>
      <c r="B1762" s="108"/>
      <c r="C1762" s="103" t="s">
        <v>1404</v>
      </c>
      <c r="D1762" s="103" t="s">
        <v>1405</v>
      </c>
      <c r="E1762" s="99" t="s">
        <v>3196</v>
      </c>
      <c r="F1762" s="103" t="s">
        <v>1487</v>
      </c>
      <c r="G1762" s="99" t="s">
        <v>1426</v>
      </c>
      <c r="H1762" s="103" t="s">
        <v>1397</v>
      </c>
      <c r="I1762" s="103" t="s">
        <v>1384</v>
      </c>
      <c r="J1762" s="99" t="s">
        <v>3332</v>
      </c>
    </row>
    <row r="1763" ht="78.75" spans="1:10">
      <c r="A1763" s="110"/>
      <c r="B1763" s="110"/>
      <c r="C1763" s="103" t="s">
        <v>1404</v>
      </c>
      <c r="D1763" s="103" t="s">
        <v>1405</v>
      </c>
      <c r="E1763" s="99" t="s">
        <v>3198</v>
      </c>
      <c r="F1763" s="103" t="s">
        <v>1487</v>
      </c>
      <c r="G1763" s="99" t="s">
        <v>1426</v>
      </c>
      <c r="H1763" s="103" t="s">
        <v>1397</v>
      </c>
      <c r="I1763" s="103" t="s">
        <v>1384</v>
      </c>
      <c r="J1763" s="99" t="s">
        <v>3333</v>
      </c>
    </row>
    <row r="1764" spans="1:10">
      <c r="A1764" s="99" t="s">
        <v>3674</v>
      </c>
      <c r="B1764" s="104"/>
      <c r="C1764" s="104"/>
      <c r="D1764" s="104"/>
      <c r="E1764" s="104"/>
      <c r="F1764" s="105"/>
      <c r="G1764" s="104"/>
      <c r="H1764" s="105"/>
      <c r="I1764" s="105"/>
      <c r="J1764" s="104"/>
    </row>
    <row r="1765" ht="45" spans="1:10">
      <c r="A1765" s="106" t="s">
        <v>3357</v>
      </c>
      <c r="B1765" s="106" t="s">
        <v>3251</v>
      </c>
      <c r="C1765" s="103" t="s">
        <v>1379</v>
      </c>
      <c r="D1765" s="103" t="s">
        <v>1380</v>
      </c>
      <c r="E1765" s="99" t="s">
        <v>3252</v>
      </c>
      <c r="F1765" s="103" t="s">
        <v>1528</v>
      </c>
      <c r="G1765" s="99" t="s">
        <v>2655</v>
      </c>
      <c r="H1765" s="103" t="s">
        <v>1678</v>
      </c>
      <c r="I1765" s="103" t="s">
        <v>1384</v>
      </c>
      <c r="J1765" s="99" t="s">
        <v>3675</v>
      </c>
    </row>
    <row r="1766" ht="33.75" spans="1:10">
      <c r="A1766" s="108"/>
      <c r="B1766" s="108"/>
      <c r="C1766" s="103" t="s">
        <v>1379</v>
      </c>
      <c r="D1766" s="103" t="s">
        <v>1439</v>
      </c>
      <c r="E1766" s="99" t="s">
        <v>3255</v>
      </c>
      <c r="F1766" s="103" t="s">
        <v>1487</v>
      </c>
      <c r="G1766" s="99" t="s">
        <v>1396</v>
      </c>
      <c r="H1766" s="103" t="s">
        <v>1397</v>
      </c>
      <c r="I1766" s="103" t="s">
        <v>1384</v>
      </c>
      <c r="J1766" s="99" t="s">
        <v>3256</v>
      </c>
    </row>
    <row r="1767" ht="45" spans="1:10">
      <c r="A1767" s="108"/>
      <c r="B1767" s="108"/>
      <c r="C1767" s="103" t="s">
        <v>1379</v>
      </c>
      <c r="D1767" s="103" t="s">
        <v>1394</v>
      </c>
      <c r="E1767" s="99" t="s">
        <v>3257</v>
      </c>
      <c r="F1767" s="103" t="s">
        <v>1528</v>
      </c>
      <c r="G1767" s="99" t="s">
        <v>1396</v>
      </c>
      <c r="H1767" s="103" t="s">
        <v>1397</v>
      </c>
      <c r="I1767" s="103" t="s">
        <v>1384</v>
      </c>
      <c r="J1767" s="99" t="s">
        <v>3258</v>
      </c>
    </row>
    <row r="1768" ht="22.5" spans="1:10">
      <c r="A1768" s="108"/>
      <c r="B1768" s="108"/>
      <c r="C1768" s="103" t="s">
        <v>1379</v>
      </c>
      <c r="D1768" s="103" t="s">
        <v>1583</v>
      </c>
      <c r="E1768" s="99" t="s">
        <v>3259</v>
      </c>
      <c r="F1768" s="103" t="s">
        <v>1528</v>
      </c>
      <c r="G1768" s="99" t="s">
        <v>3260</v>
      </c>
      <c r="H1768" s="103" t="s">
        <v>1536</v>
      </c>
      <c r="I1768" s="103" t="s">
        <v>1384</v>
      </c>
      <c r="J1768" s="99" t="s">
        <v>3261</v>
      </c>
    </row>
    <row r="1769" ht="45" spans="1:10">
      <c r="A1769" s="108"/>
      <c r="B1769" s="108"/>
      <c r="C1769" s="103" t="s">
        <v>1399</v>
      </c>
      <c r="D1769" s="103" t="s">
        <v>1400</v>
      </c>
      <c r="E1769" s="99" t="s">
        <v>3082</v>
      </c>
      <c r="F1769" s="103" t="s">
        <v>1528</v>
      </c>
      <c r="G1769" s="99" t="s">
        <v>1426</v>
      </c>
      <c r="H1769" s="103" t="s">
        <v>1397</v>
      </c>
      <c r="I1769" s="103" t="s">
        <v>1384</v>
      </c>
      <c r="J1769" s="99" t="s">
        <v>3676</v>
      </c>
    </row>
    <row r="1770" ht="78.75" spans="1:10">
      <c r="A1770" s="108"/>
      <c r="B1770" s="108"/>
      <c r="C1770" s="103" t="s">
        <v>1404</v>
      </c>
      <c r="D1770" s="103" t="s">
        <v>1405</v>
      </c>
      <c r="E1770" s="99" t="s">
        <v>3266</v>
      </c>
      <c r="F1770" s="103" t="s">
        <v>1487</v>
      </c>
      <c r="G1770" s="99" t="s">
        <v>1426</v>
      </c>
      <c r="H1770" s="103" t="s">
        <v>1397</v>
      </c>
      <c r="I1770" s="103" t="s">
        <v>1384</v>
      </c>
      <c r="J1770" s="99" t="s">
        <v>3267</v>
      </c>
    </row>
    <row r="1771" ht="78.75" spans="1:10">
      <c r="A1771" s="110"/>
      <c r="B1771" s="110"/>
      <c r="C1771" s="103" t="s">
        <v>1404</v>
      </c>
      <c r="D1771" s="103" t="s">
        <v>1405</v>
      </c>
      <c r="E1771" s="99" t="s">
        <v>3086</v>
      </c>
      <c r="F1771" s="103" t="s">
        <v>1487</v>
      </c>
      <c r="G1771" s="99" t="s">
        <v>1426</v>
      </c>
      <c r="H1771" s="103" t="s">
        <v>1397</v>
      </c>
      <c r="I1771" s="103" t="s">
        <v>1384</v>
      </c>
      <c r="J1771" s="99" t="s">
        <v>3268</v>
      </c>
    </row>
    <row r="1772" ht="33.75" spans="1:10">
      <c r="A1772" s="106" t="s">
        <v>3677</v>
      </c>
      <c r="B1772" s="106" t="s">
        <v>3214</v>
      </c>
      <c r="C1772" s="103" t="s">
        <v>1379</v>
      </c>
      <c r="D1772" s="103" t="s">
        <v>1380</v>
      </c>
      <c r="E1772" s="99" t="s">
        <v>3215</v>
      </c>
      <c r="F1772" s="103" t="s">
        <v>1528</v>
      </c>
      <c r="G1772" s="99" t="s">
        <v>1479</v>
      </c>
      <c r="H1772" s="103" t="s">
        <v>1678</v>
      </c>
      <c r="I1772" s="103" t="s">
        <v>1384</v>
      </c>
      <c r="J1772" s="99" t="s">
        <v>3216</v>
      </c>
    </row>
    <row r="1773" ht="56.25" spans="1:10">
      <c r="A1773" s="108"/>
      <c r="B1773" s="108"/>
      <c r="C1773" s="103" t="s">
        <v>1379</v>
      </c>
      <c r="D1773" s="103" t="s">
        <v>1394</v>
      </c>
      <c r="E1773" s="99" t="s">
        <v>3163</v>
      </c>
      <c r="F1773" s="103" t="s">
        <v>1528</v>
      </c>
      <c r="G1773" s="99" t="s">
        <v>1396</v>
      </c>
      <c r="H1773" s="103" t="s">
        <v>1397</v>
      </c>
      <c r="I1773" s="103" t="s">
        <v>1384</v>
      </c>
      <c r="J1773" s="99" t="s">
        <v>3678</v>
      </c>
    </row>
    <row r="1774" ht="33.75" spans="1:10">
      <c r="A1774" s="108"/>
      <c r="B1774" s="108"/>
      <c r="C1774" s="103" t="s">
        <v>1379</v>
      </c>
      <c r="D1774" s="103" t="s">
        <v>1583</v>
      </c>
      <c r="E1774" s="99" t="s">
        <v>3218</v>
      </c>
      <c r="F1774" s="103" t="s">
        <v>1528</v>
      </c>
      <c r="G1774" s="99" t="s">
        <v>1624</v>
      </c>
      <c r="H1774" s="103" t="s">
        <v>3208</v>
      </c>
      <c r="I1774" s="103" t="s">
        <v>1384</v>
      </c>
      <c r="J1774" s="99" t="s">
        <v>3679</v>
      </c>
    </row>
    <row r="1775" ht="67.5" spans="1:10">
      <c r="A1775" s="108"/>
      <c r="B1775" s="108"/>
      <c r="C1775" s="103" t="s">
        <v>1399</v>
      </c>
      <c r="D1775" s="103" t="s">
        <v>1400</v>
      </c>
      <c r="E1775" s="99" t="s">
        <v>3220</v>
      </c>
      <c r="F1775" s="103" t="s">
        <v>1487</v>
      </c>
      <c r="G1775" s="99" t="s">
        <v>1396</v>
      </c>
      <c r="H1775" s="103" t="s">
        <v>1397</v>
      </c>
      <c r="I1775" s="103" t="s">
        <v>1384</v>
      </c>
      <c r="J1775" s="99" t="s">
        <v>3223</v>
      </c>
    </row>
    <row r="1776" ht="67.5" spans="1:10">
      <c r="A1776" s="110"/>
      <c r="B1776" s="110"/>
      <c r="C1776" s="103" t="s">
        <v>1404</v>
      </c>
      <c r="D1776" s="103" t="s">
        <v>1405</v>
      </c>
      <c r="E1776" s="99" t="s">
        <v>3222</v>
      </c>
      <c r="F1776" s="103" t="s">
        <v>1487</v>
      </c>
      <c r="G1776" s="99" t="s">
        <v>1426</v>
      </c>
      <c r="H1776" s="103" t="s">
        <v>1397</v>
      </c>
      <c r="I1776" s="103" t="s">
        <v>1384</v>
      </c>
      <c r="J1776" s="99" t="s">
        <v>3223</v>
      </c>
    </row>
    <row r="1777" ht="90" spans="1:10">
      <c r="A1777" s="106" t="s">
        <v>3269</v>
      </c>
      <c r="B1777" s="106" t="s">
        <v>3270</v>
      </c>
      <c r="C1777" s="103" t="s">
        <v>1379</v>
      </c>
      <c r="D1777" s="103" t="s">
        <v>1380</v>
      </c>
      <c r="E1777" s="99" t="s">
        <v>3680</v>
      </c>
      <c r="F1777" s="103" t="s">
        <v>1528</v>
      </c>
      <c r="G1777" s="99" t="s">
        <v>3681</v>
      </c>
      <c r="H1777" s="103" t="s">
        <v>1530</v>
      </c>
      <c r="I1777" s="103" t="s">
        <v>1384</v>
      </c>
      <c r="J1777" s="99" t="s">
        <v>3682</v>
      </c>
    </row>
    <row r="1778" ht="90" spans="1:10">
      <c r="A1778" s="108"/>
      <c r="B1778" s="108"/>
      <c r="C1778" s="103" t="s">
        <v>1379</v>
      </c>
      <c r="D1778" s="103" t="s">
        <v>1380</v>
      </c>
      <c r="E1778" s="99" t="s">
        <v>3683</v>
      </c>
      <c r="F1778" s="103" t="s">
        <v>1375</v>
      </c>
      <c r="G1778" s="99" t="s">
        <v>3684</v>
      </c>
      <c r="H1778" s="103" t="s">
        <v>1530</v>
      </c>
      <c r="I1778" s="103" t="s">
        <v>1384</v>
      </c>
      <c r="J1778" s="99" t="s">
        <v>3685</v>
      </c>
    </row>
    <row r="1779" ht="67.5" spans="1:10">
      <c r="A1779" s="108"/>
      <c r="B1779" s="108"/>
      <c r="C1779" s="103" t="s">
        <v>1379</v>
      </c>
      <c r="D1779" s="103" t="s">
        <v>1439</v>
      </c>
      <c r="E1779" s="99" t="s">
        <v>3229</v>
      </c>
      <c r="F1779" s="103" t="s">
        <v>1528</v>
      </c>
      <c r="G1779" s="99" t="s">
        <v>1472</v>
      </c>
      <c r="H1779" s="103" t="s">
        <v>1397</v>
      </c>
      <c r="I1779" s="103" t="s">
        <v>1384</v>
      </c>
      <c r="J1779" s="99" t="s">
        <v>3686</v>
      </c>
    </row>
    <row r="1780" ht="33.75" spans="1:10">
      <c r="A1780" s="108"/>
      <c r="B1780" s="108"/>
      <c r="C1780" s="103" t="s">
        <v>1379</v>
      </c>
      <c r="D1780" s="103" t="s">
        <v>1394</v>
      </c>
      <c r="E1780" s="99" t="s">
        <v>3078</v>
      </c>
      <c r="F1780" s="103" t="s">
        <v>1528</v>
      </c>
      <c r="G1780" s="99" t="s">
        <v>1472</v>
      </c>
      <c r="H1780" s="103" t="s">
        <v>1397</v>
      </c>
      <c r="I1780" s="103" t="s">
        <v>1384</v>
      </c>
      <c r="J1780" s="99" t="s">
        <v>3687</v>
      </c>
    </row>
    <row r="1781" ht="33.75" spans="1:10">
      <c r="A1781" s="108"/>
      <c r="B1781" s="108"/>
      <c r="C1781" s="103" t="s">
        <v>1379</v>
      </c>
      <c r="D1781" s="103" t="s">
        <v>1583</v>
      </c>
      <c r="E1781" s="99" t="s">
        <v>3275</v>
      </c>
      <c r="F1781" s="103" t="s">
        <v>1375</v>
      </c>
      <c r="G1781" s="99" t="s">
        <v>2689</v>
      </c>
      <c r="H1781" s="103" t="s">
        <v>1536</v>
      </c>
      <c r="I1781" s="103" t="s">
        <v>1384</v>
      </c>
      <c r="J1781" s="99" t="s">
        <v>3688</v>
      </c>
    </row>
    <row r="1782" ht="33.75" spans="1:10">
      <c r="A1782" s="108"/>
      <c r="B1782" s="108"/>
      <c r="C1782" s="103" t="s">
        <v>1379</v>
      </c>
      <c r="D1782" s="103" t="s">
        <v>1583</v>
      </c>
      <c r="E1782" s="99" t="s">
        <v>3277</v>
      </c>
      <c r="F1782" s="103" t="s">
        <v>1375</v>
      </c>
      <c r="G1782" s="99" t="s">
        <v>3278</v>
      </c>
      <c r="H1782" s="103" t="s">
        <v>1536</v>
      </c>
      <c r="I1782" s="103" t="s">
        <v>1384</v>
      </c>
      <c r="J1782" s="99" t="s">
        <v>3688</v>
      </c>
    </row>
    <row r="1783" ht="33.75" spans="1:10">
      <c r="A1783" s="108"/>
      <c r="B1783" s="108"/>
      <c r="C1783" s="103" t="s">
        <v>1399</v>
      </c>
      <c r="D1783" s="103" t="s">
        <v>1400</v>
      </c>
      <c r="E1783" s="99" t="s">
        <v>3099</v>
      </c>
      <c r="F1783" s="103" t="s">
        <v>1375</v>
      </c>
      <c r="G1783" s="99" t="s">
        <v>1874</v>
      </c>
      <c r="H1783" s="103" t="s">
        <v>1397</v>
      </c>
      <c r="I1783" s="103" t="s">
        <v>1384</v>
      </c>
      <c r="J1783" s="99" t="s">
        <v>3689</v>
      </c>
    </row>
    <row r="1784" ht="101.25" spans="1:10">
      <c r="A1784" s="110"/>
      <c r="B1784" s="110"/>
      <c r="C1784" s="103" t="s">
        <v>1404</v>
      </c>
      <c r="D1784" s="103" t="s">
        <v>1405</v>
      </c>
      <c r="E1784" s="99" t="s">
        <v>1538</v>
      </c>
      <c r="F1784" s="103" t="s">
        <v>1487</v>
      </c>
      <c r="G1784" s="99" t="s">
        <v>1450</v>
      </c>
      <c r="H1784" s="103" t="s">
        <v>1397</v>
      </c>
      <c r="I1784" s="103" t="s">
        <v>1384</v>
      </c>
      <c r="J1784" s="99" t="s">
        <v>3690</v>
      </c>
    </row>
    <row r="1785" ht="67.5" spans="1:10">
      <c r="A1785" s="106" t="s">
        <v>3296</v>
      </c>
      <c r="B1785" s="106" t="s">
        <v>3297</v>
      </c>
      <c r="C1785" s="103" t="s">
        <v>1379</v>
      </c>
      <c r="D1785" s="103" t="s">
        <v>1380</v>
      </c>
      <c r="E1785" s="99" t="s">
        <v>3691</v>
      </c>
      <c r="F1785" s="103" t="s">
        <v>1528</v>
      </c>
      <c r="G1785" s="99" t="s">
        <v>3692</v>
      </c>
      <c r="H1785" s="103" t="s">
        <v>1678</v>
      </c>
      <c r="I1785" s="103" t="s">
        <v>1384</v>
      </c>
      <c r="J1785" s="99" t="s">
        <v>3693</v>
      </c>
    </row>
    <row r="1786" ht="78.75" spans="1:10">
      <c r="A1786" s="108"/>
      <c r="B1786" s="108"/>
      <c r="C1786" s="103" t="s">
        <v>1379</v>
      </c>
      <c r="D1786" s="103" t="s">
        <v>1439</v>
      </c>
      <c r="E1786" s="99" t="s">
        <v>3184</v>
      </c>
      <c r="F1786" s="103" t="s">
        <v>1528</v>
      </c>
      <c r="G1786" s="99" t="s">
        <v>1396</v>
      </c>
      <c r="H1786" s="103" t="s">
        <v>1397</v>
      </c>
      <c r="I1786" s="103" t="s">
        <v>1384</v>
      </c>
      <c r="J1786" s="99" t="s">
        <v>3694</v>
      </c>
    </row>
    <row r="1787" ht="45" spans="1:10">
      <c r="A1787" s="108"/>
      <c r="B1787" s="108"/>
      <c r="C1787" s="103" t="s">
        <v>1379</v>
      </c>
      <c r="D1787" s="103" t="s">
        <v>1439</v>
      </c>
      <c r="E1787" s="99" t="s">
        <v>3186</v>
      </c>
      <c r="F1787" s="103" t="s">
        <v>1487</v>
      </c>
      <c r="G1787" s="99" t="s">
        <v>1477</v>
      </c>
      <c r="H1787" s="103" t="s">
        <v>1397</v>
      </c>
      <c r="I1787" s="103" t="s">
        <v>1384</v>
      </c>
      <c r="J1787" s="99" t="s">
        <v>3187</v>
      </c>
    </row>
    <row r="1788" ht="22.5" spans="1:10">
      <c r="A1788" s="108"/>
      <c r="B1788" s="108"/>
      <c r="C1788" s="103" t="s">
        <v>1379</v>
      </c>
      <c r="D1788" s="103" t="s">
        <v>1394</v>
      </c>
      <c r="E1788" s="99" t="s">
        <v>3188</v>
      </c>
      <c r="F1788" s="103" t="s">
        <v>1528</v>
      </c>
      <c r="G1788" s="99" t="s">
        <v>1396</v>
      </c>
      <c r="H1788" s="103" t="s">
        <v>1397</v>
      </c>
      <c r="I1788" s="103" t="s">
        <v>1384</v>
      </c>
      <c r="J1788" s="99" t="s">
        <v>3164</v>
      </c>
    </row>
    <row r="1789" ht="90" spans="1:10">
      <c r="A1789" s="108"/>
      <c r="B1789" s="108"/>
      <c r="C1789" s="103" t="s">
        <v>1379</v>
      </c>
      <c r="D1789" s="103" t="s">
        <v>1583</v>
      </c>
      <c r="E1789" s="99" t="s">
        <v>3695</v>
      </c>
      <c r="F1789" s="103" t="s">
        <v>1528</v>
      </c>
      <c r="G1789" s="99" t="s">
        <v>3190</v>
      </c>
      <c r="H1789" s="103" t="s">
        <v>1924</v>
      </c>
      <c r="I1789" s="103" t="s">
        <v>1384</v>
      </c>
      <c r="J1789" s="99" t="s">
        <v>3696</v>
      </c>
    </row>
    <row r="1790" ht="33.75" spans="1:10">
      <c r="A1790" s="108"/>
      <c r="B1790" s="108"/>
      <c r="C1790" s="103" t="s">
        <v>1399</v>
      </c>
      <c r="D1790" s="103" t="s">
        <v>1400</v>
      </c>
      <c r="E1790" s="99" t="s">
        <v>3430</v>
      </c>
      <c r="F1790" s="103" t="s">
        <v>1487</v>
      </c>
      <c r="G1790" s="99" t="s">
        <v>3306</v>
      </c>
      <c r="H1790" s="103" t="s">
        <v>1397</v>
      </c>
      <c r="I1790" s="103" t="s">
        <v>1384</v>
      </c>
      <c r="J1790" s="99" t="s">
        <v>3193</v>
      </c>
    </row>
    <row r="1791" ht="67.5" spans="1:10">
      <c r="A1791" s="108"/>
      <c r="B1791" s="108"/>
      <c r="C1791" s="103" t="s">
        <v>1399</v>
      </c>
      <c r="D1791" s="103" t="s">
        <v>1503</v>
      </c>
      <c r="E1791" s="99" t="s">
        <v>3194</v>
      </c>
      <c r="F1791" s="103" t="s">
        <v>1528</v>
      </c>
      <c r="G1791" s="99" t="s">
        <v>2231</v>
      </c>
      <c r="H1791" s="103" t="s">
        <v>1505</v>
      </c>
      <c r="I1791" s="103" t="s">
        <v>1384</v>
      </c>
      <c r="J1791" s="99" t="s">
        <v>3195</v>
      </c>
    </row>
    <row r="1792" ht="67.5" spans="1:10">
      <c r="A1792" s="108"/>
      <c r="B1792" s="108"/>
      <c r="C1792" s="103" t="s">
        <v>1404</v>
      </c>
      <c r="D1792" s="103" t="s">
        <v>1405</v>
      </c>
      <c r="E1792" s="99" t="s">
        <v>3196</v>
      </c>
      <c r="F1792" s="103" t="s">
        <v>1487</v>
      </c>
      <c r="G1792" s="99" t="s">
        <v>1426</v>
      </c>
      <c r="H1792" s="103" t="s">
        <v>1397</v>
      </c>
      <c r="I1792" s="103" t="s">
        <v>1384</v>
      </c>
      <c r="J1792" s="99" t="s">
        <v>3197</v>
      </c>
    </row>
    <row r="1793" ht="67.5" spans="1:10">
      <c r="A1793" s="110"/>
      <c r="B1793" s="110"/>
      <c r="C1793" s="103" t="s">
        <v>1404</v>
      </c>
      <c r="D1793" s="103" t="s">
        <v>1405</v>
      </c>
      <c r="E1793" s="99" t="s">
        <v>3198</v>
      </c>
      <c r="F1793" s="103" t="s">
        <v>1487</v>
      </c>
      <c r="G1793" s="99" t="s">
        <v>1426</v>
      </c>
      <c r="H1793" s="103" t="s">
        <v>1397</v>
      </c>
      <c r="I1793" s="103" t="s">
        <v>1384</v>
      </c>
      <c r="J1793" s="99" t="s">
        <v>3199</v>
      </c>
    </row>
    <row r="1794" ht="90" spans="1:10">
      <c r="A1794" s="106" t="s">
        <v>3239</v>
      </c>
      <c r="B1794" s="106" t="s">
        <v>3697</v>
      </c>
      <c r="C1794" s="103" t="s">
        <v>1379</v>
      </c>
      <c r="D1794" s="103" t="s">
        <v>1380</v>
      </c>
      <c r="E1794" s="99" t="s">
        <v>3241</v>
      </c>
      <c r="F1794" s="103" t="s">
        <v>1528</v>
      </c>
      <c r="G1794" s="99" t="s">
        <v>1500</v>
      </c>
      <c r="H1794" s="103" t="s">
        <v>1678</v>
      </c>
      <c r="I1794" s="103" t="s">
        <v>1384</v>
      </c>
      <c r="J1794" s="99" t="s">
        <v>3698</v>
      </c>
    </row>
    <row r="1795" ht="101.25" spans="1:10">
      <c r="A1795" s="108"/>
      <c r="B1795" s="108"/>
      <c r="C1795" s="103" t="s">
        <v>1379</v>
      </c>
      <c r="D1795" s="103" t="s">
        <v>1439</v>
      </c>
      <c r="E1795" s="99" t="s">
        <v>3699</v>
      </c>
      <c r="F1795" s="103" t="s">
        <v>1528</v>
      </c>
      <c r="G1795" s="99" t="s">
        <v>1396</v>
      </c>
      <c r="H1795" s="103" t="s">
        <v>1397</v>
      </c>
      <c r="I1795" s="103" t="s">
        <v>1384</v>
      </c>
      <c r="J1795" s="99" t="s">
        <v>3700</v>
      </c>
    </row>
    <row r="1796" ht="67.5" spans="1:10">
      <c r="A1796" s="108"/>
      <c r="B1796" s="108"/>
      <c r="C1796" s="103" t="s">
        <v>1379</v>
      </c>
      <c r="D1796" s="103" t="s">
        <v>1394</v>
      </c>
      <c r="E1796" s="99" t="s">
        <v>3188</v>
      </c>
      <c r="F1796" s="103" t="s">
        <v>1528</v>
      </c>
      <c r="G1796" s="99" t="s">
        <v>1396</v>
      </c>
      <c r="H1796" s="103" t="s">
        <v>1397</v>
      </c>
      <c r="I1796" s="103" t="s">
        <v>1384</v>
      </c>
      <c r="J1796" s="99" t="s">
        <v>3701</v>
      </c>
    </row>
    <row r="1797" ht="112.5" spans="1:10">
      <c r="A1797" s="108"/>
      <c r="B1797" s="108"/>
      <c r="C1797" s="103" t="s">
        <v>1379</v>
      </c>
      <c r="D1797" s="103" t="s">
        <v>1583</v>
      </c>
      <c r="E1797" s="99" t="s">
        <v>3702</v>
      </c>
      <c r="F1797" s="103" t="s">
        <v>1528</v>
      </c>
      <c r="G1797" s="99" t="s">
        <v>2227</v>
      </c>
      <c r="H1797" s="103" t="s">
        <v>1924</v>
      </c>
      <c r="I1797" s="103" t="s">
        <v>1384</v>
      </c>
      <c r="J1797" s="99" t="s">
        <v>3703</v>
      </c>
    </row>
    <row r="1798" ht="101.25" spans="1:10">
      <c r="A1798" s="108"/>
      <c r="B1798" s="108"/>
      <c r="C1798" s="103" t="s">
        <v>1399</v>
      </c>
      <c r="D1798" s="103" t="s">
        <v>1503</v>
      </c>
      <c r="E1798" s="99" t="s">
        <v>3194</v>
      </c>
      <c r="F1798" s="103" t="s">
        <v>1528</v>
      </c>
      <c r="G1798" s="99" t="s">
        <v>2355</v>
      </c>
      <c r="H1798" s="103" t="s">
        <v>1505</v>
      </c>
      <c r="I1798" s="103" t="s">
        <v>1384</v>
      </c>
      <c r="J1798" s="99" t="s">
        <v>3704</v>
      </c>
    </row>
    <row r="1799" ht="56.25" spans="1:10">
      <c r="A1799" s="108"/>
      <c r="B1799" s="108"/>
      <c r="C1799" s="103" t="s">
        <v>1404</v>
      </c>
      <c r="D1799" s="103" t="s">
        <v>1405</v>
      </c>
      <c r="E1799" s="99" t="s">
        <v>3196</v>
      </c>
      <c r="F1799" s="103" t="s">
        <v>1487</v>
      </c>
      <c r="G1799" s="99" t="s">
        <v>1426</v>
      </c>
      <c r="H1799" s="103" t="s">
        <v>1397</v>
      </c>
      <c r="I1799" s="103" t="s">
        <v>1384</v>
      </c>
      <c r="J1799" s="99" t="s">
        <v>3248</v>
      </c>
    </row>
    <row r="1800" ht="67.5" spans="1:10">
      <c r="A1800" s="110"/>
      <c r="B1800" s="110"/>
      <c r="C1800" s="103" t="s">
        <v>1404</v>
      </c>
      <c r="D1800" s="103" t="s">
        <v>1405</v>
      </c>
      <c r="E1800" s="99" t="s">
        <v>3198</v>
      </c>
      <c r="F1800" s="103" t="s">
        <v>1487</v>
      </c>
      <c r="G1800" s="99" t="s">
        <v>1426</v>
      </c>
      <c r="H1800" s="103" t="s">
        <v>1397</v>
      </c>
      <c r="I1800" s="103" t="s">
        <v>1384</v>
      </c>
      <c r="J1800" s="99" t="s">
        <v>3249</v>
      </c>
    </row>
    <row r="1801" ht="22.5" spans="1:10">
      <c r="A1801" s="106" t="s">
        <v>3415</v>
      </c>
      <c r="B1801" s="106" t="s">
        <v>1542</v>
      </c>
      <c r="C1801" s="103" t="s">
        <v>1379</v>
      </c>
      <c r="D1801" s="103" t="s">
        <v>1380</v>
      </c>
      <c r="E1801" s="99" t="s">
        <v>1542</v>
      </c>
      <c r="F1801" s="103" t="s">
        <v>1375</v>
      </c>
      <c r="G1801" s="99" t="s">
        <v>1542</v>
      </c>
      <c r="H1801" s="103" t="s">
        <v>1397</v>
      </c>
      <c r="I1801" s="103" t="s">
        <v>1384</v>
      </c>
      <c r="J1801" s="99" t="s">
        <v>1542</v>
      </c>
    </row>
    <row r="1802" ht="22.5" spans="1:10">
      <c r="A1802" s="108"/>
      <c r="B1802" s="108"/>
      <c r="C1802" s="103" t="s">
        <v>1399</v>
      </c>
      <c r="D1802" s="103" t="s">
        <v>1543</v>
      </c>
      <c r="E1802" s="99" t="s">
        <v>1542</v>
      </c>
      <c r="F1802" s="103" t="s">
        <v>1375</v>
      </c>
      <c r="G1802" s="99" t="s">
        <v>1542</v>
      </c>
      <c r="H1802" s="103" t="s">
        <v>1397</v>
      </c>
      <c r="I1802" s="103" t="s">
        <v>1384</v>
      </c>
      <c r="J1802" s="99" t="s">
        <v>1542</v>
      </c>
    </row>
    <row r="1803" ht="22.5" spans="1:10">
      <c r="A1803" s="110"/>
      <c r="B1803" s="110"/>
      <c r="C1803" s="103" t="s">
        <v>1404</v>
      </c>
      <c r="D1803" s="103" t="s">
        <v>1405</v>
      </c>
      <c r="E1803" s="99" t="s">
        <v>1542</v>
      </c>
      <c r="F1803" s="103" t="s">
        <v>1375</v>
      </c>
      <c r="G1803" s="99" t="s">
        <v>1542</v>
      </c>
      <c r="H1803" s="103" t="s">
        <v>1397</v>
      </c>
      <c r="I1803" s="103" t="s">
        <v>1384</v>
      </c>
      <c r="J1803" s="99" t="s">
        <v>1542</v>
      </c>
    </row>
    <row r="1804" ht="45" spans="1:10">
      <c r="A1804" s="106" t="s">
        <v>3313</v>
      </c>
      <c r="B1804" s="106" t="s">
        <v>3297</v>
      </c>
      <c r="C1804" s="103" t="s">
        <v>1379</v>
      </c>
      <c r="D1804" s="103" t="s">
        <v>1380</v>
      </c>
      <c r="E1804" s="99" t="s">
        <v>3282</v>
      </c>
      <c r="F1804" s="103" t="s">
        <v>1528</v>
      </c>
      <c r="G1804" s="99" t="s">
        <v>3705</v>
      </c>
      <c r="H1804" s="103" t="s">
        <v>1678</v>
      </c>
      <c r="I1804" s="103" t="s">
        <v>1384</v>
      </c>
      <c r="J1804" s="99" t="s">
        <v>3183</v>
      </c>
    </row>
    <row r="1805" ht="67.5" spans="1:10">
      <c r="A1805" s="108"/>
      <c r="B1805" s="108"/>
      <c r="C1805" s="103" t="s">
        <v>1379</v>
      </c>
      <c r="D1805" s="103" t="s">
        <v>1439</v>
      </c>
      <c r="E1805" s="99" t="s">
        <v>3706</v>
      </c>
      <c r="F1805" s="103" t="s">
        <v>1528</v>
      </c>
      <c r="G1805" s="99" t="s">
        <v>1396</v>
      </c>
      <c r="H1805" s="103" t="s">
        <v>1397</v>
      </c>
      <c r="I1805" s="103" t="s">
        <v>1384</v>
      </c>
      <c r="J1805" s="99" t="s">
        <v>3284</v>
      </c>
    </row>
    <row r="1806" ht="56.25" spans="1:10">
      <c r="A1806" s="108"/>
      <c r="B1806" s="108"/>
      <c r="C1806" s="103" t="s">
        <v>1379</v>
      </c>
      <c r="D1806" s="103" t="s">
        <v>1439</v>
      </c>
      <c r="E1806" s="99" t="s">
        <v>3707</v>
      </c>
      <c r="F1806" s="103" t="s">
        <v>1487</v>
      </c>
      <c r="G1806" s="99" t="s">
        <v>1477</v>
      </c>
      <c r="H1806" s="103" t="s">
        <v>1397</v>
      </c>
      <c r="I1806" s="103" t="s">
        <v>1384</v>
      </c>
      <c r="J1806" s="99" t="s">
        <v>3708</v>
      </c>
    </row>
    <row r="1807" ht="45" spans="1:10">
      <c r="A1807" s="108"/>
      <c r="B1807" s="108"/>
      <c r="C1807" s="103" t="s">
        <v>1379</v>
      </c>
      <c r="D1807" s="103" t="s">
        <v>1394</v>
      </c>
      <c r="E1807" s="99" t="s">
        <v>3188</v>
      </c>
      <c r="F1807" s="103" t="s">
        <v>1528</v>
      </c>
      <c r="G1807" s="99" t="s">
        <v>1396</v>
      </c>
      <c r="H1807" s="103" t="s">
        <v>1397</v>
      </c>
      <c r="I1807" s="103" t="s">
        <v>1384</v>
      </c>
      <c r="J1807" s="99" t="s">
        <v>3709</v>
      </c>
    </row>
    <row r="1808" ht="90" spans="1:10">
      <c r="A1808" s="108"/>
      <c r="B1808" s="108"/>
      <c r="C1808" s="103" t="s">
        <v>1379</v>
      </c>
      <c r="D1808" s="103" t="s">
        <v>1583</v>
      </c>
      <c r="E1808" s="99" t="s">
        <v>3695</v>
      </c>
      <c r="F1808" s="103" t="s">
        <v>1528</v>
      </c>
      <c r="G1808" s="99" t="s">
        <v>1624</v>
      </c>
      <c r="H1808" s="103" t="s">
        <v>1924</v>
      </c>
      <c r="I1808" s="103" t="s">
        <v>1384</v>
      </c>
      <c r="J1808" s="99" t="s">
        <v>3710</v>
      </c>
    </row>
    <row r="1809" ht="45" spans="1:10">
      <c r="A1809" s="108"/>
      <c r="B1809" s="108"/>
      <c r="C1809" s="103" t="s">
        <v>1399</v>
      </c>
      <c r="D1809" s="103" t="s">
        <v>1400</v>
      </c>
      <c r="E1809" s="99" t="s">
        <v>3300</v>
      </c>
      <c r="F1809" s="103" t="s">
        <v>1487</v>
      </c>
      <c r="G1809" s="99" t="s">
        <v>3306</v>
      </c>
      <c r="H1809" s="103" t="s">
        <v>1397</v>
      </c>
      <c r="I1809" s="103" t="s">
        <v>1384</v>
      </c>
      <c r="J1809" s="99" t="s">
        <v>3711</v>
      </c>
    </row>
    <row r="1810" ht="78.75" spans="1:10">
      <c r="A1810" s="108"/>
      <c r="B1810" s="108"/>
      <c r="C1810" s="103" t="s">
        <v>1399</v>
      </c>
      <c r="D1810" s="103" t="s">
        <v>1503</v>
      </c>
      <c r="E1810" s="99" t="s">
        <v>3194</v>
      </c>
      <c r="F1810" s="103" t="s">
        <v>1528</v>
      </c>
      <c r="G1810" s="99" t="s">
        <v>2355</v>
      </c>
      <c r="H1810" s="103" t="s">
        <v>1505</v>
      </c>
      <c r="I1810" s="103" t="s">
        <v>1384</v>
      </c>
      <c r="J1810" s="99" t="s">
        <v>3287</v>
      </c>
    </row>
    <row r="1811" ht="67.5" spans="1:10">
      <c r="A1811" s="108"/>
      <c r="B1811" s="108"/>
      <c r="C1811" s="103" t="s">
        <v>1404</v>
      </c>
      <c r="D1811" s="103" t="s">
        <v>1405</v>
      </c>
      <c r="E1811" s="99" t="s">
        <v>3196</v>
      </c>
      <c r="F1811" s="103" t="s">
        <v>1487</v>
      </c>
      <c r="G1811" s="99" t="s">
        <v>1426</v>
      </c>
      <c r="H1811" s="103" t="s">
        <v>1397</v>
      </c>
      <c r="I1811" s="103" t="s">
        <v>1384</v>
      </c>
      <c r="J1811" s="99" t="s">
        <v>3712</v>
      </c>
    </row>
    <row r="1812" ht="67.5" spans="1:10">
      <c r="A1812" s="110"/>
      <c r="B1812" s="110"/>
      <c r="C1812" s="103" t="s">
        <v>1404</v>
      </c>
      <c r="D1812" s="103" t="s">
        <v>1405</v>
      </c>
      <c r="E1812" s="99" t="s">
        <v>3198</v>
      </c>
      <c r="F1812" s="103" t="s">
        <v>1487</v>
      </c>
      <c r="G1812" s="99" t="s">
        <v>1426</v>
      </c>
      <c r="H1812" s="103" t="s">
        <v>1397</v>
      </c>
      <c r="I1812" s="103" t="s">
        <v>1384</v>
      </c>
      <c r="J1812" s="99" t="s">
        <v>3713</v>
      </c>
    </row>
    <row r="1813" ht="45" spans="1:10">
      <c r="A1813" s="106" t="s">
        <v>3179</v>
      </c>
      <c r="B1813" s="106" t="s">
        <v>3297</v>
      </c>
      <c r="C1813" s="103" t="s">
        <v>1379</v>
      </c>
      <c r="D1813" s="103" t="s">
        <v>1380</v>
      </c>
      <c r="E1813" s="99" t="s">
        <v>3181</v>
      </c>
      <c r="F1813" s="103" t="s">
        <v>1528</v>
      </c>
      <c r="G1813" s="99" t="s">
        <v>3714</v>
      </c>
      <c r="H1813" s="103" t="s">
        <v>1678</v>
      </c>
      <c r="I1813" s="103" t="s">
        <v>1384</v>
      </c>
      <c r="J1813" s="99" t="s">
        <v>3183</v>
      </c>
    </row>
    <row r="1814" ht="67.5" spans="1:10">
      <c r="A1814" s="108"/>
      <c r="B1814" s="108"/>
      <c r="C1814" s="103" t="s">
        <v>1379</v>
      </c>
      <c r="D1814" s="103" t="s">
        <v>1439</v>
      </c>
      <c r="E1814" s="99" t="s">
        <v>3715</v>
      </c>
      <c r="F1814" s="103" t="s">
        <v>1528</v>
      </c>
      <c r="G1814" s="99" t="s">
        <v>1396</v>
      </c>
      <c r="H1814" s="103" t="s">
        <v>1397</v>
      </c>
      <c r="I1814" s="103" t="s">
        <v>1384</v>
      </c>
      <c r="J1814" s="99" t="s">
        <v>3185</v>
      </c>
    </row>
    <row r="1815" ht="22.5" spans="1:10">
      <c r="A1815" s="108"/>
      <c r="B1815" s="108"/>
      <c r="C1815" s="103" t="s">
        <v>1379</v>
      </c>
      <c r="D1815" s="103" t="s">
        <v>1394</v>
      </c>
      <c r="E1815" s="99" t="s">
        <v>3188</v>
      </c>
      <c r="F1815" s="103" t="s">
        <v>1528</v>
      </c>
      <c r="G1815" s="99" t="s">
        <v>1396</v>
      </c>
      <c r="H1815" s="103" t="s">
        <v>1397</v>
      </c>
      <c r="I1815" s="103" t="s">
        <v>1384</v>
      </c>
      <c r="J1815" s="99" t="s">
        <v>3164</v>
      </c>
    </row>
    <row r="1816" ht="78.75" spans="1:10">
      <c r="A1816" s="108"/>
      <c r="B1816" s="108"/>
      <c r="C1816" s="103" t="s">
        <v>1379</v>
      </c>
      <c r="D1816" s="103" t="s">
        <v>1583</v>
      </c>
      <c r="E1816" s="99" t="s">
        <v>3189</v>
      </c>
      <c r="F1816" s="103" t="s">
        <v>1528</v>
      </c>
      <c r="G1816" s="99" t="s">
        <v>3190</v>
      </c>
      <c r="H1816" s="103" t="s">
        <v>1924</v>
      </c>
      <c r="I1816" s="103" t="s">
        <v>1384</v>
      </c>
      <c r="J1816" s="99" t="s">
        <v>3716</v>
      </c>
    </row>
    <row r="1817" ht="33.75" spans="1:10">
      <c r="A1817" s="108"/>
      <c r="B1817" s="108"/>
      <c r="C1817" s="103" t="s">
        <v>1399</v>
      </c>
      <c r="D1817" s="103" t="s">
        <v>1400</v>
      </c>
      <c r="E1817" s="99" t="s">
        <v>3600</v>
      </c>
      <c r="F1817" s="103" t="s">
        <v>1487</v>
      </c>
      <c r="G1817" s="99" t="s">
        <v>3306</v>
      </c>
      <c r="H1817" s="103" t="s">
        <v>1397</v>
      </c>
      <c r="I1817" s="103" t="s">
        <v>1384</v>
      </c>
      <c r="J1817" s="99" t="s">
        <v>3193</v>
      </c>
    </row>
    <row r="1818" ht="33.75" spans="1:10">
      <c r="A1818" s="108"/>
      <c r="B1818" s="108"/>
      <c r="C1818" s="103" t="s">
        <v>1399</v>
      </c>
      <c r="D1818" s="103" t="s">
        <v>1503</v>
      </c>
      <c r="E1818" s="99" t="s">
        <v>3194</v>
      </c>
      <c r="F1818" s="103" t="s">
        <v>1528</v>
      </c>
      <c r="G1818" s="99" t="s">
        <v>2355</v>
      </c>
      <c r="H1818" s="103" t="s">
        <v>1505</v>
      </c>
      <c r="I1818" s="103" t="s">
        <v>1384</v>
      </c>
      <c r="J1818" s="99" t="s">
        <v>3717</v>
      </c>
    </row>
    <row r="1819" ht="67.5" spans="1:10">
      <c r="A1819" s="108"/>
      <c r="B1819" s="108"/>
      <c r="C1819" s="103" t="s">
        <v>1404</v>
      </c>
      <c r="D1819" s="103" t="s">
        <v>1405</v>
      </c>
      <c r="E1819" s="99" t="s">
        <v>3196</v>
      </c>
      <c r="F1819" s="103" t="s">
        <v>1487</v>
      </c>
      <c r="G1819" s="99" t="s">
        <v>1426</v>
      </c>
      <c r="H1819" s="103" t="s">
        <v>1397</v>
      </c>
      <c r="I1819" s="103" t="s">
        <v>1384</v>
      </c>
      <c r="J1819" s="99" t="s">
        <v>3197</v>
      </c>
    </row>
    <row r="1820" ht="67.5" spans="1:10">
      <c r="A1820" s="110"/>
      <c r="B1820" s="110"/>
      <c r="C1820" s="103" t="s">
        <v>1404</v>
      </c>
      <c r="D1820" s="103" t="s">
        <v>1405</v>
      </c>
      <c r="E1820" s="99" t="s">
        <v>3198</v>
      </c>
      <c r="F1820" s="103" t="s">
        <v>1487</v>
      </c>
      <c r="G1820" s="99" t="s">
        <v>1426</v>
      </c>
      <c r="H1820" s="103" t="s">
        <v>1397</v>
      </c>
      <c r="I1820" s="103" t="s">
        <v>1384</v>
      </c>
      <c r="J1820" s="99" t="s">
        <v>3199</v>
      </c>
    </row>
    <row r="1821" ht="45" spans="1:10">
      <c r="A1821" s="106" t="s">
        <v>3343</v>
      </c>
      <c r="B1821" s="106" t="s">
        <v>3251</v>
      </c>
      <c r="C1821" s="103" t="s">
        <v>1379</v>
      </c>
      <c r="D1821" s="103" t="s">
        <v>1380</v>
      </c>
      <c r="E1821" s="99" t="s">
        <v>3289</v>
      </c>
      <c r="F1821" s="103" t="s">
        <v>1528</v>
      </c>
      <c r="G1821" s="99" t="s">
        <v>3718</v>
      </c>
      <c r="H1821" s="103" t="s">
        <v>1678</v>
      </c>
      <c r="I1821" s="103" t="s">
        <v>1384</v>
      </c>
      <c r="J1821" s="99" t="s">
        <v>3719</v>
      </c>
    </row>
    <row r="1822" ht="33.75" spans="1:10">
      <c r="A1822" s="108"/>
      <c r="B1822" s="108"/>
      <c r="C1822" s="103" t="s">
        <v>1379</v>
      </c>
      <c r="D1822" s="103" t="s">
        <v>1439</v>
      </c>
      <c r="E1822" s="99" t="s">
        <v>3255</v>
      </c>
      <c r="F1822" s="103" t="s">
        <v>1487</v>
      </c>
      <c r="G1822" s="99" t="s">
        <v>1396</v>
      </c>
      <c r="H1822" s="103" t="s">
        <v>1397</v>
      </c>
      <c r="I1822" s="103" t="s">
        <v>1384</v>
      </c>
      <c r="J1822" s="99" t="s">
        <v>3256</v>
      </c>
    </row>
    <row r="1823" ht="45" spans="1:10">
      <c r="A1823" s="108"/>
      <c r="B1823" s="108"/>
      <c r="C1823" s="103" t="s">
        <v>1379</v>
      </c>
      <c r="D1823" s="103" t="s">
        <v>1394</v>
      </c>
      <c r="E1823" s="99" t="s">
        <v>3257</v>
      </c>
      <c r="F1823" s="103" t="s">
        <v>1528</v>
      </c>
      <c r="G1823" s="99" t="s">
        <v>1396</v>
      </c>
      <c r="H1823" s="103" t="s">
        <v>1397</v>
      </c>
      <c r="I1823" s="103" t="s">
        <v>1384</v>
      </c>
      <c r="J1823" s="99" t="s">
        <v>3292</v>
      </c>
    </row>
    <row r="1824" ht="22.5" spans="1:10">
      <c r="A1824" s="108"/>
      <c r="B1824" s="108"/>
      <c r="C1824" s="103" t="s">
        <v>1379</v>
      </c>
      <c r="D1824" s="103" t="s">
        <v>1583</v>
      </c>
      <c r="E1824" s="99" t="s">
        <v>3259</v>
      </c>
      <c r="F1824" s="103" t="s">
        <v>1528</v>
      </c>
      <c r="G1824" s="99" t="s">
        <v>2460</v>
      </c>
      <c r="H1824" s="103" t="s">
        <v>1536</v>
      </c>
      <c r="I1824" s="103" t="s">
        <v>1384</v>
      </c>
      <c r="J1824" s="99" t="s">
        <v>3261</v>
      </c>
    </row>
    <row r="1825" ht="78.75" spans="1:10">
      <c r="A1825" s="108"/>
      <c r="B1825" s="108"/>
      <c r="C1825" s="103" t="s">
        <v>1399</v>
      </c>
      <c r="D1825" s="103" t="s">
        <v>1400</v>
      </c>
      <c r="E1825" s="99" t="s">
        <v>3082</v>
      </c>
      <c r="F1825" s="103" t="s">
        <v>1528</v>
      </c>
      <c r="G1825" s="99" t="s">
        <v>1426</v>
      </c>
      <c r="H1825" s="103" t="s">
        <v>1397</v>
      </c>
      <c r="I1825" s="103" t="s">
        <v>1384</v>
      </c>
      <c r="J1825" s="99" t="s">
        <v>3293</v>
      </c>
    </row>
    <row r="1826" ht="56.25" spans="1:10">
      <c r="A1826" s="108"/>
      <c r="B1826" s="108"/>
      <c r="C1826" s="103" t="s">
        <v>1399</v>
      </c>
      <c r="D1826" s="103" t="s">
        <v>1503</v>
      </c>
      <c r="E1826" s="99" t="s">
        <v>3264</v>
      </c>
      <c r="F1826" s="103" t="s">
        <v>1841</v>
      </c>
      <c r="G1826" s="99" t="s">
        <v>1577</v>
      </c>
      <c r="H1826" s="103" t="s">
        <v>1505</v>
      </c>
      <c r="I1826" s="103" t="s">
        <v>1384</v>
      </c>
      <c r="J1826" s="99" t="s">
        <v>3294</v>
      </c>
    </row>
    <row r="1827" ht="78.75" spans="1:10">
      <c r="A1827" s="108"/>
      <c r="B1827" s="108"/>
      <c r="C1827" s="103" t="s">
        <v>1404</v>
      </c>
      <c r="D1827" s="103" t="s">
        <v>1405</v>
      </c>
      <c r="E1827" s="99" t="s">
        <v>3266</v>
      </c>
      <c r="F1827" s="103" t="s">
        <v>1487</v>
      </c>
      <c r="G1827" s="99" t="s">
        <v>1426</v>
      </c>
      <c r="H1827" s="103" t="s">
        <v>1397</v>
      </c>
      <c r="I1827" s="103" t="s">
        <v>1384</v>
      </c>
      <c r="J1827" s="99" t="s">
        <v>3293</v>
      </c>
    </row>
    <row r="1828" ht="90" spans="1:10">
      <c r="A1828" s="110"/>
      <c r="B1828" s="110"/>
      <c r="C1828" s="103" t="s">
        <v>1404</v>
      </c>
      <c r="D1828" s="103" t="s">
        <v>1405</v>
      </c>
      <c r="E1828" s="99" t="s">
        <v>3086</v>
      </c>
      <c r="F1828" s="103" t="s">
        <v>1487</v>
      </c>
      <c r="G1828" s="99" t="s">
        <v>1426</v>
      </c>
      <c r="H1828" s="103" t="s">
        <v>1397</v>
      </c>
      <c r="I1828" s="103" t="s">
        <v>1384</v>
      </c>
      <c r="J1828" s="99" t="s">
        <v>3295</v>
      </c>
    </row>
    <row r="1829" ht="112.5" spans="1:10">
      <c r="A1829" s="106" t="s">
        <v>3720</v>
      </c>
      <c r="B1829" s="106" t="s">
        <v>3336</v>
      </c>
      <c r="C1829" s="103" t="s">
        <v>1379</v>
      </c>
      <c r="D1829" s="103" t="s">
        <v>1380</v>
      </c>
      <c r="E1829" s="99" t="s">
        <v>3226</v>
      </c>
      <c r="F1829" s="103" t="s">
        <v>1528</v>
      </c>
      <c r="G1829" s="99" t="s">
        <v>3544</v>
      </c>
      <c r="H1829" s="103" t="s">
        <v>1678</v>
      </c>
      <c r="I1829" s="103" t="s">
        <v>1384</v>
      </c>
      <c r="J1829" s="99" t="s">
        <v>3721</v>
      </c>
    </row>
    <row r="1830" ht="135" spans="1:10">
      <c r="A1830" s="108"/>
      <c r="B1830" s="108"/>
      <c r="C1830" s="103" t="s">
        <v>1379</v>
      </c>
      <c r="D1830" s="103" t="s">
        <v>1439</v>
      </c>
      <c r="E1830" s="99" t="s">
        <v>3229</v>
      </c>
      <c r="F1830" s="103" t="s">
        <v>1528</v>
      </c>
      <c r="G1830" s="99" t="s">
        <v>1396</v>
      </c>
      <c r="H1830" s="103" t="s">
        <v>1397</v>
      </c>
      <c r="I1830" s="103" t="s">
        <v>1384</v>
      </c>
      <c r="J1830" s="99" t="s">
        <v>3722</v>
      </c>
    </row>
    <row r="1831" ht="78.75" spans="1:10">
      <c r="A1831" s="108"/>
      <c r="B1831" s="108"/>
      <c r="C1831" s="103" t="s">
        <v>1379</v>
      </c>
      <c r="D1831" s="103" t="s">
        <v>1583</v>
      </c>
      <c r="E1831" s="99" t="s">
        <v>3231</v>
      </c>
      <c r="F1831" s="103" t="s">
        <v>1375</v>
      </c>
      <c r="G1831" s="99" t="s">
        <v>3232</v>
      </c>
      <c r="H1831" s="103" t="s">
        <v>1536</v>
      </c>
      <c r="I1831" s="103" t="s">
        <v>1384</v>
      </c>
      <c r="J1831" s="99" t="s">
        <v>3723</v>
      </c>
    </row>
    <row r="1832" ht="112.5" spans="1:10">
      <c r="A1832" s="108"/>
      <c r="B1832" s="108"/>
      <c r="C1832" s="103" t="s">
        <v>1399</v>
      </c>
      <c r="D1832" s="103" t="s">
        <v>1400</v>
      </c>
      <c r="E1832" s="99" t="s">
        <v>3234</v>
      </c>
      <c r="F1832" s="103" t="s">
        <v>1528</v>
      </c>
      <c r="G1832" s="99" t="s">
        <v>1874</v>
      </c>
      <c r="H1832" s="103" t="s">
        <v>1397</v>
      </c>
      <c r="I1832" s="103" t="s">
        <v>1384</v>
      </c>
      <c r="J1832" s="99" t="s">
        <v>3724</v>
      </c>
    </row>
    <row r="1833" ht="90" spans="1:10">
      <c r="A1833" s="108"/>
      <c r="B1833" s="108"/>
      <c r="C1833" s="103" t="s">
        <v>1404</v>
      </c>
      <c r="D1833" s="103" t="s">
        <v>1405</v>
      </c>
      <c r="E1833" s="99" t="s">
        <v>3086</v>
      </c>
      <c r="F1833" s="103" t="s">
        <v>3236</v>
      </c>
      <c r="G1833" s="99" t="s">
        <v>1426</v>
      </c>
      <c r="H1833" s="103" t="s">
        <v>1397</v>
      </c>
      <c r="I1833" s="103" t="s">
        <v>1384</v>
      </c>
      <c r="J1833" s="99" t="s">
        <v>3237</v>
      </c>
    </row>
    <row r="1834" ht="90" spans="1:10">
      <c r="A1834" s="110"/>
      <c r="B1834" s="110"/>
      <c r="C1834" s="103" t="s">
        <v>1404</v>
      </c>
      <c r="D1834" s="103" t="s">
        <v>1405</v>
      </c>
      <c r="E1834" s="99" t="s">
        <v>3238</v>
      </c>
      <c r="F1834" s="103" t="s">
        <v>1375</v>
      </c>
      <c r="G1834" s="99" t="s">
        <v>1450</v>
      </c>
      <c r="H1834" s="103" t="s">
        <v>1397</v>
      </c>
      <c r="I1834" s="103" t="s">
        <v>1384</v>
      </c>
      <c r="J1834" s="99" t="s">
        <v>3237</v>
      </c>
    </row>
    <row r="1835" ht="45" spans="1:10">
      <c r="A1835" s="106" t="s">
        <v>3725</v>
      </c>
      <c r="B1835" s="106" t="s">
        <v>3201</v>
      </c>
      <c r="C1835" s="103" t="s">
        <v>1379</v>
      </c>
      <c r="D1835" s="103" t="s">
        <v>1380</v>
      </c>
      <c r="E1835" s="99" t="s">
        <v>3202</v>
      </c>
      <c r="F1835" s="103" t="s">
        <v>1487</v>
      </c>
      <c r="G1835" s="99" t="s">
        <v>3726</v>
      </c>
      <c r="H1835" s="103" t="s">
        <v>1470</v>
      </c>
      <c r="I1835" s="103" t="s">
        <v>1384</v>
      </c>
      <c r="J1835" s="99" t="s">
        <v>3727</v>
      </c>
    </row>
    <row r="1836" ht="33.75" spans="1:10">
      <c r="A1836" s="108"/>
      <c r="B1836" s="108"/>
      <c r="C1836" s="103" t="s">
        <v>1379</v>
      </c>
      <c r="D1836" s="103" t="s">
        <v>1439</v>
      </c>
      <c r="E1836" s="99" t="s">
        <v>3205</v>
      </c>
      <c r="F1836" s="103" t="s">
        <v>1487</v>
      </c>
      <c r="G1836" s="99" t="s">
        <v>1426</v>
      </c>
      <c r="H1836" s="103" t="s">
        <v>1397</v>
      </c>
      <c r="I1836" s="103" t="s">
        <v>1384</v>
      </c>
      <c r="J1836" s="99" t="s">
        <v>3728</v>
      </c>
    </row>
    <row r="1837" ht="90" spans="1:10">
      <c r="A1837" s="108"/>
      <c r="B1837" s="108"/>
      <c r="C1837" s="103" t="s">
        <v>1379</v>
      </c>
      <c r="D1837" s="103" t="s">
        <v>1583</v>
      </c>
      <c r="E1837" s="99" t="s">
        <v>3207</v>
      </c>
      <c r="F1837" s="103" t="s">
        <v>1841</v>
      </c>
      <c r="G1837" s="99" t="s">
        <v>3729</v>
      </c>
      <c r="H1837" s="103" t="s">
        <v>3208</v>
      </c>
      <c r="I1837" s="103" t="s">
        <v>1384</v>
      </c>
      <c r="J1837" s="99" t="s">
        <v>3730</v>
      </c>
    </row>
    <row r="1838" ht="45" spans="1:10">
      <c r="A1838" s="108"/>
      <c r="B1838" s="108"/>
      <c r="C1838" s="103" t="s">
        <v>1399</v>
      </c>
      <c r="D1838" s="103" t="s">
        <v>1400</v>
      </c>
      <c r="E1838" s="99" t="s">
        <v>3731</v>
      </c>
      <c r="F1838" s="103" t="s">
        <v>1487</v>
      </c>
      <c r="G1838" s="99" t="s">
        <v>1577</v>
      </c>
      <c r="H1838" s="103" t="s">
        <v>1505</v>
      </c>
      <c r="I1838" s="103" t="s">
        <v>1384</v>
      </c>
      <c r="J1838" s="99" t="s">
        <v>3732</v>
      </c>
    </row>
    <row r="1839" ht="67.5" spans="1:10">
      <c r="A1839" s="110"/>
      <c r="B1839" s="110"/>
      <c r="C1839" s="103" t="s">
        <v>1404</v>
      </c>
      <c r="D1839" s="103" t="s">
        <v>1405</v>
      </c>
      <c r="E1839" s="99" t="s">
        <v>3733</v>
      </c>
      <c r="F1839" s="103" t="s">
        <v>1487</v>
      </c>
      <c r="G1839" s="99" t="s">
        <v>1450</v>
      </c>
      <c r="H1839" s="103" t="s">
        <v>1397</v>
      </c>
      <c r="I1839" s="103" t="s">
        <v>1384</v>
      </c>
      <c r="J1839" s="99" t="s">
        <v>3734</v>
      </c>
    </row>
    <row r="1840" spans="1:10">
      <c r="A1840" s="99" t="s">
        <v>3735</v>
      </c>
      <c r="B1840" s="104"/>
      <c r="C1840" s="104"/>
      <c r="D1840" s="104"/>
      <c r="E1840" s="104"/>
      <c r="F1840" s="105"/>
      <c r="G1840" s="104"/>
      <c r="H1840" s="105"/>
      <c r="I1840" s="105"/>
      <c r="J1840" s="104"/>
    </row>
    <row r="1841" ht="56.25" spans="1:10">
      <c r="A1841" s="106" t="s">
        <v>3239</v>
      </c>
      <c r="B1841" s="106" t="s">
        <v>3240</v>
      </c>
      <c r="C1841" s="103" t="s">
        <v>1379</v>
      </c>
      <c r="D1841" s="103" t="s">
        <v>1380</v>
      </c>
      <c r="E1841" s="99" t="s">
        <v>3241</v>
      </c>
      <c r="F1841" s="103" t="s">
        <v>1528</v>
      </c>
      <c r="G1841" s="99" t="s">
        <v>1988</v>
      </c>
      <c r="H1841" s="103" t="s">
        <v>1678</v>
      </c>
      <c r="I1841" s="103" t="s">
        <v>1384</v>
      </c>
      <c r="J1841" s="99" t="s">
        <v>3243</v>
      </c>
    </row>
    <row r="1842" ht="56.25" spans="1:10">
      <c r="A1842" s="108"/>
      <c r="B1842" s="108"/>
      <c r="C1842" s="103" t="s">
        <v>1379</v>
      </c>
      <c r="D1842" s="103" t="s">
        <v>1439</v>
      </c>
      <c r="E1842" s="99" t="s">
        <v>3184</v>
      </c>
      <c r="F1842" s="103" t="s">
        <v>1528</v>
      </c>
      <c r="G1842" s="99" t="s">
        <v>3736</v>
      </c>
      <c r="H1842" s="103" t="s">
        <v>1397</v>
      </c>
      <c r="I1842" s="103" t="s">
        <v>1384</v>
      </c>
      <c r="J1842" s="99" t="s">
        <v>3245</v>
      </c>
    </row>
    <row r="1843" ht="45" spans="1:10">
      <c r="A1843" s="108"/>
      <c r="B1843" s="108"/>
      <c r="C1843" s="103" t="s">
        <v>1379</v>
      </c>
      <c r="D1843" s="103" t="s">
        <v>1439</v>
      </c>
      <c r="E1843" s="99" t="s">
        <v>3186</v>
      </c>
      <c r="F1843" s="103" t="s">
        <v>1487</v>
      </c>
      <c r="G1843" s="99" t="s">
        <v>1477</v>
      </c>
      <c r="H1843" s="103" t="s">
        <v>1397</v>
      </c>
      <c r="I1843" s="103" t="s">
        <v>1384</v>
      </c>
      <c r="J1843" s="99" t="s">
        <v>3187</v>
      </c>
    </row>
    <row r="1844" ht="22.5" spans="1:10">
      <c r="A1844" s="108"/>
      <c r="B1844" s="108"/>
      <c r="C1844" s="103" t="s">
        <v>1379</v>
      </c>
      <c r="D1844" s="103" t="s">
        <v>1394</v>
      </c>
      <c r="E1844" s="99" t="s">
        <v>3188</v>
      </c>
      <c r="F1844" s="103" t="s">
        <v>1528</v>
      </c>
      <c r="G1844" s="99" t="s">
        <v>1396</v>
      </c>
      <c r="H1844" s="103" t="s">
        <v>1397</v>
      </c>
      <c r="I1844" s="103" t="s">
        <v>1384</v>
      </c>
      <c r="J1844" s="99" t="s">
        <v>3164</v>
      </c>
    </row>
    <row r="1845" ht="56.25" spans="1:10">
      <c r="A1845" s="108"/>
      <c r="B1845" s="108"/>
      <c r="C1845" s="103" t="s">
        <v>1379</v>
      </c>
      <c r="D1845" s="103" t="s">
        <v>1583</v>
      </c>
      <c r="E1845" s="99" t="s">
        <v>3368</v>
      </c>
      <c r="F1845" s="103" t="s">
        <v>1528</v>
      </c>
      <c r="G1845" s="99" t="s">
        <v>2227</v>
      </c>
      <c r="H1845" s="103" t="s">
        <v>1924</v>
      </c>
      <c r="I1845" s="103" t="s">
        <v>1384</v>
      </c>
      <c r="J1845" s="99" t="s">
        <v>3247</v>
      </c>
    </row>
    <row r="1846" ht="56.25" spans="1:10">
      <c r="A1846" s="108"/>
      <c r="B1846" s="108"/>
      <c r="C1846" s="103" t="s">
        <v>1399</v>
      </c>
      <c r="D1846" s="103" t="s">
        <v>1400</v>
      </c>
      <c r="E1846" s="99" t="s">
        <v>3301</v>
      </c>
      <c r="F1846" s="103" t="s">
        <v>1528</v>
      </c>
      <c r="G1846" s="99" t="s">
        <v>1396</v>
      </c>
      <c r="H1846" s="103" t="s">
        <v>1397</v>
      </c>
      <c r="I1846" s="103" t="s">
        <v>1384</v>
      </c>
      <c r="J1846" s="99" t="s">
        <v>3387</v>
      </c>
    </row>
    <row r="1847" ht="67.5" spans="1:10">
      <c r="A1847" s="108"/>
      <c r="B1847" s="108"/>
      <c r="C1847" s="103" t="s">
        <v>1399</v>
      </c>
      <c r="D1847" s="103" t="s">
        <v>1503</v>
      </c>
      <c r="E1847" s="99" t="s">
        <v>3194</v>
      </c>
      <c r="F1847" s="103" t="s">
        <v>1528</v>
      </c>
      <c r="G1847" s="99" t="s">
        <v>1577</v>
      </c>
      <c r="H1847" s="103" t="s">
        <v>1505</v>
      </c>
      <c r="I1847" s="103" t="s">
        <v>1384</v>
      </c>
      <c r="J1847" s="99" t="s">
        <v>3195</v>
      </c>
    </row>
    <row r="1848" ht="56.25" spans="1:10">
      <c r="A1848" s="108"/>
      <c r="B1848" s="108"/>
      <c r="C1848" s="103" t="s">
        <v>1404</v>
      </c>
      <c r="D1848" s="103" t="s">
        <v>1405</v>
      </c>
      <c r="E1848" s="99" t="s">
        <v>3196</v>
      </c>
      <c r="F1848" s="103" t="s">
        <v>1487</v>
      </c>
      <c r="G1848" s="99" t="s">
        <v>1426</v>
      </c>
      <c r="H1848" s="103" t="s">
        <v>1397</v>
      </c>
      <c r="I1848" s="103" t="s">
        <v>1384</v>
      </c>
      <c r="J1848" s="99" t="s">
        <v>3248</v>
      </c>
    </row>
    <row r="1849" ht="67.5" spans="1:10">
      <c r="A1849" s="110"/>
      <c r="B1849" s="110"/>
      <c r="C1849" s="103" t="s">
        <v>1404</v>
      </c>
      <c r="D1849" s="103" t="s">
        <v>1405</v>
      </c>
      <c r="E1849" s="99" t="s">
        <v>3198</v>
      </c>
      <c r="F1849" s="103" t="s">
        <v>1487</v>
      </c>
      <c r="G1849" s="99" t="s">
        <v>1426</v>
      </c>
      <c r="H1849" s="103" t="s">
        <v>1397</v>
      </c>
      <c r="I1849" s="103" t="s">
        <v>1384</v>
      </c>
      <c r="J1849" s="99" t="s">
        <v>3249</v>
      </c>
    </row>
    <row r="1850" ht="45" spans="1:10">
      <c r="A1850" s="106" t="s">
        <v>3431</v>
      </c>
      <c r="B1850" s="106" t="s">
        <v>3297</v>
      </c>
      <c r="C1850" s="103" t="s">
        <v>1379</v>
      </c>
      <c r="D1850" s="103" t="s">
        <v>1380</v>
      </c>
      <c r="E1850" s="99" t="s">
        <v>3363</v>
      </c>
      <c r="F1850" s="103" t="s">
        <v>1528</v>
      </c>
      <c r="G1850" s="99" t="s">
        <v>3737</v>
      </c>
      <c r="H1850" s="103" t="s">
        <v>1678</v>
      </c>
      <c r="I1850" s="103" t="s">
        <v>1384</v>
      </c>
      <c r="J1850" s="99" t="s">
        <v>3183</v>
      </c>
    </row>
    <row r="1851" ht="67.5" spans="1:10">
      <c r="A1851" s="108"/>
      <c r="B1851" s="108"/>
      <c r="C1851" s="103" t="s">
        <v>1379</v>
      </c>
      <c r="D1851" s="103" t="s">
        <v>1439</v>
      </c>
      <c r="E1851" s="99" t="s">
        <v>3184</v>
      </c>
      <c r="F1851" s="103" t="s">
        <v>1528</v>
      </c>
      <c r="G1851" s="99" t="s">
        <v>1927</v>
      </c>
      <c r="H1851" s="103" t="s">
        <v>1397</v>
      </c>
      <c r="I1851" s="103" t="s">
        <v>1384</v>
      </c>
      <c r="J1851" s="99" t="s">
        <v>3185</v>
      </c>
    </row>
    <row r="1852" ht="45" spans="1:10">
      <c r="A1852" s="108"/>
      <c r="B1852" s="108"/>
      <c r="C1852" s="103" t="s">
        <v>1379</v>
      </c>
      <c r="D1852" s="103" t="s">
        <v>1439</v>
      </c>
      <c r="E1852" s="99" t="s">
        <v>3186</v>
      </c>
      <c r="F1852" s="103" t="s">
        <v>1487</v>
      </c>
      <c r="G1852" s="99" t="s">
        <v>1477</v>
      </c>
      <c r="H1852" s="103" t="s">
        <v>1397</v>
      </c>
      <c r="I1852" s="103" t="s">
        <v>1384</v>
      </c>
      <c r="J1852" s="99" t="s">
        <v>3187</v>
      </c>
    </row>
    <row r="1853" ht="22.5" spans="1:10">
      <c r="A1853" s="108"/>
      <c r="B1853" s="108"/>
      <c r="C1853" s="103" t="s">
        <v>1379</v>
      </c>
      <c r="D1853" s="103" t="s">
        <v>1394</v>
      </c>
      <c r="E1853" s="99" t="s">
        <v>3188</v>
      </c>
      <c r="F1853" s="103" t="s">
        <v>1528</v>
      </c>
      <c r="G1853" s="99" t="s">
        <v>1396</v>
      </c>
      <c r="H1853" s="103" t="s">
        <v>1397</v>
      </c>
      <c r="I1853" s="103" t="s">
        <v>1384</v>
      </c>
      <c r="J1853" s="99" t="s">
        <v>3164</v>
      </c>
    </row>
    <row r="1854" ht="67.5" spans="1:10">
      <c r="A1854" s="108"/>
      <c r="B1854" s="108"/>
      <c r="C1854" s="103" t="s">
        <v>1379</v>
      </c>
      <c r="D1854" s="103" t="s">
        <v>1583</v>
      </c>
      <c r="E1854" s="99" t="s">
        <v>3368</v>
      </c>
      <c r="F1854" s="103" t="s">
        <v>1528</v>
      </c>
      <c r="G1854" s="99" t="s">
        <v>3391</v>
      </c>
      <c r="H1854" s="103" t="s">
        <v>1924</v>
      </c>
      <c r="I1854" s="103" t="s">
        <v>1384</v>
      </c>
      <c r="J1854" s="99" t="s">
        <v>3191</v>
      </c>
    </row>
    <row r="1855" ht="33.75" spans="1:10">
      <c r="A1855" s="108"/>
      <c r="B1855" s="108"/>
      <c r="C1855" s="103" t="s">
        <v>1399</v>
      </c>
      <c r="D1855" s="103" t="s">
        <v>1400</v>
      </c>
      <c r="E1855" s="99" t="s">
        <v>3192</v>
      </c>
      <c r="F1855" s="103" t="s">
        <v>1487</v>
      </c>
      <c r="G1855" s="99" t="s">
        <v>1874</v>
      </c>
      <c r="H1855" s="103" t="s">
        <v>1397</v>
      </c>
      <c r="I1855" s="103" t="s">
        <v>1384</v>
      </c>
      <c r="J1855" s="99" t="s">
        <v>3193</v>
      </c>
    </row>
    <row r="1856" ht="67.5" spans="1:10">
      <c r="A1856" s="108"/>
      <c r="B1856" s="108"/>
      <c r="C1856" s="103" t="s">
        <v>1399</v>
      </c>
      <c r="D1856" s="103" t="s">
        <v>1400</v>
      </c>
      <c r="E1856" s="99" t="s">
        <v>3301</v>
      </c>
      <c r="F1856" s="103" t="s">
        <v>1528</v>
      </c>
      <c r="G1856" s="99" t="s">
        <v>1396</v>
      </c>
      <c r="H1856" s="103" t="s">
        <v>1397</v>
      </c>
      <c r="I1856" s="103" t="s">
        <v>1384</v>
      </c>
      <c r="J1856" s="99" t="s">
        <v>3302</v>
      </c>
    </row>
    <row r="1857" ht="67.5" spans="1:10">
      <c r="A1857" s="108"/>
      <c r="B1857" s="108"/>
      <c r="C1857" s="103" t="s">
        <v>1399</v>
      </c>
      <c r="D1857" s="103" t="s">
        <v>1503</v>
      </c>
      <c r="E1857" s="99" t="s">
        <v>3194</v>
      </c>
      <c r="F1857" s="103" t="s">
        <v>1528</v>
      </c>
      <c r="G1857" s="99" t="s">
        <v>1577</v>
      </c>
      <c r="H1857" s="103" t="s">
        <v>1505</v>
      </c>
      <c r="I1857" s="103" t="s">
        <v>1384</v>
      </c>
      <c r="J1857" s="99" t="s">
        <v>3195</v>
      </c>
    </row>
    <row r="1858" ht="67.5" spans="1:10">
      <c r="A1858" s="108"/>
      <c r="B1858" s="108"/>
      <c r="C1858" s="103" t="s">
        <v>1404</v>
      </c>
      <c r="D1858" s="103" t="s">
        <v>1405</v>
      </c>
      <c r="E1858" s="99" t="s">
        <v>3196</v>
      </c>
      <c r="F1858" s="103" t="s">
        <v>1487</v>
      </c>
      <c r="G1858" s="99" t="s">
        <v>1426</v>
      </c>
      <c r="H1858" s="103" t="s">
        <v>1397</v>
      </c>
      <c r="I1858" s="103" t="s">
        <v>1384</v>
      </c>
      <c r="J1858" s="99" t="s">
        <v>3197</v>
      </c>
    </row>
    <row r="1859" ht="67.5" spans="1:10">
      <c r="A1859" s="110"/>
      <c r="B1859" s="110"/>
      <c r="C1859" s="103" t="s">
        <v>1404</v>
      </c>
      <c r="D1859" s="103" t="s">
        <v>1405</v>
      </c>
      <c r="E1859" s="99" t="s">
        <v>3198</v>
      </c>
      <c r="F1859" s="103" t="s">
        <v>1487</v>
      </c>
      <c r="G1859" s="99" t="s">
        <v>1426</v>
      </c>
      <c r="H1859" s="103" t="s">
        <v>1397</v>
      </c>
      <c r="I1859" s="103" t="s">
        <v>1384</v>
      </c>
      <c r="J1859" s="99" t="s">
        <v>3199</v>
      </c>
    </row>
    <row r="1860" ht="45" spans="1:10">
      <c r="A1860" s="106" t="s">
        <v>3313</v>
      </c>
      <c r="B1860" s="106" t="s">
        <v>3297</v>
      </c>
      <c r="C1860" s="103" t="s">
        <v>1379</v>
      </c>
      <c r="D1860" s="103" t="s">
        <v>1380</v>
      </c>
      <c r="E1860" s="99" t="s">
        <v>3363</v>
      </c>
      <c r="F1860" s="103" t="s">
        <v>1528</v>
      </c>
      <c r="G1860" s="99" t="s">
        <v>3738</v>
      </c>
      <c r="H1860" s="103" t="s">
        <v>1678</v>
      </c>
      <c r="I1860" s="103" t="s">
        <v>1384</v>
      </c>
      <c r="J1860" s="99" t="s">
        <v>3183</v>
      </c>
    </row>
    <row r="1861" ht="67.5" spans="1:10">
      <c r="A1861" s="108"/>
      <c r="B1861" s="108"/>
      <c r="C1861" s="103" t="s">
        <v>1379</v>
      </c>
      <c r="D1861" s="103" t="s">
        <v>1439</v>
      </c>
      <c r="E1861" s="99" t="s">
        <v>3184</v>
      </c>
      <c r="F1861" s="103" t="s">
        <v>1528</v>
      </c>
      <c r="G1861" s="99" t="s">
        <v>1565</v>
      </c>
      <c r="H1861" s="103" t="s">
        <v>1397</v>
      </c>
      <c r="I1861" s="103" t="s">
        <v>1384</v>
      </c>
      <c r="J1861" s="99" t="s">
        <v>3284</v>
      </c>
    </row>
    <row r="1862" ht="45" spans="1:10">
      <c r="A1862" s="108"/>
      <c r="B1862" s="108"/>
      <c r="C1862" s="103" t="s">
        <v>1379</v>
      </c>
      <c r="D1862" s="103" t="s">
        <v>1439</v>
      </c>
      <c r="E1862" s="99" t="s">
        <v>3739</v>
      </c>
      <c r="F1862" s="103" t="s">
        <v>1487</v>
      </c>
      <c r="G1862" s="99" t="s">
        <v>1477</v>
      </c>
      <c r="H1862" s="103" t="s">
        <v>1397</v>
      </c>
      <c r="I1862" s="103" t="s">
        <v>1384</v>
      </c>
      <c r="J1862" s="99" t="s">
        <v>3187</v>
      </c>
    </row>
    <row r="1863" ht="22.5" spans="1:10">
      <c r="A1863" s="108"/>
      <c r="B1863" s="108"/>
      <c r="C1863" s="103" t="s">
        <v>1379</v>
      </c>
      <c r="D1863" s="103" t="s">
        <v>1394</v>
      </c>
      <c r="E1863" s="99" t="s">
        <v>3188</v>
      </c>
      <c r="F1863" s="103" t="s">
        <v>1528</v>
      </c>
      <c r="G1863" s="99" t="s">
        <v>1396</v>
      </c>
      <c r="H1863" s="103" t="s">
        <v>1397</v>
      </c>
      <c r="I1863" s="103" t="s">
        <v>1384</v>
      </c>
      <c r="J1863" s="99" t="s">
        <v>3164</v>
      </c>
    </row>
    <row r="1864" ht="78.75" spans="1:10">
      <c r="A1864" s="108"/>
      <c r="B1864" s="108"/>
      <c r="C1864" s="103" t="s">
        <v>1379</v>
      </c>
      <c r="D1864" s="103" t="s">
        <v>1583</v>
      </c>
      <c r="E1864" s="99" t="s">
        <v>3368</v>
      </c>
      <c r="F1864" s="103" t="s">
        <v>1528</v>
      </c>
      <c r="G1864" s="99" t="s">
        <v>1624</v>
      </c>
      <c r="H1864" s="103" t="s">
        <v>1924</v>
      </c>
      <c r="I1864" s="103" t="s">
        <v>1384</v>
      </c>
      <c r="J1864" s="99" t="s">
        <v>3286</v>
      </c>
    </row>
    <row r="1865" ht="33.75" spans="1:10">
      <c r="A1865" s="108"/>
      <c r="B1865" s="108"/>
      <c r="C1865" s="103" t="s">
        <v>1399</v>
      </c>
      <c r="D1865" s="103" t="s">
        <v>1400</v>
      </c>
      <c r="E1865" s="99" t="s">
        <v>3740</v>
      </c>
      <c r="F1865" s="103" t="s">
        <v>1487</v>
      </c>
      <c r="G1865" s="99" t="s">
        <v>1874</v>
      </c>
      <c r="H1865" s="103" t="s">
        <v>1397</v>
      </c>
      <c r="I1865" s="103" t="s">
        <v>1384</v>
      </c>
      <c r="J1865" s="99" t="s">
        <v>3193</v>
      </c>
    </row>
    <row r="1866" ht="67.5" spans="1:10">
      <c r="A1866" s="108"/>
      <c r="B1866" s="108"/>
      <c r="C1866" s="103" t="s">
        <v>1399</v>
      </c>
      <c r="D1866" s="103" t="s">
        <v>1400</v>
      </c>
      <c r="E1866" s="99" t="s">
        <v>3301</v>
      </c>
      <c r="F1866" s="103" t="s">
        <v>1528</v>
      </c>
      <c r="G1866" s="99" t="s">
        <v>1396</v>
      </c>
      <c r="H1866" s="103" t="s">
        <v>1397</v>
      </c>
      <c r="I1866" s="103" t="s">
        <v>1384</v>
      </c>
      <c r="J1866" s="99" t="s">
        <v>3302</v>
      </c>
    </row>
    <row r="1867" ht="78.75" spans="1:10">
      <c r="A1867" s="108"/>
      <c r="B1867" s="108"/>
      <c r="C1867" s="103" t="s">
        <v>1399</v>
      </c>
      <c r="D1867" s="103" t="s">
        <v>1503</v>
      </c>
      <c r="E1867" s="99" t="s">
        <v>3194</v>
      </c>
      <c r="F1867" s="103" t="s">
        <v>1528</v>
      </c>
      <c r="G1867" s="99" t="s">
        <v>1577</v>
      </c>
      <c r="H1867" s="103" t="s">
        <v>1505</v>
      </c>
      <c r="I1867" s="103" t="s">
        <v>1384</v>
      </c>
      <c r="J1867" s="99" t="s">
        <v>3287</v>
      </c>
    </row>
    <row r="1868" ht="67.5" spans="1:10">
      <c r="A1868" s="108"/>
      <c r="B1868" s="108"/>
      <c r="C1868" s="103" t="s">
        <v>1404</v>
      </c>
      <c r="D1868" s="103" t="s">
        <v>1405</v>
      </c>
      <c r="E1868" s="99" t="s">
        <v>3196</v>
      </c>
      <c r="F1868" s="103" t="s">
        <v>1487</v>
      </c>
      <c r="G1868" s="99" t="s">
        <v>1426</v>
      </c>
      <c r="H1868" s="103" t="s">
        <v>1397</v>
      </c>
      <c r="I1868" s="103" t="s">
        <v>1384</v>
      </c>
      <c r="J1868" s="99" t="s">
        <v>3197</v>
      </c>
    </row>
    <row r="1869" ht="67.5" spans="1:10">
      <c r="A1869" s="110"/>
      <c r="B1869" s="110"/>
      <c r="C1869" s="103" t="s">
        <v>1404</v>
      </c>
      <c r="D1869" s="103" t="s">
        <v>1405</v>
      </c>
      <c r="E1869" s="99" t="s">
        <v>3198</v>
      </c>
      <c r="F1869" s="103" t="s">
        <v>1487</v>
      </c>
      <c r="G1869" s="99" t="s">
        <v>1426</v>
      </c>
      <c r="H1869" s="103" t="s">
        <v>1397</v>
      </c>
      <c r="I1869" s="103" t="s">
        <v>1384</v>
      </c>
      <c r="J1869" s="99" t="s">
        <v>3199</v>
      </c>
    </row>
    <row r="1870" ht="33.75" spans="1:10">
      <c r="A1870" s="106" t="s">
        <v>3213</v>
      </c>
      <c r="B1870" s="106" t="s">
        <v>3214</v>
      </c>
      <c r="C1870" s="103" t="s">
        <v>1379</v>
      </c>
      <c r="D1870" s="103" t="s">
        <v>1380</v>
      </c>
      <c r="E1870" s="99" t="s">
        <v>3215</v>
      </c>
      <c r="F1870" s="103" t="s">
        <v>1528</v>
      </c>
      <c r="G1870" s="99" t="s">
        <v>3242</v>
      </c>
      <c r="H1870" s="103" t="s">
        <v>1536</v>
      </c>
      <c r="I1870" s="103" t="s">
        <v>1384</v>
      </c>
      <c r="J1870" s="99" t="s">
        <v>3216</v>
      </c>
    </row>
    <row r="1871" spans="1:10">
      <c r="A1871" s="108"/>
      <c r="B1871" s="108"/>
      <c r="C1871" s="103" t="s">
        <v>1379</v>
      </c>
      <c r="D1871" s="103" t="s">
        <v>1394</v>
      </c>
      <c r="E1871" s="99" t="s">
        <v>3163</v>
      </c>
      <c r="F1871" s="103" t="s">
        <v>1528</v>
      </c>
      <c r="G1871" s="99" t="s">
        <v>1396</v>
      </c>
      <c r="H1871" s="103" t="s">
        <v>1397</v>
      </c>
      <c r="I1871" s="103" t="s">
        <v>1384</v>
      </c>
      <c r="J1871" s="99" t="s">
        <v>3217</v>
      </c>
    </row>
    <row r="1872" ht="33.75" spans="1:10">
      <c r="A1872" s="108"/>
      <c r="B1872" s="108"/>
      <c r="C1872" s="103" t="s">
        <v>1379</v>
      </c>
      <c r="D1872" s="103" t="s">
        <v>1583</v>
      </c>
      <c r="E1872" s="99" t="s">
        <v>3218</v>
      </c>
      <c r="F1872" s="103" t="s">
        <v>1528</v>
      </c>
      <c r="G1872" s="99" t="s">
        <v>1624</v>
      </c>
      <c r="H1872" s="103" t="s">
        <v>3208</v>
      </c>
      <c r="I1872" s="103" t="s">
        <v>1384</v>
      </c>
      <c r="J1872" s="99" t="s">
        <v>3219</v>
      </c>
    </row>
    <row r="1873" ht="56.25" spans="1:10">
      <c r="A1873" s="108"/>
      <c r="B1873" s="108"/>
      <c r="C1873" s="103" t="s">
        <v>1399</v>
      </c>
      <c r="D1873" s="103" t="s">
        <v>1400</v>
      </c>
      <c r="E1873" s="99" t="s">
        <v>3220</v>
      </c>
      <c r="F1873" s="103" t="s">
        <v>1487</v>
      </c>
      <c r="G1873" s="99" t="s">
        <v>1426</v>
      </c>
      <c r="H1873" s="103" t="s">
        <v>1397</v>
      </c>
      <c r="I1873" s="103" t="s">
        <v>1384</v>
      </c>
      <c r="J1873" s="99" t="s">
        <v>3335</v>
      </c>
    </row>
    <row r="1874" ht="56.25" spans="1:10">
      <c r="A1874" s="110"/>
      <c r="B1874" s="110"/>
      <c r="C1874" s="103" t="s">
        <v>1404</v>
      </c>
      <c r="D1874" s="103" t="s">
        <v>1405</v>
      </c>
      <c r="E1874" s="99" t="s">
        <v>3222</v>
      </c>
      <c r="F1874" s="103" t="s">
        <v>1487</v>
      </c>
      <c r="G1874" s="99" t="s">
        <v>1426</v>
      </c>
      <c r="H1874" s="103" t="s">
        <v>1397</v>
      </c>
      <c r="I1874" s="103" t="s">
        <v>1384</v>
      </c>
      <c r="J1874" s="99" t="s">
        <v>3335</v>
      </c>
    </row>
    <row r="1875" ht="45" spans="1:10">
      <c r="A1875" s="106" t="s">
        <v>3224</v>
      </c>
      <c r="B1875" s="106" t="s">
        <v>3336</v>
      </c>
      <c r="C1875" s="103" t="s">
        <v>1379</v>
      </c>
      <c r="D1875" s="103" t="s">
        <v>1380</v>
      </c>
      <c r="E1875" s="99" t="s">
        <v>3226</v>
      </c>
      <c r="F1875" s="103" t="s">
        <v>1528</v>
      </c>
      <c r="G1875" s="99" t="s">
        <v>3741</v>
      </c>
      <c r="H1875" s="103" t="s">
        <v>1678</v>
      </c>
      <c r="I1875" s="103" t="s">
        <v>1384</v>
      </c>
      <c r="J1875" s="99" t="s">
        <v>3228</v>
      </c>
    </row>
    <row r="1876" ht="45" spans="1:10">
      <c r="A1876" s="108"/>
      <c r="B1876" s="108"/>
      <c r="C1876" s="103" t="s">
        <v>1379</v>
      </c>
      <c r="D1876" s="103" t="s">
        <v>1439</v>
      </c>
      <c r="E1876" s="99" t="s">
        <v>3229</v>
      </c>
      <c r="F1876" s="103" t="s">
        <v>1528</v>
      </c>
      <c r="G1876" s="99" t="s">
        <v>1396</v>
      </c>
      <c r="H1876" s="103" t="s">
        <v>1397</v>
      </c>
      <c r="I1876" s="103" t="s">
        <v>1384</v>
      </c>
      <c r="J1876" s="99" t="s">
        <v>3230</v>
      </c>
    </row>
    <row r="1877" ht="22.5" spans="1:10">
      <c r="A1877" s="108"/>
      <c r="B1877" s="108"/>
      <c r="C1877" s="103" t="s">
        <v>1379</v>
      </c>
      <c r="D1877" s="103" t="s">
        <v>1583</v>
      </c>
      <c r="E1877" s="99" t="s">
        <v>3231</v>
      </c>
      <c r="F1877" s="103" t="s">
        <v>1375</v>
      </c>
      <c r="G1877" s="99" t="s">
        <v>3232</v>
      </c>
      <c r="H1877" s="103" t="s">
        <v>1536</v>
      </c>
      <c r="I1877" s="103" t="s">
        <v>1384</v>
      </c>
      <c r="J1877" s="99" t="s">
        <v>3233</v>
      </c>
    </row>
    <row r="1878" ht="67.5" spans="1:10">
      <c r="A1878" s="108"/>
      <c r="B1878" s="108"/>
      <c r="C1878" s="103" t="s">
        <v>1399</v>
      </c>
      <c r="D1878" s="103" t="s">
        <v>1400</v>
      </c>
      <c r="E1878" s="99" t="s">
        <v>3099</v>
      </c>
      <c r="F1878" s="103" t="s">
        <v>1528</v>
      </c>
      <c r="G1878" s="99" t="s">
        <v>1874</v>
      </c>
      <c r="H1878" s="103" t="s">
        <v>1397</v>
      </c>
      <c r="I1878" s="103" t="s">
        <v>1384</v>
      </c>
      <c r="J1878" s="99" t="s">
        <v>3742</v>
      </c>
    </row>
    <row r="1879" ht="90" spans="1:10">
      <c r="A1879" s="108"/>
      <c r="B1879" s="108"/>
      <c r="C1879" s="103" t="s">
        <v>1404</v>
      </c>
      <c r="D1879" s="103" t="s">
        <v>1405</v>
      </c>
      <c r="E1879" s="99" t="s">
        <v>3086</v>
      </c>
      <c r="F1879" s="103" t="s">
        <v>3236</v>
      </c>
      <c r="G1879" s="99" t="s">
        <v>1426</v>
      </c>
      <c r="H1879" s="103" t="s">
        <v>1397</v>
      </c>
      <c r="I1879" s="103" t="s">
        <v>1384</v>
      </c>
      <c r="J1879" s="99" t="s">
        <v>3237</v>
      </c>
    </row>
    <row r="1880" ht="90" spans="1:10">
      <c r="A1880" s="110"/>
      <c r="B1880" s="110"/>
      <c r="C1880" s="103" t="s">
        <v>1404</v>
      </c>
      <c r="D1880" s="103" t="s">
        <v>1405</v>
      </c>
      <c r="E1880" s="99" t="s">
        <v>3238</v>
      </c>
      <c r="F1880" s="103" t="s">
        <v>1375</v>
      </c>
      <c r="G1880" s="99" t="s">
        <v>1450</v>
      </c>
      <c r="H1880" s="103" t="s">
        <v>1397</v>
      </c>
      <c r="I1880" s="103" t="s">
        <v>1384</v>
      </c>
      <c r="J1880" s="99" t="s">
        <v>3237</v>
      </c>
    </row>
    <row r="1881" ht="33.75" spans="1:10">
      <c r="A1881" s="106" t="s">
        <v>3269</v>
      </c>
      <c r="B1881" s="106" t="s">
        <v>3270</v>
      </c>
      <c r="C1881" s="103" t="s">
        <v>1379</v>
      </c>
      <c r="D1881" s="103" t="s">
        <v>1380</v>
      </c>
      <c r="E1881" s="99" t="s">
        <v>3485</v>
      </c>
      <c r="F1881" s="103" t="s">
        <v>1528</v>
      </c>
      <c r="G1881" s="99" t="s">
        <v>3743</v>
      </c>
      <c r="H1881" s="103" t="s">
        <v>1530</v>
      </c>
      <c r="I1881" s="103" t="s">
        <v>1384</v>
      </c>
      <c r="J1881" s="99" t="s">
        <v>3173</v>
      </c>
    </row>
    <row r="1882" ht="45" spans="1:10">
      <c r="A1882" s="108"/>
      <c r="B1882" s="108"/>
      <c r="C1882" s="103" t="s">
        <v>1379</v>
      </c>
      <c r="D1882" s="103" t="s">
        <v>1439</v>
      </c>
      <c r="E1882" s="99" t="s">
        <v>3229</v>
      </c>
      <c r="F1882" s="103" t="s">
        <v>1528</v>
      </c>
      <c r="G1882" s="99" t="s">
        <v>1472</v>
      </c>
      <c r="H1882" s="103" t="s">
        <v>1397</v>
      </c>
      <c r="I1882" s="103" t="s">
        <v>1384</v>
      </c>
      <c r="J1882" s="99" t="s">
        <v>3273</v>
      </c>
    </row>
    <row r="1883" ht="22.5" spans="1:10">
      <c r="A1883" s="108"/>
      <c r="B1883" s="108"/>
      <c r="C1883" s="103" t="s">
        <v>1379</v>
      </c>
      <c r="D1883" s="103" t="s">
        <v>1394</v>
      </c>
      <c r="E1883" s="99" t="s">
        <v>3078</v>
      </c>
      <c r="F1883" s="103" t="s">
        <v>1528</v>
      </c>
      <c r="G1883" s="99" t="s">
        <v>1472</v>
      </c>
      <c r="H1883" s="103" t="s">
        <v>1397</v>
      </c>
      <c r="I1883" s="103" t="s">
        <v>1384</v>
      </c>
      <c r="J1883" s="99" t="s">
        <v>3274</v>
      </c>
    </row>
    <row r="1884" ht="22.5" spans="1:10">
      <c r="A1884" s="108"/>
      <c r="B1884" s="108"/>
      <c r="C1884" s="103" t="s">
        <v>1379</v>
      </c>
      <c r="D1884" s="103" t="s">
        <v>1583</v>
      </c>
      <c r="E1884" s="99" t="s">
        <v>3489</v>
      </c>
      <c r="F1884" s="103" t="s">
        <v>1375</v>
      </c>
      <c r="G1884" s="99" t="s">
        <v>3378</v>
      </c>
      <c r="H1884" s="103" t="s">
        <v>1536</v>
      </c>
      <c r="I1884" s="103" t="s">
        <v>1384</v>
      </c>
      <c r="J1884" s="99" t="s">
        <v>3276</v>
      </c>
    </row>
    <row r="1885" ht="22.5" spans="1:10">
      <c r="A1885" s="108"/>
      <c r="B1885" s="108"/>
      <c r="C1885" s="103" t="s">
        <v>1379</v>
      </c>
      <c r="D1885" s="103" t="s">
        <v>1583</v>
      </c>
      <c r="E1885" s="99" t="s">
        <v>3744</v>
      </c>
      <c r="F1885" s="103" t="s">
        <v>1375</v>
      </c>
      <c r="G1885" s="99" t="s">
        <v>3492</v>
      </c>
      <c r="H1885" s="103" t="s">
        <v>1536</v>
      </c>
      <c r="I1885" s="103" t="s">
        <v>1384</v>
      </c>
      <c r="J1885" s="99" t="s">
        <v>3276</v>
      </c>
    </row>
    <row r="1886" ht="33.75" spans="1:10">
      <c r="A1886" s="108"/>
      <c r="B1886" s="108"/>
      <c r="C1886" s="103" t="s">
        <v>1399</v>
      </c>
      <c r="D1886" s="103" t="s">
        <v>1400</v>
      </c>
      <c r="E1886" s="99" t="s">
        <v>3099</v>
      </c>
      <c r="F1886" s="103" t="s">
        <v>1487</v>
      </c>
      <c r="G1886" s="99" t="s">
        <v>1874</v>
      </c>
      <c r="H1886" s="103" t="s">
        <v>2082</v>
      </c>
      <c r="I1886" s="103" t="s">
        <v>1384</v>
      </c>
      <c r="J1886" s="99" t="s">
        <v>3745</v>
      </c>
    </row>
    <row r="1887" ht="90" spans="1:10">
      <c r="A1887" s="110"/>
      <c r="B1887" s="110"/>
      <c r="C1887" s="103" t="s">
        <v>1404</v>
      </c>
      <c r="D1887" s="103" t="s">
        <v>1405</v>
      </c>
      <c r="E1887" s="99" t="s">
        <v>1538</v>
      </c>
      <c r="F1887" s="103" t="s">
        <v>1487</v>
      </c>
      <c r="G1887" s="99" t="s">
        <v>1450</v>
      </c>
      <c r="H1887" s="103" t="s">
        <v>1397</v>
      </c>
      <c r="I1887" s="103" t="s">
        <v>1384</v>
      </c>
      <c r="J1887" s="99" t="s">
        <v>3177</v>
      </c>
    </row>
    <row r="1888" spans="1:10">
      <c r="A1888" s="99" t="s">
        <v>3746</v>
      </c>
      <c r="B1888" s="104"/>
      <c r="C1888" s="104"/>
      <c r="D1888" s="104"/>
      <c r="E1888" s="104"/>
      <c r="F1888" s="105"/>
      <c r="G1888" s="104"/>
      <c r="H1888" s="105"/>
      <c r="I1888" s="105"/>
      <c r="J1888" s="104"/>
    </row>
    <row r="1889" ht="45" spans="1:10">
      <c r="A1889" s="106" t="s">
        <v>3313</v>
      </c>
      <c r="B1889" s="106" t="s">
        <v>3297</v>
      </c>
      <c r="C1889" s="103" t="s">
        <v>1379</v>
      </c>
      <c r="D1889" s="103" t="s">
        <v>1380</v>
      </c>
      <c r="E1889" s="99" t="s">
        <v>3282</v>
      </c>
      <c r="F1889" s="103" t="s">
        <v>1528</v>
      </c>
      <c r="G1889" s="99" t="s">
        <v>3747</v>
      </c>
      <c r="H1889" s="103" t="s">
        <v>1678</v>
      </c>
      <c r="I1889" s="103" t="s">
        <v>1384</v>
      </c>
      <c r="J1889" s="99" t="s">
        <v>3183</v>
      </c>
    </row>
    <row r="1890" ht="67.5" spans="1:10">
      <c r="A1890" s="108"/>
      <c r="B1890" s="108"/>
      <c r="C1890" s="103" t="s">
        <v>1379</v>
      </c>
      <c r="D1890" s="103" t="s">
        <v>1439</v>
      </c>
      <c r="E1890" s="99" t="s">
        <v>3184</v>
      </c>
      <c r="F1890" s="103" t="s">
        <v>1528</v>
      </c>
      <c r="G1890" s="99" t="s">
        <v>1396</v>
      </c>
      <c r="H1890" s="103" t="s">
        <v>1397</v>
      </c>
      <c r="I1890" s="103" t="s">
        <v>1384</v>
      </c>
      <c r="J1890" s="99" t="s">
        <v>3284</v>
      </c>
    </row>
    <row r="1891" ht="22.5" spans="1:10">
      <c r="A1891" s="108"/>
      <c r="B1891" s="108"/>
      <c r="C1891" s="103" t="s">
        <v>1379</v>
      </c>
      <c r="D1891" s="103" t="s">
        <v>1394</v>
      </c>
      <c r="E1891" s="99" t="s">
        <v>3188</v>
      </c>
      <c r="F1891" s="103" t="s">
        <v>1528</v>
      </c>
      <c r="G1891" s="99" t="s">
        <v>1396</v>
      </c>
      <c r="H1891" s="103" t="s">
        <v>1397</v>
      </c>
      <c r="I1891" s="103" t="s">
        <v>1384</v>
      </c>
      <c r="J1891" s="99" t="s">
        <v>3164</v>
      </c>
    </row>
    <row r="1892" ht="78.75" spans="1:10">
      <c r="A1892" s="108"/>
      <c r="B1892" s="108"/>
      <c r="C1892" s="103" t="s">
        <v>1379</v>
      </c>
      <c r="D1892" s="103" t="s">
        <v>1583</v>
      </c>
      <c r="E1892" s="99" t="s">
        <v>3528</v>
      </c>
      <c r="F1892" s="103" t="s">
        <v>1528</v>
      </c>
      <c r="G1892" s="99" t="s">
        <v>1624</v>
      </c>
      <c r="H1892" s="103" t="s">
        <v>1924</v>
      </c>
      <c r="I1892" s="103" t="s">
        <v>1384</v>
      </c>
      <c r="J1892" s="99" t="s">
        <v>3286</v>
      </c>
    </row>
    <row r="1893" ht="33.75" spans="1:10">
      <c r="A1893" s="108"/>
      <c r="B1893" s="108"/>
      <c r="C1893" s="103" t="s">
        <v>1399</v>
      </c>
      <c r="D1893" s="103" t="s">
        <v>1400</v>
      </c>
      <c r="E1893" s="99" t="s">
        <v>3300</v>
      </c>
      <c r="F1893" s="103" t="s">
        <v>1487</v>
      </c>
      <c r="G1893" s="99" t="s">
        <v>1874</v>
      </c>
      <c r="H1893" s="103" t="s">
        <v>1397</v>
      </c>
      <c r="I1893" s="103" t="s">
        <v>1384</v>
      </c>
      <c r="J1893" s="99" t="s">
        <v>3193</v>
      </c>
    </row>
    <row r="1894" ht="78.75" spans="1:10">
      <c r="A1894" s="108"/>
      <c r="B1894" s="108"/>
      <c r="C1894" s="103" t="s">
        <v>1399</v>
      </c>
      <c r="D1894" s="103" t="s">
        <v>1503</v>
      </c>
      <c r="E1894" s="99" t="s">
        <v>3194</v>
      </c>
      <c r="F1894" s="103" t="s">
        <v>1528</v>
      </c>
      <c r="G1894" s="99" t="s">
        <v>2231</v>
      </c>
      <c r="H1894" s="103" t="s">
        <v>1505</v>
      </c>
      <c r="I1894" s="103" t="s">
        <v>1384</v>
      </c>
      <c r="J1894" s="99" t="s">
        <v>3287</v>
      </c>
    </row>
    <row r="1895" ht="67.5" spans="1:10">
      <c r="A1895" s="108"/>
      <c r="B1895" s="108"/>
      <c r="C1895" s="103" t="s">
        <v>1404</v>
      </c>
      <c r="D1895" s="103" t="s">
        <v>1405</v>
      </c>
      <c r="E1895" s="99" t="s">
        <v>3196</v>
      </c>
      <c r="F1895" s="103" t="s">
        <v>1487</v>
      </c>
      <c r="G1895" s="99" t="s">
        <v>1426</v>
      </c>
      <c r="H1895" s="103" t="s">
        <v>1397</v>
      </c>
      <c r="I1895" s="103" t="s">
        <v>1384</v>
      </c>
      <c r="J1895" s="99" t="s">
        <v>3197</v>
      </c>
    </row>
    <row r="1896" ht="67.5" spans="1:10">
      <c r="A1896" s="110"/>
      <c r="B1896" s="110"/>
      <c r="C1896" s="103" t="s">
        <v>1404</v>
      </c>
      <c r="D1896" s="103" t="s">
        <v>1405</v>
      </c>
      <c r="E1896" s="99" t="s">
        <v>3198</v>
      </c>
      <c r="F1896" s="103" t="s">
        <v>1487</v>
      </c>
      <c r="G1896" s="99" t="s">
        <v>1426</v>
      </c>
      <c r="H1896" s="103" t="s">
        <v>1397</v>
      </c>
      <c r="I1896" s="103" t="s">
        <v>1384</v>
      </c>
      <c r="J1896" s="99" t="s">
        <v>3199</v>
      </c>
    </row>
    <row r="1897" ht="45" spans="1:10">
      <c r="A1897" s="106" t="s">
        <v>3667</v>
      </c>
      <c r="B1897" s="106" t="s">
        <v>3336</v>
      </c>
      <c r="C1897" s="103" t="s">
        <v>1379</v>
      </c>
      <c r="D1897" s="103" t="s">
        <v>1380</v>
      </c>
      <c r="E1897" s="99" t="s">
        <v>3226</v>
      </c>
      <c r="F1897" s="103" t="s">
        <v>1528</v>
      </c>
      <c r="G1897" s="99" t="s">
        <v>3748</v>
      </c>
      <c r="H1897" s="103" t="s">
        <v>1678</v>
      </c>
      <c r="I1897" s="103" t="s">
        <v>1384</v>
      </c>
      <c r="J1897" s="99" t="s">
        <v>3228</v>
      </c>
    </row>
    <row r="1898" ht="45" spans="1:10">
      <c r="A1898" s="108"/>
      <c r="B1898" s="108"/>
      <c r="C1898" s="103" t="s">
        <v>1379</v>
      </c>
      <c r="D1898" s="103" t="s">
        <v>1439</v>
      </c>
      <c r="E1898" s="99" t="s">
        <v>3229</v>
      </c>
      <c r="F1898" s="103" t="s">
        <v>1528</v>
      </c>
      <c r="G1898" s="99" t="s">
        <v>1396</v>
      </c>
      <c r="H1898" s="103" t="s">
        <v>1397</v>
      </c>
      <c r="I1898" s="103" t="s">
        <v>1384</v>
      </c>
      <c r="J1898" s="99" t="s">
        <v>3230</v>
      </c>
    </row>
    <row r="1899" ht="22.5" spans="1:10">
      <c r="A1899" s="108"/>
      <c r="B1899" s="108"/>
      <c r="C1899" s="103" t="s">
        <v>1379</v>
      </c>
      <c r="D1899" s="103" t="s">
        <v>1583</v>
      </c>
      <c r="E1899" s="99" t="s">
        <v>3231</v>
      </c>
      <c r="F1899" s="103" t="s">
        <v>1375</v>
      </c>
      <c r="G1899" s="99" t="s">
        <v>3232</v>
      </c>
      <c r="H1899" s="103" t="s">
        <v>1536</v>
      </c>
      <c r="I1899" s="103" t="s">
        <v>1384</v>
      </c>
      <c r="J1899" s="99" t="s">
        <v>3233</v>
      </c>
    </row>
    <row r="1900" ht="33.75" spans="1:10">
      <c r="A1900" s="108"/>
      <c r="B1900" s="108"/>
      <c r="C1900" s="103" t="s">
        <v>1399</v>
      </c>
      <c r="D1900" s="103" t="s">
        <v>1400</v>
      </c>
      <c r="E1900" s="99" t="s">
        <v>3099</v>
      </c>
      <c r="F1900" s="103" t="s">
        <v>1528</v>
      </c>
      <c r="G1900" s="99" t="s">
        <v>1874</v>
      </c>
      <c r="H1900" s="103" t="s">
        <v>1397</v>
      </c>
      <c r="I1900" s="103" t="s">
        <v>1384</v>
      </c>
      <c r="J1900" s="99" t="s">
        <v>3749</v>
      </c>
    </row>
    <row r="1901" ht="90" spans="1:10">
      <c r="A1901" s="108"/>
      <c r="B1901" s="108"/>
      <c r="C1901" s="103" t="s">
        <v>1404</v>
      </c>
      <c r="D1901" s="103" t="s">
        <v>1405</v>
      </c>
      <c r="E1901" s="99" t="s">
        <v>3086</v>
      </c>
      <c r="F1901" s="103" t="s">
        <v>3236</v>
      </c>
      <c r="G1901" s="99" t="s">
        <v>1426</v>
      </c>
      <c r="H1901" s="103" t="s">
        <v>1397</v>
      </c>
      <c r="I1901" s="103" t="s">
        <v>1384</v>
      </c>
      <c r="J1901" s="99" t="s">
        <v>3237</v>
      </c>
    </row>
    <row r="1902" ht="90" spans="1:10">
      <c r="A1902" s="110"/>
      <c r="B1902" s="110"/>
      <c r="C1902" s="103" t="s">
        <v>1404</v>
      </c>
      <c r="D1902" s="103" t="s">
        <v>1405</v>
      </c>
      <c r="E1902" s="99" t="s">
        <v>3238</v>
      </c>
      <c r="F1902" s="103" t="s">
        <v>1375</v>
      </c>
      <c r="G1902" s="99" t="s">
        <v>1450</v>
      </c>
      <c r="H1902" s="103" t="s">
        <v>1397</v>
      </c>
      <c r="I1902" s="103" t="s">
        <v>1384</v>
      </c>
      <c r="J1902" s="99" t="s">
        <v>3237</v>
      </c>
    </row>
    <row r="1903" ht="67.5" spans="1:10">
      <c r="A1903" s="106" t="s">
        <v>3326</v>
      </c>
      <c r="B1903" s="106" t="s">
        <v>3327</v>
      </c>
      <c r="C1903" s="103" t="s">
        <v>1379</v>
      </c>
      <c r="D1903" s="103" t="s">
        <v>1380</v>
      </c>
      <c r="E1903" s="99" t="s">
        <v>3241</v>
      </c>
      <c r="F1903" s="103" t="s">
        <v>1528</v>
      </c>
      <c r="G1903" s="99" t="s">
        <v>2231</v>
      </c>
      <c r="H1903" s="103" t="s">
        <v>1678</v>
      </c>
      <c r="I1903" s="103" t="s">
        <v>1384</v>
      </c>
      <c r="J1903" s="99" t="s">
        <v>3328</v>
      </c>
    </row>
    <row r="1904" ht="67.5" spans="1:10">
      <c r="A1904" s="108"/>
      <c r="B1904" s="108"/>
      <c r="C1904" s="103" t="s">
        <v>1379</v>
      </c>
      <c r="D1904" s="103" t="s">
        <v>1439</v>
      </c>
      <c r="E1904" s="99" t="s">
        <v>3184</v>
      </c>
      <c r="F1904" s="103" t="s">
        <v>1528</v>
      </c>
      <c r="G1904" s="99" t="s">
        <v>1396</v>
      </c>
      <c r="H1904" s="103" t="s">
        <v>1397</v>
      </c>
      <c r="I1904" s="103" t="s">
        <v>1384</v>
      </c>
      <c r="J1904" s="99" t="s">
        <v>3328</v>
      </c>
    </row>
    <row r="1905" ht="22.5" spans="1:10">
      <c r="A1905" s="108"/>
      <c r="B1905" s="108"/>
      <c r="C1905" s="103" t="s">
        <v>1379</v>
      </c>
      <c r="D1905" s="103" t="s">
        <v>1394</v>
      </c>
      <c r="E1905" s="99" t="s">
        <v>3188</v>
      </c>
      <c r="F1905" s="103" t="s">
        <v>1528</v>
      </c>
      <c r="G1905" s="99" t="s">
        <v>1396</v>
      </c>
      <c r="H1905" s="103" t="s">
        <v>1397</v>
      </c>
      <c r="I1905" s="103" t="s">
        <v>1384</v>
      </c>
      <c r="J1905" s="99" t="s">
        <v>3164</v>
      </c>
    </row>
    <row r="1906" ht="409.5" spans="1:10">
      <c r="A1906" s="108"/>
      <c r="B1906" s="108"/>
      <c r="C1906" s="103" t="s">
        <v>1379</v>
      </c>
      <c r="D1906" s="103" t="s">
        <v>1583</v>
      </c>
      <c r="E1906" s="99" t="s">
        <v>3330</v>
      </c>
      <c r="F1906" s="103" t="s">
        <v>1528</v>
      </c>
      <c r="G1906" s="99" t="s">
        <v>2227</v>
      </c>
      <c r="H1906" s="103" t="s">
        <v>1924</v>
      </c>
      <c r="I1906" s="103" t="s">
        <v>1384</v>
      </c>
      <c r="J1906" s="99" t="s">
        <v>3331</v>
      </c>
    </row>
    <row r="1907" ht="33.75" spans="1:10">
      <c r="A1907" s="108"/>
      <c r="B1907" s="108"/>
      <c r="C1907" s="103" t="s">
        <v>1399</v>
      </c>
      <c r="D1907" s="103" t="s">
        <v>1400</v>
      </c>
      <c r="E1907" s="99" t="s">
        <v>3300</v>
      </c>
      <c r="F1907" s="103" t="s">
        <v>1487</v>
      </c>
      <c r="G1907" s="99" t="s">
        <v>1874</v>
      </c>
      <c r="H1907" s="103" t="s">
        <v>1397</v>
      </c>
      <c r="I1907" s="103" t="s">
        <v>1384</v>
      </c>
      <c r="J1907" s="99" t="s">
        <v>3193</v>
      </c>
    </row>
    <row r="1908" ht="67.5" spans="1:10">
      <c r="A1908" s="108"/>
      <c r="B1908" s="108"/>
      <c r="C1908" s="103" t="s">
        <v>1399</v>
      </c>
      <c r="D1908" s="103" t="s">
        <v>1503</v>
      </c>
      <c r="E1908" s="99" t="s">
        <v>3194</v>
      </c>
      <c r="F1908" s="103" t="s">
        <v>1528</v>
      </c>
      <c r="G1908" s="99" t="s">
        <v>2231</v>
      </c>
      <c r="H1908" s="103" t="s">
        <v>1505</v>
      </c>
      <c r="I1908" s="103" t="s">
        <v>1384</v>
      </c>
      <c r="J1908" s="99" t="s">
        <v>3195</v>
      </c>
    </row>
    <row r="1909" ht="67.5" spans="1:10">
      <c r="A1909" s="108"/>
      <c r="B1909" s="108"/>
      <c r="C1909" s="103" t="s">
        <v>1404</v>
      </c>
      <c r="D1909" s="103" t="s">
        <v>1405</v>
      </c>
      <c r="E1909" s="99" t="s">
        <v>3196</v>
      </c>
      <c r="F1909" s="103" t="s">
        <v>1487</v>
      </c>
      <c r="G1909" s="99" t="s">
        <v>1426</v>
      </c>
      <c r="H1909" s="103" t="s">
        <v>1397</v>
      </c>
      <c r="I1909" s="103" t="s">
        <v>1384</v>
      </c>
      <c r="J1909" s="99" t="s">
        <v>3332</v>
      </c>
    </row>
    <row r="1910" ht="78.75" spans="1:10">
      <c r="A1910" s="110"/>
      <c r="B1910" s="110"/>
      <c r="C1910" s="103" t="s">
        <v>1404</v>
      </c>
      <c r="D1910" s="103" t="s">
        <v>1405</v>
      </c>
      <c r="E1910" s="99" t="s">
        <v>3198</v>
      </c>
      <c r="F1910" s="103" t="s">
        <v>1487</v>
      </c>
      <c r="G1910" s="99" t="s">
        <v>1426</v>
      </c>
      <c r="H1910" s="103" t="s">
        <v>1397</v>
      </c>
      <c r="I1910" s="103" t="s">
        <v>1384</v>
      </c>
      <c r="J1910" s="99" t="s">
        <v>3333</v>
      </c>
    </row>
    <row r="1911" ht="22.5" spans="1:10">
      <c r="A1911" s="106" t="s">
        <v>3750</v>
      </c>
      <c r="B1911" s="106" t="s">
        <v>3201</v>
      </c>
      <c r="C1911" s="103" t="s">
        <v>1379</v>
      </c>
      <c r="D1911" s="103" t="s">
        <v>1380</v>
      </c>
      <c r="E1911" s="99" t="s">
        <v>3202</v>
      </c>
      <c r="F1911" s="103" t="s">
        <v>1487</v>
      </c>
      <c r="G1911" s="99" t="s">
        <v>2460</v>
      </c>
      <c r="H1911" s="103" t="s">
        <v>1470</v>
      </c>
      <c r="I1911" s="103" t="s">
        <v>1384</v>
      </c>
      <c r="J1911" s="99" t="s">
        <v>3204</v>
      </c>
    </row>
    <row r="1912" ht="22.5" spans="1:10">
      <c r="A1912" s="108"/>
      <c r="B1912" s="108"/>
      <c r="C1912" s="103" t="s">
        <v>1379</v>
      </c>
      <c r="D1912" s="103" t="s">
        <v>1439</v>
      </c>
      <c r="E1912" s="99" t="s">
        <v>3205</v>
      </c>
      <c r="F1912" s="103" t="s">
        <v>1487</v>
      </c>
      <c r="G1912" s="99" t="s">
        <v>1426</v>
      </c>
      <c r="H1912" s="103" t="s">
        <v>1397</v>
      </c>
      <c r="I1912" s="103" t="s">
        <v>1384</v>
      </c>
      <c r="J1912" s="99" t="s">
        <v>3206</v>
      </c>
    </row>
    <row r="1913" ht="22.5" spans="1:10">
      <c r="A1913" s="108"/>
      <c r="B1913" s="108"/>
      <c r="C1913" s="103" t="s">
        <v>1379</v>
      </c>
      <c r="D1913" s="103" t="s">
        <v>1583</v>
      </c>
      <c r="E1913" s="99" t="s">
        <v>3207</v>
      </c>
      <c r="F1913" s="103" t="s">
        <v>1841</v>
      </c>
      <c r="G1913" s="99" t="s">
        <v>1479</v>
      </c>
      <c r="H1913" s="103" t="s">
        <v>3208</v>
      </c>
      <c r="I1913" s="103" t="s">
        <v>1384</v>
      </c>
      <c r="J1913" s="99" t="s">
        <v>3209</v>
      </c>
    </row>
    <row r="1914" ht="33.75" spans="1:10">
      <c r="A1914" s="108"/>
      <c r="B1914" s="108"/>
      <c r="C1914" s="103" t="s">
        <v>1399</v>
      </c>
      <c r="D1914" s="103" t="s">
        <v>1400</v>
      </c>
      <c r="E1914" s="99" t="s">
        <v>3210</v>
      </c>
      <c r="F1914" s="103" t="s">
        <v>1487</v>
      </c>
      <c r="G1914" s="99" t="s">
        <v>1577</v>
      </c>
      <c r="H1914" s="103" t="s">
        <v>1397</v>
      </c>
      <c r="I1914" s="103" t="s">
        <v>1384</v>
      </c>
      <c r="J1914" s="99" t="s">
        <v>3211</v>
      </c>
    </row>
    <row r="1915" ht="67.5" spans="1:10">
      <c r="A1915" s="110"/>
      <c r="B1915" s="110"/>
      <c r="C1915" s="103" t="s">
        <v>1404</v>
      </c>
      <c r="D1915" s="103" t="s">
        <v>1405</v>
      </c>
      <c r="E1915" s="99" t="s">
        <v>3212</v>
      </c>
      <c r="F1915" s="103" t="s">
        <v>1487</v>
      </c>
      <c r="G1915" s="99" t="s">
        <v>1450</v>
      </c>
      <c r="H1915" s="103" t="s">
        <v>1397</v>
      </c>
      <c r="I1915" s="103" t="s">
        <v>1384</v>
      </c>
      <c r="J1915" s="99" t="s">
        <v>3148</v>
      </c>
    </row>
    <row r="1916" ht="33.75" spans="1:10">
      <c r="A1916" s="106" t="s">
        <v>3357</v>
      </c>
      <c r="B1916" s="106" t="s">
        <v>3251</v>
      </c>
      <c r="C1916" s="103" t="s">
        <v>1379</v>
      </c>
      <c r="D1916" s="103" t="s">
        <v>1380</v>
      </c>
      <c r="E1916" s="99" t="s">
        <v>3252</v>
      </c>
      <c r="F1916" s="103" t="s">
        <v>1528</v>
      </c>
      <c r="G1916" s="99" t="s">
        <v>3581</v>
      </c>
      <c r="H1916" s="103" t="s">
        <v>1678</v>
      </c>
      <c r="I1916" s="103" t="s">
        <v>1384</v>
      </c>
      <c r="J1916" s="99" t="s">
        <v>3751</v>
      </c>
    </row>
    <row r="1917" ht="33.75" spans="1:10">
      <c r="A1917" s="108"/>
      <c r="B1917" s="108"/>
      <c r="C1917" s="103" t="s">
        <v>1379</v>
      </c>
      <c r="D1917" s="103" t="s">
        <v>1439</v>
      </c>
      <c r="E1917" s="99" t="s">
        <v>3255</v>
      </c>
      <c r="F1917" s="103" t="s">
        <v>1487</v>
      </c>
      <c r="G1917" s="99" t="s">
        <v>1396</v>
      </c>
      <c r="H1917" s="103" t="s">
        <v>1397</v>
      </c>
      <c r="I1917" s="103" t="s">
        <v>1384</v>
      </c>
      <c r="J1917" s="99" t="s">
        <v>3256</v>
      </c>
    </row>
    <row r="1918" ht="45" spans="1:10">
      <c r="A1918" s="108"/>
      <c r="B1918" s="108"/>
      <c r="C1918" s="103" t="s">
        <v>1379</v>
      </c>
      <c r="D1918" s="103" t="s">
        <v>1394</v>
      </c>
      <c r="E1918" s="99" t="s">
        <v>3257</v>
      </c>
      <c r="F1918" s="103" t="s">
        <v>1528</v>
      </c>
      <c r="G1918" s="99" t="s">
        <v>1396</v>
      </c>
      <c r="H1918" s="103" t="s">
        <v>1397</v>
      </c>
      <c r="I1918" s="103" t="s">
        <v>1384</v>
      </c>
      <c r="J1918" s="99" t="s">
        <v>3258</v>
      </c>
    </row>
    <row r="1919" ht="22.5" spans="1:10">
      <c r="A1919" s="108"/>
      <c r="B1919" s="108"/>
      <c r="C1919" s="103" t="s">
        <v>1379</v>
      </c>
      <c r="D1919" s="103" t="s">
        <v>1583</v>
      </c>
      <c r="E1919" s="99" t="s">
        <v>3259</v>
      </c>
      <c r="F1919" s="103" t="s">
        <v>1528</v>
      </c>
      <c r="G1919" s="99" t="s">
        <v>3260</v>
      </c>
      <c r="H1919" s="103" t="s">
        <v>1536</v>
      </c>
      <c r="I1919" s="103" t="s">
        <v>1384</v>
      </c>
      <c r="J1919" s="99" t="s">
        <v>3261</v>
      </c>
    </row>
    <row r="1920" ht="56.25" spans="1:10">
      <c r="A1920" s="108"/>
      <c r="B1920" s="108"/>
      <c r="C1920" s="103" t="s">
        <v>1399</v>
      </c>
      <c r="D1920" s="103" t="s">
        <v>1503</v>
      </c>
      <c r="E1920" s="99" t="s">
        <v>3264</v>
      </c>
      <c r="F1920" s="103" t="s">
        <v>1841</v>
      </c>
      <c r="G1920" s="99" t="s">
        <v>1577</v>
      </c>
      <c r="H1920" s="103" t="s">
        <v>1505</v>
      </c>
      <c r="I1920" s="103" t="s">
        <v>1384</v>
      </c>
      <c r="J1920" s="99" t="s">
        <v>3265</v>
      </c>
    </row>
    <row r="1921" ht="78.75" spans="1:10">
      <c r="A1921" s="108"/>
      <c r="B1921" s="108"/>
      <c r="C1921" s="103" t="s">
        <v>1404</v>
      </c>
      <c r="D1921" s="103" t="s">
        <v>1405</v>
      </c>
      <c r="E1921" s="99" t="s">
        <v>3266</v>
      </c>
      <c r="F1921" s="103" t="s">
        <v>1487</v>
      </c>
      <c r="G1921" s="99" t="s">
        <v>1426</v>
      </c>
      <c r="H1921" s="103" t="s">
        <v>1397</v>
      </c>
      <c r="I1921" s="103" t="s">
        <v>1384</v>
      </c>
      <c r="J1921" s="99" t="s">
        <v>3267</v>
      </c>
    </row>
    <row r="1922" ht="78.75" spans="1:10">
      <c r="A1922" s="110"/>
      <c r="B1922" s="110"/>
      <c r="C1922" s="103" t="s">
        <v>1404</v>
      </c>
      <c r="D1922" s="103" t="s">
        <v>1405</v>
      </c>
      <c r="E1922" s="99" t="s">
        <v>3086</v>
      </c>
      <c r="F1922" s="103" t="s">
        <v>1487</v>
      </c>
      <c r="G1922" s="99" t="s">
        <v>1426</v>
      </c>
      <c r="H1922" s="103" t="s">
        <v>1397</v>
      </c>
      <c r="I1922" s="103" t="s">
        <v>1384</v>
      </c>
      <c r="J1922" s="99" t="s">
        <v>3268</v>
      </c>
    </row>
    <row r="1923" ht="45" spans="1:10">
      <c r="A1923" s="106" t="s">
        <v>3296</v>
      </c>
      <c r="B1923" s="106" t="s">
        <v>3297</v>
      </c>
      <c r="C1923" s="103" t="s">
        <v>1379</v>
      </c>
      <c r="D1923" s="103" t="s">
        <v>1380</v>
      </c>
      <c r="E1923" s="99" t="s">
        <v>3282</v>
      </c>
      <c r="F1923" s="103" t="s">
        <v>1528</v>
      </c>
      <c r="G1923" s="99" t="s">
        <v>3752</v>
      </c>
      <c r="H1923" s="103" t="s">
        <v>1678</v>
      </c>
      <c r="I1923" s="103" t="s">
        <v>1384</v>
      </c>
      <c r="J1923" s="99" t="s">
        <v>3183</v>
      </c>
    </row>
    <row r="1924" ht="67.5" spans="1:10">
      <c r="A1924" s="108"/>
      <c r="B1924" s="108"/>
      <c r="C1924" s="103" t="s">
        <v>1379</v>
      </c>
      <c r="D1924" s="103" t="s">
        <v>1439</v>
      </c>
      <c r="E1924" s="99" t="s">
        <v>3184</v>
      </c>
      <c r="F1924" s="103" t="s">
        <v>1528</v>
      </c>
      <c r="G1924" s="99" t="s">
        <v>1396</v>
      </c>
      <c r="H1924" s="103" t="s">
        <v>1397</v>
      </c>
      <c r="I1924" s="103" t="s">
        <v>1384</v>
      </c>
      <c r="J1924" s="99" t="s">
        <v>3185</v>
      </c>
    </row>
    <row r="1925" ht="45" spans="1:10">
      <c r="A1925" s="108"/>
      <c r="B1925" s="108"/>
      <c r="C1925" s="103" t="s">
        <v>1379</v>
      </c>
      <c r="D1925" s="103" t="s">
        <v>1439</v>
      </c>
      <c r="E1925" s="99" t="s">
        <v>3186</v>
      </c>
      <c r="F1925" s="103" t="s">
        <v>1487</v>
      </c>
      <c r="G1925" s="99" t="s">
        <v>1477</v>
      </c>
      <c r="H1925" s="103" t="s">
        <v>1397</v>
      </c>
      <c r="I1925" s="103" t="s">
        <v>1384</v>
      </c>
      <c r="J1925" s="99" t="s">
        <v>3187</v>
      </c>
    </row>
    <row r="1926" ht="22.5" spans="1:10">
      <c r="A1926" s="108"/>
      <c r="B1926" s="108"/>
      <c r="C1926" s="103" t="s">
        <v>1379</v>
      </c>
      <c r="D1926" s="103" t="s">
        <v>1394</v>
      </c>
      <c r="E1926" s="99" t="s">
        <v>3188</v>
      </c>
      <c r="F1926" s="103" t="s">
        <v>1528</v>
      </c>
      <c r="G1926" s="99" t="s">
        <v>1396</v>
      </c>
      <c r="H1926" s="103" t="s">
        <v>1397</v>
      </c>
      <c r="I1926" s="103" t="s">
        <v>1384</v>
      </c>
      <c r="J1926" s="99" t="s">
        <v>3164</v>
      </c>
    </row>
    <row r="1927" ht="67.5" spans="1:10">
      <c r="A1927" s="108"/>
      <c r="B1927" s="108"/>
      <c r="C1927" s="103" t="s">
        <v>1379</v>
      </c>
      <c r="D1927" s="103" t="s">
        <v>1583</v>
      </c>
      <c r="E1927" s="99" t="s">
        <v>3528</v>
      </c>
      <c r="F1927" s="103" t="s">
        <v>1528</v>
      </c>
      <c r="G1927" s="99" t="s">
        <v>3190</v>
      </c>
      <c r="H1927" s="103" t="s">
        <v>1924</v>
      </c>
      <c r="I1927" s="103" t="s">
        <v>1384</v>
      </c>
      <c r="J1927" s="99" t="s">
        <v>3191</v>
      </c>
    </row>
    <row r="1928" ht="33.75" spans="1:10">
      <c r="A1928" s="108"/>
      <c r="B1928" s="108"/>
      <c r="C1928" s="103" t="s">
        <v>1399</v>
      </c>
      <c r="D1928" s="103" t="s">
        <v>1400</v>
      </c>
      <c r="E1928" s="99" t="s">
        <v>3600</v>
      </c>
      <c r="F1928" s="103" t="s">
        <v>1487</v>
      </c>
      <c r="G1928" s="99" t="s">
        <v>1874</v>
      </c>
      <c r="H1928" s="103" t="s">
        <v>1397</v>
      </c>
      <c r="I1928" s="103" t="s">
        <v>1384</v>
      </c>
      <c r="J1928" s="99" t="s">
        <v>3193</v>
      </c>
    </row>
    <row r="1929" ht="67.5" spans="1:10">
      <c r="A1929" s="108"/>
      <c r="B1929" s="108"/>
      <c r="C1929" s="103" t="s">
        <v>1399</v>
      </c>
      <c r="D1929" s="103" t="s">
        <v>1503</v>
      </c>
      <c r="E1929" s="99" t="s">
        <v>3194</v>
      </c>
      <c r="F1929" s="103" t="s">
        <v>1528</v>
      </c>
      <c r="G1929" s="99" t="s">
        <v>2231</v>
      </c>
      <c r="H1929" s="103" t="s">
        <v>1505</v>
      </c>
      <c r="I1929" s="103" t="s">
        <v>1384</v>
      </c>
      <c r="J1929" s="99" t="s">
        <v>3195</v>
      </c>
    </row>
    <row r="1930" ht="67.5" spans="1:10">
      <c r="A1930" s="108"/>
      <c r="B1930" s="108"/>
      <c r="C1930" s="103" t="s">
        <v>1404</v>
      </c>
      <c r="D1930" s="103" t="s">
        <v>1405</v>
      </c>
      <c r="E1930" s="99" t="s">
        <v>3196</v>
      </c>
      <c r="F1930" s="103" t="s">
        <v>1487</v>
      </c>
      <c r="G1930" s="99" t="s">
        <v>1426</v>
      </c>
      <c r="H1930" s="103" t="s">
        <v>1397</v>
      </c>
      <c r="I1930" s="103" t="s">
        <v>1384</v>
      </c>
      <c r="J1930" s="99" t="s">
        <v>3197</v>
      </c>
    </row>
    <row r="1931" ht="67.5" spans="1:10">
      <c r="A1931" s="110"/>
      <c r="B1931" s="110"/>
      <c r="C1931" s="103" t="s">
        <v>1404</v>
      </c>
      <c r="D1931" s="103" t="s">
        <v>1405</v>
      </c>
      <c r="E1931" s="99" t="s">
        <v>3198</v>
      </c>
      <c r="F1931" s="103" t="s">
        <v>1487</v>
      </c>
      <c r="G1931" s="99" t="s">
        <v>1426</v>
      </c>
      <c r="H1931" s="103" t="s">
        <v>1397</v>
      </c>
      <c r="I1931" s="103" t="s">
        <v>1384</v>
      </c>
      <c r="J1931" s="99" t="s">
        <v>3199</v>
      </c>
    </row>
    <row r="1932" ht="33.75" spans="1:10">
      <c r="A1932" s="106" t="s">
        <v>3269</v>
      </c>
      <c r="B1932" s="106" t="s">
        <v>3270</v>
      </c>
      <c r="C1932" s="103" t="s">
        <v>1379</v>
      </c>
      <c r="D1932" s="103" t="s">
        <v>1380</v>
      </c>
      <c r="E1932" s="99" t="s">
        <v>3271</v>
      </c>
      <c r="F1932" s="103" t="s">
        <v>1528</v>
      </c>
      <c r="G1932" s="99" t="s">
        <v>3753</v>
      </c>
      <c r="H1932" s="103" t="s">
        <v>1530</v>
      </c>
      <c r="I1932" s="103" t="s">
        <v>1384</v>
      </c>
      <c r="J1932" s="99" t="s">
        <v>3173</v>
      </c>
    </row>
    <row r="1933" ht="45" spans="1:10">
      <c r="A1933" s="108"/>
      <c r="B1933" s="108"/>
      <c r="C1933" s="103" t="s">
        <v>1379</v>
      </c>
      <c r="D1933" s="103" t="s">
        <v>1439</v>
      </c>
      <c r="E1933" s="99" t="s">
        <v>3229</v>
      </c>
      <c r="F1933" s="103" t="s">
        <v>1528</v>
      </c>
      <c r="G1933" s="99" t="s">
        <v>1472</v>
      </c>
      <c r="H1933" s="103" t="s">
        <v>1397</v>
      </c>
      <c r="I1933" s="103" t="s">
        <v>1384</v>
      </c>
      <c r="J1933" s="99" t="s">
        <v>3273</v>
      </c>
    </row>
    <row r="1934" ht="22.5" spans="1:10">
      <c r="A1934" s="108"/>
      <c r="B1934" s="108"/>
      <c r="C1934" s="103" t="s">
        <v>1379</v>
      </c>
      <c r="D1934" s="103" t="s">
        <v>1394</v>
      </c>
      <c r="E1934" s="99" t="s">
        <v>3078</v>
      </c>
      <c r="F1934" s="103" t="s">
        <v>1528</v>
      </c>
      <c r="G1934" s="99" t="s">
        <v>1472</v>
      </c>
      <c r="H1934" s="103" t="s">
        <v>1397</v>
      </c>
      <c r="I1934" s="103" t="s">
        <v>1384</v>
      </c>
      <c r="J1934" s="99" t="s">
        <v>3274</v>
      </c>
    </row>
    <row r="1935" ht="22.5" spans="1:10">
      <c r="A1935" s="108"/>
      <c r="B1935" s="108"/>
      <c r="C1935" s="103" t="s">
        <v>1379</v>
      </c>
      <c r="D1935" s="103" t="s">
        <v>1583</v>
      </c>
      <c r="E1935" s="99" t="s">
        <v>3275</v>
      </c>
      <c r="F1935" s="103" t="s">
        <v>1375</v>
      </c>
      <c r="G1935" s="99" t="s">
        <v>2689</v>
      </c>
      <c r="H1935" s="103" t="s">
        <v>1536</v>
      </c>
      <c r="I1935" s="103" t="s">
        <v>1384</v>
      </c>
      <c r="J1935" s="99" t="s">
        <v>3276</v>
      </c>
    </row>
    <row r="1936" ht="22.5" spans="1:10">
      <c r="A1936" s="108"/>
      <c r="B1936" s="108"/>
      <c r="C1936" s="103" t="s">
        <v>1379</v>
      </c>
      <c r="D1936" s="103" t="s">
        <v>1583</v>
      </c>
      <c r="E1936" s="99" t="s">
        <v>3277</v>
      </c>
      <c r="F1936" s="103" t="s">
        <v>1375</v>
      </c>
      <c r="G1936" s="99" t="s">
        <v>3278</v>
      </c>
      <c r="H1936" s="103" t="s">
        <v>1536</v>
      </c>
      <c r="I1936" s="103" t="s">
        <v>1384</v>
      </c>
      <c r="J1936" s="99" t="s">
        <v>3276</v>
      </c>
    </row>
    <row r="1937" ht="33.75" spans="1:10">
      <c r="A1937" s="108"/>
      <c r="B1937" s="108"/>
      <c r="C1937" s="103" t="s">
        <v>1399</v>
      </c>
      <c r="D1937" s="103" t="s">
        <v>1400</v>
      </c>
      <c r="E1937" s="99" t="s">
        <v>3754</v>
      </c>
      <c r="F1937" s="103" t="s">
        <v>1487</v>
      </c>
      <c r="G1937" s="99" t="s">
        <v>1874</v>
      </c>
      <c r="H1937" s="103" t="s">
        <v>1397</v>
      </c>
      <c r="I1937" s="103" t="s">
        <v>1384</v>
      </c>
      <c r="J1937" s="99" t="s">
        <v>3193</v>
      </c>
    </row>
    <row r="1938" ht="90" spans="1:10">
      <c r="A1938" s="110"/>
      <c r="B1938" s="110"/>
      <c r="C1938" s="103" t="s">
        <v>1404</v>
      </c>
      <c r="D1938" s="103" t="s">
        <v>1405</v>
      </c>
      <c r="E1938" s="99" t="s">
        <v>1538</v>
      </c>
      <c r="F1938" s="103" t="s">
        <v>1487</v>
      </c>
      <c r="G1938" s="99" t="s">
        <v>1450</v>
      </c>
      <c r="H1938" s="103" t="s">
        <v>1397</v>
      </c>
      <c r="I1938" s="103" t="s">
        <v>1384</v>
      </c>
      <c r="J1938" s="99" t="s">
        <v>3177</v>
      </c>
    </row>
    <row r="1939" ht="45" spans="1:10">
      <c r="A1939" s="106" t="s">
        <v>3179</v>
      </c>
      <c r="B1939" s="106" t="s">
        <v>3297</v>
      </c>
      <c r="C1939" s="103" t="s">
        <v>1379</v>
      </c>
      <c r="D1939" s="103" t="s">
        <v>1380</v>
      </c>
      <c r="E1939" s="99" t="s">
        <v>3181</v>
      </c>
      <c r="F1939" s="103" t="s">
        <v>1528</v>
      </c>
      <c r="G1939" s="99" t="s">
        <v>3755</v>
      </c>
      <c r="H1939" s="103" t="s">
        <v>1678</v>
      </c>
      <c r="I1939" s="103" t="s">
        <v>1384</v>
      </c>
      <c r="J1939" s="99" t="s">
        <v>3183</v>
      </c>
    </row>
    <row r="1940" ht="67.5" spans="1:10">
      <c r="A1940" s="108"/>
      <c r="B1940" s="108"/>
      <c r="C1940" s="103" t="s">
        <v>1379</v>
      </c>
      <c r="D1940" s="103" t="s">
        <v>1439</v>
      </c>
      <c r="E1940" s="99" t="s">
        <v>3184</v>
      </c>
      <c r="F1940" s="103" t="s">
        <v>1528</v>
      </c>
      <c r="G1940" s="99" t="s">
        <v>1396</v>
      </c>
      <c r="H1940" s="103" t="s">
        <v>1397</v>
      </c>
      <c r="I1940" s="103" t="s">
        <v>1384</v>
      </c>
      <c r="J1940" s="99" t="s">
        <v>3185</v>
      </c>
    </row>
    <row r="1941" ht="22.5" spans="1:10">
      <c r="A1941" s="108"/>
      <c r="B1941" s="108"/>
      <c r="C1941" s="103" t="s">
        <v>1379</v>
      </c>
      <c r="D1941" s="103" t="s">
        <v>1394</v>
      </c>
      <c r="E1941" s="99" t="s">
        <v>3188</v>
      </c>
      <c r="F1941" s="103" t="s">
        <v>1528</v>
      </c>
      <c r="G1941" s="99" t="s">
        <v>1396</v>
      </c>
      <c r="H1941" s="103" t="s">
        <v>1397</v>
      </c>
      <c r="I1941" s="103" t="s">
        <v>1384</v>
      </c>
      <c r="J1941" s="99" t="s">
        <v>3164</v>
      </c>
    </row>
    <row r="1942" ht="67.5" spans="1:10">
      <c r="A1942" s="108"/>
      <c r="B1942" s="108"/>
      <c r="C1942" s="103" t="s">
        <v>1379</v>
      </c>
      <c r="D1942" s="103" t="s">
        <v>1583</v>
      </c>
      <c r="E1942" s="99" t="s">
        <v>3189</v>
      </c>
      <c r="F1942" s="103" t="s">
        <v>1528</v>
      </c>
      <c r="G1942" s="99" t="s">
        <v>3190</v>
      </c>
      <c r="H1942" s="103" t="s">
        <v>1924</v>
      </c>
      <c r="I1942" s="103" t="s">
        <v>1384</v>
      </c>
      <c r="J1942" s="99" t="s">
        <v>3191</v>
      </c>
    </row>
    <row r="1943" ht="33.75" spans="1:10">
      <c r="A1943" s="108"/>
      <c r="B1943" s="108"/>
      <c r="C1943" s="103" t="s">
        <v>1399</v>
      </c>
      <c r="D1943" s="103" t="s">
        <v>1400</v>
      </c>
      <c r="E1943" s="99" t="s">
        <v>3600</v>
      </c>
      <c r="F1943" s="103" t="s">
        <v>1487</v>
      </c>
      <c r="G1943" s="99" t="s">
        <v>1874</v>
      </c>
      <c r="H1943" s="103" t="s">
        <v>1397</v>
      </c>
      <c r="I1943" s="103" t="s">
        <v>1384</v>
      </c>
      <c r="J1943" s="99" t="s">
        <v>3193</v>
      </c>
    </row>
    <row r="1944" ht="67.5" spans="1:10">
      <c r="A1944" s="108"/>
      <c r="B1944" s="108"/>
      <c r="C1944" s="103" t="s">
        <v>1399</v>
      </c>
      <c r="D1944" s="103" t="s">
        <v>1503</v>
      </c>
      <c r="E1944" s="99" t="s">
        <v>3194</v>
      </c>
      <c r="F1944" s="103" t="s">
        <v>1528</v>
      </c>
      <c r="G1944" s="99" t="s">
        <v>2231</v>
      </c>
      <c r="H1944" s="103" t="s">
        <v>1505</v>
      </c>
      <c r="I1944" s="103" t="s">
        <v>1384</v>
      </c>
      <c r="J1944" s="99" t="s">
        <v>3195</v>
      </c>
    </row>
    <row r="1945" ht="67.5" spans="1:10">
      <c r="A1945" s="108"/>
      <c r="B1945" s="108"/>
      <c r="C1945" s="103" t="s">
        <v>1404</v>
      </c>
      <c r="D1945" s="103" t="s">
        <v>1405</v>
      </c>
      <c r="E1945" s="99" t="s">
        <v>3196</v>
      </c>
      <c r="F1945" s="103" t="s">
        <v>1487</v>
      </c>
      <c r="G1945" s="99" t="s">
        <v>1426</v>
      </c>
      <c r="H1945" s="103" t="s">
        <v>1397</v>
      </c>
      <c r="I1945" s="103" t="s">
        <v>1384</v>
      </c>
      <c r="J1945" s="99" t="s">
        <v>3197</v>
      </c>
    </row>
    <row r="1946" ht="67.5" spans="1:10">
      <c r="A1946" s="110"/>
      <c r="B1946" s="110"/>
      <c r="C1946" s="103" t="s">
        <v>1404</v>
      </c>
      <c r="D1946" s="103" t="s">
        <v>1405</v>
      </c>
      <c r="E1946" s="99" t="s">
        <v>3198</v>
      </c>
      <c r="F1946" s="103" t="s">
        <v>1487</v>
      </c>
      <c r="G1946" s="99" t="s">
        <v>1426</v>
      </c>
      <c r="H1946" s="103" t="s">
        <v>1397</v>
      </c>
      <c r="I1946" s="103" t="s">
        <v>1384</v>
      </c>
      <c r="J1946" s="99" t="s">
        <v>3199</v>
      </c>
    </row>
    <row r="1947" ht="33.75" spans="1:10">
      <c r="A1947" s="106" t="s">
        <v>3213</v>
      </c>
      <c r="B1947" s="106" t="s">
        <v>3214</v>
      </c>
      <c r="C1947" s="103" t="s">
        <v>1379</v>
      </c>
      <c r="D1947" s="103" t="s">
        <v>1380</v>
      </c>
      <c r="E1947" s="99" t="s">
        <v>3215</v>
      </c>
      <c r="F1947" s="103" t="s">
        <v>1528</v>
      </c>
      <c r="G1947" s="99" t="s">
        <v>3756</v>
      </c>
      <c r="H1947" s="103" t="s">
        <v>1678</v>
      </c>
      <c r="I1947" s="103" t="s">
        <v>1384</v>
      </c>
      <c r="J1947" s="99" t="s">
        <v>3216</v>
      </c>
    </row>
    <row r="1948" spans="1:10">
      <c r="A1948" s="108"/>
      <c r="B1948" s="108"/>
      <c r="C1948" s="103" t="s">
        <v>1379</v>
      </c>
      <c r="D1948" s="103" t="s">
        <v>1394</v>
      </c>
      <c r="E1948" s="99" t="s">
        <v>3163</v>
      </c>
      <c r="F1948" s="103" t="s">
        <v>1528</v>
      </c>
      <c r="G1948" s="99" t="s">
        <v>1396</v>
      </c>
      <c r="H1948" s="103" t="s">
        <v>1397</v>
      </c>
      <c r="I1948" s="103" t="s">
        <v>1384</v>
      </c>
      <c r="J1948" s="99" t="s">
        <v>3217</v>
      </c>
    </row>
    <row r="1949" ht="33.75" spans="1:10">
      <c r="A1949" s="108"/>
      <c r="B1949" s="108"/>
      <c r="C1949" s="103" t="s">
        <v>1379</v>
      </c>
      <c r="D1949" s="103" t="s">
        <v>1583</v>
      </c>
      <c r="E1949" s="99" t="s">
        <v>3218</v>
      </c>
      <c r="F1949" s="103" t="s">
        <v>1528</v>
      </c>
      <c r="G1949" s="99" t="s">
        <v>1624</v>
      </c>
      <c r="H1949" s="103" t="s">
        <v>3208</v>
      </c>
      <c r="I1949" s="103" t="s">
        <v>1384</v>
      </c>
      <c r="J1949" s="99" t="s">
        <v>3219</v>
      </c>
    </row>
    <row r="1950" ht="56.25" spans="1:10">
      <c r="A1950" s="108"/>
      <c r="B1950" s="108"/>
      <c r="C1950" s="103" t="s">
        <v>1399</v>
      </c>
      <c r="D1950" s="103" t="s">
        <v>1400</v>
      </c>
      <c r="E1950" s="99" t="s">
        <v>3220</v>
      </c>
      <c r="F1950" s="103" t="s">
        <v>1487</v>
      </c>
      <c r="G1950" s="99" t="s">
        <v>1426</v>
      </c>
      <c r="H1950" s="103" t="s">
        <v>1397</v>
      </c>
      <c r="I1950" s="103" t="s">
        <v>1384</v>
      </c>
      <c r="J1950" s="99" t="s">
        <v>3335</v>
      </c>
    </row>
    <row r="1951" ht="56.25" spans="1:10">
      <c r="A1951" s="110"/>
      <c r="B1951" s="110"/>
      <c r="C1951" s="103" t="s">
        <v>1404</v>
      </c>
      <c r="D1951" s="103" t="s">
        <v>1405</v>
      </c>
      <c r="E1951" s="99" t="s">
        <v>3222</v>
      </c>
      <c r="F1951" s="103" t="s">
        <v>1487</v>
      </c>
      <c r="G1951" s="99" t="s">
        <v>1426</v>
      </c>
      <c r="H1951" s="103" t="s">
        <v>1397</v>
      </c>
      <c r="I1951" s="103" t="s">
        <v>1384</v>
      </c>
      <c r="J1951" s="99" t="s">
        <v>3335</v>
      </c>
    </row>
    <row r="1952" ht="22.5" spans="1:10">
      <c r="A1952" s="106" t="s">
        <v>3415</v>
      </c>
      <c r="B1952" s="106" t="s">
        <v>1542</v>
      </c>
      <c r="C1952" s="103" t="s">
        <v>1379</v>
      </c>
      <c r="D1952" s="103" t="s">
        <v>1380</v>
      </c>
      <c r="E1952" s="99" t="s">
        <v>1542</v>
      </c>
      <c r="F1952" s="103" t="s">
        <v>1375</v>
      </c>
      <c r="G1952" s="99" t="s">
        <v>1542</v>
      </c>
      <c r="H1952" s="103" t="s">
        <v>1397</v>
      </c>
      <c r="I1952" s="103" t="s">
        <v>1384</v>
      </c>
      <c r="J1952" s="99" t="s">
        <v>1542</v>
      </c>
    </row>
    <row r="1953" ht="22.5" spans="1:10">
      <c r="A1953" s="108"/>
      <c r="B1953" s="108"/>
      <c r="C1953" s="103" t="s">
        <v>1399</v>
      </c>
      <c r="D1953" s="103" t="s">
        <v>1543</v>
      </c>
      <c r="E1953" s="99" t="s">
        <v>1542</v>
      </c>
      <c r="F1953" s="103" t="s">
        <v>1375</v>
      </c>
      <c r="G1953" s="99" t="s">
        <v>1542</v>
      </c>
      <c r="H1953" s="103" t="s">
        <v>1397</v>
      </c>
      <c r="I1953" s="103" t="s">
        <v>1384</v>
      </c>
      <c r="J1953" s="99" t="s">
        <v>1542</v>
      </c>
    </row>
    <row r="1954" ht="22.5" spans="1:10">
      <c r="A1954" s="110"/>
      <c r="B1954" s="110"/>
      <c r="C1954" s="103" t="s">
        <v>1404</v>
      </c>
      <c r="D1954" s="103" t="s">
        <v>1405</v>
      </c>
      <c r="E1954" s="99" t="s">
        <v>1542</v>
      </c>
      <c r="F1954" s="103" t="s">
        <v>1375</v>
      </c>
      <c r="G1954" s="99" t="s">
        <v>1542</v>
      </c>
      <c r="H1954" s="103" t="s">
        <v>1397</v>
      </c>
      <c r="I1954" s="103" t="s">
        <v>1384</v>
      </c>
      <c r="J1954" s="99" t="s">
        <v>1542</v>
      </c>
    </row>
    <row r="1955" ht="146.25" spans="1:10">
      <c r="A1955" s="106" t="s">
        <v>3757</v>
      </c>
      <c r="B1955" s="106" t="s">
        <v>3455</v>
      </c>
      <c r="C1955" s="103" t="s">
        <v>1379</v>
      </c>
      <c r="D1955" s="103" t="s">
        <v>1380</v>
      </c>
      <c r="E1955" s="99" t="s">
        <v>3456</v>
      </c>
      <c r="F1955" s="103" t="s">
        <v>1528</v>
      </c>
      <c r="G1955" s="99" t="s">
        <v>1422</v>
      </c>
      <c r="H1955" s="103" t="s">
        <v>1678</v>
      </c>
      <c r="I1955" s="103" t="s">
        <v>1384</v>
      </c>
      <c r="J1955" s="99" t="s">
        <v>3457</v>
      </c>
    </row>
    <row r="1956" ht="146.25" spans="1:10">
      <c r="A1956" s="108"/>
      <c r="B1956" s="108"/>
      <c r="C1956" s="103" t="s">
        <v>1379</v>
      </c>
      <c r="D1956" s="103" t="s">
        <v>1380</v>
      </c>
      <c r="E1956" s="99" t="s">
        <v>3458</v>
      </c>
      <c r="F1956" s="103" t="s">
        <v>1528</v>
      </c>
      <c r="G1956" s="99" t="s">
        <v>3756</v>
      </c>
      <c r="H1956" s="103" t="s">
        <v>1678</v>
      </c>
      <c r="I1956" s="103" t="s">
        <v>1384</v>
      </c>
      <c r="J1956" s="99" t="s">
        <v>3459</v>
      </c>
    </row>
    <row r="1957" ht="67.5" spans="1:10">
      <c r="A1957" s="108"/>
      <c r="B1957" s="108"/>
      <c r="C1957" s="103" t="s">
        <v>1379</v>
      </c>
      <c r="D1957" s="103" t="s">
        <v>1380</v>
      </c>
      <c r="E1957" s="99" t="s">
        <v>3460</v>
      </c>
      <c r="F1957" s="103" t="s">
        <v>1528</v>
      </c>
      <c r="G1957" s="99" t="s">
        <v>3758</v>
      </c>
      <c r="H1957" s="103" t="s">
        <v>1678</v>
      </c>
      <c r="I1957" s="103" t="s">
        <v>1384</v>
      </c>
      <c r="J1957" s="99" t="s">
        <v>3461</v>
      </c>
    </row>
    <row r="1958" ht="45" spans="1:10">
      <c r="A1958" s="108"/>
      <c r="B1958" s="108"/>
      <c r="C1958" s="103" t="s">
        <v>1399</v>
      </c>
      <c r="D1958" s="103" t="s">
        <v>1400</v>
      </c>
      <c r="E1958" s="99" t="s">
        <v>3462</v>
      </c>
      <c r="F1958" s="103" t="s">
        <v>1528</v>
      </c>
      <c r="G1958" s="99" t="s">
        <v>3463</v>
      </c>
      <c r="H1958" s="103" t="s">
        <v>1375</v>
      </c>
      <c r="I1958" s="103" t="s">
        <v>1423</v>
      </c>
      <c r="J1958" s="99" t="s">
        <v>3464</v>
      </c>
    </row>
    <row r="1959" ht="67.5" spans="1:10">
      <c r="A1959" s="108"/>
      <c r="B1959" s="108"/>
      <c r="C1959" s="103" t="s">
        <v>1404</v>
      </c>
      <c r="D1959" s="103" t="s">
        <v>1405</v>
      </c>
      <c r="E1959" s="99" t="s">
        <v>1704</v>
      </c>
      <c r="F1959" s="103" t="s">
        <v>1487</v>
      </c>
      <c r="G1959" s="99" t="s">
        <v>1565</v>
      </c>
      <c r="H1959" s="103" t="s">
        <v>1397</v>
      </c>
      <c r="I1959" s="103" t="s">
        <v>1384</v>
      </c>
      <c r="J1959" s="99" t="s">
        <v>3465</v>
      </c>
    </row>
    <row r="1960" ht="67.5" spans="1:10">
      <c r="A1960" s="110"/>
      <c r="B1960" s="110"/>
      <c r="C1960" s="103" t="s">
        <v>1404</v>
      </c>
      <c r="D1960" s="103" t="s">
        <v>1405</v>
      </c>
      <c r="E1960" s="99" t="s">
        <v>1620</v>
      </c>
      <c r="F1960" s="103" t="s">
        <v>1487</v>
      </c>
      <c r="G1960" s="99" t="s">
        <v>1565</v>
      </c>
      <c r="H1960" s="103" t="s">
        <v>1397</v>
      </c>
      <c r="I1960" s="103" t="s">
        <v>1384</v>
      </c>
      <c r="J1960" s="99" t="s">
        <v>1703</v>
      </c>
    </row>
    <row r="1961" ht="45" spans="1:10">
      <c r="A1961" s="106" t="s">
        <v>3343</v>
      </c>
      <c r="B1961" s="106" t="s">
        <v>3251</v>
      </c>
      <c r="C1961" s="103" t="s">
        <v>1379</v>
      </c>
      <c r="D1961" s="103" t="s">
        <v>1380</v>
      </c>
      <c r="E1961" s="99" t="s">
        <v>3289</v>
      </c>
      <c r="F1961" s="103" t="s">
        <v>1528</v>
      </c>
      <c r="G1961" s="99" t="s">
        <v>3759</v>
      </c>
      <c r="H1961" s="103" t="s">
        <v>1678</v>
      </c>
      <c r="I1961" s="103" t="s">
        <v>1384</v>
      </c>
      <c r="J1961" s="99" t="s">
        <v>3760</v>
      </c>
    </row>
    <row r="1962" ht="33.75" spans="1:10">
      <c r="A1962" s="108"/>
      <c r="B1962" s="108"/>
      <c r="C1962" s="103" t="s">
        <v>1379</v>
      </c>
      <c r="D1962" s="103" t="s">
        <v>1439</v>
      </c>
      <c r="E1962" s="99" t="s">
        <v>3255</v>
      </c>
      <c r="F1962" s="103" t="s">
        <v>1487</v>
      </c>
      <c r="G1962" s="99" t="s">
        <v>1396</v>
      </c>
      <c r="H1962" s="103" t="s">
        <v>1397</v>
      </c>
      <c r="I1962" s="103" t="s">
        <v>1384</v>
      </c>
      <c r="J1962" s="99" t="s">
        <v>3256</v>
      </c>
    </row>
    <row r="1963" ht="45" spans="1:10">
      <c r="A1963" s="108"/>
      <c r="B1963" s="108"/>
      <c r="C1963" s="103" t="s">
        <v>1379</v>
      </c>
      <c r="D1963" s="103" t="s">
        <v>1394</v>
      </c>
      <c r="E1963" s="99" t="s">
        <v>3257</v>
      </c>
      <c r="F1963" s="103" t="s">
        <v>1528</v>
      </c>
      <c r="G1963" s="99" t="s">
        <v>1396</v>
      </c>
      <c r="H1963" s="103" t="s">
        <v>1397</v>
      </c>
      <c r="I1963" s="103" t="s">
        <v>1384</v>
      </c>
      <c r="J1963" s="99" t="s">
        <v>3292</v>
      </c>
    </row>
    <row r="1964" ht="22.5" spans="1:10">
      <c r="A1964" s="108"/>
      <c r="B1964" s="108"/>
      <c r="C1964" s="103" t="s">
        <v>1379</v>
      </c>
      <c r="D1964" s="103" t="s">
        <v>1583</v>
      </c>
      <c r="E1964" s="99" t="s">
        <v>3259</v>
      </c>
      <c r="F1964" s="103" t="s">
        <v>1528</v>
      </c>
      <c r="G1964" s="99" t="s">
        <v>2460</v>
      </c>
      <c r="H1964" s="103" t="s">
        <v>1536</v>
      </c>
      <c r="I1964" s="103" t="s">
        <v>1384</v>
      </c>
      <c r="J1964" s="99" t="s">
        <v>3261</v>
      </c>
    </row>
    <row r="1965" ht="56.25" spans="1:10">
      <c r="A1965" s="108"/>
      <c r="B1965" s="108"/>
      <c r="C1965" s="103" t="s">
        <v>1399</v>
      </c>
      <c r="D1965" s="103" t="s">
        <v>1503</v>
      </c>
      <c r="E1965" s="99" t="s">
        <v>3264</v>
      </c>
      <c r="F1965" s="103" t="s">
        <v>1841</v>
      </c>
      <c r="G1965" s="99" t="s">
        <v>1577</v>
      </c>
      <c r="H1965" s="103" t="s">
        <v>1505</v>
      </c>
      <c r="I1965" s="103" t="s">
        <v>1384</v>
      </c>
      <c r="J1965" s="99" t="s">
        <v>3294</v>
      </c>
    </row>
    <row r="1966" ht="78.75" spans="1:10">
      <c r="A1966" s="108"/>
      <c r="B1966" s="108"/>
      <c r="C1966" s="103" t="s">
        <v>1404</v>
      </c>
      <c r="D1966" s="103" t="s">
        <v>1405</v>
      </c>
      <c r="E1966" s="99" t="s">
        <v>3266</v>
      </c>
      <c r="F1966" s="103" t="s">
        <v>1487</v>
      </c>
      <c r="G1966" s="99" t="s">
        <v>1426</v>
      </c>
      <c r="H1966" s="103" t="s">
        <v>1397</v>
      </c>
      <c r="I1966" s="103" t="s">
        <v>1384</v>
      </c>
      <c r="J1966" s="99" t="s">
        <v>3293</v>
      </c>
    </row>
    <row r="1967" ht="90" spans="1:10">
      <c r="A1967" s="110"/>
      <c r="B1967" s="110"/>
      <c r="C1967" s="103" t="s">
        <v>1404</v>
      </c>
      <c r="D1967" s="103" t="s">
        <v>1405</v>
      </c>
      <c r="E1967" s="99" t="s">
        <v>3086</v>
      </c>
      <c r="F1967" s="103" t="s">
        <v>1487</v>
      </c>
      <c r="G1967" s="99" t="s">
        <v>1426</v>
      </c>
      <c r="H1967" s="103" t="s">
        <v>1397</v>
      </c>
      <c r="I1967" s="103" t="s">
        <v>1384</v>
      </c>
      <c r="J1967" s="99" t="s">
        <v>3295</v>
      </c>
    </row>
    <row r="1968" ht="22.5" spans="1:10">
      <c r="A1968" s="106" t="s">
        <v>3761</v>
      </c>
      <c r="B1968" s="106" t="s">
        <v>3762</v>
      </c>
      <c r="C1968" s="103" t="s">
        <v>1379</v>
      </c>
      <c r="D1968" s="103" t="s">
        <v>1380</v>
      </c>
      <c r="E1968" s="99" t="s">
        <v>3104</v>
      </c>
      <c r="F1968" s="103" t="s">
        <v>1487</v>
      </c>
      <c r="G1968" s="99" t="s">
        <v>1517</v>
      </c>
      <c r="H1968" s="103" t="s">
        <v>1388</v>
      </c>
      <c r="I1968" s="103" t="s">
        <v>1384</v>
      </c>
      <c r="J1968" s="99" t="s">
        <v>3106</v>
      </c>
    </row>
    <row r="1969" ht="22.5" spans="1:10">
      <c r="A1969" s="108"/>
      <c r="B1969" s="108"/>
      <c r="C1969" s="103" t="s">
        <v>1379</v>
      </c>
      <c r="D1969" s="103" t="s">
        <v>1439</v>
      </c>
      <c r="E1969" s="99" t="s">
        <v>3107</v>
      </c>
      <c r="F1969" s="103" t="s">
        <v>1487</v>
      </c>
      <c r="G1969" s="99" t="s">
        <v>1477</v>
      </c>
      <c r="H1969" s="103" t="s">
        <v>1397</v>
      </c>
      <c r="I1969" s="103" t="s">
        <v>1384</v>
      </c>
      <c r="J1969" s="99" t="s">
        <v>3108</v>
      </c>
    </row>
    <row r="1970" ht="22.5" spans="1:10">
      <c r="A1970" s="108"/>
      <c r="B1970" s="108"/>
      <c r="C1970" s="103" t="s">
        <v>1379</v>
      </c>
      <c r="D1970" s="103" t="s">
        <v>1583</v>
      </c>
      <c r="E1970" s="99" t="s">
        <v>3109</v>
      </c>
      <c r="F1970" s="103" t="s">
        <v>1841</v>
      </c>
      <c r="G1970" s="99" t="s">
        <v>3763</v>
      </c>
      <c r="H1970" s="103" t="s">
        <v>1536</v>
      </c>
      <c r="I1970" s="103" t="s">
        <v>1384</v>
      </c>
      <c r="J1970" s="99" t="s">
        <v>3110</v>
      </c>
    </row>
    <row r="1971" ht="45" spans="1:10">
      <c r="A1971" s="108"/>
      <c r="B1971" s="108"/>
      <c r="C1971" s="103" t="s">
        <v>1399</v>
      </c>
      <c r="D1971" s="103" t="s">
        <v>1400</v>
      </c>
      <c r="E1971" s="99" t="s">
        <v>3111</v>
      </c>
      <c r="F1971" s="103" t="s">
        <v>1487</v>
      </c>
      <c r="G1971" s="99" t="s">
        <v>1949</v>
      </c>
      <c r="H1971" s="103" t="s">
        <v>1397</v>
      </c>
      <c r="I1971" s="103" t="s">
        <v>1384</v>
      </c>
      <c r="J1971" s="99" t="s">
        <v>3112</v>
      </c>
    </row>
    <row r="1972" ht="67.5" spans="1:10">
      <c r="A1972" s="110"/>
      <c r="B1972" s="110"/>
      <c r="C1972" s="103" t="s">
        <v>1404</v>
      </c>
      <c r="D1972" s="103" t="s">
        <v>1405</v>
      </c>
      <c r="E1972" s="99" t="s">
        <v>3113</v>
      </c>
      <c r="F1972" s="103" t="s">
        <v>1487</v>
      </c>
      <c r="G1972" s="99" t="s">
        <v>1450</v>
      </c>
      <c r="H1972" s="103" t="s">
        <v>1397</v>
      </c>
      <c r="I1972" s="103" t="s">
        <v>1384</v>
      </c>
      <c r="J1972" s="99" t="s">
        <v>3114</v>
      </c>
    </row>
    <row r="1973" spans="1:10">
      <c r="A1973" s="99" t="s">
        <v>3764</v>
      </c>
      <c r="B1973" s="104"/>
      <c r="C1973" s="104"/>
      <c r="D1973" s="104"/>
      <c r="E1973" s="104"/>
      <c r="F1973" s="105"/>
      <c r="G1973" s="104"/>
      <c r="H1973" s="105"/>
      <c r="I1973" s="105"/>
      <c r="J1973" s="104"/>
    </row>
    <row r="1974" ht="45" spans="1:10">
      <c r="A1974" s="106" t="s">
        <v>3224</v>
      </c>
      <c r="B1974" s="106" t="s">
        <v>3336</v>
      </c>
      <c r="C1974" s="103" t="s">
        <v>1379</v>
      </c>
      <c r="D1974" s="103" t="s">
        <v>1380</v>
      </c>
      <c r="E1974" s="99" t="s">
        <v>3226</v>
      </c>
      <c r="F1974" s="103" t="s">
        <v>1528</v>
      </c>
      <c r="G1974" s="99" t="s">
        <v>3765</v>
      </c>
      <c r="H1974" s="103" t="s">
        <v>1678</v>
      </c>
      <c r="I1974" s="103" t="s">
        <v>1384</v>
      </c>
      <c r="J1974" s="99" t="s">
        <v>3228</v>
      </c>
    </row>
    <row r="1975" ht="45" spans="1:10">
      <c r="A1975" s="108"/>
      <c r="B1975" s="108"/>
      <c r="C1975" s="103" t="s">
        <v>1379</v>
      </c>
      <c r="D1975" s="103" t="s">
        <v>1439</v>
      </c>
      <c r="E1975" s="99" t="s">
        <v>3229</v>
      </c>
      <c r="F1975" s="103" t="s">
        <v>1528</v>
      </c>
      <c r="G1975" s="99" t="s">
        <v>1396</v>
      </c>
      <c r="H1975" s="103" t="s">
        <v>1397</v>
      </c>
      <c r="I1975" s="103" t="s">
        <v>1384</v>
      </c>
      <c r="J1975" s="99" t="s">
        <v>3230</v>
      </c>
    </row>
    <row r="1976" ht="22.5" spans="1:10">
      <c r="A1976" s="108"/>
      <c r="B1976" s="108"/>
      <c r="C1976" s="103" t="s">
        <v>1379</v>
      </c>
      <c r="D1976" s="103" t="s">
        <v>1583</v>
      </c>
      <c r="E1976" s="99" t="s">
        <v>3231</v>
      </c>
      <c r="F1976" s="103" t="s">
        <v>1375</v>
      </c>
      <c r="G1976" s="99" t="s">
        <v>3232</v>
      </c>
      <c r="H1976" s="103" t="s">
        <v>1536</v>
      </c>
      <c r="I1976" s="103" t="s">
        <v>1384</v>
      </c>
      <c r="J1976" s="99" t="s">
        <v>3233</v>
      </c>
    </row>
    <row r="1977" ht="101.25" spans="1:10">
      <c r="A1977" s="108"/>
      <c r="B1977" s="108"/>
      <c r="C1977" s="103" t="s">
        <v>1399</v>
      </c>
      <c r="D1977" s="103" t="s">
        <v>1400</v>
      </c>
      <c r="E1977" s="99" t="s">
        <v>3234</v>
      </c>
      <c r="F1977" s="103" t="s">
        <v>1528</v>
      </c>
      <c r="G1977" s="99" t="s">
        <v>1874</v>
      </c>
      <c r="H1977" s="103" t="s">
        <v>1397</v>
      </c>
      <c r="I1977" s="103" t="s">
        <v>1384</v>
      </c>
      <c r="J1977" s="99" t="s">
        <v>3766</v>
      </c>
    </row>
    <row r="1978" ht="90" spans="1:10">
      <c r="A1978" s="108"/>
      <c r="B1978" s="108"/>
      <c r="C1978" s="103" t="s">
        <v>1404</v>
      </c>
      <c r="D1978" s="103" t="s">
        <v>1405</v>
      </c>
      <c r="E1978" s="99" t="s">
        <v>3086</v>
      </c>
      <c r="F1978" s="103" t="s">
        <v>3236</v>
      </c>
      <c r="G1978" s="99" t="s">
        <v>1426</v>
      </c>
      <c r="H1978" s="103" t="s">
        <v>1397</v>
      </c>
      <c r="I1978" s="103" t="s">
        <v>1384</v>
      </c>
      <c r="J1978" s="99" t="s">
        <v>3237</v>
      </c>
    </row>
    <row r="1979" ht="90" spans="1:10">
      <c r="A1979" s="110"/>
      <c r="B1979" s="110"/>
      <c r="C1979" s="103" t="s">
        <v>1404</v>
      </c>
      <c r="D1979" s="103" t="s">
        <v>1405</v>
      </c>
      <c r="E1979" s="99" t="s">
        <v>3238</v>
      </c>
      <c r="F1979" s="103" t="s">
        <v>1375</v>
      </c>
      <c r="G1979" s="99" t="s">
        <v>1450</v>
      </c>
      <c r="H1979" s="103" t="s">
        <v>1397</v>
      </c>
      <c r="I1979" s="103" t="s">
        <v>1384</v>
      </c>
      <c r="J1979" s="99" t="s">
        <v>3237</v>
      </c>
    </row>
    <row r="1980" ht="45" spans="1:10">
      <c r="A1980" s="106" t="s">
        <v>3296</v>
      </c>
      <c r="B1980" s="106" t="s">
        <v>3297</v>
      </c>
      <c r="C1980" s="103" t="s">
        <v>1379</v>
      </c>
      <c r="D1980" s="103" t="s">
        <v>1380</v>
      </c>
      <c r="E1980" s="99" t="s">
        <v>3363</v>
      </c>
      <c r="F1980" s="103" t="s">
        <v>1528</v>
      </c>
      <c r="G1980" s="99" t="s">
        <v>3767</v>
      </c>
      <c r="H1980" s="103" t="s">
        <v>1678</v>
      </c>
      <c r="I1980" s="103" t="s">
        <v>1384</v>
      </c>
      <c r="J1980" s="99" t="s">
        <v>3183</v>
      </c>
    </row>
    <row r="1981" ht="67.5" spans="1:10">
      <c r="A1981" s="108"/>
      <c r="B1981" s="108"/>
      <c r="C1981" s="103" t="s">
        <v>1379</v>
      </c>
      <c r="D1981" s="103" t="s">
        <v>1439</v>
      </c>
      <c r="E1981" s="99" t="s">
        <v>3184</v>
      </c>
      <c r="F1981" s="103" t="s">
        <v>1528</v>
      </c>
      <c r="G1981" s="99" t="s">
        <v>1396</v>
      </c>
      <c r="H1981" s="103" t="s">
        <v>1397</v>
      </c>
      <c r="I1981" s="103" t="s">
        <v>1384</v>
      </c>
      <c r="J1981" s="99" t="s">
        <v>3185</v>
      </c>
    </row>
    <row r="1982" ht="45" spans="1:10">
      <c r="A1982" s="108"/>
      <c r="B1982" s="108"/>
      <c r="C1982" s="103" t="s">
        <v>1379</v>
      </c>
      <c r="D1982" s="103" t="s">
        <v>1439</v>
      </c>
      <c r="E1982" s="99" t="s">
        <v>3285</v>
      </c>
      <c r="F1982" s="103" t="s">
        <v>1487</v>
      </c>
      <c r="G1982" s="99" t="s">
        <v>1477</v>
      </c>
      <c r="H1982" s="103" t="s">
        <v>1397</v>
      </c>
      <c r="I1982" s="103" t="s">
        <v>1384</v>
      </c>
      <c r="J1982" s="99" t="s">
        <v>3187</v>
      </c>
    </row>
    <row r="1983" ht="22.5" spans="1:10">
      <c r="A1983" s="108"/>
      <c r="B1983" s="108"/>
      <c r="C1983" s="103" t="s">
        <v>1379</v>
      </c>
      <c r="D1983" s="103" t="s">
        <v>1394</v>
      </c>
      <c r="E1983" s="99" t="s">
        <v>3188</v>
      </c>
      <c r="F1983" s="103" t="s">
        <v>1528</v>
      </c>
      <c r="G1983" s="99" t="s">
        <v>1396</v>
      </c>
      <c r="H1983" s="103" t="s">
        <v>1397</v>
      </c>
      <c r="I1983" s="103" t="s">
        <v>1384</v>
      </c>
      <c r="J1983" s="99" t="s">
        <v>3164</v>
      </c>
    </row>
    <row r="1984" ht="67.5" spans="1:10">
      <c r="A1984" s="108"/>
      <c r="B1984" s="108"/>
      <c r="C1984" s="103" t="s">
        <v>1379</v>
      </c>
      <c r="D1984" s="103" t="s">
        <v>1583</v>
      </c>
      <c r="E1984" s="99" t="s">
        <v>3368</v>
      </c>
      <c r="F1984" s="103" t="s">
        <v>1528</v>
      </c>
      <c r="G1984" s="99" t="s">
        <v>3391</v>
      </c>
      <c r="H1984" s="103" t="s">
        <v>1924</v>
      </c>
      <c r="I1984" s="103" t="s">
        <v>1384</v>
      </c>
      <c r="J1984" s="99" t="s">
        <v>3191</v>
      </c>
    </row>
    <row r="1985" ht="33.75" spans="1:10">
      <c r="A1985" s="108"/>
      <c r="B1985" s="108"/>
      <c r="C1985" s="103" t="s">
        <v>1399</v>
      </c>
      <c r="D1985" s="103" t="s">
        <v>1400</v>
      </c>
      <c r="E1985" s="99" t="s">
        <v>3192</v>
      </c>
      <c r="F1985" s="103" t="s">
        <v>1487</v>
      </c>
      <c r="G1985" s="99" t="s">
        <v>3306</v>
      </c>
      <c r="H1985" s="103" t="s">
        <v>1397</v>
      </c>
      <c r="I1985" s="103" t="s">
        <v>1384</v>
      </c>
      <c r="J1985" s="99" t="s">
        <v>3193</v>
      </c>
    </row>
    <row r="1986" ht="67.5" spans="1:10">
      <c r="A1986" s="108"/>
      <c r="B1986" s="108"/>
      <c r="C1986" s="103" t="s">
        <v>1399</v>
      </c>
      <c r="D1986" s="103" t="s">
        <v>1400</v>
      </c>
      <c r="E1986" s="99" t="s">
        <v>3301</v>
      </c>
      <c r="F1986" s="103" t="s">
        <v>1528</v>
      </c>
      <c r="G1986" s="99" t="s">
        <v>1396</v>
      </c>
      <c r="H1986" s="103" t="s">
        <v>1397</v>
      </c>
      <c r="I1986" s="103" t="s">
        <v>1384</v>
      </c>
      <c r="J1986" s="99" t="s">
        <v>3302</v>
      </c>
    </row>
    <row r="1987" ht="67.5" spans="1:10">
      <c r="A1987" s="108"/>
      <c r="B1987" s="108"/>
      <c r="C1987" s="103" t="s">
        <v>1399</v>
      </c>
      <c r="D1987" s="103" t="s">
        <v>1503</v>
      </c>
      <c r="E1987" s="99" t="s">
        <v>3194</v>
      </c>
      <c r="F1987" s="103" t="s">
        <v>1528</v>
      </c>
      <c r="G1987" s="99" t="s">
        <v>2355</v>
      </c>
      <c r="H1987" s="103" t="s">
        <v>1505</v>
      </c>
      <c r="I1987" s="103" t="s">
        <v>1384</v>
      </c>
      <c r="J1987" s="99" t="s">
        <v>3195</v>
      </c>
    </row>
    <row r="1988" ht="67.5" spans="1:10">
      <c r="A1988" s="108"/>
      <c r="B1988" s="108"/>
      <c r="C1988" s="103" t="s">
        <v>1404</v>
      </c>
      <c r="D1988" s="103" t="s">
        <v>1405</v>
      </c>
      <c r="E1988" s="99" t="s">
        <v>3196</v>
      </c>
      <c r="F1988" s="103" t="s">
        <v>1487</v>
      </c>
      <c r="G1988" s="99" t="s">
        <v>1426</v>
      </c>
      <c r="H1988" s="103" t="s">
        <v>1397</v>
      </c>
      <c r="I1988" s="103" t="s">
        <v>1384</v>
      </c>
      <c r="J1988" s="99" t="s">
        <v>3197</v>
      </c>
    </row>
    <row r="1989" ht="67.5" spans="1:10">
      <c r="A1989" s="110"/>
      <c r="B1989" s="110"/>
      <c r="C1989" s="103" t="s">
        <v>1404</v>
      </c>
      <c r="D1989" s="103" t="s">
        <v>1405</v>
      </c>
      <c r="E1989" s="99" t="s">
        <v>3198</v>
      </c>
      <c r="F1989" s="103" t="s">
        <v>1487</v>
      </c>
      <c r="G1989" s="99" t="s">
        <v>1426</v>
      </c>
      <c r="H1989" s="103" t="s">
        <v>1397</v>
      </c>
      <c r="I1989" s="103" t="s">
        <v>1384</v>
      </c>
      <c r="J1989" s="99" t="s">
        <v>3199</v>
      </c>
    </row>
    <row r="1990" ht="45" spans="1:10">
      <c r="A1990" s="106" t="s">
        <v>3313</v>
      </c>
      <c r="B1990" s="106" t="s">
        <v>3297</v>
      </c>
      <c r="C1990" s="103" t="s">
        <v>1379</v>
      </c>
      <c r="D1990" s="103" t="s">
        <v>1380</v>
      </c>
      <c r="E1990" s="99" t="s">
        <v>3363</v>
      </c>
      <c r="F1990" s="103" t="s">
        <v>1528</v>
      </c>
      <c r="G1990" s="99" t="s">
        <v>3768</v>
      </c>
      <c r="H1990" s="103" t="s">
        <v>1678</v>
      </c>
      <c r="I1990" s="103" t="s">
        <v>1384</v>
      </c>
      <c r="J1990" s="99" t="s">
        <v>3183</v>
      </c>
    </row>
    <row r="1991" ht="67.5" spans="1:10">
      <c r="A1991" s="108"/>
      <c r="B1991" s="108"/>
      <c r="C1991" s="103" t="s">
        <v>1379</v>
      </c>
      <c r="D1991" s="103" t="s">
        <v>1439</v>
      </c>
      <c r="E1991" s="99" t="s">
        <v>3184</v>
      </c>
      <c r="F1991" s="103" t="s">
        <v>1528</v>
      </c>
      <c r="G1991" s="99" t="s">
        <v>1396</v>
      </c>
      <c r="H1991" s="103" t="s">
        <v>1397</v>
      </c>
      <c r="I1991" s="103" t="s">
        <v>1384</v>
      </c>
      <c r="J1991" s="99" t="s">
        <v>3284</v>
      </c>
    </row>
    <row r="1992" ht="45" spans="1:10">
      <c r="A1992" s="108"/>
      <c r="B1992" s="108"/>
      <c r="C1992" s="103" t="s">
        <v>1379</v>
      </c>
      <c r="D1992" s="103" t="s">
        <v>1439</v>
      </c>
      <c r="E1992" s="99" t="s">
        <v>3285</v>
      </c>
      <c r="F1992" s="103" t="s">
        <v>1487</v>
      </c>
      <c r="G1992" s="99" t="s">
        <v>1477</v>
      </c>
      <c r="H1992" s="103" t="s">
        <v>1397</v>
      </c>
      <c r="I1992" s="103" t="s">
        <v>1384</v>
      </c>
      <c r="J1992" s="99" t="s">
        <v>3187</v>
      </c>
    </row>
    <row r="1993" ht="22.5" spans="1:10">
      <c r="A1993" s="108"/>
      <c r="B1993" s="108"/>
      <c r="C1993" s="103" t="s">
        <v>1379</v>
      </c>
      <c r="D1993" s="103" t="s">
        <v>1394</v>
      </c>
      <c r="E1993" s="99" t="s">
        <v>3188</v>
      </c>
      <c r="F1993" s="103" t="s">
        <v>1528</v>
      </c>
      <c r="G1993" s="99" t="s">
        <v>1396</v>
      </c>
      <c r="H1993" s="103" t="s">
        <v>1397</v>
      </c>
      <c r="I1993" s="103" t="s">
        <v>1384</v>
      </c>
      <c r="J1993" s="99" t="s">
        <v>3164</v>
      </c>
    </row>
    <row r="1994" ht="78.75" spans="1:10">
      <c r="A1994" s="108"/>
      <c r="B1994" s="108"/>
      <c r="C1994" s="103" t="s">
        <v>1379</v>
      </c>
      <c r="D1994" s="103" t="s">
        <v>1583</v>
      </c>
      <c r="E1994" s="99" t="s">
        <v>3368</v>
      </c>
      <c r="F1994" s="103" t="s">
        <v>1528</v>
      </c>
      <c r="G1994" s="99" t="s">
        <v>1624</v>
      </c>
      <c r="H1994" s="103" t="s">
        <v>1924</v>
      </c>
      <c r="I1994" s="103" t="s">
        <v>1384</v>
      </c>
      <c r="J1994" s="99" t="s">
        <v>3286</v>
      </c>
    </row>
    <row r="1995" ht="33.75" spans="1:10">
      <c r="A1995" s="108"/>
      <c r="B1995" s="108"/>
      <c r="C1995" s="103" t="s">
        <v>1399</v>
      </c>
      <c r="D1995" s="103" t="s">
        <v>1400</v>
      </c>
      <c r="E1995" s="99" t="s">
        <v>3192</v>
      </c>
      <c r="F1995" s="103" t="s">
        <v>1487</v>
      </c>
      <c r="G1995" s="99" t="s">
        <v>3306</v>
      </c>
      <c r="H1995" s="103" t="s">
        <v>1397</v>
      </c>
      <c r="I1995" s="103" t="s">
        <v>1384</v>
      </c>
      <c r="J1995" s="99" t="s">
        <v>3193</v>
      </c>
    </row>
    <row r="1996" ht="67.5" spans="1:10">
      <c r="A1996" s="108"/>
      <c r="B1996" s="108"/>
      <c r="C1996" s="103" t="s">
        <v>1399</v>
      </c>
      <c r="D1996" s="103" t="s">
        <v>1400</v>
      </c>
      <c r="E1996" s="99" t="s">
        <v>3301</v>
      </c>
      <c r="F1996" s="103" t="s">
        <v>1528</v>
      </c>
      <c r="G1996" s="99" t="s">
        <v>1396</v>
      </c>
      <c r="H1996" s="103" t="s">
        <v>1397</v>
      </c>
      <c r="I1996" s="103" t="s">
        <v>1384</v>
      </c>
      <c r="J1996" s="99" t="s">
        <v>3302</v>
      </c>
    </row>
    <row r="1997" ht="78.75" spans="1:10">
      <c r="A1997" s="108"/>
      <c r="B1997" s="108"/>
      <c r="C1997" s="103" t="s">
        <v>1399</v>
      </c>
      <c r="D1997" s="103" t="s">
        <v>1503</v>
      </c>
      <c r="E1997" s="99" t="s">
        <v>3194</v>
      </c>
      <c r="F1997" s="103" t="s">
        <v>1528</v>
      </c>
      <c r="G1997" s="99" t="s">
        <v>2355</v>
      </c>
      <c r="H1997" s="103" t="s">
        <v>1505</v>
      </c>
      <c r="I1997" s="103" t="s">
        <v>1384</v>
      </c>
      <c r="J1997" s="99" t="s">
        <v>3287</v>
      </c>
    </row>
    <row r="1998" ht="67.5" spans="1:10">
      <c r="A1998" s="108"/>
      <c r="B1998" s="108"/>
      <c r="C1998" s="103" t="s">
        <v>1404</v>
      </c>
      <c r="D1998" s="103" t="s">
        <v>1405</v>
      </c>
      <c r="E1998" s="99" t="s">
        <v>3196</v>
      </c>
      <c r="F1998" s="103" t="s">
        <v>1487</v>
      </c>
      <c r="G1998" s="99" t="s">
        <v>1426</v>
      </c>
      <c r="H1998" s="103" t="s">
        <v>1397</v>
      </c>
      <c r="I1998" s="103" t="s">
        <v>1384</v>
      </c>
      <c r="J1998" s="99" t="s">
        <v>3197</v>
      </c>
    </row>
    <row r="1999" ht="67.5" spans="1:10">
      <c r="A1999" s="110"/>
      <c r="B1999" s="110"/>
      <c r="C1999" s="103" t="s">
        <v>1404</v>
      </c>
      <c r="D1999" s="103" t="s">
        <v>1405</v>
      </c>
      <c r="E1999" s="99" t="s">
        <v>3198</v>
      </c>
      <c r="F1999" s="103" t="s">
        <v>1487</v>
      </c>
      <c r="G1999" s="99" t="s">
        <v>1426</v>
      </c>
      <c r="H1999" s="103" t="s">
        <v>1397</v>
      </c>
      <c r="I1999" s="103" t="s">
        <v>1384</v>
      </c>
      <c r="J1999" s="99" t="s">
        <v>3199</v>
      </c>
    </row>
    <row r="2000" ht="33.75" spans="1:10">
      <c r="A2000" s="106" t="s">
        <v>3269</v>
      </c>
      <c r="B2000" s="106" t="s">
        <v>3270</v>
      </c>
      <c r="C2000" s="103" t="s">
        <v>1379</v>
      </c>
      <c r="D2000" s="103" t="s">
        <v>1380</v>
      </c>
      <c r="E2000" s="99" t="s">
        <v>3485</v>
      </c>
      <c r="F2000" s="103" t="s">
        <v>1528</v>
      </c>
      <c r="G2000" s="99" t="s">
        <v>3769</v>
      </c>
      <c r="H2000" s="103" t="s">
        <v>1530</v>
      </c>
      <c r="I2000" s="103" t="s">
        <v>1384</v>
      </c>
      <c r="J2000" s="99" t="s">
        <v>3173</v>
      </c>
    </row>
    <row r="2001" ht="45" spans="1:10">
      <c r="A2001" s="108"/>
      <c r="B2001" s="108"/>
      <c r="C2001" s="103" t="s">
        <v>1379</v>
      </c>
      <c r="D2001" s="103" t="s">
        <v>1439</v>
      </c>
      <c r="E2001" s="99" t="s">
        <v>3229</v>
      </c>
      <c r="F2001" s="103" t="s">
        <v>1528</v>
      </c>
      <c r="G2001" s="99" t="s">
        <v>1472</v>
      </c>
      <c r="H2001" s="103" t="s">
        <v>1397</v>
      </c>
      <c r="I2001" s="103" t="s">
        <v>1384</v>
      </c>
      <c r="J2001" s="99" t="s">
        <v>3273</v>
      </c>
    </row>
    <row r="2002" ht="22.5" spans="1:10">
      <c r="A2002" s="108"/>
      <c r="B2002" s="108"/>
      <c r="C2002" s="103" t="s">
        <v>1379</v>
      </c>
      <c r="D2002" s="103" t="s">
        <v>1394</v>
      </c>
      <c r="E2002" s="99" t="s">
        <v>3078</v>
      </c>
      <c r="F2002" s="103" t="s">
        <v>1528</v>
      </c>
      <c r="G2002" s="99" t="s">
        <v>1472</v>
      </c>
      <c r="H2002" s="103" t="s">
        <v>1397</v>
      </c>
      <c r="I2002" s="103" t="s">
        <v>1384</v>
      </c>
      <c r="J2002" s="99" t="s">
        <v>3274</v>
      </c>
    </row>
    <row r="2003" ht="22.5" spans="1:10">
      <c r="A2003" s="108"/>
      <c r="B2003" s="108"/>
      <c r="C2003" s="103" t="s">
        <v>1379</v>
      </c>
      <c r="D2003" s="103" t="s">
        <v>1583</v>
      </c>
      <c r="E2003" s="99" t="s">
        <v>3489</v>
      </c>
      <c r="F2003" s="103" t="s">
        <v>1375</v>
      </c>
      <c r="G2003" s="99" t="s">
        <v>3378</v>
      </c>
      <c r="H2003" s="103" t="s">
        <v>1536</v>
      </c>
      <c r="I2003" s="103" t="s">
        <v>1384</v>
      </c>
      <c r="J2003" s="99" t="s">
        <v>3276</v>
      </c>
    </row>
    <row r="2004" ht="22.5" spans="1:10">
      <c r="A2004" s="108"/>
      <c r="B2004" s="108"/>
      <c r="C2004" s="103" t="s">
        <v>1379</v>
      </c>
      <c r="D2004" s="103" t="s">
        <v>1583</v>
      </c>
      <c r="E2004" s="99" t="s">
        <v>3491</v>
      </c>
      <c r="F2004" s="103" t="s">
        <v>1375</v>
      </c>
      <c r="G2004" s="99" t="s">
        <v>3492</v>
      </c>
      <c r="H2004" s="103" t="s">
        <v>1536</v>
      </c>
      <c r="I2004" s="103" t="s">
        <v>1384</v>
      </c>
      <c r="J2004" s="99" t="s">
        <v>3276</v>
      </c>
    </row>
    <row r="2005" ht="101.25" spans="1:10">
      <c r="A2005" s="108"/>
      <c r="B2005" s="108"/>
      <c r="C2005" s="103" t="s">
        <v>1399</v>
      </c>
      <c r="D2005" s="103" t="s">
        <v>1400</v>
      </c>
      <c r="E2005" s="99" t="s">
        <v>3234</v>
      </c>
      <c r="F2005" s="103" t="s">
        <v>1487</v>
      </c>
      <c r="G2005" s="99" t="s">
        <v>1450</v>
      </c>
      <c r="H2005" s="103" t="s">
        <v>1397</v>
      </c>
      <c r="I2005" s="103" t="s">
        <v>1384</v>
      </c>
      <c r="J2005" s="99" t="s">
        <v>3175</v>
      </c>
    </row>
    <row r="2006" ht="90" spans="1:10">
      <c r="A2006" s="110"/>
      <c r="B2006" s="110"/>
      <c r="C2006" s="103" t="s">
        <v>1404</v>
      </c>
      <c r="D2006" s="103" t="s">
        <v>1405</v>
      </c>
      <c r="E2006" s="99" t="s">
        <v>1538</v>
      </c>
      <c r="F2006" s="103" t="s">
        <v>1487</v>
      </c>
      <c r="G2006" s="99" t="s">
        <v>1450</v>
      </c>
      <c r="H2006" s="103" t="s">
        <v>1397</v>
      </c>
      <c r="I2006" s="103" t="s">
        <v>1384</v>
      </c>
      <c r="J2006" s="99" t="s">
        <v>3177</v>
      </c>
    </row>
    <row r="2007" ht="22.5" spans="1:10">
      <c r="A2007" s="106" t="s">
        <v>3770</v>
      </c>
      <c r="B2007" s="106" t="s">
        <v>3762</v>
      </c>
      <c r="C2007" s="103" t="s">
        <v>1379</v>
      </c>
      <c r="D2007" s="103" t="s">
        <v>1380</v>
      </c>
      <c r="E2007" s="99" t="s">
        <v>3104</v>
      </c>
      <c r="F2007" s="103" t="s">
        <v>1487</v>
      </c>
      <c r="G2007" s="99" t="s">
        <v>1500</v>
      </c>
      <c r="H2007" s="103" t="s">
        <v>1388</v>
      </c>
      <c r="I2007" s="103" t="s">
        <v>1384</v>
      </c>
      <c r="J2007" s="99" t="s">
        <v>3106</v>
      </c>
    </row>
    <row r="2008" ht="22.5" spans="1:10">
      <c r="A2008" s="108"/>
      <c r="B2008" s="108"/>
      <c r="C2008" s="103" t="s">
        <v>1379</v>
      </c>
      <c r="D2008" s="103" t="s">
        <v>1439</v>
      </c>
      <c r="E2008" s="99" t="s">
        <v>3107</v>
      </c>
      <c r="F2008" s="103" t="s">
        <v>1487</v>
      </c>
      <c r="G2008" s="99" t="s">
        <v>1477</v>
      </c>
      <c r="H2008" s="103" t="s">
        <v>1397</v>
      </c>
      <c r="I2008" s="103" t="s">
        <v>1384</v>
      </c>
      <c r="J2008" s="99" t="s">
        <v>3108</v>
      </c>
    </row>
    <row r="2009" ht="22.5" spans="1:10">
      <c r="A2009" s="108"/>
      <c r="B2009" s="108"/>
      <c r="C2009" s="103" t="s">
        <v>1379</v>
      </c>
      <c r="D2009" s="103" t="s">
        <v>1583</v>
      </c>
      <c r="E2009" s="99" t="s">
        <v>3109</v>
      </c>
      <c r="F2009" s="103" t="s">
        <v>1841</v>
      </c>
      <c r="G2009" s="99" t="s">
        <v>3771</v>
      </c>
      <c r="H2009" s="103" t="s">
        <v>1536</v>
      </c>
      <c r="I2009" s="103" t="s">
        <v>1384</v>
      </c>
      <c r="J2009" s="99" t="s">
        <v>3110</v>
      </c>
    </row>
    <row r="2010" ht="45" spans="1:10">
      <c r="A2010" s="108"/>
      <c r="B2010" s="108"/>
      <c r="C2010" s="103" t="s">
        <v>1399</v>
      </c>
      <c r="D2010" s="103" t="s">
        <v>1400</v>
      </c>
      <c r="E2010" s="99" t="s">
        <v>3111</v>
      </c>
      <c r="F2010" s="103" t="s">
        <v>1487</v>
      </c>
      <c r="G2010" s="99" t="s">
        <v>1949</v>
      </c>
      <c r="H2010" s="103" t="s">
        <v>1397</v>
      </c>
      <c r="I2010" s="103" t="s">
        <v>1384</v>
      </c>
      <c r="J2010" s="99" t="s">
        <v>3112</v>
      </c>
    </row>
    <row r="2011" ht="67.5" spans="1:10">
      <c r="A2011" s="110"/>
      <c r="B2011" s="110"/>
      <c r="C2011" s="103" t="s">
        <v>1404</v>
      </c>
      <c r="D2011" s="103" t="s">
        <v>1405</v>
      </c>
      <c r="E2011" s="99" t="s">
        <v>3113</v>
      </c>
      <c r="F2011" s="103" t="s">
        <v>1487</v>
      </c>
      <c r="G2011" s="99" t="s">
        <v>1450</v>
      </c>
      <c r="H2011" s="103" t="s">
        <v>1397</v>
      </c>
      <c r="I2011" s="103" t="s">
        <v>1384</v>
      </c>
      <c r="J2011" s="99" t="s">
        <v>3114</v>
      </c>
    </row>
    <row r="2012" ht="33.75" spans="1:10">
      <c r="A2012" s="106" t="s">
        <v>3213</v>
      </c>
      <c r="B2012" s="106" t="s">
        <v>3214</v>
      </c>
      <c r="C2012" s="103" t="s">
        <v>1379</v>
      </c>
      <c r="D2012" s="103" t="s">
        <v>1380</v>
      </c>
      <c r="E2012" s="99" t="s">
        <v>3215</v>
      </c>
      <c r="F2012" s="103" t="s">
        <v>1528</v>
      </c>
      <c r="G2012" s="99" t="s">
        <v>3662</v>
      </c>
      <c r="H2012" s="103" t="s">
        <v>1536</v>
      </c>
      <c r="I2012" s="103" t="s">
        <v>1384</v>
      </c>
      <c r="J2012" s="99" t="s">
        <v>3216</v>
      </c>
    </row>
    <row r="2013" spans="1:10">
      <c r="A2013" s="108"/>
      <c r="B2013" s="108"/>
      <c r="C2013" s="103" t="s">
        <v>1379</v>
      </c>
      <c r="D2013" s="103" t="s">
        <v>1394</v>
      </c>
      <c r="E2013" s="99" t="s">
        <v>3163</v>
      </c>
      <c r="F2013" s="103" t="s">
        <v>1528</v>
      </c>
      <c r="G2013" s="99" t="s">
        <v>1396</v>
      </c>
      <c r="H2013" s="103" t="s">
        <v>1397</v>
      </c>
      <c r="I2013" s="103" t="s">
        <v>1384</v>
      </c>
      <c r="J2013" s="99" t="s">
        <v>3217</v>
      </c>
    </row>
    <row r="2014" ht="33.75" spans="1:10">
      <c r="A2014" s="108"/>
      <c r="B2014" s="108"/>
      <c r="C2014" s="103" t="s">
        <v>1379</v>
      </c>
      <c r="D2014" s="103" t="s">
        <v>1583</v>
      </c>
      <c r="E2014" s="99" t="s">
        <v>3218</v>
      </c>
      <c r="F2014" s="103" t="s">
        <v>1528</v>
      </c>
      <c r="G2014" s="99" t="s">
        <v>1624</v>
      </c>
      <c r="H2014" s="103" t="s">
        <v>3208</v>
      </c>
      <c r="I2014" s="103" t="s">
        <v>1384</v>
      </c>
      <c r="J2014" s="99" t="s">
        <v>3219</v>
      </c>
    </row>
    <row r="2015" ht="56.25" spans="1:10">
      <c r="A2015" s="108"/>
      <c r="B2015" s="108"/>
      <c r="C2015" s="103" t="s">
        <v>1399</v>
      </c>
      <c r="D2015" s="103" t="s">
        <v>1400</v>
      </c>
      <c r="E2015" s="99" t="s">
        <v>3220</v>
      </c>
      <c r="F2015" s="103" t="s">
        <v>1487</v>
      </c>
      <c r="G2015" s="99" t="s">
        <v>1426</v>
      </c>
      <c r="H2015" s="103" t="s">
        <v>1397</v>
      </c>
      <c r="I2015" s="103" t="s">
        <v>1384</v>
      </c>
      <c r="J2015" s="99" t="s">
        <v>3335</v>
      </c>
    </row>
    <row r="2016" ht="56.25" spans="1:10">
      <c r="A2016" s="110"/>
      <c r="B2016" s="110"/>
      <c r="C2016" s="103" t="s">
        <v>1404</v>
      </c>
      <c r="D2016" s="103" t="s">
        <v>1405</v>
      </c>
      <c r="E2016" s="99" t="s">
        <v>3222</v>
      </c>
      <c r="F2016" s="103" t="s">
        <v>1487</v>
      </c>
      <c r="G2016" s="99" t="s">
        <v>1426</v>
      </c>
      <c r="H2016" s="103" t="s">
        <v>1397</v>
      </c>
      <c r="I2016" s="103" t="s">
        <v>1384</v>
      </c>
      <c r="J2016" s="99" t="s">
        <v>3335</v>
      </c>
    </row>
    <row r="2017" ht="56.25" spans="1:10">
      <c r="A2017" s="106" t="s">
        <v>3239</v>
      </c>
      <c r="B2017" s="106" t="s">
        <v>3240</v>
      </c>
      <c r="C2017" s="103" t="s">
        <v>1379</v>
      </c>
      <c r="D2017" s="103" t="s">
        <v>1380</v>
      </c>
      <c r="E2017" s="99" t="s">
        <v>3241</v>
      </c>
      <c r="F2017" s="103" t="s">
        <v>1528</v>
      </c>
      <c r="G2017" s="99" t="s">
        <v>1517</v>
      </c>
      <c r="H2017" s="103" t="s">
        <v>1678</v>
      </c>
      <c r="I2017" s="103" t="s">
        <v>1384</v>
      </c>
      <c r="J2017" s="99" t="s">
        <v>3243</v>
      </c>
    </row>
    <row r="2018" ht="56.25" spans="1:10">
      <c r="A2018" s="108"/>
      <c r="B2018" s="108"/>
      <c r="C2018" s="103" t="s">
        <v>1379</v>
      </c>
      <c r="D2018" s="103" t="s">
        <v>1439</v>
      </c>
      <c r="E2018" s="99" t="s">
        <v>3772</v>
      </c>
      <c r="F2018" s="103" t="s">
        <v>1528</v>
      </c>
      <c r="G2018" s="99" t="s">
        <v>1396</v>
      </c>
      <c r="H2018" s="103" t="s">
        <v>1397</v>
      </c>
      <c r="I2018" s="103" t="s">
        <v>1384</v>
      </c>
      <c r="J2018" s="99" t="s">
        <v>3245</v>
      </c>
    </row>
    <row r="2019" ht="22.5" spans="1:10">
      <c r="A2019" s="108"/>
      <c r="B2019" s="108"/>
      <c r="C2019" s="103" t="s">
        <v>1379</v>
      </c>
      <c r="D2019" s="103" t="s">
        <v>1394</v>
      </c>
      <c r="E2019" s="99" t="s">
        <v>3188</v>
      </c>
      <c r="F2019" s="103" t="s">
        <v>1528</v>
      </c>
      <c r="G2019" s="99" t="s">
        <v>1396</v>
      </c>
      <c r="H2019" s="103" t="s">
        <v>1397</v>
      </c>
      <c r="I2019" s="103" t="s">
        <v>1384</v>
      </c>
      <c r="J2019" s="99" t="s">
        <v>3164</v>
      </c>
    </row>
    <row r="2020" ht="56.25" spans="1:10">
      <c r="A2020" s="108"/>
      <c r="B2020" s="108"/>
      <c r="C2020" s="103" t="s">
        <v>1379</v>
      </c>
      <c r="D2020" s="103" t="s">
        <v>1583</v>
      </c>
      <c r="E2020" s="99" t="s">
        <v>3368</v>
      </c>
      <c r="F2020" s="103" t="s">
        <v>1528</v>
      </c>
      <c r="G2020" s="99" t="s">
        <v>2227</v>
      </c>
      <c r="H2020" s="103" t="s">
        <v>1924</v>
      </c>
      <c r="I2020" s="103" t="s">
        <v>1384</v>
      </c>
      <c r="J2020" s="99" t="s">
        <v>3247</v>
      </c>
    </row>
    <row r="2021" ht="33.75" spans="1:10">
      <c r="A2021" s="108"/>
      <c r="B2021" s="108"/>
      <c r="C2021" s="103" t="s">
        <v>1399</v>
      </c>
      <c r="D2021" s="103" t="s">
        <v>1400</v>
      </c>
      <c r="E2021" s="99" t="s">
        <v>3192</v>
      </c>
      <c r="F2021" s="103" t="s">
        <v>1487</v>
      </c>
      <c r="G2021" s="99" t="s">
        <v>3306</v>
      </c>
      <c r="H2021" s="103" t="s">
        <v>1397</v>
      </c>
      <c r="I2021" s="103" t="s">
        <v>1384</v>
      </c>
      <c r="J2021" s="99" t="s">
        <v>3193</v>
      </c>
    </row>
    <row r="2022" ht="56.25" spans="1:10">
      <c r="A2022" s="108"/>
      <c r="B2022" s="108"/>
      <c r="C2022" s="103" t="s">
        <v>1399</v>
      </c>
      <c r="D2022" s="103" t="s">
        <v>1400</v>
      </c>
      <c r="E2022" s="99" t="s">
        <v>3301</v>
      </c>
      <c r="F2022" s="103" t="s">
        <v>1528</v>
      </c>
      <c r="G2022" s="99" t="s">
        <v>1396</v>
      </c>
      <c r="H2022" s="103" t="s">
        <v>1397</v>
      </c>
      <c r="I2022" s="103" t="s">
        <v>1384</v>
      </c>
      <c r="J2022" s="99" t="s">
        <v>3387</v>
      </c>
    </row>
    <row r="2023" ht="67.5" spans="1:10">
      <c r="A2023" s="108"/>
      <c r="B2023" s="108"/>
      <c r="C2023" s="103" t="s">
        <v>1399</v>
      </c>
      <c r="D2023" s="103" t="s">
        <v>1503</v>
      </c>
      <c r="E2023" s="99" t="s">
        <v>3194</v>
      </c>
      <c r="F2023" s="103" t="s">
        <v>1528</v>
      </c>
      <c r="G2023" s="99" t="s">
        <v>2355</v>
      </c>
      <c r="H2023" s="103" t="s">
        <v>1505</v>
      </c>
      <c r="I2023" s="103" t="s">
        <v>1384</v>
      </c>
      <c r="J2023" s="99" t="s">
        <v>3195</v>
      </c>
    </row>
    <row r="2024" ht="56.25" spans="1:10">
      <c r="A2024" s="108"/>
      <c r="B2024" s="108"/>
      <c r="C2024" s="103" t="s">
        <v>1404</v>
      </c>
      <c r="D2024" s="103" t="s">
        <v>1405</v>
      </c>
      <c r="E2024" s="99" t="s">
        <v>3196</v>
      </c>
      <c r="F2024" s="103" t="s">
        <v>1487</v>
      </c>
      <c r="G2024" s="99" t="s">
        <v>1426</v>
      </c>
      <c r="H2024" s="103" t="s">
        <v>1397</v>
      </c>
      <c r="I2024" s="103" t="s">
        <v>1384</v>
      </c>
      <c r="J2024" s="99" t="s">
        <v>3248</v>
      </c>
    </row>
    <row r="2025" ht="67.5" spans="1:10">
      <c r="A2025" s="110"/>
      <c r="B2025" s="110"/>
      <c r="C2025" s="103" t="s">
        <v>1404</v>
      </c>
      <c r="D2025" s="103" t="s">
        <v>1405</v>
      </c>
      <c r="E2025" s="99" t="s">
        <v>3198</v>
      </c>
      <c r="F2025" s="103" t="s">
        <v>1487</v>
      </c>
      <c r="G2025" s="99" t="s">
        <v>1426</v>
      </c>
      <c r="H2025" s="103" t="s">
        <v>1397</v>
      </c>
      <c r="I2025" s="103" t="s">
        <v>1384</v>
      </c>
      <c r="J2025" s="99" t="s">
        <v>3249</v>
      </c>
    </row>
    <row r="2026" spans="1:10">
      <c r="A2026" s="99" t="s">
        <v>3773</v>
      </c>
      <c r="B2026" s="104"/>
      <c r="C2026" s="104"/>
      <c r="D2026" s="104"/>
      <c r="E2026" s="104"/>
      <c r="F2026" s="105"/>
      <c r="G2026" s="104"/>
      <c r="H2026" s="105"/>
      <c r="I2026" s="105"/>
      <c r="J2026" s="104"/>
    </row>
    <row r="2027" ht="45" spans="1:10">
      <c r="A2027" s="106" t="s">
        <v>3296</v>
      </c>
      <c r="B2027" s="106" t="s">
        <v>3297</v>
      </c>
      <c r="C2027" s="103" t="s">
        <v>1379</v>
      </c>
      <c r="D2027" s="103" t="s">
        <v>1380</v>
      </c>
      <c r="E2027" s="99" t="s">
        <v>3282</v>
      </c>
      <c r="F2027" s="103" t="s">
        <v>1528</v>
      </c>
      <c r="G2027" s="99" t="s">
        <v>3774</v>
      </c>
      <c r="H2027" s="103" t="s">
        <v>1678</v>
      </c>
      <c r="I2027" s="103" t="s">
        <v>1384</v>
      </c>
      <c r="J2027" s="99" t="s">
        <v>3183</v>
      </c>
    </row>
    <row r="2028" ht="67.5" spans="1:10">
      <c r="A2028" s="108"/>
      <c r="B2028" s="108"/>
      <c r="C2028" s="103" t="s">
        <v>1379</v>
      </c>
      <c r="D2028" s="103" t="s">
        <v>1439</v>
      </c>
      <c r="E2028" s="99" t="s">
        <v>3184</v>
      </c>
      <c r="F2028" s="103" t="s">
        <v>1528</v>
      </c>
      <c r="G2028" s="99" t="s">
        <v>3775</v>
      </c>
      <c r="H2028" s="103" t="s">
        <v>1397</v>
      </c>
      <c r="I2028" s="103" t="s">
        <v>1384</v>
      </c>
      <c r="J2028" s="99" t="s">
        <v>3185</v>
      </c>
    </row>
    <row r="2029" ht="45" spans="1:10">
      <c r="A2029" s="108"/>
      <c r="B2029" s="108"/>
      <c r="C2029" s="103" t="s">
        <v>1379</v>
      </c>
      <c r="D2029" s="103" t="s">
        <v>1439</v>
      </c>
      <c r="E2029" s="99" t="s">
        <v>3186</v>
      </c>
      <c r="F2029" s="103" t="s">
        <v>1487</v>
      </c>
      <c r="G2029" s="99" t="s">
        <v>1477</v>
      </c>
      <c r="H2029" s="103" t="s">
        <v>1397</v>
      </c>
      <c r="I2029" s="103" t="s">
        <v>1384</v>
      </c>
      <c r="J2029" s="99" t="s">
        <v>3187</v>
      </c>
    </row>
    <row r="2030" ht="22.5" spans="1:10">
      <c r="A2030" s="108"/>
      <c r="B2030" s="108"/>
      <c r="C2030" s="103" t="s">
        <v>1379</v>
      </c>
      <c r="D2030" s="103" t="s">
        <v>1394</v>
      </c>
      <c r="E2030" s="99" t="s">
        <v>3188</v>
      </c>
      <c r="F2030" s="103" t="s">
        <v>1528</v>
      </c>
      <c r="G2030" s="99" t="s">
        <v>1396</v>
      </c>
      <c r="H2030" s="103" t="s">
        <v>1397</v>
      </c>
      <c r="I2030" s="103" t="s">
        <v>1384</v>
      </c>
      <c r="J2030" s="99" t="s">
        <v>3164</v>
      </c>
    </row>
    <row r="2031" ht="67.5" spans="1:10">
      <c r="A2031" s="108"/>
      <c r="B2031" s="108"/>
      <c r="C2031" s="103" t="s">
        <v>1379</v>
      </c>
      <c r="D2031" s="103" t="s">
        <v>1583</v>
      </c>
      <c r="E2031" s="99" t="s">
        <v>3776</v>
      </c>
      <c r="F2031" s="103" t="s">
        <v>1528</v>
      </c>
      <c r="G2031" s="99" t="s">
        <v>3190</v>
      </c>
      <c r="H2031" s="103" t="s">
        <v>1924</v>
      </c>
      <c r="I2031" s="103" t="s">
        <v>1384</v>
      </c>
      <c r="J2031" s="99" t="s">
        <v>3191</v>
      </c>
    </row>
    <row r="2032" ht="33.75" spans="1:10">
      <c r="A2032" s="108"/>
      <c r="B2032" s="108"/>
      <c r="C2032" s="103" t="s">
        <v>1399</v>
      </c>
      <c r="D2032" s="103" t="s">
        <v>1400</v>
      </c>
      <c r="E2032" s="99" t="s">
        <v>3192</v>
      </c>
      <c r="F2032" s="103" t="s">
        <v>1487</v>
      </c>
      <c r="G2032" s="99" t="s">
        <v>1874</v>
      </c>
      <c r="H2032" s="103" t="s">
        <v>1397</v>
      </c>
      <c r="I2032" s="103" t="s">
        <v>1384</v>
      </c>
      <c r="J2032" s="99" t="s">
        <v>3193</v>
      </c>
    </row>
    <row r="2033" ht="67.5" spans="1:10">
      <c r="A2033" s="108"/>
      <c r="B2033" s="108"/>
      <c r="C2033" s="103" t="s">
        <v>1399</v>
      </c>
      <c r="D2033" s="103" t="s">
        <v>1503</v>
      </c>
      <c r="E2033" s="99" t="s">
        <v>3194</v>
      </c>
      <c r="F2033" s="103" t="s">
        <v>1528</v>
      </c>
      <c r="G2033" s="99" t="s">
        <v>2231</v>
      </c>
      <c r="H2033" s="103" t="s">
        <v>1505</v>
      </c>
      <c r="I2033" s="103" t="s">
        <v>1384</v>
      </c>
      <c r="J2033" s="99" t="s">
        <v>3195</v>
      </c>
    </row>
    <row r="2034" ht="67.5" spans="1:10">
      <c r="A2034" s="108"/>
      <c r="B2034" s="108"/>
      <c r="C2034" s="103" t="s">
        <v>1404</v>
      </c>
      <c r="D2034" s="103" t="s">
        <v>1405</v>
      </c>
      <c r="E2034" s="99" t="s">
        <v>3196</v>
      </c>
      <c r="F2034" s="103" t="s">
        <v>1487</v>
      </c>
      <c r="G2034" s="99" t="s">
        <v>1426</v>
      </c>
      <c r="H2034" s="103" t="s">
        <v>1397</v>
      </c>
      <c r="I2034" s="103" t="s">
        <v>1384</v>
      </c>
      <c r="J2034" s="99" t="s">
        <v>3197</v>
      </c>
    </row>
    <row r="2035" ht="67.5" spans="1:10">
      <c r="A2035" s="110"/>
      <c r="B2035" s="110"/>
      <c r="C2035" s="103" t="s">
        <v>1404</v>
      </c>
      <c r="D2035" s="103" t="s">
        <v>1405</v>
      </c>
      <c r="E2035" s="99" t="s">
        <v>3198</v>
      </c>
      <c r="F2035" s="103" t="s">
        <v>1487</v>
      </c>
      <c r="G2035" s="99" t="s">
        <v>1426</v>
      </c>
      <c r="H2035" s="103" t="s">
        <v>1397</v>
      </c>
      <c r="I2035" s="103" t="s">
        <v>1384</v>
      </c>
      <c r="J2035" s="99" t="s">
        <v>3199</v>
      </c>
    </row>
    <row r="2036" ht="45" spans="1:10">
      <c r="A2036" s="106" t="s">
        <v>3250</v>
      </c>
      <c r="B2036" s="106" t="s">
        <v>3251</v>
      </c>
      <c r="C2036" s="103" t="s">
        <v>1379</v>
      </c>
      <c r="D2036" s="103" t="s">
        <v>1380</v>
      </c>
      <c r="E2036" s="99" t="s">
        <v>3252</v>
      </c>
      <c r="F2036" s="103" t="s">
        <v>1528</v>
      </c>
      <c r="G2036" s="99" t="s">
        <v>3777</v>
      </c>
      <c r="H2036" s="103" t="s">
        <v>1678</v>
      </c>
      <c r="I2036" s="103" t="s">
        <v>1384</v>
      </c>
      <c r="J2036" s="99" t="s">
        <v>3778</v>
      </c>
    </row>
    <row r="2037" ht="33.75" spans="1:10">
      <c r="A2037" s="108"/>
      <c r="B2037" s="108"/>
      <c r="C2037" s="103" t="s">
        <v>1379</v>
      </c>
      <c r="D2037" s="103" t="s">
        <v>1439</v>
      </c>
      <c r="E2037" s="99" t="s">
        <v>3255</v>
      </c>
      <c r="F2037" s="103" t="s">
        <v>1487</v>
      </c>
      <c r="G2037" s="99" t="s">
        <v>1396</v>
      </c>
      <c r="H2037" s="103" t="s">
        <v>1397</v>
      </c>
      <c r="I2037" s="103" t="s">
        <v>1384</v>
      </c>
      <c r="J2037" s="99" t="s">
        <v>3256</v>
      </c>
    </row>
    <row r="2038" ht="45" spans="1:10">
      <c r="A2038" s="108"/>
      <c r="B2038" s="108"/>
      <c r="C2038" s="103" t="s">
        <v>1379</v>
      </c>
      <c r="D2038" s="103" t="s">
        <v>1394</v>
      </c>
      <c r="E2038" s="99" t="s">
        <v>3257</v>
      </c>
      <c r="F2038" s="103" t="s">
        <v>1528</v>
      </c>
      <c r="G2038" s="99" t="s">
        <v>1396</v>
      </c>
      <c r="H2038" s="103" t="s">
        <v>1397</v>
      </c>
      <c r="I2038" s="103" t="s">
        <v>1384</v>
      </c>
      <c r="J2038" s="99" t="s">
        <v>3779</v>
      </c>
    </row>
    <row r="2039" ht="45" spans="1:10">
      <c r="A2039" s="108"/>
      <c r="B2039" s="108"/>
      <c r="C2039" s="103" t="s">
        <v>1379</v>
      </c>
      <c r="D2039" s="103" t="s">
        <v>1583</v>
      </c>
      <c r="E2039" s="99" t="s">
        <v>3259</v>
      </c>
      <c r="F2039" s="103" t="s">
        <v>1528</v>
      </c>
      <c r="G2039" s="99" t="s">
        <v>3260</v>
      </c>
      <c r="H2039" s="103" t="s">
        <v>1536</v>
      </c>
      <c r="I2039" s="103" t="s">
        <v>1384</v>
      </c>
      <c r="J2039" s="99" t="s">
        <v>3780</v>
      </c>
    </row>
    <row r="2040" ht="78.75" spans="1:10">
      <c r="A2040" s="108"/>
      <c r="B2040" s="108"/>
      <c r="C2040" s="103" t="s">
        <v>1399</v>
      </c>
      <c r="D2040" s="103" t="s">
        <v>1400</v>
      </c>
      <c r="E2040" s="99" t="s">
        <v>3781</v>
      </c>
      <c r="F2040" s="103" t="s">
        <v>1528</v>
      </c>
      <c r="G2040" s="99" t="s">
        <v>1426</v>
      </c>
      <c r="H2040" s="103" t="s">
        <v>1397</v>
      </c>
      <c r="I2040" s="103" t="s">
        <v>1384</v>
      </c>
      <c r="J2040" s="99" t="s">
        <v>3361</v>
      </c>
    </row>
    <row r="2041" ht="56.25" spans="1:10">
      <c r="A2041" s="108"/>
      <c r="B2041" s="108"/>
      <c r="C2041" s="103" t="s">
        <v>1399</v>
      </c>
      <c r="D2041" s="103" t="s">
        <v>1503</v>
      </c>
      <c r="E2041" s="99" t="s">
        <v>3264</v>
      </c>
      <c r="F2041" s="103" t="s">
        <v>1841</v>
      </c>
      <c r="G2041" s="99" t="s">
        <v>1577</v>
      </c>
      <c r="H2041" s="103" t="s">
        <v>1505</v>
      </c>
      <c r="I2041" s="103" t="s">
        <v>1384</v>
      </c>
      <c r="J2041" s="99" t="s">
        <v>3265</v>
      </c>
    </row>
    <row r="2042" ht="78.75" spans="1:10">
      <c r="A2042" s="108"/>
      <c r="B2042" s="108"/>
      <c r="C2042" s="103" t="s">
        <v>1404</v>
      </c>
      <c r="D2042" s="103" t="s">
        <v>1405</v>
      </c>
      <c r="E2042" s="99" t="s">
        <v>3266</v>
      </c>
      <c r="F2042" s="103" t="s">
        <v>1487</v>
      </c>
      <c r="G2042" s="99" t="s">
        <v>1426</v>
      </c>
      <c r="H2042" s="103" t="s">
        <v>1397</v>
      </c>
      <c r="I2042" s="103" t="s">
        <v>1384</v>
      </c>
      <c r="J2042" s="99" t="s">
        <v>3267</v>
      </c>
    </row>
    <row r="2043" ht="78.75" spans="1:10">
      <c r="A2043" s="110"/>
      <c r="B2043" s="110"/>
      <c r="C2043" s="103" t="s">
        <v>1404</v>
      </c>
      <c r="D2043" s="103" t="s">
        <v>1405</v>
      </c>
      <c r="E2043" s="99" t="s">
        <v>3086</v>
      </c>
      <c r="F2043" s="103" t="s">
        <v>1487</v>
      </c>
      <c r="G2043" s="99" t="s">
        <v>1426</v>
      </c>
      <c r="H2043" s="103" t="s">
        <v>1397</v>
      </c>
      <c r="I2043" s="103" t="s">
        <v>1384</v>
      </c>
      <c r="J2043" s="99" t="s">
        <v>3268</v>
      </c>
    </row>
    <row r="2044" ht="56.25" spans="1:10">
      <c r="A2044" s="106" t="s">
        <v>3782</v>
      </c>
      <c r="B2044" s="106" t="s">
        <v>3180</v>
      </c>
      <c r="C2044" s="103" t="s">
        <v>1379</v>
      </c>
      <c r="D2044" s="103" t="s">
        <v>1380</v>
      </c>
      <c r="E2044" s="99" t="s">
        <v>3181</v>
      </c>
      <c r="F2044" s="103" t="s">
        <v>1528</v>
      </c>
      <c r="G2044" s="99" t="s">
        <v>3783</v>
      </c>
      <c r="H2044" s="103" t="s">
        <v>1678</v>
      </c>
      <c r="I2044" s="103" t="s">
        <v>1384</v>
      </c>
      <c r="J2044" s="99" t="s">
        <v>3784</v>
      </c>
    </row>
    <row r="2045" ht="56.25" spans="1:10">
      <c r="A2045" s="108"/>
      <c r="B2045" s="108"/>
      <c r="C2045" s="103" t="s">
        <v>1379</v>
      </c>
      <c r="D2045" s="103" t="s">
        <v>1439</v>
      </c>
      <c r="E2045" s="99" t="s">
        <v>3184</v>
      </c>
      <c r="F2045" s="103" t="s">
        <v>1528</v>
      </c>
      <c r="G2045" s="99" t="s">
        <v>3785</v>
      </c>
      <c r="H2045" s="103" t="s">
        <v>1397</v>
      </c>
      <c r="I2045" s="103" t="s">
        <v>1384</v>
      </c>
      <c r="J2045" s="99" t="s">
        <v>3786</v>
      </c>
    </row>
    <row r="2046" ht="45" spans="1:10">
      <c r="A2046" s="108"/>
      <c r="B2046" s="108"/>
      <c r="C2046" s="103" t="s">
        <v>1379</v>
      </c>
      <c r="D2046" s="103" t="s">
        <v>1439</v>
      </c>
      <c r="E2046" s="99" t="s">
        <v>3186</v>
      </c>
      <c r="F2046" s="103" t="s">
        <v>1487</v>
      </c>
      <c r="G2046" s="99" t="s">
        <v>1477</v>
      </c>
      <c r="H2046" s="103" t="s">
        <v>1397</v>
      </c>
      <c r="I2046" s="103" t="s">
        <v>1384</v>
      </c>
      <c r="J2046" s="99" t="s">
        <v>3187</v>
      </c>
    </row>
    <row r="2047" ht="22.5" spans="1:10">
      <c r="A2047" s="108"/>
      <c r="B2047" s="108"/>
      <c r="C2047" s="103" t="s">
        <v>1379</v>
      </c>
      <c r="D2047" s="103" t="s">
        <v>1394</v>
      </c>
      <c r="E2047" s="99" t="s">
        <v>3188</v>
      </c>
      <c r="F2047" s="103" t="s">
        <v>1528</v>
      </c>
      <c r="G2047" s="99" t="s">
        <v>1396</v>
      </c>
      <c r="H2047" s="103" t="s">
        <v>1397</v>
      </c>
      <c r="I2047" s="103" t="s">
        <v>1384</v>
      </c>
      <c r="J2047" s="99" t="s">
        <v>3164</v>
      </c>
    </row>
    <row r="2048" ht="67.5" spans="1:10">
      <c r="A2048" s="108"/>
      <c r="B2048" s="108"/>
      <c r="C2048" s="103" t="s">
        <v>1379</v>
      </c>
      <c r="D2048" s="103" t="s">
        <v>1583</v>
      </c>
      <c r="E2048" s="99" t="s">
        <v>3189</v>
      </c>
      <c r="F2048" s="103" t="s">
        <v>1528</v>
      </c>
      <c r="G2048" s="99" t="s">
        <v>3190</v>
      </c>
      <c r="H2048" s="103" t="s">
        <v>1924</v>
      </c>
      <c r="I2048" s="103" t="s">
        <v>1384</v>
      </c>
      <c r="J2048" s="99" t="s">
        <v>3191</v>
      </c>
    </row>
    <row r="2049" ht="33.75" spans="1:10">
      <c r="A2049" s="108"/>
      <c r="B2049" s="108"/>
      <c r="C2049" s="103" t="s">
        <v>1399</v>
      </c>
      <c r="D2049" s="103" t="s">
        <v>1400</v>
      </c>
      <c r="E2049" s="99" t="s">
        <v>3192</v>
      </c>
      <c r="F2049" s="103" t="s">
        <v>1487</v>
      </c>
      <c r="G2049" s="99" t="s">
        <v>1874</v>
      </c>
      <c r="H2049" s="103" t="s">
        <v>1397</v>
      </c>
      <c r="I2049" s="103" t="s">
        <v>1384</v>
      </c>
      <c r="J2049" s="99" t="s">
        <v>3787</v>
      </c>
    </row>
    <row r="2050" ht="67.5" spans="1:10">
      <c r="A2050" s="108"/>
      <c r="B2050" s="108"/>
      <c r="C2050" s="103" t="s">
        <v>1399</v>
      </c>
      <c r="D2050" s="103" t="s">
        <v>1503</v>
      </c>
      <c r="E2050" s="99" t="s">
        <v>3194</v>
      </c>
      <c r="F2050" s="103" t="s">
        <v>1528</v>
      </c>
      <c r="G2050" s="99" t="s">
        <v>2355</v>
      </c>
      <c r="H2050" s="103" t="s">
        <v>1505</v>
      </c>
      <c r="I2050" s="103" t="s">
        <v>1384</v>
      </c>
      <c r="J2050" s="99" t="s">
        <v>3195</v>
      </c>
    </row>
    <row r="2051" ht="67.5" spans="1:10">
      <c r="A2051" s="108"/>
      <c r="B2051" s="108"/>
      <c r="C2051" s="103" t="s">
        <v>1404</v>
      </c>
      <c r="D2051" s="103" t="s">
        <v>1405</v>
      </c>
      <c r="E2051" s="99" t="s">
        <v>3196</v>
      </c>
      <c r="F2051" s="103" t="s">
        <v>1487</v>
      </c>
      <c r="G2051" s="99" t="s">
        <v>1426</v>
      </c>
      <c r="H2051" s="103" t="s">
        <v>1397</v>
      </c>
      <c r="I2051" s="103" t="s">
        <v>1384</v>
      </c>
      <c r="J2051" s="99" t="s">
        <v>3197</v>
      </c>
    </row>
    <row r="2052" ht="67.5" spans="1:10">
      <c r="A2052" s="110"/>
      <c r="B2052" s="110"/>
      <c r="C2052" s="103" t="s">
        <v>1404</v>
      </c>
      <c r="D2052" s="103" t="s">
        <v>1405</v>
      </c>
      <c r="E2052" s="99" t="s">
        <v>3198</v>
      </c>
      <c r="F2052" s="103" t="s">
        <v>1487</v>
      </c>
      <c r="G2052" s="99" t="s">
        <v>1426</v>
      </c>
      <c r="H2052" s="103" t="s">
        <v>1397</v>
      </c>
      <c r="I2052" s="103" t="s">
        <v>1384</v>
      </c>
      <c r="J2052" s="99" t="s">
        <v>3199</v>
      </c>
    </row>
    <row r="2053" ht="33.75" spans="1:10">
      <c r="A2053" s="106" t="s">
        <v>3788</v>
      </c>
      <c r="B2053" s="106" t="s">
        <v>3201</v>
      </c>
      <c r="C2053" s="103" t="s">
        <v>1379</v>
      </c>
      <c r="D2053" s="103" t="s">
        <v>1380</v>
      </c>
      <c r="E2053" s="99" t="s">
        <v>3789</v>
      </c>
      <c r="F2053" s="103" t="s">
        <v>1487</v>
      </c>
      <c r="G2053" s="99" t="s">
        <v>3790</v>
      </c>
      <c r="H2053" s="103" t="s">
        <v>1470</v>
      </c>
      <c r="I2053" s="103" t="s">
        <v>1384</v>
      </c>
      <c r="J2053" s="99" t="s">
        <v>3791</v>
      </c>
    </row>
    <row r="2054" ht="22.5" spans="1:10">
      <c r="A2054" s="108"/>
      <c r="B2054" s="108"/>
      <c r="C2054" s="103" t="s">
        <v>1379</v>
      </c>
      <c r="D2054" s="103" t="s">
        <v>1439</v>
      </c>
      <c r="E2054" s="99" t="s">
        <v>3792</v>
      </c>
      <c r="F2054" s="103" t="s">
        <v>1487</v>
      </c>
      <c r="G2054" s="99" t="s">
        <v>1426</v>
      </c>
      <c r="H2054" s="103" t="s">
        <v>1397</v>
      </c>
      <c r="I2054" s="103" t="s">
        <v>1384</v>
      </c>
      <c r="J2054" s="99" t="s">
        <v>3206</v>
      </c>
    </row>
    <row r="2055" ht="33.75" spans="1:10">
      <c r="A2055" s="108"/>
      <c r="B2055" s="108"/>
      <c r="C2055" s="103" t="s">
        <v>1379</v>
      </c>
      <c r="D2055" s="103" t="s">
        <v>1583</v>
      </c>
      <c r="E2055" s="99" t="s">
        <v>3207</v>
      </c>
      <c r="F2055" s="103" t="s">
        <v>1841</v>
      </c>
      <c r="G2055" s="99" t="s">
        <v>3793</v>
      </c>
      <c r="H2055" s="103" t="s">
        <v>3208</v>
      </c>
      <c r="I2055" s="103" t="s">
        <v>1384</v>
      </c>
      <c r="J2055" s="99" t="s">
        <v>3794</v>
      </c>
    </row>
    <row r="2056" ht="33.75" spans="1:10">
      <c r="A2056" s="108"/>
      <c r="B2056" s="108"/>
      <c r="C2056" s="103" t="s">
        <v>1399</v>
      </c>
      <c r="D2056" s="103" t="s">
        <v>1400</v>
      </c>
      <c r="E2056" s="99" t="s">
        <v>3731</v>
      </c>
      <c r="F2056" s="103" t="s">
        <v>1487</v>
      </c>
      <c r="G2056" s="99" t="s">
        <v>1577</v>
      </c>
      <c r="H2056" s="103" t="s">
        <v>1397</v>
      </c>
      <c r="I2056" s="103" t="s">
        <v>1384</v>
      </c>
      <c r="J2056" s="99" t="s">
        <v>3211</v>
      </c>
    </row>
    <row r="2057" ht="67.5" spans="1:10">
      <c r="A2057" s="110"/>
      <c r="B2057" s="110"/>
      <c r="C2057" s="103" t="s">
        <v>1404</v>
      </c>
      <c r="D2057" s="103" t="s">
        <v>1405</v>
      </c>
      <c r="E2057" s="99" t="s">
        <v>3212</v>
      </c>
      <c r="F2057" s="103" t="s">
        <v>1487</v>
      </c>
      <c r="G2057" s="99" t="s">
        <v>1450</v>
      </c>
      <c r="H2057" s="103" t="s">
        <v>1397</v>
      </c>
      <c r="I2057" s="103" t="s">
        <v>1384</v>
      </c>
      <c r="J2057" s="99" t="s">
        <v>3148</v>
      </c>
    </row>
    <row r="2058" ht="56.25" spans="1:10">
      <c r="A2058" s="106" t="s">
        <v>3213</v>
      </c>
      <c r="B2058" s="106" t="s">
        <v>3214</v>
      </c>
      <c r="C2058" s="103" t="s">
        <v>1379</v>
      </c>
      <c r="D2058" s="103" t="s">
        <v>1380</v>
      </c>
      <c r="E2058" s="99" t="s">
        <v>3215</v>
      </c>
      <c r="F2058" s="103" t="s">
        <v>1528</v>
      </c>
      <c r="G2058" s="99" t="s">
        <v>3795</v>
      </c>
      <c r="H2058" s="103" t="s">
        <v>1536</v>
      </c>
      <c r="I2058" s="103" t="s">
        <v>1384</v>
      </c>
      <c r="J2058" s="99" t="s">
        <v>3796</v>
      </c>
    </row>
    <row r="2059" spans="1:10">
      <c r="A2059" s="108"/>
      <c r="B2059" s="108"/>
      <c r="C2059" s="103" t="s">
        <v>1379</v>
      </c>
      <c r="D2059" s="103" t="s">
        <v>1394</v>
      </c>
      <c r="E2059" s="99" t="s">
        <v>3163</v>
      </c>
      <c r="F2059" s="103" t="s">
        <v>1528</v>
      </c>
      <c r="G2059" s="99" t="s">
        <v>1396</v>
      </c>
      <c r="H2059" s="103" t="s">
        <v>1397</v>
      </c>
      <c r="I2059" s="103" t="s">
        <v>1384</v>
      </c>
      <c r="J2059" s="99" t="s">
        <v>3217</v>
      </c>
    </row>
    <row r="2060" ht="33.75" spans="1:10">
      <c r="A2060" s="108"/>
      <c r="B2060" s="108"/>
      <c r="C2060" s="103" t="s">
        <v>1379</v>
      </c>
      <c r="D2060" s="103" t="s">
        <v>1583</v>
      </c>
      <c r="E2060" s="99" t="s">
        <v>3218</v>
      </c>
      <c r="F2060" s="103" t="s">
        <v>1528</v>
      </c>
      <c r="G2060" s="99" t="s">
        <v>1624</v>
      </c>
      <c r="H2060" s="103" t="s">
        <v>3208</v>
      </c>
      <c r="I2060" s="103" t="s">
        <v>1384</v>
      </c>
      <c r="J2060" s="99" t="s">
        <v>3219</v>
      </c>
    </row>
    <row r="2061" ht="56.25" spans="1:10">
      <c r="A2061" s="108"/>
      <c r="B2061" s="108"/>
      <c r="C2061" s="103" t="s">
        <v>1399</v>
      </c>
      <c r="D2061" s="103" t="s">
        <v>1400</v>
      </c>
      <c r="E2061" s="99" t="s">
        <v>3220</v>
      </c>
      <c r="F2061" s="103" t="s">
        <v>1487</v>
      </c>
      <c r="G2061" s="99" t="s">
        <v>1396</v>
      </c>
      <c r="H2061" s="103" t="s">
        <v>1397</v>
      </c>
      <c r="I2061" s="103" t="s">
        <v>1384</v>
      </c>
      <c r="J2061" s="99" t="s">
        <v>3335</v>
      </c>
    </row>
    <row r="2062" ht="56.25" spans="1:10">
      <c r="A2062" s="110"/>
      <c r="B2062" s="110"/>
      <c r="C2062" s="103" t="s">
        <v>1404</v>
      </c>
      <c r="D2062" s="103" t="s">
        <v>1405</v>
      </c>
      <c r="E2062" s="99" t="s">
        <v>3222</v>
      </c>
      <c r="F2062" s="103" t="s">
        <v>1487</v>
      </c>
      <c r="G2062" s="99" t="s">
        <v>1426</v>
      </c>
      <c r="H2062" s="103" t="s">
        <v>1397</v>
      </c>
      <c r="I2062" s="103" t="s">
        <v>1384</v>
      </c>
      <c r="J2062" s="99" t="s">
        <v>3335</v>
      </c>
    </row>
    <row r="2063" ht="22.5" spans="1:10">
      <c r="A2063" s="106" t="s">
        <v>3415</v>
      </c>
      <c r="B2063" s="106" t="s">
        <v>1542</v>
      </c>
      <c r="C2063" s="103" t="s">
        <v>1379</v>
      </c>
      <c r="D2063" s="103" t="s">
        <v>1380</v>
      </c>
      <c r="E2063" s="99" t="s">
        <v>1542</v>
      </c>
      <c r="F2063" s="103" t="s">
        <v>1375</v>
      </c>
      <c r="G2063" s="99" t="s">
        <v>1542</v>
      </c>
      <c r="H2063" s="103" t="s">
        <v>1397</v>
      </c>
      <c r="I2063" s="103" t="s">
        <v>1384</v>
      </c>
      <c r="J2063" s="99" t="s">
        <v>1542</v>
      </c>
    </row>
    <row r="2064" ht="22.5" spans="1:10">
      <c r="A2064" s="108"/>
      <c r="B2064" s="108"/>
      <c r="C2064" s="103" t="s">
        <v>1399</v>
      </c>
      <c r="D2064" s="103" t="s">
        <v>1543</v>
      </c>
      <c r="E2064" s="99" t="s">
        <v>1542</v>
      </c>
      <c r="F2064" s="103" t="s">
        <v>1375</v>
      </c>
      <c r="G2064" s="99" t="s">
        <v>1542</v>
      </c>
      <c r="H2064" s="103" t="s">
        <v>1397</v>
      </c>
      <c r="I2064" s="103" t="s">
        <v>1384</v>
      </c>
      <c r="J2064" s="99" t="s">
        <v>1542</v>
      </c>
    </row>
    <row r="2065" ht="22.5" spans="1:10">
      <c r="A2065" s="110"/>
      <c r="B2065" s="110"/>
      <c r="C2065" s="103" t="s">
        <v>1404</v>
      </c>
      <c r="D2065" s="103" t="s">
        <v>1405</v>
      </c>
      <c r="E2065" s="99" t="s">
        <v>1542</v>
      </c>
      <c r="F2065" s="103" t="s">
        <v>1375</v>
      </c>
      <c r="G2065" s="99" t="s">
        <v>1542</v>
      </c>
      <c r="H2065" s="103" t="s">
        <v>1397</v>
      </c>
      <c r="I2065" s="103" t="s">
        <v>1384</v>
      </c>
      <c r="J2065" s="99" t="s">
        <v>1542</v>
      </c>
    </row>
    <row r="2066" ht="146.25" spans="1:10">
      <c r="A2066" s="106" t="s">
        <v>3797</v>
      </c>
      <c r="B2066" s="106" t="s">
        <v>3455</v>
      </c>
      <c r="C2066" s="103" t="s">
        <v>1379</v>
      </c>
      <c r="D2066" s="103" t="s">
        <v>1380</v>
      </c>
      <c r="E2066" s="99" t="s">
        <v>3456</v>
      </c>
      <c r="F2066" s="103" t="s">
        <v>1528</v>
      </c>
      <c r="G2066" s="99" t="s">
        <v>1422</v>
      </c>
      <c r="H2066" s="103" t="s">
        <v>1678</v>
      </c>
      <c r="I2066" s="103" t="s">
        <v>1384</v>
      </c>
      <c r="J2066" s="99" t="s">
        <v>3457</v>
      </c>
    </row>
    <row r="2067" ht="146.25" spans="1:10">
      <c r="A2067" s="108"/>
      <c r="B2067" s="108"/>
      <c r="C2067" s="103" t="s">
        <v>1379</v>
      </c>
      <c r="D2067" s="103" t="s">
        <v>1380</v>
      </c>
      <c r="E2067" s="99" t="s">
        <v>3458</v>
      </c>
      <c r="F2067" s="103" t="s">
        <v>1528</v>
      </c>
      <c r="G2067" s="99" t="s">
        <v>3795</v>
      </c>
      <c r="H2067" s="103" t="s">
        <v>1678</v>
      </c>
      <c r="I2067" s="103" t="s">
        <v>1384</v>
      </c>
      <c r="J2067" s="99" t="s">
        <v>3459</v>
      </c>
    </row>
    <row r="2068" ht="67.5" spans="1:10">
      <c r="A2068" s="108"/>
      <c r="B2068" s="108"/>
      <c r="C2068" s="103" t="s">
        <v>1379</v>
      </c>
      <c r="D2068" s="103" t="s">
        <v>1380</v>
      </c>
      <c r="E2068" s="99" t="s">
        <v>3460</v>
      </c>
      <c r="F2068" s="103" t="s">
        <v>1528</v>
      </c>
      <c r="G2068" s="99" t="s">
        <v>1422</v>
      </c>
      <c r="H2068" s="103" t="s">
        <v>1678</v>
      </c>
      <c r="I2068" s="103" t="s">
        <v>1384</v>
      </c>
      <c r="J2068" s="99" t="s">
        <v>3461</v>
      </c>
    </row>
    <row r="2069" ht="45" spans="1:10">
      <c r="A2069" s="108"/>
      <c r="B2069" s="108"/>
      <c r="C2069" s="103" t="s">
        <v>1399</v>
      </c>
      <c r="D2069" s="103" t="s">
        <v>1400</v>
      </c>
      <c r="E2069" s="99" t="s">
        <v>3462</v>
      </c>
      <c r="F2069" s="103" t="s">
        <v>1528</v>
      </c>
      <c r="G2069" s="99" t="s">
        <v>3463</v>
      </c>
      <c r="H2069" s="103" t="s">
        <v>1375</v>
      </c>
      <c r="I2069" s="103" t="s">
        <v>1423</v>
      </c>
      <c r="J2069" s="99" t="s">
        <v>3464</v>
      </c>
    </row>
    <row r="2070" ht="67.5" spans="1:10">
      <c r="A2070" s="108"/>
      <c r="B2070" s="108"/>
      <c r="C2070" s="103" t="s">
        <v>1404</v>
      </c>
      <c r="D2070" s="103" t="s">
        <v>1405</v>
      </c>
      <c r="E2070" s="99" t="s">
        <v>1704</v>
      </c>
      <c r="F2070" s="103" t="s">
        <v>1487</v>
      </c>
      <c r="G2070" s="99" t="s">
        <v>1565</v>
      </c>
      <c r="H2070" s="103" t="s">
        <v>1397</v>
      </c>
      <c r="I2070" s="103" t="s">
        <v>1384</v>
      </c>
      <c r="J2070" s="99" t="s">
        <v>3465</v>
      </c>
    </row>
    <row r="2071" ht="67.5" spans="1:10">
      <c r="A2071" s="110"/>
      <c r="B2071" s="110"/>
      <c r="C2071" s="103" t="s">
        <v>1404</v>
      </c>
      <c r="D2071" s="103" t="s">
        <v>1405</v>
      </c>
      <c r="E2071" s="99" t="s">
        <v>1620</v>
      </c>
      <c r="F2071" s="103" t="s">
        <v>1487</v>
      </c>
      <c r="G2071" s="99" t="s">
        <v>1565</v>
      </c>
      <c r="H2071" s="103" t="s">
        <v>1397</v>
      </c>
      <c r="I2071" s="103" t="s">
        <v>1384</v>
      </c>
      <c r="J2071" s="99" t="s">
        <v>1703</v>
      </c>
    </row>
    <row r="2072" ht="45" spans="1:10">
      <c r="A2072" s="106" t="s">
        <v>3288</v>
      </c>
      <c r="B2072" s="106" t="s">
        <v>3251</v>
      </c>
      <c r="C2072" s="103" t="s">
        <v>1379</v>
      </c>
      <c r="D2072" s="103" t="s">
        <v>1380</v>
      </c>
      <c r="E2072" s="99" t="s">
        <v>3289</v>
      </c>
      <c r="F2072" s="103" t="s">
        <v>1528</v>
      </c>
      <c r="G2072" s="99" t="s">
        <v>1122</v>
      </c>
      <c r="H2072" s="103" t="s">
        <v>1678</v>
      </c>
      <c r="I2072" s="103" t="s">
        <v>1384</v>
      </c>
      <c r="J2072" s="99" t="s">
        <v>3798</v>
      </c>
    </row>
    <row r="2073" ht="33.75" spans="1:10">
      <c r="A2073" s="108"/>
      <c r="B2073" s="108"/>
      <c r="C2073" s="103" t="s">
        <v>1379</v>
      </c>
      <c r="D2073" s="103" t="s">
        <v>1439</v>
      </c>
      <c r="E2073" s="99" t="s">
        <v>3255</v>
      </c>
      <c r="F2073" s="103" t="s">
        <v>1487</v>
      </c>
      <c r="G2073" s="99" t="s">
        <v>1396</v>
      </c>
      <c r="H2073" s="103" t="s">
        <v>1397</v>
      </c>
      <c r="I2073" s="103" t="s">
        <v>1384</v>
      </c>
      <c r="J2073" s="99" t="s">
        <v>3256</v>
      </c>
    </row>
    <row r="2074" ht="45" spans="1:10">
      <c r="A2074" s="108"/>
      <c r="B2074" s="108"/>
      <c r="C2074" s="103" t="s">
        <v>1379</v>
      </c>
      <c r="D2074" s="103" t="s">
        <v>1394</v>
      </c>
      <c r="E2074" s="99" t="s">
        <v>3257</v>
      </c>
      <c r="F2074" s="103" t="s">
        <v>1528</v>
      </c>
      <c r="G2074" s="99" t="s">
        <v>1396</v>
      </c>
      <c r="H2074" s="103" t="s">
        <v>1397</v>
      </c>
      <c r="I2074" s="103" t="s">
        <v>1384</v>
      </c>
      <c r="J2074" s="99" t="s">
        <v>3292</v>
      </c>
    </row>
    <row r="2075" ht="22.5" spans="1:10">
      <c r="A2075" s="108"/>
      <c r="B2075" s="108"/>
      <c r="C2075" s="103" t="s">
        <v>1379</v>
      </c>
      <c r="D2075" s="103" t="s">
        <v>1583</v>
      </c>
      <c r="E2075" s="99" t="s">
        <v>3259</v>
      </c>
      <c r="F2075" s="103" t="s">
        <v>1528</v>
      </c>
      <c r="G2075" s="99" t="s">
        <v>2460</v>
      </c>
      <c r="H2075" s="103" t="s">
        <v>1536</v>
      </c>
      <c r="I2075" s="103" t="s">
        <v>1384</v>
      </c>
      <c r="J2075" s="99" t="s">
        <v>3261</v>
      </c>
    </row>
    <row r="2076" ht="56.25" spans="1:10">
      <c r="A2076" s="108"/>
      <c r="B2076" s="108"/>
      <c r="C2076" s="103" t="s">
        <v>1399</v>
      </c>
      <c r="D2076" s="103" t="s">
        <v>1503</v>
      </c>
      <c r="E2076" s="99" t="s">
        <v>3264</v>
      </c>
      <c r="F2076" s="103" t="s">
        <v>1841</v>
      </c>
      <c r="G2076" s="99" t="s">
        <v>1577</v>
      </c>
      <c r="H2076" s="103" t="s">
        <v>1505</v>
      </c>
      <c r="I2076" s="103" t="s">
        <v>1384</v>
      </c>
      <c r="J2076" s="99" t="s">
        <v>3294</v>
      </c>
    </row>
    <row r="2077" ht="78.75" spans="1:10">
      <c r="A2077" s="108"/>
      <c r="B2077" s="108"/>
      <c r="C2077" s="103" t="s">
        <v>1404</v>
      </c>
      <c r="D2077" s="103" t="s">
        <v>1405</v>
      </c>
      <c r="E2077" s="99" t="s">
        <v>3266</v>
      </c>
      <c r="F2077" s="103" t="s">
        <v>1487</v>
      </c>
      <c r="G2077" s="99" t="s">
        <v>1426</v>
      </c>
      <c r="H2077" s="103" t="s">
        <v>1397</v>
      </c>
      <c r="I2077" s="103" t="s">
        <v>1384</v>
      </c>
      <c r="J2077" s="99" t="s">
        <v>3293</v>
      </c>
    </row>
    <row r="2078" ht="90" spans="1:10">
      <c r="A2078" s="110"/>
      <c r="B2078" s="110"/>
      <c r="C2078" s="103" t="s">
        <v>1404</v>
      </c>
      <c r="D2078" s="103" t="s">
        <v>1405</v>
      </c>
      <c r="E2078" s="99" t="s">
        <v>3086</v>
      </c>
      <c r="F2078" s="103" t="s">
        <v>1487</v>
      </c>
      <c r="G2078" s="99" t="s">
        <v>1426</v>
      </c>
      <c r="H2078" s="103" t="s">
        <v>1397</v>
      </c>
      <c r="I2078" s="103" t="s">
        <v>1384</v>
      </c>
      <c r="J2078" s="99" t="s">
        <v>3295</v>
      </c>
    </row>
    <row r="2079" ht="123.75" spans="1:10">
      <c r="A2079" s="106" t="s">
        <v>3224</v>
      </c>
      <c r="B2079" s="106" t="s">
        <v>3336</v>
      </c>
      <c r="C2079" s="103" t="s">
        <v>1379</v>
      </c>
      <c r="D2079" s="103" t="s">
        <v>1380</v>
      </c>
      <c r="E2079" s="99" t="s">
        <v>3226</v>
      </c>
      <c r="F2079" s="103" t="s">
        <v>1528</v>
      </c>
      <c r="G2079" s="99" t="s">
        <v>3799</v>
      </c>
      <c r="H2079" s="103" t="s">
        <v>1678</v>
      </c>
      <c r="I2079" s="103" t="s">
        <v>1384</v>
      </c>
      <c r="J2079" s="99" t="s">
        <v>3800</v>
      </c>
    </row>
    <row r="2080" ht="90" spans="1:10">
      <c r="A2080" s="108"/>
      <c r="B2080" s="108"/>
      <c r="C2080" s="103" t="s">
        <v>1379</v>
      </c>
      <c r="D2080" s="103" t="s">
        <v>1439</v>
      </c>
      <c r="E2080" s="99" t="s">
        <v>3229</v>
      </c>
      <c r="F2080" s="103" t="s">
        <v>1528</v>
      </c>
      <c r="G2080" s="99" t="s">
        <v>1396</v>
      </c>
      <c r="H2080" s="103" t="s">
        <v>1397</v>
      </c>
      <c r="I2080" s="103" t="s">
        <v>1384</v>
      </c>
      <c r="J2080" s="99" t="s">
        <v>3801</v>
      </c>
    </row>
    <row r="2081" ht="67.5" spans="1:10">
      <c r="A2081" s="108"/>
      <c r="B2081" s="108"/>
      <c r="C2081" s="103" t="s">
        <v>1379</v>
      </c>
      <c r="D2081" s="103" t="s">
        <v>1583</v>
      </c>
      <c r="E2081" s="99" t="s">
        <v>3231</v>
      </c>
      <c r="F2081" s="103" t="s">
        <v>1375</v>
      </c>
      <c r="G2081" s="99" t="s">
        <v>3232</v>
      </c>
      <c r="H2081" s="103" t="s">
        <v>1536</v>
      </c>
      <c r="I2081" s="103" t="s">
        <v>1384</v>
      </c>
      <c r="J2081" s="99" t="s">
        <v>3802</v>
      </c>
    </row>
    <row r="2082" ht="157.5" spans="1:10">
      <c r="A2082" s="108"/>
      <c r="B2082" s="108"/>
      <c r="C2082" s="103" t="s">
        <v>1399</v>
      </c>
      <c r="D2082" s="103" t="s">
        <v>1400</v>
      </c>
      <c r="E2082" s="99" t="s">
        <v>3234</v>
      </c>
      <c r="F2082" s="103" t="s">
        <v>1375</v>
      </c>
      <c r="G2082" s="99" t="s">
        <v>1874</v>
      </c>
      <c r="H2082" s="103" t="s">
        <v>1397</v>
      </c>
      <c r="I2082" s="103" t="s">
        <v>1384</v>
      </c>
      <c r="J2082" s="99" t="s">
        <v>3803</v>
      </c>
    </row>
    <row r="2083" ht="90" spans="1:10">
      <c r="A2083" s="108"/>
      <c r="B2083" s="108"/>
      <c r="C2083" s="103" t="s">
        <v>1404</v>
      </c>
      <c r="D2083" s="103" t="s">
        <v>1405</v>
      </c>
      <c r="E2083" s="99" t="s">
        <v>3086</v>
      </c>
      <c r="F2083" s="103" t="s">
        <v>3236</v>
      </c>
      <c r="G2083" s="99" t="s">
        <v>1426</v>
      </c>
      <c r="H2083" s="103" t="s">
        <v>1397</v>
      </c>
      <c r="I2083" s="103" t="s">
        <v>1384</v>
      </c>
      <c r="J2083" s="99" t="s">
        <v>3237</v>
      </c>
    </row>
    <row r="2084" ht="90" spans="1:10">
      <c r="A2084" s="110"/>
      <c r="B2084" s="110"/>
      <c r="C2084" s="103" t="s">
        <v>1404</v>
      </c>
      <c r="D2084" s="103" t="s">
        <v>1405</v>
      </c>
      <c r="E2084" s="99" t="s">
        <v>3238</v>
      </c>
      <c r="F2084" s="103" t="s">
        <v>1375</v>
      </c>
      <c r="G2084" s="99" t="s">
        <v>1450</v>
      </c>
      <c r="H2084" s="103" t="s">
        <v>1397</v>
      </c>
      <c r="I2084" s="103" t="s">
        <v>1384</v>
      </c>
      <c r="J2084" s="99" t="s">
        <v>3237</v>
      </c>
    </row>
    <row r="2085" ht="56.25" spans="1:10">
      <c r="A2085" s="106" t="s">
        <v>3313</v>
      </c>
      <c r="B2085" s="106" t="s">
        <v>3297</v>
      </c>
      <c r="C2085" s="103" t="s">
        <v>1379</v>
      </c>
      <c r="D2085" s="103" t="s">
        <v>1380</v>
      </c>
      <c r="E2085" s="99" t="s">
        <v>3804</v>
      </c>
      <c r="F2085" s="103" t="s">
        <v>1528</v>
      </c>
      <c r="G2085" s="99" t="s">
        <v>3805</v>
      </c>
      <c r="H2085" s="103" t="s">
        <v>1678</v>
      </c>
      <c r="I2085" s="103" t="s">
        <v>1384</v>
      </c>
      <c r="J2085" s="99" t="s">
        <v>3806</v>
      </c>
    </row>
    <row r="2086" ht="78.75" spans="1:10">
      <c r="A2086" s="108"/>
      <c r="B2086" s="108"/>
      <c r="C2086" s="103" t="s">
        <v>1379</v>
      </c>
      <c r="D2086" s="103" t="s">
        <v>1439</v>
      </c>
      <c r="E2086" s="99" t="s">
        <v>3184</v>
      </c>
      <c r="F2086" s="103" t="s">
        <v>1528</v>
      </c>
      <c r="G2086" s="99" t="s">
        <v>3807</v>
      </c>
      <c r="H2086" s="103" t="s">
        <v>1397</v>
      </c>
      <c r="I2086" s="103" t="s">
        <v>1384</v>
      </c>
      <c r="J2086" s="99" t="s">
        <v>3808</v>
      </c>
    </row>
    <row r="2087" ht="33.75" spans="1:10">
      <c r="A2087" s="108"/>
      <c r="B2087" s="108"/>
      <c r="C2087" s="103" t="s">
        <v>1379</v>
      </c>
      <c r="D2087" s="103" t="s">
        <v>1439</v>
      </c>
      <c r="E2087" s="99" t="s">
        <v>3186</v>
      </c>
      <c r="F2087" s="103" t="s">
        <v>1487</v>
      </c>
      <c r="G2087" s="99" t="s">
        <v>1477</v>
      </c>
      <c r="H2087" s="103" t="s">
        <v>1397</v>
      </c>
      <c r="I2087" s="103" t="s">
        <v>1384</v>
      </c>
      <c r="J2087" s="99" t="s">
        <v>3809</v>
      </c>
    </row>
    <row r="2088" ht="22.5" spans="1:10">
      <c r="A2088" s="108"/>
      <c r="B2088" s="108"/>
      <c r="C2088" s="103" t="s">
        <v>1379</v>
      </c>
      <c r="D2088" s="103" t="s">
        <v>1394</v>
      </c>
      <c r="E2088" s="99" t="s">
        <v>3188</v>
      </c>
      <c r="F2088" s="103" t="s">
        <v>1528</v>
      </c>
      <c r="G2088" s="99" t="s">
        <v>1396</v>
      </c>
      <c r="H2088" s="103" t="s">
        <v>1397</v>
      </c>
      <c r="I2088" s="103" t="s">
        <v>1384</v>
      </c>
      <c r="J2088" s="99" t="s">
        <v>3164</v>
      </c>
    </row>
    <row r="2089" ht="78.75" spans="1:10">
      <c r="A2089" s="108"/>
      <c r="B2089" s="108"/>
      <c r="C2089" s="103" t="s">
        <v>1379</v>
      </c>
      <c r="D2089" s="103" t="s">
        <v>1583</v>
      </c>
      <c r="E2089" s="99" t="s">
        <v>3810</v>
      </c>
      <c r="F2089" s="103" t="s">
        <v>1528</v>
      </c>
      <c r="G2089" s="99" t="s">
        <v>1624</v>
      </c>
      <c r="H2089" s="103" t="s">
        <v>1924</v>
      </c>
      <c r="I2089" s="103" t="s">
        <v>1384</v>
      </c>
      <c r="J2089" s="99" t="s">
        <v>3286</v>
      </c>
    </row>
    <row r="2090" ht="33.75" spans="1:10">
      <c r="A2090" s="108"/>
      <c r="B2090" s="108"/>
      <c r="C2090" s="103" t="s">
        <v>1399</v>
      </c>
      <c r="D2090" s="103" t="s">
        <v>1400</v>
      </c>
      <c r="E2090" s="99" t="s">
        <v>3192</v>
      </c>
      <c r="F2090" s="103" t="s">
        <v>1487</v>
      </c>
      <c r="G2090" s="99" t="s">
        <v>1874</v>
      </c>
      <c r="H2090" s="103" t="s">
        <v>1397</v>
      </c>
      <c r="I2090" s="103" t="s">
        <v>1384</v>
      </c>
      <c r="J2090" s="99" t="s">
        <v>3193</v>
      </c>
    </row>
    <row r="2091" ht="78.75" spans="1:10">
      <c r="A2091" s="108"/>
      <c r="B2091" s="108"/>
      <c r="C2091" s="103" t="s">
        <v>1399</v>
      </c>
      <c r="D2091" s="103" t="s">
        <v>1503</v>
      </c>
      <c r="E2091" s="99" t="s">
        <v>3194</v>
      </c>
      <c r="F2091" s="103" t="s">
        <v>1528</v>
      </c>
      <c r="G2091" s="99" t="s">
        <v>2231</v>
      </c>
      <c r="H2091" s="103" t="s">
        <v>1505</v>
      </c>
      <c r="I2091" s="103" t="s">
        <v>1384</v>
      </c>
      <c r="J2091" s="99" t="s">
        <v>3287</v>
      </c>
    </row>
    <row r="2092" ht="67.5" spans="1:10">
      <c r="A2092" s="108"/>
      <c r="B2092" s="108"/>
      <c r="C2092" s="103" t="s">
        <v>1404</v>
      </c>
      <c r="D2092" s="103" t="s">
        <v>1405</v>
      </c>
      <c r="E2092" s="99" t="s">
        <v>3196</v>
      </c>
      <c r="F2092" s="103" t="s">
        <v>1487</v>
      </c>
      <c r="G2092" s="99" t="s">
        <v>1426</v>
      </c>
      <c r="H2092" s="103" t="s">
        <v>1397</v>
      </c>
      <c r="I2092" s="103" t="s">
        <v>1384</v>
      </c>
      <c r="J2092" s="99" t="s">
        <v>3197</v>
      </c>
    </row>
    <row r="2093" ht="67.5" spans="1:10">
      <c r="A2093" s="110"/>
      <c r="B2093" s="110"/>
      <c r="C2093" s="103" t="s">
        <v>1404</v>
      </c>
      <c r="D2093" s="103" t="s">
        <v>1405</v>
      </c>
      <c r="E2093" s="99" t="s">
        <v>3198</v>
      </c>
      <c r="F2093" s="103" t="s">
        <v>1487</v>
      </c>
      <c r="G2093" s="99" t="s">
        <v>1426</v>
      </c>
      <c r="H2093" s="103" t="s">
        <v>1397</v>
      </c>
      <c r="I2093" s="103" t="s">
        <v>1384</v>
      </c>
      <c r="J2093" s="99" t="s">
        <v>3199</v>
      </c>
    </row>
    <row r="2094" ht="112.5" spans="1:10">
      <c r="A2094" s="106" t="s">
        <v>3239</v>
      </c>
      <c r="B2094" s="106" t="s">
        <v>3240</v>
      </c>
      <c r="C2094" s="103" t="s">
        <v>1379</v>
      </c>
      <c r="D2094" s="103" t="s">
        <v>1380</v>
      </c>
      <c r="E2094" s="99" t="s">
        <v>3241</v>
      </c>
      <c r="F2094" s="103" t="s">
        <v>1528</v>
      </c>
      <c r="G2094" s="99" t="s">
        <v>2231</v>
      </c>
      <c r="H2094" s="103" t="s">
        <v>1678</v>
      </c>
      <c r="I2094" s="103" t="s">
        <v>1384</v>
      </c>
      <c r="J2094" s="99" t="s">
        <v>3811</v>
      </c>
    </row>
    <row r="2095" ht="101.25" spans="1:10">
      <c r="A2095" s="108"/>
      <c r="B2095" s="108"/>
      <c r="C2095" s="103" t="s">
        <v>1379</v>
      </c>
      <c r="D2095" s="103" t="s">
        <v>1439</v>
      </c>
      <c r="E2095" s="99" t="s">
        <v>3184</v>
      </c>
      <c r="F2095" s="103" t="s">
        <v>1528</v>
      </c>
      <c r="G2095" s="99" t="s">
        <v>3736</v>
      </c>
      <c r="H2095" s="103" t="s">
        <v>1397</v>
      </c>
      <c r="I2095" s="103" t="s">
        <v>1384</v>
      </c>
      <c r="J2095" s="99" t="s">
        <v>3812</v>
      </c>
    </row>
    <row r="2096" ht="45" spans="1:10">
      <c r="A2096" s="108"/>
      <c r="B2096" s="108"/>
      <c r="C2096" s="103" t="s">
        <v>1379</v>
      </c>
      <c r="D2096" s="103" t="s">
        <v>1439</v>
      </c>
      <c r="E2096" s="99" t="s">
        <v>3186</v>
      </c>
      <c r="F2096" s="103" t="s">
        <v>1487</v>
      </c>
      <c r="G2096" s="99" t="s">
        <v>1477</v>
      </c>
      <c r="H2096" s="103" t="s">
        <v>1397</v>
      </c>
      <c r="I2096" s="103" t="s">
        <v>1384</v>
      </c>
      <c r="J2096" s="99" t="s">
        <v>3187</v>
      </c>
    </row>
    <row r="2097" ht="22.5" spans="1:10">
      <c r="A2097" s="108"/>
      <c r="B2097" s="108"/>
      <c r="C2097" s="103" t="s">
        <v>1379</v>
      </c>
      <c r="D2097" s="103" t="s">
        <v>1394</v>
      </c>
      <c r="E2097" s="99" t="s">
        <v>3188</v>
      </c>
      <c r="F2097" s="103" t="s">
        <v>1528</v>
      </c>
      <c r="G2097" s="99" t="s">
        <v>1396</v>
      </c>
      <c r="H2097" s="103" t="s">
        <v>1397</v>
      </c>
      <c r="I2097" s="103" t="s">
        <v>1384</v>
      </c>
      <c r="J2097" s="99" t="s">
        <v>3164</v>
      </c>
    </row>
    <row r="2098" ht="56.25" spans="1:10">
      <c r="A2098" s="108"/>
      <c r="B2098" s="108"/>
      <c r="C2098" s="103" t="s">
        <v>1379</v>
      </c>
      <c r="D2098" s="103" t="s">
        <v>1583</v>
      </c>
      <c r="E2098" s="99" t="s">
        <v>3813</v>
      </c>
      <c r="F2098" s="103" t="s">
        <v>1528</v>
      </c>
      <c r="G2098" s="99" t="s">
        <v>2227</v>
      </c>
      <c r="H2098" s="103" t="s">
        <v>1924</v>
      </c>
      <c r="I2098" s="103" t="s">
        <v>1384</v>
      </c>
      <c r="J2098" s="99" t="s">
        <v>3247</v>
      </c>
    </row>
    <row r="2099" ht="33.75" spans="1:10">
      <c r="A2099" s="108"/>
      <c r="B2099" s="108"/>
      <c r="C2099" s="103" t="s">
        <v>1399</v>
      </c>
      <c r="D2099" s="103" t="s">
        <v>1400</v>
      </c>
      <c r="E2099" s="99" t="s">
        <v>3192</v>
      </c>
      <c r="F2099" s="103" t="s">
        <v>1487</v>
      </c>
      <c r="G2099" s="99" t="s">
        <v>1396</v>
      </c>
      <c r="H2099" s="103" t="s">
        <v>1397</v>
      </c>
      <c r="I2099" s="103" t="s">
        <v>1384</v>
      </c>
      <c r="J2099" s="99" t="s">
        <v>3193</v>
      </c>
    </row>
    <row r="2100" ht="56.25" spans="1:10">
      <c r="A2100" s="108"/>
      <c r="B2100" s="108"/>
      <c r="C2100" s="103" t="s">
        <v>1399</v>
      </c>
      <c r="D2100" s="103" t="s">
        <v>1400</v>
      </c>
      <c r="E2100" s="99" t="s">
        <v>3301</v>
      </c>
      <c r="F2100" s="103" t="s">
        <v>1528</v>
      </c>
      <c r="G2100" s="99" t="s">
        <v>1396</v>
      </c>
      <c r="H2100" s="103" t="s">
        <v>1397</v>
      </c>
      <c r="I2100" s="103" t="s">
        <v>1384</v>
      </c>
      <c r="J2100" s="99" t="s">
        <v>3387</v>
      </c>
    </row>
    <row r="2101" ht="67.5" spans="1:10">
      <c r="A2101" s="108"/>
      <c r="B2101" s="108"/>
      <c r="C2101" s="103" t="s">
        <v>1399</v>
      </c>
      <c r="D2101" s="103" t="s">
        <v>1503</v>
      </c>
      <c r="E2101" s="99" t="s">
        <v>3194</v>
      </c>
      <c r="F2101" s="103" t="s">
        <v>1528</v>
      </c>
      <c r="G2101" s="99" t="s">
        <v>2231</v>
      </c>
      <c r="H2101" s="103" t="s">
        <v>1505</v>
      </c>
      <c r="I2101" s="103" t="s">
        <v>1384</v>
      </c>
      <c r="J2101" s="99" t="s">
        <v>3195</v>
      </c>
    </row>
    <row r="2102" ht="56.25" spans="1:10">
      <c r="A2102" s="108"/>
      <c r="B2102" s="108"/>
      <c r="C2102" s="103" t="s">
        <v>1404</v>
      </c>
      <c r="D2102" s="103" t="s">
        <v>1405</v>
      </c>
      <c r="E2102" s="99" t="s">
        <v>3196</v>
      </c>
      <c r="F2102" s="103" t="s">
        <v>1487</v>
      </c>
      <c r="G2102" s="99" t="s">
        <v>1426</v>
      </c>
      <c r="H2102" s="103" t="s">
        <v>1397</v>
      </c>
      <c r="I2102" s="103" t="s">
        <v>1384</v>
      </c>
      <c r="J2102" s="99" t="s">
        <v>3248</v>
      </c>
    </row>
    <row r="2103" ht="67.5" spans="1:10">
      <c r="A2103" s="110"/>
      <c r="B2103" s="110"/>
      <c r="C2103" s="103" t="s">
        <v>1404</v>
      </c>
      <c r="D2103" s="103" t="s">
        <v>1405</v>
      </c>
      <c r="E2103" s="99" t="s">
        <v>3198</v>
      </c>
      <c r="F2103" s="103" t="s">
        <v>1487</v>
      </c>
      <c r="G2103" s="99" t="s">
        <v>1426</v>
      </c>
      <c r="H2103" s="103" t="s">
        <v>1397</v>
      </c>
      <c r="I2103" s="103" t="s">
        <v>1384</v>
      </c>
      <c r="J2103" s="99" t="s">
        <v>3249</v>
      </c>
    </row>
    <row r="2104" ht="180" spans="1:10">
      <c r="A2104" s="106" t="s">
        <v>3269</v>
      </c>
      <c r="B2104" s="106" t="s">
        <v>3270</v>
      </c>
      <c r="C2104" s="103" t="s">
        <v>1379</v>
      </c>
      <c r="D2104" s="103" t="s">
        <v>1380</v>
      </c>
      <c r="E2104" s="99" t="s">
        <v>3271</v>
      </c>
      <c r="F2104" s="103" t="s">
        <v>1528</v>
      </c>
      <c r="G2104" s="99" t="s">
        <v>3814</v>
      </c>
      <c r="H2104" s="103" t="s">
        <v>1530</v>
      </c>
      <c r="I2104" s="103" t="s">
        <v>1384</v>
      </c>
      <c r="J2104" s="99" t="s">
        <v>3815</v>
      </c>
    </row>
    <row r="2105" ht="180" spans="1:10">
      <c r="A2105" s="108"/>
      <c r="B2105" s="108"/>
      <c r="C2105" s="103" t="s">
        <v>1379</v>
      </c>
      <c r="D2105" s="103" t="s">
        <v>1439</v>
      </c>
      <c r="E2105" s="99" t="s">
        <v>3229</v>
      </c>
      <c r="F2105" s="103" t="s">
        <v>1528</v>
      </c>
      <c r="G2105" s="99" t="s">
        <v>1472</v>
      </c>
      <c r="H2105" s="103" t="s">
        <v>1397</v>
      </c>
      <c r="I2105" s="103" t="s">
        <v>1384</v>
      </c>
      <c r="J2105" s="99" t="s">
        <v>3816</v>
      </c>
    </row>
    <row r="2106" ht="22.5" spans="1:10">
      <c r="A2106" s="108"/>
      <c r="B2106" s="108"/>
      <c r="C2106" s="103" t="s">
        <v>1379</v>
      </c>
      <c r="D2106" s="103" t="s">
        <v>1394</v>
      </c>
      <c r="E2106" s="99" t="s">
        <v>3078</v>
      </c>
      <c r="F2106" s="103" t="s">
        <v>1528</v>
      </c>
      <c r="G2106" s="99" t="s">
        <v>1472</v>
      </c>
      <c r="H2106" s="103" t="s">
        <v>1397</v>
      </c>
      <c r="I2106" s="103" t="s">
        <v>1384</v>
      </c>
      <c r="J2106" s="99" t="s">
        <v>3817</v>
      </c>
    </row>
    <row r="2107" ht="22.5" spans="1:10">
      <c r="A2107" s="108"/>
      <c r="B2107" s="108"/>
      <c r="C2107" s="103" t="s">
        <v>1379</v>
      </c>
      <c r="D2107" s="103" t="s">
        <v>1583</v>
      </c>
      <c r="E2107" s="99" t="s">
        <v>3275</v>
      </c>
      <c r="F2107" s="103" t="s">
        <v>1375</v>
      </c>
      <c r="G2107" s="99" t="s">
        <v>2689</v>
      </c>
      <c r="H2107" s="103" t="s">
        <v>1536</v>
      </c>
      <c r="I2107" s="103" t="s">
        <v>1384</v>
      </c>
      <c r="J2107" s="99" t="s">
        <v>3276</v>
      </c>
    </row>
    <row r="2108" ht="22.5" spans="1:10">
      <c r="A2108" s="108"/>
      <c r="B2108" s="108"/>
      <c r="C2108" s="103" t="s">
        <v>1379</v>
      </c>
      <c r="D2108" s="103" t="s">
        <v>1583</v>
      </c>
      <c r="E2108" s="99" t="s">
        <v>3277</v>
      </c>
      <c r="F2108" s="103" t="s">
        <v>1375</v>
      </c>
      <c r="G2108" s="99" t="s">
        <v>3278</v>
      </c>
      <c r="H2108" s="103" t="s">
        <v>1536</v>
      </c>
      <c r="I2108" s="103" t="s">
        <v>1384</v>
      </c>
      <c r="J2108" s="99" t="s">
        <v>3276</v>
      </c>
    </row>
    <row r="2109" ht="101.25" spans="1:10">
      <c r="A2109" s="108"/>
      <c r="B2109" s="108"/>
      <c r="C2109" s="103" t="s">
        <v>1399</v>
      </c>
      <c r="D2109" s="103" t="s">
        <v>1400</v>
      </c>
      <c r="E2109" s="99" t="s">
        <v>3082</v>
      </c>
      <c r="F2109" s="103" t="s">
        <v>1487</v>
      </c>
      <c r="G2109" s="99" t="s">
        <v>1450</v>
      </c>
      <c r="H2109" s="103" t="s">
        <v>1397</v>
      </c>
      <c r="I2109" s="103" t="s">
        <v>1384</v>
      </c>
      <c r="J2109" s="99" t="s">
        <v>3175</v>
      </c>
    </row>
    <row r="2110" ht="90" spans="1:10">
      <c r="A2110" s="110"/>
      <c r="B2110" s="110"/>
      <c r="C2110" s="103" t="s">
        <v>1404</v>
      </c>
      <c r="D2110" s="103" t="s">
        <v>1405</v>
      </c>
      <c r="E2110" s="99" t="s">
        <v>1538</v>
      </c>
      <c r="F2110" s="103" t="s">
        <v>1487</v>
      </c>
      <c r="G2110" s="99" t="s">
        <v>1450</v>
      </c>
      <c r="H2110" s="103" t="s">
        <v>1397</v>
      </c>
      <c r="I2110" s="103" t="s">
        <v>1384</v>
      </c>
      <c r="J2110" s="99" t="s">
        <v>3177</v>
      </c>
    </row>
    <row r="2111" ht="67.5" spans="1:10">
      <c r="A2111" s="106" t="s">
        <v>3326</v>
      </c>
      <c r="B2111" s="106" t="s">
        <v>3327</v>
      </c>
      <c r="C2111" s="103" t="s">
        <v>1379</v>
      </c>
      <c r="D2111" s="103" t="s">
        <v>1380</v>
      </c>
      <c r="E2111" s="99" t="s">
        <v>3241</v>
      </c>
      <c r="F2111" s="103" t="s">
        <v>1528</v>
      </c>
      <c r="G2111" s="99" t="s">
        <v>1517</v>
      </c>
      <c r="H2111" s="103" t="s">
        <v>1678</v>
      </c>
      <c r="I2111" s="103" t="s">
        <v>1384</v>
      </c>
      <c r="J2111" s="99" t="s">
        <v>3328</v>
      </c>
    </row>
    <row r="2112" ht="67.5" spans="1:10">
      <c r="A2112" s="108"/>
      <c r="B2112" s="108"/>
      <c r="C2112" s="103" t="s">
        <v>1379</v>
      </c>
      <c r="D2112" s="103" t="s">
        <v>1439</v>
      </c>
      <c r="E2112" s="99" t="s">
        <v>3184</v>
      </c>
      <c r="F2112" s="103" t="s">
        <v>1528</v>
      </c>
      <c r="G2112" s="99" t="s">
        <v>3542</v>
      </c>
      <c r="H2112" s="103" t="s">
        <v>1397</v>
      </c>
      <c r="I2112" s="103" t="s">
        <v>1384</v>
      </c>
      <c r="J2112" s="99" t="s">
        <v>3328</v>
      </c>
    </row>
    <row r="2113" ht="33.75" spans="1:10">
      <c r="A2113" s="108"/>
      <c r="B2113" s="108"/>
      <c r="C2113" s="103" t="s">
        <v>1379</v>
      </c>
      <c r="D2113" s="103" t="s">
        <v>1439</v>
      </c>
      <c r="E2113" s="99" t="s">
        <v>3186</v>
      </c>
      <c r="F2113" s="103" t="s">
        <v>1487</v>
      </c>
      <c r="G2113" s="99" t="s">
        <v>1422</v>
      </c>
      <c r="H2113" s="103" t="s">
        <v>1397</v>
      </c>
      <c r="I2113" s="103" t="s">
        <v>1384</v>
      </c>
      <c r="J2113" s="99" t="s">
        <v>1422</v>
      </c>
    </row>
    <row r="2114" ht="22.5" spans="1:10">
      <c r="A2114" s="108"/>
      <c r="B2114" s="108"/>
      <c r="C2114" s="103" t="s">
        <v>1379</v>
      </c>
      <c r="D2114" s="103" t="s">
        <v>1394</v>
      </c>
      <c r="E2114" s="99" t="s">
        <v>3188</v>
      </c>
      <c r="F2114" s="103" t="s">
        <v>1528</v>
      </c>
      <c r="G2114" s="99" t="s">
        <v>1396</v>
      </c>
      <c r="H2114" s="103" t="s">
        <v>1397</v>
      </c>
      <c r="I2114" s="103" t="s">
        <v>1384</v>
      </c>
      <c r="J2114" s="99" t="s">
        <v>3164</v>
      </c>
    </row>
    <row r="2115" ht="409.5" spans="1:10">
      <c r="A2115" s="108"/>
      <c r="B2115" s="108"/>
      <c r="C2115" s="103" t="s">
        <v>1379</v>
      </c>
      <c r="D2115" s="103" t="s">
        <v>1583</v>
      </c>
      <c r="E2115" s="99" t="s">
        <v>3330</v>
      </c>
      <c r="F2115" s="103" t="s">
        <v>1528</v>
      </c>
      <c r="G2115" s="99" t="s">
        <v>2227</v>
      </c>
      <c r="H2115" s="103" t="s">
        <v>1924</v>
      </c>
      <c r="I2115" s="103" t="s">
        <v>1384</v>
      </c>
      <c r="J2115" s="99" t="s">
        <v>3331</v>
      </c>
    </row>
    <row r="2116" ht="33.75" spans="1:10">
      <c r="A2116" s="108"/>
      <c r="B2116" s="108"/>
      <c r="C2116" s="103" t="s">
        <v>1399</v>
      </c>
      <c r="D2116" s="103" t="s">
        <v>1400</v>
      </c>
      <c r="E2116" s="99" t="s">
        <v>3192</v>
      </c>
      <c r="F2116" s="103" t="s">
        <v>1487</v>
      </c>
      <c r="G2116" s="99" t="s">
        <v>1396</v>
      </c>
      <c r="H2116" s="103" t="s">
        <v>1397</v>
      </c>
      <c r="I2116" s="103" t="s">
        <v>1384</v>
      </c>
      <c r="J2116" s="99" t="s">
        <v>3193</v>
      </c>
    </row>
    <row r="2117" ht="56.25" spans="1:10">
      <c r="A2117" s="108"/>
      <c r="B2117" s="108"/>
      <c r="C2117" s="103" t="s">
        <v>1399</v>
      </c>
      <c r="D2117" s="103" t="s">
        <v>1400</v>
      </c>
      <c r="E2117" s="99" t="s">
        <v>3301</v>
      </c>
      <c r="F2117" s="103" t="s">
        <v>1528</v>
      </c>
      <c r="G2117" s="99" t="s">
        <v>1396</v>
      </c>
      <c r="H2117" s="103" t="s">
        <v>1397</v>
      </c>
      <c r="I2117" s="103" t="s">
        <v>1384</v>
      </c>
      <c r="J2117" s="99" t="s">
        <v>3387</v>
      </c>
    </row>
    <row r="2118" ht="67.5" spans="1:10">
      <c r="A2118" s="108"/>
      <c r="B2118" s="108"/>
      <c r="C2118" s="103" t="s">
        <v>1399</v>
      </c>
      <c r="D2118" s="103" t="s">
        <v>1503</v>
      </c>
      <c r="E2118" s="99" t="s">
        <v>3194</v>
      </c>
      <c r="F2118" s="103" t="s">
        <v>1528</v>
      </c>
      <c r="G2118" s="99" t="s">
        <v>2231</v>
      </c>
      <c r="H2118" s="103" t="s">
        <v>1505</v>
      </c>
      <c r="I2118" s="103" t="s">
        <v>1384</v>
      </c>
      <c r="J2118" s="99" t="s">
        <v>3195</v>
      </c>
    </row>
    <row r="2119" ht="67.5" spans="1:10">
      <c r="A2119" s="108"/>
      <c r="B2119" s="108"/>
      <c r="C2119" s="103" t="s">
        <v>1404</v>
      </c>
      <c r="D2119" s="103" t="s">
        <v>1405</v>
      </c>
      <c r="E2119" s="99" t="s">
        <v>3196</v>
      </c>
      <c r="F2119" s="103" t="s">
        <v>1487</v>
      </c>
      <c r="G2119" s="99" t="s">
        <v>1426</v>
      </c>
      <c r="H2119" s="103" t="s">
        <v>1397</v>
      </c>
      <c r="I2119" s="103" t="s">
        <v>1384</v>
      </c>
      <c r="J2119" s="99" t="s">
        <v>3332</v>
      </c>
    </row>
    <row r="2120" ht="78.75" spans="1:10">
      <c r="A2120" s="110"/>
      <c r="B2120" s="110"/>
      <c r="C2120" s="103" t="s">
        <v>1404</v>
      </c>
      <c r="D2120" s="103" t="s">
        <v>1405</v>
      </c>
      <c r="E2120" s="99" t="s">
        <v>3198</v>
      </c>
      <c r="F2120" s="103" t="s">
        <v>1487</v>
      </c>
      <c r="G2120" s="99" t="s">
        <v>1426</v>
      </c>
      <c r="H2120" s="103" t="s">
        <v>1397</v>
      </c>
      <c r="I2120" s="103" t="s">
        <v>1384</v>
      </c>
      <c r="J2120" s="99" t="s">
        <v>3333</v>
      </c>
    </row>
    <row r="2121" spans="1:10">
      <c r="A2121" s="99" t="s">
        <v>3818</v>
      </c>
      <c r="B2121" s="104"/>
      <c r="C2121" s="104"/>
      <c r="D2121" s="104"/>
      <c r="E2121" s="104"/>
      <c r="F2121" s="105"/>
      <c r="G2121" s="104"/>
      <c r="H2121" s="105"/>
      <c r="I2121" s="105"/>
      <c r="J2121" s="104"/>
    </row>
    <row r="2122" ht="45" spans="1:10">
      <c r="A2122" s="106" t="s">
        <v>3313</v>
      </c>
      <c r="B2122" s="106" t="s">
        <v>3297</v>
      </c>
      <c r="C2122" s="103" t="s">
        <v>1379</v>
      </c>
      <c r="D2122" s="103" t="s">
        <v>1380</v>
      </c>
      <c r="E2122" s="99" t="s">
        <v>3363</v>
      </c>
      <c r="F2122" s="103" t="s">
        <v>1528</v>
      </c>
      <c r="G2122" s="99" t="s">
        <v>3819</v>
      </c>
      <c r="H2122" s="103" t="s">
        <v>1678</v>
      </c>
      <c r="I2122" s="103" t="s">
        <v>1384</v>
      </c>
      <c r="J2122" s="99" t="s">
        <v>3183</v>
      </c>
    </row>
    <row r="2123" ht="67.5" spans="1:10">
      <c r="A2123" s="108"/>
      <c r="B2123" s="108"/>
      <c r="C2123" s="103" t="s">
        <v>1379</v>
      </c>
      <c r="D2123" s="103" t="s">
        <v>1439</v>
      </c>
      <c r="E2123" s="99" t="s">
        <v>3184</v>
      </c>
      <c r="F2123" s="103" t="s">
        <v>1528</v>
      </c>
      <c r="G2123" s="99" t="s">
        <v>1396</v>
      </c>
      <c r="H2123" s="103" t="s">
        <v>1397</v>
      </c>
      <c r="I2123" s="103" t="s">
        <v>1384</v>
      </c>
      <c r="J2123" s="99" t="s">
        <v>3284</v>
      </c>
    </row>
    <row r="2124" ht="45" spans="1:10">
      <c r="A2124" s="108"/>
      <c r="B2124" s="108"/>
      <c r="C2124" s="103" t="s">
        <v>1379</v>
      </c>
      <c r="D2124" s="103" t="s">
        <v>1439</v>
      </c>
      <c r="E2124" s="99" t="s">
        <v>3186</v>
      </c>
      <c r="F2124" s="103" t="s">
        <v>1487</v>
      </c>
      <c r="G2124" s="99" t="s">
        <v>1477</v>
      </c>
      <c r="H2124" s="103" t="s">
        <v>1397</v>
      </c>
      <c r="I2124" s="103" t="s">
        <v>1384</v>
      </c>
      <c r="J2124" s="99" t="s">
        <v>3187</v>
      </c>
    </row>
    <row r="2125" ht="22.5" spans="1:10">
      <c r="A2125" s="108"/>
      <c r="B2125" s="108"/>
      <c r="C2125" s="103" t="s">
        <v>1379</v>
      </c>
      <c r="D2125" s="103" t="s">
        <v>1394</v>
      </c>
      <c r="E2125" s="99" t="s">
        <v>3188</v>
      </c>
      <c r="F2125" s="103" t="s">
        <v>1528</v>
      </c>
      <c r="G2125" s="99" t="s">
        <v>1396</v>
      </c>
      <c r="H2125" s="103" t="s">
        <v>1397</v>
      </c>
      <c r="I2125" s="103" t="s">
        <v>1384</v>
      </c>
      <c r="J2125" s="99" t="s">
        <v>3164</v>
      </c>
    </row>
    <row r="2126" ht="78.75" spans="1:10">
      <c r="A2126" s="108"/>
      <c r="B2126" s="108"/>
      <c r="C2126" s="103" t="s">
        <v>1379</v>
      </c>
      <c r="D2126" s="103" t="s">
        <v>1583</v>
      </c>
      <c r="E2126" s="99" t="s">
        <v>3368</v>
      </c>
      <c r="F2126" s="103" t="s">
        <v>1528</v>
      </c>
      <c r="G2126" s="99" t="s">
        <v>1624</v>
      </c>
      <c r="H2126" s="103" t="s">
        <v>1924</v>
      </c>
      <c r="I2126" s="103" t="s">
        <v>1384</v>
      </c>
      <c r="J2126" s="99" t="s">
        <v>3286</v>
      </c>
    </row>
    <row r="2127" ht="33.75" spans="1:10">
      <c r="A2127" s="108"/>
      <c r="B2127" s="108"/>
      <c r="C2127" s="103" t="s">
        <v>1399</v>
      </c>
      <c r="D2127" s="103" t="s">
        <v>1400</v>
      </c>
      <c r="E2127" s="99" t="s">
        <v>3192</v>
      </c>
      <c r="F2127" s="103" t="s">
        <v>1487</v>
      </c>
      <c r="G2127" s="99" t="s">
        <v>3306</v>
      </c>
      <c r="H2127" s="103" t="s">
        <v>1397</v>
      </c>
      <c r="I2127" s="103" t="s">
        <v>1384</v>
      </c>
      <c r="J2127" s="99" t="s">
        <v>3193</v>
      </c>
    </row>
    <row r="2128" ht="67.5" spans="1:10">
      <c r="A2128" s="108"/>
      <c r="B2128" s="108"/>
      <c r="C2128" s="103" t="s">
        <v>1399</v>
      </c>
      <c r="D2128" s="103" t="s">
        <v>1400</v>
      </c>
      <c r="E2128" s="99" t="s">
        <v>3301</v>
      </c>
      <c r="F2128" s="103" t="s">
        <v>1528</v>
      </c>
      <c r="G2128" s="99" t="s">
        <v>1396</v>
      </c>
      <c r="H2128" s="103" t="s">
        <v>1397</v>
      </c>
      <c r="I2128" s="103" t="s">
        <v>1384</v>
      </c>
      <c r="J2128" s="99" t="s">
        <v>3302</v>
      </c>
    </row>
    <row r="2129" ht="78.75" spans="1:10">
      <c r="A2129" s="108"/>
      <c r="B2129" s="108"/>
      <c r="C2129" s="103" t="s">
        <v>1399</v>
      </c>
      <c r="D2129" s="103" t="s">
        <v>1503</v>
      </c>
      <c r="E2129" s="99" t="s">
        <v>3194</v>
      </c>
      <c r="F2129" s="103" t="s">
        <v>1528</v>
      </c>
      <c r="G2129" s="99" t="s">
        <v>2355</v>
      </c>
      <c r="H2129" s="103" t="s">
        <v>1505</v>
      </c>
      <c r="I2129" s="103" t="s">
        <v>1384</v>
      </c>
      <c r="J2129" s="99" t="s">
        <v>3287</v>
      </c>
    </row>
    <row r="2130" ht="67.5" spans="1:10">
      <c r="A2130" s="108"/>
      <c r="B2130" s="108"/>
      <c r="C2130" s="103" t="s">
        <v>1404</v>
      </c>
      <c r="D2130" s="103" t="s">
        <v>1405</v>
      </c>
      <c r="E2130" s="99" t="s">
        <v>3196</v>
      </c>
      <c r="F2130" s="103" t="s">
        <v>1487</v>
      </c>
      <c r="G2130" s="99" t="s">
        <v>1426</v>
      </c>
      <c r="H2130" s="103" t="s">
        <v>1397</v>
      </c>
      <c r="I2130" s="103" t="s">
        <v>1384</v>
      </c>
      <c r="J2130" s="99" t="s">
        <v>3197</v>
      </c>
    </row>
    <row r="2131" ht="67.5" spans="1:10">
      <c r="A2131" s="110"/>
      <c r="B2131" s="110"/>
      <c r="C2131" s="103" t="s">
        <v>1404</v>
      </c>
      <c r="D2131" s="103" t="s">
        <v>1405</v>
      </c>
      <c r="E2131" s="99" t="s">
        <v>3198</v>
      </c>
      <c r="F2131" s="103" t="s">
        <v>1487</v>
      </c>
      <c r="G2131" s="99" t="s">
        <v>1426</v>
      </c>
      <c r="H2131" s="103" t="s">
        <v>1397</v>
      </c>
      <c r="I2131" s="103" t="s">
        <v>1384</v>
      </c>
      <c r="J2131" s="99" t="s">
        <v>3199</v>
      </c>
    </row>
    <row r="2132" ht="33.75" spans="1:10">
      <c r="A2132" s="106" t="s">
        <v>3213</v>
      </c>
      <c r="B2132" s="106" t="s">
        <v>3214</v>
      </c>
      <c r="C2132" s="103" t="s">
        <v>1379</v>
      </c>
      <c r="D2132" s="103" t="s">
        <v>1380</v>
      </c>
      <c r="E2132" s="99" t="s">
        <v>3215</v>
      </c>
      <c r="F2132" s="103" t="s">
        <v>1528</v>
      </c>
      <c r="G2132" s="99" t="s">
        <v>3820</v>
      </c>
      <c r="H2132" s="103" t="s">
        <v>1536</v>
      </c>
      <c r="I2132" s="103" t="s">
        <v>1384</v>
      </c>
      <c r="J2132" s="99" t="s">
        <v>3821</v>
      </c>
    </row>
    <row r="2133" spans="1:10">
      <c r="A2133" s="108"/>
      <c r="B2133" s="108"/>
      <c r="C2133" s="103" t="s">
        <v>1379</v>
      </c>
      <c r="D2133" s="103" t="s">
        <v>1394</v>
      </c>
      <c r="E2133" s="99" t="s">
        <v>3163</v>
      </c>
      <c r="F2133" s="103" t="s">
        <v>1528</v>
      </c>
      <c r="G2133" s="99" t="s">
        <v>1396</v>
      </c>
      <c r="H2133" s="103" t="s">
        <v>1397</v>
      </c>
      <c r="I2133" s="103" t="s">
        <v>1384</v>
      </c>
      <c r="J2133" s="99" t="s">
        <v>3217</v>
      </c>
    </row>
    <row r="2134" ht="33.75" spans="1:10">
      <c r="A2134" s="108"/>
      <c r="B2134" s="108"/>
      <c r="C2134" s="103" t="s">
        <v>1379</v>
      </c>
      <c r="D2134" s="103" t="s">
        <v>1583</v>
      </c>
      <c r="E2134" s="99" t="s">
        <v>3218</v>
      </c>
      <c r="F2134" s="103" t="s">
        <v>1528</v>
      </c>
      <c r="G2134" s="99" t="s">
        <v>1624</v>
      </c>
      <c r="H2134" s="103" t="s">
        <v>3208</v>
      </c>
      <c r="I2134" s="103" t="s">
        <v>1384</v>
      </c>
      <c r="J2134" s="99" t="s">
        <v>3219</v>
      </c>
    </row>
    <row r="2135" ht="56.25" spans="1:10">
      <c r="A2135" s="108"/>
      <c r="B2135" s="108"/>
      <c r="C2135" s="103" t="s">
        <v>1399</v>
      </c>
      <c r="D2135" s="103" t="s">
        <v>1400</v>
      </c>
      <c r="E2135" s="99" t="s">
        <v>3220</v>
      </c>
      <c r="F2135" s="103" t="s">
        <v>1487</v>
      </c>
      <c r="G2135" s="99" t="s">
        <v>1426</v>
      </c>
      <c r="H2135" s="103" t="s">
        <v>1397</v>
      </c>
      <c r="I2135" s="103" t="s">
        <v>1384</v>
      </c>
      <c r="J2135" s="99" t="s">
        <v>3335</v>
      </c>
    </row>
    <row r="2136" ht="56.25" spans="1:10">
      <c r="A2136" s="110"/>
      <c r="B2136" s="110"/>
      <c r="C2136" s="103" t="s">
        <v>1404</v>
      </c>
      <c r="D2136" s="103" t="s">
        <v>1405</v>
      </c>
      <c r="E2136" s="99" t="s">
        <v>3222</v>
      </c>
      <c r="F2136" s="103" t="s">
        <v>1487</v>
      </c>
      <c r="G2136" s="99" t="s">
        <v>1426</v>
      </c>
      <c r="H2136" s="103" t="s">
        <v>1397</v>
      </c>
      <c r="I2136" s="103" t="s">
        <v>1384</v>
      </c>
      <c r="J2136" s="99" t="s">
        <v>3335</v>
      </c>
    </row>
    <row r="2137" ht="33.75" spans="1:10">
      <c r="A2137" s="106" t="s">
        <v>3269</v>
      </c>
      <c r="B2137" s="106" t="s">
        <v>3270</v>
      </c>
      <c r="C2137" s="103" t="s">
        <v>1379</v>
      </c>
      <c r="D2137" s="103" t="s">
        <v>1380</v>
      </c>
      <c r="E2137" s="99" t="s">
        <v>3485</v>
      </c>
      <c r="F2137" s="103" t="s">
        <v>1528</v>
      </c>
      <c r="G2137" s="99" t="s">
        <v>3822</v>
      </c>
      <c r="H2137" s="103" t="s">
        <v>1530</v>
      </c>
      <c r="I2137" s="103" t="s">
        <v>1384</v>
      </c>
      <c r="J2137" s="99" t="s">
        <v>3173</v>
      </c>
    </row>
    <row r="2138" ht="45" spans="1:10">
      <c r="A2138" s="108"/>
      <c r="B2138" s="108"/>
      <c r="C2138" s="103" t="s">
        <v>1379</v>
      </c>
      <c r="D2138" s="103" t="s">
        <v>1439</v>
      </c>
      <c r="E2138" s="99" t="s">
        <v>3229</v>
      </c>
      <c r="F2138" s="103" t="s">
        <v>1528</v>
      </c>
      <c r="G2138" s="99" t="s">
        <v>1472</v>
      </c>
      <c r="H2138" s="103" t="s">
        <v>1397</v>
      </c>
      <c r="I2138" s="103" t="s">
        <v>1384</v>
      </c>
      <c r="J2138" s="99" t="s">
        <v>3273</v>
      </c>
    </row>
    <row r="2139" ht="22.5" spans="1:10">
      <c r="A2139" s="108"/>
      <c r="B2139" s="108"/>
      <c r="C2139" s="103" t="s">
        <v>1379</v>
      </c>
      <c r="D2139" s="103" t="s">
        <v>1394</v>
      </c>
      <c r="E2139" s="99" t="s">
        <v>3078</v>
      </c>
      <c r="F2139" s="103" t="s">
        <v>1528</v>
      </c>
      <c r="G2139" s="99" t="s">
        <v>1472</v>
      </c>
      <c r="H2139" s="103" t="s">
        <v>1397</v>
      </c>
      <c r="I2139" s="103" t="s">
        <v>1384</v>
      </c>
      <c r="J2139" s="99" t="s">
        <v>3274</v>
      </c>
    </row>
    <row r="2140" ht="22.5" spans="1:10">
      <c r="A2140" s="108"/>
      <c r="B2140" s="108"/>
      <c r="C2140" s="103" t="s">
        <v>1379</v>
      </c>
      <c r="D2140" s="103" t="s">
        <v>1583</v>
      </c>
      <c r="E2140" s="99" t="s">
        <v>3275</v>
      </c>
      <c r="F2140" s="103" t="s">
        <v>1375</v>
      </c>
      <c r="G2140" s="99" t="s">
        <v>2689</v>
      </c>
      <c r="H2140" s="103" t="s">
        <v>1536</v>
      </c>
      <c r="I2140" s="103" t="s">
        <v>1384</v>
      </c>
      <c r="J2140" s="99" t="s">
        <v>3276</v>
      </c>
    </row>
    <row r="2141" ht="22.5" spans="1:10">
      <c r="A2141" s="108"/>
      <c r="B2141" s="108"/>
      <c r="C2141" s="103" t="s">
        <v>1379</v>
      </c>
      <c r="D2141" s="103" t="s">
        <v>1583</v>
      </c>
      <c r="E2141" s="99" t="s">
        <v>3277</v>
      </c>
      <c r="F2141" s="103" t="s">
        <v>1375</v>
      </c>
      <c r="G2141" s="99" t="s">
        <v>3278</v>
      </c>
      <c r="H2141" s="103" t="s">
        <v>1536</v>
      </c>
      <c r="I2141" s="103" t="s">
        <v>1384</v>
      </c>
      <c r="J2141" s="99" t="s">
        <v>3276</v>
      </c>
    </row>
    <row r="2142" ht="101.25" spans="1:10">
      <c r="A2142" s="108"/>
      <c r="B2142" s="108"/>
      <c r="C2142" s="103" t="s">
        <v>1399</v>
      </c>
      <c r="D2142" s="103" t="s">
        <v>1400</v>
      </c>
      <c r="E2142" s="99" t="s">
        <v>3082</v>
      </c>
      <c r="F2142" s="103" t="s">
        <v>1487</v>
      </c>
      <c r="G2142" s="99" t="s">
        <v>1450</v>
      </c>
      <c r="H2142" s="103" t="s">
        <v>1397</v>
      </c>
      <c r="I2142" s="103" t="s">
        <v>1384</v>
      </c>
      <c r="J2142" s="99" t="s">
        <v>3175</v>
      </c>
    </row>
    <row r="2143" ht="90" spans="1:10">
      <c r="A2143" s="110"/>
      <c r="B2143" s="110"/>
      <c r="C2143" s="103" t="s">
        <v>1404</v>
      </c>
      <c r="D2143" s="103" t="s">
        <v>1405</v>
      </c>
      <c r="E2143" s="99" t="s">
        <v>1538</v>
      </c>
      <c r="F2143" s="103" t="s">
        <v>1487</v>
      </c>
      <c r="G2143" s="99" t="s">
        <v>1450</v>
      </c>
      <c r="H2143" s="103" t="s">
        <v>1397</v>
      </c>
      <c r="I2143" s="103" t="s">
        <v>1384</v>
      </c>
      <c r="J2143" s="99" t="s">
        <v>3177</v>
      </c>
    </row>
    <row r="2144" ht="146.25" spans="1:10">
      <c r="A2144" s="106" t="s">
        <v>3823</v>
      </c>
      <c r="B2144" s="106" t="s">
        <v>3455</v>
      </c>
      <c r="C2144" s="103" t="s">
        <v>1379</v>
      </c>
      <c r="D2144" s="103" t="s">
        <v>1380</v>
      </c>
      <c r="E2144" s="99" t="s">
        <v>3456</v>
      </c>
      <c r="F2144" s="103" t="s">
        <v>1528</v>
      </c>
      <c r="G2144" s="99" t="s">
        <v>1422</v>
      </c>
      <c r="H2144" s="103" t="s">
        <v>1678</v>
      </c>
      <c r="I2144" s="103" t="s">
        <v>1384</v>
      </c>
      <c r="J2144" s="99" t="s">
        <v>3457</v>
      </c>
    </row>
    <row r="2145" ht="146.25" spans="1:10">
      <c r="A2145" s="108"/>
      <c r="B2145" s="108"/>
      <c r="C2145" s="103" t="s">
        <v>1379</v>
      </c>
      <c r="D2145" s="103" t="s">
        <v>1380</v>
      </c>
      <c r="E2145" s="99" t="s">
        <v>3458</v>
      </c>
      <c r="F2145" s="103" t="s">
        <v>1528</v>
      </c>
      <c r="G2145" s="99" t="s">
        <v>3820</v>
      </c>
      <c r="H2145" s="103" t="s">
        <v>1678</v>
      </c>
      <c r="I2145" s="103" t="s">
        <v>1384</v>
      </c>
      <c r="J2145" s="99" t="s">
        <v>3459</v>
      </c>
    </row>
    <row r="2146" ht="67.5" spans="1:10">
      <c r="A2146" s="108"/>
      <c r="B2146" s="108"/>
      <c r="C2146" s="103" t="s">
        <v>1379</v>
      </c>
      <c r="D2146" s="103" t="s">
        <v>1380</v>
      </c>
      <c r="E2146" s="99" t="s">
        <v>3460</v>
      </c>
      <c r="F2146" s="103" t="s">
        <v>1528</v>
      </c>
      <c r="G2146" s="99" t="s">
        <v>1864</v>
      </c>
      <c r="H2146" s="103" t="s">
        <v>1678</v>
      </c>
      <c r="I2146" s="103" t="s">
        <v>1384</v>
      </c>
      <c r="J2146" s="99" t="s">
        <v>3461</v>
      </c>
    </row>
    <row r="2147" ht="45" spans="1:10">
      <c r="A2147" s="108"/>
      <c r="B2147" s="108"/>
      <c r="C2147" s="103" t="s">
        <v>1399</v>
      </c>
      <c r="D2147" s="103" t="s">
        <v>1400</v>
      </c>
      <c r="E2147" s="99" t="s">
        <v>3462</v>
      </c>
      <c r="F2147" s="103" t="s">
        <v>1528</v>
      </c>
      <c r="G2147" s="99" t="s">
        <v>3463</v>
      </c>
      <c r="H2147" s="103" t="s">
        <v>1375</v>
      </c>
      <c r="I2147" s="103" t="s">
        <v>1423</v>
      </c>
      <c r="J2147" s="99" t="s">
        <v>3464</v>
      </c>
    </row>
    <row r="2148" ht="67.5" spans="1:10">
      <c r="A2148" s="108"/>
      <c r="B2148" s="108"/>
      <c r="C2148" s="103" t="s">
        <v>1404</v>
      </c>
      <c r="D2148" s="103" t="s">
        <v>1405</v>
      </c>
      <c r="E2148" s="99" t="s">
        <v>1704</v>
      </c>
      <c r="F2148" s="103" t="s">
        <v>1487</v>
      </c>
      <c r="G2148" s="99" t="s">
        <v>1565</v>
      </c>
      <c r="H2148" s="103" t="s">
        <v>1397</v>
      </c>
      <c r="I2148" s="103" t="s">
        <v>1384</v>
      </c>
      <c r="J2148" s="99" t="s">
        <v>3465</v>
      </c>
    </row>
    <row r="2149" ht="67.5" spans="1:10">
      <c r="A2149" s="110"/>
      <c r="B2149" s="110"/>
      <c r="C2149" s="103" t="s">
        <v>1404</v>
      </c>
      <c r="D2149" s="103" t="s">
        <v>1405</v>
      </c>
      <c r="E2149" s="99" t="s">
        <v>1620</v>
      </c>
      <c r="F2149" s="103" t="s">
        <v>1487</v>
      </c>
      <c r="G2149" s="99" t="s">
        <v>1565</v>
      </c>
      <c r="H2149" s="103" t="s">
        <v>1397</v>
      </c>
      <c r="I2149" s="103" t="s">
        <v>1384</v>
      </c>
      <c r="J2149" s="99" t="s">
        <v>1703</v>
      </c>
    </row>
    <row r="2150" ht="101.25" spans="1:10">
      <c r="A2150" s="106" t="s">
        <v>3224</v>
      </c>
      <c r="B2150" s="106" t="s">
        <v>3336</v>
      </c>
      <c r="C2150" s="103" t="s">
        <v>1379</v>
      </c>
      <c r="D2150" s="103" t="s">
        <v>1380</v>
      </c>
      <c r="E2150" s="99" t="s">
        <v>3226</v>
      </c>
      <c r="F2150" s="103" t="s">
        <v>1528</v>
      </c>
      <c r="G2150" s="99" t="s">
        <v>3819</v>
      </c>
      <c r="H2150" s="103" t="s">
        <v>1678</v>
      </c>
      <c r="I2150" s="103" t="s">
        <v>1384</v>
      </c>
      <c r="J2150" s="99" t="s">
        <v>3824</v>
      </c>
    </row>
    <row r="2151" ht="78.75" spans="1:10">
      <c r="A2151" s="108"/>
      <c r="B2151" s="108"/>
      <c r="C2151" s="103" t="s">
        <v>1379</v>
      </c>
      <c r="D2151" s="103" t="s">
        <v>1439</v>
      </c>
      <c r="E2151" s="99" t="s">
        <v>3229</v>
      </c>
      <c r="F2151" s="103" t="s">
        <v>1528</v>
      </c>
      <c r="G2151" s="99" t="s">
        <v>1396</v>
      </c>
      <c r="H2151" s="103" t="s">
        <v>1397</v>
      </c>
      <c r="I2151" s="103" t="s">
        <v>1384</v>
      </c>
      <c r="J2151" s="99" t="s">
        <v>3825</v>
      </c>
    </row>
    <row r="2152" ht="56.25" spans="1:10">
      <c r="A2152" s="108"/>
      <c r="B2152" s="108"/>
      <c r="C2152" s="103" t="s">
        <v>1379</v>
      </c>
      <c r="D2152" s="103" t="s">
        <v>1583</v>
      </c>
      <c r="E2152" s="99" t="s">
        <v>3231</v>
      </c>
      <c r="F2152" s="103" t="s">
        <v>1375</v>
      </c>
      <c r="G2152" s="99" t="s">
        <v>3232</v>
      </c>
      <c r="H2152" s="103" t="s">
        <v>1536</v>
      </c>
      <c r="I2152" s="103" t="s">
        <v>1384</v>
      </c>
      <c r="J2152" s="99" t="s">
        <v>3826</v>
      </c>
    </row>
    <row r="2153" ht="101.25" spans="1:10">
      <c r="A2153" s="108"/>
      <c r="B2153" s="108"/>
      <c r="C2153" s="103" t="s">
        <v>1399</v>
      </c>
      <c r="D2153" s="103" t="s">
        <v>1400</v>
      </c>
      <c r="E2153" s="99" t="s">
        <v>3827</v>
      </c>
      <c r="F2153" s="103" t="s">
        <v>1528</v>
      </c>
      <c r="G2153" s="99" t="s">
        <v>1396</v>
      </c>
      <c r="H2153" s="103" t="s">
        <v>1397</v>
      </c>
      <c r="I2153" s="103" t="s">
        <v>1384</v>
      </c>
      <c r="J2153" s="99" t="s">
        <v>3828</v>
      </c>
    </row>
    <row r="2154" ht="90" spans="1:10">
      <c r="A2154" s="108"/>
      <c r="B2154" s="108"/>
      <c r="C2154" s="103" t="s">
        <v>1404</v>
      </c>
      <c r="D2154" s="103" t="s">
        <v>1405</v>
      </c>
      <c r="E2154" s="99" t="s">
        <v>3086</v>
      </c>
      <c r="F2154" s="103" t="s">
        <v>3236</v>
      </c>
      <c r="G2154" s="99" t="s">
        <v>1426</v>
      </c>
      <c r="H2154" s="103" t="s">
        <v>1397</v>
      </c>
      <c r="I2154" s="103" t="s">
        <v>1384</v>
      </c>
      <c r="J2154" s="99" t="s">
        <v>3237</v>
      </c>
    </row>
    <row r="2155" ht="90" spans="1:10">
      <c r="A2155" s="110"/>
      <c r="B2155" s="110"/>
      <c r="C2155" s="103" t="s">
        <v>1404</v>
      </c>
      <c r="D2155" s="103" t="s">
        <v>1405</v>
      </c>
      <c r="E2155" s="99" t="s">
        <v>3238</v>
      </c>
      <c r="F2155" s="103" t="s">
        <v>1375</v>
      </c>
      <c r="G2155" s="99" t="s">
        <v>1450</v>
      </c>
      <c r="H2155" s="103" t="s">
        <v>1397</v>
      </c>
      <c r="I2155" s="103" t="s">
        <v>1384</v>
      </c>
      <c r="J2155" s="99" t="s">
        <v>3237</v>
      </c>
    </row>
    <row r="2156" ht="56.25" spans="1:10">
      <c r="A2156" s="106" t="s">
        <v>3296</v>
      </c>
      <c r="B2156" s="106" t="s">
        <v>3297</v>
      </c>
      <c r="C2156" s="103" t="s">
        <v>1379</v>
      </c>
      <c r="D2156" s="103" t="s">
        <v>1380</v>
      </c>
      <c r="E2156" s="99" t="s">
        <v>3363</v>
      </c>
      <c r="F2156" s="103" t="s">
        <v>1528</v>
      </c>
      <c r="G2156" s="99" t="s">
        <v>3829</v>
      </c>
      <c r="H2156" s="103" t="s">
        <v>1678</v>
      </c>
      <c r="I2156" s="103" t="s">
        <v>1384</v>
      </c>
      <c r="J2156" s="99" t="s">
        <v>3830</v>
      </c>
    </row>
    <row r="2157" ht="67.5" spans="1:10">
      <c r="A2157" s="108"/>
      <c r="B2157" s="108"/>
      <c r="C2157" s="103" t="s">
        <v>1379</v>
      </c>
      <c r="D2157" s="103" t="s">
        <v>1439</v>
      </c>
      <c r="E2157" s="99" t="s">
        <v>3184</v>
      </c>
      <c r="F2157" s="103" t="s">
        <v>1528</v>
      </c>
      <c r="G2157" s="99" t="s">
        <v>1396</v>
      </c>
      <c r="H2157" s="103" t="s">
        <v>1397</v>
      </c>
      <c r="I2157" s="103" t="s">
        <v>1384</v>
      </c>
      <c r="J2157" s="99" t="s">
        <v>3185</v>
      </c>
    </row>
    <row r="2158" ht="45" spans="1:10">
      <c r="A2158" s="108"/>
      <c r="B2158" s="108"/>
      <c r="C2158" s="103" t="s">
        <v>1379</v>
      </c>
      <c r="D2158" s="103" t="s">
        <v>1439</v>
      </c>
      <c r="E2158" s="99" t="s">
        <v>3186</v>
      </c>
      <c r="F2158" s="103" t="s">
        <v>1487</v>
      </c>
      <c r="G2158" s="99" t="s">
        <v>1477</v>
      </c>
      <c r="H2158" s="103" t="s">
        <v>1397</v>
      </c>
      <c r="I2158" s="103" t="s">
        <v>1384</v>
      </c>
      <c r="J2158" s="99" t="s">
        <v>3187</v>
      </c>
    </row>
    <row r="2159" ht="22.5" spans="1:10">
      <c r="A2159" s="108"/>
      <c r="B2159" s="108"/>
      <c r="C2159" s="103" t="s">
        <v>1379</v>
      </c>
      <c r="D2159" s="103" t="s">
        <v>1394</v>
      </c>
      <c r="E2159" s="99" t="s">
        <v>3188</v>
      </c>
      <c r="F2159" s="103" t="s">
        <v>1528</v>
      </c>
      <c r="G2159" s="99" t="s">
        <v>1396</v>
      </c>
      <c r="H2159" s="103" t="s">
        <v>1397</v>
      </c>
      <c r="I2159" s="103" t="s">
        <v>1384</v>
      </c>
      <c r="J2159" s="99" t="s">
        <v>3164</v>
      </c>
    </row>
    <row r="2160" ht="67.5" spans="1:10">
      <c r="A2160" s="108"/>
      <c r="B2160" s="108"/>
      <c r="C2160" s="103" t="s">
        <v>1379</v>
      </c>
      <c r="D2160" s="103" t="s">
        <v>1583</v>
      </c>
      <c r="E2160" s="99" t="s">
        <v>3368</v>
      </c>
      <c r="F2160" s="103" t="s">
        <v>1528</v>
      </c>
      <c r="G2160" s="99" t="s">
        <v>3391</v>
      </c>
      <c r="H2160" s="103" t="s">
        <v>1924</v>
      </c>
      <c r="I2160" s="103" t="s">
        <v>1384</v>
      </c>
      <c r="J2160" s="99" t="s">
        <v>3191</v>
      </c>
    </row>
    <row r="2161" ht="33.75" spans="1:10">
      <c r="A2161" s="108"/>
      <c r="B2161" s="108"/>
      <c r="C2161" s="103" t="s">
        <v>1399</v>
      </c>
      <c r="D2161" s="103" t="s">
        <v>1400</v>
      </c>
      <c r="E2161" s="99" t="s">
        <v>3192</v>
      </c>
      <c r="F2161" s="103" t="s">
        <v>1487</v>
      </c>
      <c r="G2161" s="99" t="s">
        <v>3306</v>
      </c>
      <c r="H2161" s="103" t="s">
        <v>1397</v>
      </c>
      <c r="I2161" s="103" t="s">
        <v>1384</v>
      </c>
      <c r="J2161" s="99" t="s">
        <v>3193</v>
      </c>
    </row>
    <row r="2162" ht="67.5" spans="1:10">
      <c r="A2162" s="108"/>
      <c r="B2162" s="108"/>
      <c r="C2162" s="103" t="s">
        <v>1399</v>
      </c>
      <c r="D2162" s="103" t="s">
        <v>1503</v>
      </c>
      <c r="E2162" s="99" t="s">
        <v>3194</v>
      </c>
      <c r="F2162" s="103" t="s">
        <v>1528</v>
      </c>
      <c r="G2162" s="99" t="s">
        <v>2355</v>
      </c>
      <c r="H2162" s="103" t="s">
        <v>1505</v>
      </c>
      <c r="I2162" s="103" t="s">
        <v>1384</v>
      </c>
      <c r="J2162" s="99" t="s">
        <v>3195</v>
      </c>
    </row>
    <row r="2163" ht="67.5" spans="1:10">
      <c r="A2163" s="108"/>
      <c r="B2163" s="108"/>
      <c r="C2163" s="103" t="s">
        <v>1404</v>
      </c>
      <c r="D2163" s="103" t="s">
        <v>1405</v>
      </c>
      <c r="E2163" s="99" t="s">
        <v>3196</v>
      </c>
      <c r="F2163" s="103" t="s">
        <v>1487</v>
      </c>
      <c r="G2163" s="99" t="s">
        <v>1426</v>
      </c>
      <c r="H2163" s="103" t="s">
        <v>1397</v>
      </c>
      <c r="I2163" s="103" t="s">
        <v>1384</v>
      </c>
      <c r="J2163" s="99" t="s">
        <v>3197</v>
      </c>
    </row>
    <row r="2164" ht="67.5" spans="1:10">
      <c r="A2164" s="110"/>
      <c r="B2164" s="110"/>
      <c r="C2164" s="103" t="s">
        <v>1404</v>
      </c>
      <c r="D2164" s="103" t="s">
        <v>1405</v>
      </c>
      <c r="E2164" s="99" t="s">
        <v>3198</v>
      </c>
      <c r="F2164" s="103" t="s">
        <v>1487</v>
      </c>
      <c r="G2164" s="99" t="s">
        <v>1426</v>
      </c>
      <c r="H2164" s="103" t="s">
        <v>1397</v>
      </c>
      <c r="I2164" s="103" t="s">
        <v>1384</v>
      </c>
      <c r="J2164" s="99" t="s">
        <v>3199</v>
      </c>
    </row>
    <row r="2165" spans="1:10">
      <c r="A2165" s="99" t="s">
        <v>3831</v>
      </c>
      <c r="B2165" s="104"/>
      <c r="C2165" s="104"/>
      <c r="D2165" s="104"/>
      <c r="E2165" s="104"/>
      <c r="F2165" s="105"/>
      <c r="G2165" s="104"/>
      <c r="H2165" s="105"/>
      <c r="I2165" s="105"/>
      <c r="J2165" s="104"/>
    </row>
    <row r="2166" ht="45" spans="1:10">
      <c r="A2166" s="106" t="s">
        <v>3224</v>
      </c>
      <c r="B2166" s="106" t="s">
        <v>3336</v>
      </c>
      <c r="C2166" s="103" t="s">
        <v>1379</v>
      </c>
      <c r="D2166" s="103" t="s">
        <v>1380</v>
      </c>
      <c r="E2166" s="99" t="s">
        <v>3226</v>
      </c>
      <c r="F2166" s="103" t="s">
        <v>1528</v>
      </c>
      <c r="G2166" s="99" t="s">
        <v>3832</v>
      </c>
      <c r="H2166" s="103" t="s">
        <v>1678</v>
      </c>
      <c r="I2166" s="103" t="s">
        <v>1384</v>
      </c>
      <c r="J2166" s="99" t="s">
        <v>3228</v>
      </c>
    </row>
    <row r="2167" ht="45" spans="1:10">
      <c r="A2167" s="108"/>
      <c r="B2167" s="108"/>
      <c r="C2167" s="103" t="s">
        <v>1379</v>
      </c>
      <c r="D2167" s="103" t="s">
        <v>1439</v>
      </c>
      <c r="E2167" s="99" t="s">
        <v>3229</v>
      </c>
      <c r="F2167" s="103" t="s">
        <v>1528</v>
      </c>
      <c r="G2167" s="99" t="s">
        <v>1396</v>
      </c>
      <c r="H2167" s="103" t="s">
        <v>1397</v>
      </c>
      <c r="I2167" s="103" t="s">
        <v>1384</v>
      </c>
      <c r="J2167" s="99" t="s">
        <v>3230</v>
      </c>
    </row>
    <row r="2168" ht="22.5" spans="1:10">
      <c r="A2168" s="108"/>
      <c r="B2168" s="108"/>
      <c r="C2168" s="103" t="s">
        <v>1379</v>
      </c>
      <c r="D2168" s="103" t="s">
        <v>1583</v>
      </c>
      <c r="E2168" s="99" t="s">
        <v>3231</v>
      </c>
      <c r="F2168" s="103" t="s">
        <v>1375</v>
      </c>
      <c r="G2168" s="99" t="s">
        <v>3232</v>
      </c>
      <c r="H2168" s="103" t="s">
        <v>1536</v>
      </c>
      <c r="I2168" s="103" t="s">
        <v>1384</v>
      </c>
      <c r="J2168" s="99" t="s">
        <v>3233</v>
      </c>
    </row>
    <row r="2169" ht="78.75" spans="1:10">
      <c r="A2169" s="108"/>
      <c r="B2169" s="108"/>
      <c r="C2169" s="103" t="s">
        <v>1399</v>
      </c>
      <c r="D2169" s="103" t="s">
        <v>1400</v>
      </c>
      <c r="E2169" s="99" t="s">
        <v>3099</v>
      </c>
      <c r="F2169" s="103" t="s">
        <v>1528</v>
      </c>
      <c r="G2169" s="99" t="s">
        <v>1874</v>
      </c>
      <c r="H2169" s="103" t="s">
        <v>1397</v>
      </c>
      <c r="I2169" s="103" t="s">
        <v>1384</v>
      </c>
      <c r="J2169" s="99" t="s">
        <v>3833</v>
      </c>
    </row>
    <row r="2170" ht="90" spans="1:10">
      <c r="A2170" s="108"/>
      <c r="B2170" s="108"/>
      <c r="C2170" s="103" t="s">
        <v>1404</v>
      </c>
      <c r="D2170" s="103" t="s">
        <v>1405</v>
      </c>
      <c r="E2170" s="99" t="s">
        <v>3086</v>
      </c>
      <c r="F2170" s="103" t="s">
        <v>3236</v>
      </c>
      <c r="G2170" s="99" t="s">
        <v>1426</v>
      </c>
      <c r="H2170" s="103" t="s">
        <v>1397</v>
      </c>
      <c r="I2170" s="103" t="s">
        <v>1384</v>
      </c>
      <c r="J2170" s="99" t="s">
        <v>3237</v>
      </c>
    </row>
    <row r="2171" ht="90" spans="1:10">
      <c r="A2171" s="110"/>
      <c r="B2171" s="110"/>
      <c r="C2171" s="103" t="s">
        <v>1404</v>
      </c>
      <c r="D2171" s="103" t="s">
        <v>1405</v>
      </c>
      <c r="E2171" s="99" t="s">
        <v>3238</v>
      </c>
      <c r="F2171" s="103" t="s">
        <v>1375</v>
      </c>
      <c r="G2171" s="99" t="s">
        <v>1450</v>
      </c>
      <c r="H2171" s="103" t="s">
        <v>1397</v>
      </c>
      <c r="I2171" s="103" t="s">
        <v>1384</v>
      </c>
      <c r="J2171" s="99" t="s">
        <v>3237</v>
      </c>
    </row>
    <row r="2172" ht="67.5" spans="1:10">
      <c r="A2172" s="110"/>
      <c r="B2172" s="110"/>
      <c r="C2172" s="103" t="s">
        <v>1404</v>
      </c>
      <c r="D2172" s="103" t="s">
        <v>1405</v>
      </c>
      <c r="E2172" s="99" t="s">
        <v>1620</v>
      </c>
      <c r="F2172" s="103" t="s">
        <v>1487</v>
      </c>
      <c r="G2172" s="99" t="s">
        <v>1565</v>
      </c>
      <c r="H2172" s="103" t="s">
        <v>1397</v>
      </c>
      <c r="I2172" s="103" t="s">
        <v>1384</v>
      </c>
      <c r="J2172" s="99" t="s">
        <v>1703</v>
      </c>
    </row>
    <row r="2173" ht="33.75" spans="1:10">
      <c r="A2173" s="106" t="s">
        <v>3213</v>
      </c>
      <c r="B2173" s="106" t="s">
        <v>3214</v>
      </c>
      <c r="C2173" s="103" t="s">
        <v>1379</v>
      </c>
      <c r="D2173" s="103" t="s">
        <v>1380</v>
      </c>
      <c r="E2173" s="99" t="s">
        <v>3215</v>
      </c>
      <c r="F2173" s="103" t="s">
        <v>1528</v>
      </c>
      <c r="G2173" s="99" t="s">
        <v>3834</v>
      </c>
      <c r="H2173" s="103" t="s">
        <v>1536</v>
      </c>
      <c r="I2173" s="103" t="s">
        <v>1384</v>
      </c>
      <c r="J2173" s="99" t="s">
        <v>3216</v>
      </c>
    </row>
    <row r="2174" spans="1:10">
      <c r="A2174" s="108"/>
      <c r="B2174" s="108"/>
      <c r="C2174" s="103" t="s">
        <v>1379</v>
      </c>
      <c r="D2174" s="103" t="s">
        <v>1394</v>
      </c>
      <c r="E2174" s="99" t="s">
        <v>3163</v>
      </c>
      <c r="F2174" s="103" t="s">
        <v>1528</v>
      </c>
      <c r="G2174" s="99" t="s">
        <v>1396</v>
      </c>
      <c r="H2174" s="103" t="s">
        <v>1397</v>
      </c>
      <c r="I2174" s="103" t="s">
        <v>1384</v>
      </c>
      <c r="J2174" s="99" t="s">
        <v>3217</v>
      </c>
    </row>
    <row r="2175" ht="33.75" spans="1:10">
      <c r="A2175" s="108"/>
      <c r="B2175" s="108"/>
      <c r="C2175" s="103" t="s">
        <v>1379</v>
      </c>
      <c r="D2175" s="103" t="s">
        <v>1583</v>
      </c>
      <c r="E2175" s="99" t="s">
        <v>3218</v>
      </c>
      <c r="F2175" s="103" t="s">
        <v>1528</v>
      </c>
      <c r="G2175" s="99" t="s">
        <v>1624</v>
      </c>
      <c r="H2175" s="103" t="s">
        <v>3208</v>
      </c>
      <c r="I2175" s="103" t="s">
        <v>1384</v>
      </c>
      <c r="J2175" s="99" t="s">
        <v>3219</v>
      </c>
    </row>
    <row r="2176" ht="56.25" spans="1:10">
      <c r="A2176" s="108"/>
      <c r="B2176" s="108"/>
      <c r="C2176" s="103" t="s">
        <v>1399</v>
      </c>
      <c r="D2176" s="103" t="s">
        <v>1400</v>
      </c>
      <c r="E2176" s="99" t="s">
        <v>3220</v>
      </c>
      <c r="F2176" s="103" t="s">
        <v>1487</v>
      </c>
      <c r="G2176" s="99" t="s">
        <v>1426</v>
      </c>
      <c r="H2176" s="103" t="s">
        <v>1397</v>
      </c>
      <c r="I2176" s="103" t="s">
        <v>1384</v>
      </c>
      <c r="J2176" s="99" t="s">
        <v>3335</v>
      </c>
    </row>
    <row r="2177" ht="45" spans="1:10">
      <c r="A2177" s="106" t="s">
        <v>3835</v>
      </c>
      <c r="B2177" s="106" t="s">
        <v>3297</v>
      </c>
      <c r="C2177" s="103" t="s">
        <v>1379</v>
      </c>
      <c r="D2177" s="103" t="s">
        <v>1380</v>
      </c>
      <c r="E2177" s="99" t="s">
        <v>3282</v>
      </c>
      <c r="F2177" s="103" t="s">
        <v>1528</v>
      </c>
      <c r="G2177" s="99" t="s">
        <v>3576</v>
      </c>
      <c r="H2177" s="103" t="s">
        <v>1678</v>
      </c>
      <c r="I2177" s="103" t="s">
        <v>1384</v>
      </c>
      <c r="J2177" s="99" t="s">
        <v>3183</v>
      </c>
    </row>
    <row r="2178" ht="67.5" spans="1:10">
      <c r="A2178" s="108"/>
      <c r="B2178" s="108"/>
      <c r="C2178" s="103" t="s">
        <v>1379</v>
      </c>
      <c r="D2178" s="103" t="s">
        <v>1439</v>
      </c>
      <c r="E2178" s="99" t="s">
        <v>3184</v>
      </c>
      <c r="F2178" s="103" t="s">
        <v>1528</v>
      </c>
      <c r="G2178" s="99" t="s">
        <v>1396</v>
      </c>
      <c r="H2178" s="103" t="s">
        <v>1397</v>
      </c>
      <c r="I2178" s="103" t="s">
        <v>1384</v>
      </c>
      <c r="J2178" s="99" t="s">
        <v>3185</v>
      </c>
    </row>
    <row r="2179" ht="45" spans="1:10">
      <c r="A2179" s="108"/>
      <c r="B2179" s="108"/>
      <c r="C2179" s="103" t="s">
        <v>1379</v>
      </c>
      <c r="D2179" s="103" t="s">
        <v>1439</v>
      </c>
      <c r="E2179" s="99" t="s">
        <v>3186</v>
      </c>
      <c r="F2179" s="103" t="s">
        <v>1487</v>
      </c>
      <c r="G2179" s="99" t="s">
        <v>1477</v>
      </c>
      <c r="H2179" s="103" t="s">
        <v>1397</v>
      </c>
      <c r="I2179" s="103" t="s">
        <v>1384</v>
      </c>
      <c r="J2179" s="99" t="s">
        <v>3187</v>
      </c>
    </row>
    <row r="2180" ht="22.5" spans="1:10">
      <c r="A2180" s="108"/>
      <c r="B2180" s="108"/>
      <c r="C2180" s="103" t="s">
        <v>1379</v>
      </c>
      <c r="D2180" s="103" t="s">
        <v>1394</v>
      </c>
      <c r="E2180" s="99" t="s">
        <v>3188</v>
      </c>
      <c r="F2180" s="103" t="s">
        <v>1528</v>
      </c>
      <c r="G2180" s="99" t="s">
        <v>1396</v>
      </c>
      <c r="H2180" s="103" t="s">
        <v>1397</v>
      </c>
      <c r="I2180" s="103" t="s">
        <v>1384</v>
      </c>
      <c r="J2180" s="99" t="s">
        <v>3164</v>
      </c>
    </row>
    <row r="2181" ht="67.5" spans="1:10">
      <c r="A2181" s="108"/>
      <c r="B2181" s="108"/>
      <c r="C2181" s="103" t="s">
        <v>1379</v>
      </c>
      <c r="D2181" s="103" t="s">
        <v>1583</v>
      </c>
      <c r="E2181" s="99" t="s">
        <v>3836</v>
      </c>
      <c r="F2181" s="103" t="s">
        <v>1528</v>
      </c>
      <c r="G2181" s="99" t="s">
        <v>3190</v>
      </c>
      <c r="H2181" s="103" t="s">
        <v>1924</v>
      </c>
      <c r="I2181" s="103" t="s">
        <v>1384</v>
      </c>
      <c r="J2181" s="99" t="s">
        <v>3191</v>
      </c>
    </row>
    <row r="2182" ht="33.75" spans="1:10">
      <c r="A2182" s="108"/>
      <c r="B2182" s="108"/>
      <c r="C2182" s="103" t="s">
        <v>1399</v>
      </c>
      <c r="D2182" s="103" t="s">
        <v>1400</v>
      </c>
      <c r="E2182" s="99" t="s">
        <v>3837</v>
      </c>
      <c r="F2182" s="103" t="s">
        <v>1487</v>
      </c>
      <c r="G2182" s="99" t="s">
        <v>3306</v>
      </c>
      <c r="H2182" s="103" t="s">
        <v>1397</v>
      </c>
      <c r="I2182" s="103" t="s">
        <v>1384</v>
      </c>
      <c r="J2182" s="99" t="s">
        <v>3193</v>
      </c>
    </row>
    <row r="2183" ht="67.5" spans="1:10">
      <c r="A2183" s="108"/>
      <c r="B2183" s="108"/>
      <c r="C2183" s="103" t="s">
        <v>1399</v>
      </c>
      <c r="D2183" s="103" t="s">
        <v>1503</v>
      </c>
      <c r="E2183" s="99" t="s">
        <v>3194</v>
      </c>
      <c r="F2183" s="103" t="s">
        <v>1528</v>
      </c>
      <c r="G2183" s="99" t="s">
        <v>2231</v>
      </c>
      <c r="H2183" s="103" t="s">
        <v>1505</v>
      </c>
      <c r="I2183" s="103" t="s">
        <v>1384</v>
      </c>
      <c r="J2183" s="99" t="s">
        <v>3195</v>
      </c>
    </row>
    <row r="2184" ht="67.5" spans="1:10">
      <c r="A2184" s="108"/>
      <c r="B2184" s="108"/>
      <c r="C2184" s="103" t="s">
        <v>1404</v>
      </c>
      <c r="D2184" s="103" t="s">
        <v>1405</v>
      </c>
      <c r="E2184" s="99" t="s">
        <v>3196</v>
      </c>
      <c r="F2184" s="103" t="s">
        <v>1487</v>
      </c>
      <c r="G2184" s="99" t="s">
        <v>1426</v>
      </c>
      <c r="H2184" s="103" t="s">
        <v>1397</v>
      </c>
      <c r="I2184" s="103" t="s">
        <v>1384</v>
      </c>
      <c r="J2184" s="99" t="s">
        <v>3197</v>
      </c>
    </row>
    <row r="2185" ht="67.5" spans="1:10">
      <c r="A2185" s="110"/>
      <c r="B2185" s="110"/>
      <c r="C2185" s="103" t="s">
        <v>1404</v>
      </c>
      <c r="D2185" s="103" t="s">
        <v>1405</v>
      </c>
      <c r="E2185" s="99" t="s">
        <v>3198</v>
      </c>
      <c r="F2185" s="103" t="s">
        <v>1487</v>
      </c>
      <c r="G2185" s="99" t="s">
        <v>1426</v>
      </c>
      <c r="H2185" s="103" t="s">
        <v>1397</v>
      </c>
      <c r="I2185" s="103" t="s">
        <v>1384</v>
      </c>
      <c r="J2185" s="99" t="s">
        <v>3199</v>
      </c>
    </row>
    <row r="2186" ht="45" spans="1:10">
      <c r="A2186" s="106" t="s">
        <v>3357</v>
      </c>
      <c r="B2186" s="106" t="s">
        <v>3251</v>
      </c>
      <c r="C2186" s="103" t="s">
        <v>1379</v>
      </c>
      <c r="D2186" s="103" t="s">
        <v>1380</v>
      </c>
      <c r="E2186" s="99" t="s">
        <v>3252</v>
      </c>
      <c r="F2186" s="103" t="s">
        <v>1528</v>
      </c>
      <c r="G2186" s="99" t="s">
        <v>3838</v>
      </c>
      <c r="H2186" s="103" t="s">
        <v>1678</v>
      </c>
      <c r="I2186" s="103" t="s">
        <v>1384</v>
      </c>
      <c r="J2186" s="99" t="s">
        <v>3839</v>
      </c>
    </row>
    <row r="2187" ht="33.75" spans="1:10">
      <c r="A2187" s="108"/>
      <c r="B2187" s="108"/>
      <c r="C2187" s="103" t="s">
        <v>1379</v>
      </c>
      <c r="D2187" s="103" t="s">
        <v>1439</v>
      </c>
      <c r="E2187" s="99" t="s">
        <v>3255</v>
      </c>
      <c r="F2187" s="103" t="s">
        <v>1487</v>
      </c>
      <c r="G2187" s="99" t="s">
        <v>1396</v>
      </c>
      <c r="H2187" s="103" t="s">
        <v>1397</v>
      </c>
      <c r="I2187" s="103" t="s">
        <v>1384</v>
      </c>
      <c r="J2187" s="99" t="s">
        <v>3256</v>
      </c>
    </row>
    <row r="2188" ht="45" spans="1:10">
      <c r="A2188" s="108"/>
      <c r="B2188" s="108"/>
      <c r="C2188" s="103" t="s">
        <v>1379</v>
      </c>
      <c r="D2188" s="103" t="s">
        <v>1394</v>
      </c>
      <c r="E2188" s="99" t="s">
        <v>3257</v>
      </c>
      <c r="F2188" s="103" t="s">
        <v>1528</v>
      </c>
      <c r="G2188" s="99" t="s">
        <v>1396</v>
      </c>
      <c r="H2188" s="103" t="s">
        <v>1397</v>
      </c>
      <c r="I2188" s="103" t="s">
        <v>1384</v>
      </c>
      <c r="J2188" s="99" t="s">
        <v>3258</v>
      </c>
    </row>
    <row r="2189" ht="22.5" spans="1:10">
      <c r="A2189" s="108"/>
      <c r="B2189" s="108"/>
      <c r="C2189" s="103" t="s">
        <v>1379</v>
      </c>
      <c r="D2189" s="103" t="s">
        <v>1583</v>
      </c>
      <c r="E2189" s="99" t="s">
        <v>3259</v>
      </c>
      <c r="F2189" s="103" t="s">
        <v>1528</v>
      </c>
      <c r="G2189" s="99" t="s">
        <v>3260</v>
      </c>
      <c r="H2189" s="103" t="s">
        <v>1536</v>
      </c>
      <c r="I2189" s="103" t="s">
        <v>1384</v>
      </c>
      <c r="J2189" s="99" t="s">
        <v>3261</v>
      </c>
    </row>
    <row r="2190" ht="78.75" spans="1:10">
      <c r="A2190" s="108"/>
      <c r="B2190" s="108"/>
      <c r="C2190" s="103" t="s">
        <v>1399</v>
      </c>
      <c r="D2190" s="103" t="s">
        <v>1400</v>
      </c>
      <c r="E2190" s="99" t="s">
        <v>3082</v>
      </c>
      <c r="F2190" s="103" t="s">
        <v>1528</v>
      </c>
      <c r="G2190" s="99" t="s">
        <v>1426</v>
      </c>
      <c r="H2190" s="103" t="s">
        <v>1397</v>
      </c>
      <c r="I2190" s="103" t="s">
        <v>1384</v>
      </c>
      <c r="J2190" s="99" t="s">
        <v>3361</v>
      </c>
    </row>
    <row r="2191" ht="56.25" spans="1:10">
      <c r="A2191" s="108"/>
      <c r="B2191" s="108"/>
      <c r="C2191" s="103" t="s">
        <v>1399</v>
      </c>
      <c r="D2191" s="103" t="s">
        <v>1503</v>
      </c>
      <c r="E2191" s="99" t="s">
        <v>3264</v>
      </c>
      <c r="F2191" s="103" t="s">
        <v>1841</v>
      </c>
      <c r="G2191" s="99" t="s">
        <v>1577</v>
      </c>
      <c r="H2191" s="103" t="s">
        <v>1505</v>
      </c>
      <c r="I2191" s="103" t="s">
        <v>1384</v>
      </c>
      <c r="J2191" s="99" t="s">
        <v>3265</v>
      </c>
    </row>
    <row r="2192" ht="78.75" spans="1:10">
      <c r="A2192" s="108"/>
      <c r="B2192" s="108"/>
      <c r="C2192" s="103" t="s">
        <v>1404</v>
      </c>
      <c r="D2192" s="103" t="s">
        <v>1405</v>
      </c>
      <c r="E2192" s="99" t="s">
        <v>3266</v>
      </c>
      <c r="F2192" s="103" t="s">
        <v>1487</v>
      </c>
      <c r="G2192" s="99" t="s">
        <v>1426</v>
      </c>
      <c r="H2192" s="103" t="s">
        <v>1397</v>
      </c>
      <c r="I2192" s="103" t="s">
        <v>1384</v>
      </c>
      <c r="J2192" s="99" t="s">
        <v>3267</v>
      </c>
    </row>
    <row r="2193" ht="78.75" spans="1:10">
      <c r="A2193" s="110"/>
      <c r="B2193" s="110"/>
      <c r="C2193" s="103" t="s">
        <v>1404</v>
      </c>
      <c r="D2193" s="103" t="s">
        <v>1405</v>
      </c>
      <c r="E2193" s="99" t="s">
        <v>3086</v>
      </c>
      <c r="F2193" s="103" t="s">
        <v>1487</v>
      </c>
      <c r="G2193" s="99" t="s">
        <v>1426</v>
      </c>
      <c r="H2193" s="103" t="s">
        <v>1397</v>
      </c>
      <c r="I2193" s="103" t="s">
        <v>1384</v>
      </c>
      <c r="J2193" s="99" t="s">
        <v>3268</v>
      </c>
    </row>
    <row r="2194" ht="22.5" spans="1:10">
      <c r="A2194" s="106" t="s">
        <v>3840</v>
      </c>
      <c r="B2194" s="106" t="s">
        <v>3201</v>
      </c>
      <c r="C2194" s="103" t="s">
        <v>1379</v>
      </c>
      <c r="D2194" s="103" t="s">
        <v>1380</v>
      </c>
      <c r="E2194" s="99" t="s">
        <v>3841</v>
      </c>
      <c r="F2194" s="103" t="s">
        <v>1487</v>
      </c>
      <c r="G2194" s="99" t="s">
        <v>3842</v>
      </c>
      <c r="H2194" s="103" t="s">
        <v>1470</v>
      </c>
      <c r="I2194" s="103" t="s">
        <v>1384</v>
      </c>
      <c r="J2194" s="99" t="s">
        <v>3204</v>
      </c>
    </row>
    <row r="2195" ht="22.5" spans="1:10">
      <c r="A2195" s="108"/>
      <c r="B2195" s="108"/>
      <c r="C2195" s="103" t="s">
        <v>1379</v>
      </c>
      <c r="D2195" s="103" t="s">
        <v>1439</v>
      </c>
      <c r="E2195" s="99" t="s">
        <v>3205</v>
      </c>
      <c r="F2195" s="103" t="s">
        <v>1487</v>
      </c>
      <c r="G2195" s="99" t="s">
        <v>1426</v>
      </c>
      <c r="H2195" s="103" t="s">
        <v>1397</v>
      </c>
      <c r="I2195" s="103" t="s">
        <v>1384</v>
      </c>
      <c r="J2195" s="99" t="s">
        <v>3206</v>
      </c>
    </row>
    <row r="2196" ht="22.5" spans="1:10">
      <c r="A2196" s="108"/>
      <c r="B2196" s="108"/>
      <c r="C2196" s="103" t="s">
        <v>1379</v>
      </c>
      <c r="D2196" s="103" t="s">
        <v>1583</v>
      </c>
      <c r="E2196" s="99" t="s">
        <v>3843</v>
      </c>
      <c r="F2196" s="103" t="s">
        <v>1841</v>
      </c>
      <c r="G2196" s="99" t="s">
        <v>1396</v>
      </c>
      <c r="H2196" s="103" t="s">
        <v>3208</v>
      </c>
      <c r="I2196" s="103" t="s">
        <v>1384</v>
      </c>
      <c r="J2196" s="99" t="s">
        <v>3209</v>
      </c>
    </row>
    <row r="2197" ht="33.75" spans="1:10">
      <c r="A2197" s="108"/>
      <c r="B2197" s="108"/>
      <c r="C2197" s="103" t="s">
        <v>1399</v>
      </c>
      <c r="D2197" s="103" t="s">
        <v>1400</v>
      </c>
      <c r="E2197" s="99" t="s">
        <v>3210</v>
      </c>
      <c r="F2197" s="103" t="s">
        <v>1487</v>
      </c>
      <c r="G2197" s="99" t="s">
        <v>1577</v>
      </c>
      <c r="H2197" s="103" t="s">
        <v>1397</v>
      </c>
      <c r="I2197" s="103" t="s">
        <v>1384</v>
      </c>
      <c r="J2197" s="99" t="s">
        <v>3211</v>
      </c>
    </row>
    <row r="2198" ht="67.5" spans="1:10">
      <c r="A2198" s="110"/>
      <c r="B2198" s="110"/>
      <c r="C2198" s="103" t="s">
        <v>1404</v>
      </c>
      <c r="D2198" s="103" t="s">
        <v>1405</v>
      </c>
      <c r="E2198" s="99" t="s">
        <v>3212</v>
      </c>
      <c r="F2198" s="103" t="s">
        <v>1487</v>
      </c>
      <c r="G2198" s="99" t="s">
        <v>1450</v>
      </c>
      <c r="H2198" s="103" t="s">
        <v>1397</v>
      </c>
      <c r="I2198" s="103" t="s">
        <v>1384</v>
      </c>
      <c r="J2198" s="99" t="s">
        <v>3148</v>
      </c>
    </row>
    <row r="2199" ht="67.5" spans="1:10">
      <c r="A2199" s="106" t="s">
        <v>3326</v>
      </c>
      <c r="B2199" s="106" t="s">
        <v>3327</v>
      </c>
      <c r="C2199" s="103" t="s">
        <v>1379</v>
      </c>
      <c r="D2199" s="103" t="s">
        <v>1380</v>
      </c>
      <c r="E2199" s="99" t="s">
        <v>3844</v>
      </c>
      <c r="F2199" s="103" t="s">
        <v>1528</v>
      </c>
      <c r="G2199" s="99" t="s">
        <v>1577</v>
      </c>
      <c r="H2199" s="103" t="s">
        <v>1678</v>
      </c>
      <c r="I2199" s="103" t="s">
        <v>1384</v>
      </c>
      <c r="J2199" s="99" t="s">
        <v>3328</v>
      </c>
    </row>
    <row r="2200" ht="67.5" spans="1:10">
      <c r="A2200" s="108"/>
      <c r="B2200" s="108"/>
      <c r="C2200" s="103" t="s">
        <v>1379</v>
      </c>
      <c r="D2200" s="103" t="s">
        <v>1439</v>
      </c>
      <c r="E2200" s="99" t="s">
        <v>3845</v>
      </c>
      <c r="F2200" s="103" t="s">
        <v>1528</v>
      </c>
      <c r="G2200" s="99" t="s">
        <v>1396</v>
      </c>
      <c r="H2200" s="103" t="s">
        <v>1397</v>
      </c>
      <c r="I2200" s="103" t="s">
        <v>1384</v>
      </c>
      <c r="J2200" s="99" t="s">
        <v>3328</v>
      </c>
    </row>
    <row r="2201" ht="45" spans="1:10">
      <c r="A2201" s="108"/>
      <c r="B2201" s="108"/>
      <c r="C2201" s="103" t="s">
        <v>1379</v>
      </c>
      <c r="D2201" s="103" t="s">
        <v>1439</v>
      </c>
      <c r="E2201" s="99" t="s">
        <v>3186</v>
      </c>
      <c r="F2201" s="103" t="s">
        <v>1487</v>
      </c>
      <c r="G2201" s="99" t="s">
        <v>1477</v>
      </c>
      <c r="H2201" s="103" t="s">
        <v>1397</v>
      </c>
      <c r="I2201" s="103" t="s">
        <v>1384</v>
      </c>
      <c r="J2201" s="99" t="s">
        <v>3187</v>
      </c>
    </row>
    <row r="2202" ht="22.5" spans="1:10">
      <c r="A2202" s="108"/>
      <c r="B2202" s="108"/>
      <c r="C2202" s="103" t="s">
        <v>1379</v>
      </c>
      <c r="D2202" s="103" t="s">
        <v>1394</v>
      </c>
      <c r="E2202" s="99" t="s">
        <v>3188</v>
      </c>
      <c r="F2202" s="103" t="s">
        <v>1528</v>
      </c>
      <c r="G2202" s="99" t="s">
        <v>1396</v>
      </c>
      <c r="H2202" s="103" t="s">
        <v>1397</v>
      </c>
      <c r="I2202" s="103" t="s">
        <v>1384</v>
      </c>
      <c r="J2202" s="99" t="s">
        <v>3164</v>
      </c>
    </row>
    <row r="2203" ht="409.5" spans="1:10">
      <c r="A2203" s="108"/>
      <c r="B2203" s="108"/>
      <c r="C2203" s="103" t="s">
        <v>1379</v>
      </c>
      <c r="D2203" s="103" t="s">
        <v>1583</v>
      </c>
      <c r="E2203" s="99" t="s">
        <v>3330</v>
      </c>
      <c r="F2203" s="103" t="s">
        <v>1528</v>
      </c>
      <c r="G2203" s="99" t="s">
        <v>2227</v>
      </c>
      <c r="H2203" s="103" t="s">
        <v>1924</v>
      </c>
      <c r="I2203" s="103" t="s">
        <v>1384</v>
      </c>
      <c r="J2203" s="99" t="s">
        <v>3846</v>
      </c>
    </row>
    <row r="2204" ht="33.75" spans="1:10">
      <c r="A2204" s="108"/>
      <c r="B2204" s="108"/>
      <c r="C2204" s="103" t="s">
        <v>1399</v>
      </c>
      <c r="D2204" s="103" t="s">
        <v>1400</v>
      </c>
      <c r="E2204" s="99" t="s">
        <v>3543</v>
      </c>
      <c r="F2204" s="103" t="s">
        <v>1487</v>
      </c>
      <c r="G2204" s="99" t="s">
        <v>1396</v>
      </c>
      <c r="H2204" s="103" t="s">
        <v>1397</v>
      </c>
      <c r="I2204" s="103" t="s">
        <v>1384</v>
      </c>
      <c r="J2204" s="99" t="s">
        <v>3193</v>
      </c>
    </row>
    <row r="2205" ht="78.75" spans="1:10">
      <c r="A2205" s="108"/>
      <c r="B2205" s="108"/>
      <c r="C2205" s="103" t="s">
        <v>1399</v>
      </c>
      <c r="D2205" s="103" t="s">
        <v>1503</v>
      </c>
      <c r="E2205" s="99" t="s">
        <v>3194</v>
      </c>
      <c r="F2205" s="103" t="s">
        <v>1528</v>
      </c>
      <c r="G2205" s="99" t="s">
        <v>2231</v>
      </c>
      <c r="H2205" s="103" t="s">
        <v>1505</v>
      </c>
      <c r="I2205" s="103" t="s">
        <v>1384</v>
      </c>
      <c r="J2205" s="99" t="s">
        <v>3847</v>
      </c>
    </row>
    <row r="2206" ht="67.5" spans="1:10">
      <c r="A2206" s="108"/>
      <c r="B2206" s="108"/>
      <c r="C2206" s="103" t="s">
        <v>1404</v>
      </c>
      <c r="D2206" s="103" t="s">
        <v>1405</v>
      </c>
      <c r="E2206" s="99" t="s">
        <v>3196</v>
      </c>
      <c r="F2206" s="103" t="s">
        <v>1487</v>
      </c>
      <c r="G2206" s="99" t="s">
        <v>1426</v>
      </c>
      <c r="H2206" s="103" t="s">
        <v>1397</v>
      </c>
      <c r="I2206" s="103" t="s">
        <v>1384</v>
      </c>
      <c r="J2206" s="99" t="s">
        <v>3332</v>
      </c>
    </row>
    <row r="2207" ht="78.75" spans="1:10">
      <c r="A2207" s="110"/>
      <c r="B2207" s="110"/>
      <c r="C2207" s="103" t="s">
        <v>1404</v>
      </c>
      <c r="D2207" s="103" t="s">
        <v>1405</v>
      </c>
      <c r="E2207" s="99" t="s">
        <v>3198</v>
      </c>
      <c r="F2207" s="103" t="s">
        <v>1487</v>
      </c>
      <c r="G2207" s="99" t="s">
        <v>1426</v>
      </c>
      <c r="H2207" s="103" t="s">
        <v>1397</v>
      </c>
      <c r="I2207" s="103" t="s">
        <v>1384</v>
      </c>
      <c r="J2207" s="99" t="s">
        <v>3333</v>
      </c>
    </row>
    <row r="2208" ht="45" spans="1:10">
      <c r="A2208" s="106" t="s">
        <v>3313</v>
      </c>
      <c r="B2208" s="106" t="s">
        <v>3297</v>
      </c>
      <c r="C2208" s="103" t="s">
        <v>1379</v>
      </c>
      <c r="D2208" s="103" t="s">
        <v>1380</v>
      </c>
      <c r="E2208" s="99" t="s">
        <v>3282</v>
      </c>
      <c r="F2208" s="103" t="s">
        <v>1528</v>
      </c>
      <c r="G2208" s="99" t="s">
        <v>3848</v>
      </c>
      <c r="H2208" s="103" t="s">
        <v>1678</v>
      </c>
      <c r="I2208" s="103" t="s">
        <v>1384</v>
      </c>
      <c r="J2208" s="99" t="s">
        <v>3183</v>
      </c>
    </row>
    <row r="2209" ht="67.5" spans="1:10">
      <c r="A2209" s="108"/>
      <c r="B2209" s="108"/>
      <c r="C2209" s="103" t="s">
        <v>1379</v>
      </c>
      <c r="D2209" s="103" t="s">
        <v>1439</v>
      </c>
      <c r="E2209" s="99" t="s">
        <v>3706</v>
      </c>
      <c r="F2209" s="103" t="s">
        <v>1528</v>
      </c>
      <c r="G2209" s="99" t="s">
        <v>1396</v>
      </c>
      <c r="H2209" s="103" t="s">
        <v>1397</v>
      </c>
      <c r="I2209" s="103" t="s">
        <v>1384</v>
      </c>
      <c r="J2209" s="99" t="s">
        <v>3284</v>
      </c>
    </row>
    <row r="2210" ht="45" spans="1:10">
      <c r="A2210" s="108"/>
      <c r="B2210" s="108"/>
      <c r="C2210" s="103" t="s">
        <v>1379</v>
      </c>
      <c r="D2210" s="103" t="s">
        <v>1439</v>
      </c>
      <c r="E2210" s="99" t="s">
        <v>3186</v>
      </c>
      <c r="F2210" s="103" t="s">
        <v>1487</v>
      </c>
      <c r="G2210" s="99" t="s">
        <v>1477</v>
      </c>
      <c r="H2210" s="103" t="s">
        <v>1397</v>
      </c>
      <c r="I2210" s="103" t="s">
        <v>1384</v>
      </c>
      <c r="J2210" s="99" t="s">
        <v>3187</v>
      </c>
    </row>
    <row r="2211" ht="22.5" spans="1:10">
      <c r="A2211" s="108"/>
      <c r="B2211" s="108"/>
      <c r="C2211" s="103" t="s">
        <v>1379</v>
      </c>
      <c r="D2211" s="103" t="s">
        <v>1394</v>
      </c>
      <c r="E2211" s="99" t="s">
        <v>3188</v>
      </c>
      <c r="F2211" s="103" t="s">
        <v>1528</v>
      </c>
      <c r="G2211" s="99" t="s">
        <v>1396</v>
      </c>
      <c r="H2211" s="103" t="s">
        <v>1397</v>
      </c>
      <c r="I2211" s="103" t="s">
        <v>1384</v>
      </c>
      <c r="J2211" s="99" t="s">
        <v>3164</v>
      </c>
    </row>
    <row r="2212" ht="78.75" spans="1:10">
      <c r="A2212" s="108"/>
      <c r="B2212" s="108"/>
      <c r="C2212" s="103" t="s">
        <v>1379</v>
      </c>
      <c r="D2212" s="103" t="s">
        <v>1583</v>
      </c>
      <c r="E2212" s="99" t="s">
        <v>3637</v>
      </c>
      <c r="F2212" s="103" t="s">
        <v>1528</v>
      </c>
      <c r="G2212" s="99" t="s">
        <v>1624</v>
      </c>
      <c r="H2212" s="103" t="s">
        <v>1924</v>
      </c>
      <c r="I2212" s="103" t="s">
        <v>1384</v>
      </c>
      <c r="J2212" s="99" t="s">
        <v>3849</v>
      </c>
    </row>
    <row r="2213" ht="33.75" spans="1:10">
      <c r="A2213" s="108"/>
      <c r="B2213" s="108"/>
      <c r="C2213" s="103" t="s">
        <v>1399</v>
      </c>
      <c r="D2213" s="103" t="s">
        <v>1400</v>
      </c>
      <c r="E2213" s="99" t="s">
        <v>3850</v>
      </c>
      <c r="F2213" s="103" t="s">
        <v>1487</v>
      </c>
      <c r="G2213" s="99" t="s">
        <v>3306</v>
      </c>
      <c r="H2213" s="103" t="s">
        <v>1397</v>
      </c>
      <c r="I2213" s="103" t="s">
        <v>1384</v>
      </c>
      <c r="J2213" s="99" t="s">
        <v>3193</v>
      </c>
    </row>
    <row r="2214" ht="78.75" spans="1:10">
      <c r="A2214" s="108"/>
      <c r="B2214" s="108"/>
      <c r="C2214" s="103" t="s">
        <v>1399</v>
      </c>
      <c r="D2214" s="103" t="s">
        <v>1503</v>
      </c>
      <c r="E2214" s="99" t="s">
        <v>3194</v>
      </c>
      <c r="F2214" s="103" t="s">
        <v>1528</v>
      </c>
      <c r="G2214" s="99" t="s">
        <v>2231</v>
      </c>
      <c r="H2214" s="103" t="s">
        <v>1505</v>
      </c>
      <c r="I2214" s="103" t="s">
        <v>1384</v>
      </c>
      <c r="J2214" s="99" t="s">
        <v>3287</v>
      </c>
    </row>
    <row r="2215" ht="67.5" spans="1:10">
      <c r="A2215" s="108"/>
      <c r="B2215" s="108"/>
      <c r="C2215" s="103" t="s">
        <v>1404</v>
      </c>
      <c r="D2215" s="103" t="s">
        <v>1405</v>
      </c>
      <c r="E2215" s="99" t="s">
        <v>3196</v>
      </c>
      <c r="F2215" s="103" t="s">
        <v>1487</v>
      </c>
      <c r="G2215" s="99" t="s">
        <v>1426</v>
      </c>
      <c r="H2215" s="103" t="s">
        <v>1397</v>
      </c>
      <c r="I2215" s="103" t="s">
        <v>1384</v>
      </c>
      <c r="J2215" s="99" t="s">
        <v>3197</v>
      </c>
    </row>
    <row r="2216" ht="67.5" spans="1:10">
      <c r="A2216" s="110"/>
      <c r="B2216" s="110"/>
      <c r="C2216" s="103" t="s">
        <v>1404</v>
      </c>
      <c r="D2216" s="103" t="s">
        <v>1405</v>
      </c>
      <c r="E2216" s="99" t="s">
        <v>3198</v>
      </c>
      <c r="F2216" s="103" t="s">
        <v>1487</v>
      </c>
      <c r="G2216" s="99" t="s">
        <v>1426</v>
      </c>
      <c r="H2216" s="103" t="s">
        <v>1397</v>
      </c>
      <c r="I2216" s="103" t="s">
        <v>1384</v>
      </c>
      <c r="J2216" s="99" t="s">
        <v>3199</v>
      </c>
    </row>
    <row r="2217" ht="33.75" spans="1:10">
      <c r="A2217" s="106" t="s">
        <v>3269</v>
      </c>
      <c r="B2217" s="106" t="s">
        <v>3270</v>
      </c>
      <c r="C2217" s="103" t="s">
        <v>1379</v>
      </c>
      <c r="D2217" s="103" t="s">
        <v>1380</v>
      </c>
      <c r="E2217" s="99" t="s">
        <v>3271</v>
      </c>
      <c r="F2217" s="103" t="s">
        <v>1528</v>
      </c>
      <c r="G2217" s="99" t="s">
        <v>3851</v>
      </c>
      <c r="H2217" s="103" t="s">
        <v>1530</v>
      </c>
      <c r="I2217" s="103" t="s">
        <v>1384</v>
      </c>
      <c r="J2217" s="99" t="s">
        <v>3173</v>
      </c>
    </row>
    <row r="2218" ht="45" spans="1:10">
      <c r="A2218" s="108"/>
      <c r="B2218" s="108"/>
      <c r="C2218" s="103" t="s">
        <v>1379</v>
      </c>
      <c r="D2218" s="103" t="s">
        <v>1439</v>
      </c>
      <c r="E2218" s="99" t="s">
        <v>3229</v>
      </c>
      <c r="F2218" s="103" t="s">
        <v>1528</v>
      </c>
      <c r="G2218" s="99" t="s">
        <v>1472</v>
      </c>
      <c r="H2218" s="103" t="s">
        <v>1397</v>
      </c>
      <c r="I2218" s="103" t="s">
        <v>1384</v>
      </c>
      <c r="J2218" s="99" t="s">
        <v>3273</v>
      </c>
    </row>
    <row r="2219" ht="22.5" spans="1:10">
      <c r="A2219" s="108"/>
      <c r="B2219" s="108"/>
      <c r="C2219" s="103" t="s">
        <v>1379</v>
      </c>
      <c r="D2219" s="103" t="s">
        <v>1394</v>
      </c>
      <c r="E2219" s="99" t="s">
        <v>3078</v>
      </c>
      <c r="F2219" s="103" t="s">
        <v>1528</v>
      </c>
      <c r="G2219" s="99" t="s">
        <v>1472</v>
      </c>
      <c r="H2219" s="103" t="s">
        <v>1397</v>
      </c>
      <c r="I2219" s="103" t="s">
        <v>1384</v>
      </c>
      <c r="J2219" s="99" t="s">
        <v>3274</v>
      </c>
    </row>
    <row r="2220" ht="22.5" spans="1:10">
      <c r="A2220" s="108"/>
      <c r="B2220" s="108"/>
      <c r="C2220" s="103" t="s">
        <v>1379</v>
      </c>
      <c r="D2220" s="103" t="s">
        <v>1583</v>
      </c>
      <c r="E2220" s="99" t="s">
        <v>3275</v>
      </c>
      <c r="F2220" s="103" t="s">
        <v>1375</v>
      </c>
      <c r="G2220" s="99" t="s">
        <v>2689</v>
      </c>
      <c r="H2220" s="103" t="s">
        <v>1536</v>
      </c>
      <c r="I2220" s="103" t="s">
        <v>1384</v>
      </c>
      <c r="J2220" s="99" t="s">
        <v>3276</v>
      </c>
    </row>
    <row r="2221" ht="22.5" spans="1:10">
      <c r="A2221" s="108"/>
      <c r="B2221" s="108"/>
      <c r="C2221" s="103" t="s">
        <v>1379</v>
      </c>
      <c r="D2221" s="103" t="s">
        <v>1583</v>
      </c>
      <c r="E2221" s="99" t="s">
        <v>3852</v>
      </c>
      <c r="F2221" s="103" t="s">
        <v>1375</v>
      </c>
      <c r="G2221" s="99" t="s">
        <v>3278</v>
      </c>
      <c r="H2221" s="103" t="s">
        <v>1536</v>
      </c>
      <c r="I2221" s="103" t="s">
        <v>1384</v>
      </c>
      <c r="J2221" s="99" t="s">
        <v>3276</v>
      </c>
    </row>
    <row r="2222" ht="135" spans="1:10">
      <c r="A2222" s="108"/>
      <c r="B2222" s="108"/>
      <c r="C2222" s="103" t="s">
        <v>1399</v>
      </c>
      <c r="D2222" s="103" t="s">
        <v>1400</v>
      </c>
      <c r="E2222" s="99" t="s">
        <v>3234</v>
      </c>
      <c r="F2222" s="103" t="s">
        <v>1487</v>
      </c>
      <c r="G2222" s="99" t="s">
        <v>1450</v>
      </c>
      <c r="H2222" s="103" t="s">
        <v>1397</v>
      </c>
      <c r="I2222" s="103" t="s">
        <v>1384</v>
      </c>
      <c r="J2222" s="99" t="s">
        <v>3853</v>
      </c>
    </row>
    <row r="2223" ht="90" spans="1:10">
      <c r="A2223" s="110"/>
      <c r="B2223" s="110"/>
      <c r="C2223" s="103" t="s">
        <v>1404</v>
      </c>
      <c r="D2223" s="103" t="s">
        <v>1405</v>
      </c>
      <c r="E2223" s="99" t="s">
        <v>1538</v>
      </c>
      <c r="F2223" s="103" t="s">
        <v>1487</v>
      </c>
      <c r="G2223" s="99" t="s">
        <v>1450</v>
      </c>
      <c r="H2223" s="103" t="s">
        <v>1397</v>
      </c>
      <c r="I2223" s="103" t="s">
        <v>1384</v>
      </c>
      <c r="J2223" s="99" t="s">
        <v>3177</v>
      </c>
    </row>
    <row r="2224" ht="22.5" spans="1:10">
      <c r="A2224" s="106" t="s">
        <v>3415</v>
      </c>
      <c r="B2224" s="106" t="s">
        <v>1542</v>
      </c>
      <c r="C2224" s="103" t="s">
        <v>1379</v>
      </c>
      <c r="D2224" s="103" t="s">
        <v>1380</v>
      </c>
      <c r="E2224" s="99" t="s">
        <v>1542</v>
      </c>
      <c r="F2224" s="103" t="s">
        <v>1375</v>
      </c>
      <c r="G2224" s="99" t="s">
        <v>1542</v>
      </c>
      <c r="H2224" s="103" t="s">
        <v>1397</v>
      </c>
      <c r="I2224" s="103" t="s">
        <v>1384</v>
      </c>
      <c r="J2224" s="99" t="s">
        <v>1542</v>
      </c>
    </row>
    <row r="2225" ht="22.5" spans="1:10">
      <c r="A2225" s="108"/>
      <c r="B2225" s="108"/>
      <c r="C2225" s="103" t="s">
        <v>1399</v>
      </c>
      <c r="D2225" s="103" t="s">
        <v>1543</v>
      </c>
      <c r="E2225" s="99" t="s">
        <v>1542</v>
      </c>
      <c r="F2225" s="103" t="s">
        <v>1375</v>
      </c>
      <c r="G2225" s="99" t="s">
        <v>1542</v>
      </c>
      <c r="H2225" s="103" t="s">
        <v>1397</v>
      </c>
      <c r="I2225" s="103" t="s">
        <v>1384</v>
      </c>
      <c r="J2225" s="99" t="s">
        <v>1542</v>
      </c>
    </row>
    <row r="2226" ht="22.5" spans="1:10">
      <c r="A2226" s="110"/>
      <c r="B2226" s="110"/>
      <c r="C2226" s="103" t="s">
        <v>1404</v>
      </c>
      <c r="D2226" s="103" t="s">
        <v>1405</v>
      </c>
      <c r="E2226" s="99" t="s">
        <v>1542</v>
      </c>
      <c r="F2226" s="103" t="s">
        <v>1375</v>
      </c>
      <c r="G2226" s="99" t="s">
        <v>1542</v>
      </c>
      <c r="H2226" s="103" t="s">
        <v>1397</v>
      </c>
      <c r="I2226" s="103" t="s">
        <v>1384</v>
      </c>
      <c r="J2226" s="99" t="s">
        <v>1542</v>
      </c>
    </row>
    <row r="2227" ht="45" spans="1:10">
      <c r="A2227" s="106" t="s">
        <v>3179</v>
      </c>
      <c r="B2227" s="106" t="s">
        <v>3297</v>
      </c>
      <c r="C2227" s="103" t="s">
        <v>1379</v>
      </c>
      <c r="D2227" s="103" t="s">
        <v>1380</v>
      </c>
      <c r="E2227" s="99" t="s">
        <v>3181</v>
      </c>
      <c r="F2227" s="103" t="s">
        <v>1528</v>
      </c>
      <c r="G2227" s="99" t="s">
        <v>3854</v>
      </c>
      <c r="H2227" s="103" t="s">
        <v>1678</v>
      </c>
      <c r="I2227" s="103" t="s">
        <v>1384</v>
      </c>
      <c r="J2227" s="99" t="s">
        <v>3183</v>
      </c>
    </row>
    <row r="2228" ht="67.5" spans="1:10">
      <c r="A2228" s="108"/>
      <c r="B2228" s="108"/>
      <c r="C2228" s="103" t="s">
        <v>1379</v>
      </c>
      <c r="D2228" s="103" t="s">
        <v>1439</v>
      </c>
      <c r="E2228" s="99" t="s">
        <v>3855</v>
      </c>
      <c r="F2228" s="103" t="s">
        <v>1528</v>
      </c>
      <c r="G2228" s="99" t="s">
        <v>1396</v>
      </c>
      <c r="H2228" s="103" t="s">
        <v>1397</v>
      </c>
      <c r="I2228" s="103" t="s">
        <v>1384</v>
      </c>
      <c r="J2228" s="99" t="s">
        <v>3185</v>
      </c>
    </row>
    <row r="2229" ht="45" spans="1:10">
      <c r="A2229" s="108"/>
      <c r="B2229" s="108"/>
      <c r="C2229" s="103" t="s">
        <v>1379</v>
      </c>
      <c r="D2229" s="103" t="s">
        <v>1439</v>
      </c>
      <c r="E2229" s="99" t="s">
        <v>3186</v>
      </c>
      <c r="F2229" s="103" t="s">
        <v>1487</v>
      </c>
      <c r="G2229" s="99" t="s">
        <v>1477</v>
      </c>
      <c r="H2229" s="103" t="s">
        <v>1397</v>
      </c>
      <c r="I2229" s="103" t="s">
        <v>1384</v>
      </c>
      <c r="J2229" s="99" t="s">
        <v>3187</v>
      </c>
    </row>
    <row r="2230" ht="22.5" spans="1:10">
      <c r="A2230" s="108"/>
      <c r="B2230" s="108"/>
      <c r="C2230" s="103" t="s">
        <v>1379</v>
      </c>
      <c r="D2230" s="103" t="s">
        <v>1394</v>
      </c>
      <c r="E2230" s="99" t="s">
        <v>3188</v>
      </c>
      <c r="F2230" s="103" t="s">
        <v>1528</v>
      </c>
      <c r="G2230" s="99" t="s">
        <v>1396</v>
      </c>
      <c r="H2230" s="103" t="s">
        <v>1397</v>
      </c>
      <c r="I2230" s="103" t="s">
        <v>1384</v>
      </c>
      <c r="J2230" s="99" t="s">
        <v>3164</v>
      </c>
    </row>
    <row r="2231" ht="67.5" spans="1:10">
      <c r="A2231" s="108"/>
      <c r="B2231" s="108"/>
      <c r="C2231" s="103" t="s">
        <v>1379</v>
      </c>
      <c r="D2231" s="103" t="s">
        <v>1583</v>
      </c>
      <c r="E2231" s="99" t="s">
        <v>3189</v>
      </c>
      <c r="F2231" s="103" t="s">
        <v>1528</v>
      </c>
      <c r="G2231" s="99" t="s">
        <v>3190</v>
      </c>
      <c r="H2231" s="103" t="s">
        <v>1924</v>
      </c>
      <c r="I2231" s="103" t="s">
        <v>1384</v>
      </c>
      <c r="J2231" s="99" t="s">
        <v>3191</v>
      </c>
    </row>
    <row r="2232" ht="33.75" spans="1:10">
      <c r="A2232" s="108"/>
      <c r="B2232" s="108"/>
      <c r="C2232" s="103" t="s">
        <v>1399</v>
      </c>
      <c r="D2232" s="103" t="s">
        <v>1400</v>
      </c>
      <c r="E2232" s="99" t="s">
        <v>3837</v>
      </c>
      <c r="F2232" s="103" t="s">
        <v>1487</v>
      </c>
      <c r="G2232" s="99" t="s">
        <v>3306</v>
      </c>
      <c r="H2232" s="103" t="s">
        <v>1397</v>
      </c>
      <c r="I2232" s="103" t="s">
        <v>1384</v>
      </c>
      <c r="J2232" s="99" t="s">
        <v>3193</v>
      </c>
    </row>
    <row r="2233" ht="67.5" spans="1:10">
      <c r="A2233" s="108"/>
      <c r="B2233" s="108"/>
      <c r="C2233" s="103" t="s">
        <v>1399</v>
      </c>
      <c r="D2233" s="103" t="s">
        <v>1503</v>
      </c>
      <c r="E2233" s="99" t="s">
        <v>3194</v>
      </c>
      <c r="F2233" s="103" t="s">
        <v>1528</v>
      </c>
      <c r="G2233" s="99" t="s">
        <v>2231</v>
      </c>
      <c r="H2233" s="103" t="s">
        <v>1505</v>
      </c>
      <c r="I2233" s="103" t="s">
        <v>1384</v>
      </c>
      <c r="J2233" s="99" t="s">
        <v>3195</v>
      </c>
    </row>
    <row r="2234" ht="67.5" spans="1:10">
      <c r="A2234" s="108"/>
      <c r="B2234" s="108"/>
      <c r="C2234" s="103" t="s">
        <v>1404</v>
      </c>
      <c r="D2234" s="103" t="s">
        <v>1405</v>
      </c>
      <c r="E2234" s="99" t="s">
        <v>3196</v>
      </c>
      <c r="F2234" s="103" t="s">
        <v>1487</v>
      </c>
      <c r="G2234" s="99" t="s">
        <v>1426</v>
      </c>
      <c r="H2234" s="103" t="s">
        <v>1397</v>
      </c>
      <c r="I2234" s="103" t="s">
        <v>1384</v>
      </c>
      <c r="J2234" s="99" t="s">
        <v>3197</v>
      </c>
    </row>
    <row r="2235" ht="67.5" spans="1:10">
      <c r="A2235" s="110"/>
      <c r="B2235" s="110"/>
      <c r="C2235" s="103" t="s">
        <v>1404</v>
      </c>
      <c r="D2235" s="103" t="s">
        <v>1405</v>
      </c>
      <c r="E2235" s="99" t="s">
        <v>3198</v>
      </c>
      <c r="F2235" s="103" t="s">
        <v>1487</v>
      </c>
      <c r="G2235" s="99" t="s">
        <v>1426</v>
      </c>
      <c r="H2235" s="103" t="s">
        <v>1397</v>
      </c>
      <c r="I2235" s="103" t="s">
        <v>1384</v>
      </c>
      <c r="J2235" s="99" t="s">
        <v>3199</v>
      </c>
    </row>
    <row r="2236" ht="56.25" spans="1:10">
      <c r="A2236" s="106" t="s">
        <v>3239</v>
      </c>
      <c r="B2236" s="106" t="s">
        <v>3240</v>
      </c>
      <c r="C2236" s="103" t="s">
        <v>1379</v>
      </c>
      <c r="D2236" s="103" t="s">
        <v>1380</v>
      </c>
      <c r="E2236" s="99" t="s">
        <v>3241</v>
      </c>
      <c r="F2236" s="103" t="s">
        <v>1528</v>
      </c>
      <c r="G2236" s="99" t="s">
        <v>1500</v>
      </c>
      <c r="H2236" s="103" t="s">
        <v>1678</v>
      </c>
      <c r="I2236" s="103" t="s">
        <v>1384</v>
      </c>
      <c r="J2236" s="99" t="s">
        <v>3243</v>
      </c>
    </row>
    <row r="2237" ht="56.25" spans="1:10">
      <c r="A2237" s="108"/>
      <c r="B2237" s="108"/>
      <c r="C2237" s="103" t="s">
        <v>1379</v>
      </c>
      <c r="D2237" s="103" t="s">
        <v>1439</v>
      </c>
      <c r="E2237" s="99" t="s">
        <v>3856</v>
      </c>
      <c r="F2237" s="103" t="s">
        <v>1528</v>
      </c>
      <c r="G2237" s="99" t="s">
        <v>1396</v>
      </c>
      <c r="H2237" s="103" t="s">
        <v>1397</v>
      </c>
      <c r="I2237" s="103" t="s">
        <v>1384</v>
      </c>
      <c r="J2237" s="99" t="s">
        <v>3245</v>
      </c>
    </row>
    <row r="2238" ht="22.5" spans="1:10">
      <c r="A2238" s="108"/>
      <c r="B2238" s="108"/>
      <c r="C2238" s="103" t="s">
        <v>1379</v>
      </c>
      <c r="D2238" s="103" t="s">
        <v>1394</v>
      </c>
      <c r="E2238" s="99" t="s">
        <v>3188</v>
      </c>
      <c r="F2238" s="103" t="s">
        <v>1528</v>
      </c>
      <c r="G2238" s="99" t="s">
        <v>1396</v>
      </c>
      <c r="H2238" s="103" t="s">
        <v>1397</v>
      </c>
      <c r="I2238" s="103" t="s">
        <v>1384</v>
      </c>
      <c r="J2238" s="99" t="s">
        <v>3164</v>
      </c>
    </row>
    <row r="2239" ht="56.25" spans="1:10">
      <c r="A2239" s="108"/>
      <c r="B2239" s="108"/>
      <c r="C2239" s="103" t="s">
        <v>1379</v>
      </c>
      <c r="D2239" s="103" t="s">
        <v>1583</v>
      </c>
      <c r="E2239" s="99" t="s">
        <v>3857</v>
      </c>
      <c r="F2239" s="103" t="s">
        <v>1528</v>
      </c>
      <c r="G2239" s="99" t="s">
        <v>2227</v>
      </c>
      <c r="H2239" s="103" t="s">
        <v>1924</v>
      </c>
      <c r="I2239" s="103" t="s">
        <v>1384</v>
      </c>
      <c r="J2239" s="99" t="s">
        <v>3247</v>
      </c>
    </row>
    <row r="2240" ht="56.25" spans="1:10">
      <c r="A2240" s="108"/>
      <c r="B2240" s="108"/>
      <c r="C2240" s="103" t="s">
        <v>1399</v>
      </c>
      <c r="D2240" s="103" t="s">
        <v>1400</v>
      </c>
      <c r="E2240" s="99" t="s">
        <v>3301</v>
      </c>
      <c r="F2240" s="103" t="s">
        <v>1528</v>
      </c>
      <c r="G2240" s="99" t="s">
        <v>1396</v>
      </c>
      <c r="H2240" s="103" t="s">
        <v>1397</v>
      </c>
      <c r="I2240" s="103" t="s">
        <v>1384</v>
      </c>
      <c r="J2240" s="99" t="s">
        <v>3387</v>
      </c>
    </row>
    <row r="2241" ht="67.5" spans="1:10">
      <c r="A2241" s="108"/>
      <c r="B2241" s="108"/>
      <c r="C2241" s="103" t="s">
        <v>1399</v>
      </c>
      <c r="D2241" s="103" t="s">
        <v>1503</v>
      </c>
      <c r="E2241" s="99" t="s">
        <v>3194</v>
      </c>
      <c r="F2241" s="103" t="s">
        <v>1528</v>
      </c>
      <c r="G2241" s="99" t="s">
        <v>2231</v>
      </c>
      <c r="H2241" s="103" t="s">
        <v>1505</v>
      </c>
      <c r="I2241" s="103" t="s">
        <v>1384</v>
      </c>
      <c r="J2241" s="99" t="s">
        <v>3195</v>
      </c>
    </row>
    <row r="2242" ht="56.25" spans="1:10">
      <c r="A2242" s="108"/>
      <c r="B2242" s="108"/>
      <c r="C2242" s="103" t="s">
        <v>1404</v>
      </c>
      <c r="D2242" s="103" t="s">
        <v>1405</v>
      </c>
      <c r="E2242" s="99" t="s">
        <v>3196</v>
      </c>
      <c r="F2242" s="103" t="s">
        <v>1487</v>
      </c>
      <c r="G2242" s="99" t="s">
        <v>1426</v>
      </c>
      <c r="H2242" s="103" t="s">
        <v>1397</v>
      </c>
      <c r="I2242" s="103" t="s">
        <v>1384</v>
      </c>
      <c r="J2242" s="99" t="s">
        <v>3248</v>
      </c>
    </row>
    <row r="2243" ht="67.5" spans="1:10">
      <c r="A2243" s="110"/>
      <c r="B2243" s="110"/>
      <c r="C2243" s="103" t="s">
        <v>1404</v>
      </c>
      <c r="D2243" s="103" t="s">
        <v>1405</v>
      </c>
      <c r="E2243" s="99" t="s">
        <v>3198</v>
      </c>
      <c r="F2243" s="103" t="s">
        <v>1487</v>
      </c>
      <c r="G2243" s="99" t="s">
        <v>1426</v>
      </c>
      <c r="H2243" s="103" t="s">
        <v>1397</v>
      </c>
      <c r="I2243" s="103" t="s">
        <v>1384</v>
      </c>
      <c r="J2243" s="99" t="s">
        <v>3249</v>
      </c>
    </row>
    <row r="2244" ht="45" spans="1:10">
      <c r="A2244" s="106" t="s">
        <v>3343</v>
      </c>
      <c r="B2244" s="106" t="s">
        <v>3251</v>
      </c>
      <c r="C2244" s="103" t="s">
        <v>1379</v>
      </c>
      <c r="D2244" s="103" t="s">
        <v>1380</v>
      </c>
      <c r="E2244" s="99" t="s">
        <v>3289</v>
      </c>
      <c r="F2244" s="103" t="s">
        <v>1528</v>
      </c>
      <c r="G2244" s="99" t="s">
        <v>3334</v>
      </c>
      <c r="H2244" s="103" t="s">
        <v>1678</v>
      </c>
      <c r="I2244" s="103" t="s">
        <v>1384</v>
      </c>
      <c r="J2244" s="99" t="s">
        <v>3858</v>
      </c>
    </row>
    <row r="2245" ht="33.75" spans="1:10">
      <c r="A2245" s="108"/>
      <c r="B2245" s="108"/>
      <c r="C2245" s="103" t="s">
        <v>1379</v>
      </c>
      <c r="D2245" s="103" t="s">
        <v>1439</v>
      </c>
      <c r="E2245" s="99" t="s">
        <v>3255</v>
      </c>
      <c r="F2245" s="103" t="s">
        <v>1487</v>
      </c>
      <c r="G2245" s="99" t="s">
        <v>1396</v>
      </c>
      <c r="H2245" s="103" t="s">
        <v>1397</v>
      </c>
      <c r="I2245" s="103" t="s">
        <v>1384</v>
      </c>
      <c r="J2245" s="99" t="s">
        <v>3256</v>
      </c>
    </row>
    <row r="2246" ht="45" spans="1:10">
      <c r="A2246" s="108"/>
      <c r="B2246" s="108"/>
      <c r="C2246" s="103" t="s">
        <v>1379</v>
      </c>
      <c r="D2246" s="103" t="s">
        <v>1394</v>
      </c>
      <c r="E2246" s="99" t="s">
        <v>3257</v>
      </c>
      <c r="F2246" s="103" t="s">
        <v>1528</v>
      </c>
      <c r="G2246" s="99" t="s">
        <v>1396</v>
      </c>
      <c r="H2246" s="103" t="s">
        <v>1397</v>
      </c>
      <c r="I2246" s="103" t="s">
        <v>1384</v>
      </c>
      <c r="J2246" s="99" t="s">
        <v>3859</v>
      </c>
    </row>
    <row r="2247" ht="22.5" spans="1:10">
      <c r="A2247" s="108"/>
      <c r="B2247" s="108"/>
      <c r="C2247" s="103" t="s">
        <v>1379</v>
      </c>
      <c r="D2247" s="103" t="s">
        <v>1583</v>
      </c>
      <c r="E2247" s="99" t="s">
        <v>3259</v>
      </c>
      <c r="F2247" s="103" t="s">
        <v>1528</v>
      </c>
      <c r="G2247" s="99" t="s">
        <v>2460</v>
      </c>
      <c r="H2247" s="103" t="s">
        <v>1536</v>
      </c>
      <c r="I2247" s="103" t="s">
        <v>1384</v>
      </c>
      <c r="J2247" s="99" t="s">
        <v>3261</v>
      </c>
    </row>
    <row r="2248" ht="90" spans="1:10">
      <c r="A2248" s="108"/>
      <c r="B2248" s="108"/>
      <c r="C2248" s="103" t="s">
        <v>1399</v>
      </c>
      <c r="D2248" s="103" t="s">
        <v>1400</v>
      </c>
      <c r="E2248" s="99" t="s">
        <v>3860</v>
      </c>
      <c r="F2248" s="103" t="s">
        <v>1528</v>
      </c>
      <c r="G2248" s="99" t="s">
        <v>1426</v>
      </c>
      <c r="H2248" s="103" t="s">
        <v>1397</v>
      </c>
      <c r="I2248" s="103" t="s">
        <v>1384</v>
      </c>
      <c r="J2248" s="99" t="s">
        <v>3861</v>
      </c>
    </row>
    <row r="2249" ht="56.25" spans="1:10">
      <c r="A2249" s="108"/>
      <c r="B2249" s="108"/>
      <c r="C2249" s="103" t="s">
        <v>1399</v>
      </c>
      <c r="D2249" s="103" t="s">
        <v>1503</v>
      </c>
      <c r="E2249" s="99" t="s">
        <v>3264</v>
      </c>
      <c r="F2249" s="103" t="s">
        <v>1841</v>
      </c>
      <c r="G2249" s="99" t="s">
        <v>1577</v>
      </c>
      <c r="H2249" s="103" t="s">
        <v>1505</v>
      </c>
      <c r="I2249" s="103" t="s">
        <v>1384</v>
      </c>
      <c r="J2249" s="99" t="s">
        <v>3294</v>
      </c>
    </row>
    <row r="2250" ht="78.75" spans="1:10">
      <c r="A2250" s="108"/>
      <c r="B2250" s="108"/>
      <c r="C2250" s="103" t="s">
        <v>1404</v>
      </c>
      <c r="D2250" s="103" t="s">
        <v>1405</v>
      </c>
      <c r="E2250" s="99" t="s">
        <v>3266</v>
      </c>
      <c r="F2250" s="103" t="s">
        <v>1487</v>
      </c>
      <c r="G2250" s="99" t="s">
        <v>1426</v>
      </c>
      <c r="H2250" s="103" t="s">
        <v>1397</v>
      </c>
      <c r="I2250" s="103" t="s">
        <v>1384</v>
      </c>
      <c r="J2250" s="99" t="s">
        <v>3293</v>
      </c>
    </row>
    <row r="2251" ht="90" spans="1:10">
      <c r="A2251" s="110"/>
      <c r="B2251" s="110"/>
      <c r="C2251" s="103" t="s">
        <v>1404</v>
      </c>
      <c r="D2251" s="103" t="s">
        <v>1405</v>
      </c>
      <c r="E2251" s="99" t="s">
        <v>3086</v>
      </c>
      <c r="F2251" s="103" t="s">
        <v>1487</v>
      </c>
      <c r="G2251" s="99" t="s">
        <v>1426</v>
      </c>
      <c r="H2251" s="103" t="s">
        <v>1397</v>
      </c>
      <c r="I2251" s="103" t="s">
        <v>1384</v>
      </c>
      <c r="J2251" s="99" t="s">
        <v>3295</v>
      </c>
    </row>
    <row r="2252" spans="1:10">
      <c r="A2252" s="99" t="s">
        <v>3862</v>
      </c>
      <c r="B2252" s="104"/>
      <c r="C2252" s="104"/>
      <c r="D2252" s="104"/>
      <c r="E2252" s="104"/>
      <c r="F2252" s="105"/>
      <c r="G2252" s="104"/>
      <c r="H2252" s="105"/>
      <c r="I2252" s="105"/>
      <c r="J2252" s="104"/>
    </row>
    <row r="2253" ht="33.75" spans="1:10">
      <c r="A2253" s="106" t="s">
        <v>3213</v>
      </c>
      <c r="B2253" s="106" t="s">
        <v>3214</v>
      </c>
      <c r="C2253" s="103" t="s">
        <v>1379</v>
      </c>
      <c r="D2253" s="103" t="s">
        <v>1380</v>
      </c>
      <c r="E2253" s="99" t="s">
        <v>3215</v>
      </c>
      <c r="F2253" s="103" t="s">
        <v>1528</v>
      </c>
      <c r="G2253" s="99" t="s">
        <v>1585</v>
      </c>
      <c r="H2253" s="103" t="s">
        <v>1536</v>
      </c>
      <c r="I2253" s="103" t="s">
        <v>1384</v>
      </c>
      <c r="J2253" s="99" t="s">
        <v>3216</v>
      </c>
    </row>
    <row r="2254" spans="1:10">
      <c r="A2254" s="108"/>
      <c r="B2254" s="108"/>
      <c r="C2254" s="103" t="s">
        <v>1379</v>
      </c>
      <c r="D2254" s="103" t="s">
        <v>1394</v>
      </c>
      <c r="E2254" s="99" t="s">
        <v>3163</v>
      </c>
      <c r="F2254" s="103" t="s">
        <v>1528</v>
      </c>
      <c r="G2254" s="99" t="s">
        <v>1396</v>
      </c>
      <c r="H2254" s="103" t="s">
        <v>1397</v>
      </c>
      <c r="I2254" s="103" t="s">
        <v>1384</v>
      </c>
      <c r="J2254" s="99" t="s">
        <v>3217</v>
      </c>
    </row>
    <row r="2255" ht="33.75" spans="1:10">
      <c r="A2255" s="108"/>
      <c r="B2255" s="108"/>
      <c r="C2255" s="103" t="s">
        <v>1379</v>
      </c>
      <c r="D2255" s="103" t="s">
        <v>1583</v>
      </c>
      <c r="E2255" s="99" t="s">
        <v>3218</v>
      </c>
      <c r="F2255" s="103" t="s">
        <v>1528</v>
      </c>
      <c r="G2255" s="99" t="s">
        <v>1624</v>
      </c>
      <c r="H2255" s="103" t="s">
        <v>3208</v>
      </c>
      <c r="I2255" s="103" t="s">
        <v>1384</v>
      </c>
      <c r="J2255" s="99" t="s">
        <v>3219</v>
      </c>
    </row>
    <row r="2256" ht="56.25" spans="1:10">
      <c r="A2256" s="108"/>
      <c r="B2256" s="108"/>
      <c r="C2256" s="103" t="s">
        <v>1399</v>
      </c>
      <c r="D2256" s="103" t="s">
        <v>1400</v>
      </c>
      <c r="E2256" s="99" t="s">
        <v>3220</v>
      </c>
      <c r="F2256" s="103" t="s">
        <v>1487</v>
      </c>
      <c r="G2256" s="99" t="s">
        <v>1426</v>
      </c>
      <c r="H2256" s="103" t="s">
        <v>1397</v>
      </c>
      <c r="I2256" s="103" t="s">
        <v>1384</v>
      </c>
      <c r="J2256" s="99" t="s">
        <v>3335</v>
      </c>
    </row>
    <row r="2257" ht="56.25" spans="1:10">
      <c r="A2257" s="110"/>
      <c r="B2257" s="110"/>
      <c r="C2257" s="103" t="s">
        <v>1404</v>
      </c>
      <c r="D2257" s="103" t="s">
        <v>1405</v>
      </c>
      <c r="E2257" s="99" t="s">
        <v>3222</v>
      </c>
      <c r="F2257" s="103" t="s">
        <v>1487</v>
      </c>
      <c r="G2257" s="99" t="s">
        <v>1426</v>
      </c>
      <c r="H2257" s="103" t="s">
        <v>1397</v>
      </c>
      <c r="I2257" s="103" t="s">
        <v>1384</v>
      </c>
      <c r="J2257" s="99" t="s">
        <v>3335</v>
      </c>
    </row>
    <row r="2258" ht="45" spans="1:10">
      <c r="A2258" s="106" t="s">
        <v>3224</v>
      </c>
      <c r="B2258" s="106" t="s">
        <v>3336</v>
      </c>
      <c r="C2258" s="103" t="s">
        <v>1379</v>
      </c>
      <c r="D2258" s="103" t="s">
        <v>1380</v>
      </c>
      <c r="E2258" s="99" t="s">
        <v>3226</v>
      </c>
      <c r="F2258" s="103" t="s">
        <v>1528</v>
      </c>
      <c r="G2258" s="99" t="s">
        <v>3863</v>
      </c>
      <c r="H2258" s="103" t="s">
        <v>1678</v>
      </c>
      <c r="I2258" s="103" t="s">
        <v>1384</v>
      </c>
      <c r="J2258" s="99" t="s">
        <v>3228</v>
      </c>
    </row>
    <row r="2259" ht="45" spans="1:10">
      <c r="A2259" s="108"/>
      <c r="B2259" s="108"/>
      <c r="C2259" s="103" t="s">
        <v>1379</v>
      </c>
      <c r="D2259" s="103" t="s">
        <v>1439</v>
      </c>
      <c r="E2259" s="99" t="s">
        <v>3229</v>
      </c>
      <c r="F2259" s="103" t="s">
        <v>1528</v>
      </c>
      <c r="G2259" s="99" t="s">
        <v>1396</v>
      </c>
      <c r="H2259" s="103" t="s">
        <v>1397</v>
      </c>
      <c r="I2259" s="103" t="s">
        <v>1384</v>
      </c>
      <c r="J2259" s="99" t="s">
        <v>3230</v>
      </c>
    </row>
    <row r="2260" ht="22.5" spans="1:10">
      <c r="A2260" s="108"/>
      <c r="B2260" s="108"/>
      <c r="C2260" s="103" t="s">
        <v>1379</v>
      </c>
      <c r="D2260" s="103" t="s">
        <v>1583</v>
      </c>
      <c r="E2260" s="99" t="s">
        <v>3231</v>
      </c>
      <c r="F2260" s="103" t="s">
        <v>1375</v>
      </c>
      <c r="G2260" s="99" t="s">
        <v>3232</v>
      </c>
      <c r="H2260" s="103" t="s">
        <v>1536</v>
      </c>
      <c r="I2260" s="103" t="s">
        <v>1384</v>
      </c>
      <c r="J2260" s="99" t="s">
        <v>3233</v>
      </c>
    </row>
    <row r="2261" ht="78.75" spans="1:10">
      <c r="A2261" s="108"/>
      <c r="B2261" s="108"/>
      <c r="C2261" s="103" t="s">
        <v>1399</v>
      </c>
      <c r="D2261" s="103" t="s">
        <v>1400</v>
      </c>
      <c r="E2261" s="99" t="s">
        <v>3099</v>
      </c>
      <c r="F2261" s="103" t="s">
        <v>1528</v>
      </c>
      <c r="G2261" s="99" t="s">
        <v>1874</v>
      </c>
      <c r="H2261" s="103" t="s">
        <v>1397</v>
      </c>
      <c r="I2261" s="103" t="s">
        <v>1384</v>
      </c>
      <c r="J2261" s="99" t="s">
        <v>3864</v>
      </c>
    </row>
    <row r="2262" ht="90" spans="1:10">
      <c r="A2262" s="108"/>
      <c r="B2262" s="108"/>
      <c r="C2262" s="103" t="s">
        <v>1404</v>
      </c>
      <c r="D2262" s="103" t="s">
        <v>1405</v>
      </c>
      <c r="E2262" s="99" t="s">
        <v>3086</v>
      </c>
      <c r="F2262" s="103" t="s">
        <v>3236</v>
      </c>
      <c r="G2262" s="99" t="s">
        <v>1426</v>
      </c>
      <c r="H2262" s="103" t="s">
        <v>1397</v>
      </c>
      <c r="I2262" s="103" t="s">
        <v>1384</v>
      </c>
      <c r="J2262" s="99" t="s">
        <v>3237</v>
      </c>
    </row>
    <row r="2263" ht="90" spans="1:10">
      <c r="A2263" s="110"/>
      <c r="B2263" s="110"/>
      <c r="C2263" s="103" t="s">
        <v>1404</v>
      </c>
      <c r="D2263" s="103" t="s">
        <v>1405</v>
      </c>
      <c r="E2263" s="99" t="s">
        <v>3238</v>
      </c>
      <c r="F2263" s="103" t="s">
        <v>1375</v>
      </c>
      <c r="G2263" s="99" t="s">
        <v>1450</v>
      </c>
      <c r="H2263" s="103" t="s">
        <v>1397</v>
      </c>
      <c r="I2263" s="103" t="s">
        <v>1384</v>
      </c>
      <c r="J2263" s="99" t="s">
        <v>3237</v>
      </c>
    </row>
    <row r="2264" ht="45" spans="1:10">
      <c r="A2264" s="106" t="s">
        <v>3431</v>
      </c>
      <c r="B2264" s="106" t="s">
        <v>3297</v>
      </c>
      <c r="C2264" s="103" t="s">
        <v>1379</v>
      </c>
      <c r="D2264" s="103" t="s">
        <v>1380</v>
      </c>
      <c r="E2264" s="99" t="s">
        <v>3363</v>
      </c>
      <c r="F2264" s="103" t="s">
        <v>1528</v>
      </c>
      <c r="G2264" s="99" t="s">
        <v>3865</v>
      </c>
      <c r="H2264" s="103" t="s">
        <v>1678</v>
      </c>
      <c r="I2264" s="103" t="s">
        <v>1384</v>
      </c>
      <c r="J2264" s="99" t="s">
        <v>3183</v>
      </c>
    </row>
    <row r="2265" ht="67.5" spans="1:10">
      <c r="A2265" s="108"/>
      <c r="B2265" s="108"/>
      <c r="C2265" s="103" t="s">
        <v>1379</v>
      </c>
      <c r="D2265" s="103" t="s">
        <v>1439</v>
      </c>
      <c r="E2265" s="99" t="s">
        <v>3184</v>
      </c>
      <c r="F2265" s="103" t="s">
        <v>1528</v>
      </c>
      <c r="G2265" s="99" t="s">
        <v>1845</v>
      </c>
      <c r="H2265" s="103" t="s">
        <v>1397</v>
      </c>
      <c r="I2265" s="103" t="s">
        <v>1384</v>
      </c>
      <c r="J2265" s="99" t="s">
        <v>3185</v>
      </c>
    </row>
    <row r="2266" ht="45" spans="1:10">
      <c r="A2266" s="108"/>
      <c r="B2266" s="108"/>
      <c r="C2266" s="103" t="s">
        <v>1379</v>
      </c>
      <c r="D2266" s="103" t="s">
        <v>1439</v>
      </c>
      <c r="E2266" s="99" t="s">
        <v>3186</v>
      </c>
      <c r="F2266" s="103" t="s">
        <v>1487</v>
      </c>
      <c r="G2266" s="99" t="s">
        <v>1477</v>
      </c>
      <c r="H2266" s="103" t="s">
        <v>1397</v>
      </c>
      <c r="I2266" s="103" t="s">
        <v>1384</v>
      </c>
      <c r="J2266" s="99" t="s">
        <v>3187</v>
      </c>
    </row>
    <row r="2267" ht="22.5" spans="1:10">
      <c r="A2267" s="108"/>
      <c r="B2267" s="108"/>
      <c r="C2267" s="103" t="s">
        <v>1379</v>
      </c>
      <c r="D2267" s="103" t="s">
        <v>1394</v>
      </c>
      <c r="E2267" s="99" t="s">
        <v>3188</v>
      </c>
      <c r="F2267" s="103" t="s">
        <v>1528</v>
      </c>
      <c r="G2267" s="99" t="s">
        <v>1396</v>
      </c>
      <c r="H2267" s="103" t="s">
        <v>1397</v>
      </c>
      <c r="I2267" s="103" t="s">
        <v>1384</v>
      </c>
      <c r="J2267" s="99" t="s">
        <v>3164</v>
      </c>
    </row>
    <row r="2268" ht="67.5" spans="1:10">
      <c r="A2268" s="108"/>
      <c r="B2268" s="108"/>
      <c r="C2268" s="103" t="s">
        <v>1379</v>
      </c>
      <c r="D2268" s="103" t="s">
        <v>1583</v>
      </c>
      <c r="E2268" s="99" t="s">
        <v>3368</v>
      </c>
      <c r="F2268" s="103" t="s">
        <v>1528</v>
      </c>
      <c r="G2268" s="99" t="s">
        <v>3391</v>
      </c>
      <c r="H2268" s="103" t="s">
        <v>1924</v>
      </c>
      <c r="I2268" s="103" t="s">
        <v>1384</v>
      </c>
      <c r="J2268" s="99" t="s">
        <v>3191</v>
      </c>
    </row>
    <row r="2269" ht="33.75" spans="1:10">
      <c r="A2269" s="108"/>
      <c r="B2269" s="108"/>
      <c r="C2269" s="103" t="s">
        <v>1399</v>
      </c>
      <c r="D2269" s="103" t="s">
        <v>1400</v>
      </c>
      <c r="E2269" s="99" t="s">
        <v>3600</v>
      </c>
      <c r="F2269" s="103" t="s">
        <v>1487</v>
      </c>
      <c r="G2269" s="99" t="s">
        <v>3306</v>
      </c>
      <c r="H2269" s="103" t="s">
        <v>1397</v>
      </c>
      <c r="I2269" s="103" t="s">
        <v>1384</v>
      </c>
      <c r="J2269" s="99" t="s">
        <v>3193</v>
      </c>
    </row>
    <row r="2270" ht="67.5" spans="1:10">
      <c r="A2270" s="108"/>
      <c r="B2270" s="108"/>
      <c r="C2270" s="103" t="s">
        <v>1399</v>
      </c>
      <c r="D2270" s="103" t="s">
        <v>1400</v>
      </c>
      <c r="E2270" s="99" t="s">
        <v>3301</v>
      </c>
      <c r="F2270" s="103" t="s">
        <v>1528</v>
      </c>
      <c r="G2270" s="99" t="s">
        <v>1396</v>
      </c>
      <c r="H2270" s="103" t="s">
        <v>1397</v>
      </c>
      <c r="I2270" s="103" t="s">
        <v>1384</v>
      </c>
      <c r="J2270" s="99" t="s">
        <v>3302</v>
      </c>
    </row>
    <row r="2271" ht="67.5" spans="1:10">
      <c r="A2271" s="108"/>
      <c r="B2271" s="108"/>
      <c r="C2271" s="103" t="s">
        <v>1399</v>
      </c>
      <c r="D2271" s="103" t="s">
        <v>1503</v>
      </c>
      <c r="E2271" s="99" t="s">
        <v>3194</v>
      </c>
      <c r="F2271" s="103" t="s">
        <v>1528</v>
      </c>
      <c r="G2271" s="99" t="s">
        <v>1577</v>
      </c>
      <c r="H2271" s="103" t="s">
        <v>1505</v>
      </c>
      <c r="I2271" s="103" t="s">
        <v>1384</v>
      </c>
      <c r="J2271" s="99" t="s">
        <v>3195</v>
      </c>
    </row>
    <row r="2272" ht="67.5" spans="1:10">
      <c r="A2272" s="108"/>
      <c r="B2272" s="108"/>
      <c r="C2272" s="103" t="s">
        <v>1404</v>
      </c>
      <c r="D2272" s="103" t="s">
        <v>1405</v>
      </c>
      <c r="E2272" s="99" t="s">
        <v>3196</v>
      </c>
      <c r="F2272" s="103" t="s">
        <v>1487</v>
      </c>
      <c r="G2272" s="99" t="s">
        <v>1426</v>
      </c>
      <c r="H2272" s="103" t="s">
        <v>1397</v>
      </c>
      <c r="I2272" s="103" t="s">
        <v>1384</v>
      </c>
      <c r="J2272" s="99" t="s">
        <v>3197</v>
      </c>
    </row>
    <row r="2273" ht="67.5" spans="1:10">
      <c r="A2273" s="110"/>
      <c r="B2273" s="110"/>
      <c r="C2273" s="103" t="s">
        <v>1404</v>
      </c>
      <c r="D2273" s="103" t="s">
        <v>1405</v>
      </c>
      <c r="E2273" s="99" t="s">
        <v>3198</v>
      </c>
      <c r="F2273" s="103" t="s">
        <v>1487</v>
      </c>
      <c r="G2273" s="99" t="s">
        <v>1426</v>
      </c>
      <c r="H2273" s="103" t="s">
        <v>1397</v>
      </c>
      <c r="I2273" s="103" t="s">
        <v>1384</v>
      </c>
      <c r="J2273" s="99" t="s">
        <v>3199</v>
      </c>
    </row>
    <row r="2274" ht="67.5" spans="1:10">
      <c r="A2274" s="106" t="s">
        <v>3239</v>
      </c>
      <c r="B2274" s="106" t="s">
        <v>3327</v>
      </c>
      <c r="C2274" s="103" t="s">
        <v>1379</v>
      </c>
      <c r="D2274" s="103" t="s">
        <v>1380</v>
      </c>
      <c r="E2274" s="99" t="s">
        <v>3241</v>
      </c>
      <c r="F2274" s="103" t="s">
        <v>1528</v>
      </c>
      <c r="G2274" s="99" t="s">
        <v>1864</v>
      </c>
      <c r="H2274" s="103" t="s">
        <v>1678</v>
      </c>
      <c r="I2274" s="103" t="s">
        <v>1384</v>
      </c>
      <c r="J2274" s="99" t="s">
        <v>3328</v>
      </c>
    </row>
    <row r="2275" ht="67.5" spans="1:10">
      <c r="A2275" s="108"/>
      <c r="B2275" s="108"/>
      <c r="C2275" s="103" t="s">
        <v>1379</v>
      </c>
      <c r="D2275" s="103" t="s">
        <v>1439</v>
      </c>
      <c r="E2275" s="99" t="s">
        <v>3866</v>
      </c>
      <c r="F2275" s="103" t="s">
        <v>1528</v>
      </c>
      <c r="G2275" s="99" t="s">
        <v>1396</v>
      </c>
      <c r="H2275" s="103" t="s">
        <v>1397</v>
      </c>
      <c r="I2275" s="103" t="s">
        <v>1384</v>
      </c>
      <c r="J2275" s="99" t="s">
        <v>3328</v>
      </c>
    </row>
    <row r="2276" ht="22.5" spans="1:10">
      <c r="A2276" s="108"/>
      <c r="B2276" s="108"/>
      <c r="C2276" s="103" t="s">
        <v>1379</v>
      </c>
      <c r="D2276" s="103" t="s">
        <v>1394</v>
      </c>
      <c r="E2276" s="99" t="s">
        <v>3188</v>
      </c>
      <c r="F2276" s="103" t="s">
        <v>1528</v>
      </c>
      <c r="G2276" s="99" t="s">
        <v>1396</v>
      </c>
      <c r="H2276" s="103" t="s">
        <v>1397</v>
      </c>
      <c r="I2276" s="103" t="s">
        <v>1384</v>
      </c>
      <c r="J2276" s="99" t="s">
        <v>3164</v>
      </c>
    </row>
    <row r="2277" ht="409.5" spans="1:10">
      <c r="A2277" s="108"/>
      <c r="B2277" s="108"/>
      <c r="C2277" s="103" t="s">
        <v>1379</v>
      </c>
      <c r="D2277" s="103" t="s">
        <v>1583</v>
      </c>
      <c r="E2277" s="99" t="s">
        <v>3330</v>
      </c>
      <c r="F2277" s="103" t="s">
        <v>1528</v>
      </c>
      <c r="G2277" s="99" t="s">
        <v>2227</v>
      </c>
      <c r="H2277" s="103" t="s">
        <v>1924</v>
      </c>
      <c r="I2277" s="103" t="s">
        <v>1384</v>
      </c>
      <c r="J2277" s="99" t="s">
        <v>3331</v>
      </c>
    </row>
    <row r="2278" ht="67.5" spans="1:10">
      <c r="A2278" s="108"/>
      <c r="B2278" s="108"/>
      <c r="C2278" s="103" t="s">
        <v>1399</v>
      </c>
      <c r="D2278" s="103" t="s">
        <v>1503</v>
      </c>
      <c r="E2278" s="99" t="s">
        <v>3194</v>
      </c>
      <c r="F2278" s="103" t="s">
        <v>1528</v>
      </c>
      <c r="G2278" s="99" t="s">
        <v>1577</v>
      </c>
      <c r="H2278" s="103" t="s">
        <v>1505</v>
      </c>
      <c r="I2278" s="103" t="s">
        <v>1384</v>
      </c>
      <c r="J2278" s="99" t="s">
        <v>3195</v>
      </c>
    </row>
    <row r="2279" ht="67.5" spans="1:10">
      <c r="A2279" s="108"/>
      <c r="B2279" s="108"/>
      <c r="C2279" s="103" t="s">
        <v>1404</v>
      </c>
      <c r="D2279" s="103" t="s">
        <v>1405</v>
      </c>
      <c r="E2279" s="99" t="s">
        <v>3196</v>
      </c>
      <c r="F2279" s="103" t="s">
        <v>1487</v>
      </c>
      <c r="G2279" s="99" t="s">
        <v>1426</v>
      </c>
      <c r="H2279" s="103" t="s">
        <v>1397</v>
      </c>
      <c r="I2279" s="103" t="s">
        <v>1384</v>
      </c>
      <c r="J2279" s="99" t="s">
        <v>3332</v>
      </c>
    </row>
    <row r="2280" ht="78.75" spans="1:10">
      <c r="A2280" s="110"/>
      <c r="B2280" s="110"/>
      <c r="C2280" s="103" t="s">
        <v>1404</v>
      </c>
      <c r="D2280" s="103" t="s">
        <v>1405</v>
      </c>
      <c r="E2280" s="99" t="s">
        <v>3198</v>
      </c>
      <c r="F2280" s="103" t="s">
        <v>1487</v>
      </c>
      <c r="G2280" s="99" t="s">
        <v>1426</v>
      </c>
      <c r="H2280" s="103" t="s">
        <v>1397</v>
      </c>
      <c r="I2280" s="103" t="s">
        <v>1384</v>
      </c>
      <c r="J2280" s="99" t="s">
        <v>3333</v>
      </c>
    </row>
    <row r="2281" ht="33.75" spans="1:10">
      <c r="A2281" s="106" t="s">
        <v>3269</v>
      </c>
      <c r="B2281" s="106" t="s">
        <v>3270</v>
      </c>
      <c r="C2281" s="103" t="s">
        <v>1379</v>
      </c>
      <c r="D2281" s="103" t="s">
        <v>1380</v>
      </c>
      <c r="E2281" s="99" t="s">
        <v>3375</v>
      </c>
      <c r="F2281" s="103" t="s">
        <v>1528</v>
      </c>
      <c r="G2281" s="99" t="s">
        <v>3759</v>
      </c>
      <c r="H2281" s="103" t="s">
        <v>1530</v>
      </c>
      <c r="I2281" s="103" t="s">
        <v>1384</v>
      </c>
      <c r="J2281" s="99" t="s">
        <v>3173</v>
      </c>
    </row>
    <row r="2282" ht="45" spans="1:10">
      <c r="A2282" s="108"/>
      <c r="B2282" s="108"/>
      <c r="C2282" s="103" t="s">
        <v>1379</v>
      </c>
      <c r="D2282" s="103" t="s">
        <v>1439</v>
      </c>
      <c r="E2282" s="99" t="s">
        <v>3229</v>
      </c>
      <c r="F2282" s="103" t="s">
        <v>1528</v>
      </c>
      <c r="G2282" s="99" t="s">
        <v>1472</v>
      </c>
      <c r="H2282" s="103" t="s">
        <v>1397</v>
      </c>
      <c r="I2282" s="103" t="s">
        <v>1384</v>
      </c>
      <c r="J2282" s="99" t="s">
        <v>3273</v>
      </c>
    </row>
    <row r="2283" ht="22.5" spans="1:10">
      <c r="A2283" s="108"/>
      <c r="B2283" s="108"/>
      <c r="C2283" s="103" t="s">
        <v>1379</v>
      </c>
      <c r="D2283" s="103" t="s">
        <v>1394</v>
      </c>
      <c r="E2283" s="99" t="s">
        <v>3078</v>
      </c>
      <c r="F2283" s="103" t="s">
        <v>1528</v>
      </c>
      <c r="G2283" s="99" t="s">
        <v>1472</v>
      </c>
      <c r="H2283" s="103" t="s">
        <v>1397</v>
      </c>
      <c r="I2283" s="103" t="s">
        <v>1384</v>
      </c>
      <c r="J2283" s="99" t="s">
        <v>3274</v>
      </c>
    </row>
    <row r="2284" ht="22.5" spans="1:10">
      <c r="A2284" s="108"/>
      <c r="B2284" s="108"/>
      <c r="C2284" s="103" t="s">
        <v>1379</v>
      </c>
      <c r="D2284" s="103" t="s">
        <v>1583</v>
      </c>
      <c r="E2284" s="99" t="s">
        <v>3377</v>
      </c>
      <c r="F2284" s="103" t="s">
        <v>1375</v>
      </c>
      <c r="G2284" s="99" t="s">
        <v>3378</v>
      </c>
      <c r="H2284" s="103" t="s">
        <v>1536</v>
      </c>
      <c r="I2284" s="103" t="s">
        <v>1384</v>
      </c>
      <c r="J2284" s="99" t="s">
        <v>3276</v>
      </c>
    </row>
    <row r="2285" ht="22.5" spans="1:10">
      <c r="A2285" s="108"/>
      <c r="B2285" s="108"/>
      <c r="C2285" s="103" t="s">
        <v>1379</v>
      </c>
      <c r="D2285" s="103" t="s">
        <v>1583</v>
      </c>
      <c r="E2285" s="99" t="s">
        <v>3664</v>
      </c>
      <c r="F2285" s="103" t="s">
        <v>1375</v>
      </c>
      <c r="G2285" s="99" t="s">
        <v>3492</v>
      </c>
      <c r="H2285" s="103" t="s">
        <v>1536</v>
      </c>
      <c r="I2285" s="103" t="s">
        <v>1384</v>
      </c>
      <c r="J2285" s="99" t="s">
        <v>3276</v>
      </c>
    </row>
    <row r="2286" ht="90" spans="1:10">
      <c r="A2286" s="108"/>
      <c r="B2286" s="108"/>
      <c r="C2286" s="103" t="s">
        <v>1399</v>
      </c>
      <c r="D2286" s="103" t="s">
        <v>1400</v>
      </c>
      <c r="E2286" s="99" t="s">
        <v>3099</v>
      </c>
      <c r="F2286" s="103" t="s">
        <v>1487</v>
      </c>
      <c r="G2286" s="99" t="s">
        <v>1450</v>
      </c>
      <c r="H2286" s="103" t="s">
        <v>1397</v>
      </c>
      <c r="I2286" s="103" t="s">
        <v>1384</v>
      </c>
      <c r="J2286" s="99" t="s">
        <v>3867</v>
      </c>
    </row>
    <row r="2287" ht="90" spans="1:10">
      <c r="A2287" s="110"/>
      <c r="B2287" s="110"/>
      <c r="C2287" s="103" t="s">
        <v>1404</v>
      </c>
      <c r="D2287" s="103" t="s">
        <v>1405</v>
      </c>
      <c r="E2287" s="99" t="s">
        <v>1538</v>
      </c>
      <c r="F2287" s="103" t="s">
        <v>1487</v>
      </c>
      <c r="G2287" s="99" t="s">
        <v>1450</v>
      </c>
      <c r="H2287" s="103" t="s">
        <v>1397</v>
      </c>
      <c r="I2287" s="103" t="s">
        <v>1384</v>
      </c>
      <c r="J2287" s="99" t="s">
        <v>3177</v>
      </c>
    </row>
    <row r="2288" ht="45" spans="1:10">
      <c r="A2288" s="106" t="s">
        <v>3313</v>
      </c>
      <c r="B2288" s="106" t="s">
        <v>3297</v>
      </c>
      <c r="C2288" s="103" t="s">
        <v>1379</v>
      </c>
      <c r="D2288" s="103" t="s">
        <v>1380</v>
      </c>
      <c r="E2288" s="99" t="s">
        <v>3363</v>
      </c>
      <c r="F2288" s="103" t="s">
        <v>1528</v>
      </c>
      <c r="G2288" s="99" t="s">
        <v>3868</v>
      </c>
      <c r="H2288" s="103" t="s">
        <v>1678</v>
      </c>
      <c r="I2288" s="103" t="s">
        <v>1384</v>
      </c>
      <c r="J2288" s="99" t="s">
        <v>3183</v>
      </c>
    </row>
    <row r="2289" ht="67.5" spans="1:10">
      <c r="A2289" s="108"/>
      <c r="B2289" s="108"/>
      <c r="C2289" s="103" t="s">
        <v>1379</v>
      </c>
      <c r="D2289" s="103" t="s">
        <v>1439</v>
      </c>
      <c r="E2289" s="99" t="s">
        <v>3184</v>
      </c>
      <c r="F2289" s="103" t="s">
        <v>1528</v>
      </c>
      <c r="G2289" s="99" t="s">
        <v>1426</v>
      </c>
      <c r="H2289" s="103" t="s">
        <v>1397</v>
      </c>
      <c r="I2289" s="103" t="s">
        <v>1384</v>
      </c>
      <c r="J2289" s="99" t="s">
        <v>3284</v>
      </c>
    </row>
    <row r="2290" ht="45" spans="1:10">
      <c r="A2290" s="108"/>
      <c r="B2290" s="108"/>
      <c r="C2290" s="103" t="s">
        <v>1379</v>
      </c>
      <c r="D2290" s="103" t="s">
        <v>1439</v>
      </c>
      <c r="E2290" s="99" t="s">
        <v>3186</v>
      </c>
      <c r="F2290" s="103" t="s">
        <v>1487</v>
      </c>
      <c r="G2290" s="99" t="s">
        <v>1477</v>
      </c>
      <c r="H2290" s="103" t="s">
        <v>1397</v>
      </c>
      <c r="I2290" s="103" t="s">
        <v>1384</v>
      </c>
      <c r="J2290" s="99" t="s">
        <v>3187</v>
      </c>
    </row>
    <row r="2291" ht="22.5" spans="1:10">
      <c r="A2291" s="108"/>
      <c r="B2291" s="108"/>
      <c r="C2291" s="103" t="s">
        <v>1379</v>
      </c>
      <c r="D2291" s="103" t="s">
        <v>1394</v>
      </c>
      <c r="E2291" s="99" t="s">
        <v>3188</v>
      </c>
      <c r="F2291" s="103" t="s">
        <v>1528</v>
      </c>
      <c r="G2291" s="99" t="s">
        <v>1396</v>
      </c>
      <c r="H2291" s="103" t="s">
        <v>1397</v>
      </c>
      <c r="I2291" s="103" t="s">
        <v>1384</v>
      </c>
      <c r="J2291" s="99" t="s">
        <v>3164</v>
      </c>
    </row>
    <row r="2292" ht="78.75" spans="1:10">
      <c r="A2292" s="108"/>
      <c r="B2292" s="108"/>
      <c r="C2292" s="103" t="s">
        <v>1379</v>
      </c>
      <c r="D2292" s="103" t="s">
        <v>1583</v>
      </c>
      <c r="E2292" s="99" t="s">
        <v>3189</v>
      </c>
      <c r="F2292" s="103" t="s">
        <v>1528</v>
      </c>
      <c r="G2292" s="99" t="s">
        <v>1624</v>
      </c>
      <c r="H2292" s="103" t="s">
        <v>1924</v>
      </c>
      <c r="I2292" s="103" t="s">
        <v>1384</v>
      </c>
      <c r="J2292" s="99" t="s">
        <v>3286</v>
      </c>
    </row>
    <row r="2293" ht="33.75" spans="1:10">
      <c r="A2293" s="108"/>
      <c r="B2293" s="108"/>
      <c r="C2293" s="103" t="s">
        <v>1399</v>
      </c>
      <c r="D2293" s="103" t="s">
        <v>1400</v>
      </c>
      <c r="E2293" s="99" t="s">
        <v>3512</v>
      </c>
      <c r="F2293" s="103" t="s">
        <v>1487</v>
      </c>
      <c r="G2293" s="99" t="s">
        <v>1426</v>
      </c>
      <c r="H2293" s="103" t="s">
        <v>1397</v>
      </c>
      <c r="I2293" s="103" t="s">
        <v>1384</v>
      </c>
      <c r="J2293" s="99" t="s">
        <v>3193</v>
      </c>
    </row>
    <row r="2294" ht="78.75" spans="1:10">
      <c r="A2294" s="108"/>
      <c r="B2294" s="108"/>
      <c r="C2294" s="103" t="s">
        <v>1399</v>
      </c>
      <c r="D2294" s="103" t="s">
        <v>1503</v>
      </c>
      <c r="E2294" s="99" t="s">
        <v>3194</v>
      </c>
      <c r="F2294" s="103" t="s">
        <v>1528</v>
      </c>
      <c r="G2294" s="99" t="s">
        <v>1577</v>
      </c>
      <c r="H2294" s="103" t="s">
        <v>1505</v>
      </c>
      <c r="I2294" s="103" t="s">
        <v>1384</v>
      </c>
      <c r="J2294" s="99" t="s">
        <v>3287</v>
      </c>
    </row>
    <row r="2295" ht="67.5" spans="1:10">
      <c r="A2295" s="108"/>
      <c r="B2295" s="108"/>
      <c r="C2295" s="103" t="s">
        <v>1404</v>
      </c>
      <c r="D2295" s="103" t="s">
        <v>1405</v>
      </c>
      <c r="E2295" s="99" t="s">
        <v>3196</v>
      </c>
      <c r="F2295" s="103" t="s">
        <v>1487</v>
      </c>
      <c r="G2295" s="99" t="s">
        <v>1426</v>
      </c>
      <c r="H2295" s="103" t="s">
        <v>1397</v>
      </c>
      <c r="I2295" s="103" t="s">
        <v>1384</v>
      </c>
      <c r="J2295" s="99" t="s">
        <v>3197</v>
      </c>
    </row>
    <row r="2296" ht="67.5" spans="1:10">
      <c r="A2296" s="110"/>
      <c r="B2296" s="110"/>
      <c r="C2296" s="103" t="s">
        <v>1404</v>
      </c>
      <c r="D2296" s="103" t="s">
        <v>1405</v>
      </c>
      <c r="E2296" s="99" t="s">
        <v>3198</v>
      </c>
      <c r="F2296" s="103" t="s">
        <v>1487</v>
      </c>
      <c r="G2296" s="99" t="s">
        <v>1426</v>
      </c>
      <c r="H2296" s="103" t="s">
        <v>1397</v>
      </c>
      <c r="I2296" s="103" t="s">
        <v>1384</v>
      </c>
      <c r="J2296" s="99" t="s">
        <v>3199</v>
      </c>
    </row>
    <row r="2297" spans="1:10">
      <c r="A2297" s="99" t="s">
        <v>3869</v>
      </c>
      <c r="B2297" s="104"/>
      <c r="C2297" s="104"/>
      <c r="D2297" s="104"/>
      <c r="E2297" s="104"/>
      <c r="F2297" s="105"/>
      <c r="G2297" s="104"/>
      <c r="H2297" s="105"/>
      <c r="I2297" s="105"/>
      <c r="J2297" s="104"/>
    </row>
    <row r="2298" ht="56.25" spans="1:10">
      <c r="A2298" s="106" t="s">
        <v>3870</v>
      </c>
      <c r="B2298" s="106" t="s">
        <v>3336</v>
      </c>
      <c r="C2298" s="103" t="s">
        <v>1379</v>
      </c>
      <c r="D2298" s="103" t="s">
        <v>1380</v>
      </c>
      <c r="E2298" s="99" t="s">
        <v>3871</v>
      </c>
      <c r="F2298" s="103" t="s">
        <v>1528</v>
      </c>
      <c r="G2298" s="99" t="s">
        <v>3872</v>
      </c>
      <c r="H2298" s="103" t="s">
        <v>1678</v>
      </c>
      <c r="I2298" s="103" t="s">
        <v>1384</v>
      </c>
      <c r="J2298" s="99" t="s">
        <v>3873</v>
      </c>
    </row>
    <row r="2299" ht="45" spans="1:10">
      <c r="A2299" s="108"/>
      <c r="B2299" s="108"/>
      <c r="C2299" s="103" t="s">
        <v>1379</v>
      </c>
      <c r="D2299" s="103" t="s">
        <v>1439</v>
      </c>
      <c r="E2299" s="99" t="s">
        <v>3229</v>
      </c>
      <c r="F2299" s="103" t="s">
        <v>1528</v>
      </c>
      <c r="G2299" s="99" t="s">
        <v>1396</v>
      </c>
      <c r="H2299" s="103" t="s">
        <v>1397</v>
      </c>
      <c r="I2299" s="103" t="s">
        <v>1384</v>
      </c>
      <c r="J2299" s="99" t="s">
        <v>3230</v>
      </c>
    </row>
    <row r="2300" ht="22.5" spans="1:10">
      <c r="A2300" s="108"/>
      <c r="B2300" s="108"/>
      <c r="C2300" s="103" t="s">
        <v>1379</v>
      </c>
      <c r="D2300" s="103" t="s">
        <v>1583</v>
      </c>
      <c r="E2300" s="99" t="s">
        <v>3231</v>
      </c>
      <c r="F2300" s="103" t="s">
        <v>1375</v>
      </c>
      <c r="G2300" s="99" t="s">
        <v>3232</v>
      </c>
      <c r="H2300" s="103" t="s">
        <v>1536</v>
      </c>
      <c r="I2300" s="103" t="s">
        <v>1384</v>
      </c>
      <c r="J2300" s="99" t="s">
        <v>3233</v>
      </c>
    </row>
    <row r="2301" ht="45" spans="1:10">
      <c r="A2301" s="108"/>
      <c r="B2301" s="108"/>
      <c r="C2301" s="103" t="s">
        <v>1399</v>
      </c>
      <c r="D2301" s="103" t="s">
        <v>1400</v>
      </c>
      <c r="E2301" s="99" t="s">
        <v>3874</v>
      </c>
      <c r="F2301" s="103" t="s">
        <v>1528</v>
      </c>
      <c r="G2301" s="99" t="s">
        <v>1396</v>
      </c>
      <c r="H2301" s="103" t="s">
        <v>1397</v>
      </c>
      <c r="I2301" s="103" t="s">
        <v>1384</v>
      </c>
      <c r="J2301" s="99" t="s">
        <v>3875</v>
      </c>
    </row>
    <row r="2302" ht="90" spans="1:10">
      <c r="A2302" s="108"/>
      <c r="B2302" s="108"/>
      <c r="C2302" s="103" t="s">
        <v>1404</v>
      </c>
      <c r="D2302" s="103" t="s">
        <v>1405</v>
      </c>
      <c r="E2302" s="99" t="s">
        <v>3086</v>
      </c>
      <c r="F2302" s="103" t="s">
        <v>3236</v>
      </c>
      <c r="G2302" s="99" t="s">
        <v>1426</v>
      </c>
      <c r="H2302" s="103" t="s">
        <v>1397</v>
      </c>
      <c r="I2302" s="103" t="s">
        <v>1384</v>
      </c>
      <c r="J2302" s="99" t="s">
        <v>3876</v>
      </c>
    </row>
    <row r="2303" ht="90" spans="1:10">
      <c r="A2303" s="110"/>
      <c r="B2303" s="110"/>
      <c r="C2303" s="103" t="s">
        <v>1404</v>
      </c>
      <c r="D2303" s="103" t="s">
        <v>1405</v>
      </c>
      <c r="E2303" s="99" t="s">
        <v>3238</v>
      </c>
      <c r="F2303" s="103" t="s">
        <v>1375</v>
      </c>
      <c r="G2303" s="99" t="s">
        <v>1450</v>
      </c>
      <c r="H2303" s="103" t="s">
        <v>1397</v>
      </c>
      <c r="I2303" s="103" t="s">
        <v>1384</v>
      </c>
      <c r="J2303" s="99" t="s">
        <v>3876</v>
      </c>
    </row>
    <row r="2304" ht="33.75" spans="1:10">
      <c r="A2304" s="106" t="s">
        <v>3269</v>
      </c>
      <c r="B2304" s="106" t="s">
        <v>3270</v>
      </c>
      <c r="C2304" s="103" t="s">
        <v>1379</v>
      </c>
      <c r="D2304" s="103" t="s">
        <v>1380</v>
      </c>
      <c r="E2304" s="99" t="s">
        <v>3271</v>
      </c>
      <c r="F2304" s="103" t="s">
        <v>1528</v>
      </c>
      <c r="G2304" s="99" t="s">
        <v>3877</v>
      </c>
      <c r="H2304" s="103" t="s">
        <v>1530</v>
      </c>
      <c r="I2304" s="103" t="s">
        <v>1384</v>
      </c>
      <c r="J2304" s="99" t="s">
        <v>3173</v>
      </c>
    </row>
    <row r="2305" ht="33.75" spans="1:10">
      <c r="A2305" s="108"/>
      <c r="B2305" s="108"/>
      <c r="C2305" s="103" t="s">
        <v>1379</v>
      </c>
      <c r="D2305" s="103" t="s">
        <v>1380</v>
      </c>
      <c r="E2305" s="99" t="s">
        <v>3878</v>
      </c>
      <c r="F2305" s="103" t="s">
        <v>1375</v>
      </c>
      <c r="G2305" s="99" t="s">
        <v>3879</v>
      </c>
      <c r="H2305" s="103" t="s">
        <v>1530</v>
      </c>
      <c r="I2305" s="103" t="s">
        <v>1384</v>
      </c>
      <c r="J2305" s="99" t="s">
        <v>3880</v>
      </c>
    </row>
    <row r="2306" ht="45" spans="1:10">
      <c r="A2306" s="108"/>
      <c r="B2306" s="108"/>
      <c r="C2306" s="103" t="s">
        <v>1379</v>
      </c>
      <c r="D2306" s="103" t="s">
        <v>1439</v>
      </c>
      <c r="E2306" s="99" t="s">
        <v>3229</v>
      </c>
      <c r="F2306" s="103" t="s">
        <v>1528</v>
      </c>
      <c r="G2306" s="99" t="s">
        <v>1472</v>
      </c>
      <c r="H2306" s="103" t="s">
        <v>1397</v>
      </c>
      <c r="I2306" s="103" t="s">
        <v>1384</v>
      </c>
      <c r="J2306" s="99" t="s">
        <v>3273</v>
      </c>
    </row>
    <row r="2307" ht="22.5" spans="1:10">
      <c r="A2307" s="108"/>
      <c r="B2307" s="108"/>
      <c r="C2307" s="103" t="s">
        <v>1379</v>
      </c>
      <c r="D2307" s="103" t="s">
        <v>1394</v>
      </c>
      <c r="E2307" s="99" t="s">
        <v>3078</v>
      </c>
      <c r="F2307" s="103" t="s">
        <v>1528</v>
      </c>
      <c r="G2307" s="99" t="s">
        <v>1472</v>
      </c>
      <c r="H2307" s="103" t="s">
        <v>1397</v>
      </c>
      <c r="I2307" s="103" t="s">
        <v>1384</v>
      </c>
      <c r="J2307" s="99" t="s">
        <v>3274</v>
      </c>
    </row>
    <row r="2308" ht="22.5" spans="1:10">
      <c r="A2308" s="108"/>
      <c r="B2308" s="108"/>
      <c r="C2308" s="103" t="s">
        <v>1379</v>
      </c>
      <c r="D2308" s="103" t="s">
        <v>1583</v>
      </c>
      <c r="E2308" s="99" t="s">
        <v>3275</v>
      </c>
      <c r="F2308" s="103" t="s">
        <v>1375</v>
      </c>
      <c r="G2308" s="99" t="s">
        <v>2689</v>
      </c>
      <c r="H2308" s="103" t="s">
        <v>1536</v>
      </c>
      <c r="I2308" s="103" t="s">
        <v>1384</v>
      </c>
      <c r="J2308" s="99" t="s">
        <v>3276</v>
      </c>
    </row>
    <row r="2309" ht="22.5" spans="1:10">
      <c r="A2309" s="108"/>
      <c r="B2309" s="108"/>
      <c r="C2309" s="103" t="s">
        <v>1379</v>
      </c>
      <c r="D2309" s="103" t="s">
        <v>1583</v>
      </c>
      <c r="E2309" s="99" t="s">
        <v>3881</v>
      </c>
      <c r="F2309" s="103" t="s">
        <v>1375</v>
      </c>
      <c r="G2309" s="99" t="s">
        <v>3378</v>
      </c>
      <c r="H2309" s="103" t="s">
        <v>1536</v>
      </c>
      <c r="I2309" s="103" t="s">
        <v>1384</v>
      </c>
      <c r="J2309" s="99" t="s">
        <v>3276</v>
      </c>
    </row>
    <row r="2310" ht="101.25" spans="1:10">
      <c r="A2310" s="108"/>
      <c r="B2310" s="108"/>
      <c r="C2310" s="103" t="s">
        <v>1399</v>
      </c>
      <c r="D2310" s="103" t="s">
        <v>1400</v>
      </c>
      <c r="E2310" s="99" t="s">
        <v>3099</v>
      </c>
      <c r="F2310" s="103" t="s">
        <v>1487</v>
      </c>
      <c r="G2310" s="99" t="s">
        <v>1396</v>
      </c>
      <c r="H2310" s="103" t="s">
        <v>1397</v>
      </c>
      <c r="I2310" s="103" t="s">
        <v>1384</v>
      </c>
      <c r="J2310" s="99" t="s">
        <v>3175</v>
      </c>
    </row>
    <row r="2311" ht="90" spans="1:10">
      <c r="A2311" s="110"/>
      <c r="B2311" s="110"/>
      <c r="C2311" s="103" t="s">
        <v>1404</v>
      </c>
      <c r="D2311" s="103" t="s">
        <v>1405</v>
      </c>
      <c r="E2311" s="99" t="s">
        <v>1538</v>
      </c>
      <c r="F2311" s="103" t="s">
        <v>1487</v>
      </c>
      <c r="G2311" s="99" t="s">
        <v>1450</v>
      </c>
      <c r="H2311" s="103" t="s">
        <v>1397</v>
      </c>
      <c r="I2311" s="103" t="s">
        <v>1384</v>
      </c>
      <c r="J2311" s="99" t="s">
        <v>3177</v>
      </c>
    </row>
    <row r="2312" ht="45" spans="1:10">
      <c r="A2312" s="106" t="s">
        <v>3782</v>
      </c>
      <c r="B2312" s="106" t="s">
        <v>3297</v>
      </c>
      <c r="C2312" s="103" t="s">
        <v>1379</v>
      </c>
      <c r="D2312" s="103" t="s">
        <v>1380</v>
      </c>
      <c r="E2312" s="99" t="s">
        <v>3181</v>
      </c>
      <c r="F2312" s="103" t="s">
        <v>1528</v>
      </c>
      <c r="G2312" s="99" t="s">
        <v>3317</v>
      </c>
      <c r="H2312" s="103" t="s">
        <v>1678</v>
      </c>
      <c r="I2312" s="103" t="s">
        <v>1384</v>
      </c>
      <c r="J2312" s="99" t="s">
        <v>3183</v>
      </c>
    </row>
    <row r="2313" ht="67.5" spans="1:10">
      <c r="A2313" s="108"/>
      <c r="B2313" s="108"/>
      <c r="C2313" s="103" t="s">
        <v>1379</v>
      </c>
      <c r="D2313" s="103" t="s">
        <v>1439</v>
      </c>
      <c r="E2313" s="99" t="s">
        <v>3184</v>
      </c>
      <c r="F2313" s="103" t="s">
        <v>1528</v>
      </c>
      <c r="G2313" s="99" t="s">
        <v>1396</v>
      </c>
      <c r="H2313" s="103" t="s">
        <v>1397</v>
      </c>
      <c r="I2313" s="103" t="s">
        <v>1384</v>
      </c>
      <c r="J2313" s="99" t="s">
        <v>3185</v>
      </c>
    </row>
    <row r="2314" ht="45" spans="1:10">
      <c r="A2314" s="108"/>
      <c r="B2314" s="108"/>
      <c r="C2314" s="103" t="s">
        <v>1379</v>
      </c>
      <c r="D2314" s="103" t="s">
        <v>1439</v>
      </c>
      <c r="E2314" s="99" t="s">
        <v>3186</v>
      </c>
      <c r="F2314" s="103" t="s">
        <v>1487</v>
      </c>
      <c r="G2314" s="99" t="s">
        <v>1477</v>
      </c>
      <c r="H2314" s="103" t="s">
        <v>1397</v>
      </c>
      <c r="I2314" s="103" t="s">
        <v>1384</v>
      </c>
      <c r="J2314" s="99" t="s">
        <v>3187</v>
      </c>
    </row>
    <row r="2315" ht="22.5" spans="1:10">
      <c r="A2315" s="108"/>
      <c r="B2315" s="108"/>
      <c r="C2315" s="103" t="s">
        <v>1379</v>
      </c>
      <c r="D2315" s="103" t="s">
        <v>1394</v>
      </c>
      <c r="E2315" s="99" t="s">
        <v>3188</v>
      </c>
      <c r="F2315" s="103" t="s">
        <v>1528</v>
      </c>
      <c r="G2315" s="99" t="s">
        <v>1396</v>
      </c>
      <c r="H2315" s="103" t="s">
        <v>1397</v>
      </c>
      <c r="I2315" s="103" t="s">
        <v>1384</v>
      </c>
      <c r="J2315" s="99" t="s">
        <v>3164</v>
      </c>
    </row>
    <row r="2316" ht="67.5" spans="1:10">
      <c r="A2316" s="108"/>
      <c r="B2316" s="108"/>
      <c r="C2316" s="103" t="s">
        <v>1379</v>
      </c>
      <c r="D2316" s="103" t="s">
        <v>1583</v>
      </c>
      <c r="E2316" s="99" t="s">
        <v>3189</v>
      </c>
      <c r="F2316" s="103" t="s">
        <v>1528</v>
      </c>
      <c r="G2316" s="99" t="s">
        <v>3190</v>
      </c>
      <c r="H2316" s="103" t="s">
        <v>1924</v>
      </c>
      <c r="I2316" s="103" t="s">
        <v>1384</v>
      </c>
      <c r="J2316" s="99" t="s">
        <v>3191</v>
      </c>
    </row>
    <row r="2317" ht="33.75" spans="1:10">
      <c r="A2317" s="108"/>
      <c r="B2317" s="108"/>
      <c r="C2317" s="103" t="s">
        <v>1399</v>
      </c>
      <c r="D2317" s="103" t="s">
        <v>1400</v>
      </c>
      <c r="E2317" s="99" t="s">
        <v>3192</v>
      </c>
      <c r="F2317" s="103" t="s">
        <v>1487</v>
      </c>
      <c r="G2317" s="99" t="s">
        <v>1396</v>
      </c>
      <c r="H2317" s="103" t="s">
        <v>1397</v>
      </c>
      <c r="I2317" s="103" t="s">
        <v>1384</v>
      </c>
      <c r="J2317" s="99" t="s">
        <v>3193</v>
      </c>
    </row>
    <row r="2318" ht="67.5" spans="1:10">
      <c r="A2318" s="108"/>
      <c r="B2318" s="108"/>
      <c r="C2318" s="103" t="s">
        <v>1399</v>
      </c>
      <c r="D2318" s="103" t="s">
        <v>1503</v>
      </c>
      <c r="E2318" s="99" t="s">
        <v>3194</v>
      </c>
      <c r="F2318" s="103" t="s">
        <v>1528</v>
      </c>
      <c r="G2318" s="99" t="s">
        <v>2231</v>
      </c>
      <c r="H2318" s="103" t="s">
        <v>1505</v>
      </c>
      <c r="I2318" s="103" t="s">
        <v>1384</v>
      </c>
      <c r="J2318" s="99" t="s">
        <v>3195</v>
      </c>
    </row>
    <row r="2319" ht="67.5" spans="1:10">
      <c r="A2319" s="108"/>
      <c r="B2319" s="108"/>
      <c r="C2319" s="103" t="s">
        <v>1404</v>
      </c>
      <c r="D2319" s="103" t="s">
        <v>1405</v>
      </c>
      <c r="E2319" s="99" t="s">
        <v>3196</v>
      </c>
      <c r="F2319" s="103" t="s">
        <v>1487</v>
      </c>
      <c r="G2319" s="99" t="s">
        <v>1426</v>
      </c>
      <c r="H2319" s="103" t="s">
        <v>1397</v>
      </c>
      <c r="I2319" s="103" t="s">
        <v>1384</v>
      </c>
      <c r="J2319" s="99" t="s">
        <v>3197</v>
      </c>
    </row>
    <row r="2320" ht="67.5" spans="1:10">
      <c r="A2320" s="110"/>
      <c r="B2320" s="110"/>
      <c r="C2320" s="103" t="s">
        <v>1404</v>
      </c>
      <c r="D2320" s="103" t="s">
        <v>1405</v>
      </c>
      <c r="E2320" s="99" t="s">
        <v>3198</v>
      </c>
      <c r="F2320" s="103" t="s">
        <v>1487</v>
      </c>
      <c r="G2320" s="99" t="s">
        <v>1426</v>
      </c>
      <c r="H2320" s="103" t="s">
        <v>1397</v>
      </c>
      <c r="I2320" s="103" t="s">
        <v>1384</v>
      </c>
      <c r="J2320" s="99" t="s">
        <v>3199</v>
      </c>
    </row>
    <row r="2321" ht="45" spans="1:10">
      <c r="A2321" s="106" t="s">
        <v>3882</v>
      </c>
      <c r="B2321" s="106" t="s">
        <v>3336</v>
      </c>
      <c r="C2321" s="103" t="s">
        <v>1379</v>
      </c>
      <c r="D2321" s="103" t="s">
        <v>1380</v>
      </c>
      <c r="E2321" s="99" t="s">
        <v>3883</v>
      </c>
      <c r="F2321" s="103" t="s">
        <v>1528</v>
      </c>
      <c r="G2321" s="99" t="s">
        <v>3884</v>
      </c>
      <c r="H2321" s="103" t="s">
        <v>1678</v>
      </c>
      <c r="I2321" s="103" t="s">
        <v>1384</v>
      </c>
      <c r="J2321" s="99" t="s">
        <v>3228</v>
      </c>
    </row>
    <row r="2322" ht="45" spans="1:10">
      <c r="A2322" s="108"/>
      <c r="B2322" s="108"/>
      <c r="C2322" s="103" t="s">
        <v>1379</v>
      </c>
      <c r="D2322" s="103" t="s">
        <v>1439</v>
      </c>
      <c r="E2322" s="99" t="s">
        <v>3229</v>
      </c>
      <c r="F2322" s="103" t="s">
        <v>1528</v>
      </c>
      <c r="G2322" s="99" t="s">
        <v>1396</v>
      </c>
      <c r="H2322" s="103" t="s">
        <v>1397</v>
      </c>
      <c r="I2322" s="103" t="s">
        <v>1384</v>
      </c>
      <c r="J2322" s="99" t="s">
        <v>3230</v>
      </c>
    </row>
    <row r="2323" ht="22.5" spans="1:10">
      <c r="A2323" s="108"/>
      <c r="B2323" s="108"/>
      <c r="C2323" s="103" t="s">
        <v>1379</v>
      </c>
      <c r="D2323" s="103" t="s">
        <v>1583</v>
      </c>
      <c r="E2323" s="99" t="s">
        <v>3231</v>
      </c>
      <c r="F2323" s="103" t="s">
        <v>1375</v>
      </c>
      <c r="G2323" s="99" t="s">
        <v>3232</v>
      </c>
      <c r="H2323" s="103" t="s">
        <v>1536</v>
      </c>
      <c r="I2323" s="103" t="s">
        <v>1384</v>
      </c>
      <c r="J2323" s="99" t="s">
        <v>3233</v>
      </c>
    </row>
    <row r="2324" ht="112.5" spans="1:10">
      <c r="A2324" s="108"/>
      <c r="B2324" s="108"/>
      <c r="C2324" s="103" t="s">
        <v>1399</v>
      </c>
      <c r="D2324" s="103" t="s">
        <v>1400</v>
      </c>
      <c r="E2324" s="99" t="s">
        <v>3885</v>
      </c>
      <c r="F2324" s="103" t="s">
        <v>1528</v>
      </c>
      <c r="G2324" s="99" t="s">
        <v>1396</v>
      </c>
      <c r="H2324" s="103" t="s">
        <v>1397</v>
      </c>
      <c r="I2324" s="103" t="s">
        <v>1384</v>
      </c>
      <c r="J2324" s="99" t="s">
        <v>3886</v>
      </c>
    </row>
    <row r="2325" ht="90" spans="1:10">
      <c r="A2325" s="108"/>
      <c r="B2325" s="108"/>
      <c r="C2325" s="103" t="s">
        <v>1404</v>
      </c>
      <c r="D2325" s="103" t="s">
        <v>1405</v>
      </c>
      <c r="E2325" s="99" t="s">
        <v>3086</v>
      </c>
      <c r="F2325" s="103" t="s">
        <v>3236</v>
      </c>
      <c r="G2325" s="99" t="s">
        <v>1426</v>
      </c>
      <c r="H2325" s="103" t="s">
        <v>1397</v>
      </c>
      <c r="I2325" s="103" t="s">
        <v>1384</v>
      </c>
      <c r="J2325" s="99" t="s">
        <v>3876</v>
      </c>
    </row>
    <row r="2326" ht="90" spans="1:10">
      <c r="A2326" s="110"/>
      <c r="B2326" s="110"/>
      <c r="C2326" s="103" t="s">
        <v>1404</v>
      </c>
      <c r="D2326" s="103" t="s">
        <v>1405</v>
      </c>
      <c r="E2326" s="99" t="s">
        <v>3238</v>
      </c>
      <c r="F2326" s="103" t="s">
        <v>1375</v>
      </c>
      <c r="G2326" s="99" t="s">
        <v>1450</v>
      </c>
      <c r="H2326" s="103" t="s">
        <v>1397</v>
      </c>
      <c r="I2326" s="103" t="s">
        <v>1384</v>
      </c>
      <c r="J2326" s="99" t="s">
        <v>3237</v>
      </c>
    </row>
    <row r="2327" ht="45" spans="1:10">
      <c r="A2327" s="106" t="s">
        <v>3250</v>
      </c>
      <c r="B2327" s="106" t="s">
        <v>3251</v>
      </c>
      <c r="C2327" s="103" t="s">
        <v>1379</v>
      </c>
      <c r="D2327" s="103" t="s">
        <v>1380</v>
      </c>
      <c r="E2327" s="99" t="s">
        <v>3252</v>
      </c>
      <c r="F2327" s="103" t="s">
        <v>1528</v>
      </c>
      <c r="G2327" s="99" t="s">
        <v>3887</v>
      </c>
      <c r="H2327" s="103" t="s">
        <v>1678</v>
      </c>
      <c r="I2327" s="103" t="s">
        <v>1384</v>
      </c>
      <c r="J2327" s="99" t="s">
        <v>3888</v>
      </c>
    </row>
    <row r="2328" ht="33.75" spans="1:10">
      <c r="A2328" s="108"/>
      <c r="B2328" s="108"/>
      <c r="C2328" s="103" t="s">
        <v>1379</v>
      </c>
      <c r="D2328" s="103" t="s">
        <v>1439</v>
      </c>
      <c r="E2328" s="99" t="s">
        <v>3255</v>
      </c>
      <c r="F2328" s="103" t="s">
        <v>1487</v>
      </c>
      <c r="G2328" s="99" t="s">
        <v>1396</v>
      </c>
      <c r="H2328" s="103" t="s">
        <v>1397</v>
      </c>
      <c r="I2328" s="103" t="s">
        <v>1384</v>
      </c>
      <c r="J2328" s="99" t="s">
        <v>3256</v>
      </c>
    </row>
    <row r="2329" ht="45" spans="1:10">
      <c r="A2329" s="108"/>
      <c r="B2329" s="108"/>
      <c r="C2329" s="103" t="s">
        <v>1379</v>
      </c>
      <c r="D2329" s="103" t="s">
        <v>1394</v>
      </c>
      <c r="E2329" s="99" t="s">
        <v>3257</v>
      </c>
      <c r="F2329" s="103" t="s">
        <v>1528</v>
      </c>
      <c r="G2329" s="99" t="s">
        <v>1396</v>
      </c>
      <c r="H2329" s="103" t="s">
        <v>1397</v>
      </c>
      <c r="I2329" s="103" t="s">
        <v>1384</v>
      </c>
      <c r="J2329" s="99" t="s">
        <v>3258</v>
      </c>
    </row>
    <row r="2330" ht="22.5" spans="1:10">
      <c r="A2330" s="108"/>
      <c r="B2330" s="108"/>
      <c r="C2330" s="103" t="s">
        <v>1379</v>
      </c>
      <c r="D2330" s="103" t="s">
        <v>1583</v>
      </c>
      <c r="E2330" s="99" t="s">
        <v>3259</v>
      </c>
      <c r="F2330" s="103" t="s">
        <v>1528</v>
      </c>
      <c r="G2330" s="99" t="s">
        <v>3260</v>
      </c>
      <c r="H2330" s="103" t="s">
        <v>1536</v>
      </c>
      <c r="I2330" s="103" t="s">
        <v>1384</v>
      </c>
      <c r="J2330" s="99" t="s">
        <v>3261</v>
      </c>
    </row>
    <row r="2331" ht="78.75" spans="1:10">
      <c r="A2331" s="108"/>
      <c r="B2331" s="108"/>
      <c r="C2331" s="103" t="s">
        <v>1399</v>
      </c>
      <c r="D2331" s="103" t="s">
        <v>1400</v>
      </c>
      <c r="E2331" s="99" t="s">
        <v>3889</v>
      </c>
      <c r="F2331" s="103" t="s">
        <v>1528</v>
      </c>
      <c r="G2331" s="99" t="s">
        <v>1426</v>
      </c>
      <c r="H2331" s="103" t="s">
        <v>1397</v>
      </c>
      <c r="I2331" s="103" t="s">
        <v>1384</v>
      </c>
      <c r="J2331" s="99" t="s">
        <v>3361</v>
      </c>
    </row>
    <row r="2332" ht="56.25" spans="1:10">
      <c r="A2332" s="108"/>
      <c r="B2332" s="108"/>
      <c r="C2332" s="103" t="s">
        <v>1399</v>
      </c>
      <c r="D2332" s="103" t="s">
        <v>1503</v>
      </c>
      <c r="E2332" s="99" t="s">
        <v>3264</v>
      </c>
      <c r="F2332" s="103" t="s">
        <v>1841</v>
      </c>
      <c r="G2332" s="99" t="s">
        <v>1577</v>
      </c>
      <c r="H2332" s="103" t="s">
        <v>1505</v>
      </c>
      <c r="I2332" s="103" t="s">
        <v>1384</v>
      </c>
      <c r="J2332" s="99" t="s">
        <v>3265</v>
      </c>
    </row>
    <row r="2333" ht="78.75" spans="1:10">
      <c r="A2333" s="108"/>
      <c r="B2333" s="108"/>
      <c r="C2333" s="103" t="s">
        <v>1404</v>
      </c>
      <c r="D2333" s="103" t="s">
        <v>1405</v>
      </c>
      <c r="E2333" s="99" t="s">
        <v>3266</v>
      </c>
      <c r="F2333" s="103" t="s">
        <v>1487</v>
      </c>
      <c r="G2333" s="99" t="s">
        <v>1426</v>
      </c>
      <c r="H2333" s="103" t="s">
        <v>1397</v>
      </c>
      <c r="I2333" s="103" t="s">
        <v>1384</v>
      </c>
      <c r="J2333" s="99" t="s">
        <v>3267</v>
      </c>
    </row>
    <row r="2334" ht="78.75" spans="1:10">
      <c r="A2334" s="110"/>
      <c r="B2334" s="110"/>
      <c r="C2334" s="103" t="s">
        <v>1404</v>
      </c>
      <c r="D2334" s="103" t="s">
        <v>1405</v>
      </c>
      <c r="E2334" s="99" t="s">
        <v>3086</v>
      </c>
      <c r="F2334" s="103" t="s">
        <v>1487</v>
      </c>
      <c r="G2334" s="99" t="s">
        <v>1426</v>
      </c>
      <c r="H2334" s="103" t="s">
        <v>1397</v>
      </c>
      <c r="I2334" s="103" t="s">
        <v>1384</v>
      </c>
      <c r="J2334" s="99" t="s">
        <v>3268</v>
      </c>
    </row>
    <row r="2335" ht="45" spans="1:10">
      <c r="A2335" s="106" t="s">
        <v>3288</v>
      </c>
      <c r="B2335" s="106" t="s">
        <v>3251</v>
      </c>
      <c r="C2335" s="103" t="s">
        <v>1379</v>
      </c>
      <c r="D2335" s="103" t="s">
        <v>1380</v>
      </c>
      <c r="E2335" s="99" t="s">
        <v>3289</v>
      </c>
      <c r="F2335" s="103" t="s">
        <v>1528</v>
      </c>
      <c r="G2335" s="99" t="s">
        <v>2913</v>
      </c>
      <c r="H2335" s="103" t="s">
        <v>1678</v>
      </c>
      <c r="I2335" s="103" t="s">
        <v>1384</v>
      </c>
      <c r="J2335" s="99" t="s">
        <v>3890</v>
      </c>
    </row>
    <row r="2336" ht="33.75" spans="1:10">
      <c r="A2336" s="108"/>
      <c r="B2336" s="108"/>
      <c r="C2336" s="103" t="s">
        <v>1379</v>
      </c>
      <c r="D2336" s="103" t="s">
        <v>1439</v>
      </c>
      <c r="E2336" s="99" t="s">
        <v>3255</v>
      </c>
      <c r="F2336" s="103" t="s">
        <v>1487</v>
      </c>
      <c r="G2336" s="99" t="s">
        <v>1396</v>
      </c>
      <c r="H2336" s="103" t="s">
        <v>1397</v>
      </c>
      <c r="I2336" s="103" t="s">
        <v>1384</v>
      </c>
      <c r="J2336" s="99" t="s">
        <v>3256</v>
      </c>
    </row>
    <row r="2337" ht="45" spans="1:10">
      <c r="A2337" s="108"/>
      <c r="B2337" s="108"/>
      <c r="C2337" s="103" t="s">
        <v>1379</v>
      </c>
      <c r="D2337" s="103" t="s">
        <v>1394</v>
      </c>
      <c r="E2337" s="99" t="s">
        <v>3257</v>
      </c>
      <c r="F2337" s="103" t="s">
        <v>1528</v>
      </c>
      <c r="G2337" s="99" t="s">
        <v>1396</v>
      </c>
      <c r="H2337" s="103" t="s">
        <v>1397</v>
      </c>
      <c r="I2337" s="103" t="s">
        <v>1384</v>
      </c>
      <c r="J2337" s="99" t="s">
        <v>3292</v>
      </c>
    </row>
    <row r="2338" ht="22.5" spans="1:10">
      <c r="A2338" s="108"/>
      <c r="B2338" s="108"/>
      <c r="C2338" s="103" t="s">
        <v>1379</v>
      </c>
      <c r="D2338" s="103" t="s">
        <v>1583</v>
      </c>
      <c r="E2338" s="99" t="s">
        <v>3259</v>
      </c>
      <c r="F2338" s="103" t="s">
        <v>1528</v>
      </c>
      <c r="G2338" s="99" t="s">
        <v>2460</v>
      </c>
      <c r="H2338" s="103" t="s">
        <v>1536</v>
      </c>
      <c r="I2338" s="103" t="s">
        <v>1384</v>
      </c>
      <c r="J2338" s="99" t="s">
        <v>3261</v>
      </c>
    </row>
    <row r="2339" ht="78.75" spans="1:10">
      <c r="A2339" s="108"/>
      <c r="B2339" s="108"/>
      <c r="C2339" s="103" t="s">
        <v>1399</v>
      </c>
      <c r="D2339" s="103" t="s">
        <v>1400</v>
      </c>
      <c r="E2339" s="99" t="s">
        <v>3889</v>
      </c>
      <c r="F2339" s="103" t="s">
        <v>1528</v>
      </c>
      <c r="G2339" s="99" t="s">
        <v>1426</v>
      </c>
      <c r="H2339" s="103" t="s">
        <v>1397</v>
      </c>
      <c r="I2339" s="103" t="s">
        <v>1384</v>
      </c>
      <c r="J2339" s="99" t="s">
        <v>3293</v>
      </c>
    </row>
    <row r="2340" ht="56.25" spans="1:10">
      <c r="A2340" s="108"/>
      <c r="B2340" s="108"/>
      <c r="C2340" s="103" t="s">
        <v>1399</v>
      </c>
      <c r="D2340" s="103" t="s">
        <v>1503</v>
      </c>
      <c r="E2340" s="99" t="s">
        <v>3264</v>
      </c>
      <c r="F2340" s="103" t="s">
        <v>1841</v>
      </c>
      <c r="G2340" s="99" t="s">
        <v>1577</v>
      </c>
      <c r="H2340" s="103" t="s">
        <v>1505</v>
      </c>
      <c r="I2340" s="103" t="s">
        <v>1384</v>
      </c>
      <c r="J2340" s="99" t="s">
        <v>3294</v>
      </c>
    </row>
    <row r="2341" ht="78.75" spans="1:10">
      <c r="A2341" s="108"/>
      <c r="B2341" s="108"/>
      <c r="C2341" s="103" t="s">
        <v>1404</v>
      </c>
      <c r="D2341" s="103" t="s">
        <v>1405</v>
      </c>
      <c r="E2341" s="99" t="s">
        <v>3266</v>
      </c>
      <c r="F2341" s="103" t="s">
        <v>1487</v>
      </c>
      <c r="G2341" s="99" t="s">
        <v>1426</v>
      </c>
      <c r="H2341" s="103" t="s">
        <v>1397</v>
      </c>
      <c r="I2341" s="103" t="s">
        <v>1384</v>
      </c>
      <c r="J2341" s="99" t="s">
        <v>3293</v>
      </c>
    </row>
    <row r="2342" ht="90" spans="1:10">
      <c r="A2342" s="110"/>
      <c r="B2342" s="110"/>
      <c r="C2342" s="103" t="s">
        <v>1404</v>
      </c>
      <c r="D2342" s="103" t="s">
        <v>1405</v>
      </c>
      <c r="E2342" s="99" t="s">
        <v>3086</v>
      </c>
      <c r="F2342" s="103" t="s">
        <v>1487</v>
      </c>
      <c r="G2342" s="99" t="s">
        <v>1426</v>
      </c>
      <c r="H2342" s="103" t="s">
        <v>1397</v>
      </c>
      <c r="I2342" s="103" t="s">
        <v>1384</v>
      </c>
      <c r="J2342" s="99" t="s">
        <v>3295</v>
      </c>
    </row>
    <row r="2343" ht="45" spans="1:10">
      <c r="A2343" s="106" t="s">
        <v>3891</v>
      </c>
      <c r="B2343" s="106" t="s">
        <v>3297</v>
      </c>
      <c r="C2343" s="103" t="s">
        <v>1379</v>
      </c>
      <c r="D2343" s="103" t="s">
        <v>1380</v>
      </c>
      <c r="E2343" s="99" t="s">
        <v>3510</v>
      </c>
      <c r="F2343" s="103" t="s">
        <v>1528</v>
      </c>
      <c r="G2343" s="99" t="s">
        <v>3892</v>
      </c>
      <c r="H2343" s="103" t="s">
        <v>1678</v>
      </c>
      <c r="I2343" s="103" t="s">
        <v>1384</v>
      </c>
      <c r="J2343" s="99" t="s">
        <v>3183</v>
      </c>
    </row>
    <row r="2344" ht="67.5" spans="1:10">
      <c r="A2344" s="108"/>
      <c r="B2344" s="108"/>
      <c r="C2344" s="103" t="s">
        <v>1379</v>
      </c>
      <c r="D2344" s="103" t="s">
        <v>1439</v>
      </c>
      <c r="E2344" s="99" t="s">
        <v>3184</v>
      </c>
      <c r="F2344" s="103" t="s">
        <v>1528</v>
      </c>
      <c r="G2344" s="99" t="s">
        <v>3893</v>
      </c>
      <c r="H2344" s="103" t="s">
        <v>1397</v>
      </c>
      <c r="I2344" s="103" t="s">
        <v>1384</v>
      </c>
      <c r="J2344" s="99" t="s">
        <v>3284</v>
      </c>
    </row>
    <row r="2345" ht="45" spans="1:10">
      <c r="A2345" s="108"/>
      <c r="B2345" s="108"/>
      <c r="C2345" s="103" t="s">
        <v>1379</v>
      </c>
      <c r="D2345" s="103" t="s">
        <v>1439</v>
      </c>
      <c r="E2345" s="99" t="s">
        <v>3186</v>
      </c>
      <c r="F2345" s="103" t="s">
        <v>1487</v>
      </c>
      <c r="G2345" s="99" t="s">
        <v>1477</v>
      </c>
      <c r="H2345" s="103" t="s">
        <v>1397</v>
      </c>
      <c r="I2345" s="103" t="s">
        <v>1384</v>
      </c>
      <c r="J2345" s="99" t="s">
        <v>3187</v>
      </c>
    </row>
    <row r="2346" ht="22.5" spans="1:10">
      <c r="A2346" s="108"/>
      <c r="B2346" s="108"/>
      <c r="C2346" s="103" t="s">
        <v>1379</v>
      </c>
      <c r="D2346" s="103" t="s">
        <v>1394</v>
      </c>
      <c r="E2346" s="99" t="s">
        <v>3188</v>
      </c>
      <c r="F2346" s="103" t="s">
        <v>1528</v>
      </c>
      <c r="G2346" s="99" t="s">
        <v>1396</v>
      </c>
      <c r="H2346" s="103" t="s">
        <v>1397</v>
      </c>
      <c r="I2346" s="103" t="s">
        <v>1384</v>
      </c>
      <c r="J2346" s="99" t="s">
        <v>3164</v>
      </c>
    </row>
    <row r="2347" ht="78.75" spans="1:10">
      <c r="A2347" s="108"/>
      <c r="B2347" s="108"/>
      <c r="C2347" s="103" t="s">
        <v>1379</v>
      </c>
      <c r="D2347" s="103" t="s">
        <v>1583</v>
      </c>
      <c r="E2347" s="99" t="s">
        <v>3434</v>
      </c>
      <c r="F2347" s="103" t="s">
        <v>1528</v>
      </c>
      <c r="G2347" s="99" t="s">
        <v>1624</v>
      </c>
      <c r="H2347" s="103" t="s">
        <v>1924</v>
      </c>
      <c r="I2347" s="103" t="s">
        <v>1384</v>
      </c>
      <c r="J2347" s="99" t="s">
        <v>3286</v>
      </c>
    </row>
    <row r="2348" ht="33.75" spans="1:10">
      <c r="A2348" s="108"/>
      <c r="B2348" s="108"/>
      <c r="C2348" s="103" t="s">
        <v>1399</v>
      </c>
      <c r="D2348" s="103" t="s">
        <v>1400</v>
      </c>
      <c r="E2348" s="99" t="s">
        <v>3192</v>
      </c>
      <c r="F2348" s="103" t="s">
        <v>1487</v>
      </c>
      <c r="G2348" s="99" t="s">
        <v>3306</v>
      </c>
      <c r="H2348" s="103" t="s">
        <v>1397</v>
      </c>
      <c r="I2348" s="103" t="s">
        <v>1384</v>
      </c>
      <c r="J2348" s="99" t="s">
        <v>3193</v>
      </c>
    </row>
    <row r="2349" ht="78.75" spans="1:10">
      <c r="A2349" s="108"/>
      <c r="B2349" s="108"/>
      <c r="C2349" s="103" t="s">
        <v>1399</v>
      </c>
      <c r="D2349" s="103" t="s">
        <v>1503</v>
      </c>
      <c r="E2349" s="99" t="s">
        <v>3194</v>
      </c>
      <c r="F2349" s="103" t="s">
        <v>1528</v>
      </c>
      <c r="G2349" s="99" t="s">
        <v>2231</v>
      </c>
      <c r="H2349" s="103" t="s">
        <v>1505</v>
      </c>
      <c r="I2349" s="103" t="s">
        <v>1384</v>
      </c>
      <c r="J2349" s="99" t="s">
        <v>3287</v>
      </c>
    </row>
    <row r="2350" ht="67.5" spans="1:10">
      <c r="A2350" s="108"/>
      <c r="B2350" s="108"/>
      <c r="C2350" s="103" t="s">
        <v>1404</v>
      </c>
      <c r="D2350" s="103" t="s">
        <v>1405</v>
      </c>
      <c r="E2350" s="99" t="s">
        <v>3196</v>
      </c>
      <c r="F2350" s="103" t="s">
        <v>1487</v>
      </c>
      <c r="G2350" s="99" t="s">
        <v>1426</v>
      </c>
      <c r="H2350" s="103" t="s">
        <v>1397</v>
      </c>
      <c r="I2350" s="103" t="s">
        <v>1384</v>
      </c>
      <c r="J2350" s="99" t="s">
        <v>3197</v>
      </c>
    </row>
    <row r="2351" ht="67.5" spans="1:10">
      <c r="A2351" s="110"/>
      <c r="B2351" s="110"/>
      <c r="C2351" s="103" t="s">
        <v>1404</v>
      </c>
      <c r="D2351" s="103" t="s">
        <v>1405</v>
      </c>
      <c r="E2351" s="99" t="s">
        <v>3198</v>
      </c>
      <c r="F2351" s="103" t="s">
        <v>1487</v>
      </c>
      <c r="G2351" s="99" t="s">
        <v>1426</v>
      </c>
      <c r="H2351" s="103" t="s">
        <v>1397</v>
      </c>
      <c r="I2351" s="103" t="s">
        <v>1384</v>
      </c>
      <c r="J2351" s="99" t="s">
        <v>3199</v>
      </c>
    </row>
    <row r="2352" ht="33.75" spans="1:10">
      <c r="A2352" s="106" t="s">
        <v>3213</v>
      </c>
      <c r="B2352" s="106" t="s">
        <v>3214</v>
      </c>
      <c r="C2352" s="103" t="s">
        <v>1379</v>
      </c>
      <c r="D2352" s="103" t="s">
        <v>1380</v>
      </c>
      <c r="E2352" s="99" t="s">
        <v>3215</v>
      </c>
      <c r="F2352" s="103" t="s">
        <v>1528</v>
      </c>
      <c r="G2352" s="99" t="s">
        <v>2655</v>
      </c>
      <c r="H2352" s="103" t="s">
        <v>1536</v>
      </c>
      <c r="I2352" s="103" t="s">
        <v>1384</v>
      </c>
      <c r="J2352" s="99" t="s">
        <v>3894</v>
      </c>
    </row>
    <row r="2353" spans="1:10">
      <c r="A2353" s="108"/>
      <c r="B2353" s="108"/>
      <c r="C2353" s="103" t="s">
        <v>1379</v>
      </c>
      <c r="D2353" s="103" t="s">
        <v>1394</v>
      </c>
      <c r="E2353" s="99" t="s">
        <v>3163</v>
      </c>
      <c r="F2353" s="103" t="s">
        <v>1528</v>
      </c>
      <c r="G2353" s="99" t="s">
        <v>1396</v>
      </c>
      <c r="H2353" s="103" t="s">
        <v>1397</v>
      </c>
      <c r="I2353" s="103" t="s">
        <v>1384</v>
      </c>
      <c r="J2353" s="99" t="s">
        <v>3217</v>
      </c>
    </row>
    <row r="2354" ht="33.75" spans="1:10">
      <c r="A2354" s="108"/>
      <c r="B2354" s="108"/>
      <c r="C2354" s="103" t="s">
        <v>1379</v>
      </c>
      <c r="D2354" s="103" t="s">
        <v>1583</v>
      </c>
      <c r="E2354" s="99" t="s">
        <v>3218</v>
      </c>
      <c r="F2354" s="103" t="s">
        <v>1528</v>
      </c>
      <c r="G2354" s="99" t="s">
        <v>1624</v>
      </c>
      <c r="H2354" s="103" t="s">
        <v>3208</v>
      </c>
      <c r="I2354" s="103" t="s">
        <v>1384</v>
      </c>
      <c r="J2354" s="99" t="s">
        <v>3219</v>
      </c>
    </row>
    <row r="2355" ht="56.25" spans="1:10">
      <c r="A2355" s="108"/>
      <c r="B2355" s="108"/>
      <c r="C2355" s="103" t="s">
        <v>1399</v>
      </c>
      <c r="D2355" s="103" t="s">
        <v>1400</v>
      </c>
      <c r="E2355" s="99" t="s">
        <v>3220</v>
      </c>
      <c r="F2355" s="103" t="s">
        <v>1487</v>
      </c>
      <c r="G2355" s="99" t="s">
        <v>1426</v>
      </c>
      <c r="H2355" s="103" t="s">
        <v>1397</v>
      </c>
      <c r="I2355" s="103" t="s">
        <v>1384</v>
      </c>
      <c r="J2355" s="99" t="s">
        <v>3335</v>
      </c>
    </row>
    <row r="2356" ht="56.25" spans="1:10">
      <c r="A2356" s="110"/>
      <c r="B2356" s="110"/>
      <c r="C2356" s="103" t="s">
        <v>1404</v>
      </c>
      <c r="D2356" s="103" t="s">
        <v>1405</v>
      </c>
      <c r="E2356" s="99" t="s">
        <v>3222</v>
      </c>
      <c r="F2356" s="103" t="s">
        <v>1487</v>
      </c>
      <c r="G2356" s="99" t="s">
        <v>1426</v>
      </c>
      <c r="H2356" s="103" t="s">
        <v>1397</v>
      </c>
      <c r="I2356" s="103" t="s">
        <v>1384</v>
      </c>
      <c r="J2356" s="99" t="s">
        <v>3335</v>
      </c>
    </row>
    <row r="2357" ht="56.25" spans="1:10">
      <c r="A2357" s="106" t="s">
        <v>3239</v>
      </c>
      <c r="B2357" s="106" t="s">
        <v>3240</v>
      </c>
      <c r="C2357" s="103" t="s">
        <v>1379</v>
      </c>
      <c r="D2357" s="103" t="s">
        <v>1380</v>
      </c>
      <c r="E2357" s="99" t="s">
        <v>3241</v>
      </c>
      <c r="F2357" s="103" t="s">
        <v>1528</v>
      </c>
      <c r="G2357" s="99" t="s">
        <v>1864</v>
      </c>
      <c r="H2357" s="103" t="s">
        <v>1678</v>
      </c>
      <c r="I2357" s="103" t="s">
        <v>1384</v>
      </c>
      <c r="J2357" s="99" t="s">
        <v>3243</v>
      </c>
    </row>
    <row r="2358" ht="56.25" spans="1:10">
      <c r="A2358" s="108"/>
      <c r="B2358" s="108"/>
      <c r="C2358" s="103" t="s">
        <v>1379</v>
      </c>
      <c r="D2358" s="103" t="s">
        <v>1439</v>
      </c>
      <c r="E2358" s="99" t="s">
        <v>3495</v>
      </c>
      <c r="F2358" s="103" t="s">
        <v>1528</v>
      </c>
      <c r="G2358" s="99" t="s">
        <v>1396</v>
      </c>
      <c r="H2358" s="103" t="s">
        <v>1397</v>
      </c>
      <c r="I2358" s="103" t="s">
        <v>1384</v>
      </c>
      <c r="J2358" s="99" t="s">
        <v>3245</v>
      </c>
    </row>
    <row r="2359" ht="45" spans="1:10">
      <c r="A2359" s="108"/>
      <c r="B2359" s="108"/>
      <c r="C2359" s="103" t="s">
        <v>1379</v>
      </c>
      <c r="D2359" s="103" t="s">
        <v>1439</v>
      </c>
      <c r="E2359" s="99" t="s">
        <v>3186</v>
      </c>
      <c r="F2359" s="103" t="s">
        <v>1487</v>
      </c>
      <c r="G2359" s="99" t="s">
        <v>1477</v>
      </c>
      <c r="H2359" s="103" t="s">
        <v>1397</v>
      </c>
      <c r="I2359" s="103" t="s">
        <v>1384</v>
      </c>
      <c r="J2359" s="99" t="s">
        <v>3187</v>
      </c>
    </row>
    <row r="2360" ht="22.5" spans="1:10">
      <c r="A2360" s="108"/>
      <c r="B2360" s="108"/>
      <c r="C2360" s="103" t="s">
        <v>1379</v>
      </c>
      <c r="D2360" s="103" t="s">
        <v>1394</v>
      </c>
      <c r="E2360" s="99" t="s">
        <v>3188</v>
      </c>
      <c r="F2360" s="103" t="s">
        <v>1528</v>
      </c>
      <c r="G2360" s="99" t="s">
        <v>1396</v>
      </c>
      <c r="H2360" s="103" t="s">
        <v>1397</v>
      </c>
      <c r="I2360" s="103" t="s">
        <v>1384</v>
      </c>
      <c r="J2360" s="99" t="s">
        <v>3164</v>
      </c>
    </row>
    <row r="2361" ht="56.25" spans="1:10">
      <c r="A2361" s="108"/>
      <c r="B2361" s="108"/>
      <c r="C2361" s="103" t="s">
        <v>1379</v>
      </c>
      <c r="D2361" s="103" t="s">
        <v>1583</v>
      </c>
      <c r="E2361" s="99" t="s">
        <v>3895</v>
      </c>
      <c r="F2361" s="103" t="s">
        <v>1528</v>
      </c>
      <c r="G2361" s="99" t="s">
        <v>2227</v>
      </c>
      <c r="H2361" s="103" t="s">
        <v>1924</v>
      </c>
      <c r="I2361" s="103" t="s">
        <v>1384</v>
      </c>
      <c r="J2361" s="99" t="s">
        <v>3247</v>
      </c>
    </row>
    <row r="2362" ht="33.75" spans="1:10">
      <c r="A2362" s="108"/>
      <c r="B2362" s="108"/>
      <c r="C2362" s="103" t="s">
        <v>1399</v>
      </c>
      <c r="D2362" s="103" t="s">
        <v>1400</v>
      </c>
      <c r="E2362" s="99" t="s">
        <v>3896</v>
      </c>
      <c r="F2362" s="103" t="s">
        <v>1487</v>
      </c>
      <c r="G2362" s="99" t="s">
        <v>1396</v>
      </c>
      <c r="H2362" s="103" t="s">
        <v>1397</v>
      </c>
      <c r="I2362" s="103" t="s">
        <v>1384</v>
      </c>
      <c r="J2362" s="99" t="s">
        <v>3897</v>
      </c>
    </row>
    <row r="2363" ht="67.5" spans="1:10">
      <c r="A2363" s="108"/>
      <c r="B2363" s="108"/>
      <c r="C2363" s="103" t="s">
        <v>1399</v>
      </c>
      <c r="D2363" s="103" t="s">
        <v>1503</v>
      </c>
      <c r="E2363" s="99" t="s">
        <v>3194</v>
      </c>
      <c r="F2363" s="103" t="s">
        <v>1528</v>
      </c>
      <c r="G2363" s="99" t="s">
        <v>2355</v>
      </c>
      <c r="H2363" s="103" t="s">
        <v>1505</v>
      </c>
      <c r="I2363" s="103" t="s">
        <v>1384</v>
      </c>
      <c r="J2363" s="99" t="s">
        <v>3195</v>
      </c>
    </row>
    <row r="2364" ht="56.25" spans="1:10">
      <c r="A2364" s="108"/>
      <c r="B2364" s="108"/>
      <c r="C2364" s="103" t="s">
        <v>1404</v>
      </c>
      <c r="D2364" s="103" t="s">
        <v>1405</v>
      </c>
      <c r="E2364" s="99" t="s">
        <v>3196</v>
      </c>
      <c r="F2364" s="103" t="s">
        <v>1487</v>
      </c>
      <c r="G2364" s="99" t="s">
        <v>1426</v>
      </c>
      <c r="H2364" s="103" t="s">
        <v>1397</v>
      </c>
      <c r="I2364" s="103" t="s">
        <v>1384</v>
      </c>
      <c r="J2364" s="99" t="s">
        <v>3248</v>
      </c>
    </row>
    <row r="2365" ht="67.5" spans="1:10">
      <c r="A2365" s="110"/>
      <c r="B2365" s="110"/>
      <c r="C2365" s="103" t="s">
        <v>1404</v>
      </c>
      <c r="D2365" s="103" t="s">
        <v>1405</v>
      </c>
      <c r="E2365" s="99" t="s">
        <v>3198</v>
      </c>
      <c r="F2365" s="103" t="s">
        <v>1487</v>
      </c>
      <c r="G2365" s="99" t="s">
        <v>1426</v>
      </c>
      <c r="H2365" s="103" t="s">
        <v>1397</v>
      </c>
      <c r="I2365" s="103" t="s">
        <v>1384</v>
      </c>
      <c r="J2365" s="99" t="s">
        <v>3249</v>
      </c>
    </row>
    <row r="2366" ht="45" spans="1:10">
      <c r="A2366" s="106" t="s">
        <v>3898</v>
      </c>
      <c r="B2366" s="106" t="s">
        <v>3297</v>
      </c>
      <c r="C2366" s="103" t="s">
        <v>1379</v>
      </c>
      <c r="D2366" s="103" t="s">
        <v>1380</v>
      </c>
      <c r="E2366" s="99" t="s">
        <v>3363</v>
      </c>
      <c r="F2366" s="103" t="s">
        <v>1528</v>
      </c>
      <c r="G2366" s="99" t="s">
        <v>3884</v>
      </c>
      <c r="H2366" s="103" t="s">
        <v>1678</v>
      </c>
      <c r="I2366" s="103" t="s">
        <v>1384</v>
      </c>
      <c r="J2366" s="99" t="s">
        <v>3183</v>
      </c>
    </row>
    <row r="2367" ht="67.5" spans="1:10">
      <c r="A2367" s="108"/>
      <c r="B2367" s="108"/>
      <c r="C2367" s="103" t="s">
        <v>1379</v>
      </c>
      <c r="D2367" s="103" t="s">
        <v>1439</v>
      </c>
      <c r="E2367" s="99" t="s">
        <v>3184</v>
      </c>
      <c r="F2367" s="103" t="s">
        <v>1528</v>
      </c>
      <c r="G2367" s="99" t="s">
        <v>1396</v>
      </c>
      <c r="H2367" s="103" t="s">
        <v>1397</v>
      </c>
      <c r="I2367" s="103" t="s">
        <v>1384</v>
      </c>
      <c r="J2367" s="99" t="s">
        <v>3284</v>
      </c>
    </row>
    <row r="2368" ht="45" spans="1:10">
      <c r="A2368" s="108"/>
      <c r="B2368" s="108"/>
      <c r="C2368" s="103" t="s">
        <v>1379</v>
      </c>
      <c r="D2368" s="103" t="s">
        <v>1439</v>
      </c>
      <c r="E2368" s="99" t="s">
        <v>3186</v>
      </c>
      <c r="F2368" s="103" t="s">
        <v>1487</v>
      </c>
      <c r="G2368" s="99" t="s">
        <v>1477</v>
      </c>
      <c r="H2368" s="103" t="s">
        <v>1397</v>
      </c>
      <c r="I2368" s="103" t="s">
        <v>1384</v>
      </c>
      <c r="J2368" s="99" t="s">
        <v>3187</v>
      </c>
    </row>
    <row r="2369" ht="22.5" spans="1:10">
      <c r="A2369" s="108"/>
      <c r="B2369" s="108"/>
      <c r="C2369" s="103" t="s">
        <v>1379</v>
      </c>
      <c r="D2369" s="103" t="s">
        <v>1394</v>
      </c>
      <c r="E2369" s="99" t="s">
        <v>3188</v>
      </c>
      <c r="F2369" s="103" t="s">
        <v>1528</v>
      </c>
      <c r="G2369" s="99" t="s">
        <v>1396</v>
      </c>
      <c r="H2369" s="103" t="s">
        <v>1397</v>
      </c>
      <c r="I2369" s="103" t="s">
        <v>1384</v>
      </c>
      <c r="J2369" s="99" t="s">
        <v>3164</v>
      </c>
    </row>
    <row r="2370" ht="78.75" spans="1:10">
      <c r="A2370" s="108"/>
      <c r="B2370" s="108"/>
      <c r="C2370" s="103" t="s">
        <v>1379</v>
      </c>
      <c r="D2370" s="103" t="s">
        <v>1583</v>
      </c>
      <c r="E2370" s="99" t="s">
        <v>3368</v>
      </c>
      <c r="F2370" s="103" t="s">
        <v>1528</v>
      </c>
      <c r="G2370" s="99" t="s">
        <v>1624</v>
      </c>
      <c r="H2370" s="103" t="s">
        <v>1924</v>
      </c>
      <c r="I2370" s="103" t="s">
        <v>1384</v>
      </c>
      <c r="J2370" s="99" t="s">
        <v>3286</v>
      </c>
    </row>
    <row r="2371" ht="33.75" spans="1:10">
      <c r="A2371" s="108"/>
      <c r="B2371" s="108"/>
      <c r="C2371" s="103" t="s">
        <v>1399</v>
      </c>
      <c r="D2371" s="103" t="s">
        <v>1400</v>
      </c>
      <c r="E2371" s="99" t="s">
        <v>3192</v>
      </c>
      <c r="F2371" s="103" t="s">
        <v>1487</v>
      </c>
      <c r="G2371" s="99" t="s">
        <v>1396</v>
      </c>
      <c r="H2371" s="103" t="s">
        <v>1397</v>
      </c>
      <c r="I2371" s="103" t="s">
        <v>1384</v>
      </c>
      <c r="J2371" s="99" t="s">
        <v>3193</v>
      </c>
    </row>
    <row r="2372" ht="67.5" spans="1:10">
      <c r="A2372" s="108"/>
      <c r="B2372" s="108"/>
      <c r="C2372" s="103" t="s">
        <v>1399</v>
      </c>
      <c r="D2372" s="103" t="s">
        <v>1400</v>
      </c>
      <c r="E2372" s="99" t="s">
        <v>3301</v>
      </c>
      <c r="F2372" s="103" t="s">
        <v>1528</v>
      </c>
      <c r="G2372" s="99" t="s">
        <v>1396</v>
      </c>
      <c r="H2372" s="103" t="s">
        <v>1397</v>
      </c>
      <c r="I2372" s="103" t="s">
        <v>1384</v>
      </c>
      <c r="J2372" s="99" t="s">
        <v>3302</v>
      </c>
    </row>
    <row r="2373" ht="78.75" spans="1:10">
      <c r="A2373" s="108"/>
      <c r="B2373" s="108"/>
      <c r="C2373" s="103" t="s">
        <v>1399</v>
      </c>
      <c r="D2373" s="103" t="s">
        <v>1503</v>
      </c>
      <c r="E2373" s="99" t="s">
        <v>3194</v>
      </c>
      <c r="F2373" s="103" t="s">
        <v>1528</v>
      </c>
      <c r="G2373" s="99" t="s">
        <v>1577</v>
      </c>
      <c r="H2373" s="103" t="s">
        <v>1505</v>
      </c>
      <c r="I2373" s="103" t="s">
        <v>1384</v>
      </c>
      <c r="J2373" s="99" t="s">
        <v>3287</v>
      </c>
    </row>
    <row r="2374" ht="67.5" spans="1:10">
      <c r="A2374" s="108"/>
      <c r="B2374" s="108"/>
      <c r="C2374" s="103" t="s">
        <v>1404</v>
      </c>
      <c r="D2374" s="103" t="s">
        <v>1405</v>
      </c>
      <c r="E2374" s="99" t="s">
        <v>3196</v>
      </c>
      <c r="F2374" s="103" t="s">
        <v>1487</v>
      </c>
      <c r="G2374" s="99" t="s">
        <v>1426</v>
      </c>
      <c r="H2374" s="103" t="s">
        <v>1397</v>
      </c>
      <c r="I2374" s="103" t="s">
        <v>1384</v>
      </c>
      <c r="J2374" s="99" t="s">
        <v>3197</v>
      </c>
    </row>
    <row r="2375" ht="67.5" spans="1:10">
      <c r="A2375" s="110"/>
      <c r="B2375" s="110"/>
      <c r="C2375" s="103" t="s">
        <v>1404</v>
      </c>
      <c r="D2375" s="103" t="s">
        <v>1405</v>
      </c>
      <c r="E2375" s="99" t="s">
        <v>3198</v>
      </c>
      <c r="F2375" s="103" t="s">
        <v>1487</v>
      </c>
      <c r="G2375" s="99" t="s">
        <v>1426</v>
      </c>
      <c r="H2375" s="103" t="s">
        <v>1397</v>
      </c>
      <c r="I2375" s="103" t="s">
        <v>1384</v>
      </c>
      <c r="J2375" s="99" t="s">
        <v>3199</v>
      </c>
    </row>
    <row r="2376" ht="22.5" spans="1:10">
      <c r="A2376" s="106" t="s">
        <v>3899</v>
      </c>
      <c r="B2376" s="106" t="s">
        <v>3201</v>
      </c>
      <c r="C2376" s="103" t="s">
        <v>1379</v>
      </c>
      <c r="D2376" s="103" t="s">
        <v>1380</v>
      </c>
      <c r="E2376" s="99" t="s">
        <v>3900</v>
      </c>
      <c r="F2376" s="103" t="s">
        <v>1487</v>
      </c>
      <c r="G2376" s="99" t="s">
        <v>3901</v>
      </c>
      <c r="H2376" s="103" t="s">
        <v>1470</v>
      </c>
      <c r="I2376" s="103" t="s">
        <v>1384</v>
      </c>
      <c r="J2376" s="99" t="s">
        <v>3204</v>
      </c>
    </row>
    <row r="2377" ht="22.5" spans="1:10">
      <c r="A2377" s="108"/>
      <c r="B2377" s="108"/>
      <c r="C2377" s="103" t="s">
        <v>1379</v>
      </c>
      <c r="D2377" s="103" t="s">
        <v>1380</v>
      </c>
      <c r="E2377" s="99" t="s">
        <v>3902</v>
      </c>
      <c r="F2377" s="103" t="s">
        <v>1375</v>
      </c>
      <c r="G2377" s="99" t="s">
        <v>3903</v>
      </c>
      <c r="H2377" s="103" t="s">
        <v>1470</v>
      </c>
      <c r="I2377" s="103" t="s">
        <v>1384</v>
      </c>
      <c r="J2377" s="99" t="s">
        <v>3904</v>
      </c>
    </row>
    <row r="2378" ht="22.5" spans="1:10">
      <c r="A2378" s="108"/>
      <c r="B2378" s="108"/>
      <c r="C2378" s="103" t="s">
        <v>1379</v>
      </c>
      <c r="D2378" s="103" t="s">
        <v>1439</v>
      </c>
      <c r="E2378" s="99" t="s">
        <v>3205</v>
      </c>
      <c r="F2378" s="103" t="s">
        <v>1487</v>
      </c>
      <c r="G2378" s="99" t="s">
        <v>1426</v>
      </c>
      <c r="H2378" s="103" t="s">
        <v>1397</v>
      </c>
      <c r="I2378" s="103" t="s">
        <v>1384</v>
      </c>
      <c r="J2378" s="99" t="s">
        <v>3206</v>
      </c>
    </row>
    <row r="2379" ht="22.5" spans="1:10">
      <c r="A2379" s="108"/>
      <c r="B2379" s="108"/>
      <c r="C2379" s="103" t="s">
        <v>1379</v>
      </c>
      <c r="D2379" s="103" t="s">
        <v>1583</v>
      </c>
      <c r="E2379" s="99" t="s">
        <v>3207</v>
      </c>
      <c r="F2379" s="103" t="s">
        <v>1841</v>
      </c>
      <c r="G2379" s="99" t="s">
        <v>1479</v>
      </c>
      <c r="H2379" s="103" t="s">
        <v>3208</v>
      </c>
      <c r="I2379" s="103" t="s">
        <v>1384</v>
      </c>
      <c r="J2379" s="99" t="s">
        <v>3209</v>
      </c>
    </row>
    <row r="2380" ht="33.75" spans="1:10">
      <c r="A2380" s="108"/>
      <c r="B2380" s="108"/>
      <c r="C2380" s="103" t="s">
        <v>1399</v>
      </c>
      <c r="D2380" s="103" t="s">
        <v>1400</v>
      </c>
      <c r="E2380" s="99" t="s">
        <v>3210</v>
      </c>
      <c r="F2380" s="103" t="s">
        <v>1487</v>
      </c>
      <c r="G2380" s="99" t="s">
        <v>1577</v>
      </c>
      <c r="H2380" s="103" t="s">
        <v>1505</v>
      </c>
      <c r="I2380" s="103" t="s">
        <v>1384</v>
      </c>
      <c r="J2380" s="99" t="s">
        <v>3211</v>
      </c>
    </row>
    <row r="2381" ht="67.5" spans="1:10">
      <c r="A2381" s="110"/>
      <c r="B2381" s="110"/>
      <c r="C2381" s="103" t="s">
        <v>1404</v>
      </c>
      <c r="D2381" s="103" t="s">
        <v>1405</v>
      </c>
      <c r="E2381" s="99" t="s">
        <v>3212</v>
      </c>
      <c r="F2381" s="103" t="s">
        <v>1487</v>
      </c>
      <c r="G2381" s="99" t="s">
        <v>1450</v>
      </c>
      <c r="H2381" s="103" t="s">
        <v>1397</v>
      </c>
      <c r="I2381" s="103" t="s">
        <v>1384</v>
      </c>
      <c r="J2381" s="99" t="s">
        <v>3148</v>
      </c>
    </row>
    <row r="2382" ht="45" spans="1:10">
      <c r="A2382" s="106" t="s">
        <v>3431</v>
      </c>
      <c r="B2382" s="106" t="s">
        <v>3297</v>
      </c>
      <c r="C2382" s="103" t="s">
        <v>1379</v>
      </c>
      <c r="D2382" s="103" t="s">
        <v>1380</v>
      </c>
      <c r="E2382" s="99" t="s">
        <v>3363</v>
      </c>
      <c r="F2382" s="103" t="s">
        <v>1528</v>
      </c>
      <c r="G2382" s="99" t="s">
        <v>3905</v>
      </c>
      <c r="H2382" s="103" t="s">
        <v>1678</v>
      </c>
      <c r="I2382" s="103" t="s">
        <v>1384</v>
      </c>
      <c r="J2382" s="99" t="s">
        <v>3183</v>
      </c>
    </row>
    <row r="2383" ht="45" spans="1:10">
      <c r="A2383" s="108"/>
      <c r="B2383" s="108"/>
      <c r="C2383" s="103" t="s">
        <v>1379</v>
      </c>
      <c r="D2383" s="103" t="s">
        <v>1380</v>
      </c>
      <c r="E2383" s="99" t="s">
        <v>3906</v>
      </c>
      <c r="F2383" s="103" t="s">
        <v>1375</v>
      </c>
      <c r="G2383" s="99" t="s">
        <v>3907</v>
      </c>
      <c r="H2383" s="103" t="s">
        <v>1678</v>
      </c>
      <c r="I2383" s="103" t="s">
        <v>1384</v>
      </c>
      <c r="J2383" s="99" t="s">
        <v>3908</v>
      </c>
    </row>
    <row r="2384" ht="67.5" spans="1:10">
      <c r="A2384" s="108"/>
      <c r="B2384" s="108"/>
      <c r="C2384" s="103" t="s">
        <v>1379</v>
      </c>
      <c r="D2384" s="103" t="s">
        <v>1439</v>
      </c>
      <c r="E2384" s="99" t="s">
        <v>3184</v>
      </c>
      <c r="F2384" s="103" t="s">
        <v>1528</v>
      </c>
      <c r="G2384" s="99" t="s">
        <v>1396</v>
      </c>
      <c r="H2384" s="103" t="s">
        <v>1397</v>
      </c>
      <c r="I2384" s="103" t="s">
        <v>1384</v>
      </c>
      <c r="J2384" s="99" t="s">
        <v>3185</v>
      </c>
    </row>
    <row r="2385" ht="45" spans="1:10">
      <c r="A2385" s="108"/>
      <c r="B2385" s="108"/>
      <c r="C2385" s="103" t="s">
        <v>1379</v>
      </c>
      <c r="D2385" s="103" t="s">
        <v>1439</v>
      </c>
      <c r="E2385" s="99" t="s">
        <v>3186</v>
      </c>
      <c r="F2385" s="103" t="s">
        <v>1487</v>
      </c>
      <c r="G2385" s="99" t="s">
        <v>1477</v>
      </c>
      <c r="H2385" s="103" t="s">
        <v>1397</v>
      </c>
      <c r="I2385" s="103" t="s">
        <v>1384</v>
      </c>
      <c r="J2385" s="99" t="s">
        <v>3187</v>
      </c>
    </row>
    <row r="2386" ht="22.5" spans="1:10">
      <c r="A2386" s="108"/>
      <c r="B2386" s="108"/>
      <c r="C2386" s="103" t="s">
        <v>1379</v>
      </c>
      <c r="D2386" s="103" t="s">
        <v>1394</v>
      </c>
      <c r="E2386" s="99" t="s">
        <v>3188</v>
      </c>
      <c r="F2386" s="103" t="s">
        <v>1528</v>
      </c>
      <c r="G2386" s="99" t="s">
        <v>1396</v>
      </c>
      <c r="H2386" s="103" t="s">
        <v>1397</v>
      </c>
      <c r="I2386" s="103" t="s">
        <v>1384</v>
      </c>
      <c r="J2386" s="99" t="s">
        <v>3164</v>
      </c>
    </row>
    <row r="2387" ht="67.5" spans="1:10">
      <c r="A2387" s="108"/>
      <c r="B2387" s="108"/>
      <c r="C2387" s="103" t="s">
        <v>1379</v>
      </c>
      <c r="D2387" s="103" t="s">
        <v>1583</v>
      </c>
      <c r="E2387" s="99" t="s">
        <v>3368</v>
      </c>
      <c r="F2387" s="103" t="s">
        <v>1528</v>
      </c>
      <c r="G2387" s="99" t="s">
        <v>3391</v>
      </c>
      <c r="H2387" s="103" t="s">
        <v>1924</v>
      </c>
      <c r="I2387" s="103" t="s">
        <v>1384</v>
      </c>
      <c r="J2387" s="99" t="s">
        <v>3191</v>
      </c>
    </row>
    <row r="2388" ht="67.5" spans="1:10">
      <c r="A2388" s="108"/>
      <c r="B2388" s="108"/>
      <c r="C2388" s="103" t="s">
        <v>1379</v>
      </c>
      <c r="D2388" s="103" t="s">
        <v>1583</v>
      </c>
      <c r="E2388" s="99" t="s">
        <v>3909</v>
      </c>
      <c r="F2388" s="103" t="s">
        <v>1375</v>
      </c>
      <c r="G2388" s="99" t="s">
        <v>3910</v>
      </c>
      <c r="H2388" s="103" t="s">
        <v>1924</v>
      </c>
      <c r="I2388" s="103" t="s">
        <v>1384</v>
      </c>
      <c r="J2388" s="99" t="s">
        <v>3911</v>
      </c>
    </row>
    <row r="2389" ht="33.75" spans="1:10">
      <c r="A2389" s="108"/>
      <c r="B2389" s="108"/>
      <c r="C2389" s="103" t="s">
        <v>1399</v>
      </c>
      <c r="D2389" s="103" t="s">
        <v>1400</v>
      </c>
      <c r="E2389" s="99" t="s">
        <v>3192</v>
      </c>
      <c r="F2389" s="103" t="s">
        <v>1487</v>
      </c>
      <c r="G2389" s="99" t="s">
        <v>3306</v>
      </c>
      <c r="H2389" s="103" t="s">
        <v>1397</v>
      </c>
      <c r="I2389" s="103" t="s">
        <v>1384</v>
      </c>
      <c r="J2389" s="99" t="s">
        <v>3193</v>
      </c>
    </row>
    <row r="2390" ht="67.5" spans="1:10">
      <c r="A2390" s="108"/>
      <c r="B2390" s="108"/>
      <c r="C2390" s="103" t="s">
        <v>1399</v>
      </c>
      <c r="D2390" s="103" t="s">
        <v>1503</v>
      </c>
      <c r="E2390" s="99" t="s">
        <v>3194</v>
      </c>
      <c r="F2390" s="103" t="s">
        <v>1528</v>
      </c>
      <c r="G2390" s="99" t="s">
        <v>2355</v>
      </c>
      <c r="H2390" s="103" t="s">
        <v>1505</v>
      </c>
      <c r="I2390" s="103" t="s">
        <v>1384</v>
      </c>
      <c r="J2390" s="99" t="s">
        <v>3195</v>
      </c>
    </row>
    <row r="2391" ht="67.5" spans="1:10">
      <c r="A2391" s="108"/>
      <c r="B2391" s="108"/>
      <c r="C2391" s="103" t="s">
        <v>1404</v>
      </c>
      <c r="D2391" s="103" t="s">
        <v>1405</v>
      </c>
      <c r="E2391" s="99" t="s">
        <v>3196</v>
      </c>
      <c r="F2391" s="103" t="s">
        <v>1487</v>
      </c>
      <c r="G2391" s="99" t="s">
        <v>1426</v>
      </c>
      <c r="H2391" s="103" t="s">
        <v>1397</v>
      </c>
      <c r="I2391" s="103" t="s">
        <v>1384</v>
      </c>
      <c r="J2391" s="99" t="s">
        <v>3197</v>
      </c>
    </row>
    <row r="2392" ht="67.5" spans="1:10">
      <c r="A2392" s="110"/>
      <c r="B2392" s="110"/>
      <c r="C2392" s="103" t="s">
        <v>1404</v>
      </c>
      <c r="D2392" s="103" t="s">
        <v>1405</v>
      </c>
      <c r="E2392" s="99" t="s">
        <v>3198</v>
      </c>
      <c r="F2392" s="103" t="s">
        <v>1487</v>
      </c>
      <c r="G2392" s="99" t="s">
        <v>1426</v>
      </c>
      <c r="H2392" s="103" t="s">
        <v>1397</v>
      </c>
      <c r="I2392" s="103" t="s">
        <v>1384</v>
      </c>
      <c r="J2392" s="99" t="s">
        <v>3199</v>
      </c>
    </row>
    <row r="2393" ht="22.5" spans="1:10">
      <c r="A2393" s="106" t="s">
        <v>3415</v>
      </c>
      <c r="B2393" s="106" t="s">
        <v>1542</v>
      </c>
      <c r="C2393" s="103" t="s">
        <v>1379</v>
      </c>
      <c r="D2393" s="103" t="s">
        <v>1380</v>
      </c>
      <c r="E2393" s="99" t="s">
        <v>1542</v>
      </c>
      <c r="F2393" s="103" t="s">
        <v>1375</v>
      </c>
      <c r="G2393" s="99" t="s">
        <v>1542</v>
      </c>
      <c r="H2393" s="103" t="s">
        <v>1397</v>
      </c>
      <c r="I2393" s="103" t="s">
        <v>1384</v>
      </c>
      <c r="J2393" s="99" t="s">
        <v>1542</v>
      </c>
    </row>
    <row r="2394" ht="22.5" spans="1:10">
      <c r="A2394" s="108"/>
      <c r="B2394" s="108"/>
      <c r="C2394" s="103" t="s">
        <v>1399</v>
      </c>
      <c r="D2394" s="103" t="s">
        <v>1543</v>
      </c>
      <c r="E2394" s="99" t="s">
        <v>1542</v>
      </c>
      <c r="F2394" s="103" t="s">
        <v>1375</v>
      </c>
      <c r="G2394" s="99" t="s">
        <v>1542</v>
      </c>
      <c r="H2394" s="103" t="s">
        <v>1397</v>
      </c>
      <c r="I2394" s="103" t="s">
        <v>1384</v>
      </c>
      <c r="J2394" s="99" t="s">
        <v>1542</v>
      </c>
    </row>
    <row r="2395" ht="22.5" spans="1:10">
      <c r="A2395" s="110"/>
      <c r="B2395" s="110"/>
      <c r="C2395" s="103" t="s">
        <v>1404</v>
      </c>
      <c r="D2395" s="103" t="s">
        <v>1405</v>
      </c>
      <c r="E2395" s="99" t="s">
        <v>1542</v>
      </c>
      <c r="F2395" s="103" t="s">
        <v>1375</v>
      </c>
      <c r="G2395" s="99" t="s">
        <v>1542</v>
      </c>
      <c r="H2395" s="103" t="s">
        <v>1397</v>
      </c>
      <c r="I2395" s="103" t="s">
        <v>1384</v>
      </c>
      <c r="J2395" s="99" t="s">
        <v>1542</v>
      </c>
    </row>
    <row r="2396" spans="1:10">
      <c r="A2396" s="99" t="s">
        <v>3912</v>
      </c>
      <c r="B2396" s="104"/>
      <c r="C2396" s="104"/>
      <c r="D2396" s="104"/>
      <c r="E2396" s="104"/>
      <c r="F2396" s="105"/>
      <c r="G2396" s="104"/>
      <c r="H2396" s="105"/>
      <c r="I2396" s="105"/>
      <c r="J2396" s="104"/>
    </row>
    <row r="2397" ht="45" spans="1:10">
      <c r="A2397" s="106" t="s">
        <v>3313</v>
      </c>
      <c r="B2397" s="106" t="s">
        <v>3297</v>
      </c>
      <c r="C2397" s="103" t="s">
        <v>1379</v>
      </c>
      <c r="D2397" s="103" t="s">
        <v>1380</v>
      </c>
      <c r="E2397" s="99" t="s">
        <v>3560</v>
      </c>
      <c r="F2397" s="103" t="s">
        <v>1528</v>
      </c>
      <c r="G2397" s="99" t="s">
        <v>3913</v>
      </c>
      <c r="H2397" s="103" t="s">
        <v>1678</v>
      </c>
      <c r="I2397" s="103" t="s">
        <v>1384</v>
      </c>
      <c r="J2397" s="99" t="s">
        <v>3183</v>
      </c>
    </row>
    <row r="2398" ht="67.5" spans="1:10">
      <c r="A2398" s="108"/>
      <c r="B2398" s="108"/>
      <c r="C2398" s="103" t="s">
        <v>1379</v>
      </c>
      <c r="D2398" s="103" t="s">
        <v>1439</v>
      </c>
      <c r="E2398" s="99" t="s">
        <v>3914</v>
      </c>
      <c r="F2398" s="103" t="s">
        <v>1528</v>
      </c>
      <c r="G2398" s="99" t="s">
        <v>1396</v>
      </c>
      <c r="H2398" s="103" t="s">
        <v>1397</v>
      </c>
      <c r="I2398" s="103" t="s">
        <v>1384</v>
      </c>
      <c r="J2398" s="99" t="s">
        <v>3284</v>
      </c>
    </row>
    <row r="2399" ht="45" spans="1:10">
      <c r="A2399" s="108"/>
      <c r="B2399" s="108"/>
      <c r="C2399" s="103" t="s">
        <v>1379</v>
      </c>
      <c r="D2399" s="103" t="s">
        <v>1439</v>
      </c>
      <c r="E2399" s="99" t="s">
        <v>3186</v>
      </c>
      <c r="F2399" s="103" t="s">
        <v>1487</v>
      </c>
      <c r="G2399" s="99" t="s">
        <v>1477</v>
      </c>
      <c r="H2399" s="103" t="s">
        <v>1397</v>
      </c>
      <c r="I2399" s="103" t="s">
        <v>1384</v>
      </c>
      <c r="J2399" s="99" t="s">
        <v>3187</v>
      </c>
    </row>
    <row r="2400" ht="22.5" spans="1:10">
      <c r="A2400" s="108"/>
      <c r="B2400" s="108"/>
      <c r="C2400" s="103" t="s">
        <v>1379</v>
      </c>
      <c r="D2400" s="103" t="s">
        <v>1394</v>
      </c>
      <c r="E2400" s="99" t="s">
        <v>3188</v>
      </c>
      <c r="F2400" s="103" t="s">
        <v>1528</v>
      </c>
      <c r="G2400" s="99" t="s">
        <v>1396</v>
      </c>
      <c r="H2400" s="103" t="s">
        <v>1397</v>
      </c>
      <c r="I2400" s="103" t="s">
        <v>1384</v>
      </c>
      <c r="J2400" s="99" t="s">
        <v>3164</v>
      </c>
    </row>
    <row r="2401" ht="78.75" spans="1:10">
      <c r="A2401" s="108"/>
      <c r="B2401" s="108"/>
      <c r="C2401" s="103" t="s">
        <v>1379</v>
      </c>
      <c r="D2401" s="103" t="s">
        <v>1583</v>
      </c>
      <c r="E2401" s="99" t="s">
        <v>3330</v>
      </c>
      <c r="F2401" s="103" t="s">
        <v>1528</v>
      </c>
      <c r="G2401" s="99" t="s">
        <v>1624</v>
      </c>
      <c r="H2401" s="103" t="s">
        <v>1924</v>
      </c>
      <c r="I2401" s="103" t="s">
        <v>1384</v>
      </c>
      <c r="J2401" s="99" t="s">
        <v>3286</v>
      </c>
    </row>
    <row r="2402" ht="33.75" spans="1:10">
      <c r="A2402" s="108"/>
      <c r="B2402" s="108"/>
      <c r="C2402" s="103" t="s">
        <v>1399</v>
      </c>
      <c r="D2402" s="103" t="s">
        <v>1400</v>
      </c>
      <c r="E2402" s="99" t="s">
        <v>3300</v>
      </c>
      <c r="F2402" s="103" t="s">
        <v>1487</v>
      </c>
      <c r="G2402" s="99" t="s">
        <v>3306</v>
      </c>
      <c r="H2402" s="103" t="s">
        <v>1397</v>
      </c>
      <c r="I2402" s="103" t="s">
        <v>1384</v>
      </c>
      <c r="J2402" s="99" t="s">
        <v>3193</v>
      </c>
    </row>
    <row r="2403" ht="78.75" spans="1:10">
      <c r="A2403" s="108"/>
      <c r="B2403" s="108"/>
      <c r="C2403" s="103" t="s">
        <v>1399</v>
      </c>
      <c r="D2403" s="103" t="s">
        <v>1503</v>
      </c>
      <c r="E2403" s="99" t="s">
        <v>3194</v>
      </c>
      <c r="F2403" s="103" t="s">
        <v>1528</v>
      </c>
      <c r="G2403" s="99" t="s">
        <v>2231</v>
      </c>
      <c r="H2403" s="103" t="s">
        <v>1505</v>
      </c>
      <c r="I2403" s="103" t="s">
        <v>1384</v>
      </c>
      <c r="J2403" s="99" t="s">
        <v>3287</v>
      </c>
    </row>
    <row r="2404" ht="67.5" spans="1:10">
      <c r="A2404" s="108"/>
      <c r="B2404" s="108"/>
      <c r="C2404" s="103" t="s">
        <v>1404</v>
      </c>
      <c r="D2404" s="103" t="s">
        <v>1405</v>
      </c>
      <c r="E2404" s="99" t="s">
        <v>3196</v>
      </c>
      <c r="F2404" s="103" t="s">
        <v>1487</v>
      </c>
      <c r="G2404" s="99" t="s">
        <v>1426</v>
      </c>
      <c r="H2404" s="103" t="s">
        <v>1397</v>
      </c>
      <c r="I2404" s="103" t="s">
        <v>1384</v>
      </c>
      <c r="J2404" s="99" t="s">
        <v>3197</v>
      </c>
    </row>
    <row r="2405" ht="67.5" spans="1:10">
      <c r="A2405" s="110"/>
      <c r="B2405" s="110"/>
      <c r="C2405" s="103" t="s">
        <v>1404</v>
      </c>
      <c r="D2405" s="103" t="s">
        <v>1405</v>
      </c>
      <c r="E2405" s="99" t="s">
        <v>3198</v>
      </c>
      <c r="F2405" s="103" t="s">
        <v>1487</v>
      </c>
      <c r="G2405" s="99" t="s">
        <v>1426</v>
      </c>
      <c r="H2405" s="103" t="s">
        <v>1397</v>
      </c>
      <c r="I2405" s="103" t="s">
        <v>1384</v>
      </c>
      <c r="J2405" s="99" t="s">
        <v>3199</v>
      </c>
    </row>
    <row r="2406" ht="22.5" spans="1:10">
      <c r="A2406" s="106" t="s">
        <v>3415</v>
      </c>
      <c r="B2406" s="106" t="s">
        <v>1542</v>
      </c>
      <c r="C2406" s="103" t="s">
        <v>1379</v>
      </c>
      <c r="D2406" s="103" t="s">
        <v>1380</v>
      </c>
      <c r="E2406" s="99" t="s">
        <v>1542</v>
      </c>
      <c r="F2406" s="103" t="s">
        <v>1375</v>
      </c>
      <c r="G2406" s="99" t="s">
        <v>1542</v>
      </c>
      <c r="H2406" s="103" t="s">
        <v>1397</v>
      </c>
      <c r="I2406" s="103" t="s">
        <v>1384</v>
      </c>
      <c r="J2406" s="99" t="s">
        <v>1542</v>
      </c>
    </row>
    <row r="2407" ht="22.5" spans="1:10">
      <c r="A2407" s="108"/>
      <c r="B2407" s="108"/>
      <c r="C2407" s="103" t="s">
        <v>1399</v>
      </c>
      <c r="D2407" s="103" t="s">
        <v>1543</v>
      </c>
      <c r="E2407" s="99" t="s">
        <v>1542</v>
      </c>
      <c r="F2407" s="103" t="s">
        <v>1375</v>
      </c>
      <c r="G2407" s="99" t="s">
        <v>1542</v>
      </c>
      <c r="H2407" s="103" t="s">
        <v>1397</v>
      </c>
      <c r="I2407" s="103" t="s">
        <v>1384</v>
      </c>
      <c r="J2407" s="99" t="s">
        <v>1542</v>
      </c>
    </row>
    <row r="2408" ht="22.5" spans="1:10">
      <c r="A2408" s="110"/>
      <c r="B2408" s="110"/>
      <c r="C2408" s="103" t="s">
        <v>1404</v>
      </c>
      <c r="D2408" s="103" t="s">
        <v>1405</v>
      </c>
      <c r="E2408" s="99" t="s">
        <v>1542</v>
      </c>
      <c r="F2408" s="103" t="s">
        <v>1375</v>
      </c>
      <c r="G2408" s="99" t="s">
        <v>1542</v>
      </c>
      <c r="H2408" s="103" t="s">
        <v>1397</v>
      </c>
      <c r="I2408" s="103" t="s">
        <v>1384</v>
      </c>
      <c r="J2408" s="99" t="s">
        <v>1542</v>
      </c>
    </row>
    <row r="2409" ht="33.75" spans="1:10">
      <c r="A2409" s="106" t="s">
        <v>3269</v>
      </c>
      <c r="B2409" s="106" t="s">
        <v>3270</v>
      </c>
      <c r="C2409" s="103" t="s">
        <v>1379</v>
      </c>
      <c r="D2409" s="103" t="s">
        <v>1380</v>
      </c>
      <c r="E2409" s="99" t="s">
        <v>3271</v>
      </c>
      <c r="F2409" s="103" t="s">
        <v>1528</v>
      </c>
      <c r="G2409" s="99" t="s">
        <v>3915</v>
      </c>
      <c r="H2409" s="103" t="s">
        <v>1530</v>
      </c>
      <c r="I2409" s="103" t="s">
        <v>1384</v>
      </c>
      <c r="J2409" s="99" t="s">
        <v>3173</v>
      </c>
    </row>
    <row r="2410" ht="45" spans="1:10">
      <c r="A2410" s="108"/>
      <c r="B2410" s="108"/>
      <c r="C2410" s="103" t="s">
        <v>1379</v>
      </c>
      <c r="D2410" s="103" t="s">
        <v>1439</v>
      </c>
      <c r="E2410" s="99" t="s">
        <v>3229</v>
      </c>
      <c r="F2410" s="103" t="s">
        <v>1528</v>
      </c>
      <c r="G2410" s="99" t="s">
        <v>1472</v>
      </c>
      <c r="H2410" s="103" t="s">
        <v>1397</v>
      </c>
      <c r="I2410" s="103" t="s">
        <v>1384</v>
      </c>
      <c r="J2410" s="99" t="s">
        <v>3273</v>
      </c>
    </row>
    <row r="2411" ht="22.5" spans="1:10">
      <c r="A2411" s="108"/>
      <c r="B2411" s="108"/>
      <c r="C2411" s="103" t="s">
        <v>1379</v>
      </c>
      <c r="D2411" s="103" t="s">
        <v>1394</v>
      </c>
      <c r="E2411" s="99" t="s">
        <v>3078</v>
      </c>
      <c r="F2411" s="103" t="s">
        <v>1528</v>
      </c>
      <c r="G2411" s="99" t="s">
        <v>1472</v>
      </c>
      <c r="H2411" s="103" t="s">
        <v>1397</v>
      </c>
      <c r="I2411" s="103" t="s">
        <v>1384</v>
      </c>
      <c r="J2411" s="99" t="s">
        <v>3274</v>
      </c>
    </row>
    <row r="2412" ht="22.5" spans="1:10">
      <c r="A2412" s="108"/>
      <c r="B2412" s="108"/>
      <c r="C2412" s="103" t="s">
        <v>1379</v>
      </c>
      <c r="D2412" s="103" t="s">
        <v>1583</v>
      </c>
      <c r="E2412" s="99" t="s">
        <v>3275</v>
      </c>
      <c r="F2412" s="103" t="s">
        <v>1375</v>
      </c>
      <c r="G2412" s="99" t="s">
        <v>2689</v>
      </c>
      <c r="H2412" s="103" t="s">
        <v>1536</v>
      </c>
      <c r="I2412" s="103" t="s">
        <v>1384</v>
      </c>
      <c r="J2412" s="99" t="s">
        <v>3276</v>
      </c>
    </row>
    <row r="2413" ht="22.5" spans="1:10">
      <c r="A2413" s="108"/>
      <c r="B2413" s="108"/>
      <c r="C2413" s="103" t="s">
        <v>1379</v>
      </c>
      <c r="D2413" s="103" t="s">
        <v>1583</v>
      </c>
      <c r="E2413" s="99" t="s">
        <v>3277</v>
      </c>
      <c r="F2413" s="103" t="s">
        <v>1375</v>
      </c>
      <c r="G2413" s="99" t="s">
        <v>3278</v>
      </c>
      <c r="H2413" s="103" t="s">
        <v>1536</v>
      </c>
      <c r="I2413" s="103" t="s">
        <v>1384</v>
      </c>
      <c r="J2413" s="99" t="s">
        <v>3276</v>
      </c>
    </row>
    <row r="2414" ht="101.25" spans="1:10">
      <c r="A2414" s="108"/>
      <c r="B2414" s="108"/>
      <c r="C2414" s="103" t="s">
        <v>1399</v>
      </c>
      <c r="D2414" s="103" t="s">
        <v>1400</v>
      </c>
      <c r="E2414" s="99" t="s">
        <v>3099</v>
      </c>
      <c r="F2414" s="103" t="s">
        <v>1487</v>
      </c>
      <c r="G2414" s="99" t="s">
        <v>1396</v>
      </c>
      <c r="H2414" s="103" t="s">
        <v>1397</v>
      </c>
      <c r="I2414" s="103" t="s">
        <v>1384</v>
      </c>
      <c r="J2414" s="99" t="s">
        <v>3175</v>
      </c>
    </row>
    <row r="2415" ht="90" spans="1:10">
      <c r="A2415" s="110"/>
      <c r="B2415" s="110"/>
      <c r="C2415" s="103" t="s">
        <v>1404</v>
      </c>
      <c r="D2415" s="103" t="s">
        <v>1405</v>
      </c>
      <c r="E2415" s="99" t="s">
        <v>1538</v>
      </c>
      <c r="F2415" s="103" t="s">
        <v>1487</v>
      </c>
      <c r="G2415" s="99" t="s">
        <v>1450</v>
      </c>
      <c r="H2415" s="103" t="s">
        <v>1397</v>
      </c>
      <c r="I2415" s="103" t="s">
        <v>1384</v>
      </c>
      <c r="J2415" s="99" t="s">
        <v>3177</v>
      </c>
    </row>
    <row r="2416" ht="33.75" spans="1:10">
      <c r="A2416" s="106" t="s">
        <v>3916</v>
      </c>
      <c r="B2416" s="106" t="s">
        <v>3251</v>
      </c>
      <c r="C2416" s="103" t="s">
        <v>1379</v>
      </c>
      <c r="D2416" s="103" t="s">
        <v>1380</v>
      </c>
      <c r="E2416" s="99" t="s">
        <v>3252</v>
      </c>
      <c r="F2416" s="103" t="s">
        <v>1528</v>
      </c>
      <c r="G2416" s="99" t="s">
        <v>3917</v>
      </c>
      <c r="H2416" s="103" t="s">
        <v>1678</v>
      </c>
      <c r="I2416" s="103" t="s">
        <v>1384</v>
      </c>
      <c r="J2416" s="99" t="s">
        <v>3918</v>
      </c>
    </row>
    <row r="2417" ht="33.75" spans="1:10">
      <c r="A2417" s="108"/>
      <c r="B2417" s="108"/>
      <c r="C2417" s="103" t="s">
        <v>1379</v>
      </c>
      <c r="D2417" s="103" t="s">
        <v>1439</v>
      </c>
      <c r="E2417" s="99" t="s">
        <v>3255</v>
      </c>
      <c r="F2417" s="103" t="s">
        <v>1487</v>
      </c>
      <c r="G2417" s="99" t="s">
        <v>1396</v>
      </c>
      <c r="H2417" s="103" t="s">
        <v>1397</v>
      </c>
      <c r="I2417" s="103" t="s">
        <v>1384</v>
      </c>
      <c r="J2417" s="99" t="s">
        <v>3256</v>
      </c>
    </row>
    <row r="2418" ht="45" spans="1:10">
      <c r="A2418" s="108"/>
      <c r="B2418" s="108"/>
      <c r="C2418" s="103" t="s">
        <v>1379</v>
      </c>
      <c r="D2418" s="103" t="s">
        <v>1394</v>
      </c>
      <c r="E2418" s="99" t="s">
        <v>3257</v>
      </c>
      <c r="F2418" s="103" t="s">
        <v>1528</v>
      </c>
      <c r="G2418" s="99" t="s">
        <v>1396</v>
      </c>
      <c r="H2418" s="103" t="s">
        <v>1397</v>
      </c>
      <c r="I2418" s="103" t="s">
        <v>1384</v>
      </c>
      <c r="J2418" s="99" t="s">
        <v>3447</v>
      </c>
    </row>
    <row r="2419" ht="22.5" spans="1:10">
      <c r="A2419" s="108"/>
      <c r="B2419" s="108"/>
      <c r="C2419" s="103" t="s">
        <v>1379</v>
      </c>
      <c r="D2419" s="103" t="s">
        <v>1583</v>
      </c>
      <c r="E2419" s="99" t="s">
        <v>3259</v>
      </c>
      <c r="F2419" s="103" t="s">
        <v>1528</v>
      </c>
      <c r="G2419" s="99" t="s">
        <v>3260</v>
      </c>
      <c r="H2419" s="103" t="s">
        <v>1536</v>
      </c>
      <c r="I2419" s="103" t="s">
        <v>1384</v>
      </c>
      <c r="J2419" s="99" t="s">
        <v>3261</v>
      </c>
    </row>
    <row r="2420" ht="78.75" spans="1:10">
      <c r="A2420" s="108"/>
      <c r="B2420" s="108"/>
      <c r="C2420" s="103" t="s">
        <v>1399</v>
      </c>
      <c r="D2420" s="103" t="s">
        <v>1400</v>
      </c>
      <c r="E2420" s="99" t="s">
        <v>3919</v>
      </c>
      <c r="F2420" s="103" t="s">
        <v>1528</v>
      </c>
      <c r="G2420" s="99" t="s">
        <v>1426</v>
      </c>
      <c r="H2420" s="103" t="s">
        <v>1397</v>
      </c>
      <c r="I2420" s="103" t="s">
        <v>1384</v>
      </c>
      <c r="J2420" s="99" t="s">
        <v>3361</v>
      </c>
    </row>
    <row r="2421" ht="56.25" spans="1:10">
      <c r="A2421" s="108"/>
      <c r="B2421" s="108"/>
      <c r="C2421" s="103" t="s">
        <v>1399</v>
      </c>
      <c r="D2421" s="103" t="s">
        <v>1503</v>
      </c>
      <c r="E2421" s="99" t="s">
        <v>3264</v>
      </c>
      <c r="F2421" s="103" t="s">
        <v>1841</v>
      </c>
      <c r="G2421" s="99" t="s">
        <v>1577</v>
      </c>
      <c r="H2421" s="103" t="s">
        <v>1505</v>
      </c>
      <c r="I2421" s="103" t="s">
        <v>1384</v>
      </c>
      <c r="J2421" s="99" t="s">
        <v>3265</v>
      </c>
    </row>
    <row r="2422" ht="78.75" spans="1:10">
      <c r="A2422" s="108"/>
      <c r="B2422" s="108"/>
      <c r="C2422" s="103" t="s">
        <v>1404</v>
      </c>
      <c r="D2422" s="103" t="s">
        <v>1405</v>
      </c>
      <c r="E2422" s="99" t="s">
        <v>3266</v>
      </c>
      <c r="F2422" s="103" t="s">
        <v>1487</v>
      </c>
      <c r="G2422" s="99" t="s">
        <v>1426</v>
      </c>
      <c r="H2422" s="103" t="s">
        <v>1397</v>
      </c>
      <c r="I2422" s="103" t="s">
        <v>1384</v>
      </c>
      <c r="J2422" s="99" t="s">
        <v>3267</v>
      </c>
    </row>
    <row r="2423" ht="78.75" spans="1:10">
      <c r="A2423" s="110"/>
      <c r="B2423" s="110"/>
      <c r="C2423" s="103" t="s">
        <v>1404</v>
      </c>
      <c r="D2423" s="103" t="s">
        <v>1405</v>
      </c>
      <c r="E2423" s="99" t="s">
        <v>3086</v>
      </c>
      <c r="F2423" s="103" t="s">
        <v>1487</v>
      </c>
      <c r="G2423" s="99" t="s">
        <v>1426</v>
      </c>
      <c r="H2423" s="103" t="s">
        <v>1397</v>
      </c>
      <c r="I2423" s="103" t="s">
        <v>1384</v>
      </c>
      <c r="J2423" s="99" t="s">
        <v>3268</v>
      </c>
    </row>
    <row r="2424" ht="45" spans="1:10">
      <c r="A2424" s="106" t="s">
        <v>3920</v>
      </c>
      <c r="B2424" s="106" t="s">
        <v>3251</v>
      </c>
      <c r="C2424" s="103" t="s">
        <v>1379</v>
      </c>
      <c r="D2424" s="103" t="s">
        <v>1380</v>
      </c>
      <c r="E2424" s="99" t="s">
        <v>3289</v>
      </c>
      <c r="F2424" s="103" t="s">
        <v>1528</v>
      </c>
      <c r="G2424" s="99" t="s">
        <v>3921</v>
      </c>
      <c r="H2424" s="103" t="s">
        <v>1678</v>
      </c>
      <c r="I2424" s="103" t="s">
        <v>1384</v>
      </c>
      <c r="J2424" s="99" t="s">
        <v>3922</v>
      </c>
    </row>
    <row r="2425" ht="33.75" spans="1:10">
      <c r="A2425" s="108"/>
      <c r="B2425" s="108"/>
      <c r="C2425" s="103" t="s">
        <v>1379</v>
      </c>
      <c r="D2425" s="103" t="s">
        <v>1439</v>
      </c>
      <c r="E2425" s="99" t="s">
        <v>3255</v>
      </c>
      <c r="F2425" s="103" t="s">
        <v>1487</v>
      </c>
      <c r="G2425" s="99" t="s">
        <v>1396</v>
      </c>
      <c r="H2425" s="103" t="s">
        <v>1397</v>
      </c>
      <c r="I2425" s="103" t="s">
        <v>1384</v>
      </c>
      <c r="J2425" s="99" t="s">
        <v>3256</v>
      </c>
    </row>
    <row r="2426" ht="45" spans="1:10">
      <c r="A2426" s="108"/>
      <c r="B2426" s="108"/>
      <c r="C2426" s="103" t="s">
        <v>1379</v>
      </c>
      <c r="D2426" s="103" t="s">
        <v>1394</v>
      </c>
      <c r="E2426" s="99" t="s">
        <v>3257</v>
      </c>
      <c r="F2426" s="103" t="s">
        <v>1528</v>
      </c>
      <c r="G2426" s="99" t="s">
        <v>1396</v>
      </c>
      <c r="H2426" s="103" t="s">
        <v>1397</v>
      </c>
      <c r="I2426" s="103" t="s">
        <v>1384</v>
      </c>
      <c r="J2426" s="99" t="s">
        <v>3573</v>
      </c>
    </row>
    <row r="2427" ht="22.5" spans="1:10">
      <c r="A2427" s="108"/>
      <c r="B2427" s="108"/>
      <c r="C2427" s="103" t="s">
        <v>1379</v>
      </c>
      <c r="D2427" s="103" t="s">
        <v>1583</v>
      </c>
      <c r="E2427" s="99" t="s">
        <v>3259</v>
      </c>
      <c r="F2427" s="103" t="s">
        <v>1528</v>
      </c>
      <c r="G2427" s="99" t="s">
        <v>2460</v>
      </c>
      <c r="H2427" s="103" t="s">
        <v>1536</v>
      </c>
      <c r="I2427" s="103" t="s">
        <v>1384</v>
      </c>
      <c r="J2427" s="99" t="s">
        <v>3261</v>
      </c>
    </row>
    <row r="2428" ht="78.75" spans="1:10">
      <c r="A2428" s="108"/>
      <c r="B2428" s="108"/>
      <c r="C2428" s="103" t="s">
        <v>1399</v>
      </c>
      <c r="D2428" s="103" t="s">
        <v>1400</v>
      </c>
      <c r="E2428" s="99" t="s">
        <v>3919</v>
      </c>
      <c r="F2428" s="103" t="s">
        <v>1528</v>
      </c>
      <c r="G2428" s="99" t="s">
        <v>1426</v>
      </c>
      <c r="H2428" s="103" t="s">
        <v>1397</v>
      </c>
      <c r="I2428" s="103" t="s">
        <v>1384</v>
      </c>
      <c r="J2428" s="99" t="s">
        <v>3293</v>
      </c>
    </row>
    <row r="2429" ht="56.25" spans="1:10">
      <c r="A2429" s="108"/>
      <c r="B2429" s="108"/>
      <c r="C2429" s="103" t="s">
        <v>1399</v>
      </c>
      <c r="D2429" s="103" t="s">
        <v>1503</v>
      </c>
      <c r="E2429" s="99" t="s">
        <v>3264</v>
      </c>
      <c r="F2429" s="103" t="s">
        <v>1841</v>
      </c>
      <c r="G2429" s="99" t="s">
        <v>1577</v>
      </c>
      <c r="H2429" s="103" t="s">
        <v>1505</v>
      </c>
      <c r="I2429" s="103" t="s">
        <v>1384</v>
      </c>
      <c r="J2429" s="99" t="s">
        <v>3294</v>
      </c>
    </row>
    <row r="2430" ht="78.75" spans="1:10">
      <c r="A2430" s="108"/>
      <c r="B2430" s="108"/>
      <c r="C2430" s="103" t="s">
        <v>1404</v>
      </c>
      <c r="D2430" s="103" t="s">
        <v>1405</v>
      </c>
      <c r="E2430" s="99" t="s">
        <v>3266</v>
      </c>
      <c r="F2430" s="103" t="s">
        <v>1487</v>
      </c>
      <c r="G2430" s="99" t="s">
        <v>1426</v>
      </c>
      <c r="H2430" s="103" t="s">
        <v>1397</v>
      </c>
      <c r="I2430" s="103" t="s">
        <v>1384</v>
      </c>
      <c r="J2430" s="99" t="s">
        <v>3293</v>
      </c>
    </row>
    <row r="2431" ht="90" spans="1:10">
      <c r="A2431" s="110"/>
      <c r="B2431" s="110"/>
      <c r="C2431" s="103" t="s">
        <v>1404</v>
      </c>
      <c r="D2431" s="103" t="s">
        <v>1405</v>
      </c>
      <c r="E2431" s="99" t="s">
        <v>3086</v>
      </c>
      <c r="F2431" s="103" t="s">
        <v>1487</v>
      </c>
      <c r="G2431" s="99" t="s">
        <v>1426</v>
      </c>
      <c r="H2431" s="103" t="s">
        <v>1397</v>
      </c>
      <c r="I2431" s="103" t="s">
        <v>1384</v>
      </c>
      <c r="J2431" s="99" t="s">
        <v>3295</v>
      </c>
    </row>
    <row r="2432" ht="22.5" spans="1:10">
      <c r="A2432" s="106" t="s">
        <v>3923</v>
      </c>
      <c r="B2432" s="106" t="s">
        <v>3201</v>
      </c>
      <c r="C2432" s="103" t="s">
        <v>1379</v>
      </c>
      <c r="D2432" s="103" t="s">
        <v>1380</v>
      </c>
      <c r="E2432" s="99" t="s">
        <v>3202</v>
      </c>
      <c r="F2432" s="103" t="s">
        <v>1487</v>
      </c>
      <c r="G2432" s="99" t="s">
        <v>3924</v>
      </c>
      <c r="H2432" s="103" t="s">
        <v>1470</v>
      </c>
      <c r="I2432" s="103" t="s">
        <v>1384</v>
      </c>
      <c r="J2432" s="99" t="s">
        <v>3204</v>
      </c>
    </row>
    <row r="2433" ht="22.5" spans="1:10">
      <c r="A2433" s="108"/>
      <c r="B2433" s="108"/>
      <c r="C2433" s="103" t="s">
        <v>1379</v>
      </c>
      <c r="D2433" s="103" t="s">
        <v>1439</v>
      </c>
      <c r="E2433" s="99" t="s">
        <v>3205</v>
      </c>
      <c r="F2433" s="103" t="s">
        <v>1487</v>
      </c>
      <c r="G2433" s="99" t="s">
        <v>1426</v>
      </c>
      <c r="H2433" s="103" t="s">
        <v>1397</v>
      </c>
      <c r="I2433" s="103" t="s">
        <v>1384</v>
      </c>
      <c r="J2433" s="99" t="s">
        <v>3206</v>
      </c>
    </row>
    <row r="2434" ht="22.5" spans="1:10">
      <c r="A2434" s="108"/>
      <c r="B2434" s="108"/>
      <c r="C2434" s="103" t="s">
        <v>1379</v>
      </c>
      <c r="D2434" s="103" t="s">
        <v>1583</v>
      </c>
      <c r="E2434" s="99" t="s">
        <v>3207</v>
      </c>
      <c r="F2434" s="103" t="s">
        <v>1841</v>
      </c>
      <c r="G2434" s="99" t="s">
        <v>1479</v>
      </c>
      <c r="H2434" s="103" t="s">
        <v>3208</v>
      </c>
      <c r="I2434" s="103" t="s">
        <v>1384</v>
      </c>
      <c r="J2434" s="99" t="s">
        <v>3209</v>
      </c>
    </row>
    <row r="2435" ht="33.75" spans="1:10">
      <c r="A2435" s="108"/>
      <c r="B2435" s="108"/>
      <c r="C2435" s="103" t="s">
        <v>1399</v>
      </c>
      <c r="D2435" s="103" t="s">
        <v>1400</v>
      </c>
      <c r="E2435" s="99" t="s">
        <v>3210</v>
      </c>
      <c r="F2435" s="103" t="s">
        <v>1487</v>
      </c>
      <c r="G2435" s="99" t="s">
        <v>1577</v>
      </c>
      <c r="H2435" s="103" t="s">
        <v>1505</v>
      </c>
      <c r="I2435" s="103" t="s">
        <v>1384</v>
      </c>
      <c r="J2435" s="99" t="s">
        <v>3211</v>
      </c>
    </row>
    <row r="2436" ht="67.5" spans="1:10">
      <c r="A2436" s="110"/>
      <c r="B2436" s="110"/>
      <c r="C2436" s="103" t="s">
        <v>1404</v>
      </c>
      <c r="D2436" s="103" t="s">
        <v>1405</v>
      </c>
      <c r="E2436" s="99" t="s">
        <v>3212</v>
      </c>
      <c r="F2436" s="103" t="s">
        <v>1487</v>
      </c>
      <c r="G2436" s="99" t="s">
        <v>1450</v>
      </c>
      <c r="H2436" s="103" t="s">
        <v>1397</v>
      </c>
      <c r="I2436" s="103" t="s">
        <v>1384</v>
      </c>
      <c r="J2436" s="99" t="s">
        <v>3148</v>
      </c>
    </row>
    <row r="2437" ht="146.25" spans="1:10">
      <c r="A2437" s="106" t="s">
        <v>3925</v>
      </c>
      <c r="B2437" s="106" t="s">
        <v>3455</v>
      </c>
      <c r="C2437" s="103" t="s">
        <v>1379</v>
      </c>
      <c r="D2437" s="103" t="s">
        <v>1380</v>
      </c>
      <c r="E2437" s="99" t="s">
        <v>3456</v>
      </c>
      <c r="F2437" s="103" t="s">
        <v>1528</v>
      </c>
      <c r="G2437" s="99" t="s">
        <v>1422</v>
      </c>
      <c r="H2437" s="103" t="s">
        <v>1678</v>
      </c>
      <c r="I2437" s="103" t="s">
        <v>1384</v>
      </c>
      <c r="J2437" s="99" t="s">
        <v>3457</v>
      </c>
    </row>
    <row r="2438" ht="45" spans="1:10">
      <c r="A2438" s="106" t="s">
        <v>3179</v>
      </c>
      <c r="B2438" s="106" t="s">
        <v>3297</v>
      </c>
      <c r="C2438" s="103" t="s">
        <v>1379</v>
      </c>
      <c r="D2438" s="103" t="s">
        <v>1380</v>
      </c>
      <c r="E2438" s="99" t="s">
        <v>3181</v>
      </c>
      <c r="F2438" s="103" t="s">
        <v>1528</v>
      </c>
      <c r="G2438" s="99" t="s">
        <v>3402</v>
      </c>
      <c r="H2438" s="103" t="s">
        <v>1678</v>
      </c>
      <c r="I2438" s="103" t="s">
        <v>1384</v>
      </c>
      <c r="J2438" s="99" t="s">
        <v>3183</v>
      </c>
    </row>
    <row r="2439" ht="67.5" spans="1:10">
      <c r="A2439" s="108"/>
      <c r="B2439" s="108"/>
      <c r="C2439" s="103" t="s">
        <v>1379</v>
      </c>
      <c r="D2439" s="103" t="s">
        <v>1439</v>
      </c>
      <c r="E2439" s="99" t="s">
        <v>3184</v>
      </c>
      <c r="F2439" s="103" t="s">
        <v>1528</v>
      </c>
      <c r="G2439" s="99" t="s">
        <v>1396</v>
      </c>
      <c r="H2439" s="103" t="s">
        <v>1397</v>
      </c>
      <c r="I2439" s="103" t="s">
        <v>1384</v>
      </c>
      <c r="J2439" s="99" t="s">
        <v>3185</v>
      </c>
    </row>
    <row r="2440" ht="45" spans="1:10">
      <c r="A2440" s="108"/>
      <c r="B2440" s="108"/>
      <c r="C2440" s="103" t="s">
        <v>1379</v>
      </c>
      <c r="D2440" s="103" t="s">
        <v>1439</v>
      </c>
      <c r="E2440" s="99" t="s">
        <v>3186</v>
      </c>
      <c r="F2440" s="103" t="s">
        <v>1487</v>
      </c>
      <c r="G2440" s="99" t="s">
        <v>1477</v>
      </c>
      <c r="H2440" s="103" t="s">
        <v>1397</v>
      </c>
      <c r="I2440" s="103" t="s">
        <v>1384</v>
      </c>
      <c r="J2440" s="99" t="s">
        <v>3187</v>
      </c>
    </row>
    <row r="2441" ht="22.5" spans="1:10">
      <c r="A2441" s="108"/>
      <c r="B2441" s="108"/>
      <c r="C2441" s="103" t="s">
        <v>1379</v>
      </c>
      <c r="D2441" s="103" t="s">
        <v>1394</v>
      </c>
      <c r="E2441" s="99" t="s">
        <v>3188</v>
      </c>
      <c r="F2441" s="103" t="s">
        <v>1528</v>
      </c>
      <c r="G2441" s="99" t="s">
        <v>1396</v>
      </c>
      <c r="H2441" s="103" t="s">
        <v>1397</v>
      </c>
      <c r="I2441" s="103" t="s">
        <v>1384</v>
      </c>
      <c r="J2441" s="99" t="s">
        <v>3164</v>
      </c>
    </row>
    <row r="2442" ht="67.5" spans="1:10">
      <c r="A2442" s="108"/>
      <c r="B2442" s="108"/>
      <c r="C2442" s="103" t="s">
        <v>1379</v>
      </c>
      <c r="D2442" s="103" t="s">
        <v>1583</v>
      </c>
      <c r="E2442" s="99" t="s">
        <v>3189</v>
      </c>
      <c r="F2442" s="103" t="s">
        <v>1528</v>
      </c>
      <c r="G2442" s="99" t="s">
        <v>3190</v>
      </c>
      <c r="H2442" s="103" t="s">
        <v>1924</v>
      </c>
      <c r="I2442" s="103" t="s">
        <v>1384</v>
      </c>
      <c r="J2442" s="99" t="s">
        <v>3191</v>
      </c>
    </row>
    <row r="2443" ht="33.75" spans="1:10">
      <c r="A2443" s="108"/>
      <c r="B2443" s="108"/>
      <c r="C2443" s="103" t="s">
        <v>1399</v>
      </c>
      <c r="D2443" s="103" t="s">
        <v>1400</v>
      </c>
      <c r="E2443" s="99" t="s">
        <v>3300</v>
      </c>
      <c r="F2443" s="103" t="s">
        <v>1487</v>
      </c>
      <c r="G2443" s="99" t="s">
        <v>3306</v>
      </c>
      <c r="H2443" s="103" t="s">
        <v>1397</v>
      </c>
      <c r="I2443" s="103" t="s">
        <v>1384</v>
      </c>
      <c r="J2443" s="99" t="s">
        <v>3193</v>
      </c>
    </row>
    <row r="2444" ht="67.5" spans="1:10">
      <c r="A2444" s="108"/>
      <c r="B2444" s="108"/>
      <c r="C2444" s="103" t="s">
        <v>1399</v>
      </c>
      <c r="D2444" s="103" t="s">
        <v>1503</v>
      </c>
      <c r="E2444" s="99" t="s">
        <v>3194</v>
      </c>
      <c r="F2444" s="103" t="s">
        <v>1528</v>
      </c>
      <c r="G2444" s="99" t="s">
        <v>2231</v>
      </c>
      <c r="H2444" s="103" t="s">
        <v>1505</v>
      </c>
      <c r="I2444" s="103" t="s">
        <v>1384</v>
      </c>
      <c r="J2444" s="99" t="s">
        <v>3195</v>
      </c>
    </row>
    <row r="2445" ht="67.5" spans="1:10">
      <c r="A2445" s="108"/>
      <c r="B2445" s="108"/>
      <c r="C2445" s="103" t="s">
        <v>1404</v>
      </c>
      <c r="D2445" s="103" t="s">
        <v>1405</v>
      </c>
      <c r="E2445" s="99" t="s">
        <v>3196</v>
      </c>
      <c r="F2445" s="103" t="s">
        <v>1487</v>
      </c>
      <c r="G2445" s="99" t="s">
        <v>1426</v>
      </c>
      <c r="H2445" s="103" t="s">
        <v>1397</v>
      </c>
      <c r="I2445" s="103" t="s">
        <v>1384</v>
      </c>
      <c r="J2445" s="99" t="s">
        <v>3197</v>
      </c>
    </row>
    <row r="2446" ht="67.5" spans="1:10">
      <c r="A2446" s="110"/>
      <c r="B2446" s="110"/>
      <c r="C2446" s="103" t="s">
        <v>1404</v>
      </c>
      <c r="D2446" s="103" t="s">
        <v>1405</v>
      </c>
      <c r="E2446" s="99" t="s">
        <v>3198</v>
      </c>
      <c r="F2446" s="103" t="s">
        <v>1487</v>
      </c>
      <c r="G2446" s="99" t="s">
        <v>1426</v>
      </c>
      <c r="H2446" s="103" t="s">
        <v>1397</v>
      </c>
      <c r="I2446" s="103" t="s">
        <v>1384</v>
      </c>
      <c r="J2446" s="99" t="s">
        <v>3199</v>
      </c>
    </row>
    <row r="2447" ht="45" spans="1:10">
      <c r="A2447" s="106" t="s">
        <v>3296</v>
      </c>
      <c r="B2447" s="106" t="s">
        <v>3297</v>
      </c>
      <c r="C2447" s="103" t="s">
        <v>1379</v>
      </c>
      <c r="D2447" s="103" t="s">
        <v>1380</v>
      </c>
      <c r="E2447" s="99" t="s">
        <v>3282</v>
      </c>
      <c r="F2447" s="103" t="s">
        <v>1528</v>
      </c>
      <c r="G2447" s="99" t="s">
        <v>3926</v>
      </c>
      <c r="H2447" s="103" t="s">
        <v>1678</v>
      </c>
      <c r="I2447" s="103" t="s">
        <v>1384</v>
      </c>
      <c r="J2447" s="99" t="s">
        <v>3183</v>
      </c>
    </row>
    <row r="2448" ht="67.5" spans="1:10">
      <c r="A2448" s="108"/>
      <c r="B2448" s="108"/>
      <c r="C2448" s="103" t="s">
        <v>1379</v>
      </c>
      <c r="D2448" s="103" t="s">
        <v>1439</v>
      </c>
      <c r="E2448" s="99" t="s">
        <v>3184</v>
      </c>
      <c r="F2448" s="103" t="s">
        <v>1528</v>
      </c>
      <c r="G2448" s="99" t="s">
        <v>1396</v>
      </c>
      <c r="H2448" s="103" t="s">
        <v>1397</v>
      </c>
      <c r="I2448" s="103" t="s">
        <v>1384</v>
      </c>
      <c r="J2448" s="99" t="s">
        <v>3185</v>
      </c>
    </row>
    <row r="2449" ht="45" spans="1:10">
      <c r="A2449" s="108"/>
      <c r="B2449" s="108"/>
      <c r="C2449" s="103" t="s">
        <v>1379</v>
      </c>
      <c r="D2449" s="103" t="s">
        <v>1439</v>
      </c>
      <c r="E2449" s="99" t="s">
        <v>3186</v>
      </c>
      <c r="F2449" s="103" t="s">
        <v>1487</v>
      </c>
      <c r="G2449" s="99" t="s">
        <v>1477</v>
      </c>
      <c r="H2449" s="103" t="s">
        <v>1397</v>
      </c>
      <c r="I2449" s="103" t="s">
        <v>1384</v>
      </c>
      <c r="J2449" s="99" t="s">
        <v>3187</v>
      </c>
    </row>
    <row r="2450" ht="22.5" spans="1:10">
      <c r="A2450" s="108"/>
      <c r="B2450" s="108"/>
      <c r="C2450" s="103" t="s">
        <v>1379</v>
      </c>
      <c r="D2450" s="103" t="s">
        <v>1394</v>
      </c>
      <c r="E2450" s="99" t="s">
        <v>3188</v>
      </c>
      <c r="F2450" s="103" t="s">
        <v>1528</v>
      </c>
      <c r="G2450" s="99" t="s">
        <v>1396</v>
      </c>
      <c r="H2450" s="103" t="s">
        <v>1397</v>
      </c>
      <c r="I2450" s="103" t="s">
        <v>1384</v>
      </c>
      <c r="J2450" s="99" t="s">
        <v>3164</v>
      </c>
    </row>
    <row r="2451" ht="67.5" spans="1:10">
      <c r="A2451" s="108"/>
      <c r="B2451" s="108"/>
      <c r="C2451" s="103" t="s">
        <v>1379</v>
      </c>
      <c r="D2451" s="103" t="s">
        <v>1583</v>
      </c>
      <c r="E2451" s="99" t="s">
        <v>3299</v>
      </c>
      <c r="F2451" s="103" t="s">
        <v>1528</v>
      </c>
      <c r="G2451" s="99" t="s">
        <v>3190</v>
      </c>
      <c r="H2451" s="103" t="s">
        <v>1924</v>
      </c>
      <c r="I2451" s="103" t="s">
        <v>1384</v>
      </c>
      <c r="J2451" s="99" t="s">
        <v>3191</v>
      </c>
    </row>
    <row r="2452" ht="33.75" spans="1:10">
      <c r="A2452" s="108"/>
      <c r="B2452" s="108"/>
      <c r="C2452" s="103" t="s">
        <v>1399</v>
      </c>
      <c r="D2452" s="103" t="s">
        <v>1400</v>
      </c>
      <c r="E2452" s="99" t="s">
        <v>3600</v>
      </c>
      <c r="F2452" s="103" t="s">
        <v>1487</v>
      </c>
      <c r="G2452" s="99" t="s">
        <v>3306</v>
      </c>
      <c r="H2452" s="103" t="s">
        <v>1397</v>
      </c>
      <c r="I2452" s="103" t="s">
        <v>1384</v>
      </c>
      <c r="J2452" s="99" t="s">
        <v>3193</v>
      </c>
    </row>
    <row r="2453" ht="67.5" spans="1:10">
      <c r="A2453" s="108"/>
      <c r="B2453" s="108"/>
      <c r="C2453" s="103" t="s">
        <v>1399</v>
      </c>
      <c r="D2453" s="103" t="s">
        <v>1503</v>
      </c>
      <c r="E2453" s="99" t="s">
        <v>3194</v>
      </c>
      <c r="F2453" s="103" t="s">
        <v>1528</v>
      </c>
      <c r="G2453" s="99" t="s">
        <v>2231</v>
      </c>
      <c r="H2453" s="103" t="s">
        <v>1505</v>
      </c>
      <c r="I2453" s="103" t="s">
        <v>1384</v>
      </c>
      <c r="J2453" s="99" t="s">
        <v>3195</v>
      </c>
    </row>
    <row r="2454" ht="67.5" spans="1:10">
      <c r="A2454" s="108"/>
      <c r="B2454" s="108"/>
      <c r="C2454" s="103" t="s">
        <v>1404</v>
      </c>
      <c r="D2454" s="103" t="s">
        <v>1405</v>
      </c>
      <c r="E2454" s="99" t="s">
        <v>3196</v>
      </c>
      <c r="F2454" s="103" t="s">
        <v>1487</v>
      </c>
      <c r="G2454" s="99" t="s">
        <v>1426</v>
      </c>
      <c r="H2454" s="103" t="s">
        <v>1397</v>
      </c>
      <c r="I2454" s="103" t="s">
        <v>1384</v>
      </c>
      <c r="J2454" s="99" t="s">
        <v>3197</v>
      </c>
    </row>
    <row r="2455" ht="67.5" spans="1:10">
      <c r="A2455" s="110"/>
      <c r="B2455" s="110"/>
      <c r="C2455" s="103" t="s">
        <v>1404</v>
      </c>
      <c r="D2455" s="103" t="s">
        <v>1405</v>
      </c>
      <c r="E2455" s="99" t="s">
        <v>3198</v>
      </c>
      <c r="F2455" s="103" t="s">
        <v>1487</v>
      </c>
      <c r="G2455" s="99" t="s">
        <v>1426</v>
      </c>
      <c r="H2455" s="103" t="s">
        <v>1397</v>
      </c>
      <c r="I2455" s="103" t="s">
        <v>1384</v>
      </c>
      <c r="J2455" s="99" t="s">
        <v>3199</v>
      </c>
    </row>
    <row r="2456" ht="56.25" spans="1:10">
      <c r="A2456" s="106" t="s">
        <v>3224</v>
      </c>
      <c r="B2456" s="106" t="s">
        <v>3336</v>
      </c>
      <c r="C2456" s="103" t="s">
        <v>1379</v>
      </c>
      <c r="D2456" s="103" t="s">
        <v>1380</v>
      </c>
      <c r="E2456" s="99" t="s">
        <v>3226</v>
      </c>
      <c r="F2456" s="103" t="s">
        <v>1528</v>
      </c>
      <c r="G2456" s="99" t="s">
        <v>3927</v>
      </c>
      <c r="H2456" s="103" t="s">
        <v>1678</v>
      </c>
      <c r="I2456" s="103" t="s">
        <v>1384</v>
      </c>
      <c r="J2456" s="99" t="s">
        <v>3928</v>
      </c>
    </row>
    <row r="2457" ht="45" spans="1:10">
      <c r="A2457" s="108"/>
      <c r="B2457" s="108"/>
      <c r="C2457" s="103" t="s">
        <v>1379</v>
      </c>
      <c r="D2457" s="103" t="s">
        <v>1439</v>
      </c>
      <c r="E2457" s="99" t="s">
        <v>3229</v>
      </c>
      <c r="F2457" s="103" t="s">
        <v>1528</v>
      </c>
      <c r="G2457" s="99" t="s">
        <v>1396</v>
      </c>
      <c r="H2457" s="103" t="s">
        <v>1397</v>
      </c>
      <c r="I2457" s="103" t="s">
        <v>1384</v>
      </c>
      <c r="J2457" s="99" t="s">
        <v>3230</v>
      </c>
    </row>
    <row r="2458" ht="22.5" spans="1:10">
      <c r="A2458" s="108"/>
      <c r="B2458" s="108"/>
      <c r="C2458" s="103" t="s">
        <v>1379</v>
      </c>
      <c r="D2458" s="103" t="s">
        <v>1583</v>
      </c>
      <c r="E2458" s="99" t="s">
        <v>3231</v>
      </c>
      <c r="F2458" s="103" t="s">
        <v>1375</v>
      </c>
      <c r="G2458" s="99" t="s">
        <v>3232</v>
      </c>
      <c r="H2458" s="103" t="s">
        <v>1536</v>
      </c>
      <c r="I2458" s="103" t="s">
        <v>1384</v>
      </c>
      <c r="J2458" s="99" t="s">
        <v>3233</v>
      </c>
    </row>
    <row r="2459" ht="45" spans="1:10">
      <c r="A2459" s="108"/>
      <c r="B2459" s="108"/>
      <c r="C2459" s="103" t="s">
        <v>1399</v>
      </c>
      <c r="D2459" s="103" t="s">
        <v>1400</v>
      </c>
      <c r="E2459" s="99" t="s">
        <v>3874</v>
      </c>
      <c r="F2459" s="103" t="s">
        <v>1528</v>
      </c>
      <c r="G2459" s="99" t="s">
        <v>1396</v>
      </c>
      <c r="H2459" s="103" t="s">
        <v>1397</v>
      </c>
      <c r="I2459" s="103" t="s">
        <v>1384</v>
      </c>
      <c r="J2459" s="99" t="s">
        <v>3929</v>
      </c>
    </row>
    <row r="2460" ht="90" spans="1:10">
      <c r="A2460" s="108"/>
      <c r="B2460" s="108"/>
      <c r="C2460" s="103" t="s">
        <v>1404</v>
      </c>
      <c r="D2460" s="103" t="s">
        <v>1405</v>
      </c>
      <c r="E2460" s="99" t="s">
        <v>3086</v>
      </c>
      <c r="F2460" s="103" t="s">
        <v>3236</v>
      </c>
      <c r="G2460" s="99" t="s">
        <v>1426</v>
      </c>
      <c r="H2460" s="103" t="s">
        <v>1397</v>
      </c>
      <c r="I2460" s="103" t="s">
        <v>1384</v>
      </c>
      <c r="J2460" s="99" t="s">
        <v>3237</v>
      </c>
    </row>
    <row r="2461" ht="90" spans="1:10">
      <c r="A2461" s="110"/>
      <c r="B2461" s="110"/>
      <c r="C2461" s="103" t="s">
        <v>1404</v>
      </c>
      <c r="D2461" s="103" t="s">
        <v>1405</v>
      </c>
      <c r="E2461" s="99" t="s">
        <v>3238</v>
      </c>
      <c r="F2461" s="103" t="s">
        <v>1375</v>
      </c>
      <c r="G2461" s="99" t="s">
        <v>1450</v>
      </c>
      <c r="H2461" s="103" t="s">
        <v>1397</v>
      </c>
      <c r="I2461" s="103" t="s">
        <v>1384</v>
      </c>
      <c r="J2461" s="99" t="s">
        <v>3237</v>
      </c>
    </row>
    <row r="2462" ht="33.75" spans="1:10">
      <c r="A2462" s="106" t="s">
        <v>3930</v>
      </c>
      <c r="B2462" s="106" t="s">
        <v>3214</v>
      </c>
      <c r="C2462" s="103" t="s">
        <v>1379</v>
      </c>
      <c r="D2462" s="103" t="s">
        <v>1380</v>
      </c>
      <c r="E2462" s="99" t="s">
        <v>3215</v>
      </c>
      <c r="F2462" s="103" t="s">
        <v>1528</v>
      </c>
      <c r="G2462" s="99" t="s">
        <v>3931</v>
      </c>
      <c r="H2462" s="103" t="s">
        <v>1678</v>
      </c>
      <c r="I2462" s="103" t="s">
        <v>1384</v>
      </c>
      <c r="J2462" s="99" t="s">
        <v>3216</v>
      </c>
    </row>
    <row r="2463" spans="1:10">
      <c r="A2463" s="108"/>
      <c r="B2463" s="108"/>
      <c r="C2463" s="103" t="s">
        <v>1379</v>
      </c>
      <c r="D2463" s="103" t="s">
        <v>1394</v>
      </c>
      <c r="E2463" s="99" t="s">
        <v>3163</v>
      </c>
      <c r="F2463" s="103" t="s">
        <v>1528</v>
      </c>
      <c r="G2463" s="99" t="s">
        <v>1396</v>
      </c>
      <c r="H2463" s="103" t="s">
        <v>1397</v>
      </c>
      <c r="I2463" s="103" t="s">
        <v>1384</v>
      </c>
      <c r="J2463" s="99" t="s">
        <v>3217</v>
      </c>
    </row>
    <row r="2464" ht="33.75" spans="1:10">
      <c r="A2464" s="108"/>
      <c r="B2464" s="108"/>
      <c r="C2464" s="103" t="s">
        <v>1379</v>
      </c>
      <c r="D2464" s="103" t="s">
        <v>1583</v>
      </c>
      <c r="E2464" s="99" t="s">
        <v>3218</v>
      </c>
      <c r="F2464" s="103" t="s">
        <v>1528</v>
      </c>
      <c r="G2464" s="99" t="s">
        <v>1624</v>
      </c>
      <c r="H2464" s="103" t="s">
        <v>3208</v>
      </c>
      <c r="I2464" s="103" t="s">
        <v>1384</v>
      </c>
      <c r="J2464" s="99" t="s">
        <v>3219</v>
      </c>
    </row>
    <row r="2465" ht="56.25" spans="1:10">
      <c r="A2465" s="108"/>
      <c r="B2465" s="108"/>
      <c r="C2465" s="103" t="s">
        <v>1399</v>
      </c>
      <c r="D2465" s="103" t="s">
        <v>1400</v>
      </c>
      <c r="E2465" s="99" t="s">
        <v>3220</v>
      </c>
      <c r="F2465" s="103" t="s">
        <v>1487</v>
      </c>
      <c r="G2465" s="99" t="s">
        <v>1426</v>
      </c>
      <c r="H2465" s="103" t="s">
        <v>1397</v>
      </c>
      <c r="I2465" s="103" t="s">
        <v>1384</v>
      </c>
      <c r="J2465" s="99" t="s">
        <v>3335</v>
      </c>
    </row>
    <row r="2466" ht="56.25" spans="1:10">
      <c r="A2466" s="110"/>
      <c r="B2466" s="110"/>
      <c r="C2466" s="103" t="s">
        <v>1404</v>
      </c>
      <c r="D2466" s="103" t="s">
        <v>1405</v>
      </c>
      <c r="E2466" s="99" t="s">
        <v>3222</v>
      </c>
      <c r="F2466" s="103" t="s">
        <v>1487</v>
      </c>
      <c r="G2466" s="99" t="s">
        <v>1426</v>
      </c>
      <c r="H2466" s="103" t="s">
        <v>1397</v>
      </c>
      <c r="I2466" s="103" t="s">
        <v>1384</v>
      </c>
      <c r="J2466" s="99" t="s">
        <v>3335</v>
      </c>
    </row>
    <row r="2467" ht="56.25" spans="1:10">
      <c r="A2467" s="106" t="s">
        <v>3239</v>
      </c>
      <c r="B2467" s="106" t="s">
        <v>3240</v>
      </c>
      <c r="C2467" s="103" t="s">
        <v>1379</v>
      </c>
      <c r="D2467" s="103" t="s">
        <v>1380</v>
      </c>
      <c r="E2467" s="99" t="s">
        <v>3932</v>
      </c>
      <c r="F2467" s="103" t="s">
        <v>1528</v>
      </c>
      <c r="G2467" s="99" t="s">
        <v>2231</v>
      </c>
      <c r="H2467" s="103" t="s">
        <v>1678</v>
      </c>
      <c r="I2467" s="103" t="s">
        <v>1384</v>
      </c>
      <c r="J2467" s="99" t="s">
        <v>3243</v>
      </c>
    </row>
    <row r="2468" ht="56.25" spans="1:10">
      <c r="A2468" s="108"/>
      <c r="B2468" s="108"/>
      <c r="C2468" s="103" t="s">
        <v>1379</v>
      </c>
      <c r="D2468" s="103" t="s">
        <v>1439</v>
      </c>
      <c r="E2468" s="99" t="s">
        <v>3933</v>
      </c>
      <c r="F2468" s="103" t="s">
        <v>1528</v>
      </c>
      <c r="G2468" s="99" t="s">
        <v>1396</v>
      </c>
      <c r="H2468" s="103" t="s">
        <v>1397</v>
      </c>
      <c r="I2468" s="103" t="s">
        <v>1384</v>
      </c>
      <c r="J2468" s="99" t="s">
        <v>3245</v>
      </c>
    </row>
    <row r="2469" ht="45" spans="1:10">
      <c r="A2469" s="108"/>
      <c r="B2469" s="108"/>
      <c r="C2469" s="103" t="s">
        <v>1379</v>
      </c>
      <c r="D2469" s="103" t="s">
        <v>1439</v>
      </c>
      <c r="E2469" s="99" t="s">
        <v>3934</v>
      </c>
      <c r="F2469" s="103" t="s">
        <v>1375</v>
      </c>
      <c r="G2469" s="99" t="s">
        <v>1477</v>
      </c>
      <c r="H2469" s="103" t="s">
        <v>1397</v>
      </c>
      <c r="I2469" s="103" t="s">
        <v>1384</v>
      </c>
      <c r="J2469" s="99" t="s">
        <v>3935</v>
      </c>
    </row>
    <row r="2470" ht="22.5" spans="1:10">
      <c r="A2470" s="108"/>
      <c r="B2470" s="108"/>
      <c r="C2470" s="103" t="s">
        <v>1379</v>
      </c>
      <c r="D2470" s="103" t="s">
        <v>1394</v>
      </c>
      <c r="E2470" s="99" t="s">
        <v>3936</v>
      </c>
      <c r="F2470" s="103" t="s">
        <v>1528</v>
      </c>
      <c r="G2470" s="99" t="s">
        <v>1396</v>
      </c>
      <c r="H2470" s="103" t="s">
        <v>1397</v>
      </c>
      <c r="I2470" s="103" t="s">
        <v>1384</v>
      </c>
      <c r="J2470" s="99" t="s">
        <v>3164</v>
      </c>
    </row>
    <row r="2471" ht="56.25" spans="1:10">
      <c r="A2471" s="108"/>
      <c r="B2471" s="108"/>
      <c r="C2471" s="103" t="s">
        <v>1379</v>
      </c>
      <c r="D2471" s="103" t="s">
        <v>1583</v>
      </c>
      <c r="E2471" s="99" t="s">
        <v>3434</v>
      </c>
      <c r="F2471" s="103" t="s">
        <v>1528</v>
      </c>
      <c r="G2471" s="99" t="s">
        <v>2227</v>
      </c>
      <c r="H2471" s="103" t="s">
        <v>1924</v>
      </c>
      <c r="I2471" s="103" t="s">
        <v>1384</v>
      </c>
      <c r="J2471" s="99" t="s">
        <v>3247</v>
      </c>
    </row>
    <row r="2472" ht="33.75" spans="1:10">
      <c r="A2472" s="108"/>
      <c r="B2472" s="108"/>
      <c r="C2472" s="103" t="s">
        <v>1399</v>
      </c>
      <c r="D2472" s="103" t="s">
        <v>1400</v>
      </c>
      <c r="E2472" s="99" t="s">
        <v>3300</v>
      </c>
      <c r="F2472" s="103" t="s">
        <v>1487</v>
      </c>
      <c r="G2472" s="99" t="s">
        <v>3306</v>
      </c>
      <c r="H2472" s="103" t="s">
        <v>1397</v>
      </c>
      <c r="I2472" s="103" t="s">
        <v>1384</v>
      </c>
      <c r="J2472" s="99" t="s">
        <v>3193</v>
      </c>
    </row>
    <row r="2473" ht="67.5" spans="1:10">
      <c r="A2473" s="108"/>
      <c r="B2473" s="108"/>
      <c r="C2473" s="103" t="s">
        <v>1399</v>
      </c>
      <c r="D2473" s="103" t="s">
        <v>1503</v>
      </c>
      <c r="E2473" s="99" t="s">
        <v>3194</v>
      </c>
      <c r="F2473" s="103" t="s">
        <v>1528</v>
      </c>
      <c r="G2473" s="99" t="s">
        <v>2231</v>
      </c>
      <c r="H2473" s="103" t="s">
        <v>1505</v>
      </c>
      <c r="I2473" s="103" t="s">
        <v>1384</v>
      </c>
      <c r="J2473" s="99" t="s">
        <v>3195</v>
      </c>
    </row>
    <row r="2474" ht="56.25" spans="1:10">
      <c r="A2474" s="108"/>
      <c r="B2474" s="108"/>
      <c r="C2474" s="103" t="s">
        <v>1404</v>
      </c>
      <c r="D2474" s="103" t="s">
        <v>1405</v>
      </c>
      <c r="E2474" s="99" t="s">
        <v>3196</v>
      </c>
      <c r="F2474" s="103" t="s">
        <v>1487</v>
      </c>
      <c r="G2474" s="99" t="s">
        <v>1426</v>
      </c>
      <c r="H2474" s="103" t="s">
        <v>1397</v>
      </c>
      <c r="I2474" s="103" t="s">
        <v>1384</v>
      </c>
      <c r="J2474" s="99" t="s">
        <v>3248</v>
      </c>
    </row>
    <row r="2475" ht="67.5" spans="1:10">
      <c r="A2475" s="110"/>
      <c r="B2475" s="110"/>
      <c r="C2475" s="103" t="s">
        <v>1404</v>
      </c>
      <c r="D2475" s="103" t="s">
        <v>1405</v>
      </c>
      <c r="E2475" s="99" t="s">
        <v>3198</v>
      </c>
      <c r="F2475" s="103" t="s">
        <v>1487</v>
      </c>
      <c r="G2475" s="99" t="s">
        <v>1426</v>
      </c>
      <c r="H2475" s="103" t="s">
        <v>1397</v>
      </c>
      <c r="I2475" s="103" t="s">
        <v>1384</v>
      </c>
      <c r="J2475" s="99" t="s">
        <v>3249</v>
      </c>
    </row>
    <row r="2476" spans="1:10">
      <c r="A2476" s="99" t="s">
        <v>3937</v>
      </c>
      <c r="B2476" s="104"/>
      <c r="C2476" s="104"/>
      <c r="D2476" s="104"/>
      <c r="E2476" s="104"/>
      <c r="F2476" s="105"/>
      <c r="G2476" s="104"/>
      <c r="H2476" s="105"/>
      <c r="I2476" s="105"/>
      <c r="J2476" s="104"/>
    </row>
    <row r="2477" ht="56.25" spans="1:10">
      <c r="A2477" s="106" t="s">
        <v>3239</v>
      </c>
      <c r="B2477" s="106" t="s">
        <v>3240</v>
      </c>
      <c r="C2477" s="103" t="s">
        <v>1379</v>
      </c>
      <c r="D2477" s="103" t="s">
        <v>1380</v>
      </c>
      <c r="E2477" s="99" t="s">
        <v>3241</v>
      </c>
      <c r="F2477" s="103" t="s">
        <v>1528</v>
      </c>
      <c r="G2477" s="99" t="s">
        <v>1988</v>
      </c>
      <c r="H2477" s="103" t="s">
        <v>1678</v>
      </c>
      <c r="I2477" s="103" t="s">
        <v>1384</v>
      </c>
      <c r="J2477" s="99" t="s">
        <v>3243</v>
      </c>
    </row>
    <row r="2478" ht="56.25" spans="1:10">
      <c r="A2478" s="108"/>
      <c r="B2478" s="108"/>
      <c r="C2478" s="103" t="s">
        <v>1379</v>
      </c>
      <c r="D2478" s="103" t="s">
        <v>1439</v>
      </c>
      <c r="E2478" s="99" t="s">
        <v>3938</v>
      </c>
      <c r="F2478" s="103" t="s">
        <v>1528</v>
      </c>
      <c r="G2478" s="99" t="s">
        <v>1396</v>
      </c>
      <c r="H2478" s="103" t="s">
        <v>1397</v>
      </c>
      <c r="I2478" s="103" t="s">
        <v>1384</v>
      </c>
      <c r="J2478" s="99" t="s">
        <v>3245</v>
      </c>
    </row>
    <row r="2479" ht="22.5" spans="1:10">
      <c r="A2479" s="108"/>
      <c r="B2479" s="108"/>
      <c r="C2479" s="103" t="s">
        <v>1379</v>
      </c>
      <c r="D2479" s="103" t="s">
        <v>1394</v>
      </c>
      <c r="E2479" s="99" t="s">
        <v>3188</v>
      </c>
      <c r="F2479" s="103" t="s">
        <v>1528</v>
      </c>
      <c r="G2479" s="99" t="s">
        <v>1396</v>
      </c>
      <c r="H2479" s="103" t="s">
        <v>1397</v>
      </c>
      <c r="I2479" s="103" t="s">
        <v>1384</v>
      </c>
      <c r="J2479" s="99" t="s">
        <v>3164</v>
      </c>
    </row>
    <row r="2480" ht="56.25" spans="1:10">
      <c r="A2480" s="108"/>
      <c r="B2480" s="108"/>
      <c r="C2480" s="103" t="s">
        <v>1379</v>
      </c>
      <c r="D2480" s="103" t="s">
        <v>1583</v>
      </c>
      <c r="E2480" s="99" t="s">
        <v>3939</v>
      </c>
      <c r="F2480" s="103" t="s">
        <v>1528</v>
      </c>
      <c r="G2480" s="99" t="s">
        <v>2227</v>
      </c>
      <c r="H2480" s="103" t="s">
        <v>1924</v>
      </c>
      <c r="I2480" s="103" t="s">
        <v>1384</v>
      </c>
      <c r="J2480" s="99" t="s">
        <v>3247</v>
      </c>
    </row>
    <row r="2481" ht="56.25" spans="1:10">
      <c r="A2481" s="108"/>
      <c r="B2481" s="108"/>
      <c r="C2481" s="103" t="s">
        <v>1399</v>
      </c>
      <c r="D2481" s="103" t="s">
        <v>1400</v>
      </c>
      <c r="E2481" s="99" t="s">
        <v>3301</v>
      </c>
      <c r="F2481" s="103" t="s">
        <v>1528</v>
      </c>
      <c r="G2481" s="99" t="s">
        <v>1396</v>
      </c>
      <c r="H2481" s="103" t="s">
        <v>1397</v>
      </c>
      <c r="I2481" s="103" t="s">
        <v>1384</v>
      </c>
      <c r="J2481" s="99" t="s">
        <v>3387</v>
      </c>
    </row>
    <row r="2482" ht="67.5" spans="1:10">
      <c r="A2482" s="108"/>
      <c r="B2482" s="108"/>
      <c r="C2482" s="103" t="s">
        <v>1399</v>
      </c>
      <c r="D2482" s="103" t="s">
        <v>1503</v>
      </c>
      <c r="E2482" s="99" t="s">
        <v>3194</v>
      </c>
      <c r="F2482" s="103" t="s">
        <v>1528</v>
      </c>
      <c r="G2482" s="99" t="s">
        <v>1577</v>
      </c>
      <c r="H2482" s="103" t="s">
        <v>1505</v>
      </c>
      <c r="I2482" s="103" t="s">
        <v>1384</v>
      </c>
      <c r="J2482" s="99" t="s">
        <v>3195</v>
      </c>
    </row>
    <row r="2483" ht="56.25" spans="1:10">
      <c r="A2483" s="108"/>
      <c r="B2483" s="108"/>
      <c r="C2483" s="103" t="s">
        <v>1404</v>
      </c>
      <c r="D2483" s="103" t="s">
        <v>1405</v>
      </c>
      <c r="E2483" s="99" t="s">
        <v>3196</v>
      </c>
      <c r="F2483" s="103" t="s">
        <v>1487</v>
      </c>
      <c r="G2483" s="99" t="s">
        <v>1426</v>
      </c>
      <c r="H2483" s="103" t="s">
        <v>1397</v>
      </c>
      <c r="I2483" s="103" t="s">
        <v>1384</v>
      </c>
      <c r="J2483" s="99" t="s">
        <v>3248</v>
      </c>
    </row>
    <row r="2484" ht="67.5" spans="1:10">
      <c r="A2484" s="110"/>
      <c r="B2484" s="110"/>
      <c r="C2484" s="103" t="s">
        <v>1404</v>
      </c>
      <c r="D2484" s="103" t="s">
        <v>1405</v>
      </c>
      <c r="E2484" s="99" t="s">
        <v>3198</v>
      </c>
      <c r="F2484" s="103" t="s">
        <v>1487</v>
      </c>
      <c r="G2484" s="99" t="s">
        <v>1426</v>
      </c>
      <c r="H2484" s="103" t="s">
        <v>1397</v>
      </c>
      <c r="I2484" s="103" t="s">
        <v>1384</v>
      </c>
      <c r="J2484" s="99" t="s">
        <v>3249</v>
      </c>
    </row>
    <row r="2485" ht="45" spans="1:10">
      <c r="A2485" s="106" t="s">
        <v>3313</v>
      </c>
      <c r="B2485" s="106" t="s">
        <v>3297</v>
      </c>
      <c r="C2485" s="103" t="s">
        <v>1379</v>
      </c>
      <c r="D2485" s="103" t="s">
        <v>1380</v>
      </c>
      <c r="E2485" s="99" t="s">
        <v>3363</v>
      </c>
      <c r="F2485" s="103" t="s">
        <v>1528</v>
      </c>
      <c r="G2485" s="99" t="s">
        <v>3940</v>
      </c>
      <c r="H2485" s="103" t="s">
        <v>1678</v>
      </c>
      <c r="I2485" s="103" t="s">
        <v>1384</v>
      </c>
      <c r="J2485" s="99" t="s">
        <v>3183</v>
      </c>
    </row>
    <row r="2486" ht="67.5" spans="1:10">
      <c r="A2486" s="108"/>
      <c r="B2486" s="108"/>
      <c r="C2486" s="103" t="s">
        <v>1379</v>
      </c>
      <c r="D2486" s="103" t="s">
        <v>1439</v>
      </c>
      <c r="E2486" s="99" t="s">
        <v>3938</v>
      </c>
      <c r="F2486" s="103" t="s">
        <v>1528</v>
      </c>
      <c r="G2486" s="99" t="s">
        <v>1396</v>
      </c>
      <c r="H2486" s="103" t="s">
        <v>1397</v>
      </c>
      <c r="I2486" s="103" t="s">
        <v>1384</v>
      </c>
      <c r="J2486" s="99" t="s">
        <v>3284</v>
      </c>
    </row>
    <row r="2487" ht="45" spans="1:10">
      <c r="A2487" s="108"/>
      <c r="B2487" s="108"/>
      <c r="C2487" s="103" t="s">
        <v>1379</v>
      </c>
      <c r="D2487" s="103" t="s">
        <v>1439</v>
      </c>
      <c r="E2487" s="99" t="s">
        <v>3186</v>
      </c>
      <c r="F2487" s="103" t="s">
        <v>1487</v>
      </c>
      <c r="G2487" s="99" t="s">
        <v>1477</v>
      </c>
      <c r="H2487" s="103" t="s">
        <v>1397</v>
      </c>
      <c r="I2487" s="103" t="s">
        <v>1384</v>
      </c>
      <c r="J2487" s="99" t="s">
        <v>3187</v>
      </c>
    </row>
    <row r="2488" ht="22.5" spans="1:10">
      <c r="A2488" s="108"/>
      <c r="B2488" s="108"/>
      <c r="C2488" s="103" t="s">
        <v>1379</v>
      </c>
      <c r="D2488" s="103" t="s">
        <v>1394</v>
      </c>
      <c r="E2488" s="99" t="s">
        <v>3188</v>
      </c>
      <c r="F2488" s="103" t="s">
        <v>1528</v>
      </c>
      <c r="G2488" s="99" t="s">
        <v>1396</v>
      </c>
      <c r="H2488" s="103" t="s">
        <v>1397</v>
      </c>
      <c r="I2488" s="103" t="s">
        <v>1384</v>
      </c>
      <c r="J2488" s="99" t="s">
        <v>3164</v>
      </c>
    </row>
    <row r="2489" ht="78.75" spans="1:10">
      <c r="A2489" s="108"/>
      <c r="B2489" s="108"/>
      <c r="C2489" s="103" t="s">
        <v>1379</v>
      </c>
      <c r="D2489" s="103" t="s">
        <v>1583</v>
      </c>
      <c r="E2489" s="99" t="s">
        <v>3368</v>
      </c>
      <c r="F2489" s="103" t="s">
        <v>1528</v>
      </c>
      <c r="G2489" s="99" t="s">
        <v>1624</v>
      </c>
      <c r="H2489" s="103" t="s">
        <v>1924</v>
      </c>
      <c r="I2489" s="103" t="s">
        <v>1384</v>
      </c>
      <c r="J2489" s="99" t="s">
        <v>3286</v>
      </c>
    </row>
    <row r="2490" ht="33.75" spans="1:10">
      <c r="A2490" s="108"/>
      <c r="B2490" s="108"/>
      <c r="C2490" s="103" t="s">
        <v>1399</v>
      </c>
      <c r="D2490" s="103" t="s">
        <v>1400</v>
      </c>
      <c r="E2490" s="99" t="s">
        <v>3597</v>
      </c>
      <c r="F2490" s="103" t="s">
        <v>1487</v>
      </c>
      <c r="G2490" s="99" t="s">
        <v>1874</v>
      </c>
      <c r="H2490" s="103" t="s">
        <v>1397</v>
      </c>
      <c r="I2490" s="103" t="s">
        <v>1384</v>
      </c>
      <c r="J2490" s="99" t="s">
        <v>3193</v>
      </c>
    </row>
    <row r="2491" ht="67.5" spans="1:10">
      <c r="A2491" s="108"/>
      <c r="B2491" s="108"/>
      <c r="C2491" s="103" t="s">
        <v>1399</v>
      </c>
      <c r="D2491" s="103" t="s">
        <v>1400</v>
      </c>
      <c r="E2491" s="99" t="s">
        <v>3301</v>
      </c>
      <c r="F2491" s="103" t="s">
        <v>1528</v>
      </c>
      <c r="G2491" s="99" t="s">
        <v>1396</v>
      </c>
      <c r="H2491" s="103" t="s">
        <v>1397</v>
      </c>
      <c r="I2491" s="103" t="s">
        <v>1384</v>
      </c>
      <c r="J2491" s="99" t="s">
        <v>3302</v>
      </c>
    </row>
    <row r="2492" ht="78.75" spans="1:10">
      <c r="A2492" s="108"/>
      <c r="B2492" s="108"/>
      <c r="C2492" s="103" t="s">
        <v>1399</v>
      </c>
      <c r="D2492" s="103" t="s">
        <v>1503</v>
      </c>
      <c r="E2492" s="99" t="s">
        <v>3194</v>
      </c>
      <c r="F2492" s="103" t="s">
        <v>1528</v>
      </c>
      <c r="G2492" s="99" t="s">
        <v>1577</v>
      </c>
      <c r="H2492" s="103" t="s">
        <v>1505</v>
      </c>
      <c r="I2492" s="103" t="s">
        <v>1384</v>
      </c>
      <c r="J2492" s="99" t="s">
        <v>3287</v>
      </c>
    </row>
    <row r="2493" ht="67.5" spans="1:10">
      <c r="A2493" s="108"/>
      <c r="B2493" s="108"/>
      <c r="C2493" s="103" t="s">
        <v>1404</v>
      </c>
      <c r="D2493" s="103" t="s">
        <v>1405</v>
      </c>
      <c r="E2493" s="99" t="s">
        <v>3196</v>
      </c>
      <c r="F2493" s="103" t="s">
        <v>1487</v>
      </c>
      <c r="G2493" s="99" t="s">
        <v>1426</v>
      </c>
      <c r="H2493" s="103" t="s">
        <v>1397</v>
      </c>
      <c r="I2493" s="103" t="s">
        <v>1384</v>
      </c>
      <c r="J2493" s="99" t="s">
        <v>3197</v>
      </c>
    </row>
    <row r="2494" ht="67.5" spans="1:10">
      <c r="A2494" s="110"/>
      <c r="B2494" s="110"/>
      <c r="C2494" s="103" t="s">
        <v>1404</v>
      </c>
      <c r="D2494" s="103" t="s">
        <v>1405</v>
      </c>
      <c r="E2494" s="99" t="s">
        <v>3198</v>
      </c>
      <c r="F2494" s="103" t="s">
        <v>1487</v>
      </c>
      <c r="G2494" s="99" t="s">
        <v>1426</v>
      </c>
      <c r="H2494" s="103" t="s">
        <v>1397</v>
      </c>
      <c r="I2494" s="103" t="s">
        <v>1384</v>
      </c>
      <c r="J2494" s="99" t="s">
        <v>3199</v>
      </c>
    </row>
    <row r="2495" ht="45" spans="1:10">
      <c r="A2495" s="106" t="s">
        <v>3224</v>
      </c>
      <c r="B2495" s="106" t="s">
        <v>3336</v>
      </c>
      <c r="C2495" s="103" t="s">
        <v>1379</v>
      </c>
      <c r="D2495" s="103" t="s">
        <v>1380</v>
      </c>
      <c r="E2495" s="99" t="s">
        <v>3226</v>
      </c>
      <c r="F2495" s="103" t="s">
        <v>1528</v>
      </c>
      <c r="G2495" s="99" t="s">
        <v>3627</v>
      </c>
      <c r="H2495" s="103" t="s">
        <v>1678</v>
      </c>
      <c r="I2495" s="103" t="s">
        <v>1384</v>
      </c>
      <c r="J2495" s="99" t="s">
        <v>3941</v>
      </c>
    </row>
    <row r="2496" ht="45" spans="1:10">
      <c r="A2496" s="108"/>
      <c r="B2496" s="108"/>
      <c r="C2496" s="103" t="s">
        <v>1379</v>
      </c>
      <c r="D2496" s="103" t="s">
        <v>1439</v>
      </c>
      <c r="E2496" s="99" t="s">
        <v>3229</v>
      </c>
      <c r="F2496" s="103" t="s">
        <v>1528</v>
      </c>
      <c r="G2496" s="99" t="s">
        <v>1396</v>
      </c>
      <c r="H2496" s="103" t="s">
        <v>1397</v>
      </c>
      <c r="I2496" s="103" t="s">
        <v>1384</v>
      </c>
      <c r="J2496" s="99" t="s">
        <v>3230</v>
      </c>
    </row>
    <row r="2497" ht="22.5" spans="1:10">
      <c r="A2497" s="108"/>
      <c r="B2497" s="108"/>
      <c r="C2497" s="103" t="s">
        <v>1379</v>
      </c>
      <c r="D2497" s="103" t="s">
        <v>1583</v>
      </c>
      <c r="E2497" s="99" t="s">
        <v>3231</v>
      </c>
      <c r="F2497" s="103" t="s">
        <v>1375</v>
      </c>
      <c r="G2497" s="99" t="s">
        <v>3232</v>
      </c>
      <c r="H2497" s="103" t="s">
        <v>1536</v>
      </c>
      <c r="I2497" s="103" t="s">
        <v>1384</v>
      </c>
      <c r="J2497" s="99" t="s">
        <v>3233</v>
      </c>
    </row>
    <row r="2498" ht="101.25" spans="1:10">
      <c r="A2498" s="108"/>
      <c r="B2498" s="108"/>
      <c r="C2498" s="103" t="s">
        <v>1399</v>
      </c>
      <c r="D2498" s="103" t="s">
        <v>1400</v>
      </c>
      <c r="E2498" s="99" t="s">
        <v>3827</v>
      </c>
      <c r="F2498" s="103" t="s">
        <v>1528</v>
      </c>
      <c r="G2498" s="99" t="s">
        <v>1396</v>
      </c>
      <c r="H2498" s="103" t="s">
        <v>1397</v>
      </c>
      <c r="I2498" s="103" t="s">
        <v>1384</v>
      </c>
      <c r="J2498" s="99" t="s">
        <v>3942</v>
      </c>
    </row>
    <row r="2499" ht="112.5" spans="1:10">
      <c r="A2499" s="108"/>
      <c r="B2499" s="108"/>
      <c r="C2499" s="103" t="s">
        <v>1399</v>
      </c>
      <c r="D2499" s="103" t="s">
        <v>1400</v>
      </c>
      <c r="E2499" s="99" t="s">
        <v>3234</v>
      </c>
      <c r="F2499" s="103" t="s">
        <v>1375</v>
      </c>
      <c r="G2499" s="99" t="s">
        <v>1874</v>
      </c>
      <c r="H2499" s="103" t="s">
        <v>1397</v>
      </c>
      <c r="I2499" s="103" t="s">
        <v>1384</v>
      </c>
      <c r="J2499" s="99" t="s">
        <v>3943</v>
      </c>
    </row>
    <row r="2500" ht="90" spans="1:10">
      <c r="A2500" s="108"/>
      <c r="B2500" s="108"/>
      <c r="C2500" s="103" t="s">
        <v>1404</v>
      </c>
      <c r="D2500" s="103" t="s">
        <v>1405</v>
      </c>
      <c r="E2500" s="99" t="s">
        <v>3086</v>
      </c>
      <c r="F2500" s="103" t="s">
        <v>3236</v>
      </c>
      <c r="G2500" s="99" t="s">
        <v>1426</v>
      </c>
      <c r="H2500" s="103" t="s">
        <v>1397</v>
      </c>
      <c r="I2500" s="103" t="s">
        <v>1384</v>
      </c>
      <c r="J2500" s="99" t="s">
        <v>3237</v>
      </c>
    </row>
    <row r="2501" ht="90" spans="1:10">
      <c r="A2501" s="110"/>
      <c r="B2501" s="110"/>
      <c r="C2501" s="103" t="s">
        <v>1404</v>
      </c>
      <c r="D2501" s="103" t="s">
        <v>1405</v>
      </c>
      <c r="E2501" s="99" t="s">
        <v>3238</v>
      </c>
      <c r="F2501" s="103" t="s">
        <v>1375</v>
      </c>
      <c r="G2501" s="99" t="s">
        <v>1450</v>
      </c>
      <c r="H2501" s="103" t="s">
        <v>1397</v>
      </c>
      <c r="I2501" s="103" t="s">
        <v>1384</v>
      </c>
      <c r="J2501" s="99" t="s">
        <v>3237</v>
      </c>
    </row>
    <row r="2502" ht="45" spans="1:10">
      <c r="A2502" s="106" t="s">
        <v>3296</v>
      </c>
      <c r="B2502" s="106" t="s">
        <v>3297</v>
      </c>
      <c r="C2502" s="103" t="s">
        <v>1379</v>
      </c>
      <c r="D2502" s="103" t="s">
        <v>1380</v>
      </c>
      <c r="E2502" s="99" t="s">
        <v>3363</v>
      </c>
      <c r="F2502" s="103" t="s">
        <v>1528</v>
      </c>
      <c r="G2502" s="99" t="s">
        <v>3944</v>
      </c>
      <c r="H2502" s="103" t="s">
        <v>1678</v>
      </c>
      <c r="I2502" s="103" t="s">
        <v>1384</v>
      </c>
      <c r="J2502" s="99" t="s">
        <v>3183</v>
      </c>
    </row>
    <row r="2503" ht="67.5" spans="1:10">
      <c r="A2503" s="108"/>
      <c r="B2503" s="108"/>
      <c r="C2503" s="103" t="s">
        <v>1379</v>
      </c>
      <c r="D2503" s="103" t="s">
        <v>1439</v>
      </c>
      <c r="E2503" s="99" t="s">
        <v>3938</v>
      </c>
      <c r="F2503" s="103" t="s">
        <v>1528</v>
      </c>
      <c r="G2503" s="99" t="s">
        <v>1396</v>
      </c>
      <c r="H2503" s="103" t="s">
        <v>1397</v>
      </c>
      <c r="I2503" s="103" t="s">
        <v>1384</v>
      </c>
      <c r="J2503" s="99" t="s">
        <v>3185</v>
      </c>
    </row>
    <row r="2504" ht="45" spans="1:10">
      <c r="A2504" s="108"/>
      <c r="B2504" s="108"/>
      <c r="C2504" s="103" t="s">
        <v>1379</v>
      </c>
      <c r="D2504" s="103" t="s">
        <v>1439</v>
      </c>
      <c r="E2504" s="99" t="s">
        <v>3186</v>
      </c>
      <c r="F2504" s="103" t="s">
        <v>1487</v>
      </c>
      <c r="G2504" s="99" t="s">
        <v>1477</v>
      </c>
      <c r="H2504" s="103" t="s">
        <v>1397</v>
      </c>
      <c r="I2504" s="103" t="s">
        <v>1384</v>
      </c>
      <c r="J2504" s="99" t="s">
        <v>3187</v>
      </c>
    </row>
    <row r="2505" ht="22.5" spans="1:10">
      <c r="A2505" s="108"/>
      <c r="B2505" s="108"/>
      <c r="C2505" s="103" t="s">
        <v>1379</v>
      </c>
      <c r="D2505" s="103" t="s">
        <v>1394</v>
      </c>
      <c r="E2505" s="99" t="s">
        <v>3188</v>
      </c>
      <c r="F2505" s="103" t="s">
        <v>1528</v>
      </c>
      <c r="G2505" s="99" t="s">
        <v>1396</v>
      </c>
      <c r="H2505" s="103" t="s">
        <v>1397</v>
      </c>
      <c r="I2505" s="103" t="s">
        <v>1384</v>
      </c>
      <c r="J2505" s="99" t="s">
        <v>3164</v>
      </c>
    </row>
    <row r="2506" ht="67.5" spans="1:10">
      <c r="A2506" s="108"/>
      <c r="B2506" s="108"/>
      <c r="C2506" s="103" t="s">
        <v>1379</v>
      </c>
      <c r="D2506" s="103" t="s">
        <v>1583</v>
      </c>
      <c r="E2506" s="99" t="s">
        <v>3368</v>
      </c>
      <c r="F2506" s="103" t="s">
        <v>1528</v>
      </c>
      <c r="G2506" s="99" t="s">
        <v>3391</v>
      </c>
      <c r="H2506" s="103" t="s">
        <v>1924</v>
      </c>
      <c r="I2506" s="103" t="s">
        <v>1384</v>
      </c>
      <c r="J2506" s="99" t="s">
        <v>3191</v>
      </c>
    </row>
    <row r="2507" ht="33.75" spans="1:10">
      <c r="A2507" s="108"/>
      <c r="B2507" s="108"/>
      <c r="C2507" s="103" t="s">
        <v>1399</v>
      </c>
      <c r="D2507" s="103" t="s">
        <v>1400</v>
      </c>
      <c r="E2507" s="99" t="s">
        <v>3597</v>
      </c>
      <c r="F2507" s="103" t="s">
        <v>1487</v>
      </c>
      <c r="G2507" s="99" t="s">
        <v>1874</v>
      </c>
      <c r="H2507" s="103" t="s">
        <v>1397</v>
      </c>
      <c r="I2507" s="103" t="s">
        <v>1384</v>
      </c>
      <c r="J2507" s="99" t="s">
        <v>3193</v>
      </c>
    </row>
    <row r="2508" ht="67.5" spans="1:10">
      <c r="A2508" s="108"/>
      <c r="B2508" s="108"/>
      <c r="C2508" s="103" t="s">
        <v>1399</v>
      </c>
      <c r="D2508" s="103" t="s">
        <v>1503</v>
      </c>
      <c r="E2508" s="99" t="s">
        <v>3194</v>
      </c>
      <c r="F2508" s="103" t="s">
        <v>1528</v>
      </c>
      <c r="G2508" s="99" t="s">
        <v>1577</v>
      </c>
      <c r="H2508" s="103" t="s">
        <v>1505</v>
      </c>
      <c r="I2508" s="103" t="s">
        <v>1384</v>
      </c>
      <c r="J2508" s="99" t="s">
        <v>3195</v>
      </c>
    </row>
    <row r="2509" ht="67.5" spans="1:10">
      <c r="A2509" s="108"/>
      <c r="B2509" s="108"/>
      <c r="C2509" s="103" t="s">
        <v>1404</v>
      </c>
      <c r="D2509" s="103" t="s">
        <v>1405</v>
      </c>
      <c r="E2509" s="99" t="s">
        <v>3196</v>
      </c>
      <c r="F2509" s="103" t="s">
        <v>1487</v>
      </c>
      <c r="G2509" s="99" t="s">
        <v>1426</v>
      </c>
      <c r="H2509" s="103" t="s">
        <v>1397</v>
      </c>
      <c r="I2509" s="103" t="s">
        <v>1384</v>
      </c>
      <c r="J2509" s="99" t="s">
        <v>3197</v>
      </c>
    </row>
    <row r="2510" ht="67.5" spans="1:10">
      <c r="A2510" s="110"/>
      <c r="B2510" s="110"/>
      <c r="C2510" s="103" t="s">
        <v>1404</v>
      </c>
      <c r="D2510" s="103" t="s">
        <v>1405</v>
      </c>
      <c r="E2510" s="99" t="s">
        <v>3198</v>
      </c>
      <c r="F2510" s="103" t="s">
        <v>1487</v>
      </c>
      <c r="G2510" s="99" t="s">
        <v>1426</v>
      </c>
      <c r="H2510" s="103" t="s">
        <v>1397</v>
      </c>
      <c r="I2510" s="103" t="s">
        <v>1384</v>
      </c>
      <c r="J2510" s="99" t="s">
        <v>3199</v>
      </c>
    </row>
    <row r="2511" ht="33.75" spans="1:10">
      <c r="A2511" s="106" t="s">
        <v>3213</v>
      </c>
      <c r="B2511" s="106" t="s">
        <v>3214</v>
      </c>
      <c r="C2511" s="103" t="s">
        <v>1379</v>
      </c>
      <c r="D2511" s="103" t="s">
        <v>1380</v>
      </c>
      <c r="E2511" s="99" t="s">
        <v>3215</v>
      </c>
      <c r="F2511" s="103" t="s">
        <v>1528</v>
      </c>
      <c r="G2511" s="99" t="s">
        <v>3613</v>
      </c>
      <c r="H2511" s="103" t="s">
        <v>1536</v>
      </c>
      <c r="I2511" s="103" t="s">
        <v>1384</v>
      </c>
      <c r="J2511" s="99" t="s">
        <v>3216</v>
      </c>
    </row>
    <row r="2512" spans="1:10">
      <c r="A2512" s="108"/>
      <c r="B2512" s="108"/>
      <c r="C2512" s="103" t="s">
        <v>1379</v>
      </c>
      <c r="D2512" s="103" t="s">
        <v>1394</v>
      </c>
      <c r="E2512" s="99" t="s">
        <v>3163</v>
      </c>
      <c r="F2512" s="103" t="s">
        <v>1528</v>
      </c>
      <c r="G2512" s="99" t="s">
        <v>1396</v>
      </c>
      <c r="H2512" s="103" t="s">
        <v>1397</v>
      </c>
      <c r="I2512" s="103" t="s">
        <v>1384</v>
      </c>
      <c r="J2512" s="99" t="s">
        <v>3217</v>
      </c>
    </row>
    <row r="2513" ht="33.75" spans="1:10">
      <c r="A2513" s="108"/>
      <c r="B2513" s="108"/>
      <c r="C2513" s="103" t="s">
        <v>1379</v>
      </c>
      <c r="D2513" s="103" t="s">
        <v>1583</v>
      </c>
      <c r="E2513" s="99" t="s">
        <v>3218</v>
      </c>
      <c r="F2513" s="103" t="s">
        <v>1528</v>
      </c>
      <c r="G2513" s="99" t="s">
        <v>1624</v>
      </c>
      <c r="H2513" s="103" t="s">
        <v>3208</v>
      </c>
      <c r="I2513" s="103" t="s">
        <v>1384</v>
      </c>
      <c r="J2513" s="99" t="s">
        <v>3219</v>
      </c>
    </row>
    <row r="2514" ht="56.25" spans="1:10">
      <c r="A2514" s="108"/>
      <c r="B2514" s="108"/>
      <c r="C2514" s="103" t="s">
        <v>1399</v>
      </c>
      <c r="D2514" s="103" t="s">
        <v>1400</v>
      </c>
      <c r="E2514" s="99" t="s">
        <v>3220</v>
      </c>
      <c r="F2514" s="103" t="s">
        <v>1487</v>
      </c>
      <c r="G2514" s="99" t="s">
        <v>1426</v>
      </c>
      <c r="H2514" s="103" t="s">
        <v>1397</v>
      </c>
      <c r="I2514" s="103" t="s">
        <v>1384</v>
      </c>
      <c r="J2514" s="99" t="s">
        <v>3335</v>
      </c>
    </row>
    <row r="2515" ht="56.25" spans="1:10">
      <c r="A2515" s="110"/>
      <c r="B2515" s="110"/>
      <c r="C2515" s="103" t="s">
        <v>1404</v>
      </c>
      <c r="D2515" s="103" t="s">
        <v>1405</v>
      </c>
      <c r="E2515" s="99" t="s">
        <v>3222</v>
      </c>
      <c r="F2515" s="103" t="s">
        <v>1487</v>
      </c>
      <c r="G2515" s="99" t="s">
        <v>1426</v>
      </c>
      <c r="H2515" s="103" t="s">
        <v>1397</v>
      </c>
      <c r="I2515" s="103" t="s">
        <v>1384</v>
      </c>
      <c r="J2515" s="99" t="s">
        <v>3335</v>
      </c>
    </row>
    <row r="2516" ht="33.75" spans="1:10">
      <c r="A2516" s="106" t="s">
        <v>3269</v>
      </c>
      <c r="B2516" s="106" t="s">
        <v>3270</v>
      </c>
      <c r="C2516" s="103" t="s">
        <v>1379</v>
      </c>
      <c r="D2516" s="103" t="s">
        <v>1380</v>
      </c>
      <c r="E2516" s="99" t="s">
        <v>3375</v>
      </c>
      <c r="F2516" s="103" t="s">
        <v>1528</v>
      </c>
      <c r="G2516" s="99" t="s">
        <v>3945</v>
      </c>
      <c r="H2516" s="103" t="s">
        <v>1530</v>
      </c>
      <c r="I2516" s="103" t="s">
        <v>1384</v>
      </c>
      <c r="J2516" s="99" t="s">
        <v>3173</v>
      </c>
    </row>
    <row r="2517" ht="45" spans="1:10">
      <c r="A2517" s="108"/>
      <c r="B2517" s="108"/>
      <c r="C2517" s="103" t="s">
        <v>1379</v>
      </c>
      <c r="D2517" s="103" t="s">
        <v>1439</v>
      </c>
      <c r="E2517" s="99" t="s">
        <v>3229</v>
      </c>
      <c r="F2517" s="103" t="s">
        <v>1528</v>
      </c>
      <c r="G2517" s="99" t="s">
        <v>1472</v>
      </c>
      <c r="H2517" s="103" t="s">
        <v>1397</v>
      </c>
      <c r="I2517" s="103" t="s">
        <v>1384</v>
      </c>
      <c r="J2517" s="99" t="s">
        <v>3273</v>
      </c>
    </row>
    <row r="2518" ht="22.5" spans="1:10">
      <c r="A2518" s="108"/>
      <c r="B2518" s="108"/>
      <c r="C2518" s="103" t="s">
        <v>1379</v>
      </c>
      <c r="D2518" s="103" t="s">
        <v>1394</v>
      </c>
      <c r="E2518" s="99" t="s">
        <v>3078</v>
      </c>
      <c r="F2518" s="103" t="s">
        <v>1528</v>
      </c>
      <c r="G2518" s="99" t="s">
        <v>1472</v>
      </c>
      <c r="H2518" s="103" t="s">
        <v>1397</v>
      </c>
      <c r="I2518" s="103" t="s">
        <v>1384</v>
      </c>
      <c r="J2518" s="99" t="s">
        <v>3274</v>
      </c>
    </row>
    <row r="2519" ht="22.5" spans="1:10">
      <c r="A2519" s="108"/>
      <c r="B2519" s="108"/>
      <c r="C2519" s="103" t="s">
        <v>1379</v>
      </c>
      <c r="D2519" s="103" t="s">
        <v>1583</v>
      </c>
      <c r="E2519" s="99" t="s">
        <v>3377</v>
      </c>
      <c r="F2519" s="103" t="s">
        <v>1375</v>
      </c>
      <c r="G2519" s="99" t="s">
        <v>3378</v>
      </c>
      <c r="H2519" s="103" t="s">
        <v>1536</v>
      </c>
      <c r="I2519" s="103" t="s">
        <v>1384</v>
      </c>
      <c r="J2519" s="99" t="s">
        <v>3276</v>
      </c>
    </row>
    <row r="2520" ht="22.5" spans="1:10">
      <c r="A2520" s="108"/>
      <c r="B2520" s="108"/>
      <c r="C2520" s="103" t="s">
        <v>1379</v>
      </c>
      <c r="D2520" s="103" t="s">
        <v>1583</v>
      </c>
      <c r="E2520" s="99" t="s">
        <v>3664</v>
      </c>
      <c r="F2520" s="103" t="s">
        <v>1375</v>
      </c>
      <c r="G2520" s="99" t="s">
        <v>3492</v>
      </c>
      <c r="H2520" s="103" t="s">
        <v>1536</v>
      </c>
      <c r="I2520" s="103" t="s">
        <v>1384</v>
      </c>
      <c r="J2520" s="99" t="s">
        <v>3276</v>
      </c>
    </row>
    <row r="2521" ht="101.25" spans="1:10">
      <c r="A2521" s="108"/>
      <c r="B2521" s="108"/>
      <c r="C2521" s="103" t="s">
        <v>1399</v>
      </c>
      <c r="D2521" s="103" t="s">
        <v>1400</v>
      </c>
      <c r="E2521" s="99" t="s">
        <v>3082</v>
      </c>
      <c r="F2521" s="103" t="s">
        <v>1487</v>
      </c>
      <c r="G2521" s="99" t="s">
        <v>1450</v>
      </c>
      <c r="H2521" s="103" t="s">
        <v>1397</v>
      </c>
      <c r="I2521" s="103" t="s">
        <v>1384</v>
      </c>
      <c r="J2521" s="99" t="s">
        <v>3175</v>
      </c>
    </row>
    <row r="2522" ht="90" spans="1:10">
      <c r="A2522" s="110"/>
      <c r="B2522" s="110"/>
      <c r="C2522" s="103" t="s">
        <v>1404</v>
      </c>
      <c r="D2522" s="103" t="s">
        <v>1405</v>
      </c>
      <c r="E2522" s="99" t="s">
        <v>1538</v>
      </c>
      <c r="F2522" s="103" t="s">
        <v>1487</v>
      </c>
      <c r="G2522" s="99" t="s">
        <v>1450</v>
      </c>
      <c r="H2522" s="103" t="s">
        <v>1397</v>
      </c>
      <c r="I2522" s="103" t="s">
        <v>1384</v>
      </c>
      <c r="J2522" s="99" t="s">
        <v>3177</v>
      </c>
    </row>
    <row r="2523" spans="1:10">
      <c r="A2523" s="99" t="s">
        <v>3946</v>
      </c>
      <c r="B2523" s="104"/>
      <c r="C2523" s="104"/>
      <c r="D2523" s="104"/>
      <c r="E2523" s="104"/>
      <c r="F2523" s="105"/>
      <c r="G2523" s="104"/>
      <c r="H2523" s="105"/>
      <c r="I2523" s="105"/>
      <c r="J2523" s="104"/>
    </row>
    <row r="2524" ht="56.25" spans="1:10">
      <c r="A2524" s="106" t="s">
        <v>3224</v>
      </c>
      <c r="B2524" s="106" t="s">
        <v>3336</v>
      </c>
      <c r="C2524" s="103" t="s">
        <v>1379</v>
      </c>
      <c r="D2524" s="103" t="s">
        <v>1380</v>
      </c>
      <c r="E2524" s="99" t="s">
        <v>3226</v>
      </c>
      <c r="F2524" s="103" t="s">
        <v>1528</v>
      </c>
      <c r="G2524" s="99" t="s">
        <v>3947</v>
      </c>
      <c r="H2524" s="103" t="s">
        <v>1678</v>
      </c>
      <c r="I2524" s="103" t="s">
        <v>1384</v>
      </c>
      <c r="J2524" s="99" t="s">
        <v>3948</v>
      </c>
    </row>
    <row r="2525" ht="45" spans="1:10">
      <c r="A2525" s="108"/>
      <c r="B2525" s="108"/>
      <c r="C2525" s="103" t="s">
        <v>1379</v>
      </c>
      <c r="D2525" s="103" t="s">
        <v>1439</v>
      </c>
      <c r="E2525" s="99" t="s">
        <v>3229</v>
      </c>
      <c r="F2525" s="103" t="s">
        <v>1528</v>
      </c>
      <c r="G2525" s="99" t="s">
        <v>1396</v>
      </c>
      <c r="H2525" s="103" t="s">
        <v>1397</v>
      </c>
      <c r="I2525" s="103" t="s">
        <v>1384</v>
      </c>
      <c r="J2525" s="99" t="s">
        <v>3230</v>
      </c>
    </row>
    <row r="2526" ht="90" spans="1:10">
      <c r="A2526" s="108"/>
      <c r="B2526" s="108"/>
      <c r="C2526" s="103" t="s">
        <v>1379</v>
      </c>
      <c r="D2526" s="103" t="s">
        <v>1583</v>
      </c>
      <c r="E2526" s="99" t="s">
        <v>3231</v>
      </c>
      <c r="F2526" s="103" t="s">
        <v>1375</v>
      </c>
      <c r="G2526" s="99" t="s">
        <v>3232</v>
      </c>
      <c r="H2526" s="103" t="s">
        <v>1536</v>
      </c>
      <c r="I2526" s="103" t="s">
        <v>1384</v>
      </c>
      <c r="J2526" s="99" t="s">
        <v>3949</v>
      </c>
    </row>
    <row r="2527" ht="157.5" spans="1:10">
      <c r="A2527" s="108"/>
      <c r="B2527" s="108"/>
      <c r="C2527" s="103" t="s">
        <v>1399</v>
      </c>
      <c r="D2527" s="103" t="s">
        <v>1400</v>
      </c>
      <c r="E2527" s="99" t="s">
        <v>3099</v>
      </c>
      <c r="F2527" s="103" t="s">
        <v>1528</v>
      </c>
      <c r="G2527" s="99" t="s">
        <v>1874</v>
      </c>
      <c r="H2527" s="103" t="s">
        <v>1397</v>
      </c>
      <c r="I2527" s="103" t="s">
        <v>1384</v>
      </c>
      <c r="J2527" s="99" t="s">
        <v>3950</v>
      </c>
    </row>
    <row r="2528" ht="157.5" spans="1:10">
      <c r="A2528" s="108"/>
      <c r="B2528" s="108"/>
      <c r="C2528" s="103" t="s">
        <v>1404</v>
      </c>
      <c r="D2528" s="103" t="s">
        <v>1405</v>
      </c>
      <c r="E2528" s="99" t="s">
        <v>3086</v>
      </c>
      <c r="F2528" s="103" t="s">
        <v>3236</v>
      </c>
      <c r="G2528" s="99" t="s">
        <v>1426</v>
      </c>
      <c r="H2528" s="103" t="s">
        <v>1397</v>
      </c>
      <c r="I2528" s="103" t="s">
        <v>1384</v>
      </c>
      <c r="J2528" s="99" t="s">
        <v>3951</v>
      </c>
    </row>
    <row r="2529" ht="157.5" spans="1:10">
      <c r="A2529" s="110"/>
      <c r="B2529" s="110"/>
      <c r="C2529" s="103" t="s">
        <v>1404</v>
      </c>
      <c r="D2529" s="103" t="s">
        <v>1405</v>
      </c>
      <c r="E2529" s="99" t="s">
        <v>3238</v>
      </c>
      <c r="F2529" s="103" t="s">
        <v>1375</v>
      </c>
      <c r="G2529" s="99" t="s">
        <v>1450</v>
      </c>
      <c r="H2529" s="103" t="s">
        <v>1397</v>
      </c>
      <c r="I2529" s="103" t="s">
        <v>1384</v>
      </c>
      <c r="J2529" s="99" t="s">
        <v>3952</v>
      </c>
    </row>
    <row r="2530" ht="33.75" spans="1:10">
      <c r="A2530" s="106" t="s">
        <v>3269</v>
      </c>
      <c r="B2530" s="106" t="s">
        <v>3270</v>
      </c>
      <c r="C2530" s="103" t="s">
        <v>1379</v>
      </c>
      <c r="D2530" s="103" t="s">
        <v>1380</v>
      </c>
      <c r="E2530" s="99" t="s">
        <v>3485</v>
      </c>
      <c r="F2530" s="103" t="s">
        <v>1528</v>
      </c>
      <c r="G2530" s="99" t="s">
        <v>3953</v>
      </c>
      <c r="H2530" s="103" t="s">
        <v>1530</v>
      </c>
      <c r="I2530" s="103" t="s">
        <v>1384</v>
      </c>
      <c r="J2530" s="99" t="s">
        <v>3954</v>
      </c>
    </row>
    <row r="2531" ht="45" spans="1:10">
      <c r="A2531" s="108"/>
      <c r="B2531" s="108"/>
      <c r="C2531" s="103" t="s">
        <v>1379</v>
      </c>
      <c r="D2531" s="103" t="s">
        <v>1439</v>
      </c>
      <c r="E2531" s="99" t="s">
        <v>3229</v>
      </c>
      <c r="F2531" s="103" t="s">
        <v>1528</v>
      </c>
      <c r="G2531" s="99" t="s">
        <v>1472</v>
      </c>
      <c r="H2531" s="103" t="s">
        <v>1397</v>
      </c>
      <c r="I2531" s="103" t="s">
        <v>1384</v>
      </c>
      <c r="J2531" s="99" t="s">
        <v>3273</v>
      </c>
    </row>
    <row r="2532" ht="22.5" spans="1:10">
      <c r="A2532" s="108"/>
      <c r="B2532" s="108"/>
      <c r="C2532" s="103" t="s">
        <v>1379</v>
      </c>
      <c r="D2532" s="103" t="s">
        <v>1394</v>
      </c>
      <c r="E2532" s="99" t="s">
        <v>3078</v>
      </c>
      <c r="F2532" s="103" t="s">
        <v>1528</v>
      </c>
      <c r="G2532" s="99" t="s">
        <v>1472</v>
      </c>
      <c r="H2532" s="103" t="s">
        <v>1397</v>
      </c>
      <c r="I2532" s="103" t="s">
        <v>1384</v>
      </c>
      <c r="J2532" s="99" t="s">
        <v>3274</v>
      </c>
    </row>
    <row r="2533" ht="22.5" spans="1:10">
      <c r="A2533" s="108"/>
      <c r="B2533" s="108"/>
      <c r="C2533" s="103" t="s">
        <v>1379</v>
      </c>
      <c r="D2533" s="103" t="s">
        <v>1583</v>
      </c>
      <c r="E2533" s="99" t="s">
        <v>3489</v>
      </c>
      <c r="F2533" s="103" t="s">
        <v>1375</v>
      </c>
      <c r="G2533" s="99" t="s">
        <v>3378</v>
      </c>
      <c r="H2533" s="103" t="s">
        <v>1536</v>
      </c>
      <c r="I2533" s="103" t="s">
        <v>1384</v>
      </c>
      <c r="J2533" s="99" t="s">
        <v>3276</v>
      </c>
    </row>
    <row r="2534" ht="22.5" spans="1:10">
      <c r="A2534" s="108"/>
      <c r="B2534" s="108"/>
      <c r="C2534" s="103" t="s">
        <v>1379</v>
      </c>
      <c r="D2534" s="103" t="s">
        <v>1583</v>
      </c>
      <c r="E2534" s="99" t="s">
        <v>3744</v>
      </c>
      <c r="F2534" s="103" t="s">
        <v>1375</v>
      </c>
      <c r="G2534" s="99" t="s">
        <v>3492</v>
      </c>
      <c r="H2534" s="103" t="s">
        <v>1536</v>
      </c>
      <c r="I2534" s="103" t="s">
        <v>1384</v>
      </c>
      <c r="J2534" s="99" t="s">
        <v>3276</v>
      </c>
    </row>
    <row r="2535" ht="101.25" spans="1:10">
      <c r="A2535" s="108"/>
      <c r="B2535" s="108"/>
      <c r="C2535" s="103" t="s">
        <v>1399</v>
      </c>
      <c r="D2535" s="103" t="s">
        <v>1400</v>
      </c>
      <c r="E2535" s="99" t="s">
        <v>3234</v>
      </c>
      <c r="F2535" s="103" t="s">
        <v>1487</v>
      </c>
      <c r="G2535" s="99" t="s">
        <v>1450</v>
      </c>
      <c r="H2535" s="103" t="s">
        <v>1397</v>
      </c>
      <c r="I2535" s="103" t="s">
        <v>1384</v>
      </c>
      <c r="J2535" s="99" t="s">
        <v>3175</v>
      </c>
    </row>
    <row r="2536" ht="90" spans="1:10">
      <c r="A2536" s="110"/>
      <c r="B2536" s="110"/>
      <c r="C2536" s="103" t="s">
        <v>1404</v>
      </c>
      <c r="D2536" s="103" t="s">
        <v>1405</v>
      </c>
      <c r="E2536" s="99" t="s">
        <v>1538</v>
      </c>
      <c r="F2536" s="103" t="s">
        <v>1487</v>
      </c>
      <c r="G2536" s="99" t="s">
        <v>1450</v>
      </c>
      <c r="H2536" s="103" t="s">
        <v>1397</v>
      </c>
      <c r="I2536" s="103" t="s">
        <v>1384</v>
      </c>
      <c r="J2536" s="99" t="s">
        <v>3177</v>
      </c>
    </row>
    <row r="2537" ht="45" spans="1:10">
      <c r="A2537" s="106" t="s">
        <v>3313</v>
      </c>
      <c r="B2537" s="106" t="s">
        <v>3297</v>
      </c>
      <c r="C2537" s="103" t="s">
        <v>1379</v>
      </c>
      <c r="D2537" s="103" t="s">
        <v>1380</v>
      </c>
      <c r="E2537" s="99" t="s">
        <v>3363</v>
      </c>
      <c r="F2537" s="103" t="s">
        <v>1528</v>
      </c>
      <c r="G2537" s="99" t="s">
        <v>3955</v>
      </c>
      <c r="H2537" s="103" t="s">
        <v>1678</v>
      </c>
      <c r="I2537" s="103" t="s">
        <v>1384</v>
      </c>
      <c r="J2537" s="99" t="s">
        <v>3183</v>
      </c>
    </row>
    <row r="2538" ht="67.5" spans="1:10">
      <c r="A2538" s="108"/>
      <c r="B2538" s="108"/>
      <c r="C2538" s="103" t="s">
        <v>1379</v>
      </c>
      <c r="D2538" s="103" t="s">
        <v>1439</v>
      </c>
      <c r="E2538" s="99" t="s">
        <v>3184</v>
      </c>
      <c r="F2538" s="103" t="s">
        <v>1528</v>
      </c>
      <c r="G2538" s="99" t="s">
        <v>1396</v>
      </c>
      <c r="H2538" s="103" t="s">
        <v>1397</v>
      </c>
      <c r="I2538" s="103" t="s">
        <v>1384</v>
      </c>
      <c r="J2538" s="99" t="s">
        <v>3284</v>
      </c>
    </row>
    <row r="2539" ht="45" spans="1:10">
      <c r="A2539" s="108"/>
      <c r="B2539" s="108"/>
      <c r="C2539" s="103" t="s">
        <v>1379</v>
      </c>
      <c r="D2539" s="103" t="s">
        <v>1439</v>
      </c>
      <c r="E2539" s="99" t="s">
        <v>3956</v>
      </c>
      <c r="F2539" s="103" t="s">
        <v>1487</v>
      </c>
      <c r="G2539" s="99" t="s">
        <v>1477</v>
      </c>
      <c r="H2539" s="103" t="s">
        <v>1397</v>
      </c>
      <c r="I2539" s="103" t="s">
        <v>1384</v>
      </c>
      <c r="J2539" s="99" t="s">
        <v>3187</v>
      </c>
    </row>
    <row r="2540" ht="22.5" spans="1:10">
      <c r="A2540" s="108"/>
      <c r="B2540" s="108"/>
      <c r="C2540" s="103" t="s">
        <v>1379</v>
      </c>
      <c r="D2540" s="103" t="s">
        <v>1394</v>
      </c>
      <c r="E2540" s="99" t="s">
        <v>3188</v>
      </c>
      <c r="F2540" s="103" t="s">
        <v>1528</v>
      </c>
      <c r="G2540" s="99" t="s">
        <v>1396</v>
      </c>
      <c r="H2540" s="103" t="s">
        <v>1397</v>
      </c>
      <c r="I2540" s="103" t="s">
        <v>1384</v>
      </c>
      <c r="J2540" s="99" t="s">
        <v>3164</v>
      </c>
    </row>
    <row r="2541" ht="78.75" spans="1:10">
      <c r="A2541" s="108"/>
      <c r="B2541" s="108"/>
      <c r="C2541" s="103" t="s">
        <v>1379</v>
      </c>
      <c r="D2541" s="103" t="s">
        <v>1583</v>
      </c>
      <c r="E2541" s="99" t="s">
        <v>3246</v>
      </c>
      <c r="F2541" s="103" t="s">
        <v>1528</v>
      </c>
      <c r="G2541" s="99" t="s">
        <v>1624</v>
      </c>
      <c r="H2541" s="103" t="s">
        <v>1924</v>
      </c>
      <c r="I2541" s="103" t="s">
        <v>1384</v>
      </c>
      <c r="J2541" s="99" t="s">
        <v>3286</v>
      </c>
    </row>
    <row r="2542" ht="33.75" spans="1:10">
      <c r="A2542" s="108"/>
      <c r="B2542" s="108"/>
      <c r="C2542" s="103" t="s">
        <v>1399</v>
      </c>
      <c r="D2542" s="103" t="s">
        <v>1400</v>
      </c>
      <c r="E2542" s="99" t="s">
        <v>3192</v>
      </c>
      <c r="F2542" s="103" t="s">
        <v>1487</v>
      </c>
      <c r="G2542" s="99" t="s">
        <v>1874</v>
      </c>
      <c r="H2542" s="103" t="s">
        <v>1397</v>
      </c>
      <c r="I2542" s="103" t="s">
        <v>1384</v>
      </c>
      <c r="J2542" s="99" t="s">
        <v>3193</v>
      </c>
    </row>
    <row r="2543" ht="67.5" spans="1:10">
      <c r="A2543" s="108"/>
      <c r="B2543" s="108"/>
      <c r="C2543" s="103" t="s">
        <v>1399</v>
      </c>
      <c r="D2543" s="103" t="s">
        <v>1400</v>
      </c>
      <c r="E2543" s="99" t="s">
        <v>3957</v>
      </c>
      <c r="F2543" s="103" t="s">
        <v>1528</v>
      </c>
      <c r="G2543" s="99" t="s">
        <v>1396</v>
      </c>
      <c r="H2543" s="103" t="s">
        <v>1397</v>
      </c>
      <c r="I2543" s="103" t="s">
        <v>1384</v>
      </c>
      <c r="J2543" s="99" t="s">
        <v>3302</v>
      </c>
    </row>
    <row r="2544" ht="78.75" spans="1:10">
      <c r="A2544" s="108"/>
      <c r="B2544" s="108"/>
      <c r="C2544" s="103" t="s">
        <v>1399</v>
      </c>
      <c r="D2544" s="103" t="s">
        <v>1503</v>
      </c>
      <c r="E2544" s="99" t="s">
        <v>3194</v>
      </c>
      <c r="F2544" s="103" t="s">
        <v>1528</v>
      </c>
      <c r="G2544" s="99" t="s">
        <v>1577</v>
      </c>
      <c r="H2544" s="103" t="s">
        <v>1505</v>
      </c>
      <c r="I2544" s="103" t="s">
        <v>1384</v>
      </c>
      <c r="J2544" s="99" t="s">
        <v>3287</v>
      </c>
    </row>
    <row r="2545" ht="67.5" spans="1:10">
      <c r="A2545" s="108"/>
      <c r="B2545" s="108"/>
      <c r="C2545" s="103" t="s">
        <v>1404</v>
      </c>
      <c r="D2545" s="103" t="s">
        <v>1405</v>
      </c>
      <c r="E2545" s="99" t="s">
        <v>3196</v>
      </c>
      <c r="F2545" s="103" t="s">
        <v>1487</v>
      </c>
      <c r="G2545" s="99" t="s">
        <v>1426</v>
      </c>
      <c r="H2545" s="103" t="s">
        <v>1397</v>
      </c>
      <c r="I2545" s="103" t="s">
        <v>1384</v>
      </c>
      <c r="J2545" s="99" t="s">
        <v>3197</v>
      </c>
    </row>
    <row r="2546" ht="67.5" spans="1:10">
      <c r="A2546" s="110"/>
      <c r="B2546" s="110"/>
      <c r="C2546" s="103" t="s">
        <v>1404</v>
      </c>
      <c r="D2546" s="103" t="s">
        <v>1405</v>
      </c>
      <c r="E2546" s="99" t="s">
        <v>3198</v>
      </c>
      <c r="F2546" s="103" t="s">
        <v>1487</v>
      </c>
      <c r="G2546" s="99" t="s">
        <v>1426</v>
      </c>
      <c r="H2546" s="103" t="s">
        <v>1397</v>
      </c>
      <c r="I2546" s="103" t="s">
        <v>1384</v>
      </c>
      <c r="J2546" s="99" t="s">
        <v>3199</v>
      </c>
    </row>
    <row r="2547" ht="56.25" spans="1:10">
      <c r="A2547" s="106" t="s">
        <v>3239</v>
      </c>
      <c r="B2547" s="106" t="s">
        <v>3240</v>
      </c>
      <c r="C2547" s="103" t="s">
        <v>1379</v>
      </c>
      <c r="D2547" s="103" t="s">
        <v>1380</v>
      </c>
      <c r="E2547" s="99" t="s">
        <v>3241</v>
      </c>
      <c r="F2547" s="103" t="s">
        <v>1528</v>
      </c>
      <c r="G2547" s="99" t="s">
        <v>2355</v>
      </c>
      <c r="H2547" s="103" t="s">
        <v>1678</v>
      </c>
      <c r="I2547" s="103" t="s">
        <v>1384</v>
      </c>
      <c r="J2547" s="99" t="s">
        <v>3243</v>
      </c>
    </row>
    <row r="2548" ht="56.25" spans="1:10">
      <c r="A2548" s="108"/>
      <c r="B2548" s="108"/>
      <c r="C2548" s="103" t="s">
        <v>1379</v>
      </c>
      <c r="D2548" s="103" t="s">
        <v>1439</v>
      </c>
      <c r="E2548" s="99" t="s">
        <v>3184</v>
      </c>
      <c r="F2548" s="103" t="s">
        <v>1528</v>
      </c>
      <c r="G2548" s="99" t="s">
        <v>1396</v>
      </c>
      <c r="H2548" s="103" t="s">
        <v>1397</v>
      </c>
      <c r="I2548" s="103" t="s">
        <v>1384</v>
      </c>
      <c r="J2548" s="99" t="s">
        <v>3245</v>
      </c>
    </row>
    <row r="2549" ht="22.5" spans="1:10">
      <c r="A2549" s="108"/>
      <c r="B2549" s="108"/>
      <c r="C2549" s="103" t="s">
        <v>1379</v>
      </c>
      <c r="D2549" s="103" t="s">
        <v>1394</v>
      </c>
      <c r="E2549" s="99" t="s">
        <v>3188</v>
      </c>
      <c r="F2549" s="103" t="s">
        <v>1528</v>
      </c>
      <c r="G2549" s="99" t="s">
        <v>1396</v>
      </c>
      <c r="H2549" s="103" t="s">
        <v>1397</v>
      </c>
      <c r="I2549" s="103" t="s">
        <v>1384</v>
      </c>
      <c r="J2549" s="99" t="s">
        <v>3164</v>
      </c>
    </row>
    <row r="2550" ht="56.25" spans="1:10">
      <c r="A2550" s="108"/>
      <c r="B2550" s="108"/>
      <c r="C2550" s="103" t="s">
        <v>1379</v>
      </c>
      <c r="D2550" s="103" t="s">
        <v>1583</v>
      </c>
      <c r="E2550" s="99" t="s">
        <v>3958</v>
      </c>
      <c r="F2550" s="103" t="s">
        <v>1528</v>
      </c>
      <c r="G2550" s="99" t="s">
        <v>2227</v>
      </c>
      <c r="H2550" s="103" t="s">
        <v>1924</v>
      </c>
      <c r="I2550" s="103" t="s">
        <v>1384</v>
      </c>
      <c r="J2550" s="99" t="s">
        <v>3247</v>
      </c>
    </row>
    <row r="2551" ht="56.25" spans="1:10">
      <c r="A2551" s="108"/>
      <c r="B2551" s="108"/>
      <c r="C2551" s="103" t="s">
        <v>1399</v>
      </c>
      <c r="D2551" s="103" t="s">
        <v>1400</v>
      </c>
      <c r="E2551" s="99" t="s">
        <v>3310</v>
      </c>
      <c r="F2551" s="103" t="s">
        <v>1528</v>
      </c>
      <c r="G2551" s="99" t="s">
        <v>1396</v>
      </c>
      <c r="H2551" s="103" t="s">
        <v>1397</v>
      </c>
      <c r="I2551" s="103" t="s">
        <v>1384</v>
      </c>
      <c r="J2551" s="99" t="s">
        <v>3387</v>
      </c>
    </row>
    <row r="2552" ht="67.5" spans="1:10">
      <c r="A2552" s="108"/>
      <c r="B2552" s="108"/>
      <c r="C2552" s="103" t="s">
        <v>1399</v>
      </c>
      <c r="D2552" s="103" t="s">
        <v>1503</v>
      </c>
      <c r="E2552" s="99" t="s">
        <v>3194</v>
      </c>
      <c r="F2552" s="103" t="s">
        <v>1528</v>
      </c>
      <c r="G2552" s="99" t="s">
        <v>1577</v>
      </c>
      <c r="H2552" s="103" t="s">
        <v>1505</v>
      </c>
      <c r="I2552" s="103" t="s">
        <v>1384</v>
      </c>
      <c r="J2552" s="99" t="s">
        <v>3195</v>
      </c>
    </row>
    <row r="2553" ht="56.25" spans="1:10">
      <c r="A2553" s="108"/>
      <c r="B2553" s="108"/>
      <c r="C2553" s="103" t="s">
        <v>1404</v>
      </c>
      <c r="D2553" s="103" t="s">
        <v>1405</v>
      </c>
      <c r="E2553" s="99" t="s">
        <v>3196</v>
      </c>
      <c r="F2553" s="103" t="s">
        <v>1487</v>
      </c>
      <c r="G2553" s="99" t="s">
        <v>1426</v>
      </c>
      <c r="H2553" s="103" t="s">
        <v>1397</v>
      </c>
      <c r="I2553" s="103" t="s">
        <v>1384</v>
      </c>
      <c r="J2553" s="99" t="s">
        <v>3248</v>
      </c>
    </row>
    <row r="2554" ht="67.5" spans="1:10">
      <c r="A2554" s="110"/>
      <c r="B2554" s="110"/>
      <c r="C2554" s="103" t="s">
        <v>1404</v>
      </c>
      <c r="D2554" s="103" t="s">
        <v>1405</v>
      </c>
      <c r="E2554" s="99" t="s">
        <v>3198</v>
      </c>
      <c r="F2554" s="103" t="s">
        <v>1487</v>
      </c>
      <c r="G2554" s="99" t="s">
        <v>1426</v>
      </c>
      <c r="H2554" s="103" t="s">
        <v>1397</v>
      </c>
      <c r="I2554" s="103" t="s">
        <v>1384</v>
      </c>
      <c r="J2554" s="99" t="s">
        <v>3249</v>
      </c>
    </row>
    <row r="2555" ht="67.5" spans="1:10">
      <c r="A2555" s="106" t="s">
        <v>3326</v>
      </c>
      <c r="B2555" s="106" t="s">
        <v>3327</v>
      </c>
      <c r="C2555" s="103" t="s">
        <v>1379</v>
      </c>
      <c r="D2555" s="103" t="s">
        <v>1380</v>
      </c>
      <c r="E2555" s="99" t="s">
        <v>3241</v>
      </c>
      <c r="F2555" s="103" t="s">
        <v>1528</v>
      </c>
      <c r="G2555" s="99" t="s">
        <v>1517</v>
      </c>
      <c r="H2555" s="103" t="s">
        <v>1678</v>
      </c>
      <c r="I2555" s="103" t="s">
        <v>1384</v>
      </c>
      <c r="J2555" s="99" t="s">
        <v>3328</v>
      </c>
    </row>
    <row r="2556" ht="67.5" spans="1:10">
      <c r="A2556" s="108"/>
      <c r="B2556" s="108"/>
      <c r="C2556" s="103" t="s">
        <v>1379</v>
      </c>
      <c r="D2556" s="103" t="s">
        <v>1439</v>
      </c>
      <c r="E2556" s="99" t="s">
        <v>3959</v>
      </c>
      <c r="F2556" s="103" t="s">
        <v>1528</v>
      </c>
      <c r="G2556" s="99" t="s">
        <v>1472</v>
      </c>
      <c r="H2556" s="103" t="s">
        <v>1397</v>
      </c>
      <c r="I2556" s="103" t="s">
        <v>1384</v>
      </c>
      <c r="J2556" s="99" t="s">
        <v>3328</v>
      </c>
    </row>
    <row r="2557" ht="22.5" spans="1:10">
      <c r="A2557" s="108"/>
      <c r="B2557" s="108"/>
      <c r="C2557" s="103" t="s">
        <v>1379</v>
      </c>
      <c r="D2557" s="103" t="s">
        <v>1394</v>
      </c>
      <c r="E2557" s="99" t="s">
        <v>3188</v>
      </c>
      <c r="F2557" s="103" t="s">
        <v>1528</v>
      </c>
      <c r="G2557" s="99" t="s">
        <v>1396</v>
      </c>
      <c r="H2557" s="103" t="s">
        <v>1397</v>
      </c>
      <c r="I2557" s="103" t="s">
        <v>1384</v>
      </c>
      <c r="J2557" s="99" t="s">
        <v>3164</v>
      </c>
    </row>
    <row r="2558" ht="409.5" spans="1:10">
      <c r="A2558" s="108"/>
      <c r="B2558" s="108"/>
      <c r="C2558" s="103" t="s">
        <v>1379</v>
      </c>
      <c r="D2558" s="103" t="s">
        <v>1583</v>
      </c>
      <c r="E2558" s="99" t="s">
        <v>3330</v>
      </c>
      <c r="F2558" s="103" t="s">
        <v>1528</v>
      </c>
      <c r="G2558" s="99" t="s">
        <v>2227</v>
      </c>
      <c r="H2558" s="103" t="s">
        <v>1924</v>
      </c>
      <c r="I2558" s="103" t="s">
        <v>1384</v>
      </c>
      <c r="J2558" s="99" t="s">
        <v>3331</v>
      </c>
    </row>
    <row r="2559" ht="56.25" spans="1:10">
      <c r="A2559" s="108"/>
      <c r="B2559" s="108"/>
      <c r="C2559" s="103" t="s">
        <v>1399</v>
      </c>
      <c r="D2559" s="103" t="s">
        <v>1400</v>
      </c>
      <c r="E2559" s="99" t="s">
        <v>3960</v>
      </c>
      <c r="F2559" s="103" t="s">
        <v>1528</v>
      </c>
      <c r="G2559" s="99" t="s">
        <v>1396</v>
      </c>
      <c r="H2559" s="103" t="s">
        <v>1397</v>
      </c>
      <c r="I2559" s="103" t="s">
        <v>1384</v>
      </c>
      <c r="J2559" s="99" t="s">
        <v>3387</v>
      </c>
    </row>
    <row r="2560" ht="67.5" spans="1:10">
      <c r="A2560" s="108"/>
      <c r="B2560" s="108"/>
      <c r="C2560" s="103" t="s">
        <v>1399</v>
      </c>
      <c r="D2560" s="103" t="s">
        <v>1503</v>
      </c>
      <c r="E2560" s="99" t="s">
        <v>3194</v>
      </c>
      <c r="F2560" s="103" t="s">
        <v>1528</v>
      </c>
      <c r="G2560" s="99" t="s">
        <v>1577</v>
      </c>
      <c r="H2560" s="103" t="s">
        <v>1505</v>
      </c>
      <c r="I2560" s="103" t="s">
        <v>1384</v>
      </c>
      <c r="J2560" s="99" t="s">
        <v>3195</v>
      </c>
    </row>
    <row r="2561" ht="67.5" spans="1:10">
      <c r="A2561" s="108"/>
      <c r="B2561" s="108"/>
      <c r="C2561" s="103" t="s">
        <v>1404</v>
      </c>
      <c r="D2561" s="103" t="s">
        <v>1405</v>
      </c>
      <c r="E2561" s="99" t="s">
        <v>3196</v>
      </c>
      <c r="F2561" s="103" t="s">
        <v>1487</v>
      </c>
      <c r="G2561" s="99" t="s">
        <v>1426</v>
      </c>
      <c r="H2561" s="103" t="s">
        <v>1397</v>
      </c>
      <c r="I2561" s="103" t="s">
        <v>1384</v>
      </c>
      <c r="J2561" s="99" t="s">
        <v>3332</v>
      </c>
    </row>
    <row r="2562" ht="78.75" spans="1:10">
      <c r="A2562" s="110"/>
      <c r="B2562" s="110"/>
      <c r="C2562" s="103" t="s">
        <v>1404</v>
      </c>
      <c r="D2562" s="103" t="s">
        <v>1405</v>
      </c>
      <c r="E2562" s="99" t="s">
        <v>3198</v>
      </c>
      <c r="F2562" s="103" t="s">
        <v>1487</v>
      </c>
      <c r="G2562" s="99" t="s">
        <v>1426</v>
      </c>
      <c r="H2562" s="103" t="s">
        <v>1397</v>
      </c>
      <c r="I2562" s="103" t="s">
        <v>1384</v>
      </c>
      <c r="J2562" s="99" t="s">
        <v>3333</v>
      </c>
    </row>
    <row r="2563" ht="22.5" spans="1:10">
      <c r="A2563" s="106" t="s">
        <v>3349</v>
      </c>
      <c r="B2563" s="106" t="s">
        <v>1542</v>
      </c>
      <c r="C2563" s="103" t="s">
        <v>1379</v>
      </c>
      <c r="D2563" s="103" t="s">
        <v>1380</v>
      </c>
      <c r="E2563" s="99" t="s">
        <v>1542</v>
      </c>
      <c r="F2563" s="103" t="s">
        <v>1375</v>
      </c>
      <c r="G2563" s="99" t="s">
        <v>1542</v>
      </c>
      <c r="H2563" s="103" t="s">
        <v>1397</v>
      </c>
      <c r="I2563" s="103" t="s">
        <v>1384</v>
      </c>
      <c r="J2563" s="99" t="s">
        <v>1542</v>
      </c>
    </row>
    <row r="2564" ht="22.5" spans="1:10">
      <c r="A2564" s="108"/>
      <c r="B2564" s="108"/>
      <c r="C2564" s="103" t="s">
        <v>1399</v>
      </c>
      <c r="D2564" s="103" t="s">
        <v>1543</v>
      </c>
      <c r="E2564" s="99" t="s">
        <v>1542</v>
      </c>
      <c r="F2564" s="103" t="s">
        <v>1375</v>
      </c>
      <c r="G2564" s="99" t="s">
        <v>1542</v>
      </c>
      <c r="H2564" s="103" t="s">
        <v>1397</v>
      </c>
      <c r="I2564" s="103" t="s">
        <v>1384</v>
      </c>
      <c r="J2564" s="99" t="s">
        <v>1542</v>
      </c>
    </row>
    <row r="2565" ht="22.5" spans="1:10">
      <c r="A2565" s="110"/>
      <c r="B2565" s="110"/>
      <c r="C2565" s="103" t="s">
        <v>1404</v>
      </c>
      <c r="D2565" s="103" t="s">
        <v>1405</v>
      </c>
      <c r="E2565" s="99" t="s">
        <v>1542</v>
      </c>
      <c r="F2565" s="103" t="s">
        <v>1375</v>
      </c>
      <c r="G2565" s="99" t="s">
        <v>1542</v>
      </c>
      <c r="H2565" s="103" t="s">
        <v>1397</v>
      </c>
      <c r="I2565" s="103" t="s">
        <v>1384</v>
      </c>
      <c r="J2565" s="99" t="s">
        <v>1542</v>
      </c>
    </row>
    <row r="2566" spans="1:10">
      <c r="A2566" s="99" t="s">
        <v>3961</v>
      </c>
      <c r="B2566" s="104"/>
      <c r="C2566" s="104"/>
      <c r="D2566" s="104"/>
      <c r="E2566" s="104"/>
      <c r="F2566" s="105"/>
      <c r="G2566" s="104"/>
      <c r="H2566" s="105"/>
      <c r="I2566" s="105"/>
      <c r="J2566" s="104"/>
    </row>
    <row r="2567" spans="1:10">
      <c r="A2567" s="99" t="s">
        <v>3962</v>
      </c>
      <c r="B2567" s="104"/>
      <c r="C2567" s="104"/>
      <c r="D2567" s="104"/>
      <c r="E2567" s="104"/>
      <c r="F2567" s="105"/>
      <c r="G2567" s="104"/>
      <c r="H2567" s="105"/>
      <c r="I2567" s="105"/>
      <c r="J2567" s="104"/>
    </row>
    <row r="2568" ht="135" spans="1:10">
      <c r="A2568" s="106" t="s">
        <v>3963</v>
      </c>
      <c r="B2568" s="106" t="s">
        <v>3964</v>
      </c>
      <c r="C2568" s="103" t="s">
        <v>1379</v>
      </c>
      <c r="D2568" s="103" t="s">
        <v>1380</v>
      </c>
      <c r="E2568" s="99" t="s">
        <v>3965</v>
      </c>
      <c r="F2568" s="103" t="s">
        <v>1375</v>
      </c>
      <c r="G2568" s="99" t="s">
        <v>3966</v>
      </c>
      <c r="H2568" s="103" t="s">
        <v>3967</v>
      </c>
      <c r="I2568" s="103" t="s">
        <v>1384</v>
      </c>
      <c r="J2568" s="99" t="s">
        <v>3968</v>
      </c>
    </row>
    <row r="2569" ht="135" spans="1:10">
      <c r="A2569" s="108"/>
      <c r="B2569" s="108"/>
      <c r="C2569" s="103" t="s">
        <v>1399</v>
      </c>
      <c r="D2569" s="103" t="s">
        <v>1400</v>
      </c>
      <c r="E2569" s="99" t="s">
        <v>3969</v>
      </c>
      <c r="F2569" s="103" t="s">
        <v>1375</v>
      </c>
      <c r="G2569" s="99" t="s">
        <v>3970</v>
      </c>
      <c r="H2569" s="103" t="s">
        <v>1397</v>
      </c>
      <c r="I2569" s="103" t="s">
        <v>1423</v>
      </c>
      <c r="J2569" s="99" t="s">
        <v>3968</v>
      </c>
    </row>
    <row r="2570" ht="135" spans="1:10">
      <c r="A2570" s="110"/>
      <c r="B2570" s="110"/>
      <c r="C2570" s="103" t="s">
        <v>1404</v>
      </c>
      <c r="D2570" s="103" t="s">
        <v>1405</v>
      </c>
      <c r="E2570" s="99" t="s">
        <v>1693</v>
      </c>
      <c r="F2570" s="103" t="s">
        <v>1375</v>
      </c>
      <c r="G2570" s="99" t="s">
        <v>1680</v>
      </c>
      <c r="H2570" s="103" t="s">
        <v>1397</v>
      </c>
      <c r="I2570" s="103" t="s">
        <v>1423</v>
      </c>
      <c r="J2570" s="99" t="s">
        <v>3968</v>
      </c>
    </row>
    <row r="2571" ht="112.5" spans="1:10">
      <c r="A2571" s="106" t="s">
        <v>3971</v>
      </c>
      <c r="B2571" s="106" t="s">
        <v>3972</v>
      </c>
      <c r="C2571" s="103" t="s">
        <v>1379</v>
      </c>
      <c r="D2571" s="103" t="s">
        <v>1583</v>
      </c>
      <c r="E2571" s="99" t="s">
        <v>3973</v>
      </c>
      <c r="F2571" s="103" t="s">
        <v>1375</v>
      </c>
      <c r="G2571" s="99" t="s">
        <v>3970</v>
      </c>
      <c r="H2571" s="103" t="s">
        <v>1397</v>
      </c>
      <c r="I2571" s="103" t="s">
        <v>1423</v>
      </c>
      <c r="J2571" s="99" t="s">
        <v>3974</v>
      </c>
    </row>
    <row r="2572" ht="112.5" spans="1:10">
      <c r="A2572" s="108"/>
      <c r="B2572" s="108"/>
      <c r="C2572" s="103" t="s">
        <v>1399</v>
      </c>
      <c r="D2572" s="103" t="s">
        <v>1543</v>
      </c>
      <c r="E2572" s="99" t="s">
        <v>3975</v>
      </c>
      <c r="F2572" s="103" t="s">
        <v>1375</v>
      </c>
      <c r="G2572" s="99" t="s">
        <v>1520</v>
      </c>
      <c r="H2572" s="103" t="s">
        <v>1397</v>
      </c>
      <c r="I2572" s="103" t="s">
        <v>1423</v>
      </c>
      <c r="J2572" s="99" t="s">
        <v>3974</v>
      </c>
    </row>
    <row r="2573" ht="112.5" spans="1:10">
      <c r="A2573" s="110"/>
      <c r="B2573" s="110"/>
      <c r="C2573" s="103" t="s">
        <v>1404</v>
      </c>
      <c r="D2573" s="103" t="s">
        <v>1405</v>
      </c>
      <c r="E2573" s="99" t="s">
        <v>1693</v>
      </c>
      <c r="F2573" s="103" t="s">
        <v>1375</v>
      </c>
      <c r="G2573" s="99" t="s">
        <v>1680</v>
      </c>
      <c r="H2573" s="103" t="s">
        <v>1397</v>
      </c>
      <c r="I2573" s="103" t="s">
        <v>1423</v>
      </c>
      <c r="J2573" s="99" t="s">
        <v>3974</v>
      </c>
    </row>
    <row r="2574" ht="45" spans="1:10">
      <c r="A2574" s="106" t="s">
        <v>3976</v>
      </c>
      <c r="B2574" s="106" t="s">
        <v>3977</v>
      </c>
      <c r="C2574" s="103" t="s">
        <v>1379</v>
      </c>
      <c r="D2574" s="103" t="s">
        <v>1380</v>
      </c>
      <c r="E2574" s="99" t="s">
        <v>3978</v>
      </c>
      <c r="F2574" s="103" t="s">
        <v>1487</v>
      </c>
      <c r="G2574" s="99" t="s">
        <v>3790</v>
      </c>
      <c r="H2574" s="103" t="s">
        <v>2324</v>
      </c>
      <c r="I2574" s="103" t="s">
        <v>1384</v>
      </c>
      <c r="J2574" s="99" t="s">
        <v>3979</v>
      </c>
    </row>
    <row r="2575" ht="45" spans="1:10">
      <c r="A2575" s="108"/>
      <c r="B2575" s="108"/>
      <c r="C2575" s="103" t="s">
        <v>1399</v>
      </c>
      <c r="D2575" s="103" t="s">
        <v>1400</v>
      </c>
      <c r="E2575" s="99" t="s">
        <v>3980</v>
      </c>
      <c r="F2575" s="103" t="s">
        <v>1487</v>
      </c>
      <c r="G2575" s="99" t="s">
        <v>3981</v>
      </c>
      <c r="H2575" s="103" t="s">
        <v>1713</v>
      </c>
      <c r="I2575" s="103" t="s">
        <v>1384</v>
      </c>
      <c r="J2575" s="99" t="s">
        <v>3982</v>
      </c>
    </row>
    <row r="2576" ht="45" spans="1:10">
      <c r="A2576" s="110"/>
      <c r="B2576" s="110"/>
      <c r="C2576" s="103" t="s">
        <v>1404</v>
      </c>
      <c r="D2576" s="103" t="s">
        <v>1405</v>
      </c>
      <c r="E2576" s="99" t="s">
        <v>3983</v>
      </c>
      <c r="F2576" s="103" t="s">
        <v>1487</v>
      </c>
      <c r="G2576" s="99" t="s">
        <v>1680</v>
      </c>
      <c r="H2576" s="103" t="s">
        <v>1397</v>
      </c>
      <c r="I2576" s="103" t="s">
        <v>1423</v>
      </c>
      <c r="J2576" s="99" t="s">
        <v>3984</v>
      </c>
    </row>
    <row r="2577" ht="67.5" spans="1:10">
      <c r="A2577" s="106" t="s">
        <v>3985</v>
      </c>
      <c r="B2577" s="106" t="s">
        <v>3986</v>
      </c>
      <c r="C2577" s="103" t="s">
        <v>1379</v>
      </c>
      <c r="D2577" s="103" t="s">
        <v>1380</v>
      </c>
      <c r="E2577" s="99" t="s">
        <v>3987</v>
      </c>
      <c r="F2577" s="103" t="s">
        <v>1375</v>
      </c>
      <c r="G2577" s="99" t="s">
        <v>3988</v>
      </c>
      <c r="H2577" s="103" t="s">
        <v>1536</v>
      </c>
      <c r="I2577" s="103" t="s">
        <v>1384</v>
      </c>
      <c r="J2577" s="99" t="s">
        <v>3989</v>
      </c>
    </row>
    <row r="2578" ht="67.5" spans="1:10">
      <c r="A2578" s="108"/>
      <c r="B2578" s="108"/>
      <c r="C2578" s="103" t="s">
        <v>1399</v>
      </c>
      <c r="D2578" s="103" t="s">
        <v>1400</v>
      </c>
      <c r="E2578" s="99" t="s">
        <v>3990</v>
      </c>
      <c r="F2578" s="103" t="s">
        <v>1375</v>
      </c>
      <c r="G2578" s="99" t="s">
        <v>1680</v>
      </c>
      <c r="H2578" s="103" t="s">
        <v>1397</v>
      </c>
      <c r="I2578" s="103" t="s">
        <v>1423</v>
      </c>
      <c r="J2578" s="99" t="s">
        <v>3989</v>
      </c>
    </row>
    <row r="2579" ht="67.5" spans="1:10">
      <c r="A2579" s="110"/>
      <c r="B2579" s="110"/>
      <c r="C2579" s="103" t="s">
        <v>1404</v>
      </c>
      <c r="D2579" s="103" t="s">
        <v>1405</v>
      </c>
      <c r="E2579" s="99" t="s">
        <v>3991</v>
      </c>
      <c r="F2579" s="103" t="s">
        <v>1375</v>
      </c>
      <c r="G2579" s="99" t="s">
        <v>1680</v>
      </c>
      <c r="H2579" s="103" t="s">
        <v>1397</v>
      </c>
      <c r="I2579" s="103" t="s">
        <v>1423</v>
      </c>
      <c r="J2579" s="99" t="s">
        <v>3989</v>
      </c>
    </row>
    <row r="2580" spans="1:10">
      <c r="A2580" s="99" t="s">
        <v>3992</v>
      </c>
      <c r="B2580" s="104"/>
      <c r="C2580" s="104"/>
      <c r="D2580" s="104"/>
      <c r="E2580" s="104"/>
      <c r="F2580" s="105"/>
      <c r="G2580" s="104"/>
      <c r="H2580" s="105"/>
      <c r="I2580" s="105"/>
      <c r="J2580" s="104"/>
    </row>
    <row r="2581" spans="1:10">
      <c r="A2581" s="99" t="s">
        <v>3993</v>
      </c>
      <c r="B2581" s="104"/>
      <c r="C2581" s="104"/>
      <c r="D2581" s="104"/>
      <c r="E2581" s="104"/>
      <c r="F2581" s="105"/>
      <c r="G2581" s="104"/>
      <c r="H2581" s="105"/>
      <c r="I2581" s="105"/>
      <c r="J2581" s="104"/>
    </row>
    <row r="2582" ht="33.75" spans="1:10">
      <c r="A2582" s="106" t="s">
        <v>3994</v>
      </c>
      <c r="B2582" s="106" t="s">
        <v>3995</v>
      </c>
      <c r="C2582" s="103" t="s">
        <v>1379</v>
      </c>
      <c r="D2582" s="103" t="s">
        <v>1380</v>
      </c>
      <c r="E2582" s="99" t="s">
        <v>3996</v>
      </c>
      <c r="F2582" s="103" t="s">
        <v>1375</v>
      </c>
      <c r="G2582" s="99" t="s">
        <v>2196</v>
      </c>
      <c r="H2582" s="103" t="s">
        <v>1470</v>
      </c>
      <c r="I2582" s="103" t="s">
        <v>1384</v>
      </c>
      <c r="J2582" s="99" t="s">
        <v>3997</v>
      </c>
    </row>
    <row r="2583" ht="45" spans="1:10">
      <c r="A2583" s="108"/>
      <c r="B2583" s="108"/>
      <c r="C2583" s="103" t="s">
        <v>1379</v>
      </c>
      <c r="D2583" s="103" t="s">
        <v>1380</v>
      </c>
      <c r="E2583" s="99" t="s">
        <v>3998</v>
      </c>
      <c r="F2583" s="103" t="s">
        <v>1375</v>
      </c>
      <c r="G2583" s="99" t="s">
        <v>3638</v>
      </c>
      <c r="H2583" s="103" t="s">
        <v>1388</v>
      </c>
      <c r="I2583" s="103" t="s">
        <v>1384</v>
      </c>
      <c r="J2583" s="99" t="s">
        <v>3999</v>
      </c>
    </row>
    <row r="2584" ht="90" spans="1:10">
      <c r="A2584" s="108"/>
      <c r="B2584" s="108"/>
      <c r="C2584" s="103" t="s">
        <v>1379</v>
      </c>
      <c r="D2584" s="103" t="s">
        <v>1380</v>
      </c>
      <c r="E2584" s="99" t="s">
        <v>4000</v>
      </c>
      <c r="F2584" s="103" t="s">
        <v>1375</v>
      </c>
      <c r="G2584" s="99" t="s">
        <v>1585</v>
      </c>
      <c r="H2584" s="103" t="s">
        <v>4001</v>
      </c>
      <c r="I2584" s="103" t="s">
        <v>1384</v>
      </c>
      <c r="J2584" s="99" t="s">
        <v>4002</v>
      </c>
    </row>
    <row r="2585" ht="90" spans="1:10">
      <c r="A2585" s="108"/>
      <c r="B2585" s="108"/>
      <c r="C2585" s="103" t="s">
        <v>1379</v>
      </c>
      <c r="D2585" s="103" t="s">
        <v>1380</v>
      </c>
      <c r="E2585" s="99" t="s">
        <v>4003</v>
      </c>
      <c r="F2585" s="103" t="s">
        <v>1375</v>
      </c>
      <c r="G2585" s="99" t="s">
        <v>2791</v>
      </c>
      <c r="H2585" s="103" t="s">
        <v>4001</v>
      </c>
      <c r="I2585" s="103" t="s">
        <v>1384</v>
      </c>
      <c r="J2585" s="99" t="s">
        <v>4004</v>
      </c>
    </row>
    <row r="2586" ht="371.25" spans="1:10">
      <c r="A2586" s="108"/>
      <c r="B2586" s="108"/>
      <c r="C2586" s="103" t="s">
        <v>1379</v>
      </c>
      <c r="D2586" s="103" t="s">
        <v>1394</v>
      </c>
      <c r="E2586" s="99" t="s">
        <v>2389</v>
      </c>
      <c r="F2586" s="103" t="s">
        <v>1375</v>
      </c>
      <c r="G2586" s="99" t="s">
        <v>2028</v>
      </c>
      <c r="H2586" s="103" t="s">
        <v>1397</v>
      </c>
      <c r="I2586" s="103" t="s">
        <v>1384</v>
      </c>
      <c r="J2586" s="99" t="s">
        <v>4005</v>
      </c>
    </row>
    <row r="2587" ht="78.75" spans="1:10">
      <c r="A2587" s="108"/>
      <c r="B2587" s="108"/>
      <c r="C2587" s="103" t="s">
        <v>1399</v>
      </c>
      <c r="D2587" s="103" t="s">
        <v>1400</v>
      </c>
      <c r="E2587" s="99" t="s">
        <v>4006</v>
      </c>
      <c r="F2587" s="103" t="s">
        <v>1375</v>
      </c>
      <c r="G2587" s="99" t="s">
        <v>4007</v>
      </c>
      <c r="H2587" s="103" t="s">
        <v>1505</v>
      </c>
      <c r="I2587" s="103" t="s">
        <v>1384</v>
      </c>
      <c r="J2587" s="99" t="s">
        <v>4008</v>
      </c>
    </row>
    <row r="2588" ht="67.5" spans="1:10">
      <c r="A2588" s="110"/>
      <c r="B2588" s="110"/>
      <c r="C2588" s="103" t="s">
        <v>1404</v>
      </c>
      <c r="D2588" s="103" t="s">
        <v>1405</v>
      </c>
      <c r="E2588" s="99" t="s">
        <v>1620</v>
      </c>
      <c r="F2588" s="103" t="s">
        <v>1375</v>
      </c>
      <c r="G2588" s="99" t="s">
        <v>1426</v>
      </c>
      <c r="H2588" s="103" t="s">
        <v>1397</v>
      </c>
      <c r="I2588" s="103" t="s">
        <v>1384</v>
      </c>
      <c r="J2588" s="99" t="s">
        <v>4009</v>
      </c>
    </row>
    <row r="2589" spans="1:10">
      <c r="A2589" s="99" t="s">
        <v>4010</v>
      </c>
      <c r="B2589" s="104"/>
      <c r="C2589" s="104"/>
      <c r="D2589" s="104"/>
      <c r="E2589" s="104"/>
      <c r="F2589" s="105"/>
      <c r="G2589" s="104"/>
      <c r="H2589" s="105"/>
      <c r="I2589" s="105"/>
      <c r="J2589" s="104"/>
    </row>
    <row r="2590" spans="1:10">
      <c r="A2590" s="99" t="s">
        <v>4011</v>
      </c>
      <c r="B2590" s="104"/>
      <c r="C2590" s="104"/>
      <c r="D2590" s="104"/>
      <c r="E2590" s="104"/>
      <c r="F2590" s="105"/>
      <c r="G2590" s="104"/>
      <c r="H2590" s="105"/>
      <c r="I2590" s="105"/>
      <c r="J2590" s="104"/>
    </row>
    <row r="2591" ht="45" spans="1:10">
      <c r="A2591" s="106" t="s">
        <v>4012</v>
      </c>
      <c r="B2591" s="106" t="s">
        <v>4013</v>
      </c>
      <c r="C2591" s="103" t="s">
        <v>1379</v>
      </c>
      <c r="D2591" s="103" t="s">
        <v>1380</v>
      </c>
      <c r="E2591" s="99" t="s">
        <v>4014</v>
      </c>
      <c r="F2591" s="103" t="s">
        <v>1487</v>
      </c>
      <c r="G2591" s="99" t="s">
        <v>1517</v>
      </c>
      <c r="H2591" s="103" t="s">
        <v>1397</v>
      </c>
      <c r="I2591" s="103" t="s">
        <v>1384</v>
      </c>
      <c r="J2591" s="99" t="s">
        <v>4015</v>
      </c>
    </row>
    <row r="2592" ht="56.25" spans="1:10">
      <c r="A2592" s="108"/>
      <c r="B2592" s="108"/>
      <c r="C2592" s="103" t="s">
        <v>1379</v>
      </c>
      <c r="D2592" s="103" t="s">
        <v>1380</v>
      </c>
      <c r="E2592" s="99" t="s">
        <v>4016</v>
      </c>
      <c r="F2592" s="103" t="s">
        <v>1487</v>
      </c>
      <c r="G2592" s="99" t="s">
        <v>1517</v>
      </c>
      <c r="H2592" s="103" t="s">
        <v>1397</v>
      </c>
      <c r="I2592" s="103" t="s">
        <v>1384</v>
      </c>
      <c r="J2592" s="99" t="s">
        <v>4017</v>
      </c>
    </row>
    <row r="2593" ht="45" spans="1:10">
      <c r="A2593" s="108"/>
      <c r="B2593" s="108"/>
      <c r="C2593" s="103" t="s">
        <v>1379</v>
      </c>
      <c r="D2593" s="103" t="s">
        <v>1380</v>
      </c>
      <c r="E2593" s="99" t="s">
        <v>4018</v>
      </c>
      <c r="F2593" s="103" t="s">
        <v>1487</v>
      </c>
      <c r="G2593" s="99" t="s">
        <v>2148</v>
      </c>
      <c r="H2593" s="103" t="s">
        <v>1397</v>
      </c>
      <c r="I2593" s="103" t="s">
        <v>1384</v>
      </c>
      <c r="J2593" s="99" t="s">
        <v>4019</v>
      </c>
    </row>
    <row r="2594" ht="123.75" spans="1:10">
      <c r="A2594" s="108"/>
      <c r="B2594" s="108"/>
      <c r="C2594" s="103" t="s">
        <v>1379</v>
      </c>
      <c r="D2594" s="103" t="s">
        <v>1439</v>
      </c>
      <c r="E2594" s="99" t="s">
        <v>4020</v>
      </c>
      <c r="F2594" s="103" t="s">
        <v>1487</v>
      </c>
      <c r="G2594" s="99" t="s">
        <v>1680</v>
      </c>
      <c r="H2594" s="103" t="s">
        <v>1397</v>
      </c>
      <c r="I2594" s="103" t="s">
        <v>1384</v>
      </c>
      <c r="J2594" s="99" t="s">
        <v>4021</v>
      </c>
    </row>
    <row r="2595" ht="67.5" spans="1:10">
      <c r="A2595" s="108"/>
      <c r="B2595" s="108"/>
      <c r="C2595" s="103" t="s">
        <v>1399</v>
      </c>
      <c r="D2595" s="103" t="s">
        <v>1543</v>
      </c>
      <c r="E2595" s="99" t="s">
        <v>4022</v>
      </c>
      <c r="F2595" s="103" t="s">
        <v>1487</v>
      </c>
      <c r="G2595" s="99" t="s">
        <v>1680</v>
      </c>
      <c r="H2595" s="103" t="s">
        <v>1397</v>
      </c>
      <c r="I2595" s="103" t="s">
        <v>1423</v>
      </c>
      <c r="J2595" s="99" t="s">
        <v>4023</v>
      </c>
    </row>
    <row r="2596" ht="67.5" spans="1:10">
      <c r="A2596" s="108"/>
      <c r="B2596" s="108"/>
      <c r="C2596" s="103" t="s">
        <v>1399</v>
      </c>
      <c r="D2596" s="103" t="s">
        <v>1543</v>
      </c>
      <c r="E2596" s="99" t="s">
        <v>4022</v>
      </c>
      <c r="F2596" s="103" t="s">
        <v>1487</v>
      </c>
      <c r="G2596" s="99" t="s">
        <v>1680</v>
      </c>
      <c r="H2596" s="103" t="s">
        <v>1397</v>
      </c>
      <c r="I2596" s="103" t="s">
        <v>1423</v>
      </c>
      <c r="J2596" s="99" t="s">
        <v>4024</v>
      </c>
    </row>
    <row r="2597" ht="67.5" spans="1:10">
      <c r="A2597" s="108"/>
      <c r="B2597" s="108"/>
      <c r="C2597" s="103" t="s">
        <v>1399</v>
      </c>
      <c r="D2597" s="103" t="s">
        <v>1400</v>
      </c>
      <c r="E2597" s="99" t="s">
        <v>4025</v>
      </c>
      <c r="F2597" s="103" t="s">
        <v>1487</v>
      </c>
      <c r="G2597" s="99" t="s">
        <v>1733</v>
      </c>
      <c r="H2597" s="103" t="s">
        <v>1397</v>
      </c>
      <c r="I2597" s="103" t="s">
        <v>1423</v>
      </c>
      <c r="J2597" s="99" t="s">
        <v>4026</v>
      </c>
    </row>
    <row r="2598" ht="67.5" spans="1:10">
      <c r="A2598" s="108"/>
      <c r="B2598" s="108"/>
      <c r="C2598" s="103" t="s">
        <v>1399</v>
      </c>
      <c r="D2598" s="103" t="s">
        <v>1400</v>
      </c>
      <c r="E2598" s="99" t="s">
        <v>4025</v>
      </c>
      <c r="F2598" s="103" t="s">
        <v>1487</v>
      </c>
      <c r="G2598" s="99" t="s">
        <v>1680</v>
      </c>
      <c r="H2598" s="103" t="s">
        <v>1397</v>
      </c>
      <c r="I2598" s="103" t="s">
        <v>1423</v>
      </c>
      <c r="J2598" s="99" t="s">
        <v>4027</v>
      </c>
    </row>
    <row r="2599" ht="45" spans="1:10">
      <c r="A2599" s="108"/>
      <c r="B2599" s="108"/>
      <c r="C2599" s="103" t="s">
        <v>1399</v>
      </c>
      <c r="D2599" s="103" t="s">
        <v>1503</v>
      </c>
      <c r="E2599" s="99" t="s">
        <v>4028</v>
      </c>
      <c r="F2599" s="103" t="s">
        <v>1487</v>
      </c>
      <c r="G2599" s="99" t="s">
        <v>1517</v>
      </c>
      <c r="H2599" s="103" t="s">
        <v>1397</v>
      </c>
      <c r="I2599" s="103" t="s">
        <v>1423</v>
      </c>
      <c r="J2599" s="99" t="s">
        <v>4029</v>
      </c>
    </row>
    <row r="2600" ht="157.5" spans="1:10">
      <c r="A2600" s="110"/>
      <c r="B2600" s="110"/>
      <c r="C2600" s="103" t="s">
        <v>1404</v>
      </c>
      <c r="D2600" s="103" t="s">
        <v>1405</v>
      </c>
      <c r="E2600" s="99" t="s">
        <v>4030</v>
      </c>
      <c r="F2600" s="103" t="s">
        <v>1528</v>
      </c>
      <c r="G2600" s="99" t="s">
        <v>1680</v>
      </c>
      <c r="H2600" s="103" t="s">
        <v>1397</v>
      </c>
      <c r="I2600" s="103" t="s">
        <v>1423</v>
      </c>
      <c r="J2600" s="99" t="s">
        <v>4031</v>
      </c>
    </row>
    <row r="2601" spans="1:10">
      <c r="A2601" s="99" t="s">
        <v>4032</v>
      </c>
      <c r="B2601" s="104"/>
      <c r="C2601" s="104"/>
      <c r="D2601" s="104"/>
      <c r="E2601" s="104"/>
      <c r="F2601" s="105"/>
      <c r="G2601" s="104"/>
      <c r="H2601" s="105"/>
      <c r="I2601" s="105"/>
      <c r="J2601" s="104"/>
    </row>
    <row r="2602" spans="1:10">
      <c r="A2602" s="99" t="s">
        <v>4033</v>
      </c>
      <c r="B2602" s="104"/>
      <c r="C2602" s="104"/>
      <c r="D2602" s="104"/>
      <c r="E2602" s="104"/>
      <c r="F2602" s="105"/>
      <c r="G2602" s="104"/>
      <c r="H2602" s="105"/>
      <c r="I2602" s="105"/>
      <c r="J2602" s="104"/>
    </row>
    <row r="2603" ht="45" spans="1:10">
      <c r="A2603" s="106" t="s">
        <v>4034</v>
      </c>
      <c r="B2603" s="106" t="s">
        <v>4035</v>
      </c>
      <c r="C2603" s="103" t="s">
        <v>1379</v>
      </c>
      <c r="D2603" s="103" t="s">
        <v>1380</v>
      </c>
      <c r="E2603" s="99" t="s">
        <v>4036</v>
      </c>
      <c r="F2603" s="103" t="s">
        <v>1375</v>
      </c>
      <c r="G2603" s="99" t="s">
        <v>4037</v>
      </c>
      <c r="H2603" s="103" t="s">
        <v>2182</v>
      </c>
      <c r="I2603" s="103" t="s">
        <v>1384</v>
      </c>
      <c r="J2603" s="99" t="s">
        <v>4038</v>
      </c>
    </row>
    <row r="2604" ht="33.75" spans="1:10">
      <c r="A2604" s="108"/>
      <c r="B2604" s="108"/>
      <c r="C2604" s="103" t="s">
        <v>1379</v>
      </c>
      <c r="D2604" s="103" t="s">
        <v>1380</v>
      </c>
      <c r="E2604" s="99" t="s">
        <v>4039</v>
      </c>
      <c r="F2604" s="103" t="s">
        <v>1375</v>
      </c>
      <c r="G2604" s="99" t="s">
        <v>4040</v>
      </c>
      <c r="H2604" s="103" t="s">
        <v>3967</v>
      </c>
      <c r="I2604" s="103" t="s">
        <v>1384</v>
      </c>
      <c r="J2604" s="99" t="s">
        <v>4041</v>
      </c>
    </row>
    <row r="2605" ht="45" spans="1:10">
      <c r="A2605" s="108"/>
      <c r="B2605" s="108"/>
      <c r="C2605" s="103" t="s">
        <v>1379</v>
      </c>
      <c r="D2605" s="103" t="s">
        <v>1439</v>
      </c>
      <c r="E2605" s="99" t="s">
        <v>4042</v>
      </c>
      <c r="F2605" s="103" t="s">
        <v>1375</v>
      </c>
      <c r="G2605" s="99" t="s">
        <v>4043</v>
      </c>
      <c r="H2605" s="103" t="s">
        <v>4044</v>
      </c>
      <c r="I2605" s="103" t="s">
        <v>1384</v>
      </c>
      <c r="J2605" s="99" t="s">
        <v>4045</v>
      </c>
    </row>
    <row r="2606" ht="33.75" spans="1:10">
      <c r="A2606" s="108"/>
      <c r="B2606" s="108"/>
      <c r="C2606" s="103" t="s">
        <v>1379</v>
      </c>
      <c r="D2606" s="103" t="s">
        <v>1394</v>
      </c>
      <c r="E2606" s="99" t="s">
        <v>4046</v>
      </c>
      <c r="F2606" s="103" t="s">
        <v>1375</v>
      </c>
      <c r="G2606" s="99" t="s">
        <v>4047</v>
      </c>
      <c r="H2606" s="103" t="s">
        <v>4048</v>
      </c>
      <c r="I2606" s="103" t="s">
        <v>1384</v>
      </c>
      <c r="J2606" s="99" t="s">
        <v>4049</v>
      </c>
    </row>
    <row r="2607" ht="90" spans="1:10">
      <c r="A2607" s="108"/>
      <c r="B2607" s="108"/>
      <c r="C2607" s="103" t="s">
        <v>1399</v>
      </c>
      <c r="D2607" s="103" t="s">
        <v>1400</v>
      </c>
      <c r="E2607" s="99" t="s">
        <v>4050</v>
      </c>
      <c r="F2607" s="103" t="s">
        <v>1375</v>
      </c>
      <c r="G2607" s="99" t="s">
        <v>4051</v>
      </c>
      <c r="H2607" s="103" t="s">
        <v>4052</v>
      </c>
      <c r="I2607" s="103" t="s">
        <v>1384</v>
      </c>
      <c r="J2607" s="99" t="s">
        <v>4051</v>
      </c>
    </row>
    <row r="2608" ht="33.75" spans="1:10">
      <c r="A2608" s="110"/>
      <c r="B2608" s="110"/>
      <c r="C2608" s="103" t="s">
        <v>1404</v>
      </c>
      <c r="D2608" s="103" t="s">
        <v>1405</v>
      </c>
      <c r="E2608" s="99" t="s">
        <v>1768</v>
      </c>
      <c r="F2608" s="103" t="s">
        <v>1375</v>
      </c>
      <c r="G2608" s="99" t="s">
        <v>1733</v>
      </c>
      <c r="H2608" s="103" t="s">
        <v>1678</v>
      </c>
      <c r="I2608" s="103" t="s">
        <v>1384</v>
      </c>
      <c r="J2608" s="99" t="s">
        <v>4053</v>
      </c>
    </row>
    <row r="2609" ht="90" spans="1:10">
      <c r="A2609" s="106" t="s">
        <v>4054</v>
      </c>
      <c r="B2609" s="106" t="s">
        <v>4055</v>
      </c>
      <c r="C2609" s="103" t="s">
        <v>1379</v>
      </c>
      <c r="D2609" s="103" t="s">
        <v>1380</v>
      </c>
      <c r="E2609" s="99" t="s">
        <v>4056</v>
      </c>
      <c r="F2609" s="103" t="s">
        <v>1375</v>
      </c>
      <c r="G2609" s="99" t="s">
        <v>4057</v>
      </c>
      <c r="H2609" s="103" t="s">
        <v>1388</v>
      </c>
      <c r="I2609" s="103" t="s">
        <v>1384</v>
      </c>
      <c r="J2609" s="99" t="s">
        <v>4058</v>
      </c>
    </row>
    <row r="2610" ht="78.75" spans="1:10">
      <c r="A2610" s="108"/>
      <c r="B2610" s="108"/>
      <c r="C2610" s="103" t="s">
        <v>1379</v>
      </c>
      <c r="D2610" s="103" t="s">
        <v>1439</v>
      </c>
      <c r="E2610" s="99" t="s">
        <v>4059</v>
      </c>
      <c r="F2610" s="103" t="s">
        <v>1375</v>
      </c>
      <c r="G2610" s="99" t="s">
        <v>4060</v>
      </c>
      <c r="H2610" s="103" t="s">
        <v>1397</v>
      </c>
      <c r="I2610" s="103" t="s">
        <v>1384</v>
      </c>
      <c r="J2610" s="99" t="s">
        <v>4061</v>
      </c>
    </row>
    <row r="2611" ht="78.75" spans="1:10">
      <c r="A2611" s="108"/>
      <c r="B2611" s="108"/>
      <c r="C2611" s="103" t="s">
        <v>1379</v>
      </c>
      <c r="D2611" s="103" t="s">
        <v>1439</v>
      </c>
      <c r="E2611" s="99" t="s">
        <v>4062</v>
      </c>
      <c r="F2611" s="103" t="s">
        <v>1375</v>
      </c>
      <c r="G2611" s="99" t="s">
        <v>1680</v>
      </c>
      <c r="H2611" s="103" t="s">
        <v>1397</v>
      </c>
      <c r="I2611" s="103" t="s">
        <v>1384</v>
      </c>
      <c r="J2611" s="99" t="s">
        <v>4063</v>
      </c>
    </row>
    <row r="2612" ht="101.25" spans="1:10">
      <c r="A2612" s="108"/>
      <c r="B2612" s="108"/>
      <c r="C2612" s="103" t="s">
        <v>1379</v>
      </c>
      <c r="D2612" s="103" t="s">
        <v>1439</v>
      </c>
      <c r="E2612" s="99" t="s">
        <v>4064</v>
      </c>
      <c r="F2612" s="103" t="s">
        <v>1375</v>
      </c>
      <c r="G2612" s="99" t="s">
        <v>1769</v>
      </c>
      <c r="H2612" s="103" t="s">
        <v>1397</v>
      </c>
      <c r="I2612" s="103" t="s">
        <v>1384</v>
      </c>
      <c r="J2612" s="99" t="s">
        <v>4065</v>
      </c>
    </row>
    <row r="2613" ht="45" spans="1:10">
      <c r="A2613" s="108"/>
      <c r="B2613" s="108"/>
      <c r="C2613" s="103" t="s">
        <v>1379</v>
      </c>
      <c r="D2613" s="103" t="s">
        <v>1439</v>
      </c>
      <c r="E2613" s="99" t="s">
        <v>4066</v>
      </c>
      <c r="F2613" s="103" t="s">
        <v>1375</v>
      </c>
      <c r="G2613" s="99" t="s">
        <v>4067</v>
      </c>
      <c r="H2613" s="103" t="s">
        <v>1375</v>
      </c>
      <c r="I2613" s="103" t="s">
        <v>1423</v>
      </c>
      <c r="J2613" s="99" t="s">
        <v>4067</v>
      </c>
    </row>
    <row r="2614" ht="90" spans="1:10">
      <c r="A2614" s="108"/>
      <c r="B2614" s="108"/>
      <c r="C2614" s="103" t="s">
        <v>1379</v>
      </c>
      <c r="D2614" s="103" t="s">
        <v>1394</v>
      </c>
      <c r="E2614" s="99" t="s">
        <v>4068</v>
      </c>
      <c r="F2614" s="103" t="s">
        <v>1375</v>
      </c>
      <c r="G2614" s="99" t="s">
        <v>4069</v>
      </c>
      <c r="H2614" s="103" t="s">
        <v>2182</v>
      </c>
      <c r="I2614" s="103" t="s">
        <v>1384</v>
      </c>
      <c r="J2614" s="99" t="s">
        <v>4070</v>
      </c>
    </row>
    <row r="2615" ht="22.5" spans="1:10">
      <c r="A2615" s="108"/>
      <c r="B2615" s="108"/>
      <c r="C2615" s="103" t="s">
        <v>1379</v>
      </c>
      <c r="D2615" s="103" t="s">
        <v>1394</v>
      </c>
      <c r="E2615" s="99" t="s">
        <v>4071</v>
      </c>
      <c r="F2615" s="103" t="s">
        <v>1375</v>
      </c>
      <c r="G2615" s="99" t="s">
        <v>1396</v>
      </c>
      <c r="H2615" s="103" t="s">
        <v>1397</v>
      </c>
      <c r="I2615" s="103" t="s">
        <v>1384</v>
      </c>
      <c r="J2615" s="99" t="s">
        <v>4071</v>
      </c>
    </row>
    <row r="2616" ht="67.5" spans="1:10">
      <c r="A2616" s="108"/>
      <c r="B2616" s="108"/>
      <c r="C2616" s="103" t="s">
        <v>1399</v>
      </c>
      <c r="D2616" s="103" t="s">
        <v>1400</v>
      </c>
      <c r="E2616" s="99" t="s">
        <v>4072</v>
      </c>
      <c r="F2616" s="103" t="s">
        <v>1375</v>
      </c>
      <c r="G2616" s="99" t="s">
        <v>4073</v>
      </c>
      <c r="H2616" s="103" t="s">
        <v>1397</v>
      </c>
      <c r="I2616" s="103" t="s">
        <v>1384</v>
      </c>
      <c r="J2616" s="99" t="s">
        <v>4074</v>
      </c>
    </row>
    <row r="2617" ht="56.25" spans="1:10">
      <c r="A2617" s="108"/>
      <c r="B2617" s="108"/>
      <c r="C2617" s="103" t="s">
        <v>1399</v>
      </c>
      <c r="D2617" s="103" t="s">
        <v>1400</v>
      </c>
      <c r="E2617" s="99" t="s">
        <v>4075</v>
      </c>
      <c r="F2617" s="103" t="s">
        <v>1375</v>
      </c>
      <c r="G2617" s="99" t="s">
        <v>2066</v>
      </c>
      <c r="H2617" s="103" t="s">
        <v>1397</v>
      </c>
      <c r="I2617" s="103" t="s">
        <v>1384</v>
      </c>
      <c r="J2617" s="99" t="s">
        <v>4076</v>
      </c>
    </row>
    <row r="2618" ht="67.5" spans="1:10">
      <c r="A2618" s="108"/>
      <c r="B2618" s="108"/>
      <c r="C2618" s="103" t="s">
        <v>1399</v>
      </c>
      <c r="D2618" s="103" t="s">
        <v>1400</v>
      </c>
      <c r="E2618" s="99" t="s">
        <v>4077</v>
      </c>
      <c r="F2618" s="103" t="s">
        <v>1375</v>
      </c>
      <c r="G2618" s="99" t="s">
        <v>2134</v>
      </c>
      <c r="H2618" s="103" t="s">
        <v>1388</v>
      </c>
      <c r="I2618" s="103" t="s">
        <v>1423</v>
      </c>
      <c r="J2618" s="99" t="s">
        <v>4078</v>
      </c>
    </row>
    <row r="2619" ht="33.75" spans="1:10">
      <c r="A2619" s="108"/>
      <c r="B2619" s="108"/>
      <c r="C2619" s="103" t="s">
        <v>1399</v>
      </c>
      <c r="D2619" s="103" t="s">
        <v>1400</v>
      </c>
      <c r="E2619" s="99" t="s">
        <v>4079</v>
      </c>
      <c r="F2619" s="103" t="s">
        <v>1375</v>
      </c>
      <c r="G2619" s="99" t="s">
        <v>4080</v>
      </c>
      <c r="H2619" s="103" t="s">
        <v>1397</v>
      </c>
      <c r="I2619" s="103" t="s">
        <v>1384</v>
      </c>
      <c r="J2619" s="99" t="s">
        <v>4080</v>
      </c>
    </row>
    <row r="2620" ht="45" spans="1:10">
      <c r="A2620" s="108"/>
      <c r="B2620" s="108"/>
      <c r="C2620" s="103" t="s">
        <v>1404</v>
      </c>
      <c r="D2620" s="103" t="s">
        <v>1405</v>
      </c>
      <c r="E2620" s="99" t="s">
        <v>4081</v>
      </c>
      <c r="F2620" s="103" t="s">
        <v>1375</v>
      </c>
      <c r="G2620" s="99" t="s">
        <v>1680</v>
      </c>
      <c r="H2620" s="103" t="s">
        <v>1397</v>
      </c>
      <c r="I2620" s="103" t="s">
        <v>1384</v>
      </c>
      <c r="J2620" s="99" t="s">
        <v>4082</v>
      </c>
    </row>
    <row r="2621" ht="45" spans="1:10">
      <c r="A2621" s="110"/>
      <c r="B2621" s="110"/>
      <c r="C2621" s="103" t="s">
        <v>1404</v>
      </c>
      <c r="D2621" s="103" t="s">
        <v>1405</v>
      </c>
      <c r="E2621" s="99" t="s">
        <v>4083</v>
      </c>
      <c r="F2621" s="103" t="s">
        <v>1375</v>
      </c>
      <c r="G2621" s="99" t="s">
        <v>1733</v>
      </c>
      <c r="H2621" s="103" t="s">
        <v>4084</v>
      </c>
      <c r="I2621" s="103" t="s">
        <v>1384</v>
      </c>
      <c r="J2621" s="99" t="s">
        <v>4085</v>
      </c>
    </row>
    <row r="2622" ht="45" spans="1:10">
      <c r="A2622" s="106" t="s">
        <v>4086</v>
      </c>
      <c r="B2622" s="106" t="s">
        <v>4035</v>
      </c>
      <c r="C2622" s="103" t="s">
        <v>1379</v>
      </c>
      <c r="D2622" s="103" t="s">
        <v>1380</v>
      </c>
      <c r="E2622" s="99" t="s">
        <v>4036</v>
      </c>
      <c r="F2622" s="103" t="s">
        <v>1375</v>
      </c>
      <c r="G2622" s="99" t="s">
        <v>4037</v>
      </c>
      <c r="H2622" s="103" t="s">
        <v>2182</v>
      </c>
      <c r="I2622" s="103" t="s">
        <v>1384</v>
      </c>
      <c r="J2622" s="99" t="s">
        <v>4038</v>
      </c>
    </row>
    <row r="2623" ht="45" spans="1:10">
      <c r="A2623" s="108"/>
      <c r="B2623" s="108"/>
      <c r="C2623" s="103" t="s">
        <v>1379</v>
      </c>
      <c r="D2623" s="103" t="s">
        <v>1439</v>
      </c>
      <c r="E2623" s="99" t="s">
        <v>4042</v>
      </c>
      <c r="F2623" s="103" t="s">
        <v>1375</v>
      </c>
      <c r="G2623" s="99" t="s">
        <v>4043</v>
      </c>
      <c r="H2623" s="103" t="s">
        <v>4044</v>
      </c>
      <c r="I2623" s="103" t="s">
        <v>1384</v>
      </c>
      <c r="J2623" s="99" t="s">
        <v>4045</v>
      </c>
    </row>
    <row r="2624" ht="33.75" spans="1:10">
      <c r="A2624" s="108"/>
      <c r="B2624" s="108"/>
      <c r="C2624" s="103" t="s">
        <v>1379</v>
      </c>
      <c r="D2624" s="103" t="s">
        <v>1394</v>
      </c>
      <c r="E2624" s="99" t="s">
        <v>4046</v>
      </c>
      <c r="F2624" s="103" t="s">
        <v>1375</v>
      </c>
      <c r="G2624" s="99" t="s">
        <v>4047</v>
      </c>
      <c r="H2624" s="103" t="s">
        <v>4048</v>
      </c>
      <c r="I2624" s="103" t="s">
        <v>1384</v>
      </c>
      <c r="J2624" s="99" t="s">
        <v>4049</v>
      </c>
    </row>
    <row r="2625" ht="90" spans="1:10">
      <c r="A2625" s="108"/>
      <c r="B2625" s="108"/>
      <c r="C2625" s="103" t="s">
        <v>1399</v>
      </c>
      <c r="D2625" s="103" t="s">
        <v>1400</v>
      </c>
      <c r="E2625" s="99" t="s">
        <v>4050</v>
      </c>
      <c r="F2625" s="103" t="s">
        <v>1375</v>
      </c>
      <c r="G2625" s="99" t="s">
        <v>4051</v>
      </c>
      <c r="H2625" s="103" t="s">
        <v>4052</v>
      </c>
      <c r="I2625" s="103" t="s">
        <v>1384</v>
      </c>
      <c r="J2625" s="99" t="s">
        <v>4051</v>
      </c>
    </row>
    <row r="2626" ht="33.75" spans="1:10">
      <c r="A2626" s="110"/>
      <c r="B2626" s="110"/>
      <c r="C2626" s="103" t="s">
        <v>1404</v>
      </c>
      <c r="D2626" s="103" t="s">
        <v>1405</v>
      </c>
      <c r="E2626" s="99" t="s">
        <v>1768</v>
      </c>
      <c r="F2626" s="103" t="s">
        <v>1375</v>
      </c>
      <c r="G2626" s="99" t="s">
        <v>1733</v>
      </c>
      <c r="H2626" s="103" t="s">
        <v>1678</v>
      </c>
      <c r="I2626" s="103" t="s">
        <v>1384</v>
      </c>
      <c r="J2626" s="99" t="s">
        <v>4053</v>
      </c>
    </row>
    <row r="2627" ht="45" spans="1:10">
      <c r="A2627" s="106" t="s">
        <v>4087</v>
      </c>
      <c r="B2627" s="106" t="s">
        <v>4035</v>
      </c>
      <c r="C2627" s="103" t="s">
        <v>1379</v>
      </c>
      <c r="D2627" s="103" t="s">
        <v>1380</v>
      </c>
      <c r="E2627" s="99" t="s">
        <v>4036</v>
      </c>
      <c r="F2627" s="103" t="s">
        <v>1375</v>
      </c>
      <c r="G2627" s="99" t="s">
        <v>4037</v>
      </c>
      <c r="H2627" s="103" t="s">
        <v>2182</v>
      </c>
      <c r="I2627" s="103" t="s">
        <v>1384</v>
      </c>
      <c r="J2627" s="99" t="s">
        <v>4038</v>
      </c>
    </row>
    <row r="2628" ht="33.75" spans="1:10">
      <c r="A2628" s="108"/>
      <c r="B2628" s="108"/>
      <c r="C2628" s="103" t="s">
        <v>1379</v>
      </c>
      <c r="D2628" s="103" t="s">
        <v>1380</v>
      </c>
      <c r="E2628" s="99" t="s">
        <v>4088</v>
      </c>
      <c r="F2628" s="103" t="s">
        <v>1375</v>
      </c>
      <c r="G2628" s="99" t="s">
        <v>4089</v>
      </c>
      <c r="H2628" s="103" t="s">
        <v>3967</v>
      </c>
      <c r="I2628" s="103" t="s">
        <v>1384</v>
      </c>
      <c r="J2628" s="99" t="s">
        <v>4090</v>
      </c>
    </row>
    <row r="2629" ht="45" spans="1:10">
      <c r="A2629" s="108"/>
      <c r="B2629" s="108"/>
      <c r="C2629" s="103" t="s">
        <v>1379</v>
      </c>
      <c r="D2629" s="103" t="s">
        <v>1439</v>
      </c>
      <c r="E2629" s="99" t="s">
        <v>4042</v>
      </c>
      <c r="F2629" s="103" t="s">
        <v>1375</v>
      </c>
      <c r="G2629" s="99" t="s">
        <v>4043</v>
      </c>
      <c r="H2629" s="103" t="s">
        <v>4044</v>
      </c>
      <c r="I2629" s="103" t="s">
        <v>1384</v>
      </c>
      <c r="J2629" s="99" t="s">
        <v>4045</v>
      </c>
    </row>
    <row r="2630" ht="33.75" spans="1:10">
      <c r="A2630" s="108"/>
      <c r="B2630" s="108"/>
      <c r="C2630" s="103" t="s">
        <v>1379</v>
      </c>
      <c r="D2630" s="103" t="s">
        <v>1394</v>
      </c>
      <c r="E2630" s="99" t="s">
        <v>4046</v>
      </c>
      <c r="F2630" s="103" t="s">
        <v>1375</v>
      </c>
      <c r="G2630" s="99" t="s">
        <v>4047</v>
      </c>
      <c r="H2630" s="103" t="s">
        <v>4048</v>
      </c>
      <c r="I2630" s="103" t="s">
        <v>1384</v>
      </c>
      <c r="J2630" s="99" t="s">
        <v>4049</v>
      </c>
    </row>
    <row r="2631" ht="90" spans="1:10">
      <c r="A2631" s="108"/>
      <c r="B2631" s="108"/>
      <c r="C2631" s="103" t="s">
        <v>1399</v>
      </c>
      <c r="D2631" s="103" t="s">
        <v>1400</v>
      </c>
      <c r="E2631" s="99" t="s">
        <v>4050</v>
      </c>
      <c r="F2631" s="103" t="s">
        <v>1375</v>
      </c>
      <c r="G2631" s="99" t="s">
        <v>4051</v>
      </c>
      <c r="H2631" s="103" t="s">
        <v>4052</v>
      </c>
      <c r="I2631" s="103" t="s">
        <v>1384</v>
      </c>
      <c r="J2631" s="99" t="s">
        <v>4051</v>
      </c>
    </row>
    <row r="2632" ht="33.75" spans="1:10">
      <c r="A2632" s="110"/>
      <c r="B2632" s="110"/>
      <c r="C2632" s="103" t="s">
        <v>1404</v>
      </c>
      <c r="D2632" s="103" t="s">
        <v>1405</v>
      </c>
      <c r="E2632" s="99" t="s">
        <v>1768</v>
      </c>
      <c r="F2632" s="103" t="s">
        <v>1375</v>
      </c>
      <c r="G2632" s="99" t="s">
        <v>1733</v>
      </c>
      <c r="H2632" s="103" t="s">
        <v>1678</v>
      </c>
      <c r="I2632" s="103" t="s">
        <v>1384</v>
      </c>
      <c r="J2632" s="99" t="s">
        <v>4053</v>
      </c>
    </row>
    <row r="2633" ht="33.75" spans="1:10">
      <c r="A2633" s="106" t="s">
        <v>4091</v>
      </c>
      <c r="B2633" s="106" t="s">
        <v>4092</v>
      </c>
      <c r="C2633" s="103" t="s">
        <v>1379</v>
      </c>
      <c r="D2633" s="103" t="s">
        <v>1380</v>
      </c>
      <c r="E2633" s="99" t="s">
        <v>4093</v>
      </c>
      <c r="F2633" s="103" t="s">
        <v>1375</v>
      </c>
      <c r="G2633" s="99" t="s">
        <v>1520</v>
      </c>
      <c r="H2633" s="103" t="s">
        <v>4094</v>
      </c>
      <c r="I2633" s="103" t="s">
        <v>1384</v>
      </c>
      <c r="J2633" s="99" t="s">
        <v>4095</v>
      </c>
    </row>
    <row r="2634" ht="45" spans="1:10">
      <c r="A2634" s="108"/>
      <c r="B2634" s="108"/>
      <c r="C2634" s="103" t="s">
        <v>1379</v>
      </c>
      <c r="D2634" s="103" t="s">
        <v>1380</v>
      </c>
      <c r="E2634" s="99" t="s">
        <v>4096</v>
      </c>
      <c r="F2634" s="103" t="s">
        <v>1375</v>
      </c>
      <c r="G2634" s="99" t="s">
        <v>4097</v>
      </c>
      <c r="H2634" s="103" t="s">
        <v>1586</v>
      </c>
      <c r="I2634" s="103" t="s">
        <v>1384</v>
      </c>
      <c r="J2634" s="99" t="s">
        <v>4098</v>
      </c>
    </row>
    <row r="2635" ht="22.5" spans="1:10">
      <c r="A2635" s="108"/>
      <c r="B2635" s="108"/>
      <c r="C2635" s="103" t="s">
        <v>1379</v>
      </c>
      <c r="D2635" s="103" t="s">
        <v>1439</v>
      </c>
      <c r="E2635" s="99" t="s">
        <v>4099</v>
      </c>
      <c r="F2635" s="103" t="s">
        <v>1375</v>
      </c>
      <c r="G2635" s="99" t="s">
        <v>1520</v>
      </c>
      <c r="H2635" s="103" t="s">
        <v>1397</v>
      </c>
      <c r="I2635" s="103" t="s">
        <v>1384</v>
      </c>
      <c r="J2635" s="99" t="s">
        <v>4100</v>
      </c>
    </row>
    <row r="2636" ht="33.75" spans="1:10">
      <c r="A2636" s="108"/>
      <c r="B2636" s="108"/>
      <c r="C2636" s="103" t="s">
        <v>1399</v>
      </c>
      <c r="D2636" s="103" t="s">
        <v>1400</v>
      </c>
      <c r="E2636" s="99" t="s">
        <v>4101</v>
      </c>
      <c r="F2636" s="103" t="s">
        <v>1375</v>
      </c>
      <c r="G2636" s="99" t="s">
        <v>4102</v>
      </c>
      <c r="H2636" s="103" t="s">
        <v>4103</v>
      </c>
      <c r="I2636" s="103" t="s">
        <v>1423</v>
      </c>
      <c r="J2636" s="99" t="s">
        <v>4104</v>
      </c>
    </row>
    <row r="2637" ht="56.25" spans="1:10">
      <c r="A2637" s="110"/>
      <c r="B2637" s="110"/>
      <c r="C2637" s="103" t="s">
        <v>1404</v>
      </c>
      <c r="D2637" s="103" t="s">
        <v>1405</v>
      </c>
      <c r="E2637" s="99" t="s">
        <v>4105</v>
      </c>
      <c r="F2637" s="103" t="s">
        <v>1375</v>
      </c>
      <c r="G2637" s="99" t="s">
        <v>2098</v>
      </c>
      <c r="H2637" s="103" t="s">
        <v>1397</v>
      </c>
      <c r="I2637" s="103" t="s">
        <v>1384</v>
      </c>
      <c r="J2637" s="99" t="s">
        <v>4106</v>
      </c>
    </row>
    <row r="2638" ht="33.75" spans="1:10">
      <c r="A2638" s="106" t="s">
        <v>4107</v>
      </c>
      <c r="B2638" s="106" t="s">
        <v>4108</v>
      </c>
      <c r="C2638" s="103" t="s">
        <v>1379</v>
      </c>
      <c r="D2638" s="103" t="s">
        <v>1380</v>
      </c>
      <c r="E2638" s="99" t="s">
        <v>4109</v>
      </c>
      <c r="F2638" s="103" t="s">
        <v>1375</v>
      </c>
      <c r="G2638" s="99" t="s">
        <v>1444</v>
      </c>
      <c r="H2638" s="103" t="s">
        <v>4094</v>
      </c>
      <c r="I2638" s="103" t="s">
        <v>1384</v>
      </c>
      <c r="J2638" s="99" t="s">
        <v>4110</v>
      </c>
    </row>
    <row r="2639" ht="22.5" spans="1:10">
      <c r="A2639" s="108"/>
      <c r="B2639" s="108"/>
      <c r="C2639" s="103" t="s">
        <v>1379</v>
      </c>
      <c r="D2639" s="103" t="s">
        <v>1439</v>
      </c>
      <c r="E2639" s="99" t="s">
        <v>4111</v>
      </c>
      <c r="F2639" s="103" t="s">
        <v>1375</v>
      </c>
      <c r="G2639" s="99" t="s">
        <v>4112</v>
      </c>
      <c r="H2639" s="103" t="s">
        <v>1397</v>
      </c>
      <c r="I2639" s="103" t="s">
        <v>1384</v>
      </c>
      <c r="J2639" s="99" t="s">
        <v>4100</v>
      </c>
    </row>
    <row r="2640" ht="22.5" spans="1:10">
      <c r="A2640" s="108"/>
      <c r="B2640" s="108"/>
      <c r="C2640" s="103" t="s">
        <v>1379</v>
      </c>
      <c r="D2640" s="103" t="s">
        <v>1439</v>
      </c>
      <c r="E2640" s="99" t="s">
        <v>4113</v>
      </c>
      <c r="F2640" s="103" t="s">
        <v>1375</v>
      </c>
      <c r="G2640" s="99" t="s">
        <v>4060</v>
      </c>
      <c r="H2640" s="103" t="s">
        <v>1397</v>
      </c>
      <c r="I2640" s="103" t="s">
        <v>1384</v>
      </c>
      <c r="J2640" s="99" t="s">
        <v>4114</v>
      </c>
    </row>
    <row r="2641" ht="45" spans="1:10">
      <c r="A2641" s="108"/>
      <c r="B2641" s="108"/>
      <c r="C2641" s="103" t="s">
        <v>1379</v>
      </c>
      <c r="D2641" s="103" t="s">
        <v>1439</v>
      </c>
      <c r="E2641" s="99" t="s">
        <v>4115</v>
      </c>
      <c r="F2641" s="103" t="s">
        <v>1375</v>
      </c>
      <c r="G2641" s="99" t="s">
        <v>1769</v>
      </c>
      <c r="H2641" s="103" t="s">
        <v>1397</v>
      </c>
      <c r="I2641" s="103" t="s">
        <v>1384</v>
      </c>
      <c r="J2641" s="99" t="s">
        <v>4116</v>
      </c>
    </row>
    <row r="2642" ht="22.5" spans="1:10">
      <c r="A2642" s="108"/>
      <c r="B2642" s="108"/>
      <c r="C2642" s="103" t="s">
        <v>1379</v>
      </c>
      <c r="D2642" s="103" t="s">
        <v>1439</v>
      </c>
      <c r="E2642" s="99" t="s">
        <v>4117</v>
      </c>
      <c r="F2642" s="103" t="s">
        <v>1375</v>
      </c>
      <c r="G2642" s="99" t="s">
        <v>1680</v>
      </c>
      <c r="H2642" s="103" t="s">
        <v>1397</v>
      </c>
      <c r="I2642" s="103" t="s">
        <v>1384</v>
      </c>
      <c r="J2642" s="99" t="s">
        <v>4118</v>
      </c>
    </row>
    <row r="2643" ht="56.25" spans="1:10">
      <c r="A2643" s="108"/>
      <c r="B2643" s="108"/>
      <c r="C2643" s="103" t="s">
        <v>1379</v>
      </c>
      <c r="D2643" s="103" t="s">
        <v>1394</v>
      </c>
      <c r="E2643" s="99" t="s">
        <v>4119</v>
      </c>
      <c r="F2643" s="103" t="s">
        <v>1375</v>
      </c>
      <c r="G2643" s="99" t="s">
        <v>4120</v>
      </c>
      <c r="H2643" s="103" t="s">
        <v>1505</v>
      </c>
      <c r="I2643" s="103" t="s">
        <v>1384</v>
      </c>
      <c r="J2643" s="99" t="s">
        <v>4121</v>
      </c>
    </row>
    <row r="2644" ht="56.25" spans="1:10">
      <c r="A2644" s="108"/>
      <c r="B2644" s="108"/>
      <c r="C2644" s="103" t="s">
        <v>1379</v>
      </c>
      <c r="D2644" s="103" t="s">
        <v>1394</v>
      </c>
      <c r="E2644" s="99" t="s">
        <v>4122</v>
      </c>
      <c r="F2644" s="103" t="s">
        <v>1375</v>
      </c>
      <c r="G2644" s="99" t="s">
        <v>1709</v>
      </c>
      <c r="H2644" s="103" t="s">
        <v>1505</v>
      </c>
      <c r="I2644" s="103" t="s">
        <v>1384</v>
      </c>
      <c r="J2644" s="99" t="s">
        <v>4123</v>
      </c>
    </row>
    <row r="2645" ht="33.75" spans="1:10">
      <c r="A2645" s="108"/>
      <c r="B2645" s="108"/>
      <c r="C2645" s="103" t="s">
        <v>1399</v>
      </c>
      <c r="D2645" s="103" t="s">
        <v>1400</v>
      </c>
      <c r="E2645" s="99" t="s">
        <v>4124</v>
      </c>
      <c r="F2645" s="103" t="s">
        <v>1375</v>
      </c>
      <c r="G2645" s="99" t="s">
        <v>4102</v>
      </c>
      <c r="H2645" s="103" t="s">
        <v>4103</v>
      </c>
      <c r="I2645" s="103" t="s">
        <v>1423</v>
      </c>
      <c r="J2645" s="99" t="s">
        <v>4104</v>
      </c>
    </row>
    <row r="2646" ht="56.25" spans="1:10">
      <c r="A2646" s="108"/>
      <c r="B2646" s="108"/>
      <c r="C2646" s="103" t="s">
        <v>1399</v>
      </c>
      <c r="D2646" s="103" t="s">
        <v>1400</v>
      </c>
      <c r="E2646" s="99" t="s">
        <v>4125</v>
      </c>
      <c r="F2646" s="103" t="s">
        <v>1375</v>
      </c>
      <c r="G2646" s="99" t="s">
        <v>4126</v>
      </c>
      <c r="H2646" s="103" t="s">
        <v>1375</v>
      </c>
      <c r="I2646" s="103" t="s">
        <v>1423</v>
      </c>
      <c r="J2646" s="99" t="s">
        <v>4127</v>
      </c>
    </row>
    <row r="2647" ht="56.25" spans="1:10">
      <c r="A2647" s="108"/>
      <c r="B2647" s="108"/>
      <c r="C2647" s="103" t="s">
        <v>1399</v>
      </c>
      <c r="D2647" s="103" t="s">
        <v>1400</v>
      </c>
      <c r="E2647" s="99" t="s">
        <v>4128</v>
      </c>
      <c r="F2647" s="103" t="s">
        <v>1375</v>
      </c>
      <c r="G2647" s="99" t="s">
        <v>1568</v>
      </c>
      <c r="H2647" s="103" t="s">
        <v>1397</v>
      </c>
      <c r="I2647" s="103" t="s">
        <v>1384</v>
      </c>
      <c r="J2647" s="99" t="s">
        <v>4128</v>
      </c>
    </row>
    <row r="2648" ht="33.75" spans="1:10">
      <c r="A2648" s="108"/>
      <c r="B2648" s="108"/>
      <c r="C2648" s="103" t="s">
        <v>1399</v>
      </c>
      <c r="D2648" s="103" t="s">
        <v>1400</v>
      </c>
      <c r="E2648" s="99" t="s">
        <v>4079</v>
      </c>
      <c r="F2648" s="103" t="s">
        <v>1375</v>
      </c>
      <c r="G2648" s="99" t="s">
        <v>4080</v>
      </c>
      <c r="H2648" s="103" t="s">
        <v>1397</v>
      </c>
      <c r="I2648" s="103" t="s">
        <v>1384</v>
      </c>
      <c r="J2648" s="99" t="s">
        <v>4080</v>
      </c>
    </row>
    <row r="2649" ht="45" spans="1:10">
      <c r="A2649" s="110"/>
      <c r="B2649" s="110"/>
      <c r="C2649" s="103" t="s">
        <v>1404</v>
      </c>
      <c r="D2649" s="103" t="s">
        <v>1405</v>
      </c>
      <c r="E2649" s="99" t="s">
        <v>4129</v>
      </c>
      <c r="F2649" s="103" t="s">
        <v>1375</v>
      </c>
      <c r="G2649" s="99" t="s">
        <v>2098</v>
      </c>
      <c r="H2649" s="103" t="s">
        <v>1397</v>
      </c>
      <c r="I2649" s="103" t="s">
        <v>1384</v>
      </c>
      <c r="J2649" s="99" t="s">
        <v>4130</v>
      </c>
    </row>
    <row r="2650" spans="1:10">
      <c r="A2650" s="99" t="s">
        <v>4131</v>
      </c>
      <c r="B2650" s="104"/>
      <c r="C2650" s="104"/>
      <c r="D2650" s="104"/>
      <c r="E2650" s="104"/>
      <c r="F2650" s="105"/>
      <c r="G2650" s="104"/>
      <c r="H2650" s="105"/>
      <c r="I2650" s="105"/>
      <c r="J2650" s="104"/>
    </row>
    <row r="2651" spans="1:10">
      <c r="A2651" s="99" t="s">
        <v>4132</v>
      </c>
      <c r="B2651" s="104"/>
      <c r="C2651" s="104"/>
      <c r="D2651" s="104"/>
      <c r="E2651" s="104"/>
      <c r="F2651" s="105"/>
      <c r="G2651" s="104"/>
      <c r="H2651" s="105"/>
      <c r="I2651" s="105"/>
      <c r="J2651" s="104"/>
    </row>
    <row r="2652" ht="22.5" spans="1:10">
      <c r="A2652" s="106" t="s">
        <v>4133</v>
      </c>
      <c r="B2652" s="106" t="s">
        <v>1542</v>
      </c>
      <c r="C2652" s="103" t="s">
        <v>1379</v>
      </c>
      <c r="D2652" s="103" t="s">
        <v>1380</v>
      </c>
      <c r="E2652" s="99" t="s">
        <v>1542</v>
      </c>
      <c r="F2652" s="103" t="s">
        <v>1375</v>
      </c>
      <c r="G2652" s="99" t="s">
        <v>1542</v>
      </c>
      <c r="H2652" s="103" t="s">
        <v>1397</v>
      </c>
      <c r="I2652" s="103" t="s">
        <v>1384</v>
      </c>
      <c r="J2652" s="99" t="s">
        <v>1542</v>
      </c>
    </row>
    <row r="2653" ht="22.5" spans="1:10">
      <c r="A2653" s="108"/>
      <c r="B2653" s="108"/>
      <c r="C2653" s="103" t="s">
        <v>1399</v>
      </c>
      <c r="D2653" s="103" t="s">
        <v>1543</v>
      </c>
      <c r="E2653" s="99" t="s">
        <v>1542</v>
      </c>
      <c r="F2653" s="103" t="s">
        <v>1375</v>
      </c>
      <c r="G2653" s="99" t="s">
        <v>1542</v>
      </c>
      <c r="H2653" s="103" t="s">
        <v>1397</v>
      </c>
      <c r="I2653" s="103" t="s">
        <v>1384</v>
      </c>
      <c r="J2653" s="99" t="s">
        <v>1542</v>
      </c>
    </row>
    <row r="2654" ht="22.5" spans="1:10">
      <c r="A2654" s="110"/>
      <c r="B2654" s="110"/>
      <c r="C2654" s="103" t="s">
        <v>1404</v>
      </c>
      <c r="D2654" s="103" t="s">
        <v>1405</v>
      </c>
      <c r="E2654" s="99" t="s">
        <v>1542</v>
      </c>
      <c r="F2654" s="103" t="s">
        <v>1375</v>
      </c>
      <c r="G2654" s="99" t="s">
        <v>1542</v>
      </c>
      <c r="H2654" s="103" t="s">
        <v>1397</v>
      </c>
      <c r="I2654" s="103" t="s">
        <v>1384</v>
      </c>
      <c r="J2654" s="99" t="s">
        <v>1542</v>
      </c>
    </row>
    <row r="2655" spans="1:10">
      <c r="A2655" s="99" t="s">
        <v>4134</v>
      </c>
      <c r="B2655" s="104"/>
      <c r="C2655" s="104"/>
      <c r="D2655" s="104"/>
      <c r="E2655" s="104"/>
      <c r="F2655" s="105"/>
      <c r="G2655" s="104"/>
      <c r="H2655" s="105"/>
      <c r="I2655" s="105"/>
      <c r="J2655" s="104"/>
    </row>
    <row r="2656" spans="1:10">
      <c r="A2656" s="99" t="s">
        <v>4135</v>
      </c>
      <c r="B2656" s="104"/>
      <c r="C2656" s="104"/>
      <c r="D2656" s="104"/>
      <c r="E2656" s="104"/>
      <c r="F2656" s="105"/>
      <c r="G2656" s="104"/>
      <c r="H2656" s="105"/>
      <c r="I2656" s="105"/>
      <c r="J2656" s="104"/>
    </row>
    <row r="2657" ht="33.75" spans="1:10">
      <c r="A2657" s="106" t="s">
        <v>4136</v>
      </c>
      <c r="B2657" s="106" t="s">
        <v>4137</v>
      </c>
      <c r="C2657" s="103" t="s">
        <v>1379</v>
      </c>
      <c r="D2657" s="103" t="s">
        <v>1380</v>
      </c>
      <c r="E2657" s="99" t="s">
        <v>4138</v>
      </c>
      <c r="F2657" s="103" t="s">
        <v>1528</v>
      </c>
      <c r="G2657" s="99" t="s">
        <v>1517</v>
      </c>
      <c r="H2657" s="103" t="s">
        <v>1530</v>
      </c>
      <c r="I2657" s="103" t="s">
        <v>1384</v>
      </c>
      <c r="J2657" s="99" t="s">
        <v>3173</v>
      </c>
    </row>
    <row r="2658" ht="33.75" spans="1:10">
      <c r="A2658" s="108"/>
      <c r="B2658" s="108"/>
      <c r="C2658" s="103" t="s">
        <v>1379</v>
      </c>
      <c r="D2658" s="103" t="s">
        <v>1439</v>
      </c>
      <c r="E2658" s="99" t="s">
        <v>4139</v>
      </c>
      <c r="F2658" s="103" t="s">
        <v>1528</v>
      </c>
      <c r="G2658" s="99" t="s">
        <v>2196</v>
      </c>
      <c r="H2658" s="103" t="s">
        <v>1397</v>
      </c>
      <c r="I2658" s="103" t="s">
        <v>1384</v>
      </c>
      <c r="J2658" s="99" t="s">
        <v>4140</v>
      </c>
    </row>
    <row r="2659" ht="22.5" spans="1:10">
      <c r="A2659" s="108"/>
      <c r="B2659" s="108"/>
      <c r="C2659" s="103" t="s">
        <v>1379</v>
      </c>
      <c r="D2659" s="103" t="s">
        <v>1394</v>
      </c>
      <c r="E2659" s="99" t="s">
        <v>3078</v>
      </c>
      <c r="F2659" s="103" t="s">
        <v>1528</v>
      </c>
      <c r="G2659" s="99" t="s">
        <v>1472</v>
      </c>
      <c r="H2659" s="103" t="s">
        <v>1397</v>
      </c>
      <c r="I2659" s="103" t="s">
        <v>1384</v>
      </c>
      <c r="J2659" s="99" t="s">
        <v>3274</v>
      </c>
    </row>
    <row r="2660" ht="22.5" spans="1:10">
      <c r="A2660" s="108"/>
      <c r="B2660" s="108"/>
      <c r="C2660" s="103" t="s">
        <v>1379</v>
      </c>
      <c r="D2660" s="103" t="s">
        <v>1583</v>
      </c>
      <c r="E2660" s="99" t="s">
        <v>4141</v>
      </c>
      <c r="F2660" s="103" t="s">
        <v>1375</v>
      </c>
      <c r="G2660" s="99" t="s">
        <v>1431</v>
      </c>
      <c r="H2660" s="103" t="s">
        <v>1536</v>
      </c>
      <c r="I2660" s="103" t="s">
        <v>1384</v>
      </c>
      <c r="J2660" s="99" t="s">
        <v>3276</v>
      </c>
    </row>
    <row r="2661" ht="101.25" spans="1:10">
      <c r="A2661" s="108"/>
      <c r="B2661" s="108"/>
      <c r="C2661" s="103" t="s">
        <v>1399</v>
      </c>
      <c r="D2661" s="103" t="s">
        <v>1400</v>
      </c>
      <c r="E2661" s="99" t="s">
        <v>4142</v>
      </c>
      <c r="F2661" s="103" t="s">
        <v>1487</v>
      </c>
      <c r="G2661" s="99" t="s">
        <v>1874</v>
      </c>
      <c r="H2661" s="103" t="s">
        <v>1397</v>
      </c>
      <c r="I2661" s="103" t="s">
        <v>1384</v>
      </c>
      <c r="J2661" s="99" t="s">
        <v>3175</v>
      </c>
    </row>
    <row r="2662" ht="90" spans="1:10">
      <c r="A2662" s="110"/>
      <c r="B2662" s="110"/>
      <c r="C2662" s="103" t="s">
        <v>1404</v>
      </c>
      <c r="D2662" s="103" t="s">
        <v>1405</v>
      </c>
      <c r="E2662" s="99" t="s">
        <v>4143</v>
      </c>
      <c r="F2662" s="103" t="s">
        <v>1487</v>
      </c>
      <c r="G2662" s="99" t="s">
        <v>1450</v>
      </c>
      <c r="H2662" s="103" t="s">
        <v>1397</v>
      </c>
      <c r="I2662" s="103" t="s">
        <v>1384</v>
      </c>
      <c r="J2662" s="99" t="s">
        <v>3177</v>
      </c>
    </row>
    <row r="2663" ht="22.5" spans="1:10">
      <c r="A2663" s="106" t="s">
        <v>4144</v>
      </c>
      <c r="B2663" s="106" t="s">
        <v>3201</v>
      </c>
      <c r="C2663" s="103" t="s">
        <v>1379</v>
      </c>
      <c r="D2663" s="103" t="s">
        <v>1380</v>
      </c>
      <c r="E2663" s="99" t="s">
        <v>3202</v>
      </c>
      <c r="F2663" s="103" t="s">
        <v>1487</v>
      </c>
      <c r="G2663" s="99" t="s">
        <v>4145</v>
      </c>
      <c r="H2663" s="103" t="s">
        <v>1470</v>
      </c>
      <c r="I2663" s="103" t="s">
        <v>1384</v>
      </c>
      <c r="J2663" s="99" t="s">
        <v>3204</v>
      </c>
    </row>
    <row r="2664" ht="22.5" spans="1:10">
      <c r="A2664" s="108"/>
      <c r="B2664" s="108"/>
      <c r="C2664" s="103" t="s">
        <v>1379</v>
      </c>
      <c r="D2664" s="103" t="s">
        <v>1439</v>
      </c>
      <c r="E2664" s="99" t="s">
        <v>3205</v>
      </c>
      <c r="F2664" s="103" t="s">
        <v>1487</v>
      </c>
      <c r="G2664" s="99" t="s">
        <v>1426</v>
      </c>
      <c r="H2664" s="103" t="s">
        <v>1397</v>
      </c>
      <c r="I2664" s="103" t="s">
        <v>1384</v>
      </c>
      <c r="J2664" s="99" t="s">
        <v>3206</v>
      </c>
    </row>
    <row r="2665" ht="22.5" spans="1:10">
      <c r="A2665" s="108"/>
      <c r="B2665" s="108"/>
      <c r="C2665" s="103" t="s">
        <v>1379</v>
      </c>
      <c r="D2665" s="103" t="s">
        <v>1583</v>
      </c>
      <c r="E2665" s="99" t="s">
        <v>3207</v>
      </c>
      <c r="F2665" s="103" t="s">
        <v>1841</v>
      </c>
      <c r="G2665" s="99" t="s">
        <v>3741</v>
      </c>
      <c r="H2665" s="103" t="s">
        <v>3208</v>
      </c>
      <c r="I2665" s="103" t="s">
        <v>1384</v>
      </c>
      <c r="J2665" s="99" t="s">
        <v>3209</v>
      </c>
    </row>
    <row r="2666" ht="33.75" spans="1:10">
      <c r="A2666" s="108"/>
      <c r="B2666" s="108"/>
      <c r="C2666" s="103" t="s">
        <v>1399</v>
      </c>
      <c r="D2666" s="103" t="s">
        <v>1400</v>
      </c>
      <c r="E2666" s="99" t="s">
        <v>3210</v>
      </c>
      <c r="F2666" s="103" t="s">
        <v>1487</v>
      </c>
      <c r="G2666" s="99" t="s">
        <v>1577</v>
      </c>
      <c r="H2666" s="103" t="s">
        <v>1397</v>
      </c>
      <c r="I2666" s="103" t="s">
        <v>1384</v>
      </c>
      <c r="J2666" s="99" t="s">
        <v>3211</v>
      </c>
    </row>
    <row r="2667" ht="67.5" spans="1:10">
      <c r="A2667" s="110"/>
      <c r="B2667" s="110"/>
      <c r="C2667" s="103" t="s">
        <v>1404</v>
      </c>
      <c r="D2667" s="103" t="s">
        <v>1405</v>
      </c>
      <c r="E2667" s="99" t="s">
        <v>3212</v>
      </c>
      <c r="F2667" s="103" t="s">
        <v>1487</v>
      </c>
      <c r="G2667" s="99" t="s">
        <v>1450</v>
      </c>
      <c r="H2667" s="103" t="s">
        <v>1397</v>
      </c>
      <c r="I2667" s="103" t="s">
        <v>1384</v>
      </c>
      <c r="J2667" s="99" t="s">
        <v>3148</v>
      </c>
    </row>
    <row r="2668" ht="33.75" spans="1:10">
      <c r="A2668" s="106" t="s">
        <v>4146</v>
      </c>
      <c r="B2668" s="106" t="s">
        <v>4137</v>
      </c>
      <c r="C2668" s="103" t="s">
        <v>1379</v>
      </c>
      <c r="D2668" s="103" t="s">
        <v>1380</v>
      </c>
      <c r="E2668" s="99" t="s">
        <v>4138</v>
      </c>
      <c r="F2668" s="103" t="s">
        <v>1528</v>
      </c>
      <c r="G2668" s="99" t="s">
        <v>1517</v>
      </c>
      <c r="H2668" s="103" t="s">
        <v>1530</v>
      </c>
      <c r="I2668" s="103" t="s">
        <v>1384</v>
      </c>
      <c r="J2668" s="99" t="s">
        <v>3173</v>
      </c>
    </row>
    <row r="2669" ht="45" spans="1:10">
      <c r="A2669" s="108"/>
      <c r="B2669" s="108"/>
      <c r="C2669" s="103" t="s">
        <v>1379</v>
      </c>
      <c r="D2669" s="103" t="s">
        <v>1439</v>
      </c>
      <c r="E2669" s="99" t="s">
        <v>3229</v>
      </c>
      <c r="F2669" s="103" t="s">
        <v>1528</v>
      </c>
      <c r="G2669" s="99" t="s">
        <v>1472</v>
      </c>
      <c r="H2669" s="103" t="s">
        <v>1397</v>
      </c>
      <c r="I2669" s="103" t="s">
        <v>1384</v>
      </c>
      <c r="J2669" s="99" t="s">
        <v>3273</v>
      </c>
    </row>
    <row r="2670" ht="22.5" spans="1:10">
      <c r="A2670" s="108"/>
      <c r="B2670" s="108"/>
      <c r="C2670" s="103" t="s">
        <v>1379</v>
      </c>
      <c r="D2670" s="103" t="s">
        <v>1394</v>
      </c>
      <c r="E2670" s="99" t="s">
        <v>3078</v>
      </c>
      <c r="F2670" s="103" t="s">
        <v>1528</v>
      </c>
      <c r="G2670" s="99" t="s">
        <v>1472</v>
      </c>
      <c r="H2670" s="103" t="s">
        <v>1397</v>
      </c>
      <c r="I2670" s="103" t="s">
        <v>1384</v>
      </c>
      <c r="J2670" s="99" t="s">
        <v>3274</v>
      </c>
    </row>
    <row r="2671" ht="22.5" spans="1:10">
      <c r="A2671" s="108"/>
      <c r="B2671" s="108"/>
      <c r="C2671" s="103" t="s">
        <v>1379</v>
      </c>
      <c r="D2671" s="103" t="s">
        <v>1583</v>
      </c>
      <c r="E2671" s="99" t="s">
        <v>4147</v>
      </c>
      <c r="F2671" s="103" t="s">
        <v>1375</v>
      </c>
      <c r="G2671" s="99" t="s">
        <v>2689</v>
      </c>
      <c r="H2671" s="103" t="s">
        <v>1536</v>
      </c>
      <c r="I2671" s="103" t="s">
        <v>1384</v>
      </c>
      <c r="J2671" s="99" t="s">
        <v>3276</v>
      </c>
    </row>
    <row r="2672" ht="22.5" spans="1:10">
      <c r="A2672" s="108"/>
      <c r="B2672" s="108"/>
      <c r="C2672" s="103" t="s">
        <v>1379</v>
      </c>
      <c r="D2672" s="103" t="s">
        <v>1583</v>
      </c>
      <c r="E2672" s="99" t="s">
        <v>4141</v>
      </c>
      <c r="F2672" s="103" t="s">
        <v>1375</v>
      </c>
      <c r="G2672" s="99" t="s">
        <v>1431</v>
      </c>
      <c r="H2672" s="103" t="s">
        <v>1536</v>
      </c>
      <c r="I2672" s="103" t="s">
        <v>1384</v>
      </c>
      <c r="J2672" s="99" t="s">
        <v>3276</v>
      </c>
    </row>
    <row r="2673" ht="101.25" spans="1:10">
      <c r="A2673" s="108"/>
      <c r="B2673" s="108"/>
      <c r="C2673" s="103" t="s">
        <v>1399</v>
      </c>
      <c r="D2673" s="103" t="s">
        <v>1400</v>
      </c>
      <c r="E2673" s="99" t="s">
        <v>3082</v>
      </c>
      <c r="F2673" s="103" t="s">
        <v>1487</v>
      </c>
      <c r="G2673" s="99" t="s">
        <v>1450</v>
      </c>
      <c r="H2673" s="103" t="s">
        <v>1397</v>
      </c>
      <c r="I2673" s="103" t="s">
        <v>1384</v>
      </c>
      <c r="J2673" s="99" t="s">
        <v>3175</v>
      </c>
    </row>
    <row r="2674" ht="90" spans="1:10">
      <c r="A2674" s="110"/>
      <c r="B2674" s="110"/>
      <c r="C2674" s="103" t="s">
        <v>1404</v>
      </c>
      <c r="D2674" s="103" t="s">
        <v>1405</v>
      </c>
      <c r="E2674" s="99" t="s">
        <v>4143</v>
      </c>
      <c r="F2674" s="103" t="s">
        <v>1487</v>
      </c>
      <c r="G2674" s="99" t="s">
        <v>1450</v>
      </c>
      <c r="H2674" s="103" t="s">
        <v>1397</v>
      </c>
      <c r="I2674" s="103" t="s">
        <v>1384</v>
      </c>
      <c r="J2674" s="99" t="s">
        <v>3177</v>
      </c>
    </row>
    <row r="2675" spans="1:10">
      <c r="A2675" s="99" t="s">
        <v>4148</v>
      </c>
      <c r="B2675" s="104"/>
      <c r="C2675" s="104"/>
      <c r="D2675" s="104"/>
      <c r="E2675" s="104"/>
      <c r="F2675" s="105"/>
      <c r="G2675" s="104"/>
      <c r="H2675" s="105"/>
      <c r="I2675" s="105"/>
      <c r="J2675" s="104"/>
    </row>
    <row r="2676" spans="1:10">
      <c r="A2676" s="99" t="s">
        <v>4149</v>
      </c>
      <c r="B2676" s="104"/>
      <c r="C2676" s="104"/>
      <c r="D2676" s="104"/>
      <c r="E2676" s="104"/>
      <c r="F2676" s="105"/>
      <c r="G2676" s="104"/>
      <c r="H2676" s="105"/>
      <c r="I2676" s="105"/>
      <c r="J2676" s="104"/>
    </row>
    <row r="2677" ht="56.25" spans="1:10">
      <c r="A2677" s="106" t="s">
        <v>4150</v>
      </c>
      <c r="B2677" s="106" t="s">
        <v>3297</v>
      </c>
      <c r="C2677" s="103" t="s">
        <v>1379</v>
      </c>
      <c r="D2677" s="103" t="s">
        <v>1380</v>
      </c>
      <c r="E2677" s="99" t="s">
        <v>3282</v>
      </c>
      <c r="F2677" s="103" t="s">
        <v>1528</v>
      </c>
      <c r="G2677" s="99" t="s">
        <v>4151</v>
      </c>
      <c r="H2677" s="103" t="s">
        <v>1678</v>
      </c>
      <c r="I2677" s="103" t="s">
        <v>1384</v>
      </c>
      <c r="J2677" s="99" t="s">
        <v>4152</v>
      </c>
    </row>
    <row r="2678" ht="67.5" spans="1:10">
      <c r="A2678" s="108"/>
      <c r="B2678" s="108"/>
      <c r="C2678" s="103" t="s">
        <v>1379</v>
      </c>
      <c r="D2678" s="103" t="s">
        <v>1439</v>
      </c>
      <c r="E2678" s="99" t="s">
        <v>3184</v>
      </c>
      <c r="F2678" s="103" t="s">
        <v>1528</v>
      </c>
      <c r="G2678" s="99" t="s">
        <v>1396</v>
      </c>
      <c r="H2678" s="103" t="s">
        <v>1397</v>
      </c>
      <c r="I2678" s="103" t="s">
        <v>1384</v>
      </c>
      <c r="J2678" s="99" t="s">
        <v>3185</v>
      </c>
    </row>
    <row r="2679" ht="45" spans="1:10">
      <c r="A2679" s="108"/>
      <c r="B2679" s="108"/>
      <c r="C2679" s="103" t="s">
        <v>1379</v>
      </c>
      <c r="D2679" s="103" t="s">
        <v>1439</v>
      </c>
      <c r="E2679" s="99" t="s">
        <v>3285</v>
      </c>
      <c r="F2679" s="103" t="s">
        <v>1487</v>
      </c>
      <c r="G2679" s="99" t="s">
        <v>1477</v>
      </c>
      <c r="H2679" s="103" t="s">
        <v>1397</v>
      </c>
      <c r="I2679" s="103" t="s">
        <v>1384</v>
      </c>
      <c r="J2679" s="99" t="s">
        <v>3187</v>
      </c>
    </row>
    <row r="2680" ht="22.5" spans="1:10">
      <c r="A2680" s="108"/>
      <c r="B2680" s="108"/>
      <c r="C2680" s="103" t="s">
        <v>1379</v>
      </c>
      <c r="D2680" s="103" t="s">
        <v>1394</v>
      </c>
      <c r="E2680" s="99" t="s">
        <v>3188</v>
      </c>
      <c r="F2680" s="103" t="s">
        <v>1528</v>
      </c>
      <c r="G2680" s="99" t="s">
        <v>1396</v>
      </c>
      <c r="H2680" s="103" t="s">
        <v>1397</v>
      </c>
      <c r="I2680" s="103" t="s">
        <v>1384</v>
      </c>
      <c r="J2680" s="99" t="s">
        <v>3164</v>
      </c>
    </row>
    <row r="2681" ht="67.5" spans="1:10">
      <c r="A2681" s="108"/>
      <c r="B2681" s="108"/>
      <c r="C2681" s="103" t="s">
        <v>1379</v>
      </c>
      <c r="D2681" s="103" t="s">
        <v>1583</v>
      </c>
      <c r="E2681" s="99" t="s">
        <v>4153</v>
      </c>
      <c r="F2681" s="103" t="s">
        <v>1528</v>
      </c>
      <c r="G2681" s="99" t="s">
        <v>3190</v>
      </c>
      <c r="H2681" s="103" t="s">
        <v>1924</v>
      </c>
      <c r="I2681" s="103" t="s">
        <v>1384</v>
      </c>
      <c r="J2681" s="99" t="s">
        <v>3191</v>
      </c>
    </row>
    <row r="2682" ht="33.75" spans="1:10">
      <c r="A2682" s="108"/>
      <c r="B2682" s="108"/>
      <c r="C2682" s="103" t="s">
        <v>1399</v>
      </c>
      <c r="D2682" s="103" t="s">
        <v>1400</v>
      </c>
      <c r="E2682" s="99" t="s">
        <v>3300</v>
      </c>
      <c r="F2682" s="103" t="s">
        <v>1487</v>
      </c>
      <c r="G2682" s="99" t="s">
        <v>1927</v>
      </c>
      <c r="H2682" s="103" t="s">
        <v>1397</v>
      </c>
      <c r="I2682" s="103" t="s">
        <v>1384</v>
      </c>
      <c r="J2682" s="99" t="s">
        <v>3193</v>
      </c>
    </row>
    <row r="2683" ht="67.5" spans="1:10">
      <c r="A2683" s="108"/>
      <c r="B2683" s="108"/>
      <c r="C2683" s="103" t="s">
        <v>1399</v>
      </c>
      <c r="D2683" s="103" t="s">
        <v>1503</v>
      </c>
      <c r="E2683" s="99" t="s">
        <v>3194</v>
      </c>
      <c r="F2683" s="103" t="s">
        <v>1528</v>
      </c>
      <c r="G2683" s="99" t="s">
        <v>2231</v>
      </c>
      <c r="H2683" s="103" t="s">
        <v>1505</v>
      </c>
      <c r="I2683" s="103" t="s">
        <v>1384</v>
      </c>
      <c r="J2683" s="99" t="s">
        <v>3195</v>
      </c>
    </row>
    <row r="2684" ht="67.5" spans="1:10">
      <c r="A2684" s="108"/>
      <c r="B2684" s="108"/>
      <c r="C2684" s="103" t="s">
        <v>1404</v>
      </c>
      <c r="D2684" s="103" t="s">
        <v>1405</v>
      </c>
      <c r="E2684" s="99" t="s">
        <v>3196</v>
      </c>
      <c r="F2684" s="103" t="s">
        <v>1487</v>
      </c>
      <c r="G2684" s="99" t="s">
        <v>1426</v>
      </c>
      <c r="H2684" s="103" t="s">
        <v>1397</v>
      </c>
      <c r="I2684" s="103" t="s">
        <v>1384</v>
      </c>
      <c r="J2684" s="99" t="s">
        <v>3197</v>
      </c>
    </row>
    <row r="2685" ht="67.5" spans="1:10">
      <c r="A2685" s="110"/>
      <c r="B2685" s="110"/>
      <c r="C2685" s="103" t="s">
        <v>1404</v>
      </c>
      <c r="D2685" s="103" t="s">
        <v>1405</v>
      </c>
      <c r="E2685" s="99" t="s">
        <v>3198</v>
      </c>
      <c r="F2685" s="103" t="s">
        <v>1487</v>
      </c>
      <c r="G2685" s="99" t="s">
        <v>1426</v>
      </c>
      <c r="H2685" s="103" t="s">
        <v>1397</v>
      </c>
      <c r="I2685" s="103" t="s">
        <v>1384</v>
      </c>
      <c r="J2685" s="99" t="s">
        <v>3199</v>
      </c>
    </row>
    <row r="2686" ht="56.25" spans="1:10">
      <c r="A2686" s="106" t="s">
        <v>3239</v>
      </c>
      <c r="B2686" s="106" t="s">
        <v>3240</v>
      </c>
      <c r="C2686" s="103" t="s">
        <v>1379</v>
      </c>
      <c r="D2686" s="103" t="s">
        <v>1380</v>
      </c>
      <c r="E2686" s="99" t="s">
        <v>3241</v>
      </c>
      <c r="F2686" s="103" t="s">
        <v>1528</v>
      </c>
      <c r="G2686" s="99" t="s">
        <v>1517</v>
      </c>
      <c r="H2686" s="103" t="s">
        <v>1678</v>
      </c>
      <c r="I2686" s="103" t="s">
        <v>1384</v>
      </c>
      <c r="J2686" s="99" t="s">
        <v>3243</v>
      </c>
    </row>
    <row r="2687" ht="56.25" spans="1:10">
      <c r="A2687" s="108"/>
      <c r="B2687" s="108"/>
      <c r="C2687" s="103" t="s">
        <v>1379</v>
      </c>
      <c r="D2687" s="103" t="s">
        <v>1439</v>
      </c>
      <c r="E2687" s="99" t="s">
        <v>3184</v>
      </c>
      <c r="F2687" s="103" t="s">
        <v>1528</v>
      </c>
      <c r="G2687" s="99" t="s">
        <v>1396</v>
      </c>
      <c r="H2687" s="103" t="s">
        <v>1397</v>
      </c>
      <c r="I2687" s="103" t="s">
        <v>1384</v>
      </c>
      <c r="J2687" s="99" t="s">
        <v>3245</v>
      </c>
    </row>
    <row r="2688" ht="45" spans="1:10">
      <c r="A2688" s="108"/>
      <c r="B2688" s="108"/>
      <c r="C2688" s="103" t="s">
        <v>1379</v>
      </c>
      <c r="D2688" s="103" t="s">
        <v>1439</v>
      </c>
      <c r="E2688" s="99" t="s">
        <v>3186</v>
      </c>
      <c r="F2688" s="103" t="s">
        <v>1487</v>
      </c>
      <c r="G2688" s="99" t="s">
        <v>1477</v>
      </c>
      <c r="H2688" s="103" t="s">
        <v>1397</v>
      </c>
      <c r="I2688" s="103" t="s">
        <v>1384</v>
      </c>
      <c r="J2688" s="99" t="s">
        <v>3187</v>
      </c>
    </row>
    <row r="2689" ht="22.5" spans="1:10">
      <c r="A2689" s="108"/>
      <c r="B2689" s="108"/>
      <c r="C2689" s="103" t="s">
        <v>1379</v>
      </c>
      <c r="D2689" s="103" t="s">
        <v>1394</v>
      </c>
      <c r="E2689" s="99" t="s">
        <v>3188</v>
      </c>
      <c r="F2689" s="103" t="s">
        <v>1528</v>
      </c>
      <c r="G2689" s="99" t="s">
        <v>1396</v>
      </c>
      <c r="H2689" s="103" t="s">
        <v>1397</v>
      </c>
      <c r="I2689" s="103" t="s">
        <v>1384</v>
      </c>
      <c r="J2689" s="99" t="s">
        <v>3164</v>
      </c>
    </row>
    <row r="2690" ht="56.25" spans="1:10">
      <c r="A2690" s="108"/>
      <c r="B2690" s="108"/>
      <c r="C2690" s="103" t="s">
        <v>1379</v>
      </c>
      <c r="D2690" s="103" t="s">
        <v>1583</v>
      </c>
      <c r="E2690" s="99" t="s">
        <v>4154</v>
      </c>
      <c r="F2690" s="103" t="s">
        <v>1528</v>
      </c>
      <c r="G2690" s="99" t="s">
        <v>2227</v>
      </c>
      <c r="H2690" s="103" t="s">
        <v>1924</v>
      </c>
      <c r="I2690" s="103" t="s">
        <v>1384</v>
      </c>
      <c r="J2690" s="99" t="s">
        <v>3247</v>
      </c>
    </row>
    <row r="2691" ht="33.75" spans="1:10">
      <c r="A2691" s="108"/>
      <c r="B2691" s="108"/>
      <c r="C2691" s="103" t="s">
        <v>1399</v>
      </c>
      <c r="D2691" s="103" t="s">
        <v>1400</v>
      </c>
      <c r="E2691" s="99" t="s">
        <v>3300</v>
      </c>
      <c r="F2691" s="103" t="s">
        <v>1487</v>
      </c>
      <c r="G2691" s="99" t="s">
        <v>1927</v>
      </c>
      <c r="H2691" s="103" t="s">
        <v>1397</v>
      </c>
      <c r="I2691" s="103" t="s">
        <v>1384</v>
      </c>
      <c r="J2691" s="99" t="s">
        <v>3193</v>
      </c>
    </row>
    <row r="2692" ht="67.5" spans="1:10">
      <c r="A2692" s="108"/>
      <c r="B2692" s="108"/>
      <c r="C2692" s="103" t="s">
        <v>1399</v>
      </c>
      <c r="D2692" s="103" t="s">
        <v>1503</v>
      </c>
      <c r="E2692" s="99" t="s">
        <v>3194</v>
      </c>
      <c r="F2692" s="103" t="s">
        <v>1528</v>
      </c>
      <c r="G2692" s="99" t="s">
        <v>2231</v>
      </c>
      <c r="H2692" s="103" t="s">
        <v>1505</v>
      </c>
      <c r="I2692" s="103" t="s">
        <v>1384</v>
      </c>
      <c r="J2692" s="99" t="s">
        <v>3195</v>
      </c>
    </row>
    <row r="2693" ht="56.25" spans="1:10">
      <c r="A2693" s="108"/>
      <c r="B2693" s="108"/>
      <c r="C2693" s="103" t="s">
        <v>1404</v>
      </c>
      <c r="D2693" s="103" t="s">
        <v>1405</v>
      </c>
      <c r="E2693" s="99" t="s">
        <v>3196</v>
      </c>
      <c r="F2693" s="103" t="s">
        <v>1487</v>
      </c>
      <c r="G2693" s="99" t="s">
        <v>1426</v>
      </c>
      <c r="H2693" s="103" t="s">
        <v>1397</v>
      </c>
      <c r="I2693" s="103" t="s">
        <v>1384</v>
      </c>
      <c r="J2693" s="99" t="s">
        <v>3248</v>
      </c>
    </row>
    <row r="2694" ht="67.5" spans="1:10">
      <c r="A2694" s="110"/>
      <c r="B2694" s="110"/>
      <c r="C2694" s="103" t="s">
        <v>1404</v>
      </c>
      <c r="D2694" s="103" t="s">
        <v>1405</v>
      </c>
      <c r="E2694" s="99" t="s">
        <v>3198</v>
      </c>
      <c r="F2694" s="103" t="s">
        <v>1487</v>
      </c>
      <c r="G2694" s="99" t="s">
        <v>1426</v>
      </c>
      <c r="H2694" s="103" t="s">
        <v>1397</v>
      </c>
      <c r="I2694" s="103" t="s">
        <v>1384</v>
      </c>
      <c r="J2694" s="99" t="s">
        <v>3249</v>
      </c>
    </row>
    <row r="2695" ht="45" spans="1:10">
      <c r="A2695" s="106" t="s">
        <v>3224</v>
      </c>
      <c r="B2695" s="106" t="s">
        <v>3336</v>
      </c>
      <c r="C2695" s="103" t="s">
        <v>1379</v>
      </c>
      <c r="D2695" s="103" t="s">
        <v>1380</v>
      </c>
      <c r="E2695" s="99" t="s">
        <v>3226</v>
      </c>
      <c r="F2695" s="103" t="s">
        <v>1528</v>
      </c>
      <c r="G2695" s="99" t="s">
        <v>4155</v>
      </c>
      <c r="H2695" s="103" t="s">
        <v>1678</v>
      </c>
      <c r="I2695" s="103" t="s">
        <v>1384</v>
      </c>
      <c r="J2695" s="99" t="s">
        <v>3228</v>
      </c>
    </row>
    <row r="2696" ht="45" spans="1:10">
      <c r="A2696" s="108"/>
      <c r="B2696" s="108"/>
      <c r="C2696" s="103" t="s">
        <v>1379</v>
      </c>
      <c r="D2696" s="103" t="s">
        <v>1439</v>
      </c>
      <c r="E2696" s="99" t="s">
        <v>3229</v>
      </c>
      <c r="F2696" s="103" t="s">
        <v>1528</v>
      </c>
      <c r="G2696" s="99" t="s">
        <v>1396</v>
      </c>
      <c r="H2696" s="103" t="s">
        <v>1397</v>
      </c>
      <c r="I2696" s="103" t="s">
        <v>1384</v>
      </c>
      <c r="J2696" s="99" t="s">
        <v>3230</v>
      </c>
    </row>
    <row r="2697" ht="22.5" spans="1:10">
      <c r="A2697" s="108"/>
      <c r="B2697" s="108"/>
      <c r="C2697" s="103" t="s">
        <v>1379</v>
      </c>
      <c r="D2697" s="103" t="s">
        <v>1583</v>
      </c>
      <c r="E2697" s="99" t="s">
        <v>3231</v>
      </c>
      <c r="F2697" s="103" t="s">
        <v>1375</v>
      </c>
      <c r="G2697" s="99" t="s">
        <v>3232</v>
      </c>
      <c r="H2697" s="103" t="s">
        <v>1536</v>
      </c>
      <c r="I2697" s="103" t="s">
        <v>1384</v>
      </c>
      <c r="J2697" s="99" t="s">
        <v>3233</v>
      </c>
    </row>
    <row r="2698" ht="101.25" spans="1:10">
      <c r="A2698" s="108"/>
      <c r="B2698" s="108"/>
      <c r="C2698" s="103" t="s">
        <v>1399</v>
      </c>
      <c r="D2698" s="103" t="s">
        <v>1400</v>
      </c>
      <c r="E2698" s="99" t="s">
        <v>3717</v>
      </c>
      <c r="F2698" s="103" t="s">
        <v>1528</v>
      </c>
      <c r="G2698" s="99" t="s">
        <v>1927</v>
      </c>
      <c r="H2698" s="103" t="s">
        <v>1397</v>
      </c>
      <c r="I2698" s="103" t="s">
        <v>1384</v>
      </c>
      <c r="J2698" s="99" t="s">
        <v>3828</v>
      </c>
    </row>
    <row r="2699" ht="90" spans="1:10">
      <c r="A2699" s="108"/>
      <c r="B2699" s="108"/>
      <c r="C2699" s="103" t="s">
        <v>1404</v>
      </c>
      <c r="D2699" s="103" t="s">
        <v>1405</v>
      </c>
      <c r="E2699" s="99" t="s">
        <v>3086</v>
      </c>
      <c r="F2699" s="103" t="s">
        <v>3236</v>
      </c>
      <c r="G2699" s="99" t="s">
        <v>1426</v>
      </c>
      <c r="H2699" s="103" t="s">
        <v>1397</v>
      </c>
      <c r="I2699" s="103" t="s">
        <v>1384</v>
      </c>
      <c r="J2699" s="99" t="s">
        <v>3237</v>
      </c>
    </row>
    <row r="2700" ht="90" spans="1:10">
      <c r="A2700" s="110"/>
      <c r="B2700" s="110"/>
      <c r="C2700" s="103" t="s">
        <v>1404</v>
      </c>
      <c r="D2700" s="103" t="s">
        <v>1405</v>
      </c>
      <c r="E2700" s="99" t="s">
        <v>3238</v>
      </c>
      <c r="F2700" s="103" t="s">
        <v>1375</v>
      </c>
      <c r="G2700" s="99" t="s">
        <v>1450</v>
      </c>
      <c r="H2700" s="103" t="s">
        <v>1397</v>
      </c>
      <c r="I2700" s="103" t="s">
        <v>1384</v>
      </c>
      <c r="J2700" s="99" t="s">
        <v>3237</v>
      </c>
    </row>
    <row r="2701" ht="33.75" spans="1:10">
      <c r="A2701" s="106" t="s">
        <v>3269</v>
      </c>
      <c r="B2701" s="106" t="s">
        <v>3270</v>
      </c>
      <c r="C2701" s="103" t="s">
        <v>1379</v>
      </c>
      <c r="D2701" s="103" t="s">
        <v>1380</v>
      </c>
      <c r="E2701" s="99" t="s">
        <v>3271</v>
      </c>
      <c r="F2701" s="103" t="s">
        <v>1528</v>
      </c>
      <c r="G2701" s="99" t="s">
        <v>3520</v>
      </c>
      <c r="H2701" s="103" t="s">
        <v>1530</v>
      </c>
      <c r="I2701" s="103" t="s">
        <v>1384</v>
      </c>
      <c r="J2701" s="99" t="s">
        <v>3173</v>
      </c>
    </row>
    <row r="2702" ht="45" spans="1:10">
      <c r="A2702" s="108"/>
      <c r="B2702" s="108"/>
      <c r="C2702" s="103" t="s">
        <v>1379</v>
      </c>
      <c r="D2702" s="103" t="s">
        <v>1439</v>
      </c>
      <c r="E2702" s="99" t="s">
        <v>3229</v>
      </c>
      <c r="F2702" s="103" t="s">
        <v>1528</v>
      </c>
      <c r="G2702" s="99" t="s">
        <v>1472</v>
      </c>
      <c r="H2702" s="103" t="s">
        <v>1397</v>
      </c>
      <c r="I2702" s="103" t="s">
        <v>1384</v>
      </c>
      <c r="J2702" s="99" t="s">
        <v>3273</v>
      </c>
    </row>
    <row r="2703" ht="22.5" spans="1:10">
      <c r="A2703" s="108"/>
      <c r="B2703" s="108"/>
      <c r="C2703" s="103" t="s">
        <v>1379</v>
      </c>
      <c r="D2703" s="103" t="s">
        <v>1394</v>
      </c>
      <c r="E2703" s="99" t="s">
        <v>3078</v>
      </c>
      <c r="F2703" s="103" t="s">
        <v>1528</v>
      </c>
      <c r="G2703" s="99" t="s">
        <v>1472</v>
      </c>
      <c r="H2703" s="103" t="s">
        <v>1397</v>
      </c>
      <c r="I2703" s="103" t="s">
        <v>1384</v>
      </c>
      <c r="J2703" s="99" t="s">
        <v>3274</v>
      </c>
    </row>
    <row r="2704" ht="22.5" spans="1:10">
      <c r="A2704" s="108"/>
      <c r="B2704" s="108"/>
      <c r="C2704" s="103" t="s">
        <v>1379</v>
      </c>
      <c r="D2704" s="103" t="s">
        <v>1583</v>
      </c>
      <c r="E2704" s="99" t="s">
        <v>3852</v>
      </c>
      <c r="F2704" s="103" t="s">
        <v>1375</v>
      </c>
      <c r="G2704" s="99" t="s">
        <v>3278</v>
      </c>
      <c r="H2704" s="103" t="s">
        <v>1536</v>
      </c>
      <c r="I2704" s="103" t="s">
        <v>1384</v>
      </c>
      <c r="J2704" s="99" t="s">
        <v>3276</v>
      </c>
    </row>
    <row r="2705" ht="101.25" spans="1:10">
      <c r="A2705" s="108"/>
      <c r="B2705" s="108"/>
      <c r="C2705" s="103" t="s">
        <v>1399</v>
      </c>
      <c r="D2705" s="103" t="s">
        <v>1400</v>
      </c>
      <c r="E2705" s="99" t="s">
        <v>3099</v>
      </c>
      <c r="F2705" s="103" t="s">
        <v>1487</v>
      </c>
      <c r="G2705" s="99" t="s">
        <v>1874</v>
      </c>
      <c r="H2705" s="103" t="s">
        <v>1397</v>
      </c>
      <c r="I2705" s="103" t="s">
        <v>1384</v>
      </c>
      <c r="J2705" s="99" t="s">
        <v>4156</v>
      </c>
    </row>
    <row r="2706" ht="90" spans="1:10">
      <c r="A2706" s="110"/>
      <c r="B2706" s="110"/>
      <c r="C2706" s="103" t="s">
        <v>1404</v>
      </c>
      <c r="D2706" s="103" t="s">
        <v>1405</v>
      </c>
      <c r="E2706" s="99" t="s">
        <v>1538</v>
      </c>
      <c r="F2706" s="103" t="s">
        <v>1487</v>
      </c>
      <c r="G2706" s="99" t="s">
        <v>1450</v>
      </c>
      <c r="H2706" s="103" t="s">
        <v>1397</v>
      </c>
      <c r="I2706" s="103" t="s">
        <v>1384</v>
      </c>
      <c r="J2706" s="99" t="s">
        <v>3177</v>
      </c>
    </row>
    <row r="2707" spans="1:10">
      <c r="A2707" s="99" t="s">
        <v>4157</v>
      </c>
      <c r="B2707" s="104"/>
      <c r="C2707" s="104"/>
      <c r="D2707" s="104"/>
      <c r="E2707" s="104"/>
      <c r="F2707" s="105"/>
      <c r="G2707" s="104"/>
      <c r="H2707" s="105"/>
      <c r="I2707" s="105"/>
      <c r="J2707" s="104"/>
    </row>
    <row r="2708" spans="1:10">
      <c r="A2708" s="99" t="s">
        <v>4158</v>
      </c>
      <c r="B2708" s="104"/>
      <c r="C2708" s="104"/>
      <c r="D2708" s="104"/>
      <c r="E2708" s="104"/>
      <c r="F2708" s="105"/>
      <c r="G2708" s="104"/>
      <c r="H2708" s="105"/>
      <c r="I2708" s="105"/>
      <c r="J2708" s="104"/>
    </row>
    <row r="2709" ht="22.5" spans="1:10">
      <c r="A2709" s="106" t="s">
        <v>4159</v>
      </c>
      <c r="B2709" s="106" t="s">
        <v>4160</v>
      </c>
      <c r="C2709" s="103" t="s">
        <v>1379</v>
      </c>
      <c r="D2709" s="103" t="s">
        <v>1380</v>
      </c>
      <c r="E2709" s="99" t="s">
        <v>4161</v>
      </c>
      <c r="F2709" s="103" t="s">
        <v>1528</v>
      </c>
      <c r="G2709" s="99" t="s">
        <v>1396</v>
      </c>
      <c r="H2709" s="103" t="s">
        <v>1397</v>
      </c>
      <c r="I2709" s="103" t="s">
        <v>1384</v>
      </c>
      <c r="J2709" s="99" t="s">
        <v>4162</v>
      </c>
    </row>
    <row r="2710" ht="22.5" spans="1:10">
      <c r="A2710" s="108"/>
      <c r="B2710" s="108"/>
      <c r="C2710" s="103" t="s">
        <v>1379</v>
      </c>
      <c r="D2710" s="103" t="s">
        <v>1439</v>
      </c>
      <c r="E2710" s="99" t="s">
        <v>4163</v>
      </c>
      <c r="F2710" s="103" t="s">
        <v>1528</v>
      </c>
      <c r="G2710" s="99" t="s">
        <v>1396</v>
      </c>
      <c r="H2710" s="103" t="s">
        <v>1397</v>
      </c>
      <c r="I2710" s="103" t="s">
        <v>1384</v>
      </c>
      <c r="J2710" s="99" t="s">
        <v>4164</v>
      </c>
    </row>
    <row r="2711" ht="22.5" spans="1:10">
      <c r="A2711" s="108"/>
      <c r="B2711" s="108"/>
      <c r="C2711" s="103" t="s">
        <v>1379</v>
      </c>
      <c r="D2711" s="103" t="s">
        <v>1439</v>
      </c>
      <c r="E2711" s="99" t="s">
        <v>4165</v>
      </c>
      <c r="F2711" s="103" t="s">
        <v>1487</v>
      </c>
      <c r="G2711" s="99" t="s">
        <v>1426</v>
      </c>
      <c r="H2711" s="103" t="s">
        <v>1397</v>
      </c>
      <c r="I2711" s="103" t="s">
        <v>1384</v>
      </c>
      <c r="J2711" s="99" t="s">
        <v>4166</v>
      </c>
    </row>
    <row r="2712" ht="22.5" spans="1:10">
      <c r="A2712" s="108"/>
      <c r="B2712" s="108"/>
      <c r="C2712" s="103" t="s">
        <v>1379</v>
      </c>
      <c r="D2712" s="103" t="s">
        <v>1394</v>
      </c>
      <c r="E2712" s="99" t="s">
        <v>4167</v>
      </c>
      <c r="F2712" s="103" t="s">
        <v>1528</v>
      </c>
      <c r="G2712" s="99" t="s">
        <v>1396</v>
      </c>
      <c r="H2712" s="103" t="s">
        <v>1397</v>
      </c>
      <c r="I2712" s="103" t="s">
        <v>1384</v>
      </c>
      <c r="J2712" s="99" t="s">
        <v>4168</v>
      </c>
    </row>
    <row r="2713" ht="22.5" spans="1:10">
      <c r="A2713" s="108"/>
      <c r="B2713" s="108"/>
      <c r="C2713" s="103" t="s">
        <v>1379</v>
      </c>
      <c r="D2713" s="103" t="s">
        <v>1583</v>
      </c>
      <c r="E2713" s="99" t="s">
        <v>4169</v>
      </c>
      <c r="F2713" s="103" t="s">
        <v>1528</v>
      </c>
      <c r="G2713" s="99" t="s">
        <v>1396</v>
      </c>
      <c r="H2713" s="103" t="s">
        <v>1397</v>
      </c>
      <c r="I2713" s="103" t="s">
        <v>1384</v>
      </c>
      <c r="J2713" s="99" t="s">
        <v>4170</v>
      </c>
    </row>
    <row r="2714" ht="33.75" spans="1:10">
      <c r="A2714" s="108"/>
      <c r="B2714" s="108"/>
      <c r="C2714" s="103" t="s">
        <v>1379</v>
      </c>
      <c r="D2714" s="103" t="s">
        <v>1583</v>
      </c>
      <c r="E2714" s="99" t="s">
        <v>4171</v>
      </c>
      <c r="F2714" s="103" t="s">
        <v>1528</v>
      </c>
      <c r="G2714" s="99" t="s">
        <v>2467</v>
      </c>
      <c r="H2714" s="103" t="s">
        <v>3097</v>
      </c>
      <c r="I2714" s="103" t="s">
        <v>1384</v>
      </c>
      <c r="J2714" s="99" t="s">
        <v>4172</v>
      </c>
    </row>
    <row r="2715" ht="45" spans="1:10">
      <c r="A2715" s="108"/>
      <c r="B2715" s="108"/>
      <c r="C2715" s="103" t="s">
        <v>1399</v>
      </c>
      <c r="D2715" s="103" t="s">
        <v>1400</v>
      </c>
      <c r="E2715" s="99" t="s">
        <v>4173</v>
      </c>
      <c r="F2715" s="103" t="s">
        <v>1528</v>
      </c>
      <c r="G2715" s="99" t="s">
        <v>1396</v>
      </c>
      <c r="H2715" s="103" t="s">
        <v>1397</v>
      </c>
      <c r="I2715" s="103" t="s">
        <v>1423</v>
      </c>
      <c r="J2715" s="99" t="s">
        <v>4174</v>
      </c>
    </row>
    <row r="2716" ht="22.5" spans="1:10">
      <c r="A2716" s="108"/>
      <c r="B2716" s="108"/>
      <c r="C2716" s="103" t="s">
        <v>1399</v>
      </c>
      <c r="D2716" s="103" t="s">
        <v>1503</v>
      </c>
      <c r="E2716" s="99" t="s">
        <v>4175</v>
      </c>
      <c r="F2716" s="103" t="s">
        <v>1487</v>
      </c>
      <c r="G2716" s="99" t="s">
        <v>1577</v>
      </c>
      <c r="H2716" s="103" t="s">
        <v>1505</v>
      </c>
      <c r="I2716" s="103" t="s">
        <v>1384</v>
      </c>
      <c r="J2716" s="99" t="s">
        <v>4176</v>
      </c>
    </row>
    <row r="2717" ht="22.5" spans="1:10">
      <c r="A2717" s="110"/>
      <c r="B2717" s="110"/>
      <c r="C2717" s="103" t="s">
        <v>1404</v>
      </c>
      <c r="D2717" s="103" t="s">
        <v>1405</v>
      </c>
      <c r="E2717" s="99" t="s">
        <v>4177</v>
      </c>
      <c r="F2717" s="103" t="s">
        <v>1528</v>
      </c>
      <c r="G2717" s="99" t="s">
        <v>1396</v>
      </c>
      <c r="H2717" s="103" t="s">
        <v>1397</v>
      </c>
      <c r="I2717" s="103" t="s">
        <v>1423</v>
      </c>
      <c r="J2717" s="99" t="s">
        <v>4178</v>
      </c>
    </row>
    <row r="2718" ht="45" spans="1:10">
      <c r="A2718" s="106" t="s">
        <v>4179</v>
      </c>
      <c r="B2718" s="106" t="s">
        <v>4180</v>
      </c>
      <c r="C2718" s="103" t="s">
        <v>1379</v>
      </c>
      <c r="D2718" s="103" t="s">
        <v>1380</v>
      </c>
      <c r="E2718" s="99" t="s">
        <v>4181</v>
      </c>
      <c r="F2718" s="103" t="s">
        <v>1375</v>
      </c>
      <c r="G2718" s="99" t="s">
        <v>1472</v>
      </c>
      <c r="H2718" s="103" t="s">
        <v>1397</v>
      </c>
      <c r="I2718" s="103" t="s">
        <v>1423</v>
      </c>
      <c r="J2718" s="99" t="s">
        <v>4181</v>
      </c>
    </row>
    <row r="2719" ht="22.5" spans="1:10">
      <c r="A2719" s="108"/>
      <c r="B2719" s="108"/>
      <c r="C2719" s="103" t="s">
        <v>1399</v>
      </c>
      <c r="D2719" s="103" t="s">
        <v>1400</v>
      </c>
      <c r="E2719" s="99" t="s">
        <v>3462</v>
      </c>
      <c r="F2719" s="103" t="s">
        <v>1375</v>
      </c>
      <c r="G2719" s="99" t="s">
        <v>1472</v>
      </c>
      <c r="H2719" s="103" t="s">
        <v>1397</v>
      </c>
      <c r="I2719" s="103" t="s">
        <v>1423</v>
      </c>
      <c r="J2719" s="99" t="s">
        <v>4182</v>
      </c>
    </row>
    <row r="2720" ht="22.5" spans="1:10">
      <c r="A2720" s="110"/>
      <c r="B2720" s="110"/>
      <c r="C2720" s="103" t="s">
        <v>1404</v>
      </c>
      <c r="D2720" s="103" t="s">
        <v>1405</v>
      </c>
      <c r="E2720" s="99" t="s">
        <v>1620</v>
      </c>
      <c r="F2720" s="103" t="s">
        <v>1375</v>
      </c>
      <c r="G2720" s="99" t="s">
        <v>1565</v>
      </c>
      <c r="H2720" s="103" t="s">
        <v>1397</v>
      </c>
      <c r="I2720" s="103" t="s">
        <v>1423</v>
      </c>
      <c r="J2720" s="99" t="s">
        <v>4183</v>
      </c>
    </row>
    <row r="2721" ht="45" spans="1:10">
      <c r="A2721" s="106" t="s">
        <v>4184</v>
      </c>
      <c r="B2721" s="106" t="s">
        <v>4185</v>
      </c>
      <c r="C2721" s="103" t="s">
        <v>1379</v>
      </c>
      <c r="D2721" s="103" t="s">
        <v>1380</v>
      </c>
      <c r="E2721" s="99" t="s">
        <v>4186</v>
      </c>
      <c r="F2721" s="103" t="s">
        <v>1375</v>
      </c>
      <c r="G2721" s="99" t="s">
        <v>1472</v>
      </c>
      <c r="H2721" s="103" t="s">
        <v>1397</v>
      </c>
      <c r="I2721" s="103" t="s">
        <v>1423</v>
      </c>
      <c r="J2721" s="99" t="s">
        <v>4187</v>
      </c>
    </row>
    <row r="2722" ht="22.5" spans="1:10">
      <c r="A2722" s="108"/>
      <c r="B2722" s="108"/>
      <c r="C2722" s="103" t="s">
        <v>1399</v>
      </c>
      <c r="D2722" s="103" t="s">
        <v>1400</v>
      </c>
      <c r="E2722" s="99" t="s">
        <v>3462</v>
      </c>
      <c r="F2722" s="103" t="s">
        <v>1375</v>
      </c>
      <c r="G2722" s="99" t="s">
        <v>1472</v>
      </c>
      <c r="H2722" s="103" t="s">
        <v>1397</v>
      </c>
      <c r="I2722" s="103" t="s">
        <v>1423</v>
      </c>
      <c r="J2722" s="99" t="s">
        <v>4182</v>
      </c>
    </row>
    <row r="2723" ht="22.5" spans="1:10">
      <c r="A2723" s="110"/>
      <c r="B2723" s="110"/>
      <c r="C2723" s="103" t="s">
        <v>1404</v>
      </c>
      <c r="D2723" s="103" t="s">
        <v>1405</v>
      </c>
      <c r="E2723" s="99" t="s">
        <v>1620</v>
      </c>
      <c r="F2723" s="103" t="s">
        <v>1375</v>
      </c>
      <c r="G2723" s="99" t="s">
        <v>1565</v>
      </c>
      <c r="H2723" s="103" t="s">
        <v>1397</v>
      </c>
      <c r="I2723" s="103" t="s">
        <v>1423</v>
      </c>
      <c r="J2723" s="99" t="s">
        <v>4183</v>
      </c>
    </row>
    <row r="2724" ht="56.25" spans="1:10">
      <c r="A2724" s="106" t="s">
        <v>4188</v>
      </c>
      <c r="B2724" s="106" t="s">
        <v>4189</v>
      </c>
      <c r="C2724" s="103" t="s">
        <v>1379</v>
      </c>
      <c r="D2724" s="103" t="s">
        <v>1380</v>
      </c>
      <c r="E2724" s="99" t="s">
        <v>4190</v>
      </c>
      <c r="F2724" s="103" t="s">
        <v>1528</v>
      </c>
      <c r="G2724" s="99" t="s">
        <v>1119</v>
      </c>
      <c r="H2724" s="103" t="s">
        <v>1678</v>
      </c>
      <c r="I2724" s="103" t="s">
        <v>1384</v>
      </c>
      <c r="J2724" s="99" t="s">
        <v>4191</v>
      </c>
    </row>
    <row r="2725" ht="22.5" spans="1:10">
      <c r="A2725" s="108"/>
      <c r="B2725" s="108"/>
      <c r="C2725" s="103" t="s">
        <v>1379</v>
      </c>
      <c r="D2725" s="103" t="s">
        <v>1394</v>
      </c>
      <c r="E2725" s="99" t="s">
        <v>4192</v>
      </c>
      <c r="F2725" s="103" t="s">
        <v>1528</v>
      </c>
      <c r="G2725" s="99" t="s">
        <v>1396</v>
      </c>
      <c r="H2725" s="103" t="s">
        <v>1397</v>
      </c>
      <c r="I2725" s="103" t="s">
        <v>1384</v>
      </c>
      <c r="J2725" s="99" t="s">
        <v>4193</v>
      </c>
    </row>
    <row r="2726" ht="33.75" spans="1:10">
      <c r="A2726" s="108"/>
      <c r="B2726" s="108"/>
      <c r="C2726" s="103" t="s">
        <v>1379</v>
      </c>
      <c r="D2726" s="103" t="s">
        <v>1394</v>
      </c>
      <c r="E2726" s="99" t="s">
        <v>3078</v>
      </c>
      <c r="F2726" s="103" t="s">
        <v>1375</v>
      </c>
      <c r="G2726" s="99" t="s">
        <v>1396</v>
      </c>
      <c r="H2726" s="103" t="s">
        <v>1397</v>
      </c>
      <c r="I2726" s="103" t="s">
        <v>1423</v>
      </c>
      <c r="J2726" s="99" t="s">
        <v>4194</v>
      </c>
    </row>
    <row r="2727" ht="33.75" spans="1:10">
      <c r="A2727" s="108"/>
      <c r="B2727" s="108"/>
      <c r="C2727" s="103" t="s">
        <v>1379</v>
      </c>
      <c r="D2727" s="103" t="s">
        <v>1583</v>
      </c>
      <c r="E2727" s="99" t="s">
        <v>3080</v>
      </c>
      <c r="F2727" s="103" t="s">
        <v>1528</v>
      </c>
      <c r="G2727" s="99" t="s">
        <v>2467</v>
      </c>
      <c r="H2727" s="103" t="s">
        <v>3097</v>
      </c>
      <c r="I2727" s="103" t="s">
        <v>1384</v>
      </c>
      <c r="J2727" s="99" t="s">
        <v>4172</v>
      </c>
    </row>
    <row r="2728" ht="33.75" spans="1:10">
      <c r="A2728" s="108"/>
      <c r="B2728" s="108"/>
      <c r="C2728" s="103" t="s">
        <v>1399</v>
      </c>
      <c r="D2728" s="103" t="s">
        <v>1400</v>
      </c>
      <c r="E2728" s="99" t="s">
        <v>3082</v>
      </c>
      <c r="F2728" s="103" t="s">
        <v>1528</v>
      </c>
      <c r="G2728" s="99" t="s">
        <v>1396</v>
      </c>
      <c r="H2728" s="103" t="s">
        <v>1397</v>
      </c>
      <c r="I2728" s="103" t="s">
        <v>1423</v>
      </c>
      <c r="J2728" s="99" t="s">
        <v>4195</v>
      </c>
    </row>
    <row r="2729" ht="33.75" spans="1:10">
      <c r="A2729" s="108"/>
      <c r="B2729" s="108"/>
      <c r="C2729" s="103" t="s">
        <v>1399</v>
      </c>
      <c r="D2729" s="103" t="s">
        <v>1400</v>
      </c>
      <c r="E2729" s="99" t="s">
        <v>4196</v>
      </c>
      <c r="F2729" s="103" t="s">
        <v>1375</v>
      </c>
      <c r="G2729" s="99" t="s">
        <v>1396</v>
      </c>
      <c r="H2729" s="103" t="s">
        <v>1397</v>
      </c>
      <c r="I2729" s="103" t="s">
        <v>1423</v>
      </c>
      <c r="J2729" s="99" t="s">
        <v>4197</v>
      </c>
    </row>
    <row r="2730" ht="22.5" spans="1:10">
      <c r="A2730" s="108"/>
      <c r="B2730" s="108"/>
      <c r="C2730" s="103" t="s">
        <v>1404</v>
      </c>
      <c r="D2730" s="103" t="s">
        <v>1405</v>
      </c>
      <c r="E2730" s="99" t="s">
        <v>3084</v>
      </c>
      <c r="F2730" s="103" t="s">
        <v>1528</v>
      </c>
      <c r="G2730" s="99" t="s">
        <v>1426</v>
      </c>
      <c r="H2730" s="103" t="s">
        <v>1397</v>
      </c>
      <c r="I2730" s="103" t="s">
        <v>1423</v>
      </c>
      <c r="J2730" s="99" t="s">
        <v>4198</v>
      </c>
    </row>
    <row r="2731" spans="1:10">
      <c r="A2731" s="110"/>
      <c r="B2731" s="110"/>
      <c r="C2731" s="103" t="s">
        <v>1404</v>
      </c>
      <c r="D2731" s="103" t="s">
        <v>1405</v>
      </c>
      <c r="E2731" s="99" t="s">
        <v>3086</v>
      </c>
      <c r="F2731" s="103" t="s">
        <v>1375</v>
      </c>
      <c r="G2731" s="99" t="s">
        <v>1450</v>
      </c>
      <c r="H2731" s="103" t="s">
        <v>1397</v>
      </c>
      <c r="I2731" s="103" t="s">
        <v>1423</v>
      </c>
      <c r="J2731" s="99" t="s">
        <v>4199</v>
      </c>
    </row>
    <row r="2732" ht="22.5" spans="1:10">
      <c r="A2732" s="106" t="s">
        <v>4200</v>
      </c>
      <c r="B2732" s="106" t="s">
        <v>4201</v>
      </c>
      <c r="C2732" s="103" t="s">
        <v>1379</v>
      </c>
      <c r="D2732" s="103" t="s">
        <v>1380</v>
      </c>
      <c r="E2732" s="99" t="s">
        <v>4161</v>
      </c>
      <c r="F2732" s="103" t="s">
        <v>1528</v>
      </c>
      <c r="G2732" s="99" t="s">
        <v>1396</v>
      </c>
      <c r="H2732" s="103" t="s">
        <v>1397</v>
      </c>
      <c r="I2732" s="103" t="s">
        <v>1384</v>
      </c>
      <c r="J2732" s="99" t="s">
        <v>4162</v>
      </c>
    </row>
    <row r="2733" ht="22.5" spans="1:10">
      <c r="A2733" s="108"/>
      <c r="B2733" s="108"/>
      <c r="C2733" s="103" t="s">
        <v>1379</v>
      </c>
      <c r="D2733" s="103" t="s">
        <v>1439</v>
      </c>
      <c r="E2733" s="99" t="s">
        <v>4163</v>
      </c>
      <c r="F2733" s="103" t="s">
        <v>1528</v>
      </c>
      <c r="G2733" s="99" t="s">
        <v>1396</v>
      </c>
      <c r="H2733" s="103" t="s">
        <v>1397</v>
      </c>
      <c r="I2733" s="103" t="s">
        <v>1384</v>
      </c>
      <c r="J2733" s="99" t="s">
        <v>4164</v>
      </c>
    </row>
    <row r="2734" ht="22.5" spans="1:10">
      <c r="A2734" s="108"/>
      <c r="B2734" s="108"/>
      <c r="C2734" s="103" t="s">
        <v>1379</v>
      </c>
      <c r="D2734" s="103" t="s">
        <v>1439</v>
      </c>
      <c r="E2734" s="99" t="s">
        <v>4165</v>
      </c>
      <c r="F2734" s="103" t="s">
        <v>1487</v>
      </c>
      <c r="G2734" s="99" t="s">
        <v>1426</v>
      </c>
      <c r="H2734" s="103" t="s">
        <v>1397</v>
      </c>
      <c r="I2734" s="103" t="s">
        <v>1384</v>
      </c>
      <c r="J2734" s="99" t="s">
        <v>4166</v>
      </c>
    </row>
    <row r="2735" ht="22.5" spans="1:10">
      <c r="A2735" s="108"/>
      <c r="B2735" s="108"/>
      <c r="C2735" s="103" t="s">
        <v>1379</v>
      </c>
      <c r="D2735" s="103" t="s">
        <v>1394</v>
      </c>
      <c r="E2735" s="99" t="s">
        <v>4192</v>
      </c>
      <c r="F2735" s="103" t="s">
        <v>1528</v>
      </c>
      <c r="G2735" s="99" t="s">
        <v>1396</v>
      </c>
      <c r="H2735" s="103" t="s">
        <v>1397</v>
      </c>
      <c r="I2735" s="103" t="s">
        <v>1384</v>
      </c>
      <c r="J2735" s="99" t="s">
        <v>4193</v>
      </c>
    </row>
    <row r="2736" ht="22.5" spans="1:10">
      <c r="A2736" s="108"/>
      <c r="B2736" s="108"/>
      <c r="C2736" s="103" t="s">
        <v>1379</v>
      </c>
      <c r="D2736" s="103" t="s">
        <v>1583</v>
      </c>
      <c r="E2736" s="99" t="s">
        <v>4169</v>
      </c>
      <c r="F2736" s="103" t="s">
        <v>1528</v>
      </c>
      <c r="G2736" s="99" t="s">
        <v>1396</v>
      </c>
      <c r="H2736" s="103" t="s">
        <v>1397</v>
      </c>
      <c r="I2736" s="103" t="s">
        <v>1384</v>
      </c>
      <c r="J2736" s="99" t="s">
        <v>4170</v>
      </c>
    </row>
    <row r="2737" ht="33.75" spans="1:10">
      <c r="A2737" s="108"/>
      <c r="B2737" s="108"/>
      <c r="C2737" s="103" t="s">
        <v>1379</v>
      </c>
      <c r="D2737" s="103" t="s">
        <v>1583</v>
      </c>
      <c r="E2737" s="99" t="s">
        <v>4171</v>
      </c>
      <c r="F2737" s="103" t="s">
        <v>1528</v>
      </c>
      <c r="G2737" s="99" t="s">
        <v>2467</v>
      </c>
      <c r="H2737" s="103" t="s">
        <v>3097</v>
      </c>
      <c r="I2737" s="103" t="s">
        <v>1384</v>
      </c>
      <c r="J2737" s="99" t="s">
        <v>4172</v>
      </c>
    </row>
    <row r="2738" ht="45" spans="1:10">
      <c r="A2738" s="108"/>
      <c r="B2738" s="108"/>
      <c r="C2738" s="103" t="s">
        <v>1399</v>
      </c>
      <c r="D2738" s="103" t="s">
        <v>1400</v>
      </c>
      <c r="E2738" s="99" t="s">
        <v>4173</v>
      </c>
      <c r="F2738" s="103" t="s">
        <v>1528</v>
      </c>
      <c r="G2738" s="99" t="s">
        <v>1396</v>
      </c>
      <c r="H2738" s="103" t="s">
        <v>1397</v>
      </c>
      <c r="I2738" s="103" t="s">
        <v>1423</v>
      </c>
      <c r="J2738" s="99" t="s">
        <v>4174</v>
      </c>
    </row>
    <row r="2739" ht="22.5" spans="1:10">
      <c r="A2739" s="108"/>
      <c r="B2739" s="108"/>
      <c r="C2739" s="103" t="s">
        <v>1399</v>
      </c>
      <c r="D2739" s="103" t="s">
        <v>1503</v>
      </c>
      <c r="E2739" s="99" t="s">
        <v>4175</v>
      </c>
      <c r="F2739" s="103" t="s">
        <v>1487</v>
      </c>
      <c r="G2739" s="99" t="s">
        <v>1577</v>
      </c>
      <c r="H2739" s="103" t="s">
        <v>1505</v>
      </c>
      <c r="I2739" s="103" t="s">
        <v>1384</v>
      </c>
      <c r="J2739" s="99" t="s">
        <v>4176</v>
      </c>
    </row>
    <row r="2740" ht="22.5" spans="1:10">
      <c r="A2740" s="110"/>
      <c r="B2740" s="110"/>
      <c r="C2740" s="103" t="s">
        <v>1404</v>
      </c>
      <c r="D2740" s="103" t="s">
        <v>1405</v>
      </c>
      <c r="E2740" s="99" t="s">
        <v>4177</v>
      </c>
      <c r="F2740" s="103" t="s">
        <v>1528</v>
      </c>
      <c r="G2740" s="99" t="s">
        <v>1396</v>
      </c>
      <c r="H2740" s="103" t="s">
        <v>1397</v>
      </c>
      <c r="I2740" s="103" t="s">
        <v>1423</v>
      </c>
      <c r="J2740" s="99" t="s">
        <v>4178</v>
      </c>
    </row>
    <row r="2741" ht="22.5" spans="1:10">
      <c r="A2741" s="106" t="s">
        <v>4202</v>
      </c>
      <c r="B2741" s="106" t="s">
        <v>1542</v>
      </c>
      <c r="C2741" s="103" t="s">
        <v>1379</v>
      </c>
      <c r="D2741" s="103" t="s">
        <v>1380</v>
      </c>
      <c r="E2741" s="99" t="s">
        <v>1542</v>
      </c>
      <c r="F2741" s="103" t="s">
        <v>1375</v>
      </c>
      <c r="G2741" s="99" t="s">
        <v>1542</v>
      </c>
      <c r="H2741" s="103" t="s">
        <v>1397</v>
      </c>
      <c r="I2741" s="103" t="s">
        <v>1384</v>
      </c>
      <c r="J2741" s="99" t="s">
        <v>1542</v>
      </c>
    </row>
    <row r="2742" ht="22.5" spans="1:10">
      <c r="A2742" s="108"/>
      <c r="B2742" s="108"/>
      <c r="C2742" s="103" t="s">
        <v>1399</v>
      </c>
      <c r="D2742" s="103" t="s">
        <v>1543</v>
      </c>
      <c r="E2742" s="99" t="s">
        <v>1542</v>
      </c>
      <c r="F2742" s="103" t="s">
        <v>1375</v>
      </c>
      <c r="G2742" s="99" t="s">
        <v>1542</v>
      </c>
      <c r="H2742" s="103" t="s">
        <v>1397</v>
      </c>
      <c r="I2742" s="103" t="s">
        <v>1384</v>
      </c>
      <c r="J2742" s="99" t="s">
        <v>1542</v>
      </c>
    </row>
    <row r="2743" ht="22.5" spans="1:10">
      <c r="A2743" s="110"/>
      <c r="B2743" s="110"/>
      <c r="C2743" s="103" t="s">
        <v>1404</v>
      </c>
      <c r="D2743" s="103" t="s">
        <v>1405</v>
      </c>
      <c r="E2743" s="99" t="s">
        <v>1542</v>
      </c>
      <c r="F2743" s="103" t="s">
        <v>1375</v>
      </c>
      <c r="G2743" s="99" t="s">
        <v>1542</v>
      </c>
      <c r="H2743" s="103" t="s">
        <v>1397</v>
      </c>
      <c r="I2743" s="103" t="s">
        <v>1384</v>
      </c>
      <c r="J2743" s="99" t="s">
        <v>1542</v>
      </c>
    </row>
    <row r="2744" ht="67.5" spans="1:10">
      <c r="A2744" s="106" t="s">
        <v>4203</v>
      </c>
      <c r="B2744" s="106" t="s">
        <v>4204</v>
      </c>
      <c r="C2744" s="103" t="s">
        <v>1379</v>
      </c>
      <c r="D2744" s="103" t="s">
        <v>1439</v>
      </c>
      <c r="E2744" s="99" t="s">
        <v>4205</v>
      </c>
      <c r="F2744" s="103" t="s">
        <v>1375</v>
      </c>
      <c r="G2744" s="99" t="s">
        <v>1396</v>
      </c>
      <c r="H2744" s="103" t="s">
        <v>1397</v>
      </c>
      <c r="I2744" s="103" t="s">
        <v>1423</v>
      </c>
      <c r="J2744" s="99" t="s">
        <v>4206</v>
      </c>
    </row>
    <row r="2745" ht="22.5" spans="1:10">
      <c r="A2745" s="108"/>
      <c r="B2745" s="108"/>
      <c r="C2745" s="103" t="s">
        <v>1379</v>
      </c>
      <c r="D2745" s="103" t="s">
        <v>1394</v>
      </c>
      <c r="E2745" s="99" t="s">
        <v>4207</v>
      </c>
      <c r="F2745" s="103" t="s">
        <v>1375</v>
      </c>
      <c r="G2745" s="99" t="s">
        <v>4208</v>
      </c>
      <c r="H2745" s="103" t="s">
        <v>1505</v>
      </c>
      <c r="I2745" s="103" t="s">
        <v>1423</v>
      </c>
      <c r="J2745" s="99" t="s">
        <v>4208</v>
      </c>
    </row>
    <row r="2746" ht="45" spans="1:10">
      <c r="A2746" s="108"/>
      <c r="B2746" s="108"/>
      <c r="C2746" s="103" t="s">
        <v>1379</v>
      </c>
      <c r="D2746" s="103" t="s">
        <v>1583</v>
      </c>
      <c r="E2746" s="99" t="s">
        <v>4209</v>
      </c>
      <c r="F2746" s="103" t="s">
        <v>1375</v>
      </c>
      <c r="G2746" s="99" t="s">
        <v>4210</v>
      </c>
      <c r="H2746" s="103" t="s">
        <v>4211</v>
      </c>
      <c r="I2746" s="103" t="s">
        <v>1423</v>
      </c>
      <c r="J2746" s="99" t="s">
        <v>4212</v>
      </c>
    </row>
    <row r="2747" ht="45" spans="1:10">
      <c r="A2747" s="108"/>
      <c r="B2747" s="108"/>
      <c r="C2747" s="103" t="s">
        <v>1399</v>
      </c>
      <c r="D2747" s="103" t="s">
        <v>1543</v>
      </c>
      <c r="E2747" s="99" t="s">
        <v>4213</v>
      </c>
      <c r="F2747" s="103" t="s">
        <v>1375</v>
      </c>
      <c r="G2747" s="99" t="s">
        <v>1472</v>
      </c>
      <c r="H2747" s="103" t="s">
        <v>1397</v>
      </c>
      <c r="I2747" s="103" t="s">
        <v>1423</v>
      </c>
      <c r="J2747" s="99" t="s">
        <v>4214</v>
      </c>
    </row>
    <row r="2748" ht="67.5" spans="1:10">
      <c r="A2748" s="108"/>
      <c r="B2748" s="108"/>
      <c r="C2748" s="103" t="s">
        <v>1399</v>
      </c>
      <c r="D2748" s="103" t="s">
        <v>1400</v>
      </c>
      <c r="E2748" s="99" t="s">
        <v>4215</v>
      </c>
      <c r="F2748" s="103" t="s">
        <v>1375</v>
      </c>
      <c r="G2748" s="99" t="s">
        <v>2219</v>
      </c>
      <c r="H2748" s="103" t="s">
        <v>1505</v>
      </c>
      <c r="I2748" s="103" t="s">
        <v>1423</v>
      </c>
      <c r="J2748" s="99" t="s">
        <v>4216</v>
      </c>
    </row>
    <row r="2749" ht="67.5" spans="1:10">
      <c r="A2749" s="108"/>
      <c r="B2749" s="108"/>
      <c r="C2749" s="103" t="s">
        <v>1399</v>
      </c>
      <c r="D2749" s="103" t="s">
        <v>1503</v>
      </c>
      <c r="E2749" s="99" t="s">
        <v>4217</v>
      </c>
      <c r="F2749" s="103" t="s">
        <v>1375</v>
      </c>
      <c r="G2749" s="99" t="s">
        <v>2219</v>
      </c>
      <c r="H2749" s="103" t="s">
        <v>1505</v>
      </c>
      <c r="I2749" s="103" t="s">
        <v>1423</v>
      </c>
      <c r="J2749" s="99" t="s">
        <v>4218</v>
      </c>
    </row>
    <row r="2750" ht="33.75" spans="1:10">
      <c r="A2750" s="110"/>
      <c r="B2750" s="110"/>
      <c r="C2750" s="103" t="s">
        <v>1404</v>
      </c>
      <c r="D2750" s="103" t="s">
        <v>1405</v>
      </c>
      <c r="E2750" s="99" t="s">
        <v>1405</v>
      </c>
      <c r="F2750" s="103" t="s">
        <v>1528</v>
      </c>
      <c r="G2750" s="99" t="s">
        <v>1426</v>
      </c>
      <c r="H2750" s="103" t="s">
        <v>1397</v>
      </c>
      <c r="I2750" s="103" t="s">
        <v>1423</v>
      </c>
      <c r="J2750" s="99" t="s">
        <v>4219</v>
      </c>
    </row>
    <row r="2751" spans="1:10">
      <c r="A2751" s="99" t="s">
        <v>4220</v>
      </c>
      <c r="B2751" s="104"/>
      <c r="C2751" s="104"/>
      <c r="D2751" s="104"/>
      <c r="E2751" s="104"/>
      <c r="F2751" s="105"/>
      <c r="G2751" s="104"/>
      <c r="H2751" s="105"/>
      <c r="I2751" s="105"/>
      <c r="J2751" s="104"/>
    </row>
    <row r="2752" spans="1:10">
      <c r="A2752" s="99" t="s">
        <v>4221</v>
      </c>
      <c r="B2752" s="104"/>
      <c r="C2752" s="104"/>
      <c r="D2752" s="104"/>
      <c r="E2752" s="104"/>
      <c r="F2752" s="105"/>
      <c r="G2752" s="104"/>
      <c r="H2752" s="105"/>
      <c r="I2752" s="105"/>
      <c r="J2752" s="104"/>
    </row>
    <row r="2753" ht="360" spans="1:10">
      <c r="A2753" s="106" t="s">
        <v>4222</v>
      </c>
      <c r="B2753" s="106" t="s">
        <v>4223</v>
      </c>
      <c r="C2753" s="103" t="s">
        <v>1379</v>
      </c>
      <c r="D2753" s="103" t="s">
        <v>1439</v>
      </c>
      <c r="E2753" s="99" t="s">
        <v>4224</v>
      </c>
      <c r="F2753" s="103" t="s">
        <v>1487</v>
      </c>
      <c r="G2753" s="99" t="s">
        <v>1560</v>
      </c>
      <c r="H2753" s="103" t="s">
        <v>1397</v>
      </c>
      <c r="I2753" s="103" t="s">
        <v>1423</v>
      </c>
      <c r="J2753" s="99" t="s">
        <v>4225</v>
      </c>
    </row>
    <row r="2754" ht="146.25" spans="1:10">
      <c r="A2754" s="108"/>
      <c r="B2754" s="108"/>
      <c r="C2754" s="103" t="s">
        <v>1379</v>
      </c>
      <c r="D2754" s="103" t="s">
        <v>1439</v>
      </c>
      <c r="E2754" s="99" t="s">
        <v>4226</v>
      </c>
      <c r="F2754" s="103" t="s">
        <v>1528</v>
      </c>
      <c r="G2754" s="99" t="s">
        <v>1396</v>
      </c>
      <c r="H2754" s="103" t="s">
        <v>1397</v>
      </c>
      <c r="I2754" s="103" t="s">
        <v>1423</v>
      </c>
      <c r="J2754" s="99" t="s">
        <v>4227</v>
      </c>
    </row>
    <row r="2755" ht="146.25" spans="1:10">
      <c r="A2755" s="108"/>
      <c r="B2755" s="108"/>
      <c r="C2755" s="103" t="s">
        <v>1379</v>
      </c>
      <c r="D2755" s="103" t="s">
        <v>1394</v>
      </c>
      <c r="E2755" s="99" t="s">
        <v>3078</v>
      </c>
      <c r="F2755" s="103" t="s">
        <v>1528</v>
      </c>
      <c r="G2755" s="99" t="s">
        <v>1396</v>
      </c>
      <c r="H2755" s="103" t="s">
        <v>1397</v>
      </c>
      <c r="I2755" s="103" t="s">
        <v>1423</v>
      </c>
      <c r="J2755" s="99" t="s">
        <v>4228</v>
      </c>
    </row>
    <row r="2756" ht="146.25" spans="1:10">
      <c r="A2756" s="108"/>
      <c r="B2756" s="108"/>
      <c r="C2756" s="103" t="s">
        <v>1379</v>
      </c>
      <c r="D2756" s="103" t="s">
        <v>1583</v>
      </c>
      <c r="E2756" s="99" t="s">
        <v>3259</v>
      </c>
      <c r="F2756" s="103" t="s">
        <v>1487</v>
      </c>
      <c r="G2756" s="99" t="s">
        <v>4229</v>
      </c>
      <c r="H2756" s="103" t="s">
        <v>1536</v>
      </c>
      <c r="I2756" s="103" t="s">
        <v>1384</v>
      </c>
      <c r="J2756" s="99" t="s">
        <v>4228</v>
      </c>
    </row>
    <row r="2757" ht="146.25" spans="1:10">
      <c r="A2757" s="108"/>
      <c r="B2757" s="108"/>
      <c r="C2757" s="103" t="s">
        <v>1399</v>
      </c>
      <c r="D2757" s="103" t="s">
        <v>1503</v>
      </c>
      <c r="E2757" s="99" t="s">
        <v>4230</v>
      </c>
      <c r="F2757" s="103" t="s">
        <v>1841</v>
      </c>
      <c r="G2757" s="99" t="s">
        <v>1577</v>
      </c>
      <c r="H2757" s="103" t="s">
        <v>1505</v>
      </c>
      <c r="I2757" s="103" t="s">
        <v>1384</v>
      </c>
      <c r="J2757" s="99" t="s">
        <v>4231</v>
      </c>
    </row>
    <row r="2758" ht="146.25" spans="1:10">
      <c r="A2758" s="108"/>
      <c r="B2758" s="108"/>
      <c r="C2758" s="103" t="s">
        <v>1404</v>
      </c>
      <c r="D2758" s="103" t="s">
        <v>1405</v>
      </c>
      <c r="E2758" s="99" t="s">
        <v>3084</v>
      </c>
      <c r="F2758" s="103" t="s">
        <v>1487</v>
      </c>
      <c r="G2758" s="99" t="s">
        <v>1426</v>
      </c>
      <c r="H2758" s="103" t="s">
        <v>1397</v>
      </c>
      <c r="I2758" s="103" t="s">
        <v>1423</v>
      </c>
      <c r="J2758" s="99" t="s">
        <v>4228</v>
      </c>
    </row>
    <row r="2759" ht="146.25" spans="1:10">
      <c r="A2759" s="110"/>
      <c r="B2759" s="110"/>
      <c r="C2759" s="103" t="s">
        <v>1404</v>
      </c>
      <c r="D2759" s="103" t="s">
        <v>1405</v>
      </c>
      <c r="E2759" s="99" t="s">
        <v>3086</v>
      </c>
      <c r="F2759" s="103" t="s">
        <v>1487</v>
      </c>
      <c r="G2759" s="99" t="s">
        <v>1426</v>
      </c>
      <c r="H2759" s="103" t="s">
        <v>1397</v>
      </c>
      <c r="I2759" s="103" t="s">
        <v>1423</v>
      </c>
      <c r="J2759" s="99" t="s">
        <v>4228</v>
      </c>
    </row>
    <row r="2760" ht="22.5" spans="1:10">
      <c r="A2760" s="106" t="s">
        <v>4232</v>
      </c>
      <c r="B2760" s="106" t="s">
        <v>1542</v>
      </c>
      <c r="C2760" s="103" t="s">
        <v>1379</v>
      </c>
      <c r="D2760" s="103" t="s">
        <v>1380</v>
      </c>
      <c r="E2760" s="99" t="s">
        <v>1542</v>
      </c>
      <c r="F2760" s="103" t="s">
        <v>1375</v>
      </c>
      <c r="G2760" s="99" t="s">
        <v>1542</v>
      </c>
      <c r="H2760" s="103" t="s">
        <v>1397</v>
      </c>
      <c r="I2760" s="103" t="s">
        <v>1384</v>
      </c>
      <c r="J2760" s="99" t="s">
        <v>1542</v>
      </c>
    </row>
    <row r="2761" ht="22.5" spans="1:10">
      <c r="A2761" s="108"/>
      <c r="B2761" s="108"/>
      <c r="C2761" s="103" t="s">
        <v>1399</v>
      </c>
      <c r="D2761" s="103" t="s">
        <v>1543</v>
      </c>
      <c r="E2761" s="99" t="s">
        <v>1542</v>
      </c>
      <c r="F2761" s="103" t="s">
        <v>1375</v>
      </c>
      <c r="G2761" s="99" t="s">
        <v>1542</v>
      </c>
      <c r="H2761" s="103" t="s">
        <v>1397</v>
      </c>
      <c r="I2761" s="103" t="s">
        <v>1384</v>
      </c>
      <c r="J2761" s="99" t="s">
        <v>1542</v>
      </c>
    </row>
    <row r="2762" ht="22.5" spans="1:10">
      <c r="A2762" s="110"/>
      <c r="B2762" s="110"/>
      <c r="C2762" s="103" t="s">
        <v>1404</v>
      </c>
      <c r="D2762" s="103" t="s">
        <v>1405</v>
      </c>
      <c r="E2762" s="99" t="s">
        <v>1542</v>
      </c>
      <c r="F2762" s="103" t="s">
        <v>1375</v>
      </c>
      <c r="G2762" s="99" t="s">
        <v>1542</v>
      </c>
      <c r="H2762" s="103" t="s">
        <v>1397</v>
      </c>
      <c r="I2762" s="103" t="s">
        <v>1384</v>
      </c>
      <c r="J2762" s="99" t="s">
        <v>1542</v>
      </c>
    </row>
    <row r="2763" ht="33.75" spans="1:10">
      <c r="A2763" s="106" t="s">
        <v>4233</v>
      </c>
      <c r="B2763" s="106" t="s">
        <v>4234</v>
      </c>
      <c r="C2763" s="103" t="s">
        <v>1379</v>
      </c>
      <c r="D2763" s="103" t="s">
        <v>1380</v>
      </c>
      <c r="E2763" s="99" t="s">
        <v>3229</v>
      </c>
      <c r="F2763" s="103" t="s">
        <v>1528</v>
      </c>
      <c r="G2763" s="99" t="s">
        <v>1396</v>
      </c>
      <c r="H2763" s="103" t="s">
        <v>1397</v>
      </c>
      <c r="I2763" s="103" t="s">
        <v>1423</v>
      </c>
      <c r="J2763" s="99" t="s">
        <v>4235</v>
      </c>
    </row>
    <row r="2764" ht="33.75" spans="1:10">
      <c r="A2764" s="108"/>
      <c r="B2764" s="108"/>
      <c r="C2764" s="103" t="s">
        <v>1379</v>
      </c>
      <c r="D2764" s="103" t="s">
        <v>1439</v>
      </c>
      <c r="E2764" s="99" t="s">
        <v>4236</v>
      </c>
      <c r="F2764" s="103" t="s">
        <v>1528</v>
      </c>
      <c r="G2764" s="99" t="s">
        <v>1396</v>
      </c>
      <c r="H2764" s="103" t="s">
        <v>1397</v>
      </c>
      <c r="I2764" s="103" t="s">
        <v>1423</v>
      </c>
      <c r="J2764" s="99" t="s">
        <v>4235</v>
      </c>
    </row>
    <row r="2765" ht="22.5" spans="1:10">
      <c r="A2765" s="108"/>
      <c r="B2765" s="108"/>
      <c r="C2765" s="103" t="s">
        <v>1379</v>
      </c>
      <c r="D2765" s="103" t="s">
        <v>1394</v>
      </c>
      <c r="E2765" s="99" t="s">
        <v>4237</v>
      </c>
      <c r="F2765" s="103" t="s">
        <v>1528</v>
      </c>
      <c r="G2765" s="99" t="s">
        <v>1396</v>
      </c>
      <c r="H2765" s="103" t="s">
        <v>1397</v>
      </c>
      <c r="I2765" s="103" t="s">
        <v>1423</v>
      </c>
      <c r="J2765" s="99" t="s">
        <v>4238</v>
      </c>
    </row>
    <row r="2766" ht="22.5" spans="1:10">
      <c r="A2766" s="108"/>
      <c r="B2766" s="108"/>
      <c r="C2766" s="103" t="s">
        <v>1379</v>
      </c>
      <c r="D2766" s="103" t="s">
        <v>1394</v>
      </c>
      <c r="E2766" s="99" t="s">
        <v>3078</v>
      </c>
      <c r="F2766" s="103" t="s">
        <v>1528</v>
      </c>
      <c r="G2766" s="99" t="s">
        <v>1396</v>
      </c>
      <c r="H2766" s="103" t="s">
        <v>1397</v>
      </c>
      <c r="I2766" s="103" t="s">
        <v>1423</v>
      </c>
      <c r="J2766" s="99" t="s">
        <v>4239</v>
      </c>
    </row>
    <row r="2767" ht="33.75" spans="1:10">
      <c r="A2767" s="108"/>
      <c r="B2767" s="108"/>
      <c r="C2767" s="103" t="s">
        <v>1399</v>
      </c>
      <c r="D2767" s="103" t="s">
        <v>1400</v>
      </c>
      <c r="E2767" s="99" t="s">
        <v>4240</v>
      </c>
      <c r="F2767" s="103" t="s">
        <v>1528</v>
      </c>
      <c r="G2767" s="99" t="s">
        <v>1396</v>
      </c>
      <c r="H2767" s="103" t="s">
        <v>1397</v>
      </c>
      <c r="I2767" s="103" t="s">
        <v>1423</v>
      </c>
      <c r="J2767" s="99" t="s">
        <v>4235</v>
      </c>
    </row>
    <row r="2768" ht="22.5" spans="1:10">
      <c r="A2768" s="108"/>
      <c r="B2768" s="108"/>
      <c r="C2768" s="103" t="s">
        <v>1399</v>
      </c>
      <c r="D2768" s="103" t="s">
        <v>1503</v>
      </c>
      <c r="E2768" s="99" t="s">
        <v>4230</v>
      </c>
      <c r="F2768" s="103" t="s">
        <v>1841</v>
      </c>
      <c r="G2768" s="99" t="s">
        <v>1577</v>
      </c>
      <c r="H2768" s="103" t="s">
        <v>1505</v>
      </c>
      <c r="I2768" s="103" t="s">
        <v>1384</v>
      </c>
      <c r="J2768" s="99" t="s">
        <v>4241</v>
      </c>
    </row>
    <row r="2769" ht="56.25" spans="1:10">
      <c r="A2769" s="108"/>
      <c r="B2769" s="108"/>
      <c r="C2769" s="103" t="s">
        <v>1404</v>
      </c>
      <c r="D2769" s="103" t="s">
        <v>1405</v>
      </c>
      <c r="E2769" s="99" t="s">
        <v>3084</v>
      </c>
      <c r="F2769" s="103" t="s">
        <v>1487</v>
      </c>
      <c r="G2769" s="99" t="s">
        <v>1426</v>
      </c>
      <c r="H2769" s="103" t="s">
        <v>1397</v>
      </c>
      <c r="I2769" s="103" t="s">
        <v>1423</v>
      </c>
      <c r="J2769" s="99" t="s">
        <v>4242</v>
      </c>
    </row>
    <row r="2770" ht="56.25" spans="1:10">
      <c r="A2770" s="110"/>
      <c r="B2770" s="110"/>
      <c r="C2770" s="103" t="s">
        <v>1404</v>
      </c>
      <c r="D2770" s="103" t="s">
        <v>1405</v>
      </c>
      <c r="E2770" s="99" t="s">
        <v>3086</v>
      </c>
      <c r="F2770" s="103" t="s">
        <v>1487</v>
      </c>
      <c r="G2770" s="99" t="s">
        <v>1426</v>
      </c>
      <c r="H2770" s="103" t="s">
        <v>1397</v>
      </c>
      <c r="I2770" s="103" t="s">
        <v>1423</v>
      </c>
      <c r="J2770" s="99" t="s">
        <v>4243</v>
      </c>
    </row>
    <row r="2771" ht="22.5" spans="1:10">
      <c r="A2771" s="106" t="s">
        <v>4244</v>
      </c>
      <c r="B2771" s="106" t="s">
        <v>1542</v>
      </c>
      <c r="C2771" s="103" t="s">
        <v>1379</v>
      </c>
      <c r="D2771" s="103" t="s">
        <v>1380</v>
      </c>
      <c r="E2771" s="99" t="s">
        <v>1542</v>
      </c>
      <c r="F2771" s="103" t="s">
        <v>1375</v>
      </c>
      <c r="G2771" s="99" t="s">
        <v>1542</v>
      </c>
      <c r="H2771" s="103" t="s">
        <v>1397</v>
      </c>
      <c r="I2771" s="103" t="s">
        <v>1384</v>
      </c>
      <c r="J2771" s="99" t="s">
        <v>1542</v>
      </c>
    </row>
    <row r="2772" ht="22.5" spans="1:10">
      <c r="A2772" s="108"/>
      <c r="B2772" s="108"/>
      <c r="C2772" s="103" t="s">
        <v>1399</v>
      </c>
      <c r="D2772" s="103" t="s">
        <v>1543</v>
      </c>
      <c r="E2772" s="99" t="s">
        <v>1542</v>
      </c>
      <c r="F2772" s="103" t="s">
        <v>1375</v>
      </c>
      <c r="G2772" s="99" t="s">
        <v>1542</v>
      </c>
      <c r="H2772" s="103" t="s">
        <v>1397</v>
      </c>
      <c r="I2772" s="103" t="s">
        <v>1384</v>
      </c>
      <c r="J2772" s="99" t="s">
        <v>1542</v>
      </c>
    </row>
    <row r="2773" ht="22.5" spans="1:10">
      <c r="A2773" s="110"/>
      <c r="B2773" s="110"/>
      <c r="C2773" s="103" t="s">
        <v>1404</v>
      </c>
      <c r="D2773" s="103" t="s">
        <v>1405</v>
      </c>
      <c r="E2773" s="99" t="s">
        <v>1542</v>
      </c>
      <c r="F2773" s="103" t="s">
        <v>1375</v>
      </c>
      <c r="G2773" s="99" t="s">
        <v>1542</v>
      </c>
      <c r="H2773" s="103" t="s">
        <v>1397</v>
      </c>
      <c r="I2773" s="103" t="s">
        <v>1384</v>
      </c>
      <c r="J2773" s="99" t="s">
        <v>1542</v>
      </c>
    </row>
    <row r="2774" ht="360" spans="1:10">
      <c r="A2774" s="106" t="s">
        <v>4245</v>
      </c>
      <c r="B2774" s="106" t="s">
        <v>4223</v>
      </c>
      <c r="C2774" s="103" t="s">
        <v>1379</v>
      </c>
      <c r="D2774" s="103" t="s">
        <v>1439</v>
      </c>
      <c r="E2774" s="99" t="s">
        <v>4224</v>
      </c>
      <c r="F2774" s="103" t="s">
        <v>1487</v>
      </c>
      <c r="G2774" s="99" t="s">
        <v>1560</v>
      </c>
      <c r="H2774" s="103" t="s">
        <v>1397</v>
      </c>
      <c r="I2774" s="103" t="s">
        <v>1423</v>
      </c>
      <c r="J2774" s="99" t="s">
        <v>4225</v>
      </c>
    </row>
    <row r="2775" ht="146.25" spans="1:10">
      <c r="A2775" s="108"/>
      <c r="B2775" s="108"/>
      <c r="C2775" s="103" t="s">
        <v>1379</v>
      </c>
      <c r="D2775" s="103" t="s">
        <v>1439</v>
      </c>
      <c r="E2775" s="99" t="s">
        <v>4226</v>
      </c>
      <c r="F2775" s="103" t="s">
        <v>1528</v>
      </c>
      <c r="G2775" s="99" t="s">
        <v>1396</v>
      </c>
      <c r="H2775" s="103" t="s">
        <v>1397</v>
      </c>
      <c r="I2775" s="103" t="s">
        <v>1423</v>
      </c>
      <c r="J2775" s="99" t="s">
        <v>4227</v>
      </c>
    </row>
    <row r="2776" ht="146.25" spans="1:10">
      <c r="A2776" s="108"/>
      <c r="B2776" s="108"/>
      <c r="C2776" s="103" t="s">
        <v>1379</v>
      </c>
      <c r="D2776" s="103" t="s">
        <v>1394</v>
      </c>
      <c r="E2776" s="99" t="s">
        <v>3078</v>
      </c>
      <c r="F2776" s="103" t="s">
        <v>1528</v>
      </c>
      <c r="G2776" s="99" t="s">
        <v>1396</v>
      </c>
      <c r="H2776" s="103" t="s">
        <v>1397</v>
      </c>
      <c r="I2776" s="103" t="s">
        <v>1423</v>
      </c>
      <c r="J2776" s="99" t="s">
        <v>4228</v>
      </c>
    </row>
    <row r="2777" ht="146.25" spans="1:10">
      <c r="A2777" s="108"/>
      <c r="B2777" s="108"/>
      <c r="C2777" s="103" t="s">
        <v>1379</v>
      </c>
      <c r="D2777" s="103" t="s">
        <v>1583</v>
      </c>
      <c r="E2777" s="99" t="s">
        <v>3259</v>
      </c>
      <c r="F2777" s="103" t="s">
        <v>1487</v>
      </c>
      <c r="G2777" s="99" t="s">
        <v>4229</v>
      </c>
      <c r="H2777" s="103" t="s">
        <v>1536</v>
      </c>
      <c r="I2777" s="103" t="s">
        <v>1384</v>
      </c>
      <c r="J2777" s="99" t="s">
        <v>4228</v>
      </c>
    </row>
    <row r="2778" ht="146.25" spans="1:10">
      <c r="A2778" s="108"/>
      <c r="B2778" s="108"/>
      <c r="C2778" s="103" t="s">
        <v>1399</v>
      </c>
      <c r="D2778" s="103" t="s">
        <v>1503</v>
      </c>
      <c r="E2778" s="99" t="s">
        <v>4230</v>
      </c>
      <c r="F2778" s="103" t="s">
        <v>1841</v>
      </c>
      <c r="G2778" s="99" t="s">
        <v>1577</v>
      </c>
      <c r="H2778" s="103" t="s">
        <v>1505</v>
      </c>
      <c r="I2778" s="103" t="s">
        <v>1384</v>
      </c>
      <c r="J2778" s="99" t="s">
        <v>4231</v>
      </c>
    </row>
    <row r="2779" ht="146.25" spans="1:10">
      <c r="A2779" s="108"/>
      <c r="B2779" s="108"/>
      <c r="C2779" s="103" t="s">
        <v>1404</v>
      </c>
      <c r="D2779" s="103" t="s">
        <v>1405</v>
      </c>
      <c r="E2779" s="99" t="s">
        <v>3084</v>
      </c>
      <c r="F2779" s="103" t="s">
        <v>1487</v>
      </c>
      <c r="G2779" s="99" t="s">
        <v>1426</v>
      </c>
      <c r="H2779" s="103" t="s">
        <v>1397</v>
      </c>
      <c r="I2779" s="103" t="s">
        <v>1423</v>
      </c>
      <c r="J2779" s="99" t="s">
        <v>4228</v>
      </c>
    </row>
    <row r="2780" ht="146.25" spans="1:10">
      <c r="A2780" s="110"/>
      <c r="B2780" s="110"/>
      <c r="C2780" s="103" t="s">
        <v>1404</v>
      </c>
      <c r="D2780" s="103" t="s">
        <v>1405</v>
      </c>
      <c r="E2780" s="99" t="s">
        <v>3086</v>
      </c>
      <c r="F2780" s="103" t="s">
        <v>1487</v>
      </c>
      <c r="G2780" s="99" t="s">
        <v>1426</v>
      </c>
      <c r="H2780" s="103" t="s">
        <v>1397</v>
      </c>
      <c r="I2780" s="103" t="s">
        <v>1423</v>
      </c>
      <c r="J2780" s="99" t="s">
        <v>4228</v>
      </c>
    </row>
    <row r="2781" ht="56.25" spans="1:10">
      <c r="A2781" s="106" t="s">
        <v>4246</v>
      </c>
      <c r="B2781" s="106" t="s">
        <v>4247</v>
      </c>
      <c r="C2781" s="103" t="s">
        <v>1379</v>
      </c>
      <c r="D2781" s="103" t="s">
        <v>1380</v>
      </c>
      <c r="E2781" s="99" t="s">
        <v>3229</v>
      </c>
      <c r="F2781" s="103" t="s">
        <v>1528</v>
      </c>
      <c r="G2781" s="99" t="s">
        <v>1396</v>
      </c>
      <c r="H2781" s="103" t="s">
        <v>1397</v>
      </c>
      <c r="I2781" s="103" t="s">
        <v>1423</v>
      </c>
      <c r="J2781" s="99" t="s">
        <v>4248</v>
      </c>
    </row>
    <row r="2782" ht="56.25" spans="1:10">
      <c r="A2782" s="108"/>
      <c r="B2782" s="108"/>
      <c r="C2782" s="103" t="s">
        <v>1379</v>
      </c>
      <c r="D2782" s="103" t="s">
        <v>1439</v>
      </c>
      <c r="E2782" s="99" t="s">
        <v>4236</v>
      </c>
      <c r="F2782" s="103" t="s">
        <v>1528</v>
      </c>
      <c r="G2782" s="99" t="s">
        <v>1396</v>
      </c>
      <c r="H2782" s="103" t="s">
        <v>1397</v>
      </c>
      <c r="I2782" s="103" t="s">
        <v>1423</v>
      </c>
      <c r="J2782" s="99" t="s">
        <v>4249</v>
      </c>
    </row>
    <row r="2783" ht="22.5" spans="1:10">
      <c r="A2783" s="108"/>
      <c r="B2783" s="108"/>
      <c r="C2783" s="103" t="s">
        <v>1379</v>
      </c>
      <c r="D2783" s="103" t="s">
        <v>1394</v>
      </c>
      <c r="E2783" s="99" t="s">
        <v>4237</v>
      </c>
      <c r="F2783" s="103" t="s">
        <v>1528</v>
      </c>
      <c r="G2783" s="99" t="s">
        <v>1396</v>
      </c>
      <c r="H2783" s="103" t="s">
        <v>1397</v>
      </c>
      <c r="I2783" s="103" t="s">
        <v>1423</v>
      </c>
      <c r="J2783" s="99" t="s">
        <v>4238</v>
      </c>
    </row>
    <row r="2784" ht="22.5" spans="1:10">
      <c r="A2784" s="108"/>
      <c r="B2784" s="108"/>
      <c r="C2784" s="103" t="s">
        <v>1379</v>
      </c>
      <c r="D2784" s="103" t="s">
        <v>1394</v>
      </c>
      <c r="E2784" s="99" t="s">
        <v>3078</v>
      </c>
      <c r="F2784" s="103" t="s">
        <v>1528</v>
      </c>
      <c r="G2784" s="99" t="s">
        <v>1396</v>
      </c>
      <c r="H2784" s="103" t="s">
        <v>1397</v>
      </c>
      <c r="I2784" s="103" t="s">
        <v>1423</v>
      </c>
      <c r="J2784" s="99" t="s">
        <v>4239</v>
      </c>
    </row>
    <row r="2785" ht="67.5" spans="1:10">
      <c r="A2785" s="108"/>
      <c r="B2785" s="108"/>
      <c r="C2785" s="103" t="s">
        <v>1399</v>
      </c>
      <c r="D2785" s="103" t="s">
        <v>1400</v>
      </c>
      <c r="E2785" s="99" t="s">
        <v>4240</v>
      </c>
      <c r="F2785" s="103" t="s">
        <v>1528</v>
      </c>
      <c r="G2785" s="99" t="s">
        <v>1396</v>
      </c>
      <c r="H2785" s="103" t="s">
        <v>1397</v>
      </c>
      <c r="I2785" s="103" t="s">
        <v>1423</v>
      </c>
      <c r="J2785" s="99" t="s">
        <v>4250</v>
      </c>
    </row>
    <row r="2786" ht="22.5" spans="1:10">
      <c r="A2786" s="108"/>
      <c r="B2786" s="108"/>
      <c r="C2786" s="103" t="s">
        <v>1399</v>
      </c>
      <c r="D2786" s="103" t="s">
        <v>1503</v>
      </c>
      <c r="E2786" s="99" t="s">
        <v>4230</v>
      </c>
      <c r="F2786" s="103" t="s">
        <v>1841</v>
      </c>
      <c r="G2786" s="99" t="s">
        <v>1577</v>
      </c>
      <c r="H2786" s="103" t="s">
        <v>1505</v>
      </c>
      <c r="I2786" s="103" t="s">
        <v>1384</v>
      </c>
      <c r="J2786" s="99" t="s">
        <v>4241</v>
      </c>
    </row>
    <row r="2787" ht="78.75" spans="1:10">
      <c r="A2787" s="108"/>
      <c r="B2787" s="108"/>
      <c r="C2787" s="103" t="s">
        <v>1404</v>
      </c>
      <c r="D2787" s="103" t="s">
        <v>1405</v>
      </c>
      <c r="E2787" s="99" t="s">
        <v>3084</v>
      </c>
      <c r="F2787" s="103" t="s">
        <v>1487</v>
      </c>
      <c r="G2787" s="99" t="s">
        <v>1426</v>
      </c>
      <c r="H2787" s="103" t="s">
        <v>1397</v>
      </c>
      <c r="I2787" s="103" t="s">
        <v>1423</v>
      </c>
      <c r="J2787" s="99" t="s">
        <v>4251</v>
      </c>
    </row>
    <row r="2788" ht="90" spans="1:10">
      <c r="A2788" s="110"/>
      <c r="B2788" s="110"/>
      <c r="C2788" s="103" t="s">
        <v>1404</v>
      </c>
      <c r="D2788" s="103" t="s">
        <v>1405</v>
      </c>
      <c r="E2788" s="99" t="s">
        <v>3086</v>
      </c>
      <c r="F2788" s="103" t="s">
        <v>1487</v>
      </c>
      <c r="G2788" s="99" t="s">
        <v>1426</v>
      </c>
      <c r="H2788" s="103" t="s">
        <v>1397</v>
      </c>
      <c r="I2788" s="103" t="s">
        <v>1423</v>
      </c>
      <c r="J2788" s="99" t="s">
        <v>4252</v>
      </c>
    </row>
    <row r="2789" ht="101.25" spans="1:10">
      <c r="A2789" s="106" t="s">
        <v>4253</v>
      </c>
      <c r="B2789" s="106" t="s">
        <v>4254</v>
      </c>
      <c r="C2789" s="103" t="s">
        <v>1379</v>
      </c>
      <c r="D2789" s="103" t="s">
        <v>1380</v>
      </c>
      <c r="E2789" s="99" t="s">
        <v>4255</v>
      </c>
      <c r="F2789" s="103" t="s">
        <v>1375</v>
      </c>
      <c r="G2789" s="99" t="s">
        <v>1472</v>
      </c>
      <c r="H2789" s="103" t="s">
        <v>1397</v>
      </c>
      <c r="I2789" s="103" t="s">
        <v>1423</v>
      </c>
      <c r="J2789" s="99" t="s">
        <v>4256</v>
      </c>
    </row>
    <row r="2790" ht="101.25" spans="1:10">
      <c r="A2790" s="108"/>
      <c r="B2790" s="108"/>
      <c r="C2790" s="103" t="s">
        <v>1379</v>
      </c>
      <c r="D2790" s="103" t="s">
        <v>1439</v>
      </c>
      <c r="E2790" s="99" t="s">
        <v>4257</v>
      </c>
      <c r="F2790" s="103" t="s">
        <v>1375</v>
      </c>
      <c r="G2790" s="99" t="s">
        <v>4258</v>
      </c>
      <c r="H2790" s="103" t="s">
        <v>1397</v>
      </c>
      <c r="I2790" s="103" t="s">
        <v>1423</v>
      </c>
      <c r="J2790" s="99" t="s">
        <v>4259</v>
      </c>
    </row>
    <row r="2791" ht="101.25" spans="1:10">
      <c r="A2791" s="108"/>
      <c r="B2791" s="108"/>
      <c r="C2791" s="103" t="s">
        <v>1399</v>
      </c>
      <c r="D2791" s="103" t="s">
        <v>1400</v>
      </c>
      <c r="E2791" s="99" t="s">
        <v>4260</v>
      </c>
      <c r="F2791" s="103" t="s">
        <v>1375</v>
      </c>
      <c r="G2791" s="99" t="s">
        <v>1472</v>
      </c>
      <c r="H2791" s="103" t="s">
        <v>1397</v>
      </c>
      <c r="I2791" s="103" t="s">
        <v>1423</v>
      </c>
      <c r="J2791" s="99" t="s">
        <v>4259</v>
      </c>
    </row>
    <row r="2792" ht="101.25" spans="1:10">
      <c r="A2792" s="110"/>
      <c r="B2792" s="110"/>
      <c r="C2792" s="103" t="s">
        <v>1404</v>
      </c>
      <c r="D2792" s="103" t="s">
        <v>1405</v>
      </c>
      <c r="E2792" s="99" t="s">
        <v>4261</v>
      </c>
      <c r="F2792" s="103" t="s">
        <v>1375</v>
      </c>
      <c r="G2792" s="99" t="s">
        <v>1568</v>
      </c>
      <c r="H2792" s="103" t="s">
        <v>1397</v>
      </c>
      <c r="I2792" s="103" t="s">
        <v>1423</v>
      </c>
      <c r="J2792" s="99" t="s">
        <v>4259</v>
      </c>
    </row>
    <row r="2793" ht="56.25" spans="1:10">
      <c r="A2793" s="106" t="s">
        <v>4262</v>
      </c>
      <c r="B2793" s="106" t="s">
        <v>4247</v>
      </c>
      <c r="C2793" s="103" t="s">
        <v>1379</v>
      </c>
      <c r="D2793" s="103" t="s">
        <v>1380</v>
      </c>
      <c r="E2793" s="99" t="s">
        <v>3229</v>
      </c>
      <c r="F2793" s="103" t="s">
        <v>1528</v>
      </c>
      <c r="G2793" s="99" t="s">
        <v>1396</v>
      </c>
      <c r="H2793" s="103" t="s">
        <v>1397</v>
      </c>
      <c r="I2793" s="103" t="s">
        <v>1423</v>
      </c>
      <c r="J2793" s="99" t="s">
        <v>4248</v>
      </c>
    </row>
    <row r="2794" ht="56.25" spans="1:10">
      <c r="A2794" s="108"/>
      <c r="B2794" s="108"/>
      <c r="C2794" s="103" t="s">
        <v>1379</v>
      </c>
      <c r="D2794" s="103" t="s">
        <v>1439</v>
      </c>
      <c r="E2794" s="99" t="s">
        <v>4236</v>
      </c>
      <c r="F2794" s="103" t="s">
        <v>1528</v>
      </c>
      <c r="G2794" s="99" t="s">
        <v>1396</v>
      </c>
      <c r="H2794" s="103" t="s">
        <v>1397</v>
      </c>
      <c r="I2794" s="103" t="s">
        <v>1423</v>
      </c>
      <c r="J2794" s="99" t="s">
        <v>4249</v>
      </c>
    </row>
    <row r="2795" ht="22.5" spans="1:10">
      <c r="A2795" s="108"/>
      <c r="B2795" s="108"/>
      <c r="C2795" s="103" t="s">
        <v>1379</v>
      </c>
      <c r="D2795" s="103" t="s">
        <v>1394</v>
      </c>
      <c r="E2795" s="99" t="s">
        <v>4237</v>
      </c>
      <c r="F2795" s="103" t="s">
        <v>1528</v>
      </c>
      <c r="G2795" s="99" t="s">
        <v>1396</v>
      </c>
      <c r="H2795" s="103" t="s">
        <v>1397</v>
      </c>
      <c r="I2795" s="103" t="s">
        <v>1423</v>
      </c>
      <c r="J2795" s="99" t="s">
        <v>4238</v>
      </c>
    </row>
    <row r="2796" ht="22.5" spans="1:10">
      <c r="A2796" s="108"/>
      <c r="B2796" s="108"/>
      <c r="C2796" s="103" t="s">
        <v>1379</v>
      </c>
      <c r="D2796" s="103" t="s">
        <v>1394</v>
      </c>
      <c r="E2796" s="99" t="s">
        <v>3078</v>
      </c>
      <c r="F2796" s="103" t="s">
        <v>1528</v>
      </c>
      <c r="G2796" s="99" t="s">
        <v>1396</v>
      </c>
      <c r="H2796" s="103" t="s">
        <v>1397</v>
      </c>
      <c r="I2796" s="103" t="s">
        <v>1423</v>
      </c>
      <c r="J2796" s="99" t="s">
        <v>4239</v>
      </c>
    </row>
    <row r="2797" ht="67.5" spans="1:10">
      <c r="A2797" s="108"/>
      <c r="B2797" s="108"/>
      <c r="C2797" s="103" t="s">
        <v>1399</v>
      </c>
      <c r="D2797" s="103" t="s">
        <v>1400</v>
      </c>
      <c r="E2797" s="99" t="s">
        <v>4240</v>
      </c>
      <c r="F2797" s="103" t="s">
        <v>1528</v>
      </c>
      <c r="G2797" s="99" t="s">
        <v>1396</v>
      </c>
      <c r="H2797" s="103" t="s">
        <v>1397</v>
      </c>
      <c r="I2797" s="103" t="s">
        <v>1423</v>
      </c>
      <c r="J2797" s="99" t="s">
        <v>4250</v>
      </c>
    </row>
    <row r="2798" ht="22.5" spans="1:10">
      <c r="A2798" s="108"/>
      <c r="B2798" s="108"/>
      <c r="C2798" s="103" t="s">
        <v>1399</v>
      </c>
      <c r="D2798" s="103" t="s">
        <v>1503</v>
      </c>
      <c r="E2798" s="99" t="s">
        <v>4230</v>
      </c>
      <c r="F2798" s="103" t="s">
        <v>1841</v>
      </c>
      <c r="G2798" s="99" t="s">
        <v>1577</v>
      </c>
      <c r="H2798" s="103" t="s">
        <v>1505</v>
      </c>
      <c r="I2798" s="103" t="s">
        <v>1384</v>
      </c>
      <c r="J2798" s="99" t="s">
        <v>4241</v>
      </c>
    </row>
    <row r="2799" ht="78.75" spans="1:10">
      <c r="A2799" s="108"/>
      <c r="B2799" s="108"/>
      <c r="C2799" s="103" t="s">
        <v>1404</v>
      </c>
      <c r="D2799" s="103" t="s">
        <v>1405</v>
      </c>
      <c r="E2799" s="99" t="s">
        <v>3084</v>
      </c>
      <c r="F2799" s="103" t="s">
        <v>1487</v>
      </c>
      <c r="G2799" s="99" t="s">
        <v>1426</v>
      </c>
      <c r="H2799" s="103" t="s">
        <v>1397</v>
      </c>
      <c r="I2799" s="103" t="s">
        <v>1423</v>
      </c>
      <c r="J2799" s="99" t="s">
        <v>4251</v>
      </c>
    </row>
    <row r="2800" ht="90" spans="1:10">
      <c r="A2800" s="110"/>
      <c r="B2800" s="110"/>
      <c r="C2800" s="103" t="s">
        <v>1404</v>
      </c>
      <c r="D2800" s="103" t="s">
        <v>1405</v>
      </c>
      <c r="E2800" s="99" t="s">
        <v>3086</v>
      </c>
      <c r="F2800" s="103" t="s">
        <v>1487</v>
      </c>
      <c r="G2800" s="99" t="s">
        <v>1426</v>
      </c>
      <c r="H2800" s="103" t="s">
        <v>1397</v>
      </c>
      <c r="I2800" s="103" t="s">
        <v>1423</v>
      </c>
      <c r="J2800" s="99" t="s">
        <v>4252</v>
      </c>
    </row>
    <row r="2801" ht="22.5" spans="1:10">
      <c r="A2801" s="106" t="s">
        <v>3415</v>
      </c>
      <c r="B2801" s="106" t="s">
        <v>1542</v>
      </c>
      <c r="C2801" s="103" t="s">
        <v>1379</v>
      </c>
      <c r="D2801" s="103" t="s">
        <v>1380</v>
      </c>
      <c r="E2801" s="99" t="s">
        <v>1542</v>
      </c>
      <c r="F2801" s="103" t="s">
        <v>1375</v>
      </c>
      <c r="G2801" s="99" t="s">
        <v>1542</v>
      </c>
      <c r="H2801" s="103" t="s">
        <v>1397</v>
      </c>
      <c r="I2801" s="103" t="s">
        <v>1384</v>
      </c>
      <c r="J2801" s="99" t="s">
        <v>1542</v>
      </c>
    </row>
    <row r="2802" ht="22.5" spans="1:10">
      <c r="A2802" s="108"/>
      <c r="B2802" s="108"/>
      <c r="C2802" s="103" t="s">
        <v>1399</v>
      </c>
      <c r="D2802" s="103" t="s">
        <v>1543</v>
      </c>
      <c r="E2802" s="99" t="s">
        <v>1542</v>
      </c>
      <c r="F2802" s="103" t="s">
        <v>1375</v>
      </c>
      <c r="G2802" s="99" t="s">
        <v>1542</v>
      </c>
      <c r="H2802" s="103" t="s">
        <v>1397</v>
      </c>
      <c r="I2802" s="103" t="s">
        <v>1384</v>
      </c>
      <c r="J2802" s="99" t="s">
        <v>1542</v>
      </c>
    </row>
    <row r="2803" ht="22.5" spans="1:10">
      <c r="A2803" s="110"/>
      <c r="B2803" s="110"/>
      <c r="C2803" s="103" t="s">
        <v>1404</v>
      </c>
      <c r="D2803" s="103" t="s">
        <v>1405</v>
      </c>
      <c r="E2803" s="99" t="s">
        <v>1542</v>
      </c>
      <c r="F2803" s="103" t="s">
        <v>1375</v>
      </c>
      <c r="G2803" s="99" t="s">
        <v>1542</v>
      </c>
      <c r="H2803" s="103" t="s">
        <v>1397</v>
      </c>
      <c r="I2803" s="103" t="s">
        <v>1384</v>
      </c>
      <c r="J2803" s="99" t="s">
        <v>1542</v>
      </c>
    </row>
    <row r="2804" ht="33.75" spans="1:10">
      <c r="A2804" s="106" t="s">
        <v>4263</v>
      </c>
      <c r="B2804" s="106" t="s">
        <v>4234</v>
      </c>
      <c r="C2804" s="103" t="s">
        <v>1379</v>
      </c>
      <c r="D2804" s="103" t="s">
        <v>1380</v>
      </c>
      <c r="E2804" s="99" t="s">
        <v>3229</v>
      </c>
      <c r="F2804" s="103" t="s">
        <v>1528</v>
      </c>
      <c r="G2804" s="99" t="s">
        <v>1396</v>
      </c>
      <c r="H2804" s="103" t="s">
        <v>1397</v>
      </c>
      <c r="I2804" s="103" t="s">
        <v>1423</v>
      </c>
      <c r="J2804" s="99" t="s">
        <v>4235</v>
      </c>
    </row>
    <row r="2805" ht="33.75" spans="1:10">
      <c r="A2805" s="108"/>
      <c r="B2805" s="108"/>
      <c r="C2805" s="103" t="s">
        <v>1379</v>
      </c>
      <c r="D2805" s="103" t="s">
        <v>1439</v>
      </c>
      <c r="E2805" s="99" t="s">
        <v>4236</v>
      </c>
      <c r="F2805" s="103" t="s">
        <v>1528</v>
      </c>
      <c r="G2805" s="99" t="s">
        <v>1396</v>
      </c>
      <c r="H2805" s="103" t="s">
        <v>1397</v>
      </c>
      <c r="I2805" s="103" t="s">
        <v>1423</v>
      </c>
      <c r="J2805" s="99" t="s">
        <v>4235</v>
      </c>
    </row>
    <row r="2806" ht="22.5" spans="1:10">
      <c r="A2806" s="108"/>
      <c r="B2806" s="108"/>
      <c r="C2806" s="103" t="s">
        <v>1379</v>
      </c>
      <c r="D2806" s="103" t="s">
        <v>1394</v>
      </c>
      <c r="E2806" s="99" t="s">
        <v>4237</v>
      </c>
      <c r="F2806" s="103" t="s">
        <v>1528</v>
      </c>
      <c r="G2806" s="99" t="s">
        <v>1396</v>
      </c>
      <c r="H2806" s="103" t="s">
        <v>1397</v>
      </c>
      <c r="I2806" s="103" t="s">
        <v>1423</v>
      </c>
      <c r="J2806" s="99" t="s">
        <v>4238</v>
      </c>
    </row>
    <row r="2807" ht="22.5" spans="1:10">
      <c r="A2807" s="108"/>
      <c r="B2807" s="108"/>
      <c r="C2807" s="103" t="s">
        <v>1379</v>
      </c>
      <c r="D2807" s="103" t="s">
        <v>1394</v>
      </c>
      <c r="E2807" s="99" t="s">
        <v>3078</v>
      </c>
      <c r="F2807" s="103" t="s">
        <v>1528</v>
      </c>
      <c r="G2807" s="99" t="s">
        <v>1396</v>
      </c>
      <c r="H2807" s="103" t="s">
        <v>1397</v>
      </c>
      <c r="I2807" s="103" t="s">
        <v>1423</v>
      </c>
      <c r="J2807" s="99" t="s">
        <v>4239</v>
      </c>
    </row>
    <row r="2808" ht="33.75" spans="1:10">
      <c r="A2808" s="108"/>
      <c r="B2808" s="108"/>
      <c r="C2808" s="103" t="s">
        <v>1399</v>
      </c>
      <c r="D2808" s="103" t="s">
        <v>1400</v>
      </c>
      <c r="E2808" s="99" t="s">
        <v>4240</v>
      </c>
      <c r="F2808" s="103" t="s">
        <v>1528</v>
      </c>
      <c r="G2808" s="99" t="s">
        <v>1396</v>
      </c>
      <c r="H2808" s="103" t="s">
        <v>1397</v>
      </c>
      <c r="I2808" s="103" t="s">
        <v>1423</v>
      </c>
      <c r="J2808" s="99" t="s">
        <v>4235</v>
      </c>
    </row>
    <row r="2809" ht="22.5" spans="1:10">
      <c r="A2809" s="108"/>
      <c r="B2809" s="108"/>
      <c r="C2809" s="103" t="s">
        <v>1399</v>
      </c>
      <c r="D2809" s="103" t="s">
        <v>1503</v>
      </c>
      <c r="E2809" s="99" t="s">
        <v>4230</v>
      </c>
      <c r="F2809" s="103" t="s">
        <v>1841</v>
      </c>
      <c r="G2809" s="99" t="s">
        <v>1577</v>
      </c>
      <c r="H2809" s="103" t="s">
        <v>1505</v>
      </c>
      <c r="I2809" s="103" t="s">
        <v>1384</v>
      </c>
      <c r="J2809" s="99" t="s">
        <v>4241</v>
      </c>
    </row>
    <row r="2810" ht="56.25" spans="1:10">
      <c r="A2810" s="108"/>
      <c r="B2810" s="108"/>
      <c r="C2810" s="103" t="s">
        <v>1404</v>
      </c>
      <c r="D2810" s="103" t="s">
        <v>1405</v>
      </c>
      <c r="E2810" s="99" t="s">
        <v>3084</v>
      </c>
      <c r="F2810" s="103" t="s">
        <v>1487</v>
      </c>
      <c r="G2810" s="99" t="s">
        <v>1426</v>
      </c>
      <c r="H2810" s="103" t="s">
        <v>1397</v>
      </c>
      <c r="I2810" s="103" t="s">
        <v>1423</v>
      </c>
      <c r="J2810" s="99" t="s">
        <v>4242</v>
      </c>
    </row>
    <row r="2811" ht="56.25" spans="1:10">
      <c r="A2811" s="110"/>
      <c r="B2811" s="110"/>
      <c r="C2811" s="103" t="s">
        <v>1404</v>
      </c>
      <c r="D2811" s="103" t="s">
        <v>1405</v>
      </c>
      <c r="E2811" s="99" t="s">
        <v>3086</v>
      </c>
      <c r="F2811" s="103" t="s">
        <v>1487</v>
      </c>
      <c r="G2811" s="99" t="s">
        <v>1426</v>
      </c>
      <c r="H2811" s="103" t="s">
        <v>1397</v>
      </c>
      <c r="I2811" s="103" t="s">
        <v>1423</v>
      </c>
      <c r="J2811" s="99" t="s">
        <v>4243</v>
      </c>
    </row>
    <row r="2812" spans="1:10">
      <c r="A2812" s="99" t="s">
        <v>4264</v>
      </c>
      <c r="B2812" s="104"/>
      <c r="C2812" s="104"/>
      <c r="D2812" s="104"/>
      <c r="E2812" s="104"/>
      <c r="F2812" s="105"/>
      <c r="G2812" s="104"/>
      <c r="H2812" s="105"/>
      <c r="I2812" s="105"/>
      <c r="J2812" s="104"/>
    </row>
    <row r="2813" spans="1:10">
      <c r="A2813" s="99" t="s">
        <v>4265</v>
      </c>
      <c r="B2813" s="104"/>
      <c r="C2813" s="104"/>
      <c r="D2813" s="104"/>
      <c r="E2813" s="104"/>
      <c r="F2813" s="105"/>
      <c r="G2813" s="104"/>
      <c r="H2813" s="105"/>
      <c r="I2813" s="105"/>
      <c r="J2813" s="104"/>
    </row>
    <row r="2814" ht="22.5" spans="1:10">
      <c r="A2814" s="106" t="s">
        <v>3415</v>
      </c>
      <c r="B2814" s="106" t="s">
        <v>1542</v>
      </c>
      <c r="C2814" s="103" t="s">
        <v>1379</v>
      </c>
      <c r="D2814" s="103" t="s">
        <v>1380</v>
      </c>
      <c r="E2814" s="99" t="s">
        <v>1542</v>
      </c>
      <c r="F2814" s="103" t="s">
        <v>1375</v>
      </c>
      <c r="G2814" s="99" t="s">
        <v>1542</v>
      </c>
      <c r="H2814" s="103" t="s">
        <v>1397</v>
      </c>
      <c r="I2814" s="103" t="s">
        <v>1384</v>
      </c>
      <c r="J2814" s="99" t="s">
        <v>1542</v>
      </c>
    </row>
    <row r="2815" ht="22.5" spans="1:10">
      <c r="A2815" s="108"/>
      <c r="B2815" s="108"/>
      <c r="C2815" s="103" t="s">
        <v>1399</v>
      </c>
      <c r="D2815" s="103" t="s">
        <v>1543</v>
      </c>
      <c r="E2815" s="99" t="s">
        <v>1542</v>
      </c>
      <c r="F2815" s="103" t="s">
        <v>1375</v>
      </c>
      <c r="G2815" s="99" t="s">
        <v>1542</v>
      </c>
      <c r="H2815" s="103" t="s">
        <v>1397</v>
      </c>
      <c r="I2815" s="103" t="s">
        <v>1384</v>
      </c>
      <c r="J2815" s="99" t="s">
        <v>1542</v>
      </c>
    </row>
    <row r="2816" ht="22.5" spans="1:10">
      <c r="A2816" s="110"/>
      <c r="B2816" s="110"/>
      <c r="C2816" s="103" t="s">
        <v>1404</v>
      </c>
      <c r="D2816" s="103" t="s">
        <v>1405</v>
      </c>
      <c r="E2816" s="99" t="s">
        <v>1542</v>
      </c>
      <c r="F2816" s="103" t="s">
        <v>1375</v>
      </c>
      <c r="G2816" s="99" t="s">
        <v>1542</v>
      </c>
      <c r="H2816" s="103" t="s">
        <v>1397</v>
      </c>
      <c r="I2816" s="103" t="s">
        <v>1384</v>
      </c>
      <c r="J2816" s="99" t="s">
        <v>1542</v>
      </c>
    </row>
    <row r="2817" ht="33.75" spans="1:10">
      <c r="A2817" s="106" t="s">
        <v>4266</v>
      </c>
      <c r="B2817" s="106" t="s">
        <v>4267</v>
      </c>
      <c r="C2817" s="103" t="s">
        <v>1379</v>
      </c>
      <c r="D2817" s="103" t="s">
        <v>1380</v>
      </c>
      <c r="E2817" s="99" t="s">
        <v>4268</v>
      </c>
      <c r="F2817" s="103" t="s">
        <v>1528</v>
      </c>
      <c r="G2817" s="99" t="s">
        <v>4269</v>
      </c>
      <c r="H2817" s="103" t="s">
        <v>1678</v>
      </c>
      <c r="I2817" s="103" t="s">
        <v>1384</v>
      </c>
      <c r="J2817" s="99" t="s">
        <v>4270</v>
      </c>
    </row>
    <row r="2818" ht="45" spans="1:10">
      <c r="A2818" s="108"/>
      <c r="B2818" s="108"/>
      <c r="C2818" s="103" t="s">
        <v>1379</v>
      </c>
      <c r="D2818" s="103" t="s">
        <v>1439</v>
      </c>
      <c r="E2818" s="99" t="s">
        <v>4271</v>
      </c>
      <c r="F2818" s="103" t="s">
        <v>1528</v>
      </c>
      <c r="G2818" s="99" t="s">
        <v>1472</v>
      </c>
      <c r="H2818" s="103" t="s">
        <v>1397</v>
      </c>
      <c r="I2818" s="103" t="s">
        <v>1384</v>
      </c>
      <c r="J2818" s="99" t="s">
        <v>4272</v>
      </c>
    </row>
    <row r="2819" ht="22.5" spans="1:10">
      <c r="A2819" s="108"/>
      <c r="B2819" s="108"/>
      <c r="C2819" s="103" t="s">
        <v>1379</v>
      </c>
      <c r="D2819" s="103" t="s">
        <v>1394</v>
      </c>
      <c r="E2819" s="99" t="s">
        <v>3078</v>
      </c>
      <c r="F2819" s="103" t="s">
        <v>1528</v>
      </c>
      <c r="G2819" s="99" t="s">
        <v>1472</v>
      </c>
      <c r="H2819" s="103" t="s">
        <v>1397</v>
      </c>
      <c r="I2819" s="103" t="s">
        <v>1384</v>
      </c>
      <c r="J2819" s="99" t="s">
        <v>3274</v>
      </c>
    </row>
    <row r="2820" ht="22.5" spans="1:10">
      <c r="A2820" s="108"/>
      <c r="B2820" s="108"/>
      <c r="C2820" s="103" t="s">
        <v>1379</v>
      </c>
      <c r="D2820" s="103" t="s">
        <v>1583</v>
      </c>
      <c r="E2820" s="99" t="s">
        <v>4273</v>
      </c>
      <c r="F2820" s="103" t="s">
        <v>1375</v>
      </c>
      <c r="G2820" s="99" t="s">
        <v>2460</v>
      </c>
      <c r="H2820" s="103" t="s">
        <v>1536</v>
      </c>
      <c r="I2820" s="103" t="s">
        <v>1384</v>
      </c>
      <c r="J2820" s="99" t="s">
        <v>3276</v>
      </c>
    </row>
    <row r="2821" ht="101.25" spans="1:10">
      <c r="A2821" s="108"/>
      <c r="B2821" s="108"/>
      <c r="C2821" s="103" t="s">
        <v>1399</v>
      </c>
      <c r="D2821" s="103" t="s">
        <v>1400</v>
      </c>
      <c r="E2821" s="99" t="s">
        <v>3082</v>
      </c>
      <c r="F2821" s="103" t="s">
        <v>1487</v>
      </c>
      <c r="G2821" s="99" t="s">
        <v>1450</v>
      </c>
      <c r="H2821" s="103" t="s">
        <v>1397</v>
      </c>
      <c r="I2821" s="103" t="s">
        <v>1384</v>
      </c>
      <c r="J2821" s="99" t="s">
        <v>3175</v>
      </c>
    </row>
    <row r="2822" ht="90" spans="1:10">
      <c r="A2822" s="108"/>
      <c r="B2822" s="108"/>
      <c r="C2822" s="103" t="s">
        <v>1404</v>
      </c>
      <c r="D2822" s="103" t="s">
        <v>1405</v>
      </c>
      <c r="E2822" s="99" t="s">
        <v>4274</v>
      </c>
      <c r="F2822" s="103" t="s">
        <v>1487</v>
      </c>
      <c r="G2822" s="99" t="s">
        <v>1450</v>
      </c>
      <c r="H2822" s="103" t="s">
        <v>1397</v>
      </c>
      <c r="I2822" s="103" t="s">
        <v>1384</v>
      </c>
      <c r="J2822" s="99" t="s">
        <v>3177</v>
      </c>
    </row>
    <row r="2823" ht="90" spans="1:10">
      <c r="A2823" s="110"/>
      <c r="B2823" s="110"/>
      <c r="C2823" s="103" t="s">
        <v>1404</v>
      </c>
      <c r="D2823" s="103" t="s">
        <v>1405</v>
      </c>
      <c r="E2823" s="99" t="s">
        <v>4275</v>
      </c>
      <c r="F2823" s="103" t="s">
        <v>1375</v>
      </c>
      <c r="G2823" s="99" t="s">
        <v>1426</v>
      </c>
      <c r="H2823" s="103" t="s">
        <v>1397</v>
      </c>
      <c r="I2823" s="103" t="s">
        <v>1384</v>
      </c>
      <c r="J2823" s="99" t="s">
        <v>3177</v>
      </c>
    </row>
    <row r="2824" ht="45" spans="1:10">
      <c r="A2824" s="106" t="s">
        <v>4276</v>
      </c>
      <c r="B2824" s="106" t="s">
        <v>4277</v>
      </c>
      <c r="C2824" s="103" t="s">
        <v>1379</v>
      </c>
      <c r="D2824" s="103" t="s">
        <v>1380</v>
      </c>
      <c r="E2824" s="99" t="s">
        <v>4278</v>
      </c>
      <c r="F2824" s="103" t="s">
        <v>1528</v>
      </c>
      <c r="G2824" s="99" t="s">
        <v>4279</v>
      </c>
      <c r="H2824" s="103" t="s">
        <v>1678</v>
      </c>
      <c r="I2824" s="103" t="s">
        <v>1384</v>
      </c>
      <c r="J2824" s="99" t="s">
        <v>4280</v>
      </c>
    </row>
    <row r="2825" ht="33.75" spans="1:10">
      <c r="A2825" s="108"/>
      <c r="B2825" s="108"/>
      <c r="C2825" s="103" t="s">
        <v>1379</v>
      </c>
      <c r="D2825" s="103" t="s">
        <v>1439</v>
      </c>
      <c r="E2825" s="99" t="s">
        <v>3229</v>
      </c>
      <c r="F2825" s="103" t="s">
        <v>1528</v>
      </c>
      <c r="G2825" s="99" t="s">
        <v>1472</v>
      </c>
      <c r="H2825" s="103" t="s">
        <v>1397</v>
      </c>
      <c r="I2825" s="103" t="s">
        <v>1384</v>
      </c>
      <c r="J2825" s="99" t="s">
        <v>4281</v>
      </c>
    </row>
    <row r="2826" ht="67.5" spans="1:10">
      <c r="A2826" s="108"/>
      <c r="B2826" s="108"/>
      <c r="C2826" s="103" t="s">
        <v>1379</v>
      </c>
      <c r="D2826" s="103" t="s">
        <v>1394</v>
      </c>
      <c r="E2826" s="99" t="s">
        <v>3257</v>
      </c>
      <c r="F2826" s="103" t="s">
        <v>1528</v>
      </c>
      <c r="G2826" s="99" t="s">
        <v>1472</v>
      </c>
      <c r="H2826" s="103" t="s">
        <v>1397</v>
      </c>
      <c r="I2826" s="103" t="s">
        <v>1384</v>
      </c>
      <c r="J2826" s="99" t="s">
        <v>4282</v>
      </c>
    </row>
    <row r="2827" ht="45" spans="1:10">
      <c r="A2827" s="108"/>
      <c r="B2827" s="108"/>
      <c r="C2827" s="103" t="s">
        <v>1379</v>
      </c>
      <c r="D2827" s="103" t="s">
        <v>1583</v>
      </c>
      <c r="E2827" s="99" t="s">
        <v>4283</v>
      </c>
      <c r="F2827" s="103" t="s">
        <v>1375</v>
      </c>
      <c r="G2827" s="99" t="s">
        <v>4284</v>
      </c>
      <c r="H2827" s="103" t="s">
        <v>4211</v>
      </c>
      <c r="I2827" s="103" t="s">
        <v>1384</v>
      </c>
      <c r="J2827" s="99" t="s">
        <v>4285</v>
      </c>
    </row>
    <row r="2828" ht="67.5" spans="1:10">
      <c r="A2828" s="108"/>
      <c r="B2828" s="108"/>
      <c r="C2828" s="103" t="s">
        <v>1399</v>
      </c>
      <c r="D2828" s="103" t="s">
        <v>1400</v>
      </c>
      <c r="E2828" s="99" t="s">
        <v>4286</v>
      </c>
      <c r="F2828" s="103" t="s">
        <v>1487</v>
      </c>
      <c r="G2828" s="99" t="s">
        <v>1450</v>
      </c>
      <c r="H2828" s="103" t="s">
        <v>1397</v>
      </c>
      <c r="I2828" s="103" t="s">
        <v>1384</v>
      </c>
      <c r="J2828" s="99" t="s">
        <v>4287</v>
      </c>
    </row>
    <row r="2829" ht="67.5" spans="1:10">
      <c r="A2829" s="108"/>
      <c r="B2829" s="108"/>
      <c r="C2829" s="103" t="s">
        <v>1399</v>
      </c>
      <c r="D2829" s="103" t="s">
        <v>1400</v>
      </c>
      <c r="E2829" s="99" t="s">
        <v>4288</v>
      </c>
      <c r="F2829" s="103" t="s">
        <v>1375</v>
      </c>
      <c r="G2829" s="99" t="s">
        <v>1426</v>
      </c>
      <c r="H2829" s="103" t="s">
        <v>1397</v>
      </c>
      <c r="I2829" s="103" t="s">
        <v>1384</v>
      </c>
      <c r="J2829" s="99" t="s">
        <v>4289</v>
      </c>
    </row>
    <row r="2830" ht="56.25" spans="1:10">
      <c r="A2830" s="108"/>
      <c r="B2830" s="108"/>
      <c r="C2830" s="103" t="s">
        <v>1399</v>
      </c>
      <c r="D2830" s="103" t="s">
        <v>1503</v>
      </c>
      <c r="E2830" s="99" t="s">
        <v>4290</v>
      </c>
      <c r="F2830" s="103" t="s">
        <v>1375</v>
      </c>
      <c r="G2830" s="99" t="s">
        <v>1577</v>
      </c>
      <c r="H2830" s="103" t="s">
        <v>1505</v>
      </c>
      <c r="I2830" s="103" t="s">
        <v>1384</v>
      </c>
      <c r="J2830" s="99" t="s">
        <v>4291</v>
      </c>
    </row>
    <row r="2831" ht="90" spans="1:10">
      <c r="A2831" s="108"/>
      <c r="B2831" s="108"/>
      <c r="C2831" s="103" t="s">
        <v>1404</v>
      </c>
      <c r="D2831" s="103" t="s">
        <v>1405</v>
      </c>
      <c r="E2831" s="99" t="s">
        <v>3084</v>
      </c>
      <c r="F2831" s="103" t="s">
        <v>1487</v>
      </c>
      <c r="G2831" s="99" t="s">
        <v>1450</v>
      </c>
      <c r="H2831" s="103" t="s">
        <v>1397</v>
      </c>
      <c r="I2831" s="103" t="s">
        <v>1384</v>
      </c>
      <c r="J2831" s="99" t="s">
        <v>3177</v>
      </c>
    </row>
    <row r="2832" ht="90" spans="1:10">
      <c r="A2832" s="110"/>
      <c r="B2832" s="110"/>
      <c r="C2832" s="103" t="s">
        <v>1404</v>
      </c>
      <c r="D2832" s="103" t="s">
        <v>1405</v>
      </c>
      <c r="E2832" s="99" t="s">
        <v>4292</v>
      </c>
      <c r="F2832" s="103" t="s">
        <v>1375</v>
      </c>
      <c r="G2832" s="99" t="s">
        <v>1426</v>
      </c>
      <c r="H2832" s="103" t="s">
        <v>1397</v>
      </c>
      <c r="I2832" s="103" t="s">
        <v>1384</v>
      </c>
      <c r="J2832" s="99" t="s">
        <v>3177</v>
      </c>
    </row>
    <row r="2833" ht="22.5" spans="1:10">
      <c r="A2833" s="106" t="s">
        <v>4293</v>
      </c>
      <c r="B2833" s="106" t="s">
        <v>4294</v>
      </c>
      <c r="C2833" s="103" t="s">
        <v>1379</v>
      </c>
      <c r="D2833" s="103" t="s">
        <v>1380</v>
      </c>
      <c r="E2833" s="99" t="s">
        <v>4295</v>
      </c>
      <c r="F2833" s="103" t="s">
        <v>1528</v>
      </c>
      <c r="G2833" s="99" t="s">
        <v>4296</v>
      </c>
      <c r="H2833" s="103" t="s">
        <v>1678</v>
      </c>
      <c r="I2833" s="103" t="s">
        <v>1384</v>
      </c>
      <c r="J2833" s="99" t="s">
        <v>4297</v>
      </c>
    </row>
    <row r="2834" ht="45" spans="1:10">
      <c r="A2834" s="108"/>
      <c r="B2834" s="108"/>
      <c r="C2834" s="103" t="s">
        <v>1379</v>
      </c>
      <c r="D2834" s="103" t="s">
        <v>1439</v>
      </c>
      <c r="E2834" s="99" t="s">
        <v>4298</v>
      </c>
      <c r="F2834" s="103" t="s">
        <v>1528</v>
      </c>
      <c r="G2834" s="99" t="s">
        <v>1472</v>
      </c>
      <c r="H2834" s="103" t="s">
        <v>1397</v>
      </c>
      <c r="I2834" s="103" t="s">
        <v>1384</v>
      </c>
      <c r="J2834" s="99" t="s">
        <v>4299</v>
      </c>
    </row>
    <row r="2835" ht="22.5" spans="1:10">
      <c r="A2835" s="108"/>
      <c r="B2835" s="108"/>
      <c r="C2835" s="103" t="s">
        <v>1379</v>
      </c>
      <c r="D2835" s="103" t="s">
        <v>1394</v>
      </c>
      <c r="E2835" s="99" t="s">
        <v>4300</v>
      </c>
      <c r="F2835" s="103" t="s">
        <v>1528</v>
      </c>
      <c r="G2835" s="99" t="s">
        <v>1472</v>
      </c>
      <c r="H2835" s="103" t="s">
        <v>1397</v>
      </c>
      <c r="I2835" s="103" t="s">
        <v>1384</v>
      </c>
      <c r="J2835" s="99" t="s">
        <v>4301</v>
      </c>
    </row>
    <row r="2836" ht="101.25" spans="1:10">
      <c r="A2836" s="108"/>
      <c r="B2836" s="108"/>
      <c r="C2836" s="103" t="s">
        <v>1399</v>
      </c>
      <c r="D2836" s="103" t="s">
        <v>1400</v>
      </c>
      <c r="E2836" s="99" t="s">
        <v>4302</v>
      </c>
      <c r="F2836" s="103" t="s">
        <v>1487</v>
      </c>
      <c r="G2836" s="99" t="s">
        <v>1450</v>
      </c>
      <c r="H2836" s="103" t="s">
        <v>1397</v>
      </c>
      <c r="I2836" s="103" t="s">
        <v>1384</v>
      </c>
      <c r="J2836" s="99" t="s">
        <v>4303</v>
      </c>
    </row>
    <row r="2837" ht="101.25" spans="1:10">
      <c r="A2837" s="110"/>
      <c r="B2837" s="110"/>
      <c r="C2837" s="103" t="s">
        <v>1404</v>
      </c>
      <c r="D2837" s="103" t="s">
        <v>1405</v>
      </c>
      <c r="E2837" s="99" t="s">
        <v>1538</v>
      </c>
      <c r="F2837" s="103" t="s">
        <v>1487</v>
      </c>
      <c r="G2837" s="99" t="s">
        <v>1450</v>
      </c>
      <c r="H2837" s="103" t="s">
        <v>1397</v>
      </c>
      <c r="I2837" s="103" t="s">
        <v>1384</v>
      </c>
      <c r="J2837" s="99" t="s">
        <v>4304</v>
      </c>
    </row>
    <row r="2838" ht="33.75" spans="1:10">
      <c r="A2838" s="106" t="s">
        <v>4305</v>
      </c>
      <c r="B2838" s="106" t="s">
        <v>4306</v>
      </c>
      <c r="C2838" s="103" t="s">
        <v>1379</v>
      </c>
      <c r="D2838" s="103" t="s">
        <v>1380</v>
      </c>
      <c r="E2838" s="99" t="s">
        <v>4278</v>
      </c>
      <c r="F2838" s="103" t="s">
        <v>1528</v>
      </c>
      <c r="G2838" s="99" t="s">
        <v>4307</v>
      </c>
      <c r="H2838" s="103" t="s">
        <v>1678</v>
      </c>
      <c r="I2838" s="103" t="s">
        <v>1384</v>
      </c>
      <c r="J2838" s="99" t="s">
        <v>4308</v>
      </c>
    </row>
    <row r="2839" ht="45" spans="1:10">
      <c r="A2839" s="108"/>
      <c r="B2839" s="108"/>
      <c r="C2839" s="103" t="s">
        <v>1379</v>
      </c>
      <c r="D2839" s="103" t="s">
        <v>1439</v>
      </c>
      <c r="E2839" s="99" t="s">
        <v>4309</v>
      </c>
      <c r="F2839" s="103" t="s">
        <v>1528</v>
      </c>
      <c r="G2839" s="99" t="s">
        <v>1472</v>
      </c>
      <c r="H2839" s="103" t="s">
        <v>1397</v>
      </c>
      <c r="I2839" s="103" t="s">
        <v>1384</v>
      </c>
      <c r="J2839" s="99" t="s">
        <v>4310</v>
      </c>
    </row>
    <row r="2840" ht="22.5" spans="1:10">
      <c r="A2840" s="108"/>
      <c r="B2840" s="108"/>
      <c r="C2840" s="103" t="s">
        <v>1379</v>
      </c>
      <c r="D2840" s="103" t="s">
        <v>1394</v>
      </c>
      <c r="E2840" s="99" t="s">
        <v>3078</v>
      </c>
      <c r="F2840" s="103" t="s">
        <v>1528</v>
      </c>
      <c r="G2840" s="99" t="s">
        <v>1472</v>
      </c>
      <c r="H2840" s="103" t="s">
        <v>1397</v>
      </c>
      <c r="I2840" s="103" t="s">
        <v>1384</v>
      </c>
      <c r="J2840" s="99" t="s">
        <v>4311</v>
      </c>
    </row>
    <row r="2841" ht="22.5" spans="1:10">
      <c r="A2841" s="108"/>
      <c r="B2841" s="108"/>
      <c r="C2841" s="103" t="s">
        <v>1379</v>
      </c>
      <c r="D2841" s="103" t="s">
        <v>1583</v>
      </c>
      <c r="E2841" s="99" t="s">
        <v>4312</v>
      </c>
      <c r="F2841" s="103" t="s">
        <v>1375</v>
      </c>
      <c r="G2841" s="99" t="s">
        <v>4313</v>
      </c>
      <c r="H2841" s="103" t="s">
        <v>1536</v>
      </c>
      <c r="I2841" s="103" t="s">
        <v>1384</v>
      </c>
      <c r="J2841" s="99" t="s">
        <v>4314</v>
      </c>
    </row>
    <row r="2842" ht="101.25" spans="1:10">
      <c r="A2842" s="108"/>
      <c r="B2842" s="108"/>
      <c r="C2842" s="103" t="s">
        <v>1399</v>
      </c>
      <c r="D2842" s="103" t="s">
        <v>1400</v>
      </c>
      <c r="E2842" s="99" t="s">
        <v>3082</v>
      </c>
      <c r="F2842" s="103" t="s">
        <v>1487</v>
      </c>
      <c r="G2842" s="99" t="s">
        <v>1450</v>
      </c>
      <c r="H2842" s="103" t="s">
        <v>1397</v>
      </c>
      <c r="I2842" s="103" t="s">
        <v>1384</v>
      </c>
      <c r="J2842" s="99" t="s">
        <v>4315</v>
      </c>
    </row>
    <row r="2843" ht="101.25" spans="1:10">
      <c r="A2843" s="108"/>
      <c r="B2843" s="108"/>
      <c r="C2843" s="103" t="s">
        <v>1404</v>
      </c>
      <c r="D2843" s="103" t="s">
        <v>1405</v>
      </c>
      <c r="E2843" s="99" t="s">
        <v>4316</v>
      </c>
      <c r="F2843" s="103" t="s">
        <v>1487</v>
      </c>
      <c r="G2843" s="99" t="s">
        <v>1450</v>
      </c>
      <c r="H2843" s="103" t="s">
        <v>1397</v>
      </c>
      <c r="I2843" s="103" t="s">
        <v>1384</v>
      </c>
      <c r="J2843" s="99" t="s">
        <v>4315</v>
      </c>
    </row>
    <row r="2844" ht="101.25" spans="1:10">
      <c r="A2844" s="110"/>
      <c r="B2844" s="110"/>
      <c r="C2844" s="103" t="s">
        <v>1404</v>
      </c>
      <c r="D2844" s="103" t="s">
        <v>1405</v>
      </c>
      <c r="E2844" s="99" t="s">
        <v>4317</v>
      </c>
      <c r="F2844" s="103" t="s">
        <v>1375</v>
      </c>
      <c r="G2844" s="99" t="s">
        <v>1426</v>
      </c>
      <c r="H2844" s="103" t="s">
        <v>1397</v>
      </c>
      <c r="I2844" s="103" t="s">
        <v>1384</v>
      </c>
      <c r="J2844" s="99" t="s">
        <v>4315</v>
      </c>
    </row>
    <row r="2845" ht="90" spans="1:10">
      <c r="A2845" s="106" t="s">
        <v>4318</v>
      </c>
      <c r="B2845" s="106" t="s">
        <v>4319</v>
      </c>
      <c r="C2845" s="103" t="s">
        <v>1379</v>
      </c>
      <c r="D2845" s="103" t="s">
        <v>1380</v>
      </c>
      <c r="E2845" s="99" t="s">
        <v>4278</v>
      </c>
      <c r="F2845" s="103" t="s">
        <v>1528</v>
      </c>
      <c r="G2845" s="99" t="s">
        <v>4320</v>
      </c>
      <c r="H2845" s="103" t="s">
        <v>1678</v>
      </c>
      <c r="I2845" s="103" t="s">
        <v>1384</v>
      </c>
      <c r="J2845" s="99" t="s">
        <v>4321</v>
      </c>
    </row>
    <row r="2846" ht="56.25" spans="1:10">
      <c r="A2846" s="108"/>
      <c r="B2846" s="108"/>
      <c r="C2846" s="103" t="s">
        <v>1379</v>
      </c>
      <c r="D2846" s="103" t="s">
        <v>1439</v>
      </c>
      <c r="E2846" s="99" t="s">
        <v>3229</v>
      </c>
      <c r="F2846" s="103" t="s">
        <v>1528</v>
      </c>
      <c r="G2846" s="99" t="s">
        <v>1472</v>
      </c>
      <c r="H2846" s="103" t="s">
        <v>1397</v>
      </c>
      <c r="I2846" s="103" t="s">
        <v>1384</v>
      </c>
      <c r="J2846" s="99" t="s">
        <v>4322</v>
      </c>
    </row>
    <row r="2847" ht="78.75" spans="1:10">
      <c r="A2847" s="108"/>
      <c r="B2847" s="108"/>
      <c r="C2847" s="103" t="s">
        <v>1379</v>
      </c>
      <c r="D2847" s="103" t="s">
        <v>1394</v>
      </c>
      <c r="E2847" s="99" t="s">
        <v>3257</v>
      </c>
      <c r="F2847" s="103" t="s">
        <v>1528</v>
      </c>
      <c r="G2847" s="99" t="s">
        <v>1472</v>
      </c>
      <c r="H2847" s="103" t="s">
        <v>1397</v>
      </c>
      <c r="I2847" s="103" t="s">
        <v>1384</v>
      </c>
      <c r="J2847" s="99" t="s">
        <v>4323</v>
      </c>
    </row>
    <row r="2848" ht="45" spans="1:10">
      <c r="A2848" s="108"/>
      <c r="B2848" s="108"/>
      <c r="C2848" s="103" t="s">
        <v>1379</v>
      </c>
      <c r="D2848" s="103" t="s">
        <v>1583</v>
      </c>
      <c r="E2848" s="99" t="s">
        <v>4324</v>
      </c>
      <c r="F2848" s="103" t="s">
        <v>1375</v>
      </c>
      <c r="G2848" s="99" t="s">
        <v>4229</v>
      </c>
      <c r="H2848" s="103" t="s">
        <v>4211</v>
      </c>
      <c r="I2848" s="103" t="s">
        <v>1384</v>
      </c>
      <c r="J2848" s="99" t="s">
        <v>4325</v>
      </c>
    </row>
    <row r="2849" ht="101.25" spans="1:10">
      <c r="A2849" s="108"/>
      <c r="B2849" s="108"/>
      <c r="C2849" s="103" t="s">
        <v>1399</v>
      </c>
      <c r="D2849" s="103" t="s">
        <v>1400</v>
      </c>
      <c r="E2849" s="99" t="s">
        <v>4286</v>
      </c>
      <c r="F2849" s="103" t="s">
        <v>1487</v>
      </c>
      <c r="G2849" s="99" t="s">
        <v>1450</v>
      </c>
      <c r="H2849" s="103" t="s">
        <v>1397</v>
      </c>
      <c r="I2849" s="103" t="s">
        <v>1384</v>
      </c>
      <c r="J2849" s="99" t="s">
        <v>4326</v>
      </c>
    </row>
    <row r="2850" ht="101.25" spans="1:10">
      <c r="A2850" s="108"/>
      <c r="B2850" s="108"/>
      <c r="C2850" s="103" t="s">
        <v>1399</v>
      </c>
      <c r="D2850" s="103" t="s">
        <v>1400</v>
      </c>
      <c r="E2850" s="99" t="s">
        <v>4327</v>
      </c>
      <c r="F2850" s="103" t="s">
        <v>1375</v>
      </c>
      <c r="G2850" s="99" t="s">
        <v>1426</v>
      </c>
      <c r="H2850" s="103" t="s">
        <v>1397</v>
      </c>
      <c r="I2850" s="103" t="s">
        <v>1384</v>
      </c>
      <c r="J2850" s="99" t="s">
        <v>4328</v>
      </c>
    </row>
    <row r="2851" ht="56.25" spans="1:10">
      <c r="A2851" s="108"/>
      <c r="B2851" s="108"/>
      <c r="C2851" s="103" t="s">
        <v>1399</v>
      </c>
      <c r="D2851" s="103" t="s">
        <v>1503</v>
      </c>
      <c r="E2851" s="99" t="s">
        <v>4329</v>
      </c>
      <c r="F2851" s="103" t="s">
        <v>1375</v>
      </c>
      <c r="G2851" s="99" t="s">
        <v>1577</v>
      </c>
      <c r="H2851" s="103" t="s">
        <v>1505</v>
      </c>
      <c r="I2851" s="103" t="s">
        <v>1384</v>
      </c>
      <c r="J2851" s="99" t="s">
        <v>4330</v>
      </c>
    </row>
    <row r="2852" ht="90" spans="1:10">
      <c r="A2852" s="108"/>
      <c r="B2852" s="108"/>
      <c r="C2852" s="103" t="s">
        <v>1404</v>
      </c>
      <c r="D2852" s="103" t="s">
        <v>1405</v>
      </c>
      <c r="E2852" s="99" t="s">
        <v>4274</v>
      </c>
      <c r="F2852" s="103" t="s">
        <v>1487</v>
      </c>
      <c r="G2852" s="99" t="s">
        <v>1450</v>
      </c>
      <c r="H2852" s="103" t="s">
        <v>1397</v>
      </c>
      <c r="I2852" s="103" t="s">
        <v>1384</v>
      </c>
      <c r="J2852" s="99" t="s">
        <v>3177</v>
      </c>
    </row>
    <row r="2853" ht="90" spans="1:10">
      <c r="A2853" s="110"/>
      <c r="B2853" s="110"/>
      <c r="C2853" s="103" t="s">
        <v>1404</v>
      </c>
      <c r="D2853" s="103" t="s">
        <v>1405</v>
      </c>
      <c r="E2853" s="99" t="s">
        <v>4275</v>
      </c>
      <c r="F2853" s="103" t="s">
        <v>1375</v>
      </c>
      <c r="G2853" s="99" t="s">
        <v>1426</v>
      </c>
      <c r="H2853" s="103" t="s">
        <v>1397</v>
      </c>
      <c r="I2853" s="103" t="s">
        <v>1384</v>
      </c>
      <c r="J2853" s="99" t="s">
        <v>3177</v>
      </c>
    </row>
    <row r="2854" ht="45" spans="1:10">
      <c r="A2854" s="106" t="s">
        <v>4331</v>
      </c>
      <c r="B2854" s="106" t="s">
        <v>4277</v>
      </c>
      <c r="C2854" s="103" t="s">
        <v>1379</v>
      </c>
      <c r="D2854" s="103" t="s">
        <v>1380</v>
      </c>
      <c r="E2854" s="99" t="s">
        <v>4278</v>
      </c>
      <c r="F2854" s="103" t="s">
        <v>1528</v>
      </c>
      <c r="G2854" s="99" t="s">
        <v>2196</v>
      </c>
      <c r="H2854" s="103" t="s">
        <v>1678</v>
      </c>
      <c r="I2854" s="103" t="s">
        <v>1384</v>
      </c>
      <c r="J2854" s="99" t="s">
        <v>4332</v>
      </c>
    </row>
    <row r="2855" ht="33.75" spans="1:10">
      <c r="A2855" s="108"/>
      <c r="B2855" s="108"/>
      <c r="C2855" s="103" t="s">
        <v>1379</v>
      </c>
      <c r="D2855" s="103" t="s">
        <v>1439</v>
      </c>
      <c r="E2855" s="99" t="s">
        <v>3229</v>
      </c>
      <c r="F2855" s="103" t="s">
        <v>1528</v>
      </c>
      <c r="G2855" s="99" t="s">
        <v>1472</v>
      </c>
      <c r="H2855" s="103" t="s">
        <v>1397</v>
      </c>
      <c r="I2855" s="103" t="s">
        <v>1384</v>
      </c>
      <c r="J2855" s="99" t="s">
        <v>4281</v>
      </c>
    </row>
    <row r="2856" ht="67.5" spans="1:10">
      <c r="A2856" s="108"/>
      <c r="B2856" s="108"/>
      <c r="C2856" s="103" t="s">
        <v>1379</v>
      </c>
      <c r="D2856" s="103" t="s">
        <v>1394</v>
      </c>
      <c r="E2856" s="99" t="s">
        <v>3257</v>
      </c>
      <c r="F2856" s="103" t="s">
        <v>1528</v>
      </c>
      <c r="G2856" s="99" t="s">
        <v>1472</v>
      </c>
      <c r="H2856" s="103" t="s">
        <v>1397</v>
      </c>
      <c r="I2856" s="103" t="s">
        <v>1384</v>
      </c>
      <c r="J2856" s="99" t="s">
        <v>4282</v>
      </c>
    </row>
    <row r="2857" ht="45" spans="1:10">
      <c r="A2857" s="108"/>
      <c r="B2857" s="108"/>
      <c r="C2857" s="103" t="s">
        <v>1379</v>
      </c>
      <c r="D2857" s="103" t="s">
        <v>1583</v>
      </c>
      <c r="E2857" s="99" t="s">
        <v>4283</v>
      </c>
      <c r="F2857" s="103" t="s">
        <v>1375</v>
      </c>
      <c r="G2857" s="99" t="s">
        <v>4284</v>
      </c>
      <c r="H2857" s="103" t="s">
        <v>4211</v>
      </c>
      <c r="I2857" s="103" t="s">
        <v>1384</v>
      </c>
      <c r="J2857" s="99" t="s">
        <v>4285</v>
      </c>
    </row>
    <row r="2858" ht="67.5" spans="1:10">
      <c r="A2858" s="108"/>
      <c r="B2858" s="108"/>
      <c r="C2858" s="103" t="s">
        <v>1399</v>
      </c>
      <c r="D2858" s="103" t="s">
        <v>1400</v>
      </c>
      <c r="E2858" s="99" t="s">
        <v>4286</v>
      </c>
      <c r="F2858" s="103" t="s">
        <v>1487</v>
      </c>
      <c r="G2858" s="99" t="s">
        <v>1450</v>
      </c>
      <c r="H2858" s="103" t="s">
        <v>1397</v>
      </c>
      <c r="I2858" s="103" t="s">
        <v>1384</v>
      </c>
      <c r="J2858" s="99" t="s">
        <v>4287</v>
      </c>
    </row>
    <row r="2859" ht="67.5" spans="1:10">
      <c r="A2859" s="108"/>
      <c r="B2859" s="108"/>
      <c r="C2859" s="103" t="s">
        <v>1399</v>
      </c>
      <c r="D2859" s="103" t="s">
        <v>1400</v>
      </c>
      <c r="E2859" s="99" t="s">
        <v>4288</v>
      </c>
      <c r="F2859" s="103" t="s">
        <v>1375</v>
      </c>
      <c r="G2859" s="99" t="s">
        <v>1426</v>
      </c>
      <c r="H2859" s="103" t="s">
        <v>1397</v>
      </c>
      <c r="I2859" s="103" t="s">
        <v>1384</v>
      </c>
      <c r="J2859" s="99" t="s">
        <v>4289</v>
      </c>
    </row>
    <row r="2860" ht="56.25" spans="1:10">
      <c r="A2860" s="108"/>
      <c r="B2860" s="108"/>
      <c r="C2860" s="103" t="s">
        <v>1399</v>
      </c>
      <c r="D2860" s="103" t="s">
        <v>1503</v>
      </c>
      <c r="E2860" s="99" t="s">
        <v>4290</v>
      </c>
      <c r="F2860" s="103" t="s">
        <v>1375</v>
      </c>
      <c r="G2860" s="99" t="s">
        <v>1577</v>
      </c>
      <c r="H2860" s="103" t="s">
        <v>1505</v>
      </c>
      <c r="I2860" s="103" t="s">
        <v>1384</v>
      </c>
      <c r="J2860" s="99" t="s">
        <v>4291</v>
      </c>
    </row>
    <row r="2861" ht="90" spans="1:10">
      <c r="A2861" s="108"/>
      <c r="B2861" s="108"/>
      <c r="C2861" s="103" t="s">
        <v>1404</v>
      </c>
      <c r="D2861" s="103" t="s">
        <v>1405</v>
      </c>
      <c r="E2861" s="99" t="s">
        <v>3084</v>
      </c>
      <c r="F2861" s="103" t="s">
        <v>1487</v>
      </c>
      <c r="G2861" s="99" t="s">
        <v>1450</v>
      </c>
      <c r="H2861" s="103" t="s">
        <v>1397</v>
      </c>
      <c r="I2861" s="103" t="s">
        <v>1384</v>
      </c>
      <c r="J2861" s="99" t="s">
        <v>3177</v>
      </c>
    </row>
    <row r="2862" ht="90" spans="1:10">
      <c r="A2862" s="110"/>
      <c r="B2862" s="110"/>
      <c r="C2862" s="103" t="s">
        <v>1404</v>
      </c>
      <c r="D2862" s="103" t="s">
        <v>1405</v>
      </c>
      <c r="E2862" s="99" t="s">
        <v>4292</v>
      </c>
      <c r="F2862" s="103" t="s">
        <v>1375</v>
      </c>
      <c r="G2862" s="99" t="s">
        <v>1426</v>
      </c>
      <c r="H2862" s="103" t="s">
        <v>1397</v>
      </c>
      <c r="I2862" s="103" t="s">
        <v>1384</v>
      </c>
      <c r="J2862" s="99" t="s">
        <v>3177</v>
      </c>
    </row>
    <row r="2863" ht="146.25" spans="1:10">
      <c r="A2863" s="106" t="s">
        <v>3797</v>
      </c>
      <c r="B2863" s="106" t="s">
        <v>3455</v>
      </c>
      <c r="C2863" s="103" t="s">
        <v>1379</v>
      </c>
      <c r="D2863" s="103" t="s">
        <v>1380</v>
      </c>
      <c r="E2863" s="99" t="s">
        <v>3456</v>
      </c>
      <c r="F2863" s="103" t="s">
        <v>1528</v>
      </c>
      <c r="G2863" s="99" t="s">
        <v>1422</v>
      </c>
      <c r="H2863" s="103" t="s">
        <v>1678</v>
      </c>
      <c r="I2863" s="103" t="s">
        <v>1384</v>
      </c>
      <c r="J2863" s="99" t="s">
        <v>3457</v>
      </c>
    </row>
    <row r="2864" ht="22.5" spans="1:10">
      <c r="A2864" s="106" t="s">
        <v>4333</v>
      </c>
      <c r="B2864" s="106" t="s">
        <v>4334</v>
      </c>
      <c r="C2864" s="103" t="s">
        <v>1379</v>
      </c>
      <c r="D2864" s="103" t="s">
        <v>1380</v>
      </c>
      <c r="E2864" s="99" t="s">
        <v>4335</v>
      </c>
      <c r="F2864" s="103" t="s">
        <v>1528</v>
      </c>
      <c r="G2864" s="99" t="s">
        <v>4336</v>
      </c>
      <c r="H2864" s="103" t="s">
        <v>1678</v>
      </c>
      <c r="I2864" s="103" t="s">
        <v>1384</v>
      </c>
      <c r="J2864" s="99" t="s">
        <v>4297</v>
      </c>
    </row>
    <row r="2865" ht="45" spans="1:10">
      <c r="A2865" s="108"/>
      <c r="B2865" s="108"/>
      <c r="C2865" s="103" t="s">
        <v>1379</v>
      </c>
      <c r="D2865" s="103" t="s">
        <v>1439</v>
      </c>
      <c r="E2865" s="99" t="s">
        <v>4298</v>
      </c>
      <c r="F2865" s="103" t="s">
        <v>1528</v>
      </c>
      <c r="G2865" s="99" t="s">
        <v>1472</v>
      </c>
      <c r="H2865" s="103" t="s">
        <v>1397</v>
      </c>
      <c r="I2865" s="103" t="s">
        <v>1384</v>
      </c>
      <c r="J2865" s="99" t="s">
        <v>4299</v>
      </c>
    </row>
    <row r="2866" ht="22.5" spans="1:10">
      <c r="A2866" s="108"/>
      <c r="B2866" s="108"/>
      <c r="C2866" s="103" t="s">
        <v>1379</v>
      </c>
      <c r="D2866" s="103" t="s">
        <v>1394</v>
      </c>
      <c r="E2866" s="99" t="s">
        <v>4337</v>
      </c>
      <c r="F2866" s="103" t="s">
        <v>1528</v>
      </c>
      <c r="G2866" s="99" t="s">
        <v>1472</v>
      </c>
      <c r="H2866" s="103" t="s">
        <v>1397</v>
      </c>
      <c r="I2866" s="103" t="s">
        <v>1384</v>
      </c>
      <c r="J2866" s="99" t="s">
        <v>4301</v>
      </c>
    </row>
    <row r="2867" ht="101.25" spans="1:10">
      <c r="A2867" s="108"/>
      <c r="B2867" s="108"/>
      <c r="C2867" s="103" t="s">
        <v>1399</v>
      </c>
      <c r="D2867" s="103" t="s">
        <v>1400</v>
      </c>
      <c r="E2867" s="99" t="s">
        <v>4338</v>
      </c>
      <c r="F2867" s="103" t="s">
        <v>1487</v>
      </c>
      <c r="G2867" s="99" t="s">
        <v>1450</v>
      </c>
      <c r="H2867" s="103" t="s">
        <v>1397</v>
      </c>
      <c r="I2867" s="103" t="s">
        <v>1384</v>
      </c>
      <c r="J2867" s="99" t="s">
        <v>4303</v>
      </c>
    </row>
    <row r="2868" ht="101.25" spans="1:10">
      <c r="A2868" s="108"/>
      <c r="B2868" s="108"/>
      <c r="C2868" s="103" t="s">
        <v>1404</v>
      </c>
      <c r="D2868" s="103" t="s">
        <v>1405</v>
      </c>
      <c r="E2868" s="99" t="s">
        <v>4316</v>
      </c>
      <c r="F2868" s="103" t="s">
        <v>1487</v>
      </c>
      <c r="G2868" s="99" t="s">
        <v>1450</v>
      </c>
      <c r="H2868" s="103" t="s">
        <v>1397</v>
      </c>
      <c r="I2868" s="103" t="s">
        <v>1384</v>
      </c>
      <c r="J2868" s="99" t="s">
        <v>4304</v>
      </c>
    </row>
    <row r="2869" ht="101.25" spans="1:10">
      <c r="A2869" s="110"/>
      <c r="B2869" s="110"/>
      <c r="C2869" s="103" t="s">
        <v>1404</v>
      </c>
      <c r="D2869" s="103" t="s">
        <v>1405</v>
      </c>
      <c r="E2869" s="99" t="s">
        <v>4316</v>
      </c>
      <c r="F2869" s="103" t="s">
        <v>1375</v>
      </c>
      <c r="G2869" s="99" t="s">
        <v>1426</v>
      </c>
      <c r="H2869" s="103" t="s">
        <v>1397</v>
      </c>
      <c r="I2869" s="103" t="s">
        <v>1384</v>
      </c>
      <c r="J2869" s="99" t="s">
        <v>4304</v>
      </c>
    </row>
    <row r="2870" ht="56.25" spans="1:10">
      <c r="A2870" s="106" t="s">
        <v>4339</v>
      </c>
      <c r="B2870" s="106" t="s">
        <v>3297</v>
      </c>
      <c r="C2870" s="103" t="s">
        <v>1379</v>
      </c>
      <c r="D2870" s="103" t="s">
        <v>1380</v>
      </c>
      <c r="E2870" s="99" t="s">
        <v>3363</v>
      </c>
      <c r="F2870" s="103" t="s">
        <v>1528</v>
      </c>
      <c r="G2870" s="99" t="s">
        <v>4340</v>
      </c>
      <c r="H2870" s="103" t="s">
        <v>1678</v>
      </c>
      <c r="I2870" s="103" t="s">
        <v>1384</v>
      </c>
      <c r="J2870" s="99" t="s">
        <v>4341</v>
      </c>
    </row>
    <row r="2871" ht="67.5" spans="1:10">
      <c r="A2871" s="108"/>
      <c r="B2871" s="108"/>
      <c r="C2871" s="103" t="s">
        <v>1379</v>
      </c>
      <c r="D2871" s="103" t="s">
        <v>1439</v>
      </c>
      <c r="E2871" s="99" t="s">
        <v>3184</v>
      </c>
      <c r="F2871" s="103" t="s">
        <v>1528</v>
      </c>
      <c r="G2871" s="99" t="s">
        <v>1396</v>
      </c>
      <c r="H2871" s="103" t="s">
        <v>1397</v>
      </c>
      <c r="I2871" s="103" t="s">
        <v>1384</v>
      </c>
      <c r="J2871" s="99" t="s">
        <v>3185</v>
      </c>
    </row>
    <row r="2872" ht="45" spans="1:10">
      <c r="A2872" s="108"/>
      <c r="B2872" s="108"/>
      <c r="C2872" s="103" t="s">
        <v>1379</v>
      </c>
      <c r="D2872" s="103" t="s">
        <v>1439</v>
      </c>
      <c r="E2872" s="99" t="s">
        <v>3186</v>
      </c>
      <c r="F2872" s="103" t="s">
        <v>1487</v>
      </c>
      <c r="G2872" s="99" t="s">
        <v>1477</v>
      </c>
      <c r="H2872" s="103" t="s">
        <v>1397</v>
      </c>
      <c r="I2872" s="103" t="s">
        <v>1384</v>
      </c>
      <c r="J2872" s="99" t="s">
        <v>3187</v>
      </c>
    </row>
    <row r="2873" ht="22.5" spans="1:10">
      <c r="A2873" s="108"/>
      <c r="B2873" s="108"/>
      <c r="C2873" s="103" t="s">
        <v>1379</v>
      </c>
      <c r="D2873" s="103" t="s">
        <v>1394</v>
      </c>
      <c r="E2873" s="99" t="s">
        <v>3188</v>
      </c>
      <c r="F2873" s="103" t="s">
        <v>1528</v>
      </c>
      <c r="G2873" s="99" t="s">
        <v>1396</v>
      </c>
      <c r="H2873" s="103" t="s">
        <v>1397</v>
      </c>
      <c r="I2873" s="103" t="s">
        <v>1384</v>
      </c>
      <c r="J2873" s="99" t="s">
        <v>3164</v>
      </c>
    </row>
    <row r="2874" ht="67.5" spans="1:10">
      <c r="A2874" s="108"/>
      <c r="B2874" s="108"/>
      <c r="C2874" s="103" t="s">
        <v>1379</v>
      </c>
      <c r="D2874" s="103" t="s">
        <v>1583</v>
      </c>
      <c r="E2874" s="99" t="s">
        <v>3368</v>
      </c>
      <c r="F2874" s="103" t="s">
        <v>1528</v>
      </c>
      <c r="G2874" s="99" t="s">
        <v>3391</v>
      </c>
      <c r="H2874" s="103" t="s">
        <v>1924</v>
      </c>
      <c r="I2874" s="103" t="s">
        <v>1384</v>
      </c>
      <c r="J2874" s="99" t="s">
        <v>3191</v>
      </c>
    </row>
    <row r="2875" ht="33.75" spans="1:10">
      <c r="A2875" s="108"/>
      <c r="B2875" s="108"/>
      <c r="C2875" s="103" t="s">
        <v>1399</v>
      </c>
      <c r="D2875" s="103" t="s">
        <v>1400</v>
      </c>
      <c r="E2875" s="99" t="s">
        <v>3192</v>
      </c>
      <c r="F2875" s="103" t="s">
        <v>1487</v>
      </c>
      <c r="G2875" s="99" t="s">
        <v>1426</v>
      </c>
      <c r="H2875" s="103" t="s">
        <v>1397</v>
      </c>
      <c r="I2875" s="103" t="s">
        <v>1384</v>
      </c>
      <c r="J2875" s="99" t="s">
        <v>3193</v>
      </c>
    </row>
    <row r="2876" ht="67.5" spans="1:10">
      <c r="A2876" s="108"/>
      <c r="B2876" s="108"/>
      <c r="C2876" s="103" t="s">
        <v>1399</v>
      </c>
      <c r="D2876" s="103" t="s">
        <v>1400</v>
      </c>
      <c r="E2876" s="99" t="s">
        <v>3301</v>
      </c>
      <c r="F2876" s="103" t="s">
        <v>1528</v>
      </c>
      <c r="G2876" s="99" t="s">
        <v>1396</v>
      </c>
      <c r="H2876" s="103" t="s">
        <v>1397</v>
      </c>
      <c r="I2876" s="103" t="s">
        <v>1384</v>
      </c>
      <c r="J2876" s="99" t="s">
        <v>3302</v>
      </c>
    </row>
    <row r="2877" ht="67.5" spans="1:10">
      <c r="A2877" s="108"/>
      <c r="B2877" s="108"/>
      <c r="C2877" s="103" t="s">
        <v>1399</v>
      </c>
      <c r="D2877" s="103" t="s">
        <v>1503</v>
      </c>
      <c r="E2877" s="99" t="s">
        <v>3194</v>
      </c>
      <c r="F2877" s="103" t="s">
        <v>1528</v>
      </c>
      <c r="G2877" s="99" t="s">
        <v>2355</v>
      </c>
      <c r="H2877" s="103" t="s">
        <v>1505</v>
      </c>
      <c r="I2877" s="103" t="s">
        <v>1384</v>
      </c>
      <c r="J2877" s="99" t="s">
        <v>3195</v>
      </c>
    </row>
    <row r="2878" ht="67.5" spans="1:10">
      <c r="A2878" s="108"/>
      <c r="B2878" s="108"/>
      <c r="C2878" s="103" t="s">
        <v>1404</v>
      </c>
      <c r="D2878" s="103" t="s">
        <v>1405</v>
      </c>
      <c r="E2878" s="99" t="s">
        <v>4342</v>
      </c>
      <c r="F2878" s="103" t="s">
        <v>1487</v>
      </c>
      <c r="G2878" s="99" t="s">
        <v>1426</v>
      </c>
      <c r="H2878" s="103" t="s">
        <v>1397</v>
      </c>
      <c r="I2878" s="103" t="s">
        <v>1384</v>
      </c>
      <c r="J2878" s="99" t="s">
        <v>3197</v>
      </c>
    </row>
    <row r="2879" ht="67.5" spans="1:10">
      <c r="A2879" s="110"/>
      <c r="B2879" s="110"/>
      <c r="C2879" s="103" t="s">
        <v>1404</v>
      </c>
      <c r="D2879" s="103" t="s">
        <v>1405</v>
      </c>
      <c r="E2879" s="99" t="s">
        <v>4343</v>
      </c>
      <c r="F2879" s="103" t="s">
        <v>1487</v>
      </c>
      <c r="G2879" s="99" t="s">
        <v>1426</v>
      </c>
      <c r="H2879" s="103" t="s">
        <v>1397</v>
      </c>
      <c r="I2879" s="103" t="s">
        <v>1384</v>
      </c>
      <c r="J2879" s="99" t="s">
        <v>3199</v>
      </c>
    </row>
    <row r="2880" ht="22.5" spans="1:10">
      <c r="A2880" s="106" t="s">
        <v>4244</v>
      </c>
      <c r="B2880" s="106" t="s">
        <v>1542</v>
      </c>
      <c r="C2880" s="103" t="s">
        <v>1379</v>
      </c>
      <c r="D2880" s="103" t="s">
        <v>1380</v>
      </c>
      <c r="E2880" s="99" t="s">
        <v>1542</v>
      </c>
      <c r="F2880" s="103" t="s">
        <v>1375</v>
      </c>
      <c r="G2880" s="99" t="s">
        <v>1542</v>
      </c>
      <c r="H2880" s="103" t="s">
        <v>1397</v>
      </c>
      <c r="I2880" s="103" t="s">
        <v>1384</v>
      </c>
      <c r="J2880" s="99" t="s">
        <v>1542</v>
      </c>
    </row>
    <row r="2881" ht="22.5" spans="1:10">
      <c r="A2881" s="108"/>
      <c r="B2881" s="108"/>
      <c r="C2881" s="103" t="s">
        <v>1399</v>
      </c>
      <c r="D2881" s="103" t="s">
        <v>1543</v>
      </c>
      <c r="E2881" s="99" t="s">
        <v>1542</v>
      </c>
      <c r="F2881" s="103" t="s">
        <v>1375</v>
      </c>
      <c r="G2881" s="99" t="s">
        <v>1542</v>
      </c>
      <c r="H2881" s="103" t="s">
        <v>1397</v>
      </c>
      <c r="I2881" s="103" t="s">
        <v>1384</v>
      </c>
      <c r="J2881" s="99" t="s">
        <v>1542</v>
      </c>
    </row>
    <row r="2882" ht="22.5" spans="1:10">
      <c r="A2882" s="110"/>
      <c r="B2882" s="110"/>
      <c r="C2882" s="103" t="s">
        <v>1404</v>
      </c>
      <c r="D2882" s="103" t="s">
        <v>1405</v>
      </c>
      <c r="E2882" s="99" t="s">
        <v>1542</v>
      </c>
      <c r="F2882" s="103" t="s">
        <v>1375</v>
      </c>
      <c r="G2882" s="99" t="s">
        <v>1542</v>
      </c>
      <c r="H2882" s="103" t="s">
        <v>1397</v>
      </c>
      <c r="I2882" s="103" t="s">
        <v>1384</v>
      </c>
      <c r="J2882" s="99" t="s">
        <v>1542</v>
      </c>
    </row>
    <row r="2883" ht="45" spans="1:10">
      <c r="A2883" s="106" t="s">
        <v>3281</v>
      </c>
      <c r="B2883" s="106" t="s">
        <v>3297</v>
      </c>
      <c r="C2883" s="103" t="s">
        <v>1379</v>
      </c>
      <c r="D2883" s="103" t="s">
        <v>1380</v>
      </c>
      <c r="E2883" s="99" t="s">
        <v>3363</v>
      </c>
      <c r="F2883" s="103" t="s">
        <v>1528</v>
      </c>
      <c r="G2883" s="99" t="s">
        <v>4344</v>
      </c>
      <c r="H2883" s="103" t="s">
        <v>1678</v>
      </c>
      <c r="I2883" s="103" t="s">
        <v>1384</v>
      </c>
      <c r="J2883" s="99" t="s">
        <v>3183</v>
      </c>
    </row>
    <row r="2884" ht="67.5" spans="1:10">
      <c r="A2884" s="108"/>
      <c r="B2884" s="108"/>
      <c r="C2884" s="103" t="s">
        <v>1379</v>
      </c>
      <c r="D2884" s="103" t="s">
        <v>1439</v>
      </c>
      <c r="E2884" s="99" t="s">
        <v>3914</v>
      </c>
      <c r="F2884" s="103" t="s">
        <v>1528</v>
      </c>
      <c r="G2884" s="99" t="s">
        <v>1396</v>
      </c>
      <c r="H2884" s="103" t="s">
        <v>1397</v>
      </c>
      <c r="I2884" s="103" t="s">
        <v>1384</v>
      </c>
      <c r="J2884" s="99" t="s">
        <v>3284</v>
      </c>
    </row>
    <row r="2885" ht="45" spans="1:10">
      <c r="A2885" s="108"/>
      <c r="B2885" s="108"/>
      <c r="C2885" s="103" t="s">
        <v>1379</v>
      </c>
      <c r="D2885" s="103" t="s">
        <v>1439</v>
      </c>
      <c r="E2885" s="99" t="s">
        <v>3186</v>
      </c>
      <c r="F2885" s="103" t="s">
        <v>1487</v>
      </c>
      <c r="G2885" s="99" t="s">
        <v>1477</v>
      </c>
      <c r="H2885" s="103" t="s">
        <v>1397</v>
      </c>
      <c r="I2885" s="103" t="s">
        <v>1384</v>
      </c>
      <c r="J2885" s="99" t="s">
        <v>3187</v>
      </c>
    </row>
    <row r="2886" ht="22.5" spans="1:10">
      <c r="A2886" s="108"/>
      <c r="B2886" s="108"/>
      <c r="C2886" s="103" t="s">
        <v>1379</v>
      </c>
      <c r="D2886" s="103" t="s">
        <v>1394</v>
      </c>
      <c r="E2886" s="99" t="s">
        <v>3188</v>
      </c>
      <c r="F2886" s="103" t="s">
        <v>1528</v>
      </c>
      <c r="G2886" s="99" t="s">
        <v>1396</v>
      </c>
      <c r="H2886" s="103" t="s">
        <v>1397</v>
      </c>
      <c r="I2886" s="103" t="s">
        <v>1384</v>
      </c>
      <c r="J2886" s="99" t="s">
        <v>3164</v>
      </c>
    </row>
    <row r="2887" ht="78.75" spans="1:10">
      <c r="A2887" s="108"/>
      <c r="B2887" s="108"/>
      <c r="C2887" s="103" t="s">
        <v>1379</v>
      </c>
      <c r="D2887" s="103" t="s">
        <v>1583</v>
      </c>
      <c r="E2887" s="99" t="s">
        <v>4345</v>
      </c>
      <c r="F2887" s="103" t="s">
        <v>1528</v>
      </c>
      <c r="G2887" s="99" t="s">
        <v>1624</v>
      </c>
      <c r="H2887" s="103" t="s">
        <v>1924</v>
      </c>
      <c r="I2887" s="103" t="s">
        <v>1384</v>
      </c>
      <c r="J2887" s="99" t="s">
        <v>3286</v>
      </c>
    </row>
    <row r="2888" ht="33.75" spans="1:10">
      <c r="A2888" s="108"/>
      <c r="B2888" s="108"/>
      <c r="C2888" s="103" t="s">
        <v>1399</v>
      </c>
      <c r="D2888" s="103" t="s">
        <v>1400</v>
      </c>
      <c r="E2888" s="99" t="s">
        <v>3192</v>
      </c>
      <c r="F2888" s="103" t="s">
        <v>1487</v>
      </c>
      <c r="G2888" s="99" t="s">
        <v>1426</v>
      </c>
      <c r="H2888" s="103" t="s">
        <v>1397</v>
      </c>
      <c r="I2888" s="103" t="s">
        <v>1384</v>
      </c>
      <c r="J2888" s="99" t="s">
        <v>3193</v>
      </c>
    </row>
    <row r="2889" ht="67.5" spans="1:10">
      <c r="A2889" s="108"/>
      <c r="B2889" s="108"/>
      <c r="C2889" s="103" t="s">
        <v>1399</v>
      </c>
      <c r="D2889" s="103" t="s">
        <v>1400</v>
      </c>
      <c r="E2889" s="99" t="s">
        <v>3301</v>
      </c>
      <c r="F2889" s="103" t="s">
        <v>1528</v>
      </c>
      <c r="G2889" s="99" t="s">
        <v>1396</v>
      </c>
      <c r="H2889" s="103" t="s">
        <v>1397</v>
      </c>
      <c r="I2889" s="103" t="s">
        <v>1384</v>
      </c>
      <c r="J2889" s="99" t="s">
        <v>3302</v>
      </c>
    </row>
    <row r="2890" ht="78.75" spans="1:10">
      <c r="A2890" s="108"/>
      <c r="B2890" s="108"/>
      <c r="C2890" s="103" t="s">
        <v>1399</v>
      </c>
      <c r="D2890" s="103" t="s">
        <v>1503</v>
      </c>
      <c r="E2890" s="99" t="s">
        <v>3194</v>
      </c>
      <c r="F2890" s="103" t="s">
        <v>1528</v>
      </c>
      <c r="G2890" s="99" t="s">
        <v>1577</v>
      </c>
      <c r="H2890" s="103" t="s">
        <v>1505</v>
      </c>
      <c r="I2890" s="103" t="s">
        <v>1384</v>
      </c>
      <c r="J2890" s="99" t="s">
        <v>3287</v>
      </c>
    </row>
    <row r="2891" ht="67.5" spans="1:10">
      <c r="A2891" s="108"/>
      <c r="B2891" s="108"/>
      <c r="C2891" s="103" t="s">
        <v>1404</v>
      </c>
      <c r="D2891" s="103" t="s">
        <v>1405</v>
      </c>
      <c r="E2891" s="99" t="s">
        <v>4346</v>
      </c>
      <c r="F2891" s="103" t="s">
        <v>1487</v>
      </c>
      <c r="G2891" s="99" t="s">
        <v>1426</v>
      </c>
      <c r="H2891" s="103" t="s">
        <v>1397</v>
      </c>
      <c r="I2891" s="103" t="s">
        <v>1384</v>
      </c>
      <c r="J2891" s="99" t="s">
        <v>3197</v>
      </c>
    </row>
    <row r="2892" ht="67.5" spans="1:10">
      <c r="A2892" s="110"/>
      <c r="B2892" s="110"/>
      <c r="C2892" s="103" t="s">
        <v>1404</v>
      </c>
      <c r="D2892" s="103" t="s">
        <v>1405</v>
      </c>
      <c r="E2892" s="99" t="s">
        <v>4347</v>
      </c>
      <c r="F2892" s="103" t="s">
        <v>1487</v>
      </c>
      <c r="G2892" s="99" t="s">
        <v>1426</v>
      </c>
      <c r="H2892" s="103" t="s">
        <v>1397</v>
      </c>
      <c r="I2892" s="103" t="s">
        <v>1384</v>
      </c>
      <c r="J2892" s="99" t="s">
        <v>3199</v>
      </c>
    </row>
    <row r="2893" ht="45" spans="1:10">
      <c r="A2893" s="106" t="s">
        <v>4348</v>
      </c>
      <c r="B2893" s="106" t="s">
        <v>4349</v>
      </c>
      <c r="C2893" s="103" t="s">
        <v>1379</v>
      </c>
      <c r="D2893" s="103" t="s">
        <v>1380</v>
      </c>
      <c r="E2893" s="99" t="s">
        <v>3226</v>
      </c>
      <c r="F2893" s="103" t="s">
        <v>1528</v>
      </c>
      <c r="G2893" s="99" t="s">
        <v>4350</v>
      </c>
      <c r="H2893" s="103" t="s">
        <v>1678</v>
      </c>
      <c r="I2893" s="103" t="s">
        <v>1384</v>
      </c>
      <c r="J2893" s="99" t="s">
        <v>3228</v>
      </c>
    </row>
    <row r="2894" ht="45" spans="1:10">
      <c r="A2894" s="108"/>
      <c r="B2894" s="108"/>
      <c r="C2894" s="103" t="s">
        <v>1379</v>
      </c>
      <c r="D2894" s="103" t="s">
        <v>1439</v>
      </c>
      <c r="E2894" s="99" t="s">
        <v>3229</v>
      </c>
      <c r="F2894" s="103" t="s">
        <v>1528</v>
      </c>
      <c r="G2894" s="99" t="s">
        <v>1396</v>
      </c>
      <c r="H2894" s="103" t="s">
        <v>1397</v>
      </c>
      <c r="I2894" s="103" t="s">
        <v>1384</v>
      </c>
      <c r="J2894" s="99" t="s">
        <v>3230</v>
      </c>
    </row>
    <row r="2895" ht="22.5" spans="1:10">
      <c r="A2895" s="108"/>
      <c r="B2895" s="108"/>
      <c r="C2895" s="103" t="s">
        <v>1379</v>
      </c>
      <c r="D2895" s="103" t="s">
        <v>1583</v>
      </c>
      <c r="E2895" s="99" t="s">
        <v>3231</v>
      </c>
      <c r="F2895" s="103" t="s">
        <v>1375</v>
      </c>
      <c r="G2895" s="99" t="s">
        <v>3232</v>
      </c>
      <c r="H2895" s="103" t="s">
        <v>1536</v>
      </c>
      <c r="I2895" s="103" t="s">
        <v>1384</v>
      </c>
      <c r="J2895" s="99" t="s">
        <v>3233</v>
      </c>
    </row>
    <row r="2896" ht="101.25" spans="1:10">
      <c r="A2896" s="108"/>
      <c r="B2896" s="108"/>
      <c r="C2896" s="103" t="s">
        <v>1399</v>
      </c>
      <c r="D2896" s="103" t="s">
        <v>1400</v>
      </c>
      <c r="E2896" s="99" t="s">
        <v>3827</v>
      </c>
      <c r="F2896" s="103" t="s">
        <v>1528</v>
      </c>
      <c r="G2896" s="99" t="s">
        <v>1396</v>
      </c>
      <c r="H2896" s="103" t="s">
        <v>1397</v>
      </c>
      <c r="I2896" s="103" t="s">
        <v>1384</v>
      </c>
      <c r="J2896" s="99" t="s">
        <v>3828</v>
      </c>
    </row>
    <row r="2897" ht="90" spans="1:10">
      <c r="A2897" s="108"/>
      <c r="B2897" s="108"/>
      <c r="C2897" s="103" t="s">
        <v>1404</v>
      </c>
      <c r="D2897" s="103" t="s">
        <v>1405</v>
      </c>
      <c r="E2897" s="99" t="s">
        <v>3086</v>
      </c>
      <c r="F2897" s="103" t="s">
        <v>3236</v>
      </c>
      <c r="G2897" s="99" t="s">
        <v>1426</v>
      </c>
      <c r="H2897" s="103" t="s">
        <v>1397</v>
      </c>
      <c r="I2897" s="103" t="s">
        <v>1384</v>
      </c>
      <c r="J2897" s="99" t="s">
        <v>3237</v>
      </c>
    </row>
    <row r="2898" ht="90" spans="1:10">
      <c r="A2898" s="110"/>
      <c r="B2898" s="110"/>
      <c r="C2898" s="103" t="s">
        <v>1404</v>
      </c>
      <c r="D2898" s="103" t="s">
        <v>1405</v>
      </c>
      <c r="E2898" s="99" t="s">
        <v>3238</v>
      </c>
      <c r="F2898" s="103" t="s">
        <v>1375</v>
      </c>
      <c r="G2898" s="99" t="s">
        <v>1450</v>
      </c>
      <c r="H2898" s="103" t="s">
        <v>1397</v>
      </c>
      <c r="I2898" s="103" t="s">
        <v>1384</v>
      </c>
      <c r="J2898" s="99" t="s">
        <v>3237</v>
      </c>
    </row>
    <row r="2899" ht="90" spans="1:10">
      <c r="A2899" s="106" t="s">
        <v>4351</v>
      </c>
      <c r="B2899" s="106" t="s">
        <v>4319</v>
      </c>
      <c r="C2899" s="103" t="s">
        <v>1379</v>
      </c>
      <c r="D2899" s="103" t="s">
        <v>1380</v>
      </c>
      <c r="E2899" s="99" t="s">
        <v>4278</v>
      </c>
      <c r="F2899" s="103" t="s">
        <v>1528</v>
      </c>
      <c r="G2899" s="99" t="s">
        <v>2810</v>
      </c>
      <c r="H2899" s="103" t="s">
        <v>1678</v>
      </c>
      <c r="I2899" s="103" t="s">
        <v>1384</v>
      </c>
      <c r="J2899" s="99" t="s">
        <v>4352</v>
      </c>
    </row>
    <row r="2900" ht="56.25" spans="1:10">
      <c r="A2900" s="108"/>
      <c r="B2900" s="108"/>
      <c r="C2900" s="103" t="s">
        <v>1379</v>
      </c>
      <c r="D2900" s="103" t="s">
        <v>1439</v>
      </c>
      <c r="E2900" s="99" t="s">
        <v>3229</v>
      </c>
      <c r="F2900" s="103" t="s">
        <v>1528</v>
      </c>
      <c r="G2900" s="99" t="s">
        <v>1472</v>
      </c>
      <c r="H2900" s="103" t="s">
        <v>1397</v>
      </c>
      <c r="I2900" s="103" t="s">
        <v>1384</v>
      </c>
      <c r="J2900" s="99" t="s">
        <v>4353</v>
      </c>
    </row>
    <row r="2901" ht="78.75" spans="1:10">
      <c r="A2901" s="108"/>
      <c r="B2901" s="108"/>
      <c r="C2901" s="103" t="s">
        <v>1379</v>
      </c>
      <c r="D2901" s="103" t="s">
        <v>1394</v>
      </c>
      <c r="E2901" s="99" t="s">
        <v>3257</v>
      </c>
      <c r="F2901" s="103" t="s">
        <v>1528</v>
      </c>
      <c r="G2901" s="99" t="s">
        <v>1472</v>
      </c>
      <c r="H2901" s="103" t="s">
        <v>1397</v>
      </c>
      <c r="I2901" s="103" t="s">
        <v>1384</v>
      </c>
      <c r="J2901" s="99" t="s">
        <v>4323</v>
      </c>
    </row>
    <row r="2902" ht="45" spans="1:10">
      <c r="A2902" s="108"/>
      <c r="B2902" s="108"/>
      <c r="C2902" s="103" t="s">
        <v>1379</v>
      </c>
      <c r="D2902" s="103" t="s">
        <v>1583</v>
      </c>
      <c r="E2902" s="99" t="s">
        <v>4324</v>
      </c>
      <c r="F2902" s="103" t="s">
        <v>1375</v>
      </c>
      <c r="G2902" s="99" t="s">
        <v>4229</v>
      </c>
      <c r="H2902" s="103" t="s">
        <v>4211</v>
      </c>
      <c r="I2902" s="103" t="s">
        <v>1384</v>
      </c>
      <c r="J2902" s="99" t="s">
        <v>4325</v>
      </c>
    </row>
    <row r="2903" ht="101.25" spans="1:10">
      <c r="A2903" s="108"/>
      <c r="B2903" s="108"/>
      <c r="C2903" s="103" t="s">
        <v>1399</v>
      </c>
      <c r="D2903" s="103" t="s">
        <v>1400</v>
      </c>
      <c r="E2903" s="99" t="s">
        <v>4286</v>
      </c>
      <c r="F2903" s="103" t="s">
        <v>1487</v>
      </c>
      <c r="G2903" s="99" t="s">
        <v>1450</v>
      </c>
      <c r="H2903" s="103" t="s">
        <v>1397</v>
      </c>
      <c r="I2903" s="103" t="s">
        <v>1384</v>
      </c>
      <c r="J2903" s="99" t="s">
        <v>4326</v>
      </c>
    </row>
    <row r="2904" ht="101.25" spans="1:10">
      <c r="A2904" s="108"/>
      <c r="B2904" s="108"/>
      <c r="C2904" s="103" t="s">
        <v>1399</v>
      </c>
      <c r="D2904" s="103" t="s">
        <v>1400</v>
      </c>
      <c r="E2904" s="99" t="s">
        <v>4327</v>
      </c>
      <c r="F2904" s="103" t="s">
        <v>1375</v>
      </c>
      <c r="G2904" s="99" t="s">
        <v>1426</v>
      </c>
      <c r="H2904" s="103" t="s">
        <v>1397</v>
      </c>
      <c r="I2904" s="103" t="s">
        <v>1384</v>
      </c>
      <c r="J2904" s="99" t="s">
        <v>4328</v>
      </c>
    </row>
    <row r="2905" ht="56.25" spans="1:10">
      <c r="A2905" s="108"/>
      <c r="B2905" s="108"/>
      <c r="C2905" s="103" t="s">
        <v>1399</v>
      </c>
      <c r="D2905" s="103" t="s">
        <v>1503</v>
      </c>
      <c r="E2905" s="99" t="s">
        <v>4329</v>
      </c>
      <c r="F2905" s="103" t="s">
        <v>1375</v>
      </c>
      <c r="G2905" s="99" t="s">
        <v>1577</v>
      </c>
      <c r="H2905" s="103" t="s">
        <v>1505</v>
      </c>
      <c r="I2905" s="103" t="s">
        <v>1384</v>
      </c>
      <c r="J2905" s="99" t="s">
        <v>4330</v>
      </c>
    </row>
    <row r="2906" ht="90" spans="1:10">
      <c r="A2906" s="108"/>
      <c r="B2906" s="108"/>
      <c r="C2906" s="103" t="s">
        <v>1404</v>
      </c>
      <c r="D2906" s="103" t="s">
        <v>1405</v>
      </c>
      <c r="E2906" s="99" t="s">
        <v>4274</v>
      </c>
      <c r="F2906" s="103" t="s">
        <v>1487</v>
      </c>
      <c r="G2906" s="99" t="s">
        <v>1450</v>
      </c>
      <c r="H2906" s="103" t="s">
        <v>1397</v>
      </c>
      <c r="I2906" s="103" t="s">
        <v>1384</v>
      </c>
      <c r="J2906" s="99" t="s">
        <v>3177</v>
      </c>
    </row>
    <row r="2907" ht="90" spans="1:10">
      <c r="A2907" s="110"/>
      <c r="B2907" s="110"/>
      <c r="C2907" s="103" t="s">
        <v>1404</v>
      </c>
      <c r="D2907" s="103" t="s">
        <v>1405</v>
      </c>
      <c r="E2907" s="99" t="s">
        <v>4275</v>
      </c>
      <c r="F2907" s="103" t="s">
        <v>1375</v>
      </c>
      <c r="G2907" s="99" t="s">
        <v>1426</v>
      </c>
      <c r="H2907" s="103" t="s">
        <v>1397</v>
      </c>
      <c r="I2907" s="103" t="s">
        <v>1384</v>
      </c>
      <c r="J2907" s="99" t="s">
        <v>3177</v>
      </c>
    </row>
    <row r="2908" ht="22.5" spans="1:10">
      <c r="A2908" s="106" t="s">
        <v>4232</v>
      </c>
      <c r="B2908" s="106" t="s">
        <v>1542</v>
      </c>
      <c r="C2908" s="103" t="s">
        <v>1379</v>
      </c>
      <c r="D2908" s="103" t="s">
        <v>1380</v>
      </c>
      <c r="E2908" s="99" t="s">
        <v>1542</v>
      </c>
      <c r="F2908" s="103" t="s">
        <v>1375</v>
      </c>
      <c r="G2908" s="99" t="s">
        <v>1542</v>
      </c>
      <c r="H2908" s="103" t="s">
        <v>1397</v>
      </c>
      <c r="I2908" s="103" t="s">
        <v>1384</v>
      </c>
      <c r="J2908" s="99" t="s">
        <v>1542</v>
      </c>
    </row>
    <row r="2909" ht="22.5" spans="1:10">
      <c r="A2909" s="108"/>
      <c r="B2909" s="108"/>
      <c r="C2909" s="103" t="s">
        <v>1399</v>
      </c>
      <c r="D2909" s="103" t="s">
        <v>1543</v>
      </c>
      <c r="E2909" s="99" t="s">
        <v>1542</v>
      </c>
      <c r="F2909" s="103" t="s">
        <v>1375</v>
      </c>
      <c r="G2909" s="99" t="s">
        <v>1542</v>
      </c>
      <c r="H2909" s="103" t="s">
        <v>1397</v>
      </c>
      <c r="I2909" s="103" t="s">
        <v>1384</v>
      </c>
      <c r="J2909" s="99" t="s">
        <v>1542</v>
      </c>
    </row>
    <row r="2910" ht="22.5" spans="1:10">
      <c r="A2910" s="110"/>
      <c r="B2910" s="110"/>
      <c r="C2910" s="103" t="s">
        <v>1404</v>
      </c>
      <c r="D2910" s="103" t="s">
        <v>1405</v>
      </c>
      <c r="E2910" s="99" t="s">
        <v>1542</v>
      </c>
      <c r="F2910" s="103" t="s">
        <v>1375</v>
      </c>
      <c r="G2910" s="99" t="s">
        <v>1542</v>
      </c>
      <c r="H2910" s="103" t="s">
        <v>1397</v>
      </c>
      <c r="I2910" s="103" t="s">
        <v>1384</v>
      </c>
      <c r="J2910" s="99" t="s">
        <v>1542</v>
      </c>
    </row>
    <row r="2911" ht="45" spans="1:10">
      <c r="A2911" s="106" t="s">
        <v>4354</v>
      </c>
      <c r="B2911" s="106" t="s">
        <v>4355</v>
      </c>
      <c r="C2911" s="103" t="s">
        <v>1379</v>
      </c>
      <c r="D2911" s="103" t="s">
        <v>1380</v>
      </c>
      <c r="E2911" s="99" t="s">
        <v>4278</v>
      </c>
      <c r="F2911" s="103" t="s">
        <v>1528</v>
      </c>
      <c r="G2911" s="99" t="s">
        <v>3887</v>
      </c>
      <c r="H2911" s="103" t="s">
        <v>1678</v>
      </c>
      <c r="I2911" s="103" t="s">
        <v>1384</v>
      </c>
      <c r="J2911" s="99" t="s">
        <v>4356</v>
      </c>
    </row>
    <row r="2912" ht="45" spans="1:10">
      <c r="A2912" s="108"/>
      <c r="B2912" s="108"/>
      <c r="C2912" s="103" t="s">
        <v>1379</v>
      </c>
      <c r="D2912" s="103" t="s">
        <v>1439</v>
      </c>
      <c r="E2912" s="99" t="s">
        <v>3229</v>
      </c>
      <c r="F2912" s="103" t="s">
        <v>1528</v>
      </c>
      <c r="G2912" s="99" t="s">
        <v>1472</v>
      </c>
      <c r="H2912" s="103" t="s">
        <v>1397</v>
      </c>
      <c r="I2912" s="103" t="s">
        <v>1384</v>
      </c>
      <c r="J2912" s="99" t="s">
        <v>4357</v>
      </c>
    </row>
    <row r="2913" ht="45" spans="1:10">
      <c r="A2913" s="108"/>
      <c r="B2913" s="108"/>
      <c r="C2913" s="103" t="s">
        <v>1379</v>
      </c>
      <c r="D2913" s="103" t="s">
        <v>1394</v>
      </c>
      <c r="E2913" s="99" t="s">
        <v>3257</v>
      </c>
      <c r="F2913" s="103" t="s">
        <v>1528</v>
      </c>
      <c r="G2913" s="99" t="s">
        <v>1472</v>
      </c>
      <c r="H2913" s="103" t="s">
        <v>1397</v>
      </c>
      <c r="I2913" s="103" t="s">
        <v>1384</v>
      </c>
      <c r="J2913" s="99" t="s">
        <v>4358</v>
      </c>
    </row>
    <row r="2914" ht="45" spans="1:10">
      <c r="A2914" s="108"/>
      <c r="B2914" s="108"/>
      <c r="C2914" s="103" t="s">
        <v>1379</v>
      </c>
      <c r="D2914" s="103" t="s">
        <v>1583</v>
      </c>
      <c r="E2914" s="99" t="s">
        <v>4359</v>
      </c>
      <c r="F2914" s="103" t="s">
        <v>1375</v>
      </c>
      <c r="G2914" s="99" t="s">
        <v>4229</v>
      </c>
      <c r="H2914" s="103" t="s">
        <v>4211</v>
      </c>
      <c r="I2914" s="103" t="s">
        <v>1384</v>
      </c>
      <c r="J2914" s="99" t="s">
        <v>4360</v>
      </c>
    </row>
    <row r="2915" ht="101.25" spans="1:10">
      <c r="A2915" s="108"/>
      <c r="B2915" s="108"/>
      <c r="C2915" s="103" t="s">
        <v>1399</v>
      </c>
      <c r="D2915" s="103" t="s">
        <v>1400</v>
      </c>
      <c r="E2915" s="99" t="s">
        <v>4286</v>
      </c>
      <c r="F2915" s="103" t="s">
        <v>1487</v>
      </c>
      <c r="G2915" s="99" t="s">
        <v>1450</v>
      </c>
      <c r="H2915" s="103" t="s">
        <v>1397</v>
      </c>
      <c r="I2915" s="103" t="s">
        <v>1384</v>
      </c>
      <c r="J2915" s="99" t="s">
        <v>4361</v>
      </c>
    </row>
    <row r="2916" ht="112.5" spans="1:10">
      <c r="A2916" s="108"/>
      <c r="B2916" s="108"/>
      <c r="C2916" s="103" t="s">
        <v>1399</v>
      </c>
      <c r="D2916" s="103" t="s">
        <v>1400</v>
      </c>
      <c r="E2916" s="99" t="s">
        <v>4327</v>
      </c>
      <c r="F2916" s="103" t="s">
        <v>1375</v>
      </c>
      <c r="G2916" s="99" t="s">
        <v>1426</v>
      </c>
      <c r="H2916" s="103" t="s">
        <v>1397</v>
      </c>
      <c r="I2916" s="103" t="s">
        <v>1384</v>
      </c>
      <c r="J2916" s="99" t="s">
        <v>4362</v>
      </c>
    </row>
    <row r="2917" ht="56.25" spans="1:10">
      <c r="A2917" s="108"/>
      <c r="B2917" s="108"/>
      <c r="C2917" s="103" t="s">
        <v>1399</v>
      </c>
      <c r="D2917" s="103" t="s">
        <v>1503</v>
      </c>
      <c r="E2917" s="99" t="s">
        <v>4363</v>
      </c>
      <c r="F2917" s="103" t="s">
        <v>1375</v>
      </c>
      <c r="G2917" s="99" t="s">
        <v>1577</v>
      </c>
      <c r="H2917" s="103" t="s">
        <v>1505</v>
      </c>
      <c r="I2917" s="103" t="s">
        <v>1384</v>
      </c>
      <c r="J2917" s="99" t="s">
        <v>4364</v>
      </c>
    </row>
    <row r="2918" ht="90" spans="1:10">
      <c r="A2918" s="108"/>
      <c r="B2918" s="108"/>
      <c r="C2918" s="103" t="s">
        <v>1404</v>
      </c>
      <c r="D2918" s="103" t="s">
        <v>1405</v>
      </c>
      <c r="E2918" s="99" t="s">
        <v>3084</v>
      </c>
      <c r="F2918" s="103" t="s">
        <v>1487</v>
      </c>
      <c r="G2918" s="99" t="s">
        <v>1450</v>
      </c>
      <c r="H2918" s="103" t="s">
        <v>1397</v>
      </c>
      <c r="I2918" s="103" t="s">
        <v>1384</v>
      </c>
      <c r="J2918" s="99" t="s">
        <v>3177</v>
      </c>
    </row>
    <row r="2919" ht="90" spans="1:10">
      <c r="A2919" s="110"/>
      <c r="B2919" s="110"/>
      <c r="C2919" s="103" t="s">
        <v>1404</v>
      </c>
      <c r="D2919" s="103" t="s">
        <v>1405</v>
      </c>
      <c r="E2919" s="99" t="s">
        <v>4292</v>
      </c>
      <c r="F2919" s="103" t="s">
        <v>1375</v>
      </c>
      <c r="G2919" s="99" t="s">
        <v>1426</v>
      </c>
      <c r="H2919" s="103" t="s">
        <v>1397</v>
      </c>
      <c r="I2919" s="103" t="s">
        <v>1384</v>
      </c>
      <c r="J2919" s="99" t="s">
        <v>3177</v>
      </c>
    </row>
    <row r="2920" ht="45" spans="1:10">
      <c r="A2920" s="106" t="s">
        <v>4365</v>
      </c>
      <c r="B2920" s="106" t="s">
        <v>4355</v>
      </c>
      <c r="C2920" s="103" t="s">
        <v>1379</v>
      </c>
      <c r="D2920" s="103" t="s">
        <v>1380</v>
      </c>
      <c r="E2920" s="99" t="s">
        <v>4278</v>
      </c>
      <c r="F2920" s="103" t="s">
        <v>1528</v>
      </c>
      <c r="G2920" s="99" t="s">
        <v>4279</v>
      </c>
      <c r="H2920" s="103" t="s">
        <v>1678</v>
      </c>
      <c r="I2920" s="103" t="s">
        <v>1384</v>
      </c>
      <c r="J2920" s="99" t="s">
        <v>4366</v>
      </c>
    </row>
    <row r="2921" ht="45" spans="1:10">
      <c r="A2921" s="108"/>
      <c r="B2921" s="108"/>
      <c r="C2921" s="103" t="s">
        <v>1379</v>
      </c>
      <c r="D2921" s="103" t="s">
        <v>1439</v>
      </c>
      <c r="E2921" s="99" t="s">
        <v>3229</v>
      </c>
      <c r="F2921" s="103" t="s">
        <v>1528</v>
      </c>
      <c r="G2921" s="99" t="s">
        <v>1472</v>
      </c>
      <c r="H2921" s="103" t="s">
        <v>1397</v>
      </c>
      <c r="I2921" s="103" t="s">
        <v>1384</v>
      </c>
      <c r="J2921" s="99" t="s">
        <v>4367</v>
      </c>
    </row>
    <row r="2922" ht="45" spans="1:10">
      <c r="A2922" s="108"/>
      <c r="B2922" s="108"/>
      <c r="C2922" s="103" t="s">
        <v>1379</v>
      </c>
      <c r="D2922" s="103" t="s">
        <v>1394</v>
      </c>
      <c r="E2922" s="99" t="s">
        <v>3257</v>
      </c>
      <c r="F2922" s="103" t="s">
        <v>1528</v>
      </c>
      <c r="G2922" s="99" t="s">
        <v>1472</v>
      </c>
      <c r="H2922" s="103" t="s">
        <v>1397</v>
      </c>
      <c r="I2922" s="103" t="s">
        <v>1384</v>
      </c>
      <c r="J2922" s="99" t="s">
        <v>4358</v>
      </c>
    </row>
    <row r="2923" ht="45" spans="1:10">
      <c r="A2923" s="108"/>
      <c r="B2923" s="108"/>
      <c r="C2923" s="103" t="s">
        <v>1379</v>
      </c>
      <c r="D2923" s="103" t="s">
        <v>1583</v>
      </c>
      <c r="E2923" s="99" t="s">
        <v>4359</v>
      </c>
      <c r="F2923" s="103" t="s">
        <v>1375</v>
      </c>
      <c r="G2923" s="99" t="s">
        <v>4229</v>
      </c>
      <c r="H2923" s="103" t="s">
        <v>4211</v>
      </c>
      <c r="I2923" s="103" t="s">
        <v>1384</v>
      </c>
      <c r="J2923" s="99" t="s">
        <v>4360</v>
      </c>
    </row>
    <row r="2924" ht="101.25" spans="1:10">
      <c r="A2924" s="108"/>
      <c r="B2924" s="108"/>
      <c r="C2924" s="103" t="s">
        <v>1399</v>
      </c>
      <c r="D2924" s="103" t="s">
        <v>1400</v>
      </c>
      <c r="E2924" s="99" t="s">
        <v>4286</v>
      </c>
      <c r="F2924" s="103" t="s">
        <v>1487</v>
      </c>
      <c r="G2924" s="99" t="s">
        <v>1450</v>
      </c>
      <c r="H2924" s="103" t="s">
        <v>1397</v>
      </c>
      <c r="I2924" s="103" t="s">
        <v>1384</v>
      </c>
      <c r="J2924" s="99" t="s">
        <v>4361</v>
      </c>
    </row>
    <row r="2925" ht="112.5" spans="1:10">
      <c r="A2925" s="108"/>
      <c r="B2925" s="108"/>
      <c r="C2925" s="103" t="s">
        <v>1399</v>
      </c>
      <c r="D2925" s="103" t="s">
        <v>1400</v>
      </c>
      <c r="E2925" s="99" t="s">
        <v>4327</v>
      </c>
      <c r="F2925" s="103" t="s">
        <v>1375</v>
      </c>
      <c r="G2925" s="99" t="s">
        <v>1426</v>
      </c>
      <c r="H2925" s="103" t="s">
        <v>1397</v>
      </c>
      <c r="I2925" s="103" t="s">
        <v>1384</v>
      </c>
      <c r="J2925" s="99" t="s">
        <v>4362</v>
      </c>
    </row>
    <row r="2926" ht="56.25" spans="1:10">
      <c r="A2926" s="108"/>
      <c r="B2926" s="108"/>
      <c r="C2926" s="103" t="s">
        <v>1399</v>
      </c>
      <c r="D2926" s="103" t="s">
        <v>1503</v>
      </c>
      <c r="E2926" s="99" t="s">
        <v>4363</v>
      </c>
      <c r="F2926" s="103" t="s">
        <v>1375</v>
      </c>
      <c r="G2926" s="99" t="s">
        <v>1577</v>
      </c>
      <c r="H2926" s="103" t="s">
        <v>1505</v>
      </c>
      <c r="I2926" s="103" t="s">
        <v>1384</v>
      </c>
      <c r="J2926" s="99" t="s">
        <v>4364</v>
      </c>
    </row>
    <row r="2927" ht="90" spans="1:10">
      <c r="A2927" s="108"/>
      <c r="B2927" s="108"/>
      <c r="C2927" s="103" t="s">
        <v>1404</v>
      </c>
      <c r="D2927" s="103" t="s">
        <v>1405</v>
      </c>
      <c r="E2927" s="99" t="s">
        <v>3084</v>
      </c>
      <c r="F2927" s="103" t="s">
        <v>1487</v>
      </c>
      <c r="G2927" s="99" t="s">
        <v>1450</v>
      </c>
      <c r="H2927" s="103" t="s">
        <v>1397</v>
      </c>
      <c r="I2927" s="103" t="s">
        <v>1384</v>
      </c>
      <c r="J2927" s="99" t="s">
        <v>3177</v>
      </c>
    </row>
    <row r="2928" ht="90" spans="1:10">
      <c r="A2928" s="110"/>
      <c r="B2928" s="110"/>
      <c r="C2928" s="103" t="s">
        <v>1404</v>
      </c>
      <c r="D2928" s="103" t="s">
        <v>1405</v>
      </c>
      <c r="E2928" s="99" t="s">
        <v>4292</v>
      </c>
      <c r="F2928" s="103" t="s">
        <v>1375</v>
      </c>
      <c r="G2928" s="99" t="s">
        <v>1426</v>
      </c>
      <c r="H2928" s="103" t="s">
        <v>1397</v>
      </c>
      <c r="I2928" s="103" t="s">
        <v>1384</v>
      </c>
      <c r="J2928" s="99" t="s">
        <v>3177</v>
      </c>
    </row>
    <row r="2929" ht="56.25" spans="1:10">
      <c r="A2929" s="106" t="s">
        <v>4368</v>
      </c>
      <c r="B2929" s="106" t="s">
        <v>4369</v>
      </c>
      <c r="C2929" s="103" t="s">
        <v>1379</v>
      </c>
      <c r="D2929" s="103" t="s">
        <v>1380</v>
      </c>
      <c r="E2929" s="99" t="s">
        <v>3485</v>
      </c>
      <c r="F2929" s="103" t="s">
        <v>1528</v>
      </c>
      <c r="G2929" s="99" t="s">
        <v>4370</v>
      </c>
      <c r="H2929" s="103" t="s">
        <v>1530</v>
      </c>
      <c r="I2929" s="103" t="s">
        <v>1384</v>
      </c>
      <c r="J2929" s="99" t="s">
        <v>4371</v>
      </c>
    </row>
    <row r="2930" ht="56.25" spans="1:10">
      <c r="A2930" s="108"/>
      <c r="B2930" s="108"/>
      <c r="C2930" s="103" t="s">
        <v>1379</v>
      </c>
      <c r="D2930" s="103" t="s">
        <v>1439</v>
      </c>
      <c r="E2930" s="99" t="s">
        <v>3229</v>
      </c>
      <c r="F2930" s="103" t="s">
        <v>1528</v>
      </c>
      <c r="G2930" s="99" t="s">
        <v>1472</v>
      </c>
      <c r="H2930" s="103" t="s">
        <v>1397</v>
      </c>
      <c r="I2930" s="103" t="s">
        <v>1384</v>
      </c>
      <c r="J2930" s="99" t="s">
        <v>4372</v>
      </c>
    </row>
    <row r="2931" ht="78.75" spans="1:10">
      <c r="A2931" s="108"/>
      <c r="B2931" s="108"/>
      <c r="C2931" s="103" t="s">
        <v>1379</v>
      </c>
      <c r="D2931" s="103" t="s">
        <v>1394</v>
      </c>
      <c r="E2931" s="99" t="s">
        <v>4373</v>
      </c>
      <c r="F2931" s="103" t="s">
        <v>1528</v>
      </c>
      <c r="G2931" s="99" t="s">
        <v>1472</v>
      </c>
      <c r="H2931" s="103" t="s">
        <v>1397</v>
      </c>
      <c r="I2931" s="103" t="s">
        <v>1384</v>
      </c>
      <c r="J2931" s="99" t="s">
        <v>4323</v>
      </c>
    </row>
    <row r="2932" ht="45" spans="1:10">
      <c r="A2932" s="108"/>
      <c r="B2932" s="108"/>
      <c r="C2932" s="103" t="s">
        <v>1379</v>
      </c>
      <c r="D2932" s="103" t="s">
        <v>1583</v>
      </c>
      <c r="E2932" s="99" t="s">
        <v>3489</v>
      </c>
      <c r="F2932" s="103" t="s">
        <v>1375</v>
      </c>
      <c r="G2932" s="99" t="s">
        <v>3378</v>
      </c>
      <c r="H2932" s="103" t="s">
        <v>1536</v>
      </c>
      <c r="I2932" s="103" t="s">
        <v>1384</v>
      </c>
      <c r="J2932" s="99" t="s">
        <v>4374</v>
      </c>
    </row>
    <row r="2933" ht="45" spans="1:10">
      <c r="A2933" s="108"/>
      <c r="B2933" s="108"/>
      <c r="C2933" s="103" t="s">
        <v>1379</v>
      </c>
      <c r="D2933" s="103" t="s">
        <v>1583</v>
      </c>
      <c r="E2933" s="99" t="s">
        <v>3744</v>
      </c>
      <c r="F2933" s="103" t="s">
        <v>1375</v>
      </c>
      <c r="G2933" s="99" t="s">
        <v>3492</v>
      </c>
      <c r="H2933" s="103" t="s">
        <v>1536</v>
      </c>
      <c r="I2933" s="103" t="s">
        <v>1384</v>
      </c>
      <c r="J2933" s="99" t="s">
        <v>4325</v>
      </c>
    </row>
    <row r="2934" ht="112.5" spans="1:10">
      <c r="A2934" s="108"/>
      <c r="B2934" s="108"/>
      <c r="C2934" s="103" t="s">
        <v>1399</v>
      </c>
      <c r="D2934" s="103" t="s">
        <v>1400</v>
      </c>
      <c r="E2934" s="99" t="s">
        <v>4375</v>
      </c>
      <c r="F2934" s="103" t="s">
        <v>1487</v>
      </c>
      <c r="G2934" s="99" t="s">
        <v>1450</v>
      </c>
      <c r="H2934" s="103" t="s">
        <v>1397</v>
      </c>
      <c r="I2934" s="103" t="s">
        <v>1384</v>
      </c>
      <c r="J2934" s="99" t="s">
        <v>4376</v>
      </c>
    </row>
    <row r="2935" ht="123.75" spans="1:10">
      <c r="A2935" s="108"/>
      <c r="B2935" s="108"/>
      <c r="C2935" s="103" t="s">
        <v>1399</v>
      </c>
      <c r="D2935" s="103" t="s">
        <v>1400</v>
      </c>
      <c r="E2935" s="99" t="s">
        <v>4377</v>
      </c>
      <c r="F2935" s="103" t="s">
        <v>1375</v>
      </c>
      <c r="G2935" s="99" t="s">
        <v>1426</v>
      </c>
      <c r="H2935" s="103" t="s">
        <v>1397</v>
      </c>
      <c r="I2935" s="103" t="s">
        <v>1384</v>
      </c>
      <c r="J2935" s="99" t="s">
        <v>4378</v>
      </c>
    </row>
    <row r="2936" ht="45" spans="1:10">
      <c r="A2936" s="108"/>
      <c r="B2936" s="108"/>
      <c r="C2936" s="103" t="s">
        <v>1399</v>
      </c>
      <c r="D2936" s="103" t="s">
        <v>1503</v>
      </c>
      <c r="E2936" s="99" t="s">
        <v>4379</v>
      </c>
      <c r="F2936" s="103" t="s">
        <v>1375</v>
      </c>
      <c r="G2936" s="99" t="s">
        <v>1577</v>
      </c>
      <c r="H2936" s="103" t="s">
        <v>1505</v>
      </c>
      <c r="I2936" s="103" t="s">
        <v>1384</v>
      </c>
      <c r="J2936" s="99" t="s">
        <v>4380</v>
      </c>
    </row>
    <row r="2937" ht="90" spans="1:10">
      <c r="A2937" s="108"/>
      <c r="B2937" s="108"/>
      <c r="C2937" s="103" t="s">
        <v>1404</v>
      </c>
      <c r="D2937" s="103" t="s">
        <v>1405</v>
      </c>
      <c r="E2937" s="99" t="s">
        <v>3084</v>
      </c>
      <c r="F2937" s="103" t="s">
        <v>1487</v>
      </c>
      <c r="G2937" s="99" t="s">
        <v>1450</v>
      </c>
      <c r="H2937" s="103" t="s">
        <v>1397</v>
      </c>
      <c r="I2937" s="103" t="s">
        <v>1384</v>
      </c>
      <c r="J2937" s="99" t="s">
        <v>3177</v>
      </c>
    </row>
    <row r="2938" ht="90" spans="1:10">
      <c r="A2938" s="110"/>
      <c r="B2938" s="110"/>
      <c r="C2938" s="103" t="s">
        <v>1404</v>
      </c>
      <c r="D2938" s="103" t="s">
        <v>1405</v>
      </c>
      <c r="E2938" s="99" t="s">
        <v>4292</v>
      </c>
      <c r="F2938" s="103" t="s">
        <v>1375</v>
      </c>
      <c r="G2938" s="99" t="s">
        <v>1426</v>
      </c>
      <c r="H2938" s="103" t="s">
        <v>1397</v>
      </c>
      <c r="I2938" s="103" t="s">
        <v>1384</v>
      </c>
      <c r="J2938" s="99" t="s">
        <v>3177</v>
      </c>
    </row>
    <row r="2939" ht="56.25" spans="1:10">
      <c r="A2939" s="106" t="s">
        <v>4381</v>
      </c>
      <c r="B2939" s="106" t="s">
        <v>3240</v>
      </c>
      <c r="C2939" s="103" t="s">
        <v>1379</v>
      </c>
      <c r="D2939" s="103" t="s">
        <v>1380</v>
      </c>
      <c r="E2939" s="99" t="s">
        <v>3241</v>
      </c>
      <c r="F2939" s="103" t="s">
        <v>1528</v>
      </c>
      <c r="G2939" s="99" t="s">
        <v>2231</v>
      </c>
      <c r="H2939" s="103" t="s">
        <v>1678</v>
      </c>
      <c r="I2939" s="103" t="s">
        <v>1384</v>
      </c>
      <c r="J2939" s="99" t="s">
        <v>3243</v>
      </c>
    </row>
    <row r="2940" ht="56.25" spans="1:10">
      <c r="A2940" s="108"/>
      <c r="B2940" s="108"/>
      <c r="C2940" s="103" t="s">
        <v>1379</v>
      </c>
      <c r="D2940" s="103" t="s">
        <v>1439</v>
      </c>
      <c r="E2940" s="99" t="s">
        <v>3933</v>
      </c>
      <c r="F2940" s="103" t="s">
        <v>1375</v>
      </c>
      <c r="G2940" s="99" t="s">
        <v>1396</v>
      </c>
      <c r="H2940" s="103" t="s">
        <v>1397</v>
      </c>
      <c r="I2940" s="103" t="s">
        <v>1384</v>
      </c>
      <c r="J2940" s="99" t="s">
        <v>4382</v>
      </c>
    </row>
    <row r="2941" ht="22.5" spans="1:10">
      <c r="A2941" s="108"/>
      <c r="B2941" s="108"/>
      <c r="C2941" s="103" t="s">
        <v>1379</v>
      </c>
      <c r="D2941" s="103" t="s">
        <v>1394</v>
      </c>
      <c r="E2941" s="99" t="s">
        <v>3188</v>
      </c>
      <c r="F2941" s="103" t="s">
        <v>1528</v>
      </c>
      <c r="G2941" s="99" t="s">
        <v>1396</v>
      </c>
      <c r="H2941" s="103" t="s">
        <v>1397</v>
      </c>
      <c r="I2941" s="103" t="s">
        <v>1384</v>
      </c>
      <c r="J2941" s="99" t="s">
        <v>3164</v>
      </c>
    </row>
    <row r="2942" ht="56.25" spans="1:10">
      <c r="A2942" s="108"/>
      <c r="B2942" s="108"/>
      <c r="C2942" s="103" t="s">
        <v>1379</v>
      </c>
      <c r="D2942" s="103" t="s">
        <v>1583</v>
      </c>
      <c r="E2942" s="99" t="s">
        <v>4383</v>
      </c>
      <c r="F2942" s="103" t="s">
        <v>1528</v>
      </c>
      <c r="G2942" s="99" t="s">
        <v>2227</v>
      </c>
      <c r="H2942" s="103" t="s">
        <v>1924</v>
      </c>
      <c r="I2942" s="103" t="s">
        <v>1384</v>
      </c>
      <c r="J2942" s="99" t="s">
        <v>3247</v>
      </c>
    </row>
    <row r="2943" ht="90" spans="1:10">
      <c r="A2943" s="108"/>
      <c r="B2943" s="108"/>
      <c r="C2943" s="103" t="s">
        <v>1399</v>
      </c>
      <c r="D2943" s="103" t="s">
        <v>1400</v>
      </c>
      <c r="E2943" s="99" t="s">
        <v>3600</v>
      </c>
      <c r="F2943" s="103" t="s">
        <v>1487</v>
      </c>
      <c r="G2943" s="99" t="s">
        <v>1426</v>
      </c>
      <c r="H2943" s="103" t="s">
        <v>1397</v>
      </c>
      <c r="I2943" s="103" t="s">
        <v>1384</v>
      </c>
      <c r="J2943" s="99" t="s">
        <v>4384</v>
      </c>
    </row>
    <row r="2944" ht="67.5" spans="1:10">
      <c r="A2944" s="108"/>
      <c r="B2944" s="108"/>
      <c r="C2944" s="103" t="s">
        <v>1399</v>
      </c>
      <c r="D2944" s="103" t="s">
        <v>1503</v>
      </c>
      <c r="E2944" s="99" t="s">
        <v>4385</v>
      </c>
      <c r="F2944" s="103" t="s">
        <v>1528</v>
      </c>
      <c r="G2944" s="99" t="s">
        <v>2355</v>
      </c>
      <c r="H2944" s="103" t="s">
        <v>1505</v>
      </c>
      <c r="I2944" s="103" t="s">
        <v>1384</v>
      </c>
      <c r="J2944" s="99" t="s">
        <v>3195</v>
      </c>
    </row>
    <row r="2945" ht="56.25" spans="1:10">
      <c r="A2945" s="108"/>
      <c r="B2945" s="108"/>
      <c r="C2945" s="103" t="s">
        <v>1404</v>
      </c>
      <c r="D2945" s="103" t="s">
        <v>1405</v>
      </c>
      <c r="E2945" s="99" t="s">
        <v>4386</v>
      </c>
      <c r="F2945" s="103" t="s">
        <v>1487</v>
      </c>
      <c r="G2945" s="99" t="s">
        <v>1426</v>
      </c>
      <c r="H2945" s="103" t="s">
        <v>1397</v>
      </c>
      <c r="I2945" s="103" t="s">
        <v>1384</v>
      </c>
      <c r="J2945" s="99" t="s">
        <v>3248</v>
      </c>
    </row>
    <row r="2946" ht="67.5" spans="1:10">
      <c r="A2946" s="110"/>
      <c r="B2946" s="110"/>
      <c r="C2946" s="103" t="s">
        <v>1404</v>
      </c>
      <c r="D2946" s="103" t="s">
        <v>1405</v>
      </c>
      <c r="E2946" s="99" t="s">
        <v>4387</v>
      </c>
      <c r="F2946" s="103" t="s">
        <v>1487</v>
      </c>
      <c r="G2946" s="99" t="s">
        <v>1426</v>
      </c>
      <c r="H2946" s="103" t="s">
        <v>1397</v>
      </c>
      <c r="I2946" s="103" t="s">
        <v>1384</v>
      </c>
      <c r="J2946" s="99" t="s">
        <v>3249</v>
      </c>
    </row>
    <row r="2947" ht="22.5" spans="1:10">
      <c r="A2947" s="106" t="s">
        <v>4388</v>
      </c>
      <c r="B2947" s="106" t="s">
        <v>4389</v>
      </c>
      <c r="C2947" s="103" t="s">
        <v>1379</v>
      </c>
      <c r="D2947" s="103" t="s">
        <v>1380</v>
      </c>
      <c r="E2947" s="99" t="s">
        <v>4390</v>
      </c>
      <c r="F2947" s="103" t="s">
        <v>1528</v>
      </c>
      <c r="G2947" s="99" t="s">
        <v>1988</v>
      </c>
      <c r="H2947" s="103" t="s">
        <v>1388</v>
      </c>
      <c r="I2947" s="103" t="s">
        <v>1384</v>
      </c>
      <c r="J2947" s="99" t="s">
        <v>4297</v>
      </c>
    </row>
    <row r="2948" ht="22.5" spans="1:10">
      <c r="A2948" s="108"/>
      <c r="B2948" s="108"/>
      <c r="C2948" s="103" t="s">
        <v>1379</v>
      </c>
      <c r="D2948" s="103" t="s">
        <v>1394</v>
      </c>
      <c r="E2948" s="99" t="s">
        <v>4391</v>
      </c>
      <c r="F2948" s="103" t="s">
        <v>1528</v>
      </c>
      <c r="G2948" s="99" t="s">
        <v>1472</v>
      </c>
      <c r="H2948" s="103" t="s">
        <v>1397</v>
      </c>
      <c r="I2948" s="103" t="s">
        <v>1384</v>
      </c>
      <c r="J2948" s="99" t="s">
        <v>4392</v>
      </c>
    </row>
    <row r="2949" ht="112.5" spans="1:10">
      <c r="A2949" s="108"/>
      <c r="B2949" s="108"/>
      <c r="C2949" s="103" t="s">
        <v>1399</v>
      </c>
      <c r="D2949" s="103" t="s">
        <v>1400</v>
      </c>
      <c r="E2949" s="99" t="s">
        <v>4393</v>
      </c>
      <c r="F2949" s="103" t="s">
        <v>1487</v>
      </c>
      <c r="G2949" s="99" t="s">
        <v>1450</v>
      </c>
      <c r="H2949" s="103" t="s">
        <v>1397</v>
      </c>
      <c r="I2949" s="103" t="s">
        <v>1384</v>
      </c>
      <c r="J2949" s="99" t="s">
        <v>4394</v>
      </c>
    </row>
    <row r="2950" ht="101.25" spans="1:10">
      <c r="A2950" s="110"/>
      <c r="B2950" s="110"/>
      <c r="C2950" s="103" t="s">
        <v>1404</v>
      </c>
      <c r="D2950" s="103" t="s">
        <v>1405</v>
      </c>
      <c r="E2950" s="99" t="s">
        <v>1538</v>
      </c>
      <c r="F2950" s="103" t="s">
        <v>1487</v>
      </c>
      <c r="G2950" s="99" t="s">
        <v>1450</v>
      </c>
      <c r="H2950" s="103" t="s">
        <v>1397</v>
      </c>
      <c r="I2950" s="103" t="s">
        <v>1384</v>
      </c>
      <c r="J2950" s="99" t="s">
        <v>4395</v>
      </c>
    </row>
    <row r="2951" spans="1:10">
      <c r="A2951" s="99" t="s">
        <v>4396</v>
      </c>
      <c r="B2951" s="104"/>
      <c r="C2951" s="104"/>
      <c r="D2951" s="104"/>
      <c r="E2951" s="104"/>
      <c r="F2951" s="105"/>
      <c r="G2951" s="104"/>
      <c r="H2951" s="105"/>
      <c r="I2951" s="105"/>
      <c r="J2951" s="104"/>
    </row>
    <row r="2952" spans="1:10">
      <c r="A2952" s="99" t="s">
        <v>4397</v>
      </c>
      <c r="B2952" s="104"/>
      <c r="C2952" s="104"/>
      <c r="D2952" s="104"/>
      <c r="E2952" s="104"/>
      <c r="F2952" s="105"/>
      <c r="G2952" s="104"/>
      <c r="H2952" s="105"/>
      <c r="I2952" s="105"/>
      <c r="J2952" s="104"/>
    </row>
    <row r="2953" ht="45" spans="1:10">
      <c r="A2953" s="106" t="s">
        <v>3313</v>
      </c>
      <c r="B2953" s="106" t="s">
        <v>3297</v>
      </c>
      <c r="C2953" s="103" t="s">
        <v>1379</v>
      </c>
      <c r="D2953" s="103" t="s">
        <v>1380</v>
      </c>
      <c r="E2953" s="99" t="s">
        <v>3363</v>
      </c>
      <c r="F2953" s="103" t="s">
        <v>1528</v>
      </c>
      <c r="G2953" s="99" t="s">
        <v>4398</v>
      </c>
      <c r="H2953" s="103" t="s">
        <v>1678</v>
      </c>
      <c r="I2953" s="103" t="s">
        <v>1384</v>
      </c>
      <c r="J2953" s="99" t="s">
        <v>3183</v>
      </c>
    </row>
    <row r="2954" ht="67.5" spans="1:10">
      <c r="A2954" s="108"/>
      <c r="B2954" s="108"/>
      <c r="C2954" s="103" t="s">
        <v>1379</v>
      </c>
      <c r="D2954" s="103" t="s">
        <v>1439</v>
      </c>
      <c r="E2954" s="99" t="s">
        <v>3184</v>
      </c>
      <c r="F2954" s="103" t="s">
        <v>1528</v>
      </c>
      <c r="G2954" s="99" t="s">
        <v>1396</v>
      </c>
      <c r="H2954" s="103" t="s">
        <v>1397</v>
      </c>
      <c r="I2954" s="103" t="s">
        <v>1384</v>
      </c>
      <c r="J2954" s="99" t="s">
        <v>3284</v>
      </c>
    </row>
    <row r="2955" ht="45" spans="1:10">
      <c r="A2955" s="108"/>
      <c r="B2955" s="108"/>
      <c r="C2955" s="103" t="s">
        <v>1379</v>
      </c>
      <c r="D2955" s="103" t="s">
        <v>1439</v>
      </c>
      <c r="E2955" s="99" t="s">
        <v>3186</v>
      </c>
      <c r="F2955" s="103" t="s">
        <v>1487</v>
      </c>
      <c r="G2955" s="99" t="s">
        <v>1477</v>
      </c>
      <c r="H2955" s="103" t="s">
        <v>1397</v>
      </c>
      <c r="I2955" s="103" t="s">
        <v>1384</v>
      </c>
      <c r="J2955" s="99" t="s">
        <v>3187</v>
      </c>
    </row>
    <row r="2956" ht="22.5" spans="1:10">
      <c r="A2956" s="108"/>
      <c r="B2956" s="108"/>
      <c r="C2956" s="103" t="s">
        <v>1379</v>
      </c>
      <c r="D2956" s="103" t="s">
        <v>1394</v>
      </c>
      <c r="E2956" s="99" t="s">
        <v>3188</v>
      </c>
      <c r="F2956" s="103" t="s">
        <v>1528</v>
      </c>
      <c r="G2956" s="99" t="s">
        <v>1396</v>
      </c>
      <c r="H2956" s="103" t="s">
        <v>1397</v>
      </c>
      <c r="I2956" s="103" t="s">
        <v>1384</v>
      </c>
      <c r="J2956" s="99" t="s">
        <v>3164</v>
      </c>
    </row>
    <row r="2957" ht="78.75" spans="1:10">
      <c r="A2957" s="108"/>
      <c r="B2957" s="108"/>
      <c r="C2957" s="103" t="s">
        <v>1379</v>
      </c>
      <c r="D2957" s="103" t="s">
        <v>1583</v>
      </c>
      <c r="E2957" s="99" t="s">
        <v>3368</v>
      </c>
      <c r="F2957" s="103" t="s">
        <v>1528</v>
      </c>
      <c r="G2957" s="99" t="s">
        <v>1624</v>
      </c>
      <c r="H2957" s="103" t="s">
        <v>1924</v>
      </c>
      <c r="I2957" s="103" t="s">
        <v>1384</v>
      </c>
      <c r="J2957" s="99" t="s">
        <v>3286</v>
      </c>
    </row>
    <row r="2958" ht="33.75" spans="1:10">
      <c r="A2958" s="108"/>
      <c r="B2958" s="108"/>
      <c r="C2958" s="103" t="s">
        <v>1399</v>
      </c>
      <c r="D2958" s="103" t="s">
        <v>1400</v>
      </c>
      <c r="E2958" s="99" t="s">
        <v>3300</v>
      </c>
      <c r="F2958" s="103" t="s">
        <v>1487</v>
      </c>
      <c r="G2958" s="99" t="s">
        <v>1874</v>
      </c>
      <c r="H2958" s="103" t="s">
        <v>1397</v>
      </c>
      <c r="I2958" s="103" t="s">
        <v>1384</v>
      </c>
      <c r="J2958" s="99" t="s">
        <v>3193</v>
      </c>
    </row>
    <row r="2959" ht="78.75" spans="1:10">
      <c r="A2959" s="108"/>
      <c r="B2959" s="108"/>
      <c r="C2959" s="103" t="s">
        <v>1399</v>
      </c>
      <c r="D2959" s="103" t="s">
        <v>1503</v>
      </c>
      <c r="E2959" s="99" t="s">
        <v>3194</v>
      </c>
      <c r="F2959" s="103" t="s">
        <v>1528</v>
      </c>
      <c r="G2959" s="99" t="s">
        <v>1577</v>
      </c>
      <c r="H2959" s="103" t="s">
        <v>1505</v>
      </c>
      <c r="I2959" s="103" t="s">
        <v>1384</v>
      </c>
      <c r="J2959" s="99" t="s">
        <v>3287</v>
      </c>
    </row>
    <row r="2960" ht="67.5" spans="1:10">
      <c r="A2960" s="108"/>
      <c r="B2960" s="108"/>
      <c r="C2960" s="103" t="s">
        <v>1404</v>
      </c>
      <c r="D2960" s="103" t="s">
        <v>1405</v>
      </c>
      <c r="E2960" s="99" t="s">
        <v>3196</v>
      </c>
      <c r="F2960" s="103" t="s">
        <v>1487</v>
      </c>
      <c r="G2960" s="99" t="s">
        <v>1426</v>
      </c>
      <c r="H2960" s="103" t="s">
        <v>1397</v>
      </c>
      <c r="I2960" s="103" t="s">
        <v>1384</v>
      </c>
      <c r="J2960" s="99" t="s">
        <v>3197</v>
      </c>
    </row>
    <row r="2961" ht="67.5" spans="1:10">
      <c r="A2961" s="110"/>
      <c r="B2961" s="110"/>
      <c r="C2961" s="103" t="s">
        <v>1404</v>
      </c>
      <c r="D2961" s="103" t="s">
        <v>1405</v>
      </c>
      <c r="E2961" s="99" t="s">
        <v>3198</v>
      </c>
      <c r="F2961" s="103" t="s">
        <v>1487</v>
      </c>
      <c r="G2961" s="99" t="s">
        <v>1426</v>
      </c>
      <c r="H2961" s="103" t="s">
        <v>1397</v>
      </c>
      <c r="I2961" s="103" t="s">
        <v>1384</v>
      </c>
      <c r="J2961" s="99" t="s">
        <v>3199</v>
      </c>
    </row>
    <row r="2962" ht="45" spans="1:10">
      <c r="A2962" s="106" t="s">
        <v>3224</v>
      </c>
      <c r="B2962" s="106" t="s">
        <v>3336</v>
      </c>
      <c r="C2962" s="103" t="s">
        <v>1379</v>
      </c>
      <c r="D2962" s="103" t="s">
        <v>1380</v>
      </c>
      <c r="E2962" s="99" t="s">
        <v>3226</v>
      </c>
      <c r="F2962" s="103" t="s">
        <v>1528</v>
      </c>
      <c r="G2962" s="99" t="s">
        <v>4399</v>
      </c>
      <c r="H2962" s="103" t="s">
        <v>1678</v>
      </c>
      <c r="I2962" s="103" t="s">
        <v>1384</v>
      </c>
      <c r="J2962" s="99" t="s">
        <v>4400</v>
      </c>
    </row>
    <row r="2963" ht="56.25" spans="1:10">
      <c r="A2963" s="108"/>
      <c r="B2963" s="108"/>
      <c r="C2963" s="103" t="s">
        <v>1379</v>
      </c>
      <c r="D2963" s="103" t="s">
        <v>1439</v>
      </c>
      <c r="E2963" s="99" t="s">
        <v>3229</v>
      </c>
      <c r="F2963" s="103" t="s">
        <v>1528</v>
      </c>
      <c r="G2963" s="99" t="s">
        <v>1396</v>
      </c>
      <c r="H2963" s="103" t="s">
        <v>1397</v>
      </c>
      <c r="I2963" s="103" t="s">
        <v>1384</v>
      </c>
      <c r="J2963" s="99" t="s">
        <v>4401</v>
      </c>
    </row>
    <row r="2964" ht="22.5" spans="1:10">
      <c r="A2964" s="108"/>
      <c r="B2964" s="108"/>
      <c r="C2964" s="103" t="s">
        <v>1379</v>
      </c>
      <c r="D2964" s="103" t="s">
        <v>1583</v>
      </c>
      <c r="E2964" s="99" t="s">
        <v>3231</v>
      </c>
      <c r="F2964" s="103" t="s">
        <v>1375</v>
      </c>
      <c r="G2964" s="99" t="s">
        <v>3232</v>
      </c>
      <c r="H2964" s="103" t="s">
        <v>1536</v>
      </c>
      <c r="I2964" s="103" t="s">
        <v>1384</v>
      </c>
      <c r="J2964" s="99" t="s">
        <v>3233</v>
      </c>
    </row>
    <row r="2965" ht="56.25" spans="1:10">
      <c r="A2965" s="108"/>
      <c r="B2965" s="108"/>
      <c r="C2965" s="103" t="s">
        <v>1399</v>
      </c>
      <c r="D2965" s="103" t="s">
        <v>1400</v>
      </c>
      <c r="E2965" s="99" t="s">
        <v>3234</v>
      </c>
      <c r="F2965" s="103" t="s">
        <v>1528</v>
      </c>
      <c r="G2965" s="99" t="s">
        <v>1874</v>
      </c>
      <c r="H2965" s="103" t="s">
        <v>1397</v>
      </c>
      <c r="I2965" s="103" t="s">
        <v>1384</v>
      </c>
      <c r="J2965" s="99" t="s">
        <v>4402</v>
      </c>
    </row>
    <row r="2966" ht="90" spans="1:10">
      <c r="A2966" s="108"/>
      <c r="B2966" s="108"/>
      <c r="C2966" s="103" t="s">
        <v>1404</v>
      </c>
      <c r="D2966" s="103" t="s">
        <v>1405</v>
      </c>
      <c r="E2966" s="99" t="s">
        <v>3086</v>
      </c>
      <c r="F2966" s="103" t="s">
        <v>3236</v>
      </c>
      <c r="G2966" s="99" t="s">
        <v>1426</v>
      </c>
      <c r="H2966" s="103" t="s">
        <v>1397</v>
      </c>
      <c r="I2966" s="103" t="s">
        <v>1384</v>
      </c>
      <c r="J2966" s="99" t="s">
        <v>4403</v>
      </c>
    </row>
    <row r="2967" ht="90" spans="1:10">
      <c r="A2967" s="110"/>
      <c r="B2967" s="110"/>
      <c r="C2967" s="103" t="s">
        <v>1404</v>
      </c>
      <c r="D2967" s="103" t="s">
        <v>1405</v>
      </c>
      <c r="E2967" s="99" t="s">
        <v>3238</v>
      </c>
      <c r="F2967" s="103" t="s">
        <v>1375</v>
      </c>
      <c r="G2967" s="99" t="s">
        <v>1450</v>
      </c>
      <c r="H2967" s="103" t="s">
        <v>1397</v>
      </c>
      <c r="I2967" s="103" t="s">
        <v>1384</v>
      </c>
      <c r="J2967" s="99" t="s">
        <v>3237</v>
      </c>
    </row>
    <row r="2968" ht="45" spans="1:10">
      <c r="A2968" s="106" t="s">
        <v>4404</v>
      </c>
      <c r="B2968" s="106" t="s">
        <v>3297</v>
      </c>
      <c r="C2968" s="103" t="s">
        <v>1379</v>
      </c>
      <c r="D2968" s="103" t="s">
        <v>1380</v>
      </c>
      <c r="E2968" s="99" t="s">
        <v>3363</v>
      </c>
      <c r="F2968" s="103" t="s">
        <v>1528</v>
      </c>
      <c r="G2968" s="99" t="s">
        <v>4405</v>
      </c>
      <c r="H2968" s="103" t="s">
        <v>1678</v>
      </c>
      <c r="I2968" s="103" t="s">
        <v>1384</v>
      </c>
      <c r="J2968" s="99" t="s">
        <v>3183</v>
      </c>
    </row>
    <row r="2969" ht="67.5" spans="1:10">
      <c r="A2969" s="108"/>
      <c r="B2969" s="108"/>
      <c r="C2969" s="103" t="s">
        <v>1379</v>
      </c>
      <c r="D2969" s="103" t="s">
        <v>1439</v>
      </c>
      <c r="E2969" s="99" t="s">
        <v>3184</v>
      </c>
      <c r="F2969" s="103" t="s">
        <v>1528</v>
      </c>
      <c r="G2969" s="99" t="s">
        <v>1396</v>
      </c>
      <c r="H2969" s="103" t="s">
        <v>1397</v>
      </c>
      <c r="I2969" s="103" t="s">
        <v>1384</v>
      </c>
      <c r="J2969" s="99" t="s">
        <v>3185</v>
      </c>
    </row>
    <row r="2970" ht="45" spans="1:10">
      <c r="A2970" s="108"/>
      <c r="B2970" s="108"/>
      <c r="C2970" s="103" t="s">
        <v>1379</v>
      </c>
      <c r="D2970" s="103" t="s">
        <v>1439</v>
      </c>
      <c r="E2970" s="99" t="s">
        <v>3186</v>
      </c>
      <c r="F2970" s="103" t="s">
        <v>1487</v>
      </c>
      <c r="G2970" s="99" t="s">
        <v>1477</v>
      </c>
      <c r="H2970" s="103" t="s">
        <v>1397</v>
      </c>
      <c r="I2970" s="103" t="s">
        <v>1384</v>
      </c>
      <c r="J2970" s="99" t="s">
        <v>3187</v>
      </c>
    </row>
    <row r="2971" ht="22.5" spans="1:10">
      <c r="A2971" s="108"/>
      <c r="B2971" s="108"/>
      <c r="C2971" s="103" t="s">
        <v>1379</v>
      </c>
      <c r="D2971" s="103" t="s">
        <v>1394</v>
      </c>
      <c r="E2971" s="99" t="s">
        <v>3188</v>
      </c>
      <c r="F2971" s="103" t="s">
        <v>1528</v>
      </c>
      <c r="G2971" s="99" t="s">
        <v>1396</v>
      </c>
      <c r="H2971" s="103" t="s">
        <v>1397</v>
      </c>
      <c r="I2971" s="103" t="s">
        <v>1384</v>
      </c>
      <c r="J2971" s="99" t="s">
        <v>3164</v>
      </c>
    </row>
    <row r="2972" ht="67.5" spans="1:10">
      <c r="A2972" s="108"/>
      <c r="B2972" s="108"/>
      <c r="C2972" s="103" t="s">
        <v>1379</v>
      </c>
      <c r="D2972" s="103" t="s">
        <v>1583</v>
      </c>
      <c r="E2972" s="99" t="s">
        <v>4406</v>
      </c>
      <c r="F2972" s="103" t="s">
        <v>1528</v>
      </c>
      <c r="G2972" s="99" t="s">
        <v>3391</v>
      </c>
      <c r="H2972" s="103" t="s">
        <v>1924</v>
      </c>
      <c r="I2972" s="103" t="s">
        <v>1384</v>
      </c>
      <c r="J2972" s="99" t="s">
        <v>3191</v>
      </c>
    </row>
    <row r="2973" ht="33.75" spans="1:10">
      <c r="A2973" s="108"/>
      <c r="B2973" s="108"/>
      <c r="C2973" s="103" t="s">
        <v>1399</v>
      </c>
      <c r="D2973" s="103" t="s">
        <v>1400</v>
      </c>
      <c r="E2973" s="99" t="s">
        <v>3192</v>
      </c>
      <c r="F2973" s="103" t="s">
        <v>1487</v>
      </c>
      <c r="G2973" s="99" t="s">
        <v>1874</v>
      </c>
      <c r="H2973" s="103" t="s">
        <v>1397</v>
      </c>
      <c r="I2973" s="103" t="s">
        <v>1384</v>
      </c>
      <c r="J2973" s="99" t="s">
        <v>3193</v>
      </c>
    </row>
    <row r="2974" ht="67.5" spans="1:10">
      <c r="A2974" s="108"/>
      <c r="B2974" s="108"/>
      <c r="C2974" s="103" t="s">
        <v>1399</v>
      </c>
      <c r="D2974" s="103" t="s">
        <v>1503</v>
      </c>
      <c r="E2974" s="99" t="s">
        <v>3194</v>
      </c>
      <c r="F2974" s="103" t="s">
        <v>1528</v>
      </c>
      <c r="G2974" s="99" t="s">
        <v>1577</v>
      </c>
      <c r="H2974" s="103" t="s">
        <v>1505</v>
      </c>
      <c r="I2974" s="103" t="s">
        <v>1384</v>
      </c>
      <c r="J2974" s="99" t="s">
        <v>3195</v>
      </c>
    </row>
    <row r="2975" ht="67.5" spans="1:10">
      <c r="A2975" s="108"/>
      <c r="B2975" s="108"/>
      <c r="C2975" s="103" t="s">
        <v>1404</v>
      </c>
      <c r="D2975" s="103" t="s">
        <v>1405</v>
      </c>
      <c r="E2975" s="99" t="s">
        <v>3196</v>
      </c>
      <c r="F2975" s="103" t="s">
        <v>1487</v>
      </c>
      <c r="G2975" s="99" t="s">
        <v>1426</v>
      </c>
      <c r="H2975" s="103" t="s">
        <v>1397</v>
      </c>
      <c r="I2975" s="103" t="s">
        <v>1384</v>
      </c>
      <c r="J2975" s="99" t="s">
        <v>3197</v>
      </c>
    </row>
    <row r="2976" ht="67.5" spans="1:10">
      <c r="A2976" s="110"/>
      <c r="B2976" s="110"/>
      <c r="C2976" s="103" t="s">
        <v>1404</v>
      </c>
      <c r="D2976" s="103" t="s">
        <v>1405</v>
      </c>
      <c r="E2976" s="99" t="s">
        <v>3198</v>
      </c>
      <c r="F2976" s="103" t="s">
        <v>1487</v>
      </c>
      <c r="G2976" s="99" t="s">
        <v>1426</v>
      </c>
      <c r="H2976" s="103" t="s">
        <v>1397</v>
      </c>
      <c r="I2976" s="103" t="s">
        <v>1384</v>
      </c>
      <c r="J2976" s="99" t="s">
        <v>3199</v>
      </c>
    </row>
    <row r="2977" ht="45" spans="1:10">
      <c r="A2977" s="106" t="s">
        <v>4407</v>
      </c>
      <c r="B2977" s="106" t="s">
        <v>3297</v>
      </c>
      <c r="C2977" s="103" t="s">
        <v>1379</v>
      </c>
      <c r="D2977" s="103" t="s">
        <v>1380</v>
      </c>
      <c r="E2977" s="99" t="s">
        <v>3363</v>
      </c>
      <c r="F2977" s="103" t="s">
        <v>1528</v>
      </c>
      <c r="G2977" s="99" t="s">
        <v>4408</v>
      </c>
      <c r="H2977" s="103" t="s">
        <v>1678</v>
      </c>
      <c r="I2977" s="103" t="s">
        <v>1384</v>
      </c>
      <c r="J2977" s="99" t="s">
        <v>3183</v>
      </c>
    </row>
    <row r="2978" ht="67.5" spans="1:10">
      <c r="A2978" s="108"/>
      <c r="B2978" s="108"/>
      <c r="C2978" s="103" t="s">
        <v>1379</v>
      </c>
      <c r="D2978" s="103" t="s">
        <v>1439</v>
      </c>
      <c r="E2978" s="99" t="s">
        <v>3184</v>
      </c>
      <c r="F2978" s="103" t="s">
        <v>1528</v>
      </c>
      <c r="G2978" s="99" t="s">
        <v>1396</v>
      </c>
      <c r="H2978" s="103" t="s">
        <v>1397</v>
      </c>
      <c r="I2978" s="103" t="s">
        <v>1384</v>
      </c>
      <c r="J2978" s="99" t="s">
        <v>3185</v>
      </c>
    </row>
    <row r="2979" ht="45" spans="1:10">
      <c r="A2979" s="108"/>
      <c r="B2979" s="108"/>
      <c r="C2979" s="103" t="s">
        <v>1379</v>
      </c>
      <c r="D2979" s="103" t="s">
        <v>1439</v>
      </c>
      <c r="E2979" s="99" t="s">
        <v>3186</v>
      </c>
      <c r="F2979" s="103" t="s">
        <v>1487</v>
      </c>
      <c r="G2979" s="99" t="s">
        <v>1477</v>
      </c>
      <c r="H2979" s="103" t="s">
        <v>1397</v>
      </c>
      <c r="I2979" s="103" t="s">
        <v>1384</v>
      </c>
      <c r="J2979" s="99" t="s">
        <v>3187</v>
      </c>
    </row>
    <row r="2980" ht="22.5" spans="1:10">
      <c r="A2980" s="108"/>
      <c r="B2980" s="108"/>
      <c r="C2980" s="103" t="s">
        <v>1379</v>
      </c>
      <c r="D2980" s="103" t="s">
        <v>1394</v>
      </c>
      <c r="E2980" s="99" t="s">
        <v>3188</v>
      </c>
      <c r="F2980" s="103" t="s">
        <v>1528</v>
      </c>
      <c r="G2980" s="99" t="s">
        <v>1396</v>
      </c>
      <c r="H2980" s="103" t="s">
        <v>1397</v>
      </c>
      <c r="I2980" s="103" t="s">
        <v>1384</v>
      </c>
      <c r="J2980" s="99" t="s">
        <v>3164</v>
      </c>
    </row>
    <row r="2981" ht="67.5" spans="1:10">
      <c r="A2981" s="108"/>
      <c r="B2981" s="108"/>
      <c r="C2981" s="103" t="s">
        <v>1379</v>
      </c>
      <c r="D2981" s="103" t="s">
        <v>1583</v>
      </c>
      <c r="E2981" s="99" t="s">
        <v>3637</v>
      </c>
      <c r="F2981" s="103" t="s">
        <v>1528</v>
      </c>
      <c r="G2981" s="99" t="s">
        <v>3190</v>
      </c>
      <c r="H2981" s="103" t="s">
        <v>1924</v>
      </c>
      <c r="I2981" s="103" t="s">
        <v>1384</v>
      </c>
      <c r="J2981" s="99" t="s">
        <v>3191</v>
      </c>
    </row>
    <row r="2982" ht="33.75" spans="1:10">
      <c r="A2982" s="108"/>
      <c r="B2982" s="108"/>
      <c r="C2982" s="103" t="s">
        <v>1399</v>
      </c>
      <c r="D2982" s="103" t="s">
        <v>1400</v>
      </c>
      <c r="E2982" s="99" t="s">
        <v>3300</v>
      </c>
      <c r="F2982" s="103" t="s">
        <v>1487</v>
      </c>
      <c r="G2982" s="99" t="s">
        <v>1874</v>
      </c>
      <c r="H2982" s="103" t="s">
        <v>1397</v>
      </c>
      <c r="I2982" s="103" t="s">
        <v>1384</v>
      </c>
      <c r="J2982" s="99" t="s">
        <v>3193</v>
      </c>
    </row>
    <row r="2983" ht="67.5" spans="1:10">
      <c r="A2983" s="108"/>
      <c r="B2983" s="108"/>
      <c r="C2983" s="103" t="s">
        <v>1399</v>
      </c>
      <c r="D2983" s="103" t="s">
        <v>1503</v>
      </c>
      <c r="E2983" s="99" t="s">
        <v>3194</v>
      </c>
      <c r="F2983" s="103" t="s">
        <v>1528</v>
      </c>
      <c r="G2983" s="99" t="s">
        <v>2231</v>
      </c>
      <c r="H2983" s="103" t="s">
        <v>1505</v>
      </c>
      <c r="I2983" s="103" t="s">
        <v>1384</v>
      </c>
      <c r="J2983" s="99" t="s">
        <v>3195</v>
      </c>
    </row>
    <row r="2984" ht="67.5" spans="1:10">
      <c r="A2984" s="108"/>
      <c r="B2984" s="108"/>
      <c r="C2984" s="103" t="s">
        <v>1404</v>
      </c>
      <c r="D2984" s="103" t="s">
        <v>1405</v>
      </c>
      <c r="E2984" s="99" t="s">
        <v>3196</v>
      </c>
      <c r="F2984" s="103" t="s">
        <v>1487</v>
      </c>
      <c r="G2984" s="99" t="s">
        <v>1426</v>
      </c>
      <c r="H2984" s="103" t="s">
        <v>1397</v>
      </c>
      <c r="I2984" s="103" t="s">
        <v>1384</v>
      </c>
      <c r="J2984" s="99" t="s">
        <v>3197</v>
      </c>
    </row>
    <row r="2985" ht="67.5" spans="1:10">
      <c r="A2985" s="110"/>
      <c r="B2985" s="110"/>
      <c r="C2985" s="103" t="s">
        <v>1404</v>
      </c>
      <c r="D2985" s="103" t="s">
        <v>1405</v>
      </c>
      <c r="E2985" s="99" t="s">
        <v>3198</v>
      </c>
      <c r="F2985" s="103" t="s">
        <v>1487</v>
      </c>
      <c r="G2985" s="99" t="s">
        <v>1426</v>
      </c>
      <c r="H2985" s="103" t="s">
        <v>1397</v>
      </c>
      <c r="I2985" s="103" t="s">
        <v>1384</v>
      </c>
      <c r="J2985" s="99" t="s">
        <v>3199</v>
      </c>
    </row>
    <row r="2986" ht="45" spans="1:10">
      <c r="A2986" s="106" t="s">
        <v>4409</v>
      </c>
      <c r="B2986" s="106" t="s">
        <v>3336</v>
      </c>
      <c r="C2986" s="103" t="s">
        <v>1379</v>
      </c>
      <c r="D2986" s="103" t="s">
        <v>1380</v>
      </c>
      <c r="E2986" s="99" t="s">
        <v>3226</v>
      </c>
      <c r="F2986" s="103" t="s">
        <v>1528</v>
      </c>
      <c r="G2986" s="99" t="s">
        <v>4410</v>
      </c>
      <c r="H2986" s="103" t="s">
        <v>1678</v>
      </c>
      <c r="I2986" s="103" t="s">
        <v>1384</v>
      </c>
      <c r="J2986" s="99" t="s">
        <v>4411</v>
      </c>
    </row>
    <row r="2987" ht="56.25" spans="1:10">
      <c r="A2987" s="108"/>
      <c r="B2987" s="108"/>
      <c r="C2987" s="103" t="s">
        <v>1379</v>
      </c>
      <c r="D2987" s="103" t="s">
        <v>1439</v>
      </c>
      <c r="E2987" s="99" t="s">
        <v>3229</v>
      </c>
      <c r="F2987" s="103" t="s">
        <v>1528</v>
      </c>
      <c r="G2987" s="99" t="s">
        <v>1396</v>
      </c>
      <c r="H2987" s="103" t="s">
        <v>1397</v>
      </c>
      <c r="I2987" s="103" t="s">
        <v>1384</v>
      </c>
      <c r="J2987" s="99" t="s">
        <v>4412</v>
      </c>
    </row>
    <row r="2988" ht="22.5" spans="1:10">
      <c r="A2988" s="108"/>
      <c r="B2988" s="108"/>
      <c r="C2988" s="103" t="s">
        <v>1379</v>
      </c>
      <c r="D2988" s="103" t="s">
        <v>1583</v>
      </c>
      <c r="E2988" s="99" t="s">
        <v>3231</v>
      </c>
      <c r="F2988" s="103" t="s">
        <v>1375</v>
      </c>
      <c r="G2988" s="99" t="s">
        <v>3232</v>
      </c>
      <c r="H2988" s="103" t="s">
        <v>1536</v>
      </c>
      <c r="I2988" s="103" t="s">
        <v>1384</v>
      </c>
      <c r="J2988" s="99" t="s">
        <v>3233</v>
      </c>
    </row>
    <row r="2989" ht="67.5" spans="1:10">
      <c r="A2989" s="108"/>
      <c r="B2989" s="108"/>
      <c r="C2989" s="103" t="s">
        <v>1399</v>
      </c>
      <c r="D2989" s="103" t="s">
        <v>1400</v>
      </c>
      <c r="E2989" s="99" t="s">
        <v>3099</v>
      </c>
      <c r="F2989" s="103" t="s">
        <v>1528</v>
      </c>
      <c r="G2989" s="99" t="s">
        <v>1396</v>
      </c>
      <c r="H2989" s="103" t="s">
        <v>1397</v>
      </c>
      <c r="I2989" s="103" t="s">
        <v>1384</v>
      </c>
      <c r="J2989" s="99" t="s">
        <v>4413</v>
      </c>
    </row>
    <row r="2990" ht="90" spans="1:10">
      <c r="A2990" s="108"/>
      <c r="B2990" s="108"/>
      <c r="C2990" s="103" t="s">
        <v>1404</v>
      </c>
      <c r="D2990" s="103" t="s">
        <v>1405</v>
      </c>
      <c r="E2990" s="99" t="s">
        <v>3086</v>
      </c>
      <c r="F2990" s="103" t="s">
        <v>3236</v>
      </c>
      <c r="G2990" s="99" t="s">
        <v>1426</v>
      </c>
      <c r="H2990" s="103" t="s">
        <v>1397</v>
      </c>
      <c r="I2990" s="103" t="s">
        <v>1384</v>
      </c>
      <c r="J2990" s="99" t="s">
        <v>4403</v>
      </c>
    </row>
    <row r="2991" ht="90" spans="1:10">
      <c r="A2991" s="110"/>
      <c r="B2991" s="110"/>
      <c r="C2991" s="103" t="s">
        <v>1404</v>
      </c>
      <c r="D2991" s="103" t="s">
        <v>1405</v>
      </c>
      <c r="E2991" s="99" t="s">
        <v>3238</v>
      </c>
      <c r="F2991" s="103" t="s">
        <v>1375</v>
      </c>
      <c r="G2991" s="99" t="s">
        <v>1450</v>
      </c>
      <c r="H2991" s="103" t="s">
        <v>1397</v>
      </c>
      <c r="I2991" s="103" t="s">
        <v>1384</v>
      </c>
      <c r="J2991" s="99" t="s">
        <v>3237</v>
      </c>
    </row>
    <row r="2992" ht="56.25" spans="1:10">
      <c r="A2992" s="106" t="s">
        <v>3239</v>
      </c>
      <c r="B2992" s="106" t="s">
        <v>3240</v>
      </c>
      <c r="C2992" s="103" t="s">
        <v>1379</v>
      </c>
      <c r="D2992" s="103" t="s">
        <v>1380</v>
      </c>
      <c r="E2992" s="99" t="s">
        <v>3241</v>
      </c>
      <c r="F2992" s="103" t="s">
        <v>1528</v>
      </c>
      <c r="G2992" s="99" t="s">
        <v>2350</v>
      </c>
      <c r="H2992" s="103" t="s">
        <v>1678</v>
      </c>
      <c r="I2992" s="103" t="s">
        <v>1384</v>
      </c>
      <c r="J2992" s="99" t="s">
        <v>4414</v>
      </c>
    </row>
    <row r="2993" ht="56.25" spans="1:10">
      <c r="A2993" s="108"/>
      <c r="B2993" s="108"/>
      <c r="C2993" s="103" t="s">
        <v>1379</v>
      </c>
      <c r="D2993" s="103" t="s">
        <v>1439</v>
      </c>
      <c r="E2993" s="99" t="s">
        <v>3244</v>
      </c>
      <c r="F2993" s="103" t="s">
        <v>1528</v>
      </c>
      <c r="G2993" s="99" t="s">
        <v>1396</v>
      </c>
      <c r="H2993" s="103" t="s">
        <v>1397</v>
      </c>
      <c r="I2993" s="103" t="s">
        <v>1384</v>
      </c>
      <c r="J2993" s="99" t="s">
        <v>4415</v>
      </c>
    </row>
    <row r="2994" ht="45" spans="1:10">
      <c r="A2994" s="108"/>
      <c r="B2994" s="108"/>
      <c r="C2994" s="103" t="s">
        <v>1379</v>
      </c>
      <c r="D2994" s="103" t="s">
        <v>1439</v>
      </c>
      <c r="E2994" s="99" t="s">
        <v>3186</v>
      </c>
      <c r="F2994" s="103" t="s">
        <v>1487</v>
      </c>
      <c r="G2994" s="99" t="s">
        <v>1477</v>
      </c>
      <c r="H2994" s="103" t="s">
        <v>1397</v>
      </c>
      <c r="I2994" s="103" t="s">
        <v>1384</v>
      </c>
      <c r="J2994" s="99" t="s">
        <v>3187</v>
      </c>
    </row>
    <row r="2995" ht="22.5" spans="1:10">
      <c r="A2995" s="108"/>
      <c r="B2995" s="108"/>
      <c r="C2995" s="103" t="s">
        <v>1379</v>
      </c>
      <c r="D2995" s="103" t="s">
        <v>1394</v>
      </c>
      <c r="E2995" s="99" t="s">
        <v>3188</v>
      </c>
      <c r="F2995" s="103" t="s">
        <v>1528</v>
      </c>
      <c r="G2995" s="99" t="s">
        <v>1396</v>
      </c>
      <c r="H2995" s="103" t="s">
        <v>1397</v>
      </c>
      <c r="I2995" s="103" t="s">
        <v>1384</v>
      </c>
      <c r="J2995" s="99" t="s">
        <v>3164</v>
      </c>
    </row>
    <row r="2996" ht="56.25" spans="1:10">
      <c r="A2996" s="108"/>
      <c r="B2996" s="108"/>
      <c r="C2996" s="103" t="s">
        <v>1379</v>
      </c>
      <c r="D2996" s="103" t="s">
        <v>1583</v>
      </c>
      <c r="E2996" s="99" t="s">
        <v>3939</v>
      </c>
      <c r="F2996" s="103" t="s">
        <v>1528</v>
      </c>
      <c r="G2996" s="99" t="s">
        <v>2227</v>
      </c>
      <c r="H2996" s="103" t="s">
        <v>1924</v>
      </c>
      <c r="I2996" s="103" t="s">
        <v>1384</v>
      </c>
      <c r="J2996" s="99" t="s">
        <v>3247</v>
      </c>
    </row>
    <row r="2997" ht="33.75" spans="1:10">
      <c r="A2997" s="108"/>
      <c r="B2997" s="108"/>
      <c r="C2997" s="103" t="s">
        <v>1399</v>
      </c>
      <c r="D2997" s="103" t="s">
        <v>1400</v>
      </c>
      <c r="E2997" s="99" t="s">
        <v>3300</v>
      </c>
      <c r="F2997" s="103" t="s">
        <v>1487</v>
      </c>
      <c r="G2997" s="99" t="s">
        <v>1874</v>
      </c>
      <c r="H2997" s="103" t="s">
        <v>1397</v>
      </c>
      <c r="I2997" s="103" t="s">
        <v>1384</v>
      </c>
      <c r="J2997" s="99" t="s">
        <v>3193</v>
      </c>
    </row>
    <row r="2998" ht="67.5" spans="1:10">
      <c r="A2998" s="108"/>
      <c r="B2998" s="108"/>
      <c r="C2998" s="103" t="s">
        <v>1399</v>
      </c>
      <c r="D2998" s="103" t="s">
        <v>1503</v>
      </c>
      <c r="E2998" s="99" t="s">
        <v>3194</v>
      </c>
      <c r="F2998" s="103" t="s">
        <v>1528</v>
      </c>
      <c r="G2998" s="99" t="s">
        <v>2355</v>
      </c>
      <c r="H2998" s="103" t="s">
        <v>1505</v>
      </c>
      <c r="I2998" s="103" t="s">
        <v>1384</v>
      </c>
      <c r="J2998" s="99" t="s">
        <v>3195</v>
      </c>
    </row>
    <row r="2999" ht="56.25" spans="1:10">
      <c r="A2999" s="108"/>
      <c r="B2999" s="108"/>
      <c r="C2999" s="103" t="s">
        <v>1404</v>
      </c>
      <c r="D2999" s="103" t="s">
        <v>1405</v>
      </c>
      <c r="E2999" s="99" t="s">
        <v>3196</v>
      </c>
      <c r="F2999" s="103" t="s">
        <v>1487</v>
      </c>
      <c r="G2999" s="99" t="s">
        <v>1426</v>
      </c>
      <c r="H2999" s="103" t="s">
        <v>1397</v>
      </c>
      <c r="I2999" s="103" t="s">
        <v>1384</v>
      </c>
      <c r="J2999" s="99" t="s">
        <v>3248</v>
      </c>
    </row>
    <row r="3000" ht="67.5" spans="1:10">
      <c r="A3000" s="110"/>
      <c r="B3000" s="110"/>
      <c r="C3000" s="103" t="s">
        <v>1404</v>
      </c>
      <c r="D3000" s="103" t="s">
        <v>1405</v>
      </c>
      <c r="E3000" s="99" t="s">
        <v>3198</v>
      </c>
      <c r="F3000" s="103" t="s">
        <v>1487</v>
      </c>
      <c r="G3000" s="99" t="s">
        <v>1426</v>
      </c>
      <c r="H3000" s="103" t="s">
        <v>1397</v>
      </c>
      <c r="I3000" s="103" t="s">
        <v>1384</v>
      </c>
      <c r="J3000" s="99" t="s">
        <v>3249</v>
      </c>
    </row>
    <row r="3001" ht="33.75" spans="1:10">
      <c r="A3001" s="106" t="s">
        <v>3269</v>
      </c>
      <c r="B3001" s="106" t="s">
        <v>3270</v>
      </c>
      <c r="C3001" s="103" t="s">
        <v>1379</v>
      </c>
      <c r="D3001" s="103" t="s">
        <v>1380</v>
      </c>
      <c r="E3001" s="99" t="s">
        <v>3271</v>
      </c>
      <c r="F3001" s="103" t="s">
        <v>1528</v>
      </c>
      <c r="G3001" s="99" t="s">
        <v>4416</v>
      </c>
      <c r="H3001" s="103" t="s">
        <v>1530</v>
      </c>
      <c r="I3001" s="103" t="s">
        <v>1384</v>
      </c>
      <c r="J3001" s="99" t="s">
        <v>3173</v>
      </c>
    </row>
    <row r="3002" ht="45" spans="1:10">
      <c r="A3002" s="108"/>
      <c r="B3002" s="108"/>
      <c r="C3002" s="103" t="s">
        <v>1379</v>
      </c>
      <c r="D3002" s="103" t="s">
        <v>1439</v>
      </c>
      <c r="E3002" s="99" t="s">
        <v>3229</v>
      </c>
      <c r="F3002" s="103" t="s">
        <v>1528</v>
      </c>
      <c r="G3002" s="99" t="s">
        <v>1472</v>
      </c>
      <c r="H3002" s="103" t="s">
        <v>1397</v>
      </c>
      <c r="I3002" s="103" t="s">
        <v>1384</v>
      </c>
      <c r="J3002" s="99" t="s">
        <v>3273</v>
      </c>
    </row>
    <row r="3003" ht="22.5" spans="1:10">
      <c r="A3003" s="108"/>
      <c r="B3003" s="108"/>
      <c r="C3003" s="103" t="s">
        <v>1379</v>
      </c>
      <c r="D3003" s="103" t="s">
        <v>1394</v>
      </c>
      <c r="E3003" s="99" t="s">
        <v>3078</v>
      </c>
      <c r="F3003" s="103" t="s">
        <v>1528</v>
      </c>
      <c r="G3003" s="99" t="s">
        <v>1472</v>
      </c>
      <c r="H3003" s="103" t="s">
        <v>1397</v>
      </c>
      <c r="I3003" s="103" t="s">
        <v>1384</v>
      </c>
      <c r="J3003" s="99" t="s">
        <v>3274</v>
      </c>
    </row>
    <row r="3004" ht="22.5" spans="1:10">
      <c r="A3004" s="108"/>
      <c r="B3004" s="108"/>
      <c r="C3004" s="103" t="s">
        <v>1379</v>
      </c>
      <c r="D3004" s="103" t="s">
        <v>1583</v>
      </c>
      <c r="E3004" s="99" t="s">
        <v>3275</v>
      </c>
      <c r="F3004" s="103" t="s">
        <v>1375</v>
      </c>
      <c r="G3004" s="99" t="s">
        <v>2689</v>
      </c>
      <c r="H3004" s="103" t="s">
        <v>1536</v>
      </c>
      <c r="I3004" s="103" t="s">
        <v>1384</v>
      </c>
      <c r="J3004" s="99" t="s">
        <v>3276</v>
      </c>
    </row>
    <row r="3005" ht="22.5" spans="1:10">
      <c r="A3005" s="108"/>
      <c r="B3005" s="108"/>
      <c r="C3005" s="103" t="s">
        <v>1379</v>
      </c>
      <c r="D3005" s="103" t="s">
        <v>1583</v>
      </c>
      <c r="E3005" s="99" t="s">
        <v>3277</v>
      </c>
      <c r="F3005" s="103" t="s">
        <v>1375</v>
      </c>
      <c r="G3005" s="99" t="s">
        <v>3278</v>
      </c>
      <c r="H3005" s="103" t="s">
        <v>1536</v>
      </c>
      <c r="I3005" s="103" t="s">
        <v>1384</v>
      </c>
      <c r="J3005" s="99" t="s">
        <v>3276</v>
      </c>
    </row>
    <row r="3006" ht="78.75" spans="1:10">
      <c r="A3006" s="108"/>
      <c r="B3006" s="108"/>
      <c r="C3006" s="103" t="s">
        <v>1399</v>
      </c>
      <c r="D3006" s="103" t="s">
        <v>1400</v>
      </c>
      <c r="E3006" s="99" t="s">
        <v>3099</v>
      </c>
      <c r="F3006" s="103" t="s">
        <v>1487</v>
      </c>
      <c r="G3006" s="99" t="s">
        <v>1450</v>
      </c>
      <c r="H3006" s="103" t="s">
        <v>1397</v>
      </c>
      <c r="I3006" s="103" t="s">
        <v>1384</v>
      </c>
      <c r="J3006" s="99" t="s">
        <v>4417</v>
      </c>
    </row>
    <row r="3007" ht="90" spans="1:10">
      <c r="A3007" s="110"/>
      <c r="B3007" s="110"/>
      <c r="C3007" s="103" t="s">
        <v>1404</v>
      </c>
      <c r="D3007" s="103" t="s">
        <v>1405</v>
      </c>
      <c r="E3007" s="99" t="s">
        <v>1538</v>
      </c>
      <c r="F3007" s="103" t="s">
        <v>1487</v>
      </c>
      <c r="G3007" s="99" t="s">
        <v>1450</v>
      </c>
      <c r="H3007" s="103" t="s">
        <v>1397</v>
      </c>
      <c r="I3007" s="103" t="s">
        <v>1384</v>
      </c>
      <c r="J3007" s="99" t="s">
        <v>3177</v>
      </c>
    </row>
    <row r="3008" ht="33.75" spans="1:10">
      <c r="A3008" s="106" t="s">
        <v>4418</v>
      </c>
      <c r="B3008" s="106" t="s">
        <v>3270</v>
      </c>
      <c r="C3008" s="103" t="s">
        <v>1379</v>
      </c>
      <c r="D3008" s="103" t="s">
        <v>1380</v>
      </c>
      <c r="E3008" s="99" t="s">
        <v>3271</v>
      </c>
      <c r="F3008" s="103" t="s">
        <v>1528</v>
      </c>
      <c r="G3008" s="99" t="s">
        <v>4419</v>
      </c>
      <c r="H3008" s="103" t="s">
        <v>1530</v>
      </c>
      <c r="I3008" s="103" t="s">
        <v>1384</v>
      </c>
      <c r="J3008" s="99" t="s">
        <v>3173</v>
      </c>
    </row>
    <row r="3009" ht="45" spans="1:10">
      <c r="A3009" s="108"/>
      <c r="B3009" s="108"/>
      <c r="C3009" s="103" t="s">
        <v>1379</v>
      </c>
      <c r="D3009" s="103" t="s">
        <v>1439</v>
      </c>
      <c r="E3009" s="99" t="s">
        <v>3229</v>
      </c>
      <c r="F3009" s="103" t="s">
        <v>1528</v>
      </c>
      <c r="G3009" s="99" t="s">
        <v>1472</v>
      </c>
      <c r="H3009" s="103" t="s">
        <v>1397</v>
      </c>
      <c r="I3009" s="103" t="s">
        <v>1384</v>
      </c>
      <c r="J3009" s="99" t="s">
        <v>3273</v>
      </c>
    </row>
    <row r="3010" ht="22.5" spans="1:10">
      <c r="A3010" s="108"/>
      <c r="B3010" s="108"/>
      <c r="C3010" s="103" t="s">
        <v>1379</v>
      </c>
      <c r="D3010" s="103" t="s">
        <v>1394</v>
      </c>
      <c r="E3010" s="99" t="s">
        <v>3078</v>
      </c>
      <c r="F3010" s="103" t="s">
        <v>1528</v>
      </c>
      <c r="G3010" s="99" t="s">
        <v>1472</v>
      </c>
      <c r="H3010" s="103" t="s">
        <v>1397</v>
      </c>
      <c r="I3010" s="103" t="s">
        <v>1384</v>
      </c>
      <c r="J3010" s="99" t="s">
        <v>3274</v>
      </c>
    </row>
    <row r="3011" ht="22.5" spans="1:10">
      <c r="A3011" s="108"/>
      <c r="B3011" s="108"/>
      <c r="C3011" s="103" t="s">
        <v>1379</v>
      </c>
      <c r="D3011" s="103" t="s">
        <v>1583</v>
      </c>
      <c r="E3011" s="99" t="s">
        <v>3489</v>
      </c>
      <c r="F3011" s="103" t="s">
        <v>1375</v>
      </c>
      <c r="G3011" s="99" t="s">
        <v>3378</v>
      </c>
      <c r="H3011" s="103" t="s">
        <v>1536</v>
      </c>
      <c r="I3011" s="103" t="s">
        <v>1384</v>
      </c>
      <c r="J3011" s="99" t="s">
        <v>3276</v>
      </c>
    </row>
    <row r="3012" ht="22.5" spans="1:10">
      <c r="A3012" s="108"/>
      <c r="B3012" s="108"/>
      <c r="C3012" s="103" t="s">
        <v>1379</v>
      </c>
      <c r="D3012" s="103" t="s">
        <v>1583</v>
      </c>
      <c r="E3012" s="99" t="s">
        <v>3744</v>
      </c>
      <c r="F3012" s="103" t="s">
        <v>1375</v>
      </c>
      <c r="G3012" s="99" t="s">
        <v>3492</v>
      </c>
      <c r="H3012" s="103" t="s">
        <v>1536</v>
      </c>
      <c r="I3012" s="103" t="s">
        <v>1384</v>
      </c>
      <c r="J3012" s="99" t="s">
        <v>3276</v>
      </c>
    </row>
    <row r="3013" ht="101.25" spans="1:10">
      <c r="A3013" s="108"/>
      <c r="B3013" s="108"/>
      <c r="C3013" s="103" t="s">
        <v>1399</v>
      </c>
      <c r="D3013" s="103" t="s">
        <v>1400</v>
      </c>
      <c r="E3013" s="99" t="s">
        <v>3082</v>
      </c>
      <c r="F3013" s="103" t="s">
        <v>1487</v>
      </c>
      <c r="G3013" s="99" t="s">
        <v>1450</v>
      </c>
      <c r="H3013" s="103" t="s">
        <v>1397</v>
      </c>
      <c r="I3013" s="103" t="s">
        <v>1384</v>
      </c>
      <c r="J3013" s="99" t="s">
        <v>3175</v>
      </c>
    </row>
    <row r="3014" ht="90" spans="1:10">
      <c r="A3014" s="110"/>
      <c r="B3014" s="110"/>
      <c r="C3014" s="103" t="s">
        <v>1404</v>
      </c>
      <c r="D3014" s="103" t="s">
        <v>1405</v>
      </c>
      <c r="E3014" s="99" t="s">
        <v>1538</v>
      </c>
      <c r="F3014" s="103" t="s">
        <v>1487</v>
      </c>
      <c r="G3014" s="99" t="s">
        <v>1450</v>
      </c>
      <c r="H3014" s="103" t="s">
        <v>1397</v>
      </c>
      <c r="I3014" s="103" t="s">
        <v>1384</v>
      </c>
      <c r="J3014" s="99" t="s">
        <v>3177</v>
      </c>
    </row>
    <row r="3015" spans="1:10">
      <c r="A3015" s="99" t="s">
        <v>4420</v>
      </c>
      <c r="B3015" s="104"/>
      <c r="C3015" s="104"/>
      <c r="D3015" s="104"/>
      <c r="E3015" s="104"/>
      <c r="F3015" s="105"/>
      <c r="G3015" s="104"/>
      <c r="H3015" s="105"/>
      <c r="I3015" s="105"/>
      <c r="J3015" s="104"/>
    </row>
    <row r="3016" spans="1:10">
      <c r="A3016" s="99" t="s">
        <v>4421</v>
      </c>
      <c r="B3016" s="104"/>
      <c r="C3016" s="104"/>
      <c r="D3016" s="104"/>
      <c r="E3016" s="104"/>
      <c r="F3016" s="105"/>
      <c r="G3016" s="104"/>
      <c r="H3016" s="105"/>
      <c r="I3016" s="105"/>
      <c r="J3016" s="104"/>
    </row>
    <row r="3017" ht="22.5" spans="1:10">
      <c r="A3017" s="106" t="s">
        <v>4422</v>
      </c>
      <c r="B3017" s="106" t="s">
        <v>4423</v>
      </c>
      <c r="C3017" s="103" t="s">
        <v>1379</v>
      </c>
      <c r="D3017" s="103" t="s">
        <v>1380</v>
      </c>
      <c r="E3017" s="99" t="s">
        <v>4424</v>
      </c>
      <c r="F3017" s="103" t="s">
        <v>1487</v>
      </c>
      <c r="G3017" s="99" t="s">
        <v>1640</v>
      </c>
      <c r="H3017" s="103" t="s">
        <v>1678</v>
      </c>
      <c r="I3017" s="103" t="s">
        <v>1384</v>
      </c>
      <c r="J3017" s="99" t="s">
        <v>4425</v>
      </c>
    </row>
    <row r="3018" ht="45" spans="1:10">
      <c r="A3018" s="108"/>
      <c r="B3018" s="108"/>
      <c r="C3018" s="103" t="s">
        <v>1379</v>
      </c>
      <c r="D3018" s="103" t="s">
        <v>1439</v>
      </c>
      <c r="E3018" s="99" t="s">
        <v>4426</v>
      </c>
      <c r="F3018" s="103" t="s">
        <v>1487</v>
      </c>
      <c r="G3018" s="99" t="s">
        <v>1927</v>
      </c>
      <c r="H3018" s="103" t="s">
        <v>1397</v>
      </c>
      <c r="I3018" s="103" t="s">
        <v>1384</v>
      </c>
      <c r="J3018" s="99" t="s">
        <v>4427</v>
      </c>
    </row>
    <row r="3019" ht="33.75" spans="1:10">
      <c r="A3019" s="108"/>
      <c r="B3019" s="108"/>
      <c r="C3019" s="103" t="s">
        <v>1379</v>
      </c>
      <c r="D3019" s="103" t="s">
        <v>1583</v>
      </c>
      <c r="E3019" s="99" t="s">
        <v>3207</v>
      </c>
      <c r="F3019" s="103" t="s">
        <v>1841</v>
      </c>
      <c r="G3019" s="99" t="s">
        <v>4428</v>
      </c>
      <c r="H3019" s="103" t="s">
        <v>3208</v>
      </c>
      <c r="I3019" s="103" t="s">
        <v>1384</v>
      </c>
      <c r="J3019" s="99" t="s">
        <v>4429</v>
      </c>
    </row>
    <row r="3020" ht="33.75" spans="1:10">
      <c r="A3020" s="108"/>
      <c r="B3020" s="108"/>
      <c r="C3020" s="103" t="s">
        <v>1399</v>
      </c>
      <c r="D3020" s="103" t="s">
        <v>1400</v>
      </c>
      <c r="E3020" s="99" t="s">
        <v>4430</v>
      </c>
      <c r="F3020" s="103" t="s">
        <v>1487</v>
      </c>
      <c r="G3020" s="99" t="s">
        <v>1874</v>
      </c>
      <c r="H3020" s="103" t="s">
        <v>1397</v>
      </c>
      <c r="I3020" s="103" t="s">
        <v>1384</v>
      </c>
      <c r="J3020" s="99" t="s">
        <v>4431</v>
      </c>
    </row>
    <row r="3021" ht="67.5" spans="1:10">
      <c r="A3021" s="110"/>
      <c r="B3021" s="110"/>
      <c r="C3021" s="103" t="s">
        <v>1404</v>
      </c>
      <c r="D3021" s="103" t="s">
        <v>1405</v>
      </c>
      <c r="E3021" s="99" t="s">
        <v>4432</v>
      </c>
      <c r="F3021" s="103" t="s">
        <v>1487</v>
      </c>
      <c r="G3021" s="99" t="s">
        <v>1426</v>
      </c>
      <c r="H3021" s="103" t="s">
        <v>1397</v>
      </c>
      <c r="I3021" s="103" t="s">
        <v>1384</v>
      </c>
      <c r="J3021" s="99" t="s">
        <v>4433</v>
      </c>
    </row>
    <row r="3022" spans="1:10">
      <c r="A3022" s="99" t="s">
        <v>4434</v>
      </c>
      <c r="B3022" s="104"/>
      <c r="C3022" s="104"/>
      <c r="D3022" s="104"/>
      <c r="E3022" s="104"/>
      <c r="F3022" s="105"/>
      <c r="G3022" s="104"/>
      <c r="H3022" s="105"/>
      <c r="I3022" s="105"/>
      <c r="J3022" s="104"/>
    </row>
    <row r="3023" spans="1:10">
      <c r="A3023" s="99" t="s">
        <v>4435</v>
      </c>
      <c r="B3023" s="104"/>
      <c r="C3023" s="104"/>
      <c r="D3023" s="104"/>
      <c r="E3023" s="104"/>
      <c r="F3023" s="105"/>
      <c r="G3023" s="104"/>
      <c r="H3023" s="105"/>
      <c r="I3023" s="105"/>
      <c r="J3023" s="104"/>
    </row>
    <row r="3024" ht="22.5" spans="1:10">
      <c r="A3024" s="106" t="s">
        <v>4436</v>
      </c>
      <c r="B3024" s="106" t="s">
        <v>4437</v>
      </c>
      <c r="C3024" s="103" t="s">
        <v>1379</v>
      </c>
      <c r="D3024" s="103" t="s">
        <v>1380</v>
      </c>
      <c r="E3024" s="99" t="s">
        <v>4438</v>
      </c>
      <c r="F3024" s="103" t="s">
        <v>1375</v>
      </c>
      <c r="G3024" s="99" t="s">
        <v>4439</v>
      </c>
      <c r="H3024" s="103" t="s">
        <v>3967</v>
      </c>
      <c r="I3024" s="103" t="s">
        <v>1384</v>
      </c>
      <c r="J3024" s="99" t="s">
        <v>4440</v>
      </c>
    </row>
    <row r="3025" ht="33.75" spans="1:10">
      <c r="A3025" s="108"/>
      <c r="B3025" s="108"/>
      <c r="C3025" s="103" t="s">
        <v>1379</v>
      </c>
      <c r="D3025" s="103" t="s">
        <v>1380</v>
      </c>
      <c r="E3025" s="99" t="s">
        <v>4441</v>
      </c>
      <c r="F3025" s="103" t="s">
        <v>1375</v>
      </c>
      <c r="G3025" s="99" t="s">
        <v>4442</v>
      </c>
      <c r="H3025" s="103" t="s">
        <v>2324</v>
      </c>
      <c r="I3025" s="103" t="s">
        <v>1384</v>
      </c>
      <c r="J3025" s="99" t="s">
        <v>4443</v>
      </c>
    </row>
    <row r="3026" ht="33.75" spans="1:10">
      <c r="A3026" s="108"/>
      <c r="B3026" s="108"/>
      <c r="C3026" s="103" t="s">
        <v>1379</v>
      </c>
      <c r="D3026" s="103" t="s">
        <v>1394</v>
      </c>
      <c r="E3026" s="99" t="s">
        <v>4444</v>
      </c>
      <c r="F3026" s="103" t="s">
        <v>1375</v>
      </c>
      <c r="G3026" s="99" t="s">
        <v>4445</v>
      </c>
      <c r="H3026" s="103" t="s">
        <v>4446</v>
      </c>
      <c r="I3026" s="103" t="s">
        <v>1384</v>
      </c>
      <c r="J3026" s="99" t="s">
        <v>4447</v>
      </c>
    </row>
    <row r="3027" ht="33.75" spans="1:10">
      <c r="A3027" s="108"/>
      <c r="B3027" s="108"/>
      <c r="C3027" s="103" t="s">
        <v>1399</v>
      </c>
      <c r="D3027" s="103" t="s">
        <v>1400</v>
      </c>
      <c r="E3027" s="99" t="s">
        <v>4448</v>
      </c>
      <c r="F3027" s="103" t="s">
        <v>1375</v>
      </c>
      <c r="G3027" s="99" t="s">
        <v>1565</v>
      </c>
      <c r="H3027" s="103" t="s">
        <v>1397</v>
      </c>
      <c r="I3027" s="103" t="s">
        <v>1384</v>
      </c>
      <c r="J3027" s="99" t="s">
        <v>4448</v>
      </c>
    </row>
    <row r="3028" ht="33.75" spans="1:10">
      <c r="A3028" s="110"/>
      <c r="B3028" s="110"/>
      <c r="C3028" s="103" t="s">
        <v>1404</v>
      </c>
      <c r="D3028" s="103" t="s">
        <v>1405</v>
      </c>
      <c r="E3028" s="99" t="s">
        <v>4449</v>
      </c>
      <c r="F3028" s="103" t="s">
        <v>1375</v>
      </c>
      <c r="G3028" s="99" t="s">
        <v>1477</v>
      </c>
      <c r="H3028" s="103" t="s">
        <v>1397</v>
      </c>
      <c r="I3028" s="103" t="s">
        <v>1384</v>
      </c>
      <c r="J3028" s="99" t="s">
        <v>4449</v>
      </c>
    </row>
    <row r="3029" spans="1:10">
      <c r="A3029" s="106" t="s">
        <v>4450</v>
      </c>
      <c r="B3029" s="106" t="s">
        <v>4451</v>
      </c>
      <c r="C3029" s="103" t="s">
        <v>1379</v>
      </c>
      <c r="D3029" s="103" t="s">
        <v>1380</v>
      </c>
      <c r="E3029" s="99" t="s">
        <v>4452</v>
      </c>
      <c r="F3029" s="103" t="s">
        <v>1375</v>
      </c>
      <c r="G3029" s="99" t="s">
        <v>3105</v>
      </c>
      <c r="H3029" s="103" t="s">
        <v>4453</v>
      </c>
      <c r="I3029" s="103" t="s">
        <v>1384</v>
      </c>
      <c r="J3029" s="99" t="s">
        <v>4452</v>
      </c>
    </row>
    <row r="3030" ht="33.75" spans="1:10">
      <c r="A3030" s="108"/>
      <c r="B3030" s="108"/>
      <c r="C3030" s="103" t="s">
        <v>1399</v>
      </c>
      <c r="D3030" s="103" t="s">
        <v>1503</v>
      </c>
      <c r="E3030" s="99" t="s">
        <v>4454</v>
      </c>
      <c r="F3030" s="103" t="s">
        <v>1375</v>
      </c>
      <c r="G3030" s="99" t="s">
        <v>4455</v>
      </c>
      <c r="H3030" s="103" t="s">
        <v>1505</v>
      </c>
      <c r="I3030" s="103" t="s">
        <v>1384</v>
      </c>
      <c r="J3030" s="99" t="s">
        <v>4456</v>
      </c>
    </row>
    <row r="3031" spans="1:10">
      <c r="A3031" s="110"/>
      <c r="B3031" s="110"/>
      <c r="C3031" s="103" t="s">
        <v>1404</v>
      </c>
      <c r="D3031" s="103" t="s">
        <v>1405</v>
      </c>
      <c r="E3031" s="99" t="s">
        <v>4457</v>
      </c>
      <c r="F3031" s="103" t="s">
        <v>1375</v>
      </c>
      <c r="G3031" s="99" t="s">
        <v>4458</v>
      </c>
      <c r="H3031" s="103" t="s">
        <v>1397</v>
      </c>
      <c r="I3031" s="103" t="s">
        <v>1384</v>
      </c>
      <c r="J3031" s="99" t="s">
        <v>4459</v>
      </c>
    </row>
    <row r="3032" ht="22.5" spans="1:10">
      <c r="A3032" s="106" t="s">
        <v>4460</v>
      </c>
      <c r="B3032" s="106" t="s">
        <v>1542</v>
      </c>
      <c r="C3032" s="103" t="s">
        <v>1379</v>
      </c>
      <c r="D3032" s="103" t="s">
        <v>1380</v>
      </c>
      <c r="E3032" s="99" t="s">
        <v>1542</v>
      </c>
      <c r="F3032" s="103" t="s">
        <v>1375</v>
      </c>
      <c r="G3032" s="99" t="s">
        <v>1542</v>
      </c>
      <c r="H3032" s="103" t="s">
        <v>1397</v>
      </c>
      <c r="I3032" s="103" t="s">
        <v>1384</v>
      </c>
      <c r="J3032" s="99" t="s">
        <v>1542</v>
      </c>
    </row>
    <row r="3033" ht="22.5" spans="1:10">
      <c r="A3033" s="108"/>
      <c r="B3033" s="108"/>
      <c r="C3033" s="103" t="s">
        <v>1399</v>
      </c>
      <c r="D3033" s="103" t="s">
        <v>1543</v>
      </c>
      <c r="E3033" s="99" t="s">
        <v>1542</v>
      </c>
      <c r="F3033" s="103" t="s">
        <v>1375</v>
      </c>
      <c r="G3033" s="99" t="s">
        <v>1542</v>
      </c>
      <c r="H3033" s="103" t="s">
        <v>1397</v>
      </c>
      <c r="I3033" s="103" t="s">
        <v>1384</v>
      </c>
      <c r="J3033" s="99" t="s">
        <v>1542</v>
      </c>
    </row>
    <row r="3034" ht="22.5" spans="1:10">
      <c r="A3034" s="110"/>
      <c r="B3034" s="110"/>
      <c r="C3034" s="103" t="s">
        <v>1404</v>
      </c>
      <c r="D3034" s="103" t="s">
        <v>1405</v>
      </c>
      <c r="E3034" s="99" t="s">
        <v>1542</v>
      </c>
      <c r="F3034" s="103" t="s">
        <v>1375</v>
      </c>
      <c r="G3034" s="99" t="s">
        <v>1542</v>
      </c>
      <c r="H3034" s="103" t="s">
        <v>1397</v>
      </c>
      <c r="I3034" s="103" t="s">
        <v>1384</v>
      </c>
      <c r="J3034" s="99" t="s">
        <v>1542</v>
      </c>
    </row>
    <row r="3035" ht="22.5" spans="1:10">
      <c r="A3035" s="106" t="s">
        <v>4461</v>
      </c>
      <c r="B3035" s="106" t="s">
        <v>4462</v>
      </c>
      <c r="C3035" s="103" t="s">
        <v>1379</v>
      </c>
      <c r="D3035" s="103" t="s">
        <v>1380</v>
      </c>
      <c r="E3035" s="99" t="s">
        <v>4463</v>
      </c>
      <c r="F3035" s="103" t="s">
        <v>1375</v>
      </c>
      <c r="G3035" s="99" t="s">
        <v>4464</v>
      </c>
      <c r="H3035" s="103" t="s">
        <v>1678</v>
      </c>
      <c r="I3035" s="103" t="s">
        <v>1384</v>
      </c>
      <c r="J3035" s="99" t="s">
        <v>4463</v>
      </c>
    </row>
    <row r="3036" ht="33.75" spans="1:10">
      <c r="A3036" s="108"/>
      <c r="B3036" s="108"/>
      <c r="C3036" s="103" t="s">
        <v>1379</v>
      </c>
      <c r="D3036" s="103" t="s">
        <v>1394</v>
      </c>
      <c r="E3036" s="99" t="s">
        <v>4465</v>
      </c>
      <c r="F3036" s="103" t="s">
        <v>1375</v>
      </c>
      <c r="G3036" s="99" t="s">
        <v>4466</v>
      </c>
      <c r="H3036" s="103" t="s">
        <v>1924</v>
      </c>
      <c r="I3036" s="103" t="s">
        <v>1384</v>
      </c>
      <c r="J3036" s="99" t="s">
        <v>4465</v>
      </c>
    </row>
    <row r="3037" ht="33.75" spans="1:10">
      <c r="A3037" s="108"/>
      <c r="B3037" s="108"/>
      <c r="C3037" s="103" t="s">
        <v>1399</v>
      </c>
      <c r="D3037" s="103" t="s">
        <v>1503</v>
      </c>
      <c r="E3037" s="99" t="s">
        <v>4467</v>
      </c>
      <c r="F3037" s="103" t="s">
        <v>1375</v>
      </c>
      <c r="G3037" s="99" t="s">
        <v>4455</v>
      </c>
      <c r="H3037" s="103" t="s">
        <v>1505</v>
      </c>
      <c r="I3037" s="103" t="s">
        <v>1384</v>
      </c>
      <c r="J3037" s="99" t="s">
        <v>4468</v>
      </c>
    </row>
    <row r="3038" ht="22.5" spans="1:10">
      <c r="A3038" s="110"/>
      <c r="B3038" s="110"/>
      <c r="C3038" s="103" t="s">
        <v>1404</v>
      </c>
      <c r="D3038" s="103" t="s">
        <v>1405</v>
      </c>
      <c r="E3038" s="99" t="s">
        <v>4469</v>
      </c>
      <c r="F3038" s="103" t="s">
        <v>1375</v>
      </c>
      <c r="G3038" s="99" t="s">
        <v>2410</v>
      </c>
      <c r="H3038" s="103" t="s">
        <v>1397</v>
      </c>
      <c r="I3038" s="103" t="s">
        <v>1384</v>
      </c>
      <c r="J3038" s="99" t="s">
        <v>4469</v>
      </c>
    </row>
    <row r="3039" ht="56.25" spans="1:10">
      <c r="A3039" s="106" t="s">
        <v>4470</v>
      </c>
      <c r="B3039" s="106" t="s">
        <v>4471</v>
      </c>
      <c r="C3039" s="103" t="s">
        <v>1379</v>
      </c>
      <c r="D3039" s="103" t="s">
        <v>1380</v>
      </c>
      <c r="E3039" s="99" t="s">
        <v>4472</v>
      </c>
      <c r="F3039" s="103" t="s">
        <v>1375</v>
      </c>
      <c r="G3039" s="99" t="s">
        <v>2200</v>
      </c>
      <c r="H3039" s="103" t="s">
        <v>1388</v>
      </c>
      <c r="I3039" s="103" t="s">
        <v>1384</v>
      </c>
      <c r="J3039" s="99" t="s">
        <v>4472</v>
      </c>
    </row>
    <row r="3040" ht="45" spans="1:10">
      <c r="A3040" s="108"/>
      <c r="B3040" s="108"/>
      <c r="C3040" s="103" t="s">
        <v>1379</v>
      </c>
      <c r="D3040" s="103" t="s">
        <v>1380</v>
      </c>
      <c r="E3040" s="99" t="s">
        <v>4473</v>
      </c>
      <c r="F3040" s="103" t="s">
        <v>1375</v>
      </c>
      <c r="G3040" s="99" t="s">
        <v>1988</v>
      </c>
      <c r="H3040" s="103" t="s">
        <v>1678</v>
      </c>
      <c r="I3040" s="103" t="s">
        <v>1384</v>
      </c>
      <c r="J3040" s="99" t="s">
        <v>4473</v>
      </c>
    </row>
    <row r="3041" ht="67.5" spans="1:10">
      <c r="A3041" s="108"/>
      <c r="B3041" s="108"/>
      <c r="C3041" s="103" t="s">
        <v>1379</v>
      </c>
      <c r="D3041" s="103" t="s">
        <v>1439</v>
      </c>
      <c r="E3041" s="99" t="s">
        <v>4474</v>
      </c>
      <c r="F3041" s="103" t="s">
        <v>1375</v>
      </c>
      <c r="G3041" s="99" t="s">
        <v>3139</v>
      </c>
      <c r="H3041" s="103" t="s">
        <v>1397</v>
      </c>
      <c r="I3041" s="103" t="s">
        <v>1384</v>
      </c>
      <c r="J3041" s="99" t="s">
        <v>4475</v>
      </c>
    </row>
    <row r="3042" ht="45" spans="1:10">
      <c r="A3042" s="108"/>
      <c r="B3042" s="108"/>
      <c r="C3042" s="103" t="s">
        <v>1379</v>
      </c>
      <c r="D3042" s="103" t="s">
        <v>1439</v>
      </c>
      <c r="E3042" s="99" t="s">
        <v>4476</v>
      </c>
      <c r="F3042" s="103" t="s">
        <v>1375</v>
      </c>
      <c r="G3042" s="99" t="s">
        <v>1450</v>
      </c>
      <c r="H3042" s="103" t="s">
        <v>1397</v>
      </c>
      <c r="I3042" s="103" t="s">
        <v>1384</v>
      </c>
      <c r="J3042" s="99" t="s">
        <v>4477</v>
      </c>
    </row>
    <row r="3043" ht="33.75" spans="1:10">
      <c r="A3043" s="108"/>
      <c r="B3043" s="108"/>
      <c r="C3043" s="103" t="s">
        <v>1379</v>
      </c>
      <c r="D3043" s="103" t="s">
        <v>1439</v>
      </c>
      <c r="E3043" s="99" t="s">
        <v>4478</v>
      </c>
      <c r="F3043" s="103" t="s">
        <v>1375</v>
      </c>
      <c r="G3043" s="99" t="s">
        <v>3139</v>
      </c>
      <c r="H3043" s="103" t="s">
        <v>1397</v>
      </c>
      <c r="I3043" s="103" t="s">
        <v>1384</v>
      </c>
      <c r="J3043" s="99" t="s">
        <v>4479</v>
      </c>
    </row>
    <row r="3044" ht="56.25" spans="1:10">
      <c r="A3044" s="108"/>
      <c r="B3044" s="108"/>
      <c r="C3044" s="103" t="s">
        <v>1399</v>
      </c>
      <c r="D3044" s="103" t="s">
        <v>1543</v>
      </c>
      <c r="E3044" s="99" t="s">
        <v>4480</v>
      </c>
      <c r="F3044" s="103" t="s">
        <v>1375</v>
      </c>
      <c r="G3044" s="99" t="s">
        <v>2640</v>
      </c>
      <c r="H3044" s="103" t="s">
        <v>1397</v>
      </c>
      <c r="I3044" s="103" t="s">
        <v>1384</v>
      </c>
      <c r="J3044" s="99" t="s">
        <v>4481</v>
      </c>
    </row>
    <row r="3045" ht="33.75" spans="1:10">
      <c r="A3045" s="108"/>
      <c r="B3045" s="108"/>
      <c r="C3045" s="103" t="s">
        <v>1399</v>
      </c>
      <c r="D3045" s="103" t="s">
        <v>1400</v>
      </c>
      <c r="E3045" s="99" t="s">
        <v>4482</v>
      </c>
      <c r="F3045" s="103" t="s">
        <v>1375</v>
      </c>
      <c r="G3045" s="99" t="s">
        <v>2640</v>
      </c>
      <c r="H3045" s="103" t="s">
        <v>1397</v>
      </c>
      <c r="I3045" s="103" t="s">
        <v>1384</v>
      </c>
      <c r="J3045" s="99" t="s">
        <v>4483</v>
      </c>
    </row>
    <row r="3046" ht="45" spans="1:10">
      <c r="A3046" s="108"/>
      <c r="B3046" s="108"/>
      <c r="C3046" s="103" t="s">
        <v>1399</v>
      </c>
      <c r="D3046" s="103" t="s">
        <v>1400</v>
      </c>
      <c r="E3046" s="99" t="s">
        <v>4484</v>
      </c>
      <c r="F3046" s="103" t="s">
        <v>1375</v>
      </c>
      <c r="G3046" s="99" t="s">
        <v>2640</v>
      </c>
      <c r="H3046" s="103" t="s">
        <v>1397</v>
      </c>
      <c r="I3046" s="103" t="s">
        <v>1384</v>
      </c>
      <c r="J3046" s="99" t="s">
        <v>4485</v>
      </c>
    </row>
    <row r="3047" ht="45" spans="1:10">
      <c r="A3047" s="108"/>
      <c r="B3047" s="108"/>
      <c r="C3047" s="103" t="s">
        <v>1399</v>
      </c>
      <c r="D3047" s="103" t="s">
        <v>1400</v>
      </c>
      <c r="E3047" s="99" t="s">
        <v>4486</v>
      </c>
      <c r="F3047" s="103" t="s">
        <v>1375</v>
      </c>
      <c r="G3047" s="99" t="s">
        <v>4487</v>
      </c>
      <c r="H3047" s="103" t="s">
        <v>1713</v>
      </c>
      <c r="I3047" s="103" t="s">
        <v>1384</v>
      </c>
      <c r="J3047" s="99" t="s">
        <v>4488</v>
      </c>
    </row>
    <row r="3048" ht="33.75" spans="1:10">
      <c r="A3048" s="108"/>
      <c r="B3048" s="108"/>
      <c r="C3048" s="103" t="s">
        <v>1404</v>
      </c>
      <c r="D3048" s="103" t="s">
        <v>1405</v>
      </c>
      <c r="E3048" s="99" t="s">
        <v>4489</v>
      </c>
      <c r="F3048" s="103" t="s">
        <v>1375</v>
      </c>
      <c r="G3048" s="99" t="s">
        <v>3139</v>
      </c>
      <c r="H3048" s="103" t="s">
        <v>1397</v>
      </c>
      <c r="I3048" s="103" t="s">
        <v>1384</v>
      </c>
      <c r="J3048" s="99" t="s">
        <v>4490</v>
      </c>
    </row>
    <row r="3049" ht="45" spans="1:10">
      <c r="A3049" s="110"/>
      <c r="B3049" s="110"/>
      <c r="C3049" s="103" t="s">
        <v>1404</v>
      </c>
      <c r="D3049" s="103" t="s">
        <v>1405</v>
      </c>
      <c r="E3049" s="99" t="s">
        <v>4491</v>
      </c>
      <c r="F3049" s="103" t="s">
        <v>1375</v>
      </c>
      <c r="G3049" s="99" t="s">
        <v>3139</v>
      </c>
      <c r="H3049" s="103" t="s">
        <v>1397</v>
      </c>
      <c r="I3049" s="103" t="s">
        <v>1384</v>
      </c>
      <c r="J3049" s="99" t="s">
        <v>4492</v>
      </c>
    </row>
    <row r="3050" ht="56.25" spans="1:10">
      <c r="A3050" s="106" t="s">
        <v>4493</v>
      </c>
      <c r="B3050" s="106" t="s">
        <v>4494</v>
      </c>
      <c r="C3050" s="103" t="s">
        <v>1379</v>
      </c>
      <c r="D3050" s="103" t="s">
        <v>1380</v>
      </c>
      <c r="E3050" s="99" t="s">
        <v>4495</v>
      </c>
      <c r="F3050" s="103" t="s">
        <v>1375</v>
      </c>
      <c r="G3050" s="99" t="s">
        <v>4496</v>
      </c>
      <c r="H3050" s="103" t="s">
        <v>4453</v>
      </c>
      <c r="I3050" s="103" t="s">
        <v>1384</v>
      </c>
      <c r="J3050" s="99" t="s">
        <v>4497</v>
      </c>
    </row>
    <row r="3051" ht="45" spans="1:10">
      <c r="A3051" s="108"/>
      <c r="B3051" s="108"/>
      <c r="C3051" s="103" t="s">
        <v>1379</v>
      </c>
      <c r="D3051" s="103" t="s">
        <v>1439</v>
      </c>
      <c r="E3051" s="99" t="s">
        <v>4498</v>
      </c>
      <c r="F3051" s="103" t="s">
        <v>1375</v>
      </c>
      <c r="G3051" s="99" t="s">
        <v>1450</v>
      </c>
      <c r="H3051" s="103" t="s">
        <v>1397</v>
      </c>
      <c r="I3051" s="103" t="s">
        <v>1384</v>
      </c>
      <c r="J3051" s="99" t="s">
        <v>4499</v>
      </c>
    </row>
    <row r="3052" ht="33.75" spans="1:10">
      <c r="A3052" s="108"/>
      <c r="B3052" s="108"/>
      <c r="C3052" s="103" t="s">
        <v>1399</v>
      </c>
      <c r="D3052" s="103" t="s">
        <v>1400</v>
      </c>
      <c r="E3052" s="99" t="s">
        <v>4500</v>
      </c>
      <c r="F3052" s="103" t="s">
        <v>1375</v>
      </c>
      <c r="G3052" s="99" t="s">
        <v>2049</v>
      </c>
      <c r="H3052" s="103" t="s">
        <v>1505</v>
      </c>
      <c r="I3052" s="103" t="s">
        <v>1384</v>
      </c>
      <c r="J3052" s="99" t="s">
        <v>4501</v>
      </c>
    </row>
    <row r="3053" ht="45" spans="1:10">
      <c r="A3053" s="110"/>
      <c r="B3053" s="110"/>
      <c r="C3053" s="103" t="s">
        <v>1404</v>
      </c>
      <c r="D3053" s="103" t="s">
        <v>1405</v>
      </c>
      <c r="E3053" s="99" t="s">
        <v>4502</v>
      </c>
      <c r="F3053" s="103" t="s">
        <v>1375</v>
      </c>
      <c r="G3053" s="99" t="s">
        <v>3139</v>
      </c>
      <c r="H3053" s="103" t="s">
        <v>1397</v>
      </c>
      <c r="I3053" s="103" t="s">
        <v>1384</v>
      </c>
      <c r="J3053" s="99" t="s">
        <v>4503</v>
      </c>
    </row>
    <row r="3054" ht="22.5" spans="1:10">
      <c r="A3054" s="106" t="s">
        <v>4504</v>
      </c>
      <c r="B3054" s="106" t="s">
        <v>4505</v>
      </c>
      <c r="C3054" s="103" t="s">
        <v>1379</v>
      </c>
      <c r="D3054" s="103" t="s">
        <v>1380</v>
      </c>
      <c r="E3054" s="99" t="s">
        <v>4506</v>
      </c>
      <c r="F3054" s="103" t="s">
        <v>1375</v>
      </c>
      <c r="G3054" s="99" t="s">
        <v>4507</v>
      </c>
      <c r="H3054" s="103" t="s">
        <v>1713</v>
      </c>
      <c r="I3054" s="103" t="s">
        <v>1384</v>
      </c>
      <c r="J3054" s="99" t="s">
        <v>4506</v>
      </c>
    </row>
    <row r="3055" ht="33.75" spans="1:10">
      <c r="A3055" s="108"/>
      <c r="B3055" s="108"/>
      <c r="C3055" s="103" t="s">
        <v>1379</v>
      </c>
      <c r="D3055" s="103" t="s">
        <v>1380</v>
      </c>
      <c r="E3055" s="99" t="s">
        <v>4444</v>
      </c>
      <c r="F3055" s="103" t="s">
        <v>1375</v>
      </c>
      <c r="G3055" s="99" t="s">
        <v>4508</v>
      </c>
      <c r="H3055" s="103" t="s">
        <v>4446</v>
      </c>
      <c r="I3055" s="103" t="s">
        <v>1384</v>
      </c>
      <c r="J3055" s="99" t="s">
        <v>4444</v>
      </c>
    </row>
    <row r="3056" ht="22.5" spans="1:10">
      <c r="A3056" s="108"/>
      <c r="B3056" s="108"/>
      <c r="C3056" s="103" t="s">
        <v>1379</v>
      </c>
      <c r="D3056" s="103" t="s">
        <v>1394</v>
      </c>
      <c r="E3056" s="99" t="s">
        <v>4509</v>
      </c>
      <c r="F3056" s="103" t="s">
        <v>1375</v>
      </c>
      <c r="G3056" s="99" t="s">
        <v>4510</v>
      </c>
      <c r="H3056" s="103" t="s">
        <v>2324</v>
      </c>
      <c r="I3056" s="103" t="s">
        <v>1384</v>
      </c>
      <c r="J3056" s="99" t="s">
        <v>4509</v>
      </c>
    </row>
    <row r="3057" ht="33.75" spans="1:10">
      <c r="A3057" s="108"/>
      <c r="B3057" s="108"/>
      <c r="C3057" s="103" t="s">
        <v>1399</v>
      </c>
      <c r="D3057" s="103" t="s">
        <v>1400</v>
      </c>
      <c r="E3057" s="99" t="s">
        <v>4511</v>
      </c>
      <c r="F3057" s="103" t="s">
        <v>1375</v>
      </c>
      <c r="G3057" s="99" t="s">
        <v>2373</v>
      </c>
      <c r="H3057" s="103" t="s">
        <v>1397</v>
      </c>
      <c r="I3057" s="103" t="s">
        <v>1384</v>
      </c>
      <c r="J3057" s="99" t="s">
        <v>4512</v>
      </c>
    </row>
    <row r="3058" ht="22.5" spans="1:10">
      <c r="A3058" s="110"/>
      <c r="B3058" s="110"/>
      <c r="C3058" s="103" t="s">
        <v>1404</v>
      </c>
      <c r="D3058" s="103" t="s">
        <v>1405</v>
      </c>
      <c r="E3058" s="99" t="s">
        <v>1768</v>
      </c>
      <c r="F3058" s="103" t="s">
        <v>1375</v>
      </c>
      <c r="G3058" s="99" t="s">
        <v>3139</v>
      </c>
      <c r="H3058" s="103" t="s">
        <v>1397</v>
      </c>
      <c r="I3058" s="103" t="s">
        <v>1384</v>
      </c>
      <c r="J3058" s="99" t="s">
        <v>1768</v>
      </c>
    </row>
    <row r="3059" ht="22.5" spans="1:10">
      <c r="A3059" s="106" t="s">
        <v>4513</v>
      </c>
      <c r="B3059" s="106" t="s">
        <v>4514</v>
      </c>
      <c r="C3059" s="103" t="s">
        <v>1379</v>
      </c>
      <c r="D3059" s="103" t="s">
        <v>1380</v>
      </c>
      <c r="E3059" s="99" t="s">
        <v>4515</v>
      </c>
      <c r="F3059" s="103" t="s">
        <v>1375</v>
      </c>
      <c r="G3059" s="99" t="s">
        <v>2640</v>
      </c>
      <c r="H3059" s="103" t="s">
        <v>1678</v>
      </c>
      <c r="I3059" s="103" t="s">
        <v>1384</v>
      </c>
      <c r="J3059" s="99" t="s">
        <v>4515</v>
      </c>
    </row>
    <row r="3060" ht="33.75" spans="1:10">
      <c r="A3060" s="108"/>
      <c r="B3060" s="108"/>
      <c r="C3060" s="103" t="s">
        <v>1379</v>
      </c>
      <c r="D3060" s="103" t="s">
        <v>1394</v>
      </c>
      <c r="E3060" s="99" t="s">
        <v>4465</v>
      </c>
      <c r="F3060" s="103" t="s">
        <v>1375</v>
      </c>
      <c r="G3060" s="99" t="s">
        <v>4516</v>
      </c>
      <c r="H3060" s="103" t="s">
        <v>2307</v>
      </c>
      <c r="I3060" s="103" t="s">
        <v>1384</v>
      </c>
      <c r="J3060" s="99" t="s">
        <v>4517</v>
      </c>
    </row>
    <row r="3061" spans="1:10">
      <c r="A3061" s="108"/>
      <c r="B3061" s="108"/>
      <c r="C3061" s="103" t="s">
        <v>1379</v>
      </c>
      <c r="D3061" s="103" t="s">
        <v>1583</v>
      </c>
      <c r="E3061" s="99" t="s">
        <v>4359</v>
      </c>
      <c r="F3061" s="103" t="s">
        <v>1375</v>
      </c>
      <c r="G3061" s="99" t="s">
        <v>4518</v>
      </c>
      <c r="H3061" s="103" t="s">
        <v>1924</v>
      </c>
      <c r="I3061" s="103" t="s">
        <v>1384</v>
      </c>
      <c r="J3061" s="99" t="s">
        <v>4519</v>
      </c>
    </row>
    <row r="3062" ht="33.75" spans="1:10">
      <c r="A3062" s="108"/>
      <c r="B3062" s="108"/>
      <c r="C3062" s="103" t="s">
        <v>1399</v>
      </c>
      <c r="D3062" s="103" t="s">
        <v>1503</v>
      </c>
      <c r="E3062" s="99" t="s">
        <v>4520</v>
      </c>
      <c r="F3062" s="103" t="s">
        <v>1375</v>
      </c>
      <c r="G3062" s="99" t="s">
        <v>4455</v>
      </c>
      <c r="H3062" s="103" t="s">
        <v>1505</v>
      </c>
      <c r="I3062" s="103" t="s">
        <v>1384</v>
      </c>
      <c r="J3062" s="99" t="s">
        <v>4520</v>
      </c>
    </row>
    <row r="3063" ht="22.5" spans="1:10">
      <c r="A3063" s="110"/>
      <c r="B3063" s="110"/>
      <c r="C3063" s="103" t="s">
        <v>1404</v>
      </c>
      <c r="D3063" s="103" t="s">
        <v>1405</v>
      </c>
      <c r="E3063" s="99" t="s">
        <v>4469</v>
      </c>
      <c r="F3063" s="103" t="s">
        <v>1375</v>
      </c>
      <c r="G3063" s="99" t="s">
        <v>4458</v>
      </c>
      <c r="H3063" s="103" t="s">
        <v>1397</v>
      </c>
      <c r="I3063" s="103" t="s">
        <v>1384</v>
      </c>
      <c r="J3063" s="99" t="s">
        <v>4521</v>
      </c>
    </row>
    <row r="3064" spans="1:10">
      <c r="A3064" s="99" t="s">
        <v>4522</v>
      </c>
      <c r="B3064" s="104"/>
      <c r="C3064" s="104"/>
      <c r="D3064" s="104"/>
      <c r="E3064" s="104"/>
      <c r="F3064" s="105"/>
      <c r="G3064" s="104"/>
      <c r="H3064" s="105"/>
      <c r="I3064" s="105"/>
      <c r="J3064" s="104"/>
    </row>
    <row r="3065" spans="1:10">
      <c r="A3065" s="99" t="s">
        <v>4523</v>
      </c>
      <c r="B3065" s="104"/>
      <c r="C3065" s="104"/>
      <c r="D3065" s="104"/>
      <c r="E3065" s="104"/>
      <c r="F3065" s="105"/>
      <c r="G3065" s="104"/>
      <c r="H3065" s="105"/>
      <c r="I3065" s="105"/>
      <c r="J3065" s="104"/>
    </row>
    <row r="3066" spans="1:10">
      <c r="A3066" s="106" t="s">
        <v>4524</v>
      </c>
      <c r="B3066" s="106" t="s">
        <v>4525</v>
      </c>
      <c r="C3066" s="103" t="s">
        <v>1379</v>
      </c>
      <c r="D3066" s="103" t="s">
        <v>1380</v>
      </c>
      <c r="E3066" s="99" t="s">
        <v>4440</v>
      </c>
      <c r="F3066" s="103" t="s">
        <v>1375</v>
      </c>
      <c r="G3066" s="99" t="s">
        <v>4258</v>
      </c>
      <c r="H3066" s="103" t="s">
        <v>3967</v>
      </c>
      <c r="I3066" s="103" t="s">
        <v>1384</v>
      </c>
      <c r="J3066" s="99" t="s">
        <v>4526</v>
      </c>
    </row>
    <row r="3067" spans="1:10">
      <c r="A3067" s="108"/>
      <c r="B3067" s="108"/>
      <c r="C3067" s="103" t="s">
        <v>1379</v>
      </c>
      <c r="D3067" s="103" t="s">
        <v>1380</v>
      </c>
      <c r="E3067" s="99" t="s">
        <v>4441</v>
      </c>
      <c r="F3067" s="103" t="s">
        <v>1375</v>
      </c>
      <c r="G3067" s="99" t="s">
        <v>3790</v>
      </c>
      <c r="H3067" s="103" t="s">
        <v>4527</v>
      </c>
      <c r="I3067" s="103" t="s">
        <v>1384</v>
      </c>
      <c r="J3067" s="99" t="s">
        <v>4528</v>
      </c>
    </row>
    <row r="3068" ht="22.5" spans="1:10">
      <c r="A3068" s="108"/>
      <c r="B3068" s="108"/>
      <c r="C3068" s="103" t="s">
        <v>1379</v>
      </c>
      <c r="D3068" s="103" t="s">
        <v>1394</v>
      </c>
      <c r="E3068" s="99" t="s">
        <v>4444</v>
      </c>
      <c r="F3068" s="103" t="s">
        <v>1375</v>
      </c>
      <c r="G3068" s="99" t="s">
        <v>4508</v>
      </c>
      <c r="H3068" s="103" t="s">
        <v>2307</v>
      </c>
      <c r="I3068" s="103" t="s">
        <v>1384</v>
      </c>
      <c r="J3068" s="99" t="s">
        <v>4529</v>
      </c>
    </row>
    <row r="3069" ht="33.75" spans="1:10">
      <c r="A3069" s="108"/>
      <c r="B3069" s="108"/>
      <c r="C3069" s="103" t="s">
        <v>1399</v>
      </c>
      <c r="D3069" s="103" t="s">
        <v>1400</v>
      </c>
      <c r="E3069" s="99" t="s">
        <v>3969</v>
      </c>
      <c r="F3069" s="103" t="s">
        <v>1375</v>
      </c>
      <c r="G3069" s="99" t="s">
        <v>2373</v>
      </c>
      <c r="H3069" s="103" t="s">
        <v>1397</v>
      </c>
      <c r="I3069" s="103" t="s">
        <v>1384</v>
      </c>
      <c r="J3069" s="99" t="s">
        <v>4530</v>
      </c>
    </row>
    <row r="3070" ht="22.5" spans="1:10">
      <c r="A3070" s="110"/>
      <c r="B3070" s="110"/>
      <c r="C3070" s="103" t="s">
        <v>1404</v>
      </c>
      <c r="D3070" s="103" t="s">
        <v>1405</v>
      </c>
      <c r="E3070" s="99" t="s">
        <v>4531</v>
      </c>
      <c r="F3070" s="103" t="s">
        <v>1375</v>
      </c>
      <c r="G3070" s="99" t="s">
        <v>4532</v>
      </c>
      <c r="H3070" s="103" t="s">
        <v>1397</v>
      </c>
      <c r="I3070" s="103" t="s">
        <v>1384</v>
      </c>
      <c r="J3070" s="99" t="s">
        <v>4533</v>
      </c>
    </row>
    <row r="3071" ht="90" spans="1:10">
      <c r="A3071" s="106" t="s">
        <v>4534</v>
      </c>
      <c r="B3071" s="106" t="s">
        <v>4535</v>
      </c>
      <c r="C3071" s="103" t="s">
        <v>1379</v>
      </c>
      <c r="D3071" s="103" t="s">
        <v>1380</v>
      </c>
      <c r="E3071" s="99" t="s">
        <v>4536</v>
      </c>
      <c r="F3071" s="103" t="s">
        <v>1375</v>
      </c>
      <c r="G3071" s="99" t="s">
        <v>4537</v>
      </c>
      <c r="H3071" s="103" t="s">
        <v>2815</v>
      </c>
      <c r="I3071" s="103" t="s">
        <v>1384</v>
      </c>
      <c r="J3071" s="99" t="s">
        <v>4538</v>
      </c>
    </row>
    <row r="3072" ht="90" spans="1:10">
      <c r="A3072" s="108"/>
      <c r="B3072" s="108"/>
      <c r="C3072" s="103" t="s">
        <v>1379</v>
      </c>
      <c r="D3072" s="103" t="s">
        <v>1380</v>
      </c>
      <c r="E3072" s="99" t="s">
        <v>4539</v>
      </c>
      <c r="F3072" s="103" t="s">
        <v>1375</v>
      </c>
      <c r="G3072" s="99" t="s">
        <v>4540</v>
      </c>
      <c r="H3072" s="103" t="s">
        <v>2815</v>
      </c>
      <c r="I3072" s="103" t="s">
        <v>1384</v>
      </c>
      <c r="J3072" s="99" t="s">
        <v>4541</v>
      </c>
    </row>
    <row r="3073" ht="67.5" spans="1:10">
      <c r="A3073" s="108"/>
      <c r="B3073" s="108"/>
      <c r="C3073" s="103" t="s">
        <v>1379</v>
      </c>
      <c r="D3073" s="103" t="s">
        <v>1380</v>
      </c>
      <c r="E3073" s="99" t="s">
        <v>4542</v>
      </c>
      <c r="F3073" s="103" t="s">
        <v>1375</v>
      </c>
      <c r="G3073" s="99" t="s">
        <v>1988</v>
      </c>
      <c r="H3073" s="103" t="s">
        <v>4543</v>
      </c>
      <c r="I3073" s="103" t="s">
        <v>1384</v>
      </c>
      <c r="J3073" s="99" t="s">
        <v>4544</v>
      </c>
    </row>
    <row r="3074" ht="67.5" spans="1:10">
      <c r="A3074" s="108"/>
      <c r="B3074" s="108"/>
      <c r="C3074" s="103" t="s">
        <v>1379</v>
      </c>
      <c r="D3074" s="103" t="s">
        <v>1439</v>
      </c>
      <c r="E3074" s="99" t="s">
        <v>4545</v>
      </c>
      <c r="F3074" s="103" t="s">
        <v>1375</v>
      </c>
      <c r="G3074" s="99" t="s">
        <v>4546</v>
      </c>
      <c r="H3074" s="103" t="s">
        <v>1470</v>
      </c>
      <c r="I3074" s="103" t="s">
        <v>1384</v>
      </c>
      <c r="J3074" s="99" t="s">
        <v>4547</v>
      </c>
    </row>
    <row r="3075" ht="67.5" spans="1:10">
      <c r="A3075" s="108"/>
      <c r="B3075" s="108"/>
      <c r="C3075" s="103" t="s">
        <v>1399</v>
      </c>
      <c r="D3075" s="103" t="s">
        <v>1400</v>
      </c>
      <c r="E3075" s="99" t="s">
        <v>4548</v>
      </c>
      <c r="F3075" s="103" t="s">
        <v>1375</v>
      </c>
      <c r="G3075" s="99" t="s">
        <v>4549</v>
      </c>
      <c r="H3075" s="103" t="s">
        <v>1470</v>
      </c>
      <c r="I3075" s="103" t="s">
        <v>1384</v>
      </c>
      <c r="J3075" s="99" t="s">
        <v>4550</v>
      </c>
    </row>
    <row r="3076" ht="67.5" spans="1:10">
      <c r="A3076" s="110"/>
      <c r="B3076" s="110"/>
      <c r="C3076" s="103" t="s">
        <v>1404</v>
      </c>
      <c r="D3076" s="103" t="s">
        <v>1405</v>
      </c>
      <c r="E3076" s="99" t="s">
        <v>1693</v>
      </c>
      <c r="F3076" s="103" t="s">
        <v>1375</v>
      </c>
      <c r="G3076" s="99" t="s">
        <v>1565</v>
      </c>
      <c r="H3076" s="103" t="s">
        <v>1397</v>
      </c>
      <c r="I3076" s="103" t="s">
        <v>1384</v>
      </c>
      <c r="J3076" s="99" t="s">
        <v>4551</v>
      </c>
    </row>
    <row r="3077" ht="22.5" spans="1:10">
      <c r="A3077" s="106" t="s">
        <v>4552</v>
      </c>
      <c r="B3077" s="106" t="s">
        <v>4553</v>
      </c>
      <c r="C3077" s="103" t="s">
        <v>1379</v>
      </c>
      <c r="D3077" s="103" t="s">
        <v>1380</v>
      </c>
      <c r="E3077" s="99" t="s">
        <v>4506</v>
      </c>
      <c r="F3077" s="103" t="s">
        <v>1375</v>
      </c>
      <c r="G3077" s="99" t="s">
        <v>2200</v>
      </c>
      <c r="H3077" s="103" t="s">
        <v>3967</v>
      </c>
      <c r="I3077" s="103" t="s">
        <v>1384</v>
      </c>
      <c r="J3077" s="99" t="s">
        <v>4506</v>
      </c>
    </row>
    <row r="3078" ht="22.5" spans="1:10">
      <c r="A3078" s="108"/>
      <c r="B3078" s="108"/>
      <c r="C3078" s="103" t="s">
        <v>1379</v>
      </c>
      <c r="D3078" s="103" t="s">
        <v>1380</v>
      </c>
      <c r="E3078" s="99" t="s">
        <v>4554</v>
      </c>
      <c r="F3078" s="103" t="s">
        <v>1375</v>
      </c>
      <c r="G3078" s="99" t="s">
        <v>4508</v>
      </c>
      <c r="H3078" s="103" t="s">
        <v>2307</v>
      </c>
      <c r="I3078" s="103" t="s">
        <v>1384</v>
      </c>
      <c r="J3078" s="99" t="s">
        <v>4529</v>
      </c>
    </row>
    <row r="3079" ht="22.5" spans="1:10">
      <c r="A3079" s="108"/>
      <c r="B3079" s="108"/>
      <c r="C3079" s="103" t="s">
        <v>1379</v>
      </c>
      <c r="D3079" s="103" t="s">
        <v>1394</v>
      </c>
      <c r="E3079" s="99" t="s">
        <v>4441</v>
      </c>
      <c r="F3079" s="103" t="s">
        <v>1375</v>
      </c>
      <c r="G3079" s="99" t="s">
        <v>4510</v>
      </c>
      <c r="H3079" s="103" t="s">
        <v>2324</v>
      </c>
      <c r="I3079" s="103" t="s">
        <v>1384</v>
      </c>
      <c r="J3079" s="99" t="s">
        <v>4555</v>
      </c>
    </row>
    <row r="3080" ht="33.75" spans="1:10">
      <c r="A3080" s="108"/>
      <c r="B3080" s="108"/>
      <c r="C3080" s="103" t="s">
        <v>1399</v>
      </c>
      <c r="D3080" s="103" t="s">
        <v>1400</v>
      </c>
      <c r="E3080" s="99" t="s">
        <v>4530</v>
      </c>
      <c r="F3080" s="103" t="s">
        <v>1375</v>
      </c>
      <c r="G3080" s="99" t="s">
        <v>2373</v>
      </c>
      <c r="H3080" s="103" t="s">
        <v>1397</v>
      </c>
      <c r="I3080" s="103" t="s">
        <v>1384</v>
      </c>
      <c r="J3080" s="99" t="s">
        <v>4530</v>
      </c>
    </row>
    <row r="3081" ht="22.5" spans="1:10">
      <c r="A3081" s="110"/>
      <c r="B3081" s="110"/>
      <c r="C3081" s="103" t="s">
        <v>1404</v>
      </c>
      <c r="D3081" s="103" t="s">
        <v>1405</v>
      </c>
      <c r="E3081" s="99" t="s">
        <v>1768</v>
      </c>
      <c r="F3081" s="103" t="s">
        <v>1375</v>
      </c>
      <c r="G3081" s="99" t="s">
        <v>1565</v>
      </c>
      <c r="H3081" s="103" t="s">
        <v>1397</v>
      </c>
      <c r="I3081" s="103" t="s">
        <v>1384</v>
      </c>
      <c r="J3081" s="99" t="s">
        <v>1768</v>
      </c>
    </row>
    <row r="3082" spans="1:10">
      <c r="A3082" s="99" t="s">
        <v>4556</v>
      </c>
      <c r="B3082" s="104"/>
      <c r="C3082" s="104"/>
      <c r="D3082" s="104"/>
      <c r="E3082" s="104"/>
      <c r="F3082" s="105"/>
      <c r="G3082" s="104"/>
      <c r="H3082" s="105"/>
      <c r="I3082" s="105"/>
      <c r="J3082" s="104"/>
    </row>
    <row r="3083" spans="1:10">
      <c r="A3083" s="99" t="s">
        <v>4557</v>
      </c>
      <c r="B3083" s="104"/>
      <c r="C3083" s="104"/>
      <c r="D3083" s="104"/>
      <c r="E3083" s="104"/>
      <c r="F3083" s="105"/>
      <c r="G3083" s="104"/>
      <c r="H3083" s="105"/>
      <c r="I3083" s="105"/>
      <c r="J3083" s="104"/>
    </row>
    <row r="3084" spans="1:10">
      <c r="A3084" s="99" t="s">
        <v>4558</v>
      </c>
      <c r="B3084" s="104"/>
      <c r="C3084" s="104"/>
      <c r="D3084" s="104"/>
      <c r="E3084" s="104"/>
      <c r="F3084" s="105"/>
      <c r="G3084" s="104"/>
      <c r="H3084" s="105"/>
      <c r="I3084" s="105"/>
      <c r="J3084" s="104"/>
    </row>
    <row r="3085" ht="22.5" spans="1:10">
      <c r="A3085" s="106" t="s">
        <v>4559</v>
      </c>
      <c r="B3085" s="106" t="s">
        <v>1542</v>
      </c>
      <c r="C3085" s="103" t="s">
        <v>1379</v>
      </c>
      <c r="D3085" s="103" t="s">
        <v>1380</v>
      </c>
      <c r="E3085" s="99" t="s">
        <v>1542</v>
      </c>
      <c r="F3085" s="103" t="s">
        <v>1375</v>
      </c>
      <c r="G3085" s="99" t="s">
        <v>1542</v>
      </c>
      <c r="H3085" s="103" t="s">
        <v>1397</v>
      </c>
      <c r="I3085" s="103" t="s">
        <v>1384</v>
      </c>
      <c r="J3085" s="99" t="s">
        <v>1542</v>
      </c>
    </row>
    <row r="3086" ht="22.5" spans="1:10">
      <c r="A3086" s="108"/>
      <c r="B3086" s="108"/>
      <c r="C3086" s="103" t="s">
        <v>1399</v>
      </c>
      <c r="D3086" s="103" t="s">
        <v>1543</v>
      </c>
      <c r="E3086" s="99" t="s">
        <v>1542</v>
      </c>
      <c r="F3086" s="103" t="s">
        <v>1375</v>
      </c>
      <c r="G3086" s="99" t="s">
        <v>1542</v>
      </c>
      <c r="H3086" s="103" t="s">
        <v>1397</v>
      </c>
      <c r="I3086" s="103" t="s">
        <v>1384</v>
      </c>
      <c r="J3086" s="99" t="s">
        <v>1542</v>
      </c>
    </row>
    <row r="3087" ht="22.5" spans="1:10">
      <c r="A3087" s="110"/>
      <c r="B3087" s="110"/>
      <c r="C3087" s="103" t="s">
        <v>1404</v>
      </c>
      <c r="D3087" s="103" t="s">
        <v>1405</v>
      </c>
      <c r="E3087" s="99" t="s">
        <v>1542</v>
      </c>
      <c r="F3087" s="103" t="s">
        <v>1375</v>
      </c>
      <c r="G3087" s="99" t="s">
        <v>1542</v>
      </c>
      <c r="H3087" s="103" t="s">
        <v>1397</v>
      </c>
      <c r="I3087" s="103" t="s">
        <v>1384</v>
      </c>
      <c r="J3087" s="99" t="s">
        <v>1542</v>
      </c>
    </row>
    <row r="3088" ht="45" spans="1:10">
      <c r="A3088" s="106" t="s">
        <v>4560</v>
      </c>
      <c r="B3088" s="106" t="s">
        <v>4561</v>
      </c>
      <c r="C3088" s="103" t="s">
        <v>1379</v>
      </c>
      <c r="D3088" s="103" t="s">
        <v>1439</v>
      </c>
      <c r="E3088" s="99" t="s">
        <v>4562</v>
      </c>
      <c r="F3088" s="103" t="s">
        <v>1375</v>
      </c>
      <c r="G3088" s="99" t="s">
        <v>4258</v>
      </c>
      <c r="H3088" s="103" t="s">
        <v>1397</v>
      </c>
      <c r="I3088" s="103" t="s">
        <v>1423</v>
      </c>
      <c r="J3088" s="99" t="s">
        <v>4563</v>
      </c>
    </row>
    <row r="3089" ht="56.25" spans="1:10">
      <c r="A3089" s="108"/>
      <c r="B3089" s="108"/>
      <c r="C3089" s="103" t="s">
        <v>1399</v>
      </c>
      <c r="D3089" s="103" t="s">
        <v>1543</v>
      </c>
      <c r="E3089" s="99" t="s">
        <v>4564</v>
      </c>
      <c r="F3089" s="103" t="s">
        <v>1375</v>
      </c>
      <c r="G3089" s="99" t="s">
        <v>4565</v>
      </c>
      <c r="H3089" s="103" t="s">
        <v>1924</v>
      </c>
      <c r="I3089" s="103" t="s">
        <v>1423</v>
      </c>
      <c r="J3089" s="99" t="s">
        <v>4566</v>
      </c>
    </row>
    <row r="3090" ht="45" spans="1:10">
      <c r="A3090" s="110"/>
      <c r="B3090" s="110"/>
      <c r="C3090" s="103" t="s">
        <v>1404</v>
      </c>
      <c r="D3090" s="103" t="s">
        <v>1405</v>
      </c>
      <c r="E3090" s="99" t="s">
        <v>4567</v>
      </c>
      <c r="F3090" s="103" t="s">
        <v>1375</v>
      </c>
      <c r="G3090" s="99" t="s">
        <v>1949</v>
      </c>
      <c r="H3090" s="103" t="s">
        <v>1397</v>
      </c>
      <c r="I3090" s="103" t="s">
        <v>1423</v>
      </c>
      <c r="J3090" s="99" t="s">
        <v>4568</v>
      </c>
    </row>
    <row r="3091" ht="33.75" spans="1:10">
      <c r="A3091" s="106" t="s">
        <v>4569</v>
      </c>
      <c r="B3091" s="106" t="s">
        <v>4570</v>
      </c>
      <c r="C3091" s="103" t="s">
        <v>1379</v>
      </c>
      <c r="D3091" s="103" t="s">
        <v>1439</v>
      </c>
      <c r="E3091" s="99" t="s">
        <v>4571</v>
      </c>
      <c r="F3091" s="103" t="s">
        <v>1375</v>
      </c>
      <c r="G3091" s="99" t="s">
        <v>1565</v>
      </c>
      <c r="H3091" s="103" t="s">
        <v>1397</v>
      </c>
      <c r="I3091" s="103" t="s">
        <v>1423</v>
      </c>
      <c r="J3091" s="99" t="s">
        <v>4571</v>
      </c>
    </row>
    <row r="3092" ht="22.5" spans="1:10">
      <c r="A3092" s="108"/>
      <c r="B3092" s="108"/>
      <c r="C3092" s="103" t="s">
        <v>1399</v>
      </c>
      <c r="D3092" s="103" t="s">
        <v>1400</v>
      </c>
      <c r="E3092" s="99" t="s">
        <v>4572</v>
      </c>
      <c r="F3092" s="103" t="s">
        <v>1375</v>
      </c>
      <c r="G3092" s="99" t="s">
        <v>1479</v>
      </c>
      <c r="H3092" s="103" t="s">
        <v>1678</v>
      </c>
      <c r="I3092" s="103" t="s">
        <v>1423</v>
      </c>
      <c r="J3092" s="99" t="s">
        <v>4572</v>
      </c>
    </row>
    <row r="3093" ht="56.25" spans="1:10">
      <c r="A3093" s="110"/>
      <c r="B3093" s="110"/>
      <c r="C3093" s="103" t="s">
        <v>1404</v>
      </c>
      <c r="D3093" s="103" t="s">
        <v>1405</v>
      </c>
      <c r="E3093" s="99" t="s">
        <v>4573</v>
      </c>
      <c r="F3093" s="103" t="s">
        <v>1375</v>
      </c>
      <c r="G3093" s="99" t="s">
        <v>1949</v>
      </c>
      <c r="H3093" s="103" t="s">
        <v>1397</v>
      </c>
      <c r="I3093" s="103" t="s">
        <v>1423</v>
      </c>
      <c r="J3093" s="99" t="s">
        <v>4573</v>
      </c>
    </row>
    <row r="3094" ht="22.5" spans="1:10">
      <c r="A3094" s="106" t="s">
        <v>4574</v>
      </c>
      <c r="B3094" s="106" t="s">
        <v>4575</v>
      </c>
      <c r="C3094" s="103" t="s">
        <v>1379</v>
      </c>
      <c r="D3094" s="103" t="s">
        <v>1380</v>
      </c>
      <c r="E3094" s="99" t="s">
        <v>4576</v>
      </c>
      <c r="F3094" s="103" t="s">
        <v>1375</v>
      </c>
      <c r="G3094" s="99" t="s">
        <v>1396</v>
      </c>
      <c r="H3094" s="103" t="s">
        <v>1397</v>
      </c>
      <c r="I3094" s="103" t="s">
        <v>1423</v>
      </c>
      <c r="J3094" s="99" t="s">
        <v>4576</v>
      </c>
    </row>
    <row r="3095" ht="33.75" spans="1:10">
      <c r="A3095" s="108"/>
      <c r="B3095" s="108"/>
      <c r="C3095" s="103" t="s">
        <v>1399</v>
      </c>
      <c r="D3095" s="103" t="s">
        <v>1543</v>
      </c>
      <c r="E3095" s="99" t="s">
        <v>4577</v>
      </c>
      <c r="F3095" s="103" t="s">
        <v>1375</v>
      </c>
      <c r="G3095" s="99" t="s">
        <v>1396</v>
      </c>
      <c r="H3095" s="103" t="s">
        <v>1397</v>
      </c>
      <c r="I3095" s="103" t="s">
        <v>1423</v>
      </c>
      <c r="J3095" s="99" t="s">
        <v>4577</v>
      </c>
    </row>
    <row r="3096" ht="22.5" spans="1:10">
      <c r="A3096" s="110"/>
      <c r="B3096" s="110"/>
      <c r="C3096" s="103" t="s">
        <v>1404</v>
      </c>
      <c r="D3096" s="103" t="s">
        <v>1405</v>
      </c>
      <c r="E3096" s="99" t="s">
        <v>4578</v>
      </c>
      <c r="F3096" s="103" t="s">
        <v>1375</v>
      </c>
      <c r="G3096" s="99" t="s">
        <v>1949</v>
      </c>
      <c r="H3096" s="103" t="s">
        <v>1397</v>
      </c>
      <c r="I3096" s="103" t="s">
        <v>1423</v>
      </c>
      <c r="J3096" s="99" t="s">
        <v>4578</v>
      </c>
    </row>
    <row r="3097" ht="33.75" spans="1:10">
      <c r="A3097" s="106" t="s">
        <v>4579</v>
      </c>
      <c r="B3097" s="106" t="s">
        <v>4580</v>
      </c>
      <c r="C3097" s="103" t="s">
        <v>1379</v>
      </c>
      <c r="D3097" s="103" t="s">
        <v>1380</v>
      </c>
      <c r="E3097" s="99" t="s">
        <v>4571</v>
      </c>
      <c r="F3097" s="103" t="s">
        <v>1375</v>
      </c>
      <c r="G3097" s="99" t="s">
        <v>1565</v>
      </c>
      <c r="H3097" s="103" t="s">
        <v>1397</v>
      </c>
      <c r="I3097" s="103" t="s">
        <v>1423</v>
      </c>
      <c r="J3097" s="99" t="s">
        <v>4571</v>
      </c>
    </row>
    <row r="3098" ht="33.75" spans="1:10">
      <c r="A3098" s="108"/>
      <c r="B3098" s="108"/>
      <c r="C3098" s="103" t="s">
        <v>1399</v>
      </c>
      <c r="D3098" s="103" t="s">
        <v>1543</v>
      </c>
      <c r="E3098" s="99" t="s">
        <v>4581</v>
      </c>
      <c r="F3098" s="103" t="s">
        <v>1375</v>
      </c>
      <c r="G3098" s="99" t="s">
        <v>3630</v>
      </c>
      <c r="H3098" s="103" t="s">
        <v>1397</v>
      </c>
      <c r="I3098" s="103" t="s">
        <v>1423</v>
      </c>
      <c r="J3098" s="99" t="s">
        <v>4581</v>
      </c>
    </row>
    <row r="3099" ht="22.5" spans="1:10">
      <c r="A3099" s="110"/>
      <c r="B3099" s="110"/>
      <c r="C3099" s="103" t="s">
        <v>1404</v>
      </c>
      <c r="D3099" s="103" t="s">
        <v>1405</v>
      </c>
      <c r="E3099" s="99" t="s">
        <v>4572</v>
      </c>
      <c r="F3099" s="103" t="s">
        <v>1375</v>
      </c>
      <c r="G3099" s="99" t="s">
        <v>4582</v>
      </c>
      <c r="H3099" s="103" t="s">
        <v>1678</v>
      </c>
      <c r="I3099" s="103" t="s">
        <v>1384</v>
      </c>
      <c r="J3099" s="99" t="s">
        <v>4572</v>
      </c>
    </row>
    <row r="3100" ht="22.5" spans="1:10">
      <c r="A3100" s="106" t="s">
        <v>4583</v>
      </c>
      <c r="B3100" s="106" t="s">
        <v>1542</v>
      </c>
      <c r="C3100" s="103" t="s">
        <v>1379</v>
      </c>
      <c r="D3100" s="103" t="s">
        <v>1380</v>
      </c>
      <c r="E3100" s="99" t="s">
        <v>1542</v>
      </c>
      <c r="F3100" s="103" t="s">
        <v>1375</v>
      </c>
      <c r="G3100" s="99" t="s">
        <v>1542</v>
      </c>
      <c r="H3100" s="103" t="s">
        <v>1397</v>
      </c>
      <c r="I3100" s="103" t="s">
        <v>1384</v>
      </c>
      <c r="J3100" s="99" t="s">
        <v>1542</v>
      </c>
    </row>
    <row r="3101" ht="22.5" spans="1:10">
      <c r="A3101" s="108"/>
      <c r="B3101" s="108"/>
      <c r="C3101" s="103" t="s">
        <v>1399</v>
      </c>
      <c r="D3101" s="103" t="s">
        <v>1543</v>
      </c>
      <c r="E3101" s="99" t="s">
        <v>1542</v>
      </c>
      <c r="F3101" s="103" t="s">
        <v>1375</v>
      </c>
      <c r="G3101" s="99" t="s">
        <v>1542</v>
      </c>
      <c r="H3101" s="103" t="s">
        <v>1397</v>
      </c>
      <c r="I3101" s="103" t="s">
        <v>1384</v>
      </c>
      <c r="J3101" s="99" t="s">
        <v>1542</v>
      </c>
    </row>
    <row r="3102" ht="22.5" spans="1:10">
      <c r="A3102" s="110"/>
      <c r="B3102" s="110"/>
      <c r="C3102" s="103" t="s">
        <v>1404</v>
      </c>
      <c r="D3102" s="103" t="s">
        <v>1405</v>
      </c>
      <c r="E3102" s="99" t="s">
        <v>1542</v>
      </c>
      <c r="F3102" s="103" t="s">
        <v>1375</v>
      </c>
      <c r="G3102" s="99" t="s">
        <v>1542</v>
      </c>
      <c r="H3102" s="103" t="s">
        <v>1397</v>
      </c>
      <c r="I3102" s="103" t="s">
        <v>1384</v>
      </c>
      <c r="J3102" s="99" t="s">
        <v>1542</v>
      </c>
    </row>
    <row r="3103" ht="78.75" spans="1:10">
      <c r="A3103" s="106" t="s">
        <v>4584</v>
      </c>
      <c r="B3103" s="106" t="s">
        <v>4585</v>
      </c>
      <c r="C3103" s="103" t="s">
        <v>1379</v>
      </c>
      <c r="D3103" s="103" t="s">
        <v>1380</v>
      </c>
      <c r="E3103" s="99" t="s">
        <v>4586</v>
      </c>
      <c r="F3103" s="103" t="s">
        <v>1375</v>
      </c>
      <c r="G3103" s="99" t="s">
        <v>1640</v>
      </c>
      <c r="H3103" s="103" t="s">
        <v>1678</v>
      </c>
      <c r="I3103" s="103" t="s">
        <v>1384</v>
      </c>
      <c r="J3103" s="99" t="s">
        <v>4587</v>
      </c>
    </row>
    <row r="3104" ht="67.5" spans="1:10">
      <c r="A3104" s="108"/>
      <c r="B3104" s="108"/>
      <c r="C3104" s="103" t="s">
        <v>1399</v>
      </c>
      <c r="D3104" s="103" t="s">
        <v>1543</v>
      </c>
      <c r="E3104" s="99" t="s">
        <v>4588</v>
      </c>
      <c r="F3104" s="103" t="s">
        <v>1375</v>
      </c>
      <c r="G3104" s="99" t="s">
        <v>1396</v>
      </c>
      <c r="H3104" s="103" t="s">
        <v>1397</v>
      </c>
      <c r="I3104" s="103" t="s">
        <v>1384</v>
      </c>
      <c r="J3104" s="99" t="s">
        <v>4588</v>
      </c>
    </row>
    <row r="3105" ht="67.5" spans="1:10">
      <c r="A3105" s="110"/>
      <c r="B3105" s="110"/>
      <c r="C3105" s="103" t="s">
        <v>1404</v>
      </c>
      <c r="D3105" s="103" t="s">
        <v>1405</v>
      </c>
      <c r="E3105" s="99" t="s">
        <v>4589</v>
      </c>
      <c r="F3105" s="103" t="s">
        <v>1375</v>
      </c>
      <c r="G3105" s="99" t="s">
        <v>1426</v>
      </c>
      <c r="H3105" s="103" t="s">
        <v>1397</v>
      </c>
      <c r="I3105" s="103" t="s">
        <v>1423</v>
      </c>
      <c r="J3105" s="99" t="s">
        <v>4589</v>
      </c>
    </row>
    <row r="3106" ht="56.25" spans="1:10">
      <c r="A3106" s="106" t="s">
        <v>4590</v>
      </c>
      <c r="B3106" s="106" t="s">
        <v>4591</v>
      </c>
      <c r="C3106" s="103" t="s">
        <v>1379</v>
      </c>
      <c r="D3106" s="103" t="s">
        <v>1380</v>
      </c>
      <c r="E3106" s="99" t="s">
        <v>4592</v>
      </c>
      <c r="F3106" s="103" t="s">
        <v>1375</v>
      </c>
      <c r="G3106" s="99" t="s">
        <v>1842</v>
      </c>
      <c r="H3106" s="103" t="s">
        <v>1536</v>
      </c>
      <c r="I3106" s="103" t="s">
        <v>1384</v>
      </c>
      <c r="J3106" s="99" t="s">
        <v>4592</v>
      </c>
    </row>
    <row r="3107" ht="78.75" spans="1:10">
      <c r="A3107" s="108"/>
      <c r="B3107" s="108"/>
      <c r="C3107" s="103" t="s">
        <v>1379</v>
      </c>
      <c r="D3107" s="103" t="s">
        <v>1380</v>
      </c>
      <c r="E3107" s="99" t="s">
        <v>4593</v>
      </c>
      <c r="F3107" s="103" t="s">
        <v>1375</v>
      </c>
      <c r="G3107" s="99" t="s">
        <v>1396</v>
      </c>
      <c r="H3107" s="103" t="s">
        <v>1397</v>
      </c>
      <c r="I3107" s="103" t="s">
        <v>1384</v>
      </c>
      <c r="J3107" s="99" t="s">
        <v>4594</v>
      </c>
    </row>
    <row r="3108" ht="56.25" spans="1:10">
      <c r="A3108" s="108"/>
      <c r="B3108" s="108"/>
      <c r="C3108" s="103" t="s">
        <v>1399</v>
      </c>
      <c r="D3108" s="103" t="s">
        <v>1543</v>
      </c>
      <c r="E3108" s="99" t="s">
        <v>4595</v>
      </c>
      <c r="F3108" s="103" t="s">
        <v>1375</v>
      </c>
      <c r="G3108" s="99" t="s">
        <v>1396</v>
      </c>
      <c r="H3108" s="103" t="s">
        <v>1397</v>
      </c>
      <c r="I3108" s="103" t="s">
        <v>1423</v>
      </c>
      <c r="J3108" s="99" t="s">
        <v>4595</v>
      </c>
    </row>
    <row r="3109" ht="33.75" spans="1:10">
      <c r="A3109" s="110"/>
      <c r="B3109" s="110"/>
      <c r="C3109" s="103" t="s">
        <v>1404</v>
      </c>
      <c r="D3109" s="103" t="s">
        <v>1405</v>
      </c>
      <c r="E3109" s="99" t="s">
        <v>4596</v>
      </c>
      <c r="F3109" s="103" t="s">
        <v>1375</v>
      </c>
      <c r="G3109" s="99" t="s">
        <v>1565</v>
      </c>
      <c r="H3109" s="103" t="s">
        <v>1397</v>
      </c>
      <c r="I3109" s="103" t="s">
        <v>1423</v>
      </c>
      <c r="J3109" s="99" t="s">
        <v>4596</v>
      </c>
    </row>
    <row r="3110" ht="22.5" spans="1:10">
      <c r="A3110" s="106" t="s">
        <v>4597</v>
      </c>
      <c r="B3110" s="106" t="s">
        <v>1542</v>
      </c>
      <c r="C3110" s="103" t="s">
        <v>1379</v>
      </c>
      <c r="D3110" s="103" t="s">
        <v>1380</v>
      </c>
      <c r="E3110" s="99" t="s">
        <v>1542</v>
      </c>
      <c r="F3110" s="103" t="s">
        <v>1375</v>
      </c>
      <c r="G3110" s="99" t="s">
        <v>1542</v>
      </c>
      <c r="H3110" s="103" t="s">
        <v>1397</v>
      </c>
      <c r="I3110" s="103" t="s">
        <v>1384</v>
      </c>
      <c r="J3110" s="99" t="s">
        <v>1542</v>
      </c>
    </row>
    <row r="3111" ht="22.5" spans="1:10">
      <c r="A3111" s="108"/>
      <c r="B3111" s="108"/>
      <c r="C3111" s="103" t="s">
        <v>1399</v>
      </c>
      <c r="D3111" s="103" t="s">
        <v>1543</v>
      </c>
      <c r="E3111" s="99" t="s">
        <v>1542</v>
      </c>
      <c r="F3111" s="103" t="s">
        <v>1375</v>
      </c>
      <c r="G3111" s="99" t="s">
        <v>1542</v>
      </c>
      <c r="H3111" s="103" t="s">
        <v>1397</v>
      </c>
      <c r="I3111" s="103" t="s">
        <v>1384</v>
      </c>
      <c r="J3111" s="99" t="s">
        <v>1542</v>
      </c>
    </row>
    <row r="3112" ht="22.5" spans="1:10">
      <c r="A3112" s="110"/>
      <c r="B3112" s="110"/>
      <c r="C3112" s="103" t="s">
        <v>1404</v>
      </c>
      <c r="D3112" s="103" t="s">
        <v>1405</v>
      </c>
      <c r="E3112" s="99" t="s">
        <v>1542</v>
      </c>
      <c r="F3112" s="103" t="s">
        <v>1375</v>
      </c>
      <c r="G3112" s="99" t="s">
        <v>1542</v>
      </c>
      <c r="H3112" s="103" t="s">
        <v>1397</v>
      </c>
      <c r="I3112" s="103" t="s">
        <v>1384</v>
      </c>
      <c r="J3112" s="99" t="s">
        <v>1542</v>
      </c>
    </row>
    <row r="3113" ht="33.75" spans="1:10">
      <c r="A3113" s="106" t="s">
        <v>4598</v>
      </c>
      <c r="B3113" s="106" t="s">
        <v>4599</v>
      </c>
      <c r="C3113" s="103" t="s">
        <v>1379</v>
      </c>
      <c r="D3113" s="103" t="s">
        <v>1380</v>
      </c>
      <c r="E3113" s="99" t="s">
        <v>4600</v>
      </c>
      <c r="F3113" s="103" t="s">
        <v>1375</v>
      </c>
      <c r="G3113" s="99" t="s">
        <v>4284</v>
      </c>
      <c r="H3113" s="103" t="s">
        <v>1678</v>
      </c>
      <c r="I3113" s="103" t="s">
        <v>1384</v>
      </c>
      <c r="J3113" s="99" t="s">
        <v>4600</v>
      </c>
    </row>
    <row r="3114" ht="33.75" spans="1:10">
      <c r="A3114" s="108"/>
      <c r="B3114" s="108"/>
      <c r="C3114" s="103" t="s">
        <v>1379</v>
      </c>
      <c r="D3114" s="103" t="s">
        <v>1380</v>
      </c>
      <c r="E3114" s="99" t="s">
        <v>4601</v>
      </c>
      <c r="F3114" s="103" t="s">
        <v>1375</v>
      </c>
      <c r="G3114" s="99" t="s">
        <v>2460</v>
      </c>
      <c r="H3114" s="103" t="s">
        <v>1678</v>
      </c>
      <c r="I3114" s="103" t="s">
        <v>1384</v>
      </c>
      <c r="J3114" s="99" t="s">
        <v>4601</v>
      </c>
    </row>
    <row r="3115" ht="45" spans="1:10">
      <c r="A3115" s="108"/>
      <c r="B3115" s="108"/>
      <c r="C3115" s="103" t="s">
        <v>1379</v>
      </c>
      <c r="D3115" s="103" t="s">
        <v>1380</v>
      </c>
      <c r="E3115" s="99" t="s">
        <v>4602</v>
      </c>
      <c r="F3115" s="103" t="s">
        <v>1375</v>
      </c>
      <c r="G3115" s="99" t="s">
        <v>2463</v>
      </c>
      <c r="H3115" s="103" t="s">
        <v>1678</v>
      </c>
      <c r="I3115" s="103" t="s">
        <v>1384</v>
      </c>
      <c r="J3115" s="99" t="s">
        <v>4602</v>
      </c>
    </row>
    <row r="3116" ht="22.5" spans="1:10">
      <c r="A3116" s="108"/>
      <c r="B3116" s="108"/>
      <c r="C3116" s="103" t="s">
        <v>1399</v>
      </c>
      <c r="D3116" s="103" t="s">
        <v>1543</v>
      </c>
      <c r="E3116" s="99" t="s">
        <v>4603</v>
      </c>
      <c r="F3116" s="103" t="s">
        <v>1375</v>
      </c>
      <c r="G3116" s="99" t="s">
        <v>4604</v>
      </c>
      <c r="H3116" s="103" t="s">
        <v>1678</v>
      </c>
      <c r="I3116" s="103" t="s">
        <v>1384</v>
      </c>
      <c r="J3116" s="99" t="s">
        <v>4603</v>
      </c>
    </row>
    <row r="3117" ht="33.75" spans="1:10">
      <c r="A3117" s="108"/>
      <c r="B3117" s="108"/>
      <c r="C3117" s="103" t="s">
        <v>1399</v>
      </c>
      <c r="D3117" s="103" t="s">
        <v>1543</v>
      </c>
      <c r="E3117" s="99" t="s">
        <v>4605</v>
      </c>
      <c r="F3117" s="103" t="s">
        <v>1375</v>
      </c>
      <c r="G3117" s="99" t="s">
        <v>1535</v>
      </c>
      <c r="H3117" s="103" t="s">
        <v>1678</v>
      </c>
      <c r="I3117" s="103" t="s">
        <v>1384</v>
      </c>
      <c r="J3117" s="99" t="s">
        <v>4605</v>
      </c>
    </row>
    <row r="3118" ht="33.75" spans="1:10">
      <c r="A3118" s="110"/>
      <c r="B3118" s="110"/>
      <c r="C3118" s="103" t="s">
        <v>1404</v>
      </c>
      <c r="D3118" s="103" t="s">
        <v>1405</v>
      </c>
      <c r="E3118" s="99" t="s">
        <v>4606</v>
      </c>
      <c r="F3118" s="103" t="s">
        <v>1375</v>
      </c>
      <c r="G3118" s="99" t="s">
        <v>1949</v>
      </c>
      <c r="H3118" s="103" t="s">
        <v>1397</v>
      </c>
      <c r="I3118" s="103" t="s">
        <v>1423</v>
      </c>
      <c r="J3118" s="99" t="s">
        <v>4606</v>
      </c>
    </row>
    <row r="3119" ht="33.75" spans="1:10">
      <c r="A3119" s="106" t="s">
        <v>4607</v>
      </c>
      <c r="B3119" s="106" t="s">
        <v>4608</v>
      </c>
      <c r="C3119" s="103" t="s">
        <v>1379</v>
      </c>
      <c r="D3119" s="103" t="s">
        <v>1380</v>
      </c>
      <c r="E3119" s="99" t="s">
        <v>4608</v>
      </c>
      <c r="F3119" s="103" t="s">
        <v>1375</v>
      </c>
      <c r="G3119" s="99" t="s">
        <v>4609</v>
      </c>
      <c r="H3119" s="103" t="s">
        <v>1536</v>
      </c>
      <c r="I3119" s="103" t="s">
        <v>1384</v>
      </c>
      <c r="J3119" s="99" t="s">
        <v>4608</v>
      </c>
    </row>
    <row r="3120" ht="45" spans="1:10">
      <c r="A3120" s="108"/>
      <c r="B3120" s="108"/>
      <c r="C3120" s="103" t="s">
        <v>1399</v>
      </c>
      <c r="D3120" s="103" t="s">
        <v>1543</v>
      </c>
      <c r="E3120" s="99" t="s">
        <v>4608</v>
      </c>
      <c r="F3120" s="103" t="s">
        <v>1375</v>
      </c>
      <c r="G3120" s="99" t="s">
        <v>4610</v>
      </c>
      <c r="H3120" s="103" t="s">
        <v>1505</v>
      </c>
      <c r="I3120" s="103" t="s">
        <v>1423</v>
      </c>
      <c r="J3120" s="99" t="s">
        <v>4610</v>
      </c>
    </row>
    <row r="3121" ht="22.5" spans="1:10">
      <c r="A3121" s="110"/>
      <c r="B3121" s="110"/>
      <c r="C3121" s="103" t="s">
        <v>1404</v>
      </c>
      <c r="D3121" s="103" t="s">
        <v>1405</v>
      </c>
      <c r="E3121" s="99" t="s">
        <v>4611</v>
      </c>
      <c r="F3121" s="103" t="s">
        <v>1375</v>
      </c>
      <c r="G3121" s="99" t="s">
        <v>1565</v>
      </c>
      <c r="H3121" s="103" t="s">
        <v>1397</v>
      </c>
      <c r="I3121" s="103" t="s">
        <v>1423</v>
      </c>
      <c r="J3121" s="99" t="s">
        <v>4611</v>
      </c>
    </row>
    <row r="3122" spans="1:10">
      <c r="A3122" s="99" t="s">
        <v>4612</v>
      </c>
      <c r="B3122" s="104"/>
      <c r="C3122" s="104"/>
      <c r="D3122" s="104"/>
      <c r="E3122" s="104"/>
      <c r="F3122" s="105"/>
      <c r="G3122" s="104"/>
      <c r="H3122" s="105"/>
      <c r="I3122" s="105"/>
      <c r="J3122" s="104"/>
    </row>
    <row r="3123" spans="1:10">
      <c r="A3123" s="99" t="s">
        <v>4613</v>
      </c>
      <c r="B3123" s="104"/>
      <c r="C3123" s="104"/>
      <c r="D3123" s="104"/>
      <c r="E3123" s="104"/>
      <c r="F3123" s="105"/>
      <c r="G3123" s="104"/>
      <c r="H3123" s="105"/>
      <c r="I3123" s="105"/>
      <c r="J3123" s="104"/>
    </row>
    <row r="3124" ht="90" spans="1:10">
      <c r="A3124" s="106" t="s">
        <v>4614</v>
      </c>
      <c r="B3124" s="106" t="s">
        <v>4615</v>
      </c>
      <c r="C3124" s="103" t="s">
        <v>1379</v>
      </c>
      <c r="D3124" s="103" t="s">
        <v>1380</v>
      </c>
      <c r="E3124" s="99" t="s">
        <v>1527</v>
      </c>
      <c r="F3124" s="103" t="s">
        <v>1528</v>
      </c>
      <c r="G3124" s="99" t="s">
        <v>4616</v>
      </c>
      <c r="H3124" s="103" t="s">
        <v>1530</v>
      </c>
      <c r="I3124" s="103" t="s">
        <v>1423</v>
      </c>
      <c r="J3124" s="99" t="s">
        <v>1925</v>
      </c>
    </row>
    <row r="3125" ht="146.25" spans="1:10">
      <c r="A3125" s="108"/>
      <c r="B3125" s="108"/>
      <c r="C3125" s="103" t="s">
        <v>1379</v>
      </c>
      <c r="D3125" s="103" t="s">
        <v>1439</v>
      </c>
      <c r="E3125" s="99" t="s">
        <v>4617</v>
      </c>
      <c r="F3125" s="103" t="s">
        <v>1487</v>
      </c>
      <c r="G3125" s="99" t="s">
        <v>1396</v>
      </c>
      <c r="H3125" s="103" t="s">
        <v>1397</v>
      </c>
      <c r="I3125" s="103" t="s">
        <v>1423</v>
      </c>
      <c r="J3125" s="99" t="s">
        <v>4618</v>
      </c>
    </row>
    <row r="3126" ht="112.5" spans="1:10">
      <c r="A3126" s="108"/>
      <c r="B3126" s="108"/>
      <c r="C3126" s="103" t="s">
        <v>1399</v>
      </c>
      <c r="D3126" s="103" t="s">
        <v>1400</v>
      </c>
      <c r="E3126" s="99" t="s">
        <v>2495</v>
      </c>
      <c r="F3126" s="103" t="s">
        <v>1487</v>
      </c>
      <c r="G3126" s="99" t="s">
        <v>1426</v>
      </c>
      <c r="H3126" s="103" t="s">
        <v>1397</v>
      </c>
      <c r="I3126" s="103" t="s">
        <v>1423</v>
      </c>
      <c r="J3126" s="99" t="s">
        <v>2501</v>
      </c>
    </row>
    <row r="3127" ht="45" spans="1:10">
      <c r="A3127" s="110"/>
      <c r="B3127" s="110"/>
      <c r="C3127" s="103" t="s">
        <v>1404</v>
      </c>
      <c r="D3127" s="103" t="s">
        <v>1405</v>
      </c>
      <c r="E3127" s="99" t="s">
        <v>1538</v>
      </c>
      <c r="F3127" s="103" t="s">
        <v>1487</v>
      </c>
      <c r="G3127" s="99" t="s">
        <v>1874</v>
      </c>
      <c r="H3127" s="103" t="s">
        <v>1397</v>
      </c>
      <c r="I3127" s="103" t="s">
        <v>1423</v>
      </c>
      <c r="J3127" s="99" t="s">
        <v>1540</v>
      </c>
    </row>
    <row r="3128" ht="146.25" spans="1:10">
      <c r="A3128" s="106" t="s">
        <v>3797</v>
      </c>
      <c r="B3128" s="106" t="s">
        <v>3455</v>
      </c>
      <c r="C3128" s="103" t="s">
        <v>1379</v>
      </c>
      <c r="D3128" s="103" t="s">
        <v>1380</v>
      </c>
      <c r="E3128" s="99" t="s">
        <v>3456</v>
      </c>
      <c r="F3128" s="103" t="s">
        <v>1528</v>
      </c>
      <c r="G3128" s="99" t="s">
        <v>2473</v>
      </c>
      <c r="H3128" s="103" t="s">
        <v>1678</v>
      </c>
      <c r="I3128" s="103" t="s">
        <v>1384</v>
      </c>
      <c r="J3128" s="99" t="s">
        <v>3457</v>
      </c>
    </row>
    <row r="3129" ht="146.25" spans="1:10">
      <c r="A3129" s="108"/>
      <c r="B3129" s="108"/>
      <c r="C3129" s="103" t="s">
        <v>1379</v>
      </c>
      <c r="D3129" s="103" t="s">
        <v>1380</v>
      </c>
      <c r="E3129" s="99" t="s">
        <v>3458</v>
      </c>
      <c r="F3129" s="103" t="s">
        <v>1528</v>
      </c>
      <c r="G3129" s="99" t="s">
        <v>2473</v>
      </c>
      <c r="H3129" s="103" t="s">
        <v>1678</v>
      </c>
      <c r="I3129" s="103" t="s">
        <v>1384</v>
      </c>
      <c r="J3129" s="99" t="s">
        <v>3459</v>
      </c>
    </row>
    <row r="3130" ht="67.5" spans="1:10">
      <c r="A3130" s="108"/>
      <c r="B3130" s="108"/>
      <c r="C3130" s="103" t="s">
        <v>1379</v>
      </c>
      <c r="D3130" s="103" t="s">
        <v>1380</v>
      </c>
      <c r="E3130" s="99" t="s">
        <v>3460</v>
      </c>
      <c r="F3130" s="103" t="s">
        <v>1528</v>
      </c>
      <c r="G3130" s="99" t="s">
        <v>2810</v>
      </c>
      <c r="H3130" s="103" t="s">
        <v>1678</v>
      </c>
      <c r="I3130" s="103" t="s">
        <v>1384</v>
      </c>
      <c r="J3130" s="99" t="s">
        <v>3461</v>
      </c>
    </row>
    <row r="3131" ht="45" spans="1:10">
      <c r="A3131" s="108"/>
      <c r="B3131" s="108"/>
      <c r="C3131" s="103" t="s">
        <v>1399</v>
      </c>
      <c r="D3131" s="103" t="s">
        <v>1400</v>
      </c>
      <c r="E3131" s="99" t="s">
        <v>3462</v>
      </c>
      <c r="F3131" s="103" t="s">
        <v>1528</v>
      </c>
      <c r="G3131" s="99" t="s">
        <v>3463</v>
      </c>
      <c r="H3131" s="103" t="s">
        <v>1375</v>
      </c>
      <c r="I3131" s="103" t="s">
        <v>1423</v>
      </c>
      <c r="J3131" s="99" t="s">
        <v>3464</v>
      </c>
    </row>
    <row r="3132" ht="67.5" spans="1:10">
      <c r="A3132" s="108"/>
      <c r="B3132" s="108"/>
      <c r="C3132" s="103" t="s">
        <v>1404</v>
      </c>
      <c r="D3132" s="103" t="s">
        <v>1405</v>
      </c>
      <c r="E3132" s="99" t="s">
        <v>1704</v>
      </c>
      <c r="F3132" s="103" t="s">
        <v>1487</v>
      </c>
      <c r="G3132" s="99" t="s">
        <v>1565</v>
      </c>
      <c r="H3132" s="103" t="s">
        <v>1397</v>
      </c>
      <c r="I3132" s="103" t="s">
        <v>1384</v>
      </c>
      <c r="J3132" s="99" t="s">
        <v>3465</v>
      </c>
    </row>
    <row r="3133" ht="67.5" spans="1:10">
      <c r="A3133" s="110"/>
      <c r="B3133" s="110"/>
      <c r="C3133" s="103" t="s">
        <v>1404</v>
      </c>
      <c r="D3133" s="103" t="s">
        <v>1405</v>
      </c>
      <c r="E3133" s="99" t="s">
        <v>1620</v>
      </c>
      <c r="F3133" s="103" t="s">
        <v>1487</v>
      </c>
      <c r="G3133" s="99" t="s">
        <v>1565</v>
      </c>
      <c r="H3133" s="103" t="s">
        <v>1397</v>
      </c>
      <c r="I3133" s="103" t="s">
        <v>1384</v>
      </c>
      <c r="J3133" s="99" t="s">
        <v>1703</v>
      </c>
    </row>
    <row r="3134" ht="67.5" spans="1:10">
      <c r="A3134" s="106" t="s">
        <v>4619</v>
      </c>
      <c r="B3134" s="106" t="s">
        <v>4620</v>
      </c>
      <c r="C3134" s="103" t="s">
        <v>1379</v>
      </c>
      <c r="D3134" s="103" t="s">
        <v>1380</v>
      </c>
      <c r="E3134" s="99" t="s">
        <v>4621</v>
      </c>
      <c r="F3134" s="103" t="s">
        <v>1487</v>
      </c>
      <c r="G3134" s="99" t="s">
        <v>1864</v>
      </c>
      <c r="H3134" s="103" t="s">
        <v>1470</v>
      </c>
      <c r="I3134" s="103" t="s">
        <v>1423</v>
      </c>
      <c r="J3134" s="99" t="s">
        <v>4622</v>
      </c>
    </row>
    <row r="3135" ht="45" spans="1:10">
      <c r="A3135" s="108"/>
      <c r="B3135" s="108"/>
      <c r="C3135" s="103" t="s">
        <v>1379</v>
      </c>
      <c r="D3135" s="103" t="s">
        <v>1439</v>
      </c>
      <c r="E3135" s="99" t="s">
        <v>4623</v>
      </c>
      <c r="F3135" s="103" t="s">
        <v>1528</v>
      </c>
      <c r="G3135" s="99" t="s">
        <v>4624</v>
      </c>
      <c r="H3135" s="103" t="s">
        <v>1720</v>
      </c>
      <c r="I3135" s="103" t="s">
        <v>1423</v>
      </c>
      <c r="J3135" s="99" t="s">
        <v>4625</v>
      </c>
    </row>
    <row r="3136" ht="101.25" spans="1:10">
      <c r="A3136" s="108"/>
      <c r="B3136" s="108"/>
      <c r="C3136" s="103" t="s">
        <v>1379</v>
      </c>
      <c r="D3136" s="103" t="s">
        <v>1583</v>
      </c>
      <c r="E3136" s="99" t="s">
        <v>4626</v>
      </c>
      <c r="F3136" s="103" t="s">
        <v>1841</v>
      </c>
      <c r="G3136" s="99" t="s">
        <v>3067</v>
      </c>
      <c r="H3136" s="103" t="s">
        <v>1397</v>
      </c>
      <c r="I3136" s="103" t="s">
        <v>1423</v>
      </c>
      <c r="J3136" s="99" t="s">
        <v>4627</v>
      </c>
    </row>
    <row r="3137" ht="146.25" spans="1:10">
      <c r="A3137" s="108"/>
      <c r="B3137" s="108"/>
      <c r="C3137" s="103" t="s">
        <v>1399</v>
      </c>
      <c r="D3137" s="103" t="s">
        <v>1543</v>
      </c>
      <c r="E3137" s="99" t="s">
        <v>4628</v>
      </c>
      <c r="F3137" s="103" t="s">
        <v>1487</v>
      </c>
      <c r="G3137" s="99" t="s">
        <v>1500</v>
      </c>
      <c r="H3137" s="103" t="s">
        <v>1397</v>
      </c>
      <c r="I3137" s="103" t="s">
        <v>1423</v>
      </c>
      <c r="J3137" s="99" t="s">
        <v>4629</v>
      </c>
    </row>
    <row r="3138" ht="112.5" spans="1:10">
      <c r="A3138" s="110"/>
      <c r="B3138" s="110"/>
      <c r="C3138" s="103" t="s">
        <v>1404</v>
      </c>
      <c r="D3138" s="103" t="s">
        <v>1405</v>
      </c>
      <c r="E3138" s="99" t="s">
        <v>4630</v>
      </c>
      <c r="F3138" s="103" t="s">
        <v>1487</v>
      </c>
      <c r="G3138" s="99" t="s">
        <v>4631</v>
      </c>
      <c r="H3138" s="103" t="s">
        <v>1397</v>
      </c>
      <c r="I3138" s="103" t="s">
        <v>1423</v>
      </c>
      <c r="J3138" s="99" t="s">
        <v>4632</v>
      </c>
    </row>
    <row r="3139" ht="90" spans="1:10">
      <c r="A3139" s="106" t="s">
        <v>4633</v>
      </c>
      <c r="B3139" s="106" t="s">
        <v>4634</v>
      </c>
      <c r="C3139" s="103" t="s">
        <v>1379</v>
      </c>
      <c r="D3139" s="103" t="s">
        <v>1380</v>
      </c>
      <c r="E3139" s="99" t="s">
        <v>1527</v>
      </c>
      <c r="F3139" s="103" t="s">
        <v>1528</v>
      </c>
      <c r="G3139" s="99" t="s">
        <v>1988</v>
      </c>
      <c r="H3139" s="103" t="s">
        <v>1530</v>
      </c>
      <c r="I3139" s="103" t="s">
        <v>1423</v>
      </c>
      <c r="J3139" s="99" t="s">
        <v>1925</v>
      </c>
    </row>
    <row r="3140" ht="146.25" spans="1:10">
      <c r="A3140" s="108"/>
      <c r="B3140" s="108"/>
      <c r="C3140" s="103" t="s">
        <v>1379</v>
      </c>
      <c r="D3140" s="103" t="s">
        <v>1439</v>
      </c>
      <c r="E3140" s="99" t="s">
        <v>4617</v>
      </c>
      <c r="F3140" s="103" t="s">
        <v>1487</v>
      </c>
      <c r="G3140" s="99" t="s">
        <v>1396</v>
      </c>
      <c r="H3140" s="103" t="s">
        <v>1397</v>
      </c>
      <c r="I3140" s="103" t="s">
        <v>1423</v>
      </c>
      <c r="J3140" s="99" t="s">
        <v>4618</v>
      </c>
    </row>
    <row r="3141" ht="112.5" spans="1:10">
      <c r="A3141" s="108"/>
      <c r="B3141" s="108"/>
      <c r="C3141" s="103" t="s">
        <v>1379</v>
      </c>
      <c r="D3141" s="103" t="s">
        <v>1394</v>
      </c>
      <c r="E3141" s="99" t="s">
        <v>1926</v>
      </c>
      <c r="F3141" s="103" t="s">
        <v>1528</v>
      </c>
      <c r="G3141" s="99" t="s">
        <v>1396</v>
      </c>
      <c r="H3141" s="103" t="s">
        <v>1397</v>
      </c>
      <c r="I3141" s="103" t="s">
        <v>1423</v>
      </c>
      <c r="J3141" s="99" t="s">
        <v>1928</v>
      </c>
    </row>
    <row r="3142" ht="112.5" spans="1:10">
      <c r="A3142" s="108"/>
      <c r="B3142" s="108"/>
      <c r="C3142" s="103" t="s">
        <v>1399</v>
      </c>
      <c r="D3142" s="103" t="s">
        <v>1400</v>
      </c>
      <c r="E3142" s="99" t="s">
        <v>2495</v>
      </c>
      <c r="F3142" s="103" t="s">
        <v>1487</v>
      </c>
      <c r="G3142" s="99" t="s">
        <v>1396</v>
      </c>
      <c r="H3142" s="103" t="s">
        <v>1397</v>
      </c>
      <c r="I3142" s="103" t="s">
        <v>1423</v>
      </c>
      <c r="J3142" s="99" t="s">
        <v>2501</v>
      </c>
    </row>
    <row r="3143" ht="45" spans="1:10">
      <c r="A3143" s="108"/>
      <c r="B3143" s="108"/>
      <c r="C3143" s="103" t="s">
        <v>1404</v>
      </c>
      <c r="D3143" s="103" t="s">
        <v>1405</v>
      </c>
      <c r="E3143" s="99" t="s">
        <v>1538</v>
      </c>
      <c r="F3143" s="103" t="s">
        <v>1487</v>
      </c>
      <c r="G3143" s="99" t="s">
        <v>1396</v>
      </c>
      <c r="H3143" s="103" t="s">
        <v>1397</v>
      </c>
      <c r="I3143" s="103" t="s">
        <v>1423</v>
      </c>
      <c r="J3143" s="99" t="s">
        <v>1540</v>
      </c>
    </row>
    <row r="3144" ht="45" spans="1:10">
      <c r="A3144" s="110"/>
      <c r="B3144" s="110"/>
      <c r="C3144" s="103" t="s">
        <v>1404</v>
      </c>
      <c r="D3144" s="103" t="s">
        <v>1405</v>
      </c>
      <c r="E3144" s="99" t="s">
        <v>4635</v>
      </c>
      <c r="F3144" s="103" t="s">
        <v>1528</v>
      </c>
      <c r="G3144" s="99" t="s">
        <v>1396</v>
      </c>
      <c r="H3144" s="103" t="s">
        <v>1375</v>
      </c>
      <c r="I3144" s="103" t="s">
        <v>1423</v>
      </c>
      <c r="J3144" s="99" t="s">
        <v>1540</v>
      </c>
    </row>
    <row r="3145" ht="90" spans="1:10">
      <c r="A3145" s="106" t="s">
        <v>4636</v>
      </c>
      <c r="B3145" s="106" t="s">
        <v>4637</v>
      </c>
      <c r="C3145" s="103" t="s">
        <v>1379</v>
      </c>
      <c r="D3145" s="103" t="s">
        <v>1380</v>
      </c>
      <c r="E3145" s="99" t="s">
        <v>1527</v>
      </c>
      <c r="F3145" s="103" t="s">
        <v>1528</v>
      </c>
      <c r="G3145" s="99" t="s">
        <v>4638</v>
      </c>
      <c r="H3145" s="103" t="s">
        <v>1530</v>
      </c>
      <c r="I3145" s="103" t="s">
        <v>1423</v>
      </c>
      <c r="J3145" s="99" t="s">
        <v>1925</v>
      </c>
    </row>
    <row r="3146" ht="101.25" spans="1:10">
      <c r="A3146" s="108"/>
      <c r="B3146" s="108"/>
      <c r="C3146" s="103" t="s">
        <v>1379</v>
      </c>
      <c r="D3146" s="103" t="s">
        <v>1439</v>
      </c>
      <c r="E3146" s="99" t="s">
        <v>4639</v>
      </c>
      <c r="F3146" s="103" t="s">
        <v>1487</v>
      </c>
      <c r="G3146" s="99" t="s">
        <v>1396</v>
      </c>
      <c r="H3146" s="103" t="s">
        <v>1397</v>
      </c>
      <c r="I3146" s="103" t="s">
        <v>1423</v>
      </c>
      <c r="J3146" s="99" t="s">
        <v>4640</v>
      </c>
    </row>
    <row r="3147" ht="112.5" spans="1:10">
      <c r="A3147" s="108"/>
      <c r="B3147" s="108"/>
      <c r="C3147" s="103" t="s">
        <v>1379</v>
      </c>
      <c r="D3147" s="103" t="s">
        <v>1394</v>
      </c>
      <c r="E3147" s="99" t="s">
        <v>1926</v>
      </c>
      <c r="F3147" s="103" t="s">
        <v>1528</v>
      </c>
      <c r="G3147" s="99" t="s">
        <v>1396</v>
      </c>
      <c r="H3147" s="103" t="s">
        <v>1397</v>
      </c>
      <c r="I3147" s="103" t="s">
        <v>1423</v>
      </c>
      <c r="J3147" s="99" t="s">
        <v>1928</v>
      </c>
    </row>
    <row r="3148" ht="112.5" spans="1:10">
      <c r="A3148" s="108"/>
      <c r="B3148" s="108"/>
      <c r="C3148" s="103" t="s">
        <v>1399</v>
      </c>
      <c r="D3148" s="103" t="s">
        <v>1400</v>
      </c>
      <c r="E3148" s="99" t="s">
        <v>2495</v>
      </c>
      <c r="F3148" s="103" t="s">
        <v>1487</v>
      </c>
      <c r="G3148" s="99" t="s">
        <v>1874</v>
      </c>
      <c r="H3148" s="103" t="s">
        <v>1397</v>
      </c>
      <c r="I3148" s="103" t="s">
        <v>1423</v>
      </c>
      <c r="J3148" s="99" t="s">
        <v>2501</v>
      </c>
    </row>
    <row r="3149" ht="45" spans="1:10">
      <c r="A3149" s="110"/>
      <c r="B3149" s="110"/>
      <c r="C3149" s="103" t="s">
        <v>1404</v>
      </c>
      <c r="D3149" s="103" t="s">
        <v>1405</v>
      </c>
      <c r="E3149" s="99" t="s">
        <v>1538</v>
      </c>
      <c r="F3149" s="103" t="s">
        <v>1487</v>
      </c>
      <c r="G3149" s="99" t="s">
        <v>1426</v>
      </c>
      <c r="H3149" s="103" t="s">
        <v>1397</v>
      </c>
      <c r="I3149" s="103" t="s">
        <v>1423</v>
      </c>
      <c r="J3149" s="99" t="s">
        <v>1540</v>
      </c>
    </row>
    <row r="3150" ht="90" spans="1:10">
      <c r="A3150" s="106" t="s">
        <v>4641</v>
      </c>
      <c r="B3150" s="106" t="s">
        <v>4642</v>
      </c>
      <c r="C3150" s="103" t="s">
        <v>1379</v>
      </c>
      <c r="D3150" s="103" t="s">
        <v>1380</v>
      </c>
      <c r="E3150" s="99" t="s">
        <v>1527</v>
      </c>
      <c r="F3150" s="103" t="s">
        <v>1528</v>
      </c>
      <c r="G3150" s="99" t="s">
        <v>4643</v>
      </c>
      <c r="H3150" s="103" t="s">
        <v>1530</v>
      </c>
      <c r="I3150" s="103" t="s">
        <v>1423</v>
      </c>
      <c r="J3150" s="99" t="s">
        <v>1925</v>
      </c>
    </row>
    <row r="3151" ht="135" spans="1:10">
      <c r="A3151" s="108"/>
      <c r="B3151" s="108"/>
      <c r="C3151" s="103" t="s">
        <v>1379</v>
      </c>
      <c r="D3151" s="103" t="s">
        <v>1439</v>
      </c>
      <c r="E3151" s="99" t="s">
        <v>3069</v>
      </c>
      <c r="F3151" s="103" t="s">
        <v>1528</v>
      </c>
      <c r="G3151" s="99" t="s">
        <v>1396</v>
      </c>
      <c r="H3151" s="103" t="s">
        <v>1397</v>
      </c>
      <c r="I3151" s="103" t="s">
        <v>1423</v>
      </c>
      <c r="J3151" s="99" t="s">
        <v>4644</v>
      </c>
    </row>
    <row r="3152" ht="112.5" spans="1:10">
      <c r="A3152" s="108"/>
      <c r="B3152" s="108"/>
      <c r="C3152" s="103" t="s">
        <v>1379</v>
      </c>
      <c r="D3152" s="103" t="s">
        <v>1394</v>
      </c>
      <c r="E3152" s="99" t="s">
        <v>1926</v>
      </c>
      <c r="F3152" s="103" t="s">
        <v>1528</v>
      </c>
      <c r="G3152" s="99" t="s">
        <v>1396</v>
      </c>
      <c r="H3152" s="103" t="s">
        <v>1397</v>
      </c>
      <c r="I3152" s="103" t="s">
        <v>1423</v>
      </c>
      <c r="J3152" s="99" t="s">
        <v>1928</v>
      </c>
    </row>
    <row r="3153" ht="112.5" spans="1:10">
      <c r="A3153" s="108"/>
      <c r="B3153" s="108"/>
      <c r="C3153" s="103" t="s">
        <v>1399</v>
      </c>
      <c r="D3153" s="103" t="s">
        <v>1400</v>
      </c>
      <c r="E3153" s="99" t="s">
        <v>2495</v>
      </c>
      <c r="F3153" s="103" t="s">
        <v>1487</v>
      </c>
      <c r="G3153" s="99" t="s">
        <v>1874</v>
      </c>
      <c r="H3153" s="103" t="s">
        <v>1397</v>
      </c>
      <c r="I3153" s="103" t="s">
        <v>1423</v>
      </c>
      <c r="J3153" s="99" t="s">
        <v>2501</v>
      </c>
    </row>
    <row r="3154" ht="45" spans="1:10">
      <c r="A3154" s="110"/>
      <c r="B3154" s="110"/>
      <c r="C3154" s="103" t="s">
        <v>1404</v>
      </c>
      <c r="D3154" s="103" t="s">
        <v>1405</v>
      </c>
      <c r="E3154" s="99" t="s">
        <v>1538</v>
      </c>
      <c r="F3154" s="103" t="s">
        <v>1487</v>
      </c>
      <c r="G3154" s="99" t="s">
        <v>1426</v>
      </c>
      <c r="H3154" s="103" t="s">
        <v>1397</v>
      </c>
      <c r="I3154" s="103" t="s">
        <v>1423</v>
      </c>
      <c r="J3154" s="99" t="s">
        <v>1540</v>
      </c>
    </row>
    <row r="3155" ht="180" spans="1:10">
      <c r="A3155" s="106" t="s">
        <v>4645</v>
      </c>
      <c r="B3155" s="106" t="s">
        <v>3455</v>
      </c>
      <c r="C3155" s="103" t="s">
        <v>1379</v>
      </c>
      <c r="D3155" s="103" t="s">
        <v>1380</v>
      </c>
      <c r="E3155" s="99" t="s">
        <v>4646</v>
      </c>
      <c r="F3155" s="103" t="s">
        <v>1528</v>
      </c>
      <c r="G3155" s="99" t="s">
        <v>2539</v>
      </c>
      <c r="H3155" s="103" t="s">
        <v>1678</v>
      </c>
      <c r="I3155" s="103" t="s">
        <v>1384</v>
      </c>
      <c r="J3155" s="99" t="s">
        <v>4647</v>
      </c>
    </row>
    <row r="3156" ht="33.75" spans="1:10">
      <c r="A3156" s="106" t="s">
        <v>4648</v>
      </c>
      <c r="B3156" s="106" t="s">
        <v>4649</v>
      </c>
      <c r="C3156" s="103" t="s">
        <v>1379</v>
      </c>
      <c r="D3156" s="103" t="s">
        <v>1380</v>
      </c>
      <c r="E3156" s="99" t="s">
        <v>4650</v>
      </c>
      <c r="F3156" s="103" t="s">
        <v>1487</v>
      </c>
      <c r="G3156" s="99" t="s">
        <v>1864</v>
      </c>
      <c r="H3156" s="103" t="s">
        <v>4651</v>
      </c>
      <c r="I3156" s="103" t="s">
        <v>1423</v>
      </c>
      <c r="J3156" s="99" t="s">
        <v>4652</v>
      </c>
    </row>
    <row r="3157" ht="101.25" spans="1:10">
      <c r="A3157" s="108"/>
      <c r="B3157" s="108"/>
      <c r="C3157" s="103" t="s">
        <v>1379</v>
      </c>
      <c r="D3157" s="103" t="s">
        <v>1439</v>
      </c>
      <c r="E3157" s="99" t="s">
        <v>4653</v>
      </c>
      <c r="F3157" s="103" t="s">
        <v>1487</v>
      </c>
      <c r="G3157" s="99" t="s">
        <v>1396</v>
      </c>
      <c r="H3157" s="103" t="s">
        <v>1397</v>
      </c>
      <c r="I3157" s="103" t="s">
        <v>1423</v>
      </c>
      <c r="J3157" s="99" t="s">
        <v>4654</v>
      </c>
    </row>
    <row r="3158" ht="123.75" spans="1:10">
      <c r="A3158" s="108"/>
      <c r="B3158" s="108"/>
      <c r="C3158" s="103" t="s">
        <v>1379</v>
      </c>
      <c r="D3158" s="103" t="s">
        <v>1394</v>
      </c>
      <c r="E3158" s="99" t="s">
        <v>4655</v>
      </c>
      <c r="F3158" s="103" t="s">
        <v>1528</v>
      </c>
      <c r="G3158" s="99" t="s">
        <v>1874</v>
      </c>
      <c r="H3158" s="103" t="s">
        <v>1397</v>
      </c>
      <c r="I3158" s="103" t="s">
        <v>1423</v>
      </c>
      <c r="J3158" s="99" t="s">
        <v>4656</v>
      </c>
    </row>
    <row r="3159" ht="67.5" spans="1:10">
      <c r="A3159" s="108"/>
      <c r="B3159" s="108"/>
      <c r="C3159" s="103" t="s">
        <v>1399</v>
      </c>
      <c r="D3159" s="103" t="s">
        <v>1543</v>
      </c>
      <c r="E3159" s="99" t="s">
        <v>4657</v>
      </c>
      <c r="F3159" s="103" t="s">
        <v>1528</v>
      </c>
      <c r="G3159" s="99" t="s">
        <v>1624</v>
      </c>
      <c r="H3159" s="103" t="s">
        <v>1586</v>
      </c>
      <c r="I3159" s="103" t="s">
        <v>1423</v>
      </c>
      <c r="J3159" s="99" t="s">
        <v>4658</v>
      </c>
    </row>
    <row r="3160" ht="146.25" spans="1:10">
      <c r="A3160" s="110"/>
      <c r="B3160" s="110"/>
      <c r="C3160" s="103" t="s">
        <v>1404</v>
      </c>
      <c r="D3160" s="103" t="s">
        <v>1405</v>
      </c>
      <c r="E3160" s="99" t="s">
        <v>2947</v>
      </c>
      <c r="F3160" s="103" t="s">
        <v>1487</v>
      </c>
      <c r="G3160" s="99" t="s">
        <v>1396</v>
      </c>
      <c r="H3160" s="103" t="s">
        <v>1397</v>
      </c>
      <c r="I3160" s="103" t="s">
        <v>1423</v>
      </c>
      <c r="J3160" s="99" t="s">
        <v>4659</v>
      </c>
    </row>
    <row r="3161" ht="90" spans="1:10">
      <c r="A3161" s="106" t="s">
        <v>4660</v>
      </c>
      <c r="B3161" s="106" t="s">
        <v>4661</v>
      </c>
      <c r="C3161" s="103" t="s">
        <v>1379</v>
      </c>
      <c r="D3161" s="103" t="s">
        <v>1380</v>
      </c>
      <c r="E3161" s="99" t="s">
        <v>1527</v>
      </c>
      <c r="F3161" s="103" t="s">
        <v>1528</v>
      </c>
      <c r="G3161" s="99" t="s">
        <v>4662</v>
      </c>
      <c r="H3161" s="103" t="s">
        <v>1530</v>
      </c>
      <c r="I3161" s="103" t="s">
        <v>1423</v>
      </c>
      <c r="J3161" s="99" t="s">
        <v>1925</v>
      </c>
    </row>
    <row r="3162" ht="146.25" spans="1:10">
      <c r="A3162" s="108"/>
      <c r="B3162" s="108"/>
      <c r="C3162" s="103" t="s">
        <v>1379</v>
      </c>
      <c r="D3162" s="103" t="s">
        <v>1380</v>
      </c>
      <c r="E3162" s="99" t="s">
        <v>4663</v>
      </c>
      <c r="F3162" s="103" t="s">
        <v>1487</v>
      </c>
      <c r="G3162" s="99" t="s">
        <v>1624</v>
      </c>
      <c r="H3162" s="103" t="s">
        <v>1470</v>
      </c>
      <c r="I3162" s="103" t="s">
        <v>1423</v>
      </c>
      <c r="J3162" s="99" t="s">
        <v>4664</v>
      </c>
    </row>
    <row r="3163" ht="135" spans="1:10">
      <c r="A3163" s="108"/>
      <c r="B3163" s="108"/>
      <c r="C3163" s="103" t="s">
        <v>1379</v>
      </c>
      <c r="D3163" s="103" t="s">
        <v>1439</v>
      </c>
      <c r="E3163" s="99" t="s">
        <v>3069</v>
      </c>
      <c r="F3163" s="103" t="s">
        <v>1528</v>
      </c>
      <c r="G3163" s="99" t="s">
        <v>1565</v>
      </c>
      <c r="H3163" s="103" t="s">
        <v>1397</v>
      </c>
      <c r="I3163" s="103" t="s">
        <v>1423</v>
      </c>
      <c r="J3163" s="99" t="s">
        <v>4644</v>
      </c>
    </row>
    <row r="3164" ht="146.25" spans="1:10">
      <c r="A3164" s="108"/>
      <c r="B3164" s="108"/>
      <c r="C3164" s="103" t="s">
        <v>1379</v>
      </c>
      <c r="D3164" s="103" t="s">
        <v>1439</v>
      </c>
      <c r="E3164" s="99" t="s">
        <v>4617</v>
      </c>
      <c r="F3164" s="103" t="s">
        <v>1487</v>
      </c>
      <c r="G3164" s="99" t="s">
        <v>1396</v>
      </c>
      <c r="H3164" s="103" t="s">
        <v>1397</v>
      </c>
      <c r="I3164" s="103" t="s">
        <v>1423</v>
      </c>
      <c r="J3164" s="99" t="s">
        <v>4618</v>
      </c>
    </row>
    <row r="3165" ht="112.5" spans="1:10">
      <c r="A3165" s="108"/>
      <c r="B3165" s="108"/>
      <c r="C3165" s="103" t="s">
        <v>1379</v>
      </c>
      <c r="D3165" s="103" t="s">
        <v>1394</v>
      </c>
      <c r="E3165" s="99" t="s">
        <v>1926</v>
      </c>
      <c r="F3165" s="103" t="s">
        <v>1528</v>
      </c>
      <c r="G3165" s="99" t="s">
        <v>1396</v>
      </c>
      <c r="H3165" s="103" t="s">
        <v>1397</v>
      </c>
      <c r="I3165" s="103" t="s">
        <v>1423</v>
      </c>
      <c r="J3165" s="99" t="s">
        <v>1928</v>
      </c>
    </row>
    <row r="3166" ht="112.5" spans="1:10">
      <c r="A3166" s="108"/>
      <c r="B3166" s="108"/>
      <c r="C3166" s="103" t="s">
        <v>1399</v>
      </c>
      <c r="D3166" s="103" t="s">
        <v>1400</v>
      </c>
      <c r="E3166" s="99" t="s">
        <v>2495</v>
      </c>
      <c r="F3166" s="103" t="s">
        <v>1487</v>
      </c>
      <c r="G3166" s="99" t="s">
        <v>1426</v>
      </c>
      <c r="H3166" s="103" t="s">
        <v>1397</v>
      </c>
      <c r="I3166" s="103" t="s">
        <v>1423</v>
      </c>
      <c r="J3166" s="99" t="s">
        <v>2501</v>
      </c>
    </row>
    <row r="3167" ht="45" spans="1:10">
      <c r="A3167" s="108"/>
      <c r="B3167" s="108"/>
      <c r="C3167" s="103" t="s">
        <v>1404</v>
      </c>
      <c r="D3167" s="103" t="s">
        <v>1405</v>
      </c>
      <c r="E3167" s="99" t="s">
        <v>1538</v>
      </c>
      <c r="F3167" s="103" t="s">
        <v>1487</v>
      </c>
      <c r="G3167" s="99" t="s">
        <v>1396</v>
      </c>
      <c r="H3167" s="103" t="s">
        <v>1397</v>
      </c>
      <c r="I3167" s="103" t="s">
        <v>1423</v>
      </c>
      <c r="J3167" s="99" t="s">
        <v>1540</v>
      </c>
    </row>
    <row r="3168" ht="45" spans="1:10">
      <c r="A3168" s="110"/>
      <c r="B3168" s="110"/>
      <c r="C3168" s="103" t="s">
        <v>1404</v>
      </c>
      <c r="D3168" s="103" t="s">
        <v>1405</v>
      </c>
      <c r="E3168" s="99" t="s">
        <v>4665</v>
      </c>
      <c r="F3168" s="103" t="s">
        <v>1528</v>
      </c>
      <c r="G3168" s="99" t="s">
        <v>1396</v>
      </c>
      <c r="H3168" s="103" t="s">
        <v>1375</v>
      </c>
      <c r="I3168" s="103" t="s">
        <v>1423</v>
      </c>
      <c r="J3168" s="99" t="s">
        <v>1540</v>
      </c>
    </row>
    <row r="3169" ht="90" spans="1:10">
      <c r="A3169" s="106" t="s">
        <v>4666</v>
      </c>
      <c r="B3169" s="106" t="s">
        <v>4667</v>
      </c>
      <c r="C3169" s="103" t="s">
        <v>1379</v>
      </c>
      <c r="D3169" s="103" t="s">
        <v>1380</v>
      </c>
      <c r="E3169" s="99" t="s">
        <v>1527</v>
      </c>
      <c r="F3169" s="103" t="s">
        <v>1528</v>
      </c>
      <c r="G3169" s="99" t="s">
        <v>4668</v>
      </c>
      <c r="H3169" s="103" t="s">
        <v>1530</v>
      </c>
      <c r="I3169" s="103" t="s">
        <v>1384</v>
      </c>
      <c r="J3169" s="99" t="s">
        <v>1925</v>
      </c>
    </row>
    <row r="3170" ht="146.25" spans="1:10">
      <c r="A3170" s="108"/>
      <c r="B3170" s="108"/>
      <c r="C3170" s="103" t="s">
        <v>1379</v>
      </c>
      <c r="D3170" s="103" t="s">
        <v>1439</v>
      </c>
      <c r="E3170" s="99" t="s">
        <v>4617</v>
      </c>
      <c r="F3170" s="103" t="s">
        <v>1487</v>
      </c>
      <c r="G3170" s="99" t="s">
        <v>1396</v>
      </c>
      <c r="H3170" s="103" t="s">
        <v>1397</v>
      </c>
      <c r="I3170" s="103" t="s">
        <v>1384</v>
      </c>
      <c r="J3170" s="99" t="s">
        <v>4618</v>
      </c>
    </row>
    <row r="3171" ht="112.5" spans="1:10">
      <c r="A3171" s="108"/>
      <c r="B3171" s="108"/>
      <c r="C3171" s="103" t="s">
        <v>1379</v>
      </c>
      <c r="D3171" s="103" t="s">
        <v>1394</v>
      </c>
      <c r="E3171" s="99" t="s">
        <v>1926</v>
      </c>
      <c r="F3171" s="103" t="s">
        <v>1528</v>
      </c>
      <c r="G3171" s="99" t="s">
        <v>1396</v>
      </c>
      <c r="H3171" s="103" t="s">
        <v>1397</v>
      </c>
      <c r="I3171" s="103" t="s">
        <v>1384</v>
      </c>
      <c r="J3171" s="99" t="s">
        <v>1928</v>
      </c>
    </row>
    <row r="3172" ht="112.5" spans="1:10">
      <c r="A3172" s="108"/>
      <c r="B3172" s="108"/>
      <c r="C3172" s="103" t="s">
        <v>1399</v>
      </c>
      <c r="D3172" s="103" t="s">
        <v>1400</v>
      </c>
      <c r="E3172" s="99" t="s">
        <v>2495</v>
      </c>
      <c r="F3172" s="103" t="s">
        <v>1487</v>
      </c>
      <c r="G3172" s="99" t="s">
        <v>1426</v>
      </c>
      <c r="H3172" s="103" t="s">
        <v>1397</v>
      </c>
      <c r="I3172" s="103" t="s">
        <v>1384</v>
      </c>
      <c r="J3172" s="99" t="s">
        <v>2501</v>
      </c>
    </row>
    <row r="3173" ht="22.5" spans="1:10">
      <c r="A3173" s="108"/>
      <c r="B3173" s="108"/>
      <c r="C3173" s="103" t="s">
        <v>1404</v>
      </c>
      <c r="D3173" s="103" t="s">
        <v>1405</v>
      </c>
      <c r="E3173" s="99" t="s">
        <v>4669</v>
      </c>
      <c r="F3173" s="103" t="s">
        <v>1528</v>
      </c>
      <c r="G3173" s="99" t="s">
        <v>1680</v>
      </c>
      <c r="H3173" s="103" t="s">
        <v>1375</v>
      </c>
      <c r="I3173" s="103" t="s">
        <v>1423</v>
      </c>
      <c r="J3173" s="99" t="s">
        <v>4670</v>
      </c>
    </row>
    <row r="3174" ht="45" spans="1:10">
      <c r="A3174" s="110"/>
      <c r="B3174" s="110"/>
      <c r="C3174" s="103" t="s">
        <v>1404</v>
      </c>
      <c r="D3174" s="103" t="s">
        <v>1405</v>
      </c>
      <c r="E3174" s="99" t="s">
        <v>1538</v>
      </c>
      <c r="F3174" s="103" t="s">
        <v>1487</v>
      </c>
      <c r="G3174" s="99" t="s">
        <v>1426</v>
      </c>
      <c r="H3174" s="103" t="s">
        <v>1397</v>
      </c>
      <c r="I3174" s="103" t="s">
        <v>1384</v>
      </c>
      <c r="J3174" s="99" t="s">
        <v>1540</v>
      </c>
    </row>
    <row r="3175" ht="90" spans="1:10">
      <c r="A3175" s="106" t="s">
        <v>4671</v>
      </c>
      <c r="B3175" s="106" t="s">
        <v>4672</v>
      </c>
      <c r="C3175" s="103" t="s">
        <v>1379</v>
      </c>
      <c r="D3175" s="103" t="s">
        <v>1380</v>
      </c>
      <c r="E3175" s="99" t="s">
        <v>1527</v>
      </c>
      <c r="F3175" s="103" t="s">
        <v>1528</v>
      </c>
      <c r="G3175" s="99" t="s">
        <v>4673</v>
      </c>
      <c r="H3175" s="103" t="s">
        <v>1530</v>
      </c>
      <c r="I3175" s="103" t="s">
        <v>1423</v>
      </c>
      <c r="J3175" s="99" t="s">
        <v>1925</v>
      </c>
    </row>
    <row r="3176" ht="112.5" spans="1:10">
      <c r="A3176" s="108"/>
      <c r="B3176" s="108"/>
      <c r="C3176" s="103" t="s">
        <v>1379</v>
      </c>
      <c r="D3176" s="103" t="s">
        <v>1394</v>
      </c>
      <c r="E3176" s="99" t="s">
        <v>1926</v>
      </c>
      <c r="F3176" s="103" t="s">
        <v>1528</v>
      </c>
      <c r="G3176" s="99" t="s">
        <v>1472</v>
      </c>
      <c r="H3176" s="103" t="s">
        <v>1397</v>
      </c>
      <c r="I3176" s="103" t="s">
        <v>1384</v>
      </c>
      <c r="J3176" s="99" t="s">
        <v>1928</v>
      </c>
    </row>
    <row r="3177" ht="56.25" spans="1:10">
      <c r="A3177" s="108"/>
      <c r="B3177" s="108"/>
      <c r="C3177" s="103" t="s">
        <v>1399</v>
      </c>
      <c r="D3177" s="103" t="s">
        <v>1400</v>
      </c>
      <c r="E3177" s="99" t="s">
        <v>1929</v>
      </c>
      <c r="F3177" s="103" t="s">
        <v>1528</v>
      </c>
      <c r="G3177" s="99" t="s">
        <v>2664</v>
      </c>
      <c r="H3177" s="103" t="s">
        <v>1397</v>
      </c>
      <c r="I3177" s="103" t="s">
        <v>1384</v>
      </c>
      <c r="J3177" s="99" t="s">
        <v>1537</v>
      </c>
    </row>
    <row r="3178" ht="56.25" spans="1:10">
      <c r="A3178" s="108"/>
      <c r="B3178" s="108"/>
      <c r="C3178" s="103" t="s">
        <v>1404</v>
      </c>
      <c r="D3178" s="103" t="s">
        <v>1405</v>
      </c>
      <c r="E3178" s="99" t="s">
        <v>4674</v>
      </c>
      <c r="F3178" s="103" t="s">
        <v>1528</v>
      </c>
      <c r="G3178" s="99" t="s">
        <v>1396</v>
      </c>
      <c r="H3178" s="103" t="s">
        <v>1397</v>
      </c>
      <c r="I3178" s="103" t="s">
        <v>1423</v>
      </c>
      <c r="J3178" s="99" t="s">
        <v>4675</v>
      </c>
    </row>
    <row r="3179" ht="45" spans="1:10">
      <c r="A3179" s="110"/>
      <c r="B3179" s="110"/>
      <c r="C3179" s="103" t="s">
        <v>1404</v>
      </c>
      <c r="D3179" s="103" t="s">
        <v>1405</v>
      </c>
      <c r="E3179" s="99" t="s">
        <v>1538</v>
      </c>
      <c r="F3179" s="103" t="s">
        <v>1487</v>
      </c>
      <c r="G3179" s="99" t="s">
        <v>2664</v>
      </c>
      <c r="H3179" s="103" t="s">
        <v>1397</v>
      </c>
      <c r="I3179" s="103" t="s">
        <v>1384</v>
      </c>
      <c r="J3179" s="99" t="s">
        <v>1540</v>
      </c>
    </row>
    <row r="3180" ht="90" spans="1:10">
      <c r="A3180" s="106" t="s">
        <v>4676</v>
      </c>
      <c r="B3180" s="106" t="s">
        <v>4677</v>
      </c>
      <c r="C3180" s="103" t="s">
        <v>1379</v>
      </c>
      <c r="D3180" s="103" t="s">
        <v>1380</v>
      </c>
      <c r="E3180" s="99" t="s">
        <v>1527</v>
      </c>
      <c r="F3180" s="103" t="s">
        <v>1528</v>
      </c>
      <c r="G3180" s="99" t="s">
        <v>4678</v>
      </c>
      <c r="H3180" s="103" t="s">
        <v>1530</v>
      </c>
      <c r="I3180" s="103" t="s">
        <v>1384</v>
      </c>
      <c r="J3180" s="99" t="s">
        <v>1925</v>
      </c>
    </row>
    <row r="3181" ht="112.5" spans="1:10">
      <c r="A3181" s="108"/>
      <c r="B3181" s="108"/>
      <c r="C3181" s="103" t="s">
        <v>1379</v>
      </c>
      <c r="D3181" s="103" t="s">
        <v>1394</v>
      </c>
      <c r="E3181" s="99" t="s">
        <v>1926</v>
      </c>
      <c r="F3181" s="103" t="s">
        <v>1528</v>
      </c>
      <c r="G3181" s="99" t="s">
        <v>1396</v>
      </c>
      <c r="H3181" s="103" t="s">
        <v>1397</v>
      </c>
      <c r="I3181" s="103" t="s">
        <v>1423</v>
      </c>
      <c r="J3181" s="99" t="s">
        <v>1928</v>
      </c>
    </row>
    <row r="3182" ht="112.5" spans="1:10">
      <c r="A3182" s="108"/>
      <c r="B3182" s="108"/>
      <c r="C3182" s="103" t="s">
        <v>1399</v>
      </c>
      <c r="D3182" s="103" t="s">
        <v>1400</v>
      </c>
      <c r="E3182" s="99" t="s">
        <v>2495</v>
      </c>
      <c r="F3182" s="103" t="s">
        <v>1487</v>
      </c>
      <c r="G3182" s="99" t="s">
        <v>2559</v>
      </c>
      <c r="H3182" s="103" t="s">
        <v>1397</v>
      </c>
      <c r="I3182" s="103" t="s">
        <v>1423</v>
      </c>
      <c r="J3182" s="99" t="s">
        <v>2501</v>
      </c>
    </row>
    <row r="3183" ht="45" spans="1:10">
      <c r="A3183" s="110"/>
      <c r="B3183" s="110"/>
      <c r="C3183" s="103" t="s">
        <v>1404</v>
      </c>
      <c r="D3183" s="103" t="s">
        <v>1405</v>
      </c>
      <c r="E3183" s="99" t="s">
        <v>1538</v>
      </c>
      <c r="F3183" s="103" t="s">
        <v>1487</v>
      </c>
      <c r="G3183" s="99" t="s">
        <v>1472</v>
      </c>
      <c r="H3183" s="103" t="s">
        <v>1397</v>
      </c>
      <c r="I3183" s="103" t="s">
        <v>1423</v>
      </c>
      <c r="J3183" s="99" t="s">
        <v>1540</v>
      </c>
    </row>
    <row r="3184" ht="90" spans="1:10">
      <c r="A3184" s="106" t="s">
        <v>4679</v>
      </c>
      <c r="B3184" s="106" t="s">
        <v>4680</v>
      </c>
      <c r="C3184" s="103" t="s">
        <v>1379</v>
      </c>
      <c r="D3184" s="103" t="s">
        <v>1380</v>
      </c>
      <c r="E3184" s="99" t="s">
        <v>1527</v>
      </c>
      <c r="F3184" s="103" t="s">
        <v>1528</v>
      </c>
      <c r="G3184" s="99" t="s">
        <v>4681</v>
      </c>
      <c r="H3184" s="103" t="s">
        <v>1924</v>
      </c>
      <c r="I3184" s="103" t="s">
        <v>1384</v>
      </c>
      <c r="J3184" s="99" t="s">
        <v>1925</v>
      </c>
    </row>
    <row r="3185" ht="112.5" spans="1:10">
      <c r="A3185" s="108"/>
      <c r="B3185" s="108"/>
      <c r="C3185" s="103" t="s">
        <v>1379</v>
      </c>
      <c r="D3185" s="103" t="s">
        <v>1394</v>
      </c>
      <c r="E3185" s="99" t="s">
        <v>1926</v>
      </c>
      <c r="F3185" s="103" t="s">
        <v>1528</v>
      </c>
      <c r="G3185" s="99" t="s">
        <v>1396</v>
      </c>
      <c r="H3185" s="103" t="s">
        <v>1397</v>
      </c>
      <c r="I3185" s="103" t="s">
        <v>1423</v>
      </c>
      <c r="J3185" s="99" t="s">
        <v>1928</v>
      </c>
    </row>
    <row r="3186" ht="56.25" spans="1:10">
      <c r="A3186" s="108"/>
      <c r="B3186" s="108"/>
      <c r="C3186" s="103" t="s">
        <v>1399</v>
      </c>
      <c r="D3186" s="103" t="s">
        <v>1400</v>
      </c>
      <c r="E3186" s="99" t="s">
        <v>1929</v>
      </c>
      <c r="F3186" s="103" t="s">
        <v>1528</v>
      </c>
      <c r="G3186" s="99" t="s">
        <v>2516</v>
      </c>
      <c r="H3186" s="103" t="s">
        <v>1397</v>
      </c>
      <c r="I3186" s="103" t="s">
        <v>1423</v>
      </c>
      <c r="J3186" s="99" t="s">
        <v>1537</v>
      </c>
    </row>
    <row r="3187" ht="22.5" spans="1:10">
      <c r="A3187" s="110"/>
      <c r="B3187" s="110"/>
      <c r="C3187" s="103" t="s">
        <v>1404</v>
      </c>
      <c r="D3187" s="103" t="s">
        <v>1405</v>
      </c>
      <c r="E3187" s="99" t="s">
        <v>4682</v>
      </c>
      <c r="F3187" s="103" t="s">
        <v>1528</v>
      </c>
      <c r="G3187" s="99" t="s">
        <v>1396</v>
      </c>
      <c r="H3187" s="103" t="s">
        <v>1397</v>
      </c>
      <c r="I3187" s="103" t="s">
        <v>1384</v>
      </c>
      <c r="J3187" s="99" t="s">
        <v>4683</v>
      </c>
    </row>
    <row r="3188" ht="67.5" spans="1:10">
      <c r="A3188" s="106" t="s">
        <v>4684</v>
      </c>
      <c r="B3188" s="106" t="s">
        <v>4685</v>
      </c>
      <c r="C3188" s="103" t="s">
        <v>1379</v>
      </c>
      <c r="D3188" s="103" t="s">
        <v>1380</v>
      </c>
      <c r="E3188" s="99" t="s">
        <v>4621</v>
      </c>
      <c r="F3188" s="103" t="s">
        <v>1487</v>
      </c>
      <c r="G3188" s="99" t="s">
        <v>1864</v>
      </c>
      <c r="H3188" s="103" t="s">
        <v>1470</v>
      </c>
      <c r="I3188" s="103" t="s">
        <v>1423</v>
      </c>
      <c r="J3188" s="99" t="s">
        <v>4622</v>
      </c>
    </row>
    <row r="3189" ht="67.5" spans="1:10">
      <c r="A3189" s="108"/>
      <c r="B3189" s="108"/>
      <c r="C3189" s="103" t="s">
        <v>1379</v>
      </c>
      <c r="D3189" s="103" t="s">
        <v>1380</v>
      </c>
      <c r="E3189" s="99" t="s">
        <v>2202</v>
      </c>
      <c r="F3189" s="103" t="s">
        <v>1487</v>
      </c>
      <c r="G3189" s="99" t="s">
        <v>3403</v>
      </c>
      <c r="H3189" s="103" t="s">
        <v>1713</v>
      </c>
      <c r="I3189" s="103" t="s">
        <v>1423</v>
      </c>
      <c r="J3189" s="99" t="s">
        <v>2204</v>
      </c>
    </row>
    <row r="3190" ht="146.25" spans="1:10">
      <c r="A3190" s="108"/>
      <c r="B3190" s="108"/>
      <c r="C3190" s="103" t="s">
        <v>1379</v>
      </c>
      <c r="D3190" s="103" t="s">
        <v>1439</v>
      </c>
      <c r="E3190" s="99" t="s">
        <v>2205</v>
      </c>
      <c r="F3190" s="103" t="s">
        <v>1487</v>
      </c>
      <c r="G3190" s="99" t="s">
        <v>1426</v>
      </c>
      <c r="H3190" s="103" t="s">
        <v>1397</v>
      </c>
      <c r="I3190" s="103" t="s">
        <v>1423</v>
      </c>
      <c r="J3190" s="99" t="s">
        <v>2206</v>
      </c>
    </row>
    <row r="3191" ht="45" spans="1:10">
      <c r="A3191" s="108"/>
      <c r="B3191" s="108"/>
      <c r="C3191" s="103" t="s">
        <v>1379</v>
      </c>
      <c r="D3191" s="103" t="s">
        <v>1439</v>
      </c>
      <c r="E3191" s="99" t="s">
        <v>4623</v>
      </c>
      <c r="F3191" s="103" t="s">
        <v>1528</v>
      </c>
      <c r="G3191" s="99" t="s">
        <v>4686</v>
      </c>
      <c r="H3191" s="103" t="s">
        <v>1720</v>
      </c>
      <c r="I3191" s="103" t="s">
        <v>1423</v>
      </c>
      <c r="J3191" s="99" t="s">
        <v>4625</v>
      </c>
    </row>
    <row r="3192" ht="101.25" spans="1:10">
      <c r="A3192" s="108"/>
      <c r="B3192" s="108"/>
      <c r="C3192" s="103" t="s">
        <v>1379</v>
      </c>
      <c r="D3192" s="103" t="s">
        <v>1583</v>
      </c>
      <c r="E3192" s="99" t="s">
        <v>2211</v>
      </c>
      <c r="F3192" s="103" t="s">
        <v>1841</v>
      </c>
      <c r="G3192" s="99" t="s">
        <v>4687</v>
      </c>
      <c r="H3192" s="103" t="s">
        <v>1924</v>
      </c>
      <c r="I3192" s="103" t="s">
        <v>1423</v>
      </c>
      <c r="J3192" s="99" t="s">
        <v>2213</v>
      </c>
    </row>
    <row r="3193" ht="191.25" spans="1:10">
      <c r="A3193" s="108"/>
      <c r="B3193" s="108"/>
      <c r="C3193" s="103" t="s">
        <v>1379</v>
      </c>
      <c r="D3193" s="103" t="s">
        <v>1583</v>
      </c>
      <c r="E3193" s="99" t="s">
        <v>4688</v>
      </c>
      <c r="F3193" s="103" t="s">
        <v>1841</v>
      </c>
      <c r="G3193" s="99" t="s">
        <v>1117</v>
      </c>
      <c r="H3193" s="103" t="s">
        <v>4689</v>
      </c>
      <c r="I3193" s="103" t="s">
        <v>1423</v>
      </c>
      <c r="J3193" s="99" t="s">
        <v>4690</v>
      </c>
    </row>
    <row r="3194" ht="146.25" spans="1:10">
      <c r="A3194" s="108"/>
      <c r="B3194" s="108"/>
      <c r="C3194" s="103" t="s">
        <v>1399</v>
      </c>
      <c r="D3194" s="103" t="s">
        <v>1543</v>
      </c>
      <c r="E3194" s="99" t="s">
        <v>4628</v>
      </c>
      <c r="F3194" s="103" t="s">
        <v>1487</v>
      </c>
      <c r="G3194" s="99" t="s">
        <v>1477</v>
      </c>
      <c r="H3194" s="103" t="s">
        <v>1397</v>
      </c>
      <c r="I3194" s="103" t="s">
        <v>1423</v>
      </c>
      <c r="J3194" s="99" t="s">
        <v>4629</v>
      </c>
    </row>
    <row r="3195" ht="112.5" spans="1:10">
      <c r="A3195" s="108"/>
      <c r="B3195" s="108"/>
      <c r="C3195" s="103" t="s">
        <v>1404</v>
      </c>
      <c r="D3195" s="103" t="s">
        <v>1405</v>
      </c>
      <c r="E3195" s="99" t="s">
        <v>4630</v>
      </c>
      <c r="F3195" s="103" t="s">
        <v>1487</v>
      </c>
      <c r="G3195" s="99" t="s">
        <v>1426</v>
      </c>
      <c r="H3195" s="103" t="s">
        <v>1397</v>
      </c>
      <c r="I3195" s="103" t="s">
        <v>1423</v>
      </c>
      <c r="J3195" s="99" t="s">
        <v>4632</v>
      </c>
    </row>
    <row r="3196" ht="180" spans="1:10">
      <c r="A3196" s="110"/>
      <c r="B3196" s="110"/>
      <c r="C3196" s="103" t="s">
        <v>1404</v>
      </c>
      <c r="D3196" s="103" t="s">
        <v>1405</v>
      </c>
      <c r="E3196" s="99" t="s">
        <v>2221</v>
      </c>
      <c r="F3196" s="103" t="s">
        <v>1487</v>
      </c>
      <c r="G3196" s="99" t="s">
        <v>1874</v>
      </c>
      <c r="H3196" s="103" t="s">
        <v>1397</v>
      </c>
      <c r="I3196" s="103" t="s">
        <v>1423</v>
      </c>
      <c r="J3196" s="99" t="s">
        <v>2222</v>
      </c>
    </row>
    <row r="3197" ht="33.75" spans="1:10">
      <c r="A3197" s="106" t="s">
        <v>4691</v>
      </c>
      <c r="B3197" s="106" t="s">
        <v>4692</v>
      </c>
      <c r="C3197" s="103" t="s">
        <v>1379</v>
      </c>
      <c r="D3197" s="103" t="s">
        <v>1380</v>
      </c>
      <c r="E3197" s="99" t="s">
        <v>4650</v>
      </c>
      <c r="F3197" s="103" t="s">
        <v>1487</v>
      </c>
      <c r="G3197" s="99" t="s">
        <v>1517</v>
      </c>
      <c r="H3197" s="103" t="s">
        <v>4651</v>
      </c>
      <c r="I3197" s="103" t="s">
        <v>1384</v>
      </c>
      <c r="J3197" s="99" t="s">
        <v>4652</v>
      </c>
    </row>
    <row r="3198" ht="101.25" spans="1:10">
      <c r="A3198" s="108"/>
      <c r="B3198" s="108"/>
      <c r="C3198" s="103" t="s">
        <v>1379</v>
      </c>
      <c r="D3198" s="103" t="s">
        <v>1439</v>
      </c>
      <c r="E3198" s="99" t="s">
        <v>4653</v>
      </c>
      <c r="F3198" s="103" t="s">
        <v>1487</v>
      </c>
      <c r="G3198" s="99" t="s">
        <v>1396</v>
      </c>
      <c r="H3198" s="103" t="s">
        <v>1397</v>
      </c>
      <c r="I3198" s="103" t="s">
        <v>1423</v>
      </c>
      <c r="J3198" s="99" t="s">
        <v>4654</v>
      </c>
    </row>
    <row r="3199" ht="123.75" spans="1:10">
      <c r="A3199" s="108"/>
      <c r="B3199" s="108"/>
      <c r="C3199" s="103" t="s">
        <v>1379</v>
      </c>
      <c r="D3199" s="103" t="s">
        <v>1394</v>
      </c>
      <c r="E3199" s="99" t="s">
        <v>4655</v>
      </c>
      <c r="F3199" s="103" t="s">
        <v>1528</v>
      </c>
      <c r="G3199" s="99" t="s">
        <v>1396</v>
      </c>
      <c r="H3199" s="103" t="s">
        <v>1397</v>
      </c>
      <c r="I3199" s="103" t="s">
        <v>1423</v>
      </c>
      <c r="J3199" s="99" t="s">
        <v>4656</v>
      </c>
    </row>
    <row r="3200" ht="67.5" spans="1:10">
      <c r="A3200" s="108"/>
      <c r="B3200" s="108"/>
      <c r="C3200" s="103" t="s">
        <v>1399</v>
      </c>
      <c r="D3200" s="103" t="s">
        <v>1543</v>
      </c>
      <c r="E3200" s="99" t="s">
        <v>4657</v>
      </c>
      <c r="F3200" s="103" t="s">
        <v>1528</v>
      </c>
      <c r="G3200" s="99" t="s">
        <v>2011</v>
      </c>
      <c r="H3200" s="103" t="s">
        <v>1586</v>
      </c>
      <c r="I3200" s="103" t="s">
        <v>1423</v>
      </c>
      <c r="J3200" s="99" t="s">
        <v>4658</v>
      </c>
    </row>
    <row r="3201" ht="146.25" spans="1:10">
      <c r="A3201" s="110"/>
      <c r="B3201" s="110"/>
      <c r="C3201" s="103" t="s">
        <v>1404</v>
      </c>
      <c r="D3201" s="103" t="s">
        <v>1405</v>
      </c>
      <c r="E3201" s="99" t="s">
        <v>2947</v>
      </c>
      <c r="F3201" s="103" t="s">
        <v>1487</v>
      </c>
      <c r="G3201" s="99" t="s">
        <v>1426</v>
      </c>
      <c r="H3201" s="103" t="s">
        <v>1397</v>
      </c>
      <c r="I3201" s="103" t="s">
        <v>1423</v>
      </c>
      <c r="J3201" s="99" t="s">
        <v>4659</v>
      </c>
    </row>
    <row r="3202" ht="33.75" spans="1:10">
      <c r="A3202" s="106" t="s">
        <v>4693</v>
      </c>
      <c r="B3202" s="106" t="s">
        <v>4694</v>
      </c>
      <c r="C3202" s="103" t="s">
        <v>1379</v>
      </c>
      <c r="D3202" s="103" t="s">
        <v>1380</v>
      </c>
      <c r="E3202" s="99" t="s">
        <v>4650</v>
      </c>
      <c r="F3202" s="103" t="s">
        <v>1487</v>
      </c>
      <c r="G3202" s="99" t="s">
        <v>2231</v>
      </c>
      <c r="H3202" s="103" t="s">
        <v>4651</v>
      </c>
      <c r="I3202" s="103" t="s">
        <v>1384</v>
      </c>
      <c r="J3202" s="99" t="s">
        <v>4652</v>
      </c>
    </row>
    <row r="3203" ht="101.25" spans="1:10">
      <c r="A3203" s="108"/>
      <c r="B3203" s="108"/>
      <c r="C3203" s="103" t="s">
        <v>1379</v>
      </c>
      <c r="D3203" s="103" t="s">
        <v>1439</v>
      </c>
      <c r="E3203" s="99" t="s">
        <v>4653</v>
      </c>
      <c r="F3203" s="103" t="s">
        <v>1487</v>
      </c>
      <c r="G3203" s="99" t="s">
        <v>1396</v>
      </c>
      <c r="H3203" s="103" t="s">
        <v>1397</v>
      </c>
      <c r="I3203" s="103" t="s">
        <v>1423</v>
      </c>
      <c r="J3203" s="99" t="s">
        <v>4654</v>
      </c>
    </row>
    <row r="3204" ht="123.75" spans="1:10">
      <c r="A3204" s="108"/>
      <c r="B3204" s="108"/>
      <c r="C3204" s="103" t="s">
        <v>1379</v>
      </c>
      <c r="D3204" s="103" t="s">
        <v>1394</v>
      </c>
      <c r="E3204" s="99" t="s">
        <v>4655</v>
      </c>
      <c r="F3204" s="103" t="s">
        <v>1528</v>
      </c>
      <c r="G3204" s="99" t="s">
        <v>1396</v>
      </c>
      <c r="H3204" s="103" t="s">
        <v>1397</v>
      </c>
      <c r="I3204" s="103" t="s">
        <v>1423</v>
      </c>
      <c r="J3204" s="99" t="s">
        <v>4656</v>
      </c>
    </row>
    <row r="3205" ht="67.5" spans="1:10">
      <c r="A3205" s="108"/>
      <c r="B3205" s="108"/>
      <c r="C3205" s="103" t="s">
        <v>1399</v>
      </c>
      <c r="D3205" s="103" t="s">
        <v>1543</v>
      </c>
      <c r="E3205" s="99" t="s">
        <v>4657</v>
      </c>
      <c r="F3205" s="103" t="s">
        <v>1528</v>
      </c>
      <c r="G3205" s="99" t="s">
        <v>4695</v>
      </c>
      <c r="H3205" s="103" t="s">
        <v>1586</v>
      </c>
      <c r="I3205" s="103" t="s">
        <v>1423</v>
      </c>
      <c r="J3205" s="99" t="s">
        <v>4658</v>
      </c>
    </row>
    <row r="3206" ht="146.25" spans="1:10">
      <c r="A3206" s="110"/>
      <c r="B3206" s="110"/>
      <c r="C3206" s="103" t="s">
        <v>1404</v>
      </c>
      <c r="D3206" s="103" t="s">
        <v>1405</v>
      </c>
      <c r="E3206" s="99" t="s">
        <v>2947</v>
      </c>
      <c r="F3206" s="103" t="s">
        <v>1487</v>
      </c>
      <c r="G3206" s="99" t="s">
        <v>1426</v>
      </c>
      <c r="H3206" s="103" t="s">
        <v>1397</v>
      </c>
      <c r="I3206" s="103" t="s">
        <v>1423</v>
      </c>
      <c r="J3206" s="99" t="s">
        <v>4659</v>
      </c>
    </row>
    <row r="3207" spans="1:10">
      <c r="A3207" s="99" t="s">
        <v>4696</v>
      </c>
      <c r="B3207" s="104"/>
      <c r="C3207" s="104"/>
      <c r="D3207" s="104"/>
      <c r="E3207" s="104"/>
      <c r="F3207" s="105"/>
      <c r="G3207" s="104"/>
      <c r="H3207" s="105"/>
      <c r="I3207" s="105"/>
      <c r="J3207" s="104"/>
    </row>
    <row r="3208" spans="1:10">
      <c r="A3208" s="99" t="s">
        <v>4697</v>
      </c>
      <c r="B3208" s="104"/>
      <c r="C3208" s="104"/>
      <c r="D3208" s="104"/>
      <c r="E3208" s="104"/>
      <c r="F3208" s="105"/>
      <c r="G3208" s="104"/>
      <c r="H3208" s="105"/>
      <c r="I3208" s="105"/>
      <c r="J3208" s="104"/>
    </row>
    <row r="3209" ht="33.75" spans="1:10">
      <c r="A3209" s="106" t="s">
        <v>4698</v>
      </c>
      <c r="B3209" s="106" t="s">
        <v>4699</v>
      </c>
      <c r="C3209" s="103" t="s">
        <v>1379</v>
      </c>
      <c r="D3209" s="103" t="s">
        <v>1380</v>
      </c>
      <c r="E3209" s="99" t="s">
        <v>4700</v>
      </c>
      <c r="F3209" s="103" t="s">
        <v>1375</v>
      </c>
      <c r="G3209" s="99" t="s">
        <v>2810</v>
      </c>
      <c r="H3209" s="103" t="s">
        <v>1678</v>
      </c>
      <c r="I3209" s="103" t="s">
        <v>1384</v>
      </c>
      <c r="J3209" s="99" t="s">
        <v>4700</v>
      </c>
    </row>
    <row r="3210" ht="45" spans="1:10">
      <c r="A3210" s="108"/>
      <c r="B3210" s="108"/>
      <c r="C3210" s="103" t="s">
        <v>1379</v>
      </c>
      <c r="D3210" s="103" t="s">
        <v>1380</v>
      </c>
      <c r="E3210" s="99" t="s">
        <v>4701</v>
      </c>
      <c r="F3210" s="103" t="s">
        <v>1375</v>
      </c>
      <c r="G3210" s="99" t="s">
        <v>3718</v>
      </c>
      <c r="H3210" s="103" t="s">
        <v>1505</v>
      </c>
      <c r="I3210" s="103" t="s">
        <v>1384</v>
      </c>
      <c r="J3210" s="99" t="s">
        <v>4701</v>
      </c>
    </row>
    <row r="3211" ht="45" spans="1:10">
      <c r="A3211" s="108"/>
      <c r="B3211" s="108"/>
      <c r="C3211" s="103" t="s">
        <v>1379</v>
      </c>
      <c r="D3211" s="103" t="s">
        <v>1439</v>
      </c>
      <c r="E3211" s="99" t="s">
        <v>4702</v>
      </c>
      <c r="F3211" s="103" t="s">
        <v>1375</v>
      </c>
      <c r="G3211" s="99" t="s">
        <v>1396</v>
      </c>
      <c r="H3211" s="103" t="s">
        <v>1397</v>
      </c>
      <c r="I3211" s="103" t="s">
        <v>1384</v>
      </c>
      <c r="J3211" s="99" t="s">
        <v>4703</v>
      </c>
    </row>
    <row r="3212" ht="56.25" spans="1:10">
      <c r="A3212" s="108"/>
      <c r="B3212" s="108"/>
      <c r="C3212" s="103" t="s">
        <v>1379</v>
      </c>
      <c r="D3212" s="103" t="s">
        <v>1583</v>
      </c>
      <c r="E3212" s="99" t="s">
        <v>4704</v>
      </c>
      <c r="F3212" s="103" t="s">
        <v>1375</v>
      </c>
      <c r="G3212" s="99" t="s">
        <v>4705</v>
      </c>
      <c r="H3212" s="103" t="s">
        <v>4706</v>
      </c>
      <c r="I3212" s="103" t="s">
        <v>1384</v>
      </c>
      <c r="J3212" s="99" t="s">
        <v>4704</v>
      </c>
    </row>
    <row r="3213" ht="33.75" spans="1:10">
      <c r="A3213" s="108"/>
      <c r="B3213" s="108"/>
      <c r="C3213" s="103" t="s">
        <v>1399</v>
      </c>
      <c r="D3213" s="103" t="s">
        <v>1543</v>
      </c>
      <c r="E3213" s="99" t="s">
        <v>4707</v>
      </c>
      <c r="F3213" s="103" t="s">
        <v>1375</v>
      </c>
      <c r="G3213" s="99" t="s">
        <v>1396</v>
      </c>
      <c r="H3213" s="103" t="s">
        <v>1397</v>
      </c>
      <c r="I3213" s="103" t="s">
        <v>1384</v>
      </c>
      <c r="J3213" s="99" t="s">
        <v>4707</v>
      </c>
    </row>
    <row r="3214" ht="56.25" spans="1:10">
      <c r="A3214" s="108"/>
      <c r="B3214" s="108"/>
      <c r="C3214" s="103" t="s">
        <v>1399</v>
      </c>
      <c r="D3214" s="103" t="s">
        <v>1400</v>
      </c>
      <c r="E3214" s="99" t="s">
        <v>4708</v>
      </c>
      <c r="F3214" s="103" t="s">
        <v>1375</v>
      </c>
      <c r="G3214" s="99" t="s">
        <v>1396</v>
      </c>
      <c r="H3214" s="103" t="s">
        <v>1397</v>
      </c>
      <c r="I3214" s="103" t="s">
        <v>1384</v>
      </c>
      <c r="J3214" s="99" t="s">
        <v>4708</v>
      </c>
    </row>
    <row r="3215" ht="33.75" spans="1:10">
      <c r="A3215" s="108"/>
      <c r="B3215" s="108"/>
      <c r="C3215" s="103" t="s">
        <v>1399</v>
      </c>
      <c r="D3215" s="103" t="s">
        <v>1400</v>
      </c>
      <c r="E3215" s="99" t="s">
        <v>4709</v>
      </c>
      <c r="F3215" s="103" t="s">
        <v>1375</v>
      </c>
      <c r="G3215" s="99" t="s">
        <v>1517</v>
      </c>
      <c r="H3215" s="103" t="s">
        <v>1470</v>
      </c>
      <c r="I3215" s="103" t="s">
        <v>1384</v>
      </c>
      <c r="J3215" s="99" t="s">
        <v>4709</v>
      </c>
    </row>
    <row r="3216" ht="33.75" spans="1:10">
      <c r="A3216" s="110"/>
      <c r="B3216" s="110"/>
      <c r="C3216" s="103" t="s">
        <v>1404</v>
      </c>
      <c r="D3216" s="103" t="s">
        <v>1405</v>
      </c>
      <c r="E3216" s="99" t="s">
        <v>4710</v>
      </c>
      <c r="F3216" s="103" t="s">
        <v>1375</v>
      </c>
      <c r="G3216" s="99" t="s">
        <v>1396</v>
      </c>
      <c r="H3216" s="103" t="s">
        <v>1397</v>
      </c>
      <c r="I3216" s="103" t="s">
        <v>1384</v>
      </c>
      <c r="J3216" s="99" t="s">
        <v>4710</v>
      </c>
    </row>
    <row r="3217" ht="67.5" spans="1:10">
      <c r="A3217" s="106" t="s">
        <v>4711</v>
      </c>
      <c r="B3217" s="106" t="s">
        <v>4712</v>
      </c>
      <c r="C3217" s="103" t="s">
        <v>1379</v>
      </c>
      <c r="D3217" s="103" t="s">
        <v>1380</v>
      </c>
      <c r="E3217" s="99" t="s">
        <v>4713</v>
      </c>
      <c r="F3217" s="103" t="s">
        <v>1375</v>
      </c>
      <c r="G3217" s="99" t="s">
        <v>1565</v>
      </c>
      <c r="H3217" s="103" t="s">
        <v>1397</v>
      </c>
      <c r="I3217" s="103" t="s">
        <v>1384</v>
      </c>
      <c r="J3217" s="99" t="s">
        <v>4714</v>
      </c>
    </row>
    <row r="3218" ht="168.75" spans="1:10">
      <c r="A3218" s="108"/>
      <c r="B3218" s="108"/>
      <c r="C3218" s="103" t="s">
        <v>1379</v>
      </c>
      <c r="D3218" s="103" t="s">
        <v>1380</v>
      </c>
      <c r="E3218" s="99" t="s">
        <v>4715</v>
      </c>
      <c r="F3218" s="103" t="s">
        <v>1375</v>
      </c>
      <c r="G3218" s="99" t="s">
        <v>1577</v>
      </c>
      <c r="H3218" s="103" t="s">
        <v>1388</v>
      </c>
      <c r="I3218" s="103" t="s">
        <v>1384</v>
      </c>
      <c r="J3218" s="99" t="s">
        <v>4716</v>
      </c>
    </row>
    <row r="3219" ht="56.25" spans="1:10">
      <c r="A3219" s="108"/>
      <c r="B3219" s="108"/>
      <c r="C3219" s="103" t="s">
        <v>1379</v>
      </c>
      <c r="D3219" s="103" t="s">
        <v>1380</v>
      </c>
      <c r="E3219" s="99" t="s">
        <v>4717</v>
      </c>
      <c r="F3219" s="103" t="s">
        <v>1375</v>
      </c>
      <c r="G3219" s="99" t="s">
        <v>4718</v>
      </c>
      <c r="H3219" s="103" t="s">
        <v>2815</v>
      </c>
      <c r="I3219" s="103" t="s">
        <v>1384</v>
      </c>
      <c r="J3219" s="99" t="s">
        <v>4719</v>
      </c>
    </row>
    <row r="3220" ht="168.75" spans="1:10">
      <c r="A3220" s="108"/>
      <c r="B3220" s="108"/>
      <c r="C3220" s="103" t="s">
        <v>1399</v>
      </c>
      <c r="D3220" s="103" t="s">
        <v>1400</v>
      </c>
      <c r="E3220" s="99" t="s">
        <v>4715</v>
      </c>
      <c r="F3220" s="103" t="s">
        <v>1375</v>
      </c>
      <c r="G3220" s="99" t="s">
        <v>1577</v>
      </c>
      <c r="H3220" s="103" t="s">
        <v>1388</v>
      </c>
      <c r="I3220" s="103" t="s">
        <v>1384</v>
      </c>
      <c r="J3220" s="99" t="s">
        <v>4716</v>
      </c>
    </row>
    <row r="3221" ht="67.5" spans="1:10">
      <c r="A3221" s="110"/>
      <c r="B3221" s="110"/>
      <c r="C3221" s="103" t="s">
        <v>1404</v>
      </c>
      <c r="D3221" s="103" t="s">
        <v>1405</v>
      </c>
      <c r="E3221" s="99" t="s">
        <v>1693</v>
      </c>
      <c r="F3221" s="103" t="s">
        <v>1375</v>
      </c>
      <c r="G3221" s="99" t="s">
        <v>1568</v>
      </c>
      <c r="H3221" s="103" t="s">
        <v>1397</v>
      </c>
      <c r="I3221" s="103" t="s">
        <v>1384</v>
      </c>
      <c r="J3221" s="99" t="s">
        <v>4714</v>
      </c>
    </row>
    <row r="3222" ht="157.5" spans="1:10">
      <c r="A3222" s="106" t="s">
        <v>4720</v>
      </c>
      <c r="B3222" s="106" t="s">
        <v>4721</v>
      </c>
      <c r="C3222" s="103" t="s">
        <v>1379</v>
      </c>
      <c r="D3222" s="103" t="s">
        <v>1380</v>
      </c>
      <c r="E3222" s="99" t="s">
        <v>2195</v>
      </c>
      <c r="F3222" s="103" t="s">
        <v>1487</v>
      </c>
      <c r="G3222" s="99" t="s">
        <v>2979</v>
      </c>
      <c r="H3222" s="103" t="s">
        <v>2197</v>
      </c>
      <c r="I3222" s="103" t="s">
        <v>1384</v>
      </c>
      <c r="J3222" s="99" t="s">
        <v>4722</v>
      </c>
    </row>
    <row r="3223" ht="157.5" spans="1:10">
      <c r="A3223" s="108"/>
      <c r="B3223" s="108"/>
      <c r="C3223" s="103" t="s">
        <v>1379</v>
      </c>
      <c r="D3223" s="103" t="s">
        <v>1380</v>
      </c>
      <c r="E3223" s="99" t="s">
        <v>2199</v>
      </c>
      <c r="F3223" s="103" t="s">
        <v>1487</v>
      </c>
      <c r="G3223" s="99" t="s">
        <v>2979</v>
      </c>
      <c r="H3223" s="103" t="s">
        <v>1470</v>
      </c>
      <c r="I3223" s="103" t="s">
        <v>1384</v>
      </c>
      <c r="J3223" s="99" t="s">
        <v>4722</v>
      </c>
    </row>
    <row r="3224" ht="90" spans="1:10">
      <c r="A3224" s="108"/>
      <c r="B3224" s="108"/>
      <c r="C3224" s="103" t="s">
        <v>1379</v>
      </c>
      <c r="D3224" s="103" t="s">
        <v>1380</v>
      </c>
      <c r="E3224" s="99" t="s">
        <v>2202</v>
      </c>
      <c r="F3224" s="103" t="s">
        <v>1487</v>
      </c>
      <c r="G3224" s="99" t="s">
        <v>4723</v>
      </c>
      <c r="H3224" s="103" t="s">
        <v>1713</v>
      </c>
      <c r="I3224" s="103" t="s">
        <v>1384</v>
      </c>
      <c r="J3224" s="99" t="s">
        <v>4724</v>
      </c>
    </row>
    <row r="3225" ht="146.25" spans="1:10">
      <c r="A3225" s="108"/>
      <c r="B3225" s="108"/>
      <c r="C3225" s="103" t="s">
        <v>1379</v>
      </c>
      <c r="D3225" s="103" t="s">
        <v>1439</v>
      </c>
      <c r="E3225" s="99" t="s">
        <v>2205</v>
      </c>
      <c r="F3225" s="103" t="s">
        <v>1487</v>
      </c>
      <c r="G3225" s="99" t="s">
        <v>1396</v>
      </c>
      <c r="H3225" s="103" t="s">
        <v>1397</v>
      </c>
      <c r="I3225" s="103" t="s">
        <v>1384</v>
      </c>
      <c r="J3225" s="99" t="s">
        <v>2206</v>
      </c>
    </row>
    <row r="3226" ht="168.75" spans="1:10">
      <c r="A3226" s="108"/>
      <c r="B3226" s="108"/>
      <c r="C3226" s="103" t="s">
        <v>1379</v>
      </c>
      <c r="D3226" s="103" t="s">
        <v>1439</v>
      </c>
      <c r="E3226" s="99" t="s">
        <v>2207</v>
      </c>
      <c r="F3226" s="103" t="s">
        <v>1487</v>
      </c>
      <c r="G3226" s="99" t="s">
        <v>1396</v>
      </c>
      <c r="H3226" s="103" t="s">
        <v>1397</v>
      </c>
      <c r="I3226" s="103" t="s">
        <v>1384</v>
      </c>
      <c r="J3226" s="99" t="s">
        <v>2208</v>
      </c>
    </row>
    <row r="3227" ht="135" spans="1:10">
      <c r="A3227" s="108"/>
      <c r="B3227" s="108"/>
      <c r="C3227" s="103" t="s">
        <v>1379</v>
      </c>
      <c r="D3227" s="103" t="s">
        <v>1439</v>
      </c>
      <c r="E3227" s="99" t="s">
        <v>2209</v>
      </c>
      <c r="F3227" s="103" t="s">
        <v>1487</v>
      </c>
      <c r="G3227" s="99" t="s">
        <v>1396</v>
      </c>
      <c r="H3227" s="103" t="s">
        <v>1397</v>
      </c>
      <c r="I3227" s="103" t="s">
        <v>1384</v>
      </c>
      <c r="J3227" s="99" t="s">
        <v>2210</v>
      </c>
    </row>
    <row r="3228" ht="56.25" spans="1:10">
      <c r="A3228" s="108"/>
      <c r="B3228" s="108"/>
      <c r="C3228" s="103" t="s">
        <v>1379</v>
      </c>
      <c r="D3228" s="103" t="s">
        <v>1583</v>
      </c>
      <c r="E3228" s="99" t="s">
        <v>2211</v>
      </c>
      <c r="F3228" s="103" t="s">
        <v>1841</v>
      </c>
      <c r="G3228" s="99" t="s">
        <v>1624</v>
      </c>
      <c r="H3228" s="103" t="s">
        <v>1924</v>
      </c>
      <c r="I3228" s="103" t="s">
        <v>1384</v>
      </c>
      <c r="J3228" s="99" t="s">
        <v>4725</v>
      </c>
    </row>
    <row r="3229" ht="78.75" spans="1:10">
      <c r="A3229" s="108"/>
      <c r="B3229" s="108"/>
      <c r="C3229" s="103" t="s">
        <v>1399</v>
      </c>
      <c r="D3229" s="103" t="s">
        <v>1400</v>
      </c>
      <c r="E3229" s="99" t="s">
        <v>4726</v>
      </c>
      <c r="F3229" s="103" t="s">
        <v>1375</v>
      </c>
      <c r="G3229" s="99" t="s">
        <v>4727</v>
      </c>
      <c r="H3229" s="103" t="s">
        <v>1713</v>
      </c>
      <c r="I3229" s="103" t="s">
        <v>1384</v>
      </c>
      <c r="J3229" s="99" t="s">
        <v>4728</v>
      </c>
    </row>
    <row r="3230" ht="180" spans="1:10">
      <c r="A3230" s="110"/>
      <c r="B3230" s="110"/>
      <c r="C3230" s="103" t="s">
        <v>1404</v>
      </c>
      <c r="D3230" s="103" t="s">
        <v>1405</v>
      </c>
      <c r="E3230" s="99" t="s">
        <v>2221</v>
      </c>
      <c r="F3230" s="103" t="s">
        <v>1487</v>
      </c>
      <c r="G3230" s="99" t="s">
        <v>1565</v>
      </c>
      <c r="H3230" s="103" t="s">
        <v>1397</v>
      </c>
      <c r="I3230" s="103" t="s">
        <v>1384</v>
      </c>
      <c r="J3230" s="99" t="s">
        <v>2222</v>
      </c>
    </row>
    <row r="3231" ht="22.5" spans="1:10">
      <c r="A3231" s="106" t="s">
        <v>4729</v>
      </c>
      <c r="B3231" s="106" t="s">
        <v>1542</v>
      </c>
      <c r="C3231" s="103" t="s">
        <v>1379</v>
      </c>
      <c r="D3231" s="103" t="s">
        <v>1380</v>
      </c>
      <c r="E3231" s="99" t="s">
        <v>1542</v>
      </c>
      <c r="F3231" s="103" t="s">
        <v>1375</v>
      </c>
      <c r="G3231" s="99" t="s">
        <v>1542</v>
      </c>
      <c r="H3231" s="103" t="s">
        <v>1397</v>
      </c>
      <c r="I3231" s="103" t="s">
        <v>1384</v>
      </c>
      <c r="J3231" s="99" t="s">
        <v>1542</v>
      </c>
    </row>
    <row r="3232" ht="22.5" spans="1:10">
      <c r="A3232" s="108"/>
      <c r="B3232" s="108"/>
      <c r="C3232" s="103" t="s">
        <v>1399</v>
      </c>
      <c r="D3232" s="103" t="s">
        <v>1543</v>
      </c>
      <c r="E3232" s="99" t="s">
        <v>1542</v>
      </c>
      <c r="F3232" s="103" t="s">
        <v>1375</v>
      </c>
      <c r="G3232" s="99" t="s">
        <v>1542</v>
      </c>
      <c r="H3232" s="103" t="s">
        <v>1397</v>
      </c>
      <c r="I3232" s="103" t="s">
        <v>1384</v>
      </c>
      <c r="J3232" s="99" t="s">
        <v>1542</v>
      </c>
    </row>
    <row r="3233" ht="22.5" spans="1:10">
      <c r="A3233" s="110"/>
      <c r="B3233" s="110"/>
      <c r="C3233" s="103" t="s">
        <v>1404</v>
      </c>
      <c r="D3233" s="103" t="s">
        <v>1405</v>
      </c>
      <c r="E3233" s="99" t="s">
        <v>1542</v>
      </c>
      <c r="F3233" s="103" t="s">
        <v>1375</v>
      </c>
      <c r="G3233" s="99" t="s">
        <v>1542</v>
      </c>
      <c r="H3233" s="103" t="s">
        <v>1397</v>
      </c>
      <c r="I3233" s="103" t="s">
        <v>1384</v>
      </c>
      <c r="J3233" s="99" t="s">
        <v>1542</v>
      </c>
    </row>
    <row r="3234" ht="45" spans="1:10">
      <c r="A3234" s="106" t="s">
        <v>4730</v>
      </c>
      <c r="B3234" s="106" t="s">
        <v>4731</v>
      </c>
      <c r="C3234" s="103" t="s">
        <v>1379</v>
      </c>
      <c r="D3234" s="103" t="s">
        <v>1380</v>
      </c>
      <c r="E3234" s="99" t="s">
        <v>4732</v>
      </c>
      <c r="F3234" s="103" t="s">
        <v>1375</v>
      </c>
      <c r="G3234" s="99" t="s">
        <v>2304</v>
      </c>
      <c r="H3234" s="103" t="s">
        <v>1388</v>
      </c>
      <c r="I3234" s="103" t="s">
        <v>1384</v>
      </c>
      <c r="J3234" s="99" t="s">
        <v>4733</v>
      </c>
    </row>
    <row r="3235" ht="45" spans="1:10">
      <c r="A3235" s="108"/>
      <c r="B3235" s="108"/>
      <c r="C3235" s="103" t="s">
        <v>1379</v>
      </c>
      <c r="D3235" s="103" t="s">
        <v>1380</v>
      </c>
      <c r="E3235" s="99" t="s">
        <v>4734</v>
      </c>
      <c r="F3235" s="103" t="s">
        <v>1375</v>
      </c>
      <c r="G3235" s="99" t="s">
        <v>1396</v>
      </c>
      <c r="H3235" s="103" t="s">
        <v>1397</v>
      </c>
      <c r="I3235" s="103" t="s">
        <v>1384</v>
      </c>
      <c r="J3235" s="99" t="s">
        <v>4733</v>
      </c>
    </row>
    <row r="3236" ht="78.75" spans="1:10">
      <c r="A3236" s="108"/>
      <c r="B3236" s="108"/>
      <c r="C3236" s="103" t="s">
        <v>1379</v>
      </c>
      <c r="D3236" s="103" t="s">
        <v>1439</v>
      </c>
      <c r="E3236" s="99" t="s">
        <v>4735</v>
      </c>
      <c r="F3236" s="103" t="s">
        <v>1375</v>
      </c>
      <c r="G3236" s="99" t="s">
        <v>1396</v>
      </c>
      <c r="H3236" s="103" t="s">
        <v>1397</v>
      </c>
      <c r="I3236" s="103" t="s">
        <v>1384</v>
      </c>
      <c r="J3236" s="99" t="s">
        <v>4736</v>
      </c>
    </row>
    <row r="3237" ht="78.75" spans="1:10">
      <c r="A3237" s="108"/>
      <c r="B3237" s="108"/>
      <c r="C3237" s="103" t="s">
        <v>1379</v>
      </c>
      <c r="D3237" s="103" t="s">
        <v>1439</v>
      </c>
      <c r="E3237" s="99" t="s">
        <v>4737</v>
      </c>
      <c r="F3237" s="103" t="s">
        <v>1375</v>
      </c>
      <c r="G3237" s="99" t="s">
        <v>1426</v>
      </c>
      <c r="H3237" s="103" t="s">
        <v>1397</v>
      </c>
      <c r="I3237" s="103" t="s">
        <v>1384</v>
      </c>
      <c r="J3237" s="99" t="s">
        <v>4738</v>
      </c>
    </row>
    <row r="3238" ht="78.75" spans="1:10">
      <c r="A3238" s="108"/>
      <c r="B3238" s="108"/>
      <c r="C3238" s="103" t="s">
        <v>1399</v>
      </c>
      <c r="D3238" s="103" t="s">
        <v>1400</v>
      </c>
      <c r="E3238" s="99" t="s">
        <v>4739</v>
      </c>
      <c r="F3238" s="103" t="s">
        <v>1375</v>
      </c>
      <c r="G3238" s="99" t="s">
        <v>1585</v>
      </c>
      <c r="H3238" s="103" t="s">
        <v>1397</v>
      </c>
      <c r="I3238" s="103" t="s">
        <v>1384</v>
      </c>
      <c r="J3238" s="99" t="s">
        <v>4740</v>
      </c>
    </row>
    <row r="3239" ht="22.5" spans="1:10">
      <c r="A3239" s="110"/>
      <c r="B3239" s="110"/>
      <c r="C3239" s="103" t="s">
        <v>1404</v>
      </c>
      <c r="D3239" s="103" t="s">
        <v>1405</v>
      </c>
      <c r="E3239" s="99" t="s">
        <v>1693</v>
      </c>
      <c r="F3239" s="103" t="s">
        <v>1375</v>
      </c>
      <c r="G3239" s="99" t="s">
        <v>1949</v>
      </c>
      <c r="H3239" s="103" t="s">
        <v>1397</v>
      </c>
      <c r="I3239" s="103" t="s">
        <v>1384</v>
      </c>
      <c r="J3239" s="99" t="s">
        <v>4741</v>
      </c>
    </row>
    <row r="3240" ht="112.5" spans="1:10">
      <c r="A3240" s="106" t="s">
        <v>4742</v>
      </c>
      <c r="B3240" s="106" t="s">
        <v>4743</v>
      </c>
      <c r="C3240" s="103" t="s">
        <v>1379</v>
      </c>
      <c r="D3240" s="103" t="s">
        <v>1380</v>
      </c>
      <c r="E3240" s="99" t="s">
        <v>4744</v>
      </c>
      <c r="F3240" s="103" t="s">
        <v>1375</v>
      </c>
      <c r="G3240" s="99" t="s">
        <v>1396</v>
      </c>
      <c r="H3240" s="103" t="s">
        <v>1397</v>
      </c>
      <c r="I3240" s="103" t="s">
        <v>1384</v>
      </c>
      <c r="J3240" s="99" t="s">
        <v>4745</v>
      </c>
    </row>
    <row r="3241" ht="112.5" spans="1:10">
      <c r="A3241" s="108"/>
      <c r="B3241" s="108"/>
      <c r="C3241" s="103" t="s">
        <v>1379</v>
      </c>
      <c r="D3241" s="103" t="s">
        <v>1380</v>
      </c>
      <c r="E3241" s="99" t="s">
        <v>4746</v>
      </c>
      <c r="F3241" s="103" t="s">
        <v>1375</v>
      </c>
      <c r="G3241" s="99" t="s">
        <v>1396</v>
      </c>
      <c r="H3241" s="103" t="s">
        <v>1397</v>
      </c>
      <c r="I3241" s="103" t="s">
        <v>1384</v>
      </c>
      <c r="J3241" s="99" t="s">
        <v>4745</v>
      </c>
    </row>
    <row r="3242" ht="112.5" spans="1:10">
      <c r="A3242" s="108"/>
      <c r="B3242" s="108"/>
      <c r="C3242" s="103" t="s">
        <v>1399</v>
      </c>
      <c r="D3242" s="103" t="s">
        <v>1400</v>
      </c>
      <c r="E3242" s="99" t="s">
        <v>4747</v>
      </c>
      <c r="F3242" s="103" t="s">
        <v>1375</v>
      </c>
      <c r="G3242" s="99" t="s">
        <v>4748</v>
      </c>
      <c r="H3242" s="103" t="s">
        <v>1713</v>
      </c>
      <c r="I3242" s="103" t="s">
        <v>1384</v>
      </c>
      <c r="J3242" s="99" t="s">
        <v>4745</v>
      </c>
    </row>
    <row r="3243" ht="22.5" spans="1:10">
      <c r="A3243" s="110"/>
      <c r="B3243" s="110"/>
      <c r="C3243" s="103" t="s">
        <v>1404</v>
      </c>
      <c r="D3243" s="103" t="s">
        <v>1405</v>
      </c>
      <c r="E3243" s="99" t="s">
        <v>4749</v>
      </c>
      <c r="F3243" s="103" t="s">
        <v>1375</v>
      </c>
      <c r="G3243" s="99" t="s">
        <v>1565</v>
      </c>
      <c r="H3243" s="103" t="s">
        <v>1397</v>
      </c>
      <c r="I3243" s="103" t="s">
        <v>1384</v>
      </c>
      <c r="J3243" s="99" t="s">
        <v>4749</v>
      </c>
    </row>
    <row r="3244" ht="146.25" spans="1:10">
      <c r="A3244" s="106" t="s">
        <v>3454</v>
      </c>
      <c r="B3244" s="106" t="s">
        <v>3455</v>
      </c>
      <c r="C3244" s="103" t="s">
        <v>1379</v>
      </c>
      <c r="D3244" s="103" t="s">
        <v>1380</v>
      </c>
      <c r="E3244" s="99" t="s">
        <v>3456</v>
      </c>
      <c r="F3244" s="103" t="s">
        <v>1528</v>
      </c>
      <c r="G3244" s="99" t="s">
        <v>4750</v>
      </c>
      <c r="H3244" s="103" t="s">
        <v>1678</v>
      </c>
      <c r="I3244" s="103" t="s">
        <v>1384</v>
      </c>
      <c r="J3244" s="99" t="s">
        <v>3457</v>
      </c>
    </row>
    <row r="3245" ht="146.25" spans="1:10">
      <c r="A3245" s="108"/>
      <c r="B3245" s="108"/>
      <c r="C3245" s="103" t="s">
        <v>1379</v>
      </c>
      <c r="D3245" s="103" t="s">
        <v>1380</v>
      </c>
      <c r="E3245" s="99" t="s">
        <v>3458</v>
      </c>
      <c r="F3245" s="103" t="s">
        <v>1528</v>
      </c>
      <c r="G3245" s="99" t="s">
        <v>2231</v>
      </c>
      <c r="H3245" s="103" t="s">
        <v>1678</v>
      </c>
      <c r="I3245" s="103" t="s">
        <v>1384</v>
      </c>
      <c r="J3245" s="99" t="s">
        <v>3459</v>
      </c>
    </row>
    <row r="3246" ht="22.5" spans="1:10">
      <c r="A3246" s="106" t="s">
        <v>4751</v>
      </c>
      <c r="B3246" s="106" t="s">
        <v>1542</v>
      </c>
      <c r="C3246" s="103" t="s">
        <v>1379</v>
      </c>
      <c r="D3246" s="103" t="s">
        <v>1380</v>
      </c>
      <c r="E3246" s="99" t="s">
        <v>1542</v>
      </c>
      <c r="F3246" s="103" t="s">
        <v>1375</v>
      </c>
      <c r="G3246" s="99" t="s">
        <v>1542</v>
      </c>
      <c r="H3246" s="103" t="s">
        <v>1397</v>
      </c>
      <c r="I3246" s="103" t="s">
        <v>1384</v>
      </c>
      <c r="J3246" s="99" t="s">
        <v>1542</v>
      </c>
    </row>
    <row r="3247" ht="22.5" spans="1:10">
      <c r="A3247" s="108"/>
      <c r="B3247" s="108"/>
      <c r="C3247" s="103" t="s">
        <v>1399</v>
      </c>
      <c r="D3247" s="103" t="s">
        <v>1543</v>
      </c>
      <c r="E3247" s="99" t="s">
        <v>1542</v>
      </c>
      <c r="F3247" s="103" t="s">
        <v>1375</v>
      </c>
      <c r="G3247" s="99" t="s">
        <v>1542</v>
      </c>
      <c r="H3247" s="103" t="s">
        <v>1397</v>
      </c>
      <c r="I3247" s="103" t="s">
        <v>1384</v>
      </c>
      <c r="J3247" s="99" t="s">
        <v>1542</v>
      </c>
    </row>
    <row r="3248" ht="22.5" spans="1:10">
      <c r="A3248" s="110"/>
      <c r="B3248" s="110"/>
      <c r="C3248" s="103" t="s">
        <v>1404</v>
      </c>
      <c r="D3248" s="103" t="s">
        <v>1405</v>
      </c>
      <c r="E3248" s="99" t="s">
        <v>1542</v>
      </c>
      <c r="F3248" s="103" t="s">
        <v>1375</v>
      </c>
      <c r="G3248" s="99" t="s">
        <v>1542</v>
      </c>
      <c r="H3248" s="103" t="s">
        <v>1397</v>
      </c>
      <c r="I3248" s="103" t="s">
        <v>1384</v>
      </c>
      <c r="J3248" s="99" t="s">
        <v>1542</v>
      </c>
    </row>
    <row r="3249" ht="56.25" spans="1:10">
      <c r="A3249" s="106" t="s">
        <v>4752</v>
      </c>
      <c r="B3249" s="106" t="s">
        <v>4753</v>
      </c>
      <c r="C3249" s="103" t="s">
        <v>1379</v>
      </c>
      <c r="D3249" s="103" t="s">
        <v>1380</v>
      </c>
      <c r="E3249" s="99" t="s">
        <v>4754</v>
      </c>
      <c r="F3249" s="103" t="s">
        <v>1375</v>
      </c>
      <c r="G3249" s="99" t="s">
        <v>1396</v>
      </c>
      <c r="H3249" s="103" t="s">
        <v>1397</v>
      </c>
      <c r="I3249" s="103" t="s">
        <v>1384</v>
      </c>
      <c r="J3249" s="99" t="s">
        <v>4755</v>
      </c>
    </row>
    <row r="3250" ht="67.5" spans="1:10">
      <c r="A3250" s="108"/>
      <c r="B3250" s="108"/>
      <c r="C3250" s="103" t="s">
        <v>1379</v>
      </c>
      <c r="D3250" s="103" t="s">
        <v>1439</v>
      </c>
      <c r="E3250" s="99" t="s">
        <v>4756</v>
      </c>
      <c r="F3250" s="103" t="s">
        <v>1375</v>
      </c>
      <c r="G3250" s="99" t="s">
        <v>1396</v>
      </c>
      <c r="H3250" s="103" t="s">
        <v>1397</v>
      </c>
      <c r="I3250" s="103" t="s">
        <v>1384</v>
      </c>
      <c r="J3250" s="99" t="s">
        <v>4756</v>
      </c>
    </row>
    <row r="3251" ht="45" spans="1:10">
      <c r="A3251" s="108"/>
      <c r="B3251" s="108"/>
      <c r="C3251" s="103" t="s">
        <v>1399</v>
      </c>
      <c r="D3251" s="103" t="s">
        <v>1543</v>
      </c>
      <c r="E3251" s="99" t="s">
        <v>4757</v>
      </c>
      <c r="F3251" s="103" t="s">
        <v>1375</v>
      </c>
      <c r="G3251" s="99" t="s">
        <v>1396</v>
      </c>
      <c r="H3251" s="103" t="s">
        <v>1397</v>
      </c>
      <c r="I3251" s="103" t="s">
        <v>1384</v>
      </c>
      <c r="J3251" s="99" t="s">
        <v>4758</v>
      </c>
    </row>
    <row r="3252" ht="22.5" spans="1:10">
      <c r="A3252" s="110"/>
      <c r="B3252" s="110"/>
      <c r="C3252" s="103" t="s">
        <v>1404</v>
      </c>
      <c r="D3252" s="103" t="s">
        <v>1405</v>
      </c>
      <c r="E3252" s="99" t="s">
        <v>4759</v>
      </c>
      <c r="F3252" s="103" t="s">
        <v>1375</v>
      </c>
      <c r="G3252" s="99" t="s">
        <v>1568</v>
      </c>
      <c r="H3252" s="103" t="s">
        <v>1397</v>
      </c>
      <c r="I3252" s="103" t="s">
        <v>1384</v>
      </c>
      <c r="J3252" s="99" t="s">
        <v>4741</v>
      </c>
    </row>
    <row r="3253" ht="45" spans="1:10">
      <c r="A3253" s="106" t="s">
        <v>4760</v>
      </c>
      <c r="B3253" s="106" t="s">
        <v>4761</v>
      </c>
      <c r="C3253" s="103" t="s">
        <v>1379</v>
      </c>
      <c r="D3253" s="103" t="s">
        <v>1380</v>
      </c>
      <c r="E3253" s="99" t="s">
        <v>4762</v>
      </c>
      <c r="F3253" s="103" t="s">
        <v>1375</v>
      </c>
      <c r="G3253" s="99" t="s">
        <v>1624</v>
      </c>
      <c r="H3253" s="103" t="s">
        <v>1713</v>
      </c>
      <c r="I3253" s="103" t="s">
        <v>1384</v>
      </c>
      <c r="J3253" s="99" t="s">
        <v>4762</v>
      </c>
    </row>
    <row r="3254" ht="45" spans="1:10">
      <c r="A3254" s="108"/>
      <c r="B3254" s="108"/>
      <c r="C3254" s="103" t="s">
        <v>1379</v>
      </c>
      <c r="D3254" s="103" t="s">
        <v>1380</v>
      </c>
      <c r="E3254" s="99" t="s">
        <v>4763</v>
      </c>
      <c r="F3254" s="103" t="s">
        <v>1375</v>
      </c>
      <c r="G3254" s="99" t="s">
        <v>1988</v>
      </c>
      <c r="H3254" s="103" t="s">
        <v>4453</v>
      </c>
      <c r="I3254" s="103" t="s">
        <v>1384</v>
      </c>
      <c r="J3254" s="99" t="s">
        <v>4763</v>
      </c>
    </row>
    <row r="3255" ht="45" spans="1:10">
      <c r="A3255" s="108"/>
      <c r="B3255" s="108"/>
      <c r="C3255" s="103" t="s">
        <v>1379</v>
      </c>
      <c r="D3255" s="103" t="s">
        <v>1380</v>
      </c>
      <c r="E3255" s="99" t="s">
        <v>4764</v>
      </c>
      <c r="F3255" s="103" t="s">
        <v>1375</v>
      </c>
      <c r="G3255" s="99" t="s">
        <v>4765</v>
      </c>
      <c r="H3255" s="103" t="s">
        <v>1678</v>
      </c>
      <c r="I3255" s="103" t="s">
        <v>1384</v>
      </c>
      <c r="J3255" s="99" t="s">
        <v>4766</v>
      </c>
    </row>
    <row r="3256" ht="123.75" spans="1:10">
      <c r="A3256" s="108"/>
      <c r="B3256" s="108"/>
      <c r="C3256" s="103" t="s">
        <v>1379</v>
      </c>
      <c r="D3256" s="103" t="s">
        <v>1380</v>
      </c>
      <c r="E3256" s="99" t="s">
        <v>4767</v>
      </c>
      <c r="F3256" s="103" t="s">
        <v>1375</v>
      </c>
      <c r="G3256" s="99" t="s">
        <v>1479</v>
      </c>
      <c r="H3256" s="103" t="s">
        <v>1470</v>
      </c>
      <c r="I3256" s="103" t="s">
        <v>1384</v>
      </c>
      <c r="J3256" s="99" t="s">
        <v>4768</v>
      </c>
    </row>
    <row r="3257" ht="56.25" spans="1:10">
      <c r="A3257" s="108"/>
      <c r="B3257" s="108"/>
      <c r="C3257" s="103" t="s">
        <v>1399</v>
      </c>
      <c r="D3257" s="103" t="s">
        <v>1400</v>
      </c>
      <c r="E3257" s="99" t="s">
        <v>4769</v>
      </c>
      <c r="F3257" s="103" t="s">
        <v>1375</v>
      </c>
      <c r="G3257" s="99" t="s">
        <v>1565</v>
      </c>
      <c r="H3257" s="103" t="s">
        <v>1397</v>
      </c>
      <c r="I3257" s="103" t="s">
        <v>1384</v>
      </c>
      <c r="J3257" s="99" t="s">
        <v>4770</v>
      </c>
    </row>
    <row r="3258" ht="56.25" spans="1:10">
      <c r="A3258" s="108"/>
      <c r="B3258" s="108"/>
      <c r="C3258" s="103" t="s">
        <v>1399</v>
      </c>
      <c r="D3258" s="103" t="s">
        <v>1400</v>
      </c>
      <c r="E3258" s="99" t="s">
        <v>4771</v>
      </c>
      <c r="F3258" s="103" t="s">
        <v>1375</v>
      </c>
      <c r="G3258" s="99" t="s">
        <v>1565</v>
      </c>
      <c r="H3258" s="103" t="s">
        <v>1397</v>
      </c>
      <c r="I3258" s="103" t="s">
        <v>1384</v>
      </c>
      <c r="J3258" s="99" t="s">
        <v>4770</v>
      </c>
    </row>
    <row r="3259" ht="56.25" spans="1:10">
      <c r="A3259" s="108"/>
      <c r="B3259" s="108"/>
      <c r="C3259" s="103" t="s">
        <v>1399</v>
      </c>
      <c r="D3259" s="103" t="s">
        <v>1400</v>
      </c>
      <c r="E3259" s="99" t="s">
        <v>4772</v>
      </c>
      <c r="F3259" s="103" t="s">
        <v>1375</v>
      </c>
      <c r="G3259" s="99" t="s">
        <v>1565</v>
      </c>
      <c r="H3259" s="103" t="s">
        <v>1397</v>
      </c>
      <c r="I3259" s="103" t="s">
        <v>1384</v>
      </c>
      <c r="J3259" s="99" t="s">
        <v>4770</v>
      </c>
    </row>
    <row r="3260" ht="22.5" spans="1:10">
      <c r="A3260" s="110"/>
      <c r="B3260" s="110"/>
      <c r="C3260" s="103" t="s">
        <v>1404</v>
      </c>
      <c r="D3260" s="103" t="s">
        <v>1405</v>
      </c>
      <c r="E3260" s="99" t="s">
        <v>1693</v>
      </c>
      <c r="F3260" s="103" t="s">
        <v>1375</v>
      </c>
      <c r="G3260" s="99" t="s">
        <v>1568</v>
      </c>
      <c r="H3260" s="103" t="s">
        <v>1397</v>
      </c>
      <c r="I3260" s="103" t="s">
        <v>1384</v>
      </c>
      <c r="J3260" s="99" t="s">
        <v>4741</v>
      </c>
    </row>
    <row r="3261" ht="101.25" spans="1:10">
      <c r="A3261" s="106" t="s">
        <v>4773</v>
      </c>
      <c r="B3261" s="106" t="s">
        <v>4774</v>
      </c>
      <c r="C3261" s="103" t="s">
        <v>1379</v>
      </c>
      <c r="D3261" s="103" t="s">
        <v>1380</v>
      </c>
      <c r="E3261" s="99" t="s">
        <v>4775</v>
      </c>
      <c r="F3261" s="103" t="s">
        <v>1375</v>
      </c>
      <c r="G3261" s="99" t="s">
        <v>4776</v>
      </c>
      <c r="H3261" s="103" t="s">
        <v>1397</v>
      </c>
      <c r="I3261" s="103" t="s">
        <v>1384</v>
      </c>
      <c r="J3261" s="99" t="s">
        <v>4777</v>
      </c>
    </row>
    <row r="3262" ht="45" spans="1:10">
      <c r="A3262" s="108"/>
      <c r="B3262" s="108"/>
      <c r="C3262" s="103" t="s">
        <v>1379</v>
      </c>
      <c r="D3262" s="103" t="s">
        <v>1380</v>
      </c>
      <c r="E3262" s="99" t="s">
        <v>4778</v>
      </c>
      <c r="F3262" s="103" t="s">
        <v>1375</v>
      </c>
      <c r="G3262" s="99" t="s">
        <v>4779</v>
      </c>
      <c r="H3262" s="103" t="s">
        <v>1397</v>
      </c>
      <c r="I3262" s="103" t="s">
        <v>1384</v>
      </c>
      <c r="J3262" s="99" t="s">
        <v>4778</v>
      </c>
    </row>
    <row r="3263" ht="45" spans="1:10">
      <c r="A3263" s="108"/>
      <c r="B3263" s="108"/>
      <c r="C3263" s="103" t="s">
        <v>1379</v>
      </c>
      <c r="D3263" s="103" t="s">
        <v>1380</v>
      </c>
      <c r="E3263" s="99" t="s">
        <v>4780</v>
      </c>
      <c r="F3263" s="103" t="s">
        <v>1375</v>
      </c>
      <c r="G3263" s="99" t="s">
        <v>4781</v>
      </c>
      <c r="H3263" s="103" t="s">
        <v>1397</v>
      </c>
      <c r="I3263" s="103" t="s">
        <v>1384</v>
      </c>
      <c r="J3263" s="99" t="s">
        <v>4782</v>
      </c>
    </row>
    <row r="3264" ht="33.75" spans="1:10">
      <c r="A3264" s="108"/>
      <c r="B3264" s="108"/>
      <c r="C3264" s="103" t="s">
        <v>1379</v>
      </c>
      <c r="D3264" s="103" t="s">
        <v>1380</v>
      </c>
      <c r="E3264" s="99" t="s">
        <v>4783</v>
      </c>
      <c r="F3264" s="103" t="s">
        <v>1375</v>
      </c>
      <c r="G3264" s="99" t="s">
        <v>4784</v>
      </c>
      <c r="H3264" s="103" t="s">
        <v>1397</v>
      </c>
      <c r="I3264" s="103" t="s">
        <v>1384</v>
      </c>
      <c r="J3264" s="99" t="s">
        <v>4785</v>
      </c>
    </row>
    <row r="3265" ht="67.5" spans="1:10">
      <c r="A3265" s="108"/>
      <c r="B3265" s="108"/>
      <c r="C3265" s="103" t="s">
        <v>1379</v>
      </c>
      <c r="D3265" s="103" t="s">
        <v>1439</v>
      </c>
      <c r="E3265" s="99" t="s">
        <v>4786</v>
      </c>
      <c r="F3265" s="103" t="s">
        <v>1375</v>
      </c>
      <c r="G3265" s="99" t="s">
        <v>1927</v>
      </c>
      <c r="H3265" s="103" t="s">
        <v>1397</v>
      </c>
      <c r="I3265" s="103" t="s">
        <v>1384</v>
      </c>
      <c r="J3265" s="99" t="s">
        <v>4787</v>
      </c>
    </row>
    <row r="3266" ht="78.75" spans="1:10">
      <c r="A3266" s="108"/>
      <c r="B3266" s="108"/>
      <c r="C3266" s="103" t="s">
        <v>1399</v>
      </c>
      <c r="D3266" s="103" t="s">
        <v>1400</v>
      </c>
      <c r="E3266" s="99" t="s">
        <v>4788</v>
      </c>
      <c r="F3266" s="103" t="s">
        <v>1375</v>
      </c>
      <c r="G3266" s="99" t="s">
        <v>1565</v>
      </c>
      <c r="H3266" s="103" t="s">
        <v>1397</v>
      </c>
      <c r="I3266" s="103" t="s">
        <v>1384</v>
      </c>
      <c r="J3266" s="99" t="s">
        <v>4789</v>
      </c>
    </row>
    <row r="3267" ht="67.5" spans="1:10">
      <c r="A3267" s="108"/>
      <c r="B3267" s="108"/>
      <c r="C3267" s="103" t="s">
        <v>1399</v>
      </c>
      <c r="D3267" s="103" t="s">
        <v>1400</v>
      </c>
      <c r="E3267" s="99" t="s">
        <v>4790</v>
      </c>
      <c r="F3267" s="103" t="s">
        <v>1375</v>
      </c>
      <c r="G3267" s="99" t="s">
        <v>1396</v>
      </c>
      <c r="H3267" s="103" t="s">
        <v>1397</v>
      </c>
      <c r="I3267" s="103" t="s">
        <v>1384</v>
      </c>
      <c r="J3267" s="99" t="s">
        <v>4791</v>
      </c>
    </row>
    <row r="3268" ht="56.25" spans="1:10">
      <c r="A3268" s="110"/>
      <c r="B3268" s="110"/>
      <c r="C3268" s="103" t="s">
        <v>1404</v>
      </c>
      <c r="D3268" s="103" t="s">
        <v>1405</v>
      </c>
      <c r="E3268" s="99" t="s">
        <v>4792</v>
      </c>
      <c r="F3268" s="103" t="s">
        <v>1375</v>
      </c>
      <c r="G3268" s="99" t="s">
        <v>1565</v>
      </c>
      <c r="H3268" s="103" t="s">
        <v>1397</v>
      </c>
      <c r="I3268" s="103" t="s">
        <v>1384</v>
      </c>
      <c r="J3268" s="99" t="s">
        <v>4792</v>
      </c>
    </row>
    <row r="3269" ht="45" spans="1:10">
      <c r="A3269" s="106" t="s">
        <v>1514</v>
      </c>
      <c r="B3269" s="106" t="s">
        <v>4793</v>
      </c>
      <c r="C3269" s="103" t="s">
        <v>1379</v>
      </c>
      <c r="D3269" s="103" t="s">
        <v>1380</v>
      </c>
      <c r="E3269" s="99" t="s">
        <v>4794</v>
      </c>
      <c r="F3269" s="103" t="s">
        <v>1375</v>
      </c>
      <c r="G3269" s="99" t="s">
        <v>2539</v>
      </c>
      <c r="H3269" s="103" t="s">
        <v>1678</v>
      </c>
      <c r="I3269" s="103" t="s">
        <v>1384</v>
      </c>
      <c r="J3269" s="99" t="s">
        <v>4795</v>
      </c>
    </row>
    <row r="3270" ht="45" spans="1:10">
      <c r="A3270" s="108"/>
      <c r="B3270" s="108"/>
      <c r="C3270" s="103" t="s">
        <v>1379</v>
      </c>
      <c r="D3270" s="103" t="s">
        <v>1380</v>
      </c>
      <c r="E3270" s="99" t="s">
        <v>4796</v>
      </c>
      <c r="F3270" s="103" t="s">
        <v>1375</v>
      </c>
      <c r="G3270" s="99" t="s">
        <v>2231</v>
      </c>
      <c r="H3270" s="103" t="s">
        <v>1991</v>
      </c>
      <c r="I3270" s="103" t="s">
        <v>1384</v>
      </c>
      <c r="J3270" s="99" t="s">
        <v>4795</v>
      </c>
    </row>
    <row r="3271" ht="45" spans="1:10">
      <c r="A3271" s="108"/>
      <c r="B3271" s="108"/>
      <c r="C3271" s="103" t="s">
        <v>1399</v>
      </c>
      <c r="D3271" s="103" t="s">
        <v>1543</v>
      </c>
      <c r="E3271" s="99" t="s">
        <v>4797</v>
      </c>
      <c r="F3271" s="103" t="s">
        <v>1375</v>
      </c>
      <c r="G3271" s="99" t="s">
        <v>4798</v>
      </c>
      <c r="H3271" s="103" t="s">
        <v>1397</v>
      </c>
      <c r="I3271" s="103" t="s">
        <v>1423</v>
      </c>
      <c r="J3271" s="99" t="s">
        <v>4795</v>
      </c>
    </row>
    <row r="3272" ht="45" spans="1:10">
      <c r="A3272" s="108"/>
      <c r="B3272" s="108"/>
      <c r="C3272" s="103" t="s">
        <v>1399</v>
      </c>
      <c r="D3272" s="103" t="s">
        <v>1503</v>
      </c>
      <c r="E3272" s="99" t="s">
        <v>4799</v>
      </c>
      <c r="F3272" s="103" t="s">
        <v>1375</v>
      </c>
      <c r="G3272" s="99" t="s">
        <v>2231</v>
      </c>
      <c r="H3272" s="103" t="s">
        <v>1505</v>
      </c>
      <c r="I3272" s="103" t="s">
        <v>1384</v>
      </c>
      <c r="J3272" s="99" t="s">
        <v>4795</v>
      </c>
    </row>
    <row r="3273" ht="45" spans="1:10">
      <c r="A3273" s="110"/>
      <c r="B3273" s="110"/>
      <c r="C3273" s="103" t="s">
        <v>1404</v>
      </c>
      <c r="D3273" s="103" t="s">
        <v>1405</v>
      </c>
      <c r="E3273" s="99" t="s">
        <v>2947</v>
      </c>
      <c r="F3273" s="103" t="s">
        <v>1375</v>
      </c>
      <c r="G3273" s="99" t="s">
        <v>1426</v>
      </c>
      <c r="H3273" s="103" t="s">
        <v>1397</v>
      </c>
      <c r="I3273" s="103" t="s">
        <v>1384</v>
      </c>
      <c r="J3273" s="99" t="s">
        <v>4795</v>
      </c>
    </row>
    <row r="3274" ht="33.75" spans="1:10">
      <c r="A3274" s="106" t="s">
        <v>4800</v>
      </c>
      <c r="B3274" s="106" t="s">
        <v>4801</v>
      </c>
      <c r="C3274" s="103" t="s">
        <v>1379</v>
      </c>
      <c r="D3274" s="103" t="s">
        <v>1380</v>
      </c>
      <c r="E3274" s="99" t="s">
        <v>4802</v>
      </c>
      <c r="F3274" s="103" t="s">
        <v>1375</v>
      </c>
      <c r="G3274" s="99" t="s">
        <v>4803</v>
      </c>
      <c r="H3274" s="103" t="s">
        <v>1678</v>
      </c>
      <c r="I3274" s="103" t="s">
        <v>1384</v>
      </c>
      <c r="J3274" s="99" t="s">
        <v>4804</v>
      </c>
    </row>
    <row r="3275" ht="56.25" spans="1:10">
      <c r="A3275" s="108"/>
      <c r="B3275" s="108"/>
      <c r="C3275" s="103" t="s">
        <v>1379</v>
      </c>
      <c r="D3275" s="103" t="s">
        <v>1380</v>
      </c>
      <c r="E3275" s="99" t="s">
        <v>4805</v>
      </c>
      <c r="F3275" s="103" t="s">
        <v>1375</v>
      </c>
      <c r="G3275" s="99" t="s">
        <v>3620</v>
      </c>
      <c r="H3275" s="103" t="s">
        <v>1397</v>
      </c>
      <c r="I3275" s="103" t="s">
        <v>1384</v>
      </c>
      <c r="J3275" s="99" t="s">
        <v>4805</v>
      </c>
    </row>
    <row r="3276" ht="67.5" spans="1:10">
      <c r="A3276" s="108"/>
      <c r="B3276" s="108"/>
      <c r="C3276" s="103" t="s">
        <v>1379</v>
      </c>
      <c r="D3276" s="103" t="s">
        <v>1380</v>
      </c>
      <c r="E3276" s="99" t="s">
        <v>4806</v>
      </c>
      <c r="F3276" s="103" t="s">
        <v>1375</v>
      </c>
      <c r="G3276" s="99" t="s">
        <v>1396</v>
      </c>
      <c r="H3276" s="103" t="s">
        <v>1397</v>
      </c>
      <c r="I3276" s="103" t="s">
        <v>1384</v>
      </c>
      <c r="J3276" s="99" t="s">
        <v>4807</v>
      </c>
    </row>
    <row r="3277" ht="56.25" spans="1:10">
      <c r="A3277" s="108"/>
      <c r="B3277" s="108"/>
      <c r="C3277" s="103" t="s">
        <v>1379</v>
      </c>
      <c r="D3277" s="103" t="s">
        <v>1380</v>
      </c>
      <c r="E3277" s="99" t="s">
        <v>4808</v>
      </c>
      <c r="F3277" s="103" t="s">
        <v>1375</v>
      </c>
      <c r="G3277" s="99" t="s">
        <v>1396</v>
      </c>
      <c r="H3277" s="103" t="s">
        <v>1397</v>
      </c>
      <c r="I3277" s="103" t="s">
        <v>1384</v>
      </c>
      <c r="J3277" s="99" t="s">
        <v>4808</v>
      </c>
    </row>
    <row r="3278" ht="67.5" spans="1:10">
      <c r="A3278" s="108"/>
      <c r="B3278" s="108"/>
      <c r="C3278" s="103" t="s">
        <v>1379</v>
      </c>
      <c r="D3278" s="103" t="s">
        <v>1439</v>
      </c>
      <c r="E3278" s="99" t="s">
        <v>4809</v>
      </c>
      <c r="F3278" s="103" t="s">
        <v>1375</v>
      </c>
      <c r="G3278" s="99" t="s">
        <v>1565</v>
      </c>
      <c r="H3278" s="103" t="s">
        <v>1397</v>
      </c>
      <c r="I3278" s="103" t="s">
        <v>1384</v>
      </c>
      <c r="J3278" s="99" t="s">
        <v>4809</v>
      </c>
    </row>
    <row r="3279" ht="67.5" spans="1:10">
      <c r="A3279" s="108"/>
      <c r="B3279" s="108"/>
      <c r="C3279" s="103" t="s">
        <v>1379</v>
      </c>
      <c r="D3279" s="103" t="s">
        <v>1439</v>
      </c>
      <c r="E3279" s="99" t="s">
        <v>4810</v>
      </c>
      <c r="F3279" s="103" t="s">
        <v>1375</v>
      </c>
      <c r="G3279" s="99" t="s">
        <v>1565</v>
      </c>
      <c r="H3279" s="103" t="s">
        <v>1397</v>
      </c>
      <c r="I3279" s="103" t="s">
        <v>1384</v>
      </c>
      <c r="J3279" s="99" t="s">
        <v>4810</v>
      </c>
    </row>
    <row r="3280" ht="67.5" spans="1:10">
      <c r="A3280" s="108"/>
      <c r="B3280" s="108"/>
      <c r="C3280" s="103" t="s">
        <v>1379</v>
      </c>
      <c r="D3280" s="103" t="s">
        <v>1439</v>
      </c>
      <c r="E3280" s="99" t="s">
        <v>4811</v>
      </c>
      <c r="F3280" s="103" t="s">
        <v>1375</v>
      </c>
      <c r="G3280" s="99" t="s">
        <v>1565</v>
      </c>
      <c r="H3280" s="103" t="s">
        <v>1397</v>
      </c>
      <c r="I3280" s="103" t="s">
        <v>1384</v>
      </c>
      <c r="J3280" s="99" t="s">
        <v>4811</v>
      </c>
    </row>
    <row r="3281" ht="56.25" spans="1:10">
      <c r="A3281" s="108"/>
      <c r="B3281" s="108"/>
      <c r="C3281" s="103" t="s">
        <v>1379</v>
      </c>
      <c r="D3281" s="103" t="s">
        <v>1439</v>
      </c>
      <c r="E3281" s="99" t="s">
        <v>4812</v>
      </c>
      <c r="F3281" s="103" t="s">
        <v>1375</v>
      </c>
      <c r="G3281" s="99" t="s">
        <v>1396</v>
      </c>
      <c r="H3281" s="103" t="s">
        <v>1397</v>
      </c>
      <c r="I3281" s="103" t="s">
        <v>1384</v>
      </c>
      <c r="J3281" s="99" t="s">
        <v>4812</v>
      </c>
    </row>
    <row r="3282" ht="45" spans="1:10">
      <c r="A3282" s="108"/>
      <c r="B3282" s="108"/>
      <c r="C3282" s="103" t="s">
        <v>1399</v>
      </c>
      <c r="D3282" s="103" t="s">
        <v>1400</v>
      </c>
      <c r="E3282" s="99" t="s">
        <v>4813</v>
      </c>
      <c r="F3282" s="103" t="s">
        <v>1375</v>
      </c>
      <c r="G3282" s="99" t="s">
        <v>1396</v>
      </c>
      <c r="H3282" s="103" t="s">
        <v>1397</v>
      </c>
      <c r="I3282" s="103" t="s">
        <v>1384</v>
      </c>
      <c r="J3282" s="99" t="s">
        <v>4813</v>
      </c>
    </row>
    <row r="3283" ht="45" spans="1:10">
      <c r="A3283" s="108"/>
      <c r="B3283" s="108"/>
      <c r="C3283" s="103" t="s">
        <v>1399</v>
      </c>
      <c r="D3283" s="103" t="s">
        <v>1400</v>
      </c>
      <c r="E3283" s="99" t="s">
        <v>4814</v>
      </c>
      <c r="F3283" s="103" t="s">
        <v>1375</v>
      </c>
      <c r="G3283" s="99" t="s">
        <v>2304</v>
      </c>
      <c r="H3283" s="103" t="s">
        <v>1388</v>
      </c>
      <c r="I3283" s="103" t="s">
        <v>1384</v>
      </c>
      <c r="J3283" s="99" t="s">
        <v>4814</v>
      </c>
    </row>
    <row r="3284" ht="67.5" spans="1:10">
      <c r="A3284" s="110"/>
      <c r="B3284" s="110"/>
      <c r="C3284" s="103" t="s">
        <v>1404</v>
      </c>
      <c r="D3284" s="103" t="s">
        <v>1405</v>
      </c>
      <c r="E3284" s="99" t="s">
        <v>4815</v>
      </c>
      <c r="F3284" s="103" t="s">
        <v>1375</v>
      </c>
      <c r="G3284" s="99" t="s">
        <v>1949</v>
      </c>
      <c r="H3284" s="103" t="s">
        <v>1397</v>
      </c>
      <c r="I3284" s="103" t="s">
        <v>1384</v>
      </c>
      <c r="J3284" s="99" t="s">
        <v>4815</v>
      </c>
    </row>
    <row r="3285" ht="22.5" spans="1:10">
      <c r="A3285" s="106" t="s">
        <v>4816</v>
      </c>
      <c r="B3285" s="106" t="s">
        <v>1542</v>
      </c>
      <c r="C3285" s="103" t="s">
        <v>1379</v>
      </c>
      <c r="D3285" s="103" t="s">
        <v>1380</v>
      </c>
      <c r="E3285" s="99" t="s">
        <v>1542</v>
      </c>
      <c r="F3285" s="103" t="s">
        <v>1375</v>
      </c>
      <c r="G3285" s="99" t="s">
        <v>1542</v>
      </c>
      <c r="H3285" s="103" t="s">
        <v>1397</v>
      </c>
      <c r="I3285" s="103" t="s">
        <v>1384</v>
      </c>
      <c r="J3285" s="99" t="s">
        <v>1542</v>
      </c>
    </row>
    <row r="3286" ht="22.5" spans="1:10">
      <c r="A3286" s="108"/>
      <c r="B3286" s="108"/>
      <c r="C3286" s="103" t="s">
        <v>1399</v>
      </c>
      <c r="D3286" s="103" t="s">
        <v>1543</v>
      </c>
      <c r="E3286" s="99" t="s">
        <v>1542</v>
      </c>
      <c r="F3286" s="103" t="s">
        <v>1375</v>
      </c>
      <c r="G3286" s="99" t="s">
        <v>1542</v>
      </c>
      <c r="H3286" s="103" t="s">
        <v>1397</v>
      </c>
      <c r="I3286" s="103" t="s">
        <v>1384</v>
      </c>
      <c r="J3286" s="99" t="s">
        <v>1542</v>
      </c>
    </row>
    <row r="3287" ht="22.5" spans="1:10">
      <c r="A3287" s="110"/>
      <c r="B3287" s="110"/>
      <c r="C3287" s="103" t="s">
        <v>1404</v>
      </c>
      <c r="D3287" s="103" t="s">
        <v>1405</v>
      </c>
      <c r="E3287" s="99" t="s">
        <v>1542</v>
      </c>
      <c r="F3287" s="103" t="s">
        <v>1375</v>
      </c>
      <c r="G3287" s="99" t="s">
        <v>1542</v>
      </c>
      <c r="H3287" s="103" t="s">
        <v>1397</v>
      </c>
      <c r="I3287" s="103" t="s">
        <v>1384</v>
      </c>
      <c r="J3287" s="99" t="s">
        <v>1542</v>
      </c>
    </row>
    <row r="3288" ht="67.5" spans="1:10">
      <c r="A3288" s="106" t="s">
        <v>4817</v>
      </c>
      <c r="B3288" s="106" t="s">
        <v>4818</v>
      </c>
      <c r="C3288" s="103" t="s">
        <v>1379</v>
      </c>
      <c r="D3288" s="103" t="s">
        <v>1380</v>
      </c>
      <c r="E3288" s="99" t="s">
        <v>4819</v>
      </c>
      <c r="F3288" s="103" t="s">
        <v>1375</v>
      </c>
      <c r="G3288" s="99" t="s">
        <v>1949</v>
      </c>
      <c r="H3288" s="103" t="s">
        <v>1397</v>
      </c>
      <c r="I3288" s="103" t="s">
        <v>1384</v>
      </c>
      <c r="J3288" s="99" t="s">
        <v>4820</v>
      </c>
    </row>
    <row r="3289" ht="101.25" spans="1:10">
      <c r="A3289" s="108"/>
      <c r="B3289" s="108"/>
      <c r="C3289" s="103" t="s">
        <v>1379</v>
      </c>
      <c r="D3289" s="103" t="s">
        <v>1380</v>
      </c>
      <c r="E3289" s="99" t="s">
        <v>4821</v>
      </c>
      <c r="F3289" s="103" t="s">
        <v>1375</v>
      </c>
      <c r="G3289" s="99" t="s">
        <v>2231</v>
      </c>
      <c r="H3289" s="103" t="s">
        <v>1388</v>
      </c>
      <c r="I3289" s="103" t="s">
        <v>1384</v>
      </c>
      <c r="J3289" s="99" t="s">
        <v>4822</v>
      </c>
    </row>
    <row r="3290" ht="33.75" spans="1:10">
      <c r="A3290" s="108"/>
      <c r="B3290" s="108"/>
      <c r="C3290" s="103" t="s">
        <v>1399</v>
      </c>
      <c r="D3290" s="103" t="s">
        <v>1400</v>
      </c>
      <c r="E3290" s="99" t="s">
        <v>4823</v>
      </c>
      <c r="F3290" s="103" t="s">
        <v>1375</v>
      </c>
      <c r="G3290" s="99" t="s">
        <v>1988</v>
      </c>
      <c r="H3290" s="103" t="s">
        <v>1397</v>
      </c>
      <c r="I3290" s="103" t="s">
        <v>1384</v>
      </c>
      <c r="J3290" s="99" t="s">
        <v>4824</v>
      </c>
    </row>
    <row r="3291" ht="22.5" spans="1:10">
      <c r="A3291" s="110"/>
      <c r="B3291" s="110"/>
      <c r="C3291" s="103" t="s">
        <v>1404</v>
      </c>
      <c r="D3291" s="103" t="s">
        <v>1405</v>
      </c>
      <c r="E3291" s="99" t="s">
        <v>4749</v>
      </c>
      <c r="F3291" s="103" t="s">
        <v>1375</v>
      </c>
      <c r="G3291" s="99" t="s">
        <v>1426</v>
      </c>
      <c r="H3291" s="103" t="s">
        <v>1397</v>
      </c>
      <c r="I3291" s="103" t="s">
        <v>1384</v>
      </c>
      <c r="J3291" s="99" t="s">
        <v>4749</v>
      </c>
    </row>
    <row r="3292" ht="22.5" spans="1:10">
      <c r="A3292" s="106" t="s">
        <v>4825</v>
      </c>
      <c r="B3292" s="106" t="s">
        <v>1542</v>
      </c>
      <c r="C3292" s="103" t="s">
        <v>1379</v>
      </c>
      <c r="D3292" s="103" t="s">
        <v>1380</v>
      </c>
      <c r="E3292" s="99" t="s">
        <v>1542</v>
      </c>
      <c r="F3292" s="103" t="s">
        <v>1375</v>
      </c>
      <c r="G3292" s="99" t="s">
        <v>1542</v>
      </c>
      <c r="H3292" s="103" t="s">
        <v>1397</v>
      </c>
      <c r="I3292" s="103" t="s">
        <v>1384</v>
      </c>
      <c r="J3292" s="99" t="s">
        <v>1542</v>
      </c>
    </row>
    <row r="3293" ht="22.5" spans="1:10">
      <c r="A3293" s="108"/>
      <c r="B3293" s="108"/>
      <c r="C3293" s="103" t="s">
        <v>1399</v>
      </c>
      <c r="D3293" s="103" t="s">
        <v>1543</v>
      </c>
      <c r="E3293" s="99" t="s">
        <v>1542</v>
      </c>
      <c r="F3293" s="103" t="s">
        <v>1375</v>
      </c>
      <c r="G3293" s="99" t="s">
        <v>1542</v>
      </c>
      <c r="H3293" s="103" t="s">
        <v>1397</v>
      </c>
      <c r="I3293" s="103" t="s">
        <v>1384</v>
      </c>
      <c r="J3293" s="99" t="s">
        <v>1542</v>
      </c>
    </row>
    <row r="3294" ht="22.5" spans="1:10">
      <c r="A3294" s="110"/>
      <c r="B3294" s="110"/>
      <c r="C3294" s="103" t="s">
        <v>1404</v>
      </c>
      <c r="D3294" s="103" t="s">
        <v>1405</v>
      </c>
      <c r="E3294" s="99" t="s">
        <v>1542</v>
      </c>
      <c r="F3294" s="103" t="s">
        <v>1375</v>
      </c>
      <c r="G3294" s="99" t="s">
        <v>1542</v>
      </c>
      <c r="H3294" s="103" t="s">
        <v>1397</v>
      </c>
      <c r="I3294" s="103" t="s">
        <v>1384</v>
      </c>
      <c r="J3294" s="99" t="s">
        <v>1542</v>
      </c>
    </row>
    <row r="3295" ht="67.5" spans="1:10">
      <c r="A3295" s="110"/>
      <c r="B3295" s="110"/>
      <c r="C3295" s="103" t="s">
        <v>1404</v>
      </c>
      <c r="D3295" s="103" t="s">
        <v>1405</v>
      </c>
      <c r="E3295" s="99" t="s">
        <v>1704</v>
      </c>
      <c r="F3295" s="103" t="s">
        <v>1487</v>
      </c>
      <c r="G3295" s="99" t="s">
        <v>1565</v>
      </c>
      <c r="H3295" s="103" t="s">
        <v>1397</v>
      </c>
      <c r="I3295" s="103" t="s">
        <v>1384</v>
      </c>
      <c r="J3295" s="99" t="s">
        <v>1705</v>
      </c>
    </row>
    <row r="3296" ht="33.75" spans="1:10">
      <c r="A3296" s="106" t="s">
        <v>4826</v>
      </c>
      <c r="B3296" s="106" t="s">
        <v>4827</v>
      </c>
      <c r="C3296" s="103" t="s">
        <v>1379</v>
      </c>
      <c r="D3296" s="103" t="s">
        <v>1380</v>
      </c>
      <c r="E3296" s="99" t="s">
        <v>4828</v>
      </c>
      <c r="F3296" s="103" t="s">
        <v>1375</v>
      </c>
      <c r="G3296" s="99" t="s">
        <v>1565</v>
      </c>
      <c r="H3296" s="103" t="s">
        <v>1397</v>
      </c>
      <c r="I3296" s="103" t="s">
        <v>1384</v>
      </c>
      <c r="J3296" s="99" t="s">
        <v>4829</v>
      </c>
    </row>
    <row r="3297" ht="45" spans="1:10">
      <c r="A3297" s="108"/>
      <c r="B3297" s="108"/>
      <c r="C3297" s="103" t="s">
        <v>1379</v>
      </c>
      <c r="D3297" s="103" t="s">
        <v>1380</v>
      </c>
      <c r="E3297" s="99" t="s">
        <v>4830</v>
      </c>
      <c r="F3297" s="103" t="s">
        <v>1375</v>
      </c>
      <c r="G3297" s="99" t="s">
        <v>4258</v>
      </c>
      <c r="H3297" s="103" t="s">
        <v>2324</v>
      </c>
      <c r="I3297" s="103" t="s">
        <v>1384</v>
      </c>
      <c r="J3297" s="99" t="s">
        <v>4831</v>
      </c>
    </row>
    <row r="3298" ht="45" spans="1:10">
      <c r="A3298" s="108"/>
      <c r="B3298" s="108"/>
      <c r="C3298" s="103" t="s">
        <v>1379</v>
      </c>
      <c r="D3298" s="103" t="s">
        <v>1380</v>
      </c>
      <c r="E3298" s="99" t="s">
        <v>4832</v>
      </c>
      <c r="F3298" s="103" t="s">
        <v>1375</v>
      </c>
      <c r="G3298" s="99" t="s">
        <v>1585</v>
      </c>
      <c r="H3298" s="103" t="s">
        <v>2324</v>
      </c>
      <c r="I3298" s="103" t="s">
        <v>1384</v>
      </c>
      <c r="J3298" s="99" t="s">
        <v>4831</v>
      </c>
    </row>
    <row r="3299" ht="45" spans="1:10">
      <c r="A3299" s="108"/>
      <c r="B3299" s="108"/>
      <c r="C3299" s="103" t="s">
        <v>1379</v>
      </c>
      <c r="D3299" s="103" t="s">
        <v>1583</v>
      </c>
      <c r="E3299" s="99" t="s">
        <v>4833</v>
      </c>
      <c r="F3299" s="103" t="s">
        <v>1375</v>
      </c>
      <c r="G3299" s="99" t="s">
        <v>3307</v>
      </c>
      <c r="H3299" s="103" t="s">
        <v>1586</v>
      </c>
      <c r="I3299" s="103" t="s">
        <v>1384</v>
      </c>
      <c r="J3299" s="99" t="s">
        <v>4834</v>
      </c>
    </row>
    <row r="3300" ht="146.25" spans="1:10">
      <c r="A3300" s="108"/>
      <c r="B3300" s="108"/>
      <c r="C3300" s="103" t="s">
        <v>1399</v>
      </c>
      <c r="D3300" s="103" t="s">
        <v>1400</v>
      </c>
      <c r="E3300" s="99" t="s">
        <v>4835</v>
      </c>
      <c r="F3300" s="103" t="s">
        <v>1375</v>
      </c>
      <c r="G3300" s="99" t="s">
        <v>4836</v>
      </c>
      <c r="H3300" s="103" t="s">
        <v>1678</v>
      </c>
      <c r="I3300" s="103" t="s">
        <v>1384</v>
      </c>
      <c r="J3300" s="99" t="s">
        <v>4837</v>
      </c>
    </row>
    <row r="3301" ht="90" spans="1:10">
      <c r="A3301" s="106" t="s">
        <v>4838</v>
      </c>
      <c r="B3301" s="106" t="s">
        <v>4839</v>
      </c>
      <c r="C3301" s="103" t="s">
        <v>1379</v>
      </c>
      <c r="D3301" s="103" t="s">
        <v>1380</v>
      </c>
      <c r="E3301" s="99" t="s">
        <v>4840</v>
      </c>
      <c r="F3301" s="103" t="s">
        <v>1375</v>
      </c>
      <c r="G3301" s="99" t="s">
        <v>1396</v>
      </c>
      <c r="H3301" s="103" t="s">
        <v>1397</v>
      </c>
      <c r="I3301" s="103" t="s">
        <v>1384</v>
      </c>
      <c r="J3301" s="99" t="s">
        <v>4841</v>
      </c>
    </row>
    <row r="3302" ht="56.25" spans="1:10">
      <c r="A3302" s="108"/>
      <c r="B3302" s="108"/>
      <c r="C3302" s="103" t="s">
        <v>1379</v>
      </c>
      <c r="D3302" s="103" t="s">
        <v>1439</v>
      </c>
      <c r="E3302" s="99" t="s">
        <v>4842</v>
      </c>
      <c r="F3302" s="103" t="s">
        <v>1375</v>
      </c>
      <c r="G3302" s="99" t="s">
        <v>4843</v>
      </c>
      <c r="H3302" s="103" t="s">
        <v>1397</v>
      </c>
      <c r="I3302" s="103" t="s">
        <v>1384</v>
      </c>
      <c r="J3302" s="99" t="s">
        <v>4844</v>
      </c>
    </row>
    <row r="3303" ht="33.75" spans="1:10">
      <c r="A3303" s="108"/>
      <c r="B3303" s="108"/>
      <c r="C3303" s="103" t="s">
        <v>1379</v>
      </c>
      <c r="D3303" s="103" t="s">
        <v>1439</v>
      </c>
      <c r="E3303" s="99" t="s">
        <v>4845</v>
      </c>
      <c r="F3303" s="103" t="s">
        <v>1375</v>
      </c>
      <c r="G3303" s="99" t="s">
        <v>1396</v>
      </c>
      <c r="H3303" s="103" t="s">
        <v>1397</v>
      </c>
      <c r="I3303" s="103" t="s">
        <v>1384</v>
      </c>
      <c r="J3303" s="99" t="s">
        <v>4846</v>
      </c>
    </row>
    <row r="3304" ht="22.5" spans="1:10">
      <c r="A3304" s="108"/>
      <c r="B3304" s="108"/>
      <c r="C3304" s="103" t="s">
        <v>1399</v>
      </c>
      <c r="D3304" s="103" t="s">
        <v>1400</v>
      </c>
      <c r="E3304" s="99" t="s">
        <v>4847</v>
      </c>
      <c r="F3304" s="103" t="s">
        <v>1375</v>
      </c>
      <c r="G3304" s="99" t="s">
        <v>2417</v>
      </c>
      <c r="H3304" s="103" t="s">
        <v>1397</v>
      </c>
      <c r="I3304" s="103" t="s">
        <v>1423</v>
      </c>
      <c r="J3304" s="99" t="s">
        <v>4848</v>
      </c>
    </row>
    <row r="3305" ht="45" spans="1:10">
      <c r="A3305" s="110"/>
      <c r="B3305" s="110"/>
      <c r="C3305" s="103" t="s">
        <v>1404</v>
      </c>
      <c r="D3305" s="103" t="s">
        <v>1405</v>
      </c>
      <c r="E3305" s="99" t="s">
        <v>4849</v>
      </c>
      <c r="F3305" s="103" t="s">
        <v>1375</v>
      </c>
      <c r="G3305" s="99" t="s">
        <v>1565</v>
      </c>
      <c r="H3305" s="103" t="s">
        <v>1397</v>
      </c>
      <c r="I3305" s="103" t="s">
        <v>1384</v>
      </c>
      <c r="J3305" s="99" t="s">
        <v>4850</v>
      </c>
    </row>
    <row r="3306" ht="56.25" spans="1:10">
      <c r="A3306" s="106" t="s">
        <v>4851</v>
      </c>
      <c r="B3306" s="106" t="s">
        <v>4852</v>
      </c>
      <c r="C3306" s="103" t="s">
        <v>1379</v>
      </c>
      <c r="D3306" s="103" t="s">
        <v>1380</v>
      </c>
      <c r="E3306" s="99" t="s">
        <v>4853</v>
      </c>
      <c r="F3306" s="103" t="s">
        <v>1375</v>
      </c>
      <c r="G3306" s="99" t="s">
        <v>4854</v>
      </c>
      <c r="H3306" s="103" t="s">
        <v>1678</v>
      </c>
      <c r="I3306" s="103" t="s">
        <v>1384</v>
      </c>
      <c r="J3306" s="99" t="s">
        <v>4855</v>
      </c>
    </row>
    <row r="3307" ht="78.75" spans="1:10">
      <c r="A3307" s="108"/>
      <c r="B3307" s="108"/>
      <c r="C3307" s="103" t="s">
        <v>1379</v>
      </c>
      <c r="D3307" s="103" t="s">
        <v>1439</v>
      </c>
      <c r="E3307" s="99" t="s">
        <v>4856</v>
      </c>
      <c r="F3307" s="103" t="s">
        <v>1375</v>
      </c>
      <c r="G3307" s="99" t="s">
        <v>4857</v>
      </c>
      <c r="H3307" s="103" t="s">
        <v>1678</v>
      </c>
      <c r="I3307" s="103" t="s">
        <v>1384</v>
      </c>
      <c r="J3307" s="99" t="s">
        <v>4858</v>
      </c>
    </row>
    <row r="3308" ht="33.75" spans="1:10">
      <c r="A3308" s="108"/>
      <c r="B3308" s="108"/>
      <c r="C3308" s="103" t="s">
        <v>1379</v>
      </c>
      <c r="D3308" s="103" t="s">
        <v>1394</v>
      </c>
      <c r="E3308" s="99" t="s">
        <v>4859</v>
      </c>
      <c r="F3308" s="103" t="s">
        <v>1375</v>
      </c>
      <c r="G3308" s="99" t="s">
        <v>1396</v>
      </c>
      <c r="H3308" s="103" t="s">
        <v>1397</v>
      </c>
      <c r="I3308" s="103" t="s">
        <v>1384</v>
      </c>
      <c r="J3308" s="99" t="s">
        <v>4860</v>
      </c>
    </row>
    <row r="3309" ht="56.25" spans="1:10">
      <c r="A3309" s="108"/>
      <c r="B3309" s="108"/>
      <c r="C3309" s="103" t="s">
        <v>1379</v>
      </c>
      <c r="D3309" s="103" t="s">
        <v>1583</v>
      </c>
      <c r="E3309" s="99" t="s">
        <v>4861</v>
      </c>
      <c r="F3309" s="103" t="s">
        <v>1375</v>
      </c>
      <c r="G3309" s="99" t="s">
        <v>2473</v>
      </c>
      <c r="H3309" s="103" t="s">
        <v>4706</v>
      </c>
      <c r="I3309" s="103" t="s">
        <v>1384</v>
      </c>
      <c r="J3309" s="99" t="s">
        <v>4862</v>
      </c>
    </row>
    <row r="3310" ht="33.75" spans="1:10">
      <c r="A3310" s="108"/>
      <c r="B3310" s="108"/>
      <c r="C3310" s="103" t="s">
        <v>1399</v>
      </c>
      <c r="D3310" s="103" t="s">
        <v>1543</v>
      </c>
      <c r="E3310" s="99" t="s">
        <v>4707</v>
      </c>
      <c r="F3310" s="103" t="s">
        <v>1375</v>
      </c>
      <c r="G3310" s="99" t="s">
        <v>1396</v>
      </c>
      <c r="H3310" s="103" t="s">
        <v>1397</v>
      </c>
      <c r="I3310" s="103" t="s">
        <v>1384</v>
      </c>
      <c r="J3310" s="99" t="s">
        <v>4860</v>
      </c>
    </row>
    <row r="3311" ht="33.75" spans="1:10">
      <c r="A3311" s="108"/>
      <c r="B3311" s="108"/>
      <c r="C3311" s="103" t="s">
        <v>1399</v>
      </c>
      <c r="D3311" s="103" t="s">
        <v>1400</v>
      </c>
      <c r="E3311" s="99" t="s">
        <v>4863</v>
      </c>
      <c r="F3311" s="103" t="s">
        <v>1375</v>
      </c>
      <c r="G3311" s="99" t="s">
        <v>1396</v>
      </c>
      <c r="H3311" s="103" t="s">
        <v>1397</v>
      </c>
      <c r="I3311" s="103" t="s">
        <v>1384</v>
      </c>
      <c r="J3311" s="99" t="s">
        <v>4860</v>
      </c>
    </row>
    <row r="3312" ht="56.25" spans="1:10">
      <c r="A3312" s="108"/>
      <c r="B3312" s="108"/>
      <c r="C3312" s="103" t="s">
        <v>1399</v>
      </c>
      <c r="D3312" s="103" t="s">
        <v>1503</v>
      </c>
      <c r="E3312" s="99" t="s">
        <v>4864</v>
      </c>
      <c r="F3312" s="103" t="s">
        <v>1375</v>
      </c>
      <c r="G3312" s="99" t="s">
        <v>1396</v>
      </c>
      <c r="H3312" s="103" t="s">
        <v>1397</v>
      </c>
      <c r="I3312" s="103" t="s">
        <v>1423</v>
      </c>
      <c r="J3312" s="99" t="s">
        <v>4865</v>
      </c>
    </row>
    <row r="3313" ht="22.5" spans="1:10">
      <c r="A3313" s="110"/>
      <c r="B3313" s="110"/>
      <c r="C3313" s="103" t="s">
        <v>1404</v>
      </c>
      <c r="D3313" s="103" t="s">
        <v>1405</v>
      </c>
      <c r="E3313" s="99" t="s">
        <v>4866</v>
      </c>
      <c r="F3313" s="103" t="s">
        <v>1375</v>
      </c>
      <c r="G3313" s="99" t="s">
        <v>1426</v>
      </c>
      <c r="H3313" s="103" t="s">
        <v>1397</v>
      </c>
      <c r="I3313" s="103" t="s">
        <v>1384</v>
      </c>
      <c r="J3313" s="99" t="s">
        <v>4741</v>
      </c>
    </row>
    <row r="3314" ht="101.25" spans="1:10">
      <c r="A3314" s="106" t="s">
        <v>4867</v>
      </c>
      <c r="B3314" s="106" t="s">
        <v>4868</v>
      </c>
      <c r="C3314" s="103" t="s">
        <v>1379</v>
      </c>
      <c r="D3314" s="103" t="s">
        <v>1380</v>
      </c>
      <c r="E3314" s="99" t="s">
        <v>4869</v>
      </c>
      <c r="F3314" s="103" t="s">
        <v>1375</v>
      </c>
      <c r="G3314" s="99" t="s">
        <v>1396</v>
      </c>
      <c r="H3314" s="103" t="s">
        <v>1397</v>
      </c>
      <c r="I3314" s="103" t="s">
        <v>1384</v>
      </c>
      <c r="J3314" s="99" t="s">
        <v>4870</v>
      </c>
    </row>
    <row r="3315" ht="101.25" spans="1:10">
      <c r="A3315" s="108"/>
      <c r="B3315" s="108"/>
      <c r="C3315" s="103" t="s">
        <v>1379</v>
      </c>
      <c r="D3315" s="103" t="s">
        <v>1380</v>
      </c>
      <c r="E3315" s="99" t="s">
        <v>4871</v>
      </c>
      <c r="F3315" s="103" t="s">
        <v>1375</v>
      </c>
      <c r="G3315" s="99" t="s">
        <v>4872</v>
      </c>
      <c r="H3315" s="103" t="s">
        <v>1678</v>
      </c>
      <c r="I3315" s="103" t="s">
        <v>1384</v>
      </c>
      <c r="J3315" s="99" t="s">
        <v>4873</v>
      </c>
    </row>
    <row r="3316" ht="101.25" spans="1:10">
      <c r="A3316" s="108"/>
      <c r="B3316" s="108"/>
      <c r="C3316" s="103" t="s">
        <v>1379</v>
      </c>
      <c r="D3316" s="103" t="s">
        <v>1380</v>
      </c>
      <c r="E3316" s="99" t="s">
        <v>4874</v>
      </c>
      <c r="F3316" s="103" t="s">
        <v>1375</v>
      </c>
      <c r="G3316" s="99" t="s">
        <v>4875</v>
      </c>
      <c r="H3316" s="103" t="s">
        <v>1678</v>
      </c>
      <c r="I3316" s="103" t="s">
        <v>1384</v>
      </c>
      <c r="J3316" s="99" t="s">
        <v>4870</v>
      </c>
    </row>
    <row r="3317" ht="101.25" spans="1:10">
      <c r="A3317" s="108"/>
      <c r="B3317" s="108"/>
      <c r="C3317" s="103" t="s">
        <v>1379</v>
      </c>
      <c r="D3317" s="103" t="s">
        <v>1380</v>
      </c>
      <c r="E3317" s="99" t="s">
        <v>4876</v>
      </c>
      <c r="F3317" s="103" t="s">
        <v>1375</v>
      </c>
      <c r="G3317" s="99" t="s">
        <v>4877</v>
      </c>
      <c r="H3317" s="103" t="s">
        <v>1678</v>
      </c>
      <c r="I3317" s="103" t="s">
        <v>1384</v>
      </c>
      <c r="J3317" s="99" t="s">
        <v>4870</v>
      </c>
    </row>
    <row r="3318" ht="101.25" spans="1:10">
      <c r="A3318" s="108"/>
      <c r="B3318" s="108"/>
      <c r="C3318" s="103" t="s">
        <v>1379</v>
      </c>
      <c r="D3318" s="103" t="s">
        <v>1380</v>
      </c>
      <c r="E3318" s="99" t="s">
        <v>4878</v>
      </c>
      <c r="F3318" s="103" t="s">
        <v>1375</v>
      </c>
      <c r="G3318" s="99" t="s">
        <v>2473</v>
      </c>
      <c r="H3318" s="103" t="s">
        <v>1678</v>
      </c>
      <c r="I3318" s="103" t="s">
        <v>1384</v>
      </c>
      <c r="J3318" s="99" t="s">
        <v>4870</v>
      </c>
    </row>
    <row r="3319" ht="101.25" spans="1:10">
      <c r="A3319" s="108"/>
      <c r="B3319" s="108"/>
      <c r="C3319" s="103" t="s">
        <v>1379</v>
      </c>
      <c r="D3319" s="103" t="s">
        <v>1380</v>
      </c>
      <c r="E3319" s="99" t="s">
        <v>4879</v>
      </c>
      <c r="F3319" s="103" t="s">
        <v>1375</v>
      </c>
      <c r="G3319" s="99" t="s">
        <v>4880</v>
      </c>
      <c r="H3319" s="103" t="s">
        <v>1678</v>
      </c>
      <c r="I3319" s="103" t="s">
        <v>1384</v>
      </c>
      <c r="J3319" s="99" t="s">
        <v>4870</v>
      </c>
    </row>
    <row r="3320" ht="101.25" spans="1:10">
      <c r="A3320" s="108"/>
      <c r="B3320" s="108"/>
      <c r="C3320" s="103" t="s">
        <v>1379</v>
      </c>
      <c r="D3320" s="103" t="s">
        <v>1439</v>
      </c>
      <c r="E3320" s="99" t="s">
        <v>4881</v>
      </c>
      <c r="F3320" s="103" t="s">
        <v>1375</v>
      </c>
      <c r="G3320" s="99" t="s">
        <v>1396</v>
      </c>
      <c r="H3320" s="103" t="s">
        <v>1397</v>
      </c>
      <c r="I3320" s="103" t="s">
        <v>1384</v>
      </c>
      <c r="J3320" s="99" t="s">
        <v>4870</v>
      </c>
    </row>
    <row r="3321" ht="135" spans="1:10">
      <c r="A3321" s="108"/>
      <c r="B3321" s="108"/>
      <c r="C3321" s="103" t="s">
        <v>1379</v>
      </c>
      <c r="D3321" s="103" t="s">
        <v>1394</v>
      </c>
      <c r="E3321" s="99" t="s">
        <v>4882</v>
      </c>
      <c r="F3321" s="103" t="s">
        <v>1375</v>
      </c>
      <c r="G3321" s="99" t="s">
        <v>1396</v>
      </c>
      <c r="H3321" s="103" t="s">
        <v>1397</v>
      </c>
      <c r="I3321" s="103" t="s">
        <v>1384</v>
      </c>
      <c r="J3321" s="99" t="s">
        <v>4883</v>
      </c>
    </row>
    <row r="3322" ht="67.5" spans="1:10">
      <c r="A3322" s="108"/>
      <c r="B3322" s="108"/>
      <c r="C3322" s="103" t="s">
        <v>1379</v>
      </c>
      <c r="D3322" s="103" t="s">
        <v>1583</v>
      </c>
      <c r="E3322" s="99" t="s">
        <v>4884</v>
      </c>
      <c r="F3322" s="103" t="s">
        <v>1375</v>
      </c>
      <c r="G3322" s="99" t="s">
        <v>4885</v>
      </c>
      <c r="H3322" s="103" t="s">
        <v>4886</v>
      </c>
      <c r="I3322" s="103" t="s">
        <v>1384</v>
      </c>
      <c r="J3322" s="99" t="s">
        <v>4887</v>
      </c>
    </row>
    <row r="3323" ht="67.5" spans="1:10">
      <c r="A3323" s="108"/>
      <c r="B3323" s="108"/>
      <c r="C3323" s="103" t="s">
        <v>1379</v>
      </c>
      <c r="D3323" s="103" t="s">
        <v>1583</v>
      </c>
      <c r="E3323" s="99" t="s">
        <v>4888</v>
      </c>
      <c r="F3323" s="103" t="s">
        <v>1375</v>
      </c>
      <c r="G3323" s="99" t="s">
        <v>2420</v>
      </c>
      <c r="H3323" s="103" t="s">
        <v>3208</v>
      </c>
      <c r="I3323" s="103" t="s">
        <v>1384</v>
      </c>
      <c r="J3323" s="99" t="s">
        <v>4887</v>
      </c>
    </row>
    <row r="3324" ht="67.5" spans="1:10">
      <c r="A3324" s="108"/>
      <c r="B3324" s="108"/>
      <c r="C3324" s="103" t="s">
        <v>1379</v>
      </c>
      <c r="D3324" s="103" t="s">
        <v>1583</v>
      </c>
      <c r="E3324" s="99" t="s">
        <v>4889</v>
      </c>
      <c r="F3324" s="103" t="s">
        <v>1375</v>
      </c>
      <c r="G3324" s="99" t="s">
        <v>4890</v>
      </c>
      <c r="H3324" s="103" t="s">
        <v>3208</v>
      </c>
      <c r="I3324" s="103" t="s">
        <v>1384</v>
      </c>
      <c r="J3324" s="99" t="s">
        <v>4887</v>
      </c>
    </row>
    <row r="3325" ht="67.5" spans="1:10">
      <c r="A3325" s="108"/>
      <c r="B3325" s="108"/>
      <c r="C3325" s="103" t="s">
        <v>1379</v>
      </c>
      <c r="D3325" s="103" t="s">
        <v>1583</v>
      </c>
      <c r="E3325" s="99" t="s">
        <v>4891</v>
      </c>
      <c r="F3325" s="103" t="s">
        <v>1375</v>
      </c>
      <c r="G3325" s="99" t="s">
        <v>4892</v>
      </c>
      <c r="H3325" s="103" t="s">
        <v>1924</v>
      </c>
      <c r="I3325" s="103" t="s">
        <v>1384</v>
      </c>
      <c r="J3325" s="99" t="s">
        <v>4887</v>
      </c>
    </row>
    <row r="3326" ht="67.5" spans="1:10">
      <c r="A3326" s="108"/>
      <c r="B3326" s="108"/>
      <c r="C3326" s="103" t="s">
        <v>1379</v>
      </c>
      <c r="D3326" s="103" t="s">
        <v>1583</v>
      </c>
      <c r="E3326" s="99" t="s">
        <v>4893</v>
      </c>
      <c r="F3326" s="103" t="s">
        <v>1375</v>
      </c>
      <c r="G3326" s="99" t="s">
        <v>1477</v>
      </c>
      <c r="H3326" s="103" t="s">
        <v>3208</v>
      </c>
      <c r="I3326" s="103" t="s">
        <v>1384</v>
      </c>
      <c r="J3326" s="99" t="s">
        <v>4887</v>
      </c>
    </row>
    <row r="3327" ht="67.5" spans="1:10">
      <c r="A3327" s="108"/>
      <c r="B3327" s="108"/>
      <c r="C3327" s="103" t="s">
        <v>1379</v>
      </c>
      <c r="D3327" s="103" t="s">
        <v>1583</v>
      </c>
      <c r="E3327" s="99" t="s">
        <v>4894</v>
      </c>
      <c r="F3327" s="103" t="s">
        <v>1375</v>
      </c>
      <c r="G3327" s="99" t="s">
        <v>4895</v>
      </c>
      <c r="H3327" s="103" t="s">
        <v>1505</v>
      </c>
      <c r="I3327" s="103" t="s">
        <v>1384</v>
      </c>
      <c r="J3327" s="99" t="s">
        <v>4887</v>
      </c>
    </row>
    <row r="3328" ht="33.75" spans="1:10">
      <c r="A3328" s="108"/>
      <c r="B3328" s="108"/>
      <c r="C3328" s="103" t="s">
        <v>1399</v>
      </c>
      <c r="D3328" s="103" t="s">
        <v>1400</v>
      </c>
      <c r="E3328" s="99" t="s">
        <v>4896</v>
      </c>
      <c r="F3328" s="103" t="s">
        <v>1375</v>
      </c>
      <c r="G3328" s="99" t="s">
        <v>1396</v>
      </c>
      <c r="H3328" s="103" t="s">
        <v>1397</v>
      </c>
      <c r="I3328" s="103" t="s">
        <v>1384</v>
      </c>
      <c r="J3328" s="99" t="s">
        <v>4897</v>
      </c>
    </row>
    <row r="3329" ht="22.5" spans="1:10">
      <c r="A3329" s="110"/>
      <c r="B3329" s="110"/>
      <c r="C3329" s="103" t="s">
        <v>1404</v>
      </c>
      <c r="D3329" s="103" t="s">
        <v>1405</v>
      </c>
      <c r="E3329" s="99" t="s">
        <v>4898</v>
      </c>
      <c r="F3329" s="103" t="s">
        <v>1375</v>
      </c>
      <c r="G3329" s="99" t="s">
        <v>1874</v>
      </c>
      <c r="H3329" s="103" t="s">
        <v>1397</v>
      </c>
      <c r="I3329" s="103" t="s">
        <v>1384</v>
      </c>
      <c r="J3329" s="99" t="s">
        <v>4741</v>
      </c>
    </row>
    <row r="3330" ht="101.25" spans="1:10">
      <c r="A3330" s="106" t="s">
        <v>4899</v>
      </c>
      <c r="B3330" s="106" t="s">
        <v>4900</v>
      </c>
      <c r="C3330" s="103" t="s">
        <v>1379</v>
      </c>
      <c r="D3330" s="103" t="s">
        <v>1380</v>
      </c>
      <c r="E3330" s="99" t="s">
        <v>4901</v>
      </c>
      <c r="F3330" s="103" t="s">
        <v>1375</v>
      </c>
      <c r="G3330" s="99" t="s">
        <v>1396</v>
      </c>
      <c r="H3330" s="103" t="s">
        <v>1397</v>
      </c>
      <c r="I3330" s="103" t="s">
        <v>1384</v>
      </c>
      <c r="J3330" s="99" t="s">
        <v>4902</v>
      </c>
    </row>
    <row r="3331" ht="101.25" spans="1:10">
      <c r="A3331" s="108"/>
      <c r="B3331" s="108"/>
      <c r="C3331" s="103" t="s">
        <v>1379</v>
      </c>
      <c r="D3331" s="103" t="s">
        <v>1380</v>
      </c>
      <c r="E3331" s="99" t="s">
        <v>4903</v>
      </c>
      <c r="F3331" s="103" t="s">
        <v>1375</v>
      </c>
      <c r="G3331" s="99" t="s">
        <v>1419</v>
      </c>
      <c r="H3331" s="103" t="s">
        <v>1388</v>
      </c>
      <c r="I3331" s="103" t="s">
        <v>1384</v>
      </c>
      <c r="J3331" s="99" t="s">
        <v>4902</v>
      </c>
    </row>
    <row r="3332" ht="101.25" spans="1:10">
      <c r="A3332" s="108"/>
      <c r="B3332" s="108"/>
      <c r="C3332" s="103" t="s">
        <v>1379</v>
      </c>
      <c r="D3332" s="103" t="s">
        <v>1380</v>
      </c>
      <c r="E3332" s="99" t="s">
        <v>4904</v>
      </c>
      <c r="F3332" s="103" t="s">
        <v>1375</v>
      </c>
      <c r="G3332" s="99" t="s">
        <v>1396</v>
      </c>
      <c r="H3332" s="103" t="s">
        <v>1388</v>
      </c>
      <c r="I3332" s="103" t="s">
        <v>1384</v>
      </c>
      <c r="J3332" s="99" t="s">
        <v>4902</v>
      </c>
    </row>
    <row r="3333" ht="101.25" spans="1:10">
      <c r="A3333" s="108"/>
      <c r="B3333" s="108"/>
      <c r="C3333" s="103" t="s">
        <v>1379</v>
      </c>
      <c r="D3333" s="103" t="s">
        <v>1439</v>
      </c>
      <c r="E3333" s="99" t="s">
        <v>4905</v>
      </c>
      <c r="F3333" s="103" t="s">
        <v>1375</v>
      </c>
      <c r="G3333" s="99" t="s">
        <v>1396</v>
      </c>
      <c r="H3333" s="103" t="s">
        <v>1397</v>
      </c>
      <c r="I3333" s="103" t="s">
        <v>1384</v>
      </c>
      <c r="J3333" s="99" t="s">
        <v>4902</v>
      </c>
    </row>
    <row r="3334" ht="101.25" spans="1:10">
      <c r="A3334" s="108"/>
      <c r="B3334" s="108"/>
      <c r="C3334" s="103" t="s">
        <v>1399</v>
      </c>
      <c r="D3334" s="103" t="s">
        <v>1400</v>
      </c>
      <c r="E3334" s="99" t="s">
        <v>4906</v>
      </c>
      <c r="F3334" s="103" t="s">
        <v>1375</v>
      </c>
      <c r="G3334" s="99" t="s">
        <v>1565</v>
      </c>
      <c r="H3334" s="103" t="s">
        <v>1397</v>
      </c>
      <c r="I3334" s="103" t="s">
        <v>1423</v>
      </c>
      <c r="J3334" s="99" t="s">
        <v>4902</v>
      </c>
    </row>
    <row r="3335" ht="22.5" spans="1:10">
      <c r="A3335" s="110"/>
      <c r="B3335" s="110"/>
      <c r="C3335" s="103" t="s">
        <v>1404</v>
      </c>
      <c r="D3335" s="103" t="s">
        <v>1405</v>
      </c>
      <c r="E3335" s="99" t="s">
        <v>4849</v>
      </c>
      <c r="F3335" s="103" t="s">
        <v>1375</v>
      </c>
      <c r="G3335" s="99" t="s">
        <v>1565</v>
      </c>
      <c r="H3335" s="103" t="s">
        <v>1397</v>
      </c>
      <c r="I3335" s="103" t="s">
        <v>1384</v>
      </c>
      <c r="J3335" s="99" t="s">
        <v>4741</v>
      </c>
    </row>
    <row r="3336" ht="22.5" spans="1:10">
      <c r="A3336" s="106" t="s">
        <v>3415</v>
      </c>
      <c r="B3336" s="106" t="s">
        <v>1542</v>
      </c>
      <c r="C3336" s="103" t="s">
        <v>1379</v>
      </c>
      <c r="D3336" s="103" t="s">
        <v>1380</v>
      </c>
      <c r="E3336" s="99" t="s">
        <v>1542</v>
      </c>
      <c r="F3336" s="103" t="s">
        <v>1375</v>
      </c>
      <c r="G3336" s="99" t="s">
        <v>1542</v>
      </c>
      <c r="H3336" s="103" t="s">
        <v>1397</v>
      </c>
      <c r="I3336" s="103" t="s">
        <v>1384</v>
      </c>
      <c r="J3336" s="99" t="s">
        <v>1542</v>
      </c>
    </row>
    <row r="3337" ht="22.5" spans="1:10">
      <c r="A3337" s="108"/>
      <c r="B3337" s="108"/>
      <c r="C3337" s="103" t="s">
        <v>1399</v>
      </c>
      <c r="D3337" s="103" t="s">
        <v>1543</v>
      </c>
      <c r="E3337" s="99" t="s">
        <v>1542</v>
      </c>
      <c r="F3337" s="103" t="s">
        <v>1375</v>
      </c>
      <c r="G3337" s="99" t="s">
        <v>1542</v>
      </c>
      <c r="H3337" s="103" t="s">
        <v>1397</v>
      </c>
      <c r="I3337" s="103" t="s">
        <v>1384</v>
      </c>
      <c r="J3337" s="99" t="s">
        <v>1542</v>
      </c>
    </row>
    <row r="3338" ht="22.5" spans="1:10">
      <c r="A3338" s="110"/>
      <c r="B3338" s="110"/>
      <c r="C3338" s="103" t="s">
        <v>1404</v>
      </c>
      <c r="D3338" s="103" t="s">
        <v>1405</v>
      </c>
      <c r="E3338" s="99" t="s">
        <v>1542</v>
      </c>
      <c r="F3338" s="103" t="s">
        <v>1375</v>
      </c>
      <c r="G3338" s="99" t="s">
        <v>1542</v>
      </c>
      <c r="H3338" s="103" t="s">
        <v>1397</v>
      </c>
      <c r="I3338" s="103" t="s">
        <v>1384</v>
      </c>
      <c r="J3338" s="99" t="s">
        <v>1542</v>
      </c>
    </row>
    <row r="3339" ht="45" spans="1:10">
      <c r="A3339" s="106" t="s">
        <v>4907</v>
      </c>
      <c r="B3339" s="106" t="s">
        <v>4908</v>
      </c>
      <c r="C3339" s="103" t="s">
        <v>1379</v>
      </c>
      <c r="D3339" s="103" t="s">
        <v>1380</v>
      </c>
      <c r="E3339" s="99" t="s">
        <v>4909</v>
      </c>
      <c r="F3339" s="103" t="s">
        <v>1375</v>
      </c>
      <c r="G3339" s="99" t="s">
        <v>1864</v>
      </c>
      <c r="H3339" s="103" t="s">
        <v>1397</v>
      </c>
      <c r="I3339" s="103" t="s">
        <v>1384</v>
      </c>
      <c r="J3339" s="99" t="s">
        <v>4910</v>
      </c>
    </row>
    <row r="3340" ht="67.5" spans="1:10">
      <c r="A3340" s="108"/>
      <c r="B3340" s="108"/>
      <c r="C3340" s="103" t="s">
        <v>1379</v>
      </c>
      <c r="D3340" s="103" t="s">
        <v>1380</v>
      </c>
      <c r="E3340" s="99" t="s">
        <v>4911</v>
      </c>
      <c r="F3340" s="103" t="s">
        <v>1375</v>
      </c>
      <c r="G3340" s="99" t="s">
        <v>1396</v>
      </c>
      <c r="H3340" s="103" t="s">
        <v>1397</v>
      </c>
      <c r="I3340" s="103" t="s">
        <v>1384</v>
      </c>
      <c r="J3340" s="99" t="s">
        <v>4912</v>
      </c>
    </row>
    <row r="3341" ht="56.25" spans="1:10">
      <c r="A3341" s="108"/>
      <c r="B3341" s="108"/>
      <c r="C3341" s="103" t="s">
        <v>1399</v>
      </c>
      <c r="D3341" s="103" t="s">
        <v>1400</v>
      </c>
      <c r="E3341" s="99" t="s">
        <v>4913</v>
      </c>
      <c r="F3341" s="103" t="s">
        <v>1375</v>
      </c>
      <c r="G3341" s="99" t="s">
        <v>1396</v>
      </c>
      <c r="H3341" s="103" t="s">
        <v>1397</v>
      </c>
      <c r="I3341" s="103" t="s">
        <v>1423</v>
      </c>
      <c r="J3341" s="99" t="s">
        <v>4913</v>
      </c>
    </row>
    <row r="3342" ht="22.5" spans="1:10">
      <c r="A3342" s="110"/>
      <c r="B3342" s="110"/>
      <c r="C3342" s="103" t="s">
        <v>1404</v>
      </c>
      <c r="D3342" s="103" t="s">
        <v>1405</v>
      </c>
      <c r="E3342" s="99" t="s">
        <v>1693</v>
      </c>
      <c r="F3342" s="103" t="s">
        <v>1375</v>
      </c>
      <c r="G3342" s="99" t="s">
        <v>1568</v>
      </c>
      <c r="H3342" s="103" t="s">
        <v>1397</v>
      </c>
      <c r="I3342" s="103" t="s">
        <v>1384</v>
      </c>
      <c r="J3342" s="99" t="s">
        <v>1693</v>
      </c>
    </row>
    <row r="3343" ht="78.75" spans="1:10">
      <c r="A3343" s="106" t="s">
        <v>4914</v>
      </c>
      <c r="B3343" s="106" t="s">
        <v>4915</v>
      </c>
      <c r="C3343" s="103" t="s">
        <v>1379</v>
      </c>
      <c r="D3343" s="103" t="s">
        <v>1380</v>
      </c>
      <c r="E3343" s="99" t="s">
        <v>4916</v>
      </c>
      <c r="F3343" s="103" t="s">
        <v>1375</v>
      </c>
      <c r="G3343" s="99" t="s">
        <v>1949</v>
      </c>
      <c r="H3343" s="103" t="s">
        <v>1397</v>
      </c>
      <c r="I3343" s="103" t="s">
        <v>1384</v>
      </c>
      <c r="J3343" s="99" t="s">
        <v>4917</v>
      </c>
    </row>
    <row r="3344" ht="78.75" spans="1:10">
      <c r="A3344" s="108"/>
      <c r="B3344" s="108"/>
      <c r="C3344" s="103" t="s">
        <v>1379</v>
      </c>
      <c r="D3344" s="103" t="s">
        <v>1380</v>
      </c>
      <c r="E3344" s="99" t="s">
        <v>4918</v>
      </c>
      <c r="F3344" s="103" t="s">
        <v>1375</v>
      </c>
      <c r="G3344" s="99" t="s">
        <v>1565</v>
      </c>
      <c r="H3344" s="103" t="s">
        <v>1397</v>
      </c>
      <c r="I3344" s="103" t="s">
        <v>1384</v>
      </c>
      <c r="J3344" s="99" t="s">
        <v>4919</v>
      </c>
    </row>
    <row r="3345" ht="112.5" spans="1:10">
      <c r="A3345" s="108"/>
      <c r="B3345" s="108"/>
      <c r="C3345" s="103" t="s">
        <v>1379</v>
      </c>
      <c r="D3345" s="103" t="s">
        <v>1380</v>
      </c>
      <c r="E3345" s="99" t="s">
        <v>4920</v>
      </c>
      <c r="F3345" s="103" t="s">
        <v>1375</v>
      </c>
      <c r="G3345" s="99" t="s">
        <v>1479</v>
      </c>
      <c r="H3345" s="103" t="s">
        <v>1397</v>
      </c>
      <c r="I3345" s="103" t="s">
        <v>1384</v>
      </c>
      <c r="J3345" s="99" t="s">
        <v>4921</v>
      </c>
    </row>
    <row r="3346" ht="67.5" spans="1:10">
      <c r="A3346" s="108"/>
      <c r="B3346" s="108"/>
      <c r="C3346" s="103" t="s">
        <v>1379</v>
      </c>
      <c r="D3346" s="103" t="s">
        <v>1439</v>
      </c>
      <c r="E3346" s="99" t="s">
        <v>4922</v>
      </c>
      <c r="F3346" s="103" t="s">
        <v>1375</v>
      </c>
      <c r="G3346" s="99" t="s">
        <v>1565</v>
      </c>
      <c r="H3346" s="103" t="s">
        <v>1397</v>
      </c>
      <c r="I3346" s="103" t="s">
        <v>1384</v>
      </c>
      <c r="J3346" s="99" t="s">
        <v>4923</v>
      </c>
    </row>
    <row r="3347" ht="67.5" spans="1:10">
      <c r="A3347" s="108"/>
      <c r="B3347" s="108"/>
      <c r="C3347" s="103" t="s">
        <v>1379</v>
      </c>
      <c r="D3347" s="103" t="s">
        <v>1439</v>
      </c>
      <c r="E3347" s="99" t="s">
        <v>4924</v>
      </c>
      <c r="F3347" s="103" t="s">
        <v>1375</v>
      </c>
      <c r="G3347" s="99" t="s">
        <v>1565</v>
      </c>
      <c r="H3347" s="103" t="s">
        <v>1397</v>
      </c>
      <c r="I3347" s="103" t="s">
        <v>1384</v>
      </c>
      <c r="J3347" s="99" t="s">
        <v>4925</v>
      </c>
    </row>
    <row r="3348" ht="67.5" spans="1:10">
      <c r="A3348" s="108"/>
      <c r="B3348" s="108"/>
      <c r="C3348" s="103" t="s">
        <v>1379</v>
      </c>
      <c r="D3348" s="103" t="s">
        <v>1439</v>
      </c>
      <c r="E3348" s="99" t="s">
        <v>4926</v>
      </c>
      <c r="F3348" s="103" t="s">
        <v>1375</v>
      </c>
      <c r="G3348" s="99" t="s">
        <v>1396</v>
      </c>
      <c r="H3348" s="103" t="s">
        <v>1397</v>
      </c>
      <c r="I3348" s="103" t="s">
        <v>1384</v>
      </c>
      <c r="J3348" s="99" t="s">
        <v>4927</v>
      </c>
    </row>
    <row r="3349" ht="56.25" spans="1:10">
      <c r="A3349" s="108"/>
      <c r="B3349" s="108"/>
      <c r="C3349" s="103" t="s">
        <v>1399</v>
      </c>
      <c r="D3349" s="103" t="s">
        <v>1400</v>
      </c>
      <c r="E3349" s="99" t="s">
        <v>4928</v>
      </c>
      <c r="F3349" s="103" t="s">
        <v>1375</v>
      </c>
      <c r="G3349" s="99" t="s">
        <v>1565</v>
      </c>
      <c r="H3349" s="103" t="s">
        <v>1397</v>
      </c>
      <c r="I3349" s="103" t="s">
        <v>1384</v>
      </c>
      <c r="J3349" s="99" t="s">
        <v>4929</v>
      </c>
    </row>
    <row r="3350" ht="22.5" spans="1:10">
      <c r="A3350" s="110"/>
      <c r="B3350" s="110"/>
      <c r="C3350" s="103" t="s">
        <v>1404</v>
      </c>
      <c r="D3350" s="103" t="s">
        <v>1405</v>
      </c>
      <c r="E3350" s="99" t="s">
        <v>1523</v>
      </c>
      <c r="F3350" s="103" t="s">
        <v>1375</v>
      </c>
      <c r="G3350" s="99" t="s">
        <v>1568</v>
      </c>
      <c r="H3350" s="103" t="s">
        <v>1397</v>
      </c>
      <c r="I3350" s="103" t="s">
        <v>1384</v>
      </c>
      <c r="J3350" s="99" t="s">
        <v>1523</v>
      </c>
    </row>
    <row r="3351" ht="90" spans="1:10">
      <c r="A3351" s="106" t="s">
        <v>4930</v>
      </c>
      <c r="B3351" s="106" t="s">
        <v>4931</v>
      </c>
      <c r="C3351" s="103" t="s">
        <v>1379</v>
      </c>
      <c r="D3351" s="103" t="s">
        <v>1380</v>
      </c>
      <c r="E3351" s="99" t="s">
        <v>4840</v>
      </c>
      <c r="F3351" s="103" t="s">
        <v>1375</v>
      </c>
      <c r="G3351" s="99" t="s">
        <v>1396</v>
      </c>
      <c r="H3351" s="103" t="s">
        <v>1397</v>
      </c>
      <c r="I3351" s="103" t="s">
        <v>1384</v>
      </c>
      <c r="J3351" s="99" t="s">
        <v>4841</v>
      </c>
    </row>
    <row r="3352" ht="56.25" spans="1:10">
      <c r="A3352" s="108"/>
      <c r="B3352" s="108"/>
      <c r="C3352" s="103" t="s">
        <v>1379</v>
      </c>
      <c r="D3352" s="103" t="s">
        <v>1380</v>
      </c>
      <c r="E3352" s="99" t="s">
        <v>4932</v>
      </c>
      <c r="F3352" s="103" t="s">
        <v>1375</v>
      </c>
      <c r="G3352" s="99" t="s">
        <v>1568</v>
      </c>
      <c r="H3352" s="103" t="s">
        <v>1397</v>
      </c>
      <c r="I3352" s="103" t="s">
        <v>1384</v>
      </c>
      <c r="J3352" s="99" t="s">
        <v>4933</v>
      </c>
    </row>
    <row r="3353" ht="56.25" spans="1:10">
      <c r="A3353" s="108"/>
      <c r="B3353" s="108"/>
      <c r="C3353" s="103" t="s">
        <v>1379</v>
      </c>
      <c r="D3353" s="103" t="s">
        <v>1380</v>
      </c>
      <c r="E3353" s="99" t="s">
        <v>4934</v>
      </c>
      <c r="F3353" s="103" t="s">
        <v>1375</v>
      </c>
      <c r="G3353" s="99" t="s">
        <v>2473</v>
      </c>
      <c r="H3353" s="103" t="s">
        <v>1397</v>
      </c>
      <c r="I3353" s="103" t="s">
        <v>1384</v>
      </c>
      <c r="J3353" s="99" t="s">
        <v>4935</v>
      </c>
    </row>
    <row r="3354" ht="56.25" spans="1:10">
      <c r="A3354" s="108"/>
      <c r="B3354" s="108"/>
      <c r="C3354" s="103" t="s">
        <v>1379</v>
      </c>
      <c r="D3354" s="103" t="s">
        <v>1380</v>
      </c>
      <c r="E3354" s="99" t="s">
        <v>4936</v>
      </c>
      <c r="F3354" s="103" t="s">
        <v>1375</v>
      </c>
      <c r="G3354" s="99" t="s">
        <v>3358</v>
      </c>
      <c r="H3354" s="103" t="s">
        <v>1397</v>
      </c>
      <c r="I3354" s="103" t="s">
        <v>1384</v>
      </c>
      <c r="J3354" s="99" t="s">
        <v>4937</v>
      </c>
    </row>
    <row r="3355" ht="33.75" spans="1:10">
      <c r="A3355" s="108"/>
      <c r="B3355" s="108"/>
      <c r="C3355" s="103" t="s">
        <v>1379</v>
      </c>
      <c r="D3355" s="103" t="s">
        <v>1439</v>
      </c>
      <c r="E3355" s="99" t="s">
        <v>4845</v>
      </c>
      <c r="F3355" s="103" t="s">
        <v>1375</v>
      </c>
      <c r="G3355" s="99" t="s">
        <v>1396</v>
      </c>
      <c r="H3355" s="103" t="s">
        <v>1397</v>
      </c>
      <c r="I3355" s="103" t="s">
        <v>1384</v>
      </c>
      <c r="J3355" s="99" t="s">
        <v>4846</v>
      </c>
    </row>
    <row r="3356" ht="22.5" spans="1:10">
      <c r="A3356" s="108"/>
      <c r="B3356" s="108"/>
      <c r="C3356" s="103" t="s">
        <v>1399</v>
      </c>
      <c r="D3356" s="103" t="s">
        <v>1400</v>
      </c>
      <c r="E3356" s="99" t="s">
        <v>4938</v>
      </c>
      <c r="F3356" s="103" t="s">
        <v>1375</v>
      </c>
      <c r="G3356" s="99" t="s">
        <v>2417</v>
      </c>
      <c r="H3356" s="103" t="s">
        <v>1397</v>
      </c>
      <c r="I3356" s="103" t="s">
        <v>1423</v>
      </c>
      <c r="J3356" s="99" t="s">
        <v>4939</v>
      </c>
    </row>
    <row r="3357" ht="56.25" spans="1:10">
      <c r="A3357" s="108"/>
      <c r="B3357" s="108"/>
      <c r="C3357" s="103" t="s">
        <v>1399</v>
      </c>
      <c r="D3357" s="103" t="s">
        <v>1400</v>
      </c>
      <c r="E3357" s="99" t="s">
        <v>4940</v>
      </c>
      <c r="F3357" s="103" t="s">
        <v>1375</v>
      </c>
      <c r="G3357" s="99" t="s">
        <v>1565</v>
      </c>
      <c r="H3357" s="103" t="s">
        <v>1397</v>
      </c>
      <c r="I3357" s="103" t="s">
        <v>1384</v>
      </c>
      <c r="J3357" s="99" t="s">
        <v>4940</v>
      </c>
    </row>
    <row r="3358" ht="67.5" spans="1:10">
      <c r="A3358" s="108"/>
      <c r="B3358" s="108"/>
      <c r="C3358" s="103" t="s">
        <v>1399</v>
      </c>
      <c r="D3358" s="103" t="s">
        <v>1400</v>
      </c>
      <c r="E3358" s="99" t="s">
        <v>4941</v>
      </c>
      <c r="F3358" s="103" t="s">
        <v>1375</v>
      </c>
      <c r="G3358" s="99" t="s">
        <v>1568</v>
      </c>
      <c r="H3358" s="103" t="s">
        <v>1397</v>
      </c>
      <c r="I3358" s="103" t="s">
        <v>1384</v>
      </c>
      <c r="J3358" s="99" t="s">
        <v>4941</v>
      </c>
    </row>
    <row r="3359" ht="45" spans="1:10">
      <c r="A3359" s="110"/>
      <c r="B3359" s="110"/>
      <c r="C3359" s="103" t="s">
        <v>1404</v>
      </c>
      <c r="D3359" s="103" t="s">
        <v>1405</v>
      </c>
      <c r="E3359" s="99" t="s">
        <v>4942</v>
      </c>
      <c r="F3359" s="103" t="s">
        <v>1375</v>
      </c>
      <c r="G3359" s="99" t="s">
        <v>1565</v>
      </c>
      <c r="H3359" s="103" t="s">
        <v>1397</v>
      </c>
      <c r="I3359" s="103" t="s">
        <v>1384</v>
      </c>
      <c r="J3359" s="99" t="s">
        <v>4943</v>
      </c>
    </row>
    <row r="3360" ht="56.25" spans="1:10">
      <c r="A3360" s="106" t="s">
        <v>4944</v>
      </c>
      <c r="B3360" s="106" t="s">
        <v>4945</v>
      </c>
      <c r="C3360" s="103" t="s">
        <v>1379</v>
      </c>
      <c r="D3360" s="103" t="s">
        <v>1380</v>
      </c>
      <c r="E3360" s="99" t="s">
        <v>4946</v>
      </c>
      <c r="F3360" s="103" t="s">
        <v>1375</v>
      </c>
      <c r="G3360" s="99" t="s">
        <v>1949</v>
      </c>
      <c r="H3360" s="103" t="s">
        <v>1397</v>
      </c>
      <c r="I3360" s="103" t="s">
        <v>1384</v>
      </c>
      <c r="J3360" s="99" t="s">
        <v>4947</v>
      </c>
    </row>
    <row r="3361" ht="45" spans="1:10">
      <c r="A3361" s="108"/>
      <c r="B3361" s="108"/>
      <c r="C3361" s="103" t="s">
        <v>1379</v>
      </c>
      <c r="D3361" s="103" t="s">
        <v>1380</v>
      </c>
      <c r="E3361" s="99" t="s">
        <v>4948</v>
      </c>
      <c r="F3361" s="103" t="s">
        <v>1375</v>
      </c>
      <c r="G3361" s="99" t="s">
        <v>1568</v>
      </c>
      <c r="H3361" s="103" t="s">
        <v>1397</v>
      </c>
      <c r="I3361" s="103" t="s">
        <v>1384</v>
      </c>
      <c r="J3361" s="99" t="s">
        <v>4948</v>
      </c>
    </row>
    <row r="3362" ht="33.75" spans="1:10">
      <c r="A3362" s="108"/>
      <c r="B3362" s="108"/>
      <c r="C3362" s="103" t="s">
        <v>1379</v>
      </c>
      <c r="D3362" s="103" t="s">
        <v>1380</v>
      </c>
      <c r="E3362" s="99" t="s">
        <v>4949</v>
      </c>
      <c r="F3362" s="103" t="s">
        <v>1375</v>
      </c>
      <c r="G3362" s="99" t="s">
        <v>1565</v>
      </c>
      <c r="H3362" s="103" t="s">
        <v>1397</v>
      </c>
      <c r="I3362" s="103" t="s">
        <v>1384</v>
      </c>
      <c r="J3362" s="99" t="s">
        <v>4949</v>
      </c>
    </row>
    <row r="3363" ht="33.75" spans="1:10">
      <c r="A3363" s="108"/>
      <c r="B3363" s="108"/>
      <c r="C3363" s="103" t="s">
        <v>1379</v>
      </c>
      <c r="D3363" s="103" t="s">
        <v>1380</v>
      </c>
      <c r="E3363" s="99" t="s">
        <v>4950</v>
      </c>
      <c r="F3363" s="103" t="s">
        <v>1375</v>
      </c>
      <c r="G3363" s="99" t="s">
        <v>1864</v>
      </c>
      <c r="H3363" s="103" t="s">
        <v>1470</v>
      </c>
      <c r="I3363" s="103" t="s">
        <v>1384</v>
      </c>
      <c r="J3363" s="99" t="s">
        <v>4951</v>
      </c>
    </row>
    <row r="3364" ht="78.75" spans="1:10">
      <c r="A3364" s="108"/>
      <c r="B3364" s="108"/>
      <c r="C3364" s="103" t="s">
        <v>1399</v>
      </c>
      <c r="D3364" s="103" t="s">
        <v>1400</v>
      </c>
      <c r="E3364" s="99" t="s">
        <v>4952</v>
      </c>
      <c r="F3364" s="103" t="s">
        <v>1375</v>
      </c>
      <c r="G3364" s="99" t="s">
        <v>1426</v>
      </c>
      <c r="H3364" s="103" t="s">
        <v>1397</v>
      </c>
      <c r="I3364" s="103" t="s">
        <v>1384</v>
      </c>
      <c r="J3364" s="99" t="s">
        <v>4953</v>
      </c>
    </row>
    <row r="3365" ht="22.5" spans="1:10">
      <c r="A3365" s="108"/>
      <c r="B3365" s="108"/>
      <c r="C3365" s="103" t="s">
        <v>1399</v>
      </c>
      <c r="D3365" s="103" t="s">
        <v>1400</v>
      </c>
      <c r="E3365" s="99" t="s">
        <v>4954</v>
      </c>
      <c r="F3365" s="103" t="s">
        <v>1375</v>
      </c>
      <c r="G3365" s="99" t="s">
        <v>4258</v>
      </c>
      <c r="H3365" s="103" t="s">
        <v>1397</v>
      </c>
      <c r="I3365" s="103" t="s">
        <v>1384</v>
      </c>
      <c r="J3365" s="99" t="s">
        <v>4955</v>
      </c>
    </row>
    <row r="3366" ht="33.75" spans="1:10">
      <c r="A3366" s="108"/>
      <c r="B3366" s="108"/>
      <c r="C3366" s="103" t="s">
        <v>1399</v>
      </c>
      <c r="D3366" s="103" t="s">
        <v>1400</v>
      </c>
      <c r="E3366" s="99" t="s">
        <v>4956</v>
      </c>
      <c r="F3366" s="103" t="s">
        <v>1375</v>
      </c>
      <c r="G3366" s="99" t="s">
        <v>1426</v>
      </c>
      <c r="H3366" s="103" t="s">
        <v>1397</v>
      </c>
      <c r="I3366" s="103" t="s">
        <v>1384</v>
      </c>
      <c r="J3366" s="99" t="s">
        <v>4955</v>
      </c>
    </row>
    <row r="3367" ht="22.5" spans="1:10">
      <c r="A3367" s="110"/>
      <c r="B3367" s="110"/>
      <c r="C3367" s="103" t="s">
        <v>1404</v>
      </c>
      <c r="D3367" s="103" t="s">
        <v>1405</v>
      </c>
      <c r="E3367" s="99" t="s">
        <v>1693</v>
      </c>
      <c r="F3367" s="103" t="s">
        <v>1375</v>
      </c>
      <c r="G3367" s="99" t="s">
        <v>1568</v>
      </c>
      <c r="H3367" s="103" t="s">
        <v>1397</v>
      </c>
      <c r="I3367" s="103" t="s">
        <v>1384</v>
      </c>
      <c r="J3367" s="99" t="s">
        <v>1693</v>
      </c>
    </row>
    <row r="3368" ht="56.25" spans="1:10">
      <c r="A3368" s="106" t="s">
        <v>4957</v>
      </c>
      <c r="B3368" s="106" t="s">
        <v>4958</v>
      </c>
      <c r="C3368" s="103" t="s">
        <v>1379</v>
      </c>
      <c r="D3368" s="103" t="s">
        <v>1380</v>
      </c>
      <c r="E3368" s="99" t="s">
        <v>4959</v>
      </c>
      <c r="F3368" s="103" t="s">
        <v>1375</v>
      </c>
      <c r="G3368" s="99" t="s">
        <v>1565</v>
      </c>
      <c r="H3368" s="103" t="s">
        <v>1397</v>
      </c>
      <c r="I3368" s="103" t="s">
        <v>1384</v>
      </c>
      <c r="J3368" s="99" t="s">
        <v>4960</v>
      </c>
    </row>
    <row r="3369" ht="56.25" spans="1:10">
      <c r="A3369" s="108"/>
      <c r="B3369" s="108"/>
      <c r="C3369" s="103" t="s">
        <v>1379</v>
      </c>
      <c r="D3369" s="103" t="s">
        <v>1380</v>
      </c>
      <c r="E3369" s="99" t="s">
        <v>4961</v>
      </c>
      <c r="F3369" s="103" t="s">
        <v>1375</v>
      </c>
      <c r="G3369" s="99" t="s">
        <v>3139</v>
      </c>
      <c r="H3369" s="103" t="s">
        <v>1397</v>
      </c>
      <c r="I3369" s="103" t="s">
        <v>1384</v>
      </c>
      <c r="J3369" s="99" t="s">
        <v>4960</v>
      </c>
    </row>
    <row r="3370" ht="56.25" spans="1:10">
      <c r="A3370" s="108"/>
      <c r="B3370" s="108"/>
      <c r="C3370" s="103" t="s">
        <v>1379</v>
      </c>
      <c r="D3370" s="103" t="s">
        <v>1380</v>
      </c>
      <c r="E3370" s="99" t="s">
        <v>4962</v>
      </c>
      <c r="F3370" s="103" t="s">
        <v>1375</v>
      </c>
      <c r="G3370" s="99" t="s">
        <v>3139</v>
      </c>
      <c r="H3370" s="103" t="s">
        <v>1397</v>
      </c>
      <c r="I3370" s="103" t="s">
        <v>1384</v>
      </c>
      <c r="J3370" s="99" t="s">
        <v>4960</v>
      </c>
    </row>
    <row r="3371" ht="56.25" spans="1:10">
      <c r="A3371" s="108"/>
      <c r="B3371" s="108"/>
      <c r="C3371" s="103" t="s">
        <v>1379</v>
      </c>
      <c r="D3371" s="103" t="s">
        <v>1380</v>
      </c>
      <c r="E3371" s="99" t="s">
        <v>4963</v>
      </c>
      <c r="F3371" s="103" t="s">
        <v>1375</v>
      </c>
      <c r="G3371" s="99" t="s">
        <v>2410</v>
      </c>
      <c r="H3371" s="103" t="s">
        <v>1397</v>
      </c>
      <c r="I3371" s="103" t="s">
        <v>1384</v>
      </c>
      <c r="J3371" s="99" t="s">
        <v>4960</v>
      </c>
    </row>
    <row r="3372" ht="56.25" spans="1:10">
      <c r="A3372" s="108"/>
      <c r="B3372" s="108"/>
      <c r="C3372" s="103" t="s">
        <v>1379</v>
      </c>
      <c r="D3372" s="103" t="s">
        <v>1380</v>
      </c>
      <c r="E3372" s="99" t="s">
        <v>4964</v>
      </c>
      <c r="F3372" s="103" t="s">
        <v>1375</v>
      </c>
      <c r="G3372" s="99" t="s">
        <v>4965</v>
      </c>
      <c r="H3372" s="103" t="s">
        <v>1397</v>
      </c>
      <c r="I3372" s="103" t="s">
        <v>1384</v>
      </c>
      <c r="J3372" s="99" t="s">
        <v>4960</v>
      </c>
    </row>
    <row r="3373" ht="56.25" spans="1:10">
      <c r="A3373" s="108"/>
      <c r="B3373" s="108"/>
      <c r="C3373" s="103" t="s">
        <v>1379</v>
      </c>
      <c r="D3373" s="103" t="s">
        <v>1380</v>
      </c>
      <c r="E3373" s="99" t="s">
        <v>4966</v>
      </c>
      <c r="F3373" s="103" t="s">
        <v>1375</v>
      </c>
      <c r="G3373" s="99" t="s">
        <v>4967</v>
      </c>
      <c r="H3373" s="103" t="s">
        <v>1397</v>
      </c>
      <c r="I3373" s="103" t="s">
        <v>1384</v>
      </c>
      <c r="J3373" s="99" t="s">
        <v>4960</v>
      </c>
    </row>
    <row r="3374" ht="56.25" spans="1:10">
      <c r="A3374" s="108"/>
      <c r="B3374" s="108"/>
      <c r="C3374" s="103" t="s">
        <v>1379</v>
      </c>
      <c r="D3374" s="103" t="s">
        <v>1380</v>
      </c>
      <c r="E3374" s="99" t="s">
        <v>4968</v>
      </c>
      <c r="F3374" s="103" t="s">
        <v>1375</v>
      </c>
      <c r="G3374" s="99" t="s">
        <v>4439</v>
      </c>
      <c r="H3374" s="103" t="s">
        <v>1397</v>
      </c>
      <c r="I3374" s="103" t="s">
        <v>1384</v>
      </c>
      <c r="J3374" s="99" t="s">
        <v>4960</v>
      </c>
    </row>
    <row r="3375" ht="56.25" spans="1:10">
      <c r="A3375" s="108"/>
      <c r="B3375" s="108"/>
      <c r="C3375" s="103" t="s">
        <v>1379</v>
      </c>
      <c r="D3375" s="103" t="s">
        <v>1380</v>
      </c>
      <c r="E3375" s="99" t="s">
        <v>4969</v>
      </c>
      <c r="F3375" s="103" t="s">
        <v>1375</v>
      </c>
      <c r="G3375" s="99" t="s">
        <v>1391</v>
      </c>
      <c r="H3375" s="103" t="s">
        <v>1397</v>
      </c>
      <c r="I3375" s="103" t="s">
        <v>1384</v>
      </c>
      <c r="J3375" s="99" t="s">
        <v>4960</v>
      </c>
    </row>
    <row r="3376" ht="56.25" spans="1:10">
      <c r="A3376" s="108"/>
      <c r="B3376" s="108"/>
      <c r="C3376" s="103" t="s">
        <v>1379</v>
      </c>
      <c r="D3376" s="103" t="s">
        <v>1380</v>
      </c>
      <c r="E3376" s="99" t="s">
        <v>4970</v>
      </c>
      <c r="F3376" s="103" t="s">
        <v>1375</v>
      </c>
      <c r="G3376" s="99" t="s">
        <v>2410</v>
      </c>
      <c r="H3376" s="103" t="s">
        <v>1397</v>
      </c>
      <c r="I3376" s="103" t="s">
        <v>1384</v>
      </c>
      <c r="J3376" s="99" t="s">
        <v>4960</v>
      </c>
    </row>
    <row r="3377" ht="56.25" spans="1:10">
      <c r="A3377" s="108"/>
      <c r="B3377" s="108"/>
      <c r="C3377" s="103" t="s">
        <v>1379</v>
      </c>
      <c r="D3377" s="103" t="s">
        <v>1439</v>
      </c>
      <c r="E3377" s="99" t="s">
        <v>4971</v>
      </c>
      <c r="F3377" s="103" t="s">
        <v>1375</v>
      </c>
      <c r="G3377" s="99" t="s">
        <v>1396</v>
      </c>
      <c r="H3377" s="103" t="s">
        <v>1397</v>
      </c>
      <c r="I3377" s="103" t="s">
        <v>1384</v>
      </c>
      <c r="J3377" s="99" t="s">
        <v>4960</v>
      </c>
    </row>
    <row r="3378" ht="56.25" spans="1:10">
      <c r="A3378" s="108"/>
      <c r="B3378" s="108"/>
      <c r="C3378" s="103" t="s">
        <v>1379</v>
      </c>
      <c r="D3378" s="103" t="s">
        <v>1439</v>
      </c>
      <c r="E3378" s="99" t="s">
        <v>4972</v>
      </c>
      <c r="F3378" s="103" t="s">
        <v>1375</v>
      </c>
      <c r="G3378" s="99" t="s">
        <v>1426</v>
      </c>
      <c r="H3378" s="103" t="s">
        <v>1397</v>
      </c>
      <c r="I3378" s="103" t="s">
        <v>1384</v>
      </c>
      <c r="J3378" s="99" t="s">
        <v>4960</v>
      </c>
    </row>
    <row r="3379" ht="56.25" spans="1:10">
      <c r="A3379" s="108"/>
      <c r="B3379" s="108"/>
      <c r="C3379" s="103" t="s">
        <v>1379</v>
      </c>
      <c r="D3379" s="103" t="s">
        <v>1439</v>
      </c>
      <c r="E3379" s="99" t="s">
        <v>4973</v>
      </c>
      <c r="F3379" s="103" t="s">
        <v>1375</v>
      </c>
      <c r="G3379" s="99" t="s">
        <v>1565</v>
      </c>
      <c r="H3379" s="103" t="s">
        <v>1397</v>
      </c>
      <c r="I3379" s="103" t="s">
        <v>1384</v>
      </c>
      <c r="J3379" s="99" t="s">
        <v>4960</v>
      </c>
    </row>
    <row r="3380" ht="56.25" spans="1:10">
      <c r="A3380" s="108"/>
      <c r="B3380" s="108"/>
      <c r="C3380" s="103" t="s">
        <v>1379</v>
      </c>
      <c r="D3380" s="103" t="s">
        <v>1439</v>
      </c>
      <c r="E3380" s="99" t="s">
        <v>4974</v>
      </c>
      <c r="F3380" s="103" t="s">
        <v>1375</v>
      </c>
      <c r="G3380" s="99" t="s">
        <v>1949</v>
      </c>
      <c r="H3380" s="103" t="s">
        <v>1397</v>
      </c>
      <c r="I3380" s="103" t="s">
        <v>1384</v>
      </c>
      <c r="J3380" s="99" t="s">
        <v>4960</v>
      </c>
    </row>
    <row r="3381" ht="56.25" spans="1:10">
      <c r="A3381" s="108"/>
      <c r="B3381" s="108"/>
      <c r="C3381" s="103" t="s">
        <v>1399</v>
      </c>
      <c r="D3381" s="103" t="s">
        <v>1400</v>
      </c>
      <c r="E3381" s="99" t="s">
        <v>4975</v>
      </c>
      <c r="F3381" s="103" t="s">
        <v>1375</v>
      </c>
      <c r="G3381" s="99" t="s">
        <v>1949</v>
      </c>
      <c r="H3381" s="103" t="s">
        <v>1397</v>
      </c>
      <c r="I3381" s="103" t="s">
        <v>1384</v>
      </c>
      <c r="J3381" s="99" t="s">
        <v>4960</v>
      </c>
    </row>
    <row r="3382" ht="56.25" spans="1:10">
      <c r="A3382" s="108"/>
      <c r="B3382" s="108"/>
      <c r="C3382" s="103" t="s">
        <v>1399</v>
      </c>
      <c r="D3382" s="103" t="s">
        <v>1400</v>
      </c>
      <c r="E3382" s="99" t="s">
        <v>4976</v>
      </c>
      <c r="F3382" s="103" t="s">
        <v>1375</v>
      </c>
      <c r="G3382" s="99" t="s">
        <v>1565</v>
      </c>
      <c r="H3382" s="103" t="s">
        <v>1397</v>
      </c>
      <c r="I3382" s="103" t="s">
        <v>1384</v>
      </c>
      <c r="J3382" s="99" t="s">
        <v>4960</v>
      </c>
    </row>
    <row r="3383" ht="56.25" spans="1:10">
      <c r="A3383" s="108"/>
      <c r="B3383" s="108"/>
      <c r="C3383" s="103" t="s">
        <v>1399</v>
      </c>
      <c r="D3383" s="103" t="s">
        <v>1400</v>
      </c>
      <c r="E3383" s="99" t="s">
        <v>4977</v>
      </c>
      <c r="F3383" s="103" t="s">
        <v>1375</v>
      </c>
      <c r="G3383" s="99" t="s">
        <v>1585</v>
      </c>
      <c r="H3383" s="103" t="s">
        <v>1397</v>
      </c>
      <c r="I3383" s="103" t="s">
        <v>1384</v>
      </c>
      <c r="J3383" s="99" t="s">
        <v>4960</v>
      </c>
    </row>
    <row r="3384" ht="56.25" spans="1:10">
      <c r="A3384" s="108"/>
      <c r="B3384" s="108"/>
      <c r="C3384" s="103" t="s">
        <v>1399</v>
      </c>
      <c r="D3384" s="103" t="s">
        <v>1400</v>
      </c>
      <c r="E3384" s="99" t="s">
        <v>4978</v>
      </c>
      <c r="F3384" s="103" t="s">
        <v>1375</v>
      </c>
      <c r="G3384" s="99" t="s">
        <v>2473</v>
      </c>
      <c r="H3384" s="103" t="s">
        <v>1397</v>
      </c>
      <c r="I3384" s="103" t="s">
        <v>1384</v>
      </c>
      <c r="J3384" s="99" t="s">
        <v>4960</v>
      </c>
    </row>
    <row r="3385" ht="56.25" spans="1:10">
      <c r="A3385" s="108"/>
      <c r="B3385" s="108"/>
      <c r="C3385" s="103" t="s">
        <v>1399</v>
      </c>
      <c r="D3385" s="103" t="s">
        <v>1503</v>
      </c>
      <c r="E3385" s="99" t="s">
        <v>4979</v>
      </c>
      <c r="F3385" s="103" t="s">
        <v>1375</v>
      </c>
      <c r="G3385" s="99" t="s">
        <v>1560</v>
      </c>
      <c r="H3385" s="103" t="s">
        <v>1397</v>
      </c>
      <c r="I3385" s="103" t="s">
        <v>1384</v>
      </c>
      <c r="J3385" s="99" t="s">
        <v>4960</v>
      </c>
    </row>
    <row r="3386" ht="56.25" spans="1:10">
      <c r="A3386" s="110"/>
      <c r="B3386" s="110"/>
      <c r="C3386" s="103" t="s">
        <v>1404</v>
      </c>
      <c r="D3386" s="103" t="s">
        <v>1405</v>
      </c>
      <c r="E3386" s="99" t="s">
        <v>4980</v>
      </c>
      <c r="F3386" s="103" t="s">
        <v>1375</v>
      </c>
      <c r="G3386" s="99" t="s">
        <v>1949</v>
      </c>
      <c r="H3386" s="103" t="s">
        <v>1397</v>
      </c>
      <c r="I3386" s="103" t="s">
        <v>1384</v>
      </c>
      <c r="J3386" s="99" t="s">
        <v>4960</v>
      </c>
    </row>
    <row r="3387" spans="1:10">
      <c r="A3387" s="99" t="s">
        <v>4981</v>
      </c>
      <c r="B3387" s="104"/>
      <c r="C3387" s="104"/>
      <c r="D3387" s="104"/>
      <c r="E3387" s="104"/>
      <c r="F3387" s="105"/>
      <c r="G3387" s="104"/>
      <c r="H3387" s="105"/>
      <c r="I3387" s="105"/>
      <c r="J3387" s="104"/>
    </row>
    <row r="3388" spans="1:10">
      <c r="A3388" s="99" t="s">
        <v>4982</v>
      </c>
      <c r="B3388" s="104"/>
      <c r="C3388" s="104"/>
      <c r="D3388" s="104"/>
      <c r="E3388" s="104"/>
      <c r="F3388" s="105"/>
      <c r="G3388" s="104"/>
      <c r="H3388" s="105"/>
      <c r="I3388" s="105"/>
      <c r="J3388" s="104"/>
    </row>
    <row r="3389" ht="67.5" spans="1:10">
      <c r="A3389" s="106" t="s">
        <v>4983</v>
      </c>
      <c r="B3389" s="106" t="s">
        <v>4984</v>
      </c>
      <c r="C3389" s="103" t="s">
        <v>1379</v>
      </c>
      <c r="D3389" s="103" t="s">
        <v>1380</v>
      </c>
      <c r="E3389" s="99" t="s">
        <v>2604</v>
      </c>
      <c r="F3389" s="103" t="s">
        <v>1528</v>
      </c>
      <c r="G3389" s="99" t="s">
        <v>4985</v>
      </c>
      <c r="H3389" s="103" t="s">
        <v>1974</v>
      </c>
      <c r="I3389" s="103" t="s">
        <v>1384</v>
      </c>
      <c r="J3389" s="99" t="s">
        <v>4986</v>
      </c>
    </row>
    <row r="3390" ht="67.5" spans="1:10">
      <c r="A3390" s="108"/>
      <c r="B3390" s="108"/>
      <c r="C3390" s="103" t="s">
        <v>1379</v>
      </c>
      <c r="D3390" s="103" t="s">
        <v>1380</v>
      </c>
      <c r="E3390" s="99" t="s">
        <v>4987</v>
      </c>
      <c r="F3390" s="103" t="s">
        <v>1375</v>
      </c>
      <c r="G3390" s="99" t="s">
        <v>1565</v>
      </c>
      <c r="H3390" s="103" t="s">
        <v>1397</v>
      </c>
      <c r="I3390" s="103" t="s">
        <v>1423</v>
      </c>
      <c r="J3390" s="99" t="s">
        <v>4986</v>
      </c>
    </row>
    <row r="3391" ht="135" spans="1:10">
      <c r="A3391" s="108"/>
      <c r="B3391" s="108"/>
      <c r="C3391" s="103" t="s">
        <v>1379</v>
      </c>
      <c r="D3391" s="103" t="s">
        <v>1439</v>
      </c>
      <c r="E3391" s="99" t="s">
        <v>4988</v>
      </c>
      <c r="F3391" s="103" t="s">
        <v>1528</v>
      </c>
      <c r="G3391" s="99" t="s">
        <v>4989</v>
      </c>
      <c r="H3391" s="103" t="s">
        <v>1397</v>
      </c>
      <c r="I3391" s="103" t="s">
        <v>1423</v>
      </c>
      <c r="J3391" s="99" t="s">
        <v>4990</v>
      </c>
    </row>
    <row r="3392" ht="45" spans="1:10">
      <c r="A3392" s="108"/>
      <c r="B3392" s="108"/>
      <c r="C3392" s="103" t="s">
        <v>1379</v>
      </c>
      <c r="D3392" s="103" t="s">
        <v>1439</v>
      </c>
      <c r="E3392" s="99" t="s">
        <v>4991</v>
      </c>
      <c r="F3392" s="103" t="s">
        <v>1375</v>
      </c>
      <c r="G3392" s="99" t="s">
        <v>1396</v>
      </c>
      <c r="H3392" s="103" t="s">
        <v>1397</v>
      </c>
      <c r="I3392" s="103" t="s">
        <v>1423</v>
      </c>
      <c r="J3392" s="99" t="s">
        <v>4992</v>
      </c>
    </row>
    <row r="3393" ht="135" spans="1:10">
      <c r="A3393" s="108"/>
      <c r="B3393" s="108"/>
      <c r="C3393" s="103" t="s">
        <v>1379</v>
      </c>
      <c r="D3393" s="103" t="s">
        <v>1394</v>
      </c>
      <c r="E3393" s="99" t="s">
        <v>4993</v>
      </c>
      <c r="F3393" s="103" t="s">
        <v>1528</v>
      </c>
      <c r="G3393" s="99" t="s">
        <v>4994</v>
      </c>
      <c r="H3393" s="103" t="s">
        <v>1397</v>
      </c>
      <c r="I3393" s="103" t="s">
        <v>1423</v>
      </c>
      <c r="J3393" s="99" t="s">
        <v>4995</v>
      </c>
    </row>
    <row r="3394" ht="45" spans="1:10">
      <c r="A3394" s="108"/>
      <c r="B3394" s="108"/>
      <c r="C3394" s="103" t="s">
        <v>1379</v>
      </c>
      <c r="D3394" s="103" t="s">
        <v>1394</v>
      </c>
      <c r="E3394" s="99" t="s">
        <v>2389</v>
      </c>
      <c r="F3394" s="103" t="s">
        <v>1375</v>
      </c>
      <c r="G3394" s="99" t="s">
        <v>4996</v>
      </c>
      <c r="H3394" s="103" t="s">
        <v>1397</v>
      </c>
      <c r="I3394" s="103" t="s">
        <v>1423</v>
      </c>
      <c r="J3394" s="99" t="s">
        <v>4997</v>
      </c>
    </row>
    <row r="3395" ht="112.5" spans="1:10">
      <c r="A3395" s="108"/>
      <c r="B3395" s="108"/>
      <c r="C3395" s="103" t="s">
        <v>1399</v>
      </c>
      <c r="D3395" s="103" t="s">
        <v>1400</v>
      </c>
      <c r="E3395" s="99" t="s">
        <v>4998</v>
      </c>
      <c r="F3395" s="103" t="s">
        <v>1487</v>
      </c>
      <c r="G3395" s="99" t="s">
        <v>1565</v>
      </c>
      <c r="H3395" s="103" t="s">
        <v>1397</v>
      </c>
      <c r="I3395" s="103" t="s">
        <v>1423</v>
      </c>
      <c r="J3395" s="99" t="s">
        <v>4999</v>
      </c>
    </row>
    <row r="3396" ht="56.25" spans="1:10">
      <c r="A3396" s="108"/>
      <c r="B3396" s="108"/>
      <c r="C3396" s="103" t="s">
        <v>1399</v>
      </c>
      <c r="D3396" s="103" t="s">
        <v>1400</v>
      </c>
      <c r="E3396" s="99" t="s">
        <v>5000</v>
      </c>
      <c r="F3396" s="103" t="s">
        <v>1528</v>
      </c>
      <c r="G3396" s="99" t="s">
        <v>5001</v>
      </c>
      <c r="H3396" s="103" t="s">
        <v>1397</v>
      </c>
      <c r="I3396" s="103" t="s">
        <v>1384</v>
      </c>
      <c r="J3396" s="99" t="s">
        <v>5002</v>
      </c>
    </row>
    <row r="3397" ht="135" spans="1:10">
      <c r="A3397" s="110"/>
      <c r="B3397" s="110"/>
      <c r="C3397" s="103" t="s">
        <v>1404</v>
      </c>
      <c r="D3397" s="103" t="s">
        <v>1405</v>
      </c>
      <c r="E3397" s="99" t="s">
        <v>5003</v>
      </c>
      <c r="F3397" s="103" t="s">
        <v>1487</v>
      </c>
      <c r="G3397" s="99" t="s">
        <v>1565</v>
      </c>
      <c r="H3397" s="103" t="s">
        <v>1397</v>
      </c>
      <c r="I3397" s="103" t="s">
        <v>1384</v>
      </c>
      <c r="J3397" s="99" t="s">
        <v>5004</v>
      </c>
    </row>
    <row r="3398" ht="56.25" spans="1:10">
      <c r="A3398" s="106" t="s">
        <v>5005</v>
      </c>
      <c r="B3398" s="106" t="s">
        <v>5006</v>
      </c>
      <c r="C3398" s="103" t="s">
        <v>1379</v>
      </c>
      <c r="D3398" s="103" t="s">
        <v>1380</v>
      </c>
      <c r="E3398" s="99" t="s">
        <v>5007</v>
      </c>
      <c r="F3398" s="103" t="s">
        <v>1487</v>
      </c>
      <c r="G3398" s="99" t="s">
        <v>4582</v>
      </c>
      <c r="H3398" s="103" t="s">
        <v>2780</v>
      </c>
      <c r="I3398" s="103" t="s">
        <v>1384</v>
      </c>
      <c r="J3398" s="99" t="s">
        <v>5008</v>
      </c>
    </row>
    <row r="3399" ht="135" spans="1:10">
      <c r="A3399" s="108"/>
      <c r="B3399" s="108"/>
      <c r="C3399" s="103" t="s">
        <v>1379</v>
      </c>
      <c r="D3399" s="103" t="s">
        <v>1439</v>
      </c>
      <c r="E3399" s="99" t="s">
        <v>4988</v>
      </c>
      <c r="F3399" s="103" t="s">
        <v>1528</v>
      </c>
      <c r="G3399" s="99" t="s">
        <v>1396</v>
      </c>
      <c r="H3399" s="103" t="s">
        <v>1397</v>
      </c>
      <c r="I3399" s="103" t="s">
        <v>1384</v>
      </c>
      <c r="J3399" s="99" t="s">
        <v>4990</v>
      </c>
    </row>
    <row r="3400" ht="135" spans="1:10">
      <c r="A3400" s="108"/>
      <c r="B3400" s="108"/>
      <c r="C3400" s="103" t="s">
        <v>1379</v>
      </c>
      <c r="D3400" s="103" t="s">
        <v>1394</v>
      </c>
      <c r="E3400" s="99" t="s">
        <v>4993</v>
      </c>
      <c r="F3400" s="103" t="s">
        <v>1528</v>
      </c>
      <c r="G3400" s="99" t="s">
        <v>1396</v>
      </c>
      <c r="H3400" s="103" t="s">
        <v>1397</v>
      </c>
      <c r="I3400" s="103" t="s">
        <v>1384</v>
      </c>
      <c r="J3400" s="99" t="s">
        <v>4995</v>
      </c>
    </row>
    <row r="3401" ht="112.5" spans="1:10">
      <c r="A3401" s="108"/>
      <c r="B3401" s="108"/>
      <c r="C3401" s="103" t="s">
        <v>1399</v>
      </c>
      <c r="D3401" s="103" t="s">
        <v>1400</v>
      </c>
      <c r="E3401" s="99" t="s">
        <v>2495</v>
      </c>
      <c r="F3401" s="103" t="s">
        <v>1487</v>
      </c>
      <c r="G3401" s="99" t="s">
        <v>1565</v>
      </c>
      <c r="H3401" s="103" t="s">
        <v>1397</v>
      </c>
      <c r="I3401" s="103" t="s">
        <v>1384</v>
      </c>
      <c r="J3401" s="99" t="s">
        <v>4999</v>
      </c>
    </row>
    <row r="3402" ht="135" spans="1:10">
      <c r="A3402" s="110"/>
      <c r="B3402" s="110"/>
      <c r="C3402" s="103" t="s">
        <v>1404</v>
      </c>
      <c r="D3402" s="103" t="s">
        <v>1405</v>
      </c>
      <c r="E3402" s="99" t="s">
        <v>2612</v>
      </c>
      <c r="F3402" s="103" t="s">
        <v>1487</v>
      </c>
      <c r="G3402" s="99" t="s">
        <v>1565</v>
      </c>
      <c r="H3402" s="103" t="s">
        <v>1397</v>
      </c>
      <c r="I3402" s="103" t="s">
        <v>1384</v>
      </c>
      <c r="J3402" s="99" t="s">
        <v>5004</v>
      </c>
    </row>
    <row r="3403" ht="90" spans="1:10">
      <c r="A3403" s="106" t="s">
        <v>5009</v>
      </c>
      <c r="B3403" s="106" t="s">
        <v>5010</v>
      </c>
      <c r="C3403" s="103" t="s">
        <v>1379</v>
      </c>
      <c r="D3403" s="103" t="s">
        <v>1380</v>
      </c>
      <c r="E3403" s="99" t="s">
        <v>1527</v>
      </c>
      <c r="F3403" s="103" t="s">
        <v>1528</v>
      </c>
      <c r="G3403" s="99" t="s">
        <v>2231</v>
      </c>
      <c r="H3403" s="103" t="s">
        <v>1530</v>
      </c>
      <c r="I3403" s="103" t="s">
        <v>1384</v>
      </c>
      <c r="J3403" s="99" t="s">
        <v>1925</v>
      </c>
    </row>
    <row r="3404" ht="135" spans="1:10">
      <c r="A3404" s="108"/>
      <c r="B3404" s="108"/>
      <c r="C3404" s="103" t="s">
        <v>1379</v>
      </c>
      <c r="D3404" s="103" t="s">
        <v>1439</v>
      </c>
      <c r="E3404" s="99" t="s">
        <v>3069</v>
      </c>
      <c r="F3404" s="103" t="s">
        <v>1528</v>
      </c>
      <c r="G3404" s="99" t="s">
        <v>1396</v>
      </c>
      <c r="H3404" s="103" t="s">
        <v>1397</v>
      </c>
      <c r="I3404" s="103" t="s">
        <v>1384</v>
      </c>
      <c r="J3404" s="99" t="s">
        <v>4644</v>
      </c>
    </row>
    <row r="3405" ht="112.5" spans="1:10">
      <c r="A3405" s="108"/>
      <c r="B3405" s="108"/>
      <c r="C3405" s="103" t="s">
        <v>1379</v>
      </c>
      <c r="D3405" s="103" t="s">
        <v>1394</v>
      </c>
      <c r="E3405" s="99" t="s">
        <v>1926</v>
      </c>
      <c r="F3405" s="103" t="s">
        <v>1528</v>
      </c>
      <c r="G3405" s="99" t="s">
        <v>1396</v>
      </c>
      <c r="H3405" s="103" t="s">
        <v>1397</v>
      </c>
      <c r="I3405" s="103" t="s">
        <v>1384</v>
      </c>
      <c r="J3405" s="99" t="s">
        <v>1928</v>
      </c>
    </row>
    <row r="3406" ht="112.5" spans="1:10">
      <c r="A3406" s="108"/>
      <c r="B3406" s="108"/>
      <c r="C3406" s="103" t="s">
        <v>1399</v>
      </c>
      <c r="D3406" s="103" t="s">
        <v>1400</v>
      </c>
      <c r="E3406" s="99" t="s">
        <v>2495</v>
      </c>
      <c r="F3406" s="103" t="s">
        <v>1487</v>
      </c>
      <c r="G3406" s="99" t="s">
        <v>1565</v>
      </c>
      <c r="H3406" s="103" t="s">
        <v>1397</v>
      </c>
      <c r="I3406" s="103" t="s">
        <v>1384</v>
      </c>
      <c r="J3406" s="99" t="s">
        <v>2501</v>
      </c>
    </row>
    <row r="3407" ht="45" spans="1:10">
      <c r="A3407" s="110"/>
      <c r="B3407" s="110"/>
      <c r="C3407" s="103" t="s">
        <v>1404</v>
      </c>
      <c r="D3407" s="103" t="s">
        <v>1405</v>
      </c>
      <c r="E3407" s="99" t="s">
        <v>1538</v>
      </c>
      <c r="F3407" s="103" t="s">
        <v>1487</v>
      </c>
      <c r="G3407" s="99" t="s">
        <v>1565</v>
      </c>
      <c r="H3407" s="103" t="s">
        <v>1397</v>
      </c>
      <c r="I3407" s="103" t="s">
        <v>1384</v>
      </c>
      <c r="J3407" s="99" t="s">
        <v>1540</v>
      </c>
    </row>
    <row r="3408" ht="67.5" spans="1:10">
      <c r="A3408" s="106" t="s">
        <v>5011</v>
      </c>
      <c r="B3408" s="106" t="s">
        <v>5012</v>
      </c>
      <c r="C3408" s="103" t="s">
        <v>1379</v>
      </c>
      <c r="D3408" s="103" t="s">
        <v>1380</v>
      </c>
      <c r="E3408" s="99" t="s">
        <v>5013</v>
      </c>
      <c r="F3408" s="103" t="s">
        <v>1528</v>
      </c>
      <c r="G3408" s="99" t="s">
        <v>5014</v>
      </c>
      <c r="H3408" s="103" t="s">
        <v>1974</v>
      </c>
      <c r="I3408" s="103" t="s">
        <v>1423</v>
      </c>
      <c r="J3408" s="99" t="s">
        <v>4986</v>
      </c>
    </row>
    <row r="3409" ht="67.5" spans="1:10">
      <c r="A3409" s="108"/>
      <c r="B3409" s="108"/>
      <c r="C3409" s="103" t="s">
        <v>1379</v>
      </c>
      <c r="D3409" s="103" t="s">
        <v>1380</v>
      </c>
      <c r="E3409" s="99" t="s">
        <v>5015</v>
      </c>
      <c r="F3409" s="103" t="s">
        <v>1375</v>
      </c>
      <c r="G3409" s="99" t="s">
        <v>1565</v>
      </c>
      <c r="H3409" s="103" t="s">
        <v>1397</v>
      </c>
      <c r="I3409" s="103" t="s">
        <v>1423</v>
      </c>
      <c r="J3409" s="99" t="s">
        <v>4986</v>
      </c>
    </row>
    <row r="3410" ht="67.5" spans="1:10">
      <c r="A3410" s="108"/>
      <c r="B3410" s="108"/>
      <c r="C3410" s="103" t="s">
        <v>1379</v>
      </c>
      <c r="D3410" s="103" t="s">
        <v>1380</v>
      </c>
      <c r="E3410" s="99" t="s">
        <v>5016</v>
      </c>
      <c r="F3410" s="103" t="s">
        <v>1375</v>
      </c>
      <c r="G3410" s="99" t="s">
        <v>1396</v>
      </c>
      <c r="H3410" s="103" t="s">
        <v>1397</v>
      </c>
      <c r="I3410" s="103" t="s">
        <v>1423</v>
      </c>
      <c r="J3410" s="99" t="s">
        <v>4986</v>
      </c>
    </row>
    <row r="3411" ht="135" spans="1:10">
      <c r="A3411" s="108"/>
      <c r="B3411" s="108"/>
      <c r="C3411" s="103" t="s">
        <v>1379</v>
      </c>
      <c r="D3411" s="103" t="s">
        <v>1439</v>
      </c>
      <c r="E3411" s="99" t="s">
        <v>4988</v>
      </c>
      <c r="F3411" s="103" t="s">
        <v>1528</v>
      </c>
      <c r="G3411" s="99" t="s">
        <v>5017</v>
      </c>
      <c r="H3411" s="103" t="s">
        <v>1397</v>
      </c>
      <c r="I3411" s="103" t="s">
        <v>1423</v>
      </c>
      <c r="J3411" s="99" t="s">
        <v>4990</v>
      </c>
    </row>
    <row r="3412" ht="157.5" spans="1:10">
      <c r="A3412" s="108"/>
      <c r="B3412" s="108"/>
      <c r="C3412" s="103" t="s">
        <v>1379</v>
      </c>
      <c r="D3412" s="103" t="s">
        <v>1439</v>
      </c>
      <c r="E3412" s="99" t="s">
        <v>5018</v>
      </c>
      <c r="F3412" s="103" t="s">
        <v>1487</v>
      </c>
      <c r="G3412" s="99" t="s">
        <v>1396</v>
      </c>
      <c r="H3412" s="103" t="s">
        <v>1397</v>
      </c>
      <c r="I3412" s="103" t="s">
        <v>1423</v>
      </c>
      <c r="J3412" s="99" t="s">
        <v>5019</v>
      </c>
    </row>
    <row r="3413" ht="135" spans="1:10">
      <c r="A3413" s="108"/>
      <c r="B3413" s="108"/>
      <c r="C3413" s="103" t="s">
        <v>1379</v>
      </c>
      <c r="D3413" s="103" t="s">
        <v>1394</v>
      </c>
      <c r="E3413" s="99" t="s">
        <v>4993</v>
      </c>
      <c r="F3413" s="103" t="s">
        <v>1528</v>
      </c>
      <c r="G3413" s="99" t="s">
        <v>5020</v>
      </c>
      <c r="H3413" s="103" t="s">
        <v>1397</v>
      </c>
      <c r="I3413" s="103" t="s">
        <v>1423</v>
      </c>
      <c r="J3413" s="99" t="s">
        <v>4995</v>
      </c>
    </row>
    <row r="3414" ht="45" spans="1:10">
      <c r="A3414" s="108"/>
      <c r="B3414" s="108"/>
      <c r="C3414" s="103" t="s">
        <v>1379</v>
      </c>
      <c r="D3414" s="103" t="s">
        <v>1394</v>
      </c>
      <c r="E3414" s="99" t="s">
        <v>2389</v>
      </c>
      <c r="F3414" s="103" t="s">
        <v>1375</v>
      </c>
      <c r="G3414" s="99" t="s">
        <v>5021</v>
      </c>
      <c r="H3414" s="103" t="s">
        <v>1397</v>
      </c>
      <c r="I3414" s="103" t="s">
        <v>1423</v>
      </c>
      <c r="J3414" s="99" t="s">
        <v>5022</v>
      </c>
    </row>
    <row r="3415" ht="112.5" spans="1:10">
      <c r="A3415" s="108"/>
      <c r="B3415" s="108"/>
      <c r="C3415" s="103" t="s">
        <v>1399</v>
      </c>
      <c r="D3415" s="103" t="s">
        <v>1400</v>
      </c>
      <c r="E3415" s="99" t="s">
        <v>5023</v>
      </c>
      <c r="F3415" s="103" t="s">
        <v>1487</v>
      </c>
      <c r="G3415" s="99" t="s">
        <v>1565</v>
      </c>
      <c r="H3415" s="103" t="s">
        <v>1397</v>
      </c>
      <c r="I3415" s="103" t="s">
        <v>1423</v>
      </c>
      <c r="J3415" s="99" t="s">
        <v>4999</v>
      </c>
    </row>
    <row r="3416" ht="56.25" spans="1:10">
      <c r="A3416" s="108"/>
      <c r="B3416" s="108"/>
      <c r="C3416" s="103" t="s">
        <v>1399</v>
      </c>
      <c r="D3416" s="103" t="s">
        <v>1400</v>
      </c>
      <c r="E3416" s="99" t="s">
        <v>5024</v>
      </c>
      <c r="F3416" s="103" t="s">
        <v>1528</v>
      </c>
      <c r="G3416" s="99" t="s">
        <v>5025</v>
      </c>
      <c r="H3416" s="103" t="s">
        <v>5026</v>
      </c>
      <c r="I3416" s="103" t="s">
        <v>1423</v>
      </c>
      <c r="J3416" s="99" t="s">
        <v>5002</v>
      </c>
    </row>
    <row r="3417" ht="135" spans="1:10">
      <c r="A3417" s="110"/>
      <c r="B3417" s="110"/>
      <c r="C3417" s="103" t="s">
        <v>1404</v>
      </c>
      <c r="D3417" s="103" t="s">
        <v>1405</v>
      </c>
      <c r="E3417" s="99" t="s">
        <v>5027</v>
      </c>
      <c r="F3417" s="103" t="s">
        <v>1487</v>
      </c>
      <c r="G3417" s="99" t="s">
        <v>1565</v>
      </c>
      <c r="H3417" s="103" t="s">
        <v>1397</v>
      </c>
      <c r="I3417" s="103" t="s">
        <v>1384</v>
      </c>
      <c r="J3417" s="99" t="s">
        <v>5004</v>
      </c>
    </row>
    <row r="3418" ht="90" spans="1:10">
      <c r="A3418" s="106" t="s">
        <v>5028</v>
      </c>
      <c r="B3418" s="106" t="s">
        <v>5029</v>
      </c>
      <c r="C3418" s="103" t="s">
        <v>1379</v>
      </c>
      <c r="D3418" s="103" t="s">
        <v>1380</v>
      </c>
      <c r="E3418" s="99" t="s">
        <v>1527</v>
      </c>
      <c r="F3418" s="103" t="s">
        <v>1528</v>
      </c>
      <c r="G3418" s="99" t="s">
        <v>1396</v>
      </c>
      <c r="H3418" s="103" t="s">
        <v>1530</v>
      </c>
      <c r="I3418" s="103" t="s">
        <v>1384</v>
      </c>
      <c r="J3418" s="99" t="s">
        <v>1925</v>
      </c>
    </row>
    <row r="3419" ht="90" spans="1:10">
      <c r="A3419" s="108"/>
      <c r="B3419" s="108"/>
      <c r="C3419" s="103" t="s">
        <v>1379</v>
      </c>
      <c r="D3419" s="103" t="s">
        <v>1439</v>
      </c>
      <c r="E3419" s="99" t="s">
        <v>1532</v>
      </c>
      <c r="F3419" s="103" t="s">
        <v>1528</v>
      </c>
      <c r="G3419" s="99" t="s">
        <v>1396</v>
      </c>
      <c r="H3419" s="103" t="s">
        <v>1397</v>
      </c>
      <c r="I3419" s="103" t="s">
        <v>1384</v>
      </c>
      <c r="J3419" s="99" t="s">
        <v>1533</v>
      </c>
    </row>
    <row r="3420" ht="112.5" spans="1:10">
      <c r="A3420" s="108"/>
      <c r="B3420" s="108"/>
      <c r="C3420" s="103" t="s">
        <v>1379</v>
      </c>
      <c r="D3420" s="103" t="s">
        <v>1394</v>
      </c>
      <c r="E3420" s="99" t="s">
        <v>1926</v>
      </c>
      <c r="F3420" s="103" t="s">
        <v>1528</v>
      </c>
      <c r="G3420" s="99" t="s">
        <v>1396</v>
      </c>
      <c r="H3420" s="103" t="s">
        <v>1397</v>
      </c>
      <c r="I3420" s="103" t="s">
        <v>1384</v>
      </c>
      <c r="J3420" s="99" t="s">
        <v>1928</v>
      </c>
    </row>
    <row r="3421" ht="56.25" spans="1:10">
      <c r="A3421" s="108"/>
      <c r="B3421" s="108"/>
      <c r="C3421" s="103" t="s">
        <v>1399</v>
      </c>
      <c r="D3421" s="103" t="s">
        <v>1400</v>
      </c>
      <c r="E3421" s="99" t="s">
        <v>5030</v>
      </c>
      <c r="F3421" s="103" t="s">
        <v>1528</v>
      </c>
      <c r="G3421" s="99" t="s">
        <v>1396</v>
      </c>
      <c r="H3421" s="103" t="s">
        <v>1397</v>
      </c>
      <c r="I3421" s="103" t="s">
        <v>1384</v>
      </c>
      <c r="J3421" s="99" t="s">
        <v>5031</v>
      </c>
    </row>
    <row r="3422" ht="45" spans="1:10">
      <c r="A3422" s="110"/>
      <c r="B3422" s="110"/>
      <c r="C3422" s="103" t="s">
        <v>1404</v>
      </c>
      <c r="D3422" s="103" t="s">
        <v>1405</v>
      </c>
      <c r="E3422" s="99" t="s">
        <v>1538</v>
      </c>
      <c r="F3422" s="103" t="s">
        <v>1487</v>
      </c>
      <c r="G3422" s="99" t="s">
        <v>1565</v>
      </c>
      <c r="H3422" s="103" t="s">
        <v>1397</v>
      </c>
      <c r="I3422" s="103" t="s">
        <v>1423</v>
      </c>
      <c r="J3422" s="99" t="s">
        <v>1540</v>
      </c>
    </row>
    <row r="3423" ht="90" spans="1:10">
      <c r="A3423" s="106" t="s">
        <v>5032</v>
      </c>
      <c r="B3423" s="106" t="s">
        <v>5033</v>
      </c>
      <c r="C3423" s="103" t="s">
        <v>1379</v>
      </c>
      <c r="D3423" s="103" t="s">
        <v>1380</v>
      </c>
      <c r="E3423" s="99" t="s">
        <v>1527</v>
      </c>
      <c r="F3423" s="103" t="s">
        <v>1528</v>
      </c>
      <c r="G3423" s="99" t="s">
        <v>1396</v>
      </c>
      <c r="H3423" s="103" t="s">
        <v>1530</v>
      </c>
      <c r="I3423" s="103" t="s">
        <v>1384</v>
      </c>
      <c r="J3423" s="99" t="s">
        <v>1925</v>
      </c>
    </row>
    <row r="3424" ht="146.25" spans="1:10">
      <c r="A3424" s="108"/>
      <c r="B3424" s="108"/>
      <c r="C3424" s="103" t="s">
        <v>1379</v>
      </c>
      <c r="D3424" s="103" t="s">
        <v>1439</v>
      </c>
      <c r="E3424" s="99" t="s">
        <v>4617</v>
      </c>
      <c r="F3424" s="103" t="s">
        <v>1487</v>
      </c>
      <c r="G3424" s="99" t="s">
        <v>1565</v>
      </c>
      <c r="H3424" s="103" t="s">
        <v>1397</v>
      </c>
      <c r="I3424" s="103" t="s">
        <v>1423</v>
      </c>
      <c r="J3424" s="99" t="s">
        <v>4618</v>
      </c>
    </row>
    <row r="3425" ht="112.5" spans="1:10">
      <c r="A3425" s="108"/>
      <c r="B3425" s="108"/>
      <c r="C3425" s="103" t="s">
        <v>1379</v>
      </c>
      <c r="D3425" s="103" t="s">
        <v>1394</v>
      </c>
      <c r="E3425" s="99" t="s">
        <v>1926</v>
      </c>
      <c r="F3425" s="103" t="s">
        <v>1528</v>
      </c>
      <c r="G3425" s="99" t="s">
        <v>1396</v>
      </c>
      <c r="H3425" s="103" t="s">
        <v>1397</v>
      </c>
      <c r="I3425" s="103" t="s">
        <v>1423</v>
      </c>
      <c r="J3425" s="99" t="s">
        <v>1928</v>
      </c>
    </row>
    <row r="3426" ht="45" spans="1:10">
      <c r="A3426" s="108"/>
      <c r="B3426" s="108"/>
      <c r="C3426" s="103" t="s">
        <v>1399</v>
      </c>
      <c r="D3426" s="103" t="s">
        <v>1543</v>
      </c>
      <c r="E3426" s="99" t="s">
        <v>5034</v>
      </c>
      <c r="F3426" s="103" t="s">
        <v>1487</v>
      </c>
      <c r="G3426" s="99" t="s">
        <v>1396</v>
      </c>
      <c r="H3426" s="103" t="s">
        <v>1536</v>
      </c>
      <c r="I3426" s="103" t="s">
        <v>1423</v>
      </c>
      <c r="J3426" s="99" t="s">
        <v>5035</v>
      </c>
    </row>
    <row r="3427" ht="112.5" spans="1:10">
      <c r="A3427" s="108"/>
      <c r="B3427" s="108"/>
      <c r="C3427" s="103" t="s">
        <v>1399</v>
      </c>
      <c r="D3427" s="103" t="s">
        <v>1400</v>
      </c>
      <c r="E3427" s="99" t="s">
        <v>2495</v>
      </c>
      <c r="F3427" s="103" t="s">
        <v>1487</v>
      </c>
      <c r="G3427" s="99" t="s">
        <v>1396</v>
      </c>
      <c r="H3427" s="103" t="s">
        <v>1397</v>
      </c>
      <c r="I3427" s="103" t="s">
        <v>1423</v>
      </c>
      <c r="J3427" s="99" t="s">
        <v>2501</v>
      </c>
    </row>
    <row r="3428" ht="45" spans="1:10">
      <c r="A3428" s="110"/>
      <c r="B3428" s="110"/>
      <c r="C3428" s="103" t="s">
        <v>1404</v>
      </c>
      <c r="D3428" s="103" t="s">
        <v>1405</v>
      </c>
      <c r="E3428" s="99" t="s">
        <v>1538</v>
      </c>
      <c r="F3428" s="103" t="s">
        <v>1487</v>
      </c>
      <c r="G3428" s="99" t="s">
        <v>1565</v>
      </c>
      <c r="H3428" s="103" t="s">
        <v>1397</v>
      </c>
      <c r="I3428" s="103" t="s">
        <v>1423</v>
      </c>
      <c r="J3428" s="99" t="s">
        <v>1540</v>
      </c>
    </row>
    <row r="3429" ht="67.5" spans="1:10">
      <c r="A3429" s="106" t="s">
        <v>5036</v>
      </c>
      <c r="B3429" s="106" t="s">
        <v>5037</v>
      </c>
      <c r="C3429" s="103" t="s">
        <v>1379</v>
      </c>
      <c r="D3429" s="103" t="s">
        <v>1380</v>
      </c>
      <c r="E3429" s="99" t="s">
        <v>5038</v>
      </c>
      <c r="F3429" s="103" t="s">
        <v>1528</v>
      </c>
      <c r="G3429" s="99" t="s">
        <v>5039</v>
      </c>
      <c r="H3429" s="103" t="s">
        <v>1974</v>
      </c>
      <c r="I3429" s="103" t="s">
        <v>1423</v>
      </c>
      <c r="J3429" s="99" t="s">
        <v>4986</v>
      </c>
    </row>
    <row r="3430" ht="67.5" spans="1:10">
      <c r="A3430" s="108"/>
      <c r="B3430" s="108"/>
      <c r="C3430" s="103" t="s">
        <v>1379</v>
      </c>
      <c r="D3430" s="103" t="s">
        <v>1380</v>
      </c>
      <c r="E3430" s="99" t="s">
        <v>5040</v>
      </c>
      <c r="F3430" s="103" t="s">
        <v>1375</v>
      </c>
      <c r="G3430" s="99" t="s">
        <v>1396</v>
      </c>
      <c r="H3430" s="103" t="s">
        <v>1397</v>
      </c>
      <c r="I3430" s="103" t="s">
        <v>1423</v>
      </c>
      <c r="J3430" s="99" t="s">
        <v>4986</v>
      </c>
    </row>
    <row r="3431" ht="135" spans="1:10">
      <c r="A3431" s="108"/>
      <c r="B3431" s="108"/>
      <c r="C3431" s="103" t="s">
        <v>1379</v>
      </c>
      <c r="D3431" s="103" t="s">
        <v>1439</v>
      </c>
      <c r="E3431" s="99" t="s">
        <v>4988</v>
      </c>
      <c r="F3431" s="103" t="s">
        <v>1528</v>
      </c>
      <c r="G3431" s="99" t="s">
        <v>5041</v>
      </c>
      <c r="H3431" s="103" t="s">
        <v>1397</v>
      </c>
      <c r="I3431" s="103" t="s">
        <v>1423</v>
      </c>
      <c r="J3431" s="99" t="s">
        <v>4990</v>
      </c>
    </row>
    <row r="3432" ht="157.5" spans="1:10">
      <c r="A3432" s="108"/>
      <c r="B3432" s="108"/>
      <c r="C3432" s="103" t="s">
        <v>1379</v>
      </c>
      <c r="D3432" s="103" t="s">
        <v>1439</v>
      </c>
      <c r="E3432" s="99" t="s">
        <v>5042</v>
      </c>
      <c r="F3432" s="103" t="s">
        <v>1487</v>
      </c>
      <c r="G3432" s="99" t="s">
        <v>1396</v>
      </c>
      <c r="H3432" s="103" t="s">
        <v>1397</v>
      </c>
      <c r="I3432" s="103" t="s">
        <v>1423</v>
      </c>
      <c r="J3432" s="99" t="s">
        <v>5019</v>
      </c>
    </row>
    <row r="3433" ht="135" spans="1:10">
      <c r="A3433" s="108"/>
      <c r="B3433" s="108"/>
      <c r="C3433" s="103" t="s">
        <v>1379</v>
      </c>
      <c r="D3433" s="103" t="s">
        <v>1394</v>
      </c>
      <c r="E3433" s="99" t="s">
        <v>4993</v>
      </c>
      <c r="F3433" s="103" t="s">
        <v>1528</v>
      </c>
      <c r="G3433" s="99" t="s">
        <v>5043</v>
      </c>
      <c r="H3433" s="103" t="s">
        <v>1397</v>
      </c>
      <c r="I3433" s="103" t="s">
        <v>1423</v>
      </c>
      <c r="J3433" s="99" t="s">
        <v>4995</v>
      </c>
    </row>
    <row r="3434" ht="45" spans="1:10">
      <c r="A3434" s="108"/>
      <c r="B3434" s="108"/>
      <c r="C3434" s="103" t="s">
        <v>1379</v>
      </c>
      <c r="D3434" s="103" t="s">
        <v>1394</v>
      </c>
      <c r="E3434" s="99" t="s">
        <v>2389</v>
      </c>
      <c r="F3434" s="103" t="s">
        <v>1375</v>
      </c>
      <c r="G3434" s="99" t="s">
        <v>5044</v>
      </c>
      <c r="H3434" s="103" t="s">
        <v>1397</v>
      </c>
      <c r="I3434" s="103" t="s">
        <v>1423</v>
      </c>
      <c r="J3434" s="99" t="s">
        <v>4997</v>
      </c>
    </row>
    <row r="3435" ht="112.5" spans="1:10">
      <c r="A3435" s="108"/>
      <c r="B3435" s="108"/>
      <c r="C3435" s="103" t="s">
        <v>1399</v>
      </c>
      <c r="D3435" s="103" t="s">
        <v>1400</v>
      </c>
      <c r="E3435" s="99" t="s">
        <v>5045</v>
      </c>
      <c r="F3435" s="103" t="s">
        <v>1487</v>
      </c>
      <c r="G3435" s="99" t="s">
        <v>1565</v>
      </c>
      <c r="H3435" s="103" t="s">
        <v>1397</v>
      </c>
      <c r="I3435" s="103" t="s">
        <v>1423</v>
      </c>
      <c r="J3435" s="99" t="s">
        <v>4999</v>
      </c>
    </row>
    <row r="3436" ht="56.25" spans="1:10">
      <c r="A3436" s="108"/>
      <c r="B3436" s="108"/>
      <c r="C3436" s="103" t="s">
        <v>1399</v>
      </c>
      <c r="D3436" s="103" t="s">
        <v>1400</v>
      </c>
      <c r="E3436" s="99" t="s">
        <v>1929</v>
      </c>
      <c r="F3436" s="103" t="s">
        <v>1528</v>
      </c>
      <c r="G3436" s="99" t="s">
        <v>5046</v>
      </c>
      <c r="H3436" s="103" t="s">
        <v>1397</v>
      </c>
      <c r="I3436" s="103" t="s">
        <v>1384</v>
      </c>
      <c r="J3436" s="99" t="s">
        <v>5002</v>
      </c>
    </row>
    <row r="3437" ht="135" spans="1:10">
      <c r="A3437" s="110"/>
      <c r="B3437" s="110"/>
      <c r="C3437" s="103" t="s">
        <v>1404</v>
      </c>
      <c r="D3437" s="103" t="s">
        <v>1405</v>
      </c>
      <c r="E3437" s="99" t="s">
        <v>5047</v>
      </c>
      <c r="F3437" s="103" t="s">
        <v>1487</v>
      </c>
      <c r="G3437" s="99" t="s">
        <v>1565</v>
      </c>
      <c r="H3437" s="103" t="s">
        <v>1397</v>
      </c>
      <c r="I3437" s="103" t="s">
        <v>1384</v>
      </c>
      <c r="J3437" s="99" t="s">
        <v>5004</v>
      </c>
    </row>
    <row r="3438" ht="112.5" spans="1:10">
      <c r="A3438" s="106" t="s">
        <v>5048</v>
      </c>
      <c r="B3438" s="106" t="s">
        <v>5049</v>
      </c>
      <c r="C3438" s="103" t="s">
        <v>1379</v>
      </c>
      <c r="D3438" s="103" t="s">
        <v>1380</v>
      </c>
      <c r="E3438" s="99" t="s">
        <v>5050</v>
      </c>
      <c r="F3438" s="103" t="s">
        <v>1528</v>
      </c>
      <c r="G3438" s="99" t="s">
        <v>2723</v>
      </c>
      <c r="H3438" s="103" t="s">
        <v>1974</v>
      </c>
      <c r="I3438" s="103" t="s">
        <v>1423</v>
      </c>
      <c r="J3438" s="99" t="s">
        <v>5051</v>
      </c>
    </row>
    <row r="3439" ht="112.5" spans="1:10">
      <c r="A3439" s="108"/>
      <c r="B3439" s="108"/>
      <c r="C3439" s="103" t="s">
        <v>1379</v>
      </c>
      <c r="D3439" s="103" t="s">
        <v>1380</v>
      </c>
      <c r="E3439" s="99" t="s">
        <v>5052</v>
      </c>
      <c r="F3439" s="103" t="s">
        <v>1375</v>
      </c>
      <c r="G3439" s="99" t="s">
        <v>1565</v>
      </c>
      <c r="H3439" s="103" t="s">
        <v>1397</v>
      </c>
      <c r="I3439" s="103" t="s">
        <v>1423</v>
      </c>
      <c r="J3439" s="99" t="s">
        <v>5051</v>
      </c>
    </row>
    <row r="3440" ht="112.5" spans="1:10">
      <c r="A3440" s="108"/>
      <c r="B3440" s="108"/>
      <c r="C3440" s="103" t="s">
        <v>1379</v>
      </c>
      <c r="D3440" s="103" t="s">
        <v>1380</v>
      </c>
      <c r="E3440" s="99" t="s">
        <v>5016</v>
      </c>
      <c r="F3440" s="103" t="s">
        <v>1375</v>
      </c>
      <c r="G3440" s="99" t="s">
        <v>1396</v>
      </c>
      <c r="H3440" s="103" t="s">
        <v>1397</v>
      </c>
      <c r="I3440" s="103" t="s">
        <v>1423</v>
      </c>
      <c r="J3440" s="99" t="s">
        <v>5051</v>
      </c>
    </row>
    <row r="3441" ht="135" spans="1:10">
      <c r="A3441" s="108"/>
      <c r="B3441" s="108"/>
      <c r="C3441" s="103" t="s">
        <v>1379</v>
      </c>
      <c r="D3441" s="103" t="s">
        <v>1439</v>
      </c>
      <c r="E3441" s="99" t="s">
        <v>4988</v>
      </c>
      <c r="F3441" s="103" t="s">
        <v>1528</v>
      </c>
      <c r="G3441" s="99" t="s">
        <v>5053</v>
      </c>
      <c r="H3441" s="103" t="s">
        <v>1397</v>
      </c>
      <c r="I3441" s="103" t="s">
        <v>1384</v>
      </c>
      <c r="J3441" s="99" t="s">
        <v>4990</v>
      </c>
    </row>
    <row r="3442" ht="135" spans="1:10">
      <c r="A3442" s="108"/>
      <c r="B3442" s="108"/>
      <c r="C3442" s="103" t="s">
        <v>1379</v>
      </c>
      <c r="D3442" s="103" t="s">
        <v>1394</v>
      </c>
      <c r="E3442" s="99" t="s">
        <v>4993</v>
      </c>
      <c r="F3442" s="103" t="s">
        <v>1528</v>
      </c>
      <c r="G3442" s="99" t="s">
        <v>5020</v>
      </c>
      <c r="H3442" s="103" t="s">
        <v>1397</v>
      </c>
      <c r="I3442" s="103" t="s">
        <v>1423</v>
      </c>
      <c r="J3442" s="99" t="s">
        <v>4995</v>
      </c>
    </row>
    <row r="3443" ht="45" spans="1:10">
      <c r="A3443" s="108"/>
      <c r="B3443" s="108"/>
      <c r="C3443" s="103" t="s">
        <v>1379</v>
      </c>
      <c r="D3443" s="103" t="s">
        <v>1394</v>
      </c>
      <c r="E3443" s="99" t="s">
        <v>2389</v>
      </c>
      <c r="F3443" s="103" t="s">
        <v>1375</v>
      </c>
      <c r="G3443" s="99" t="s">
        <v>5044</v>
      </c>
      <c r="H3443" s="103" t="s">
        <v>1397</v>
      </c>
      <c r="I3443" s="103" t="s">
        <v>1423</v>
      </c>
      <c r="J3443" s="99" t="s">
        <v>5054</v>
      </c>
    </row>
    <row r="3444" ht="112.5" spans="1:10">
      <c r="A3444" s="108"/>
      <c r="B3444" s="108"/>
      <c r="C3444" s="103" t="s">
        <v>1399</v>
      </c>
      <c r="D3444" s="103" t="s">
        <v>1400</v>
      </c>
      <c r="E3444" s="99" t="s">
        <v>5055</v>
      </c>
      <c r="F3444" s="103" t="s">
        <v>1487</v>
      </c>
      <c r="G3444" s="99" t="s">
        <v>1565</v>
      </c>
      <c r="H3444" s="103" t="s">
        <v>1397</v>
      </c>
      <c r="I3444" s="103" t="s">
        <v>1423</v>
      </c>
      <c r="J3444" s="99" t="s">
        <v>4999</v>
      </c>
    </row>
    <row r="3445" ht="56.25" spans="1:10">
      <c r="A3445" s="108"/>
      <c r="B3445" s="108"/>
      <c r="C3445" s="103" t="s">
        <v>1399</v>
      </c>
      <c r="D3445" s="103" t="s">
        <v>1400</v>
      </c>
      <c r="E3445" s="99" t="s">
        <v>5056</v>
      </c>
      <c r="F3445" s="103" t="s">
        <v>1528</v>
      </c>
      <c r="G3445" s="99" t="s">
        <v>5025</v>
      </c>
      <c r="H3445" s="103" t="s">
        <v>1397</v>
      </c>
      <c r="I3445" s="103" t="s">
        <v>1423</v>
      </c>
      <c r="J3445" s="99" t="s">
        <v>5002</v>
      </c>
    </row>
    <row r="3446" ht="135" spans="1:10">
      <c r="A3446" s="110"/>
      <c r="B3446" s="110"/>
      <c r="C3446" s="103" t="s">
        <v>1404</v>
      </c>
      <c r="D3446" s="103" t="s">
        <v>1405</v>
      </c>
      <c r="E3446" s="99" t="s">
        <v>5027</v>
      </c>
      <c r="F3446" s="103" t="s">
        <v>1487</v>
      </c>
      <c r="G3446" s="99" t="s">
        <v>1565</v>
      </c>
      <c r="H3446" s="103" t="s">
        <v>1397</v>
      </c>
      <c r="I3446" s="103" t="s">
        <v>1423</v>
      </c>
      <c r="J3446" s="99" t="s">
        <v>5004</v>
      </c>
    </row>
    <row r="3447" ht="56.25" spans="1:10">
      <c r="A3447" s="106" t="s">
        <v>5057</v>
      </c>
      <c r="B3447" s="106" t="s">
        <v>5058</v>
      </c>
      <c r="C3447" s="103" t="s">
        <v>1379</v>
      </c>
      <c r="D3447" s="103" t="s">
        <v>1380</v>
      </c>
      <c r="E3447" s="99" t="s">
        <v>5007</v>
      </c>
      <c r="F3447" s="103" t="s">
        <v>1487</v>
      </c>
      <c r="G3447" s="99" t="s">
        <v>4582</v>
      </c>
      <c r="H3447" s="103" t="s">
        <v>2780</v>
      </c>
      <c r="I3447" s="103" t="s">
        <v>1384</v>
      </c>
      <c r="J3447" s="99" t="s">
        <v>5008</v>
      </c>
    </row>
    <row r="3448" ht="135" spans="1:10">
      <c r="A3448" s="108"/>
      <c r="B3448" s="108"/>
      <c r="C3448" s="103" t="s">
        <v>1379</v>
      </c>
      <c r="D3448" s="103" t="s">
        <v>1439</v>
      </c>
      <c r="E3448" s="99" t="s">
        <v>4988</v>
      </c>
      <c r="F3448" s="103" t="s">
        <v>1528</v>
      </c>
      <c r="G3448" s="99" t="s">
        <v>1396</v>
      </c>
      <c r="H3448" s="103" t="s">
        <v>1397</v>
      </c>
      <c r="I3448" s="103" t="s">
        <v>1384</v>
      </c>
      <c r="J3448" s="99" t="s">
        <v>4990</v>
      </c>
    </row>
    <row r="3449" ht="135" spans="1:10">
      <c r="A3449" s="108"/>
      <c r="B3449" s="108"/>
      <c r="C3449" s="103" t="s">
        <v>1379</v>
      </c>
      <c r="D3449" s="103" t="s">
        <v>1394</v>
      </c>
      <c r="E3449" s="99" t="s">
        <v>4993</v>
      </c>
      <c r="F3449" s="103" t="s">
        <v>1528</v>
      </c>
      <c r="G3449" s="99" t="s">
        <v>1396</v>
      </c>
      <c r="H3449" s="103" t="s">
        <v>1397</v>
      </c>
      <c r="I3449" s="103" t="s">
        <v>1384</v>
      </c>
      <c r="J3449" s="99" t="s">
        <v>4995</v>
      </c>
    </row>
    <row r="3450" ht="112.5" spans="1:10">
      <c r="A3450" s="108"/>
      <c r="B3450" s="108"/>
      <c r="C3450" s="103" t="s">
        <v>1399</v>
      </c>
      <c r="D3450" s="103" t="s">
        <v>1400</v>
      </c>
      <c r="E3450" s="99" t="s">
        <v>2495</v>
      </c>
      <c r="F3450" s="103" t="s">
        <v>1487</v>
      </c>
      <c r="G3450" s="99" t="s">
        <v>1565</v>
      </c>
      <c r="H3450" s="103" t="s">
        <v>1397</v>
      </c>
      <c r="I3450" s="103" t="s">
        <v>1384</v>
      </c>
      <c r="J3450" s="99" t="s">
        <v>4999</v>
      </c>
    </row>
    <row r="3451" ht="135" spans="1:10">
      <c r="A3451" s="110"/>
      <c r="B3451" s="110"/>
      <c r="C3451" s="103" t="s">
        <v>1404</v>
      </c>
      <c r="D3451" s="103" t="s">
        <v>1405</v>
      </c>
      <c r="E3451" s="99" t="s">
        <v>2612</v>
      </c>
      <c r="F3451" s="103" t="s">
        <v>1487</v>
      </c>
      <c r="G3451" s="99" t="s">
        <v>1565</v>
      </c>
      <c r="H3451" s="103" t="s">
        <v>1397</v>
      </c>
      <c r="I3451" s="103" t="s">
        <v>1384</v>
      </c>
      <c r="J3451" s="99" t="s">
        <v>5004</v>
      </c>
    </row>
    <row r="3452" ht="90" spans="1:10">
      <c r="A3452" s="106" t="s">
        <v>5059</v>
      </c>
      <c r="B3452" s="106" t="s">
        <v>5060</v>
      </c>
      <c r="C3452" s="103" t="s">
        <v>1379</v>
      </c>
      <c r="D3452" s="103" t="s">
        <v>1380</v>
      </c>
      <c r="E3452" s="99" t="s">
        <v>1527</v>
      </c>
      <c r="F3452" s="103" t="s">
        <v>1528</v>
      </c>
      <c r="G3452" s="99" t="s">
        <v>5061</v>
      </c>
      <c r="H3452" s="103" t="s">
        <v>1530</v>
      </c>
      <c r="I3452" s="103" t="s">
        <v>1384</v>
      </c>
      <c r="J3452" s="99" t="s">
        <v>1925</v>
      </c>
    </row>
    <row r="3453" ht="135" spans="1:10">
      <c r="A3453" s="108"/>
      <c r="B3453" s="108"/>
      <c r="C3453" s="103" t="s">
        <v>1379</v>
      </c>
      <c r="D3453" s="103" t="s">
        <v>1439</v>
      </c>
      <c r="E3453" s="99" t="s">
        <v>3069</v>
      </c>
      <c r="F3453" s="103" t="s">
        <v>1528</v>
      </c>
      <c r="G3453" s="99" t="s">
        <v>1396</v>
      </c>
      <c r="H3453" s="103" t="s">
        <v>1397</v>
      </c>
      <c r="I3453" s="103" t="s">
        <v>1384</v>
      </c>
      <c r="J3453" s="99" t="s">
        <v>4644</v>
      </c>
    </row>
    <row r="3454" ht="112.5" spans="1:10">
      <c r="A3454" s="108"/>
      <c r="B3454" s="108"/>
      <c r="C3454" s="103" t="s">
        <v>1379</v>
      </c>
      <c r="D3454" s="103" t="s">
        <v>1394</v>
      </c>
      <c r="E3454" s="99" t="s">
        <v>1926</v>
      </c>
      <c r="F3454" s="103" t="s">
        <v>1528</v>
      </c>
      <c r="G3454" s="99" t="s">
        <v>1396</v>
      </c>
      <c r="H3454" s="103" t="s">
        <v>1397</v>
      </c>
      <c r="I3454" s="103" t="s">
        <v>1384</v>
      </c>
      <c r="J3454" s="99" t="s">
        <v>1928</v>
      </c>
    </row>
    <row r="3455" ht="45" spans="1:10">
      <c r="A3455" s="108"/>
      <c r="B3455" s="108"/>
      <c r="C3455" s="103" t="s">
        <v>1399</v>
      </c>
      <c r="D3455" s="103" t="s">
        <v>1543</v>
      </c>
      <c r="E3455" s="99" t="s">
        <v>5034</v>
      </c>
      <c r="F3455" s="103" t="s">
        <v>1487</v>
      </c>
      <c r="G3455" s="99" t="s">
        <v>2463</v>
      </c>
      <c r="H3455" s="103" t="s">
        <v>1536</v>
      </c>
      <c r="I3455" s="103" t="s">
        <v>1384</v>
      </c>
      <c r="J3455" s="99" t="s">
        <v>5035</v>
      </c>
    </row>
    <row r="3456" ht="112.5" spans="1:10">
      <c r="A3456" s="108"/>
      <c r="B3456" s="108"/>
      <c r="C3456" s="103" t="s">
        <v>1399</v>
      </c>
      <c r="D3456" s="103" t="s">
        <v>1400</v>
      </c>
      <c r="E3456" s="99" t="s">
        <v>2495</v>
      </c>
      <c r="F3456" s="103" t="s">
        <v>1487</v>
      </c>
      <c r="G3456" s="99" t="s">
        <v>1565</v>
      </c>
      <c r="H3456" s="103" t="s">
        <v>1397</v>
      </c>
      <c r="I3456" s="103" t="s">
        <v>1384</v>
      </c>
      <c r="J3456" s="99" t="s">
        <v>2501</v>
      </c>
    </row>
    <row r="3457" ht="45" spans="1:10">
      <c r="A3457" s="110"/>
      <c r="B3457" s="110"/>
      <c r="C3457" s="103" t="s">
        <v>1404</v>
      </c>
      <c r="D3457" s="103" t="s">
        <v>1405</v>
      </c>
      <c r="E3457" s="99" t="s">
        <v>1538</v>
      </c>
      <c r="F3457" s="103" t="s">
        <v>1487</v>
      </c>
      <c r="G3457" s="99" t="s">
        <v>1565</v>
      </c>
      <c r="H3457" s="103" t="s">
        <v>1397</v>
      </c>
      <c r="I3457" s="103" t="s">
        <v>1384</v>
      </c>
      <c r="J3457" s="99" t="s">
        <v>1540</v>
      </c>
    </row>
    <row r="3458" spans="1:10">
      <c r="A3458" s="99" t="s">
        <v>5062</v>
      </c>
      <c r="B3458" s="104"/>
      <c r="C3458" s="104"/>
      <c r="D3458" s="104"/>
      <c r="E3458" s="104"/>
      <c r="F3458" s="105"/>
      <c r="G3458" s="104"/>
      <c r="H3458" s="105"/>
      <c r="I3458" s="105"/>
      <c r="J3458" s="104"/>
    </row>
    <row r="3459" spans="1:10">
      <c r="A3459" s="99" t="s">
        <v>5063</v>
      </c>
      <c r="B3459" s="104"/>
      <c r="C3459" s="104"/>
      <c r="D3459" s="104"/>
      <c r="E3459" s="104"/>
      <c r="F3459" s="105"/>
      <c r="G3459" s="104"/>
      <c r="H3459" s="105"/>
      <c r="I3459" s="105"/>
      <c r="J3459" s="104"/>
    </row>
    <row r="3460" ht="45" spans="1:10">
      <c r="A3460" s="106" t="s">
        <v>1910</v>
      </c>
      <c r="B3460" s="106" t="s">
        <v>5064</v>
      </c>
      <c r="C3460" s="103" t="s">
        <v>1379</v>
      </c>
      <c r="D3460" s="103" t="s">
        <v>1380</v>
      </c>
      <c r="E3460" s="99" t="s">
        <v>5065</v>
      </c>
      <c r="F3460" s="103" t="s">
        <v>1487</v>
      </c>
      <c r="G3460" s="99" t="s">
        <v>5066</v>
      </c>
      <c r="H3460" s="103" t="s">
        <v>1678</v>
      </c>
      <c r="I3460" s="103" t="s">
        <v>1384</v>
      </c>
      <c r="J3460" s="99" t="s">
        <v>5067</v>
      </c>
    </row>
    <row r="3461" ht="78.75" spans="1:10">
      <c r="A3461" s="108"/>
      <c r="B3461" s="108"/>
      <c r="C3461" s="103" t="s">
        <v>1399</v>
      </c>
      <c r="D3461" s="103" t="s">
        <v>1543</v>
      </c>
      <c r="E3461" s="99" t="s">
        <v>5068</v>
      </c>
      <c r="F3461" s="103" t="s">
        <v>1528</v>
      </c>
      <c r="G3461" s="99" t="s">
        <v>1426</v>
      </c>
      <c r="H3461" s="103" t="s">
        <v>1397</v>
      </c>
      <c r="I3461" s="103" t="s">
        <v>1423</v>
      </c>
      <c r="J3461" s="99" t="s">
        <v>5069</v>
      </c>
    </row>
    <row r="3462" ht="45" spans="1:10">
      <c r="A3462" s="110"/>
      <c r="B3462" s="110"/>
      <c r="C3462" s="103" t="s">
        <v>1404</v>
      </c>
      <c r="D3462" s="103" t="s">
        <v>1405</v>
      </c>
      <c r="E3462" s="99" t="s">
        <v>5070</v>
      </c>
      <c r="F3462" s="103" t="s">
        <v>1487</v>
      </c>
      <c r="G3462" s="99" t="s">
        <v>1845</v>
      </c>
      <c r="H3462" s="103" t="s">
        <v>1397</v>
      </c>
      <c r="I3462" s="103" t="s">
        <v>1423</v>
      </c>
      <c r="J3462" s="99" t="s">
        <v>5071</v>
      </c>
    </row>
    <row r="3463" spans="1:10">
      <c r="A3463" s="99" t="s">
        <v>5072</v>
      </c>
      <c r="B3463" s="104"/>
      <c r="C3463" s="104"/>
      <c r="D3463" s="104"/>
      <c r="E3463" s="104"/>
      <c r="F3463" s="105"/>
      <c r="G3463" s="104"/>
      <c r="H3463" s="105"/>
      <c r="I3463" s="105"/>
      <c r="J3463" s="104"/>
    </row>
    <row r="3464" spans="1:10">
      <c r="A3464" s="99" t="s">
        <v>5073</v>
      </c>
      <c r="B3464" s="104"/>
      <c r="C3464" s="104"/>
      <c r="D3464" s="104"/>
      <c r="E3464" s="104"/>
      <c r="F3464" s="105"/>
      <c r="G3464" s="104"/>
      <c r="H3464" s="105"/>
      <c r="I3464" s="105"/>
      <c r="J3464" s="104"/>
    </row>
    <row r="3465" ht="67.5" spans="1:10">
      <c r="A3465" s="106" t="s">
        <v>5074</v>
      </c>
      <c r="B3465" s="106" t="s">
        <v>5075</v>
      </c>
      <c r="C3465" s="103" t="s">
        <v>1379</v>
      </c>
      <c r="D3465" s="103" t="s">
        <v>1380</v>
      </c>
      <c r="E3465" s="99" t="s">
        <v>2604</v>
      </c>
      <c r="F3465" s="103" t="s">
        <v>1528</v>
      </c>
      <c r="G3465" s="99" t="s">
        <v>5076</v>
      </c>
      <c r="H3465" s="103" t="s">
        <v>1678</v>
      </c>
      <c r="I3465" s="103" t="s">
        <v>1384</v>
      </c>
      <c r="J3465" s="99" t="s">
        <v>4986</v>
      </c>
    </row>
    <row r="3466" ht="56.25" spans="1:10">
      <c r="A3466" s="108"/>
      <c r="B3466" s="108"/>
      <c r="C3466" s="103" t="s">
        <v>1379</v>
      </c>
      <c r="D3466" s="103" t="s">
        <v>1380</v>
      </c>
      <c r="E3466" s="99" t="s">
        <v>5007</v>
      </c>
      <c r="F3466" s="103" t="s">
        <v>1487</v>
      </c>
      <c r="G3466" s="99" t="s">
        <v>2460</v>
      </c>
      <c r="H3466" s="103" t="s">
        <v>2780</v>
      </c>
      <c r="I3466" s="103" t="s">
        <v>1384</v>
      </c>
      <c r="J3466" s="99" t="s">
        <v>5008</v>
      </c>
    </row>
    <row r="3467" ht="135" spans="1:10">
      <c r="A3467" s="108"/>
      <c r="B3467" s="108"/>
      <c r="C3467" s="103" t="s">
        <v>1379</v>
      </c>
      <c r="D3467" s="103" t="s">
        <v>1439</v>
      </c>
      <c r="E3467" s="99" t="s">
        <v>4988</v>
      </c>
      <c r="F3467" s="103" t="s">
        <v>1528</v>
      </c>
      <c r="G3467" s="99" t="s">
        <v>1396</v>
      </c>
      <c r="H3467" s="103" t="s">
        <v>1397</v>
      </c>
      <c r="I3467" s="103" t="s">
        <v>1384</v>
      </c>
      <c r="J3467" s="99" t="s">
        <v>4990</v>
      </c>
    </row>
    <row r="3468" ht="135" spans="1:10">
      <c r="A3468" s="108"/>
      <c r="B3468" s="108"/>
      <c r="C3468" s="103" t="s">
        <v>1379</v>
      </c>
      <c r="D3468" s="103" t="s">
        <v>1439</v>
      </c>
      <c r="E3468" s="99" t="s">
        <v>5077</v>
      </c>
      <c r="F3468" s="103" t="s">
        <v>1528</v>
      </c>
      <c r="G3468" s="99" t="s">
        <v>1396</v>
      </c>
      <c r="H3468" s="103" t="s">
        <v>1397</v>
      </c>
      <c r="I3468" s="103" t="s">
        <v>1384</v>
      </c>
      <c r="J3468" s="99" t="s">
        <v>5078</v>
      </c>
    </row>
    <row r="3469" ht="157.5" spans="1:10">
      <c r="A3469" s="108"/>
      <c r="B3469" s="108"/>
      <c r="C3469" s="103" t="s">
        <v>1379</v>
      </c>
      <c r="D3469" s="103" t="s">
        <v>1439</v>
      </c>
      <c r="E3469" s="99" t="s">
        <v>5079</v>
      </c>
      <c r="F3469" s="103" t="s">
        <v>1487</v>
      </c>
      <c r="G3469" s="99" t="s">
        <v>1396</v>
      </c>
      <c r="H3469" s="103" t="s">
        <v>1397</v>
      </c>
      <c r="I3469" s="103" t="s">
        <v>1384</v>
      </c>
      <c r="J3469" s="99" t="s">
        <v>5019</v>
      </c>
    </row>
    <row r="3470" ht="180" spans="1:10">
      <c r="A3470" s="108"/>
      <c r="B3470" s="108"/>
      <c r="C3470" s="103" t="s">
        <v>1379</v>
      </c>
      <c r="D3470" s="103" t="s">
        <v>1439</v>
      </c>
      <c r="E3470" s="99" t="s">
        <v>5080</v>
      </c>
      <c r="F3470" s="103" t="s">
        <v>1487</v>
      </c>
      <c r="G3470" s="99" t="s">
        <v>1396</v>
      </c>
      <c r="H3470" s="103" t="s">
        <v>1397</v>
      </c>
      <c r="I3470" s="103" t="s">
        <v>1384</v>
      </c>
      <c r="J3470" s="99" t="s">
        <v>5081</v>
      </c>
    </row>
    <row r="3471" ht="135" spans="1:10">
      <c r="A3471" s="108"/>
      <c r="B3471" s="108"/>
      <c r="C3471" s="103" t="s">
        <v>1379</v>
      </c>
      <c r="D3471" s="103" t="s">
        <v>1394</v>
      </c>
      <c r="E3471" s="99" t="s">
        <v>4993</v>
      </c>
      <c r="F3471" s="103" t="s">
        <v>1528</v>
      </c>
      <c r="G3471" s="99" t="s">
        <v>1396</v>
      </c>
      <c r="H3471" s="103" t="s">
        <v>1397</v>
      </c>
      <c r="I3471" s="103" t="s">
        <v>1384</v>
      </c>
      <c r="J3471" s="99" t="s">
        <v>4995</v>
      </c>
    </row>
    <row r="3472" ht="67.5" spans="1:10">
      <c r="A3472" s="108"/>
      <c r="B3472" s="108"/>
      <c r="C3472" s="103" t="s">
        <v>1379</v>
      </c>
      <c r="D3472" s="103" t="s">
        <v>1394</v>
      </c>
      <c r="E3472" s="99" t="s">
        <v>5082</v>
      </c>
      <c r="F3472" s="103" t="s">
        <v>1841</v>
      </c>
      <c r="G3472" s="99" t="s">
        <v>5083</v>
      </c>
      <c r="H3472" s="103" t="s">
        <v>2182</v>
      </c>
      <c r="I3472" s="103" t="s">
        <v>1384</v>
      </c>
      <c r="J3472" s="99" t="s">
        <v>5084</v>
      </c>
    </row>
    <row r="3473" ht="112.5" spans="1:10">
      <c r="A3473" s="108"/>
      <c r="B3473" s="108"/>
      <c r="C3473" s="103" t="s">
        <v>1399</v>
      </c>
      <c r="D3473" s="103" t="s">
        <v>1400</v>
      </c>
      <c r="E3473" s="99" t="s">
        <v>2495</v>
      </c>
      <c r="F3473" s="103" t="s">
        <v>1487</v>
      </c>
      <c r="G3473" s="99" t="s">
        <v>1874</v>
      </c>
      <c r="H3473" s="103" t="s">
        <v>1397</v>
      </c>
      <c r="I3473" s="103" t="s">
        <v>1384</v>
      </c>
      <c r="J3473" s="99" t="s">
        <v>4999</v>
      </c>
    </row>
    <row r="3474" ht="56.25" spans="1:10">
      <c r="A3474" s="108"/>
      <c r="B3474" s="108"/>
      <c r="C3474" s="103" t="s">
        <v>1399</v>
      </c>
      <c r="D3474" s="103" t="s">
        <v>1400</v>
      </c>
      <c r="E3474" s="99" t="s">
        <v>1929</v>
      </c>
      <c r="F3474" s="103" t="s">
        <v>1528</v>
      </c>
      <c r="G3474" s="99" t="s">
        <v>1565</v>
      </c>
      <c r="H3474" s="103" t="s">
        <v>1397</v>
      </c>
      <c r="I3474" s="103" t="s">
        <v>1384</v>
      </c>
      <c r="J3474" s="99" t="s">
        <v>5002</v>
      </c>
    </row>
    <row r="3475" ht="135" spans="1:10">
      <c r="A3475" s="110"/>
      <c r="B3475" s="110"/>
      <c r="C3475" s="103" t="s">
        <v>1404</v>
      </c>
      <c r="D3475" s="103" t="s">
        <v>1405</v>
      </c>
      <c r="E3475" s="99" t="s">
        <v>2612</v>
      </c>
      <c r="F3475" s="103" t="s">
        <v>1487</v>
      </c>
      <c r="G3475" s="99" t="s">
        <v>1426</v>
      </c>
      <c r="H3475" s="103" t="s">
        <v>1397</v>
      </c>
      <c r="I3475" s="103" t="s">
        <v>1384</v>
      </c>
      <c r="J3475" s="99" t="s">
        <v>5004</v>
      </c>
    </row>
    <row r="3476" ht="78.75" spans="1:10">
      <c r="A3476" s="106" t="s">
        <v>5085</v>
      </c>
      <c r="B3476" s="106" t="s">
        <v>5086</v>
      </c>
      <c r="C3476" s="103" t="s">
        <v>1379</v>
      </c>
      <c r="D3476" s="103" t="s">
        <v>1380</v>
      </c>
      <c r="E3476" s="99" t="s">
        <v>5087</v>
      </c>
      <c r="F3476" s="103" t="s">
        <v>1375</v>
      </c>
      <c r="G3476" s="99" t="s">
        <v>2196</v>
      </c>
      <c r="H3476" s="103" t="s">
        <v>1678</v>
      </c>
      <c r="I3476" s="103" t="s">
        <v>1384</v>
      </c>
      <c r="J3476" s="99" t="s">
        <v>5088</v>
      </c>
    </row>
    <row r="3477" ht="45" spans="1:10">
      <c r="A3477" s="108"/>
      <c r="B3477" s="108"/>
      <c r="C3477" s="103" t="s">
        <v>1379</v>
      </c>
      <c r="D3477" s="103" t="s">
        <v>1439</v>
      </c>
      <c r="E3477" s="99" t="s">
        <v>5089</v>
      </c>
      <c r="F3477" s="103" t="s">
        <v>1375</v>
      </c>
      <c r="G3477" s="99" t="s">
        <v>1396</v>
      </c>
      <c r="H3477" s="103" t="s">
        <v>1397</v>
      </c>
      <c r="I3477" s="103" t="s">
        <v>1384</v>
      </c>
      <c r="J3477" s="99" t="s">
        <v>5090</v>
      </c>
    </row>
    <row r="3478" ht="90" spans="1:10">
      <c r="A3478" s="108"/>
      <c r="B3478" s="108"/>
      <c r="C3478" s="103" t="s">
        <v>1379</v>
      </c>
      <c r="D3478" s="103" t="s">
        <v>1394</v>
      </c>
      <c r="E3478" s="99" t="s">
        <v>5091</v>
      </c>
      <c r="F3478" s="103" t="s">
        <v>1375</v>
      </c>
      <c r="G3478" s="99" t="s">
        <v>1396</v>
      </c>
      <c r="H3478" s="103" t="s">
        <v>1397</v>
      </c>
      <c r="I3478" s="103" t="s">
        <v>1384</v>
      </c>
      <c r="J3478" s="99" t="s">
        <v>5092</v>
      </c>
    </row>
    <row r="3479" ht="90" spans="1:10">
      <c r="A3479" s="108"/>
      <c r="B3479" s="108"/>
      <c r="C3479" s="103" t="s">
        <v>1399</v>
      </c>
      <c r="D3479" s="103" t="s">
        <v>1400</v>
      </c>
      <c r="E3479" s="99" t="s">
        <v>5093</v>
      </c>
      <c r="F3479" s="103" t="s">
        <v>1375</v>
      </c>
      <c r="G3479" s="99" t="s">
        <v>1396</v>
      </c>
      <c r="H3479" s="103" t="s">
        <v>1397</v>
      </c>
      <c r="I3479" s="103" t="s">
        <v>1384</v>
      </c>
      <c r="J3479" s="99" t="s">
        <v>5094</v>
      </c>
    </row>
    <row r="3480" ht="33.75" spans="1:10">
      <c r="A3480" s="108"/>
      <c r="B3480" s="108"/>
      <c r="C3480" s="103" t="s">
        <v>1399</v>
      </c>
      <c r="D3480" s="103" t="s">
        <v>1503</v>
      </c>
      <c r="E3480" s="99" t="s">
        <v>5095</v>
      </c>
      <c r="F3480" s="103" t="s">
        <v>1375</v>
      </c>
      <c r="G3480" s="99" t="s">
        <v>5096</v>
      </c>
      <c r="H3480" s="103" t="s">
        <v>5097</v>
      </c>
      <c r="I3480" s="103" t="s">
        <v>1384</v>
      </c>
      <c r="J3480" s="99" t="s">
        <v>5098</v>
      </c>
    </row>
    <row r="3481" ht="112.5" spans="1:10">
      <c r="A3481" s="108"/>
      <c r="B3481" s="108"/>
      <c r="C3481" s="103" t="s">
        <v>1399</v>
      </c>
      <c r="D3481" s="103" t="s">
        <v>1503</v>
      </c>
      <c r="E3481" s="99" t="s">
        <v>5099</v>
      </c>
      <c r="F3481" s="103" t="s">
        <v>1375</v>
      </c>
      <c r="G3481" s="99" t="s">
        <v>5096</v>
      </c>
      <c r="H3481" s="103" t="s">
        <v>5097</v>
      </c>
      <c r="I3481" s="103" t="s">
        <v>1384</v>
      </c>
      <c r="J3481" s="99" t="s">
        <v>5100</v>
      </c>
    </row>
    <row r="3482" ht="33.75" spans="1:10">
      <c r="A3482" s="110"/>
      <c r="B3482" s="110"/>
      <c r="C3482" s="103" t="s">
        <v>1404</v>
      </c>
      <c r="D3482" s="103" t="s">
        <v>1405</v>
      </c>
      <c r="E3482" s="99" t="s">
        <v>5101</v>
      </c>
      <c r="F3482" s="103" t="s">
        <v>1375</v>
      </c>
      <c r="G3482" s="99" t="s">
        <v>1426</v>
      </c>
      <c r="H3482" s="103" t="s">
        <v>1397</v>
      </c>
      <c r="I3482" s="103" t="s">
        <v>1384</v>
      </c>
      <c r="J3482" s="99" t="s">
        <v>5102</v>
      </c>
    </row>
    <row r="3483" ht="56.25" spans="1:10">
      <c r="A3483" s="106" t="s">
        <v>5103</v>
      </c>
      <c r="B3483" s="106" t="s">
        <v>5104</v>
      </c>
      <c r="C3483" s="103" t="s">
        <v>1379</v>
      </c>
      <c r="D3483" s="103" t="s">
        <v>1380</v>
      </c>
      <c r="E3483" s="99" t="s">
        <v>5105</v>
      </c>
      <c r="F3483" s="103" t="s">
        <v>1375</v>
      </c>
      <c r="G3483" s="99" t="s">
        <v>5106</v>
      </c>
      <c r="H3483" s="103" t="s">
        <v>1678</v>
      </c>
      <c r="I3483" s="103" t="s">
        <v>1384</v>
      </c>
      <c r="J3483" s="99" t="s">
        <v>5107</v>
      </c>
    </row>
    <row r="3484" ht="33.75" spans="1:10">
      <c r="A3484" s="108"/>
      <c r="B3484" s="108"/>
      <c r="C3484" s="103" t="s">
        <v>1379</v>
      </c>
      <c r="D3484" s="103" t="s">
        <v>1439</v>
      </c>
      <c r="E3484" s="99" t="s">
        <v>5108</v>
      </c>
      <c r="F3484" s="103" t="s">
        <v>1375</v>
      </c>
      <c r="G3484" s="99" t="s">
        <v>1396</v>
      </c>
      <c r="H3484" s="103" t="s">
        <v>1397</v>
      </c>
      <c r="I3484" s="103" t="s">
        <v>1384</v>
      </c>
      <c r="J3484" s="99" t="s">
        <v>5109</v>
      </c>
    </row>
    <row r="3485" ht="45" spans="1:10">
      <c r="A3485" s="108"/>
      <c r="B3485" s="108"/>
      <c r="C3485" s="103" t="s">
        <v>1379</v>
      </c>
      <c r="D3485" s="103" t="s">
        <v>1439</v>
      </c>
      <c r="E3485" s="99" t="s">
        <v>5089</v>
      </c>
      <c r="F3485" s="103" t="s">
        <v>1375</v>
      </c>
      <c r="G3485" s="99" t="s">
        <v>1396</v>
      </c>
      <c r="H3485" s="103" t="s">
        <v>1397</v>
      </c>
      <c r="I3485" s="103" t="s">
        <v>1384</v>
      </c>
      <c r="J3485" s="99" t="s">
        <v>5089</v>
      </c>
    </row>
    <row r="3486" ht="56.25" spans="1:10">
      <c r="A3486" s="108"/>
      <c r="B3486" s="108"/>
      <c r="C3486" s="103" t="s">
        <v>1379</v>
      </c>
      <c r="D3486" s="103" t="s">
        <v>1394</v>
      </c>
      <c r="E3486" s="99" t="s">
        <v>5110</v>
      </c>
      <c r="F3486" s="103" t="s">
        <v>1375</v>
      </c>
      <c r="G3486" s="99" t="s">
        <v>1396</v>
      </c>
      <c r="H3486" s="103" t="s">
        <v>1397</v>
      </c>
      <c r="I3486" s="103" t="s">
        <v>1384</v>
      </c>
      <c r="J3486" s="99" t="s">
        <v>5111</v>
      </c>
    </row>
    <row r="3487" ht="56.25" spans="1:10">
      <c r="A3487" s="108"/>
      <c r="B3487" s="108"/>
      <c r="C3487" s="103" t="s">
        <v>1399</v>
      </c>
      <c r="D3487" s="103" t="s">
        <v>1400</v>
      </c>
      <c r="E3487" s="99" t="s">
        <v>5112</v>
      </c>
      <c r="F3487" s="103" t="s">
        <v>1375</v>
      </c>
      <c r="G3487" s="99" t="s">
        <v>1500</v>
      </c>
      <c r="H3487" s="103" t="s">
        <v>1397</v>
      </c>
      <c r="I3487" s="103" t="s">
        <v>1384</v>
      </c>
      <c r="J3487" s="99" t="s">
        <v>5113</v>
      </c>
    </row>
    <row r="3488" ht="33.75" spans="1:10">
      <c r="A3488" s="110"/>
      <c r="B3488" s="110"/>
      <c r="C3488" s="103" t="s">
        <v>1404</v>
      </c>
      <c r="D3488" s="103" t="s">
        <v>1405</v>
      </c>
      <c r="E3488" s="99" t="s">
        <v>5114</v>
      </c>
      <c r="F3488" s="103" t="s">
        <v>1375</v>
      </c>
      <c r="G3488" s="99" t="s">
        <v>1565</v>
      </c>
      <c r="H3488" s="103" t="s">
        <v>1397</v>
      </c>
      <c r="I3488" s="103" t="s">
        <v>1384</v>
      </c>
      <c r="J3488" s="99" t="s">
        <v>5115</v>
      </c>
    </row>
    <row r="3489" ht="22.5" spans="1:10">
      <c r="A3489" s="106" t="s">
        <v>5116</v>
      </c>
      <c r="B3489" s="106" t="s">
        <v>1542</v>
      </c>
      <c r="C3489" s="103" t="s">
        <v>1379</v>
      </c>
      <c r="D3489" s="103" t="s">
        <v>1380</v>
      </c>
      <c r="E3489" s="99" t="s">
        <v>1542</v>
      </c>
      <c r="F3489" s="103" t="s">
        <v>1375</v>
      </c>
      <c r="G3489" s="99" t="s">
        <v>1542</v>
      </c>
      <c r="H3489" s="103" t="s">
        <v>1397</v>
      </c>
      <c r="I3489" s="103" t="s">
        <v>1384</v>
      </c>
      <c r="J3489" s="99" t="s">
        <v>1542</v>
      </c>
    </row>
    <row r="3490" ht="22.5" spans="1:10">
      <c r="A3490" s="108"/>
      <c r="B3490" s="108"/>
      <c r="C3490" s="103" t="s">
        <v>1399</v>
      </c>
      <c r="D3490" s="103" t="s">
        <v>1543</v>
      </c>
      <c r="E3490" s="99" t="s">
        <v>1542</v>
      </c>
      <c r="F3490" s="103" t="s">
        <v>1375</v>
      </c>
      <c r="G3490" s="99" t="s">
        <v>1542</v>
      </c>
      <c r="H3490" s="103" t="s">
        <v>1397</v>
      </c>
      <c r="I3490" s="103" t="s">
        <v>1384</v>
      </c>
      <c r="J3490" s="99" t="s">
        <v>1542</v>
      </c>
    </row>
    <row r="3491" ht="22.5" spans="1:10">
      <c r="A3491" s="110"/>
      <c r="B3491" s="110"/>
      <c r="C3491" s="103" t="s">
        <v>1404</v>
      </c>
      <c r="D3491" s="103" t="s">
        <v>1405</v>
      </c>
      <c r="E3491" s="99" t="s">
        <v>1542</v>
      </c>
      <c r="F3491" s="103" t="s">
        <v>1375</v>
      </c>
      <c r="G3491" s="99" t="s">
        <v>1542</v>
      </c>
      <c r="H3491" s="103" t="s">
        <v>1397</v>
      </c>
      <c r="I3491" s="103" t="s">
        <v>1384</v>
      </c>
      <c r="J3491" s="99" t="s">
        <v>1542</v>
      </c>
    </row>
    <row r="3492" ht="33.75" spans="1:10">
      <c r="A3492" s="106" t="s">
        <v>5117</v>
      </c>
      <c r="B3492" s="106" t="s">
        <v>5118</v>
      </c>
      <c r="C3492" s="103" t="s">
        <v>1379</v>
      </c>
      <c r="D3492" s="103" t="s">
        <v>1380</v>
      </c>
      <c r="E3492" s="99" t="s">
        <v>5119</v>
      </c>
      <c r="F3492" s="103" t="s">
        <v>1375</v>
      </c>
      <c r="G3492" s="99" t="s">
        <v>2417</v>
      </c>
      <c r="H3492" s="103" t="s">
        <v>1678</v>
      </c>
      <c r="I3492" s="103" t="s">
        <v>1384</v>
      </c>
      <c r="J3492" s="99" t="s">
        <v>5120</v>
      </c>
    </row>
    <row r="3493" ht="33.75" spans="1:10">
      <c r="A3493" s="108"/>
      <c r="B3493" s="108"/>
      <c r="C3493" s="103" t="s">
        <v>1379</v>
      </c>
      <c r="D3493" s="103" t="s">
        <v>1439</v>
      </c>
      <c r="E3493" s="99" t="s">
        <v>5121</v>
      </c>
      <c r="F3493" s="103" t="s">
        <v>1375</v>
      </c>
      <c r="G3493" s="99" t="s">
        <v>1426</v>
      </c>
      <c r="H3493" s="103" t="s">
        <v>1397</v>
      </c>
      <c r="I3493" s="103" t="s">
        <v>1384</v>
      </c>
      <c r="J3493" s="99" t="s">
        <v>5122</v>
      </c>
    </row>
    <row r="3494" ht="33.75" spans="1:10">
      <c r="A3494" s="108"/>
      <c r="B3494" s="108"/>
      <c r="C3494" s="103" t="s">
        <v>1379</v>
      </c>
      <c r="D3494" s="103" t="s">
        <v>1439</v>
      </c>
      <c r="E3494" s="99" t="s">
        <v>5123</v>
      </c>
      <c r="F3494" s="103" t="s">
        <v>1375</v>
      </c>
      <c r="G3494" s="99" t="s">
        <v>1565</v>
      </c>
      <c r="H3494" s="103" t="s">
        <v>1397</v>
      </c>
      <c r="I3494" s="103" t="s">
        <v>1384</v>
      </c>
      <c r="J3494" s="99" t="s">
        <v>5124</v>
      </c>
    </row>
    <row r="3495" ht="33.75" spans="1:10">
      <c r="A3495" s="108"/>
      <c r="B3495" s="108"/>
      <c r="C3495" s="103" t="s">
        <v>1379</v>
      </c>
      <c r="D3495" s="103" t="s">
        <v>1394</v>
      </c>
      <c r="E3495" s="99" t="s">
        <v>5125</v>
      </c>
      <c r="F3495" s="103" t="s">
        <v>1375</v>
      </c>
      <c r="G3495" s="99" t="s">
        <v>1709</v>
      </c>
      <c r="H3495" s="103" t="s">
        <v>1505</v>
      </c>
      <c r="I3495" s="103" t="s">
        <v>1384</v>
      </c>
      <c r="J3495" s="99" t="s">
        <v>5126</v>
      </c>
    </row>
    <row r="3496" ht="45" spans="1:10">
      <c r="A3496" s="108"/>
      <c r="B3496" s="108"/>
      <c r="C3496" s="103" t="s">
        <v>1399</v>
      </c>
      <c r="D3496" s="103" t="s">
        <v>1400</v>
      </c>
      <c r="E3496" s="99" t="s">
        <v>5127</v>
      </c>
      <c r="F3496" s="103" t="s">
        <v>1375</v>
      </c>
      <c r="G3496" s="99" t="s">
        <v>1565</v>
      </c>
      <c r="H3496" s="103" t="s">
        <v>1397</v>
      </c>
      <c r="I3496" s="103" t="s">
        <v>1384</v>
      </c>
      <c r="J3496" s="99" t="s">
        <v>5128</v>
      </c>
    </row>
    <row r="3497" ht="33.75" spans="1:10">
      <c r="A3497" s="110"/>
      <c r="B3497" s="110"/>
      <c r="C3497" s="103" t="s">
        <v>1404</v>
      </c>
      <c r="D3497" s="103" t="s">
        <v>1405</v>
      </c>
      <c r="E3497" s="99" t="s">
        <v>5129</v>
      </c>
      <c r="F3497" s="103" t="s">
        <v>1375</v>
      </c>
      <c r="G3497" s="99" t="s">
        <v>1565</v>
      </c>
      <c r="H3497" s="103" t="s">
        <v>1397</v>
      </c>
      <c r="I3497" s="103" t="s">
        <v>1384</v>
      </c>
      <c r="J3497" s="99" t="s">
        <v>5130</v>
      </c>
    </row>
    <row r="3498" ht="67.5" spans="1:10">
      <c r="A3498" s="106" t="s">
        <v>5131</v>
      </c>
      <c r="B3498" s="106" t="s">
        <v>5132</v>
      </c>
      <c r="C3498" s="103" t="s">
        <v>1379</v>
      </c>
      <c r="D3498" s="103" t="s">
        <v>1380</v>
      </c>
      <c r="E3498" s="99" t="s">
        <v>2604</v>
      </c>
      <c r="F3498" s="103" t="s">
        <v>1528</v>
      </c>
      <c r="G3498" s="99" t="s">
        <v>4229</v>
      </c>
      <c r="H3498" s="103" t="s">
        <v>1974</v>
      </c>
      <c r="I3498" s="103" t="s">
        <v>1384</v>
      </c>
      <c r="J3498" s="99" t="s">
        <v>4986</v>
      </c>
    </row>
    <row r="3499" ht="56.25" spans="1:10">
      <c r="A3499" s="108"/>
      <c r="B3499" s="108"/>
      <c r="C3499" s="103" t="s">
        <v>1379</v>
      </c>
      <c r="D3499" s="103" t="s">
        <v>1380</v>
      </c>
      <c r="E3499" s="99" t="s">
        <v>5007</v>
      </c>
      <c r="F3499" s="103" t="s">
        <v>1487</v>
      </c>
      <c r="G3499" s="99" t="s">
        <v>5133</v>
      </c>
      <c r="H3499" s="103" t="s">
        <v>2780</v>
      </c>
      <c r="I3499" s="103" t="s">
        <v>1384</v>
      </c>
      <c r="J3499" s="99" t="s">
        <v>5008</v>
      </c>
    </row>
    <row r="3500" ht="135" spans="1:10">
      <c r="A3500" s="108"/>
      <c r="B3500" s="108"/>
      <c r="C3500" s="103" t="s">
        <v>1379</v>
      </c>
      <c r="D3500" s="103" t="s">
        <v>1439</v>
      </c>
      <c r="E3500" s="99" t="s">
        <v>4988</v>
      </c>
      <c r="F3500" s="103" t="s">
        <v>1528</v>
      </c>
      <c r="G3500" s="99" t="s">
        <v>1396</v>
      </c>
      <c r="H3500" s="103" t="s">
        <v>1397</v>
      </c>
      <c r="I3500" s="103" t="s">
        <v>1384</v>
      </c>
      <c r="J3500" s="99" t="s">
        <v>4990</v>
      </c>
    </row>
    <row r="3501" ht="135" spans="1:10">
      <c r="A3501" s="108"/>
      <c r="B3501" s="108"/>
      <c r="C3501" s="103" t="s">
        <v>1379</v>
      </c>
      <c r="D3501" s="103" t="s">
        <v>1439</v>
      </c>
      <c r="E3501" s="99" t="s">
        <v>5077</v>
      </c>
      <c r="F3501" s="103" t="s">
        <v>1528</v>
      </c>
      <c r="G3501" s="99" t="s">
        <v>1396</v>
      </c>
      <c r="H3501" s="103" t="s">
        <v>1397</v>
      </c>
      <c r="I3501" s="103" t="s">
        <v>1384</v>
      </c>
      <c r="J3501" s="99" t="s">
        <v>5078</v>
      </c>
    </row>
    <row r="3502" ht="157.5" spans="1:10">
      <c r="A3502" s="108"/>
      <c r="B3502" s="108"/>
      <c r="C3502" s="103" t="s">
        <v>1379</v>
      </c>
      <c r="D3502" s="103" t="s">
        <v>1439</v>
      </c>
      <c r="E3502" s="99" t="s">
        <v>5079</v>
      </c>
      <c r="F3502" s="103" t="s">
        <v>1487</v>
      </c>
      <c r="G3502" s="99" t="s">
        <v>1396</v>
      </c>
      <c r="H3502" s="103" t="s">
        <v>1397</v>
      </c>
      <c r="I3502" s="103" t="s">
        <v>1384</v>
      </c>
      <c r="J3502" s="99" t="s">
        <v>5019</v>
      </c>
    </row>
    <row r="3503" ht="180" spans="1:10">
      <c r="A3503" s="108"/>
      <c r="B3503" s="108"/>
      <c r="C3503" s="103" t="s">
        <v>1379</v>
      </c>
      <c r="D3503" s="103" t="s">
        <v>1439</v>
      </c>
      <c r="E3503" s="99" t="s">
        <v>5080</v>
      </c>
      <c r="F3503" s="103" t="s">
        <v>1487</v>
      </c>
      <c r="G3503" s="99" t="s">
        <v>1396</v>
      </c>
      <c r="H3503" s="103" t="s">
        <v>1397</v>
      </c>
      <c r="I3503" s="103" t="s">
        <v>1384</v>
      </c>
      <c r="J3503" s="99" t="s">
        <v>5081</v>
      </c>
    </row>
    <row r="3504" ht="135" spans="1:10">
      <c r="A3504" s="108"/>
      <c r="B3504" s="108"/>
      <c r="C3504" s="103" t="s">
        <v>1379</v>
      </c>
      <c r="D3504" s="103" t="s">
        <v>1394</v>
      </c>
      <c r="E3504" s="99" t="s">
        <v>4993</v>
      </c>
      <c r="F3504" s="103" t="s">
        <v>1528</v>
      </c>
      <c r="G3504" s="99" t="s">
        <v>1396</v>
      </c>
      <c r="H3504" s="103" t="s">
        <v>1397</v>
      </c>
      <c r="I3504" s="103" t="s">
        <v>1384</v>
      </c>
      <c r="J3504" s="99" t="s">
        <v>4995</v>
      </c>
    </row>
    <row r="3505" ht="67.5" spans="1:10">
      <c r="A3505" s="108"/>
      <c r="B3505" s="108"/>
      <c r="C3505" s="103" t="s">
        <v>1379</v>
      </c>
      <c r="D3505" s="103" t="s">
        <v>1394</v>
      </c>
      <c r="E3505" s="99" t="s">
        <v>5082</v>
      </c>
      <c r="F3505" s="103" t="s">
        <v>1841</v>
      </c>
      <c r="G3505" s="99" t="s">
        <v>5083</v>
      </c>
      <c r="H3505" s="103" t="s">
        <v>2182</v>
      </c>
      <c r="I3505" s="103" t="s">
        <v>1384</v>
      </c>
      <c r="J3505" s="99" t="s">
        <v>5084</v>
      </c>
    </row>
    <row r="3506" ht="112.5" spans="1:10">
      <c r="A3506" s="108"/>
      <c r="B3506" s="108"/>
      <c r="C3506" s="103" t="s">
        <v>1399</v>
      </c>
      <c r="D3506" s="103" t="s">
        <v>1400</v>
      </c>
      <c r="E3506" s="99" t="s">
        <v>2495</v>
      </c>
      <c r="F3506" s="103" t="s">
        <v>1487</v>
      </c>
      <c r="G3506" s="99" t="s">
        <v>1426</v>
      </c>
      <c r="H3506" s="103" t="s">
        <v>1397</v>
      </c>
      <c r="I3506" s="103" t="s">
        <v>1384</v>
      </c>
      <c r="J3506" s="99" t="s">
        <v>4999</v>
      </c>
    </row>
    <row r="3507" ht="56.25" spans="1:10">
      <c r="A3507" s="108"/>
      <c r="B3507" s="108"/>
      <c r="C3507" s="103" t="s">
        <v>1399</v>
      </c>
      <c r="D3507" s="103" t="s">
        <v>1400</v>
      </c>
      <c r="E3507" s="99" t="s">
        <v>1929</v>
      </c>
      <c r="F3507" s="103" t="s">
        <v>1528</v>
      </c>
      <c r="G3507" s="99" t="s">
        <v>1396</v>
      </c>
      <c r="H3507" s="103" t="s">
        <v>1397</v>
      </c>
      <c r="I3507" s="103" t="s">
        <v>1384</v>
      </c>
      <c r="J3507" s="99" t="s">
        <v>5002</v>
      </c>
    </row>
    <row r="3508" ht="135" spans="1:10">
      <c r="A3508" s="110"/>
      <c r="B3508" s="110"/>
      <c r="C3508" s="103" t="s">
        <v>1404</v>
      </c>
      <c r="D3508" s="103" t="s">
        <v>1405</v>
      </c>
      <c r="E3508" s="99" t="s">
        <v>2612</v>
      </c>
      <c r="F3508" s="103" t="s">
        <v>1487</v>
      </c>
      <c r="G3508" s="99" t="s">
        <v>1565</v>
      </c>
      <c r="H3508" s="103" t="s">
        <v>1397</v>
      </c>
      <c r="I3508" s="103" t="s">
        <v>1384</v>
      </c>
      <c r="J3508" s="99" t="s">
        <v>5004</v>
      </c>
    </row>
    <row r="3509" ht="67.5" spans="1:10">
      <c r="A3509" s="106" t="s">
        <v>5134</v>
      </c>
      <c r="B3509" s="106" t="s">
        <v>5135</v>
      </c>
      <c r="C3509" s="103" t="s">
        <v>1379</v>
      </c>
      <c r="D3509" s="103" t="s">
        <v>1380</v>
      </c>
      <c r="E3509" s="99" t="s">
        <v>2604</v>
      </c>
      <c r="F3509" s="103" t="s">
        <v>1528</v>
      </c>
      <c r="G3509" s="99" t="s">
        <v>3581</v>
      </c>
      <c r="H3509" s="103" t="s">
        <v>1974</v>
      </c>
      <c r="I3509" s="103" t="s">
        <v>1384</v>
      </c>
      <c r="J3509" s="99" t="s">
        <v>5136</v>
      </c>
    </row>
    <row r="3510" ht="56.25" spans="1:10">
      <c r="A3510" s="108"/>
      <c r="B3510" s="108"/>
      <c r="C3510" s="103" t="s">
        <v>1379</v>
      </c>
      <c r="D3510" s="103" t="s">
        <v>1380</v>
      </c>
      <c r="E3510" s="99" t="s">
        <v>5007</v>
      </c>
      <c r="F3510" s="103" t="s">
        <v>1487</v>
      </c>
      <c r="G3510" s="99" t="s">
        <v>1624</v>
      </c>
      <c r="H3510" s="103" t="s">
        <v>2780</v>
      </c>
      <c r="I3510" s="103" t="s">
        <v>1423</v>
      </c>
      <c r="J3510" s="99" t="s">
        <v>5008</v>
      </c>
    </row>
    <row r="3511" ht="135" spans="1:10">
      <c r="A3511" s="108"/>
      <c r="B3511" s="108"/>
      <c r="C3511" s="103" t="s">
        <v>1379</v>
      </c>
      <c r="D3511" s="103" t="s">
        <v>1439</v>
      </c>
      <c r="E3511" s="99" t="s">
        <v>4988</v>
      </c>
      <c r="F3511" s="103" t="s">
        <v>1528</v>
      </c>
      <c r="G3511" s="99" t="s">
        <v>1396</v>
      </c>
      <c r="H3511" s="103" t="s">
        <v>1397</v>
      </c>
      <c r="I3511" s="103" t="s">
        <v>1423</v>
      </c>
      <c r="J3511" s="99" t="s">
        <v>4990</v>
      </c>
    </row>
    <row r="3512" ht="135" spans="1:10">
      <c r="A3512" s="108"/>
      <c r="B3512" s="108"/>
      <c r="C3512" s="103" t="s">
        <v>1379</v>
      </c>
      <c r="D3512" s="103" t="s">
        <v>1439</v>
      </c>
      <c r="E3512" s="99" t="s">
        <v>5077</v>
      </c>
      <c r="F3512" s="103" t="s">
        <v>1528</v>
      </c>
      <c r="G3512" s="99" t="s">
        <v>1396</v>
      </c>
      <c r="H3512" s="103" t="s">
        <v>1397</v>
      </c>
      <c r="I3512" s="103" t="s">
        <v>1423</v>
      </c>
      <c r="J3512" s="99" t="s">
        <v>5078</v>
      </c>
    </row>
    <row r="3513" ht="157.5" spans="1:10">
      <c r="A3513" s="108"/>
      <c r="B3513" s="108"/>
      <c r="C3513" s="103" t="s">
        <v>1379</v>
      </c>
      <c r="D3513" s="103" t="s">
        <v>1439</v>
      </c>
      <c r="E3513" s="99" t="s">
        <v>5079</v>
      </c>
      <c r="F3513" s="103" t="s">
        <v>1487</v>
      </c>
      <c r="G3513" s="99" t="s">
        <v>1396</v>
      </c>
      <c r="H3513" s="103" t="s">
        <v>1397</v>
      </c>
      <c r="I3513" s="103" t="s">
        <v>1423</v>
      </c>
      <c r="J3513" s="99" t="s">
        <v>5019</v>
      </c>
    </row>
    <row r="3514" ht="180" spans="1:10">
      <c r="A3514" s="108"/>
      <c r="B3514" s="108"/>
      <c r="C3514" s="103" t="s">
        <v>1379</v>
      </c>
      <c r="D3514" s="103" t="s">
        <v>1439</v>
      </c>
      <c r="E3514" s="99" t="s">
        <v>5080</v>
      </c>
      <c r="F3514" s="103" t="s">
        <v>1487</v>
      </c>
      <c r="G3514" s="99" t="s">
        <v>1396</v>
      </c>
      <c r="H3514" s="103" t="s">
        <v>1397</v>
      </c>
      <c r="I3514" s="103" t="s">
        <v>1423</v>
      </c>
      <c r="J3514" s="99" t="s">
        <v>5081</v>
      </c>
    </row>
    <row r="3515" ht="135" spans="1:10">
      <c r="A3515" s="108"/>
      <c r="B3515" s="108"/>
      <c r="C3515" s="103" t="s">
        <v>1379</v>
      </c>
      <c r="D3515" s="103" t="s">
        <v>1394</v>
      </c>
      <c r="E3515" s="99" t="s">
        <v>4993</v>
      </c>
      <c r="F3515" s="103" t="s">
        <v>1528</v>
      </c>
      <c r="G3515" s="99" t="s">
        <v>1396</v>
      </c>
      <c r="H3515" s="103" t="s">
        <v>1397</v>
      </c>
      <c r="I3515" s="103" t="s">
        <v>1423</v>
      </c>
      <c r="J3515" s="99" t="s">
        <v>4995</v>
      </c>
    </row>
    <row r="3516" ht="67.5" spans="1:10">
      <c r="A3516" s="108"/>
      <c r="B3516" s="108"/>
      <c r="C3516" s="103" t="s">
        <v>1379</v>
      </c>
      <c r="D3516" s="103" t="s">
        <v>1394</v>
      </c>
      <c r="E3516" s="99" t="s">
        <v>5082</v>
      </c>
      <c r="F3516" s="103" t="s">
        <v>1841</v>
      </c>
      <c r="G3516" s="99" t="s">
        <v>1396</v>
      </c>
      <c r="H3516" s="103" t="s">
        <v>2182</v>
      </c>
      <c r="I3516" s="103" t="s">
        <v>1423</v>
      </c>
      <c r="J3516" s="99" t="s">
        <v>5084</v>
      </c>
    </row>
    <row r="3517" ht="112.5" spans="1:10">
      <c r="A3517" s="108"/>
      <c r="B3517" s="108"/>
      <c r="C3517" s="103" t="s">
        <v>1399</v>
      </c>
      <c r="D3517" s="103" t="s">
        <v>1400</v>
      </c>
      <c r="E3517" s="99" t="s">
        <v>2495</v>
      </c>
      <c r="F3517" s="103" t="s">
        <v>1487</v>
      </c>
      <c r="G3517" s="99" t="s">
        <v>1396</v>
      </c>
      <c r="H3517" s="103" t="s">
        <v>1397</v>
      </c>
      <c r="I3517" s="103" t="s">
        <v>1423</v>
      </c>
      <c r="J3517" s="99" t="s">
        <v>4999</v>
      </c>
    </row>
    <row r="3518" ht="135" spans="1:10">
      <c r="A3518" s="110"/>
      <c r="B3518" s="110"/>
      <c r="C3518" s="103" t="s">
        <v>1404</v>
      </c>
      <c r="D3518" s="103" t="s">
        <v>1405</v>
      </c>
      <c r="E3518" s="99" t="s">
        <v>2612</v>
      </c>
      <c r="F3518" s="103" t="s">
        <v>1487</v>
      </c>
      <c r="G3518" s="99" t="s">
        <v>1565</v>
      </c>
      <c r="H3518" s="103" t="s">
        <v>1397</v>
      </c>
      <c r="I3518" s="103" t="s">
        <v>1423</v>
      </c>
      <c r="J3518" s="99" t="s">
        <v>5004</v>
      </c>
    </row>
    <row r="3519" ht="67.5" spans="1:10">
      <c r="A3519" s="106" t="s">
        <v>5137</v>
      </c>
      <c r="B3519" s="106" t="s">
        <v>5138</v>
      </c>
      <c r="C3519" s="103" t="s">
        <v>1379</v>
      </c>
      <c r="D3519" s="103" t="s">
        <v>1380</v>
      </c>
      <c r="E3519" s="99" t="s">
        <v>5139</v>
      </c>
      <c r="F3519" s="103" t="s">
        <v>1375</v>
      </c>
      <c r="G3519" s="99" t="s">
        <v>5140</v>
      </c>
      <c r="H3519" s="103" t="s">
        <v>1678</v>
      </c>
      <c r="I3519" s="103" t="s">
        <v>1384</v>
      </c>
      <c r="J3519" s="99" t="s">
        <v>5141</v>
      </c>
    </row>
    <row r="3520" ht="45" spans="1:10">
      <c r="A3520" s="108"/>
      <c r="B3520" s="108"/>
      <c r="C3520" s="103" t="s">
        <v>1379</v>
      </c>
      <c r="D3520" s="103" t="s">
        <v>1439</v>
      </c>
      <c r="E3520" s="99" t="s">
        <v>5089</v>
      </c>
      <c r="F3520" s="103" t="s">
        <v>1375</v>
      </c>
      <c r="G3520" s="99" t="s">
        <v>1396</v>
      </c>
      <c r="H3520" s="103" t="s">
        <v>1397</v>
      </c>
      <c r="I3520" s="103" t="s">
        <v>1384</v>
      </c>
      <c r="J3520" s="99" t="s">
        <v>5090</v>
      </c>
    </row>
    <row r="3521" ht="67.5" spans="1:10">
      <c r="A3521" s="108"/>
      <c r="B3521" s="108"/>
      <c r="C3521" s="103" t="s">
        <v>1379</v>
      </c>
      <c r="D3521" s="103" t="s">
        <v>1394</v>
      </c>
      <c r="E3521" s="99" t="s">
        <v>5142</v>
      </c>
      <c r="F3521" s="103" t="s">
        <v>1375</v>
      </c>
      <c r="G3521" s="99" t="s">
        <v>1396</v>
      </c>
      <c r="H3521" s="103" t="s">
        <v>1397</v>
      </c>
      <c r="I3521" s="103" t="s">
        <v>1384</v>
      </c>
      <c r="J3521" s="99" t="s">
        <v>5143</v>
      </c>
    </row>
    <row r="3522" ht="67.5" spans="1:10">
      <c r="A3522" s="108"/>
      <c r="B3522" s="108"/>
      <c r="C3522" s="103" t="s">
        <v>1399</v>
      </c>
      <c r="D3522" s="103" t="s">
        <v>1400</v>
      </c>
      <c r="E3522" s="99" t="s">
        <v>5144</v>
      </c>
      <c r="F3522" s="103" t="s">
        <v>1375</v>
      </c>
      <c r="G3522" s="99" t="s">
        <v>1396</v>
      </c>
      <c r="H3522" s="103" t="s">
        <v>1397</v>
      </c>
      <c r="I3522" s="103" t="s">
        <v>1384</v>
      </c>
      <c r="J3522" s="99" t="s">
        <v>5145</v>
      </c>
    </row>
    <row r="3523" ht="33.75" spans="1:10">
      <c r="A3523" s="108"/>
      <c r="B3523" s="108"/>
      <c r="C3523" s="103" t="s">
        <v>1399</v>
      </c>
      <c r="D3523" s="103" t="s">
        <v>1503</v>
      </c>
      <c r="E3523" s="99" t="s">
        <v>5095</v>
      </c>
      <c r="F3523" s="103" t="s">
        <v>1375</v>
      </c>
      <c r="G3523" s="99" t="s">
        <v>1396</v>
      </c>
      <c r="H3523" s="103" t="s">
        <v>1397</v>
      </c>
      <c r="I3523" s="103" t="s">
        <v>1384</v>
      </c>
      <c r="J3523" s="99" t="s">
        <v>5098</v>
      </c>
    </row>
    <row r="3524" ht="33.75" spans="1:10">
      <c r="A3524" s="110"/>
      <c r="B3524" s="110"/>
      <c r="C3524" s="103" t="s">
        <v>1404</v>
      </c>
      <c r="D3524" s="103" t="s">
        <v>1405</v>
      </c>
      <c r="E3524" s="99" t="s">
        <v>5101</v>
      </c>
      <c r="F3524" s="103" t="s">
        <v>1375</v>
      </c>
      <c r="G3524" s="99" t="s">
        <v>1426</v>
      </c>
      <c r="H3524" s="103" t="s">
        <v>1397</v>
      </c>
      <c r="I3524" s="103" t="s">
        <v>1384</v>
      </c>
      <c r="J3524" s="99" t="s">
        <v>5102</v>
      </c>
    </row>
    <row r="3525" ht="33.75" spans="1:10">
      <c r="A3525" s="106" t="s">
        <v>5146</v>
      </c>
      <c r="B3525" s="106" t="s">
        <v>5147</v>
      </c>
      <c r="C3525" s="103" t="s">
        <v>1379</v>
      </c>
      <c r="D3525" s="103" t="s">
        <v>1380</v>
      </c>
      <c r="E3525" s="99" t="s">
        <v>5148</v>
      </c>
      <c r="F3525" s="103" t="s">
        <v>1375</v>
      </c>
      <c r="G3525" s="99" t="s">
        <v>1517</v>
      </c>
      <c r="H3525" s="103" t="s">
        <v>1388</v>
      </c>
      <c r="I3525" s="103" t="s">
        <v>1384</v>
      </c>
      <c r="J3525" s="99" t="s">
        <v>5149</v>
      </c>
    </row>
    <row r="3526" ht="67.5" spans="1:10">
      <c r="A3526" s="108"/>
      <c r="B3526" s="108"/>
      <c r="C3526" s="103" t="s">
        <v>1379</v>
      </c>
      <c r="D3526" s="103" t="s">
        <v>1439</v>
      </c>
      <c r="E3526" s="99" t="s">
        <v>5150</v>
      </c>
      <c r="F3526" s="103" t="s">
        <v>1375</v>
      </c>
      <c r="G3526" s="99" t="s">
        <v>5151</v>
      </c>
      <c r="H3526" s="103" t="s">
        <v>1505</v>
      </c>
      <c r="I3526" s="103" t="s">
        <v>1384</v>
      </c>
      <c r="J3526" s="99" t="s">
        <v>5152</v>
      </c>
    </row>
    <row r="3527" ht="56.25" spans="1:10">
      <c r="A3527" s="108"/>
      <c r="B3527" s="108"/>
      <c r="C3527" s="103" t="s">
        <v>1379</v>
      </c>
      <c r="D3527" s="103" t="s">
        <v>1394</v>
      </c>
      <c r="E3527" s="99" t="s">
        <v>5153</v>
      </c>
      <c r="F3527" s="103" t="s">
        <v>1375</v>
      </c>
      <c r="G3527" s="99" t="s">
        <v>5151</v>
      </c>
      <c r="H3527" s="103" t="s">
        <v>1505</v>
      </c>
      <c r="I3527" s="103" t="s">
        <v>1384</v>
      </c>
      <c r="J3527" s="99" t="s">
        <v>5154</v>
      </c>
    </row>
    <row r="3528" ht="67.5" spans="1:10">
      <c r="A3528" s="108"/>
      <c r="B3528" s="108"/>
      <c r="C3528" s="103" t="s">
        <v>1399</v>
      </c>
      <c r="D3528" s="103" t="s">
        <v>1400</v>
      </c>
      <c r="E3528" s="99" t="s">
        <v>5155</v>
      </c>
      <c r="F3528" s="103" t="s">
        <v>1375</v>
      </c>
      <c r="G3528" s="99" t="s">
        <v>5156</v>
      </c>
      <c r="H3528" s="103" t="s">
        <v>1505</v>
      </c>
      <c r="I3528" s="103" t="s">
        <v>1384</v>
      </c>
      <c r="J3528" s="99" t="s">
        <v>5157</v>
      </c>
    </row>
    <row r="3529" ht="33.75" spans="1:10">
      <c r="A3529" s="110"/>
      <c r="B3529" s="110"/>
      <c r="C3529" s="103" t="s">
        <v>1404</v>
      </c>
      <c r="D3529" s="103" t="s">
        <v>1405</v>
      </c>
      <c r="E3529" s="99" t="s">
        <v>5158</v>
      </c>
      <c r="F3529" s="103" t="s">
        <v>1375</v>
      </c>
      <c r="G3529" s="99" t="s">
        <v>1426</v>
      </c>
      <c r="H3529" s="103" t="s">
        <v>1397</v>
      </c>
      <c r="I3529" s="103" t="s">
        <v>1384</v>
      </c>
      <c r="J3529" s="99" t="s">
        <v>5159</v>
      </c>
    </row>
    <row r="3530" ht="67.5" spans="1:10">
      <c r="A3530" s="106" t="s">
        <v>5160</v>
      </c>
      <c r="B3530" s="106" t="s">
        <v>5161</v>
      </c>
      <c r="C3530" s="103" t="s">
        <v>1379</v>
      </c>
      <c r="D3530" s="103" t="s">
        <v>1380</v>
      </c>
      <c r="E3530" s="99" t="s">
        <v>5162</v>
      </c>
      <c r="F3530" s="103" t="s">
        <v>1375</v>
      </c>
      <c r="G3530" s="99" t="s">
        <v>5163</v>
      </c>
      <c r="H3530" s="103" t="s">
        <v>1678</v>
      </c>
      <c r="I3530" s="103" t="s">
        <v>1384</v>
      </c>
      <c r="J3530" s="99" t="s">
        <v>5164</v>
      </c>
    </row>
    <row r="3531" ht="33.75" spans="1:10">
      <c r="A3531" s="108"/>
      <c r="B3531" s="108"/>
      <c r="C3531" s="103" t="s">
        <v>1379</v>
      </c>
      <c r="D3531" s="103" t="s">
        <v>1439</v>
      </c>
      <c r="E3531" s="99" t="s">
        <v>5165</v>
      </c>
      <c r="F3531" s="103" t="s">
        <v>1375</v>
      </c>
      <c r="G3531" s="99" t="s">
        <v>5166</v>
      </c>
      <c r="H3531" s="103" t="s">
        <v>1505</v>
      </c>
      <c r="I3531" s="103" t="s">
        <v>1384</v>
      </c>
      <c r="J3531" s="99" t="s">
        <v>5167</v>
      </c>
    </row>
    <row r="3532" ht="33.75" spans="1:10">
      <c r="A3532" s="108"/>
      <c r="B3532" s="108"/>
      <c r="C3532" s="103" t="s">
        <v>1379</v>
      </c>
      <c r="D3532" s="103" t="s">
        <v>1394</v>
      </c>
      <c r="E3532" s="99" t="s">
        <v>5168</v>
      </c>
      <c r="F3532" s="103" t="s">
        <v>1375</v>
      </c>
      <c r="G3532" s="99" t="s">
        <v>5169</v>
      </c>
      <c r="H3532" s="103" t="s">
        <v>1505</v>
      </c>
      <c r="I3532" s="103" t="s">
        <v>1384</v>
      </c>
      <c r="J3532" s="99" t="s">
        <v>5167</v>
      </c>
    </row>
    <row r="3533" ht="45" spans="1:10">
      <c r="A3533" s="108"/>
      <c r="B3533" s="108"/>
      <c r="C3533" s="103" t="s">
        <v>1399</v>
      </c>
      <c r="D3533" s="103" t="s">
        <v>1400</v>
      </c>
      <c r="E3533" s="99" t="s">
        <v>5170</v>
      </c>
      <c r="F3533" s="103" t="s">
        <v>1375</v>
      </c>
      <c r="G3533" s="99" t="s">
        <v>2080</v>
      </c>
      <c r="H3533" s="103" t="s">
        <v>1505</v>
      </c>
      <c r="I3533" s="103" t="s">
        <v>1384</v>
      </c>
      <c r="J3533" s="99" t="s">
        <v>5171</v>
      </c>
    </row>
    <row r="3534" ht="56.25" spans="1:10">
      <c r="A3534" s="110"/>
      <c r="B3534" s="110"/>
      <c r="C3534" s="103" t="s">
        <v>1404</v>
      </c>
      <c r="D3534" s="103" t="s">
        <v>1405</v>
      </c>
      <c r="E3534" s="99" t="s">
        <v>5172</v>
      </c>
      <c r="F3534" s="103" t="s">
        <v>1375</v>
      </c>
      <c r="G3534" s="99" t="s">
        <v>1565</v>
      </c>
      <c r="H3534" s="103" t="s">
        <v>1397</v>
      </c>
      <c r="I3534" s="103" t="s">
        <v>1384</v>
      </c>
      <c r="J3534" s="99" t="s">
        <v>5173</v>
      </c>
    </row>
    <row r="3535" ht="146.25" spans="1:10">
      <c r="A3535" s="106" t="s">
        <v>3757</v>
      </c>
      <c r="B3535" s="106" t="s">
        <v>3455</v>
      </c>
      <c r="C3535" s="103" t="s">
        <v>1379</v>
      </c>
      <c r="D3535" s="103" t="s">
        <v>1380</v>
      </c>
      <c r="E3535" s="99" t="s">
        <v>3456</v>
      </c>
      <c r="F3535" s="103" t="s">
        <v>1528</v>
      </c>
      <c r="G3535" s="99" t="s">
        <v>2231</v>
      </c>
      <c r="H3535" s="103" t="s">
        <v>1678</v>
      </c>
      <c r="I3535" s="103" t="s">
        <v>1384</v>
      </c>
      <c r="J3535" s="99" t="s">
        <v>3457</v>
      </c>
    </row>
    <row r="3536" ht="146.25" spans="1:10">
      <c r="A3536" s="108"/>
      <c r="B3536" s="108"/>
      <c r="C3536" s="103" t="s">
        <v>1379</v>
      </c>
      <c r="D3536" s="103" t="s">
        <v>1380</v>
      </c>
      <c r="E3536" s="99" t="s">
        <v>3458</v>
      </c>
      <c r="F3536" s="103" t="s">
        <v>1528</v>
      </c>
      <c r="G3536" s="99" t="s">
        <v>2231</v>
      </c>
      <c r="H3536" s="103" t="s">
        <v>1678</v>
      </c>
      <c r="I3536" s="103" t="s">
        <v>1384</v>
      </c>
      <c r="J3536" s="99" t="s">
        <v>3459</v>
      </c>
    </row>
    <row r="3537" ht="67.5" spans="1:10">
      <c r="A3537" s="110"/>
      <c r="B3537" s="110"/>
      <c r="C3537" s="103" t="s">
        <v>1404</v>
      </c>
      <c r="D3537" s="103" t="s">
        <v>1405</v>
      </c>
      <c r="E3537" s="99" t="s">
        <v>1704</v>
      </c>
      <c r="F3537" s="103" t="s">
        <v>1487</v>
      </c>
      <c r="G3537" s="99" t="s">
        <v>1565</v>
      </c>
      <c r="H3537" s="103" t="s">
        <v>1397</v>
      </c>
      <c r="I3537" s="103" t="s">
        <v>1384</v>
      </c>
      <c r="J3537" s="99" t="s">
        <v>1705</v>
      </c>
    </row>
    <row r="3538" ht="90" spans="1:10">
      <c r="A3538" s="106" t="s">
        <v>5174</v>
      </c>
      <c r="B3538" s="106" t="s">
        <v>5175</v>
      </c>
      <c r="C3538" s="103" t="s">
        <v>1379</v>
      </c>
      <c r="D3538" s="103" t="s">
        <v>1380</v>
      </c>
      <c r="E3538" s="99" t="s">
        <v>1527</v>
      </c>
      <c r="F3538" s="103" t="s">
        <v>1528</v>
      </c>
      <c r="G3538" s="99" t="s">
        <v>5176</v>
      </c>
      <c r="H3538" s="103" t="s">
        <v>1530</v>
      </c>
      <c r="I3538" s="103" t="s">
        <v>1384</v>
      </c>
      <c r="J3538" s="99" t="s">
        <v>1925</v>
      </c>
    </row>
    <row r="3539" ht="146.25" spans="1:10">
      <c r="A3539" s="108"/>
      <c r="B3539" s="108"/>
      <c r="C3539" s="103" t="s">
        <v>1379</v>
      </c>
      <c r="D3539" s="103" t="s">
        <v>1380</v>
      </c>
      <c r="E3539" s="99" t="s">
        <v>4663</v>
      </c>
      <c r="F3539" s="103" t="s">
        <v>1487</v>
      </c>
      <c r="G3539" s="99" t="s">
        <v>1577</v>
      </c>
      <c r="H3539" s="103" t="s">
        <v>1470</v>
      </c>
      <c r="I3539" s="103" t="s">
        <v>1384</v>
      </c>
      <c r="J3539" s="99" t="s">
        <v>4664</v>
      </c>
    </row>
    <row r="3540" ht="135" spans="1:10">
      <c r="A3540" s="108"/>
      <c r="B3540" s="108"/>
      <c r="C3540" s="103" t="s">
        <v>1379</v>
      </c>
      <c r="D3540" s="103" t="s">
        <v>1439</v>
      </c>
      <c r="E3540" s="99" t="s">
        <v>3069</v>
      </c>
      <c r="F3540" s="103" t="s">
        <v>1528</v>
      </c>
      <c r="G3540" s="99" t="s">
        <v>1396</v>
      </c>
      <c r="H3540" s="103" t="s">
        <v>1397</v>
      </c>
      <c r="I3540" s="103" t="s">
        <v>1384</v>
      </c>
      <c r="J3540" s="99" t="s">
        <v>4644</v>
      </c>
    </row>
    <row r="3541" ht="90" spans="1:10">
      <c r="A3541" s="108"/>
      <c r="B3541" s="108"/>
      <c r="C3541" s="103" t="s">
        <v>1379</v>
      </c>
      <c r="D3541" s="103" t="s">
        <v>1439</v>
      </c>
      <c r="E3541" s="99" t="s">
        <v>1532</v>
      </c>
      <c r="F3541" s="103" t="s">
        <v>1528</v>
      </c>
      <c r="G3541" s="99" t="s">
        <v>1396</v>
      </c>
      <c r="H3541" s="103" t="s">
        <v>1397</v>
      </c>
      <c r="I3541" s="103" t="s">
        <v>1384</v>
      </c>
      <c r="J3541" s="99" t="s">
        <v>1533</v>
      </c>
    </row>
    <row r="3542" ht="112.5" spans="1:10">
      <c r="A3542" s="108"/>
      <c r="B3542" s="108"/>
      <c r="C3542" s="103" t="s">
        <v>1399</v>
      </c>
      <c r="D3542" s="103" t="s">
        <v>1400</v>
      </c>
      <c r="E3542" s="99" t="s">
        <v>2495</v>
      </c>
      <c r="F3542" s="103" t="s">
        <v>1487</v>
      </c>
      <c r="G3542" s="99" t="s">
        <v>1396</v>
      </c>
      <c r="H3542" s="103" t="s">
        <v>1397</v>
      </c>
      <c r="I3542" s="103" t="s">
        <v>1384</v>
      </c>
      <c r="J3542" s="99" t="s">
        <v>2501</v>
      </c>
    </row>
    <row r="3543" ht="56.25" spans="1:10">
      <c r="A3543" s="108"/>
      <c r="B3543" s="108"/>
      <c r="C3543" s="103" t="s">
        <v>1399</v>
      </c>
      <c r="D3543" s="103" t="s">
        <v>1400</v>
      </c>
      <c r="E3543" s="99" t="s">
        <v>1929</v>
      </c>
      <c r="F3543" s="103" t="s">
        <v>1528</v>
      </c>
      <c r="G3543" s="99" t="s">
        <v>1565</v>
      </c>
      <c r="H3543" s="103" t="s">
        <v>1397</v>
      </c>
      <c r="I3543" s="103" t="s">
        <v>1384</v>
      </c>
      <c r="J3543" s="99" t="s">
        <v>1537</v>
      </c>
    </row>
    <row r="3544" ht="45" spans="1:10">
      <c r="A3544" s="110"/>
      <c r="B3544" s="110"/>
      <c r="C3544" s="103" t="s">
        <v>1404</v>
      </c>
      <c r="D3544" s="103" t="s">
        <v>1405</v>
      </c>
      <c r="E3544" s="99" t="s">
        <v>1538</v>
      </c>
      <c r="F3544" s="103" t="s">
        <v>1487</v>
      </c>
      <c r="G3544" s="99" t="s">
        <v>1426</v>
      </c>
      <c r="H3544" s="103" t="s">
        <v>1397</v>
      </c>
      <c r="I3544" s="103" t="s">
        <v>1384</v>
      </c>
      <c r="J3544" s="99" t="s">
        <v>1540</v>
      </c>
    </row>
    <row r="3545" ht="146.25" spans="1:10">
      <c r="A3545" s="106" t="s">
        <v>5177</v>
      </c>
      <c r="B3545" s="106" t="s">
        <v>3455</v>
      </c>
      <c r="C3545" s="103" t="s">
        <v>1379</v>
      </c>
      <c r="D3545" s="103" t="s">
        <v>1380</v>
      </c>
      <c r="E3545" s="99" t="s">
        <v>3456</v>
      </c>
      <c r="F3545" s="103" t="s">
        <v>1528</v>
      </c>
      <c r="G3545" s="99" t="s">
        <v>2231</v>
      </c>
      <c r="H3545" s="103" t="s">
        <v>1678</v>
      </c>
      <c r="I3545" s="103" t="s">
        <v>1384</v>
      </c>
      <c r="J3545" s="99" t="s">
        <v>3457</v>
      </c>
    </row>
    <row r="3546" ht="146.25" spans="1:10">
      <c r="A3546" s="108"/>
      <c r="B3546" s="108"/>
      <c r="C3546" s="103" t="s">
        <v>1379</v>
      </c>
      <c r="D3546" s="103" t="s">
        <v>1380</v>
      </c>
      <c r="E3546" s="99" t="s">
        <v>3458</v>
      </c>
      <c r="F3546" s="103" t="s">
        <v>1528</v>
      </c>
      <c r="G3546" s="99" t="s">
        <v>2231</v>
      </c>
      <c r="H3546" s="103" t="s">
        <v>1678</v>
      </c>
      <c r="I3546" s="103" t="s">
        <v>1384</v>
      </c>
      <c r="J3546" s="99" t="s">
        <v>3459</v>
      </c>
    </row>
    <row r="3547" ht="67.5" spans="1:10">
      <c r="A3547" s="108"/>
      <c r="B3547" s="108"/>
      <c r="C3547" s="103" t="s">
        <v>1379</v>
      </c>
      <c r="D3547" s="103" t="s">
        <v>1380</v>
      </c>
      <c r="E3547" s="99" t="s">
        <v>3460</v>
      </c>
      <c r="F3547" s="103" t="s">
        <v>1528</v>
      </c>
      <c r="G3547" s="99" t="s">
        <v>1517</v>
      </c>
      <c r="H3547" s="103" t="s">
        <v>1678</v>
      </c>
      <c r="I3547" s="103" t="s">
        <v>1384</v>
      </c>
      <c r="J3547" s="99" t="s">
        <v>3461</v>
      </c>
    </row>
    <row r="3548" ht="45" spans="1:10">
      <c r="A3548" s="108"/>
      <c r="B3548" s="108"/>
      <c r="C3548" s="103" t="s">
        <v>1399</v>
      </c>
      <c r="D3548" s="103" t="s">
        <v>1400</v>
      </c>
      <c r="E3548" s="99" t="s">
        <v>3462</v>
      </c>
      <c r="F3548" s="103" t="s">
        <v>1528</v>
      </c>
      <c r="G3548" s="99" t="s">
        <v>3463</v>
      </c>
      <c r="H3548" s="103" t="s">
        <v>1375</v>
      </c>
      <c r="I3548" s="103" t="s">
        <v>1423</v>
      </c>
      <c r="J3548" s="99" t="s">
        <v>3464</v>
      </c>
    </row>
    <row r="3549" ht="67.5" spans="1:10">
      <c r="A3549" s="108"/>
      <c r="B3549" s="108"/>
      <c r="C3549" s="103" t="s">
        <v>1404</v>
      </c>
      <c r="D3549" s="103" t="s">
        <v>1405</v>
      </c>
      <c r="E3549" s="99" t="s">
        <v>1704</v>
      </c>
      <c r="F3549" s="103" t="s">
        <v>1487</v>
      </c>
      <c r="G3549" s="99" t="s">
        <v>1565</v>
      </c>
      <c r="H3549" s="103" t="s">
        <v>1397</v>
      </c>
      <c r="I3549" s="103" t="s">
        <v>1384</v>
      </c>
      <c r="J3549" s="99" t="s">
        <v>3465</v>
      </c>
    </row>
    <row r="3550" ht="67.5" spans="1:10">
      <c r="A3550" s="110"/>
      <c r="B3550" s="110"/>
      <c r="C3550" s="103" t="s">
        <v>1404</v>
      </c>
      <c r="D3550" s="103" t="s">
        <v>1405</v>
      </c>
      <c r="E3550" s="99" t="s">
        <v>1620</v>
      </c>
      <c r="F3550" s="103" t="s">
        <v>1487</v>
      </c>
      <c r="G3550" s="99" t="s">
        <v>1565</v>
      </c>
      <c r="H3550" s="103" t="s">
        <v>1397</v>
      </c>
      <c r="I3550" s="103" t="s">
        <v>1384</v>
      </c>
      <c r="J3550" s="99" t="s">
        <v>1703</v>
      </c>
    </row>
    <row r="3551" ht="67.5" spans="1:10">
      <c r="A3551" s="106" t="s">
        <v>5178</v>
      </c>
      <c r="B3551" s="106" t="s">
        <v>5179</v>
      </c>
      <c r="C3551" s="103" t="s">
        <v>1379</v>
      </c>
      <c r="D3551" s="103" t="s">
        <v>1380</v>
      </c>
      <c r="E3551" s="99" t="s">
        <v>5180</v>
      </c>
      <c r="F3551" s="103" t="s">
        <v>1375</v>
      </c>
      <c r="G3551" s="99" t="s">
        <v>5181</v>
      </c>
      <c r="H3551" s="103" t="s">
        <v>1678</v>
      </c>
      <c r="I3551" s="103" t="s">
        <v>1384</v>
      </c>
      <c r="J3551" s="99" t="s">
        <v>5182</v>
      </c>
    </row>
    <row r="3552" ht="45" spans="1:10">
      <c r="A3552" s="108"/>
      <c r="B3552" s="108"/>
      <c r="C3552" s="103" t="s">
        <v>1379</v>
      </c>
      <c r="D3552" s="103" t="s">
        <v>1439</v>
      </c>
      <c r="E3552" s="99" t="s">
        <v>5108</v>
      </c>
      <c r="F3552" s="103" t="s">
        <v>1375</v>
      </c>
      <c r="G3552" s="99" t="s">
        <v>1396</v>
      </c>
      <c r="H3552" s="103" t="s">
        <v>1397</v>
      </c>
      <c r="I3552" s="103" t="s">
        <v>1384</v>
      </c>
      <c r="J3552" s="99" t="s">
        <v>5183</v>
      </c>
    </row>
    <row r="3553" ht="56.25" spans="1:10">
      <c r="A3553" s="108"/>
      <c r="B3553" s="108"/>
      <c r="C3553" s="103" t="s">
        <v>1379</v>
      </c>
      <c r="D3553" s="103" t="s">
        <v>1439</v>
      </c>
      <c r="E3553" s="99" t="s">
        <v>5184</v>
      </c>
      <c r="F3553" s="103" t="s">
        <v>1375</v>
      </c>
      <c r="G3553" s="99" t="s">
        <v>1396</v>
      </c>
      <c r="H3553" s="103" t="s">
        <v>1397</v>
      </c>
      <c r="I3553" s="103" t="s">
        <v>1384</v>
      </c>
      <c r="J3553" s="99" t="s">
        <v>5185</v>
      </c>
    </row>
    <row r="3554" ht="45" spans="1:10">
      <c r="A3554" s="108"/>
      <c r="B3554" s="108"/>
      <c r="C3554" s="103" t="s">
        <v>1379</v>
      </c>
      <c r="D3554" s="103" t="s">
        <v>1394</v>
      </c>
      <c r="E3554" s="99" t="s">
        <v>5186</v>
      </c>
      <c r="F3554" s="103" t="s">
        <v>1375</v>
      </c>
      <c r="G3554" s="99" t="s">
        <v>1396</v>
      </c>
      <c r="H3554" s="103" t="s">
        <v>1397</v>
      </c>
      <c r="I3554" s="103" t="s">
        <v>1384</v>
      </c>
      <c r="J3554" s="99" t="s">
        <v>5187</v>
      </c>
    </row>
    <row r="3555" ht="56.25" spans="1:10">
      <c r="A3555" s="108"/>
      <c r="B3555" s="108"/>
      <c r="C3555" s="103" t="s">
        <v>1399</v>
      </c>
      <c r="D3555" s="103" t="s">
        <v>1400</v>
      </c>
      <c r="E3555" s="99" t="s">
        <v>5188</v>
      </c>
      <c r="F3555" s="103" t="s">
        <v>1375</v>
      </c>
      <c r="G3555" s="99" t="s">
        <v>1949</v>
      </c>
      <c r="H3555" s="103" t="s">
        <v>1713</v>
      </c>
      <c r="I3555" s="103" t="s">
        <v>1384</v>
      </c>
      <c r="J3555" s="99" t="s">
        <v>5189</v>
      </c>
    </row>
    <row r="3556" ht="33.75" spans="1:10">
      <c r="A3556" s="110"/>
      <c r="B3556" s="110"/>
      <c r="C3556" s="103" t="s">
        <v>1404</v>
      </c>
      <c r="D3556" s="103" t="s">
        <v>1405</v>
      </c>
      <c r="E3556" s="99" t="s">
        <v>5190</v>
      </c>
      <c r="F3556" s="103" t="s">
        <v>1375</v>
      </c>
      <c r="G3556" s="99" t="s">
        <v>1426</v>
      </c>
      <c r="H3556" s="103" t="s">
        <v>1397</v>
      </c>
      <c r="I3556" s="103" t="s">
        <v>1384</v>
      </c>
      <c r="J3556" s="99" t="s">
        <v>5191</v>
      </c>
    </row>
    <row r="3557" ht="67.5" spans="1:10">
      <c r="A3557" s="106" t="s">
        <v>5192</v>
      </c>
      <c r="B3557" s="106" t="s">
        <v>5193</v>
      </c>
      <c r="C3557" s="103" t="s">
        <v>1379</v>
      </c>
      <c r="D3557" s="103" t="s">
        <v>1380</v>
      </c>
      <c r="E3557" s="99" t="s">
        <v>2604</v>
      </c>
      <c r="F3557" s="103" t="s">
        <v>1528</v>
      </c>
      <c r="G3557" s="99" t="s">
        <v>1477</v>
      </c>
      <c r="H3557" s="103" t="s">
        <v>1678</v>
      </c>
      <c r="I3557" s="103" t="s">
        <v>1384</v>
      </c>
      <c r="J3557" s="99" t="s">
        <v>4986</v>
      </c>
    </row>
    <row r="3558" ht="56.25" spans="1:10">
      <c r="A3558" s="108"/>
      <c r="B3558" s="108"/>
      <c r="C3558" s="103" t="s">
        <v>1379</v>
      </c>
      <c r="D3558" s="103" t="s">
        <v>1380</v>
      </c>
      <c r="E3558" s="99" t="s">
        <v>5007</v>
      </c>
      <c r="F3558" s="103" t="s">
        <v>1487</v>
      </c>
      <c r="G3558" s="99" t="s">
        <v>2148</v>
      </c>
      <c r="H3558" s="103" t="s">
        <v>2780</v>
      </c>
      <c r="I3558" s="103" t="s">
        <v>1384</v>
      </c>
      <c r="J3558" s="99" t="s">
        <v>5008</v>
      </c>
    </row>
    <row r="3559" ht="135" spans="1:10">
      <c r="A3559" s="108"/>
      <c r="B3559" s="108"/>
      <c r="C3559" s="103" t="s">
        <v>1379</v>
      </c>
      <c r="D3559" s="103" t="s">
        <v>1439</v>
      </c>
      <c r="E3559" s="99" t="s">
        <v>4988</v>
      </c>
      <c r="F3559" s="103" t="s">
        <v>1528</v>
      </c>
      <c r="G3559" s="99" t="s">
        <v>1396</v>
      </c>
      <c r="H3559" s="103" t="s">
        <v>1397</v>
      </c>
      <c r="I3559" s="103" t="s">
        <v>1384</v>
      </c>
      <c r="J3559" s="99" t="s">
        <v>4990</v>
      </c>
    </row>
    <row r="3560" ht="135" spans="1:10">
      <c r="A3560" s="108"/>
      <c r="B3560" s="108"/>
      <c r="C3560" s="103" t="s">
        <v>1379</v>
      </c>
      <c r="D3560" s="103" t="s">
        <v>1439</v>
      </c>
      <c r="E3560" s="99" t="s">
        <v>5077</v>
      </c>
      <c r="F3560" s="103" t="s">
        <v>1528</v>
      </c>
      <c r="G3560" s="99" t="s">
        <v>1396</v>
      </c>
      <c r="H3560" s="103" t="s">
        <v>1397</v>
      </c>
      <c r="I3560" s="103" t="s">
        <v>1384</v>
      </c>
      <c r="J3560" s="99" t="s">
        <v>5078</v>
      </c>
    </row>
    <row r="3561" ht="135" spans="1:10">
      <c r="A3561" s="108"/>
      <c r="B3561" s="108"/>
      <c r="C3561" s="103" t="s">
        <v>1379</v>
      </c>
      <c r="D3561" s="103" t="s">
        <v>1394</v>
      </c>
      <c r="E3561" s="99" t="s">
        <v>4993</v>
      </c>
      <c r="F3561" s="103" t="s">
        <v>1528</v>
      </c>
      <c r="G3561" s="99" t="s">
        <v>1396</v>
      </c>
      <c r="H3561" s="103" t="s">
        <v>1397</v>
      </c>
      <c r="I3561" s="103" t="s">
        <v>1384</v>
      </c>
      <c r="J3561" s="99" t="s">
        <v>4995</v>
      </c>
    </row>
    <row r="3562" ht="112.5" spans="1:10">
      <c r="A3562" s="108"/>
      <c r="B3562" s="108"/>
      <c r="C3562" s="103" t="s">
        <v>1399</v>
      </c>
      <c r="D3562" s="103" t="s">
        <v>1400</v>
      </c>
      <c r="E3562" s="99" t="s">
        <v>2495</v>
      </c>
      <c r="F3562" s="103" t="s">
        <v>1487</v>
      </c>
      <c r="G3562" s="99" t="s">
        <v>1396</v>
      </c>
      <c r="H3562" s="103" t="s">
        <v>1397</v>
      </c>
      <c r="I3562" s="103" t="s">
        <v>1384</v>
      </c>
      <c r="J3562" s="99" t="s">
        <v>4999</v>
      </c>
    </row>
    <row r="3563" ht="56.25" spans="1:10">
      <c r="A3563" s="108"/>
      <c r="B3563" s="108"/>
      <c r="C3563" s="103" t="s">
        <v>1399</v>
      </c>
      <c r="D3563" s="103" t="s">
        <v>1400</v>
      </c>
      <c r="E3563" s="99" t="s">
        <v>1929</v>
      </c>
      <c r="F3563" s="103" t="s">
        <v>1528</v>
      </c>
      <c r="G3563" s="99" t="s">
        <v>1565</v>
      </c>
      <c r="H3563" s="103" t="s">
        <v>1397</v>
      </c>
      <c r="I3563" s="103" t="s">
        <v>1384</v>
      </c>
      <c r="J3563" s="99" t="s">
        <v>5002</v>
      </c>
    </row>
    <row r="3564" ht="135" spans="1:10">
      <c r="A3564" s="110"/>
      <c r="B3564" s="110"/>
      <c r="C3564" s="103" t="s">
        <v>1404</v>
      </c>
      <c r="D3564" s="103" t="s">
        <v>1405</v>
      </c>
      <c r="E3564" s="99" t="s">
        <v>2612</v>
      </c>
      <c r="F3564" s="103" t="s">
        <v>1487</v>
      </c>
      <c r="G3564" s="99" t="s">
        <v>1426</v>
      </c>
      <c r="H3564" s="103" t="s">
        <v>1397</v>
      </c>
      <c r="I3564" s="103" t="s">
        <v>1384</v>
      </c>
      <c r="J3564" s="99" t="s">
        <v>5004</v>
      </c>
    </row>
    <row r="3565" ht="56.25" spans="1:10">
      <c r="A3565" s="106" t="s">
        <v>5194</v>
      </c>
      <c r="B3565" s="106" t="s">
        <v>5195</v>
      </c>
      <c r="C3565" s="103" t="s">
        <v>1379</v>
      </c>
      <c r="D3565" s="103" t="s">
        <v>1380</v>
      </c>
      <c r="E3565" s="99" t="s">
        <v>5196</v>
      </c>
      <c r="F3565" s="103" t="s">
        <v>1375</v>
      </c>
      <c r="G3565" s="99" t="s">
        <v>1396</v>
      </c>
      <c r="H3565" s="103" t="s">
        <v>1678</v>
      </c>
      <c r="I3565" s="103" t="s">
        <v>1384</v>
      </c>
      <c r="J3565" s="99" t="s">
        <v>5197</v>
      </c>
    </row>
    <row r="3566" ht="45" spans="1:10">
      <c r="A3566" s="108"/>
      <c r="B3566" s="108"/>
      <c r="C3566" s="103" t="s">
        <v>1379</v>
      </c>
      <c r="D3566" s="103" t="s">
        <v>1439</v>
      </c>
      <c r="E3566" s="99" t="s">
        <v>5198</v>
      </c>
      <c r="F3566" s="103" t="s">
        <v>1375</v>
      </c>
      <c r="G3566" s="99" t="s">
        <v>1396</v>
      </c>
      <c r="H3566" s="103" t="s">
        <v>1397</v>
      </c>
      <c r="I3566" s="103" t="s">
        <v>1423</v>
      </c>
      <c r="J3566" s="99" t="s">
        <v>5199</v>
      </c>
    </row>
    <row r="3567" ht="33.75" spans="1:10">
      <c r="A3567" s="108"/>
      <c r="B3567" s="108"/>
      <c r="C3567" s="103" t="s">
        <v>1379</v>
      </c>
      <c r="D3567" s="103" t="s">
        <v>1394</v>
      </c>
      <c r="E3567" s="99" t="s">
        <v>5200</v>
      </c>
      <c r="F3567" s="103" t="s">
        <v>1375</v>
      </c>
      <c r="G3567" s="99" t="s">
        <v>1396</v>
      </c>
      <c r="H3567" s="103" t="s">
        <v>1397</v>
      </c>
      <c r="I3567" s="103" t="s">
        <v>1423</v>
      </c>
      <c r="J3567" s="99" t="s">
        <v>5201</v>
      </c>
    </row>
    <row r="3568" ht="56.25" spans="1:10">
      <c r="A3568" s="108"/>
      <c r="B3568" s="108"/>
      <c r="C3568" s="103" t="s">
        <v>1399</v>
      </c>
      <c r="D3568" s="103" t="s">
        <v>1400</v>
      </c>
      <c r="E3568" s="99" t="s">
        <v>5202</v>
      </c>
      <c r="F3568" s="103" t="s">
        <v>1375</v>
      </c>
      <c r="G3568" s="99" t="s">
        <v>3358</v>
      </c>
      <c r="H3568" s="103" t="s">
        <v>1397</v>
      </c>
      <c r="I3568" s="103" t="s">
        <v>1423</v>
      </c>
      <c r="J3568" s="99" t="s">
        <v>5203</v>
      </c>
    </row>
    <row r="3569" ht="33.75" spans="1:10">
      <c r="A3569" s="108"/>
      <c r="B3569" s="108"/>
      <c r="C3569" s="103" t="s">
        <v>1399</v>
      </c>
      <c r="D3569" s="103" t="s">
        <v>1503</v>
      </c>
      <c r="E3569" s="99" t="s">
        <v>5204</v>
      </c>
      <c r="F3569" s="103" t="s">
        <v>1375</v>
      </c>
      <c r="G3569" s="99" t="s">
        <v>5096</v>
      </c>
      <c r="H3569" s="103" t="s">
        <v>5097</v>
      </c>
      <c r="I3569" s="103" t="s">
        <v>1423</v>
      </c>
      <c r="J3569" s="99" t="s">
        <v>5205</v>
      </c>
    </row>
    <row r="3570" ht="33.75" spans="1:10">
      <c r="A3570" s="110"/>
      <c r="B3570" s="110"/>
      <c r="C3570" s="103" t="s">
        <v>1404</v>
      </c>
      <c r="D3570" s="103" t="s">
        <v>1405</v>
      </c>
      <c r="E3570" s="99" t="s">
        <v>5129</v>
      </c>
      <c r="F3570" s="103" t="s">
        <v>1375</v>
      </c>
      <c r="G3570" s="99" t="s">
        <v>1845</v>
      </c>
      <c r="H3570" s="103" t="s">
        <v>1397</v>
      </c>
      <c r="I3570" s="103" t="s">
        <v>1423</v>
      </c>
      <c r="J3570" s="99" t="s">
        <v>5130</v>
      </c>
    </row>
    <row r="3571" ht="90" spans="1:10">
      <c r="A3571" s="106" t="s">
        <v>5206</v>
      </c>
      <c r="B3571" s="106" t="s">
        <v>5207</v>
      </c>
      <c r="C3571" s="103" t="s">
        <v>1379</v>
      </c>
      <c r="D3571" s="103" t="s">
        <v>1380</v>
      </c>
      <c r="E3571" s="99" t="s">
        <v>1527</v>
      </c>
      <c r="F3571" s="103" t="s">
        <v>1528</v>
      </c>
      <c r="G3571" s="99" t="s">
        <v>5208</v>
      </c>
      <c r="H3571" s="103" t="s">
        <v>1678</v>
      </c>
      <c r="I3571" s="103" t="s">
        <v>1384</v>
      </c>
      <c r="J3571" s="99" t="s">
        <v>1925</v>
      </c>
    </row>
    <row r="3572" ht="146.25" spans="1:10">
      <c r="A3572" s="108"/>
      <c r="B3572" s="108"/>
      <c r="C3572" s="103" t="s">
        <v>1379</v>
      </c>
      <c r="D3572" s="103" t="s">
        <v>1380</v>
      </c>
      <c r="E3572" s="99" t="s">
        <v>4663</v>
      </c>
      <c r="F3572" s="103" t="s">
        <v>1487</v>
      </c>
      <c r="G3572" s="99" t="s">
        <v>1535</v>
      </c>
      <c r="H3572" s="103" t="s">
        <v>1470</v>
      </c>
      <c r="I3572" s="103" t="s">
        <v>1384</v>
      </c>
      <c r="J3572" s="99" t="s">
        <v>4664</v>
      </c>
    </row>
    <row r="3573" ht="135" spans="1:10">
      <c r="A3573" s="108"/>
      <c r="B3573" s="108"/>
      <c r="C3573" s="103" t="s">
        <v>1379</v>
      </c>
      <c r="D3573" s="103" t="s">
        <v>1439</v>
      </c>
      <c r="E3573" s="99" t="s">
        <v>3069</v>
      </c>
      <c r="F3573" s="103" t="s">
        <v>1528</v>
      </c>
      <c r="G3573" s="99" t="s">
        <v>1396</v>
      </c>
      <c r="H3573" s="103" t="s">
        <v>1397</v>
      </c>
      <c r="I3573" s="103" t="s">
        <v>1384</v>
      </c>
      <c r="J3573" s="99" t="s">
        <v>4644</v>
      </c>
    </row>
    <row r="3574" ht="90" spans="1:10">
      <c r="A3574" s="108"/>
      <c r="B3574" s="108"/>
      <c r="C3574" s="103" t="s">
        <v>1379</v>
      </c>
      <c r="D3574" s="103" t="s">
        <v>1439</v>
      </c>
      <c r="E3574" s="99" t="s">
        <v>1532</v>
      </c>
      <c r="F3574" s="103" t="s">
        <v>1528</v>
      </c>
      <c r="G3574" s="99" t="s">
        <v>1396</v>
      </c>
      <c r="H3574" s="103" t="s">
        <v>1397</v>
      </c>
      <c r="I3574" s="103" t="s">
        <v>1384</v>
      </c>
      <c r="J3574" s="99" t="s">
        <v>1533</v>
      </c>
    </row>
    <row r="3575" ht="146.25" spans="1:10">
      <c r="A3575" s="108"/>
      <c r="B3575" s="108"/>
      <c r="C3575" s="103" t="s">
        <v>1379</v>
      </c>
      <c r="D3575" s="103" t="s">
        <v>1439</v>
      </c>
      <c r="E3575" s="99" t="s">
        <v>4617</v>
      </c>
      <c r="F3575" s="103" t="s">
        <v>1487</v>
      </c>
      <c r="G3575" s="99" t="s">
        <v>1396</v>
      </c>
      <c r="H3575" s="103" t="s">
        <v>1397</v>
      </c>
      <c r="I3575" s="103" t="s">
        <v>1384</v>
      </c>
      <c r="J3575" s="99" t="s">
        <v>4618</v>
      </c>
    </row>
    <row r="3576" ht="101.25" spans="1:10">
      <c r="A3576" s="108"/>
      <c r="B3576" s="108"/>
      <c r="C3576" s="103" t="s">
        <v>1379</v>
      </c>
      <c r="D3576" s="103" t="s">
        <v>1439</v>
      </c>
      <c r="E3576" s="99" t="s">
        <v>4639</v>
      </c>
      <c r="F3576" s="103" t="s">
        <v>1487</v>
      </c>
      <c r="G3576" s="99" t="s">
        <v>1396</v>
      </c>
      <c r="H3576" s="103" t="s">
        <v>1397</v>
      </c>
      <c r="I3576" s="103" t="s">
        <v>1384</v>
      </c>
      <c r="J3576" s="99" t="s">
        <v>4640</v>
      </c>
    </row>
    <row r="3577" ht="168.75" spans="1:10">
      <c r="A3577" s="108"/>
      <c r="B3577" s="108"/>
      <c r="C3577" s="103" t="s">
        <v>1379</v>
      </c>
      <c r="D3577" s="103" t="s">
        <v>1439</v>
      </c>
      <c r="E3577" s="99" t="s">
        <v>5209</v>
      </c>
      <c r="F3577" s="103" t="s">
        <v>1487</v>
      </c>
      <c r="G3577" s="99" t="s">
        <v>1396</v>
      </c>
      <c r="H3577" s="103" t="s">
        <v>1397</v>
      </c>
      <c r="I3577" s="103" t="s">
        <v>1384</v>
      </c>
      <c r="J3577" s="99" t="s">
        <v>5210</v>
      </c>
    </row>
    <row r="3578" ht="112.5" spans="1:10">
      <c r="A3578" s="108"/>
      <c r="B3578" s="108"/>
      <c r="C3578" s="103" t="s">
        <v>1379</v>
      </c>
      <c r="D3578" s="103" t="s">
        <v>1394</v>
      </c>
      <c r="E3578" s="99" t="s">
        <v>1926</v>
      </c>
      <c r="F3578" s="103" t="s">
        <v>1528</v>
      </c>
      <c r="G3578" s="99" t="s">
        <v>1396</v>
      </c>
      <c r="H3578" s="103" t="s">
        <v>1397</v>
      </c>
      <c r="I3578" s="103" t="s">
        <v>1384</v>
      </c>
      <c r="J3578" s="99" t="s">
        <v>1928</v>
      </c>
    </row>
    <row r="3579" ht="112.5" spans="1:10">
      <c r="A3579" s="108"/>
      <c r="B3579" s="108"/>
      <c r="C3579" s="103" t="s">
        <v>1399</v>
      </c>
      <c r="D3579" s="103" t="s">
        <v>1400</v>
      </c>
      <c r="E3579" s="99" t="s">
        <v>2495</v>
      </c>
      <c r="F3579" s="103" t="s">
        <v>1487</v>
      </c>
      <c r="G3579" s="99" t="s">
        <v>1396</v>
      </c>
      <c r="H3579" s="103" t="s">
        <v>1397</v>
      </c>
      <c r="I3579" s="103" t="s">
        <v>1384</v>
      </c>
      <c r="J3579" s="99" t="s">
        <v>2501</v>
      </c>
    </row>
    <row r="3580" ht="56.25" spans="1:10">
      <c r="A3580" s="108"/>
      <c r="B3580" s="108"/>
      <c r="C3580" s="103" t="s">
        <v>1399</v>
      </c>
      <c r="D3580" s="103" t="s">
        <v>1400</v>
      </c>
      <c r="E3580" s="99" t="s">
        <v>1929</v>
      </c>
      <c r="F3580" s="103" t="s">
        <v>1528</v>
      </c>
      <c r="G3580" s="99" t="s">
        <v>1565</v>
      </c>
      <c r="H3580" s="103" t="s">
        <v>1397</v>
      </c>
      <c r="I3580" s="103" t="s">
        <v>1384</v>
      </c>
      <c r="J3580" s="99" t="s">
        <v>1537</v>
      </c>
    </row>
    <row r="3581" ht="45" spans="1:10">
      <c r="A3581" s="110"/>
      <c r="B3581" s="110"/>
      <c r="C3581" s="103" t="s">
        <v>1404</v>
      </c>
      <c r="D3581" s="103" t="s">
        <v>1405</v>
      </c>
      <c r="E3581" s="99" t="s">
        <v>1538</v>
      </c>
      <c r="F3581" s="103" t="s">
        <v>1487</v>
      </c>
      <c r="G3581" s="99" t="s">
        <v>1426</v>
      </c>
      <c r="H3581" s="103" t="s">
        <v>1397</v>
      </c>
      <c r="I3581" s="103" t="s">
        <v>1384</v>
      </c>
      <c r="J3581" s="99" t="s">
        <v>1540</v>
      </c>
    </row>
    <row r="3582" spans="1:10">
      <c r="A3582" s="99" t="s">
        <v>5211</v>
      </c>
      <c r="B3582" s="104"/>
      <c r="C3582" s="104"/>
      <c r="D3582" s="104"/>
      <c r="E3582" s="104"/>
      <c r="F3582" s="105"/>
      <c r="G3582" s="104"/>
      <c r="H3582" s="105"/>
      <c r="I3582" s="105"/>
      <c r="J3582" s="104"/>
    </row>
    <row r="3583" spans="1:10">
      <c r="A3583" s="99" t="s">
        <v>5212</v>
      </c>
      <c r="B3583" s="104"/>
      <c r="C3583" s="104"/>
      <c r="D3583" s="104"/>
      <c r="E3583" s="104"/>
      <c r="F3583" s="105"/>
      <c r="G3583" s="104"/>
      <c r="H3583" s="105"/>
      <c r="I3583" s="105"/>
      <c r="J3583" s="104"/>
    </row>
    <row r="3584" ht="22.5" spans="1:10">
      <c r="A3584" s="106" t="s">
        <v>5213</v>
      </c>
      <c r="B3584" s="106" t="s">
        <v>5214</v>
      </c>
      <c r="C3584" s="103" t="s">
        <v>1379</v>
      </c>
      <c r="D3584" s="103" t="s">
        <v>1380</v>
      </c>
      <c r="E3584" s="99" t="s">
        <v>5215</v>
      </c>
      <c r="F3584" s="103" t="s">
        <v>1528</v>
      </c>
      <c r="G3584" s="99" t="s">
        <v>1396</v>
      </c>
      <c r="H3584" s="103" t="s">
        <v>1397</v>
      </c>
      <c r="I3584" s="103" t="s">
        <v>1384</v>
      </c>
      <c r="J3584" s="99" t="s">
        <v>5216</v>
      </c>
    </row>
    <row r="3585" ht="33.75" spans="1:10">
      <c r="A3585" s="108"/>
      <c r="B3585" s="108"/>
      <c r="C3585" s="103" t="s">
        <v>1399</v>
      </c>
      <c r="D3585" s="103" t="s">
        <v>1400</v>
      </c>
      <c r="E3585" s="99" t="s">
        <v>5217</v>
      </c>
      <c r="F3585" s="103" t="s">
        <v>1375</v>
      </c>
      <c r="G3585" s="99" t="s">
        <v>5218</v>
      </c>
      <c r="H3585" s="103" t="s">
        <v>1397</v>
      </c>
      <c r="I3585" s="103" t="s">
        <v>1384</v>
      </c>
      <c r="J3585" s="99" t="s">
        <v>5219</v>
      </c>
    </row>
    <row r="3586" ht="33.75" spans="1:10">
      <c r="A3586" s="108"/>
      <c r="B3586" s="108"/>
      <c r="C3586" s="103" t="s">
        <v>1399</v>
      </c>
      <c r="D3586" s="103" t="s">
        <v>1503</v>
      </c>
      <c r="E3586" s="99" t="s">
        <v>5220</v>
      </c>
      <c r="F3586" s="103" t="s">
        <v>1375</v>
      </c>
      <c r="G3586" s="99" t="s">
        <v>5221</v>
      </c>
      <c r="H3586" s="103" t="s">
        <v>1397</v>
      </c>
      <c r="I3586" s="103" t="s">
        <v>1384</v>
      </c>
      <c r="J3586" s="99" t="s">
        <v>5222</v>
      </c>
    </row>
    <row r="3587" ht="45" spans="1:10">
      <c r="A3587" s="108"/>
      <c r="B3587" s="108"/>
      <c r="C3587" s="103" t="s">
        <v>1404</v>
      </c>
      <c r="D3587" s="103" t="s">
        <v>1405</v>
      </c>
      <c r="E3587" s="99" t="s">
        <v>2495</v>
      </c>
      <c r="F3587" s="103" t="s">
        <v>1375</v>
      </c>
      <c r="G3587" s="99" t="s">
        <v>1565</v>
      </c>
      <c r="H3587" s="103" t="s">
        <v>1397</v>
      </c>
      <c r="I3587" s="103" t="s">
        <v>1384</v>
      </c>
      <c r="J3587" s="99" t="s">
        <v>5223</v>
      </c>
    </row>
    <row r="3588" ht="45" spans="1:10">
      <c r="A3588" s="110"/>
      <c r="B3588" s="110"/>
      <c r="C3588" s="103" t="s">
        <v>1404</v>
      </c>
      <c r="D3588" s="103" t="s">
        <v>1405</v>
      </c>
      <c r="E3588" s="99" t="s">
        <v>5224</v>
      </c>
      <c r="F3588" s="103" t="s">
        <v>1375</v>
      </c>
      <c r="G3588" s="99" t="s">
        <v>1949</v>
      </c>
      <c r="H3588" s="103" t="s">
        <v>1397</v>
      </c>
      <c r="I3588" s="103" t="s">
        <v>1384</v>
      </c>
      <c r="J3588" s="99" t="s">
        <v>5225</v>
      </c>
    </row>
    <row r="3589" ht="33.75" spans="1:10">
      <c r="A3589" s="106" t="s">
        <v>5226</v>
      </c>
      <c r="B3589" s="106" t="s">
        <v>5227</v>
      </c>
      <c r="C3589" s="103" t="s">
        <v>1379</v>
      </c>
      <c r="D3589" s="103" t="s">
        <v>1380</v>
      </c>
      <c r="E3589" s="99" t="s">
        <v>5228</v>
      </c>
      <c r="F3589" s="103" t="s">
        <v>1375</v>
      </c>
      <c r="G3589" s="99" t="s">
        <v>1396</v>
      </c>
      <c r="H3589" s="103" t="s">
        <v>1397</v>
      </c>
      <c r="I3589" s="103" t="s">
        <v>1384</v>
      </c>
      <c r="J3589" s="99" t="s">
        <v>5229</v>
      </c>
    </row>
    <row r="3590" ht="33.75" spans="1:10">
      <c r="A3590" s="108"/>
      <c r="B3590" s="108"/>
      <c r="C3590" s="103" t="s">
        <v>1379</v>
      </c>
      <c r="D3590" s="103" t="s">
        <v>1380</v>
      </c>
      <c r="E3590" s="99" t="s">
        <v>5230</v>
      </c>
      <c r="F3590" s="103" t="s">
        <v>1375</v>
      </c>
      <c r="G3590" s="99" t="s">
        <v>1396</v>
      </c>
      <c r="H3590" s="103" t="s">
        <v>1397</v>
      </c>
      <c r="I3590" s="103" t="s">
        <v>1384</v>
      </c>
      <c r="J3590" s="99" t="s">
        <v>5231</v>
      </c>
    </row>
    <row r="3591" ht="33.75" spans="1:10">
      <c r="A3591" s="108"/>
      <c r="B3591" s="108"/>
      <c r="C3591" s="103" t="s">
        <v>1379</v>
      </c>
      <c r="D3591" s="103" t="s">
        <v>1394</v>
      </c>
      <c r="E3591" s="99" t="s">
        <v>5232</v>
      </c>
      <c r="F3591" s="103" t="s">
        <v>1375</v>
      </c>
      <c r="G3591" s="99" t="s">
        <v>1565</v>
      </c>
      <c r="H3591" s="103" t="s">
        <v>1397</v>
      </c>
      <c r="I3591" s="103" t="s">
        <v>1384</v>
      </c>
      <c r="J3591" s="99" t="s">
        <v>5233</v>
      </c>
    </row>
    <row r="3592" ht="33.75" spans="1:10">
      <c r="A3592" s="108"/>
      <c r="B3592" s="108"/>
      <c r="C3592" s="103" t="s">
        <v>1379</v>
      </c>
      <c r="D3592" s="103" t="s">
        <v>1394</v>
      </c>
      <c r="E3592" s="99" t="s">
        <v>5234</v>
      </c>
      <c r="F3592" s="103" t="s">
        <v>1375</v>
      </c>
      <c r="G3592" s="99" t="s">
        <v>1426</v>
      </c>
      <c r="H3592" s="103" t="s">
        <v>1397</v>
      </c>
      <c r="I3592" s="103" t="s">
        <v>1384</v>
      </c>
      <c r="J3592" s="99" t="s">
        <v>5235</v>
      </c>
    </row>
    <row r="3593" ht="33.75" spans="1:10">
      <c r="A3593" s="108"/>
      <c r="B3593" s="108"/>
      <c r="C3593" s="103" t="s">
        <v>1399</v>
      </c>
      <c r="D3593" s="103" t="s">
        <v>1400</v>
      </c>
      <c r="E3593" s="99" t="s">
        <v>5236</v>
      </c>
      <c r="F3593" s="103" t="s">
        <v>1487</v>
      </c>
      <c r="G3593" s="99" t="s">
        <v>1565</v>
      </c>
      <c r="H3593" s="103" t="s">
        <v>1397</v>
      </c>
      <c r="I3593" s="103" t="s">
        <v>1384</v>
      </c>
      <c r="J3593" s="99" t="s">
        <v>5237</v>
      </c>
    </row>
    <row r="3594" ht="146.25" spans="1:10">
      <c r="A3594" s="110"/>
      <c r="B3594" s="110"/>
      <c r="C3594" s="103" t="s">
        <v>1404</v>
      </c>
      <c r="D3594" s="103" t="s">
        <v>1405</v>
      </c>
      <c r="E3594" s="99" t="s">
        <v>5238</v>
      </c>
      <c r="F3594" s="103" t="s">
        <v>1487</v>
      </c>
      <c r="G3594" s="99" t="s">
        <v>1426</v>
      </c>
      <c r="H3594" s="103" t="s">
        <v>1397</v>
      </c>
      <c r="I3594" s="103" t="s">
        <v>1384</v>
      </c>
      <c r="J3594" s="99" t="s">
        <v>1860</v>
      </c>
    </row>
    <row r="3595" ht="22.5" spans="1:10">
      <c r="A3595" s="106" t="s">
        <v>5239</v>
      </c>
      <c r="B3595" s="106" t="s">
        <v>5240</v>
      </c>
      <c r="C3595" s="103" t="s">
        <v>1379</v>
      </c>
      <c r="D3595" s="103" t="s">
        <v>1380</v>
      </c>
      <c r="E3595" s="99" t="s">
        <v>3076</v>
      </c>
      <c r="F3595" s="103" t="s">
        <v>1528</v>
      </c>
      <c r="G3595" s="99" t="s">
        <v>1923</v>
      </c>
      <c r="H3595" s="103" t="s">
        <v>1678</v>
      </c>
      <c r="I3595" s="103" t="s">
        <v>1384</v>
      </c>
      <c r="J3595" s="99" t="s">
        <v>5241</v>
      </c>
    </row>
    <row r="3596" ht="33.75" spans="1:10">
      <c r="A3596" s="108"/>
      <c r="B3596" s="108"/>
      <c r="C3596" s="103" t="s">
        <v>1399</v>
      </c>
      <c r="D3596" s="103" t="s">
        <v>1400</v>
      </c>
      <c r="E3596" s="99" t="s">
        <v>5242</v>
      </c>
      <c r="F3596" s="103" t="s">
        <v>1528</v>
      </c>
      <c r="G3596" s="99" t="s">
        <v>1396</v>
      </c>
      <c r="H3596" s="103" t="s">
        <v>1397</v>
      </c>
      <c r="I3596" s="103" t="s">
        <v>1384</v>
      </c>
      <c r="J3596" s="99" t="s">
        <v>5243</v>
      </c>
    </row>
    <row r="3597" ht="45" spans="1:10">
      <c r="A3597" s="110"/>
      <c r="B3597" s="110"/>
      <c r="C3597" s="103" t="s">
        <v>1404</v>
      </c>
      <c r="D3597" s="103" t="s">
        <v>1405</v>
      </c>
      <c r="E3597" s="99" t="s">
        <v>1405</v>
      </c>
      <c r="F3597" s="103" t="s">
        <v>1487</v>
      </c>
      <c r="G3597" s="99" t="s">
        <v>1426</v>
      </c>
      <c r="H3597" s="103" t="s">
        <v>1397</v>
      </c>
      <c r="I3597" s="103" t="s">
        <v>1384</v>
      </c>
      <c r="J3597" s="99" t="s">
        <v>5244</v>
      </c>
    </row>
    <row r="3598" ht="22.5" spans="1:10">
      <c r="A3598" s="106" t="s">
        <v>5245</v>
      </c>
      <c r="B3598" s="106" t="s">
        <v>5246</v>
      </c>
      <c r="C3598" s="103" t="s">
        <v>1379</v>
      </c>
      <c r="D3598" s="103" t="s">
        <v>1380</v>
      </c>
      <c r="E3598" s="99" t="s">
        <v>5247</v>
      </c>
      <c r="F3598" s="103" t="s">
        <v>1528</v>
      </c>
      <c r="G3598" s="99" t="s">
        <v>5248</v>
      </c>
      <c r="H3598" s="103" t="s">
        <v>1678</v>
      </c>
      <c r="I3598" s="103" t="s">
        <v>1384</v>
      </c>
      <c r="J3598" s="99" t="s">
        <v>5249</v>
      </c>
    </row>
    <row r="3599" ht="22.5" spans="1:10">
      <c r="A3599" s="108"/>
      <c r="B3599" s="108"/>
      <c r="C3599" s="103" t="s">
        <v>1379</v>
      </c>
      <c r="D3599" s="103" t="s">
        <v>1439</v>
      </c>
      <c r="E3599" s="99" t="s">
        <v>5250</v>
      </c>
      <c r="F3599" s="103" t="s">
        <v>1375</v>
      </c>
      <c r="G3599" s="99" t="s">
        <v>1565</v>
      </c>
      <c r="H3599" s="103" t="s">
        <v>1397</v>
      </c>
      <c r="I3599" s="103" t="s">
        <v>1384</v>
      </c>
      <c r="J3599" s="99" t="s">
        <v>5251</v>
      </c>
    </row>
    <row r="3600" ht="45" spans="1:10">
      <c r="A3600" s="108"/>
      <c r="B3600" s="108"/>
      <c r="C3600" s="103" t="s">
        <v>1399</v>
      </c>
      <c r="D3600" s="103" t="s">
        <v>1400</v>
      </c>
      <c r="E3600" s="99" t="s">
        <v>5252</v>
      </c>
      <c r="F3600" s="103" t="s">
        <v>1375</v>
      </c>
      <c r="G3600" s="99" t="s">
        <v>5253</v>
      </c>
      <c r="H3600" s="103" t="s">
        <v>1397</v>
      </c>
      <c r="I3600" s="103" t="s">
        <v>1384</v>
      </c>
      <c r="J3600" s="99" t="s">
        <v>5254</v>
      </c>
    </row>
    <row r="3601" ht="45" spans="1:10">
      <c r="A3601" s="108"/>
      <c r="B3601" s="108"/>
      <c r="C3601" s="103" t="s">
        <v>1404</v>
      </c>
      <c r="D3601" s="103" t="s">
        <v>1405</v>
      </c>
      <c r="E3601" s="99" t="s">
        <v>2495</v>
      </c>
      <c r="F3601" s="103" t="s">
        <v>1375</v>
      </c>
      <c r="G3601" s="99" t="s">
        <v>1565</v>
      </c>
      <c r="H3601" s="103" t="s">
        <v>1397</v>
      </c>
      <c r="I3601" s="103" t="s">
        <v>1384</v>
      </c>
      <c r="J3601" s="99" t="s">
        <v>5255</v>
      </c>
    </row>
    <row r="3602" ht="45" spans="1:10">
      <c r="A3602" s="110"/>
      <c r="B3602" s="110"/>
      <c r="C3602" s="103" t="s">
        <v>1404</v>
      </c>
      <c r="D3602" s="103" t="s">
        <v>1405</v>
      </c>
      <c r="E3602" s="99" t="s">
        <v>5256</v>
      </c>
      <c r="F3602" s="103" t="s">
        <v>1375</v>
      </c>
      <c r="G3602" s="99" t="s">
        <v>1949</v>
      </c>
      <c r="H3602" s="103" t="s">
        <v>1397</v>
      </c>
      <c r="I3602" s="103" t="s">
        <v>1384</v>
      </c>
      <c r="J3602" s="99" t="s">
        <v>5257</v>
      </c>
    </row>
    <row r="3603" ht="22.5" spans="1:10">
      <c r="A3603" s="106" t="s">
        <v>5258</v>
      </c>
      <c r="B3603" s="106" t="s">
        <v>5259</v>
      </c>
      <c r="C3603" s="103" t="s">
        <v>1379</v>
      </c>
      <c r="D3603" s="103" t="s">
        <v>1380</v>
      </c>
      <c r="E3603" s="99" t="s">
        <v>3076</v>
      </c>
      <c r="F3603" s="103" t="s">
        <v>1528</v>
      </c>
      <c r="G3603" s="99" t="s">
        <v>1477</v>
      </c>
      <c r="H3603" s="103" t="s">
        <v>1678</v>
      </c>
      <c r="I3603" s="103" t="s">
        <v>1384</v>
      </c>
      <c r="J3603" s="99" t="s">
        <v>5260</v>
      </c>
    </row>
    <row r="3604" ht="22.5" spans="1:10">
      <c r="A3604" s="108"/>
      <c r="B3604" s="108"/>
      <c r="C3604" s="103" t="s">
        <v>1399</v>
      </c>
      <c r="D3604" s="103" t="s">
        <v>1400</v>
      </c>
      <c r="E3604" s="99" t="s">
        <v>5261</v>
      </c>
      <c r="F3604" s="103" t="s">
        <v>1487</v>
      </c>
      <c r="G3604" s="99" t="s">
        <v>1396</v>
      </c>
      <c r="H3604" s="103" t="s">
        <v>1397</v>
      </c>
      <c r="I3604" s="103" t="s">
        <v>1384</v>
      </c>
      <c r="J3604" s="99" t="s">
        <v>5262</v>
      </c>
    </row>
    <row r="3605" ht="22.5" spans="1:10">
      <c r="A3605" s="110"/>
      <c r="B3605" s="110"/>
      <c r="C3605" s="103" t="s">
        <v>1404</v>
      </c>
      <c r="D3605" s="103" t="s">
        <v>1405</v>
      </c>
      <c r="E3605" s="99" t="s">
        <v>4578</v>
      </c>
      <c r="F3605" s="103" t="s">
        <v>1487</v>
      </c>
      <c r="G3605" s="99" t="s">
        <v>1396</v>
      </c>
      <c r="H3605" s="103" t="s">
        <v>1397</v>
      </c>
      <c r="I3605" s="103" t="s">
        <v>1384</v>
      </c>
      <c r="J3605" s="99" t="s">
        <v>5263</v>
      </c>
    </row>
    <row r="3606" ht="56.25" spans="1:10">
      <c r="A3606" s="106" t="s">
        <v>5264</v>
      </c>
      <c r="B3606" s="106" t="s">
        <v>5265</v>
      </c>
      <c r="C3606" s="103" t="s">
        <v>1379</v>
      </c>
      <c r="D3606" s="103" t="s">
        <v>1380</v>
      </c>
      <c r="E3606" s="99" t="s">
        <v>5266</v>
      </c>
      <c r="F3606" s="103" t="s">
        <v>1528</v>
      </c>
      <c r="G3606" s="99" t="s">
        <v>5267</v>
      </c>
      <c r="H3606" s="103" t="s">
        <v>1397</v>
      </c>
      <c r="I3606" s="103" t="s">
        <v>1384</v>
      </c>
      <c r="J3606" s="99" t="s">
        <v>5268</v>
      </c>
    </row>
    <row r="3607" ht="33.75" spans="1:10">
      <c r="A3607" s="108"/>
      <c r="B3607" s="108"/>
      <c r="C3607" s="103" t="s">
        <v>1379</v>
      </c>
      <c r="D3607" s="103" t="s">
        <v>1380</v>
      </c>
      <c r="E3607" s="99" t="s">
        <v>5269</v>
      </c>
      <c r="F3607" s="103" t="s">
        <v>1375</v>
      </c>
      <c r="G3607" s="99" t="s">
        <v>3758</v>
      </c>
      <c r="H3607" s="103" t="s">
        <v>1397</v>
      </c>
      <c r="I3607" s="103" t="s">
        <v>1384</v>
      </c>
      <c r="J3607" s="99" t="s">
        <v>5270</v>
      </c>
    </row>
    <row r="3608" ht="112.5" spans="1:10">
      <c r="A3608" s="108"/>
      <c r="B3608" s="108"/>
      <c r="C3608" s="103" t="s">
        <v>1399</v>
      </c>
      <c r="D3608" s="103" t="s">
        <v>1400</v>
      </c>
      <c r="E3608" s="99" t="s">
        <v>5271</v>
      </c>
      <c r="F3608" s="103" t="s">
        <v>1487</v>
      </c>
      <c r="G3608" s="99" t="s">
        <v>5272</v>
      </c>
      <c r="H3608" s="103" t="s">
        <v>1397</v>
      </c>
      <c r="I3608" s="103" t="s">
        <v>1384</v>
      </c>
      <c r="J3608" s="99" t="s">
        <v>4999</v>
      </c>
    </row>
    <row r="3609" ht="45" spans="1:10">
      <c r="A3609" s="108"/>
      <c r="B3609" s="108"/>
      <c r="C3609" s="103" t="s">
        <v>1399</v>
      </c>
      <c r="D3609" s="103" t="s">
        <v>1400</v>
      </c>
      <c r="E3609" s="99" t="s">
        <v>5217</v>
      </c>
      <c r="F3609" s="103" t="s">
        <v>1375</v>
      </c>
      <c r="G3609" s="99" t="s">
        <v>5272</v>
      </c>
      <c r="H3609" s="103" t="s">
        <v>1397</v>
      </c>
      <c r="I3609" s="103" t="s">
        <v>1384</v>
      </c>
      <c r="J3609" s="99" t="s">
        <v>5254</v>
      </c>
    </row>
    <row r="3610" ht="135" spans="1:10">
      <c r="A3610" s="108"/>
      <c r="B3610" s="108"/>
      <c r="C3610" s="103" t="s">
        <v>1404</v>
      </c>
      <c r="D3610" s="103" t="s">
        <v>1405</v>
      </c>
      <c r="E3610" s="99" t="s">
        <v>2612</v>
      </c>
      <c r="F3610" s="103" t="s">
        <v>1487</v>
      </c>
      <c r="G3610" s="99" t="s">
        <v>1450</v>
      </c>
      <c r="H3610" s="103" t="s">
        <v>1397</v>
      </c>
      <c r="I3610" s="103" t="s">
        <v>1384</v>
      </c>
      <c r="J3610" s="99" t="s">
        <v>5004</v>
      </c>
    </row>
    <row r="3611" ht="112.5" spans="1:10">
      <c r="A3611" s="110"/>
      <c r="B3611" s="110"/>
      <c r="C3611" s="103" t="s">
        <v>1404</v>
      </c>
      <c r="D3611" s="103" t="s">
        <v>1405</v>
      </c>
      <c r="E3611" s="99" t="s">
        <v>2495</v>
      </c>
      <c r="F3611" s="103" t="s">
        <v>1375</v>
      </c>
      <c r="G3611" s="99" t="s">
        <v>1565</v>
      </c>
      <c r="H3611" s="103" t="s">
        <v>1397</v>
      </c>
      <c r="I3611" s="103" t="s">
        <v>1384</v>
      </c>
      <c r="J3611" s="99" t="s">
        <v>4999</v>
      </c>
    </row>
    <row r="3612" spans="1:10">
      <c r="A3612" s="99" t="s">
        <v>5273</v>
      </c>
      <c r="B3612" s="104"/>
      <c r="C3612" s="104"/>
      <c r="D3612" s="104"/>
      <c r="E3612" s="104"/>
      <c r="F3612" s="105"/>
      <c r="G3612" s="104"/>
      <c r="H3612" s="105"/>
      <c r="I3612" s="105"/>
      <c r="J3612" s="104"/>
    </row>
    <row r="3613" spans="1:10">
      <c r="A3613" s="99" t="s">
        <v>5274</v>
      </c>
      <c r="B3613" s="104"/>
      <c r="C3613" s="104"/>
      <c r="D3613" s="104"/>
      <c r="E3613" s="104"/>
      <c r="F3613" s="105"/>
      <c r="G3613" s="104"/>
      <c r="H3613" s="105"/>
      <c r="I3613" s="105"/>
      <c r="J3613" s="104"/>
    </row>
    <row r="3614" ht="67.5" spans="1:10">
      <c r="A3614" s="106" t="s">
        <v>5275</v>
      </c>
      <c r="B3614" s="106" t="s">
        <v>5276</v>
      </c>
      <c r="C3614" s="103" t="s">
        <v>1379</v>
      </c>
      <c r="D3614" s="103" t="s">
        <v>1380</v>
      </c>
      <c r="E3614" s="99" t="s">
        <v>4621</v>
      </c>
      <c r="F3614" s="103" t="s">
        <v>1487</v>
      </c>
      <c r="G3614" s="99" t="s">
        <v>2231</v>
      </c>
      <c r="H3614" s="103" t="s">
        <v>1470</v>
      </c>
      <c r="I3614" s="103" t="s">
        <v>1384</v>
      </c>
      <c r="J3614" s="99" t="s">
        <v>4622</v>
      </c>
    </row>
    <row r="3615" ht="67.5" spans="1:10">
      <c r="A3615" s="108"/>
      <c r="B3615" s="108"/>
      <c r="C3615" s="103" t="s">
        <v>1379</v>
      </c>
      <c r="D3615" s="103" t="s">
        <v>1380</v>
      </c>
      <c r="E3615" s="99" t="s">
        <v>5277</v>
      </c>
      <c r="F3615" s="103" t="s">
        <v>1487</v>
      </c>
      <c r="G3615" s="99" t="s">
        <v>2460</v>
      </c>
      <c r="H3615" s="103" t="s">
        <v>1713</v>
      </c>
      <c r="I3615" s="103" t="s">
        <v>1384</v>
      </c>
      <c r="J3615" s="99" t="s">
        <v>5278</v>
      </c>
    </row>
    <row r="3616" ht="67.5" spans="1:10">
      <c r="A3616" s="108"/>
      <c r="B3616" s="108"/>
      <c r="C3616" s="103" t="s">
        <v>1379</v>
      </c>
      <c r="D3616" s="103" t="s">
        <v>1380</v>
      </c>
      <c r="E3616" s="99" t="s">
        <v>2199</v>
      </c>
      <c r="F3616" s="103" t="s">
        <v>1487</v>
      </c>
      <c r="G3616" s="99" t="s">
        <v>1517</v>
      </c>
      <c r="H3616" s="103" t="s">
        <v>1470</v>
      </c>
      <c r="I3616" s="103" t="s">
        <v>1384</v>
      </c>
      <c r="J3616" s="99" t="s">
        <v>2201</v>
      </c>
    </row>
    <row r="3617" ht="67.5" spans="1:10">
      <c r="A3617" s="108"/>
      <c r="B3617" s="108"/>
      <c r="C3617" s="103" t="s">
        <v>1379</v>
      </c>
      <c r="D3617" s="103" t="s">
        <v>1380</v>
      </c>
      <c r="E3617" s="99" t="s">
        <v>5279</v>
      </c>
      <c r="F3617" s="103" t="s">
        <v>1487</v>
      </c>
      <c r="G3617" s="99" t="s">
        <v>2231</v>
      </c>
      <c r="H3617" s="103" t="s">
        <v>2324</v>
      </c>
      <c r="I3617" s="103" t="s">
        <v>1384</v>
      </c>
      <c r="J3617" s="99" t="s">
        <v>5280</v>
      </c>
    </row>
    <row r="3618" ht="56.25" spans="1:10">
      <c r="A3618" s="108"/>
      <c r="B3618" s="108"/>
      <c r="C3618" s="103" t="s">
        <v>1379</v>
      </c>
      <c r="D3618" s="103" t="s">
        <v>1380</v>
      </c>
      <c r="E3618" s="99" t="s">
        <v>5281</v>
      </c>
      <c r="F3618" s="103" t="s">
        <v>1375</v>
      </c>
      <c r="G3618" s="99" t="s">
        <v>3139</v>
      </c>
      <c r="H3618" s="103" t="s">
        <v>1397</v>
      </c>
      <c r="I3618" s="103" t="s">
        <v>1384</v>
      </c>
      <c r="J3618" s="99" t="s">
        <v>5282</v>
      </c>
    </row>
    <row r="3619" ht="33.75" spans="1:10">
      <c r="A3619" s="108"/>
      <c r="B3619" s="108"/>
      <c r="C3619" s="103" t="s">
        <v>1379</v>
      </c>
      <c r="D3619" s="103" t="s">
        <v>1380</v>
      </c>
      <c r="E3619" s="99" t="s">
        <v>5283</v>
      </c>
      <c r="F3619" s="103" t="s">
        <v>1375</v>
      </c>
      <c r="G3619" s="99" t="s">
        <v>2410</v>
      </c>
      <c r="H3619" s="103" t="s">
        <v>1397</v>
      </c>
      <c r="I3619" s="103" t="s">
        <v>1384</v>
      </c>
      <c r="J3619" s="99" t="s">
        <v>5284</v>
      </c>
    </row>
    <row r="3620" ht="33.75" spans="1:10">
      <c r="A3620" s="108"/>
      <c r="B3620" s="108"/>
      <c r="C3620" s="103" t="s">
        <v>1379</v>
      </c>
      <c r="D3620" s="103" t="s">
        <v>1380</v>
      </c>
      <c r="E3620" s="99" t="s">
        <v>5285</v>
      </c>
      <c r="F3620" s="103" t="s">
        <v>1375</v>
      </c>
      <c r="G3620" s="99" t="s">
        <v>3139</v>
      </c>
      <c r="H3620" s="103" t="s">
        <v>1397</v>
      </c>
      <c r="I3620" s="103" t="s">
        <v>1384</v>
      </c>
      <c r="J3620" s="99" t="s">
        <v>5286</v>
      </c>
    </row>
    <row r="3621" ht="67.5" spans="1:10">
      <c r="A3621" s="108"/>
      <c r="B3621" s="108"/>
      <c r="C3621" s="103" t="s">
        <v>1379</v>
      </c>
      <c r="D3621" s="103" t="s">
        <v>1380</v>
      </c>
      <c r="E3621" s="99" t="s">
        <v>5287</v>
      </c>
      <c r="F3621" s="103" t="s">
        <v>1375</v>
      </c>
      <c r="G3621" s="99" t="s">
        <v>5288</v>
      </c>
      <c r="H3621" s="103" t="s">
        <v>1713</v>
      </c>
      <c r="I3621" s="103" t="s">
        <v>1384</v>
      </c>
      <c r="J3621" s="99" t="s">
        <v>5289</v>
      </c>
    </row>
    <row r="3622" ht="67.5" spans="1:10">
      <c r="A3622" s="108"/>
      <c r="B3622" s="108"/>
      <c r="C3622" s="103" t="s">
        <v>1379</v>
      </c>
      <c r="D3622" s="103" t="s">
        <v>1380</v>
      </c>
      <c r="E3622" s="99" t="s">
        <v>5290</v>
      </c>
      <c r="F3622" s="103" t="s">
        <v>1375</v>
      </c>
      <c r="G3622" s="99" t="s">
        <v>2640</v>
      </c>
      <c r="H3622" s="103" t="s">
        <v>2324</v>
      </c>
      <c r="I3622" s="103" t="s">
        <v>1384</v>
      </c>
      <c r="J3622" s="99" t="s">
        <v>5291</v>
      </c>
    </row>
    <row r="3623" ht="45" spans="1:10">
      <c r="A3623" s="108"/>
      <c r="B3623" s="108"/>
      <c r="C3623" s="103" t="s">
        <v>1379</v>
      </c>
      <c r="D3623" s="103" t="s">
        <v>1380</v>
      </c>
      <c r="E3623" s="99" t="s">
        <v>5292</v>
      </c>
      <c r="F3623" s="103" t="s">
        <v>1375</v>
      </c>
      <c r="G3623" s="99" t="s">
        <v>1624</v>
      </c>
      <c r="H3623" s="103" t="s">
        <v>2324</v>
      </c>
      <c r="I3623" s="103" t="s">
        <v>1384</v>
      </c>
      <c r="J3623" s="99" t="s">
        <v>5293</v>
      </c>
    </row>
    <row r="3624" ht="101.25" spans="1:10">
      <c r="A3624" s="108"/>
      <c r="B3624" s="108"/>
      <c r="C3624" s="103" t="s">
        <v>1379</v>
      </c>
      <c r="D3624" s="103" t="s">
        <v>1583</v>
      </c>
      <c r="E3624" s="99" t="s">
        <v>2211</v>
      </c>
      <c r="F3624" s="103" t="s">
        <v>1841</v>
      </c>
      <c r="G3624" s="99" t="s">
        <v>4510</v>
      </c>
      <c r="H3624" s="103" t="s">
        <v>1924</v>
      </c>
      <c r="I3624" s="103" t="s">
        <v>1384</v>
      </c>
      <c r="J3624" s="99" t="s">
        <v>2213</v>
      </c>
    </row>
    <row r="3625" ht="101.25" spans="1:10">
      <c r="A3625" s="108"/>
      <c r="B3625" s="108"/>
      <c r="C3625" s="103" t="s">
        <v>1379</v>
      </c>
      <c r="D3625" s="103" t="s">
        <v>1583</v>
      </c>
      <c r="E3625" s="99" t="s">
        <v>4626</v>
      </c>
      <c r="F3625" s="103" t="s">
        <v>1841</v>
      </c>
      <c r="G3625" s="99" t="s">
        <v>5294</v>
      </c>
      <c r="H3625" s="103" t="s">
        <v>1397</v>
      </c>
      <c r="I3625" s="103" t="s">
        <v>1384</v>
      </c>
      <c r="J3625" s="99" t="s">
        <v>4627</v>
      </c>
    </row>
    <row r="3626" ht="191.25" spans="1:10">
      <c r="A3626" s="108"/>
      <c r="B3626" s="108"/>
      <c r="C3626" s="103" t="s">
        <v>1379</v>
      </c>
      <c r="D3626" s="103" t="s">
        <v>1583</v>
      </c>
      <c r="E3626" s="99" t="s">
        <v>4688</v>
      </c>
      <c r="F3626" s="103" t="s">
        <v>1841</v>
      </c>
      <c r="G3626" s="99" t="s">
        <v>4510</v>
      </c>
      <c r="H3626" s="103" t="s">
        <v>4689</v>
      </c>
      <c r="I3626" s="103" t="s">
        <v>1384</v>
      </c>
      <c r="J3626" s="99" t="s">
        <v>4690</v>
      </c>
    </row>
    <row r="3627" ht="56.25" spans="1:10">
      <c r="A3627" s="108"/>
      <c r="B3627" s="108"/>
      <c r="C3627" s="103" t="s">
        <v>1399</v>
      </c>
      <c r="D3627" s="103" t="s">
        <v>1400</v>
      </c>
      <c r="E3627" s="99" t="s">
        <v>5295</v>
      </c>
      <c r="F3627" s="103" t="s">
        <v>1375</v>
      </c>
      <c r="G3627" s="99" t="s">
        <v>1472</v>
      </c>
      <c r="H3627" s="103" t="s">
        <v>1397</v>
      </c>
      <c r="I3627" s="103" t="s">
        <v>1423</v>
      </c>
      <c r="J3627" s="99" t="s">
        <v>5296</v>
      </c>
    </row>
    <row r="3628" ht="45" spans="1:10">
      <c r="A3628" s="108"/>
      <c r="B3628" s="108"/>
      <c r="C3628" s="103" t="s">
        <v>1399</v>
      </c>
      <c r="D3628" s="103" t="s">
        <v>1400</v>
      </c>
      <c r="E3628" s="99" t="s">
        <v>5297</v>
      </c>
      <c r="F3628" s="103" t="s">
        <v>1375</v>
      </c>
      <c r="G3628" s="99" t="s">
        <v>1472</v>
      </c>
      <c r="H3628" s="103" t="s">
        <v>1397</v>
      </c>
      <c r="I3628" s="103" t="s">
        <v>1423</v>
      </c>
      <c r="J3628" s="99" t="s">
        <v>5298</v>
      </c>
    </row>
    <row r="3629" ht="180" spans="1:10">
      <c r="A3629" s="108"/>
      <c r="B3629" s="108"/>
      <c r="C3629" s="103" t="s">
        <v>1404</v>
      </c>
      <c r="D3629" s="103" t="s">
        <v>1405</v>
      </c>
      <c r="E3629" s="99" t="s">
        <v>2221</v>
      </c>
      <c r="F3629" s="103" t="s">
        <v>1487</v>
      </c>
      <c r="G3629" s="99" t="s">
        <v>1450</v>
      </c>
      <c r="H3629" s="103" t="s">
        <v>1397</v>
      </c>
      <c r="I3629" s="103" t="s">
        <v>1384</v>
      </c>
      <c r="J3629" s="99" t="s">
        <v>2222</v>
      </c>
    </row>
    <row r="3630" ht="112.5" spans="1:10">
      <c r="A3630" s="110"/>
      <c r="B3630" s="110"/>
      <c r="C3630" s="103" t="s">
        <v>1404</v>
      </c>
      <c r="D3630" s="103" t="s">
        <v>1405</v>
      </c>
      <c r="E3630" s="99" t="s">
        <v>4630</v>
      </c>
      <c r="F3630" s="103" t="s">
        <v>1487</v>
      </c>
      <c r="G3630" s="99" t="s">
        <v>1450</v>
      </c>
      <c r="H3630" s="103" t="s">
        <v>1397</v>
      </c>
      <c r="I3630" s="103" t="s">
        <v>1384</v>
      </c>
      <c r="J3630" s="99" t="s">
        <v>4632</v>
      </c>
    </row>
    <row r="3631" ht="90" spans="1:10">
      <c r="A3631" s="106" t="s">
        <v>5299</v>
      </c>
      <c r="B3631" s="106" t="s">
        <v>4793</v>
      </c>
      <c r="C3631" s="103" t="s">
        <v>1379</v>
      </c>
      <c r="D3631" s="103" t="s">
        <v>1380</v>
      </c>
      <c r="E3631" s="99" t="s">
        <v>4794</v>
      </c>
      <c r="F3631" s="103" t="s">
        <v>1487</v>
      </c>
      <c r="G3631" s="99" t="s">
        <v>5300</v>
      </c>
      <c r="H3631" s="103" t="s">
        <v>1713</v>
      </c>
      <c r="I3631" s="103" t="s">
        <v>1384</v>
      </c>
      <c r="J3631" s="99" t="s">
        <v>5301</v>
      </c>
    </row>
    <row r="3632" ht="67.5" spans="1:10">
      <c r="A3632" s="108"/>
      <c r="B3632" s="108"/>
      <c r="C3632" s="103" t="s">
        <v>1379</v>
      </c>
      <c r="D3632" s="103" t="s">
        <v>1380</v>
      </c>
      <c r="E3632" s="99" t="s">
        <v>5302</v>
      </c>
      <c r="F3632" s="103" t="s">
        <v>1487</v>
      </c>
      <c r="G3632" s="99" t="s">
        <v>3403</v>
      </c>
      <c r="H3632" s="103" t="s">
        <v>1713</v>
      </c>
      <c r="I3632" s="103" t="s">
        <v>1384</v>
      </c>
      <c r="J3632" s="99" t="s">
        <v>5303</v>
      </c>
    </row>
    <row r="3633" ht="56.25" spans="1:10">
      <c r="A3633" s="108"/>
      <c r="B3633" s="108"/>
      <c r="C3633" s="103" t="s">
        <v>1379</v>
      </c>
      <c r="D3633" s="103" t="s">
        <v>1583</v>
      </c>
      <c r="E3633" s="99" t="s">
        <v>5304</v>
      </c>
      <c r="F3633" s="103" t="s">
        <v>1841</v>
      </c>
      <c r="G3633" s="99" t="s">
        <v>1396</v>
      </c>
      <c r="H3633" s="103" t="s">
        <v>4886</v>
      </c>
      <c r="I3633" s="103" t="s">
        <v>1384</v>
      </c>
      <c r="J3633" s="99" t="s">
        <v>5305</v>
      </c>
    </row>
    <row r="3634" ht="67.5" spans="1:10">
      <c r="A3634" s="108"/>
      <c r="B3634" s="108"/>
      <c r="C3634" s="103" t="s">
        <v>1399</v>
      </c>
      <c r="D3634" s="103" t="s">
        <v>1543</v>
      </c>
      <c r="E3634" s="99" t="s">
        <v>5306</v>
      </c>
      <c r="F3634" s="103" t="s">
        <v>1487</v>
      </c>
      <c r="G3634" s="99" t="s">
        <v>1517</v>
      </c>
      <c r="H3634" s="103" t="s">
        <v>1505</v>
      </c>
      <c r="I3634" s="103" t="s">
        <v>1384</v>
      </c>
      <c r="J3634" s="99" t="s">
        <v>5307</v>
      </c>
    </row>
    <row r="3635" ht="33.75" spans="1:10">
      <c r="A3635" s="110"/>
      <c r="B3635" s="110"/>
      <c r="C3635" s="103" t="s">
        <v>1404</v>
      </c>
      <c r="D3635" s="103" t="s">
        <v>1405</v>
      </c>
      <c r="E3635" s="99" t="s">
        <v>1523</v>
      </c>
      <c r="F3635" s="103" t="s">
        <v>1487</v>
      </c>
      <c r="G3635" s="99" t="s">
        <v>1426</v>
      </c>
      <c r="H3635" s="103" t="s">
        <v>1397</v>
      </c>
      <c r="I3635" s="103" t="s">
        <v>1384</v>
      </c>
      <c r="J3635" s="99" t="s">
        <v>5308</v>
      </c>
    </row>
    <row r="3636" ht="78.75" spans="1:10">
      <c r="A3636" s="106" t="s">
        <v>5309</v>
      </c>
      <c r="B3636" s="106" t="s">
        <v>5310</v>
      </c>
      <c r="C3636" s="103" t="s">
        <v>1379</v>
      </c>
      <c r="D3636" s="103" t="s">
        <v>1380</v>
      </c>
      <c r="E3636" s="99" t="s">
        <v>5311</v>
      </c>
      <c r="F3636" s="103" t="s">
        <v>1375</v>
      </c>
      <c r="G3636" s="99" t="s">
        <v>1396</v>
      </c>
      <c r="H3636" s="103" t="s">
        <v>1397</v>
      </c>
      <c r="I3636" s="103" t="s">
        <v>1384</v>
      </c>
      <c r="J3636" s="99" t="s">
        <v>5312</v>
      </c>
    </row>
    <row r="3637" ht="67.5" spans="1:10">
      <c r="A3637" s="108"/>
      <c r="B3637" s="108"/>
      <c r="C3637" s="103" t="s">
        <v>1379</v>
      </c>
      <c r="D3637" s="103" t="s">
        <v>1439</v>
      </c>
      <c r="E3637" s="99" t="s">
        <v>5313</v>
      </c>
      <c r="F3637" s="103" t="s">
        <v>1375</v>
      </c>
      <c r="G3637" s="99" t="s">
        <v>1396</v>
      </c>
      <c r="H3637" s="103" t="s">
        <v>1397</v>
      </c>
      <c r="I3637" s="103" t="s">
        <v>1384</v>
      </c>
      <c r="J3637" s="99" t="s">
        <v>5314</v>
      </c>
    </row>
    <row r="3638" ht="67.5" spans="1:10">
      <c r="A3638" s="108"/>
      <c r="B3638" s="108"/>
      <c r="C3638" s="103" t="s">
        <v>1399</v>
      </c>
      <c r="D3638" s="103" t="s">
        <v>1400</v>
      </c>
      <c r="E3638" s="99" t="s">
        <v>5315</v>
      </c>
      <c r="F3638" s="103" t="s">
        <v>1375</v>
      </c>
      <c r="G3638" s="99" t="s">
        <v>1396</v>
      </c>
      <c r="H3638" s="103" t="s">
        <v>1397</v>
      </c>
      <c r="I3638" s="103" t="s">
        <v>1384</v>
      </c>
      <c r="J3638" s="99" t="s">
        <v>5316</v>
      </c>
    </row>
    <row r="3639" ht="90" spans="1:10">
      <c r="A3639" s="110"/>
      <c r="B3639" s="110"/>
      <c r="C3639" s="103" t="s">
        <v>1404</v>
      </c>
      <c r="D3639" s="103" t="s">
        <v>1405</v>
      </c>
      <c r="E3639" s="99" t="s">
        <v>5317</v>
      </c>
      <c r="F3639" s="103" t="s">
        <v>1375</v>
      </c>
      <c r="G3639" s="99" t="s">
        <v>1426</v>
      </c>
      <c r="H3639" s="103" t="s">
        <v>1397</v>
      </c>
      <c r="I3639" s="103" t="s">
        <v>1384</v>
      </c>
      <c r="J3639" s="99" t="s">
        <v>5318</v>
      </c>
    </row>
    <row r="3640" spans="1:10">
      <c r="A3640" s="99" t="s">
        <v>5319</v>
      </c>
      <c r="B3640" s="104"/>
      <c r="C3640" s="104"/>
      <c r="D3640" s="104"/>
      <c r="E3640" s="104"/>
      <c r="F3640" s="105"/>
      <c r="G3640" s="104"/>
      <c r="H3640" s="105"/>
      <c r="I3640" s="105"/>
      <c r="J3640" s="104"/>
    </row>
    <row r="3641" spans="1:10">
      <c r="A3641" s="99" t="s">
        <v>5320</v>
      </c>
      <c r="B3641" s="104"/>
      <c r="C3641" s="104"/>
      <c r="D3641" s="104"/>
      <c r="E3641" s="104"/>
      <c r="F3641" s="105"/>
      <c r="G3641" s="104"/>
      <c r="H3641" s="105"/>
      <c r="I3641" s="105"/>
      <c r="J3641" s="104"/>
    </row>
    <row r="3642" ht="101.25" spans="1:10">
      <c r="A3642" s="106" t="s">
        <v>5321</v>
      </c>
      <c r="B3642" s="106" t="s">
        <v>5322</v>
      </c>
      <c r="C3642" s="103" t="s">
        <v>1379</v>
      </c>
      <c r="D3642" s="103" t="s">
        <v>1380</v>
      </c>
      <c r="E3642" s="99" t="s">
        <v>5323</v>
      </c>
      <c r="F3642" s="103" t="s">
        <v>1375</v>
      </c>
      <c r="G3642" s="99" t="s">
        <v>1396</v>
      </c>
      <c r="H3642" s="103" t="s">
        <v>1397</v>
      </c>
      <c r="I3642" s="103" t="s">
        <v>1384</v>
      </c>
      <c r="J3642" s="99" t="s">
        <v>5324</v>
      </c>
    </row>
    <row r="3643" ht="112.5" spans="1:10">
      <c r="A3643" s="108"/>
      <c r="B3643" s="108"/>
      <c r="C3643" s="103" t="s">
        <v>1399</v>
      </c>
      <c r="D3643" s="103" t="s">
        <v>1400</v>
      </c>
      <c r="E3643" s="99" t="s">
        <v>5325</v>
      </c>
      <c r="F3643" s="103" t="s">
        <v>1375</v>
      </c>
      <c r="G3643" s="99" t="s">
        <v>1565</v>
      </c>
      <c r="H3643" s="103" t="s">
        <v>1397</v>
      </c>
      <c r="I3643" s="103" t="s">
        <v>1423</v>
      </c>
      <c r="J3643" s="99" t="s">
        <v>5326</v>
      </c>
    </row>
    <row r="3644" ht="90" spans="1:10">
      <c r="A3644" s="110"/>
      <c r="B3644" s="110"/>
      <c r="C3644" s="103" t="s">
        <v>1404</v>
      </c>
      <c r="D3644" s="103" t="s">
        <v>1405</v>
      </c>
      <c r="E3644" s="99" t="s">
        <v>5327</v>
      </c>
      <c r="F3644" s="103" t="s">
        <v>1375</v>
      </c>
      <c r="G3644" s="99" t="s">
        <v>1565</v>
      </c>
      <c r="H3644" s="103" t="s">
        <v>1397</v>
      </c>
      <c r="I3644" s="103" t="s">
        <v>1423</v>
      </c>
      <c r="J3644" s="99" t="s">
        <v>5328</v>
      </c>
    </row>
    <row r="3645" spans="1:10">
      <c r="A3645" s="99" t="s">
        <v>5329</v>
      </c>
      <c r="B3645" s="104"/>
      <c r="C3645" s="104"/>
      <c r="D3645" s="104"/>
      <c r="E3645" s="104"/>
      <c r="F3645" s="105"/>
      <c r="G3645" s="104"/>
      <c r="H3645" s="105"/>
      <c r="I3645" s="105"/>
      <c r="J3645" s="104"/>
    </row>
    <row r="3646" spans="1:10">
      <c r="A3646" s="99" t="s">
        <v>5330</v>
      </c>
      <c r="B3646" s="104"/>
      <c r="C3646" s="104"/>
      <c r="D3646" s="104"/>
      <c r="E3646" s="104"/>
      <c r="F3646" s="105"/>
      <c r="G3646" s="104"/>
      <c r="H3646" s="105"/>
      <c r="I3646" s="105"/>
      <c r="J3646" s="104"/>
    </row>
    <row r="3647" ht="90" spans="1:10">
      <c r="A3647" s="106" t="s">
        <v>5331</v>
      </c>
      <c r="B3647" s="106" t="s">
        <v>5332</v>
      </c>
      <c r="C3647" s="103" t="s">
        <v>1379</v>
      </c>
      <c r="D3647" s="103" t="s">
        <v>1380</v>
      </c>
      <c r="E3647" s="99" t="s">
        <v>1527</v>
      </c>
      <c r="F3647" s="103" t="s">
        <v>1528</v>
      </c>
      <c r="G3647" s="99" t="s">
        <v>5333</v>
      </c>
      <c r="H3647" s="103" t="s">
        <v>1678</v>
      </c>
      <c r="I3647" s="103" t="s">
        <v>1384</v>
      </c>
      <c r="J3647" s="99" t="s">
        <v>1925</v>
      </c>
    </row>
    <row r="3648" ht="135" spans="1:10">
      <c r="A3648" s="108"/>
      <c r="B3648" s="108"/>
      <c r="C3648" s="103" t="s">
        <v>1379</v>
      </c>
      <c r="D3648" s="103" t="s">
        <v>1439</v>
      </c>
      <c r="E3648" s="99" t="s">
        <v>3069</v>
      </c>
      <c r="F3648" s="103" t="s">
        <v>1528</v>
      </c>
      <c r="G3648" s="99" t="s">
        <v>1396</v>
      </c>
      <c r="H3648" s="103" t="s">
        <v>1397</v>
      </c>
      <c r="I3648" s="103" t="s">
        <v>1384</v>
      </c>
      <c r="J3648" s="99" t="s">
        <v>4644</v>
      </c>
    </row>
    <row r="3649" ht="112.5" spans="1:10">
      <c r="A3649" s="108"/>
      <c r="B3649" s="108"/>
      <c r="C3649" s="103" t="s">
        <v>1379</v>
      </c>
      <c r="D3649" s="103" t="s">
        <v>1394</v>
      </c>
      <c r="E3649" s="99" t="s">
        <v>1926</v>
      </c>
      <c r="F3649" s="103" t="s">
        <v>1528</v>
      </c>
      <c r="G3649" s="99" t="s">
        <v>1396</v>
      </c>
      <c r="H3649" s="103" t="s">
        <v>1397</v>
      </c>
      <c r="I3649" s="103" t="s">
        <v>1384</v>
      </c>
      <c r="J3649" s="99" t="s">
        <v>1928</v>
      </c>
    </row>
    <row r="3650" ht="112.5" spans="1:10">
      <c r="A3650" s="108"/>
      <c r="B3650" s="108"/>
      <c r="C3650" s="103" t="s">
        <v>1399</v>
      </c>
      <c r="D3650" s="103" t="s">
        <v>1400</v>
      </c>
      <c r="E3650" s="99" t="s">
        <v>5334</v>
      </c>
      <c r="F3650" s="103" t="s">
        <v>1487</v>
      </c>
      <c r="G3650" s="99" t="s">
        <v>1396</v>
      </c>
      <c r="H3650" s="103" t="s">
        <v>1397</v>
      </c>
      <c r="I3650" s="103" t="s">
        <v>1384</v>
      </c>
      <c r="J3650" s="99" t="s">
        <v>2501</v>
      </c>
    </row>
    <row r="3651" ht="45" spans="1:10">
      <c r="A3651" s="110"/>
      <c r="B3651" s="110"/>
      <c r="C3651" s="103" t="s">
        <v>1404</v>
      </c>
      <c r="D3651" s="103" t="s">
        <v>1405</v>
      </c>
      <c r="E3651" s="99" t="s">
        <v>1538</v>
      </c>
      <c r="F3651" s="103" t="s">
        <v>1487</v>
      </c>
      <c r="G3651" s="99" t="s">
        <v>1396</v>
      </c>
      <c r="H3651" s="103" t="s">
        <v>1397</v>
      </c>
      <c r="I3651" s="103" t="s">
        <v>1384</v>
      </c>
      <c r="J3651" s="99" t="s">
        <v>1540</v>
      </c>
    </row>
    <row r="3652" ht="45" spans="1:10">
      <c r="A3652" s="106" t="s">
        <v>5335</v>
      </c>
      <c r="B3652" s="106" t="s">
        <v>5336</v>
      </c>
      <c r="C3652" s="103" t="s">
        <v>1379</v>
      </c>
      <c r="D3652" s="103" t="s">
        <v>1380</v>
      </c>
      <c r="E3652" s="99" t="s">
        <v>5337</v>
      </c>
      <c r="F3652" s="103" t="s">
        <v>1528</v>
      </c>
      <c r="G3652" s="99" t="s">
        <v>5338</v>
      </c>
      <c r="H3652" s="103" t="s">
        <v>1678</v>
      </c>
      <c r="I3652" s="103" t="s">
        <v>1423</v>
      </c>
      <c r="J3652" s="99" t="s">
        <v>5339</v>
      </c>
    </row>
    <row r="3653" ht="45" spans="1:10">
      <c r="A3653" s="108"/>
      <c r="B3653" s="108"/>
      <c r="C3653" s="103" t="s">
        <v>1379</v>
      </c>
      <c r="D3653" s="103" t="s">
        <v>1439</v>
      </c>
      <c r="E3653" s="99" t="s">
        <v>5340</v>
      </c>
      <c r="F3653" s="103" t="s">
        <v>1375</v>
      </c>
      <c r="G3653" s="99" t="s">
        <v>5341</v>
      </c>
      <c r="H3653" s="103" t="s">
        <v>1397</v>
      </c>
      <c r="I3653" s="103" t="s">
        <v>1423</v>
      </c>
      <c r="J3653" s="99" t="s">
        <v>5342</v>
      </c>
    </row>
    <row r="3654" ht="45" spans="1:10">
      <c r="A3654" s="108"/>
      <c r="B3654" s="108"/>
      <c r="C3654" s="103" t="s">
        <v>1399</v>
      </c>
      <c r="D3654" s="103" t="s">
        <v>1400</v>
      </c>
      <c r="E3654" s="99" t="s">
        <v>5343</v>
      </c>
      <c r="F3654" s="103" t="s">
        <v>1375</v>
      </c>
      <c r="G3654" s="99" t="s">
        <v>1396</v>
      </c>
      <c r="H3654" s="103" t="s">
        <v>1397</v>
      </c>
      <c r="I3654" s="103" t="s">
        <v>1423</v>
      </c>
      <c r="J3654" s="99" t="s">
        <v>5342</v>
      </c>
    </row>
    <row r="3655" ht="45" spans="1:10">
      <c r="A3655" s="110"/>
      <c r="B3655" s="110"/>
      <c r="C3655" s="103" t="s">
        <v>1404</v>
      </c>
      <c r="D3655" s="103" t="s">
        <v>1405</v>
      </c>
      <c r="E3655" s="99" t="s">
        <v>5344</v>
      </c>
      <c r="F3655" s="103" t="s">
        <v>1375</v>
      </c>
      <c r="G3655" s="99" t="s">
        <v>5345</v>
      </c>
      <c r="H3655" s="103" t="s">
        <v>1397</v>
      </c>
      <c r="I3655" s="103" t="s">
        <v>1423</v>
      </c>
      <c r="J3655" s="99" t="s">
        <v>5342</v>
      </c>
    </row>
    <row r="3656" spans="1:10">
      <c r="A3656" s="99" t="s">
        <v>5346</v>
      </c>
      <c r="B3656" s="104"/>
      <c r="C3656" s="104"/>
      <c r="D3656" s="104"/>
      <c r="E3656" s="104"/>
      <c r="F3656" s="105"/>
      <c r="G3656" s="104"/>
      <c r="H3656" s="105"/>
      <c r="I3656" s="105"/>
      <c r="J3656" s="104"/>
    </row>
    <row r="3657" spans="1:10">
      <c r="A3657" s="99" t="s">
        <v>5347</v>
      </c>
      <c r="B3657" s="104"/>
      <c r="C3657" s="104"/>
      <c r="D3657" s="104"/>
      <c r="E3657" s="104"/>
      <c r="F3657" s="105"/>
      <c r="G3657" s="104"/>
      <c r="H3657" s="105"/>
      <c r="I3657" s="105"/>
      <c r="J3657" s="104"/>
    </row>
    <row r="3658" spans="1:10">
      <c r="A3658" s="106" t="s">
        <v>1696</v>
      </c>
      <c r="B3658" s="106" t="s">
        <v>5348</v>
      </c>
      <c r="C3658" s="103" t="s">
        <v>1379</v>
      </c>
      <c r="D3658" s="103" t="s">
        <v>1380</v>
      </c>
      <c r="E3658" s="99" t="s">
        <v>5349</v>
      </c>
      <c r="F3658" s="103" t="s">
        <v>1375</v>
      </c>
      <c r="G3658" s="99" t="s">
        <v>5350</v>
      </c>
      <c r="H3658" s="103" t="s">
        <v>2145</v>
      </c>
      <c r="I3658" s="103" t="s">
        <v>1384</v>
      </c>
      <c r="J3658" s="99" t="s">
        <v>5351</v>
      </c>
    </row>
    <row r="3659" spans="1:10">
      <c r="A3659" s="108"/>
      <c r="B3659" s="108"/>
      <c r="C3659" s="103" t="s">
        <v>1399</v>
      </c>
      <c r="D3659" s="103" t="s">
        <v>1400</v>
      </c>
      <c r="E3659" s="99" t="s">
        <v>5352</v>
      </c>
      <c r="F3659" s="103" t="s">
        <v>1375</v>
      </c>
      <c r="G3659" s="99" t="s">
        <v>5350</v>
      </c>
      <c r="H3659" s="103" t="s">
        <v>1713</v>
      </c>
      <c r="I3659" s="103" t="s">
        <v>1423</v>
      </c>
      <c r="J3659" s="99" t="s">
        <v>5351</v>
      </c>
    </row>
    <row r="3660" spans="1:10">
      <c r="A3660" s="110"/>
      <c r="B3660" s="110"/>
      <c r="C3660" s="103" t="s">
        <v>1404</v>
      </c>
      <c r="D3660" s="103" t="s">
        <v>1405</v>
      </c>
      <c r="E3660" s="99" t="s">
        <v>1523</v>
      </c>
      <c r="F3660" s="103" t="s">
        <v>1375</v>
      </c>
      <c r="G3660" s="99" t="s">
        <v>5350</v>
      </c>
      <c r="H3660" s="103" t="s">
        <v>1397</v>
      </c>
      <c r="I3660" s="103" t="s">
        <v>1423</v>
      </c>
      <c r="J3660" s="99" t="s">
        <v>5351</v>
      </c>
    </row>
    <row r="3661" ht="56.25" spans="1:10">
      <c r="A3661" s="106" t="s">
        <v>5353</v>
      </c>
      <c r="B3661" s="106" t="s">
        <v>5354</v>
      </c>
      <c r="C3661" s="103" t="s">
        <v>1379</v>
      </c>
      <c r="D3661" s="103" t="s">
        <v>1380</v>
      </c>
      <c r="E3661" s="99" t="s">
        <v>5355</v>
      </c>
      <c r="F3661" s="103" t="s">
        <v>1375</v>
      </c>
      <c r="G3661" s="99" t="s">
        <v>1565</v>
      </c>
      <c r="H3661" s="103" t="s">
        <v>1397</v>
      </c>
      <c r="I3661" s="103" t="s">
        <v>1384</v>
      </c>
      <c r="J3661" s="99" t="s">
        <v>5356</v>
      </c>
    </row>
    <row r="3662" ht="22.5" spans="1:10">
      <c r="A3662" s="108"/>
      <c r="B3662" s="108"/>
      <c r="C3662" s="103" t="s">
        <v>1379</v>
      </c>
      <c r="D3662" s="103" t="s">
        <v>1380</v>
      </c>
      <c r="E3662" s="99" t="s">
        <v>5357</v>
      </c>
      <c r="F3662" s="103" t="s">
        <v>1375</v>
      </c>
      <c r="G3662" s="99" t="s">
        <v>3067</v>
      </c>
      <c r="H3662" s="103" t="s">
        <v>2145</v>
      </c>
      <c r="I3662" s="103" t="s">
        <v>1384</v>
      </c>
      <c r="J3662" s="99" t="s">
        <v>5358</v>
      </c>
    </row>
    <row r="3663" ht="247.5" spans="1:10">
      <c r="A3663" s="108"/>
      <c r="B3663" s="108"/>
      <c r="C3663" s="103" t="s">
        <v>1399</v>
      </c>
      <c r="D3663" s="103" t="s">
        <v>1400</v>
      </c>
      <c r="E3663" s="99" t="s">
        <v>5359</v>
      </c>
      <c r="F3663" s="103" t="s">
        <v>1375</v>
      </c>
      <c r="G3663" s="99" t="s">
        <v>1565</v>
      </c>
      <c r="H3663" s="103" t="s">
        <v>1397</v>
      </c>
      <c r="I3663" s="103" t="s">
        <v>1423</v>
      </c>
      <c r="J3663" s="99" t="s">
        <v>5360</v>
      </c>
    </row>
    <row r="3664" ht="112.5" spans="1:10">
      <c r="A3664" s="110"/>
      <c r="B3664" s="110"/>
      <c r="C3664" s="103" t="s">
        <v>1404</v>
      </c>
      <c r="D3664" s="103" t="s">
        <v>1405</v>
      </c>
      <c r="E3664" s="99" t="s">
        <v>1523</v>
      </c>
      <c r="F3664" s="103" t="s">
        <v>1375</v>
      </c>
      <c r="G3664" s="99" t="s">
        <v>1565</v>
      </c>
      <c r="H3664" s="103" t="s">
        <v>1397</v>
      </c>
      <c r="I3664" s="103" t="s">
        <v>1423</v>
      </c>
      <c r="J3664" s="99" t="s">
        <v>5361</v>
      </c>
    </row>
    <row r="3665" spans="1:10">
      <c r="A3665" s="99" t="s">
        <v>5362</v>
      </c>
      <c r="B3665" s="104"/>
      <c r="C3665" s="104"/>
      <c r="D3665" s="104"/>
      <c r="E3665" s="104"/>
      <c r="F3665" s="105"/>
      <c r="G3665" s="104"/>
      <c r="H3665" s="105"/>
      <c r="I3665" s="105"/>
      <c r="J3665" s="104"/>
    </row>
    <row r="3666" spans="1:10">
      <c r="A3666" s="99" t="s">
        <v>5363</v>
      </c>
      <c r="B3666" s="104"/>
      <c r="C3666" s="104"/>
      <c r="D3666" s="104"/>
      <c r="E3666" s="104"/>
      <c r="F3666" s="105"/>
      <c r="G3666" s="104"/>
      <c r="H3666" s="105"/>
      <c r="I3666" s="105"/>
      <c r="J3666" s="104"/>
    </row>
    <row r="3667" spans="1:10">
      <c r="A3667" s="106" t="s">
        <v>1514</v>
      </c>
      <c r="B3667" s="106" t="s">
        <v>5364</v>
      </c>
      <c r="C3667" s="103" t="s">
        <v>1379</v>
      </c>
      <c r="D3667" s="103" t="s">
        <v>1380</v>
      </c>
      <c r="E3667" s="99" t="s">
        <v>5365</v>
      </c>
      <c r="F3667" s="103" t="s">
        <v>1375</v>
      </c>
      <c r="G3667" s="99" t="s">
        <v>5366</v>
      </c>
      <c r="H3667" s="103" t="s">
        <v>1536</v>
      </c>
      <c r="I3667" s="103" t="s">
        <v>1384</v>
      </c>
      <c r="J3667" s="99" t="s">
        <v>5367</v>
      </c>
    </row>
    <row r="3668" ht="33.75" spans="1:10">
      <c r="A3668" s="108"/>
      <c r="B3668" s="108"/>
      <c r="C3668" s="103" t="s">
        <v>1399</v>
      </c>
      <c r="D3668" s="103" t="s">
        <v>1503</v>
      </c>
      <c r="E3668" s="99" t="s">
        <v>5368</v>
      </c>
      <c r="F3668" s="103" t="s">
        <v>1375</v>
      </c>
      <c r="G3668" s="99" t="s">
        <v>5369</v>
      </c>
      <c r="H3668" s="103" t="s">
        <v>1397</v>
      </c>
      <c r="I3668" s="103" t="s">
        <v>1423</v>
      </c>
      <c r="J3668" s="99" t="s">
        <v>5370</v>
      </c>
    </row>
    <row r="3669" ht="56.25" spans="1:10">
      <c r="A3669" s="110"/>
      <c r="B3669" s="110"/>
      <c r="C3669" s="103" t="s">
        <v>1404</v>
      </c>
      <c r="D3669" s="103" t="s">
        <v>1405</v>
      </c>
      <c r="E3669" s="99" t="s">
        <v>5371</v>
      </c>
      <c r="F3669" s="103" t="s">
        <v>1375</v>
      </c>
      <c r="G3669" s="99" t="s">
        <v>1680</v>
      </c>
      <c r="H3669" s="103" t="s">
        <v>1397</v>
      </c>
      <c r="I3669" s="103" t="s">
        <v>1384</v>
      </c>
      <c r="J3669" s="99" t="s">
        <v>5372</v>
      </c>
    </row>
    <row r="3670" ht="45" spans="1:10">
      <c r="A3670" s="106" t="s">
        <v>5373</v>
      </c>
      <c r="B3670" s="106" t="s">
        <v>5374</v>
      </c>
      <c r="C3670" s="103" t="s">
        <v>1379</v>
      </c>
      <c r="D3670" s="103" t="s">
        <v>1380</v>
      </c>
      <c r="E3670" s="99" t="s">
        <v>5375</v>
      </c>
      <c r="F3670" s="103" t="s">
        <v>1375</v>
      </c>
      <c r="G3670" s="99" t="s">
        <v>2791</v>
      </c>
      <c r="H3670" s="103" t="s">
        <v>1397</v>
      </c>
      <c r="I3670" s="103" t="s">
        <v>1384</v>
      </c>
      <c r="J3670" s="99" t="s">
        <v>5376</v>
      </c>
    </row>
    <row r="3671" ht="33.75" spans="1:10">
      <c r="A3671" s="108"/>
      <c r="B3671" s="108"/>
      <c r="C3671" s="103" t="s">
        <v>1379</v>
      </c>
      <c r="D3671" s="103" t="s">
        <v>1380</v>
      </c>
      <c r="E3671" s="99" t="s">
        <v>5377</v>
      </c>
      <c r="F3671" s="103" t="s">
        <v>1375</v>
      </c>
      <c r="G3671" s="99" t="s">
        <v>1479</v>
      </c>
      <c r="H3671" s="103" t="s">
        <v>1397</v>
      </c>
      <c r="I3671" s="103" t="s">
        <v>1384</v>
      </c>
      <c r="J3671" s="99" t="s">
        <v>5378</v>
      </c>
    </row>
    <row r="3672" ht="45" spans="1:10">
      <c r="A3672" s="108"/>
      <c r="B3672" s="108"/>
      <c r="C3672" s="103" t="s">
        <v>1379</v>
      </c>
      <c r="D3672" s="103" t="s">
        <v>1380</v>
      </c>
      <c r="E3672" s="99" t="s">
        <v>5379</v>
      </c>
      <c r="F3672" s="103" t="s">
        <v>1375</v>
      </c>
      <c r="G3672" s="99" t="s">
        <v>2473</v>
      </c>
      <c r="H3672" s="103" t="s">
        <v>1397</v>
      </c>
      <c r="I3672" s="103" t="s">
        <v>1384</v>
      </c>
      <c r="J3672" s="99" t="s">
        <v>5380</v>
      </c>
    </row>
    <row r="3673" ht="22.5" spans="1:10">
      <c r="A3673" s="108"/>
      <c r="B3673" s="108"/>
      <c r="C3673" s="103" t="s">
        <v>1379</v>
      </c>
      <c r="D3673" s="103" t="s">
        <v>1380</v>
      </c>
      <c r="E3673" s="99" t="s">
        <v>5381</v>
      </c>
      <c r="F3673" s="103" t="s">
        <v>1375</v>
      </c>
      <c r="G3673" s="99" t="s">
        <v>2539</v>
      </c>
      <c r="H3673" s="103" t="s">
        <v>1397</v>
      </c>
      <c r="I3673" s="103" t="s">
        <v>1384</v>
      </c>
      <c r="J3673" s="99" t="s">
        <v>5382</v>
      </c>
    </row>
    <row r="3674" ht="22.5" spans="1:10">
      <c r="A3674" s="108"/>
      <c r="B3674" s="108"/>
      <c r="C3674" s="103" t="s">
        <v>1379</v>
      </c>
      <c r="D3674" s="103" t="s">
        <v>1439</v>
      </c>
      <c r="E3674" s="99" t="s">
        <v>5383</v>
      </c>
      <c r="F3674" s="103" t="s">
        <v>1375</v>
      </c>
      <c r="G3674" s="99" t="s">
        <v>2355</v>
      </c>
      <c r="H3674" s="103" t="s">
        <v>2324</v>
      </c>
      <c r="I3674" s="103" t="s">
        <v>1384</v>
      </c>
      <c r="J3674" s="99" t="s">
        <v>5384</v>
      </c>
    </row>
    <row r="3675" ht="78.75" spans="1:10">
      <c r="A3675" s="108"/>
      <c r="B3675" s="108"/>
      <c r="C3675" s="103" t="s">
        <v>1379</v>
      </c>
      <c r="D3675" s="103" t="s">
        <v>1583</v>
      </c>
      <c r="E3675" s="99" t="s">
        <v>5385</v>
      </c>
      <c r="F3675" s="103" t="s">
        <v>1375</v>
      </c>
      <c r="G3675" s="99" t="s">
        <v>1396</v>
      </c>
      <c r="H3675" s="103" t="s">
        <v>1536</v>
      </c>
      <c r="I3675" s="103" t="s">
        <v>1384</v>
      </c>
      <c r="J3675" s="99" t="s">
        <v>5386</v>
      </c>
    </row>
    <row r="3676" ht="33.75" spans="1:10">
      <c r="A3676" s="108"/>
      <c r="B3676" s="108"/>
      <c r="C3676" s="103" t="s">
        <v>1399</v>
      </c>
      <c r="D3676" s="103" t="s">
        <v>1503</v>
      </c>
      <c r="E3676" s="99" t="s">
        <v>5387</v>
      </c>
      <c r="F3676" s="103" t="s">
        <v>1375</v>
      </c>
      <c r="G3676" s="99" t="s">
        <v>1565</v>
      </c>
      <c r="H3676" s="103" t="s">
        <v>1397</v>
      </c>
      <c r="I3676" s="103" t="s">
        <v>1384</v>
      </c>
      <c r="J3676" s="99" t="s">
        <v>5388</v>
      </c>
    </row>
    <row r="3677" ht="56.25" spans="1:10">
      <c r="A3677" s="110"/>
      <c r="B3677" s="110"/>
      <c r="C3677" s="103" t="s">
        <v>1404</v>
      </c>
      <c r="D3677" s="103" t="s">
        <v>1405</v>
      </c>
      <c r="E3677" s="99" t="s">
        <v>5389</v>
      </c>
      <c r="F3677" s="103" t="s">
        <v>1375</v>
      </c>
      <c r="G3677" s="99" t="s">
        <v>1733</v>
      </c>
      <c r="H3677" s="103" t="s">
        <v>1397</v>
      </c>
      <c r="I3677" s="103" t="s">
        <v>1384</v>
      </c>
      <c r="J3677" s="99" t="s">
        <v>4792</v>
      </c>
    </row>
    <row r="3678" spans="1:10">
      <c r="A3678" s="99" t="s">
        <v>5390</v>
      </c>
      <c r="B3678" s="104"/>
      <c r="C3678" s="104"/>
      <c r="D3678" s="104"/>
      <c r="E3678" s="104"/>
      <c r="F3678" s="105"/>
      <c r="G3678" s="104"/>
      <c r="H3678" s="105"/>
      <c r="I3678" s="105"/>
      <c r="J3678" s="104"/>
    </row>
    <row r="3679" spans="1:10">
      <c r="A3679" s="99" t="s">
        <v>5391</v>
      </c>
      <c r="B3679" s="104"/>
      <c r="C3679" s="104"/>
      <c r="D3679" s="104"/>
      <c r="E3679" s="104"/>
      <c r="F3679" s="105"/>
      <c r="G3679" s="104"/>
      <c r="H3679" s="105"/>
      <c r="I3679" s="105"/>
      <c r="J3679" s="104"/>
    </row>
    <row r="3680" spans="1:10">
      <c r="A3680" s="99" t="s">
        <v>5392</v>
      </c>
      <c r="B3680" s="104"/>
      <c r="C3680" s="104"/>
      <c r="D3680" s="104"/>
      <c r="E3680" s="104"/>
      <c r="F3680" s="105"/>
      <c r="G3680" s="104"/>
      <c r="H3680" s="105"/>
      <c r="I3680" s="105"/>
      <c r="J3680" s="104"/>
    </row>
    <row r="3681" ht="22.5" spans="1:10">
      <c r="A3681" s="106" t="s">
        <v>5393</v>
      </c>
      <c r="B3681" s="106" t="s">
        <v>1542</v>
      </c>
      <c r="C3681" s="103" t="s">
        <v>1379</v>
      </c>
      <c r="D3681" s="103" t="s">
        <v>1380</v>
      </c>
      <c r="E3681" s="99" t="s">
        <v>1542</v>
      </c>
      <c r="F3681" s="103" t="s">
        <v>1375</v>
      </c>
      <c r="G3681" s="99" t="s">
        <v>1542</v>
      </c>
      <c r="H3681" s="103" t="s">
        <v>1397</v>
      </c>
      <c r="I3681" s="103" t="s">
        <v>1384</v>
      </c>
      <c r="J3681" s="99" t="s">
        <v>1542</v>
      </c>
    </row>
    <row r="3682" ht="22.5" spans="1:10">
      <c r="A3682" s="108"/>
      <c r="B3682" s="108"/>
      <c r="C3682" s="103" t="s">
        <v>1399</v>
      </c>
      <c r="D3682" s="103" t="s">
        <v>1543</v>
      </c>
      <c r="E3682" s="99" t="s">
        <v>1542</v>
      </c>
      <c r="F3682" s="103" t="s">
        <v>1375</v>
      </c>
      <c r="G3682" s="99" t="s">
        <v>1542</v>
      </c>
      <c r="H3682" s="103" t="s">
        <v>1397</v>
      </c>
      <c r="I3682" s="103" t="s">
        <v>1384</v>
      </c>
      <c r="J3682" s="99" t="s">
        <v>1542</v>
      </c>
    </row>
    <row r="3683" ht="22.5" spans="1:10">
      <c r="A3683" s="110"/>
      <c r="B3683" s="110"/>
      <c r="C3683" s="103" t="s">
        <v>1404</v>
      </c>
      <c r="D3683" s="103" t="s">
        <v>1405</v>
      </c>
      <c r="E3683" s="99" t="s">
        <v>1542</v>
      </c>
      <c r="F3683" s="103" t="s">
        <v>1375</v>
      </c>
      <c r="G3683" s="99" t="s">
        <v>1542</v>
      </c>
      <c r="H3683" s="103" t="s">
        <v>1397</v>
      </c>
      <c r="I3683" s="103" t="s">
        <v>1384</v>
      </c>
      <c r="J3683" s="99" t="s">
        <v>1542</v>
      </c>
    </row>
    <row r="3684" ht="67.5" spans="1:10">
      <c r="A3684" s="106" t="s">
        <v>5394</v>
      </c>
      <c r="B3684" s="106" t="s">
        <v>5395</v>
      </c>
      <c r="C3684" s="103" t="s">
        <v>1379</v>
      </c>
      <c r="D3684" s="103" t="s">
        <v>1380</v>
      </c>
      <c r="E3684" s="99" t="s">
        <v>2202</v>
      </c>
      <c r="F3684" s="103" t="s">
        <v>1487</v>
      </c>
      <c r="G3684" s="99" t="s">
        <v>4604</v>
      </c>
      <c r="H3684" s="103" t="s">
        <v>1713</v>
      </c>
      <c r="I3684" s="103" t="s">
        <v>1384</v>
      </c>
      <c r="J3684" s="99" t="s">
        <v>2204</v>
      </c>
    </row>
    <row r="3685" ht="146.25" spans="1:10">
      <c r="A3685" s="108"/>
      <c r="B3685" s="108"/>
      <c r="C3685" s="103" t="s">
        <v>1379</v>
      </c>
      <c r="D3685" s="103" t="s">
        <v>1439</v>
      </c>
      <c r="E3685" s="99" t="s">
        <v>2205</v>
      </c>
      <c r="F3685" s="103" t="s">
        <v>1487</v>
      </c>
      <c r="G3685" s="99" t="s">
        <v>1565</v>
      </c>
      <c r="H3685" s="103" t="s">
        <v>1397</v>
      </c>
      <c r="I3685" s="103" t="s">
        <v>1423</v>
      </c>
      <c r="J3685" s="99" t="s">
        <v>2206</v>
      </c>
    </row>
    <row r="3686" ht="45" spans="1:10">
      <c r="A3686" s="108"/>
      <c r="B3686" s="108"/>
      <c r="C3686" s="103" t="s">
        <v>1399</v>
      </c>
      <c r="D3686" s="103" t="s">
        <v>1400</v>
      </c>
      <c r="E3686" s="99" t="s">
        <v>2727</v>
      </c>
      <c r="F3686" s="103" t="s">
        <v>1487</v>
      </c>
      <c r="G3686" s="99" t="s">
        <v>4604</v>
      </c>
      <c r="H3686" s="103" t="s">
        <v>1713</v>
      </c>
      <c r="I3686" s="103" t="s">
        <v>1384</v>
      </c>
      <c r="J3686" s="99" t="s">
        <v>5396</v>
      </c>
    </row>
    <row r="3687" ht="180" spans="1:10">
      <c r="A3687" s="110"/>
      <c r="B3687" s="110"/>
      <c r="C3687" s="103" t="s">
        <v>1404</v>
      </c>
      <c r="D3687" s="103" t="s">
        <v>1405</v>
      </c>
      <c r="E3687" s="99" t="s">
        <v>2221</v>
      </c>
      <c r="F3687" s="103" t="s">
        <v>1487</v>
      </c>
      <c r="G3687" s="99" t="s">
        <v>1565</v>
      </c>
      <c r="H3687" s="103" t="s">
        <v>1397</v>
      </c>
      <c r="I3687" s="103" t="s">
        <v>1423</v>
      </c>
      <c r="J3687" s="99" t="s">
        <v>2222</v>
      </c>
    </row>
    <row r="3688" ht="45" spans="1:10">
      <c r="A3688" s="106" t="s">
        <v>5397</v>
      </c>
      <c r="B3688" s="106" t="s">
        <v>5398</v>
      </c>
      <c r="C3688" s="103" t="s">
        <v>1379</v>
      </c>
      <c r="D3688" s="103" t="s">
        <v>1380</v>
      </c>
      <c r="E3688" s="99" t="s">
        <v>5399</v>
      </c>
      <c r="F3688" s="103" t="s">
        <v>1487</v>
      </c>
      <c r="G3688" s="99" t="s">
        <v>3842</v>
      </c>
      <c r="H3688" s="103" t="s">
        <v>1388</v>
      </c>
      <c r="I3688" s="103" t="s">
        <v>1384</v>
      </c>
      <c r="J3688" s="99" t="s">
        <v>4019</v>
      </c>
    </row>
    <row r="3689" ht="56.25" spans="1:10">
      <c r="A3689" s="108"/>
      <c r="B3689" s="108"/>
      <c r="C3689" s="103" t="s">
        <v>1399</v>
      </c>
      <c r="D3689" s="103" t="s">
        <v>1543</v>
      </c>
      <c r="E3689" s="99" t="s">
        <v>5400</v>
      </c>
      <c r="F3689" s="103" t="s">
        <v>1487</v>
      </c>
      <c r="G3689" s="99" t="s">
        <v>5401</v>
      </c>
      <c r="H3689" s="103" t="s">
        <v>1586</v>
      </c>
      <c r="I3689" s="103" t="s">
        <v>1384</v>
      </c>
      <c r="J3689" s="99" t="s">
        <v>5402</v>
      </c>
    </row>
    <row r="3690" ht="157.5" spans="1:10">
      <c r="A3690" s="110"/>
      <c r="B3690" s="110"/>
      <c r="C3690" s="103" t="s">
        <v>1404</v>
      </c>
      <c r="D3690" s="103" t="s">
        <v>1405</v>
      </c>
      <c r="E3690" s="99" t="s">
        <v>4030</v>
      </c>
      <c r="F3690" s="103" t="s">
        <v>1528</v>
      </c>
      <c r="G3690" s="99" t="s">
        <v>1565</v>
      </c>
      <c r="H3690" s="103" t="s">
        <v>1397</v>
      </c>
      <c r="I3690" s="103" t="s">
        <v>1423</v>
      </c>
      <c r="J3690" s="99" t="s">
        <v>4031</v>
      </c>
    </row>
    <row r="3691" ht="22.5" spans="1:10">
      <c r="A3691" s="106" t="s">
        <v>5403</v>
      </c>
      <c r="B3691" s="106" t="s">
        <v>1542</v>
      </c>
      <c r="C3691" s="103" t="s">
        <v>1379</v>
      </c>
      <c r="D3691" s="103" t="s">
        <v>1380</v>
      </c>
      <c r="E3691" s="99" t="s">
        <v>1542</v>
      </c>
      <c r="F3691" s="103" t="s">
        <v>1375</v>
      </c>
      <c r="G3691" s="99" t="s">
        <v>1542</v>
      </c>
      <c r="H3691" s="103" t="s">
        <v>1397</v>
      </c>
      <c r="I3691" s="103" t="s">
        <v>1384</v>
      </c>
      <c r="J3691" s="99" t="s">
        <v>1542</v>
      </c>
    </row>
    <row r="3692" ht="22.5" spans="1:10">
      <c r="A3692" s="108"/>
      <c r="B3692" s="108"/>
      <c r="C3692" s="103" t="s">
        <v>1399</v>
      </c>
      <c r="D3692" s="103" t="s">
        <v>1543</v>
      </c>
      <c r="E3692" s="99" t="s">
        <v>1542</v>
      </c>
      <c r="F3692" s="103" t="s">
        <v>1375</v>
      </c>
      <c r="G3692" s="99" t="s">
        <v>1542</v>
      </c>
      <c r="H3692" s="103" t="s">
        <v>1397</v>
      </c>
      <c r="I3692" s="103" t="s">
        <v>1384</v>
      </c>
      <c r="J3692" s="99" t="s">
        <v>1542</v>
      </c>
    </row>
    <row r="3693" ht="22.5" spans="1:10">
      <c r="A3693" s="110"/>
      <c r="B3693" s="110"/>
      <c r="C3693" s="103" t="s">
        <v>1404</v>
      </c>
      <c r="D3693" s="103" t="s">
        <v>1405</v>
      </c>
      <c r="E3693" s="99" t="s">
        <v>1542</v>
      </c>
      <c r="F3693" s="103" t="s">
        <v>1375</v>
      </c>
      <c r="G3693" s="99" t="s">
        <v>1542</v>
      </c>
      <c r="H3693" s="103" t="s">
        <v>1397</v>
      </c>
      <c r="I3693" s="103" t="s">
        <v>1384</v>
      </c>
      <c r="J3693" s="99" t="s">
        <v>1542</v>
      </c>
    </row>
    <row r="3694" ht="168.75" spans="1:10">
      <c r="A3694" s="106" t="s">
        <v>5404</v>
      </c>
      <c r="B3694" s="106" t="s">
        <v>5405</v>
      </c>
      <c r="C3694" s="103" t="s">
        <v>1379</v>
      </c>
      <c r="D3694" s="103" t="s">
        <v>1380</v>
      </c>
      <c r="E3694" s="99" t="s">
        <v>5406</v>
      </c>
      <c r="F3694" s="103" t="s">
        <v>1528</v>
      </c>
      <c r="G3694" s="99" t="s">
        <v>4458</v>
      </c>
      <c r="H3694" s="103" t="s">
        <v>1397</v>
      </c>
      <c r="I3694" s="103" t="s">
        <v>1423</v>
      </c>
      <c r="J3694" s="99" t="s">
        <v>5407</v>
      </c>
    </row>
    <row r="3695" ht="45" spans="1:10">
      <c r="A3695" s="108"/>
      <c r="B3695" s="108"/>
      <c r="C3695" s="103" t="s">
        <v>1399</v>
      </c>
      <c r="D3695" s="103" t="s">
        <v>1503</v>
      </c>
      <c r="E3695" s="99" t="s">
        <v>5408</v>
      </c>
      <c r="F3695" s="103" t="s">
        <v>1487</v>
      </c>
      <c r="G3695" s="99" t="s">
        <v>2640</v>
      </c>
      <c r="H3695" s="103" t="s">
        <v>1505</v>
      </c>
      <c r="I3695" s="103" t="s">
        <v>1384</v>
      </c>
      <c r="J3695" s="99" t="s">
        <v>5409</v>
      </c>
    </row>
    <row r="3696" ht="146.25" spans="1:10">
      <c r="A3696" s="110"/>
      <c r="B3696" s="110"/>
      <c r="C3696" s="103" t="s">
        <v>1404</v>
      </c>
      <c r="D3696" s="103" t="s">
        <v>1405</v>
      </c>
      <c r="E3696" s="99" t="s">
        <v>2947</v>
      </c>
      <c r="F3696" s="103" t="s">
        <v>1487</v>
      </c>
      <c r="G3696" s="99" t="s">
        <v>3139</v>
      </c>
      <c r="H3696" s="103" t="s">
        <v>1397</v>
      </c>
      <c r="I3696" s="103" t="s">
        <v>1423</v>
      </c>
      <c r="J3696" s="99" t="s">
        <v>4659</v>
      </c>
    </row>
    <row r="3697" ht="90" spans="1:10">
      <c r="A3697" s="106" t="s">
        <v>5410</v>
      </c>
      <c r="B3697" s="106" t="s">
        <v>5411</v>
      </c>
      <c r="C3697" s="103" t="s">
        <v>1379</v>
      </c>
      <c r="D3697" s="103" t="s">
        <v>1380</v>
      </c>
      <c r="E3697" s="99" t="s">
        <v>1527</v>
      </c>
      <c r="F3697" s="103" t="s">
        <v>1528</v>
      </c>
      <c r="G3697" s="99" t="s">
        <v>5412</v>
      </c>
      <c r="H3697" s="103" t="s">
        <v>1530</v>
      </c>
      <c r="I3697" s="103" t="s">
        <v>1384</v>
      </c>
      <c r="J3697" s="99" t="s">
        <v>1925</v>
      </c>
    </row>
    <row r="3698" ht="56.25" spans="1:10">
      <c r="A3698" s="108"/>
      <c r="B3698" s="108"/>
      <c r="C3698" s="103" t="s">
        <v>1399</v>
      </c>
      <c r="D3698" s="103" t="s">
        <v>1400</v>
      </c>
      <c r="E3698" s="99" t="s">
        <v>1929</v>
      </c>
      <c r="F3698" s="103" t="s">
        <v>1528</v>
      </c>
      <c r="G3698" s="99" t="s">
        <v>1472</v>
      </c>
      <c r="H3698" s="103" t="s">
        <v>1397</v>
      </c>
      <c r="I3698" s="103" t="s">
        <v>1423</v>
      </c>
      <c r="J3698" s="99" t="s">
        <v>1537</v>
      </c>
    </row>
    <row r="3699" ht="45" spans="1:10">
      <c r="A3699" s="110"/>
      <c r="B3699" s="110"/>
      <c r="C3699" s="103" t="s">
        <v>1404</v>
      </c>
      <c r="D3699" s="103" t="s">
        <v>1405</v>
      </c>
      <c r="E3699" s="99" t="s">
        <v>1538</v>
      </c>
      <c r="F3699" s="103" t="s">
        <v>1487</v>
      </c>
      <c r="G3699" s="99" t="s">
        <v>1426</v>
      </c>
      <c r="H3699" s="103" t="s">
        <v>1397</v>
      </c>
      <c r="I3699" s="103" t="s">
        <v>1423</v>
      </c>
      <c r="J3699" s="99" t="s">
        <v>1540</v>
      </c>
    </row>
    <row r="3700" spans="1:10">
      <c r="A3700" s="99" t="s">
        <v>5413</v>
      </c>
      <c r="B3700" s="104"/>
      <c r="C3700" s="104"/>
      <c r="D3700" s="104"/>
      <c r="E3700" s="104"/>
      <c r="F3700" s="105"/>
      <c r="G3700" s="104"/>
      <c r="H3700" s="105"/>
      <c r="I3700" s="105"/>
      <c r="J3700" s="104"/>
    </row>
    <row r="3701" spans="1:10">
      <c r="A3701" s="99" t="s">
        <v>5414</v>
      </c>
      <c r="B3701" s="104"/>
      <c r="C3701" s="104"/>
      <c r="D3701" s="104"/>
      <c r="E3701" s="104"/>
      <c r="F3701" s="105"/>
      <c r="G3701" s="104"/>
      <c r="H3701" s="105"/>
      <c r="I3701" s="105"/>
      <c r="J3701" s="104"/>
    </row>
    <row r="3702" ht="45" spans="1:10">
      <c r="A3702" s="106" t="s">
        <v>5415</v>
      </c>
      <c r="B3702" s="106" t="s">
        <v>5416</v>
      </c>
      <c r="C3702" s="103" t="s">
        <v>1379</v>
      </c>
      <c r="D3702" s="103" t="s">
        <v>1380</v>
      </c>
      <c r="E3702" s="99" t="s">
        <v>5417</v>
      </c>
      <c r="F3702" s="103" t="s">
        <v>1375</v>
      </c>
      <c r="G3702" s="99" t="s">
        <v>2028</v>
      </c>
      <c r="H3702" s="103" t="s">
        <v>1511</v>
      </c>
      <c r="I3702" s="103" t="s">
        <v>1384</v>
      </c>
      <c r="J3702" s="99" t="s">
        <v>5418</v>
      </c>
    </row>
    <row r="3703" ht="56.25" spans="1:10">
      <c r="A3703" s="108"/>
      <c r="B3703" s="108"/>
      <c r="C3703" s="103" t="s">
        <v>1379</v>
      </c>
      <c r="D3703" s="103" t="s">
        <v>1583</v>
      </c>
      <c r="E3703" s="99" t="s">
        <v>5419</v>
      </c>
      <c r="F3703" s="103" t="s">
        <v>1841</v>
      </c>
      <c r="G3703" s="99" t="s">
        <v>5420</v>
      </c>
      <c r="H3703" s="103" t="s">
        <v>1536</v>
      </c>
      <c r="I3703" s="103" t="s">
        <v>1384</v>
      </c>
      <c r="J3703" s="99" t="s">
        <v>2179</v>
      </c>
    </row>
    <row r="3704" ht="56.25" spans="1:10">
      <c r="A3704" s="108"/>
      <c r="B3704" s="108"/>
      <c r="C3704" s="103" t="s">
        <v>1379</v>
      </c>
      <c r="D3704" s="103" t="s">
        <v>1583</v>
      </c>
      <c r="E3704" s="99" t="s">
        <v>5421</v>
      </c>
      <c r="F3704" s="103" t="s">
        <v>1487</v>
      </c>
      <c r="G3704" s="99" t="s">
        <v>5422</v>
      </c>
      <c r="H3704" s="103" t="s">
        <v>1536</v>
      </c>
      <c r="I3704" s="103" t="s">
        <v>1384</v>
      </c>
      <c r="J3704" s="99" t="s">
        <v>2179</v>
      </c>
    </row>
    <row r="3705" ht="56.25" spans="1:10">
      <c r="A3705" s="108"/>
      <c r="B3705" s="108"/>
      <c r="C3705" s="103" t="s">
        <v>1379</v>
      </c>
      <c r="D3705" s="103" t="s">
        <v>1583</v>
      </c>
      <c r="E3705" s="99" t="s">
        <v>5423</v>
      </c>
      <c r="F3705" s="103" t="s">
        <v>1375</v>
      </c>
      <c r="G3705" s="99" t="s">
        <v>4565</v>
      </c>
      <c r="H3705" s="103" t="s">
        <v>1536</v>
      </c>
      <c r="I3705" s="103" t="s">
        <v>1384</v>
      </c>
      <c r="J3705" s="99" t="s">
        <v>5424</v>
      </c>
    </row>
    <row r="3706" ht="45" spans="1:10">
      <c r="A3706" s="108"/>
      <c r="B3706" s="108"/>
      <c r="C3706" s="103" t="s">
        <v>1399</v>
      </c>
      <c r="D3706" s="103" t="s">
        <v>1400</v>
      </c>
      <c r="E3706" s="99" t="s">
        <v>5425</v>
      </c>
      <c r="F3706" s="103" t="s">
        <v>1487</v>
      </c>
      <c r="G3706" s="99" t="s">
        <v>2460</v>
      </c>
      <c r="H3706" s="103" t="s">
        <v>5426</v>
      </c>
      <c r="I3706" s="103" t="s">
        <v>1384</v>
      </c>
      <c r="J3706" s="99" t="s">
        <v>5427</v>
      </c>
    </row>
    <row r="3707" ht="33.75" spans="1:10">
      <c r="A3707" s="108"/>
      <c r="B3707" s="108"/>
      <c r="C3707" s="103" t="s">
        <v>1399</v>
      </c>
      <c r="D3707" s="103" t="s">
        <v>1503</v>
      </c>
      <c r="E3707" s="99" t="s">
        <v>2191</v>
      </c>
      <c r="F3707" s="103" t="s">
        <v>1487</v>
      </c>
      <c r="G3707" s="99" t="s">
        <v>5428</v>
      </c>
      <c r="H3707" s="103" t="s">
        <v>1505</v>
      </c>
      <c r="I3707" s="103" t="s">
        <v>1384</v>
      </c>
      <c r="J3707" s="99" t="s">
        <v>2192</v>
      </c>
    </row>
    <row r="3708" ht="146.25" spans="1:10">
      <c r="A3708" s="110"/>
      <c r="B3708" s="110"/>
      <c r="C3708" s="103" t="s">
        <v>1404</v>
      </c>
      <c r="D3708" s="103" t="s">
        <v>1405</v>
      </c>
      <c r="E3708" s="99" t="s">
        <v>5429</v>
      </c>
      <c r="F3708" s="103" t="s">
        <v>1487</v>
      </c>
      <c r="G3708" s="99" t="s">
        <v>1565</v>
      </c>
      <c r="H3708" s="103" t="s">
        <v>1397</v>
      </c>
      <c r="I3708" s="103" t="s">
        <v>1423</v>
      </c>
      <c r="J3708" s="99" t="s">
        <v>1860</v>
      </c>
    </row>
    <row r="3709" ht="90" spans="1:10">
      <c r="A3709" s="106" t="s">
        <v>5430</v>
      </c>
      <c r="B3709" s="106" t="s">
        <v>5431</v>
      </c>
      <c r="C3709" s="103" t="s">
        <v>1379</v>
      </c>
      <c r="D3709" s="103" t="s">
        <v>1380</v>
      </c>
      <c r="E3709" s="99" t="s">
        <v>5432</v>
      </c>
      <c r="F3709" s="103" t="s">
        <v>1375</v>
      </c>
      <c r="G3709" s="99" t="s">
        <v>1426</v>
      </c>
      <c r="H3709" s="103" t="s">
        <v>1397</v>
      </c>
      <c r="I3709" s="103" t="s">
        <v>1384</v>
      </c>
      <c r="J3709" s="99" t="s">
        <v>5433</v>
      </c>
    </row>
    <row r="3710" ht="22.5" spans="1:10">
      <c r="A3710" s="108"/>
      <c r="B3710" s="108"/>
      <c r="C3710" s="103" t="s">
        <v>1379</v>
      </c>
      <c r="D3710" s="103" t="s">
        <v>1583</v>
      </c>
      <c r="E3710" s="99" t="s">
        <v>5434</v>
      </c>
      <c r="F3710" s="103" t="s">
        <v>1375</v>
      </c>
      <c r="G3710" s="99" t="s">
        <v>3829</v>
      </c>
      <c r="H3710" s="103" t="s">
        <v>5435</v>
      </c>
      <c r="I3710" s="103" t="s">
        <v>1384</v>
      </c>
      <c r="J3710" s="99" t="s">
        <v>5434</v>
      </c>
    </row>
    <row r="3711" ht="56.25" spans="1:10">
      <c r="A3711" s="108"/>
      <c r="B3711" s="108"/>
      <c r="C3711" s="103" t="s">
        <v>1399</v>
      </c>
      <c r="D3711" s="103" t="s">
        <v>1543</v>
      </c>
      <c r="E3711" s="99" t="s">
        <v>5436</v>
      </c>
      <c r="F3711" s="103" t="s">
        <v>1375</v>
      </c>
      <c r="G3711" s="99" t="s">
        <v>1565</v>
      </c>
      <c r="H3711" s="103" t="s">
        <v>1397</v>
      </c>
      <c r="I3711" s="103" t="s">
        <v>1384</v>
      </c>
      <c r="J3711" s="99" t="s">
        <v>5437</v>
      </c>
    </row>
    <row r="3712" ht="123.75" spans="1:10">
      <c r="A3712" s="110"/>
      <c r="B3712" s="110"/>
      <c r="C3712" s="103" t="s">
        <v>1404</v>
      </c>
      <c r="D3712" s="103" t="s">
        <v>1405</v>
      </c>
      <c r="E3712" s="99" t="s">
        <v>5438</v>
      </c>
      <c r="F3712" s="103" t="s">
        <v>1375</v>
      </c>
      <c r="G3712" s="99" t="s">
        <v>1565</v>
      </c>
      <c r="H3712" s="103" t="s">
        <v>1397</v>
      </c>
      <c r="I3712" s="103" t="s">
        <v>1384</v>
      </c>
      <c r="J3712" s="99" t="s">
        <v>5439</v>
      </c>
    </row>
    <row r="3713" ht="22.5" spans="1:10">
      <c r="A3713" s="106" t="s">
        <v>5440</v>
      </c>
      <c r="B3713" s="106" t="s">
        <v>5441</v>
      </c>
      <c r="C3713" s="103" t="s">
        <v>1379</v>
      </c>
      <c r="D3713" s="103" t="s">
        <v>1380</v>
      </c>
      <c r="E3713" s="99" t="s">
        <v>5442</v>
      </c>
      <c r="F3713" s="103" t="s">
        <v>1375</v>
      </c>
      <c r="G3713" s="99" t="s">
        <v>1624</v>
      </c>
      <c r="H3713" s="103" t="s">
        <v>1678</v>
      </c>
      <c r="I3713" s="103" t="s">
        <v>1384</v>
      </c>
      <c r="J3713" s="99" t="s">
        <v>5443</v>
      </c>
    </row>
    <row r="3714" ht="33.75" spans="1:10">
      <c r="A3714" s="108"/>
      <c r="B3714" s="108"/>
      <c r="C3714" s="103" t="s">
        <v>1379</v>
      </c>
      <c r="D3714" s="103" t="s">
        <v>1439</v>
      </c>
      <c r="E3714" s="99" t="s">
        <v>5444</v>
      </c>
      <c r="F3714" s="103" t="s">
        <v>1375</v>
      </c>
      <c r="G3714" s="99" t="s">
        <v>3067</v>
      </c>
      <c r="H3714" s="103" t="s">
        <v>1397</v>
      </c>
      <c r="I3714" s="103" t="s">
        <v>1384</v>
      </c>
      <c r="J3714" s="99" t="s">
        <v>5444</v>
      </c>
    </row>
    <row r="3715" ht="67.5" spans="1:10">
      <c r="A3715" s="108"/>
      <c r="B3715" s="108"/>
      <c r="C3715" s="103" t="s">
        <v>1399</v>
      </c>
      <c r="D3715" s="103" t="s">
        <v>1400</v>
      </c>
      <c r="E3715" s="99" t="s">
        <v>5445</v>
      </c>
      <c r="F3715" s="103" t="s">
        <v>1375</v>
      </c>
      <c r="G3715" s="99" t="s">
        <v>1565</v>
      </c>
      <c r="H3715" s="103" t="s">
        <v>1397</v>
      </c>
      <c r="I3715" s="103" t="s">
        <v>1384</v>
      </c>
      <c r="J3715" s="99" t="s">
        <v>5445</v>
      </c>
    </row>
    <row r="3716" ht="22.5" spans="1:10">
      <c r="A3716" s="110"/>
      <c r="B3716" s="110"/>
      <c r="C3716" s="103" t="s">
        <v>1404</v>
      </c>
      <c r="D3716" s="103" t="s">
        <v>1405</v>
      </c>
      <c r="E3716" s="99" t="s">
        <v>1523</v>
      </c>
      <c r="F3716" s="103" t="s">
        <v>1375</v>
      </c>
      <c r="G3716" s="99" t="s">
        <v>1565</v>
      </c>
      <c r="H3716" s="103" t="s">
        <v>1397</v>
      </c>
      <c r="I3716" s="103" t="s">
        <v>1384</v>
      </c>
      <c r="J3716" s="99" t="s">
        <v>1523</v>
      </c>
    </row>
    <row r="3717" ht="45" spans="1:10">
      <c r="A3717" s="106" t="s">
        <v>5446</v>
      </c>
      <c r="B3717" s="106" t="s">
        <v>5447</v>
      </c>
      <c r="C3717" s="103" t="s">
        <v>1379</v>
      </c>
      <c r="D3717" s="103" t="s">
        <v>1380</v>
      </c>
      <c r="E3717" s="99" t="s">
        <v>5448</v>
      </c>
      <c r="F3717" s="103" t="s">
        <v>1375</v>
      </c>
      <c r="G3717" s="99" t="s">
        <v>1565</v>
      </c>
      <c r="H3717" s="103" t="s">
        <v>1397</v>
      </c>
      <c r="I3717" s="103" t="s">
        <v>1384</v>
      </c>
      <c r="J3717" s="99" t="s">
        <v>5449</v>
      </c>
    </row>
    <row r="3718" ht="45" spans="1:10">
      <c r="A3718" s="108"/>
      <c r="B3718" s="108"/>
      <c r="C3718" s="103" t="s">
        <v>1379</v>
      </c>
      <c r="D3718" s="103" t="s">
        <v>1394</v>
      </c>
      <c r="E3718" s="99" t="s">
        <v>5450</v>
      </c>
      <c r="F3718" s="103" t="s">
        <v>1375</v>
      </c>
      <c r="G3718" s="99" t="s">
        <v>1577</v>
      </c>
      <c r="H3718" s="103" t="s">
        <v>2324</v>
      </c>
      <c r="I3718" s="103" t="s">
        <v>1384</v>
      </c>
      <c r="J3718" s="99" t="s">
        <v>5450</v>
      </c>
    </row>
    <row r="3719" ht="22.5" spans="1:10">
      <c r="A3719" s="108"/>
      <c r="B3719" s="108"/>
      <c r="C3719" s="103" t="s">
        <v>1379</v>
      </c>
      <c r="D3719" s="103" t="s">
        <v>1583</v>
      </c>
      <c r="E3719" s="99" t="s">
        <v>5451</v>
      </c>
      <c r="F3719" s="103" t="s">
        <v>1375</v>
      </c>
      <c r="G3719" s="99" t="s">
        <v>1864</v>
      </c>
      <c r="H3719" s="103" t="s">
        <v>1536</v>
      </c>
      <c r="I3719" s="103" t="s">
        <v>1384</v>
      </c>
      <c r="J3719" s="99" t="s">
        <v>5451</v>
      </c>
    </row>
    <row r="3720" ht="45" spans="1:10">
      <c r="A3720" s="108"/>
      <c r="B3720" s="108"/>
      <c r="C3720" s="103" t="s">
        <v>1399</v>
      </c>
      <c r="D3720" s="103" t="s">
        <v>1543</v>
      </c>
      <c r="E3720" s="99" t="s">
        <v>5452</v>
      </c>
      <c r="F3720" s="103" t="s">
        <v>1375</v>
      </c>
      <c r="G3720" s="99" t="s">
        <v>1565</v>
      </c>
      <c r="H3720" s="103" t="s">
        <v>1397</v>
      </c>
      <c r="I3720" s="103" t="s">
        <v>1384</v>
      </c>
      <c r="J3720" s="99" t="s">
        <v>5453</v>
      </c>
    </row>
    <row r="3721" ht="78.75" spans="1:10">
      <c r="A3721" s="110"/>
      <c r="B3721" s="110"/>
      <c r="C3721" s="103" t="s">
        <v>1404</v>
      </c>
      <c r="D3721" s="103" t="s">
        <v>1405</v>
      </c>
      <c r="E3721" s="99" t="s">
        <v>5454</v>
      </c>
      <c r="F3721" s="103" t="s">
        <v>1375</v>
      </c>
      <c r="G3721" s="99" t="s">
        <v>1565</v>
      </c>
      <c r="H3721" s="103" t="s">
        <v>1397</v>
      </c>
      <c r="I3721" s="103" t="s">
        <v>1384</v>
      </c>
      <c r="J3721" s="99" t="s">
        <v>5455</v>
      </c>
    </row>
    <row r="3722" ht="33.75" spans="1:10">
      <c r="A3722" s="106" t="s">
        <v>5456</v>
      </c>
      <c r="B3722" s="106" t="s">
        <v>5457</v>
      </c>
      <c r="C3722" s="103" t="s">
        <v>1379</v>
      </c>
      <c r="D3722" s="103" t="s">
        <v>1380</v>
      </c>
      <c r="E3722" s="99" t="s">
        <v>5458</v>
      </c>
      <c r="F3722" s="103" t="s">
        <v>1375</v>
      </c>
      <c r="G3722" s="99" t="s">
        <v>3278</v>
      </c>
      <c r="H3722" s="103" t="s">
        <v>5459</v>
      </c>
      <c r="I3722" s="103" t="s">
        <v>1384</v>
      </c>
      <c r="J3722" s="99" t="s">
        <v>5460</v>
      </c>
    </row>
    <row r="3723" ht="33.75" spans="1:10">
      <c r="A3723" s="108"/>
      <c r="B3723" s="108"/>
      <c r="C3723" s="103" t="s">
        <v>1379</v>
      </c>
      <c r="D3723" s="103" t="s">
        <v>1380</v>
      </c>
      <c r="E3723" s="99" t="s">
        <v>5461</v>
      </c>
      <c r="F3723" s="103" t="s">
        <v>1375</v>
      </c>
      <c r="G3723" s="99" t="s">
        <v>2467</v>
      </c>
      <c r="H3723" s="103" t="s">
        <v>4052</v>
      </c>
      <c r="I3723" s="103" t="s">
        <v>1384</v>
      </c>
      <c r="J3723" s="99" t="s">
        <v>5462</v>
      </c>
    </row>
    <row r="3724" ht="33.75" spans="1:10">
      <c r="A3724" s="108"/>
      <c r="B3724" s="108"/>
      <c r="C3724" s="103" t="s">
        <v>1379</v>
      </c>
      <c r="D3724" s="103" t="s">
        <v>1380</v>
      </c>
      <c r="E3724" s="99" t="s">
        <v>5463</v>
      </c>
      <c r="F3724" s="103" t="s">
        <v>1375</v>
      </c>
      <c r="G3724" s="99" t="s">
        <v>1640</v>
      </c>
      <c r="H3724" s="103" t="s">
        <v>2145</v>
      </c>
      <c r="I3724" s="103" t="s">
        <v>1384</v>
      </c>
      <c r="J3724" s="99" t="s">
        <v>5464</v>
      </c>
    </row>
    <row r="3725" ht="56.25" spans="1:10">
      <c r="A3725" s="108"/>
      <c r="B3725" s="108"/>
      <c r="C3725" s="103" t="s">
        <v>1379</v>
      </c>
      <c r="D3725" s="103" t="s">
        <v>1380</v>
      </c>
      <c r="E3725" s="99" t="s">
        <v>5465</v>
      </c>
      <c r="F3725" s="103" t="s">
        <v>1375</v>
      </c>
      <c r="G3725" s="99" t="s">
        <v>3278</v>
      </c>
      <c r="H3725" s="103" t="s">
        <v>4052</v>
      </c>
      <c r="I3725" s="103" t="s">
        <v>1384</v>
      </c>
      <c r="J3725" s="99" t="s">
        <v>5466</v>
      </c>
    </row>
    <row r="3726" ht="135" spans="1:10">
      <c r="A3726" s="108"/>
      <c r="B3726" s="108"/>
      <c r="C3726" s="103" t="s">
        <v>1379</v>
      </c>
      <c r="D3726" s="103" t="s">
        <v>1439</v>
      </c>
      <c r="E3726" s="99" t="s">
        <v>5467</v>
      </c>
      <c r="F3726" s="103" t="s">
        <v>1375</v>
      </c>
      <c r="G3726" s="99" t="s">
        <v>1426</v>
      </c>
      <c r="H3726" s="103" t="s">
        <v>1397</v>
      </c>
      <c r="I3726" s="103" t="s">
        <v>1384</v>
      </c>
      <c r="J3726" s="99" t="s">
        <v>5468</v>
      </c>
    </row>
    <row r="3727" ht="67.5" spans="1:10">
      <c r="A3727" s="108"/>
      <c r="B3727" s="108"/>
      <c r="C3727" s="103" t="s">
        <v>1399</v>
      </c>
      <c r="D3727" s="103" t="s">
        <v>1400</v>
      </c>
      <c r="E3727" s="99" t="s">
        <v>5469</v>
      </c>
      <c r="F3727" s="103" t="s">
        <v>1375</v>
      </c>
      <c r="G3727" s="99" t="s">
        <v>1426</v>
      </c>
      <c r="H3727" s="103" t="s">
        <v>1397</v>
      </c>
      <c r="I3727" s="103" t="s">
        <v>1384</v>
      </c>
      <c r="J3727" s="99" t="s">
        <v>5470</v>
      </c>
    </row>
    <row r="3728" ht="146.25" spans="1:10">
      <c r="A3728" s="110"/>
      <c r="B3728" s="110"/>
      <c r="C3728" s="103" t="s">
        <v>1404</v>
      </c>
      <c r="D3728" s="103" t="s">
        <v>1405</v>
      </c>
      <c r="E3728" s="99" t="s">
        <v>5471</v>
      </c>
      <c r="F3728" s="103" t="s">
        <v>1375</v>
      </c>
      <c r="G3728" s="99" t="s">
        <v>3139</v>
      </c>
      <c r="H3728" s="103" t="s">
        <v>1397</v>
      </c>
      <c r="I3728" s="103" t="s">
        <v>1384</v>
      </c>
      <c r="J3728" s="99" t="s">
        <v>5472</v>
      </c>
    </row>
    <row r="3729" ht="33.75" spans="1:10">
      <c r="A3729" s="106" t="s">
        <v>5473</v>
      </c>
      <c r="B3729" s="106" t="s">
        <v>5474</v>
      </c>
      <c r="C3729" s="103" t="s">
        <v>1379</v>
      </c>
      <c r="D3729" s="103" t="s">
        <v>1380</v>
      </c>
      <c r="E3729" s="99" t="s">
        <v>5475</v>
      </c>
      <c r="F3729" s="103" t="s">
        <v>1375</v>
      </c>
      <c r="G3729" s="99" t="s">
        <v>1565</v>
      </c>
      <c r="H3729" s="103" t="s">
        <v>1397</v>
      </c>
      <c r="I3729" s="103" t="s">
        <v>1384</v>
      </c>
      <c r="J3729" s="99" t="s">
        <v>5475</v>
      </c>
    </row>
    <row r="3730" ht="22.5" spans="1:10">
      <c r="A3730" s="108"/>
      <c r="B3730" s="108"/>
      <c r="C3730" s="103" t="s">
        <v>1399</v>
      </c>
      <c r="D3730" s="103" t="s">
        <v>1400</v>
      </c>
      <c r="E3730" s="99" t="s">
        <v>5476</v>
      </c>
      <c r="F3730" s="103" t="s">
        <v>1375</v>
      </c>
      <c r="G3730" s="99" t="s">
        <v>5477</v>
      </c>
      <c r="H3730" s="103" t="s">
        <v>5478</v>
      </c>
      <c r="I3730" s="103" t="s">
        <v>1423</v>
      </c>
      <c r="J3730" s="99" t="s">
        <v>5476</v>
      </c>
    </row>
    <row r="3731" ht="45" spans="1:10">
      <c r="A3731" s="110"/>
      <c r="B3731" s="110"/>
      <c r="C3731" s="103" t="s">
        <v>1404</v>
      </c>
      <c r="D3731" s="103" t="s">
        <v>1405</v>
      </c>
      <c r="E3731" s="99" t="s">
        <v>5479</v>
      </c>
      <c r="F3731" s="103" t="s">
        <v>1375</v>
      </c>
      <c r="G3731" s="99" t="s">
        <v>1565</v>
      </c>
      <c r="H3731" s="103" t="s">
        <v>1397</v>
      </c>
      <c r="I3731" s="103" t="s">
        <v>1384</v>
      </c>
      <c r="J3731" s="99" t="s">
        <v>5479</v>
      </c>
    </row>
    <row r="3732" ht="22.5" spans="1:10">
      <c r="A3732" s="99" t="s">
        <v>5480</v>
      </c>
      <c r="B3732" s="104"/>
      <c r="C3732" s="104"/>
      <c r="D3732" s="104"/>
      <c r="E3732" s="104"/>
      <c r="F3732" s="105"/>
      <c r="G3732" s="104"/>
      <c r="H3732" s="105"/>
      <c r="I3732" s="105"/>
      <c r="J3732" s="104"/>
    </row>
    <row r="3733" ht="22.5" spans="1:10">
      <c r="A3733" s="99" t="s">
        <v>5481</v>
      </c>
      <c r="B3733" s="104"/>
      <c r="C3733" s="104"/>
      <c r="D3733" s="104"/>
      <c r="E3733" s="104"/>
      <c r="F3733" s="105"/>
      <c r="G3733" s="104"/>
      <c r="H3733" s="105"/>
      <c r="I3733" s="105"/>
      <c r="J3733" s="104"/>
    </row>
    <row r="3734" ht="33.75" spans="1:10">
      <c r="A3734" s="106" t="s">
        <v>5482</v>
      </c>
      <c r="B3734" s="106" t="s">
        <v>5483</v>
      </c>
      <c r="C3734" s="103" t="s">
        <v>1379</v>
      </c>
      <c r="D3734" s="103" t="s">
        <v>1380</v>
      </c>
      <c r="E3734" s="99" t="s">
        <v>5484</v>
      </c>
      <c r="F3734" s="103" t="s">
        <v>1375</v>
      </c>
      <c r="G3734" s="99" t="s">
        <v>3358</v>
      </c>
      <c r="H3734" s="103" t="s">
        <v>1388</v>
      </c>
      <c r="I3734" s="103" t="s">
        <v>1423</v>
      </c>
      <c r="J3734" s="99" t="s">
        <v>5485</v>
      </c>
    </row>
    <row r="3735" ht="33.75" spans="1:10">
      <c r="A3735" s="108"/>
      <c r="B3735" s="108"/>
      <c r="C3735" s="103" t="s">
        <v>1379</v>
      </c>
      <c r="D3735" s="103" t="s">
        <v>1380</v>
      </c>
      <c r="E3735" s="99" t="s">
        <v>5486</v>
      </c>
      <c r="F3735" s="103" t="s">
        <v>1375</v>
      </c>
      <c r="G3735" s="99" t="s">
        <v>2539</v>
      </c>
      <c r="H3735" s="103" t="s">
        <v>1470</v>
      </c>
      <c r="I3735" s="103" t="s">
        <v>1423</v>
      </c>
      <c r="J3735" s="99" t="s">
        <v>5487</v>
      </c>
    </row>
    <row r="3736" ht="78.75" spans="1:10">
      <c r="A3736" s="108"/>
      <c r="B3736" s="108"/>
      <c r="C3736" s="103" t="s">
        <v>1379</v>
      </c>
      <c r="D3736" s="103" t="s">
        <v>1394</v>
      </c>
      <c r="E3736" s="99" t="s">
        <v>5488</v>
      </c>
      <c r="F3736" s="103" t="s">
        <v>1375</v>
      </c>
      <c r="G3736" s="99" t="s">
        <v>1719</v>
      </c>
      <c r="H3736" s="103" t="s">
        <v>1505</v>
      </c>
      <c r="I3736" s="103" t="s">
        <v>1423</v>
      </c>
      <c r="J3736" s="99" t="s">
        <v>5489</v>
      </c>
    </row>
    <row r="3737" ht="33.75" spans="1:10">
      <c r="A3737" s="108"/>
      <c r="B3737" s="108"/>
      <c r="C3737" s="103" t="s">
        <v>1399</v>
      </c>
      <c r="D3737" s="103" t="s">
        <v>1400</v>
      </c>
      <c r="E3737" s="99" t="s">
        <v>5490</v>
      </c>
      <c r="F3737" s="103" t="s">
        <v>1375</v>
      </c>
      <c r="G3737" s="99" t="s">
        <v>1719</v>
      </c>
      <c r="H3737" s="103" t="s">
        <v>1505</v>
      </c>
      <c r="I3737" s="103" t="s">
        <v>1423</v>
      </c>
      <c r="J3737" s="99" t="s">
        <v>5491</v>
      </c>
    </row>
    <row r="3738" ht="33.75" spans="1:10">
      <c r="A3738" s="108"/>
      <c r="B3738" s="108"/>
      <c r="C3738" s="103" t="s">
        <v>1399</v>
      </c>
      <c r="D3738" s="103" t="s">
        <v>1503</v>
      </c>
      <c r="E3738" s="99" t="s">
        <v>5492</v>
      </c>
      <c r="F3738" s="103" t="s">
        <v>1375</v>
      </c>
      <c r="G3738" s="99" t="s">
        <v>5493</v>
      </c>
      <c r="H3738" s="103" t="s">
        <v>1505</v>
      </c>
      <c r="I3738" s="103" t="s">
        <v>1423</v>
      </c>
      <c r="J3738" s="99" t="s">
        <v>5494</v>
      </c>
    </row>
    <row r="3739" ht="22.5" spans="1:10">
      <c r="A3739" s="110"/>
      <c r="B3739" s="110"/>
      <c r="C3739" s="103" t="s">
        <v>1404</v>
      </c>
      <c r="D3739" s="103" t="s">
        <v>1405</v>
      </c>
      <c r="E3739" s="99" t="s">
        <v>5495</v>
      </c>
      <c r="F3739" s="103" t="s">
        <v>1375</v>
      </c>
      <c r="G3739" s="99" t="s">
        <v>1680</v>
      </c>
      <c r="H3739" s="103" t="s">
        <v>1505</v>
      </c>
      <c r="I3739" s="103" t="s">
        <v>1423</v>
      </c>
      <c r="J3739" s="99" t="s">
        <v>5495</v>
      </c>
    </row>
    <row r="3740" ht="22.5" spans="1:10">
      <c r="A3740" s="106" t="s">
        <v>5496</v>
      </c>
      <c r="B3740" s="106" t="s">
        <v>5497</v>
      </c>
      <c r="C3740" s="103" t="s">
        <v>1379</v>
      </c>
      <c r="D3740" s="103" t="s">
        <v>1380</v>
      </c>
      <c r="E3740" s="99" t="s">
        <v>5498</v>
      </c>
      <c r="F3740" s="103" t="s">
        <v>1375</v>
      </c>
      <c r="G3740" s="99" t="s">
        <v>1719</v>
      </c>
      <c r="H3740" s="103" t="s">
        <v>1536</v>
      </c>
      <c r="I3740" s="103" t="s">
        <v>1384</v>
      </c>
      <c r="J3740" s="99" t="s">
        <v>5499</v>
      </c>
    </row>
    <row r="3741" ht="22.5" spans="1:10">
      <c r="A3741" s="108"/>
      <c r="B3741" s="108"/>
      <c r="C3741" s="103" t="s">
        <v>1399</v>
      </c>
      <c r="D3741" s="103" t="s">
        <v>1543</v>
      </c>
      <c r="E3741" s="99" t="s">
        <v>5500</v>
      </c>
      <c r="F3741" s="103" t="s">
        <v>1375</v>
      </c>
      <c r="G3741" s="99" t="s">
        <v>1719</v>
      </c>
      <c r="H3741" s="103" t="s">
        <v>1505</v>
      </c>
      <c r="I3741" s="103" t="s">
        <v>1423</v>
      </c>
      <c r="J3741" s="99" t="s">
        <v>5499</v>
      </c>
    </row>
    <row r="3742" ht="22.5" spans="1:10">
      <c r="A3742" s="110"/>
      <c r="B3742" s="110"/>
      <c r="C3742" s="103" t="s">
        <v>1404</v>
      </c>
      <c r="D3742" s="103" t="s">
        <v>1405</v>
      </c>
      <c r="E3742" s="99" t="s">
        <v>1896</v>
      </c>
      <c r="F3742" s="103" t="s">
        <v>1375</v>
      </c>
      <c r="G3742" s="99" t="s">
        <v>1565</v>
      </c>
      <c r="H3742" s="103" t="s">
        <v>1397</v>
      </c>
      <c r="I3742" s="103" t="s">
        <v>1423</v>
      </c>
      <c r="J3742" s="99" t="s">
        <v>5499</v>
      </c>
    </row>
    <row r="3743" spans="1:10">
      <c r="A3743" s="99" t="s">
        <v>5501</v>
      </c>
      <c r="B3743" s="104"/>
      <c r="C3743" s="104"/>
      <c r="D3743" s="104"/>
      <c r="E3743" s="104"/>
      <c r="F3743" s="105"/>
      <c r="G3743" s="104"/>
      <c r="H3743" s="105"/>
      <c r="I3743" s="105"/>
      <c r="J3743" s="104"/>
    </row>
    <row r="3744" spans="1:10">
      <c r="A3744" s="99" t="s">
        <v>5502</v>
      </c>
      <c r="B3744" s="104"/>
      <c r="C3744" s="104"/>
      <c r="D3744" s="104"/>
      <c r="E3744" s="104"/>
      <c r="F3744" s="105"/>
      <c r="G3744" s="104"/>
      <c r="H3744" s="105"/>
      <c r="I3744" s="105"/>
      <c r="J3744" s="104"/>
    </row>
    <row r="3745" ht="33.75" spans="1:10">
      <c r="A3745" s="106" t="s">
        <v>5503</v>
      </c>
      <c r="B3745" s="106" t="s">
        <v>5504</v>
      </c>
      <c r="C3745" s="103" t="s">
        <v>1379</v>
      </c>
      <c r="D3745" s="103" t="s">
        <v>1439</v>
      </c>
      <c r="E3745" s="99" t="s">
        <v>5505</v>
      </c>
      <c r="F3745" s="103" t="s">
        <v>1841</v>
      </c>
      <c r="G3745" s="99" t="s">
        <v>5506</v>
      </c>
      <c r="H3745" s="103" t="s">
        <v>2324</v>
      </c>
      <c r="I3745" s="103" t="s">
        <v>1384</v>
      </c>
      <c r="J3745" s="99" t="s">
        <v>5507</v>
      </c>
    </row>
    <row r="3746" ht="101.25" spans="1:10">
      <c r="A3746" s="108"/>
      <c r="B3746" s="108"/>
      <c r="C3746" s="103" t="s">
        <v>1379</v>
      </c>
      <c r="D3746" s="103" t="s">
        <v>1583</v>
      </c>
      <c r="E3746" s="99" t="s">
        <v>5508</v>
      </c>
      <c r="F3746" s="103" t="s">
        <v>1841</v>
      </c>
      <c r="G3746" s="99" t="s">
        <v>1577</v>
      </c>
      <c r="H3746" s="103" t="s">
        <v>1586</v>
      </c>
      <c r="I3746" s="103" t="s">
        <v>1384</v>
      </c>
      <c r="J3746" s="99" t="s">
        <v>5509</v>
      </c>
    </row>
    <row r="3747" ht="56.25" spans="1:10">
      <c r="A3747" s="108"/>
      <c r="B3747" s="108"/>
      <c r="C3747" s="103" t="s">
        <v>1399</v>
      </c>
      <c r="D3747" s="103" t="s">
        <v>1400</v>
      </c>
      <c r="E3747" s="99" t="s">
        <v>5510</v>
      </c>
      <c r="F3747" s="103" t="s">
        <v>1487</v>
      </c>
      <c r="G3747" s="99" t="s">
        <v>1477</v>
      </c>
      <c r="H3747" s="103" t="s">
        <v>1505</v>
      </c>
      <c r="I3747" s="103" t="s">
        <v>1384</v>
      </c>
      <c r="J3747" s="99" t="s">
        <v>5511</v>
      </c>
    </row>
    <row r="3748" ht="56.25" spans="1:10">
      <c r="A3748" s="110"/>
      <c r="B3748" s="110"/>
      <c r="C3748" s="103" t="s">
        <v>1404</v>
      </c>
      <c r="D3748" s="103" t="s">
        <v>1405</v>
      </c>
      <c r="E3748" s="99" t="s">
        <v>5512</v>
      </c>
      <c r="F3748" s="103" t="s">
        <v>1487</v>
      </c>
      <c r="G3748" s="99" t="s">
        <v>1444</v>
      </c>
      <c r="H3748" s="103" t="s">
        <v>1397</v>
      </c>
      <c r="I3748" s="103" t="s">
        <v>1384</v>
      </c>
      <c r="J3748" s="99" t="s">
        <v>5513</v>
      </c>
    </row>
    <row r="3749" spans="1:10">
      <c r="A3749" s="99" t="s">
        <v>5514</v>
      </c>
      <c r="B3749" s="104"/>
      <c r="C3749" s="104"/>
      <c r="D3749" s="104"/>
      <c r="E3749" s="104"/>
      <c r="F3749" s="105"/>
      <c r="G3749" s="104"/>
      <c r="H3749" s="105"/>
      <c r="I3749" s="105"/>
      <c r="J3749" s="104"/>
    </row>
    <row r="3750" spans="1:10">
      <c r="A3750" s="99" t="s">
        <v>5515</v>
      </c>
      <c r="B3750" s="104"/>
      <c r="C3750" s="104"/>
      <c r="D3750" s="104"/>
      <c r="E3750" s="104"/>
      <c r="F3750" s="105"/>
      <c r="G3750" s="104"/>
      <c r="H3750" s="105"/>
      <c r="I3750" s="105"/>
      <c r="J3750" s="104"/>
    </row>
    <row r="3751" ht="45" spans="1:10">
      <c r="A3751" s="106" t="s">
        <v>5516</v>
      </c>
      <c r="B3751" s="106" t="s">
        <v>5517</v>
      </c>
      <c r="C3751" s="103" t="s">
        <v>1379</v>
      </c>
      <c r="D3751" s="103" t="s">
        <v>1380</v>
      </c>
      <c r="E3751" s="99" t="s">
        <v>5518</v>
      </c>
      <c r="F3751" s="103" t="s">
        <v>1375</v>
      </c>
      <c r="G3751" s="99" t="s">
        <v>5519</v>
      </c>
      <c r="H3751" s="103" t="s">
        <v>5520</v>
      </c>
      <c r="I3751" s="103" t="s">
        <v>1384</v>
      </c>
      <c r="J3751" s="99" t="s">
        <v>5521</v>
      </c>
    </row>
    <row r="3752" ht="45" spans="1:10">
      <c r="A3752" s="108"/>
      <c r="B3752" s="108"/>
      <c r="C3752" s="103" t="s">
        <v>1379</v>
      </c>
      <c r="D3752" s="103" t="s">
        <v>1380</v>
      </c>
      <c r="E3752" s="99" t="s">
        <v>5522</v>
      </c>
      <c r="F3752" s="103" t="s">
        <v>1375</v>
      </c>
      <c r="G3752" s="99" t="s">
        <v>4458</v>
      </c>
      <c r="H3752" s="103" t="s">
        <v>1553</v>
      </c>
      <c r="I3752" s="103" t="s">
        <v>1384</v>
      </c>
      <c r="J3752" s="99" t="s">
        <v>5521</v>
      </c>
    </row>
    <row r="3753" ht="56.25" spans="1:10">
      <c r="A3753" s="108"/>
      <c r="B3753" s="108"/>
      <c r="C3753" s="103" t="s">
        <v>1399</v>
      </c>
      <c r="D3753" s="103" t="s">
        <v>1617</v>
      </c>
      <c r="E3753" s="99" t="s">
        <v>5523</v>
      </c>
      <c r="F3753" s="103" t="s">
        <v>1375</v>
      </c>
      <c r="G3753" s="99" t="s">
        <v>5524</v>
      </c>
      <c r="H3753" s="103" t="s">
        <v>1375</v>
      </c>
      <c r="I3753" s="103" t="s">
        <v>1423</v>
      </c>
      <c r="J3753" s="99" t="s">
        <v>5525</v>
      </c>
    </row>
    <row r="3754" ht="67.5" spans="1:10">
      <c r="A3754" s="108"/>
      <c r="B3754" s="108"/>
      <c r="C3754" s="103" t="s">
        <v>1399</v>
      </c>
      <c r="D3754" s="103" t="s">
        <v>1503</v>
      </c>
      <c r="E3754" s="99" t="s">
        <v>5526</v>
      </c>
      <c r="F3754" s="103" t="s">
        <v>1375</v>
      </c>
      <c r="G3754" s="99" t="s">
        <v>5527</v>
      </c>
      <c r="H3754" s="103" t="s">
        <v>1375</v>
      </c>
      <c r="I3754" s="103" t="s">
        <v>1423</v>
      </c>
      <c r="J3754" s="99" t="s">
        <v>5528</v>
      </c>
    </row>
    <row r="3755" ht="22.5" spans="1:10">
      <c r="A3755" s="110"/>
      <c r="B3755" s="110"/>
      <c r="C3755" s="103" t="s">
        <v>1404</v>
      </c>
      <c r="D3755" s="103" t="s">
        <v>1405</v>
      </c>
      <c r="E3755" s="99" t="s">
        <v>5529</v>
      </c>
      <c r="F3755" s="103" t="s">
        <v>1375</v>
      </c>
      <c r="G3755" s="99" t="s">
        <v>4458</v>
      </c>
      <c r="H3755" s="103" t="s">
        <v>1397</v>
      </c>
      <c r="I3755" s="103" t="s">
        <v>1384</v>
      </c>
      <c r="J3755" s="99" t="s">
        <v>5530</v>
      </c>
    </row>
    <row r="3756" ht="22.5" spans="1:10">
      <c r="A3756" s="106" t="s">
        <v>5531</v>
      </c>
      <c r="B3756" s="106" t="s">
        <v>5532</v>
      </c>
      <c r="C3756" s="103" t="s">
        <v>1379</v>
      </c>
      <c r="D3756" s="103" t="s">
        <v>1380</v>
      </c>
      <c r="E3756" s="99" t="s">
        <v>5533</v>
      </c>
      <c r="F3756" s="103" t="s">
        <v>1841</v>
      </c>
      <c r="G3756" s="99" t="s">
        <v>2922</v>
      </c>
      <c r="H3756" s="103" t="s">
        <v>1775</v>
      </c>
      <c r="I3756" s="103" t="s">
        <v>1384</v>
      </c>
      <c r="J3756" s="99" t="s">
        <v>5534</v>
      </c>
    </row>
    <row r="3757" ht="33.75" spans="1:10">
      <c r="A3757" s="108"/>
      <c r="B3757" s="108"/>
      <c r="C3757" s="103" t="s">
        <v>1379</v>
      </c>
      <c r="D3757" s="103" t="s">
        <v>1439</v>
      </c>
      <c r="E3757" s="99" t="s">
        <v>5535</v>
      </c>
      <c r="F3757" s="103" t="s">
        <v>1375</v>
      </c>
      <c r="G3757" s="99" t="s">
        <v>5536</v>
      </c>
      <c r="H3757" s="103" t="s">
        <v>1397</v>
      </c>
      <c r="I3757" s="103" t="s">
        <v>1384</v>
      </c>
      <c r="J3757" s="99" t="s">
        <v>5537</v>
      </c>
    </row>
    <row r="3758" ht="33.75" spans="1:10">
      <c r="A3758" s="108"/>
      <c r="B3758" s="108"/>
      <c r="C3758" s="103" t="s">
        <v>1379</v>
      </c>
      <c r="D3758" s="103" t="s">
        <v>1394</v>
      </c>
      <c r="E3758" s="99" t="s">
        <v>5538</v>
      </c>
      <c r="F3758" s="103" t="s">
        <v>1375</v>
      </c>
      <c r="G3758" s="99" t="s">
        <v>1396</v>
      </c>
      <c r="H3758" s="103" t="s">
        <v>1397</v>
      </c>
      <c r="I3758" s="103" t="s">
        <v>1384</v>
      </c>
      <c r="J3758" s="99" t="s">
        <v>5539</v>
      </c>
    </row>
    <row r="3759" ht="33.75" spans="1:10">
      <c r="A3759" s="108"/>
      <c r="B3759" s="108"/>
      <c r="C3759" s="103" t="s">
        <v>1399</v>
      </c>
      <c r="D3759" s="103" t="s">
        <v>1543</v>
      </c>
      <c r="E3759" s="99" t="s">
        <v>5540</v>
      </c>
      <c r="F3759" s="103" t="s">
        <v>1375</v>
      </c>
      <c r="G3759" s="99" t="s">
        <v>5294</v>
      </c>
      <c r="H3759" s="103" t="s">
        <v>1397</v>
      </c>
      <c r="I3759" s="103" t="s">
        <v>1384</v>
      </c>
      <c r="J3759" s="99" t="s">
        <v>5541</v>
      </c>
    </row>
    <row r="3760" ht="45" spans="1:10">
      <c r="A3760" s="108"/>
      <c r="B3760" s="108"/>
      <c r="C3760" s="103" t="s">
        <v>1399</v>
      </c>
      <c r="D3760" s="103" t="s">
        <v>1400</v>
      </c>
      <c r="E3760" s="99" t="s">
        <v>5542</v>
      </c>
      <c r="F3760" s="103" t="s">
        <v>1375</v>
      </c>
      <c r="G3760" s="99" t="s">
        <v>1568</v>
      </c>
      <c r="H3760" s="103" t="s">
        <v>1397</v>
      </c>
      <c r="I3760" s="103" t="s">
        <v>1384</v>
      </c>
      <c r="J3760" s="99" t="s">
        <v>5543</v>
      </c>
    </row>
    <row r="3761" ht="33.75" spans="1:10">
      <c r="A3761" s="108"/>
      <c r="B3761" s="108"/>
      <c r="C3761" s="103" t="s">
        <v>1399</v>
      </c>
      <c r="D3761" s="103" t="s">
        <v>1617</v>
      </c>
      <c r="E3761" s="99" t="s">
        <v>5544</v>
      </c>
      <c r="F3761" s="103" t="s">
        <v>1841</v>
      </c>
      <c r="G3761" s="99" t="s">
        <v>5545</v>
      </c>
      <c r="H3761" s="103" t="s">
        <v>1397</v>
      </c>
      <c r="I3761" s="103" t="s">
        <v>1384</v>
      </c>
      <c r="J3761" s="99" t="s">
        <v>5546</v>
      </c>
    </row>
    <row r="3762" ht="33.75" spans="1:10">
      <c r="A3762" s="110"/>
      <c r="B3762" s="110"/>
      <c r="C3762" s="103" t="s">
        <v>1404</v>
      </c>
      <c r="D3762" s="103" t="s">
        <v>1405</v>
      </c>
      <c r="E3762" s="99" t="s">
        <v>5547</v>
      </c>
      <c r="F3762" s="103" t="s">
        <v>3236</v>
      </c>
      <c r="G3762" s="99" t="s">
        <v>1568</v>
      </c>
      <c r="H3762" s="103" t="s">
        <v>1397</v>
      </c>
      <c r="I3762" s="103" t="s">
        <v>1384</v>
      </c>
      <c r="J3762" s="99" t="s">
        <v>5548</v>
      </c>
    </row>
    <row r="3763" ht="45" spans="1:10">
      <c r="A3763" s="106" t="s">
        <v>5549</v>
      </c>
      <c r="B3763" s="106" t="s">
        <v>5550</v>
      </c>
      <c r="C3763" s="103" t="s">
        <v>1379</v>
      </c>
      <c r="D3763" s="103" t="s">
        <v>1380</v>
      </c>
      <c r="E3763" s="99" t="s">
        <v>5551</v>
      </c>
      <c r="F3763" s="103" t="s">
        <v>1375</v>
      </c>
      <c r="G3763" s="99" t="s">
        <v>5552</v>
      </c>
      <c r="H3763" s="103" t="s">
        <v>1775</v>
      </c>
      <c r="I3763" s="103" t="s">
        <v>1384</v>
      </c>
      <c r="J3763" s="99" t="s">
        <v>5553</v>
      </c>
    </row>
    <row r="3764" ht="22.5" spans="1:10">
      <c r="A3764" s="108"/>
      <c r="B3764" s="108"/>
      <c r="C3764" s="103" t="s">
        <v>1399</v>
      </c>
      <c r="D3764" s="103" t="s">
        <v>1617</v>
      </c>
      <c r="E3764" s="99" t="s">
        <v>5554</v>
      </c>
      <c r="F3764" s="103" t="s">
        <v>1375</v>
      </c>
      <c r="G3764" s="99" t="s">
        <v>1517</v>
      </c>
      <c r="H3764" s="103" t="s">
        <v>1397</v>
      </c>
      <c r="I3764" s="103" t="s">
        <v>1384</v>
      </c>
      <c r="J3764" s="99" t="s">
        <v>5555</v>
      </c>
    </row>
    <row r="3765" ht="33.75" spans="1:10">
      <c r="A3765" s="110"/>
      <c r="B3765" s="110"/>
      <c r="C3765" s="103" t="s">
        <v>1404</v>
      </c>
      <c r="D3765" s="103" t="s">
        <v>1405</v>
      </c>
      <c r="E3765" s="99" t="s">
        <v>5556</v>
      </c>
      <c r="F3765" s="103" t="s">
        <v>1375</v>
      </c>
      <c r="G3765" s="99" t="s">
        <v>1568</v>
      </c>
      <c r="H3765" s="103" t="s">
        <v>1397</v>
      </c>
      <c r="I3765" s="103" t="s">
        <v>1384</v>
      </c>
      <c r="J3765" s="99" t="s">
        <v>5557</v>
      </c>
    </row>
    <row r="3766" ht="33.75" spans="1:10">
      <c r="A3766" s="106" t="s">
        <v>5558</v>
      </c>
      <c r="B3766" s="106" t="s">
        <v>5559</v>
      </c>
      <c r="C3766" s="103" t="s">
        <v>1379</v>
      </c>
      <c r="D3766" s="103" t="s">
        <v>1380</v>
      </c>
      <c r="E3766" s="99" t="s">
        <v>5560</v>
      </c>
      <c r="F3766" s="103" t="s">
        <v>1375</v>
      </c>
      <c r="G3766" s="99" t="s">
        <v>5561</v>
      </c>
      <c r="H3766" s="103" t="s">
        <v>1470</v>
      </c>
      <c r="I3766" s="103" t="s">
        <v>1384</v>
      </c>
      <c r="J3766" s="99" t="s">
        <v>5562</v>
      </c>
    </row>
    <row r="3767" ht="101.25" spans="1:10">
      <c r="A3767" s="108"/>
      <c r="B3767" s="108"/>
      <c r="C3767" s="103" t="s">
        <v>1379</v>
      </c>
      <c r="D3767" s="103" t="s">
        <v>1439</v>
      </c>
      <c r="E3767" s="99" t="s">
        <v>5563</v>
      </c>
      <c r="F3767" s="103" t="s">
        <v>1375</v>
      </c>
      <c r="G3767" s="99" t="s">
        <v>5564</v>
      </c>
      <c r="H3767" s="103" t="s">
        <v>2337</v>
      </c>
      <c r="I3767" s="103" t="s">
        <v>1384</v>
      </c>
      <c r="J3767" s="99" t="s">
        <v>5565</v>
      </c>
    </row>
    <row r="3768" ht="33.75" spans="1:10">
      <c r="A3768" s="108"/>
      <c r="B3768" s="108"/>
      <c r="C3768" s="103" t="s">
        <v>1379</v>
      </c>
      <c r="D3768" s="103" t="s">
        <v>1394</v>
      </c>
      <c r="E3768" s="99" t="s">
        <v>5566</v>
      </c>
      <c r="F3768" s="103" t="s">
        <v>1375</v>
      </c>
      <c r="G3768" s="99" t="s">
        <v>2559</v>
      </c>
      <c r="H3768" s="103" t="s">
        <v>1397</v>
      </c>
      <c r="I3768" s="103" t="s">
        <v>1384</v>
      </c>
      <c r="J3768" s="99" t="s">
        <v>5567</v>
      </c>
    </row>
    <row r="3769" ht="56.25" spans="1:10">
      <c r="A3769" s="108"/>
      <c r="B3769" s="108"/>
      <c r="C3769" s="103" t="s">
        <v>1399</v>
      </c>
      <c r="D3769" s="103" t="s">
        <v>1617</v>
      </c>
      <c r="E3769" s="99" t="s">
        <v>5568</v>
      </c>
      <c r="F3769" s="103" t="s">
        <v>1375</v>
      </c>
      <c r="G3769" s="99" t="s">
        <v>5569</v>
      </c>
      <c r="H3769" s="103" t="s">
        <v>5520</v>
      </c>
      <c r="I3769" s="103" t="s">
        <v>1384</v>
      </c>
      <c r="J3769" s="99" t="s">
        <v>5570</v>
      </c>
    </row>
    <row r="3770" ht="33.75" spans="1:10">
      <c r="A3770" s="110"/>
      <c r="B3770" s="110"/>
      <c r="C3770" s="103" t="s">
        <v>1404</v>
      </c>
      <c r="D3770" s="103" t="s">
        <v>1405</v>
      </c>
      <c r="E3770" s="99" t="s">
        <v>5571</v>
      </c>
      <c r="F3770" s="103" t="s">
        <v>1375</v>
      </c>
      <c r="G3770" s="99" t="s">
        <v>4458</v>
      </c>
      <c r="H3770" s="103" t="s">
        <v>1397</v>
      </c>
      <c r="I3770" s="103" t="s">
        <v>1384</v>
      </c>
      <c r="J3770" s="99" t="s">
        <v>5572</v>
      </c>
    </row>
    <row r="3771" ht="78.75" spans="1:10">
      <c r="A3771" s="106" t="s">
        <v>5573</v>
      </c>
      <c r="B3771" s="106" t="s">
        <v>5574</v>
      </c>
      <c r="C3771" s="103" t="s">
        <v>1379</v>
      </c>
      <c r="D3771" s="103" t="s">
        <v>1380</v>
      </c>
      <c r="E3771" s="99" t="s">
        <v>5575</v>
      </c>
      <c r="F3771" s="103" t="s">
        <v>1375</v>
      </c>
      <c r="G3771" s="99" t="s">
        <v>5576</v>
      </c>
      <c r="H3771" s="103" t="s">
        <v>1397</v>
      </c>
      <c r="I3771" s="103" t="s">
        <v>1384</v>
      </c>
      <c r="J3771" s="99" t="s">
        <v>5576</v>
      </c>
    </row>
    <row r="3772" ht="33.75" spans="1:10">
      <c r="A3772" s="108"/>
      <c r="B3772" s="108"/>
      <c r="C3772" s="103" t="s">
        <v>1379</v>
      </c>
      <c r="D3772" s="103" t="s">
        <v>1380</v>
      </c>
      <c r="E3772" s="99" t="s">
        <v>5577</v>
      </c>
      <c r="F3772" s="103" t="s">
        <v>1375</v>
      </c>
      <c r="G3772" s="99" t="s">
        <v>1565</v>
      </c>
      <c r="H3772" s="103" t="s">
        <v>1397</v>
      </c>
      <c r="I3772" s="103" t="s">
        <v>1384</v>
      </c>
      <c r="J3772" s="99" t="s">
        <v>5578</v>
      </c>
    </row>
    <row r="3773" ht="33.75" spans="1:10">
      <c r="A3773" s="108"/>
      <c r="B3773" s="108"/>
      <c r="C3773" s="103" t="s">
        <v>1379</v>
      </c>
      <c r="D3773" s="103" t="s">
        <v>1380</v>
      </c>
      <c r="E3773" s="99" t="s">
        <v>5579</v>
      </c>
      <c r="F3773" s="103" t="s">
        <v>1375</v>
      </c>
      <c r="G3773" s="99" t="s">
        <v>1396</v>
      </c>
      <c r="H3773" s="103" t="s">
        <v>1397</v>
      </c>
      <c r="I3773" s="103" t="s">
        <v>1384</v>
      </c>
      <c r="J3773" s="99" t="s">
        <v>5580</v>
      </c>
    </row>
    <row r="3774" ht="33.75" spans="1:10">
      <c r="A3774" s="108"/>
      <c r="B3774" s="108"/>
      <c r="C3774" s="103" t="s">
        <v>1379</v>
      </c>
      <c r="D3774" s="103" t="s">
        <v>1439</v>
      </c>
      <c r="E3774" s="99" t="s">
        <v>5581</v>
      </c>
      <c r="F3774" s="103" t="s">
        <v>1375</v>
      </c>
      <c r="G3774" s="99" t="s">
        <v>1422</v>
      </c>
      <c r="H3774" s="103" t="s">
        <v>1397</v>
      </c>
      <c r="I3774" s="103" t="s">
        <v>1384</v>
      </c>
      <c r="J3774" s="99" t="s">
        <v>5582</v>
      </c>
    </row>
    <row r="3775" ht="56.25" spans="1:10">
      <c r="A3775" s="108"/>
      <c r="B3775" s="108"/>
      <c r="C3775" s="103" t="s">
        <v>1379</v>
      </c>
      <c r="D3775" s="103" t="s">
        <v>1439</v>
      </c>
      <c r="E3775" s="99" t="s">
        <v>5583</v>
      </c>
      <c r="F3775" s="103" t="s">
        <v>1375</v>
      </c>
      <c r="G3775" s="99" t="s">
        <v>1426</v>
      </c>
      <c r="H3775" s="103" t="s">
        <v>1397</v>
      </c>
      <c r="I3775" s="103" t="s">
        <v>1384</v>
      </c>
      <c r="J3775" s="99" t="s">
        <v>5584</v>
      </c>
    </row>
    <row r="3776" ht="56.25" spans="1:10">
      <c r="A3776" s="108"/>
      <c r="B3776" s="108"/>
      <c r="C3776" s="103" t="s">
        <v>1379</v>
      </c>
      <c r="D3776" s="103" t="s">
        <v>1439</v>
      </c>
      <c r="E3776" s="99" t="s">
        <v>5585</v>
      </c>
      <c r="F3776" s="103" t="s">
        <v>1375</v>
      </c>
      <c r="G3776" s="99" t="s">
        <v>1426</v>
      </c>
      <c r="H3776" s="103" t="s">
        <v>1397</v>
      </c>
      <c r="I3776" s="103" t="s">
        <v>1384</v>
      </c>
      <c r="J3776" s="99" t="s">
        <v>5586</v>
      </c>
    </row>
    <row r="3777" ht="33.75" spans="1:10">
      <c r="A3777" s="108"/>
      <c r="B3777" s="108"/>
      <c r="C3777" s="103" t="s">
        <v>1379</v>
      </c>
      <c r="D3777" s="103" t="s">
        <v>1439</v>
      </c>
      <c r="E3777" s="99" t="s">
        <v>5587</v>
      </c>
      <c r="F3777" s="103" t="s">
        <v>1375</v>
      </c>
      <c r="G3777" s="99" t="s">
        <v>1949</v>
      </c>
      <c r="H3777" s="103" t="s">
        <v>1397</v>
      </c>
      <c r="I3777" s="103" t="s">
        <v>1384</v>
      </c>
      <c r="J3777" s="99" t="s">
        <v>5588</v>
      </c>
    </row>
    <row r="3778" ht="45" spans="1:10">
      <c r="A3778" s="108"/>
      <c r="B3778" s="108"/>
      <c r="C3778" s="103" t="s">
        <v>1399</v>
      </c>
      <c r="D3778" s="103" t="s">
        <v>1543</v>
      </c>
      <c r="E3778" s="99" t="s">
        <v>5589</v>
      </c>
      <c r="F3778" s="103" t="s">
        <v>1375</v>
      </c>
      <c r="G3778" s="99" t="s">
        <v>5590</v>
      </c>
      <c r="H3778" s="103" t="s">
        <v>1536</v>
      </c>
      <c r="I3778" s="103" t="s">
        <v>1384</v>
      </c>
      <c r="J3778" s="99" t="s">
        <v>5591</v>
      </c>
    </row>
    <row r="3779" ht="56.25" spans="1:10">
      <c r="A3779" s="108"/>
      <c r="B3779" s="108"/>
      <c r="C3779" s="103" t="s">
        <v>1399</v>
      </c>
      <c r="D3779" s="103" t="s">
        <v>1400</v>
      </c>
      <c r="E3779" s="99" t="s">
        <v>5592</v>
      </c>
      <c r="F3779" s="103" t="s">
        <v>1375</v>
      </c>
      <c r="G3779" s="99" t="s">
        <v>1949</v>
      </c>
      <c r="H3779" s="103" t="s">
        <v>1397</v>
      </c>
      <c r="I3779" s="103" t="s">
        <v>1384</v>
      </c>
      <c r="J3779" s="99" t="s">
        <v>5593</v>
      </c>
    </row>
    <row r="3780" ht="101.25" spans="1:10">
      <c r="A3780" s="108"/>
      <c r="B3780" s="108"/>
      <c r="C3780" s="103" t="s">
        <v>1399</v>
      </c>
      <c r="D3780" s="103" t="s">
        <v>1400</v>
      </c>
      <c r="E3780" s="99" t="s">
        <v>5594</v>
      </c>
      <c r="F3780" s="103" t="s">
        <v>1375</v>
      </c>
      <c r="G3780" s="99" t="s">
        <v>5564</v>
      </c>
      <c r="H3780" s="103" t="s">
        <v>2337</v>
      </c>
      <c r="I3780" s="103" t="s">
        <v>1384</v>
      </c>
      <c r="J3780" s="99" t="s">
        <v>5565</v>
      </c>
    </row>
    <row r="3781" ht="45" spans="1:10">
      <c r="A3781" s="108"/>
      <c r="B3781" s="108"/>
      <c r="C3781" s="103" t="s">
        <v>1399</v>
      </c>
      <c r="D3781" s="103" t="s">
        <v>1617</v>
      </c>
      <c r="E3781" s="99" t="s">
        <v>5595</v>
      </c>
      <c r="F3781" s="103" t="s">
        <v>1375</v>
      </c>
      <c r="G3781" s="99" t="s">
        <v>1565</v>
      </c>
      <c r="H3781" s="103" t="s">
        <v>1397</v>
      </c>
      <c r="I3781" s="103" t="s">
        <v>1384</v>
      </c>
      <c r="J3781" s="99" t="s">
        <v>5596</v>
      </c>
    </row>
    <row r="3782" ht="45" spans="1:10">
      <c r="A3782" s="108"/>
      <c r="B3782" s="108"/>
      <c r="C3782" s="103" t="s">
        <v>1399</v>
      </c>
      <c r="D3782" s="103" t="s">
        <v>1617</v>
      </c>
      <c r="E3782" s="99" t="s">
        <v>5597</v>
      </c>
      <c r="F3782" s="103" t="s">
        <v>1375</v>
      </c>
      <c r="G3782" s="99" t="s">
        <v>4258</v>
      </c>
      <c r="H3782" s="103" t="s">
        <v>1397</v>
      </c>
      <c r="I3782" s="103" t="s">
        <v>1384</v>
      </c>
      <c r="J3782" s="99" t="s">
        <v>5598</v>
      </c>
    </row>
    <row r="3783" ht="33.75" spans="1:10">
      <c r="A3783" s="110"/>
      <c r="B3783" s="110"/>
      <c r="C3783" s="103" t="s">
        <v>1404</v>
      </c>
      <c r="D3783" s="103" t="s">
        <v>1405</v>
      </c>
      <c r="E3783" s="99" t="s">
        <v>5571</v>
      </c>
      <c r="F3783" s="103" t="s">
        <v>1375</v>
      </c>
      <c r="G3783" s="99" t="s">
        <v>4458</v>
      </c>
      <c r="H3783" s="103" t="s">
        <v>1397</v>
      </c>
      <c r="I3783" s="103" t="s">
        <v>1384</v>
      </c>
      <c r="J3783" s="99" t="s">
        <v>5599</v>
      </c>
    </row>
    <row r="3784" ht="22.5" spans="1:10">
      <c r="A3784" s="106" t="s">
        <v>5600</v>
      </c>
      <c r="B3784" s="106" t="s">
        <v>5601</v>
      </c>
      <c r="C3784" s="103" t="s">
        <v>1379</v>
      </c>
      <c r="D3784" s="103" t="s">
        <v>1380</v>
      </c>
      <c r="E3784" s="99" t="s">
        <v>5533</v>
      </c>
      <c r="F3784" s="103" t="s">
        <v>1841</v>
      </c>
      <c r="G3784" s="99" t="s">
        <v>5133</v>
      </c>
      <c r="H3784" s="103" t="s">
        <v>1775</v>
      </c>
      <c r="I3784" s="103" t="s">
        <v>1384</v>
      </c>
      <c r="J3784" s="99" t="s">
        <v>5534</v>
      </c>
    </row>
    <row r="3785" ht="33.75" spans="1:10">
      <c r="A3785" s="108"/>
      <c r="B3785" s="108"/>
      <c r="C3785" s="103" t="s">
        <v>1379</v>
      </c>
      <c r="D3785" s="103" t="s">
        <v>1439</v>
      </c>
      <c r="E3785" s="99" t="s">
        <v>5535</v>
      </c>
      <c r="F3785" s="103" t="s">
        <v>1375</v>
      </c>
      <c r="G3785" s="99" t="s">
        <v>5536</v>
      </c>
      <c r="H3785" s="103" t="s">
        <v>1397</v>
      </c>
      <c r="I3785" s="103" t="s">
        <v>1384</v>
      </c>
      <c r="J3785" s="99" t="s">
        <v>5537</v>
      </c>
    </row>
    <row r="3786" ht="33.75" spans="1:10">
      <c r="A3786" s="108"/>
      <c r="B3786" s="108"/>
      <c r="C3786" s="103" t="s">
        <v>1379</v>
      </c>
      <c r="D3786" s="103" t="s">
        <v>1394</v>
      </c>
      <c r="E3786" s="99" t="s">
        <v>5538</v>
      </c>
      <c r="F3786" s="103" t="s">
        <v>1375</v>
      </c>
      <c r="G3786" s="99" t="s">
        <v>1396</v>
      </c>
      <c r="H3786" s="103" t="s">
        <v>1397</v>
      </c>
      <c r="I3786" s="103" t="s">
        <v>1384</v>
      </c>
      <c r="J3786" s="99" t="s">
        <v>5539</v>
      </c>
    </row>
    <row r="3787" ht="33.75" spans="1:10">
      <c r="A3787" s="108"/>
      <c r="B3787" s="108"/>
      <c r="C3787" s="103" t="s">
        <v>1399</v>
      </c>
      <c r="D3787" s="103" t="s">
        <v>1543</v>
      </c>
      <c r="E3787" s="99" t="s">
        <v>5540</v>
      </c>
      <c r="F3787" s="103" t="s">
        <v>1375</v>
      </c>
      <c r="G3787" s="99" t="s">
        <v>5294</v>
      </c>
      <c r="H3787" s="103" t="s">
        <v>1397</v>
      </c>
      <c r="I3787" s="103" t="s">
        <v>1384</v>
      </c>
      <c r="J3787" s="99" t="s">
        <v>5541</v>
      </c>
    </row>
    <row r="3788" ht="45" spans="1:10">
      <c r="A3788" s="108"/>
      <c r="B3788" s="108"/>
      <c r="C3788" s="103" t="s">
        <v>1399</v>
      </c>
      <c r="D3788" s="103" t="s">
        <v>1400</v>
      </c>
      <c r="E3788" s="99" t="s">
        <v>5542</v>
      </c>
      <c r="F3788" s="103" t="s">
        <v>1375</v>
      </c>
      <c r="G3788" s="99" t="s">
        <v>1568</v>
      </c>
      <c r="H3788" s="103" t="s">
        <v>1397</v>
      </c>
      <c r="I3788" s="103" t="s">
        <v>1384</v>
      </c>
      <c r="J3788" s="99" t="s">
        <v>5543</v>
      </c>
    </row>
    <row r="3789" ht="33.75" spans="1:10">
      <c r="A3789" s="108"/>
      <c r="B3789" s="108"/>
      <c r="C3789" s="103" t="s">
        <v>1399</v>
      </c>
      <c r="D3789" s="103" t="s">
        <v>1617</v>
      </c>
      <c r="E3789" s="99" t="s">
        <v>5544</v>
      </c>
      <c r="F3789" s="103" t="s">
        <v>1841</v>
      </c>
      <c r="G3789" s="99" t="s">
        <v>5545</v>
      </c>
      <c r="H3789" s="103" t="s">
        <v>1397</v>
      </c>
      <c r="I3789" s="103" t="s">
        <v>1384</v>
      </c>
      <c r="J3789" s="99" t="s">
        <v>5546</v>
      </c>
    </row>
    <row r="3790" ht="33.75" spans="1:10">
      <c r="A3790" s="110"/>
      <c r="B3790" s="110"/>
      <c r="C3790" s="103" t="s">
        <v>1404</v>
      </c>
      <c r="D3790" s="103" t="s">
        <v>1405</v>
      </c>
      <c r="E3790" s="99" t="s">
        <v>5547</v>
      </c>
      <c r="F3790" s="103" t="s">
        <v>3236</v>
      </c>
      <c r="G3790" s="99" t="s">
        <v>1568</v>
      </c>
      <c r="H3790" s="103" t="s">
        <v>1397</v>
      </c>
      <c r="I3790" s="103" t="s">
        <v>1384</v>
      </c>
      <c r="J3790" s="99" t="s">
        <v>5548</v>
      </c>
    </row>
    <row r="3791" ht="78.75" spans="1:10">
      <c r="A3791" s="106" t="s">
        <v>5602</v>
      </c>
      <c r="B3791" s="106" t="s">
        <v>5603</v>
      </c>
      <c r="C3791" s="103" t="s">
        <v>1379</v>
      </c>
      <c r="D3791" s="103" t="s">
        <v>1380</v>
      </c>
      <c r="E3791" s="99" t="s">
        <v>5604</v>
      </c>
      <c r="F3791" s="103" t="s">
        <v>1375</v>
      </c>
      <c r="G3791" s="99" t="s">
        <v>5605</v>
      </c>
      <c r="H3791" s="103" t="s">
        <v>1678</v>
      </c>
      <c r="I3791" s="103" t="s">
        <v>1384</v>
      </c>
      <c r="J3791" s="99" t="s">
        <v>5606</v>
      </c>
    </row>
    <row r="3792" ht="22.5" spans="1:10">
      <c r="A3792" s="108"/>
      <c r="B3792" s="108"/>
      <c r="C3792" s="103" t="s">
        <v>1399</v>
      </c>
      <c r="D3792" s="103" t="s">
        <v>1617</v>
      </c>
      <c r="E3792" s="99" t="s">
        <v>5554</v>
      </c>
      <c r="F3792" s="103" t="s">
        <v>1375</v>
      </c>
      <c r="G3792" s="99" t="s">
        <v>1517</v>
      </c>
      <c r="H3792" s="103" t="s">
        <v>1397</v>
      </c>
      <c r="I3792" s="103" t="s">
        <v>1384</v>
      </c>
      <c r="J3792" s="99" t="s">
        <v>5555</v>
      </c>
    </row>
    <row r="3793" ht="45" spans="1:10">
      <c r="A3793" s="110"/>
      <c r="B3793" s="110"/>
      <c r="C3793" s="103" t="s">
        <v>1404</v>
      </c>
      <c r="D3793" s="103" t="s">
        <v>1405</v>
      </c>
      <c r="E3793" s="99" t="s">
        <v>5607</v>
      </c>
      <c r="F3793" s="103" t="s">
        <v>1375</v>
      </c>
      <c r="G3793" s="99" t="s">
        <v>1568</v>
      </c>
      <c r="H3793" s="103" t="s">
        <v>1397</v>
      </c>
      <c r="I3793" s="103" t="s">
        <v>1384</v>
      </c>
      <c r="J3793" s="99" t="s">
        <v>5608</v>
      </c>
    </row>
    <row r="3794" ht="33.75" spans="1:10">
      <c r="A3794" s="106" t="s">
        <v>5609</v>
      </c>
      <c r="B3794" s="106" t="s">
        <v>5610</v>
      </c>
      <c r="C3794" s="103" t="s">
        <v>1379</v>
      </c>
      <c r="D3794" s="103" t="s">
        <v>1380</v>
      </c>
      <c r="E3794" s="99" t="s">
        <v>5611</v>
      </c>
      <c r="F3794" s="103" t="s">
        <v>1841</v>
      </c>
      <c r="G3794" s="99" t="s">
        <v>5612</v>
      </c>
      <c r="H3794" s="103" t="s">
        <v>1775</v>
      </c>
      <c r="I3794" s="103" t="s">
        <v>1384</v>
      </c>
      <c r="J3794" s="99" t="s">
        <v>5613</v>
      </c>
    </row>
    <row r="3795" ht="33.75" spans="1:10">
      <c r="A3795" s="108"/>
      <c r="B3795" s="108"/>
      <c r="C3795" s="103" t="s">
        <v>1399</v>
      </c>
      <c r="D3795" s="103" t="s">
        <v>1617</v>
      </c>
      <c r="E3795" s="99" t="s">
        <v>5614</v>
      </c>
      <c r="F3795" s="103" t="s">
        <v>1841</v>
      </c>
      <c r="G3795" s="99" t="s">
        <v>3542</v>
      </c>
      <c r="H3795" s="103" t="s">
        <v>1397</v>
      </c>
      <c r="I3795" s="103" t="s">
        <v>1384</v>
      </c>
      <c r="J3795" s="99" t="s">
        <v>5615</v>
      </c>
    </row>
    <row r="3796" ht="45" spans="1:10">
      <c r="A3796" s="110"/>
      <c r="B3796" s="110"/>
      <c r="C3796" s="103" t="s">
        <v>1404</v>
      </c>
      <c r="D3796" s="103" t="s">
        <v>1405</v>
      </c>
      <c r="E3796" s="99" t="s">
        <v>5616</v>
      </c>
      <c r="F3796" s="103" t="s">
        <v>3236</v>
      </c>
      <c r="G3796" s="99" t="s">
        <v>1568</v>
      </c>
      <c r="H3796" s="103" t="s">
        <v>1397</v>
      </c>
      <c r="I3796" s="103" t="s">
        <v>1384</v>
      </c>
      <c r="J3796" s="99" t="s">
        <v>5617</v>
      </c>
    </row>
    <row r="3797" ht="112.5" spans="1:10">
      <c r="A3797" s="106" t="s">
        <v>5618</v>
      </c>
      <c r="B3797" s="106" t="s">
        <v>5619</v>
      </c>
      <c r="C3797" s="103" t="s">
        <v>1379</v>
      </c>
      <c r="D3797" s="103" t="s">
        <v>1380</v>
      </c>
      <c r="E3797" s="99" t="s">
        <v>5560</v>
      </c>
      <c r="F3797" s="103" t="s">
        <v>1375</v>
      </c>
      <c r="G3797" s="99" t="s">
        <v>5561</v>
      </c>
      <c r="H3797" s="103" t="s">
        <v>1470</v>
      </c>
      <c r="I3797" s="103" t="s">
        <v>1384</v>
      </c>
      <c r="J3797" s="99" t="s">
        <v>5620</v>
      </c>
    </row>
    <row r="3798" ht="101.25" spans="1:10">
      <c r="A3798" s="108"/>
      <c r="B3798" s="108"/>
      <c r="C3798" s="103" t="s">
        <v>1379</v>
      </c>
      <c r="D3798" s="103" t="s">
        <v>1439</v>
      </c>
      <c r="E3798" s="99" t="s">
        <v>5563</v>
      </c>
      <c r="F3798" s="103" t="s">
        <v>1375</v>
      </c>
      <c r="G3798" s="99" t="s">
        <v>5564</v>
      </c>
      <c r="H3798" s="103" t="s">
        <v>2337</v>
      </c>
      <c r="I3798" s="103" t="s">
        <v>1384</v>
      </c>
      <c r="J3798" s="99" t="s">
        <v>5565</v>
      </c>
    </row>
    <row r="3799" ht="45" spans="1:10">
      <c r="A3799" s="108"/>
      <c r="B3799" s="108"/>
      <c r="C3799" s="103" t="s">
        <v>1379</v>
      </c>
      <c r="D3799" s="103" t="s">
        <v>1394</v>
      </c>
      <c r="E3799" s="99" t="s">
        <v>5566</v>
      </c>
      <c r="F3799" s="103" t="s">
        <v>1375</v>
      </c>
      <c r="G3799" s="99" t="s">
        <v>2559</v>
      </c>
      <c r="H3799" s="103" t="s">
        <v>1397</v>
      </c>
      <c r="I3799" s="103" t="s">
        <v>1384</v>
      </c>
      <c r="J3799" s="99" t="s">
        <v>5621</v>
      </c>
    </row>
    <row r="3800" ht="56.25" spans="1:10">
      <c r="A3800" s="108"/>
      <c r="B3800" s="108"/>
      <c r="C3800" s="103" t="s">
        <v>1399</v>
      </c>
      <c r="D3800" s="103" t="s">
        <v>1617</v>
      </c>
      <c r="E3800" s="99" t="s">
        <v>5568</v>
      </c>
      <c r="F3800" s="103" t="s">
        <v>1375</v>
      </c>
      <c r="G3800" s="99" t="s">
        <v>5569</v>
      </c>
      <c r="H3800" s="103" t="s">
        <v>5520</v>
      </c>
      <c r="I3800" s="103" t="s">
        <v>1384</v>
      </c>
      <c r="J3800" s="99" t="s">
        <v>5570</v>
      </c>
    </row>
    <row r="3801" ht="33.75" spans="1:10">
      <c r="A3801" s="110"/>
      <c r="B3801" s="110"/>
      <c r="C3801" s="103" t="s">
        <v>1404</v>
      </c>
      <c r="D3801" s="103" t="s">
        <v>1405</v>
      </c>
      <c r="E3801" s="99" t="s">
        <v>5571</v>
      </c>
      <c r="F3801" s="103" t="s">
        <v>1375</v>
      </c>
      <c r="G3801" s="99" t="s">
        <v>4458</v>
      </c>
      <c r="H3801" s="103" t="s">
        <v>1397</v>
      </c>
      <c r="I3801" s="103" t="s">
        <v>1384</v>
      </c>
      <c r="J3801" s="99" t="s">
        <v>5599</v>
      </c>
    </row>
    <row r="3802" ht="22.5" spans="1:10">
      <c r="A3802" s="106" t="s">
        <v>5622</v>
      </c>
      <c r="B3802" s="106" t="s">
        <v>5532</v>
      </c>
      <c r="C3802" s="103" t="s">
        <v>1379</v>
      </c>
      <c r="D3802" s="103" t="s">
        <v>1380</v>
      </c>
      <c r="E3802" s="99" t="s">
        <v>5533</v>
      </c>
      <c r="F3802" s="103" t="s">
        <v>1841</v>
      </c>
      <c r="G3802" s="99" t="s">
        <v>2467</v>
      </c>
      <c r="H3802" s="103" t="s">
        <v>1775</v>
      </c>
      <c r="I3802" s="103" t="s">
        <v>1384</v>
      </c>
      <c r="J3802" s="99" t="s">
        <v>5534</v>
      </c>
    </row>
    <row r="3803" ht="33.75" spans="1:10">
      <c r="A3803" s="108"/>
      <c r="B3803" s="108"/>
      <c r="C3803" s="103" t="s">
        <v>1379</v>
      </c>
      <c r="D3803" s="103" t="s">
        <v>1439</v>
      </c>
      <c r="E3803" s="99" t="s">
        <v>5623</v>
      </c>
      <c r="F3803" s="103" t="s">
        <v>1375</v>
      </c>
      <c r="G3803" s="99" t="s">
        <v>5624</v>
      </c>
      <c r="H3803" s="103" t="s">
        <v>1397</v>
      </c>
      <c r="I3803" s="103" t="s">
        <v>1384</v>
      </c>
      <c r="J3803" s="99" t="s">
        <v>5625</v>
      </c>
    </row>
    <row r="3804" ht="33.75" spans="1:10">
      <c r="A3804" s="108"/>
      <c r="B3804" s="108"/>
      <c r="C3804" s="103" t="s">
        <v>1379</v>
      </c>
      <c r="D3804" s="103" t="s">
        <v>1394</v>
      </c>
      <c r="E3804" s="99" t="s">
        <v>5538</v>
      </c>
      <c r="F3804" s="103" t="s">
        <v>1375</v>
      </c>
      <c r="G3804" s="99" t="s">
        <v>1396</v>
      </c>
      <c r="H3804" s="103" t="s">
        <v>1397</v>
      </c>
      <c r="I3804" s="103" t="s">
        <v>1384</v>
      </c>
      <c r="J3804" s="99" t="s">
        <v>5539</v>
      </c>
    </row>
    <row r="3805" ht="33.75" spans="1:10">
      <c r="A3805" s="108"/>
      <c r="B3805" s="108"/>
      <c r="C3805" s="103" t="s">
        <v>1399</v>
      </c>
      <c r="D3805" s="103" t="s">
        <v>1543</v>
      </c>
      <c r="E3805" s="99" t="s">
        <v>5540</v>
      </c>
      <c r="F3805" s="103" t="s">
        <v>1375</v>
      </c>
      <c r="G3805" s="99" t="s">
        <v>5294</v>
      </c>
      <c r="H3805" s="103" t="s">
        <v>1397</v>
      </c>
      <c r="I3805" s="103" t="s">
        <v>1384</v>
      </c>
      <c r="J3805" s="99" t="s">
        <v>5541</v>
      </c>
    </row>
    <row r="3806" ht="45" spans="1:10">
      <c r="A3806" s="108"/>
      <c r="B3806" s="108"/>
      <c r="C3806" s="103" t="s">
        <v>1399</v>
      </c>
      <c r="D3806" s="103" t="s">
        <v>1400</v>
      </c>
      <c r="E3806" s="99" t="s">
        <v>5542</v>
      </c>
      <c r="F3806" s="103" t="s">
        <v>1375</v>
      </c>
      <c r="G3806" s="99" t="s">
        <v>1568</v>
      </c>
      <c r="H3806" s="103" t="s">
        <v>1397</v>
      </c>
      <c r="I3806" s="103" t="s">
        <v>1384</v>
      </c>
      <c r="J3806" s="99" t="s">
        <v>5543</v>
      </c>
    </row>
    <row r="3807" ht="33.75" spans="1:10">
      <c r="A3807" s="108"/>
      <c r="B3807" s="108"/>
      <c r="C3807" s="103" t="s">
        <v>1399</v>
      </c>
      <c r="D3807" s="103" t="s">
        <v>1617</v>
      </c>
      <c r="E3807" s="99" t="s">
        <v>5544</v>
      </c>
      <c r="F3807" s="103" t="s">
        <v>1841</v>
      </c>
      <c r="G3807" s="99" t="s">
        <v>5545</v>
      </c>
      <c r="H3807" s="103" t="s">
        <v>1397</v>
      </c>
      <c r="I3807" s="103" t="s">
        <v>1384</v>
      </c>
      <c r="J3807" s="99" t="s">
        <v>5546</v>
      </c>
    </row>
    <row r="3808" ht="33.75" spans="1:10">
      <c r="A3808" s="110"/>
      <c r="B3808" s="110"/>
      <c r="C3808" s="103" t="s">
        <v>1404</v>
      </c>
      <c r="D3808" s="103" t="s">
        <v>1405</v>
      </c>
      <c r="E3808" s="99" t="s">
        <v>5547</v>
      </c>
      <c r="F3808" s="103" t="s">
        <v>3236</v>
      </c>
      <c r="G3808" s="99" t="s">
        <v>1568</v>
      </c>
      <c r="H3808" s="103" t="s">
        <v>1397</v>
      </c>
      <c r="I3808" s="103" t="s">
        <v>1384</v>
      </c>
      <c r="J3808" s="99" t="s">
        <v>5548</v>
      </c>
    </row>
    <row r="3809" ht="33.75" spans="1:10">
      <c r="A3809" s="106" t="s">
        <v>5626</v>
      </c>
      <c r="B3809" s="106" t="s">
        <v>5627</v>
      </c>
      <c r="C3809" s="103" t="s">
        <v>1379</v>
      </c>
      <c r="D3809" s="103" t="s">
        <v>1380</v>
      </c>
      <c r="E3809" s="99" t="s">
        <v>5628</v>
      </c>
      <c r="F3809" s="103" t="s">
        <v>1375</v>
      </c>
      <c r="G3809" s="99" t="s">
        <v>5629</v>
      </c>
      <c r="H3809" s="103" t="s">
        <v>1775</v>
      </c>
      <c r="I3809" s="103" t="s">
        <v>1384</v>
      </c>
      <c r="J3809" s="99" t="s">
        <v>5630</v>
      </c>
    </row>
    <row r="3810" ht="45" spans="1:10">
      <c r="A3810" s="108"/>
      <c r="B3810" s="108"/>
      <c r="C3810" s="103" t="s">
        <v>1399</v>
      </c>
      <c r="D3810" s="103" t="s">
        <v>1617</v>
      </c>
      <c r="E3810" s="99" t="s">
        <v>5631</v>
      </c>
      <c r="F3810" s="103" t="s">
        <v>1375</v>
      </c>
      <c r="G3810" s="99" t="s">
        <v>5632</v>
      </c>
      <c r="H3810" s="103" t="s">
        <v>1397</v>
      </c>
      <c r="I3810" s="103" t="s">
        <v>1384</v>
      </c>
      <c r="J3810" s="99" t="s">
        <v>5633</v>
      </c>
    </row>
    <row r="3811" ht="45" spans="1:10">
      <c r="A3811" s="110"/>
      <c r="B3811" s="110"/>
      <c r="C3811" s="103" t="s">
        <v>1404</v>
      </c>
      <c r="D3811" s="103" t="s">
        <v>1405</v>
      </c>
      <c r="E3811" s="99" t="s">
        <v>5634</v>
      </c>
      <c r="F3811" s="103" t="s">
        <v>1375</v>
      </c>
      <c r="G3811" s="99" t="s">
        <v>1568</v>
      </c>
      <c r="H3811" s="103" t="s">
        <v>1397</v>
      </c>
      <c r="I3811" s="103" t="s">
        <v>1384</v>
      </c>
      <c r="J3811" s="99" t="s">
        <v>5635</v>
      </c>
    </row>
    <row r="3812" ht="33.75" spans="1:10">
      <c r="A3812" s="106" t="s">
        <v>5636</v>
      </c>
      <c r="B3812" s="106" t="s">
        <v>5637</v>
      </c>
      <c r="C3812" s="103" t="s">
        <v>1379</v>
      </c>
      <c r="D3812" s="103" t="s">
        <v>1439</v>
      </c>
      <c r="E3812" s="99" t="s">
        <v>5563</v>
      </c>
      <c r="F3812" s="103" t="s">
        <v>1375</v>
      </c>
      <c r="G3812" s="99" t="s">
        <v>1517</v>
      </c>
      <c r="H3812" s="103" t="s">
        <v>2337</v>
      </c>
      <c r="I3812" s="103" t="s">
        <v>1384</v>
      </c>
      <c r="J3812" s="99" t="s">
        <v>5638</v>
      </c>
    </row>
    <row r="3813" ht="45" spans="1:10">
      <c r="A3813" s="108"/>
      <c r="B3813" s="108"/>
      <c r="C3813" s="103" t="s">
        <v>1379</v>
      </c>
      <c r="D3813" s="103" t="s">
        <v>1439</v>
      </c>
      <c r="E3813" s="99" t="s">
        <v>5639</v>
      </c>
      <c r="F3813" s="103" t="s">
        <v>1375</v>
      </c>
      <c r="G3813" s="99" t="s">
        <v>2231</v>
      </c>
      <c r="H3813" s="103" t="s">
        <v>2337</v>
      </c>
      <c r="I3813" s="103" t="s">
        <v>1384</v>
      </c>
      <c r="J3813" s="99" t="s">
        <v>5640</v>
      </c>
    </row>
    <row r="3814" ht="45" spans="1:10">
      <c r="A3814" s="108"/>
      <c r="B3814" s="108"/>
      <c r="C3814" s="103" t="s">
        <v>1379</v>
      </c>
      <c r="D3814" s="103" t="s">
        <v>1394</v>
      </c>
      <c r="E3814" s="99" t="s">
        <v>5641</v>
      </c>
      <c r="F3814" s="103" t="s">
        <v>1375</v>
      </c>
      <c r="G3814" s="99" t="s">
        <v>1396</v>
      </c>
      <c r="H3814" s="103" t="s">
        <v>1397</v>
      </c>
      <c r="I3814" s="103" t="s">
        <v>1384</v>
      </c>
      <c r="J3814" s="99" t="s">
        <v>5642</v>
      </c>
    </row>
    <row r="3815" ht="33.75" spans="1:10">
      <c r="A3815" s="108"/>
      <c r="B3815" s="108"/>
      <c r="C3815" s="103" t="s">
        <v>1399</v>
      </c>
      <c r="D3815" s="103" t="s">
        <v>1617</v>
      </c>
      <c r="E3815" s="99" t="s">
        <v>5643</v>
      </c>
      <c r="F3815" s="103" t="s">
        <v>1375</v>
      </c>
      <c r="G3815" s="99" t="s">
        <v>5524</v>
      </c>
      <c r="H3815" s="103" t="s">
        <v>1397</v>
      </c>
      <c r="I3815" s="103" t="s">
        <v>1384</v>
      </c>
      <c r="J3815" s="99" t="s">
        <v>5644</v>
      </c>
    </row>
    <row r="3816" ht="22.5" spans="1:10">
      <c r="A3816" s="110"/>
      <c r="B3816" s="110"/>
      <c r="C3816" s="103" t="s">
        <v>1404</v>
      </c>
      <c r="D3816" s="103" t="s">
        <v>1405</v>
      </c>
      <c r="E3816" s="99" t="s">
        <v>4459</v>
      </c>
      <c r="F3816" s="103" t="s">
        <v>1375</v>
      </c>
      <c r="G3816" s="99" t="s">
        <v>1426</v>
      </c>
      <c r="H3816" s="103" t="s">
        <v>1397</v>
      </c>
      <c r="I3816" s="103" t="s">
        <v>1384</v>
      </c>
      <c r="J3816" s="99" t="s">
        <v>5645</v>
      </c>
    </row>
    <row r="3817" ht="33.75" spans="1:10">
      <c r="A3817" s="106" t="s">
        <v>5646</v>
      </c>
      <c r="B3817" s="106" t="s">
        <v>5647</v>
      </c>
      <c r="C3817" s="103" t="s">
        <v>1379</v>
      </c>
      <c r="D3817" s="103" t="s">
        <v>1380</v>
      </c>
      <c r="E3817" s="99" t="s">
        <v>5648</v>
      </c>
      <c r="F3817" s="103" t="s">
        <v>1375</v>
      </c>
      <c r="G3817" s="99" t="s">
        <v>5649</v>
      </c>
      <c r="H3817" s="103" t="s">
        <v>1775</v>
      </c>
      <c r="I3817" s="103" t="s">
        <v>1384</v>
      </c>
      <c r="J3817" s="99" t="s">
        <v>5650</v>
      </c>
    </row>
    <row r="3818" ht="33.75" spans="1:10">
      <c r="A3818" s="108"/>
      <c r="B3818" s="108"/>
      <c r="C3818" s="103" t="s">
        <v>1399</v>
      </c>
      <c r="D3818" s="103" t="s">
        <v>1617</v>
      </c>
      <c r="E3818" s="99" t="s">
        <v>5651</v>
      </c>
      <c r="F3818" s="103" t="s">
        <v>1375</v>
      </c>
      <c r="G3818" s="99" t="s">
        <v>2717</v>
      </c>
      <c r="H3818" s="103" t="s">
        <v>1775</v>
      </c>
      <c r="I3818" s="103" t="s">
        <v>1384</v>
      </c>
      <c r="J3818" s="99" t="s">
        <v>5652</v>
      </c>
    </row>
    <row r="3819" ht="45" spans="1:10">
      <c r="A3819" s="110"/>
      <c r="B3819" s="110"/>
      <c r="C3819" s="103" t="s">
        <v>1404</v>
      </c>
      <c r="D3819" s="103" t="s">
        <v>1405</v>
      </c>
      <c r="E3819" s="99" t="s">
        <v>5653</v>
      </c>
      <c r="F3819" s="103" t="s">
        <v>1375</v>
      </c>
      <c r="G3819" s="99" t="s">
        <v>1568</v>
      </c>
      <c r="H3819" s="103" t="s">
        <v>1397</v>
      </c>
      <c r="I3819" s="103" t="s">
        <v>1384</v>
      </c>
      <c r="J3819" s="99" t="s">
        <v>5654</v>
      </c>
    </row>
    <row r="3820" ht="202.5" spans="1:10">
      <c r="A3820" s="106" t="s">
        <v>5655</v>
      </c>
      <c r="B3820" s="106" t="s">
        <v>5656</v>
      </c>
      <c r="C3820" s="103" t="s">
        <v>1379</v>
      </c>
      <c r="D3820" s="103" t="s">
        <v>1380</v>
      </c>
      <c r="E3820" s="99" t="s">
        <v>5657</v>
      </c>
      <c r="F3820" s="103" t="s">
        <v>1375</v>
      </c>
      <c r="G3820" s="99" t="s">
        <v>1426</v>
      </c>
      <c r="H3820" s="103" t="s">
        <v>1397</v>
      </c>
      <c r="I3820" s="103" t="s">
        <v>1384</v>
      </c>
      <c r="J3820" s="99" t="s">
        <v>5658</v>
      </c>
    </row>
    <row r="3821" ht="112.5" spans="1:10">
      <c r="A3821" s="108"/>
      <c r="B3821" s="108"/>
      <c r="C3821" s="103" t="s">
        <v>1379</v>
      </c>
      <c r="D3821" s="103" t="s">
        <v>1439</v>
      </c>
      <c r="E3821" s="99" t="s">
        <v>5659</v>
      </c>
      <c r="F3821" s="103" t="s">
        <v>1375</v>
      </c>
      <c r="G3821" s="99" t="s">
        <v>1874</v>
      </c>
      <c r="H3821" s="103" t="s">
        <v>1397</v>
      </c>
      <c r="I3821" s="103" t="s">
        <v>1384</v>
      </c>
      <c r="J3821" s="99" t="s">
        <v>5660</v>
      </c>
    </row>
    <row r="3822" ht="78.75" spans="1:10">
      <c r="A3822" s="108"/>
      <c r="B3822" s="108"/>
      <c r="C3822" s="103" t="s">
        <v>1379</v>
      </c>
      <c r="D3822" s="103" t="s">
        <v>1394</v>
      </c>
      <c r="E3822" s="99" t="s">
        <v>5661</v>
      </c>
      <c r="F3822" s="103" t="s">
        <v>1375</v>
      </c>
      <c r="G3822" s="99" t="s">
        <v>2559</v>
      </c>
      <c r="H3822" s="103" t="s">
        <v>1397</v>
      </c>
      <c r="I3822" s="103" t="s">
        <v>1384</v>
      </c>
      <c r="J3822" s="99" t="s">
        <v>5662</v>
      </c>
    </row>
    <row r="3823" ht="101.25" spans="1:10">
      <c r="A3823" s="108"/>
      <c r="B3823" s="108"/>
      <c r="C3823" s="103" t="s">
        <v>1399</v>
      </c>
      <c r="D3823" s="103" t="s">
        <v>1617</v>
      </c>
      <c r="E3823" s="99" t="s">
        <v>5563</v>
      </c>
      <c r="F3823" s="103" t="s">
        <v>1375</v>
      </c>
      <c r="G3823" s="99" t="s">
        <v>5564</v>
      </c>
      <c r="H3823" s="103" t="s">
        <v>2337</v>
      </c>
      <c r="I3823" s="103" t="s">
        <v>1384</v>
      </c>
      <c r="J3823" s="99" t="s">
        <v>5565</v>
      </c>
    </row>
    <row r="3824" ht="33.75" spans="1:10">
      <c r="A3824" s="110"/>
      <c r="B3824" s="110"/>
      <c r="C3824" s="103" t="s">
        <v>1404</v>
      </c>
      <c r="D3824" s="103" t="s">
        <v>1405</v>
      </c>
      <c r="E3824" s="99" t="s">
        <v>5571</v>
      </c>
      <c r="F3824" s="103" t="s">
        <v>1375</v>
      </c>
      <c r="G3824" s="99" t="s">
        <v>4458</v>
      </c>
      <c r="H3824" s="103" t="s">
        <v>1397</v>
      </c>
      <c r="I3824" s="103" t="s">
        <v>1384</v>
      </c>
      <c r="J3824" s="99" t="s">
        <v>5599</v>
      </c>
    </row>
    <row r="3825" spans="1:10">
      <c r="A3825" s="99" t="s">
        <v>5663</v>
      </c>
      <c r="B3825" s="104"/>
      <c r="C3825" s="104"/>
      <c r="D3825" s="104"/>
      <c r="E3825" s="104"/>
      <c r="F3825" s="105"/>
      <c r="G3825" s="104"/>
      <c r="H3825" s="105"/>
      <c r="I3825" s="105"/>
      <c r="J3825" s="104"/>
    </row>
    <row r="3826" spans="1:10">
      <c r="A3826" s="99" t="s">
        <v>5664</v>
      </c>
      <c r="B3826" s="104"/>
      <c r="C3826" s="104"/>
      <c r="D3826" s="104"/>
      <c r="E3826" s="104"/>
      <c r="F3826" s="105"/>
      <c r="G3826" s="104"/>
      <c r="H3826" s="105"/>
      <c r="I3826" s="105"/>
      <c r="J3826" s="104"/>
    </row>
    <row r="3827" ht="45" spans="1:10">
      <c r="A3827" s="106" t="s">
        <v>5665</v>
      </c>
      <c r="B3827" s="106" t="s">
        <v>5666</v>
      </c>
      <c r="C3827" s="103" t="s">
        <v>1379</v>
      </c>
      <c r="D3827" s="103" t="s">
        <v>1380</v>
      </c>
      <c r="E3827" s="99" t="s">
        <v>5667</v>
      </c>
      <c r="F3827" s="103" t="s">
        <v>1375</v>
      </c>
      <c r="G3827" s="99" t="s">
        <v>1585</v>
      </c>
      <c r="H3827" s="103" t="s">
        <v>1678</v>
      </c>
      <c r="I3827" s="103" t="s">
        <v>1384</v>
      </c>
      <c r="J3827" s="99" t="s">
        <v>5667</v>
      </c>
    </row>
    <row r="3828" ht="56.25" spans="1:10">
      <c r="A3828" s="108"/>
      <c r="B3828" s="108"/>
      <c r="C3828" s="103" t="s">
        <v>1399</v>
      </c>
      <c r="D3828" s="103" t="s">
        <v>1400</v>
      </c>
      <c r="E3828" s="99" t="s">
        <v>5668</v>
      </c>
      <c r="F3828" s="103" t="s">
        <v>1375</v>
      </c>
      <c r="G3828" s="99" t="s">
        <v>5669</v>
      </c>
      <c r="H3828" s="103" t="s">
        <v>1397</v>
      </c>
      <c r="I3828" s="103" t="s">
        <v>1423</v>
      </c>
      <c r="J3828" s="99" t="s">
        <v>5668</v>
      </c>
    </row>
    <row r="3829" ht="22.5" spans="1:10">
      <c r="A3829" s="110"/>
      <c r="B3829" s="110"/>
      <c r="C3829" s="103" t="s">
        <v>1404</v>
      </c>
      <c r="D3829" s="103" t="s">
        <v>1405</v>
      </c>
      <c r="E3829" s="99" t="s">
        <v>5670</v>
      </c>
      <c r="F3829" s="103" t="s">
        <v>1375</v>
      </c>
      <c r="G3829" s="99" t="s">
        <v>4102</v>
      </c>
      <c r="H3829" s="103" t="s">
        <v>1397</v>
      </c>
      <c r="I3829" s="103" t="s">
        <v>1423</v>
      </c>
      <c r="J3829" s="99" t="s">
        <v>5670</v>
      </c>
    </row>
    <row r="3830" ht="56.25" spans="1:10">
      <c r="A3830" s="106" t="s">
        <v>5671</v>
      </c>
      <c r="B3830" s="106" t="s">
        <v>5672</v>
      </c>
      <c r="C3830" s="103" t="s">
        <v>1379</v>
      </c>
      <c r="D3830" s="103" t="s">
        <v>1583</v>
      </c>
      <c r="E3830" s="99" t="s">
        <v>5673</v>
      </c>
      <c r="F3830" s="103" t="s">
        <v>1375</v>
      </c>
      <c r="G3830" s="99" t="s">
        <v>5674</v>
      </c>
      <c r="H3830" s="103" t="s">
        <v>1586</v>
      </c>
      <c r="I3830" s="103" t="s">
        <v>1384</v>
      </c>
      <c r="J3830" s="99" t="s">
        <v>5673</v>
      </c>
    </row>
    <row r="3831" ht="112.5" spans="1:10">
      <c r="A3831" s="108"/>
      <c r="B3831" s="108"/>
      <c r="C3831" s="103" t="s">
        <v>1399</v>
      </c>
      <c r="D3831" s="103" t="s">
        <v>1400</v>
      </c>
      <c r="E3831" s="99" t="s">
        <v>5675</v>
      </c>
      <c r="F3831" s="103" t="s">
        <v>1375</v>
      </c>
      <c r="G3831" s="99" t="s">
        <v>5676</v>
      </c>
      <c r="H3831" s="103" t="s">
        <v>1397</v>
      </c>
      <c r="I3831" s="103" t="s">
        <v>1423</v>
      </c>
      <c r="J3831" s="99" t="s">
        <v>5675</v>
      </c>
    </row>
    <row r="3832" ht="56.25" spans="1:10">
      <c r="A3832" s="110"/>
      <c r="B3832" s="110"/>
      <c r="C3832" s="103" t="s">
        <v>1404</v>
      </c>
      <c r="D3832" s="103" t="s">
        <v>1405</v>
      </c>
      <c r="E3832" s="99" t="s">
        <v>5677</v>
      </c>
      <c r="F3832" s="103" t="s">
        <v>1375</v>
      </c>
      <c r="G3832" s="99" t="s">
        <v>1426</v>
      </c>
      <c r="H3832" s="103" t="s">
        <v>1397</v>
      </c>
      <c r="I3832" s="103" t="s">
        <v>1423</v>
      </c>
      <c r="J3832" s="99" t="s">
        <v>5678</v>
      </c>
    </row>
    <row r="3833" ht="123.75" spans="1:10">
      <c r="A3833" s="106" t="s">
        <v>5679</v>
      </c>
      <c r="B3833" s="106" t="s">
        <v>5680</v>
      </c>
      <c r="C3833" s="103" t="s">
        <v>1379</v>
      </c>
      <c r="D3833" s="103" t="s">
        <v>1583</v>
      </c>
      <c r="E3833" s="99" t="s">
        <v>5681</v>
      </c>
      <c r="F3833" s="103" t="s">
        <v>1375</v>
      </c>
      <c r="G3833" s="99" t="s">
        <v>2979</v>
      </c>
      <c r="H3833" s="103" t="s">
        <v>1586</v>
      </c>
      <c r="I3833" s="103" t="s">
        <v>1384</v>
      </c>
      <c r="J3833" s="99" t="s">
        <v>5681</v>
      </c>
    </row>
    <row r="3834" ht="78.75" spans="1:10">
      <c r="A3834" s="108"/>
      <c r="B3834" s="108"/>
      <c r="C3834" s="103" t="s">
        <v>1399</v>
      </c>
      <c r="D3834" s="103" t="s">
        <v>1400</v>
      </c>
      <c r="E3834" s="99" t="s">
        <v>5682</v>
      </c>
      <c r="F3834" s="103" t="s">
        <v>1375</v>
      </c>
      <c r="G3834" s="99" t="s">
        <v>5683</v>
      </c>
      <c r="H3834" s="103" t="s">
        <v>1397</v>
      </c>
      <c r="I3834" s="103" t="s">
        <v>1423</v>
      </c>
      <c r="J3834" s="99" t="s">
        <v>5682</v>
      </c>
    </row>
    <row r="3835" ht="22.5" spans="1:10">
      <c r="A3835" s="110"/>
      <c r="B3835" s="110"/>
      <c r="C3835" s="103" t="s">
        <v>1404</v>
      </c>
      <c r="D3835" s="103" t="s">
        <v>1405</v>
      </c>
      <c r="E3835" s="99" t="s">
        <v>5684</v>
      </c>
      <c r="F3835" s="103" t="s">
        <v>1375</v>
      </c>
      <c r="G3835" s="99" t="s">
        <v>1824</v>
      </c>
      <c r="H3835" s="103" t="s">
        <v>1397</v>
      </c>
      <c r="I3835" s="103" t="s">
        <v>1423</v>
      </c>
      <c r="J3835" s="99" t="s">
        <v>5684</v>
      </c>
    </row>
    <row r="3836" spans="1:10">
      <c r="A3836" s="99" t="s">
        <v>5685</v>
      </c>
      <c r="B3836" s="104"/>
      <c r="C3836" s="104"/>
      <c r="D3836" s="104"/>
      <c r="E3836" s="104"/>
      <c r="F3836" s="105"/>
      <c r="G3836" s="104"/>
      <c r="H3836" s="105"/>
      <c r="I3836" s="105"/>
      <c r="J3836" s="104"/>
    </row>
    <row r="3837" spans="1:10">
      <c r="A3837" s="99" t="s">
        <v>5686</v>
      </c>
      <c r="B3837" s="104"/>
      <c r="C3837" s="104"/>
      <c r="D3837" s="104"/>
      <c r="E3837" s="104"/>
      <c r="F3837" s="105"/>
      <c r="G3837" s="104"/>
      <c r="H3837" s="105"/>
      <c r="I3837" s="105"/>
      <c r="J3837" s="104"/>
    </row>
    <row r="3838" spans="1:10">
      <c r="A3838" s="99" t="s">
        <v>5687</v>
      </c>
      <c r="B3838" s="104"/>
      <c r="C3838" s="104"/>
      <c r="D3838" s="104"/>
      <c r="E3838" s="104"/>
      <c r="F3838" s="105"/>
      <c r="G3838" s="104"/>
      <c r="H3838" s="105"/>
      <c r="I3838" s="105"/>
      <c r="J3838" s="104"/>
    </row>
    <row r="3839" ht="33.75" spans="1:10">
      <c r="A3839" s="106" t="s">
        <v>5688</v>
      </c>
      <c r="B3839" s="106" t="s">
        <v>5689</v>
      </c>
      <c r="C3839" s="103" t="s">
        <v>1379</v>
      </c>
      <c r="D3839" s="103" t="s">
        <v>1380</v>
      </c>
      <c r="E3839" s="99" t="s">
        <v>5690</v>
      </c>
      <c r="F3839" s="103" t="s">
        <v>3236</v>
      </c>
      <c r="G3839" s="99" t="s">
        <v>5691</v>
      </c>
      <c r="H3839" s="103" t="s">
        <v>1397</v>
      </c>
      <c r="I3839" s="103" t="s">
        <v>1384</v>
      </c>
      <c r="J3839" s="99" t="s">
        <v>5692</v>
      </c>
    </row>
    <row r="3840" ht="33.75" spans="1:10">
      <c r="A3840" s="108"/>
      <c r="B3840" s="108"/>
      <c r="C3840" s="103" t="s">
        <v>1379</v>
      </c>
      <c r="D3840" s="103" t="s">
        <v>1380</v>
      </c>
      <c r="E3840" s="99" t="s">
        <v>5693</v>
      </c>
      <c r="F3840" s="103" t="s">
        <v>3236</v>
      </c>
      <c r="G3840" s="99" t="s">
        <v>1949</v>
      </c>
      <c r="H3840" s="103" t="s">
        <v>1397</v>
      </c>
      <c r="I3840" s="103" t="s">
        <v>1384</v>
      </c>
      <c r="J3840" s="99" t="s">
        <v>5692</v>
      </c>
    </row>
    <row r="3841" ht="33.75" spans="1:10">
      <c r="A3841" s="108"/>
      <c r="B3841" s="108"/>
      <c r="C3841" s="103" t="s">
        <v>1379</v>
      </c>
      <c r="D3841" s="103" t="s">
        <v>1380</v>
      </c>
      <c r="E3841" s="99" t="s">
        <v>5694</v>
      </c>
      <c r="F3841" s="103" t="s">
        <v>3236</v>
      </c>
      <c r="G3841" s="99" t="s">
        <v>1560</v>
      </c>
      <c r="H3841" s="103" t="s">
        <v>1397</v>
      </c>
      <c r="I3841" s="103" t="s">
        <v>1384</v>
      </c>
      <c r="J3841" s="99" t="s">
        <v>5692</v>
      </c>
    </row>
    <row r="3842" ht="33.75" spans="1:10">
      <c r="A3842" s="108"/>
      <c r="B3842" s="108"/>
      <c r="C3842" s="103" t="s">
        <v>1379</v>
      </c>
      <c r="D3842" s="103" t="s">
        <v>1439</v>
      </c>
      <c r="E3842" s="99" t="s">
        <v>5695</v>
      </c>
      <c r="F3842" s="103" t="s">
        <v>1375</v>
      </c>
      <c r="G3842" s="99" t="s">
        <v>1422</v>
      </c>
      <c r="H3842" s="103" t="s">
        <v>1397</v>
      </c>
      <c r="I3842" s="103" t="s">
        <v>1384</v>
      </c>
      <c r="J3842" s="99" t="s">
        <v>5692</v>
      </c>
    </row>
    <row r="3843" ht="33.75" spans="1:10">
      <c r="A3843" s="108"/>
      <c r="B3843" s="108"/>
      <c r="C3843" s="103" t="s">
        <v>1379</v>
      </c>
      <c r="D3843" s="103" t="s">
        <v>1439</v>
      </c>
      <c r="E3843" s="99" t="s">
        <v>5696</v>
      </c>
      <c r="F3843" s="103" t="s">
        <v>1375</v>
      </c>
      <c r="G3843" s="99" t="s">
        <v>5697</v>
      </c>
      <c r="H3843" s="103" t="s">
        <v>1397</v>
      </c>
      <c r="I3843" s="103" t="s">
        <v>1423</v>
      </c>
      <c r="J3843" s="99" t="s">
        <v>5692</v>
      </c>
    </row>
    <row r="3844" ht="22.5" spans="1:10">
      <c r="A3844" s="108"/>
      <c r="B3844" s="108"/>
      <c r="C3844" s="103" t="s">
        <v>1399</v>
      </c>
      <c r="D3844" s="103" t="s">
        <v>1400</v>
      </c>
      <c r="E3844" s="99" t="s">
        <v>5698</v>
      </c>
      <c r="F3844" s="103" t="s">
        <v>1528</v>
      </c>
      <c r="G3844" s="99" t="s">
        <v>1422</v>
      </c>
      <c r="H3844" s="103" t="s">
        <v>2145</v>
      </c>
      <c r="I3844" s="103" t="s">
        <v>1384</v>
      </c>
      <c r="J3844" s="99" t="s">
        <v>5699</v>
      </c>
    </row>
    <row r="3845" ht="22.5" spans="1:10">
      <c r="A3845" s="110"/>
      <c r="B3845" s="110"/>
      <c r="C3845" s="103" t="s">
        <v>1404</v>
      </c>
      <c r="D3845" s="103" t="s">
        <v>1405</v>
      </c>
      <c r="E3845" s="99" t="s">
        <v>5700</v>
      </c>
      <c r="F3845" s="103" t="s">
        <v>3236</v>
      </c>
      <c r="G3845" s="99" t="s">
        <v>1565</v>
      </c>
      <c r="H3845" s="103" t="s">
        <v>1397</v>
      </c>
      <c r="I3845" s="103" t="s">
        <v>1384</v>
      </c>
      <c r="J3845" s="99" t="s">
        <v>5699</v>
      </c>
    </row>
    <row r="3846" ht="45" spans="1:10">
      <c r="A3846" s="106" t="s">
        <v>5701</v>
      </c>
      <c r="B3846" s="106" t="s">
        <v>5702</v>
      </c>
      <c r="C3846" s="103" t="s">
        <v>1379</v>
      </c>
      <c r="D3846" s="103" t="s">
        <v>1380</v>
      </c>
      <c r="E3846" s="99" t="s">
        <v>5703</v>
      </c>
      <c r="F3846" s="103" t="s">
        <v>1375</v>
      </c>
      <c r="G3846" s="99" t="s">
        <v>5704</v>
      </c>
      <c r="H3846" s="103" t="s">
        <v>5705</v>
      </c>
      <c r="I3846" s="103" t="s">
        <v>1384</v>
      </c>
      <c r="J3846" s="99" t="s">
        <v>5706</v>
      </c>
    </row>
    <row r="3847" ht="45" spans="1:10">
      <c r="A3847" s="108"/>
      <c r="B3847" s="108"/>
      <c r="C3847" s="103" t="s">
        <v>1379</v>
      </c>
      <c r="D3847" s="103" t="s">
        <v>1394</v>
      </c>
      <c r="E3847" s="99" t="s">
        <v>5707</v>
      </c>
      <c r="F3847" s="103" t="s">
        <v>1375</v>
      </c>
      <c r="G3847" s="99" t="s">
        <v>1565</v>
      </c>
      <c r="H3847" s="103" t="s">
        <v>1397</v>
      </c>
      <c r="I3847" s="103" t="s">
        <v>1384</v>
      </c>
      <c r="J3847" s="99" t="s">
        <v>5706</v>
      </c>
    </row>
    <row r="3848" ht="45" spans="1:10">
      <c r="A3848" s="108"/>
      <c r="B3848" s="108"/>
      <c r="C3848" s="103" t="s">
        <v>1399</v>
      </c>
      <c r="D3848" s="103" t="s">
        <v>1400</v>
      </c>
      <c r="E3848" s="99" t="s">
        <v>5708</v>
      </c>
      <c r="F3848" s="103" t="s">
        <v>1375</v>
      </c>
      <c r="G3848" s="99" t="s">
        <v>1565</v>
      </c>
      <c r="H3848" s="103" t="s">
        <v>1397</v>
      </c>
      <c r="I3848" s="103" t="s">
        <v>1384</v>
      </c>
      <c r="J3848" s="99" t="s">
        <v>5706</v>
      </c>
    </row>
    <row r="3849" ht="22.5" spans="1:10">
      <c r="A3849" s="108"/>
      <c r="B3849" s="108"/>
      <c r="C3849" s="103" t="s">
        <v>1399</v>
      </c>
      <c r="D3849" s="103" t="s">
        <v>1503</v>
      </c>
      <c r="E3849" s="99" t="s">
        <v>5709</v>
      </c>
      <c r="F3849" s="103" t="s">
        <v>1375</v>
      </c>
      <c r="G3849" s="99" t="s">
        <v>1565</v>
      </c>
      <c r="H3849" s="103" t="s">
        <v>1397</v>
      </c>
      <c r="I3849" s="103" t="s">
        <v>1384</v>
      </c>
      <c r="J3849" s="99" t="s">
        <v>5710</v>
      </c>
    </row>
    <row r="3850" ht="22.5" spans="1:10">
      <c r="A3850" s="110"/>
      <c r="B3850" s="110"/>
      <c r="C3850" s="103" t="s">
        <v>1404</v>
      </c>
      <c r="D3850" s="103" t="s">
        <v>1405</v>
      </c>
      <c r="E3850" s="99" t="s">
        <v>1693</v>
      </c>
      <c r="F3850" s="103" t="s">
        <v>1375</v>
      </c>
      <c r="G3850" s="99" t="s">
        <v>1949</v>
      </c>
      <c r="H3850" s="103" t="s">
        <v>1397</v>
      </c>
      <c r="I3850" s="103" t="s">
        <v>1384</v>
      </c>
      <c r="J3850" s="99" t="s">
        <v>5711</v>
      </c>
    </row>
    <row r="3851" ht="45" spans="1:10">
      <c r="A3851" s="106" t="s">
        <v>5712</v>
      </c>
      <c r="B3851" s="106" t="s">
        <v>5713</v>
      </c>
      <c r="C3851" s="103" t="s">
        <v>1379</v>
      </c>
      <c r="D3851" s="103" t="s">
        <v>1380</v>
      </c>
      <c r="E3851" s="99" t="s">
        <v>5714</v>
      </c>
      <c r="F3851" s="103" t="s">
        <v>3236</v>
      </c>
      <c r="G3851" s="99" t="s">
        <v>2534</v>
      </c>
      <c r="H3851" s="103" t="s">
        <v>1775</v>
      </c>
      <c r="I3851" s="103" t="s">
        <v>1384</v>
      </c>
      <c r="J3851" s="99" t="s">
        <v>5715</v>
      </c>
    </row>
    <row r="3852" ht="45" spans="1:10">
      <c r="A3852" s="108"/>
      <c r="B3852" s="108"/>
      <c r="C3852" s="103" t="s">
        <v>1379</v>
      </c>
      <c r="D3852" s="103" t="s">
        <v>1380</v>
      </c>
      <c r="E3852" s="99" t="s">
        <v>5716</v>
      </c>
      <c r="F3852" s="103" t="s">
        <v>3236</v>
      </c>
      <c r="G3852" s="99" t="s">
        <v>1988</v>
      </c>
      <c r="H3852" s="103" t="s">
        <v>2643</v>
      </c>
      <c r="I3852" s="103" t="s">
        <v>1384</v>
      </c>
      <c r="J3852" s="99" t="s">
        <v>5715</v>
      </c>
    </row>
    <row r="3853" ht="45" spans="1:10">
      <c r="A3853" s="108"/>
      <c r="B3853" s="108"/>
      <c r="C3853" s="103" t="s">
        <v>1379</v>
      </c>
      <c r="D3853" s="103" t="s">
        <v>1380</v>
      </c>
      <c r="E3853" s="99" t="s">
        <v>5717</v>
      </c>
      <c r="F3853" s="103" t="s">
        <v>3236</v>
      </c>
      <c r="G3853" s="99" t="s">
        <v>2463</v>
      </c>
      <c r="H3853" s="103" t="s">
        <v>1678</v>
      </c>
      <c r="I3853" s="103" t="s">
        <v>1384</v>
      </c>
      <c r="J3853" s="99" t="s">
        <v>5715</v>
      </c>
    </row>
    <row r="3854" ht="45" spans="1:10">
      <c r="A3854" s="108"/>
      <c r="B3854" s="108"/>
      <c r="C3854" s="103" t="s">
        <v>1379</v>
      </c>
      <c r="D3854" s="103" t="s">
        <v>1439</v>
      </c>
      <c r="E3854" s="99" t="s">
        <v>5718</v>
      </c>
      <c r="F3854" s="103" t="s">
        <v>1375</v>
      </c>
      <c r="G3854" s="99" t="s">
        <v>1450</v>
      </c>
      <c r="H3854" s="103" t="s">
        <v>1397</v>
      </c>
      <c r="I3854" s="103" t="s">
        <v>1384</v>
      </c>
      <c r="J3854" s="99" t="s">
        <v>5719</v>
      </c>
    </row>
    <row r="3855" ht="45" spans="1:10">
      <c r="A3855" s="108"/>
      <c r="B3855" s="108"/>
      <c r="C3855" s="103" t="s">
        <v>1379</v>
      </c>
      <c r="D3855" s="103" t="s">
        <v>1394</v>
      </c>
      <c r="E3855" s="99" t="s">
        <v>5720</v>
      </c>
      <c r="F3855" s="103" t="s">
        <v>1375</v>
      </c>
      <c r="G3855" s="99" t="s">
        <v>1472</v>
      </c>
      <c r="H3855" s="103" t="s">
        <v>1397</v>
      </c>
      <c r="I3855" s="103" t="s">
        <v>1384</v>
      </c>
      <c r="J3855" s="99" t="s">
        <v>5719</v>
      </c>
    </row>
    <row r="3856" ht="45" spans="1:10">
      <c r="A3856" s="108"/>
      <c r="B3856" s="108"/>
      <c r="C3856" s="103" t="s">
        <v>1399</v>
      </c>
      <c r="D3856" s="103" t="s">
        <v>1400</v>
      </c>
      <c r="E3856" s="99" t="s">
        <v>5721</v>
      </c>
      <c r="F3856" s="103" t="s">
        <v>1375</v>
      </c>
      <c r="G3856" s="99" t="s">
        <v>5722</v>
      </c>
      <c r="H3856" s="103" t="s">
        <v>1678</v>
      </c>
      <c r="I3856" s="103" t="s">
        <v>1384</v>
      </c>
      <c r="J3856" s="99" t="s">
        <v>5719</v>
      </c>
    </row>
    <row r="3857" ht="45" spans="1:10">
      <c r="A3857" s="108"/>
      <c r="B3857" s="108"/>
      <c r="C3857" s="103" t="s">
        <v>1399</v>
      </c>
      <c r="D3857" s="103" t="s">
        <v>1503</v>
      </c>
      <c r="E3857" s="99" t="s">
        <v>5723</v>
      </c>
      <c r="F3857" s="103" t="s">
        <v>1375</v>
      </c>
      <c r="G3857" s="99" t="s">
        <v>4455</v>
      </c>
      <c r="H3857" s="103" t="s">
        <v>1397</v>
      </c>
      <c r="I3857" s="103" t="s">
        <v>1384</v>
      </c>
      <c r="J3857" s="99" t="s">
        <v>5719</v>
      </c>
    </row>
    <row r="3858" ht="45" spans="1:10">
      <c r="A3858" s="110"/>
      <c r="B3858" s="110"/>
      <c r="C3858" s="103" t="s">
        <v>1404</v>
      </c>
      <c r="D3858" s="103" t="s">
        <v>1405</v>
      </c>
      <c r="E3858" s="99" t="s">
        <v>5724</v>
      </c>
      <c r="F3858" s="103" t="s">
        <v>3236</v>
      </c>
      <c r="G3858" s="99" t="s">
        <v>1565</v>
      </c>
      <c r="H3858" s="103" t="s">
        <v>1397</v>
      </c>
      <c r="I3858" s="103" t="s">
        <v>1384</v>
      </c>
      <c r="J3858" s="99" t="s">
        <v>5715</v>
      </c>
    </row>
    <row r="3859" ht="45" spans="1:10">
      <c r="A3859" s="106" t="s">
        <v>5725</v>
      </c>
      <c r="B3859" s="106" t="s">
        <v>5726</v>
      </c>
      <c r="C3859" s="103" t="s">
        <v>1379</v>
      </c>
      <c r="D3859" s="103" t="s">
        <v>1380</v>
      </c>
      <c r="E3859" s="99" t="s">
        <v>5727</v>
      </c>
      <c r="F3859" s="103" t="s">
        <v>3236</v>
      </c>
      <c r="G3859" s="99" t="s">
        <v>1565</v>
      </c>
      <c r="H3859" s="103" t="s">
        <v>1397</v>
      </c>
      <c r="I3859" s="103" t="s">
        <v>1384</v>
      </c>
      <c r="J3859" s="99" t="s">
        <v>5728</v>
      </c>
    </row>
    <row r="3860" ht="33.75" spans="1:10">
      <c r="A3860" s="108"/>
      <c r="B3860" s="108"/>
      <c r="C3860" s="103" t="s">
        <v>1379</v>
      </c>
      <c r="D3860" s="103" t="s">
        <v>1380</v>
      </c>
      <c r="E3860" s="99" t="s">
        <v>5729</v>
      </c>
      <c r="F3860" s="103" t="s">
        <v>3236</v>
      </c>
      <c r="G3860" s="99" t="s">
        <v>5730</v>
      </c>
      <c r="H3860" s="103" t="s">
        <v>5731</v>
      </c>
      <c r="I3860" s="103" t="s">
        <v>1384</v>
      </c>
      <c r="J3860" s="99" t="s">
        <v>5728</v>
      </c>
    </row>
    <row r="3861" ht="33.75" spans="1:10">
      <c r="A3861" s="108"/>
      <c r="B3861" s="108"/>
      <c r="C3861" s="103" t="s">
        <v>1379</v>
      </c>
      <c r="D3861" s="103" t="s">
        <v>1439</v>
      </c>
      <c r="E3861" s="99" t="s">
        <v>5732</v>
      </c>
      <c r="F3861" s="103" t="s">
        <v>1375</v>
      </c>
      <c r="G3861" s="99" t="s">
        <v>2417</v>
      </c>
      <c r="H3861" s="103" t="s">
        <v>1397</v>
      </c>
      <c r="I3861" s="103" t="s">
        <v>1384</v>
      </c>
      <c r="J3861" s="99" t="s">
        <v>5728</v>
      </c>
    </row>
    <row r="3862" ht="33.75" spans="1:10">
      <c r="A3862" s="108"/>
      <c r="B3862" s="108"/>
      <c r="C3862" s="103" t="s">
        <v>1379</v>
      </c>
      <c r="D3862" s="103" t="s">
        <v>1394</v>
      </c>
      <c r="E3862" s="99" t="s">
        <v>5720</v>
      </c>
      <c r="F3862" s="103" t="s">
        <v>1375</v>
      </c>
      <c r="G3862" s="99" t="s">
        <v>1472</v>
      </c>
      <c r="H3862" s="103" t="s">
        <v>1397</v>
      </c>
      <c r="I3862" s="103" t="s">
        <v>1384</v>
      </c>
      <c r="J3862" s="99" t="s">
        <v>5728</v>
      </c>
    </row>
    <row r="3863" ht="33.75" spans="1:10">
      <c r="A3863" s="108"/>
      <c r="B3863" s="108"/>
      <c r="C3863" s="103" t="s">
        <v>1399</v>
      </c>
      <c r="D3863" s="103" t="s">
        <v>1543</v>
      </c>
      <c r="E3863" s="99" t="s">
        <v>5733</v>
      </c>
      <c r="F3863" s="103" t="s">
        <v>1375</v>
      </c>
      <c r="G3863" s="99" t="s">
        <v>4455</v>
      </c>
      <c r="H3863" s="103" t="s">
        <v>1397</v>
      </c>
      <c r="I3863" s="103" t="s">
        <v>1384</v>
      </c>
      <c r="J3863" s="99" t="s">
        <v>5734</v>
      </c>
    </row>
    <row r="3864" ht="33.75" spans="1:10">
      <c r="A3864" s="108"/>
      <c r="B3864" s="108"/>
      <c r="C3864" s="103" t="s">
        <v>1399</v>
      </c>
      <c r="D3864" s="103" t="s">
        <v>1400</v>
      </c>
      <c r="E3864" s="99" t="s">
        <v>5721</v>
      </c>
      <c r="F3864" s="103" t="s">
        <v>1375</v>
      </c>
      <c r="G3864" s="99" t="s">
        <v>5722</v>
      </c>
      <c r="H3864" s="103" t="s">
        <v>1678</v>
      </c>
      <c r="I3864" s="103" t="s">
        <v>1384</v>
      </c>
      <c r="J3864" s="99" t="s">
        <v>5728</v>
      </c>
    </row>
    <row r="3865" ht="33.75" spans="1:10">
      <c r="A3865" s="108"/>
      <c r="B3865" s="108"/>
      <c r="C3865" s="103" t="s">
        <v>1399</v>
      </c>
      <c r="D3865" s="103" t="s">
        <v>1617</v>
      </c>
      <c r="E3865" s="99" t="s">
        <v>5735</v>
      </c>
      <c r="F3865" s="103" t="s">
        <v>1375</v>
      </c>
      <c r="G3865" s="99" t="s">
        <v>5736</v>
      </c>
      <c r="H3865" s="103" t="s">
        <v>1397</v>
      </c>
      <c r="I3865" s="103" t="s">
        <v>1423</v>
      </c>
      <c r="J3865" s="99" t="s">
        <v>5734</v>
      </c>
    </row>
    <row r="3866" ht="33.75" spans="1:10">
      <c r="A3866" s="110"/>
      <c r="B3866" s="110"/>
      <c r="C3866" s="103" t="s">
        <v>1404</v>
      </c>
      <c r="D3866" s="103" t="s">
        <v>1405</v>
      </c>
      <c r="E3866" s="99" t="s">
        <v>5737</v>
      </c>
      <c r="F3866" s="103" t="s">
        <v>3236</v>
      </c>
      <c r="G3866" s="99" t="s">
        <v>1565</v>
      </c>
      <c r="H3866" s="103" t="s">
        <v>1397</v>
      </c>
      <c r="I3866" s="103" t="s">
        <v>1384</v>
      </c>
      <c r="J3866" s="99" t="s">
        <v>5728</v>
      </c>
    </row>
    <row r="3867" ht="33.75" spans="1:10">
      <c r="A3867" s="106" t="s">
        <v>5738</v>
      </c>
      <c r="B3867" s="106" t="s">
        <v>5739</v>
      </c>
      <c r="C3867" s="103" t="s">
        <v>1379</v>
      </c>
      <c r="D3867" s="103" t="s">
        <v>1380</v>
      </c>
      <c r="E3867" s="99" t="s">
        <v>5740</v>
      </c>
      <c r="F3867" s="103" t="s">
        <v>3236</v>
      </c>
      <c r="G3867" s="99" t="s">
        <v>1640</v>
      </c>
      <c r="H3867" s="103" t="s">
        <v>1586</v>
      </c>
      <c r="I3867" s="103" t="s">
        <v>1384</v>
      </c>
      <c r="J3867" s="99" t="s">
        <v>5741</v>
      </c>
    </row>
    <row r="3868" ht="33.75" spans="1:10">
      <c r="A3868" s="108"/>
      <c r="B3868" s="108"/>
      <c r="C3868" s="103" t="s">
        <v>1379</v>
      </c>
      <c r="D3868" s="103" t="s">
        <v>1380</v>
      </c>
      <c r="E3868" s="99" t="s">
        <v>5742</v>
      </c>
      <c r="F3868" s="103" t="s">
        <v>3236</v>
      </c>
      <c r="G3868" s="99" t="s">
        <v>5743</v>
      </c>
      <c r="H3868" s="103" t="s">
        <v>1397</v>
      </c>
      <c r="I3868" s="103" t="s">
        <v>1384</v>
      </c>
      <c r="J3868" s="99" t="s">
        <v>5741</v>
      </c>
    </row>
    <row r="3869" ht="33.75" spans="1:10">
      <c r="A3869" s="108"/>
      <c r="B3869" s="108"/>
      <c r="C3869" s="103" t="s">
        <v>1379</v>
      </c>
      <c r="D3869" s="103" t="s">
        <v>1380</v>
      </c>
      <c r="E3869" s="99" t="s">
        <v>5744</v>
      </c>
      <c r="F3869" s="103" t="s">
        <v>3236</v>
      </c>
      <c r="G3869" s="99" t="s">
        <v>1426</v>
      </c>
      <c r="H3869" s="103" t="s">
        <v>1397</v>
      </c>
      <c r="I3869" s="103" t="s">
        <v>1384</v>
      </c>
      <c r="J3869" s="99" t="s">
        <v>5741</v>
      </c>
    </row>
    <row r="3870" ht="33.75" spans="1:10">
      <c r="A3870" s="108"/>
      <c r="B3870" s="108"/>
      <c r="C3870" s="103" t="s">
        <v>1399</v>
      </c>
      <c r="D3870" s="103" t="s">
        <v>1400</v>
      </c>
      <c r="E3870" s="99" t="s">
        <v>5698</v>
      </c>
      <c r="F3870" s="103" t="s">
        <v>1528</v>
      </c>
      <c r="G3870" s="99" t="s">
        <v>1422</v>
      </c>
      <c r="H3870" s="103" t="s">
        <v>2145</v>
      </c>
      <c r="I3870" s="103" t="s">
        <v>1384</v>
      </c>
      <c r="J3870" s="99" t="s">
        <v>5741</v>
      </c>
    </row>
    <row r="3871" ht="33.75" spans="1:10">
      <c r="A3871" s="110"/>
      <c r="B3871" s="110"/>
      <c r="C3871" s="103" t="s">
        <v>1404</v>
      </c>
      <c r="D3871" s="103" t="s">
        <v>1405</v>
      </c>
      <c r="E3871" s="99" t="s">
        <v>5745</v>
      </c>
      <c r="F3871" s="103" t="s">
        <v>3236</v>
      </c>
      <c r="G3871" s="99" t="s">
        <v>1565</v>
      </c>
      <c r="H3871" s="103" t="s">
        <v>1397</v>
      </c>
      <c r="I3871" s="103" t="s">
        <v>1384</v>
      </c>
      <c r="J3871" s="99" t="s">
        <v>5741</v>
      </c>
    </row>
    <row r="3872" ht="45" spans="1:10">
      <c r="A3872" s="106" t="s">
        <v>5746</v>
      </c>
      <c r="B3872" s="106" t="s">
        <v>5747</v>
      </c>
      <c r="C3872" s="103" t="s">
        <v>1379</v>
      </c>
      <c r="D3872" s="103" t="s">
        <v>1380</v>
      </c>
      <c r="E3872" s="99" t="s">
        <v>5748</v>
      </c>
      <c r="F3872" s="103" t="s">
        <v>3236</v>
      </c>
      <c r="G3872" s="99" t="s">
        <v>1913</v>
      </c>
      <c r="H3872" s="103" t="s">
        <v>1713</v>
      </c>
      <c r="I3872" s="103" t="s">
        <v>1384</v>
      </c>
      <c r="J3872" s="99" t="s">
        <v>5749</v>
      </c>
    </row>
    <row r="3873" ht="45" spans="1:10">
      <c r="A3873" s="108"/>
      <c r="B3873" s="108"/>
      <c r="C3873" s="103" t="s">
        <v>1379</v>
      </c>
      <c r="D3873" s="103" t="s">
        <v>1380</v>
      </c>
      <c r="E3873" s="99" t="s">
        <v>5750</v>
      </c>
      <c r="F3873" s="103" t="s">
        <v>3236</v>
      </c>
      <c r="G3873" s="99" t="s">
        <v>1913</v>
      </c>
      <c r="H3873" s="103" t="s">
        <v>1470</v>
      </c>
      <c r="I3873" s="103" t="s">
        <v>1384</v>
      </c>
      <c r="J3873" s="99" t="s">
        <v>5749</v>
      </c>
    </row>
    <row r="3874" ht="45" spans="1:10">
      <c r="A3874" s="108"/>
      <c r="B3874" s="108"/>
      <c r="C3874" s="103" t="s">
        <v>1379</v>
      </c>
      <c r="D3874" s="103" t="s">
        <v>1439</v>
      </c>
      <c r="E3874" s="99" t="s">
        <v>5751</v>
      </c>
      <c r="F3874" s="103" t="s">
        <v>1375</v>
      </c>
      <c r="G3874" s="99" t="s">
        <v>5752</v>
      </c>
      <c r="H3874" s="103" t="s">
        <v>1397</v>
      </c>
      <c r="I3874" s="103" t="s">
        <v>1384</v>
      </c>
      <c r="J3874" s="99" t="s">
        <v>5749</v>
      </c>
    </row>
    <row r="3875" ht="45" spans="1:10">
      <c r="A3875" s="108"/>
      <c r="B3875" s="108"/>
      <c r="C3875" s="103" t="s">
        <v>1379</v>
      </c>
      <c r="D3875" s="103" t="s">
        <v>1394</v>
      </c>
      <c r="E3875" s="99" t="s">
        <v>5720</v>
      </c>
      <c r="F3875" s="103" t="s">
        <v>1375</v>
      </c>
      <c r="G3875" s="99" t="s">
        <v>1472</v>
      </c>
      <c r="H3875" s="103" t="s">
        <v>1397</v>
      </c>
      <c r="I3875" s="103" t="s">
        <v>1384</v>
      </c>
      <c r="J3875" s="99" t="s">
        <v>5749</v>
      </c>
    </row>
    <row r="3876" ht="33.75" spans="1:10">
      <c r="A3876" s="108"/>
      <c r="B3876" s="108"/>
      <c r="C3876" s="103" t="s">
        <v>1399</v>
      </c>
      <c r="D3876" s="103" t="s">
        <v>1400</v>
      </c>
      <c r="E3876" s="99" t="s">
        <v>5753</v>
      </c>
      <c r="F3876" s="103" t="s">
        <v>1528</v>
      </c>
      <c r="G3876" s="99" t="s">
        <v>5752</v>
      </c>
      <c r="H3876" s="103" t="s">
        <v>1397</v>
      </c>
      <c r="I3876" s="103" t="s">
        <v>1384</v>
      </c>
      <c r="J3876" s="99" t="s">
        <v>5754</v>
      </c>
    </row>
    <row r="3877" ht="33.75" spans="1:10">
      <c r="A3877" s="110"/>
      <c r="B3877" s="110"/>
      <c r="C3877" s="103" t="s">
        <v>1404</v>
      </c>
      <c r="D3877" s="103" t="s">
        <v>1405</v>
      </c>
      <c r="E3877" s="99" t="s">
        <v>5755</v>
      </c>
      <c r="F3877" s="103" t="s">
        <v>3236</v>
      </c>
      <c r="G3877" s="99" t="s">
        <v>1565</v>
      </c>
      <c r="H3877" s="103" t="s">
        <v>1397</v>
      </c>
      <c r="I3877" s="103" t="s">
        <v>1384</v>
      </c>
      <c r="J3877" s="99" t="s">
        <v>5756</v>
      </c>
    </row>
    <row r="3878" ht="22.5" spans="1:10">
      <c r="A3878" s="106" t="s">
        <v>5757</v>
      </c>
      <c r="B3878" s="106" t="s">
        <v>5710</v>
      </c>
      <c r="C3878" s="103" t="s">
        <v>1379</v>
      </c>
      <c r="D3878" s="103" t="s">
        <v>1380</v>
      </c>
      <c r="E3878" s="99" t="s">
        <v>5758</v>
      </c>
      <c r="F3878" s="103" t="s">
        <v>3236</v>
      </c>
      <c r="G3878" s="99" t="s">
        <v>5759</v>
      </c>
      <c r="H3878" s="103" t="s">
        <v>1388</v>
      </c>
      <c r="I3878" s="103" t="s">
        <v>1384</v>
      </c>
      <c r="J3878" s="99" t="s">
        <v>5711</v>
      </c>
    </row>
    <row r="3879" ht="22.5" spans="1:10">
      <c r="A3879" s="108"/>
      <c r="B3879" s="108"/>
      <c r="C3879" s="103" t="s">
        <v>1379</v>
      </c>
      <c r="D3879" s="103" t="s">
        <v>1380</v>
      </c>
      <c r="E3879" s="99" t="s">
        <v>5760</v>
      </c>
      <c r="F3879" s="103" t="s">
        <v>3236</v>
      </c>
      <c r="G3879" s="99" t="s">
        <v>1500</v>
      </c>
      <c r="H3879" s="103" t="s">
        <v>5761</v>
      </c>
      <c r="I3879" s="103" t="s">
        <v>1384</v>
      </c>
      <c r="J3879" s="99" t="s">
        <v>5711</v>
      </c>
    </row>
    <row r="3880" ht="22.5" spans="1:10">
      <c r="A3880" s="108"/>
      <c r="B3880" s="108"/>
      <c r="C3880" s="103" t="s">
        <v>1379</v>
      </c>
      <c r="D3880" s="103" t="s">
        <v>1380</v>
      </c>
      <c r="E3880" s="99" t="s">
        <v>5762</v>
      </c>
      <c r="F3880" s="103" t="s">
        <v>3236</v>
      </c>
      <c r="G3880" s="99" t="s">
        <v>5763</v>
      </c>
      <c r="H3880" s="103" t="s">
        <v>1413</v>
      </c>
      <c r="I3880" s="103" t="s">
        <v>1384</v>
      </c>
      <c r="J3880" s="99" t="s">
        <v>5711</v>
      </c>
    </row>
    <row r="3881" ht="22.5" spans="1:10">
      <c r="A3881" s="108"/>
      <c r="B3881" s="108"/>
      <c r="C3881" s="103" t="s">
        <v>1379</v>
      </c>
      <c r="D3881" s="103" t="s">
        <v>1394</v>
      </c>
      <c r="E3881" s="99" t="s">
        <v>5764</v>
      </c>
      <c r="F3881" s="103" t="s">
        <v>1375</v>
      </c>
      <c r="G3881" s="99" t="s">
        <v>1472</v>
      </c>
      <c r="H3881" s="103" t="s">
        <v>1397</v>
      </c>
      <c r="I3881" s="103" t="s">
        <v>1384</v>
      </c>
      <c r="J3881" s="99" t="s">
        <v>5710</v>
      </c>
    </row>
    <row r="3882" ht="22.5" spans="1:10">
      <c r="A3882" s="108"/>
      <c r="B3882" s="108"/>
      <c r="C3882" s="103" t="s">
        <v>1399</v>
      </c>
      <c r="D3882" s="103" t="s">
        <v>1400</v>
      </c>
      <c r="E3882" s="99" t="s">
        <v>5765</v>
      </c>
      <c r="F3882" s="103" t="s">
        <v>1375</v>
      </c>
      <c r="G3882" s="99" t="s">
        <v>3139</v>
      </c>
      <c r="H3882" s="103" t="s">
        <v>1397</v>
      </c>
      <c r="I3882" s="103" t="s">
        <v>1384</v>
      </c>
      <c r="J3882" s="99" t="s">
        <v>5710</v>
      </c>
    </row>
    <row r="3883" ht="22.5" spans="1:10">
      <c r="A3883" s="108"/>
      <c r="B3883" s="108"/>
      <c r="C3883" s="103" t="s">
        <v>1399</v>
      </c>
      <c r="D3883" s="103" t="s">
        <v>1503</v>
      </c>
      <c r="E3883" s="99" t="s">
        <v>5766</v>
      </c>
      <c r="F3883" s="103" t="s">
        <v>1375</v>
      </c>
      <c r="G3883" s="99" t="s">
        <v>3139</v>
      </c>
      <c r="H3883" s="103" t="s">
        <v>1397</v>
      </c>
      <c r="I3883" s="103" t="s">
        <v>1384</v>
      </c>
      <c r="J3883" s="99" t="s">
        <v>5710</v>
      </c>
    </row>
    <row r="3884" ht="22.5" spans="1:10">
      <c r="A3884" s="110"/>
      <c r="B3884" s="110"/>
      <c r="C3884" s="103" t="s">
        <v>1404</v>
      </c>
      <c r="D3884" s="103" t="s">
        <v>1405</v>
      </c>
      <c r="E3884" s="99" t="s">
        <v>5767</v>
      </c>
      <c r="F3884" s="103" t="s">
        <v>3236</v>
      </c>
      <c r="G3884" s="99" t="s">
        <v>1565</v>
      </c>
      <c r="H3884" s="103" t="s">
        <v>1397</v>
      </c>
      <c r="I3884" s="103" t="s">
        <v>1384</v>
      </c>
      <c r="J3884" s="99" t="s">
        <v>5711</v>
      </c>
    </row>
    <row r="3885" ht="45" spans="1:10">
      <c r="A3885" s="106" t="s">
        <v>5768</v>
      </c>
      <c r="B3885" s="106" t="s">
        <v>5769</v>
      </c>
      <c r="C3885" s="103" t="s">
        <v>1379</v>
      </c>
      <c r="D3885" s="103" t="s">
        <v>1380</v>
      </c>
      <c r="E3885" s="99" t="s">
        <v>5770</v>
      </c>
      <c r="F3885" s="103" t="s">
        <v>3236</v>
      </c>
      <c r="G3885" s="99" t="s">
        <v>2301</v>
      </c>
      <c r="H3885" s="103" t="s">
        <v>1713</v>
      </c>
      <c r="I3885" s="103" t="s">
        <v>1384</v>
      </c>
      <c r="J3885" s="99" t="s">
        <v>5715</v>
      </c>
    </row>
    <row r="3886" ht="45" spans="1:10">
      <c r="A3886" s="108"/>
      <c r="B3886" s="108"/>
      <c r="C3886" s="103" t="s">
        <v>1379</v>
      </c>
      <c r="D3886" s="103" t="s">
        <v>1380</v>
      </c>
      <c r="E3886" s="99" t="s">
        <v>5771</v>
      </c>
      <c r="F3886" s="103" t="s">
        <v>3236</v>
      </c>
      <c r="G3886" s="99" t="s">
        <v>1988</v>
      </c>
      <c r="H3886" s="103" t="s">
        <v>1388</v>
      </c>
      <c r="I3886" s="103" t="s">
        <v>1384</v>
      </c>
      <c r="J3886" s="99" t="s">
        <v>5715</v>
      </c>
    </row>
    <row r="3887" ht="45" spans="1:10">
      <c r="A3887" s="108"/>
      <c r="B3887" s="108"/>
      <c r="C3887" s="103" t="s">
        <v>1379</v>
      </c>
      <c r="D3887" s="103" t="s">
        <v>1380</v>
      </c>
      <c r="E3887" s="99" t="s">
        <v>5772</v>
      </c>
      <c r="F3887" s="103" t="s">
        <v>3236</v>
      </c>
      <c r="G3887" s="99" t="s">
        <v>5773</v>
      </c>
      <c r="H3887" s="103" t="s">
        <v>2186</v>
      </c>
      <c r="I3887" s="103" t="s">
        <v>1384</v>
      </c>
      <c r="J3887" s="99" t="s">
        <v>5715</v>
      </c>
    </row>
    <row r="3888" ht="45" spans="1:10">
      <c r="A3888" s="108"/>
      <c r="B3888" s="108"/>
      <c r="C3888" s="103" t="s">
        <v>1379</v>
      </c>
      <c r="D3888" s="103" t="s">
        <v>1439</v>
      </c>
      <c r="E3888" s="99" t="s">
        <v>5774</v>
      </c>
      <c r="F3888" s="103" t="s">
        <v>1375</v>
      </c>
      <c r="G3888" s="99" t="s">
        <v>1450</v>
      </c>
      <c r="H3888" s="103" t="s">
        <v>1397</v>
      </c>
      <c r="I3888" s="103" t="s">
        <v>1384</v>
      </c>
      <c r="J3888" s="99" t="s">
        <v>5719</v>
      </c>
    </row>
    <row r="3889" ht="45" spans="1:10">
      <c r="A3889" s="108"/>
      <c r="B3889" s="108"/>
      <c r="C3889" s="103" t="s">
        <v>1379</v>
      </c>
      <c r="D3889" s="103" t="s">
        <v>1394</v>
      </c>
      <c r="E3889" s="99" t="s">
        <v>5720</v>
      </c>
      <c r="F3889" s="103" t="s">
        <v>1375</v>
      </c>
      <c r="G3889" s="99" t="s">
        <v>1472</v>
      </c>
      <c r="H3889" s="103" t="s">
        <v>1397</v>
      </c>
      <c r="I3889" s="103" t="s">
        <v>1384</v>
      </c>
      <c r="J3889" s="99" t="s">
        <v>5719</v>
      </c>
    </row>
    <row r="3890" ht="45" spans="1:10">
      <c r="A3890" s="108"/>
      <c r="B3890" s="108"/>
      <c r="C3890" s="103" t="s">
        <v>1399</v>
      </c>
      <c r="D3890" s="103" t="s">
        <v>1400</v>
      </c>
      <c r="E3890" s="99" t="s">
        <v>5775</v>
      </c>
      <c r="F3890" s="103" t="s">
        <v>1528</v>
      </c>
      <c r="G3890" s="99" t="s">
        <v>3067</v>
      </c>
      <c r="H3890" s="103" t="s">
        <v>1397</v>
      </c>
      <c r="I3890" s="103" t="s">
        <v>1384</v>
      </c>
      <c r="J3890" s="99" t="s">
        <v>5715</v>
      </c>
    </row>
    <row r="3891" ht="45" spans="1:10">
      <c r="A3891" s="108"/>
      <c r="B3891" s="108"/>
      <c r="C3891" s="103" t="s">
        <v>1399</v>
      </c>
      <c r="D3891" s="103" t="s">
        <v>1400</v>
      </c>
      <c r="E3891" s="99" t="s">
        <v>5721</v>
      </c>
      <c r="F3891" s="103" t="s">
        <v>1375</v>
      </c>
      <c r="G3891" s="99" t="s">
        <v>5722</v>
      </c>
      <c r="H3891" s="103" t="s">
        <v>1678</v>
      </c>
      <c r="I3891" s="103" t="s">
        <v>1384</v>
      </c>
      <c r="J3891" s="99" t="s">
        <v>5719</v>
      </c>
    </row>
    <row r="3892" ht="45" spans="1:10">
      <c r="A3892" s="108"/>
      <c r="B3892" s="108"/>
      <c r="C3892" s="103" t="s">
        <v>1399</v>
      </c>
      <c r="D3892" s="103" t="s">
        <v>1503</v>
      </c>
      <c r="E3892" s="99" t="s">
        <v>5723</v>
      </c>
      <c r="F3892" s="103" t="s">
        <v>1375</v>
      </c>
      <c r="G3892" s="99" t="s">
        <v>4455</v>
      </c>
      <c r="H3892" s="103" t="s">
        <v>1397</v>
      </c>
      <c r="I3892" s="103" t="s">
        <v>1384</v>
      </c>
      <c r="J3892" s="99" t="s">
        <v>5719</v>
      </c>
    </row>
    <row r="3893" ht="45" spans="1:10">
      <c r="A3893" s="110"/>
      <c r="B3893" s="110"/>
      <c r="C3893" s="103" t="s">
        <v>1404</v>
      </c>
      <c r="D3893" s="103" t="s">
        <v>1405</v>
      </c>
      <c r="E3893" s="99" t="s">
        <v>5724</v>
      </c>
      <c r="F3893" s="103" t="s">
        <v>3236</v>
      </c>
      <c r="G3893" s="99" t="s">
        <v>1565</v>
      </c>
      <c r="H3893" s="103" t="s">
        <v>1397</v>
      </c>
      <c r="I3893" s="103" t="s">
        <v>1384</v>
      </c>
      <c r="J3893" s="99" t="s">
        <v>5715</v>
      </c>
    </row>
    <row r="3894" ht="67.5" spans="1:10">
      <c r="A3894" s="110"/>
      <c r="B3894" s="110"/>
      <c r="C3894" s="103" t="s">
        <v>1404</v>
      </c>
      <c r="D3894" s="103" t="s">
        <v>1405</v>
      </c>
      <c r="E3894" s="99" t="s">
        <v>1704</v>
      </c>
      <c r="F3894" s="103" t="s">
        <v>1487</v>
      </c>
      <c r="G3894" s="99" t="s">
        <v>1565</v>
      </c>
      <c r="H3894" s="103" t="s">
        <v>1397</v>
      </c>
      <c r="I3894" s="103" t="s">
        <v>1384</v>
      </c>
      <c r="J3894" s="99" t="s">
        <v>1705</v>
      </c>
    </row>
    <row r="3895" ht="33.75" spans="1:10">
      <c r="A3895" s="106" t="s">
        <v>5776</v>
      </c>
      <c r="B3895" s="106" t="s">
        <v>5777</v>
      </c>
      <c r="C3895" s="103" t="s">
        <v>1379</v>
      </c>
      <c r="D3895" s="103" t="s">
        <v>1380</v>
      </c>
      <c r="E3895" s="99" t="s">
        <v>5778</v>
      </c>
      <c r="F3895" s="103" t="s">
        <v>1375</v>
      </c>
      <c r="G3895" s="99" t="s">
        <v>1577</v>
      </c>
      <c r="H3895" s="103" t="s">
        <v>1397</v>
      </c>
      <c r="I3895" s="103" t="s">
        <v>1384</v>
      </c>
      <c r="J3895" s="99" t="s">
        <v>5728</v>
      </c>
    </row>
    <row r="3896" ht="45" spans="1:10">
      <c r="A3896" s="108"/>
      <c r="B3896" s="108"/>
      <c r="C3896" s="103" t="s">
        <v>1379</v>
      </c>
      <c r="D3896" s="103" t="s">
        <v>1380</v>
      </c>
      <c r="E3896" s="99" t="s">
        <v>5727</v>
      </c>
      <c r="F3896" s="103" t="s">
        <v>3236</v>
      </c>
      <c r="G3896" s="99" t="s">
        <v>1565</v>
      </c>
      <c r="H3896" s="103" t="s">
        <v>1397</v>
      </c>
      <c r="I3896" s="103" t="s">
        <v>1384</v>
      </c>
      <c r="J3896" s="99" t="s">
        <v>5728</v>
      </c>
    </row>
    <row r="3897" ht="33.75" spans="1:10">
      <c r="A3897" s="108"/>
      <c r="B3897" s="108"/>
      <c r="C3897" s="103" t="s">
        <v>1379</v>
      </c>
      <c r="D3897" s="103" t="s">
        <v>1380</v>
      </c>
      <c r="E3897" s="99" t="s">
        <v>5729</v>
      </c>
      <c r="F3897" s="103" t="s">
        <v>3236</v>
      </c>
      <c r="G3897" s="99" t="s">
        <v>5779</v>
      </c>
      <c r="H3897" s="103" t="s">
        <v>5731</v>
      </c>
      <c r="I3897" s="103" t="s">
        <v>1384</v>
      </c>
      <c r="J3897" s="99" t="s">
        <v>5728</v>
      </c>
    </row>
    <row r="3898" ht="33.75" spans="1:10">
      <c r="A3898" s="108"/>
      <c r="B3898" s="108"/>
      <c r="C3898" s="103" t="s">
        <v>1379</v>
      </c>
      <c r="D3898" s="103" t="s">
        <v>1439</v>
      </c>
      <c r="E3898" s="99" t="s">
        <v>5732</v>
      </c>
      <c r="F3898" s="103" t="s">
        <v>1375</v>
      </c>
      <c r="G3898" s="99" t="s">
        <v>1426</v>
      </c>
      <c r="H3898" s="103" t="s">
        <v>1397</v>
      </c>
      <c r="I3898" s="103" t="s">
        <v>1384</v>
      </c>
      <c r="J3898" s="99" t="s">
        <v>5728</v>
      </c>
    </row>
    <row r="3899" ht="33.75" spans="1:10">
      <c r="A3899" s="108"/>
      <c r="B3899" s="108"/>
      <c r="C3899" s="103" t="s">
        <v>1379</v>
      </c>
      <c r="D3899" s="103" t="s">
        <v>1394</v>
      </c>
      <c r="E3899" s="99" t="s">
        <v>5720</v>
      </c>
      <c r="F3899" s="103" t="s">
        <v>1375</v>
      </c>
      <c r="G3899" s="99" t="s">
        <v>1472</v>
      </c>
      <c r="H3899" s="103" t="s">
        <v>1397</v>
      </c>
      <c r="I3899" s="103" t="s">
        <v>1384</v>
      </c>
      <c r="J3899" s="99" t="s">
        <v>5728</v>
      </c>
    </row>
    <row r="3900" ht="33.75" spans="1:10">
      <c r="A3900" s="108"/>
      <c r="B3900" s="108"/>
      <c r="C3900" s="103" t="s">
        <v>1399</v>
      </c>
      <c r="D3900" s="103" t="s">
        <v>1543</v>
      </c>
      <c r="E3900" s="99" t="s">
        <v>5733</v>
      </c>
      <c r="F3900" s="103" t="s">
        <v>1375</v>
      </c>
      <c r="G3900" s="99" t="s">
        <v>4455</v>
      </c>
      <c r="H3900" s="103" t="s">
        <v>1397</v>
      </c>
      <c r="I3900" s="103" t="s">
        <v>1384</v>
      </c>
      <c r="J3900" s="99" t="s">
        <v>5734</v>
      </c>
    </row>
    <row r="3901" ht="33.75" spans="1:10">
      <c r="A3901" s="110"/>
      <c r="B3901" s="110"/>
      <c r="C3901" s="103" t="s">
        <v>1404</v>
      </c>
      <c r="D3901" s="103" t="s">
        <v>1405</v>
      </c>
      <c r="E3901" s="99" t="s">
        <v>5737</v>
      </c>
      <c r="F3901" s="103" t="s">
        <v>3236</v>
      </c>
      <c r="G3901" s="99" t="s">
        <v>1426</v>
      </c>
      <c r="H3901" s="103" t="s">
        <v>1397</v>
      </c>
      <c r="I3901" s="103" t="s">
        <v>1384</v>
      </c>
      <c r="J3901" s="99" t="s">
        <v>5728</v>
      </c>
    </row>
    <row r="3902" spans="1:10">
      <c r="A3902" s="106" t="s">
        <v>5780</v>
      </c>
      <c r="B3902" s="106" t="s">
        <v>5781</v>
      </c>
      <c r="C3902" s="103" t="s">
        <v>1379</v>
      </c>
      <c r="D3902" s="103" t="s">
        <v>1380</v>
      </c>
      <c r="E3902" s="99" t="s">
        <v>5782</v>
      </c>
      <c r="F3902" s="103" t="s">
        <v>3236</v>
      </c>
      <c r="G3902" s="99" t="s">
        <v>2304</v>
      </c>
      <c r="H3902" s="103" t="s">
        <v>1388</v>
      </c>
      <c r="I3902" s="103" t="s">
        <v>1384</v>
      </c>
      <c r="J3902" s="99" t="s">
        <v>5783</v>
      </c>
    </row>
    <row r="3903" spans="1:10">
      <c r="A3903" s="108"/>
      <c r="B3903" s="108"/>
      <c r="C3903" s="103" t="s">
        <v>1399</v>
      </c>
      <c r="D3903" s="103" t="s">
        <v>1400</v>
      </c>
      <c r="E3903" s="99" t="s">
        <v>5698</v>
      </c>
      <c r="F3903" s="103" t="s">
        <v>1528</v>
      </c>
      <c r="G3903" s="99" t="s">
        <v>1422</v>
      </c>
      <c r="H3903" s="103" t="s">
        <v>2145</v>
      </c>
      <c r="I3903" s="103" t="s">
        <v>1384</v>
      </c>
      <c r="J3903" s="99" t="s">
        <v>5783</v>
      </c>
    </row>
    <row r="3904" ht="22.5" spans="1:10">
      <c r="A3904" s="110"/>
      <c r="B3904" s="110"/>
      <c r="C3904" s="103" t="s">
        <v>1404</v>
      </c>
      <c r="D3904" s="103" t="s">
        <v>1405</v>
      </c>
      <c r="E3904" s="99" t="s">
        <v>5784</v>
      </c>
      <c r="F3904" s="103" t="s">
        <v>3236</v>
      </c>
      <c r="G3904" s="99" t="s">
        <v>1565</v>
      </c>
      <c r="H3904" s="103" t="s">
        <v>1397</v>
      </c>
      <c r="I3904" s="103" t="s">
        <v>1384</v>
      </c>
      <c r="J3904" s="99" t="s">
        <v>5783</v>
      </c>
    </row>
    <row r="3905" ht="78.75" spans="1:10">
      <c r="A3905" s="106" t="s">
        <v>5785</v>
      </c>
      <c r="B3905" s="106" t="s">
        <v>5786</v>
      </c>
      <c r="C3905" s="103" t="s">
        <v>1379</v>
      </c>
      <c r="D3905" s="103" t="s">
        <v>1380</v>
      </c>
      <c r="E3905" s="99" t="s">
        <v>5787</v>
      </c>
      <c r="F3905" s="103" t="s">
        <v>3236</v>
      </c>
      <c r="G3905" s="99" t="s">
        <v>5788</v>
      </c>
      <c r="H3905" s="103" t="s">
        <v>2374</v>
      </c>
      <c r="I3905" s="103" t="s">
        <v>1384</v>
      </c>
      <c r="J3905" s="99" t="s">
        <v>5789</v>
      </c>
    </row>
    <row r="3906" ht="78.75" spans="1:10">
      <c r="A3906" s="108"/>
      <c r="B3906" s="108"/>
      <c r="C3906" s="103" t="s">
        <v>1379</v>
      </c>
      <c r="D3906" s="103" t="s">
        <v>1380</v>
      </c>
      <c r="E3906" s="99" t="s">
        <v>5790</v>
      </c>
      <c r="F3906" s="103" t="s">
        <v>3236</v>
      </c>
      <c r="G3906" s="99" t="s">
        <v>5791</v>
      </c>
      <c r="H3906" s="103" t="s">
        <v>2643</v>
      </c>
      <c r="I3906" s="103" t="s">
        <v>1384</v>
      </c>
      <c r="J3906" s="99" t="s">
        <v>5789</v>
      </c>
    </row>
    <row r="3907" ht="78.75" spans="1:10">
      <c r="A3907" s="108"/>
      <c r="B3907" s="108"/>
      <c r="C3907" s="103" t="s">
        <v>1379</v>
      </c>
      <c r="D3907" s="103" t="s">
        <v>1439</v>
      </c>
      <c r="E3907" s="99" t="s">
        <v>5792</v>
      </c>
      <c r="F3907" s="103" t="s">
        <v>1375</v>
      </c>
      <c r="G3907" s="99" t="s">
        <v>5793</v>
      </c>
      <c r="H3907" s="103" t="s">
        <v>1397</v>
      </c>
      <c r="I3907" s="103" t="s">
        <v>1384</v>
      </c>
      <c r="J3907" s="99" t="s">
        <v>5789</v>
      </c>
    </row>
    <row r="3908" ht="78.75" spans="1:10">
      <c r="A3908" s="108"/>
      <c r="B3908" s="108"/>
      <c r="C3908" s="103" t="s">
        <v>1379</v>
      </c>
      <c r="D3908" s="103" t="s">
        <v>1394</v>
      </c>
      <c r="E3908" s="99" t="s">
        <v>5720</v>
      </c>
      <c r="F3908" s="103" t="s">
        <v>1375</v>
      </c>
      <c r="G3908" s="99" t="s">
        <v>1472</v>
      </c>
      <c r="H3908" s="103" t="s">
        <v>1397</v>
      </c>
      <c r="I3908" s="103" t="s">
        <v>1384</v>
      </c>
      <c r="J3908" s="99" t="s">
        <v>5789</v>
      </c>
    </row>
    <row r="3909" ht="78.75" spans="1:10">
      <c r="A3909" s="108"/>
      <c r="B3909" s="108"/>
      <c r="C3909" s="103" t="s">
        <v>1399</v>
      </c>
      <c r="D3909" s="103" t="s">
        <v>1503</v>
      </c>
      <c r="E3909" s="99" t="s">
        <v>5794</v>
      </c>
      <c r="F3909" s="103" t="s">
        <v>1375</v>
      </c>
      <c r="G3909" s="99" t="s">
        <v>4455</v>
      </c>
      <c r="H3909" s="103" t="s">
        <v>1397</v>
      </c>
      <c r="I3909" s="103" t="s">
        <v>1384</v>
      </c>
      <c r="J3909" s="99" t="s">
        <v>5789</v>
      </c>
    </row>
    <row r="3910" ht="78.75" spans="1:10">
      <c r="A3910" s="110"/>
      <c r="B3910" s="110"/>
      <c r="C3910" s="103" t="s">
        <v>1404</v>
      </c>
      <c r="D3910" s="103" t="s">
        <v>1405</v>
      </c>
      <c r="E3910" s="99" t="s">
        <v>5795</v>
      </c>
      <c r="F3910" s="103" t="s">
        <v>3236</v>
      </c>
      <c r="G3910" s="99" t="s">
        <v>1565</v>
      </c>
      <c r="H3910" s="103" t="s">
        <v>1397</v>
      </c>
      <c r="I3910" s="103" t="s">
        <v>1384</v>
      </c>
      <c r="J3910" s="99" t="s">
        <v>5789</v>
      </c>
    </row>
    <row r="3911" ht="22.5" spans="1:10">
      <c r="A3911" s="106" t="s">
        <v>5796</v>
      </c>
      <c r="B3911" s="106" t="s">
        <v>5739</v>
      </c>
      <c r="C3911" s="103" t="s">
        <v>1379</v>
      </c>
      <c r="D3911" s="103" t="s">
        <v>1380</v>
      </c>
      <c r="E3911" s="99" t="s">
        <v>5797</v>
      </c>
      <c r="F3911" s="103" t="s">
        <v>3236</v>
      </c>
      <c r="G3911" s="99" t="s">
        <v>1640</v>
      </c>
      <c r="H3911" s="103" t="s">
        <v>1586</v>
      </c>
      <c r="I3911" s="103" t="s">
        <v>1384</v>
      </c>
      <c r="J3911" s="99" t="s">
        <v>5798</v>
      </c>
    </row>
    <row r="3912" ht="22.5" spans="1:10">
      <c r="A3912" s="108"/>
      <c r="B3912" s="108"/>
      <c r="C3912" s="103" t="s">
        <v>1379</v>
      </c>
      <c r="D3912" s="103" t="s">
        <v>1380</v>
      </c>
      <c r="E3912" s="99" t="s">
        <v>5742</v>
      </c>
      <c r="F3912" s="103" t="s">
        <v>3236</v>
      </c>
      <c r="G3912" s="99" t="s">
        <v>5743</v>
      </c>
      <c r="H3912" s="103" t="s">
        <v>1397</v>
      </c>
      <c r="I3912" s="103" t="s">
        <v>1384</v>
      </c>
      <c r="J3912" s="99" t="s">
        <v>5798</v>
      </c>
    </row>
    <row r="3913" ht="22.5" spans="1:10">
      <c r="A3913" s="108"/>
      <c r="B3913" s="108"/>
      <c r="C3913" s="103" t="s">
        <v>1379</v>
      </c>
      <c r="D3913" s="103" t="s">
        <v>1380</v>
      </c>
      <c r="E3913" s="99" t="s">
        <v>5744</v>
      </c>
      <c r="F3913" s="103" t="s">
        <v>3236</v>
      </c>
      <c r="G3913" s="99" t="s">
        <v>1426</v>
      </c>
      <c r="H3913" s="103" t="s">
        <v>1397</v>
      </c>
      <c r="I3913" s="103" t="s">
        <v>1384</v>
      </c>
      <c r="J3913" s="99" t="s">
        <v>5798</v>
      </c>
    </row>
    <row r="3914" ht="22.5" spans="1:10">
      <c r="A3914" s="108"/>
      <c r="B3914" s="108"/>
      <c r="C3914" s="103" t="s">
        <v>1399</v>
      </c>
      <c r="D3914" s="103" t="s">
        <v>1400</v>
      </c>
      <c r="E3914" s="99" t="s">
        <v>5698</v>
      </c>
      <c r="F3914" s="103" t="s">
        <v>1528</v>
      </c>
      <c r="G3914" s="99" t="s">
        <v>1422</v>
      </c>
      <c r="H3914" s="103" t="s">
        <v>2145</v>
      </c>
      <c r="I3914" s="103" t="s">
        <v>1384</v>
      </c>
      <c r="J3914" s="99" t="s">
        <v>5798</v>
      </c>
    </row>
    <row r="3915" ht="22.5" spans="1:10">
      <c r="A3915" s="110"/>
      <c r="B3915" s="110"/>
      <c r="C3915" s="103" t="s">
        <v>1404</v>
      </c>
      <c r="D3915" s="103" t="s">
        <v>1405</v>
      </c>
      <c r="E3915" s="99" t="s">
        <v>5745</v>
      </c>
      <c r="F3915" s="103" t="s">
        <v>3236</v>
      </c>
      <c r="G3915" s="99" t="s">
        <v>1565</v>
      </c>
      <c r="H3915" s="103" t="s">
        <v>1397</v>
      </c>
      <c r="I3915" s="103" t="s">
        <v>1384</v>
      </c>
      <c r="J3915" s="99" t="s">
        <v>5798</v>
      </c>
    </row>
    <row r="3916" ht="22.5" spans="1:10">
      <c r="A3916" s="106" t="s">
        <v>5799</v>
      </c>
      <c r="B3916" s="106" t="s">
        <v>5739</v>
      </c>
      <c r="C3916" s="103" t="s">
        <v>1379</v>
      </c>
      <c r="D3916" s="103" t="s">
        <v>1380</v>
      </c>
      <c r="E3916" s="99" t="s">
        <v>5797</v>
      </c>
      <c r="F3916" s="103" t="s">
        <v>3236</v>
      </c>
      <c r="G3916" s="99" t="s">
        <v>1640</v>
      </c>
      <c r="H3916" s="103" t="s">
        <v>1586</v>
      </c>
      <c r="I3916" s="103" t="s">
        <v>1384</v>
      </c>
      <c r="J3916" s="99" t="s">
        <v>5798</v>
      </c>
    </row>
    <row r="3917" ht="22.5" spans="1:10">
      <c r="A3917" s="108"/>
      <c r="B3917" s="108"/>
      <c r="C3917" s="103" t="s">
        <v>1379</v>
      </c>
      <c r="D3917" s="103" t="s">
        <v>1380</v>
      </c>
      <c r="E3917" s="99" t="s">
        <v>5742</v>
      </c>
      <c r="F3917" s="103" t="s">
        <v>3236</v>
      </c>
      <c r="G3917" s="99" t="s">
        <v>5743</v>
      </c>
      <c r="H3917" s="103" t="s">
        <v>1397</v>
      </c>
      <c r="I3917" s="103" t="s">
        <v>1384</v>
      </c>
      <c r="J3917" s="99" t="s">
        <v>5798</v>
      </c>
    </row>
    <row r="3918" ht="22.5" spans="1:10">
      <c r="A3918" s="108"/>
      <c r="B3918" s="108"/>
      <c r="C3918" s="103" t="s">
        <v>1379</v>
      </c>
      <c r="D3918" s="103" t="s">
        <v>1380</v>
      </c>
      <c r="E3918" s="99" t="s">
        <v>5744</v>
      </c>
      <c r="F3918" s="103" t="s">
        <v>3236</v>
      </c>
      <c r="G3918" s="99" t="s">
        <v>1426</v>
      </c>
      <c r="H3918" s="103" t="s">
        <v>1397</v>
      </c>
      <c r="I3918" s="103" t="s">
        <v>1384</v>
      </c>
      <c r="J3918" s="99" t="s">
        <v>5798</v>
      </c>
    </row>
    <row r="3919" ht="22.5" spans="1:10">
      <c r="A3919" s="108"/>
      <c r="B3919" s="108"/>
      <c r="C3919" s="103" t="s">
        <v>1399</v>
      </c>
      <c r="D3919" s="103" t="s">
        <v>1400</v>
      </c>
      <c r="E3919" s="99" t="s">
        <v>5698</v>
      </c>
      <c r="F3919" s="103" t="s">
        <v>1528</v>
      </c>
      <c r="G3919" s="99" t="s">
        <v>1422</v>
      </c>
      <c r="H3919" s="103" t="s">
        <v>2145</v>
      </c>
      <c r="I3919" s="103" t="s">
        <v>1384</v>
      </c>
      <c r="J3919" s="99" t="s">
        <v>5798</v>
      </c>
    </row>
    <row r="3920" ht="22.5" spans="1:10">
      <c r="A3920" s="110"/>
      <c r="B3920" s="110"/>
      <c r="C3920" s="103" t="s">
        <v>1404</v>
      </c>
      <c r="D3920" s="103" t="s">
        <v>1405</v>
      </c>
      <c r="E3920" s="99" t="s">
        <v>5745</v>
      </c>
      <c r="F3920" s="103" t="s">
        <v>3236</v>
      </c>
      <c r="G3920" s="99" t="s">
        <v>1565</v>
      </c>
      <c r="H3920" s="103" t="s">
        <v>1397</v>
      </c>
      <c r="I3920" s="103" t="s">
        <v>1384</v>
      </c>
      <c r="J3920" s="99" t="s">
        <v>5798</v>
      </c>
    </row>
    <row r="3921" ht="45" spans="1:10">
      <c r="A3921" s="106" t="s">
        <v>5800</v>
      </c>
      <c r="B3921" s="106" t="s">
        <v>5777</v>
      </c>
      <c r="C3921" s="103" t="s">
        <v>1379</v>
      </c>
      <c r="D3921" s="103" t="s">
        <v>1380</v>
      </c>
      <c r="E3921" s="99" t="s">
        <v>5727</v>
      </c>
      <c r="F3921" s="103" t="s">
        <v>3236</v>
      </c>
      <c r="G3921" s="99" t="s">
        <v>1565</v>
      </c>
      <c r="H3921" s="103" t="s">
        <v>1397</v>
      </c>
      <c r="I3921" s="103" t="s">
        <v>1384</v>
      </c>
      <c r="J3921" s="99" t="s">
        <v>5728</v>
      </c>
    </row>
    <row r="3922" ht="33.75" spans="1:10">
      <c r="A3922" s="108"/>
      <c r="B3922" s="108"/>
      <c r="C3922" s="103" t="s">
        <v>1379</v>
      </c>
      <c r="D3922" s="103" t="s">
        <v>1380</v>
      </c>
      <c r="E3922" s="99" t="s">
        <v>5729</v>
      </c>
      <c r="F3922" s="103" t="s">
        <v>3236</v>
      </c>
      <c r="G3922" s="99" t="s">
        <v>5730</v>
      </c>
      <c r="H3922" s="103" t="s">
        <v>5731</v>
      </c>
      <c r="I3922" s="103" t="s">
        <v>1384</v>
      </c>
      <c r="J3922" s="99" t="s">
        <v>5728</v>
      </c>
    </row>
    <row r="3923" ht="33.75" spans="1:10">
      <c r="A3923" s="108"/>
      <c r="B3923" s="108"/>
      <c r="C3923" s="103" t="s">
        <v>1379</v>
      </c>
      <c r="D3923" s="103" t="s">
        <v>1439</v>
      </c>
      <c r="E3923" s="99" t="s">
        <v>5732</v>
      </c>
      <c r="F3923" s="103" t="s">
        <v>1375</v>
      </c>
      <c r="G3923" s="99" t="s">
        <v>2417</v>
      </c>
      <c r="H3923" s="103" t="s">
        <v>1397</v>
      </c>
      <c r="I3923" s="103" t="s">
        <v>1384</v>
      </c>
      <c r="J3923" s="99" t="s">
        <v>5728</v>
      </c>
    </row>
    <row r="3924" ht="33.75" spans="1:10">
      <c r="A3924" s="108"/>
      <c r="B3924" s="108"/>
      <c r="C3924" s="103" t="s">
        <v>1379</v>
      </c>
      <c r="D3924" s="103" t="s">
        <v>1394</v>
      </c>
      <c r="E3924" s="99" t="s">
        <v>5720</v>
      </c>
      <c r="F3924" s="103" t="s">
        <v>1375</v>
      </c>
      <c r="G3924" s="99" t="s">
        <v>1472</v>
      </c>
      <c r="H3924" s="103" t="s">
        <v>1397</v>
      </c>
      <c r="I3924" s="103" t="s">
        <v>1384</v>
      </c>
      <c r="J3924" s="99" t="s">
        <v>5728</v>
      </c>
    </row>
    <row r="3925" ht="33.75" spans="1:10">
      <c r="A3925" s="108"/>
      <c r="B3925" s="108"/>
      <c r="C3925" s="103" t="s">
        <v>1399</v>
      </c>
      <c r="D3925" s="103" t="s">
        <v>1543</v>
      </c>
      <c r="E3925" s="99" t="s">
        <v>5733</v>
      </c>
      <c r="F3925" s="103" t="s">
        <v>1375</v>
      </c>
      <c r="G3925" s="99" t="s">
        <v>4455</v>
      </c>
      <c r="H3925" s="103" t="s">
        <v>1397</v>
      </c>
      <c r="I3925" s="103" t="s">
        <v>1384</v>
      </c>
      <c r="J3925" s="99" t="s">
        <v>5734</v>
      </c>
    </row>
    <row r="3926" ht="33.75" spans="1:10">
      <c r="A3926" s="108"/>
      <c r="B3926" s="108"/>
      <c r="C3926" s="103" t="s">
        <v>1399</v>
      </c>
      <c r="D3926" s="103" t="s">
        <v>1400</v>
      </c>
      <c r="E3926" s="99" t="s">
        <v>5721</v>
      </c>
      <c r="F3926" s="103" t="s">
        <v>1375</v>
      </c>
      <c r="G3926" s="99" t="s">
        <v>5722</v>
      </c>
      <c r="H3926" s="103" t="s">
        <v>1678</v>
      </c>
      <c r="I3926" s="103" t="s">
        <v>1384</v>
      </c>
      <c r="J3926" s="99" t="s">
        <v>5728</v>
      </c>
    </row>
    <row r="3927" ht="33.75" spans="1:10">
      <c r="A3927" s="108"/>
      <c r="B3927" s="108"/>
      <c r="C3927" s="103" t="s">
        <v>1399</v>
      </c>
      <c r="D3927" s="103" t="s">
        <v>1617</v>
      </c>
      <c r="E3927" s="99" t="s">
        <v>5735</v>
      </c>
      <c r="F3927" s="103" t="s">
        <v>1375</v>
      </c>
      <c r="G3927" s="99" t="s">
        <v>5736</v>
      </c>
      <c r="H3927" s="103" t="s">
        <v>1397</v>
      </c>
      <c r="I3927" s="103" t="s">
        <v>1423</v>
      </c>
      <c r="J3927" s="99" t="s">
        <v>5734</v>
      </c>
    </row>
    <row r="3928" ht="33.75" spans="1:10">
      <c r="A3928" s="110"/>
      <c r="B3928" s="110"/>
      <c r="C3928" s="103" t="s">
        <v>1404</v>
      </c>
      <c r="D3928" s="103" t="s">
        <v>1405</v>
      </c>
      <c r="E3928" s="99" t="s">
        <v>5737</v>
      </c>
      <c r="F3928" s="103" t="s">
        <v>3236</v>
      </c>
      <c r="G3928" s="99" t="s">
        <v>1565</v>
      </c>
      <c r="H3928" s="103" t="s">
        <v>1397</v>
      </c>
      <c r="I3928" s="103" t="s">
        <v>1384</v>
      </c>
      <c r="J3928" s="99" t="s">
        <v>5728</v>
      </c>
    </row>
    <row r="3929" spans="1:10">
      <c r="A3929" s="99" t="s">
        <v>5801</v>
      </c>
      <c r="B3929" s="104"/>
      <c r="C3929" s="104"/>
      <c r="D3929" s="104"/>
      <c r="E3929" s="104"/>
      <c r="F3929" s="105"/>
      <c r="G3929" s="104"/>
      <c r="H3929" s="105"/>
      <c r="I3929" s="105"/>
      <c r="J3929" s="104"/>
    </row>
    <row r="3930" spans="1:10">
      <c r="A3930" s="99" t="s">
        <v>5802</v>
      </c>
      <c r="B3930" s="104"/>
      <c r="C3930" s="104"/>
      <c r="D3930" s="104"/>
      <c r="E3930" s="104"/>
      <c r="F3930" s="105"/>
      <c r="G3930" s="104"/>
      <c r="H3930" s="105"/>
      <c r="I3930" s="105"/>
      <c r="J3930" s="104"/>
    </row>
    <row r="3931" ht="90" spans="1:10">
      <c r="A3931" s="106" t="s">
        <v>5803</v>
      </c>
      <c r="B3931" s="106" t="s">
        <v>5804</v>
      </c>
      <c r="C3931" s="103" t="s">
        <v>1379</v>
      </c>
      <c r="D3931" s="103" t="s">
        <v>1380</v>
      </c>
      <c r="E3931" s="99" t="s">
        <v>5805</v>
      </c>
      <c r="F3931" s="103" t="s">
        <v>1528</v>
      </c>
      <c r="G3931" s="99" t="s">
        <v>2945</v>
      </c>
      <c r="H3931" s="103" t="s">
        <v>2145</v>
      </c>
      <c r="I3931" s="103" t="s">
        <v>1384</v>
      </c>
      <c r="J3931" s="99" t="s">
        <v>1925</v>
      </c>
    </row>
    <row r="3932" ht="135" spans="1:10">
      <c r="A3932" s="108"/>
      <c r="B3932" s="108"/>
      <c r="C3932" s="103" t="s">
        <v>1379</v>
      </c>
      <c r="D3932" s="103" t="s">
        <v>1439</v>
      </c>
      <c r="E3932" s="99" t="s">
        <v>5806</v>
      </c>
      <c r="F3932" s="103" t="s">
        <v>1528</v>
      </c>
      <c r="G3932" s="99" t="s">
        <v>1472</v>
      </c>
      <c r="H3932" s="103" t="s">
        <v>1397</v>
      </c>
      <c r="I3932" s="103" t="s">
        <v>1384</v>
      </c>
      <c r="J3932" s="99" t="s">
        <v>4644</v>
      </c>
    </row>
    <row r="3933" ht="90" spans="1:10">
      <c r="A3933" s="108"/>
      <c r="B3933" s="108"/>
      <c r="C3933" s="103" t="s">
        <v>1379</v>
      </c>
      <c r="D3933" s="103" t="s">
        <v>1439</v>
      </c>
      <c r="E3933" s="99" t="s">
        <v>5807</v>
      </c>
      <c r="F3933" s="103" t="s">
        <v>1528</v>
      </c>
      <c r="G3933" s="99" t="s">
        <v>2203</v>
      </c>
      <c r="H3933" s="103" t="s">
        <v>1397</v>
      </c>
      <c r="I3933" s="103" t="s">
        <v>1384</v>
      </c>
      <c r="J3933" s="99" t="s">
        <v>1533</v>
      </c>
    </row>
    <row r="3934" ht="101.25" spans="1:10">
      <c r="A3934" s="108"/>
      <c r="B3934" s="108"/>
      <c r="C3934" s="103" t="s">
        <v>1379</v>
      </c>
      <c r="D3934" s="103" t="s">
        <v>1439</v>
      </c>
      <c r="E3934" s="99" t="s">
        <v>5808</v>
      </c>
      <c r="F3934" s="103" t="s">
        <v>1487</v>
      </c>
      <c r="G3934" s="99" t="s">
        <v>1472</v>
      </c>
      <c r="H3934" s="103" t="s">
        <v>1397</v>
      </c>
      <c r="I3934" s="103" t="s">
        <v>1384</v>
      </c>
      <c r="J3934" s="99" t="s">
        <v>4640</v>
      </c>
    </row>
    <row r="3935" ht="112.5" spans="1:10">
      <c r="A3935" s="108"/>
      <c r="B3935" s="108"/>
      <c r="C3935" s="103" t="s">
        <v>1379</v>
      </c>
      <c r="D3935" s="103" t="s">
        <v>1394</v>
      </c>
      <c r="E3935" s="99" t="s">
        <v>5809</v>
      </c>
      <c r="F3935" s="103" t="s">
        <v>1528</v>
      </c>
      <c r="G3935" s="99" t="s">
        <v>1472</v>
      </c>
      <c r="H3935" s="103" t="s">
        <v>1397</v>
      </c>
      <c r="I3935" s="103" t="s">
        <v>1384</v>
      </c>
      <c r="J3935" s="99" t="s">
        <v>1928</v>
      </c>
    </row>
    <row r="3936" ht="56.25" spans="1:10">
      <c r="A3936" s="108"/>
      <c r="B3936" s="108"/>
      <c r="C3936" s="103" t="s">
        <v>1399</v>
      </c>
      <c r="D3936" s="103" t="s">
        <v>1400</v>
      </c>
      <c r="E3936" s="99" t="s">
        <v>5810</v>
      </c>
      <c r="F3936" s="103" t="s">
        <v>1528</v>
      </c>
      <c r="G3936" s="99" t="s">
        <v>1426</v>
      </c>
      <c r="H3936" s="103" t="s">
        <v>1397</v>
      </c>
      <c r="I3936" s="103" t="s">
        <v>1384</v>
      </c>
      <c r="J3936" s="99" t="s">
        <v>5031</v>
      </c>
    </row>
    <row r="3937" ht="45" spans="1:10">
      <c r="A3937" s="110"/>
      <c r="B3937" s="110"/>
      <c r="C3937" s="103" t="s">
        <v>1404</v>
      </c>
      <c r="D3937" s="103" t="s">
        <v>1405</v>
      </c>
      <c r="E3937" s="99" t="s">
        <v>1538</v>
      </c>
      <c r="F3937" s="103" t="s">
        <v>1487</v>
      </c>
      <c r="G3937" s="99" t="s">
        <v>1472</v>
      </c>
      <c r="H3937" s="103" t="s">
        <v>1397</v>
      </c>
      <c r="I3937" s="103" t="s">
        <v>1384</v>
      </c>
      <c r="J3937" s="99" t="s">
        <v>1540</v>
      </c>
    </row>
    <row r="3938" ht="101.25" spans="1:10">
      <c r="A3938" s="106" t="s">
        <v>5811</v>
      </c>
      <c r="B3938" s="106" t="s">
        <v>5812</v>
      </c>
      <c r="C3938" s="103" t="s">
        <v>1379</v>
      </c>
      <c r="D3938" s="103" t="s">
        <v>1583</v>
      </c>
      <c r="E3938" s="99" t="s">
        <v>5813</v>
      </c>
      <c r="F3938" s="103" t="s">
        <v>1841</v>
      </c>
      <c r="G3938" s="99" t="s">
        <v>1396</v>
      </c>
      <c r="H3938" s="103" t="s">
        <v>1397</v>
      </c>
      <c r="I3938" s="103" t="s">
        <v>1384</v>
      </c>
      <c r="J3938" s="99" t="s">
        <v>5814</v>
      </c>
    </row>
    <row r="3939" ht="56.25" spans="1:10">
      <c r="A3939" s="108"/>
      <c r="B3939" s="108"/>
      <c r="C3939" s="103" t="s">
        <v>1399</v>
      </c>
      <c r="D3939" s="103" t="s">
        <v>1400</v>
      </c>
      <c r="E3939" s="99" t="s">
        <v>2180</v>
      </c>
      <c r="F3939" s="103" t="s">
        <v>1487</v>
      </c>
      <c r="G3939" s="99" t="s">
        <v>5815</v>
      </c>
      <c r="H3939" s="103" t="s">
        <v>2182</v>
      </c>
      <c r="I3939" s="103" t="s">
        <v>1384</v>
      </c>
      <c r="J3939" s="99" t="s">
        <v>2183</v>
      </c>
    </row>
    <row r="3940" ht="33.75" spans="1:10">
      <c r="A3940" s="108"/>
      <c r="B3940" s="108"/>
      <c r="C3940" s="103" t="s">
        <v>1399</v>
      </c>
      <c r="D3940" s="103" t="s">
        <v>1503</v>
      </c>
      <c r="E3940" s="99" t="s">
        <v>5816</v>
      </c>
      <c r="F3940" s="103" t="s">
        <v>1487</v>
      </c>
      <c r="G3940" s="99" t="s">
        <v>1396</v>
      </c>
      <c r="H3940" s="103" t="s">
        <v>1397</v>
      </c>
      <c r="I3940" s="103" t="s">
        <v>1384</v>
      </c>
      <c r="J3940" s="99" t="s">
        <v>2192</v>
      </c>
    </row>
    <row r="3941" ht="146.25" spans="1:10">
      <c r="A3941" s="110"/>
      <c r="B3941" s="110"/>
      <c r="C3941" s="103" t="s">
        <v>1404</v>
      </c>
      <c r="D3941" s="103" t="s">
        <v>1405</v>
      </c>
      <c r="E3941" s="99" t="s">
        <v>1859</v>
      </c>
      <c r="F3941" s="103" t="s">
        <v>1487</v>
      </c>
      <c r="G3941" s="99" t="s">
        <v>5817</v>
      </c>
      <c r="H3941" s="103" t="s">
        <v>1397</v>
      </c>
      <c r="I3941" s="103" t="s">
        <v>1384</v>
      </c>
      <c r="J3941" s="99" t="s">
        <v>1860</v>
      </c>
    </row>
    <row r="3942" ht="135" spans="1:10">
      <c r="A3942" s="106" t="s">
        <v>5818</v>
      </c>
      <c r="B3942" s="106" t="s">
        <v>5819</v>
      </c>
      <c r="C3942" s="103" t="s">
        <v>1379</v>
      </c>
      <c r="D3942" s="103" t="s">
        <v>1380</v>
      </c>
      <c r="E3942" s="99" t="s">
        <v>5820</v>
      </c>
      <c r="F3942" s="103" t="s">
        <v>1487</v>
      </c>
      <c r="G3942" s="99" t="s">
        <v>1472</v>
      </c>
      <c r="H3942" s="103" t="s">
        <v>1397</v>
      </c>
      <c r="I3942" s="103" t="s">
        <v>1384</v>
      </c>
      <c r="J3942" s="99" t="s">
        <v>5821</v>
      </c>
    </row>
    <row r="3943" ht="78.75" spans="1:10">
      <c r="A3943" s="108"/>
      <c r="B3943" s="108"/>
      <c r="C3943" s="103" t="s">
        <v>1379</v>
      </c>
      <c r="D3943" s="103" t="s">
        <v>1380</v>
      </c>
      <c r="E3943" s="99" t="s">
        <v>1943</v>
      </c>
      <c r="F3943" s="103" t="s">
        <v>1487</v>
      </c>
      <c r="G3943" s="99" t="s">
        <v>1517</v>
      </c>
      <c r="H3943" s="103" t="s">
        <v>1944</v>
      </c>
      <c r="I3943" s="103" t="s">
        <v>1384</v>
      </c>
      <c r="J3943" s="99" t="s">
        <v>1945</v>
      </c>
    </row>
    <row r="3944" ht="123.75" spans="1:10">
      <c r="A3944" s="108"/>
      <c r="B3944" s="108"/>
      <c r="C3944" s="103" t="s">
        <v>1379</v>
      </c>
      <c r="D3944" s="103" t="s">
        <v>1439</v>
      </c>
      <c r="E3944" s="99" t="s">
        <v>1934</v>
      </c>
      <c r="F3944" s="103" t="s">
        <v>1487</v>
      </c>
      <c r="G3944" s="99" t="s">
        <v>1472</v>
      </c>
      <c r="H3944" s="103" t="s">
        <v>1397</v>
      </c>
      <c r="I3944" s="103" t="s">
        <v>1384</v>
      </c>
      <c r="J3944" s="99" t="s">
        <v>1935</v>
      </c>
    </row>
    <row r="3945" ht="112.5" spans="1:10">
      <c r="A3945" s="108"/>
      <c r="B3945" s="108"/>
      <c r="C3945" s="103" t="s">
        <v>1379</v>
      </c>
      <c r="D3945" s="103" t="s">
        <v>1394</v>
      </c>
      <c r="E3945" s="99" t="s">
        <v>1490</v>
      </c>
      <c r="F3945" s="103" t="s">
        <v>1487</v>
      </c>
      <c r="G3945" s="99" t="s">
        <v>1472</v>
      </c>
      <c r="H3945" s="103" t="s">
        <v>1397</v>
      </c>
      <c r="I3945" s="103" t="s">
        <v>1384</v>
      </c>
      <c r="J3945" s="99" t="s">
        <v>1491</v>
      </c>
    </row>
    <row r="3946" ht="123.75" spans="1:10">
      <c r="A3946" s="108"/>
      <c r="B3946" s="108"/>
      <c r="C3946" s="103" t="s">
        <v>1379</v>
      </c>
      <c r="D3946" s="103" t="s">
        <v>1394</v>
      </c>
      <c r="E3946" s="99" t="s">
        <v>1948</v>
      </c>
      <c r="F3946" s="103" t="s">
        <v>1487</v>
      </c>
      <c r="G3946" s="99" t="s">
        <v>1472</v>
      </c>
      <c r="H3946" s="103" t="s">
        <v>1397</v>
      </c>
      <c r="I3946" s="103" t="s">
        <v>1384</v>
      </c>
      <c r="J3946" s="99" t="s">
        <v>1950</v>
      </c>
    </row>
    <row r="3947" ht="67.5" spans="1:10">
      <c r="A3947" s="108"/>
      <c r="B3947" s="108"/>
      <c r="C3947" s="103" t="s">
        <v>1379</v>
      </c>
      <c r="D3947" s="103" t="s">
        <v>1583</v>
      </c>
      <c r="E3947" s="99" t="s">
        <v>1936</v>
      </c>
      <c r="F3947" s="103" t="s">
        <v>1528</v>
      </c>
      <c r="G3947" s="99" t="s">
        <v>5822</v>
      </c>
      <c r="H3947" s="103" t="s">
        <v>1586</v>
      </c>
      <c r="I3947" s="103" t="s">
        <v>1384</v>
      </c>
      <c r="J3947" s="99" t="s">
        <v>1938</v>
      </c>
    </row>
    <row r="3948" ht="146.25" spans="1:10">
      <c r="A3948" s="108"/>
      <c r="B3948" s="108"/>
      <c r="C3948" s="103" t="s">
        <v>1399</v>
      </c>
      <c r="D3948" s="103" t="s">
        <v>1400</v>
      </c>
      <c r="E3948" s="99" t="s">
        <v>5823</v>
      </c>
      <c r="F3948" s="103" t="s">
        <v>1487</v>
      </c>
      <c r="G3948" s="99" t="s">
        <v>1472</v>
      </c>
      <c r="H3948" s="103" t="s">
        <v>1397</v>
      </c>
      <c r="I3948" s="103" t="s">
        <v>1384</v>
      </c>
      <c r="J3948" s="99" t="s">
        <v>5824</v>
      </c>
    </row>
    <row r="3949" ht="146.25" spans="1:10">
      <c r="A3949" s="108"/>
      <c r="B3949" s="108"/>
      <c r="C3949" s="103" t="s">
        <v>1399</v>
      </c>
      <c r="D3949" s="103" t="s">
        <v>1400</v>
      </c>
      <c r="E3949" s="99" t="s">
        <v>5825</v>
      </c>
      <c r="F3949" s="103" t="s">
        <v>1487</v>
      </c>
      <c r="G3949" s="99" t="s">
        <v>1472</v>
      </c>
      <c r="H3949" s="103" t="s">
        <v>1397</v>
      </c>
      <c r="I3949" s="103" t="s">
        <v>1384</v>
      </c>
      <c r="J3949" s="99" t="s">
        <v>5826</v>
      </c>
    </row>
    <row r="3950" ht="146.25" spans="1:10">
      <c r="A3950" s="108"/>
      <c r="B3950" s="108"/>
      <c r="C3950" s="103" t="s">
        <v>1399</v>
      </c>
      <c r="D3950" s="103" t="s">
        <v>1400</v>
      </c>
      <c r="E3950" s="99" t="s">
        <v>1492</v>
      </c>
      <c r="F3950" s="103" t="s">
        <v>1487</v>
      </c>
      <c r="G3950" s="99" t="s">
        <v>1472</v>
      </c>
      <c r="H3950" s="103" t="s">
        <v>1397</v>
      </c>
      <c r="I3950" s="103" t="s">
        <v>1384</v>
      </c>
      <c r="J3950" s="99" t="s">
        <v>1493</v>
      </c>
    </row>
    <row r="3951" ht="56.25" spans="1:10">
      <c r="A3951" s="108"/>
      <c r="B3951" s="108"/>
      <c r="C3951" s="103" t="s">
        <v>1399</v>
      </c>
      <c r="D3951" s="103" t="s">
        <v>1503</v>
      </c>
      <c r="E3951" s="99" t="s">
        <v>1953</v>
      </c>
      <c r="F3951" s="103" t="s">
        <v>1528</v>
      </c>
      <c r="G3951" s="99" t="s">
        <v>5827</v>
      </c>
      <c r="H3951" s="103" t="s">
        <v>1505</v>
      </c>
      <c r="I3951" s="103" t="s">
        <v>1384</v>
      </c>
      <c r="J3951" s="99" t="s">
        <v>1954</v>
      </c>
    </row>
    <row r="3952" ht="157.5" spans="1:10">
      <c r="A3952" s="110"/>
      <c r="B3952" s="110"/>
      <c r="C3952" s="103" t="s">
        <v>1404</v>
      </c>
      <c r="D3952" s="103" t="s">
        <v>1405</v>
      </c>
      <c r="E3952" s="99" t="s">
        <v>1494</v>
      </c>
      <c r="F3952" s="103" t="s">
        <v>1487</v>
      </c>
      <c r="G3952" s="99" t="s">
        <v>1450</v>
      </c>
      <c r="H3952" s="103" t="s">
        <v>1397</v>
      </c>
      <c r="I3952" s="103" t="s">
        <v>1384</v>
      </c>
      <c r="J3952" s="99" t="s">
        <v>1496</v>
      </c>
    </row>
    <row r="3953" ht="135" spans="1:10">
      <c r="A3953" s="106" t="s">
        <v>5828</v>
      </c>
      <c r="B3953" s="106" t="s">
        <v>5829</v>
      </c>
      <c r="C3953" s="103" t="s">
        <v>1379</v>
      </c>
      <c r="D3953" s="103" t="s">
        <v>1380</v>
      </c>
      <c r="E3953" s="99" t="s">
        <v>5820</v>
      </c>
      <c r="F3953" s="103" t="s">
        <v>1487</v>
      </c>
      <c r="G3953" s="99" t="s">
        <v>1472</v>
      </c>
      <c r="H3953" s="103" t="s">
        <v>1397</v>
      </c>
      <c r="I3953" s="103" t="s">
        <v>1384</v>
      </c>
      <c r="J3953" s="99" t="s">
        <v>5821</v>
      </c>
    </row>
    <row r="3954" ht="78.75" spans="1:10">
      <c r="A3954" s="108"/>
      <c r="B3954" s="108"/>
      <c r="C3954" s="103" t="s">
        <v>1379</v>
      </c>
      <c r="D3954" s="103" t="s">
        <v>1380</v>
      </c>
      <c r="E3954" s="99" t="s">
        <v>1943</v>
      </c>
      <c r="F3954" s="103" t="s">
        <v>1487</v>
      </c>
      <c r="G3954" s="99" t="s">
        <v>1444</v>
      </c>
      <c r="H3954" s="103" t="s">
        <v>1944</v>
      </c>
      <c r="I3954" s="103" t="s">
        <v>1384</v>
      </c>
      <c r="J3954" s="99" t="s">
        <v>1945</v>
      </c>
    </row>
    <row r="3955" ht="146.25" spans="1:10">
      <c r="A3955" s="108"/>
      <c r="B3955" s="108"/>
      <c r="C3955" s="103" t="s">
        <v>1379</v>
      </c>
      <c r="D3955" s="103" t="s">
        <v>1380</v>
      </c>
      <c r="E3955" s="99" t="s">
        <v>5830</v>
      </c>
      <c r="F3955" s="103" t="s">
        <v>1487</v>
      </c>
      <c r="G3955" s="99" t="s">
        <v>1472</v>
      </c>
      <c r="H3955" s="103" t="s">
        <v>1397</v>
      </c>
      <c r="I3955" s="103" t="s">
        <v>1384</v>
      </c>
      <c r="J3955" s="99" t="s">
        <v>5831</v>
      </c>
    </row>
    <row r="3956" ht="123.75" spans="1:10">
      <c r="A3956" s="108"/>
      <c r="B3956" s="108"/>
      <c r="C3956" s="103" t="s">
        <v>1379</v>
      </c>
      <c r="D3956" s="103" t="s">
        <v>1439</v>
      </c>
      <c r="E3956" s="99" t="s">
        <v>1934</v>
      </c>
      <c r="F3956" s="103" t="s">
        <v>1487</v>
      </c>
      <c r="G3956" s="99" t="s">
        <v>1472</v>
      </c>
      <c r="H3956" s="103" t="s">
        <v>1397</v>
      </c>
      <c r="I3956" s="103" t="s">
        <v>1384</v>
      </c>
      <c r="J3956" s="99" t="s">
        <v>1935</v>
      </c>
    </row>
    <row r="3957" ht="112.5" spans="1:10">
      <c r="A3957" s="108"/>
      <c r="B3957" s="108"/>
      <c r="C3957" s="103" t="s">
        <v>1379</v>
      </c>
      <c r="D3957" s="103" t="s">
        <v>1394</v>
      </c>
      <c r="E3957" s="99" t="s">
        <v>1490</v>
      </c>
      <c r="F3957" s="103" t="s">
        <v>1487</v>
      </c>
      <c r="G3957" s="99" t="s">
        <v>1472</v>
      </c>
      <c r="H3957" s="103" t="s">
        <v>1397</v>
      </c>
      <c r="I3957" s="103" t="s">
        <v>1384</v>
      </c>
      <c r="J3957" s="99" t="s">
        <v>1491</v>
      </c>
    </row>
    <row r="3958" ht="123.75" spans="1:10">
      <c r="A3958" s="108"/>
      <c r="B3958" s="108"/>
      <c r="C3958" s="103" t="s">
        <v>1379</v>
      </c>
      <c r="D3958" s="103" t="s">
        <v>1394</v>
      </c>
      <c r="E3958" s="99" t="s">
        <v>1948</v>
      </c>
      <c r="F3958" s="103" t="s">
        <v>1487</v>
      </c>
      <c r="G3958" s="99" t="s">
        <v>1472</v>
      </c>
      <c r="H3958" s="103" t="s">
        <v>1397</v>
      </c>
      <c r="I3958" s="103" t="s">
        <v>1384</v>
      </c>
      <c r="J3958" s="99" t="s">
        <v>1950</v>
      </c>
    </row>
    <row r="3959" ht="90" spans="1:10">
      <c r="A3959" s="108"/>
      <c r="B3959" s="108"/>
      <c r="C3959" s="103" t="s">
        <v>1379</v>
      </c>
      <c r="D3959" s="103" t="s">
        <v>1394</v>
      </c>
      <c r="E3959" s="99" t="s">
        <v>5832</v>
      </c>
      <c r="F3959" s="103" t="s">
        <v>1841</v>
      </c>
      <c r="G3959" s="99" t="s">
        <v>1472</v>
      </c>
      <c r="H3959" s="103" t="s">
        <v>1397</v>
      </c>
      <c r="I3959" s="103" t="s">
        <v>1384</v>
      </c>
      <c r="J3959" s="99" t="s">
        <v>5833</v>
      </c>
    </row>
    <row r="3960" ht="67.5" spans="1:10">
      <c r="A3960" s="108"/>
      <c r="B3960" s="108"/>
      <c r="C3960" s="103" t="s">
        <v>1379</v>
      </c>
      <c r="D3960" s="103" t="s">
        <v>1583</v>
      </c>
      <c r="E3960" s="99" t="s">
        <v>1936</v>
      </c>
      <c r="F3960" s="103" t="s">
        <v>1528</v>
      </c>
      <c r="G3960" s="99" t="s">
        <v>5834</v>
      </c>
      <c r="H3960" s="103" t="s">
        <v>1586</v>
      </c>
      <c r="I3960" s="103" t="s">
        <v>1384</v>
      </c>
      <c r="J3960" s="99" t="s">
        <v>1938</v>
      </c>
    </row>
    <row r="3961" ht="146.25" spans="1:10">
      <c r="A3961" s="108"/>
      <c r="B3961" s="108"/>
      <c r="C3961" s="103" t="s">
        <v>1399</v>
      </c>
      <c r="D3961" s="103" t="s">
        <v>1400</v>
      </c>
      <c r="E3961" s="99" t="s">
        <v>5823</v>
      </c>
      <c r="F3961" s="103" t="s">
        <v>1487</v>
      </c>
      <c r="G3961" s="99" t="s">
        <v>1472</v>
      </c>
      <c r="H3961" s="103" t="s">
        <v>1397</v>
      </c>
      <c r="I3961" s="103" t="s">
        <v>1384</v>
      </c>
      <c r="J3961" s="99" t="s">
        <v>5824</v>
      </c>
    </row>
    <row r="3962" ht="146.25" spans="1:10">
      <c r="A3962" s="108"/>
      <c r="B3962" s="108"/>
      <c r="C3962" s="103" t="s">
        <v>1399</v>
      </c>
      <c r="D3962" s="103" t="s">
        <v>1400</v>
      </c>
      <c r="E3962" s="99" t="s">
        <v>5825</v>
      </c>
      <c r="F3962" s="103" t="s">
        <v>1487</v>
      </c>
      <c r="G3962" s="99" t="s">
        <v>1396</v>
      </c>
      <c r="H3962" s="103" t="s">
        <v>1397</v>
      </c>
      <c r="I3962" s="103" t="s">
        <v>1384</v>
      </c>
      <c r="J3962" s="99" t="s">
        <v>5826</v>
      </c>
    </row>
    <row r="3963" ht="146.25" spans="1:10">
      <c r="A3963" s="108"/>
      <c r="B3963" s="108"/>
      <c r="C3963" s="103" t="s">
        <v>1399</v>
      </c>
      <c r="D3963" s="103" t="s">
        <v>1400</v>
      </c>
      <c r="E3963" s="99" t="s">
        <v>1492</v>
      </c>
      <c r="F3963" s="103" t="s">
        <v>1487</v>
      </c>
      <c r="G3963" s="99" t="s">
        <v>1450</v>
      </c>
      <c r="H3963" s="103" t="s">
        <v>1397</v>
      </c>
      <c r="I3963" s="103" t="s">
        <v>1384</v>
      </c>
      <c r="J3963" s="99" t="s">
        <v>1493</v>
      </c>
    </row>
    <row r="3964" ht="56.25" spans="1:10">
      <c r="A3964" s="108"/>
      <c r="B3964" s="108"/>
      <c r="C3964" s="103" t="s">
        <v>1399</v>
      </c>
      <c r="D3964" s="103" t="s">
        <v>1503</v>
      </c>
      <c r="E3964" s="99" t="s">
        <v>1953</v>
      </c>
      <c r="F3964" s="103" t="s">
        <v>1528</v>
      </c>
      <c r="G3964" s="99" t="s">
        <v>5827</v>
      </c>
      <c r="H3964" s="103" t="s">
        <v>1505</v>
      </c>
      <c r="I3964" s="103" t="s">
        <v>1384</v>
      </c>
      <c r="J3964" s="99" t="s">
        <v>1954</v>
      </c>
    </row>
    <row r="3965" ht="157.5" spans="1:10">
      <c r="A3965" s="110"/>
      <c r="B3965" s="110"/>
      <c r="C3965" s="103" t="s">
        <v>1404</v>
      </c>
      <c r="D3965" s="103" t="s">
        <v>1405</v>
      </c>
      <c r="E3965" s="99" t="s">
        <v>1494</v>
      </c>
      <c r="F3965" s="103" t="s">
        <v>1487</v>
      </c>
      <c r="G3965" s="99" t="s">
        <v>1450</v>
      </c>
      <c r="H3965" s="103" t="s">
        <v>1397</v>
      </c>
      <c r="I3965" s="103" t="s">
        <v>1384</v>
      </c>
      <c r="J3965" s="99" t="s">
        <v>1496</v>
      </c>
    </row>
    <row r="3966" ht="135" spans="1:10">
      <c r="A3966" s="106" t="s">
        <v>5835</v>
      </c>
      <c r="B3966" s="106" t="s">
        <v>5836</v>
      </c>
      <c r="C3966" s="103" t="s">
        <v>1379</v>
      </c>
      <c r="D3966" s="103" t="s">
        <v>1380</v>
      </c>
      <c r="E3966" s="99" t="s">
        <v>5820</v>
      </c>
      <c r="F3966" s="103" t="s">
        <v>1487</v>
      </c>
      <c r="G3966" s="99" t="s">
        <v>1472</v>
      </c>
      <c r="H3966" s="103" t="s">
        <v>1397</v>
      </c>
      <c r="I3966" s="103" t="s">
        <v>1384</v>
      </c>
      <c r="J3966" s="99" t="s">
        <v>5821</v>
      </c>
    </row>
    <row r="3967" ht="78.75" spans="1:10">
      <c r="A3967" s="108"/>
      <c r="B3967" s="108"/>
      <c r="C3967" s="103" t="s">
        <v>1379</v>
      </c>
      <c r="D3967" s="103" t="s">
        <v>1380</v>
      </c>
      <c r="E3967" s="99" t="s">
        <v>1943</v>
      </c>
      <c r="F3967" s="103" t="s">
        <v>1487</v>
      </c>
      <c r="G3967" s="99" t="s">
        <v>1517</v>
      </c>
      <c r="H3967" s="103" t="s">
        <v>1944</v>
      </c>
      <c r="I3967" s="103" t="s">
        <v>1384</v>
      </c>
      <c r="J3967" s="99" t="s">
        <v>1945</v>
      </c>
    </row>
    <row r="3968" ht="146.25" spans="1:10">
      <c r="A3968" s="108"/>
      <c r="B3968" s="108"/>
      <c r="C3968" s="103" t="s">
        <v>1379</v>
      </c>
      <c r="D3968" s="103" t="s">
        <v>1380</v>
      </c>
      <c r="E3968" s="99" t="s">
        <v>5830</v>
      </c>
      <c r="F3968" s="103" t="s">
        <v>1487</v>
      </c>
      <c r="G3968" s="99" t="s">
        <v>1472</v>
      </c>
      <c r="H3968" s="103" t="s">
        <v>1397</v>
      </c>
      <c r="I3968" s="103" t="s">
        <v>1384</v>
      </c>
      <c r="J3968" s="99" t="s">
        <v>5831</v>
      </c>
    </row>
    <row r="3969" ht="123.75" spans="1:10">
      <c r="A3969" s="108"/>
      <c r="B3969" s="108"/>
      <c r="C3969" s="103" t="s">
        <v>1379</v>
      </c>
      <c r="D3969" s="103" t="s">
        <v>1439</v>
      </c>
      <c r="E3969" s="99" t="s">
        <v>1934</v>
      </c>
      <c r="F3969" s="103" t="s">
        <v>1487</v>
      </c>
      <c r="G3969" s="99" t="s">
        <v>1472</v>
      </c>
      <c r="H3969" s="103" t="s">
        <v>1397</v>
      </c>
      <c r="I3969" s="103" t="s">
        <v>1384</v>
      </c>
      <c r="J3969" s="99" t="s">
        <v>1935</v>
      </c>
    </row>
    <row r="3970" ht="112.5" spans="1:10">
      <c r="A3970" s="108"/>
      <c r="B3970" s="108"/>
      <c r="C3970" s="103" t="s">
        <v>1379</v>
      </c>
      <c r="D3970" s="103" t="s">
        <v>1394</v>
      </c>
      <c r="E3970" s="99" t="s">
        <v>1490</v>
      </c>
      <c r="F3970" s="103" t="s">
        <v>1487</v>
      </c>
      <c r="G3970" s="99" t="s">
        <v>1472</v>
      </c>
      <c r="H3970" s="103" t="s">
        <v>1397</v>
      </c>
      <c r="I3970" s="103" t="s">
        <v>1384</v>
      </c>
      <c r="J3970" s="99" t="s">
        <v>1491</v>
      </c>
    </row>
    <row r="3971" ht="123.75" spans="1:10">
      <c r="A3971" s="108"/>
      <c r="B3971" s="108"/>
      <c r="C3971" s="103" t="s">
        <v>1379</v>
      </c>
      <c r="D3971" s="103" t="s">
        <v>1394</v>
      </c>
      <c r="E3971" s="99" t="s">
        <v>1948</v>
      </c>
      <c r="F3971" s="103" t="s">
        <v>1487</v>
      </c>
      <c r="G3971" s="99" t="s">
        <v>1472</v>
      </c>
      <c r="H3971" s="103" t="s">
        <v>1397</v>
      </c>
      <c r="I3971" s="103" t="s">
        <v>1384</v>
      </c>
      <c r="J3971" s="99" t="s">
        <v>1950</v>
      </c>
    </row>
    <row r="3972" ht="67.5" spans="1:10">
      <c r="A3972" s="108"/>
      <c r="B3972" s="108"/>
      <c r="C3972" s="103" t="s">
        <v>1379</v>
      </c>
      <c r="D3972" s="103" t="s">
        <v>1583</v>
      </c>
      <c r="E3972" s="99" t="s">
        <v>1936</v>
      </c>
      <c r="F3972" s="103" t="s">
        <v>1528</v>
      </c>
      <c r="G3972" s="99" t="s">
        <v>1472</v>
      </c>
      <c r="H3972" s="103" t="s">
        <v>1586</v>
      </c>
      <c r="I3972" s="103" t="s">
        <v>1384</v>
      </c>
      <c r="J3972" s="99" t="s">
        <v>1938</v>
      </c>
    </row>
    <row r="3973" ht="146.25" spans="1:10">
      <c r="A3973" s="108"/>
      <c r="B3973" s="108"/>
      <c r="C3973" s="103" t="s">
        <v>1399</v>
      </c>
      <c r="D3973" s="103" t="s">
        <v>1400</v>
      </c>
      <c r="E3973" s="99" t="s">
        <v>5823</v>
      </c>
      <c r="F3973" s="103" t="s">
        <v>1487</v>
      </c>
      <c r="G3973" s="99" t="s">
        <v>1472</v>
      </c>
      <c r="H3973" s="103" t="s">
        <v>1397</v>
      </c>
      <c r="I3973" s="103" t="s">
        <v>1384</v>
      </c>
      <c r="J3973" s="99" t="s">
        <v>5824</v>
      </c>
    </row>
    <row r="3974" ht="146.25" spans="1:10">
      <c r="A3974" s="108"/>
      <c r="B3974" s="108"/>
      <c r="C3974" s="103" t="s">
        <v>1399</v>
      </c>
      <c r="D3974" s="103" t="s">
        <v>1400</v>
      </c>
      <c r="E3974" s="99" t="s">
        <v>5825</v>
      </c>
      <c r="F3974" s="103" t="s">
        <v>1487</v>
      </c>
      <c r="G3974" s="99" t="s">
        <v>1472</v>
      </c>
      <c r="H3974" s="103" t="s">
        <v>1397</v>
      </c>
      <c r="I3974" s="103" t="s">
        <v>1384</v>
      </c>
      <c r="J3974" s="99" t="s">
        <v>5826</v>
      </c>
    </row>
    <row r="3975" ht="146.25" spans="1:10">
      <c r="A3975" s="108"/>
      <c r="B3975" s="108"/>
      <c r="C3975" s="103" t="s">
        <v>1399</v>
      </c>
      <c r="D3975" s="103" t="s">
        <v>1400</v>
      </c>
      <c r="E3975" s="99" t="s">
        <v>1492</v>
      </c>
      <c r="F3975" s="103" t="s">
        <v>1487</v>
      </c>
      <c r="G3975" s="99" t="s">
        <v>1450</v>
      </c>
      <c r="H3975" s="103" t="s">
        <v>1397</v>
      </c>
      <c r="I3975" s="103" t="s">
        <v>1384</v>
      </c>
      <c r="J3975" s="99" t="s">
        <v>1493</v>
      </c>
    </row>
    <row r="3976" ht="56.25" spans="1:10">
      <c r="A3976" s="108"/>
      <c r="B3976" s="108"/>
      <c r="C3976" s="103" t="s">
        <v>1399</v>
      </c>
      <c r="D3976" s="103" t="s">
        <v>1503</v>
      </c>
      <c r="E3976" s="99" t="s">
        <v>1953</v>
      </c>
      <c r="F3976" s="103" t="s">
        <v>1528</v>
      </c>
      <c r="G3976" s="99" t="s">
        <v>5827</v>
      </c>
      <c r="H3976" s="103" t="s">
        <v>1505</v>
      </c>
      <c r="I3976" s="103" t="s">
        <v>1384</v>
      </c>
      <c r="J3976" s="99" t="s">
        <v>1954</v>
      </c>
    </row>
    <row r="3977" ht="157.5" spans="1:10">
      <c r="A3977" s="110"/>
      <c r="B3977" s="110"/>
      <c r="C3977" s="103" t="s">
        <v>1404</v>
      </c>
      <c r="D3977" s="103" t="s">
        <v>1405</v>
      </c>
      <c r="E3977" s="99" t="s">
        <v>1494</v>
      </c>
      <c r="F3977" s="103" t="s">
        <v>1487</v>
      </c>
      <c r="G3977" s="99" t="s">
        <v>1450</v>
      </c>
      <c r="H3977" s="103" t="s">
        <v>1397</v>
      </c>
      <c r="I3977" s="103" t="s">
        <v>1384</v>
      </c>
      <c r="J3977" s="99" t="s">
        <v>1496</v>
      </c>
    </row>
    <row r="3978" ht="135" spans="1:10">
      <c r="A3978" s="106" t="s">
        <v>5837</v>
      </c>
      <c r="B3978" s="106" t="s">
        <v>5838</v>
      </c>
      <c r="C3978" s="103" t="s">
        <v>1379</v>
      </c>
      <c r="D3978" s="103" t="s">
        <v>1380</v>
      </c>
      <c r="E3978" s="99" t="s">
        <v>5820</v>
      </c>
      <c r="F3978" s="103" t="s">
        <v>1487</v>
      </c>
      <c r="G3978" s="99" t="s">
        <v>1472</v>
      </c>
      <c r="H3978" s="103" t="s">
        <v>1397</v>
      </c>
      <c r="I3978" s="103" t="s">
        <v>1384</v>
      </c>
      <c r="J3978" s="99" t="s">
        <v>5821</v>
      </c>
    </row>
    <row r="3979" ht="78.75" spans="1:10">
      <c r="A3979" s="108"/>
      <c r="B3979" s="108"/>
      <c r="C3979" s="103" t="s">
        <v>1379</v>
      </c>
      <c r="D3979" s="103" t="s">
        <v>1380</v>
      </c>
      <c r="E3979" s="99" t="s">
        <v>1943</v>
      </c>
      <c r="F3979" s="103" t="s">
        <v>1487</v>
      </c>
      <c r="G3979" s="99" t="s">
        <v>1444</v>
      </c>
      <c r="H3979" s="103" t="s">
        <v>1944</v>
      </c>
      <c r="I3979" s="103" t="s">
        <v>1384</v>
      </c>
      <c r="J3979" s="99" t="s">
        <v>1945</v>
      </c>
    </row>
    <row r="3980" ht="146.25" spans="1:10">
      <c r="A3980" s="108"/>
      <c r="B3980" s="108"/>
      <c r="C3980" s="103" t="s">
        <v>1379</v>
      </c>
      <c r="D3980" s="103" t="s">
        <v>1380</v>
      </c>
      <c r="E3980" s="99" t="s">
        <v>5830</v>
      </c>
      <c r="F3980" s="103" t="s">
        <v>1487</v>
      </c>
      <c r="G3980" s="99" t="s">
        <v>1472</v>
      </c>
      <c r="H3980" s="103" t="s">
        <v>1397</v>
      </c>
      <c r="I3980" s="103" t="s">
        <v>1384</v>
      </c>
      <c r="J3980" s="99" t="s">
        <v>5831</v>
      </c>
    </row>
    <row r="3981" ht="123.75" spans="1:10">
      <c r="A3981" s="108"/>
      <c r="B3981" s="108"/>
      <c r="C3981" s="103" t="s">
        <v>1379</v>
      </c>
      <c r="D3981" s="103" t="s">
        <v>1439</v>
      </c>
      <c r="E3981" s="99" t="s">
        <v>1934</v>
      </c>
      <c r="F3981" s="103" t="s">
        <v>1487</v>
      </c>
      <c r="G3981" s="99" t="s">
        <v>1472</v>
      </c>
      <c r="H3981" s="103" t="s">
        <v>1397</v>
      </c>
      <c r="I3981" s="103" t="s">
        <v>1384</v>
      </c>
      <c r="J3981" s="99" t="s">
        <v>1935</v>
      </c>
    </row>
    <row r="3982" ht="112.5" spans="1:10">
      <c r="A3982" s="108"/>
      <c r="B3982" s="108"/>
      <c r="C3982" s="103" t="s">
        <v>1379</v>
      </c>
      <c r="D3982" s="103" t="s">
        <v>1394</v>
      </c>
      <c r="E3982" s="99" t="s">
        <v>1490</v>
      </c>
      <c r="F3982" s="103" t="s">
        <v>1487</v>
      </c>
      <c r="G3982" s="99" t="s">
        <v>1472</v>
      </c>
      <c r="H3982" s="103" t="s">
        <v>1397</v>
      </c>
      <c r="I3982" s="103" t="s">
        <v>1384</v>
      </c>
      <c r="J3982" s="99" t="s">
        <v>1491</v>
      </c>
    </row>
    <row r="3983" ht="123.75" spans="1:10">
      <c r="A3983" s="108"/>
      <c r="B3983" s="108"/>
      <c r="C3983" s="103" t="s">
        <v>1379</v>
      </c>
      <c r="D3983" s="103" t="s">
        <v>1394</v>
      </c>
      <c r="E3983" s="99" t="s">
        <v>1948</v>
      </c>
      <c r="F3983" s="103" t="s">
        <v>1487</v>
      </c>
      <c r="G3983" s="99" t="s">
        <v>1472</v>
      </c>
      <c r="H3983" s="103" t="s">
        <v>1397</v>
      </c>
      <c r="I3983" s="103" t="s">
        <v>1384</v>
      </c>
      <c r="J3983" s="99" t="s">
        <v>1950</v>
      </c>
    </row>
    <row r="3984" ht="90" spans="1:10">
      <c r="A3984" s="108"/>
      <c r="B3984" s="108"/>
      <c r="C3984" s="103" t="s">
        <v>1379</v>
      </c>
      <c r="D3984" s="103" t="s">
        <v>1394</v>
      </c>
      <c r="E3984" s="99" t="s">
        <v>5832</v>
      </c>
      <c r="F3984" s="103" t="s">
        <v>1841</v>
      </c>
      <c r="G3984" s="99" t="s">
        <v>1472</v>
      </c>
      <c r="H3984" s="103" t="s">
        <v>1397</v>
      </c>
      <c r="I3984" s="103" t="s">
        <v>1384</v>
      </c>
      <c r="J3984" s="99" t="s">
        <v>5833</v>
      </c>
    </row>
    <row r="3985" ht="67.5" spans="1:10">
      <c r="A3985" s="108"/>
      <c r="B3985" s="108"/>
      <c r="C3985" s="103" t="s">
        <v>1379</v>
      </c>
      <c r="D3985" s="103" t="s">
        <v>1583</v>
      </c>
      <c r="E3985" s="99" t="s">
        <v>1936</v>
      </c>
      <c r="F3985" s="103" t="s">
        <v>1528</v>
      </c>
      <c r="G3985" s="99" t="s">
        <v>5839</v>
      </c>
      <c r="H3985" s="103" t="s">
        <v>1586</v>
      </c>
      <c r="I3985" s="103" t="s">
        <v>1384</v>
      </c>
      <c r="J3985" s="99" t="s">
        <v>1938</v>
      </c>
    </row>
    <row r="3986" ht="146.25" spans="1:10">
      <c r="A3986" s="108"/>
      <c r="B3986" s="108"/>
      <c r="C3986" s="103" t="s">
        <v>1399</v>
      </c>
      <c r="D3986" s="103" t="s">
        <v>1400</v>
      </c>
      <c r="E3986" s="99" t="s">
        <v>1492</v>
      </c>
      <c r="F3986" s="103" t="s">
        <v>1487</v>
      </c>
      <c r="G3986" s="99" t="s">
        <v>1472</v>
      </c>
      <c r="H3986" s="103" t="s">
        <v>1397</v>
      </c>
      <c r="I3986" s="103" t="s">
        <v>1384</v>
      </c>
      <c r="J3986" s="99" t="s">
        <v>1493</v>
      </c>
    </row>
    <row r="3987" ht="56.25" spans="1:10">
      <c r="A3987" s="108"/>
      <c r="B3987" s="108"/>
      <c r="C3987" s="103" t="s">
        <v>1399</v>
      </c>
      <c r="D3987" s="103" t="s">
        <v>1503</v>
      </c>
      <c r="E3987" s="99" t="s">
        <v>1953</v>
      </c>
      <c r="F3987" s="103" t="s">
        <v>1528</v>
      </c>
      <c r="G3987" s="99" t="s">
        <v>1479</v>
      </c>
      <c r="H3987" s="103" t="s">
        <v>1505</v>
      </c>
      <c r="I3987" s="103" t="s">
        <v>1384</v>
      </c>
      <c r="J3987" s="99" t="s">
        <v>1954</v>
      </c>
    </row>
    <row r="3988" ht="157.5" spans="1:10">
      <c r="A3988" s="110"/>
      <c r="B3988" s="110"/>
      <c r="C3988" s="103" t="s">
        <v>1404</v>
      </c>
      <c r="D3988" s="103" t="s">
        <v>1405</v>
      </c>
      <c r="E3988" s="99" t="s">
        <v>1494</v>
      </c>
      <c r="F3988" s="103" t="s">
        <v>1487</v>
      </c>
      <c r="G3988" s="99" t="s">
        <v>1450</v>
      </c>
      <c r="H3988" s="103" t="s">
        <v>1397</v>
      </c>
      <c r="I3988" s="103" t="s">
        <v>1384</v>
      </c>
      <c r="J3988" s="99" t="s">
        <v>1496</v>
      </c>
    </row>
    <row r="3989" ht="146.25" spans="1:10">
      <c r="A3989" s="106" t="s">
        <v>5840</v>
      </c>
      <c r="B3989" s="106" t="s">
        <v>5841</v>
      </c>
      <c r="C3989" s="103" t="s">
        <v>1379</v>
      </c>
      <c r="D3989" s="103" t="s">
        <v>1380</v>
      </c>
      <c r="E3989" s="99" t="s">
        <v>5842</v>
      </c>
      <c r="F3989" s="103" t="s">
        <v>1487</v>
      </c>
      <c r="G3989" s="99" t="s">
        <v>1396</v>
      </c>
      <c r="H3989" s="103" t="s">
        <v>1397</v>
      </c>
      <c r="I3989" s="103" t="s">
        <v>1384</v>
      </c>
      <c r="J3989" s="99" t="s">
        <v>4664</v>
      </c>
    </row>
    <row r="3990" ht="101.25" spans="1:10">
      <c r="A3990" s="108"/>
      <c r="B3990" s="108"/>
      <c r="C3990" s="103" t="s">
        <v>1379</v>
      </c>
      <c r="D3990" s="103" t="s">
        <v>1439</v>
      </c>
      <c r="E3990" s="99" t="s">
        <v>5843</v>
      </c>
      <c r="F3990" s="103" t="s">
        <v>1487</v>
      </c>
      <c r="G3990" s="99" t="s">
        <v>1396</v>
      </c>
      <c r="H3990" s="103" t="s">
        <v>1397</v>
      </c>
      <c r="I3990" s="103" t="s">
        <v>1384</v>
      </c>
      <c r="J3990" s="99" t="s">
        <v>4640</v>
      </c>
    </row>
    <row r="3991" ht="112.5" spans="1:10">
      <c r="A3991" s="108"/>
      <c r="B3991" s="108"/>
      <c r="C3991" s="103" t="s">
        <v>1379</v>
      </c>
      <c r="D3991" s="103" t="s">
        <v>1394</v>
      </c>
      <c r="E3991" s="99" t="s">
        <v>5844</v>
      </c>
      <c r="F3991" s="103" t="s">
        <v>1528</v>
      </c>
      <c r="G3991" s="99" t="s">
        <v>1396</v>
      </c>
      <c r="H3991" s="103" t="s">
        <v>1397</v>
      </c>
      <c r="I3991" s="103" t="s">
        <v>1384</v>
      </c>
      <c r="J3991" s="99" t="s">
        <v>1928</v>
      </c>
    </row>
    <row r="3992" ht="112.5" spans="1:10">
      <c r="A3992" s="108"/>
      <c r="B3992" s="108"/>
      <c r="C3992" s="103" t="s">
        <v>1399</v>
      </c>
      <c r="D3992" s="103" t="s">
        <v>1400</v>
      </c>
      <c r="E3992" s="99" t="s">
        <v>5845</v>
      </c>
      <c r="F3992" s="103" t="s">
        <v>1487</v>
      </c>
      <c r="G3992" s="99" t="s">
        <v>1396</v>
      </c>
      <c r="H3992" s="103" t="s">
        <v>1397</v>
      </c>
      <c r="I3992" s="103" t="s">
        <v>1384</v>
      </c>
      <c r="J3992" s="99" t="s">
        <v>2501</v>
      </c>
    </row>
    <row r="3993" ht="45" spans="1:10">
      <c r="A3993" s="110"/>
      <c r="B3993" s="110"/>
      <c r="C3993" s="103" t="s">
        <v>1404</v>
      </c>
      <c r="D3993" s="103" t="s">
        <v>1405</v>
      </c>
      <c r="E3993" s="99" t="s">
        <v>1538</v>
      </c>
      <c r="F3993" s="103" t="s">
        <v>1487</v>
      </c>
      <c r="G3993" s="99" t="s">
        <v>1396</v>
      </c>
      <c r="H3993" s="103" t="s">
        <v>1397</v>
      </c>
      <c r="I3993" s="103" t="s">
        <v>1384</v>
      </c>
      <c r="J3993" s="99" t="s">
        <v>1540</v>
      </c>
    </row>
    <row r="3994" ht="135" spans="1:10">
      <c r="A3994" s="106" t="s">
        <v>5846</v>
      </c>
      <c r="B3994" s="106" t="s">
        <v>5847</v>
      </c>
      <c r="C3994" s="103" t="s">
        <v>1379</v>
      </c>
      <c r="D3994" s="103" t="s">
        <v>1380</v>
      </c>
      <c r="E3994" s="99" t="s">
        <v>5820</v>
      </c>
      <c r="F3994" s="103" t="s">
        <v>1487</v>
      </c>
      <c r="G3994" s="99" t="s">
        <v>1472</v>
      </c>
      <c r="H3994" s="103" t="s">
        <v>1397</v>
      </c>
      <c r="I3994" s="103" t="s">
        <v>1384</v>
      </c>
      <c r="J3994" s="99" t="s">
        <v>5821</v>
      </c>
    </row>
    <row r="3995" ht="78.75" spans="1:10">
      <c r="A3995" s="108"/>
      <c r="B3995" s="108"/>
      <c r="C3995" s="103" t="s">
        <v>1379</v>
      </c>
      <c r="D3995" s="103" t="s">
        <v>1380</v>
      </c>
      <c r="E3995" s="99" t="s">
        <v>1943</v>
      </c>
      <c r="F3995" s="103" t="s">
        <v>1487</v>
      </c>
      <c r="G3995" s="99" t="s">
        <v>1444</v>
      </c>
      <c r="H3995" s="103" t="s">
        <v>1944</v>
      </c>
      <c r="I3995" s="103" t="s">
        <v>1384</v>
      </c>
      <c r="J3995" s="99" t="s">
        <v>1945</v>
      </c>
    </row>
    <row r="3996" ht="146.25" spans="1:10">
      <c r="A3996" s="108"/>
      <c r="B3996" s="108"/>
      <c r="C3996" s="103" t="s">
        <v>1379</v>
      </c>
      <c r="D3996" s="103" t="s">
        <v>1380</v>
      </c>
      <c r="E3996" s="99" t="s">
        <v>5830</v>
      </c>
      <c r="F3996" s="103" t="s">
        <v>1487</v>
      </c>
      <c r="G3996" s="99" t="s">
        <v>1396</v>
      </c>
      <c r="H3996" s="103" t="s">
        <v>1397</v>
      </c>
      <c r="I3996" s="103" t="s">
        <v>1384</v>
      </c>
      <c r="J3996" s="99" t="s">
        <v>5831</v>
      </c>
    </row>
    <row r="3997" ht="123.75" spans="1:10">
      <c r="A3997" s="108"/>
      <c r="B3997" s="108"/>
      <c r="C3997" s="103" t="s">
        <v>1379</v>
      </c>
      <c r="D3997" s="103" t="s">
        <v>1439</v>
      </c>
      <c r="E3997" s="99" t="s">
        <v>1934</v>
      </c>
      <c r="F3997" s="103" t="s">
        <v>1487</v>
      </c>
      <c r="G3997" s="99" t="s">
        <v>1472</v>
      </c>
      <c r="H3997" s="103" t="s">
        <v>1397</v>
      </c>
      <c r="I3997" s="103" t="s">
        <v>1384</v>
      </c>
      <c r="J3997" s="99" t="s">
        <v>1935</v>
      </c>
    </row>
    <row r="3998" ht="112.5" spans="1:10">
      <c r="A3998" s="108"/>
      <c r="B3998" s="108"/>
      <c r="C3998" s="103" t="s">
        <v>1379</v>
      </c>
      <c r="D3998" s="103" t="s">
        <v>1394</v>
      </c>
      <c r="E3998" s="99" t="s">
        <v>1490</v>
      </c>
      <c r="F3998" s="103" t="s">
        <v>1487</v>
      </c>
      <c r="G3998" s="99" t="s">
        <v>1472</v>
      </c>
      <c r="H3998" s="103" t="s">
        <v>1397</v>
      </c>
      <c r="I3998" s="103" t="s">
        <v>1384</v>
      </c>
      <c r="J3998" s="99" t="s">
        <v>1491</v>
      </c>
    </row>
    <row r="3999" ht="123.75" spans="1:10">
      <c r="A3999" s="108"/>
      <c r="B3999" s="108"/>
      <c r="C3999" s="103" t="s">
        <v>1379</v>
      </c>
      <c r="D3999" s="103" t="s">
        <v>1394</v>
      </c>
      <c r="E3999" s="99" t="s">
        <v>1948</v>
      </c>
      <c r="F3999" s="103" t="s">
        <v>1487</v>
      </c>
      <c r="G3999" s="99" t="s">
        <v>1472</v>
      </c>
      <c r="H3999" s="103" t="s">
        <v>1397</v>
      </c>
      <c r="I3999" s="103" t="s">
        <v>1384</v>
      </c>
      <c r="J3999" s="99" t="s">
        <v>1950</v>
      </c>
    </row>
    <row r="4000" ht="90" spans="1:10">
      <c r="A4000" s="108"/>
      <c r="B4000" s="108"/>
      <c r="C4000" s="103" t="s">
        <v>1379</v>
      </c>
      <c r="D4000" s="103" t="s">
        <v>1394</v>
      </c>
      <c r="E4000" s="99" t="s">
        <v>5832</v>
      </c>
      <c r="F4000" s="103" t="s">
        <v>1841</v>
      </c>
      <c r="G4000" s="99" t="s">
        <v>1472</v>
      </c>
      <c r="H4000" s="103" t="s">
        <v>1397</v>
      </c>
      <c r="I4000" s="103" t="s">
        <v>1384</v>
      </c>
      <c r="J4000" s="99" t="s">
        <v>5833</v>
      </c>
    </row>
    <row r="4001" ht="67.5" spans="1:10">
      <c r="A4001" s="108"/>
      <c r="B4001" s="108"/>
      <c r="C4001" s="103" t="s">
        <v>1379</v>
      </c>
      <c r="D4001" s="103" t="s">
        <v>1583</v>
      </c>
      <c r="E4001" s="99" t="s">
        <v>1936</v>
      </c>
      <c r="F4001" s="103" t="s">
        <v>1528</v>
      </c>
      <c r="G4001" s="99" t="s">
        <v>5848</v>
      </c>
      <c r="H4001" s="103" t="s">
        <v>1586</v>
      </c>
      <c r="I4001" s="103" t="s">
        <v>1384</v>
      </c>
      <c r="J4001" s="99" t="s">
        <v>1938</v>
      </c>
    </row>
    <row r="4002" ht="56.25" spans="1:10">
      <c r="A4002" s="108"/>
      <c r="B4002" s="108"/>
      <c r="C4002" s="103" t="s">
        <v>1379</v>
      </c>
      <c r="D4002" s="103" t="s">
        <v>1583</v>
      </c>
      <c r="E4002" s="99" t="s">
        <v>5849</v>
      </c>
      <c r="F4002" s="103" t="s">
        <v>1841</v>
      </c>
      <c r="G4002" s="99" t="s">
        <v>2203</v>
      </c>
      <c r="H4002" s="103" t="s">
        <v>1397</v>
      </c>
      <c r="I4002" s="103" t="s">
        <v>1384</v>
      </c>
      <c r="J4002" s="99" t="s">
        <v>5850</v>
      </c>
    </row>
    <row r="4003" ht="146.25" spans="1:10">
      <c r="A4003" s="108"/>
      <c r="B4003" s="108"/>
      <c r="C4003" s="103" t="s">
        <v>1399</v>
      </c>
      <c r="D4003" s="103" t="s">
        <v>1400</v>
      </c>
      <c r="E4003" s="99" t="s">
        <v>5823</v>
      </c>
      <c r="F4003" s="103" t="s">
        <v>1487</v>
      </c>
      <c r="G4003" s="99" t="s">
        <v>1472</v>
      </c>
      <c r="H4003" s="103" t="s">
        <v>1397</v>
      </c>
      <c r="I4003" s="103" t="s">
        <v>1384</v>
      </c>
      <c r="J4003" s="99" t="s">
        <v>5824</v>
      </c>
    </row>
    <row r="4004" ht="146.25" spans="1:10">
      <c r="A4004" s="108"/>
      <c r="B4004" s="108"/>
      <c r="C4004" s="103" t="s">
        <v>1399</v>
      </c>
      <c r="D4004" s="103" t="s">
        <v>1400</v>
      </c>
      <c r="E4004" s="99" t="s">
        <v>5825</v>
      </c>
      <c r="F4004" s="103" t="s">
        <v>1487</v>
      </c>
      <c r="G4004" s="99" t="s">
        <v>1472</v>
      </c>
      <c r="H4004" s="103" t="s">
        <v>1397</v>
      </c>
      <c r="I4004" s="103" t="s">
        <v>1384</v>
      </c>
      <c r="J4004" s="99" t="s">
        <v>5826</v>
      </c>
    </row>
    <row r="4005" ht="146.25" spans="1:10">
      <c r="A4005" s="108"/>
      <c r="B4005" s="108"/>
      <c r="C4005" s="103" t="s">
        <v>1399</v>
      </c>
      <c r="D4005" s="103" t="s">
        <v>1400</v>
      </c>
      <c r="E4005" s="99" t="s">
        <v>1492</v>
      </c>
      <c r="F4005" s="103" t="s">
        <v>1487</v>
      </c>
      <c r="G4005" s="99" t="s">
        <v>1426</v>
      </c>
      <c r="H4005" s="103" t="s">
        <v>1397</v>
      </c>
      <c r="I4005" s="103" t="s">
        <v>1384</v>
      </c>
      <c r="J4005" s="99" t="s">
        <v>1493</v>
      </c>
    </row>
    <row r="4006" ht="56.25" spans="1:10">
      <c r="A4006" s="108"/>
      <c r="B4006" s="108"/>
      <c r="C4006" s="103" t="s">
        <v>1399</v>
      </c>
      <c r="D4006" s="103" t="s">
        <v>1503</v>
      </c>
      <c r="E4006" s="99" t="s">
        <v>1953</v>
      </c>
      <c r="F4006" s="103" t="s">
        <v>1528</v>
      </c>
      <c r="G4006" s="99" t="s">
        <v>5827</v>
      </c>
      <c r="H4006" s="103" t="s">
        <v>1505</v>
      </c>
      <c r="I4006" s="103" t="s">
        <v>1384</v>
      </c>
      <c r="J4006" s="99" t="s">
        <v>1954</v>
      </c>
    </row>
    <row r="4007" ht="157.5" spans="1:10">
      <c r="A4007" s="110"/>
      <c r="B4007" s="110"/>
      <c r="C4007" s="103" t="s">
        <v>1404</v>
      </c>
      <c r="D4007" s="103" t="s">
        <v>1405</v>
      </c>
      <c r="E4007" s="99" t="s">
        <v>1494</v>
      </c>
      <c r="F4007" s="103" t="s">
        <v>1487</v>
      </c>
      <c r="G4007" s="99" t="s">
        <v>1450</v>
      </c>
      <c r="H4007" s="103" t="s">
        <v>1397</v>
      </c>
      <c r="I4007" s="103" t="s">
        <v>1384</v>
      </c>
      <c r="J4007" s="99" t="s">
        <v>1496</v>
      </c>
    </row>
    <row r="4008" ht="56.25" spans="1:10">
      <c r="A4008" s="106" t="s">
        <v>5851</v>
      </c>
      <c r="B4008" s="106" t="s">
        <v>5852</v>
      </c>
      <c r="C4008" s="103" t="s">
        <v>1379</v>
      </c>
      <c r="D4008" s="103" t="s">
        <v>1380</v>
      </c>
      <c r="E4008" s="99" t="s">
        <v>1486</v>
      </c>
      <c r="F4008" s="103" t="s">
        <v>1487</v>
      </c>
      <c r="G4008" s="99" t="s">
        <v>5853</v>
      </c>
      <c r="H4008" s="103" t="s">
        <v>5854</v>
      </c>
      <c r="I4008" s="103" t="s">
        <v>1384</v>
      </c>
      <c r="J4008" s="99" t="s">
        <v>1489</v>
      </c>
    </row>
    <row r="4009" ht="135" spans="1:10">
      <c r="A4009" s="108"/>
      <c r="B4009" s="108"/>
      <c r="C4009" s="103" t="s">
        <v>1379</v>
      </c>
      <c r="D4009" s="103" t="s">
        <v>1380</v>
      </c>
      <c r="E4009" s="99" t="s">
        <v>5820</v>
      </c>
      <c r="F4009" s="103" t="s">
        <v>1487</v>
      </c>
      <c r="G4009" s="99" t="s">
        <v>1472</v>
      </c>
      <c r="H4009" s="103" t="s">
        <v>1397</v>
      </c>
      <c r="I4009" s="103" t="s">
        <v>1384</v>
      </c>
      <c r="J4009" s="99" t="s">
        <v>5821</v>
      </c>
    </row>
    <row r="4010" ht="78.75" spans="1:10">
      <c r="A4010" s="108"/>
      <c r="B4010" s="108"/>
      <c r="C4010" s="103" t="s">
        <v>1379</v>
      </c>
      <c r="D4010" s="103" t="s">
        <v>1380</v>
      </c>
      <c r="E4010" s="99" t="s">
        <v>1943</v>
      </c>
      <c r="F4010" s="103" t="s">
        <v>1487</v>
      </c>
      <c r="G4010" s="99" t="s">
        <v>1444</v>
      </c>
      <c r="H4010" s="103" t="s">
        <v>1944</v>
      </c>
      <c r="I4010" s="103" t="s">
        <v>1384</v>
      </c>
      <c r="J4010" s="99" t="s">
        <v>1945</v>
      </c>
    </row>
    <row r="4011" ht="146.25" spans="1:10">
      <c r="A4011" s="108"/>
      <c r="B4011" s="108"/>
      <c r="C4011" s="103" t="s">
        <v>1379</v>
      </c>
      <c r="D4011" s="103" t="s">
        <v>1380</v>
      </c>
      <c r="E4011" s="99" t="s">
        <v>5830</v>
      </c>
      <c r="F4011" s="103" t="s">
        <v>1487</v>
      </c>
      <c r="G4011" s="99" t="s">
        <v>1472</v>
      </c>
      <c r="H4011" s="103" t="s">
        <v>1397</v>
      </c>
      <c r="I4011" s="103" t="s">
        <v>1384</v>
      </c>
      <c r="J4011" s="99" t="s">
        <v>5831</v>
      </c>
    </row>
    <row r="4012" ht="123.75" spans="1:10">
      <c r="A4012" s="108"/>
      <c r="B4012" s="108"/>
      <c r="C4012" s="103" t="s">
        <v>1379</v>
      </c>
      <c r="D4012" s="103" t="s">
        <v>1439</v>
      </c>
      <c r="E4012" s="99" t="s">
        <v>1934</v>
      </c>
      <c r="F4012" s="103" t="s">
        <v>1487</v>
      </c>
      <c r="G4012" s="99" t="s">
        <v>1472</v>
      </c>
      <c r="H4012" s="103" t="s">
        <v>1397</v>
      </c>
      <c r="I4012" s="103" t="s">
        <v>1384</v>
      </c>
      <c r="J4012" s="99" t="s">
        <v>1935</v>
      </c>
    </row>
    <row r="4013" ht="112.5" spans="1:10">
      <c r="A4013" s="108"/>
      <c r="B4013" s="108"/>
      <c r="C4013" s="103" t="s">
        <v>1379</v>
      </c>
      <c r="D4013" s="103" t="s">
        <v>1394</v>
      </c>
      <c r="E4013" s="99" t="s">
        <v>1490</v>
      </c>
      <c r="F4013" s="103" t="s">
        <v>1487</v>
      </c>
      <c r="G4013" s="99" t="s">
        <v>1472</v>
      </c>
      <c r="H4013" s="103" t="s">
        <v>1397</v>
      </c>
      <c r="I4013" s="103" t="s">
        <v>1384</v>
      </c>
      <c r="J4013" s="99" t="s">
        <v>1491</v>
      </c>
    </row>
    <row r="4014" ht="123.75" spans="1:10">
      <c r="A4014" s="108"/>
      <c r="B4014" s="108"/>
      <c r="C4014" s="103" t="s">
        <v>1379</v>
      </c>
      <c r="D4014" s="103" t="s">
        <v>1394</v>
      </c>
      <c r="E4014" s="99" t="s">
        <v>1948</v>
      </c>
      <c r="F4014" s="103" t="s">
        <v>1487</v>
      </c>
      <c r="G4014" s="99" t="s">
        <v>1472</v>
      </c>
      <c r="H4014" s="103" t="s">
        <v>1397</v>
      </c>
      <c r="I4014" s="103" t="s">
        <v>1384</v>
      </c>
      <c r="J4014" s="99" t="s">
        <v>1950</v>
      </c>
    </row>
    <row r="4015" ht="90" spans="1:10">
      <c r="A4015" s="108"/>
      <c r="B4015" s="108"/>
      <c r="C4015" s="103" t="s">
        <v>1379</v>
      </c>
      <c r="D4015" s="103" t="s">
        <v>1394</v>
      </c>
      <c r="E4015" s="99" t="s">
        <v>5832</v>
      </c>
      <c r="F4015" s="103" t="s">
        <v>1841</v>
      </c>
      <c r="G4015" s="99" t="s">
        <v>1472</v>
      </c>
      <c r="H4015" s="103" t="s">
        <v>1397</v>
      </c>
      <c r="I4015" s="103" t="s">
        <v>1384</v>
      </c>
      <c r="J4015" s="99" t="s">
        <v>5833</v>
      </c>
    </row>
    <row r="4016" ht="67.5" spans="1:10">
      <c r="A4016" s="108"/>
      <c r="B4016" s="108"/>
      <c r="C4016" s="103" t="s">
        <v>1379</v>
      </c>
      <c r="D4016" s="103" t="s">
        <v>1583</v>
      </c>
      <c r="E4016" s="99" t="s">
        <v>1936</v>
      </c>
      <c r="F4016" s="103" t="s">
        <v>1528</v>
      </c>
      <c r="G4016" s="99" t="s">
        <v>5855</v>
      </c>
      <c r="H4016" s="103" t="s">
        <v>1586</v>
      </c>
      <c r="I4016" s="103" t="s">
        <v>1384</v>
      </c>
      <c r="J4016" s="99" t="s">
        <v>1938</v>
      </c>
    </row>
    <row r="4017" ht="146.25" spans="1:10">
      <c r="A4017" s="108"/>
      <c r="B4017" s="108"/>
      <c r="C4017" s="103" t="s">
        <v>1399</v>
      </c>
      <c r="D4017" s="103" t="s">
        <v>1400</v>
      </c>
      <c r="E4017" s="99" t="s">
        <v>5823</v>
      </c>
      <c r="F4017" s="103" t="s">
        <v>1487</v>
      </c>
      <c r="G4017" s="99" t="s">
        <v>1472</v>
      </c>
      <c r="H4017" s="103" t="s">
        <v>1397</v>
      </c>
      <c r="I4017" s="103" t="s">
        <v>1384</v>
      </c>
      <c r="J4017" s="99" t="s">
        <v>5824</v>
      </c>
    </row>
    <row r="4018" ht="146.25" spans="1:10">
      <c r="A4018" s="108"/>
      <c r="B4018" s="108"/>
      <c r="C4018" s="103" t="s">
        <v>1399</v>
      </c>
      <c r="D4018" s="103" t="s">
        <v>1400</v>
      </c>
      <c r="E4018" s="99" t="s">
        <v>5825</v>
      </c>
      <c r="F4018" s="103" t="s">
        <v>1487</v>
      </c>
      <c r="G4018" s="99" t="s">
        <v>1472</v>
      </c>
      <c r="H4018" s="103" t="s">
        <v>1397</v>
      </c>
      <c r="I4018" s="103" t="s">
        <v>1384</v>
      </c>
      <c r="J4018" s="99" t="s">
        <v>5826</v>
      </c>
    </row>
    <row r="4019" ht="146.25" spans="1:10">
      <c r="A4019" s="108"/>
      <c r="B4019" s="108"/>
      <c r="C4019" s="103" t="s">
        <v>1399</v>
      </c>
      <c r="D4019" s="103" t="s">
        <v>1400</v>
      </c>
      <c r="E4019" s="99" t="s">
        <v>1492</v>
      </c>
      <c r="F4019" s="103" t="s">
        <v>1487</v>
      </c>
      <c r="G4019" s="99" t="s">
        <v>1472</v>
      </c>
      <c r="H4019" s="103" t="s">
        <v>1397</v>
      </c>
      <c r="I4019" s="103" t="s">
        <v>1384</v>
      </c>
      <c r="J4019" s="99" t="s">
        <v>1493</v>
      </c>
    </row>
    <row r="4020" ht="56.25" spans="1:10">
      <c r="A4020" s="108"/>
      <c r="B4020" s="108"/>
      <c r="C4020" s="103" t="s">
        <v>1399</v>
      </c>
      <c r="D4020" s="103" t="s">
        <v>1503</v>
      </c>
      <c r="E4020" s="99" t="s">
        <v>1953</v>
      </c>
      <c r="F4020" s="103" t="s">
        <v>1528</v>
      </c>
      <c r="G4020" s="99" t="s">
        <v>1396</v>
      </c>
      <c r="H4020" s="103" t="s">
        <v>1505</v>
      </c>
      <c r="I4020" s="103" t="s">
        <v>1384</v>
      </c>
      <c r="J4020" s="99" t="s">
        <v>1954</v>
      </c>
    </row>
    <row r="4021" ht="157.5" spans="1:10">
      <c r="A4021" s="110"/>
      <c r="B4021" s="110"/>
      <c r="C4021" s="103" t="s">
        <v>1404</v>
      </c>
      <c r="D4021" s="103" t="s">
        <v>1405</v>
      </c>
      <c r="E4021" s="99" t="s">
        <v>1494</v>
      </c>
      <c r="F4021" s="103" t="s">
        <v>1487</v>
      </c>
      <c r="G4021" s="99" t="s">
        <v>1450</v>
      </c>
      <c r="H4021" s="103" t="s">
        <v>1397</v>
      </c>
      <c r="I4021" s="103" t="s">
        <v>1384</v>
      </c>
      <c r="J4021" s="99" t="s">
        <v>1496</v>
      </c>
    </row>
    <row r="4022" spans="1:10">
      <c r="A4022" s="99" t="s">
        <v>5856</v>
      </c>
      <c r="B4022" s="104"/>
      <c r="C4022" s="104"/>
      <c r="D4022" s="104"/>
      <c r="E4022" s="104"/>
      <c r="F4022" s="105"/>
      <c r="G4022" s="104"/>
      <c r="H4022" s="105"/>
      <c r="I4022" s="105"/>
      <c r="J4022" s="104"/>
    </row>
    <row r="4023" spans="1:10">
      <c r="A4023" s="99" t="s">
        <v>5857</v>
      </c>
      <c r="B4023" s="104"/>
      <c r="C4023" s="104"/>
      <c r="D4023" s="104"/>
      <c r="E4023" s="104"/>
      <c r="F4023" s="105"/>
      <c r="G4023" s="104"/>
      <c r="H4023" s="105"/>
      <c r="I4023" s="105"/>
      <c r="J4023" s="104"/>
    </row>
    <row r="4024" ht="78.75" spans="1:10">
      <c r="A4024" s="106" t="s">
        <v>5858</v>
      </c>
      <c r="B4024" s="106" t="s">
        <v>5859</v>
      </c>
      <c r="C4024" s="103" t="s">
        <v>1379</v>
      </c>
      <c r="D4024" s="103" t="s">
        <v>1380</v>
      </c>
      <c r="E4024" s="99" t="s">
        <v>5860</v>
      </c>
      <c r="F4024" s="103" t="s">
        <v>1375</v>
      </c>
      <c r="G4024" s="99" t="s">
        <v>5861</v>
      </c>
      <c r="H4024" s="103" t="s">
        <v>1586</v>
      </c>
      <c r="I4024" s="103" t="s">
        <v>1384</v>
      </c>
      <c r="J4024" s="99" t="s">
        <v>5862</v>
      </c>
    </row>
    <row r="4025" ht="67.5" spans="1:10">
      <c r="A4025" s="108"/>
      <c r="B4025" s="108"/>
      <c r="C4025" s="103" t="s">
        <v>1379</v>
      </c>
      <c r="D4025" s="103" t="s">
        <v>1380</v>
      </c>
      <c r="E4025" s="99" t="s">
        <v>5863</v>
      </c>
      <c r="F4025" s="103" t="s">
        <v>1375</v>
      </c>
      <c r="G4025" s="99" t="s">
        <v>1396</v>
      </c>
      <c r="H4025" s="103" t="s">
        <v>1397</v>
      </c>
      <c r="I4025" s="103" t="s">
        <v>1384</v>
      </c>
      <c r="J4025" s="99" t="s">
        <v>5864</v>
      </c>
    </row>
    <row r="4026" ht="101.25" spans="1:10">
      <c r="A4026" s="108"/>
      <c r="B4026" s="108"/>
      <c r="C4026" s="103" t="s">
        <v>1379</v>
      </c>
      <c r="D4026" s="103" t="s">
        <v>1380</v>
      </c>
      <c r="E4026" s="99" t="s">
        <v>5865</v>
      </c>
      <c r="F4026" s="103" t="s">
        <v>1375</v>
      </c>
      <c r="G4026" s="99" t="s">
        <v>2417</v>
      </c>
      <c r="H4026" s="103" t="s">
        <v>1397</v>
      </c>
      <c r="I4026" s="103" t="s">
        <v>1384</v>
      </c>
      <c r="J4026" s="99" t="s">
        <v>5866</v>
      </c>
    </row>
    <row r="4027" ht="101.25" spans="1:10">
      <c r="A4027" s="108"/>
      <c r="B4027" s="108"/>
      <c r="C4027" s="103" t="s">
        <v>1379</v>
      </c>
      <c r="D4027" s="103" t="s">
        <v>1439</v>
      </c>
      <c r="E4027" s="99" t="s">
        <v>5867</v>
      </c>
      <c r="F4027" s="103" t="s">
        <v>1375</v>
      </c>
      <c r="G4027" s="99" t="s">
        <v>1396</v>
      </c>
      <c r="H4027" s="103" t="s">
        <v>1397</v>
      </c>
      <c r="I4027" s="103" t="s">
        <v>1384</v>
      </c>
      <c r="J4027" s="99" t="s">
        <v>5868</v>
      </c>
    </row>
    <row r="4028" ht="78.75" spans="1:10">
      <c r="A4028" s="108"/>
      <c r="B4028" s="108"/>
      <c r="C4028" s="103" t="s">
        <v>1379</v>
      </c>
      <c r="D4028" s="103" t="s">
        <v>1439</v>
      </c>
      <c r="E4028" s="99" t="s">
        <v>5869</v>
      </c>
      <c r="F4028" s="103" t="s">
        <v>1375</v>
      </c>
      <c r="G4028" s="99" t="s">
        <v>5870</v>
      </c>
      <c r="H4028" s="103" t="s">
        <v>1397</v>
      </c>
      <c r="I4028" s="103" t="s">
        <v>1384</v>
      </c>
      <c r="J4028" s="99" t="s">
        <v>5871</v>
      </c>
    </row>
    <row r="4029" ht="112.5" spans="1:10">
      <c r="A4029" s="108"/>
      <c r="B4029" s="108"/>
      <c r="C4029" s="103" t="s">
        <v>1379</v>
      </c>
      <c r="D4029" s="103" t="s">
        <v>1439</v>
      </c>
      <c r="E4029" s="99" t="s">
        <v>5872</v>
      </c>
      <c r="F4029" s="103" t="s">
        <v>1375</v>
      </c>
      <c r="G4029" s="99" t="s">
        <v>3105</v>
      </c>
      <c r="H4029" s="103" t="s">
        <v>1397</v>
      </c>
      <c r="I4029" s="103" t="s">
        <v>1384</v>
      </c>
      <c r="J4029" s="99" t="s">
        <v>5873</v>
      </c>
    </row>
    <row r="4030" ht="78.75" spans="1:10">
      <c r="A4030" s="108"/>
      <c r="B4030" s="108"/>
      <c r="C4030" s="103" t="s">
        <v>1379</v>
      </c>
      <c r="D4030" s="103" t="s">
        <v>1394</v>
      </c>
      <c r="E4030" s="99" t="s">
        <v>5874</v>
      </c>
      <c r="F4030" s="103" t="s">
        <v>1375</v>
      </c>
      <c r="G4030" s="99" t="s">
        <v>1565</v>
      </c>
      <c r="H4030" s="103" t="s">
        <v>1397</v>
      </c>
      <c r="I4030" s="103" t="s">
        <v>1384</v>
      </c>
      <c r="J4030" s="99" t="s">
        <v>5875</v>
      </c>
    </row>
    <row r="4031" ht="123.75" spans="1:10">
      <c r="A4031" s="108"/>
      <c r="B4031" s="108"/>
      <c r="C4031" s="103" t="s">
        <v>1399</v>
      </c>
      <c r="D4031" s="103" t="s">
        <v>1400</v>
      </c>
      <c r="E4031" s="99" t="s">
        <v>5876</v>
      </c>
      <c r="F4031" s="103" t="s">
        <v>1375</v>
      </c>
      <c r="G4031" s="99" t="s">
        <v>5877</v>
      </c>
      <c r="H4031" s="103" t="s">
        <v>1511</v>
      </c>
      <c r="I4031" s="103" t="s">
        <v>1384</v>
      </c>
      <c r="J4031" s="99" t="s">
        <v>5878</v>
      </c>
    </row>
    <row r="4032" ht="56.25" spans="1:10">
      <c r="A4032" s="108"/>
      <c r="B4032" s="108"/>
      <c r="C4032" s="103" t="s">
        <v>1399</v>
      </c>
      <c r="D4032" s="103" t="s">
        <v>1400</v>
      </c>
      <c r="E4032" s="99" t="s">
        <v>5879</v>
      </c>
      <c r="F4032" s="103" t="s">
        <v>1375</v>
      </c>
      <c r="G4032" s="99" t="s">
        <v>2304</v>
      </c>
      <c r="H4032" s="103" t="s">
        <v>1388</v>
      </c>
      <c r="I4032" s="103" t="s">
        <v>1384</v>
      </c>
      <c r="J4032" s="99" t="s">
        <v>5880</v>
      </c>
    </row>
    <row r="4033" ht="157.5" spans="1:10">
      <c r="A4033" s="110"/>
      <c r="B4033" s="110"/>
      <c r="C4033" s="103" t="s">
        <v>1404</v>
      </c>
      <c r="D4033" s="103" t="s">
        <v>1405</v>
      </c>
      <c r="E4033" s="99" t="s">
        <v>5881</v>
      </c>
      <c r="F4033" s="103" t="s">
        <v>1375</v>
      </c>
      <c r="G4033" s="99" t="s">
        <v>1565</v>
      </c>
      <c r="H4033" s="103" t="s">
        <v>1397</v>
      </c>
      <c r="I4033" s="103" t="s">
        <v>1384</v>
      </c>
      <c r="J4033" s="99" t="s">
        <v>5882</v>
      </c>
    </row>
    <row r="4034" ht="56.25" spans="1:10">
      <c r="A4034" s="106" t="s">
        <v>5883</v>
      </c>
      <c r="B4034" s="106" t="s">
        <v>5884</v>
      </c>
      <c r="C4034" s="103" t="s">
        <v>1379</v>
      </c>
      <c r="D4034" s="103" t="s">
        <v>1380</v>
      </c>
      <c r="E4034" s="99" t="s">
        <v>5885</v>
      </c>
      <c r="F4034" s="103" t="s">
        <v>1375</v>
      </c>
      <c r="G4034" s="99" t="s">
        <v>2610</v>
      </c>
      <c r="H4034" s="103" t="s">
        <v>1678</v>
      </c>
      <c r="I4034" s="103" t="s">
        <v>1384</v>
      </c>
      <c r="J4034" s="99" t="s">
        <v>5886</v>
      </c>
    </row>
    <row r="4035" ht="56.25" spans="1:10">
      <c r="A4035" s="108"/>
      <c r="B4035" s="108"/>
      <c r="C4035" s="103" t="s">
        <v>1379</v>
      </c>
      <c r="D4035" s="103" t="s">
        <v>1380</v>
      </c>
      <c r="E4035" s="99" t="s">
        <v>5887</v>
      </c>
      <c r="F4035" s="103" t="s">
        <v>1375</v>
      </c>
      <c r="G4035" s="99" t="s">
        <v>4229</v>
      </c>
      <c r="H4035" s="103" t="s">
        <v>1678</v>
      </c>
      <c r="I4035" s="103" t="s">
        <v>1384</v>
      </c>
      <c r="J4035" s="99" t="s">
        <v>5886</v>
      </c>
    </row>
    <row r="4036" ht="56.25" spans="1:10">
      <c r="A4036" s="108"/>
      <c r="B4036" s="108"/>
      <c r="C4036" s="103" t="s">
        <v>1379</v>
      </c>
      <c r="D4036" s="103" t="s">
        <v>1380</v>
      </c>
      <c r="E4036" s="99" t="s">
        <v>5888</v>
      </c>
      <c r="F4036" s="103" t="s">
        <v>1375</v>
      </c>
      <c r="G4036" s="99" t="s">
        <v>5889</v>
      </c>
      <c r="H4036" s="103" t="s">
        <v>1678</v>
      </c>
      <c r="I4036" s="103" t="s">
        <v>1384</v>
      </c>
      <c r="J4036" s="99" t="s">
        <v>5886</v>
      </c>
    </row>
    <row r="4037" ht="56.25" spans="1:10">
      <c r="A4037" s="108"/>
      <c r="B4037" s="108"/>
      <c r="C4037" s="103" t="s">
        <v>1379</v>
      </c>
      <c r="D4037" s="103" t="s">
        <v>1439</v>
      </c>
      <c r="E4037" s="99" t="s">
        <v>5890</v>
      </c>
      <c r="F4037" s="103" t="s">
        <v>1375</v>
      </c>
      <c r="G4037" s="99" t="s">
        <v>1426</v>
      </c>
      <c r="H4037" s="103" t="s">
        <v>1397</v>
      </c>
      <c r="I4037" s="103" t="s">
        <v>1384</v>
      </c>
      <c r="J4037" s="99" t="s">
        <v>5891</v>
      </c>
    </row>
    <row r="4038" ht="67.5" spans="1:10">
      <c r="A4038" s="108"/>
      <c r="B4038" s="108"/>
      <c r="C4038" s="103" t="s">
        <v>1379</v>
      </c>
      <c r="D4038" s="103" t="s">
        <v>1439</v>
      </c>
      <c r="E4038" s="99" t="s">
        <v>5892</v>
      </c>
      <c r="F4038" s="103" t="s">
        <v>1375</v>
      </c>
      <c r="G4038" s="99" t="s">
        <v>1472</v>
      </c>
      <c r="H4038" s="103" t="s">
        <v>1397</v>
      </c>
      <c r="I4038" s="103" t="s">
        <v>1384</v>
      </c>
      <c r="J4038" s="99" t="s">
        <v>5893</v>
      </c>
    </row>
    <row r="4039" ht="78.75" spans="1:10">
      <c r="A4039" s="108"/>
      <c r="B4039" s="108"/>
      <c r="C4039" s="103" t="s">
        <v>1379</v>
      </c>
      <c r="D4039" s="103" t="s">
        <v>1439</v>
      </c>
      <c r="E4039" s="99" t="s">
        <v>5894</v>
      </c>
      <c r="F4039" s="103" t="s">
        <v>1375</v>
      </c>
      <c r="G4039" s="99" t="s">
        <v>5895</v>
      </c>
      <c r="H4039" s="103" t="s">
        <v>1397</v>
      </c>
      <c r="I4039" s="103" t="s">
        <v>1384</v>
      </c>
      <c r="J4039" s="99" t="s">
        <v>5896</v>
      </c>
    </row>
    <row r="4040" ht="78.75" spans="1:10">
      <c r="A4040" s="108"/>
      <c r="B4040" s="108"/>
      <c r="C4040" s="103" t="s">
        <v>1379</v>
      </c>
      <c r="D4040" s="103" t="s">
        <v>1394</v>
      </c>
      <c r="E4040" s="99" t="s">
        <v>5897</v>
      </c>
      <c r="F4040" s="103" t="s">
        <v>1375</v>
      </c>
      <c r="G4040" s="99" t="s">
        <v>1913</v>
      </c>
      <c r="H4040" s="103" t="s">
        <v>2307</v>
      </c>
      <c r="I4040" s="103" t="s">
        <v>1384</v>
      </c>
      <c r="J4040" s="99" t="s">
        <v>5898</v>
      </c>
    </row>
    <row r="4041" ht="67.5" spans="1:10">
      <c r="A4041" s="108"/>
      <c r="B4041" s="108"/>
      <c r="C4041" s="103" t="s">
        <v>1379</v>
      </c>
      <c r="D4041" s="103" t="s">
        <v>1583</v>
      </c>
      <c r="E4041" s="99" t="s">
        <v>5899</v>
      </c>
      <c r="F4041" s="103" t="s">
        <v>1375</v>
      </c>
      <c r="G4041" s="99" t="s">
        <v>5900</v>
      </c>
      <c r="H4041" s="103" t="s">
        <v>1586</v>
      </c>
      <c r="I4041" s="103" t="s">
        <v>1384</v>
      </c>
      <c r="J4041" s="99" t="s">
        <v>5901</v>
      </c>
    </row>
    <row r="4042" ht="78.75" spans="1:10">
      <c r="A4042" s="108"/>
      <c r="B4042" s="108"/>
      <c r="C4042" s="103" t="s">
        <v>1399</v>
      </c>
      <c r="D4042" s="103" t="s">
        <v>1543</v>
      </c>
      <c r="E4042" s="99" t="s">
        <v>5902</v>
      </c>
      <c r="F4042" s="103" t="s">
        <v>1375</v>
      </c>
      <c r="G4042" s="99" t="s">
        <v>2610</v>
      </c>
      <c r="H4042" s="103" t="s">
        <v>1536</v>
      </c>
      <c r="I4042" s="103" t="s">
        <v>1384</v>
      </c>
      <c r="J4042" s="99" t="s">
        <v>5903</v>
      </c>
    </row>
    <row r="4043" ht="67.5" spans="1:10">
      <c r="A4043" s="108"/>
      <c r="B4043" s="108"/>
      <c r="C4043" s="103" t="s">
        <v>1399</v>
      </c>
      <c r="D4043" s="103" t="s">
        <v>1543</v>
      </c>
      <c r="E4043" s="99" t="s">
        <v>5904</v>
      </c>
      <c r="F4043" s="103" t="s">
        <v>1375</v>
      </c>
      <c r="G4043" s="99" t="s">
        <v>4258</v>
      </c>
      <c r="H4043" s="103" t="s">
        <v>1397</v>
      </c>
      <c r="I4043" s="103" t="s">
        <v>1384</v>
      </c>
      <c r="J4043" s="99" t="s">
        <v>5905</v>
      </c>
    </row>
    <row r="4044" ht="56.25" spans="1:10">
      <c r="A4044" s="108"/>
      <c r="B4044" s="108"/>
      <c r="C4044" s="103" t="s">
        <v>1399</v>
      </c>
      <c r="D4044" s="103" t="s">
        <v>1400</v>
      </c>
      <c r="E4044" s="99" t="s">
        <v>5906</v>
      </c>
      <c r="F4044" s="103" t="s">
        <v>1375</v>
      </c>
      <c r="G4044" s="99" t="s">
        <v>2203</v>
      </c>
      <c r="H4044" s="103" t="s">
        <v>1397</v>
      </c>
      <c r="I4044" s="103" t="s">
        <v>1384</v>
      </c>
      <c r="J4044" s="99" t="s">
        <v>5907</v>
      </c>
    </row>
    <row r="4045" ht="56.25" spans="1:10">
      <c r="A4045" s="108"/>
      <c r="B4045" s="108"/>
      <c r="C4045" s="103" t="s">
        <v>1399</v>
      </c>
      <c r="D4045" s="103" t="s">
        <v>1400</v>
      </c>
      <c r="E4045" s="99" t="s">
        <v>5908</v>
      </c>
      <c r="F4045" s="103" t="s">
        <v>1375</v>
      </c>
      <c r="G4045" s="99" t="s">
        <v>4439</v>
      </c>
      <c r="H4045" s="103" t="s">
        <v>1397</v>
      </c>
      <c r="I4045" s="103" t="s">
        <v>1384</v>
      </c>
      <c r="J4045" s="99" t="s">
        <v>5909</v>
      </c>
    </row>
    <row r="4046" ht="33.75" spans="1:10">
      <c r="A4046" s="108"/>
      <c r="B4046" s="108"/>
      <c r="C4046" s="103" t="s">
        <v>1399</v>
      </c>
      <c r="D4046" s="103" t="s">
        <v>1503</v>
      </c>
      <c r="E4046" s="99" t="s">
        <v>5910</v>
      </c>
      <c r="F4046" s="103" t="s">
        <v>1375</v>
      </c>
      <c r="G4046" s="99" t="s">
        <v>1565</v>
      </c>
      <c r="H4046" s="103" t="s">
        <v>1397</v>
      </c>
      <c r="I4046" s="103" t="s">
        <v>1384</v>
      </c>
      <c r="J4046" s="99" t="s">
        <v>5911</v>
      </c>
    </row>
    <row r="4047" ht="67.5" spans="1:10">
      <c r="A4047" s="110"/>
      <c r="B4047" s="110"/>
      <c r="C4047" s="103" t="s">
        <v>1404</v>
      </c>
      <c r="D4047" s="103" t="s">
        <v>1405</v>
      </c>
      <c r="E4047" s="99" t="s">
        <v>5912</v>
      </c>
      <c r="F4047" s="103" t="s">
        <v>1375</v>
      </c>
      <c r="G4047" s="99" t="s">
        <v>1450</v>
      </c>
      <c r="H4047" s="103" t="s">
        <v>1397</v>
      </c>
      <c r="I4047" s="103" t="s">
        <v>1384</v>
      </c>
      <c r="J4047" s="99" t="s">
        <v>5913</v>
      </c>
    </row>
    <row r="4048" ht="67.5" spans="1:10">
      <c r="A4048" s="106" t="s">
        <v>5914</v>
      </c>
      <c r="B4048" s="106" t="s">
        <v>5915</v>
      </c>
      <c r="C4048" s="103" t="s">
        <v>1379</v>
      </c>
      <c r="D4048" s="103" t="s">
        <v>1380</v>
      </c>
      <c r="E4048" s="99" t="s">
        <v>5916</v>
      </c>
      <c r="F4048" s="103" t="s">
        <v>1375</v>
      </c>
      <c r="G4048" s="99" t="s">
        <v>2196</v>
      </c>
      <c r="H4048" s="103" t="s">
        <v>1678</v>
      </c>
      <c r="I4048" s="103" t="s">
        <v>1384</v>
      </c>
      <c r="J4048" s="99" t="s">
        <v>5917</v>
      </c>
    </row>
    <row r="4049" ht="123.75" spans="1:10">
      <c r="A4049" s="108"/>
      <c r="B4049" s="108"/>
      <c r="C4049" s="103" t="s">
        <v>1379</v>
      </c>
      <c r="D4049" s="103" t="s">
        <v>1380</v>
      </c>
      <c r="E4049" s="99" t="s">
        <v>5918</v>
      </c>
      <c r="F4049" s="103" t="s">
        <v>1375</v>
      </c>
      <c r="G4049" s="99" t="s">
        <v>2196</v>
      </c>
      <c r="H4049" s="103" t="s">
        <v>1678</v>
      </c>
      <c r="I4049" s="103" t="s">
        <v>1384</v>
      </c>
      <c r="J4049" s="99" t="s">
        <v>5919</v>
      </c>
    </row>
    <row r="4050" ht="45" spans="1:10">
      <c r="A4050" s="108"/>
      <c r="B4050" s="108"/>
      <c r="C4050" s="103" t="s">
        <v>1379</v>
      </c>
      <c r="D4050" s="103" t="s">
        <v>1380</v>
      </c>
      <c r="E4050" s="99" t="s">
        <v>5920</v>
      </c>
      <c r="F4050" s="103" t="s">
        <v>1375</v>
      </c>
      <c r="G4050" s="99" t="s">
        <v>2231</v>
      </c>
      <c r="H4050" s="103" t="s">
        <v>1470</v>
      </c>
      <c r="I4050" s="103" t="s">
        <v>1384</v>
      </c>
      <c r="J4050" s="99" t="s">
        <v>5921</v>
      </c>
    </row>
    <row r="4051" ht="168.75" spans="1:10">
      <c r="A4051" s="108"/>
      <c r="B4051" s="108"/>
      <c r="C4051" s="103" t="s">
        <v>1379</v>
      </c>
      <c r="D4051" s="103" t="s">
        <v>1380</v>
      </c>
      <c r="E4051" s="99" t="s">
        <v>5922</v>
      </c>
      <c r="F4051" s="103" t="s">
        <v>1375</v>
      </c>
      <c r="G4051" s="99" t="s">
        <v>5923</v>
      </c>
      <c r="H4051" s="103" t="s">
        <v>1713</v>
      </c>
      <c r="I4051" s="103" t="s">
        <v>1384</v>
      </c>
      <c r="J4051" s="99" t="s">
        <v>5924</v>
      </c>
    </row>
    <row r="4052" ht="101.25" spans="1:10">
      <c r="A4052" s="108"/>
      <c r="B4052" s="108"/>
      <c r="C4052" s="103" t="s">
        <v>1379</v>
      </c>
      <c r="D4052" s="103" t="s">
        <v>1439</v>
      </c>
      <c r="E4052" s="99" t="s">
        <v>2332</v>
      </c>
      <c r="F4052" s="103" t="s">
        <v>1375</v>
      </c>
      <c r="G4052" s="99" t="s">
        <v>1426</v>
      </c>
      <c r="H4052" s="103" t="s">
        <v>1397</v>
      </c>
      <c r="I4052" s="103" t="s">
        <v>1384</v>
      </c>
      <c r="J4052" s="99" t="s">
        <v>5925</v>
      </c>
    </row>
    <row r="4053" ht="56.25" spans="1:10">
      <c r="A4053" s="108"/>
      <c r="B4053" s="108"/>
      <c r="C4053" s="103" t="s">
        <v>1379</v>
      </c>
      <c r="D4053" s="103" t="s">
        <v>1394</v>
      </c>
      <c r="E4053" s="99" t="s">
        <v>2334</v>
      </c>
      <c r="F4053" s="103" t="s">
        <v>1375</v>
      </c>
      <c r="G4053" s="99" t="s">
        <v>1913</v>
      </c>
      <c r="H4053" s="103" t="s">
        <v>2307</v>
      </c>
      <c r="I4053" s="103" t="s">
        <v>1384</v>
      </c>
      <c r="J4053" s="99" t="s">
        <v>2335</v>
      </c>
    </row>
    <row r="4054" ht="90" spans="1:10">
      <c r="A4054" s="108"/>
      <c r="B4054" s="108"/>
      <c r="C4054" s="103" t="s">
        <v>1399</v>
      </c>
      <c r="D4054" s="103" t="s">
        <v>1400</v>
      </c>
      <c r="E4054" s="99" t="s">
        <v>5926</v>
      </c>
      <c r="F4054" s="103" t="s">
        <v>1375</v>
      </c>
      <c r="G4054" s="99" t="s">
        <v>1396</v>
      </c>
      <c r="H4054" s="103" t="s">
        <v>1397</v>
      </c>
      <c r="I4054" s="103" t="s">
        <v>1384</v>
      </c>
      <c r="J4054" s="99" t="s">
        <v>5927</v>
      </c>
    </row>
    <row r="4055" ht="67.5" spans="1:10">
      <c r="A4055" s="108"/>
      <c r="B4055" s="108"/>
      <c r="C4055" s="103" t="s">
        <v>1399</v>
      </c>
      <c r="D4055" s="103" t="s">
        <v>1503</v>
      </c>
      <c r="E4055" s="99" t="s">
        <v>5928</v>
      </c>
      <c r="F4055" s="103" t="s">
        <v>1375</v>
      </c>
      <c r="G4055" s="99" t="s">
        <v>1396</v>
      </c>
      <c r="H4055" s="103" t="s">
        <v>1397</v>
      </c>
      <c r="I4055" s="103" t="s">
        <v>1384</v>
      </c>
      <c r="J4055" s="99" t="s">
        <v>5929</v>
      </c>
    </row>
    <row r="4056" ht="135" spans="1:10">
      <c r="A4056" s="110"/>
      <c r="B4056" s="110"/>
      <c r="C4056" s="103" t="s">
        <v>1404</v>
      </c>
      <c r="D4056" s="103" t="s">
        <v>1405</v>
      </c>
      <c r="E4056" s="99" t="s">
        <v>5930</v>
      </c>
      <c r="F4056" s="103" t="s">
        <v>1375</v>
      </c>
      <c r="G4056" s="99" t="s">
        <v>1426</v>
      </c>
      <c r="H4056" s="103" t="s">
        <v>1397</v>
      </c>
      <c r="I4056" s="103" t="s">
        <v>1384</v>
      </c>
      <c r="J4056" s="99" t="s">
        <v>5931</v>
      </c>
    </row>
    <row r="4057" spans="1:10">
      <c r="A4057" s="99" t="s">
        <v>5932</v>
      </c>
      <c r="B4057" s="104"/>
      <c r="C4057" s="104"/>
      <c r="D4057" s="104"/>
      <c r="E4057" s="104"/>
      <c r="F4057" s="105"/>
      <c r="G4057" s="104"/>
      <c r="H4057" s="105"/>
      <c r="I4057" s="105"/>
      <c r="J4057" s="104"/>
    </row>
    <row r="4058" spans="1:10">
      <c r="A4058" s="99" t="s">
        <v>5933</v>
      </c>
      <c r="B4058" s="104"/>
      <c r="C4058" s="104"/>
      <c r="D4058" s="104"/>
      <c r="E4058" s="104"/>
      <c r="F4058" s="105"/>
      <c r="G4058" s="104"/>
      <c r="H4058" s="105"/>
      <c r="I4058" s="105"/>
      <c r="J4058" s="104"/>
    </row>
    <row r="4059" spans="1:10">
      <c r="A4059" s="99" t="s">
        <v>5934</v>
      </c>
      <c r="B4059" s="104"/>
      <c r="C4059" s="104"/>
      <c r="D4059" s="104"/>
      <c r="E4059" s="104"/>
      <c r="F4059" s="105"/>
      <c r="G4059" s="104"/>
      <c r="H4059" s="105"/>
      <c r="I4059" s="105"/>
      <c r="J4059" s="104"/>
    </row>
    <row r="4060" ht="112.5" spans="1:10">
      <c r="A4060" s="106" t="s">
        <v>5935</v>
      </c>
      <c r="B4060" s="106" t="s">
        <v>5936</v>
      </c>
      <c r="C4060" s="103" t="s">
        <v>1379</v>
      </c>
      <c r="D4060" s="103" t="s">
        <v>1380</v>
      </c>
      <c r="E4060" s="99" t="s">
        <v>5937</v>
      </c>
      <c r="F4060" s="103" t="s">
        <v>1375</v>
      </c>
      <c r="G4060" s="99" t="s">
        <v>5938</v>
      </c>
      <c r="H4060" s="103" t="s">
        <v>1388</v>
      </c>
      <c r="I4060" s="103" t="s">
        <v>1384</v>
      </c>
      <c r="J4060" s="99" t="s">
        <v>5939</v>
      </c>
    </row>
    <row r="4061" ht="112.5" spans="1:10">
      <c r="A4061" s="108"/>
      <c r="B4061" s="108"/>
      <c r="C4061" s="103" t="s">
        <v>1399</v>
      </c>
      <c r="D4061" s="103" t="s">
        <v>1400</v>
      </c>
      <c r="E4061" s="99" t="s">
        <v>5940</v>
      </c>
      <c r="F4061" s="103" t="s">
        <v>1375</v>
      </c>
      <c r="G4061" s="99" t="s">
        <v>1680</v>
      </c>
      <c r="H4061" s="103" t="s">
        <v>1397</v>
      </c>
      <c r="I4061" s="103" t="s">
        <v>1423</v>
      </c>
      <c r="J4061" s="99" t="s">
        <v>5939</v>
      </c>
    </row>
    <row r="4062" ht="112.5" spans="1:10">
      <c r="A4062" s="110"/>
      <c r="B4062" s="110"/>
      <c r="C4062" s="103" t="s">
        <v>1404</v>
      </c>
      <c r="D4062" s="103" t="s">
        <v>1405</v>
      </c>
      <c r="E4062" s="99" t="s">
        <v>1405</v>
      </c>
      <c r="F4062" s="103" t="s">
        <v>1528</v>
      </c>
      <c r="G4062" s="99" t="s">
        <v>1680</v>
      </c>
      <c r="H4062" s="103" t="s">
        <v>1397</v>
      </c>
      <c r="I4062" s="103" t="s">
        <v>1423</v>
      </c>
      <c r="J4062" s="99" t="s">
        <v>5939</v>
      </c>
    </row>
    <row r="4063" ht="112.5" spans="1:10">
      <c r="A4063" s="106" t="s">
        <v>5941</v>
      </c>
      <c r="B4063" s="106" t="s">
        <v>5936</v>
      </c>
      <c r="C4063" s="103" t="s">
        <v>1379</v>
      </c>
      <c r="D4063" s="103" t="s">
        <v>1380</v>
      </c>
      <c r="E4063" s="99" t="s">
        <v>5937</v>
      </c>
      <c r="F4063" s="103" t="s">
        <v>1375</v>
      </c>
      <c r="G4063" s="99" t="s">
        <v>5938</v>
      </c>
      <c r="H4063" s="103" t="s">
        <v>1388</v>
      </c>
      <c r="I4063" s="103" t="s">
        <v>1384</v>
      </c>
      <c r="J4063" s="99" t="s">
        <v>5939</v>
      </c>
    </row>
    <row r="4064" ht="112.5" spans="1:10">
      <c r="A4064" s="108"/>
      <c r="B4064" s="108"/>
      <c r="C4064" s="103" t="s">
        <v>1399</v>
      </c>
      <c r="D4064" s="103" t="s">
        <v>1400</v>
      </c>
      <c r="E4064" s="99" t="s">
        <v>5940</v>
      </c>
      <c r="F4064" s="103" t="s">
        <v>1375</v>
      </c>
      <c r="G4064" s="99" t="s">
        <v>1680</v>
      </c>
      <c r="H4064" s="103" t="s">
        <v>1397</v>
      </c>
      <c r="I4064" s="103" t="s">
        <v>1423</v>
      </c>
      <c r="J4064" s="99" t="s">
        <v>5939</v>
      </c>
    </row>
    <row r="4065" ht="112.5" spans="1:10">
      <c r="A4065" s="110"/>
      <c r="B4065" s="110"/>
      <c r="C4065" s="103" t="s">
        <v>1404</v>
      </c>
      <c r="D4065" s="103" t="s">
        <v>1405</v>
      </c>
      <c r="E4065" s="99" t="s">
        <v>1405</v>
      </c>
      <c r="F4065" s="103" t="s">
        <v>1528</v>
      </c>
      <c r="G4065" s="99" t="s">
        <v>1680</v>
      </c>
      <c r="H4065" s="103" t="s">
        <v>1397</v>
      </c>
      <c r="I4065" s="103" t="s">
        <v>1423</v>
      </c>
      <c r="J4065" s="99" t="s">
        <v>5939</v>
      </c>
    </row>
    <row r="4066" ht="123.75" spans="1:10">
      <c r="A4066" s="106" t="s">
        <v>5942</v>
      </c>
      <c r="B4066" s="106" t="s">
        <v>5943</v>
      </c>
      <c r="C4066" s="103" t="s">
        <v>1379</v>
      </c>
      <c r="D4066" s="103" t="s">
        <v>1439</v>
      </c>
      <c r="E4066" s="99" t="s">
        <v>5944</v>
      </c>
      <c r="F4066" s="103" t="s">
        <v>1375</v>
      </c>
      <c r="G4066" s="99" t="s">
        <v>1684</v>
      </c>
      <c r="H4066" s="103" t="s">
        <v>1388</v>
      </c>
      <c r="I4066" s="103" t="s">
        <v>1384</v>
      </c>
      <c r="J4066" s="99" t="s">
        <v>5945</v>
      </c>
    </row>
    <row r="4067" ht="123.75" spans="1:10">
      <c r="A4067" s="108"/>
      <c r="B4067" s="108"/>
      <c r="C4067" s="103" t="s">
        <v>1399</v>
      </c>
      <c r="D4067" s="103" t="s">
        <v>1400</v>
      </c>
      <c r="E4067" s="99" t="s">
        <v>3990</v>
      </c>
      <c r="F4067" s="103" t="s">
        <v>1375</v>
      </c>
      <c r="G4067" s="99" t="s">
        <v>1680</v>
      </c>
      <c r="H4067" s="103" t="s">
        <v>1397</v>
      </c>
      <c r="I4067" s="103" t="s">
        <v>1423</v>
      </c>
      <c r="J4067" s="99" t="s">
        <v>5945</v>
      </c>
    </row>
    <row r="4068" ht="123.75" spans="1:10">
      <c r="A4068" s="110"/>
      <c r="B4068" s="110"/>
      <c r="C4068" s="103" t="s">
        <v>1404</v>
      </c>
      <c r="D4068" s="103" t="s">
        <v>1405</v>
      </c>
      <c r="E4068" s="99" t="s">
        <v>1405</v>
      </c>
      <c r="F4068" s="103" t="s">
        <v>1528</v>
      </c>
      <c r="G4068" s="99" t="s">
        <v>1565</v>
      </c>
      <c r="H4068" s="103" t="s">
        <v>1397</v>
      </c>
      <c r="I4068" s="103" t="s">
        <v>1423</v>
      </c>
      <c r="J4068" s="99" t="s">
        <v>5945</v>
      </c>
    </row>
    <row r="4069" ht="112.5" spans="1:10">
      <c r="A4069" s="106" t="s">
        <v>5946</v>
      </c>
      <c r="B4069" s="106" t="s">
        <v>5947</v>
      </c>
      <c r="C4069" s="103" t="s">
        <v>1379</v>
      </c>
      <c r="D4069" s="103" t="s">
        <v>1380</v>
      </c>
      <c r="E4069" s="99" t="s">
        <v>5948</v>
      </c>
      <c r="F4069" s="103" t="s">
        <v>1375</v>
      </c>
      <c r="G4069" s="99" t="s">
        <v>5949</v>
      </c>
      <c r="H4069" s="103" t="s">
        <v>1388</v>
      </c>
      <c r="I4069" s="103" t="s">
        <v>1384</v>
      </c>
      <c r="J4069" s="99" t="s">
        <v>5939</v>
      </c>
    </row>
    <row r="4070" ht="112.5" spans="1:10">
      <c r="A4070" s="108"/>
      <c r="B4070" s="108"/>
      <c r="C4070" s="103" t="s">
        <v>1399</v>
      </c>
      <c r="D4070" s="103" t="s">
        <v>1400</v>
      </c>
      <c r="E4070" s="99" t="s">
        <v>5950</v>
      </c>
      <c r="F4070" s="103" t="s">
        <v>1375</v>
      </c>
      <c r="G4070" s="99" t="s">
        <v>1769</v>
      </c>
      <c r="H4070" s="103" t="s">
        <v>1397</v>
      </c>
      <c r="I4070" s="103" t="s">
        <v>1423</v>
      </c>
      <c r="J4070" s="99" t="s">
        <v>5939</v>
      </c>
    </row>
    <row r="4071" ht="112.5" spans="1:10">
      <c r="A4071" s="110"/>
      <c r="B4071" s="110"/>
      <c r="C4071" s="103" t="s">
        <v>1404</v>
      </c>
      <c r="D4071" s="103" t="s">
        <v>1405</v>
      </c>
      <c r="E4071" s="99" t="s">
        <v>1405</v>
      </c>
      <c r="F4071" s="103" t="s">
        <v>1528</v>
      </c>
      <c r="G4071" s="99" t="s">
        <v>1680</v>
      </c>
      <c r="H4071" s="103" t="s">
        <v>1397</v>
      </c>
      <c r="I4071" s="103" t="s">
        <v>1423</v>
      </c>
      <c r="J4071" s="99" t="s">
        <v>5939</v>
      </c>
    </row>
    <row r="4072" ht="112.5" spans="1:10">
      <c r="A4072" s="106" t="s">
        <v>5951</v>
      </c>
      <c r="B4072" s="106" t="s">
        <v>5947</v>
      </c>
      <c r="C4072" s="103" t="s">
        <v>1379</v>
      </c>
      <c r="D4072" s="103" t="s">
        <v>1380</v>
      </c>
      <c r="E4072" s="99" t="s">
        <v>5948</v>
      </c>
      <c r="F4072" s="103" t="s">
        <v>1375</v>
      </c>
      <c r="G4072" s="99" t="s">
        <v>5949</v>
      </c>
      <c r="H4072" s="103" t="s">
        <v>1388</v>
      </c>
      <c r="I4072" s="103" t="s">
        <v>1384</v>
      </c>
      <c r="J4072" s="99" t="s">
        <v>5939</v>
      </c>
    </row>
    <row r="4073" ht="112.5" spans="1:10">
      <c r="A4073" s="108"/>
      <c r="B4073" s="108"/>
      <c r="C4073" s="103" t="s">
        <v>1399</v>
      </c>
      <c r="D4073" s="103" t="s">
        <v>1400</v>
      </c>
      <c r="E4073" s="99" t="s">
        <v>5950</v>
      </c>
      <c r="F4073" s="103" t="s">
        <v>1375</v>
      </c>
      <c r="G4073" s="99" t="s">
        <v>1769</v>
      </c>
      <c r="H4073" s="103" t="s">
        <v>1397</v>
      </c>
      <c r="I4073" s="103" t="s">
        <v>1423</v>
      </c>
      <c r="J4073" s="99" t="s">
        <v>5939</v>
      </c>
    </row>
    <row r="4074" ht="112.5" spans="1:10">
      <c r="A4074" s="110"/>
      <c r="B4074" s="110"/>
      <c r="C4074" s="103" t="s">
        <v>1404</v>
      </c>
      <c r="D4074" s="103" t="s">
        <v>1405</v>
      </c>
      <c r="E4074" s="99" t="s">
        <v>1405</v>
      </c>
      <c r="F4074" s="103" t="s">
        <v>1528</v>
      </c>
      <c r="G4074" s="99" t="s">
        <v>1680</v>
      </c>
      <c r="H4074" s="103" t="s">
        <v>1397</v>
      </c>
      <c r="I4074" s="103" t="s">
        <v>1423</v>
      </c>
      <c r="J4074" s="99" t="s">
        <v>5939</v>
      </c>
    </row>
    <row r="4075" ht="123.75" spans="1:10">
      <c r="A4075" s="106" t="s">
        <v>5952</v>
      </c>
      <c r="B4075" s="106" t="s">
        <v>5943</v>
      </c>
      <c r="C4075" s="103" t="s">
        <v>1379</v>
      </c>
      <c r="D4075" s="103" t="s">
        <v>1439</v>
      </c>
      <c r="E4075" s="99" t="s">
        <v>5944</v>
      </c>
      <c r="F4075" s="103" t="s">
        <v>1375</v>
      </c>
      <c r="G4075" s="99" t="s">
        <v>1684</v>
      </c>
      <c r="H4075" s="103" t="s">
        <v>1388</v>
      </c>
      <c r="I4075" s="103" t="s">
        <v>1384</v>
      </c>
      <c r="J4075" s="99" t="s">
        <v>5945</v>
      </c>
    </row>
    <row r="4076" ht="123.75" spans="1:10">
      <c r="A4076" s="108"/>
      <c r="B4076" s="108"/>
      <c r="C4076" s="103" t="s">
        <v>1399</v>
      </c>
      <c r="D4076" s="103" t="s">
        <v>1400</v>
      </c>
      <c r="E4076" s="99" t="s">
        <v>3990</v>
      </c>
      <c r="F4076" s="103" t="s">
        <v>1375</v>
      </c>
      <c r="G4076" s="99" t="s">
        <v>1680</v>
      </c>
      <c r="H4076" s="103" t="s">
        <v>1397</v>
      </c>
      <c r="I4076" s="103" t="s">
        <v>1423</v>
      </c>
      <c r="J4076" s="99" t="s">
        <v>5945</v>
      </c>
    </row>
    <row r="4077" ht="123.75" spans="1:10">
      <c r="A4077" s="110"/>
      <c r="B4077" s="110"/>
      <c r="C4077" s="103" t="s">
        <v>1404</v>
      </c>
      <c r="D4077" s="103" t="s">
        <v>1405</v>
      </c>
      <c r="E4077" s="99" t="s">
        <v>1405</v>
      </c>
      <c r="F4077" s="103" t="s">
        <v>1528</v>
      </c>
      <c r="G4077" s="99" t="s">
        <v>1565</v>
      </c>
      <c r="H4077" s="103" t="s">
        <v>1397</v>
      </c>
      <c r="I4077" s="103" t="s">
        <v>1423</v>
      </c>
      <c r="J4077" s="99" t="s">
        <v>5945</v>
      </c>
    </row>
    <row r="4078" spans="1:10">
      <c r="A4078" s="99" t="s">
        <v>5953</v>
      </c>
      <c r="B4078" s="104"/>
      <c r="C4078" s="104"/>
      <c r="D4078" s="104"/>
      <c r="E4078" s="104"/>
      <c r="F4078" s="105"/>
      <c r="G4078" s="104"/>
      <c r="H4078" s="105"/>
      <c r="I4078" s="105"/>
      <c r="J4078" s="104"/>
    </row>
    <row r="4079" spans="1:10">
      <c r="A4079" s="99" t="s">
        <v>5954</v>
      </c>
      <c r="B4079" s="104"/>
      <c r="C4079" s="104"/>
      <c r="D4079" s="104"/>
      <c r="E4079" s="104"/>
      <c r="F4079" s="105"/>
      <c r="G4079" s="104"/>
      <c r="H4079" s="105"/>
      <c r="I4079" s="105"/>
      <c r="J4079" s="104"/>
    </row>
    <row r="4080" ht="67.5" spans="1:10">
      <c r="A4080" s="106" t="s">
        <v>5955</v>
      </c>
      <c r="B4080" s="106" t="s">
        <v>5956</v>
      </c>
      <c r="C4080" s="103" t="s">
        <v>1379</v>
      </c>
      <c r="D4080" s="103" t="s">
        <v>1380</v>
      </c>
      <c r="E4080" s="99" t="s">
        <v>5957</v>
      </c>
      <c r="F4080" s="103" t="s">
        <v>1375</v>
      </c>
      <c r="G4080" s="99" t="s">
        <v>1396</v>
      </c>
      <c r="H4080" s="103" t="s">
        <v>1397</v>
      </c>
      <c r="I4080" s="103" t="s">
        <v>1423</v>
      </c>
      <c r="J4080" s="99" t="s">
        <v>5958</v>
      </c>
    </row>
    <row r="4081" ht="67.5" spans="1:10">
      <c r="A4081" s="108"/>
      <c r="B4081" s="108"/>
      <c r="C4081" s="103" t="s">
        <v>1379</v>
      </c>
      <c r="D4081" s="103" t="s">
        <v>1380</v>
      </c>
      <c r="E4081" s="99" t="s">
        <v>5959</v>
      </c>
      <c r="F4081" s="103" t="s">
        <v>1375</v>
      </c>
      <c r="G4081" s="99" t="s">
        <v>2855</v>
      </c>
      <c r="H4081" s="103" t="s">
        <v>1397</v>
      </c>
      <c r="I4081" s="103" t="s">
        <v>1423</v>
      </c>
      <c r="J4081" s="99" t="s">
        <v>5960</v>
      </c>
    </row>
    <row r="4082" ht="78.75" spans="1:10">
      <c r="A4082" s="108"/>
      <c r="B4082" s="108"/>
      <c r="C4082" s="103" t="s">
        <v>1379</v>
      </c>
      <c r="D4082" s="103" t="s">
        <v>1380</v>
      </c>
      <c r="E4082" s="99" t="s">
        <v>5961</v>
      </c>
      <c r="F4082" s="103" t="s">
        <v>1375</v>
      </c>
      <c r="G4082" s="99" t="s">
        <v>1565</v>
      </c>
      <c r="H4082" s="103" t="s">
        <v>1388</v>
      </c>
      <c r="I4082" s="103" t="s">
        <v>1384</v>
      </c>
      <c r="J4082" s="99" t="s">
        <v>5962</v>
      </c>
    </row>
    <row r="4083" ht="67.5" spans="1:10">
      <c r="A4083" s="108"/>
      <c r="B4083" s="108"/>
      <c r="C4083" s="103" t="s">
        <v>1379</v>
      </c>
      <c r="D4083" s="103" t="s">
        <v>1380</v>
      </c>
      <c r="E4083" s="99" t="s">
        <v>5963</v>
      </c>
      <c r="F4083" s="103" t="s">
        <v>1375</v>
      </c>
      <c r="G4083" s="99" t="s">
        <v>4258</v>
      </c>
      <c r="H4083" s="103" t="s">
        <v>1397</v>
      </c>
      <c r="I4083" s="103" t="s">
        <v>1423</v>
      </c>
      <c r="J4083" s="99" t="s">
        <v>5964</v>
      </c>
    </row>
    <row r="4084" ht="56.25" spans="1:10">
      <c r="A4084" s="108"/>
      <c r="B4084" s="108"/>
      <c r="C4084" s="103" t="s">
        <v>1379</v>
      </c>
      <c r="D4084" s="103" t="s">
        <v>1439</v>
      </c>
      <c r="E4084" s="99" t="s">
        <v>5965</v>
      </c>
      <c r="F4084" s="103" t="s">
        <v>1375</v>
      </c>
      <c r="G4084" s="99" t="s">
        <v>1396</v>
      </c>
      <c r="H4084" s="103" t="s">
        <v>1397</v>
      </c>
      <c r="I4084" s="103" t="s">
        <v>1423</v>
      </c>
      <c r="J4084" s="99" t="s">
        <v>5966</v>
      </c>
    </row>
    <row r="4085" ht="78.75" spans="1:10">
      <c r="A4085" s="108"/>
      <c r="B4085" s="108"/>
      <c r="C4085" s="103" t="s">
        <v>1379</v>
      </c>
      <c r="D4085" s="103" t="s">
        <v>1394</v>
      </c>
      <c r="E4085" s="99" t="s">
        <v>5967</v>
      </c>
      <c r="F4085" s="103" t="s">
        <v>1375</v>
      </c>
      <c r="G4085" s="99" t="s">
        <v>1396</v>
      </c>
      <c r="H4085" s="103" t="s">
        <v>1397</v>
      </c>
      <c r="I4085" s="103" t="s">
        <v>1423</v>
      </c>
      <c r="J4085" s="99" t="s">
        <v>5968</v>
      </c>
    </row>
    <row r="4086" ht="90" spans="1:10">
      <c r="A4086" s="108"/>
      <c r="B4086" s="108"/>
      <c r="C4086" s="103" t="s">
        <v>1379</v>
      </c>
      <c r="D4086" s="103" t="s">
        <v>1583</v>
      </c>
      <c r="E4086" s="99" t="s">
        <v>5969</v>
      </c>
      <c r="F4086" s="103" t="s">
        <v>1375</v>
      </c>
      <c r="G4086" s="99" t="s">
        <v>1396</v>
      </c>
      <c r="H4086" s="103" t="s">
        <v>1397</v>
      </c>
      <c r="I4086" s="103" t="s">
        <v>1423</v>
      </c>
      <c r="J4086" s="99" t="s">
        <v>5970</v>
      </c>
    </row>
    <row r="4087" ht="67.5" spans="1:10">
      <c r="A4087" s="108"/>
      <c r="B4087" s="108"/>
      <c r="C4087" s="103" t="s">
        <v>1399</v>
      </c>
      <c r="D4087" s="103" t="s">
        <v>1543</v>
      </c>
      <c r="E4087" s="99" t="s">
        <v>5971</v>
      </c>
      <c r="F4087" s="103" t="s">
        <v>1375</v>
      </c>
      <c r="G4087" s="99" t="s">
        <v>3067</v>
      </c>
      <c r="H4087" s="103" t="s">
        <v>1397</v>
      </c>
      <c r="I4087" s="103" t="s">
        <v>1423</v>
      </c>
      <c r="J4087" s="99" t="s">
        <v>5972</v>
      </c>
    </row>
    <row r="4088" ht="56.25" spans="1:10">
      <c r="A4088" s="108"/>
      <c r="B4088" s="108"/>
      <c r="C4088" s="103" t="s">
        <v>1399</v>
      </c>
      <c r="D4088" s="103" t="s">
        <v>1400</v>
      </c>
      <c r="E4088" s="99" t="s">
        <v>5973</v>
      </c>
      <c r="F4088" s="103" t="s">
        <v>1375</v>
      </c>
      <c r="G4088" s="99" t="s">
        <v>1396</v>
      </c>
      <c r="H4088" s="103" t="s">
        <v>1397</v>
      </c>
      <c r="I4088" s="103" t="s">
        <v>1423</v>
      </c>
      <c r="J4088" s="99" t="s">
        <v>5974</v>
      </c>
    </row>
    <row r="4089" ht="90" spans="1:10">
      <c r="A4089" s="108"/>
      <c r="B4089" s="108"/>
      <c r="C4089" s="103" t="s">
        <v>1399</v>
      </c>
      <c r="D4089" s="103" t="s">
        <v>1503</v>
      </c>
      <c r="E4089" s="99" t="s">
        <v>5975</v>
      </c>
      <c r="F4089" s="103" t="s">
        <v>1375</v>
      </c>
      <c r="G4089" s="99" t="s">
        <v>1396</v>
      </c>
      <c r="H4089" s="103" t="s">
        <v>1397</v>
      </c>
      <c r="I4089" s="103" t="s">
        <v>1423</v>
      </c>
      <c r="J4089" s="99" t="s">
        <v>5976</v>
      </c>
    </row>
    <row r="4090" ht="67.5" spans="1:10">
      <c r="A4090" s="110"/>
      <c r="B4090" s="110"/>
      <c r="C4090" s="103" t="s">
        <v>1404</v>
      </c>
      <c r="D4090" s="103" t="s">
        <v>1405</v>
      </c>
      <c r="E4090" s="99" t="s">
        <v>2286</v>
      </c>
      <c r="F4090" s="103" t="s">
        <v>1375</v>
      </c>
      <c r="G4090" s="99" t="s">
        <v>5977</v>
      </c>
      <c r="H4090" s="103" t="s">
        <v>5978</v>
      </c>
      <c r="I4090" s="103" t="s">
        <v>1423</v>
      </c>
      <c r="J4090" s="99" t="s">
        <v>5979</v>
      </c>
    </row>
    <row r="4091" spans="1:10">
      <c r="A4091" s="99" t="s">
        <v>5980</v>
      </c>
      <c r="B4091" s="104"/>
      <c r="C4091" s="104"/>
      <c r="D4091" s="104"/>
      <c r="E4091" s="104"/>
      <c r="F4091" s="105"/>
      <c r="G4091" s="104"/>
      <c r="H4091" s="105"/>
      <c r="I4091" s="105"/>
      <c r="J4091" s="104"/>
    </row>
    <row r="4092" spans="1:10">
      <c r="A4092" s="99" t="s">
        <v>5981</v>
      </c>
      <c r="B4092" s="104"/>
      <c r="C4092" s="104"/>
      <c r="D4092" s="104"/>
      <c r="E4092" s="104"/>
      <c r="F4092" s="105"/>
      <c r="G4092" s="104"/>
      <c r="H4092" s="105"/>
      <c r="I4092" s="105"/>
      <c r="J4092" s="104"/>
    </row>
    <row r="4093" spans="1:10">
      <c r="A4093" s="106" t="s">
        <v>5982</v>
      </c>
      <c r="B4093" s="106" t="s">
        <v>5983</v>
      </c>
      <c r="C4093" s="103" t="s">
        <v>1379</v>
      </c>
      <c r="D4093" s="103" t="s">
        <v>1380</v>
      </c>
      <c r="E4093" s="99" t="s">
        <v>5984</v>
      </c>
      <c r="F4093" s="103" t="s">
        <v>1375</v>
      </c>
      <c r="G4093" s="99" t="s">
        <v>3358</v>
      </c>
      <c r="H4093" s="103" t="s">
        <v>5026</v>
      </c>
      <c r="I4093" s="103" t="s">
        <v>1384</v>
      </c>
      <c r="J4093" s="99" t="s">
        <v>1512</v>
      </c>
    </row>
    <row r="4094" spans="1:10">
      <c r="A4094" s="108"/>
      <c r="B4094" s="108"/>
      <c r="C4094" s="103" t="s">
        <v>1379</v>
      </c>
      <c r="D4094" s="103" t="s">
        <v>1439</v>
      </c>
      <c r="E4094" s="99" t="s">
        <v>5985</v>
      </c>
      <c r="F4094" s="103" t="s">
        <v>1375</v>
      </c>
      <c r="G4094" s="99" t="s">
        <v>2473</v>
      </c>
      <c r="H4094" s="103" t="s">
        <v>1775</v>
      </c>
      <c r="I4094" s="103" t="s">
        <v>1384</v>
      </c>
      <c r="J4094" s="99" t="s">
        <v>1501</v>
      </c>
    </row>
    <row r="4095" spans="1:10">
      <c r="A4095" s="108"/>
      <c r="B4095" s="108"/>
      <c r="C4095" s="103" t="s">
        <v>1379</v>
      </c>
      <c r="D4095" s="103" t="s">
        <v>1394</v>
      </c>
      <c r="E4095" s="99" t="s">
        <v>1554</v>
      </c>
      <c r="F4095" s="103" t="s">
        <v>1375</v>
      </c>
      <c r="G4095" s="99" t="s">
        <v>1396</v>
      </c>
      <c r="H4095" s="103" t="s">
        <v>1397</v>
      </c>
      <c r="I4095" s="103" t="s">
        <v>1423</v>
      </c>
      <c r="J4095" s="99" t="s">
        <v>1501</v>
      </c>
    </row>
    <row r="4096" spans="1:10">
      <c r="A4096" s="108"/>
      <c r="B4096" s="108"/>
      <c r="C4096" s="103" t="s">
        <v>1379</v>
      </c>
      <c r="D4096" s="103" t="s">
        <v>1394</v>
      </c>
      <c r="E4096" s="99" t="s">
        <v>1555</v>
      </c>
      <c r="F4096" s="103" t="s">
        <v>1375</v>
      </c>
      <c r="G4096" s="99" t="s">
        <v>1396</v>
      </c>
      <c r="H4096" s="103" t="s">
        <v>1397</v>
      </c>
      <c r="I4096" s="103" t="s">
        <v>1423</v>
      </c>
      <c r="J4096" s="99" t="s">
        <v>1501</v>
      </c>
    </row>
    <row r="4097" spans="1:10">
      <c r="A4097" s="108"/>
      <c r="B4097" s="108"/>
      <c r="C4097" s="103" t="s">
        <v>1399</v>
      </c>
      <c r="D4097" s="103" t="s">
        <v>1400</v>
      </c>
      <c r="E4097" s="99" t="s">
        <v>5986</v>
      </c>
      <c r="F4097" s="103" t="s">
        <v>1375</v>
      </c>
      <c r="G4097" s="99" t="s">
        <v>1396</v>
      </c>
      <c r="H4097" s="103" t="s">
        <v>1397</v>
      </c>
      <c r="I4097" s="103" t="s">
        <v>1423</v>
      </c>
      <c r="J4097" s="99" t="s">
        <v>1501</v>
      </c>
    </row>
    <row r="4098" spans="1:10">
      <c r="A4098" s="108"/>
      <c r="B4098" s="108"/>
      <c r="C4098" s="103" t="s">
        <v>1399</v>
      </c>
      <c r="D4098" s="103" t="s">
        <v>1503</v>
      </c>
      <c r="E4098" s="99" t="s">
        <v>5987</v>
      </c>
      <c r="F4098" s="103" t="s">
        <v>1375</v>
      </c>
      <c r="G4098" s="99" t="s">
        <v>1477</v>
      </c>
      <c r="H4098" s="103" t="s">
        <v>1505</v>
      </c>
      <c r="I4098" s="103" t="s">
        <v>1423</v>
      </c>
      <c r="J4098" s="99" t="s">
        <v>1501</v>
      </c>
    </row>
    <row r="4099" spans="1:10">
      <c r="A4099" s="110"/>
      <c r="B4099" s="110"/>
      <c r="C4099" s="103" t="s">
        <v>1404</v>
      </c>
      <c r="D4099" s="103" t="s">
        <v>1405</v>
      </c>
      <c r="E4099" s="99" t="s">
        <v>1506</v>
      </c>
      <c r="F4099" s="103" t="s">
        <v>1375</v>
      </c>
      <c r="G4099" s="99" t="s">
        <v>1396</v>
      </c>
      <c r="H4099" s="103" t="s">
        <v>1397</v>
      </c>
      <c r="I4099" s="103" t="s">
        <v>1423</v>
      </c>
      <c r="J4099" s="99" t="s">
        <v>1501</v>
      </c>
    </row>
    <row r="4100" ht="22.5" spans="1:10">
      <c r="A4100" s="106" t="s">
        <v>5988</v>
      </c>
      <c r="B4100" s="106" t="s">
        <v>5989</v>
      </c>
      <c r="C4100" s="103" t="s">
        <v>1379</v>
      </c>
      <c r="D4100" s="103" t="s">
        <v>1380</v>
      </c>
      <c r="E4100" s="99" t="s">
        <v>5990</v>
      </c>
      <c r="F4100" s="103" t="s">
        <v>1375</v>
      </c>
      <c r="G4100" s="99" t="s">
        <v>1396</v>
      </c>
      <c r="H4100" s="103" t="s">
        <v>1397</v>
      </c>
      <c r="I4100" s="103" t="s">
        <v>1384</v>
      </c>
      <c r="J4100" s="99" t="s">
        <v>5990</v>
      </c>
    </row>
    <row r="4101" ht="33.75" spans="1:10">
      <c r="A4101" s="108"/>
      <c r="B4101" s="108"/>
      <c r="C4101" s="103" t="s">
        <v>1379</v>
      </c>
      <c r="D4101" s="103" t="s">
        <v>1394</v>
      </c>
      <c r="E4101" s="99" t="s">
        <v>5991</v>
      </c>
      <c r="F4101" s="103" t="s">
        <v>1375</v>
      </c>
      <c r="G4101" s="99" t="s">
        <v>5992</v>
      </c>
      <c r="H4101" s="103" t="s">
        <v>4446</v>
      </c>
      <c r="I4101" s="103" t="s">
        <v>1384</v>
      </c>
      <c r="J4101" s="99" t="s">
        <v>5991</v>
      </c>
    </row>
    <row r="4102" ht="22.5" spans="1:10">
      <c r="A4102" s="108"/>
      <c r="B4102" s="108"/>
      <c r="C4102" s="103" t="s">
        <v>1399</v>
      </c>
      <c r="D4102" s="103" t="s">
        <v>1543</v>
      </c>
      <c r="E4102" s="99" t="s">
        <v>5993</v>
      </c>
      <c r="F4102" s="103" t="s">
        <v>1375</v>
      </c>
      <c r="G4102" s="99" t="s">
        <v>5994</v>
      </c>
      <c r="H4102" s="103" t="s">
        <v>1536</v>
      </c>
      <c r="I4102" s="103" t="s">
        <v>1384</v>
      </c>
      <c r="J4102" s="99" t="s">
        <v>5993</v>
      </c>
    </row>
    <row r="4103" ht="22.5" spans="1:10">
      <c r="A4103" s="110"/>
      <c r="B4103" s="110"/>
      <c r="C4103" s="103" t="s">
        <v>1404</v>
      </c>
      <c r="D4103" s="103" t="s">
        <v>1405</v>
      </c>
      <c r="E4103" s="99" t="s">
        <v>5995</v>
      </c>
      <c r="F4103" s="103" t="s">
        <v>1375</v>
      </c>
      <c r="G4103" s="99" t="s">
        <v>1565</v>
      </c>
      <c r="H4103" s="103" t="s">
        <v>1536</v>
      </c>
      <c r="I4103" s="103" t="s">
        <v>1384</v>
      </c>
      <c r="J4103" s="99" t="s">
        <v>5995</v>
      </c>
    </row>
    <row r="4104" spans="1:10">
      <c r="A4104" s="106" t="s">
        <v>5996</v>
      </c>
      <c r="B4104" s="106" t="s">
        <v>5997</v>
      </c>
      <c r="C4104" s="103" t="s">
        <v>1379</v>
      </c>
      <c r="D4104" s="103" t="s">
        <v>1380</v>
      </c>
      <c r="E4104" s="99" t="s">
        <v>5998</v>
      </c>
      <c r="F4104" s="103" t="s">
        <v>1375</v>
      </c>
      <c r="G4104" s="99" t="s">
        <v>1988</v>
      </c>
      <c r="H4104" s="103" t="s">
        <v>1924</v>
      </c>
      <c r="I4104" s="103" t="s">
        <v>1384</v>
      </c>
      <c r="J4104" s="99" t="s">
        <v>5999</v>
      </c>
    </row>
    <row r="4105" ht="22.5" spans="1:10">
      <c r="A4105" s="108"/>
      <c r="B4105" s="108"/>
      <c r="C4105" s="103" t="s">
        <v>1379</v>
      </c>
      <c r="D4105" s="103" t="s">
        <v>1394</v>
      </c>
      <c r="E4105" s="99" t="s">
        <v>6000</v>
      </c>
      <c r="F4105" s="103" t="s">
        <v>1375</v>
      </c>
      <c r="G4105" s="99" t="s">
        <v>6001</v>
      </c>
      <c r="H4105" s="103" t="s">
        <v>4446</v>
      </c>
      <c r="I4105" s="103" t="s">
        <v>1384</v>
      </c>
      <c r="J4105" s="99" t="s">
        <v>6002</v>
      </c>
    </row>
    <row r="4106" ht="33.75" spans="1:10">
      <c r="A4106" s="108"/>
      <c r="B4106" s="108"/>
      <c r="C4106" s="103" t="s">
        <v>1399</v>
      </c>
      <c r="D4106" s="103" t="s">
        <v>1400</v>
      </c>
      <c r="E4106" s="99" t="s">
        <v>6003</v>
      </c>
      <c r="F4106" s="103" t="s">
        <v>1375</v>
      </c>
      <c r="G4106" s="99" t="s">
        <v>1426</v>
      </c>
      <c r="H4106" s="103" t="s">
        <v>1397</v>
      </c>
      <c r="I4106" s="103" t="s">
        <v>1384</v>
      </c>
      <c r="J4106" s="99" t="s">
        <v>6004</v>
      </c>
    </row>
    <row r="4107" ht="33.75" spans="1:10">
      <c r="A4107" s="110"/>
      <c r="B4107" s="110"/>
      <c r="C4107" s="103" t="s">
        <v>1404</v>
      </c>
      <c r="D4107" s="103" t="s">
        <v>1405</v>
      </c>
      <c r="E4107" s="99" t="s">
        <v>1693</v>
      </c>
      <c r="F4107" s="103" t="s">
        <v>1375</v>
      </c>
      <c r="G4107" s="99" t="s">
        <v>1565</v>
      </c>
      <c r="H4107" s="103" t="s">
        <v>1397</v>
      </c>
      <c r="I4107" s="103" t="s">
        <v>1384</v>
      </c>
      <c r="J4107" s="99" t="s">
        <v>6005</v>
      </c>
    </row>
    <row r="4108" ht="146.25" spans="1:10">
      <c r="A4108" s="106" t="s">
        <v>6006</v>
      </c>
      <c r="B4108" s="106" t="s">
        <v>3455</v>
      </c>
      <c r="C4108" s="103" t="s">
        <v>1379</v>
      </c>
      <c r="D4108" s="103" t="s">
        <v>1380</v>
      </c>
      <c r="E4108" s="99" t="s">
        <v>3456</v>
      </c>
      <c r="F4108" s="103" t="s">
        <v>1528</v>
      </c>
      <c r="G4108" s="99" t="s">
        <v>3758</v>
      </c>
      <c r="H4108" s="103" t="s">
        <v>1678</v>
      </c>
      <c r="I4108" s="103" t="s">
        <v>1384</v>
      </c>
      <c r="J4108" s="99" t="s">
        <v>3457</v>
      </c>
    </row>
    <row r="4109" ht="146.25" spans="1:10">
      <c r="A4109" s="108"/>
      <c r="B4109" s="108"/>
      <c r="C4109" s="103" t="s">
        <v>1379</v>
      </c>
      <c r="D4109" s="103" t="s">
        <v>1380</v>
      </c>
      <c r="E4109" s="99" t="s">
        <v>3458</v>
      </c>
      <c r="F4109" s="103" t="s">
        <v>1528</v>
      </c>
      <c r="G4109" s="99" t="s">
        <v>1422</v>
      </c>
      <c r="H4109" s="103" t="s">
        <v>1678</v>
      </c>
      <c r="I4109" s="103" t="s">
        <v>1384</v>
      </c>
      <c r="J4109" s="99" t="s">
        <v>3459</v>
      </c>
    </row>
    <row r="4110" ht="33.75" spans="1:10">
      <c r="A4110" s="106" t="s">
        <v>6007</v>
      </c>
      <c r="B4110" s="106" t="s">
        <v>6008</v>
      </c>
      <c r="C4110" s="103" t="s">
        <v>1379</v>
      </c>
      <c r="D4110" s="103" t="s">
        <v>1439</v>
      </c>
      <c r="E4110" s="99" t="s">
        <v>6009</v>
      </c>
      <c r="F4110" s="103" t="s">
        <v>1375</v>
      </c>
      <c r="G4110" s="99" t="s">
        <v>1396</v>
      </c>
      <c r="H4110" s="103" t="s">
        <v>1397</v>
      </c>
      <c r="I4110" s="103" t="s">
        <v>1384</v>
      </c>
      <c r="J4110" s="99" t="s">
        <v>6010</v>
      </c>
    </row>
    <row r="4111" ht="33.75" spans="1:10">
      <c r="A4111" s="108"/>
      <c r="B4111" s="108"/>
      <c r="C4111" s="103" t="s">
        <v>1399</v>
      </c>
      <c r="D4111" s="103" t="s">
        <v>1400</v>
      </c>
      <c r="E4111" s="99" t="s">
        <v>6011</v>
      </c>
      <c r="F4111" s="103" t="s">
        <v>1375</v>
      </c>
      <c r="G4111" s="99" t="s">
        <v>1426</v>
      </c>
      <c r="H4111" s="103" t="s">
        <v>1397</v>
      </c>
      <c r="I4111" s="103" t="s">
        <v>1384</v>
      </c>
      <c r="J4111" s="99" t="s">
        <v>6010</v>
      </c>
    </row>
    <row r="4112" ht="33.75" spans="1:10">
      <c r="A4112" s="110"/>
      <c r="B4112" s="110"/>
      <c r="C4112" s="103" t="s">
        <v>1404</v>
      </c>
      <c r="D4112" s="103" t="s">
        <v>1405</v>
      </c>
      <c r="E4112" s="99" t="s">
        <v>1405</v>
      </c>
      <c r="F4112" s="103" t="s">
        <v>1375</v>
      </c>
      <c r="G4112" s="99" t="s">
        <v>1396</v>
      </c>
      <c r="H4112" s="103" t="s">
        <v>1397</v>
      </c>
      <c r="I4112" s="103" t="s">
        <v>1384</v>
      </c>
      <c r="J4112" s="99" t="s">
        <v>6010</v>
      </c>
    </row>
    <row r="4113" ht="135" spans="1:10">
      <c r="A4113" s="106" t="s">
        <v>6012</v>
      </c>
      <c r="B4113" s="106" t="s">
        <v>6013</v>
      </c>
      <c r="C4113" s="103" t="s">
        <v>1379</v>
      </c>
      <c r="D4113" s="103" t="s">
        <v>1380</v>
      </c>
      <c r="E4113" s="99" t="s">
        <v>5820</v>
      </c>
      <c r="F4113" s="103" t="s">
        <v>1487</v>
      </c>
      <c r="G4113" s="99" t="s">
        <v>1396</v>
      </c>
      <c r="H4113" s="103" t="s">
        <v>1397</v>
      </c>
      <c r="I4113" s="103" t="s">
        <v>1423</v>
      </c>
      <c r="J4113" s="99" t="s">
        <v>5821</v>
      </c>
    </row>
    <row r="4114" ht="146.25" spans="1:10">
      <c r="A4114" s="108"/>
      <c r="B4114" s="108"/>
      <c r="C4114" s="103" t="s">
        <v>1379</v>
      </c>
      <c r="D4114" s="103" t="s">
        <v>1380</v>
      </c>
      <c r="E4114" s="99" t="s">
        <v>5830</v>
      </c>
      <c r="F4114" s="103" t="s">
        <v>1487</v>
      </c>
      <c r="G4114" s="99" t="s">
        <v>1874</v>
      </c>
      <c r="H4114" s="103" t="s">
        <v>1397</v>
      </c>
      <c r="I4114" s="103" t="s">
        <v>1423</v>
      </c>
      <c r="J4114" s="99" t="s">
        <v>5831</v>
      </c>
    </row>
    <row r="4115" ht="146.25" spans="1:10">
      <c r="A4115" s="108"/>
      <c r="B4115" s="108"/>
      <c r="C4115" s="103" t="s">
        <v>1399</v>
      </c>
      <c r="D4115" s="103" t="s">
        <v>1400</v>
      </c>
      <c r="E4115" s="99" t="s">
        <v>1492</v>
      </c>
      <c r="F4115" s="103" t="s">
        <v>1487</v>
      </c>
      <c r="G4115" s="99" t="s">
        <v>1396</v>
      </c>
      <c r="H4115" s="103" t="s">
        <v>1397</v>
      </c>
      <c r="I4115" s="103" t="s">
        <v>1423</v>
      </c>
      <c r="J4115" s="99" t="s">
        <v>1493</v>
      </c>
    </row>
    <row r="4116" ht="157.5" spans="1:10">
      <c r="A4116" s="110"/>
      <c r="B4116" s="110"/>
      <c r="C4116" s="103" t="s">
        <v>1404</v>
      </c>
      <c r="D4116" s="103" t="s">
        <v>1405</v>
      </c>
      <c r="E4116" s="99" t="s">
        <v>1494</v>
      </c>
      <c r="F4116" s="103" t="s">
        <v>1487</v>
      </c>
      <c r="G4116" s="99" t="s">
        <v>1396</v>
      </c>
      <c r="H4116" s="103" t="s">
        <v>1397</v>
      </c>
      <c r="I4116" s="103" t="s">
        <v>1423</v>
      </c>
      <c r="J4116" s="99" t="s">
        <v>1496</v>
      </c>
    </row>
    <row r="4117" ht="22.5" spans="1:10">
      <c r="A4117" s="99" t="s">
        <v>6014</v>
      </c>
      <c r="B4117" s="104"/>
      <c r="C4117" s="104"/>
      <c r="D4117" s="104"/>
      <c r="E4117" s="104"/>
      <c r="F4117" s="105"/>
      <c r="G4117" s="104"/>
      <c r="H4117" s="105"/>
      <c r="I4117" s="105"/>
      <c r="J4117" s="104"/>
    </row>
    <row r="4118" ht="67.5" spans="1:10">
      <c r="A4118" s="106" t="s">
        <v>6015</v>
      </c>
      <c r="B4118" s="106" t="s">
        <v>6016</v>
      </c>
      <c r="C4118" s="103" t="s">
        <v>1379</v>
      </c>
      <c r="D4118" s="103" t="s">
        <v>1380</v>
      </c>
      <c r="E4118" s="99" t="s">
        <v>2202</v>
      </c>
      <c r="F4118" s="103" t="s">
        <v>1487</v>
      </c>
      <c r="G4118" s="99" t="s">
        <v>1396</v>
      </c>
      <c r="H4118" s="103" t="s">
        <v>1713</v>
      </c>
      <c r="I4118" s="103" t="s">
        <v>1384</v>
      </c>
      <c r="J4118" s="99" t="s">
        <v>2204</v>
      </c>
    </row>
    <row r="4119" ht="101.25" spans="1:10">
      <c r="A4119" s="108"/>
      <c r="B4119" s="108"/>
      <c r="C4119" s="103" t="s">
        <v>1379</v>
      </c>
      <c r="D4119" s="103" t="s">
        <v>1583</v>
      </c>
      <c r="E4119" s="99" t="s">
        <v>2211</v>
      </c>
      <c r="F4119" s="103" t="s">
        <v>1841</v>
      </c>
      <c r="G4119" s="99" t="s">
        <v>1479</v>
      </c>
      <c r="H4119" s="103" t="s">
        <v>1924</v>
      </c>
      <c r="I4119" s="103" t="s">
        <v>1384</v>
      </c>
      <c r="J4119" s="99" t="s">
        <v>2213</v>
      </c>
    </row>
    <row r="4120" ht="56.25" spans="1:10">
      <c r="A4120" s="108"/>
      <c r="B4120" s="108"/>
      <c r="C4120" s="103" t="s">
        <v>1399</v>
      </c>
      <c r="D4120" s="103" t="s">
        <v>1400</v>
      </c>
      <c r="E4120" s="99" t="s">
        <v>6017</v>
      </c>
      <c r="F4120" s="103" t="s">
        <v>1375</v>
      </c>
      <c r="G4120" s="99" t="s">
        <v>1396</v>
      </c>
      <c r="H4120" s="103" t="s">
        <v>1397</v>
      </c>
      <c r="I4120" s="103" t="s">
        <v>1384</v>
      </c>
      <c r="J4120" s="99" t="s">
        <v>6018</v>
      </c>
    </row>
    <row r="4121" ht="180" spans="1:10">
      <c r="A4121" s="110"/>
      <c r="B4121" s="110"/>
      <c r="C4121" s="103" t="s">
        <v>1404</v>
      </c>
      <c r="D4121" s="103" t="s">
        <v>1405</v>
      </c>
      <c r="E4121" s="99" t="s">
        <v>2221</v>
      </c>
      <c r="F4121" s="103" t="s">
        <v>1487</v>
      </c>
      <c r="G4121" s="99" t="s">
        <v>1426</v>
      </c>
      <c r="H4121" s="103" t="s">
        <v>1397</v>
      </c>
      <c r="I4121" s="103" t="s">
        <v>1384</v>
      </c>
      <c r="J4121" s="99" t="s">
        <v>2222</v>
      </c>
    </row>
    <row r="4122" ht="45" spans="1:10">
      <c r="A4122" s="106" t="s">
        <v>5988</v>
      </c>
      <c r="B4122" s="106" t="s">
        <v>6019</v>
      </c>
      <c r="C4122" s="103" t="s">
        <v>1379</v>
      </c>
      <c r="D4122" s="103" t="s">
        <v>1380</v>
      </c>
      <c r="E4122" s="99" t="s">
        <v>6020</v>
      </c>
      <c r="F4122" s="103" t="s">
        <v>1375</v>
      </c>
      <c r="G4122" s="99" t="s">
        <v>1396</v>
      </c>
      <c r="H4122" s="103" t="s">
        <v>1536</v>
      </c>
      <c r="I4122" s="103" t="s">
        <v>1384</v>
      </c>
      <c r="J4122" s="99" t="s">
        <v>6021</v>
      </c>
    </row>
    <row r="4123" ht="33.75" spans="1:10">
      <c r="A4123" s="108"/>
      <c r="B4123" s="108"/>
      <c r="C4123" s="103" t="s">
        <v>1379</v>
      </c>
      <c r="D4123" s="103" t="s">
        <v>1394</v>
      </c>
      <c r="E4123" s="99" t="s">
        <v>6022</v>
      </c>
      <c r="F4123" s="103" t="s">
        <v>1375</v>
      </c>
      <c r="G4123" s="99" t="s">
        <v>6023</v>
      </c>
      <c r="H4123" s="103" t="s">
        <v>1397</v>
      </c>
      <c r="I4123" s="103" t="s">
        <v>1384</v>
      </c>
      <c r="J4123" s="99" t="s">
        <v>6024</v>
      </c>
    </row>
    <row r="4124" ht="22.5" spans="1:10">
      <c r="A4124" s="108"/>
      <c r="B4124" s="108"/>
      <c r="C4124" s="103" t="s">
        <v>1399</v>
      </c>
      <c r="D4124" s="103" t="s">
        <v>1543</v>
      </c>
      <c r="E4124" s="99" t="s">
        <v>5993</v>
      </c>
      <c r="F4124" s="103" t="s">
        <v>1375</v>
      </c>
      <c r="G4124" s="99" t="s">
        <v>2227</v>
      </c>
      <c r="H4124" s="103" t="s">
        <v>1536</v>
      </c>
      <c r="I4124" s="103" t="s">
        <v>1384</v>
      </c>
      <c r="J4124" s="99" t="s">
        <v>5993</v>
      </c>
    </row>
    <row r="4125" ht="45" spans="1:10">
      <c r="A4125" s="110"/>
      <c r="B4125" s="110"/>
      <c r="C4125" s="103" t="s">
        <v>1404</v>
      </c>
      <c r="D4125" s="103" t="s">
        <v>1405</v>
      </c>
      <c r="E4125" s="99" t="s">
        <v>1538</v>
      </c>
      <c r="F4125" s="103" t="s">
        <v>1375</v>
      </c>
      <c r="G4125" s="99" t="s">
        <v>1426</v>
      </c>
      <c r="H4125" s="103" t="s">
        <v>1397</v>
      </c>
      <c r="I4125" s="103" t="s">
        <v>1384</v>
      </c>
      <c r="J4125" s="99" t="s">
        <v>6021</v>
      </c>
    </row>
    <row r="4126" ht="22.5" spans="1:10">
      <c r="A4126" s="99" t="s">
        <v>6025</v>
      </c>
      <c r="B4126" s="104"/>
      <c r="C4126" s="104"/>
      <c r="D4126" s="104"/>
      <c r="E4126" s="104"/>
      <c r="F4126" s="105"/>
      <c r="G4126" s="104"/>
      <c r="H4126" s="105"/>
      <c r="I4126" s="105"/>
      <c r="J4126" s="104"/>
    </row>
    <row r="4127" ht="22.5" spans="1:10">
      <c r="A4127" s="106" t="s">
        <v>6026</v>
      </c>
      <c r="B4127" s="106" t="s">
        <v>6027</v>
      </c>
      <c r="C4127" s="103" t="s">
        <v>1379</v>
      </c>
      <c r="D4127" s="103" t="s">
        <v>1380</v>
      </c>
      <c r="E4127" s="99" t="s">
        <v>6028</v>
      </c>
      <c r="F4127" s="103" t="s">
        <v>1375</v>
      </c>
      <c r="G4127" s="99" t="s">
        <v>6029</v>
      </c>
      <c r="H4127" s="103" t="s">
        <v>1511</v>
      </c>
      <c r="I4127" s="103" t="s">
        <v>1384</v>
      </c>
      <c r="J4127" s="99" t="s">
        <v>6030</v>
      </c>
    </row>
    <row r="4128" ht="33.75" spans="1:10">
      <c r="A4128" s="108"/>
      <c r="B4128" s="108"/>
      <c r="C4128" s="103" t="s">
        <v>1379</v>
      </c>
      <c r="D4128" s="103" t="s">
        <v>1380</v>
      </c>
      <c r="E4128" s="99" t="s">
        <v>6031</v>
      </c>
      <c r="F4128" s="103" t="s">
        <v>1375</v>
      </c>
      <c r="G4128" s="99" t="s">
        <v>1560</v>
      </c>
      <c r="H4128" s="103" t="s">
        <v>1388</v>
      </c>
      <c r="I4128" s="103" t="s">
        <v>1384</v>
      </c>
      <c r="J4128" s="99" t="s">
        <v>6032</v>
      </c>
    </row>
    <row r="4129" ht="146.25" spans="1:10">
      <c r="A4129" s="108"/>
      <c r="B4129" s="108"/>
      <c r="C4129" s="103" t="s">
        <v>1379</v>
      </c>
      <c r="D4129" s="103" t="s">
        <v>1380</v>
      </c>
      <c r="E4129" s="99" t="s">
        <v>4663</v>
      </c>
      <c r="F4129" s="103" t="s">
        <v>1375</v>
      </c>
      <c r="G4129" s="99" t="s">
        <v>1517</v>
      </c>
      <c r="H4129" s="103" t="s">
        <v>1470</v>
      </c>
      <c r="I4129" s="103" t="s">
        <v>1384</v>
      </c>
      <c r="J4129" s="99" t="s">
        <v>4664</v>
      </c>
    </row>
    <row r="4130" ht="135" spans="1:10">
      <c r="A4130" s="108"/>
      <c r="B4130" s="108"/>
      <c r="C4130" s="103" t="s">
        <v>1379</v>
      </c>
      <c r="D4130" s="103" t="s">
        <v>1394</v>
      </c>
      <c r="E4130" s="99" t="s">
        <v>3069</v>
      </c>
      <c r="F4130" s="103" t="s">
        <v>1375</v>
      </c>
      <c r="G4130" s="99" t="s">
        <v>1396</v>
      </c>
      <c r="H4130" s="103" t="s">
        <v>1397</v>
      </c>
      <c r="I4130" s="103" t="s">
        <v>1384</v>
      </c>
      <c r="J4130" s="99" t="s">
        <v>4644</v>
      </c>
    </row>
    <row r="4131" ht="90" spans="1:10">
      <c r="A4131" s="108"/>
      <c r="B4131" s="108"/>
      <c r="C4131" s="103" t="s">
        <v>1379</v>
      </c>
      <c r="D4131" s="103" t="s">
        <v>1394</v>
      </c>
      <c r="E4131" s="99" t="s">
        <v>1532</v>
      </c>
      <c r="F4131" s="103" t="s">
        <v>1375</v>
      </c>
      <c r="G4131" s="99" t="s">
        <v>1396</v>
      </c>
      <c r="H4131" s="103" t="s">
        <v>1397</v>
      </c>
      <c r="I4131" s="103" t="s">
        <v>1384</v>
      </c>
      <c r="J4131" s="99" t="s">
        <v>1533</v>
      </c>
    </row>
    <row r="4132" ht="213.75" spans="1:10">
      <c r="A4132" s="108"/>
      <c r="B4132" s="108"/>
      <c r="C4132" s="103" t="s">
        <v>1379</v>
      </c>
      <c r="D4132" s="103" t="s">
        <v>1394</v>
      </c>
      <c r="E4132" s="99" t="s">
        <v>5209</v>
      </c>
      <c r="F4132" s="103" t="s">
        <v>1375</v>
      </c>
      <c r="G4132" s="99" t="s">
        <v>1396</v>
      </c>
      <c r="H4132" s="103" t="s">
        <v>1397</v>
      </c>
      <c r="I4132" s="103" t="s">
        <v>1384</v>
      </c>
      <c r="J4132" s="99" t="s">
        <v>6033</v>
      </c>
    </row>
    <row r="4133" ht="112.5" spans="1:10">
      <c r="A4133" s="108"/>
      <c r="B4133" s="108"/>
      <c r="C4133" s="103" t="s">
        <v>1399</v>
      </c>
      <c r="D4133" s="103" t="s">
        <v>1400</v>
      </c>
      <c r="E4133" s="99" t="s">
        <v>2495</v>
      </c>
      <c r="F4133" s="103" t="s">
        <v>1375</v>
      </c>
      <c r="G4133" s="99" t="s">
        <v>1426</v>
      </c>
      <c r="H4133" s="103" t="s">
        <v>1397</v>
      </c>
      <c r="I4133" s="103" t="s">
        <v>1384</v>
      </c>
      <c r="J4133" s="99" t="s">
        <v>2501</v>
      </c>
    </row>
    <row r="4134" ht="78.75" spans="1:10">
      <c r="A4134" s="110"/>
      <c r="B4134" s="110"/>
      <c r="C4134" s="103" t="s">
        <v>1404</v>
      </c>
      <c r="D4134" s="103" t="s">
        <v>1405</v>
      </c>
      <c r="E4134" s="99" t="s">
        <v>6030</v>
      </c>
      <c r="F4134" s="103" t="s">
        <v>1375</v>
      </c>
      <c r="G4134" s="99" t="s">
        <v>1927</v>
      </c>
      <c r="H4134" s="103" t="s">
        <v>1397</v>
      </c>
      <c r="I4134" s="103" t="s">
        <v>1384</v>
      </c>
      <c r="J4134" s="99" t="s">
        <v>6034</v>
      </c>
    </row>
    <row r="4135" ht="22.5" spans="1:10">
      <c r="A4135" s="106" t="s">
        <v>6035</v>
      </c>
      <c r="B4135" s="106" t="s">
        <v>1542</v>
      </c>
      <c r="C4135" s="103" t="s">
        <v>1379</v>
      </c>
      <c r="D4135" s="103" t="s">
        <v>1380</v>
      </c>
      <c r="E4135" s="99" t="s">
        <v>1542</v>
      </c>
      <c r="F4135" s="103" t="s">
        <v>1375</v>
      </c>
      <c r="G4135" s="99" t="s">
        <v>1542</v>
      </c>
      <c r="H4135" s="103" t="s">
        <v>1397</v>
      </c>
      <c r="I4135" s="103" t="s">
        <v>1384</v>
      </c>
      <c r="J4135" s="99" t="s">
        <v>1542</v>
      </c>
    </row>
    <row r="4136" ht="22.5" spans="1:10">
      <c r="A4136" s="108"/>
      <c r="B4136" s="108"/>
      <c r="C4136" s="103" t="s">
        <v>1399</v>
      </c>
      <c r="D4136" s="103" t="s">
        <v>1543</v>
      </c>
      <c r="E4136" s="99" t="s">
        <v>1542</v>
      </c>
      <c r="F4136" s="103" t="s">
        <v>1375</v>
      </c>
      <c r="G4136" s="99" t="s">
        <v>1542</v>
      </c>
      <c r="H4136" s="103" t="s">
        <v>1397</v>
      </c>
      <c r="I4136" s="103" t="s">
        <v>1384</v>
      </c>
      <c r="J4136" s="99" t="s">
        <v>1542</v>
      </c>
    </row>
    <row r="4137" ht="22.5" spans="1:10">
      <c r="A4137" s="110"/>
      <c r="B4137" s="110"/>
      <c r="C4137" s="103" t="s">
        <v>1404</v>
      </c>
      <c r="D4137" s="103" t="s">
        <v>1405</v>
      </c>
      <c r="E4137" s="99" t="s">
        <v>1542</v>
      </c>
      <c r="F4137" s="103" t="s">
        <v>1375</v>
      </c>
      <c r="G4137" s="99" t="s">
        <v>1542</v>
      </c>
      <c r="H4137" s="103" t="s">
        <v>1397</v>
      </c>
      <c r="I4137" s="103" t="s">
        <v>1384</v>
      </c>
      <c r="J4137" s="99" t="s">
        <v>1542</v>
      </c>
    </row>
    <row r="4138" ht="22.5" spans="1:10">
      <c r="A4138" s="106" t="s">
        <v>6036</v>
      </c>
      <c r="B4138" s="106" t="s">
        <v>1542</v>
      </c>
      <c r="C4138" s="103" t="s">
        <v>1379</v>
      </c>
      <c r="D4138" s="103" t="s">
        <v>1380</v>
      </c>
      <c r="E4138" s="99" t="s">
        <v>1542</v>
      </c>
      <c r="F4138" s="103" t="s">
        <v>1375</v>
      </c>
      <c r="G4138" s="99" t="s">
        <v>1542</v>
      </c>
      <c r="H4138" s="103" t="s">
        <v>1397</v>
      </c>
      <c r="I4138" s="103" t="s">
        <v>1384</v>
      </c>
      <c r="J4138" s="99" t="s">
        <v>1542</v>
      </c>
    </row>
    <row r="4139" ht="22.5" spans="1:10">
      <c r="A4139" s="108"/>
      <c r="B4139" s="108"/>
      <c r="C4139" s="103" t="s">
        <v>1399</v>
      </c>
      <c r="D4139" s="103" t="s">
        <v>1543</v>
      </c>
      <c r="E4139" s="99" t="s">
        <v>1542</v>
      </c>
      <c r="F4139" s="103" t="s">
        <v>1375</v>
      </c>
      <c r="G4139" s="99" t="s">
        <v>1542</v>
      </c>
      <c r="H4139" s="103" t="s">
        <v>1397</v>
      </c>
      <c r="I4139" s="103" t="s">
        <v>1384</v>
      </c>
      <c r="J4139" s="99" t="s">
        <v>1542</v>
      </c>
    </row>
    <row r="4140" ht="22.5" spans="1:10">
      <c r="A4140" s="110"/>
      <c r="B4140" s="110"/>
      <c r="C4140" s="103" t="s">
        <v>1404</v>
      </c>
      <c r="D4140" s="103" t="s">
        <v>1405</v>
      </c>
      <c r="E4140" s="99" t="s">
        <v>1542</v>
      </c>
      <c r="F4140" s="103" t="s">
        <v>1375</v>
      </c>
      <c r="G4140" s="99" t="s">
        <v>1542</v>
      </c>
      <c r="H4140" s="103" t="s">
        <v>1397</v>
      </c>
      <c r="I4140" s="103" t="s">
        <v>1384</v>
      </c>
      <c r="J4140" s="99" t="s">
        <v>1542</v>
      </c>
    </row>
    <row r="4141" ht="67.5" spans="1:10">
      <c r="A4141" s="110"/>
      <c r="B4141" s="110"/>
      <c r="C4141" s="103" t="s">
        <v>1404</v>
      </c>
      <c r="D4141" s="103" t="s">
        <v>1405</v>
      </c>
      <c r="E4141" s="99" t="s">
        <v>1704</v>
      </c>
      <c r="F4141" s="103" t="s">
        <v>1487</v>
      </c>
      <c r="G4141" s="99" t="s">
        <v>1565</v>
      </c>
      <c r="H4141" s="103" t="s">
        <v>1397</v>
      </c>
      <c r="I4141" s="103" t="s">
        <v>1384</v>
      </c>
      <c r="J4141" s="99" t="s">
        <v>1705</v>
      </c>
    </row>
    <row r="4142" ht="67.5" spans="1:10">
      <c r="A4142" s="106" t="s">
        <v>6037</v>
      </c>
      <c r="B4142" s="106" t="s">
        <v>6038</v>
      </c>
      <c r="C4142" s="103" t="s">
        <v>1379</v>
      </c>
      <c r="D4142" s="103" t="s">
        <v>1380</v>
      </c>
      <c r="E4142" s="99" t="s">
        <v>2202</v>
      </c>
      <c r="F4142" s="103" t="s">
        <v>1487</v>
      </c>
      <c r="G4142" s="99" t="s">
        <v>1624</v>
      </c>
      <c r="H4142" s="103" t="s">
        <v>1713</v>
      </c>
      <c r="I4142" s="103" t="s">
        <v>1384</v>
      </c>
      <c r="J4142" s="99" t="s">
        <v>2204</v>
      </c>
    </row>
    <row r="4143" ht="101.25" spans="1:10">
      <c r="A4143" s="108"/>
      <c r="B4143" s="108"/>
      <c r="C4143" s="103" t="s">
        <v>1379</v>
      </c>
      <c r="D4143" s="103" t="s">
        <v>1583</v>
      </c>
      <c r="E4143" s="99" t="s">
        <v>2211</v>
      </c>
      <c r="F4143" s="103" t="s">
        <v>1841</v>
      </c>
      <c r="G4143" s="99" t="s">
        <v>1479</v>
      </c>
      <c r="H4143" s="103" t="s">
        <v>1924</v>
      </c>
      <c r="I4143" s="103" t="s">
        <v>1384</v>
      </c>
      <c r="J4143" s="99" t="s">
        <v>2213</v>
      </c>
    </row>
    <row r="4144" ht="67.5" spans="1:10">
      <c r="A4144" s="108"/>
      <c r="B4144" s="108"/>
      <c r="C4144" s="103" t="s">
        <v>1379</v>
      </c>
      <c r="D4144" s="103" t="s">
        <v>1583</v>
      </c>
      <c r="E4144" s="99" t="s">
        <v>2199</v>
      </c>
      <c r="F4144" s="103" t="s">
        <v>1375</v>
      </c>
      <c r="G4144" s="99" t="s">
        <v>1517</v>
      </c>
      <c r="H4144" s="103" t="s">
        <v>5097</v>
      </c>
      <c r="I4144" s="103" t="s">
        <v>1384</v>
      </c>
      <c r="J4144" s="99" t="s">
        <v>2201</v>
      </c>
    </row>
    <row r="4145" ht="101.25" spans="1:10">
      <c r="A4145" s="108"/>
      <c r="B4145" s="108"/>
      <c r="C4145" s="103" t="s">
        <v>1399</v>
      </c>
      <c r="D4145" s="103" t="s">
        <v>1400</v>
      </c>
      <c r="E4145" s="99" t="s">
        <v>6017</v>
      </c>
      <c r="F4145" s="103" t="s">
        <v>1375</v>
      </c>
      <c r="G4145" s="99" t="s">
        <v>1396</v>
      </c>
      <c r="H4145" s="103" t="s">
        <v>1397</v>
      </c>
      <c r="I4145" s="103" t="s">
        <v>1384</v>
      </c>
      <c r="J4145" s="99" t="s">
        <v>2213</v>
      </c>
    </row>
    <row r="4146" ht="180" spans="1:10">
      <c r="A4146" s="108"/>
      <c r="B4146" s="108"/>
      <c r="C4146" s="103" t="s">
        <v>1399</v>
      </c>
      <c r="D4146" s="103" t="s">
        <v>1400</v>
      </c>
      <c r="E4146" s="99" t="s">
        <v>6039</v>
      </c>
      <c r="F4146" s="103" t="s">
        <v>1375</v>
      </c>
      <c r="G4146" s="99" t="s">
        <v>1426</v>
      </c>
      <c r="H4146" s="103" t="s">
        <v>1397</v>
      </c>
      <c r="I4146" s="103" t="s">
        <v>1384</v>
      </c>
      <c r="J4146" s="99" t="s">
        <v>6040</v>
      </c>
    </row>
    <row r="4147" ht="22.5" spans="1:10">
      <c r="A4147" s="106" t="s">
        <v>6041</v>
      </c>
      <c r="B4147" s="106" t="s">
        <v>1542</v>
      </c>
      <c r="C4147" s="103" t="s">
        <v>1379</v>
      </c>
      <c r="D4147" s="103" t="s">
        <v>1380</v>
      </c>
      <c r="E4147" s="99" t="s">
        <v>1542</v>
      </c>
      <c r="F4147" s="103" t="s">
        <v>1375</v>
      </c>
      <c r="G4147" s="99" t="s">
        <v>1542</v>
      </c>
      <c r="H4147" s="103" t="s">
        <v>1397</v>
      </c>
      <c r="I4147" s="103" t="s">
        <v>1384</v>
      </c>
      <c r="J4147" s="99" t="s">
        <v>1542</v>
      </c>
    </row>
    <row r="4148" ht="22.5" spans="1:10">
      <c r="A4148" s="108"/>
      <c r="B4148" s="108"/>
      <c r="C4148" s="103" t="s">
        <v>1399</v>
      </c>
      <c r="D4148" s="103" t="s">
        <v>1543</v>
      </c>
      <c r="E4148" s="99" t="s">
        <v>1542</v>
      </c>
      <c r="F4148" s="103" t="s">
        <v>1375</v>
      </c>
      <c r="G4148" s="99" t="s">
        <v>1542</v>
      </c>
      <c r="H4148" s="103" t="s">
        <v>1397</v>
      </c>
      <c r="I4148" s="103" t="s">
        <v>1384</v>
      </c>
      <c r="J4148" s="99" t="s">
        <v>1542</v>
      </c>
    </row>
    <row r="4149" ht="22.5" spans="1:10">
      <c r="A4149" s="110"/>
      <c r="B4149" s="110"/>
      <c r="C4149" s="103" t="s">
        <v>1404</v>
      </c>
      <c r="D4149" s="103" t="s">
        <v>1405</v>
      </c>
      <c r="E4149" s="99" t="s">
        <v>1542</v>
      </c>
      <c r="F4149" s="103" t="s">
        <v>1375</v>
      </c>
      <c r="G4149" s="99" t="s">
        <v>1542</v>
      </c>
      <c r="H4149" s="103" t="s">
        <v>1397</v>
      </c>
      <c r="I4149" s="103" t="s">
        <v>1384</v>
      </c>
      <c r="J4149" s="99" t="s">
        <v>1542</v>
      </c>
    </row>
    <row r="4150" ht="22.5" spans="1:10">
      <c r="A4150" s="106" t="s">
        <v>5988</v>
      </c>
      <c r="B4150" s="106" t="s">
        <v>5989</v>
      </c>
      <c r="C4150" s="103" t="s">
        <v>1379</v>
      </c>
      <c r="D4150" s="103" t="s">
        <v>1380</v>
      </c>
      <c r="E4150" s="99" t="s">
        <v>5990</v>
      </c>
      <c r="F4150" s="103" t="s">
        <v>1375</v>
      </c>
      <c r="G4150" s="99" t="s">
        <v>1396</v>
      </c>
      <c r="H4150" s="103" t="s">
        <v>1397</v>
      </c>
      <c r="I4150" s="103" t="s">
        <v>1384</v>
      </c>
      <c r="J4150" s="99" t="s">
        <v>5990</v>
      </c>
    </row>
    <row r="4151" ht="33.75" spans="1:10">
      <c r="A4151" s="108"/>
      <c r="B4151" s="108"/>
      <c r="C4151" s="103" t="s">
        <v>1379</v>
      </c>
      <c r="D4151" s="103" t="s">
        <v>1394</v>
      </c>
      <c r="E4151" s="99" t="s">
        <v>5991</v>
      </c>
      <c r="F4151" s="103" t="s">
        <v>1375</v>
      </c>
      <c r="G4151" s="99" t="s">
        <v>6042</v>
      </c>
      <c r="H4151" s="103" t="s">
        <v>4446</v>
      </c>
      <c r="I4151" s="103" t="s">
        <v>1384</v>
      </c>
      <c r="J4151" s="99" t="s">
        <v>5991</v>
      </c>
    </row>
    <row r="4152" ht="22.5" spans="1:10">
      <c r="A4152" s="108"/>
      <c r="B4152" s="108"/>
      <c r="C4152" s="103" t="s">
        <v>1399</v>
      </c>
      <c r="D4152" s="103" t="s">
        <v>1543</v>
      </c>
      <c r="E4152" s="99" t="s">
        <v>5993</v>
      </c>
      <c r="F4152" s="103" t="s">
        <v>1375</v>
      </c>
      <c r="G4152" s="99" t="s">
        <v>6043</v>
      </c>
      <c r="H4152" s="103" t="s">
        <v>1536</v>
      </c>
      <c r="I4152" s="103" t="s">
        <v>1384</v>
      </c>
      <c r="J4152" s="99" t="s">
        <v>5993</v>
      </c>
    </row>
    <row r="4153" ht="22.5" spans="1:10">
      <c r="A4153" s="110"/>
      <c r="B4153" s="110"/>
      <c r="C4153" s="103" t="s">
        <v>1404</v>
      </c>
      <c r="D4153" s="103" t="s">
        <v>1405</v>
      </c>
      <c r="E4153" s="99" t="s">
        <v>5995</v>
      </c>
      <c r="F4153" s="103" t="s">
        <v>1375</v>
      </c>
      <c r="G4153" s="99" t="s">
        <v>1565</v>
      </c>
      <c r="H4153" s="103" t="s">
        <v>1397</v>
      </c>
      <c r="I4153" s="103" t="s">
        <v>1384</v>
      </c>
      <c r="J4153" s="99" t="s">
        <v>5995</v>
      </c>
    </row>
    <row r="4154" ht="22.5" spans="1:10">
      <c r="A4154" s="99" t="s">
        <v>6044</v>
      </c>
      <c r="B4154" s="104"/>
      <c r="C4154" s="104"/>
      <c r="D4154" s="104"/>
      <c r="E4154" s="104"/>
      <c r="F4154" s="105"/>
      <c r="G4154" s="104"/>
      <c r="H4154" s="105"/>
      <c r="I4154" s="105"/>
      <c r="J4154" s="104"/>
    </row>
    <row r="4155" ht="112.5" spans="1:10">
      <c r="A4155" s="106" t="s">
        <v>6045</v>
      </c>
      <c r="B4155" s="106" t="s">
        <v>6046</v>
      </c>
      <c r="C4155" s="103" t="s">
        <v>1379</v>
      </c>
      <c r="D4155" s="103" t="s">
        <v>1394</v>
      </c>
      <c r="E4155" s="99" t="s">
        <v>1926</v>
      </c>
      <c r="F4155" s="103" t="s">
        <v>1528</v>
      </c>
      <c r="G4155" s="99" t="s">
        <v>1565</v>
      </c>
      <c r="H4155" s="103" t="s">
        <v>1397</v>
      </c>
      <c r="I4155" s="103" t="s">
        <v>1384</v>
      </c>
      <c r="J4155" s="99" t="s">
        <v>1928</v>
      </c>
    </row>
    <row r="4156" ht="112.5" spans="1:10">
      <c r="A4156" s="108"/>
      <c r="B4156" s="108"/>
      <c r="C4156" s="103" t="s">
        <v>1399</v>
      </c>
      <c r="D4156" s="103" t="s">
        <v>1400</v>
      </c>
      <c r="E4156" s="99" t="s">
        <v>2495</v>
      </c>
      <c r="F4156" s="103" t="s">
        <v>1487</v>
      </c>
      <c r="G4156" s="99" t="s">
        <v>1565</v>
      </c>
      <c r="H4156" s="103" t="s">
        <v>1397</v>
      </c>
      <c r="I4156" s="103" t="s">
        <v>1384</v>
      </c>
      <c r="J4156" s="99" t="s">
        <v>2501</v>
      </c>
    </row>
    <row r="4157" ht="67.5" spans="1:10">
      <c r="A4157" s="108"/>
      <c r="B4157" s="108"/>
      <c r="C4157" s="103" t="s">
        <v>1399</v>
      </c>
      <c r="D4157" s="103" t="s">
        <v>1400</v>
      </c>
      <c r="E4157" s="99" t="s">
        <v>6047</v>
      </c>
      <c r="F4157" s="103" t="s">
        <v>1375</v>
      </c>
      <c r="G4157" s="99" t="s">
        <v>1396</v>
      </c>
      <c r="H4157" s="103" t="s">
        <v>1397</v>
      </c>
      <c r="I4157" s="103" t="s">
        <v>1384</v>
      </c>
      <c r="J4157" s="99" t="s">
        <v>6048</v>
      </c>
    </row>
    <row r="4158" ht="45" spans="1:10">
      <c r="A4158" s="110"/>
      <c r="B4158" s="110"/>
      <c r="C4158" s="103" t="s">
        <v>1404</v>
      </c>
      <c r="D4158" s="103" t="s">
        <v>1405</v>
      </c>
      <c r="E4158" s="99" t="s">
        <v>1538</v>
      </c>
      <c r="F4158" s="103" t="s">
        <v>1487</v>
      </c>
      <c r="G4158" s="99" t="s">
        <v>1565</v>
      </c>
      <c r="H4158" s="103" t="s">
        <v>1397</v>
      </c>
      <c r="I4158" s="103" t="s">
        <v>1384</v>
      </c>
      <c r="J4158" s="99" t="s">
        <v>1540</v>
      </c>
    </row>
    <row r="4159" ht="22.5" spans="1:10">
      <c r="A4159" s="106" t="s">
        <v>5988</v>
      </c>
      <c r="B4159" s="106" t="s">
        <v>5989</v>
      </c>
      <c r="C4159" s="103" t="s">
        <v>1379</v>
      </c>
      <c r="D4159" s="103" t="s">
        <v>1380</v>
      </c>
      <c r="E4159" s="99" t="s">
        <v>5990</v>
      </c>
      <c r="F4159" s="103" t="s">
        <v>1375</v>
      </c>
      <c r="G4159" s="99" t="s">
        <v>1396</v>
      </c>
      <c r="H4159" s="103" t="s">
        <v>1397</v>
      </c>
      <c r="I4159" s="103" t="s">
        <v>1384</v>
      </c>
      <c r="J4159" s="99" t="s">
        <v>5990</v>
      </c>
    </row>
    <row r="4160" ht="33.75" spans="1:10">
      <c r="A4160" s="108"/>
      <c r="B4160" s="108"/>
      <c r="C4160" s="103" t="s">
        <v>1379</v>
      </c>
      <c r="D4160" s="103" t="s">
        <v>1394</v>
      </c>
      <c r="E4160" s="99" t="s">
        <v>5991</v>
      </c>
      <c r="F4160" s="103" t="s">
        <v>1375</v>
      </c>
      <c r="G4160" s="99" t="s">
        <v>6042</v>
      </c>
      <c r="H4160" s="103" t="s">
        <v>4446</v>
      </c>
      <c r="I4160" s="103" t="s">
        <v>1384</v>
      </c>
      <c r="J4160" s="99" t="s">
        <v>5991</v>
      </c>
    </row>
    <row r="4161" ht="22.5" spans="1:10">
      <c r="A4161" s="108"/>
      <c r="B4161" s="108"/>
      <c r="C4161" s="103" t="s">
        <v>1399</v>
      </c>
      <c r="D4161" s="103" t="s">
        <v>1543</v>
      </c>
      <c r="E4161" s="99" t="s">
        <v>5993</v>
      </c>
      <c r="F4161" s="103" t="s">
        <v>1375</v>
      </c>
      <c r="G4161" s="99" t="s">
        <v>6049</v>
      </c>
      <c r="H4161" s="103" t="s">
        <v>1536</v>
      </c>
      <c r="I4161" s="103" t="s">
        <v>1384</v>
      </c>
      <c r="J4161" s="99" t="s">
        <v>5993</v>
      </c>
    </row>
    <row r="4162" ht="22.5" spans="1:10">
      <c r="A4162" s="110"/>
      <c r="B4162" s="110"/>
      <c r="C4162" s="103" t="s">
        <v>1404</v>
      </c>
      <c r="D4162" s="103" t="s">
        <v>1405</v>
      </c>
      <c r="E4162" s="99" t="s">
        <v>5995</v>
      </c>
      <c r="F4162" s="103" t="s">
        <v>1375</v>
      </c>
      <c r="G4162" s="99" t="s">
        <v>1565</v>
      </c>
      <c r="H4162" s="103" t="s">
        <v>1397</v>
      </c>
      <c r="I4162" s="103" t="s">
        <v>1384</v>
      </c>
      <c r="J4162" s="99" t="s">
        <v>5995</v>
      </c>
    </row>
    <row r="4163" spans="1:10">
      <c r="A4163" s="99" t="s">
        <v>6050</v>
      </c>
      <c r="B4163" s="104"/>
      <c r="C4163" s="104"/>
      <c r="D4163" s="104"/>
      <c r="E4163" s="104"/>
      <c r="F4163" s="105"/>
      <c r="G4163" s="104"/>
      <c r="H4163" s="105"/>
      <c r="I4163" s="105"/>
      <c r="J4163" s="104"/>
    </row>
    <row r="4164" ht="22.5" spans="1:10">
      <c r="A4164" s="106" t="s">
        <v>5988</v>
      </c>
      <c r="B4164" s="106" t="s">
        <v>6051</v>
      </c>
      <c r="C4164" s="103" t="s">
        <v>1379</v>
      </c>
      <c r="D4164" s="103" t="s">
        <v>1380</v>
      </c>
      <c r="E4164" s="99" t="s">
        <v>5990</v>
      </c>
      <c r="F4164" s="103" t="s">
        <v>1375</v>
      </c>
      <c r="G4164" s="99" t="s">
        <v>1396</v>
      </c>
      <c r="H4164" s="103" t="s">
        <v>1397</v>
      </c>
      <c r="I4164" s="103" t="s">
        <v>1384</v>
      </c>
      <c r="J4164" s="99" t="s">
        <v>5990</v>
      </c>
    </row>
    <row r="4165" ht="33.75" spans="1:10">
      <c r="A4165" s="108"/>
      <c r="B4165" s="108"/>
      <c r="C4165" s="103" t="s">
        <v>1379</v>
      </c>
      <c r="D4165" s="103" t="s">
        <v>1394</v>
      </c>
      <c r="E4165" s="99" t="s">
        <v>5991</v>
      </c>
      <c r="F4165" s="103" t="s">
        <v>1375</v>
      </c>
      <c r="G4165" s="99" t="s">
        <v>6042</v>
      </c>
      <c r="H4165" s="103" t="s">
        <v>4446</v>
      </c>
      <c r="I4165" s="103" t="s">
        <v>1384</v>
      </c>
      <c r="J4165" s="99" t="s">
        <v>5991</v>
      </c>
    </row>
    <row r="4166" ht="22.5" spans="1:10">
      <c r="A4166" s="108"/>
      <c r="B4166" s="108"/>
      <c r="C4166" s="103" t="s">
        <v>1399</v>
      </c>
      <c r="D4166" s="103" t="s">
        <v>1543</v>
      </c>
      <c r="E4166" s="99" t="s">
        <v>6052</v>
      </c>
      <c r="F4166" s="103" t="s">
        <v>1375</v>
      </c>
      <c r="G4166" s="99" t="s">
        <v>6053</v>
      </c>
      <c r="H4166" s="103" t="s">
        <v>1536</v>
      </c>
      <c r="I4166" s="103" t="s">
        <v>1384</v>
      </c>
      <c r="J4166" s="99" t="s">
        <v>5993</v>
      </c>
    </row>
    <row r="4167" ht="22.5" spans="1:10">
      <c r="A4167" s="110"/>
      <c r="B4167" s="110"/>
      <c r="C4167" s="103" t="s">
        <v>1404</v>
      </c>
      <c r="D4167" s="103" t="s">
        <v>1405</v>
      </c>
      <c r="E4167" s="99" t="s">
        <v>5995</v>
      </c>
      <c r="F4167" s="103" t="s">
        <v>1375</v>
      </c>
      <c r="G4167" s="99" t="s">
        <v>1565</v>
      </c>
      <c r="H4167" s="103" t="s">
        <v>1397</v>
      </c>
      <c r="I4167" s="103" t="s">
        <v>1384</v>
      </c>
      <c r="J4167" s="99" t="s">
        <v>5995</v>
      </c>
    </row>
    <row r="4168" spans="1:10">
      <c r="A4168" s="99" t="s">
        <v>6054</v>
      </c>
      <c r="B4168" s="104"/>
      <c r="C4168" s="104"/>
      <c r="D4168" s="104"/>
      <c r="E4168" s="104"/>
      <c r="F4168" s="105"/>
      <c r="G4168" s="104"/>
      <c r="H4168" s="105"/>
      <c r="I4168" s="105"/>
      <c r="J4168" s="104"/>
    </row>
    <row r="4169" spans="1:10">
      <c r="A4169" s="99" t="s">
        <v>6055</v>
      </c>
      <c r="B4169" s="104"/>
      <c r="C4169" s="104"/>
      <c r="D4169" s="104"/>
      <c r="E4169" s="104"/>
      <c r="F4169" s="105"/>
      <c r="G4169" s="104"/>
      <c r="H4169" s="105"/>
      <c r="I4169" s="105"/>
      <c r="J4169" s="104"/>
    </row>
    <row r="4170" ht="22.5" spans="1:10">
      <c r="A4170" s="106" t="s">
        <v>6035</v>
      </c>
      <c r="B4170" s="106" t="s">
        <v>1542</v>
      </c>
      <c r="C4170" s="103" t="s">
        <v>1379</v>
      </c>
      <c r="D4170" s="103" t="s">
        <v>1380</v>
      </c>
      <c r="E4170" s="99" t="s">
        <v>1542</v>
      </c>
      <c r="F4170" s="103" t="s">
        <v>1375</v>
      </c>
      <c r="G4170" s="99" t="s">
        <v>1542</v>
      </c>
      <c r="H4170" s="103" t="s">
        <v>1397</v>
      </c>
      <c r="I4170" s="103" t="s">
        <v>1384</v>
      </c>
      <c r="J4170" s="99" t="s">
        <v>1542</v>
      </c>
    </row>
    <row r="4171" ht="22.5" spans="1:10">
      <c r="A4171" s="108"/>
      <c r="B4171" s="108"/>
      <c r="C4171" s="103" t="s">
        <v>1399</v>
      </c>
      <c r="D4171" s="103" t="s">
        <v>1543</v>
      </c>
      <c r="E4171" s="99" t="s">
        <v>1542</v>
      </c>
      <c r="F4171" s="103" t="s">
        <v>1375</v>
      </c>
      <c r="G4171" s="99" t="s">
        <v>1542</v>
      </c>
      <c r="H4171" s="103" t="s">
        <v>1397</v>
      </c>
      <c r="I4171" s="103" t="s">
        <v>1384</v>
      </c>
      <c r="J4171" s="99" t="s">
        <v>1542</v>
      </c>
    </row>
    <row r="4172" ht="22.5" spans="1:10">
      <c r="A4172" s="110"/>
      <c r="B4172" s="110"/>
      <c r="C4172" s="103" t="s">
        <v>1404</v>
      </c>
      <c r="D4172" s="103" t="s">
        <v>1405</v>
      </c>
      <c r="E4172" s="99" t="s">
        <v>1542</v>
      </c>
      <c r="F4172" s="103" t="s">
        <v>1375</v>
      </c>
      <c r="G4172" s="99" t="s">
        <v>1542</v>
      </c>
      <c r="H4172" s="103" t="s">
        <v>1397</v>
      </c>
      <c r="I4172" s="103" t="s">
        <v>1384</v>
      </c>
      <c r="J4172" s="99" t="s">
        <v>1542</v>
      </c>
    </row>
    <row r="4173" ht="33.75" spans="1:10">
      <c r="A4173" s="106" t="s">
        <v>6007</v>
      </c>
      <c r="B4173" s="106" t="s">
        <v>6008</v>
      </c>
      <c r="C4173" s="103" t="s">
        <v>1379</v>
      </c>
      <c r="D4173" s="103" t="s">
        <v>1439</v>
      </c>
      <c r="E4173" s="99" t="s">
        <v>6009</v>
      </c>
      <c r="F4173" s="103" t="s">
        <v>1375</v>
      </c>
      <c r="G4173" s="99" t="s">
        <v>1396</v>
      </c>
      <c r="H4173" s="103" t="s">
        <v>1397</v>
      </c>
      <c r="I4173" s="103" t="s">
        <v>1384</v>
      </c>
      <c r="J4173" s="99" t="s">
        <v>6010</v>
      </c>
    </row>
    <row r="4174" ht="33.75" spans="1:10">
      <c r="A4174" s="108"/>
      <c r="B4174" s="108"/>
      <c r="C4174" s="103" t="s">
        <v>1399</v>
      </c>
      <c r="D4174" s="103" t="s">
        <v>1400</v>
      </c>
      <c r="E4174" s="99" t="s">
        <v>6011</v>
      </c>
      <c r="F4174" s="103" t="s">
        <v>1375</v>
      </c>
      <c r="G4174" s="99" t="s">
        <v>1426</v>
      </c>
      <c r="H4174" s="103" t="s">
        <v>1397</v>
      </c>
      <c r="I4174" s="103" t="s">
        <v>1384</v>
      </c>
      <c r="J4174" s="99" t="s">
        <v>6010</v>
      </c>
    </row>
    <row r="4175" ht="33.75" spans="1:10">
      <c r="A4175" s="110"/>
      <c r="B4175" s="110"/>
      <c r="C4175" s="103" t="s">
        <v>1404</v>
      </c>
      <c r="D4175" s="103" t="s">
        <v>1405</v>
      </c>
      <c r="E4175" s="99" t="s">
        <v>1405</v>
      </c>
      <c r="F4175" s="103" t="s">
        <v>1375</v>
      </c>
      <c r="G4175" s="99" t="s">
        <v>1396</v>
      </c>
      <c r="H4175" s="103" t="s">
        <v>1397</v>
      </c>
      <c r="I4175" s="103" t="s">
        <v>1384</v>
      </c>
      <c r="J4175" s="99" t="s">
        <v>6010</v>
      </c>
    </row>
    <row r="4176" spans="1:10">
      <c r="A4176" s="106" t="s">
        <v>6056</v>
      </c>
      <c r="B4176" s="106" t="s">
        <v>5983</v>
      </c>
      <c r="C4176" s="103" t="s">
        <v>1379</v>
      </c>
      <c r="D4176" s="103" t="s">
        <v>1380</v>
      </c>
      <c r="E4176" s="99" t="s">
        <v>5984</v>
      </c>
      <c r="F4176" s="103" t="s">
        <v>1375</v>
      </c>
      <c r="G4176" s="99" t="s">
        <v>3358</v>
      </c>
      <c r="H4176" s="103" t="s">
        <v>5026</v>
      </c>
      <c r="I4176" s="103" t="s">
        <v>1384</v>
      </c>
      <c r="J4176" s="99" t="s">
        <v>1512</v>
      </c>
    </row>
    <row r="4177" spans="1:10">
      <c r="A4177" s="108"/>
      <c r="B4177" s="108"/>
      <c r="C4177" s="103" t="s">
        <v>1379</v>
      </c>
      <c r="D4177" s="103" t="s">
        <v>1439</v>
      </c>
      <c r="E4177" s="99" t="s">
        <v>5985</v>
      </c>
      <c r="F4177" s="103" t="s">
        <v>1375</v>
      </c>
      <c r="G4177" s="99" t="s">
        <v>2473</v>
      </c>
      <c r="H4177" s="103" t="s">
        <v>1775</v>
      </c>
      <c r="I4177" s="103" t="s">
        <v>1384</v>
      </c>
      <c r="J4177" s="99" t="s">
        <v>1501</v>
      </c>
    </row>
    <row r="4178" spans="1:10">
      <c r="A4178" s="108"/>
      <c r="B4178" s="108"/>
      <c r="C4178" s="103" t="s">
        <v>1379</v>
      </c>
      <c r="D4178" s="103" t="s">
        <v>1394</v>
      </c>
      <c r="E4178" s="99" t="s">
        <v>1554</v>
      </c>
      <c r="F4178" s="103" t="s">
        <v>1375</v>
      </c>
      <c r="G4178" s="99" t="s">
        <v>1396</v>
      </c>
      <c r="H4178" s="103" t="s">
        <v>1397</v>
      </c>
      <c r="I4178" s="103" t="s">
        <v>1423</v>
      </c>
      <c r="J4178" s="99" t="s">
        <v>1501</v>
      </c>
    </row>
    <row r="4179" spans="1:10">
      <c r="A4179" s="108"/>
      <c r="B4179" s="108"/>
      <c r="C4179" s="103" t="s">
        <v>1379</v>
      </c>
      <c r="D4179" s="103" t="s">
        <v>1394</v>
      </c>
      <c r="E4179" s="99" t="s">
        <v>1555</v>
      </c>
      <c r="F4179" s="103" t="s">
        <v>1375</v>
      </c>
      <c r="G4179" s="99" t="s">
        <v>1396</v>
      </c>
      <c r="H4179" s="103" t="s">
        <v>1397</v>
      </c>
      <c r="I4179" s="103" t="s">
        <v>1423</v>
      </c>
      <c r="J4179" s="99" t="s">
        <v>1501</v>
      </c>
    </row>
    <row r="4180" spans="1:10">
      <c r="A4180" s="108"/>
      <c r="B4180" s="108"/>
      <c r="C4180" s="103" t="s">
        <v>1399</v>
      </c>
      <c r="D4180" s="103" t="s">
        <v>1400</v>
      </c>
      <c r="E4180" s="99" t="s">
        <v>5986</v>
      </c>
      <c r="F4180" s="103" t="s">
        <v>1375</v>
      </c>
      <c r="G4180" s="99" t="s">
        <v>1396</v>
      </c>
      <c r="H4180" s="103" t="s">
        <v>1397</v>
      </c>
      <c r="I4180" s="103" t="s">
        <v>1423</v>
      </c>
      <c r="J4180" s="99" t="s">
        <v>1501</v>
      </c>
    </row>
    <row r="4181" spans="1:10">
      <c r="A4181" s="108"/>
      <c r="B4181" s="108"/>
      <c r="C4181" s="103" t="s">
        <v>1399</v>
      </c>
      <c r="D4181" s="103" t="s">
        <v>1503</v>
      </c>
      <c r="E4181" s="99" t="s">
        <v>5987</v>
      </c>
      <c r="F4181" s="103" t="s">
        <v>1375</v>
      </c>
      <c r="G4181" s="99" t="s">
        <v>1477</v>
      </c>
      <c r="H4181" s="103" t="s">
        <v>1505</v>
      </c>
      <c r="I4181" s="103" t="s">
        <v>1423</v>
      </c>
      <c r="J4181" s="99" t="s">
        <v>1501</v>
      </c>
    </row>
    <row r="4182" spans="1:10">
      <c r="A4182" s="110"/>
      <c r="B4182" s="110"/>
      <c r="C4182" s="103" t="s">
        <v>1404</v>
      </c>
      <c r="D4182" s="103" t="s">
        <v>1405</v>
      </c>
      <c r="E4182" s="99" t="s">
        <v>1506</v>
      </c>
      <c r="F4182" s="103" t="s">
        <v>1375</v>
      </c>
      <c r="G4182" s="99" t="s">
        <v>1396</v>
      </c>
      <c r="H4182" s="103" t="s">
        <v>1397</v>
      </c>
      <c r="I4182" s="103" t="s">
        <v>1423</v>
      </c>
      <c r="J4182" s="99" t="s">
        <v>1501</v>
      </c>
    </row>
    <row r="4183" ht="135" spans="1:10">
      <c r="A4183" s="106" t="s">
        <v>6057</v>
      </c>
      <c r="B4183" s="106" t="s">
        <v>6058</v>
      </c>
      <c r="C4183" s="103" t="s">
        <v>1379</v>
      </c>
      <c r="D4183" s="103" t="s">
        <v>1380</v>
      </c>
      <c r="E4183" s="99" t="s">
        <v>5820</v>
      </c>
      <c r="F4183" s="103" t="s">
        <v>1487</v>
      </c>
      <c r="G4183" s="99" t="s">
        <v>1396</v>
      </c>
      <c r="H4183" s="103" t="s">
        <v>1397</v>
      </c>
      <c r="I4183" s="103" t="s">
        <v>1423</v>
      </c>
      <c r="J4183" s="99" t="s">
        <v>5821</v>
      </c>
    </row>
    <row r="4184" ht="146.25" spans="1:10">
      <c r="A4184" s="108"/>
      <c r="B4184" s="108"/>
      <c r="C4184" s="103" t="s">
        <v>1379</v>
      </c>
      <c r="D4184" s="103" t="s">
        <v>1380</v>
      </c>
      <c r="E4184" s="99" t="s">
        <v>5830</v>
      </c>
      <c r="F4184" s="103" t="s">
        <v>1487</v>
      </c>
      <c r="G4184" s="99" t="s">
        <v>1874</v>
      </c>
      <c r="H4184" s="103" t="s">
        <v>1397</v>
      </c>
      <c r="I4184" s="103" t="s">
        <v>1423</v>
      </c>
      <c r="J4184" s="99" t="s">
        <v>5831</v>
      </c>
    </row>
    <row r="4185" ht="146.25" spans="1:10">
      <c r="A4185" s="108"/>
      <c r="B4185" s="108"/>
      <c r="C4185" s="103" t="s">
        <v>1399</v>
      </c>
      <c r="D4185" s="103" t="s">
        <v>1400</v>
      </c>
      <c r="E4185" s="99" t="s">
        <v>1492</v>
      </c>
      <c r="F4185" s="103" t="s">
        <v>1487</v>
      </c>
      <c r="G4185" s="99" t="s">
        <v>1396</v>
      </c>
      <c r="H4185" s="103" t="s">
        <v>1397</v>
      </c>
      <c r="I4185" s="103" t="s">
        <v>1423</v>
      </c>
      <c r="J4185" s="99" t="s">
        <v>1493</v>
      </c>
    </row>
    <row r="4186" ht="157.5" spans="1:10">
      <c r="A4186" s="110"/>
      <c r="B4186" s="110"/>
      <c r="C4186" s="103" t="s">
        <v>1404</v>
      </c>
      <c r="D4186" s="103" t="s">
        <v>1405</v>
      </c>
      <c r="E4186" s="99" t="s">
        <v>1494</v>
      </c>
      <c r="F4186" s="103" t="s">
        <v>1487</v>
      </c>
      <c r="G4186" s="99" t="s">
        <v>1396</v>
      </c>
      <c r="H4186" s="103" t="s">
        <v>1397</v>
      </c>
      <c r="I4186" s="103" t="s">
        <v>1423</v>
      </c>
      <c r="J4186" s="99" t="s">
        <v>1496</v>
      </c>
    </row>
    <row r="4187" spans="1:10">
      <c r="A4187" s="106" t="s">
        <v>5996</v>
      </c>
      <c r="B4187" s="106" t="s">
        <v>6059</v>
      </c>
      <c r="C4187" s="103" t="s">
        <v>1379</v>
      </c>
      <c r="D4187" s="103" t="s">
        <v>1380</v>
      </c>
      <c r="E4187" s="99" t="s">
        <v>6060</v>
      </c>
      <c r="F4187" s="103" t="s">
        <v>1375</v>
      </c>
      <c r="G4187" s="99" t="s">
        <v>1988</v>
      </c>
      <c r="H4187" s="103" t="s">
        <v>1536</v>
      </c>
      <c r="I4187" s="103" t="s">
        <v>1384</v>
      </c>
      <c r="J4187" s="99" t="s">
        <v>5999</v>
      </c>
    </row>
    <row r="4188" ht="33.75" spans="1:10">
      <c r="A4188" s="108"/>
      <c r="B4188" s="108"/>
      <c r="C4188" s="103" t="s">
        <v>1399</v>
      </c>
      <c r="D4188" s="103" t="s">
        <v>1400</v>
      </c>
      <c r="E4188" s="99" t="s">
        <v>6003</v>
      </c>
      <c r="F4188" s="103" t="s">
        <v>1375</v>
      </c>
      <c r="G4188" s="99" t="s">
        <v>1426</v>
      </c>
      <c r="H4188" s="103" t="s">
        <v>1397</v>
      </c>
      <c r="I4188" s="103" t="s">
        <v>1384</v>
      </c>
      <c r="J4188" s="99" t="s">
        <v>6004</v>
      </c>
    </row>
    <row r="4189" ht="56.25" spans="1:10">
      <c r="A4189" s="108"/>
      <c r="B4189" s="108"/>
      <c r="C4189" s="103" t="s">
        <v>1399</v>
      </c>
      <c r="D4189" s="103" t="s">
        <v>1503</v>
      </c>
      <c r="E4189" s="99" t="s">
        <v>6061</v>
      </c>
      <c r="F4189" s="103" t="s">
        <v>1375</v>
      </c>
      <c r="G4189" s="99" t="s">
        <v>1565</v>
      </c>
      <c r="H4189" s="103" t="s">
        <v>1397</v>
      </c>
      <c r="I4189" s="103" t="s">
        <v>1384</v>
      </c>
      <c r="J4189" s="99" t="s">
        <v>6062</v>
      </c>
    </row>
    <row r="4190" ht="33.75" spans="1:10">
      <c r="A4190" s="110"/>
      <c r="B4190" s="110"/>
      <c r="C4190" s="103" t="s">
        <v>1404</v>
      </c>
      <c r="D4190" s="103" t="s">
        <v>1405</v>
      </c>
      <c r="E4190" s="99" t="s">
        <v>6063</v>
      </c>
      <c r="F4190" s="103" t="s">
        <v>1375</v>
      </c>
      <c r="G4190" s="99" t="s">
        <v>1874</v>
      </c>
      <c r="H4190" s="103" t="s">
        <v>1397</v>
      </c>
      <c r="I4190" s="103" t="s">
        <v>1384</v>
      </c>
      <c r="J4190" s="99" t="s">
        <v>6005</v>
      </c>
    </row>
    <row r="4191" spans="1:10">
      <c r="A4191" s="99" t="s">
        <v>6064</v>
      </c>
      <c r="B4191" s="104"/>
      <c r="C4191" s="104"/>
      <c r="D4191" s="104"/>
      <c r="E4191" s="104"/>
      <c r="F4191" s="105"/>
      <c r="G4191" s="104"/>
      <c r="H4191" s="105"/>
      <c r="I4191" s="105"/>
      <c r="J4191" s="104"/>
    </row>
    <row r="4192" spans="1:10">
      <c r="A4192" s="99" t="s">
        <v>6065</v>
      </c>
      <c r="B4192" s="104"/>
      <c r="C4192" s="104"/>
      <c r="D4192" s="104"/>
      <c r="E4192" s="104"/>
      <c r="F4192" s="105"/>
      <c r="G4192" s="104"/>
      <c r="H4192" s="105"/>
      <c r="I4192" s="105"/>
      <c r="J4192" s="104"/>
    </row>
    <row r="4193" ht="90" spans="1:10">
      <c r="A4193" s="106" t="s">
        <v>6066</v>
      </c>
      <c r="B4193" s="106" t="s">
        <v>6067</v>
      </c>
      <c r="C4193" s="103" t="s">
        <v>1379</v>
      </c>
      <c r="D4193" s="103" t="s">
        <v>1380</v>
      </c>
      <c r="E4193" s="99" t="s">
        <v>6028</v>
      </c>
      <c r="F4193" s="103" t="s">
        <v>1375</v>
      </c>
      <c r="G4193" s="99" t="s">
        <v>6068</v>
      </c>
      <c r="H4193" s="103" t="s">
        <v>1511</v>
      </c>
      <c r="I4193" s="103" t="s">
        <v>1384</v>
      </c>
      <c r="J4193" s="99" t="s">
        <v>1925</v>
      </c>
    </row>
    <row r="4194" ht="146.25" spans="1:10">
      <c r="A4194" s="108"/>
      <c r="B4194" s="108"/>
      <c r="C4194" s="103" t="s">
        <v>1379</v>
      </c>
      <c r="D4194" s="103" t="s">
        <v>1380</v>
      </c>
      <c r="E4194" s="99" t="s">
        <v>4663</v>
      </c>
      <c r="F4194" s="103" t="s">
        <v>1375</v>
      </c>
      <c r="G4194" s="99" t="s">
        <v>1517</v>
      </c>
      <c r="H4194" s="103" t="s">
        <v>1470</v>
      </c>
      <c r="I4194" s="103" t="s">
        <v>1384</v>
      </c>
      <c r="J4194" s="99" t="s">
        <v>4664</v>
      </c>
    </row>
    <row r="4195" ht="135" spans="1:10">
      <c r="A4195" s="108"/>
      <c r="B4195" s="108"/>
      <c r="C4195" s="103" t="s">
        <v>1379</v>
      </c>
      <c r="D4195" s="103" t="s">
        <v>1439</v>
      </c>
      <c r="E4195" s="99" t="s">
        <v>3069</v>
      </c>
      <c r="F4195" s="103" t="s">
        <v>1375</v>
      </c>
      <c r="G4195" s="99" t="s">
        <v>1396</v>
      </c>
      <c r="H4195" s="103" t="s">
        <v>1397</v>
      </c>
      <c r="I4195" s="103" t="s">
        <v>1384</v>
      </c>
      <c r="J4195" s="99" t="s">
        <v>4644</v>
      </c>
    </row>
    <row r="4196" ht="90" spans="1:10">
      <c r="A4196" s="108"/>
      <c r="B4196" s="108"/>
      <c r="C4196" s="103" t="s">
        <v>1379</v>
      </c>
      <c r="D4196" s="103" t="s">
        <v>1439</v>
      </c>
      <c r="E4196" s="99" t="s">
        <v>1532</v>
      </c>
      <c r="F4196" s="103" t="s">
        <v>1375</v>
      </c>
      <c r="G4196" s="99" t="s">
        <v>1396</v>
      </c>
      <c r="H4196" s="103" t="s">
        <v>1397</v>
      </c>
      <c r="I4196" s="103" t="s">
        <v>1384</v>
      </c>
      <c r="J4196" s="99" t="s">
        <v>6069</v>
      </c>
    </row>
    <row r="4197" ht="112.5" spans="1:10">
      <c r="A4197" s="108"/>
      <c r="B4197" s="108"/>
      <c r="C4197" s="103" t="s">
        <v>1379</v>
      </c>
      <c r="D4197" s="103" t="s">
        <v>1394</v>
      </c>
      <c r="E4197" s="99" t="s">
        <v>1926</v>
      </c>
      <c r="F4197" s="103" t="s">
        <v>1375</v>
      </c>
      <c r="G4197" s="99" t="s">
        <v>1396</v>
      </c>
      <c r="H4197" s="103" t="s">
        <v>1397</v>
      </c>
      <c r="I4197" s="103" t="s">
        <v>1384</v>
      </c>
      <c r="J4197" s="99" t="s">
        <v>1928</v>
      </c>
    </row>
    <row r="4198" ht="112.5" spans="1:10">
      <c r="A4198" s="108"/>
      <c r="B4198" s="108"/>
      <c r="C4198" s="103" t="s">
        <v>1399</v>
      </c>
      <c r="D4198" s="103" t="s">
        <v>1400</v>
      </c>
      <c r="E4198" s="99" t="s">
        <v>2495</v>
      </c>
      <c r="F4198" s="103" t="s">
        <v>1375</v>
      </c>
      <c r="G4198" s="99" t="s">
        <v>1426</v>
      </c>
      <c r="H4198" s="103" t="s">
        <v>1397</v>
      </c>
      <c r="I4198" s="103" t="s">
        <v>1384</v>
      </c>
      <c r="J4198" s="99" t="s">
        <v>2501</v>
      </c>
    </row>
    <row r="4199" ht="45" spans="1:10">
      <c r="A4199" s="110"/>
      <c r="B4199" s="110"/>
      <c r="C4199" s="103" t="s">
        <v>1404</v>
      </c>
      <c r="D4199" s="103" t="s">
        <v>1405</v>
      </c>
      <c r="E4199" s="99" t="s">
        <v>1538</v>
      </c>
      <c r="F4199" s="103" t="s">
        <v>1375</v>
      </c>
      <c r="G4199" s="99" t="s">
        <v>1927</v>
      </c>
      <c r="H4199" s="103" t="s">
        <v>1397</v>
      </c>
      <c r="I4199" s="103" t="s">
        <v>1384</v>
      </c>
      <c r="J4199" s="99" t="s">
        <v>1540</v>
      </c>
    </row>
    <row r="4200" ht="56.25" spans="1:10">
      <c r="A4200" s="106" t="s">
        <v>5988</v>
      </c>
      <c r="B4200" s="106" t="s">
        <v>6070</v>
      </c>
      <c r="C4200" s="103" t="s">
        <v>1379</v>
      </c>
      <c r="D4200" s="103" t="s">
        <v>1380</v>
      </c>
      <c r="E4200" s="99" t="s">
        <v>6071</v>
      </c>
      <c r="F4200" s="103" t="s">
        <v>1375</v>
      </c>
      <c r="G4200" s="99" t="s">
        <v>1426</v>
      </c>
      <c r="H4200" s="103" t="s">
        <v>1397</v>
      </c>
      <c r="I4200" s="103" t="s">
        <v>1384</v>
      </c>
      <c r="J4200" s="99" t="s">
        <v>6072</v>
      </c>
    </row>
    <row r="4201" ht="56.25" spans="1:10">
      <c r="A4201" s="108"/>
      <c r="B4201" s="108"/>
      <c r="C4201" s="103" t="s">
        <v>1399</v>
      </c>
      <c r="D4201" s="103" t="s">
        <v>1503</v>
      </c>
      <c r="E4201" s="99" t="s">
        <v>6073</v>
      </c>
      <c r="F4201" s="103" t="s">
        <v>1375</v>
      </c>
      <c r="G4201" s="99" t="s">
        <v>1396</v>
      </c>
      <c r="H4201" s="103" t="s">
        <v>1397</v>
      </c>
      <c r="I4201" s="103" t="s">
        <v>1384</v>
      </c>
      <c r="J4201" s="99" t="s">
        <v>6074</v>
      </c>
    </row>
    <row r="4202" ht="45" spans="1:10">
      <c r="A4202" s="110"/>
      <c r="B4202" s="110"/>
      <c r="C4202" s="103" t="s">
        <v>1404</v>
      </c>
      <c r="D4202" s="103" t="s">
        <v>1405</v>
      </c>
      <c r="E4202" s="99" t="s">
        <v>1495</v>
      </c>
      <c r="F4202" s="103" t="s">
        <v>1375</v>
      </c>
      <c r="G4202" s="99" t="s">
        <v>1450</v>
      </c>
      <c r="H4202" s="103" t="s">
        <v>1397</v>
      </c>
      <c r="I4202" s="103" t="s">
        <v>1384</v>
      </c>
      <c r="J4202" s="99" t="s">
        <v>6075</v>
      </c>
    </row>
    <row r="4203" ht="67.5" spans="1:10">
      <c r="A4203" s="106" t="s">
        <v>6037</v>
      </c>
      <c r="B4203" s="106" t="s">
        <v>6076</v>
      </c>
      <c r="C4203" s="103" t="s">
        <v>1379</v>
      </c>
      <c r="D4203" s="103" t="s">
        <v>1380</v>
      </c>
      <c r="E4203" s="99" t="s">
        <v>2199</v>
      </c>
      <c r="F4203" s="103" t="s">
        <v>1487</v>
      </c>
      <c r="G4203" s="99" t="s">
        <v>1988</v>
      </c>
      <c r="H4203" s="103" t="s">
        <v>1470</v>
      </c>
      <c r="I4203" s="103" t="s">
        <v>1384</v>
      </c>
      <c r="J4203" s="99" t="s">
        <v>2201</v>
      </c>
    </row>
    <row r="4204" ht="67.5" spans="1:10">
      <c r="A4204" s="108"/>
      <c r="B4204" s="108"/>
      <c r="C4204" s="103" t="s">
        <v>1379</v>
      </c>
      <c r="D4204" s="103" t="s">
        <v>1380</v>
      </c>
      <c r="E4204" s="99" t="s">
        <v>2202</v>
      </c>
      <c r="F4204" s="103" t="s">
        <v>1487</v>
      </c>
      <c r="G4204" s="99" t="s">
        <v>1565</v>
      </c>
      <c r="H4204" s="103" t="s">
        <v>1713</v>
      </c>
      <c r="I4204" s="103" t="s">
        <v>1384</v>
      </c>
      <c r="J4204" s="99" t="s">
        <v>2204</v>
      </c>
    </row>
    <row r="4205" ht="168.75" spans="1:10">
      <c r="A4205" s="108"/>
      <c r="B4205" s="108"/>
      <c r="C4205" s="103" t="s">
        <v>1379</v>
      </c>
      <c r="D4205" s="103" t="s">
        <v>1439</v>
      </c>
      <c r="E4205" s="99" t="s">
        <v>2207</v>
      </c>
      <c r="F4205" s="103" t="s">
        <v>1487</v>
      </c>
      <c r="G4205" s="99" t="s">
        <v>1396</v>
      </c>
      <c r="H4205" s="103" t="s">
        <v>1397</v>
      </c>
      <c r="I4205" s="103" t="s">
        <v>1384</v>
      </c>
      <c r="J4205" s="99" t="s">
        <v>2208</v>
      </c>
    </row>
    <row r="4206" ht="135" spans="1:10">
      <c r="A4206" s="108"/>
      <c r="B4206" s="108"/>
      <c r="C4206" s="103" t="s">
        <v>1379</v>
      </c>
      <c r="D4206" s="103" t="s">
        <v>1439</v>
      </c>
      <c r="E4206" s="99" t="s">
        <v>2209</v>
      </c>
      <c r="F4206" s="103" t="s">
        <v>1487</v>
      </c>
      <c r="G4206" s="99" t="s">
        <v>1396</v>
      </c>
      <c r="H4206" s="103" t="s">
        <v>1397</v>
      </c>
      <c r="I4206" s="103" t="s">
        <v>1384</v>
      </c>
      <c r="J4206" s="99" t="s">
        <v>2210</v>
      </c>
    </row>
    <row r="4207" ht="101.25" spans="1:10">
      <c r="A4207" s="108"/>
      <c r="B4207" s="108"/>
      <c r="C4207" s="103" t="s">
        <v>1379</v>
      </c>
      <c r="D4207" s="103" t="s">
        <v>1583</v>
      </c>
      <c r="E4207" s="99" t="s">
        <v>2211</v>
      </c>
      <c r="F4207" s="103" t="s">
        <v>1841</v>
      </c>
      <c r="G4207" s="99" t="s">
        <v>6077</v>
      </c>
      <c r="H4207" s="103" t="s">
        <v>1924</v>
      </c>
      <c r="I4207" s="103" t="s">
        <v>1384</v>
      </c>
      <c r="J4207" s="99" t="s">
        <v>2213</v>
      </c>
    </row>
    <row r="4208" ht="180" spans="1:10">
      <c r="A4208" s="108"/>
      <c r="B4208" s="108"/>
      <c r="C4208" s="103" t="s">
        <v>1399</v>
      </c>
      <c r="D4208" s="103" t="s">
        <v>1503</v>
      </c>
      <c r="E4208" s="99" t="s">
        <v>6078</v>
      </c>
      <c r="F4208" s="103" t="s">
        <v>1375</v>
      </c>
      <c r="G4208" s="99" t="s">
        <v>1565</v>
      </c>
      <c r="H4208" s="103" t="s">
        <v>1397</v>
      </c>
      <c r="I4208" s="103" t="s">
        <v>1384</v>
      </c>
      <c r="J4208" s="99" t="s">
        <v>6079</v>
      </c>
    </row>
    <row r="4209" ht="180" spans="1:10">
      <c r="A4209" s="110"/>
      <c r="B4209" s="110"/>
      <c r="C4209" s="103" t="s">
        <v>1404</v>
      </c>
      <c r="D4209" s="103" t="s">
        <v>1405</v>
      </c>
      <c r="E4209" s="99" t="s">
        <v>2221</v>
      </c>
      <c r="F4209" s="103" t="s">
        <v>1487</v>
      </c>
      <c r="G4209" s="99" t="s">
        <v>2664</v>
      </c>
      <c r="H4209" s="103" t="s">
        <v>1397</v>
      </c>
      <c r="I4209" s="103" t="s">
        <v>1384</v>
      </c>
      <c r="J4209" s="99" t="s">
        <v>2222</v>
      </c>
    </row>
    <row r="4210" spans="1:10">
      <c r="A4210" s="99" t="s">
        <v>6080</v>
      </c>
      <c r="B4210" s="104"/>
      <c r="C4210" s="104"/>
      <c r="D4210" s="104"/>
      <c r="E4210" s="104"/>
      <c r="F4210" s="105"/>
      <c r="G4210" s="104"/>
      <c r="H4210" s="105"/>
      <c r="I4210" s="105"/>
      <c r="J4210" s="104"/>
    </row>
    <row r="4211" ht="67.5" spans="1:10">
      <c r="A4211" s="106" t="s">
        <v>6037</v>
      </c>
      <c r="B4211" s="106" t="s">
        <v>6081</v>
      </c>
      <c r="C4211" s="103" t="s">
        <v>1379</v>
      </c>
      <c r="D4211" s="103" t="s">
        <v>1380</v>
      </c>
      <c r="E4211" s="99" t="s">
        <v>2199</v>
      </c>
      <c r="F4211" s="103" t="s">
        <v>1487</v>
      </c>
      <c r="G4211" s="99" t="s">
        <v>1444</v>
      </c>
      <c r="H4211" s="103" t="s">
        <v>1470</v>
      </c>
      <c r="I4211" s="103" t="s">
        <v>1384</v>
      </c>
      <c r="J4211" s="99" t="s">
        <v>2201</v>
      </c>
    </row>
    <row r="4212" ht="67.5" spans="1:10">
      <c r="A4212" s="108"/>
      <c r="B4212" s="108"/>
      <c r="C4212" s="103" t="s">
        <v>1379</v>
      </c>
      <c r="D4212" s="103" t="s">
        <v>1380</v>
      </c>
      <c r="E4212" s="99" t="s">
        <v>2202</v>
      </c>
      <c r="F4212" s="103" t="s">
        <v>1487</v>
      </c>
      <c r="G4212" s="99" t="s">
        <v>2810</v>
      </c>
      <c r="H4212" s="103" t="s">
        <v>1713</v>
      </c>
      <c r="I4212" s="103" t="s">
        <v>1384</v>
      </c>
      <c r="J4212" s="99" t="s">
        <v>2204</v>
      </c>
    </row>
    <row r="4213" ht="146.25" spans="1:10">
      <c r="A4213" s="108"/>
      <c r="B4213" s="108"/>
      <c r="C4213" s="103" t="s">
        <v>1379</v>
      </c>
      <c r="D4213" s="103" t="s">
        <v>1439</v>
      </c>
      <c r="E4213" s="99" t="s">
        <v>2205</v>
      </c>
      <c r="F4213" s="103" t="s">
        <v>1487</v>
      </c>
      <c r="G4213" s="99" t="s">
        <v>5817</v>
      </c>
      <c r="H4213" s="103" t="s">
        <v>1397</v>
      </c>
      <c r="I4213" s="103" t="s">
        <v>1384</v>
      </c>
      <c r="J4213" s="99" t="s">
        <v>2206</v>
      </c>
    </row>
    <row r="4214" ht="168.75" spans="1:10">
      <c r="A4214" s="108"/>
      <c r="B4214" s="108"/>
      <c r="C4214" s="103" t="s">
        <v>1379</v>
      </c>
      <c r="D4214" s="103" t="s">
        <v>1439</v>
      </c>
      <c r="E4214" s="99" t="s">
        <v>2207</v>
      </c>
      <c r="F4214" s="103" t="s">
        <v>1487</v>
      </c>
      <c r="G4214" s="99" t="s">
        <v>1450</v>
      </c>
      <c r="H4214" s="103" t="s">
        <v>1397</v>
      </c>
      <c r="I4214" s="103" t="s">
        <v>1384</v>
      </c>
      <c r="J4214" s="99" t="s">
        <v>2208</v>
      </c>
    </row>
    <row r="4215" ht="135" spans="1:10">
      <c r="A4215" s="108"/>
      <c r="B4215" s="108"/>
      <c r="C4215" s="103" t="s">
        <v>1379</v>
      </c>
      <c r="D4215" s="103" t="s">
        <v>1439</v>
      </c>
      <c r="E4215" s="99" t="s">
        <v>2209</v>
      </c>
      <c r="F4215" s="103" t="s">
        <v>1487</v>
      </c>
      <c r="G4215" s="99" t="s">
        <v>1450</v>
      </c>
      <c r="H4215" s="103" t="s">
        <v>1397</v>
      </c>
      <c r="I4215" s="103" t="s">
        <v>1384</v>
      </c>
      <c r="J4215" s="99" t="s">
        <v>2210</v>
      </c>
    </row>
    <row r="4216" ht="33.75" spans="1:10">
      <c r="A4216" s="108"/>
      <c r="B4216" s="108"/>
      <c r="C4216" s="103" t="s">
        <v>1399</v>
      </c>
      <c r="D4216" s="103" t="s">
        <v>1503</v>
      </c>
      <c r="E4216" s="99" t="s">
        <v>6082</v>
      </c>
      <c r="F4216" s="103" t="s">
        <v>1375</v>
      </c>
      <c r="G4216" s="99" t="s">
        <v>3139</v>
      </c>
      <c r="H4216" s="103" t="s">
        <v>1397</v>
      </c>
      <c r="I4216" s="103" t="s">
        <v>1384</v>
      </c>
      <c r="J4216" s="99" t="s">
        <v>6082</v>
      </c>
    </row>
    <row r="4217" ht="33.75" spans="1:10">
      <c r="A4217" s="108"/>
      <c r="B4217" s="108"/>
      <c r="C4217" s="103" t="s">
        <v>1399</v>
      </c>
      <c r="D4217" s="103" t="s">
        <v>1503</v>
      </c>
      <c r="E4217" s="99" t="s">
        <v>6083</v>
      </c>
      <c r="F4217" s="103" t="s">
        <v>1375</v>
      </c>
      <c r="G4217" s="99" t="s">
        <v>3139</v>
      </c>
      <c r="H4217" s="103" t="s">
        <v>1397</v>
      </c>
      <c r="I4217" s="103" t="s">
        <v>1384</v>
      </c>
      <c r="J4217" s="99" t="s">
        <v>6083</v>
      </c>
    </row>
    <row r="4218" ht="180" spans="1:10">
      <c r="A4218" s="110"/>
      <c r="B4218" s="110"/>
      <c r="C4218" s="103" t="s">
        <v>1404</v>
      </c>
      <c r="D4218" s="103" t="s">
        <v>1405</v>
      </c>
      <c r="E4218" s="99" t="s">
        <v>2221</v>
      </c>
      <c r="F4218" s="103" t="s">
        <v>1487</v>
      </c>
      <c r="G4218" s="99" t="s">
        <v>1450</v>
      </c>
      <c r="H4218" s="103" t="s">
        <v>1397</v>
      </c>
      <c r="I4218" s="103" t="s">
        <v>1384</v>
      </c>
      <c r="J4218" s="99" t="s">
        <v>2222</v>
      </c>
    </row>
    <row r="4219" spans="1:10">
      <c r="A4219" s="99" t="s">
        <v>6084</v>
      </c>
      <c r="B4219" s="104"/>
      <c r="C4219" s="104"/>
      <c r="D4219" s="104"/>
      <c r="E4219" s="104"/>
      <c r="F4219" s="105"/>
      <c r="G4219" s="104"/>
      <c r="H4219" s="105"/>
      <c r="I4219" s="105"/>
      <c r="J4219" s="104"/>
    </row>
    <row r="4220" spans="1:10">
      <c r="A4220" s="99" t="s">
        <v>6085</v>
      </c>
      <c r="B4220" s="104"/>
      <c r="C4220" s="104"/>
      <c r="D4220" s="104"/>
      <c r="E4220" s="104"/>
      <c r="F4220" s="105"/>
      <c r="G4220" s="104"/>
      <c r="H4220" s="105"/>
      <c r="I4220" s="105"/>
      <c r="J4220" s="104"/>
    </row>
    <row r="4221" spans="1:10">
      <c r="A4221" s="106" t="s">
        <v>6086</v>
      </c>
      <c r="B4221" s="106" t="s">
        <v>5983</v>
      </c>
      <c r="C4221" s="103" t="s">
        <v>1379</v>
      </c>
      <c r="D4221" s="103" t="s">
        <v>1380</v>
      </c>
      <c r="E4221" s="99" t="s">
        <v>5984</v>
      </c>
      <c r="F4221" s="103" t="s">
        <v>1375</v>
      </c>
      <c r="G4221" s="99" t="s">
        <v>3358</v>
      </c>
      <c r="H4221" s="103" t="s">
        <v>5026</v>
      </c>
      <c r="I4221" s="103" t="s">
        <v>1384</v>
      </c>
      <c r="J4221" s="99" t="s">
        <v>1512</v>
      </c>
    </row>
    <row r="4222" spans="1:10">
      <c r="A4222" s="108"/>
      <c r="B4222" s="108"/>
      <c r="C4222" s="103" t="s">
        <v>1379</v>
      </c>
      <c r="D4222" s="103" t="s">
        <v>1439</v>
      </c>
      <c r="E4222" s="99" t="s">
        <v>5985</v>
      </c>
      <c r="F4222" s="103" t="s">
        <v>1375</v>
      </c>
      <c r="G4222" s="99" t="s">
        <v>2473</v>
      </c>
      <c r="H4222" s="103" t="s">
        <v>1775</v>
      </c>
      <c r="I4222" s="103" t="s">
        <v>1384</v>
      </c>
      <c r="J4222" s="99" t="s">
        <v>1501</v>
      </c>
    </row>
    <row r="4223" spans="1:10">
      <c r="A4223" s="108"/>
      <c r="B4223" s="108"/>
      <c r="C4223" s="103" t="s">
        <v>1379</v>
      </c>
      <c r="D4223" s="103" t="s">
        <v>1394</v>
      </c>
      <c r="E4223" s="99" t="s">
        <v>1554</v>
      </c>
      <c r="F4223" s="103" t="s">
        <v>1375</v>
      </c>
      <c r="G4223" s="99" t="s">
        <v>1396</v>
      </c>
      <c r="H4223" s="103" t="s">
        <v>1397</v>
      </c>
      <c r="I4223" s="103" t="s">
        <v>1423</v>
      </c>
      <c r="J4223" s="99" t="s">
        <v>1501</v>
      </c>
    </row>
    <row r="4224" spans="1:10">
      <c r="A4224" s="108"/>
      <c r="B4224" s="108"/>
      <c r="C4224" s="103" t="s">
        <v>1379</v>
      </c>
      <c r="D4224" s="103" t="s">
        <v>1394</v>
      </c>
      <c r="E4224" s="99" t="s">
        <v>1555</v>
      </c>
      <c r="F4224" s="103" t="s">
        <v>1375</v>
      </c>
      <c r="G4224" s="99" t="s">
        <v>1396</v>
      </c>
      <c r="H4224" s="103" t="s">
        <v>1397</v>
      </c>
      <c r="I4224" s="103" t="s">
        <v>1423</v>
      </c>
      <c r="J4224" s="99" t="s">
        <v>1501</v>
      </c>
    </row>
    <row r="4225" spans="1:10">
      <c r="A4225" s="108"/>
      <c r="B4225" s="108"/>
      <c r="C4225" s="103" t="s">
        <v>1399</v>
      </c>
      <c r="D4225" s="103" t="s">
        <v>1400</v>
      </c>
      <c r="E4225" s="99" t="s">
        <v>5986</v>
      </c>
      <c r="F4225" s="103" t="s">
        <v>1375</v>
      </c>
      <c r="G4225" s="99" t="s">
        <v>1396</v>
      </c>
      <c r="H4225" s="103" t="s">
        <v>1397</v>
      </c>
      <c r="I4225" s="103" t="s">
        <v>1423</v>
      </c>
      <c r="J4225" s="99" t="s">
        <v>1501</v>
      </c>
    </row>
    <row r="4226" spans="1:10">
      <c r="A4226" s="108"/>
      <c r="B4226" s="108"/>
      <c r="C4226" s="103" t="s">
        <v>1399</v>
      </c>
      <c r="D4226" s="103" t="s">
        <v>1503</v>
      </c>
      <c r="E4226" s="99" t="s">
        <v>5987</v>
      </c>
      <c r="F4226" s="103" t="s">
        <v>1375</v>
      </c>
      <c r="G4226" s="99" t="s">
        <v>1477</v>
      </c>
      <c r="H4226" s="103" t="s">
        <v>1505</v>
      </c>
      <c r="I4226" s="103" t="s">
        <v>1423</v>
      </c>
      <c r="J4226" s="99" t="s">
        <v>1501</v>
      </c>
    </row>
    <row r="4227" spans="1:10">
      <c r="A4227" s="110"/>
      <c r="B4227" s="110"/>
      <c r="C4227" s="103" t="s">
        <v>1404</v>
      </c>
      <c r="D4227" s="103" t="s">
        <v>1405</v>
      </c>
      <c r="E4227" s="99" t="s">
        <v>1506</v>
      </c>
      <c r="F4227" s="103" t="s">
        <v>1375</v>
      </c>
      <c r="G4227" s="99" t="s">
        <v>1396</v>
      </c>
      <c r="H4227" s="103" t="s">
        <v>1397</v>
      </c>
      <c r="I4227" s="103" t="s">
        <v>1423</v>
      </c>
      <c r="J4227" s="99" t="s">
        <v>1501</v>
      </c>
    </row>
    <row r="4228" ht="22.5" spans="1:10">
      <c r="A4228" s="106" t="s">
        <v>6087</v>
      </c>
      <c r="B4228" s="106" t="s">
        <v>6088</v>
      </c>
      <c r="C4228" s="103" t="s">
        <v>1379</v>
      </c>
      <c r="D4228" s="103" t="s">
        <v>1380</v>
      </c>
      <c r="E4228" s="99" t="s">
        <v>6089</v>
      </c>
      <c r="F4228" s="103" t="s">
        <v>1375</v>
      </c>
      <c r="G4228" s="99" t="s">
        <v>6090</v>
      </c>
      <c r="H4228" s="103" t="s">
        <v>1678</v>
      </c>
      <c r="I4228" s="103" t="s">
        <v>1384</v>
      </c>
      <c r="J4228" s="99" t="s">
        <v>6091</v>
      </c>
    </row>
    <row r="4229" ht="45" spans="1:10">
      <c r="A4229" s="108"/>
      <c r="B4229" s="108"/>
      <c r="C4229" s="103" t="s">
        <v>1379</v>
      </c>
      <c r="D4229" s="103" t="s">
        <v>1394</v>
      </c>
      <c r="E4229" s="99" t="s">
        <v>6092</v>
      </c>
      <c r="F4229" s="103" t="s">
        <v>1375</v>
      </c>
      <c r="G4229" s="99" t="s">
        <v>1396</v>
      </c>
      <c r="H4229" s="103" t="s">
        <v>1397</v>
      </c>
      <c r="I4229" s="103" t="s">
        <v>1384</v>
      </c>
      <c r="J4229" s="99" t="s">
        <v>6093</v>
      </c>
    </row>
    <row r="4230" ht="45" spans="1:10">
      <c r="A4230" s="108"/>
      <c r="B4230" s="108"/>
      <c r="C4230" s="103" t="s">
        <v>1379</v>
      </c>
      <c r="D4230" s="103" t="s">
        <v>1583</v>
      </c>
      <c r="E4230" s="99" t="s">
        <v>6094</v>
      </c>
      <c r="F4230" s="103" t="s">
        <v>1375</v>
      </c>
      <c r="G4230" s="99" t="s">
        <v>6095</v>
      </c>
      <c r="H4230" s="103" t="s">
        <v>1536</v>
      </c>
      <c r="I4230" s="103" t="s">
        <v>1384</v>
      </c>
      <c r="J4230" s="99" t="s">
        <v>6094</v>
      </c>
    </row>
    <row r="4231" ht="22.5" spans="1:10">
      <c r="A4231" s="108"/>
      <c r="B4231" s="108"/>
      <c r="C4231" s="103" t="s">
        <v>1399</v>
      </c>
      <c r="D4231" s="103" t="s">
        <v>1400</v>
      </c>
      <c r="E4231" s="99" t="s">
        <v>6096</v>
      </c>
      <c r="F4231" s="103" t="s">
        <v>1375</v>
      </c>
      <c r="G4231" s="99" t="s">
        <v>1426</v>
      </c>
      <c r="H4231" s="103" t="s">
        <v>1397</v>
      </c>
      <c r="I4231" s="103" t="s">
        <v>1384</v>
      </c>
      <c r="J4231" s="99" t="s">
        <v>6097</v>
      </c>
    </row>
    <row r="4232" ht="22.5" spans="1:10">
      <c r="A4232" s="110"/>
      <c r="B4232" s="110"/>
      <c r="C4232" s="103" t="s">
        <v>1404</v>
      </c>
      <c r="D4232" s="103" t="s">
        <v>1405</v>
      </c>
      <c r="E4232" s="99" t="s">
        <v>6098</v>
      </c>
      <c r="F4232" s="103" t="s">
        <v>1375</v>
      </c>
      <c r="G4232" s="99" t="s">
        <v>1426</v>
      </c>
      <c r="H4232" s="103" t="s">
        <v>1397</v>
      </c>
      <c r="I4232" s="103" t="s">
        <v>1384</v>
      </c>
      <c r="J4232" s="99" t="s">
        <v>6099</v>
      </c>
    </row>
    <row r="4233" ht="33.75" spans="1:10">
      <c r="A4233" s="106" t="s">
        <v>6007</v>
      </c>
      <c r="B4233" s="106" t="s">
        <v>6008</v>
      </c>
      <c r="C4233" s="103" t="s">
        <v>1379</v>
      </c>
      <c r="D4233" s="103" t="s">
        <v>1439</v>
      </c>
      <c r="E4233" s="99" t="s">
        <v>6009</v>
      </c>
      <c r="F4233" s="103" t="s">
        <v>1375</v>
      </c>
      <c r="G4233" s="99" t="s">
        <v>1396</v>
      </c>
      <c r="H4233" s="103" t="s">
        <v>1397</v>
      </c>
      <c r="I4233" s="103" t="s">
        <v>1384</v>
      </c>
      <c r="J4233" s="99" t="s">
        <v>6010</v>
      </c>
    </row>
    <row r="4234" ht="33.75" spans="1:10">
      <c r="A4234" s="108"/>
      <c r="B4234" s="108"/>
      <c r="C4234" s="103" t="s">
        <v>1399</v>
      </c>
      <c r="D4234" s="103" t="s">
        <v>1400</v>
      </c>
      <c r="E4234" s="99" t="s">
        <v>6011</v>
      </c>
      <c r="F4234" s="103" t="s">
        <v>1375</v>
      </c>
      <c r="G4234" s="99" t="s">
        <v>1426</v>
      </c>
      <c r="H4234" s="103" t="s">
        <v>1397</v>
      </c>
      <c r="I4234" s="103" t="s">
        <v>1384</v>
      </c>
      <c r="J4234" s="99" t="s">
        <v>6010</v>
      </c>
    </row>
    <row r="4235" ht="33.75" spans="1:10">
      <c r="A4235" s="110"/>
      <c r="B4235" s="110"/>
      <c r="C4235" s="103" t="s">
        <v>1404</v>
      </c>
      <c r="D4235" s="103" t="s">
        <v>1405</v>
      </c>
      <c r="E4235" s="99" t="s">
        <v>1405</v>
      </c>
      <c r="F4235" s="103" t="s">
        <v>1375</v>
      </c>
      <c r="G4235" s="99" t="s">
        <v>1396</v>
      </c>
      <c r="H4235" s="103" t="s">
        <v>1397</v>
      </c>
      <c r="I4235" s="103" t="s">
        <v>1384</v>
      </c>
      <c r="J4235" s="99" t="s">
        <v>6010</v>
      </c>
    </row>
    <row r="4236" spans="1:10">
      <c r="A4236" s="99" t="s">
        <v>6100</v>
      </c>
      <c r="B4236" s="104"/>
      <c r="C4236" s="104"/>
      <c r="D4236" s="104"/>
      <c r="E4236" s="104"/>
      <c r="F4236" s="105"/>
      <c r="G4236" s="104"/>
      <c r="H4236" s="105"/>
      <c r="I4236" s="105"/>
      <c r="J4236" s="104"/>
    </row>
    <row r="4237" ht="146.25" spans="1:10">
      <c r="A4237" s="106" t="s">
        <v>5988</v>
      </c>
      <c r="B4237" s="106" t="s">
        <v>6101</v>
      </c>
      <c r="C4237" s="103" t="s">
        <v>1379</v>
      </c>
      <c r="D4237" s="103" t="s">
        <v>1380</v>
      </c>
      <c r="E4237" s="99" t="s">
        <v>4663</v>
      </c>
      <c r="F4237" s="103" t="s">
        <v>1487</v>
      </c>
      <c r="G4237" s="99" t="s">
        <v>1500</v>
      </c>
      <c r="H4237" s="103" t="s">
        <v>1470</v>
      </c>
      <c r="I4237" s="103" t="s">
        <v>1384</v>
      </c>
      <c r="J4237" s="99" t="s">
        <v>4664</v>
      </c>
    </row>
    <row r="4238" ht="112.5" spans="1:10">
      <c r="A4238" s="108"/>
      <c r="B4238" s="108"/>
      <c r="C4238" s="103" t="s">
        <v>1399</v>
      </c>
      <c r="D4238" s="103" t="s">
        <v>1400</v>
      </c>
      <c r="E4238" s="99" t="s">
        <v>2495</v>
      </c>
      <c r="F4238" s="103" t="s">
        <v>1487</v>
      </c>
      <c r="G4238" s="99" t="s">
        <v>1396</v>
      </c>
      <c r="H4238" s="103" t="s">
        <v>1397</v>
      </c>
      <c r="I4238" s="103" t="s">
        <v>1423</v>
      </c>
      <c r="J4238" s="99" t="s">
        <v>2501</v>
      </c>
    </row>
    <row r="4239" ht="45" spans="1:10">
      <c r="A4239" s="110"/>
      <c r="B4239" s="110"/>
      <c r="C4239" s="103" t="s">
        <v>1404</v>
      </c>
      <c r="D4239" s="103" t="s">
        <v>1405</v>
      </c>
      <c r="E4239" s="99" t="s">
        <v>1538</v>
      </c>
      <c r="F4239" s="103" t="s">
        <v>1487</v>
      </c>
      <c r="G4239" s="99" t="s">
        <v>1426</v>
      </c>
      <c r="H4239" s="103" t="s">
        <v>1397</v>
      </c>
      <c r="I4239" s="103" t="s">
        <v>1423</v>
      </c>
      <c r="J4239" s="99" t="s">
        <v>1540</v>
      </c>
    </row>
    <row r="4240" ht="22.5" spans="1:10">
      <c r="A4240" s="106" t="s">
        <v>6035</v>
      </c>
      <c r="B4240" s="106" t="s">
        <v>1542</v>
      </c>
      <c r="C4240" s="103" t="s">
        <v>1379</v>
      </c>
      <c r="D4240" s="103" t="s">
        <v>1380</v>
      </c>
      <c r="E4240" s="99" t="s">
        <v>1542</v>
      </c>
      <c r="F4240" s="103" t="s">
        <v>1375</v>
      </c>
      <c r="G4240" s="99" t="s">
        <v>1542</v>
      </c>
      <c r="H4240" s="103" t="s">
        <v>1397</v>
      </c>
      <c r="I4240" s="103" t="s">
        <v>1384</v>
      </c>
      <c r="J4240" s="99" t="s">
        <v>1542</v>
      </c>
    </row>
    <row r="4241" ht="22.5" spans="1:10">
      <c r="A4241" s="108"/>
      <c r="B4241" s="108"/>
      <c r="C4241" s="103" t="s">
        <v>1399</v>
      </c>
      <c r="D4241" s="103" t="s">
        <v>1543</v>
      </c>
      <c r="E4241" s="99" t="s">
        <v>1542</v>
      </c>
      <c r="F4241" s="103" t="s">
        <v>1375</v>
      </c>
      <c r="G4241" s="99" t="s">
        <v>1542</v>
      </c>
      <c r="H4241" s="103" t="s">
        <v>1397</v>
      </c>
      <c r="I4241" s="103" t="s">
        <v>1384</v>
      </c>
      <c r="J4241" s="99" t="s">
        <v>1542</v>
      </c>
    </row>
    <row r="4242" ht="22.5" spans="1:10">
      <c r="A4242" s="110"/>
      <c r="B4242" s="110"/>
      <c r="C4242" s="103" t="s">
        <v>1404</v>
      </c>
      <c r="D4242" s="103" t="s">
        <v>1405</v>
      </c>
      <c r="E4242" s="99" t="s">
        <v>1542</v>
      </c>
      <c r="F4242" s="103" t="s">
        <v>1375</v>
      </c>
      <c r="G4242" s="99" t="s">
        <v>1542</v>
      </c>
      <c r="H4242" s="103" t="s">
        <v>1397</v>
      </c>
      <c r="I4242" s="103" t="s">
        <v>1384</v>
      </c>
      <c r="J4242" s="99" t="s">
        <v>1542</v>
      </c>
    </row>
    <row r="4243" ht="90" spans="1:10">
      <c r="A4243" s="106" t="s">
        <v>6102</v>
      </c>
      <c r="B4243" s="106" t="s">
        <v>6103</v>
      </c>
      <c r="C4243" s="103" t="s">
        <v>1379</v>
      </c>
      <c r="D4243" s="103" t="s">
        <v>1380</v>
      </c>
      <c r="E4243" s="99" t="s">
        <v>6028</v>
      </c>
      <c r="F4243" s="103" t="s">
        <v>1528</v>
      </c>
      <c r="G4243" s="99" t="s">
        <v>6104</v>
      </c>
      <c r="H4243" s="103" t="s">
        <v>1511</v>
      </c>
      <c r="I4243" s="103" t="s">
        <v>1384</v>
      </c>
      <c r="J4243" s="99" t="s">
        <v>1925</v>
      </c>
    </row>
    <row r="4244" ht="146.25" spans="1:10">
      <c r="A4244" s="108"/>
      <c r="B4244" s="108"/>
      <c r="C4244" s="103" t="s">
        <v>1379</v>
      </c>
      <c r="D4244" s="103" t="s">
        <v>1380</v>
      </c>
      <c r="E4244" s="99" t="s">
        <v>4663</v>
      </c>
      <c r="F4244" s="103" t="s">
        <v>1487</v>
      </c>
      <c r="G4244" s="99" t="s">
        <v>1517</v>
      </c>
      <c r="H4244" s="103" t="s">
        <v>1470</v>
      </c>
      <c r="I4244" s="103" t="s">
        <v>1384</v>
      </c>
      <c r="J4244" s="99" t="s">
        <v>4664</v>
      </c>
    </row>
    <row r="4245" ht="135" spans="1:10">
      <c r="A4245" s="108"/>
      <c r="B4245" s="108"/>
      <c r="C4245" s="103" t="s">
        <v>1379</v>
      </c>
      <c r="D4245" s="103" t="s">
        <v>1439</v>
      </c>
      <c r="E4245" s="99" t="s">
        <v>3069</v>
      </c>
      <c r="F4245" s="103" t="s">
        <v>1528</v>
      </c>
      <c r="G4245" s="99" t="s">
        <v>1396</v>
      </c>
      <c r="H4245" s="103" t="s">
        <v>1397</v>
      </c>
      <c r="I4245" s="103" t="s">
        <v>1384</v>
      </c>
      <c r="J4245" s="99" t="s">
        <v>4644</v>
      </c>
    </row>
    <row r="4246" ht="90" spans="1:10">
      <c r="A4246" s="108"/>
      <c r="B4246" s="108"/>
      <c r="C4246" s="103" t="s">
        <v>1379</v>
      </c>
      <c r="D4246" s="103" t="s">
        <v>1439</v>
      </c>
      <c r="E4246" s="99" t="s">
        <v>1532</v>
      </c>
      <c r="F4246" s="103" t="s">
        <v>1528</v>
      </c>
      <c r="G4246" s="99" t="s">
        <v>1396</v>
      </c>
      <c r="H4246" s="103" t="s">
        <v>1397</v>
      </c>
      <c r="I4246" s="103" t="s">
        <v>1384</v>
      </c>
      <c r="J4246" s="99" t="s">
        <v>1533</v>
      </c>
    </row>
    <row r="4247" ht="168.75" spans="1:10">
      <c r="A4247" s="108"/>
      <c r="B4247" s="108"/>
      <c r="C4247" s="103" t="s">
        <v>1379</v>
      </c>
      <c r="D4247" s="103" t="s">
        <v>1439</v>
      </c>
      <c r="E4247" s="99" t="s">
        <v>5209</v>
      </c>
      <c r="F4247" s="103" t="s">
        <v>1487</v>
      </c>
      <c r="G4247" s="99" t="s">
        <v>1396</v>
      </c>
      <c r="H4247" s="103" t="s">
        <v>1397</v>
      </c>
      <c r="I4247" s="103" t="s">
        <v>1384</v>
      </c>
      <c r="J4247" s="99" t="s">
        <v>5210</v>
      </c>
    </row>
    <row r="4248" ht="112.5" spans="1:10">
      <c r="A4248" s="108"/>
      <c r="B4248" s="108"/>
      <c r="C4248" s="103" t="s">
        <v>1379</v>
      </c>
      <c r="D4248" s="103" t="s">
        <v>1394</v>
      </c>
      <c r="E4248" s="99" t="s">
        <v>1926</v>
      </c>
      <c r="F4248" s="103" t="s">
        <v>1528</v>
      </c>
      <c r="G4248" s="99" t="s">
        <v>1396</v>
      </c>
      <c r="H4248" s="103" t="s">
        <v>1397</v>
      </c>
      <c r="I4248" s="103" t="s">
        <v>1384</v>
      </c>
      <c r="J4248" s="99" t="s">
        <v>1928</v>
      </c>
    </row>
    <row r="4249" ht="112.5" spans="1:10">
      <c r="A4249" s="108"/>
      <c r="B4249" s="108"/>
      <c r="C4249" s="103" t="s">
        <v>1399</v>
      </c>
      <c r="D4249" s="103" t="s">
        <v>1400</v>
      </c>
      <c r="E4249" s="99" t="s">
        <v>2495</v>
      </c>
      <c r="F4249" s="103" t="s">
        <v>1487</v>
      </c>
      <c r="G4249" s="99" t="s">
        <v>1565</v>
      </c>
      <c r="H4249" s="103" t="s">
        <v>1397</v>
      </c>
      <c r="I4249" s="103" t="s">
        <v>1384</v>
      </c>
      <c r="J4249" s="99" t="s">
        <v>2501</v>
      </c>
    </row>
    <row r="4250" ht="45" spans="1:10">
      <c r="A4250" s="110"/>
      <c r="B4250" s="110"/>
      <c r="C4250" s="103" t="s">
        <v>1404</v>
      </c>
      <c r="D4250" s="103" t="s">
        <v>1405</v>
      </c>
      <c r="E4250" s="99" t="s">
        <v>1538</v>
      </c>
      <c r="F4250" s="103" t="s">
        <v>1487</v>
      </c>
      <c r="G4250" s="99" t="s">
        <v>1927</v>
      </c>
      <c r="H4250" s="103" t="s">
        <v>1397</v>
      </c>
      <c r="I4250" s="103" t="s">
        <v>1384</v>
      </c>
      <c r="J4250" s="99" t="s">
        <v>1540</v>
      </c>
    </row>
    <row r="4251" ht="78.75" spans="1:10">
      <c r="A4251" s="106" t="s">
        <v>6105</v>
      </c>
      <c r="B4251" s="106" t="s">
        <v>6106</v>
      </c>
      <c r="C4251" s="103" t="s">
        <v>1379</v>
      </c>
      <c r="D4251" s="103" t="s">
        <v>1380</v>
      </c>
      <c r="E4251" s="99" t="s">
        <v>2195</v>
      </c>
      <c r="F4251" s="103" t="s">
        <v>1487</v>
      </c>
      <c r="G4251" s="99" t="s">
        <v>2200</v>
      </c>
      <c r="H4251" s="103" t="s">
        <v>2197</v>
      </c>
      <c r="I4251" s="103" t="s">
        <v>1384</v>
      </c>
      <c r="J4251" s="99" t="s">
        <v>2198</v>
      </c>
    </row>
    <row r="4252" ht="67.5" spans="1:10">
      <c r="A4252" s="108"/>
      <c r="B4252" s="108"/>
      <c r="C4252" s="103" t="s">
        <v>1379</v>
      </c>
      <c r="D4252" s="103" t="s">
        <v>1380</v>
      </c>
      <c r="E4252" s="99" t="s">
        <v>2199</v>
      </c>
      <c r="F4252" s="103" t="s">
        <v>1487</v>
      </c>
      <c r="G4252" s="99" t="s">
        <v>2200</v>
      </c>
      <c r="H4252" s="103" t="s">
        <v>1470</v>
      </c>
      <c r="I4252" s="103" t="s">
        <v>1384</v>
      </c>
      <c r="J4252" s="99" t="s">
        <v>2201</v>
      </c>
    </row>
    <row r="4253" ht="67.5" spans="1:10">
      <c r="A4253" s="108"/>
      <c r="B4253" s="108"/>
      <c r="C4253" s="103" t="s">
        <v>1379</v>
      </c>
      <c r="D4253" s="103" t="s">
        <v>1380</v>
      </c>
      <c r="E4253" s="99" t="s">
        <v>2202</v>
      </c>
      <c r="F4253" s="103" t="s">
        <v>1487</v>
      </c>
      <c r="G4253" s="99" t="s">
        <v>6107</v>
      </c>
      <c r="H4253" s="103" t="s">
        <v>1713</v>
      </c>
      <c r="I4253" s="103" t="s">
        <v>1384</v>
      </c>
      <c r="J4253" s="99" t="s">
        <v>2204</v>
      </c>
    </row>
    <row r="4254" ht="146.25" spans="1:10">
      <c r="A4254" s="108"/>
      <c r="B4254" s="108"/>
      <c r="C4254" s="103" t="s">
        <v>1379</v>
      </c>
      <c r="D4254" s="103" t="s">
        <v>1439</v>
      </c>
      <c r="E4254" s="99" t="s">
        <v>2205</v>
      </c>
      <c r="F4254" s="103" t="s">
        <v>1487</v>
      </c>
      <c r="G4254" s="99" t="s">
        <v>2203</v>
      </c>
      <c r="H4254" s="103" t="s">
        <v>1397</v>
      </c>
      <c r="I4254" s="103" t="s">
        <v>1384</v>
      </c>
      <c r="J4254" s="99" t="s">
        <v>2206</v>
      </c>
    </row>
    <row r="4255" ht="168.75" spans="1:10">
      <c r="A4255" s="108"/>
      <c r="B4255" s="108"/>
      <c r="C4255" s="103" t="s">
        <v>1379</v>
      </c>
      <c r="D4255" s="103" t="s">
        <v>1439</v>
      </c>
      <c r="E4255" s="99" t="s">
        <v>2207</v>
      </c>
      <c r="F4255" s="103" t="s">
        <v>1487</v>
      </c>
      <c r="G4255" s="99" t="s">
        <v>6108</v>
      </c>
      <c r="H4255" s="103" t="s">
        <v>1397</v>
      </c>
      <c r="I4255" s="103" t="s">
        <v>1384</v>
      </c>
      <c r="J4255" s="99" t="s">
        <v>2208</v>
      </c>
    </row>
    <row r="4256" ht="135" spans="1:10">
      <c r="A4256" s="108"/>
      <c r="B4256" s="108"/>
      <c r="C4256" s="103" t="s">
        <v>1379</v>
      </c>
      <c r="D4256" s="103" t="s">
        <v>1439</v>
      </c>
      <c r="E4256" s="99" t="s">
        <v>2209</v>
      </c>
      <c r="F4256" s="103" t="s">
        <v>1487</v>
      </c>
      <c r="G4256" s="99" t="s">
        <v>6109</v>
      </c>
      <c r="H4256" s="103" t="s">
        <v>1397</v>
      </c>
      <c r="I4256" s="103" t="s">
        <v>1384</v>
      </c>
      <c r="J4256" s="99" t="s">
        <v>2210</v>
      </c>
    </row>
    <row r="4257" ht="101.25" spans="1:10">
      <c r="A4257" s="108"/>
      <c r="B4257" s="108"/>
      <c r="C4257" s="103" t="s">
        <v>1379</v>
      </c>
      <c r="D4257" s="103" t="s">
        <v>1583</v>
      </c>
      <c r="E4257" s="99" t="s">
        <v>2211</v>
      </c>
      <c r="F4257" s="103" t="s">
        <v>1841</v>
      </c>
      <c r="G4257" s="99" t="s">
        <v>5827</v>
      </c>
      <c r="H4257" s="103" t="s">
        <v>1924</v>
      </c>
      <c r="I4257" s="103" t="s">
        <v>1384</v>
      </c>
      <c r="J4257" s="99" t="s">
        <v>2213</v>
      </c>
    </row>
    <row r="4258" ht="90" spans="1:10">
      <c r="A4258" s="108"/>
      <c r="B4258" s="108"/>
      <c r="C4258" s="103" t="s">
        <v>1379</v>
      </c>
      <c r="D4258" s="103" t="s">
        <v>1583</v>
      </c>
      <c r="E4258" s="99" t="s">
        <v>2214</v>
      </c>
      <c r="F4258" s="103" t="s">
        <v>1841</v>
      </c>
      <c r="G4258" s="99" t="s">
        <v>4510</v>
      </c>
      <c r="H4258" s="103" t="s">
        <v>1924</v>
      </c>
      <c r="I4258" s="103" t="s">
        <v>1384</v>
      </c>
      <c r="J4258" s="99" t="s">
        <v>2216</v>
      </c>
    </row>
    <row r="4259" ht="90" spans="1:10">
      <c r="A4259" s="108"/>
      <c r="B4259" s="108"/>
      <c r="C4259" s="103" t="s">
        <v>1399</v>
      </c>
      <c r="D4259" s="103" t="s">
        <v>1503</v>
      </c>
      <c r="E4259" s="99" t="s">
        <v>6110</v>
      </c>
      <c r="F4259" s="103" t="s">
        <v>1375</v>
      </c>
      <c r="G4259" s="99" t="s">
        <v>1450</v>
      </c>
      <c r="H4259" s="103" t="s">
        <v>1397</v>
      </c>
      <c r="I4259" s="103" t="s">
        <v>1384</v>
      </c>
      <c r="J4259" s="99" t="s">
        <v>6111</v>
      </c>
    </row>
    <row r="4260" ht="180" spans="1:10">
      <c r="A4260" s="110"/>
      <c r="B4260" s="110"/>
      <c r="C4260" s="103" t="s">
        <v>1404</v>
      </c>
      <c r="D4260" s="103" t="s">
        <v>1405</v>
      </c>
      <c r="E4260" s="99" t="s">
        <v>2221</v>
      </c>
      <c r="F4260" s="103" t="s">
        <v>1487</v>
      </c>
      <c r="G4260" s="99" t="s">
        <v>1450</v>
      </c>
      <c r="H4260" s="103" t="s">
        <v>1397</v>
      </c>
      <c r="I4260" s="103" t="s">
        <v>1384</v>
      </c>
      <c r="J4260" s="99" t="s">
        <v>2222</v>
      </c>
    </row>
    <row r="4261" ht="22.5" spans="1:10">
      <c r="A4261" s="106" t="s">
        <v>6036</v>
      </c>
      <c r="B4261" s="106" t="s">
        <v>1542</v>
      </c>
      <c r="C4261" s="103" t="s">
        <v>1379</v>
      </c>
      <c r="D4261" s="103" t="s">
        <v>1380</v>
      </c>
      <c r="E4261" s="99" t="s">
        <v>1542</v>
      </c>
      <c r="F4261" s="103" t="s">
        <v>1375</v>
      </c>
      <c r="G4261" s="99" t="s">
        <v>1542</v>
      </c>
      <c r="H4261" s="103" t="s">
        <v>1397</v>
      </c>
      <c r="I4261" s="103" t="s">
        <v>1384</v>
      </c>
      <c r="J4261" s="99" t="s">
        <v>1542</v>
      </c>
    </row>
    <row r="4262" ht="22.5" spans="1:10">
      <c r="A4262" s="108"/>
      <c r="B4262" s="108"/>
      <c r="C4262" s="103" t="s">
        <v>1399</v>
      </c>
      <c r="D4262" s="103" t="s">
        <v>1543</v>
      </c>
      <c r="E4262" s="99" t="s">
        <v>1542</v>
      </c>
      <c r="F4262" s="103" t="s">
        <v>1375</v>
      </c>
      <c r="G4262" s="99" t="s">
        <v>1542</v>
      </c>
      <c r="H4262" s="103" t="s">
        <v>1397</v>
      </c>
      <c r="I4262" s="103" t="s">
        <v>1384</v>
      </c>
      <c r="J4262" s="99" t="s">
        <v>1542</v>
      </c>
    </row>
    <row r="4263" ht="22.5" spans="1:10">
      <c r="A4263" s="110"/>
      <c r="B4263" s="110"/>
      <c r="C4263" s="103" t="s">
        <v>1404</v>
      </c>
      <c r="D4263" s="103" t="s">
        <v>1405</v>
      </c>
      <c r="E4263" s="99" t="s">
        <v>1542</v>
      </c>
      <c r="F4263" s="103" t="s">
        <v>1375</v>
      </c>
      <c r="G4263" s="99" t="s">
        <v>1542</v>
      </c>
      <c r="H4263" s="103" t="s">
        <v>1397</v>
      </c>
      <c r="I4263" s="103" t="s">
        <v>1384</v>
      </c>
      <c r="J4263" s="99" t="s">
        <v>1542</v>
      </c>
    </row>
    <row r="4264" spans="1:10">
      <c r="A4264" s="99" t="s">
        <v>6112</v>
      </c>
      <c r="B4264" s="104"/>
      <c r="C4264" s="104"/>
      <c r="D4264" s="104"/>
      <c r="E4264" s="104"/>
      <c r="F4264" s="105"/>
      <c r="G4264" s="104"/>
      <c r="H4264" s="105"/>
      <c r="I4264" s="105"/>
      <c r="J4264" s="104"/>
    </row>
    <row r="4265" ht="56.25" spans="1:10">
      <c r="A4265" s="106" t="s">
        <v>5988</v>
      </c>
      <c r="B4265" s="106" t="s">
        <v>6113</v>
      </c>
      <c r="C4265" s="103" t="s">
        <v>1379</v>
      </c>
      <c r="D4265" s="103" t="s">
        <v>1380</v>
      </c>
      <c r="E4265" s="99" t="s">
        <v>6114</v>
      </c>
      <c r="F4265" s="103" t="s">
        <v>1375</v>
      </c>
      <c r="G4265" s="99" t="s">
        <v>6115</v>
      </c>
      <c r="H4265" s="103" t="s">
        <v>1536</v>
      </c>
      <c r="I4265" s="103" t="s">
        <v>1384</v>
      </c>
      <c r="J4265" s="99" t="s">
        <v>6116</v>
      </c>
    </row>
    <row r="4266" ht="56.25" spans="1:10">
      <c r="A4266" s="108"/>
      <c r="B4266" s="108"/>
      <c r="C4266" s="103" t="s">
        <v>1399</v>
      </c>
      <c r="D4266" s="103" t="s">
        <v>1503</v>
      </c>
      <c r="E4266" s="99" t="s">
        <v>6117</v>
      </c>
      <c r="F4266" s="103" t="s">
        <v>1375</v>
      </c>
      <c r="G4266" s="99" t="s">
        <v>1577</v>
      </c>
      <c r="H4266" s="103" t="s">
        <v>1505</v>
      </c>
      <c r="I4266" s="103" t="s">
        <v>1384</v>
      </c>
      <c r="J4266" s="99" t="s">
        <v>6116</v>
      </c>
    </row>
    <row r="4267" ht="56.25" spans="1:10">
      <c r="A4267" s="110"/>
      <c r="B4267" s="110"/>
      <c r="C4267" s="103" t="s">
        <v>1404</v>
      </c>
      <c r="D4267" s="103" t="s">
        <v>1405</v>
      </c>
      <c r="E4267" s="99" t="s">
        <v>1523</v>
      </c>
      <c r="F4267" s="103" t="s">
        <v>1375</v>
      </c>
      <c r="G4267" s="99" t="s">
        <v>1565</v>
      </c>
      <c r="H4267" s="103" t="s">
        <v>1397</v>
      </c>
      <c r="I4267" s="103" t="s">
        <v>1384</v>
      </c>
      <c r="J4267" s="99" t="s">
        <v>6116</v>
      </c>
    </row>
    <row r="4268" ht="22.5" spans="1:10">
      <c r="A4268" s="106" t="s">
        <v>6118</v>
      </c>
      <c r="B4268" s="106" t="s">
        <v>6119</v>
      </c>
      <c r="C4268" s="103" t="s">
        <v>1379</v>
      </c>
      <c r="D4268" s="103" t="s">
        <v>1380</v>
      </c>
      <c r="E4268" s="99" t="s">
        <v>6120</v>
      </c>
      <c r="F4268" s="103" t="s">
        <v>1375</v>
      </c>
      <c r="G4268" s="99" t="s">
        <v>6121</v>
      </c>
      <c r="H4268" s="103" t="s">
        <v>1678</v>
      </c>
      <c r="I4268" s="103" t="s">
        <v>1384</v>
      </c>
      <c r="J4268" s="99" t="s">
        <v>6122</v>
      </c>
    </row>
    <row r="4269" ht="22.5" spans="1:10">
      <c r="A4269" s="108"/>
      <c r="B4269" s="108"/>
      <c r="C4269" s="103" t="s">
        <v>1399</v>
      </c>
      <c r="D4269" s="103" t="s">
        <v>1543</v>
      </c>
      <c r="E4269" s="99" t="s">
        <v>6123</v>
      </c>
      <c r="F4269" s="103" t="s">
        <v>1375</v>
      </c>
      <c r="G4269" s="99" t="s">
        <v>1479</v>
      </c>
      <c r="H4269" s="103" t="s">
        <v>1397</v>
      </c>
      <c r="I4269" s="103" t="s">
        <v>1384</v>
      </c>
      <c r="J4269" s="99" t="s">
        <v>6122</v>
      </c>
    </row>
    <row r="4270" ht="22.5" spans="1:10">
      <c r="A4270" s="110"/>
      <c r="B4270" s="110"/>
      <c r="C4270" s="103" t="s">
        <v>1404</v>
      </c>
      <c r="D4270" s="103" t="s">
        <v>1405</v>
      </c>
      <c r="E4270" s="99" t="s">
        <v>1693</v>
      </c>
      <c r="F4270" s="103" t="s">
        <v>1375</v>
      </c>
      <c r="G4270" s="99" t="s">
        <v>1565</v>
      </c>
      <c r="H4270" s="103" t="s">
        <v>1397</v>
      </c>
      <c r="I4270" s="103" t="s">
        <v>1384</v>
      </c>
      <c r="J4270" s="99" t="s">
        <v>6122</v>
      </c>
    </row>
    <row r="4271" ht="22.5" spans="1:10">
      <c r="A4271" s="99" t="s">
        <v>6124</v>
      </c>
      <c r="B4271" s="104"/>
      <c r="C4271" s="104"/>
      <c r="D4271" s="104"/>
      <c r="E4271" s="104"/>
      <c r="F4271" s="105"/>
      <c r="G4271" s="104"/>
      <c r="H4271" s="105"/>
      <c r="I4271" s="105"/>
      <c r="J4271" s="104"/>
    </row>
    <row r="4272" ht="45" spans="1:10">
      <c r="A4272" s="106" t="s">
        <v>5988</v>
      </c>
      <c r="B4272" s="106" t="s">
        <v>6125</v>
      </c>
      <c r="C4272" s="103" t="s">
        <v>1379</v>
      </c>
      <c r="D4272" s="103" t="s">
        <v>1380</v>
      </c>
      <c r="E4272" s="99" t="s">
        <v>6126</v>
      </c>
      <c r="F4272" s="103" t="s">
        <v>1375</v>
      </c>
      <c r="G4272" s="99" t="s">
        <v>6127</v>
      </c>
      <c r="H4272" s="103" t="s">
        <v>1775</v>
      </c>
      <c r="I4272" s="103" t="s">
        <v>1384</v>
      </c>
      <c r="J4272" s="99" t="s">
        <v>6127</v>
      </c>
    </row>
    <row r="4273" ht="45" spans="1:10">
      <c r="A4273" s="108"/>
      <c r="B4273" s="108"/>
      <c r="C4273" s="103" t="s">
        <v>1399</v>
      </c>
      <c r="D4273" s="103" t="s">
        <v>1503</v>
      </c>
      <c r="E4273" s="99" t="s">
        <v>6126</v>
      </c>
      <c r="F4273" s="103" t="s">
        <v>1375</v>
      </c>
      <c r="G4273" s="99" t="s">
        <v>6128</v>
      </c>
      <c r="H4273" s="103" t="s">
        <v>1397</v>
      </c>
      <c r="I4273" s="103" t="s">
        <v>1384</v>
      </c>
      <c r="J4273" s="99" t="s">
        <v>6127</v>
      </c>
    </row>
    <row r="4274" ht="45" spans="1:10">
      <c r="A4274" s="110"/>
      <c r="B4274" s="110"/>
      <c r="C4274" s="103" t="s">
        <v>1404</v>
      </c>
      <c r="D4274" s="103" t="s">
        <v>1405</v>
      </c>
      <c r="E4274" s="99" t="s">
        <v>6126</v>
      </c>
      <c r="F4274" s="103" t="s">
        <v>1375</v>
      </c>
      <c r="G4274" s="99" t="s">
        <v>1565</v>
      </c>
      <c r="H4274" s="103" t="s">
        <v>1397</v>
      </c>
      <c r="I4274" s="103" t="s">
        <v>1384</v>
      </c>
      <c r="J4274" s="99" t="s">
        <v>6127</v>
      </c>
    </row>
    <row r="4275" spans="1:10">
      <c r="A4275" s="99" t="s">
        <v>6129</v>
      </c>
      <c r="B4275" s="104"/>
      <c r="C4275" s="104"/>
      <c r="D4275" s="104"/>
      <c r="E4275" s="104"/>
      <c r="F4275" s="105"/>
      <c r="G4275" s="104"/>
      <c r="H4275" s="105"/>
      <c r="I4275" s="105"/>
      <c r="J4275" s="104"/>
    </row>
    <row r="4276" spans="1:10">
      <c r="A4276" s="99" t="s">
        <v>6130</v>
      </c>
      <c r="B4276" s="104"/>
      <c r="C4276" s="104"/>
      <c r="D4276" s="104"/>
      <c r="E4276" s="104"/>
      <c r="F4276" s="105"/>
      <c r="G4276" s="104"/>
      <c r="H4276" s="105"/>
      <c r="I4276" s="105"/>
      <c r="J4276" s="104"/>
    </row>
    <row r="4277" spans="1:10">
      <c r="A4277" s="99" t="s">
        <v>6131</v>
      </c>
      <c r="B4277" s="104"/>
      <c r="C4277" s="104"/>
      <c r="D4277" s="104"/>
      <c r="E4277" s="104"/>
      <c r="F4277" s="105"/>
      <c r="G4277" s="104"/>
      <c r="H4277" s="105"/>
      <c r="I4277" s="105"/>
      <c r="J4277" s="104"/>
    </row>
    <row r="4278" ht="33.75" spans="1:10">
      <c r="A4278" s="106" t="s">
        <v>6087</v>
      </c>
      <c r="B4278" s="106" t="s">
        <v>6132</v>
      </c>
      <c r="C4278" s="103" t="s">
        <v>1379</v>
      </c>
      <c r="D4278" s="103" t="s">
        <v>1380</v>
      </c>
      <c r="E4278" s="99" t="s">
        <v>6089</v>
      </c>
      <c r="F4278" s="103" t="s">
        <v>1375</v>
      </c>
      <c r="G4278" s="99" t="s">
        <v>6133</v>
      </c>
      <c r="H4278" s="103" t="s">
        <v>1678</v>
      </c>
      <c r="I4278" s="103" t="s">
        <v>1384</v>
      </c>
      <c r="J4278" s="99" t="s">
        <v>6134</v>
      </c>
    </row>
    <row r="4279" ht="45" spans="1:10">
      <c r="A4279" s="108"/>
      <c r="B4279" s="108"/>
      <c r="C4279" s="103" t="s">
        <v>1379</v>
      </c>
      <c r="D4279" s="103" t="s">
        <v>1380</v>
      </c>
      <c r="E4279" s="99" t="s">
        <v>5998</v>
      </c>
      <c r="F4279" s="103" t="s">
        <v>1375</v>
      </c>
      <c r="G4279" s="99" t="s">
        <v>1988</v>
      </c>
      <c r="H4279" s="103" t="s">
        <v>1924</v>
      </c>
      <c r="I4279" s="103" t="s">
        <v>1384</v>
      </c>
      <c r="J4279" s="99" t="s">
        <v>6135</v>
      </c>
    </row>
    <row r="4280" ht="56.25" spans="1:10">
      <c r="A4280" s="108"/>
      <c r="B4280" s="108"/>
      <c r="C4280" s="103" t="s">
        <v>1379</v>
      </c>
      <c r="D4280" s="103" t="s">
        <v>1394</v>
      </c>
      <c r="E4280" s="99" t="s">
        <v>6092</v>
      </c>
      <c r="F4280" s="103" t="s">
        <v>1375</v>
      </c>
      <c r="G4280" s="99" t="s">
        <v>1396</v>
      </c>
      <c r="H4280" s="103" t="s">
        <v>1397</v>
      </c>
      <c r="I4280" s="103" t="s">
        <v>1384</v>
      </c>
      <c r="J4280" s="99" t="s">
        <v>6136</v>
      </c>
    </row>
    <row r="4281" ht="45" spans="1:10">
      <c r="A4281" s="108"/>
      <c r="B4281" s="108"/>
      <c r="C4281" s="103" t="s">
        <v>1379</v>
      </c>
      <c r="D4281" s="103" t="s">
        <v>1583</v>
      </c>
      <c r="E4281" s="99" t="s">
        <v>6094</v>
      </c>
      <c r="F4281" s="103" t="s">
        <v>1375</v>
      </c>
      <c r="G4281" s="99" t="s">
        <v>6137</v>
      </c>
      <c r="H4281" s="103" t="s">
        <v>1536</v>
      </c>
      <c r="I4281" s="103" t="s">
        <v>1384</v>
      </c>
      <c r="J4281" s="99" t="s">
        <v>6138</v>
      </c>
    </row>
    <row r="4282" ht="56.25" spans="1:10">
      <c r="A4282" s="108"/>
      <c r="B4282" s="108"/>
      <c r="C4282" s="103" t="s">
        <v>1399</v>
      </c>
      <c r="D4282" s="103" t="s">
        <v>1400</v>
      </c>
      <c r="E4282" s="99" t="s">
        <v>6096</v>
      </c>
      <c r="F4282" s="103" t="s">
        <v>1375</v>
      </c>
      <c r="G4282" s="99" t="s">
        <v>1426</v>
      </c>
      <c r="H4282" s="103" t="s">
        <v>1397</v>
      </c>
      <c r="I4282" s="103" t="s">
        <v>1384</v>
      </c>
      <c r="J4282" s="99" t="s">
        <v>6139</v>
      </c>
    </row>
    <row r="4283" ht="56.25" spans="1:10">
      <c r="A4283" s="108"/>
      <c r="B4283" s="108"/>
      <c r="C4283" s="103" t="s">
        <v>1399</v>
      </c>
      <c r="D4283" s="103" t="s">
        <v>1400</v>
      </c>
      <c r="E4283" s="99" t="s">
        <v>6003</v>
      </c>
      <c r="F4283" s="103" t="s">
        <v>1375</v>
      </c>
      <c r="G4283" s="99" t="s">
        <v>1426</v>
      </c>
      <c r="H4283" s="103" t="s">
        <v>1397</v>
      </c>
      <c r="I4283" s="103" t="s">
        <v>1384</v>
      </c>
      <c r="J4283" s="99" t="s">
        <v>6140</v>
      </c>
    </row>
    <row r="4284" ht="56.25" spans="1:10">
      <c r="A4284" s="110"/>
      <c r="B4284" s="110"/>
      <c r="C4284" s="103" t="s">
        <v>1404</v>
      </c>
      <c r="D4284" s="103" t="s">
        <v>1405</v>
      </c>
      <c r="E4284" s="99" t="s">
        <v>1693</v>
      </c>
      <c r="F4284" s="103" t="s">
        <v>1375</v>
      </c>
      <c r="G4284" s="99" t="s">
        <v>1426</v>
      </c>
      <c r="H4284" s="103" t="s">
        <v>1397</v>
      </c>
      <c r="I4284" s="103" t="s">
        <v>1384</v>
      </c>
      <c r="J4284" s="99" t="s">
        <v>6141</v>
      </c>
    </row>
    <row r="4285" ht="33.75" spans="1:10">
      <c r="A4285" s="106" t="s">
        <v>6142</v>
      </c>
      <c r="B4285" s="106" t="s">
        <v>6008</v>
      </c>
      <c r="C4285" s="103" t="s">
        <v>1379</v>
      </c>
      <c r="D4285" s="103" t="s">
        <v>1439</v>
      </c>
      <c r="E4285" s="99" t="s">
        <v>6009</v>
      </c>
      <c r="F4285" s="103" t="s">
        <v>1375</v>
      </c>
      <c r="G4285" s="99" t="s">
        <v>1396</v>
      </c>
      <c r="H4285" s="103" t="s">
        <v>1397</v>
      </c>
      <c r="I4285" s="103" t="s">
        <v>1384</v>
      </c>
      <c r="J4285" s="99" t="s">
        <v>6010</v>
      </c>
    </row>
    <row r="4286" ht="33.75" spans="1:10">
      <c r="A4286" s="108"/>
      <c r="B4286" s="108"/>
      <c r="C4286" s="103" t="s">
        <v>1399</v>
      </c>
      <c r="D4286" s="103" t="s">
        <v>1400</v>
      </c>
      <c r="E4286" s="99" t="s">
        <v>6011</v>
      </c>
      <c r="F4286" s="103" t="s">
        <v>1375</v>
      </c>
      <c r="G4286" s="99" t="s">
        <v>1426</v>
      </c>
      <c r="H4286" s="103" t="s">
        <v>1397</v>
      </c>
      <c r="I4286" s="103" t="s">
        <v>1384</v>
      </c>
      <c r="J4286" s="99" t="s">
        <v>6010</v>
      </c>
    </row>
    <row r="4287" ht="33.75" spans="1:10">
      <c r="A4287" s="110"/>
      <c r="B4287" s="110"/>
      <c r="C4287" s="103" t="s">
        <v>1404</v>
      </c>
      <c r="D4287" s="103" t="s">
        <v>1405</v>
      </c>
      <c r="E4287" s="99" t="s">
        <v>1405</v>
      </c>
      <c r="F4287" s="103" t="s">
        <v>1375</v>
      </c>
      <c r="G4287" s="99" t="s">
        <v>1396</v>
      </c>
      <c r="H4287" s="103" t="s">
        <v>1397</v>
      </c>
      <c r="I4287" s="103" t="s">
        <v>1384</v>
      </c>
      <c r="J4287" s="99" t="s">
        <v>6010</v>
      </c>
    </row>
    <row r="4288" ht="22.5" spans="1:10">
      <c r="A4288" s="106" t="s">
        <v>6143</v>
      </c>
      <c r="B4288" s="106" t="s">
        <v>1542</v>
      </c>
      <c r="C4288" s="103" t="s">
        <v>1379</v>
      </c>
      <c r="D4288" s="103" t="s">
        <v>1380</v>
      </c>
      <c r="E4288" s="99" t="s">
        <v>1542</v>
      </c>
      <c r="F4288" s="103" t="s">
        <v>1375</v>
      </c>
      <c r="G4288" s="99" t="s">
        <v>1542</v>
      </c>
      <c r="H4288" s="103" t="s">
        <v>1397</v>
      </c>
      <c r="I4288" s="103" t="s">
        <v>1384</v>
      </c>
      <c r="J4288" s="99" t="s">
        <v>1542</v>
      </c>
    </row>
    <row r="4289" ht="22.5" spans="1:10">
      <c r="A4289" s="108"/>
      <c r="B4289" s="108"/>
      <c r="C4289" s="103" t="s">
        <v>1399</v>
      </c>
      <c r="D4289" s="103" t="s">
        <v>1543</v>
      </c>
      <c r="E4289" s="99" t="s">
        <v>1542</v>
      </c>
      <c r="F4289" s="103" t="s">
        <v>1375</v>
      </c>
      <c r="G4289" s="99" t="s">
        <v>1542</v>
      </c>
      <c r="H4289" s="103" t="s">
        <v>1397</v>
      </c>
      <c r="I4289" s="103" t="s">
        <v>1384</v>
      </c>
      <c r="J4289" s="99" t="s">
        <v>1542</v>
      </c>
    </row>
    <row r="4290" ht="22.5" spans="1:10">
      <c r="A4290" s="110"/>
      <c r="B4290" s="110"/>
      <c r="C4290" s="103" t="s">
        <v>1404</v>
      </c>
      <c r="D4290" s="103" t="s">
        <v>1405</v>
      </c>
      <c r="E4290" s="99" t="s">
        <v>1542</v>
      </c>
      <c r="F4290" s="103" t="s">
        <v>1375</v>
      </c>
      <c r="G4290" s="99" t="s">
        <v>1542</v>
      </c>
      <c r="H4290" s="103" t="s">
        <v>1397</v>
      </c>
      <c r="I4290" s="103" t="s">
        <v>1384</v>
      </c>
      <c r="J4290" s="99" t="s">
        <v>1542</v>
      </c>
    </row>
    <row r="4291" ht="135" spans="1:10">
      <c r="A4291" s="106" t="s">
        <v>6144</v>
      </c>
      <c r="B4291" s="106" t="s">
        <v>6013</v>
      </c>
      <c r="C4291" s="103" t="s">
        <v>1379</v>
      </c>
      <c r="D4291" s="103" t="s">
        <v>1380</v>
      </c>
      <c r="E4291" s="99" t="s">
        <v>5820</v>
      </c>
      <c r="F4291" s="103" t="s">
        <v>1487</v>
      </c>
      <c r="G4291" s="99" t="s">
        <v>1396</v>
      </c>
      <c r="H4291" s="103" t="s">
        <v>1397</v>
      </c>
      <c r="I4291" s="103" t="s">
        <v>1423</v>
      </c>
      <c r="J4291" s="99" t="s">
        <v>5821</v>
      </c>
    </row>
    <row r="4292" ht="146.25" spans="1:10">
      <c r="A4292" s="108"/>
      <c r="B4292" s="108"/>
      <c r="C4292" s="103" t="s">
        <v>1379</v>
      </c>
      <c r="D4292" s="103" t="s">
        <v>1380</v>
      </c>
      <c r="E4292" s="99" t="s">
        <v>5830</v>
      </c>
      <c r="F4292" s="103" t="s">
        <v>1487</v>
      </c>
      <c r="G4292" s="99" t="s">
        <v>1874</v>
      </c>
      <c r="H4292" s="103" t="s">
        <v>1397</v>
      </c>
      <c r="I4292" s="103" t="s">
        <v>1423</v>
      </c>
      <c r="J4292" s="99" t="s">
        <v>5831</v>
      </c>
    </row>
    <row r="4293" ht="146.25" spans="1:10">
      <c r="A4293" s="108"/>
      <c r="B4293" s="108"/>
      <c r="C4293" s="103" t="s">
        <v>1399</v>
      </c>
      <c r="D4293" s="103" t="s">
        <v>1400</v>
      </c>
      <c r="E4293" s="99" t="s">
        <v>1492</v>
      </c>
      <c r="F4293" s="103" t="s">
        <v>1487</v>
      </c>
      <c r="G4293" s="99" t="s">
        <v>1396</v>
      </c>
      <c r="H4293" s="103" t="s">
        <v>1397</v>
      </c>
      <c r="I4293" s="103" t="s">
        <v>1423</v>
      </c>
      <c r="J4293" s="99" t="s">
        <v>1493</v>
      </c>
    </row>
    <row r="4294" ht="157.5" spans="1:10">
      <c r="A4294" s="110"/>
      <c r="B4294" s="110"/>
      <c r="C4294" s="103" t="s">
        <v>1404</v>
      </c>
      <c r="D4294" s="103" t="s">
        <v>1405</v>
      </c>
      <c r="E4294" s="99" t="s">
        <v>1494</v>
      </c>
      <c r="F4294" s="103" t="s">
        <v>1487</v>
      </c>
      <c r="G4294" s="99" t="s">
        <v>1396</v>
      </c>
      <c r="H4294" s="103" t="s">
        <v>1397</v>
      </c>
      <c r="I4294" s="103" t="s">
        <v>1423</v>
      </c>
      <c r="J4294" s="99" t="s">
        <v>1496</v>
      </c>
    </row>
    <row r="4295" ht="22.5" spans="1:10">
      <c r="A4295" s="106" t="s">
        <v>6145</v>
      </c>
      <c r="B4295" s="106" t="s">
        <v>1542</v>
      </c>
      <c r="C4295" s="103" t="s">
        <v>1379</v>
      </c>
      <c r="D4295" s="103" t="s">
        <v>1380</v>
      </c>
      <c r="E4295" s="99" t="s">
        <v>1542</v>
      </c>
      <c r="F4295" s="103" t="s">
        <v>1375</v>
      </c>
      <c r="G4295" s="99" t="s">
        <v>1542</v>
      </c>
      <c r="H4295" s="103" t="s">
        <v>1397</v>
      </c>
      <c r="I4295" s="103" t="s">
        <v>1384</v>
      </c>
      <c r="J4295" s="99" t="s">
        <v>1542</v>
      </c>
    </row>
    <row r="4296" ht="22.5" spans="1:10">
      <c r="A4296" s="108"/>
      <c r="B4296" s="108"/>
      <c r="C4296" s="103" t="s">
        <v>1399</v>
      </c>
      <c r="D4296" s="103" t="s">
        <v>1543</v>
      </c>
      <c r="E4296" s="99" t="s">
        <v>1542</v>
      </c>
      <c r="F4296" s="103" t="s">
        <v>1375</v>
      </c>
      <c r="G4296" s="99" t="s">
        <v>1542</v>
      </c>
      <c r="H4296" s="103" t="s">
        <v>1397</v>
      </c>
      <c r="I4296" s="103" t="s">
        <v>1384</v>
      </c>
      <c r="J4296" s="99" t="s">
        <v>1542</v>
      </c>
    </row>
    <row r="4297" ht="22.5" spans="1:10">
      <c r="A4297" s="110"/>
      <c r="B4297" s="110"/>
      <c r="C4297" s="103" t="s">
        <v>1404</v>
      </c>
      <c r="D4297" s="103" t="s">
        <v>1405</v>
      </c>
      <c r="E4297" s="99" t="s">
        <v>1542</v>
      </c>
      <c r="F4297" s="103" t="s">
        <v>1375</v>
      </c>
      <c r="G4297" s="99" t="s">
        <v>1542</v>
      </c>
      <c r="H4297" s="103" t="s">
        <v>1397</v>
      </c>
      <c r="I4297" s="103" t="s">
        <v>1384</v>
      </c>
      <c r="J4297" s="99" t="s">
        <v>1542</v>
      </c>
    </row>
    <row r="4298" ht="33.75" spans="1:10">
      <c r="A4298" s="106" t="s">
        <v>6146</v>
      </c>
      <c r="B4298" s="106" t="s">
        <v>6147</v>
      </c>
      <c r="C4298" s="103" t="s">
        <v>1379</v>
      </c>
      <c r="D4298" s="103" t="s">
        <v>1380</v>
      </c>
      <c r="E4298" s="99" t="s">
        <v>6148</v>
      </c>
      <c r="F4298" s="103" t="s">
        <v>1375</v>
      </c>
      <c r="G4298" s="99" t="s">
        <v>6149</v>
      </c>
      <c r="H4298" s="103" t="s">
        <v>1536</v>
      </c>
      <c r="I4298" s="103" t="s">
        <v>1384</v>
      </c>
      <c r="J4298" s="99" t="s">
        <v>6150</v>
      </c>
    </row>
    <row r="4299" ht="22.5" spans="1:10">
      <c r="A4299" s="108"/>
      <c r="B4299" s="108"/>
      <c r="C4299" s="103" t="s">
        <v>1379</v>
      </c>
      <c r="D4299" s="103" t="s">
        <v>1439</v>
      </c>
      <c r="E4299" s="99" t="s">
        <v>6151</v>
      </c>
      <c r="F4299" s="103" t="s">
        <v>1375</v>
      </c>
      <c r="G4299" s="99" t="s">
        <v>1396</v>
      </c>
      <c r="H4299" s="103" t="s">
        <v>1397</v>
      </c>
      <c r="I4299" s="103" t="s">
        <v>1384</v>
      </c>
      <c r="J4299" s="99" t="s">
        <v>6152</v>
      </c>
    </row>
    <row r="4300" ht="33.75" spans="1:10">
      <c r="A4300" s="108"/>
      <c r="B4300" s="108"/>
      <c r="C4300" s="103" t="s">
        <v>1379</v>
      </c>
      <c r="D4300" s="103" t="s">
        <v>1394</v>
      </c>
      <c r="E4300" s="99" t="s">
        <v>6153</v>
      </c>
      <c r="F4300" s="103" t="s">
        <v>1375</v>
      </c>
      <c r="G4300" s="99" t="s">
        <v>1396</v>
      </c>
      <c r="H4300" s="103" t="s">
        <v>1397</v>
      </c>
      <c r="I4300" s="103" t="s">
        <v>1384</v>
      </c>
      <c r="J4300" s="99" t="s">
        <v>6154</v>
      </c>
    </row>
    <row r="4301" ht="56.25" spans="1:10">
      <c r="A4301" s="108"/>
      <c r="B4301" s="108"/>
      <c r="C4301" s="103" t="s">
        <v>1399</v>
      </c>
      <c r="D4301" s="103" t="s">
        <v>1543</v>
      </c>
      <c r="E4301" s="99" t="s">
        <v>6155</v>
      </c>
      <c r="F4301" s="103" t="s">
        <v>1375</v>
      </c>
      <c r="G4301" s="99" t="s">
        <v>6156</v>
      </c>
      <c r="H4301" s="103" t="s">
        <v>1397</v>
      </c>
      <c r="I4301" s="103" t="s">
        <v>1423</v>
      </c>
      <c r="J4301" s="99" t="s">
        <v>6156</v>
      </c>
    </row>
    <row r="4302" ht="45" spans="1:10">
      <c r="A4302" s="108"/>
      <c r="B4302" s="108"/>
      <c r="C4302" s="103" t="s">
        <v>1399</v>
      </c>
      <c r="D4302" s="103" t="s">
        <v>1503</v>
      </c>
      <c r="E4302" s="99" t="s">
        <v>6157</v>
      </c>
      <c r="F4302" s="103" t="s">
        <v>1375</v>
      </c>
      <c r="G4302" s="99" t="s">
        <v>6158</v>
      </c>
      <c r="H4302" s="103" t="s">
        <v>1397</v>
      </c>
      <c r="I4302" s="103" t="s">
        <v>1423</v>
      </c>
      <c r="J4302" s="99" t="s">
        <v>6158</v>
      </c>
    </row>
    <row r="4303" ht="33.75" spans="1:10">
      <c r="A4303" s="110"/>
      <c r="B4303" s="110"/>
      <c r="C4303" s="103" t="s">
        <v>1404</v>
      </c>
      <c r="D4303" s="103" t="s">
        <v>1405</v>
      </c>
      <c r="E4303" s="99" t="s">
        <v>1538</v>
      </c>
      <c r="F4303" s="103" t="s">
        <v>1375</v>
      </c>
      <c r="G4303" s="99" t="s">
        <v>1426</v>
      </c>
      <c r="H4303" s="103" t="s">
        <v>1397</v>
      </c>
      <c r="I4303" s="103" t="s">
        <v>1384</v>
      </c>
      <c r="J4303" s="99" t="s">
        <v>6159</v>
      </c>
    </row>
    <row r="4304" ht="146.25" spans="1:10">
      <c r="A4304" s="106" t="s">
        <v>3454</v>
      </c>
      <c r="B4304" s="106" t="s">
        <v>3455</v>
      </c>
      <c r="C4304" s="103" t="s">
        <v>1379</v>
      </c>
      <c r="D4304" s="103" t="s">
        <v>1380</v>
      </c>
      <c r="E4304" s="99" t="s">
        <v>3456</v>
      </c>
      <c r="F4304" s="103" t="s">
        <v>1528</v>
      </c>
      <c r="G4304" s="99" t="s">
        <v>1560</v>
      </c>
      <c r="H4304" s="103" t="s">
        <v>1678</v>
      </c>
      <c r="I4304" s="103" t="s">
        <v>1384</v>
      </c>
      <c r="J4304" s="99" t="s">
        <v>3457</v>
      </c>
    </row>
    <row r="4305" ht="33.75" spans="1:10">
      <c r="A4305" s="106" t="s">
        <v>6007</v>
      </c>
      <c r="B4305" s="106" t="s">
        <v>6008</v>
      </c>
      <c r="C4305" s="103" t="s">
        <v>1379</v>
      </c>
      <c r="D4305" s="103" t="s">
        <v>1439</v>
      </c>
      <c r="E4305" s="99" t="s">
        <v>6009</v>
      </c>
      <c r="F4305" s="103" t="s">
        <v>1375</v>
      </c>
      <c r="G4305" s="99" t="s">
        <v>1396</v>
      </c>
      <c r="H4305" s="103" t="s">
        <v>1397</v>
      </c>
      <c r="I4305" s="103" t="s">
        <v>1384</v>
      </c>
      <c r="J4305" s="99" t="s">
        <v>6010</v>
      </c>
    </row>
    <row r="4306" ht="33.75" spans="1:10">
      <c r="A4306" s="108"/>
      <c r="B4306" s="108"/>
      <c r="C4306" s="103" t="s">
        <v>1399</v>
      </c>
      <c r="D4306" s="103" t="s">
        <v>1400</v>
      </c>
      <c r="E4306" s="99" t="s">
        <v>6011</v>
      </c>
      <c r="F4306" s="103" t="s">
        <v>1375</v>
      </c>
      <c r="G4306" s="99" t="s">
        <v>1426</v>
      </c>
      <c r="H4306" s="103" t="s">
        <v>1397</v>
      </c>
      <c r="I4306" s="103" t="s">
        <v>1384</v>
      </c>
      <c r="J4306" s="99" t="s">
        <v>6010</v>
      </c>
    </row>
    <row r="4307" ht="33.75" spans="1:10">
      <c r="A4307" s="110"/>
      <c r="B4307" s="110"/>
      <c r="C4307" s="103" t="s">
        <v>1404</v>
      </c>
      <c r="D4307" s="103" t="s">
        <v>1405</v>
      </c>
      <c r="E4307" s="99" t="s">
        <v>1405</v>
      </c>
      <c r="F4307" s="103" t="s">
        <v>1375</v>
      </c>
      <c r="G4307" s="99" t="s">
        <v>1396</v>
      </c>
      <c r="H4307" s="103" t="s">
        <v>1397</v>
      </c>
      <c r="I4307" s="103" t="s">
        <v>1384</v>
      </c>
      <c r="J4307" s="99" t="s">
        <v>6010</v>
      </c>
    </row>
    <row r="4308" ht="22.5" spans="1:10">
      <c r="A4308" s="106" t="s">
        <v>6035</v>
      </c>
      <c r="B4308" s="106" t="s">
        <v>1542</v>
      </c>
      <c r="C4308" s="103" t="s">
        <v>1379</v>
      </c>
      <c r="D4308" s="103" t="s">
        <v>1380</v>
      </c>
      <c r="E4308" s="99" t="s">
        <v>1542</v>
      </c>
      <c r="F4308" s="103" t="s">
        <v>1375</v>
      </c>
      <c r="G4308" s="99" t="s">
        <v>1542</v>
      </c>
      <c r="H4308" s="103" t="s">
        <v>1397</v>
      </c>
      <c r="I4308" s="103" t="s">
        <v>1384</v>
      </c>
      <c r="J4308" s="99" t="s">
        <v>1542</v>
      </c>
    </row>
    <row r="4309" ht="22.5" spans="1:10">
      <c r="A4309" s="108"/>
      <c r="B4309" s="108"/>
      <c r="C4309" s="103" t="s">
        <v>1399</v>
      </c>
      <c r="D4309" s="103" t="s">
        <v>1543</v>
      </c>
      <c r="E4309" s="99" t="s">
        <v>1542</v>
      </c>
      <c r="F4309" s="103" t="s">
        <v>1375</v>
      </c>
      <c r="G4309" s="99" t="s">
        <v>1542</v>
      </c>
      <c r="H4309" s="103" t="s">
        <v>1397</v>
      </c>
      <c r="I4309" s="103" t="s">
        <v>1384</v>
      </c>
      <c r="J4309" s="99" t="s">
        <v>1542</v>
      </c>
    </row>
    <row r="4310" ht="22.5" spans="1:10">
      <c r="A4310" s="110"/>
      <c r="B4310" s="110"/>
      <c r="C4310" s="103" t="s">
        <v>1404</v>
      </c>
      <c r="D4310" s="103" t="s">
        <v>1405</v>
      </c>
      <c r="E4310" s="99" t="s">
        <v>1542</v>
      </c>
      <c r="F4310" s="103" t="s">
        <v>1375</v>
      </c>
      <c r="G4310" s="99" t="s">
        <v>1542</v>
      </c>
      <c r="H4310" s="103" t="s">
        <v>1397</v>
      </c>
      <c r="I4310" s="103" t="s">
        <v>1384</v>
      </c>
      <c r="J4310" s="99" t="s">
        <v>1542</v>
      </c>
    </row>
    <row r="4311" ht="22.5" spans="1:10">
      <c r="A4311" s="106" t="s">
        <v>6036</v>
      </c>
      <c r="B4311" s="106" t="s">
        <v>1542</v>
      </c>
      <c r="C4311" s="103" t="s">
        <v>1379</v>
      </c>
      <c r="D4311" s="103" t="s">
        <v>1380</v>
      </c>
      <c r="E4311" s="99" t="s">
        <v>1542</v>
      </c>
      <c r="F4311" s="103" t="s">
        <v>1375</v>
      </c>
      <c r="G4311" s="99" t="s">
        <v>1542</v>
      </c>
      <c r="H4311" s="103" t="s">
        <v>1397</v>
      </c>
      <c r="I4311" s="103" t="s">
        <v>1384</v>
      </c>
      <c r="J4311" s="99" t="s">
        <v>1542</v>
      </c>
    </row>
    <row r="4312" ht="22.5" spans="1:10">
      <c r="A4312" s="108"/>
      <c r="B4312" s="108"/>
      <c r="C4312" s="103" t="s">
        <v>1399</v>
      </c>
      <c r="D4312" s="103" t="s">
        <v>1543</v>
      </c>
      <c r="E4312" s="99" t="s">
        <v>1542</v>
      </c>
      <c r="F4312" s="103" t="s">
        <v>1375</v>
      </c>
      <c r="G4312" s="99" t="s">
        <v>1542</v>
      </c>
      <c r="H4312" s="103" t="s">
        <v>1397</v>
      </c>
      <c r="I4312" s="103" t="s">
        <v>1384</v>
      </c>
      <c r="J4312" s="99" t="s">
        <v>1542</v>
      </c>
    </row>
    <row r="4313" ht="22.5" spans="1:10">
      <c r="A4313" s="110"/>
      <c r="B4313" s="110"/>
      <c r="C4313" s="103" t="s">
        <v>1404</v>
      </c>
      <c r="D4313" s="103" t="s">
        <v>1405</v>
      </c>
      <c r="E4313" s="99" t="s">
        <v>1542</v>
      </c>
      <c r="F4313" s="103" t="s">
        <v>1375</v>
      </c>
      <c r="G4313" s="99" t="s">
        <v>1542</v>
      </c>
      <c r="H4313" s="103" t="s">
        <v>1397</v>
      </c>
      <c r="I4313" s="103" t="s">
        <v>1384</v>
      </c>
      <c r="J4313" s="99" t="s">
        <v>1542</v>
      </c>
    </row>
    <row r="4314" ht="22.5" spans="1:10">
      <c r="A4314" s="99" t="s">
        <v>6160</v>
      </c>
      <c r="B4314" s="104"/>
      <c r="C4314" s="104"/>
      <c r="D4314" s="104"/>
      <c r="E4314" s="104"/>
      <c r="F4314" s="105"/>
      <c r="G4314" s="104"/>
      <c r="H4314" s="105"/>
      <c r="I4314" s="105"/>
      <c r="J4314" s="104"/>
    </row>
    <row r="4315" ht="67.5" spans="1:10">
      <c r="A4315" s="106" t="s">
        <v>6161</v>
      </c>
      <c r="B4315" s="106" t="s">
        <v>6162</v>
      </c>
      <c r="C4315" s="103" t="s">
        <v>1379</v>
      </c>
      <c r="D4315" s="103" t="s">
        <v>1380</v>
      </c>
      <c r="E4315" s="99" t="s">
        <v>2199</v>
      </c>
      <c r="F4315" s="103" t="s">
        <v>1487</v>
      </c>
      <c r="G4315" s="99" t="s">
        <v>1517</v>
      </c>
      <c r="H4315" s="103" t="s">
        <v>1470</v>
      </c>
      <c r="I4315" s="103" t="s">
        <v>1384</v>
      </c>
      <c r="J4315" s="99" t="s">
        <v>2201</v>
      </c>
    </row>
    <row r="4316" ht="67.5" spans="1:10">
      <c r="A4316" s="108"/>
      <c r="B4316" s="108"/>
      <c r="C4316" s="103" t="s">
        <v>1379</v>
      </c>
      <c r="D4316" s="103" t="s">
        <v>1380</v>
      </c>
      <c r="E4316" s="99" t="s">
        <v>2202</v>
      </c>
      <c r="F4316" s="103" t="s">
        <v>1487</v>
      </c>
      <c r="G4316" s="99" t="s">
        <v>4258</v>
      </c>
      <c r="H4316" s="103" t="s">
        <v>1713</v>
      </c>
      <c r="I4316" s="103" t="s">
        <v>1384</v>
      </c>
      <c r="J4316" s="99" t="s">
        <v>2204</v>
      </c>
    </row>
    <row r="4317" ht="146.25" spans="1:10">
      <c r="A4317" s="108"/>
      <c r="B4317" s="108"/>
      <c r="C4317" s="103" t="s">
        <v>1379</v>
      </c>
      <c r="D4317" s="103" t="s">
        <v>1439</v>
      </c>
      <c r="E4317" s="99" t="s">
        <v>2205</v>
      </c>
      <c r="F4317" s="103" t="s">
        <v>1487</v>
      </c>
      <c r="G4317" s="99" t="s">
        <v>1426</v>
      </c>
      <c r="H4317" s="103" t="s">
        <v>1397</v>
      </c>
      <c r="I4317" s="103" t="s">
        <v>1384</v>
      </c>
      <c r="J4317" s="99" t="s">
        <v>2206</v>
      </c>
    </row>
    <row r="4318" ht="168.75" spans="1:10">
      <c r="A4318" s="108"/>
      <c r="B4318" s="108"/>
      <c r="C4318" s="103" t="s">
        <v>1379</v>
      </c>
      <c r="D4318" s="103" t="s">
        <v>1439</v>
      </c>
      <c r="E4318" s="99" t="s">
        <v>2207</v>
      </c>
      <c r="F4318" s="103" t="s">
        <v>1487</v>
      </c>
      <c r="G4318" s="99" t="s">
        <v>1396</v>
      </c>
      <c r="H4318" s="103" t="s">
        <v>1397</v>
      </c>
      <c r="I4318" s="103" t="s">
        <v>1384</v>
      </c>
      <c r="J4318" s="99" t="s">
        <v>2208</v>
      </c>
    </row>
    <row r="4319" ht="135" spans="1:10">
      <c r="A4319" s="108"/>
      <c r="B4319" s="108"/>
      <c r="C4319" s="103" t="s">
        <v>1379</v>
      </c>
      <c r="D4319" s="103" t="s">
        <v>1439</v>
      </c>
      <c r="E4319" s="99" t="s">
        <v>2209</v>
      </c>
      <c r="F4319" s="103" t="s">
        <v>1487</v>
      </c>
      <c r="G4319" s="99" t="s">
        <v>1396</v>
      </c>
      <c r="H4319" s="103" t="s">
        <v>1397</v>
      </c>
      <c r="I4319" s="103" t="s">
        <v>1384</v>
      </c>
      <c r="J4319" s="99" t="s">
        <v>2210</v>
      </c>
    </row>
    <row r="4320" ht="101.25" spans="1:10">
      <c r="A4320" s="108"/>
      <c r="B4320" s="108"/>
      <c r="C4320" s="103" t="s">
        <v>1379</v>
      </c>
      <c r="D4320" s="103" t="s">
        <v>1583</v>
      </c>
      <c r="E4320" s="99" t="s">
        <v>6163</v>
      </c>
      <c r="F4320" s="103" t="s">
        <v>1841</v>
      </c>
      <c r="G4320" s="99" t="s">
        <v>5133</v>
      </c>
      <c r="H4320" s="103" t="s">
        <v>1536</v>
      </c>
      <c r="I4320" s="103" t="s">
        <v>1384</v>
      </c>
      <c r="J4320" s="99" t="s">
        <v>2213</v>
      </c>
    </row>
    <row r="4321" ht="101.25" spans="1:10">
      <c r="A4321" s="108"/>
      <c r="B4321" s="108"/>
      <c r="C4321" s="103" t="s">
        <v>1399</v>
      </c>
      <c r="D4321" s="103" t="s">
        <v>1400</v>
      </c>
      <c r="E4321" s="99" t="s">
        <v>6017</v>
      </c>
      <c r="F4321" s="103" t="s">
        <v>1375</v>
      </c>
      <c r="G4321" s="99" t="s">
        <v>1396</v>
      </c>
      <c r="H4321" s="103" t="s">
        <v>1397</v>
      </c>
      <c r="I4321" s="103" t="s">
        <v>1384</v>
      </c>
      <c r="J4321" s="99" t="s">
        <v>2213</v>
      </c>
    </row>
    <row r="4322" ht="67.5" spans="1:10">
      <c r="A4322" s="108"/>
      <c r="B4322" s="108"/>
      <c r="C4322" s="103" t="s">
        <v>1399</v>
      </c>
      <c r="D4322" s="103" t="s">
        <v>1503</v>
      </c>
      <c r="E4322" s="99" t="s">
        <v>6039</v>
      </c>
      <c r="F4322" s="103" t="s">
        <v>1375</v>
      </c>
      <c r="G4322" s="99" t="s">
        <v>1426</v>
      </c>
      <c r="H4322" s="103" t="s">
        <v>1397</v>
      </c>
      <c r="I4322" s="103" t="s">
        <v>1384</v>
      </c>
      <c r="J4322" s="99" t="s">
        <v>6164</v>
      </c>
    </row>
    <row r="4323" ht="180" spans="1:10">
      <c r="A4323" s="110"/>
      <c r="B4323" s="110"/>
      <c r="C4323" s="103" t="s">
        <v>1404</v>
      </c>
      <c r="D4323" s="103" t="s">
        <v>1405</v>
      </c>
      <c r="E4323" s="99" t="s">
        <v>2221</v>
      </c>
      <c r="F4323" s="103" t="s">
        <v>1487</v>
      </c>
      <c r="G4323" s="99" t="s">
        <v>1426</v>
      </c>
      <c r="H4323" s="103" t="s">
        <v>1397</v>
      </c>
      <c r="I4323" s="103" t="s">
        <v>1384</v>
      </c>
      <c r="J4323" s="99" t="s">
        <v>2222</v>
      </c>
    </row>
    <row r="4324" ht="33.75" spans="1:10">
      <c r="A4324" s="106" t="s">
        <v>6146</v>
      </c>
      <c r="B4324" s="106" t="s">
        <v>6147</v>
      </c>
      <c r="C4324" s="103" t="s">
        <v>1379</v>
      </c>
      <c r="D4324" s="103" t="s">
        <v>1380</v>
      </c>
      <c r="E4324" s="99" t="s">
        <v>6148</v>
      </c>
      <c r="F4324" s="103" t="s">
        <v>1375</v>
      </c>
      <c r="G4324" s="99" t="s">
        <v>6165</v>
      </c>
      <c r="H4324" s="103" t="s">
        <v>1536</v>
      </c>
      <c r="I4324" s="103" t="s">
        <v>1384</v>
      </c>
      <c r="J4324" s="99" t="s">
        <v>6166</v>
      </c>
    </row>
    <row r="4325" ht="22.5" spans="1:10">
      <c r="A4325" s="108"/>
      <c r="B4325" s="108"/>
      <c r="C4325" s="103" t="s">
        <v>1379</v>
      </c>
      <c r="D4325" s="103" t="s">
        <v>1439</v>
      </c>
      <c r="E4325" s="99" t="s">
        <v>6151</v>
      </c>
      <c r="F4325" s="103" t="s">
        <v>1375</v>
      </c>
      <c r="G4325" s="99" t="s">
        <v>1396</v>
      </c>
      <c r="H4325" s="103" t="s">
        <v>1397</v>
      </c>
      <c r="I4325" s="103" t="s">
        <v>1384</v>
      </c>
      <c r="J4325" s="99" t="s">
        <v>6152</v>
      </c>
    </row>
    <row r="4326" ht="33.75" spans="1:10">
      <c r="A4326" s="108"/>
      <c r="B4326" s="108"/>
      <c r="C4326" s="103" t="s">
        <v>1379</v>
      </c>
      <c r="D4326" s="103" t="s">
        <v>1394</v>
      </c>
      <c r="E4326" s="99" t="s">
        <v>6153</v>
      </c>
      <c r="F4326" s="103" t="s">
        <v>1375</v>
      </c>
      <c r="G4326" s="99" t="s">
        <v>1396</v>
      </c>
      <c r="H4326" s="103" t="s">
        <v>1397</v>
      </c>
      <c r="I4326" s="103" t="s">
        <v>1384</v>
      </c>
      <c r="J4326" s="99" t="s">
        <v>6154</v>
      </c>
    </row>
    <row r="4327" ht="56.25" spans="1:10">
      <c r="A4327" s="108"/>
      <c r="B4327" s="108"/>
      <c r="C4327" s="103" t="s">
        <v>1399</v>
      </c>
      <c r="D4327" s="103" t="s">
        <v>1543</v>
      </c>
      <c r="E4327" s="99" t="s">
        <v>6155</v>
      </c>
      <c r="F4327" s="103" t="s">
        <v>1375</v>
      </c>
      <c r="G4327" s="99" t="s">
        <v>6156</v>
      </c>
      <c r="H4327" s="103" t="s">
        <v>1397</v>
      </c>
      <c r="I4327" s="103" t="s">
        <v>1423</v>
      </c>
      <c r="J4327" s="99" t="s">
        <v>6156</v>
      </c>
    </row>
    <row r="4328" ht="45" spans="1:10">
      <c r="A4328" s="108"/>
      <c r="B4328" s="108"/>
      <c r="C4328" s="103" t="s">
        <v>1399</v>
      </c>
      <c r="D4328" s="103" t="s">
        <v>1503</v>
      </c>
      <c r="E4328" s="99" t="s">
        <v>6157</v>
      </c>
      <c r="F4328" s="103" t="s">
        <v>1375</v>
      </c>
      <c r="G4328" s="99" t="s">
        <v>6158</v>
      </c>
      <c r="H4328" s="103" t="s">
        <v>1397</v>
      </c>
      <c r="I4328" s="103" t="s">
        <v>1423</v>
      </c>
      <c r="J4328" s="99" t="s">
        <v>6158</v>
      </c>
    </row>
    <row r="4329" ht="33.75" spans="1:10">
      <c r="A4329" s="110"/>
      <c r="B4329" s="110"/>
      <c r="C4329" s="103" t="s">
        <v>1404</v>
      </c>
      <c r="D4329" s="103" t="s">
        <v>1405</v>
      </c>
      <c r="E4329" s="99" t="s">
        <v>1538</v>
      </c>
      <c r="F4329" s="103" t="s">
        <v>1375</v>
      </c>
      <c r="G4329" s="99" t="s">
        <v>1426</v>
      </c>
      <c r="H4329" s="103" t="s">
        <v>1397</v>
      </c>
      <c r="I4329" s="103" t="s">
        <v>1384</v>
      </c>
      <c r="J4329" s="99" t="s">
        <v>6159</v>
      </c>
    </row>
    <row r="4330" spans="1:10">
      <c r="A4330" s="99" t="s">
        <v>6167</v>
      </c>
      <c r="B4330" s="104"/>
      <c r="C4330" s="104"/>
      <c r="D4330" s="104"/>
      <c r="E4330" s="104"/>
      <c r="F4330" s="105"/>
      <c r="G4330" s="104"/>
      <c r="H4330" s="105"/>
      <c r="I4330" s="105"/>
      <c r="J4330" s="104"/>
    </row>
    <row r="4331" ht="33.75" spans="1:10">
      <c r="A4331" s="106" t="s">
        <v>6146</v>
      </c>
      <c r="B4331" s="106" t="s">
        <v>6147</v>
      </c>
      <c r="C4331" s="103" t="s">
        <v>1379</v>
      </c>
      <c r="D4331" s="103" t="s">
        <v>1380</v>
      </c>
      <c r="E4331" s="99" t="s">
        <v>6148</v>
      </c>
      <c r="F4331" s="103" t="s">
        <v>1375</v>
      </c>
      <c r="G4331" s="99" t="s">
        <v>6168</v>
      </c>
      <c r="H4331" s="103" t="s">
        <v>1536</v>
      </c>
      <c r="I4331" s="103" t="s">
        <v>1384</v>
      </c>
      <c r="J4331" s="99" t="s">
        <v>6150</v>
      </c>
    </row>
    <row r="4332" ht="22.5" spans="1:10">
      <c r="A4332" s="108"/>
      <c r="B4332" s="108"/>
      <c r="C4332" s="103" t="s">
        <v>1379</v>
      </c>
      <c r="D4332" s="103" t="s">
        <v>1439</v>
      </c>
      <c r="E4332" s="99" t="s">
        <v>6151</v>
      </c>
      <c r="F4332" s="103" t="s">
        <v>1375</v>
      </c>
      <c r="G4332" s="99" t="s">
        <v>1396</v>
      </c>
      <c r="H4332" s="103" t="s">
        <v>1397</v>
      </c>
      <c r="I4332" s="103" t="s">
        <v>1384</v>
      </c>
      <c r="J4332" s="99" t="s">
        <v>6152</v>
      </c>
    </row>
    <row r="4333" ht="33.75" spans="1:10">
      <c r="A4333" s="108"/>
      <c r="B4333" s="108"/>
      <c r="C4333" s="103" t="s">
        <v>1379</v>
      </c>
      <c r="D4333" s="103" t="s">
        <v>1394</v>
      </c>
      <c r="E4333" s="99" t="s">
        <v>6153</v>
      </c>
      <c r="F4333" s="103" t="s">
        <v>1375</v>
      </c>
      <c r="G4333" s="99" t="s">
        <v>1396</v>
      </c>
      <c r="H4333" s="103" t="s">
        <v>1397</v>
      </c>
      <c r="I4333" s="103" t="s">
        <v>1384</v>
      </c>
      <c r="J4333" s="99" t="s">
        <v>6154</v>
      </c>
    </row>
    <row r="4334" ht="56.25" spans="1:10">
      <c r="A4334" s="108"/>
      <c r="B4334" s="108"/>
      <c r="C4334" s="103" t="s">
        <v>1399</v>
      </c>
      <c r="D4334" s="103" t="s">
        <v>1543</v>
      </c>
      <c r="E4334" s="99" t="s">
        <v>6155</v>
      </c>
      <c r="F4334" s="103" t="s">
        <v>1375</v>
      </c>
      <c r="G4334" s="99" t="s">
        <v>6156</v>
      </c>
      <c r="H4334" s="103" t="s">
        <v>1397</v>
      </c>
      <c r="I4334" s="103" t="s">
        <v>1423</v>
      </c>
      <c r="J4334" s="99" t="s">
        <v>6156</v>
      </c>
    </row>
    <row r="4335" ht="45" spans="1:10">
      <c r="A4335" s="108"/>
      <c r="B4335" s="108"/>
      <c r="C4335" s="103" t="s">
        <v>1399</v>
      </c>
      <c r="D4335" s="103" t="s">
        <v>1503</v>
      </c>
      <c r="E4335" s="99" t="s">
        <v>6157</v>
      </c>
      <c r="F4335" s="103" t="s">
        <v>1375</v>
      </c>
      <c r="G4335" s="99" t="s">
        <v>6158</v>
      </c>
      <c r="H4335" s="103" t="s">
        <v>1397</v>
      </c>
      <c r="I4335" s="103" t="s">
        <v>1423</v>
      </c>
      <c r="J4335" s="99" t="s">
        <v>6158</v>
      </c>
    </row>
    <row r="4336" ht="33.75" spans="1:10">
      <c r="A4336" s="110"/>
      <c r="B4336" s="110"/>
      <c r="C4336" s="103" t="s">
        <v>1404</v>
      </c>
      <c r="D4336" s="103" t="s">
        <v>1405</v>
      </c>
      <c r="E4336" s="99" t="s">
        <v>1538</v>
      </c>
      <c r="F4336" s="103" t="s">
        <v>1375</v>
      </c>
      <c r="G4336" s="99" t="s">
        <v>1426</v>
      </c>
      <c r="H4336" s="103" t="s">
        <v>1397</v>
      </c>
      <c r="I4336" s="103" t="s">
        <v>1384</v>
      </c>
      <c r="J4336" s="99" t="s">
        <v>6159</v>
      </c>
    </row>
    <row r="4337" ht="67.5" spans="1:10">
      <c r="A4337" s="106" t="s">
        <v>6169</v>
      </c>
      <c r="B4337" s="106" t="s">
        <v>6170</v>
      </c>
      <c r="C4337" s="103" t="s">
        <v>1379</v>
      </c>
      <c r="D4337" s="103" t="s">
        <v>1380</v>
      </c>
      <c r="E4337" s="99" t="s">
        <v>2199</v>
      </c>
      <c r="F4337" s="103" t="s">
        <v>1487</v>
      </c>
      <c r="G4337" s="99" t="s">
        <v>2200</v>
      </c>
      <c r="H4337" s="103" t="s">
        <v>1470</v>
      </c>
      <c r="I4337" s="103" t="s">
        <v>1384</v>
      </c>
      <c r="J4337" s="99" t="s">
        <v>2201</v>
      </c>
    </row>
    <row r="4338" ht="67.5" spans="1:10">
      <c r="A4338" s="108"/>
      <c r="B4338" s="108"/>
      <c r="C4338" s="103" t="s">
        <v>1379</v>
      </c>
      <c r="D4338" s="103" t="s">
        <v>1380</v>
      </c>
      <c r="E4338" s="99" t="s">
        <v>2202</v>
      </c>
      <c r="F4338" s="103" t="s">
        <v>1487</v>
      </c>
      <c r="G4338" s="99" t="s">
        <v>4258</v>
      </c>
      <c r="H4338" s="103" t="s">
        <v>1713</v>
      </c>
      <c r="I4338" s="103" t="s">
        <v>1384</v>
      </c>
      <c r="J4338" s="99" t="s">
        <v>2204</v>
      </c>
    </row>
    <row r="4339" ht="146.25" spans="1:10">
      <c r="A4339" s="108"/>
      <c r="B4339" s="108"/>
      <c r="C4339" s="103" t="s">
        <v>1379</v>
      </c>
      <c r="D4339" s="103" t="s">
        <v>1439</v>
      </c>
      <c r="E4339" s="99" t="s">
        <v>2205</v>
      </c>
      <c r="F4339" s="103" t="s">
        <v>1487</v>
      </c>
      <c r="G4339" s="99" t="s">
        <v>1874</v>
      </c>
      <c r="H4339" s="103" t="s">
        <v>1397</v>
      </c>
      <c r="I4339" s="103" t="s">
        <v>1384</v>
      </c>
      <c r="J4339" s="99" t="s">
        <v>2206</v>
      </c>
    </row>
    <row r="4340" ht="168.75" spans="1:10">
      <c r="A4340" s="108"/>
      <c r="B4340" s="108"/>
      <c r="C4340" s="103" t="s">
        <v>1379</v>
      </c>
      <c r="D4340" s="103" t="s">
        <v>1439</v>
      </c>
      <c r="E4340" s="99" t="s">
        <v>2207</v>
      </c>
      <c r="F4340" s="103" t="s">
        <v>1487</v>
      </c>
      <c r="G4340" s="99" t="s">
        <v>1396</v>
      </c>
      <c r="H4340" s="103" t="s">
        <v>1397</v>
      </c>
      <c r="I4340" s="103" t="s">
        <v>1384</v>
      </c>
      <c r="J4340" s="99" t="s">
        <v>2208</v>
      </c>
    </row>
    <row r="4341" ht="135" spans="1:10">
      <c r="A4341" s="108"/>
      <c r="B4341" s="108"/>
      <c r="C4341" s="103" t="s">
        <v>1379</v>
      </c>
      <c r="D4341" s="103" t="s">
        <v>1439</v>
      </c>
      <c r="E4341" s="99" t="s">
        <v>2209</v>
      </c>
      <c r="F4341" s="103" t="s">
        <v>1487</v>
      </c>
      <c r="G4341" s="99" t="s">
        <v>1396</v>
      </c>
      <c r="H4341" s="103" t="s">
        <v>1397</v>
      </c>
      <c r="I4341" s="103" t="s">
        <v>1384</v>
      </c>
      <c r="J4341" s="99" t="s">
        <v>2210</v>
      </c>
    </row>
    <row r="4342" ht="67.5" spans="1:10">
      <c r="A4342" s="108"/>
      <c r="B4342" s="108"/>
      <c r="C4342" s="103" t="s">
        <v>1379</v>
      </c>
      <c r="D4342" s="103" t="s">
        <v>1583</v>
      </c>
      <c r="E4342" s="99" t="s">
        <v>6163</v>
      </c>
      <c r="F4342" s="103" t="s">
        <v>1841</v>
      </c>
      <c r="G4342" s="99" t="s">
        <v>6171</v>
      </c>
      <c r="H4342" s="103" t="s">
        <v>6172</v>
      </c>
      <c r="I4342" s="103" t="s">
        <v>1384</v>
      </c>
      <c r="J4342" s="99" t="s">
        <v>6173</v>
      </c>
    </row>
    <row r="4343" ht="56.25" spans="1:10">
      <c r="A4343" s="108"/>
      <c r="B4343" s="108"/>
      <c r="C4343" s="103" t="s">
        <v>1399</v>
      </c>
      <c r="D4343" s="103" t="s">
        <v>1400</v>
      </c>
      <c r="E4343" s="99" t="s">
        <v>6017</v>
      </c>
      <c r="F4343" s="103" t="s">
        <v>1375</v>
      </c>
      <c r="G4343" s="99" t="s">
        <v>1396</v>
      </c>
      <c r="H4343" s="103" t="s">
        <v>1397</v>
      </c>
      <c r="I4343" s="103" t="s">
        <v>1384</v>
      </c>
      <c r="J4343" s="99" t="s">
        <v>6174</v>
      </c>
    </row>
    <row r="4344" ht="101.25" spans="1:10">
      <c r="A4344" s="108"/>
      <c r="B4344" s="108"/>
      <c r="C4344" s="103" t="s">
        <v>1399</v>
      </c>
      <c r="D4344" s="103" t="s">
        <v>1503</v>
      </c>
      <c r="E4344" s="99" t="s">
        <v>6039</v>
      </c>
      <c r="F4344" s="103" t="s">
        <v>1375</v>
      </c>
      <c r="G4344" s="99" t="s">
        <v>1426</v>
      </c>
      <c r="H4344" s="103" t="s">
        <v>1397</v>
      </c>
      <c r="I4344" s="103" t="s">
        <v>1384</v>
      </c>
      <c r="J4344" s="99" t="s">
        <v>6175</v>
      </c>
    </row>
    <row r="4345" ht="180" spans="1:10">
      <c r="A4345" s="110"/>
      <c r="B4345" s="110"/>
      <c r="C4345" s="103" t="s">
        <v>1404</v>
      </c>
      <c r="D4345" s="103" t="s">
        <v>1405</v>
      </c>
      <c r="E4345" s="99" t="s">
        <v>2221</v>
      </c>
      <c r="F4345" s="103" t="s">
        <v>1487</v>
      </c>
      <c r="G4345" s="99" t="s">
        <v>1450</v>
      </c>
      <c r="H4345" s="103" t="s">
        <v>1397</v>
      </c>
      <c r="I4345" s="103" t="s">
        <v>1384</v>
      </c>
      <c r="J4345" s="99" t="s">
        <v>2222</v>
      </c>
    </row>
    <row r="4346" ht="90" spans="1:10">
      <c r="A4346" s="106" t="s">
        <v>6176</v>
      </c>
      <c r="B4346" s="106" t="s">
        <v>6177</v>
      </c>
      <c r="C4346" s="103" t="s">
        <v>1379</v>
      </c>
      <c r="D4346" s="103" t="s">
        <v>1380</v>
      </c>
      <c r="E4346" s="99" t="s">
        <v>1527</v>
      </c>
      <c r="F4346" s="103" t="s">
        <v>1528</v>
      </c>
      <c r="G4346" s="99" t="s">
        <v>6178</v>
      </c>
      <c r="H4346" s="103" t="s">
        <v>1511</v>
      </c>
      <c r="I4346" s="103" t="s">
        <v>1384</v>
      </c>
      <c r="J4346" s="99" t="s">
        <v>1925</v>
      </c>
    </row>
    <row r="4347" ht="146.25" spans="1:10">
      <c r="A4347" s="108"/>
      <c r="B4347" s="108"/>
      <c r="C4347" s="103" t="s">
        <v>1379</v>
      </c>
      <c r="D4347" s="103" t="s">
        <v>1380</v>
      </c>
      <c r="E4347" s="99" t="s">
        <v>4663</v>
      </c>
      <c r="F4347" s="103" t="s">
        <v>1487</v>
      </c>
      <c r="G4347" s="99" t="s">
        <v>1517</v>
      </c>
      <c r="H4347" s="103" t="s">
        <v>1470</v>
      </c>
      <c r="I4347" s="103" t="s">
        <v>1384</v>
      </c>
      <c r="J4347" s="99" t="s">
        <v>4664</v>
      </c>
    </row>
    <row r="4348" ht="33.75" spans="1:10">
      <c r="A4348" s="108"/>
      <c r="B4348" s="108"/>
      <c r="C4348" s="103" t="s">
        <v>1379</v>
      </c>
      <c r="D4348" s="103" t="s">
        <v>1380</v>
      </c>
      <c r="E4348" s="99" t="s">
        <v>6179</v>
      </c>
      <c r="F4348" s="103" t="s">
        <v>1375</v>
      </c>
      <c r="G4348" s="99" t="s">
        <v>3067</v>
      </c>
      <c r="H4348" s="103" t="s">
        <v>1388</v>
      </c>
      <c r="I4348" s="103" t="s">
        <v>1384</v>
      </c>
      <c r="J4348" s="99" t="s">
        <v>6180</v>
      </c>
    </row>
    <row r="4349" ht="135" spans="1:10">
      <c r="A4349" s="108"/>
      <c r="B4349" s="108"/>
      <c r="C4349" s="103" t="s">
        <v>1379</v>
      </c>
      <c r="D4349" s="103" t="s">
        <v>1439</v>
      </c>
      <c r="E4349" s="99" t="s">
        <v>3069</v>
      </c>
      <c r="F4349" s="103" t="s">
        <v>1528</v>
      </c>
      <c r="G4349" s="99" t="s">
        <v>1396</v>
      </c>
      <c r="H4349" s="103" t="s">
        <v>1397</v>
      </c>
      <c r="I4349" s="103" t="s">
        <v>1384</v>
      </c>
      <c r="J4349" s="99" t="s">
        <v>4644</v>
      </c>
    </row>
    <row r="4350" ht="90" spans="1:10">
      <c r="A4350" s="108"/>
      <c r="B4350" s="108"/>
      <c r="C4350" s="103" t="s">
        <v>1379</v>
      </c>
      <c r="D4350" s="103" t="s">
        <v>1439</v>
      </c>
      <c r="E4350" s="99" t="s">
        <v>1532</v>
      </c>
      <c r="F4350" s="103" t="s">
        <v>1528</v>
      </c>
      <c r="G4350" s="99" t="s">
        <v>1396</v>
      </c>
      <c r="H4350" s="103" t="s">
        <v>1397</v>
      </c>
      <c r="I4350" s="103" t="s">
        <v>1384</v>
      </c>
      <c r="J4350" s="99" t="s">
        <v>1533</v>
      </c>
    </row>
    <row r="4351" ht="168.75" spans="1:10">
      <c r="A4351" s="108"/>
      <c r="B4351" s="108"/>
      <c r="C4351" s="103" t="s">
        <v>1379</v>
      </c>
      <c r="D4351" s="103" t="s">
        <v>1439</v>
      </c>
      <c r="E4351" s="99" t="s">
        <v>5209</v>
      </c>
      <c r="F4351" s="103" t="s">
        <v>1487</v>
      </c>
      <c r="G4351" s="99" t="s">
        <v>1396</v>
      </c>
      <c r="H4351" s="103" t="s">
        <v>1397</v>
      </c>
      <c r="I4351" s="103" t="s">
        <v>1384</v>
      </c>
      <c r="J4351" s="99" t="s">
        <v>5210</v>
      </c>
    </row>
    <row r="4352" ht="112.5" spans="1:10">
      <c r="A4352" s="108"/>
      <c r="B4352" s="108"/>
      <c r="C4352" s="103" t="s">
        <v>1379</v>
      </c>
      <c r="D4352" s="103" t="s">
        <v>1394</v>
      </c>
      <c r="E4352" s="99" t="s">
        <v>1926</v>
      </c>
      <c r="F4352" s="103" t="s">
        <v>1528</v>
      </c>
      <c r="G4352" s="99" t="s">
        <v>1396</v>
      </c>
      <c r="H4352" s="103" t="s">
        <v>1397</v>
      </c>
      <c r="I4352" s="103" t="s">
        <v>1384</v>
      </c>
      <c r="J4352" s="99" t="s">
        <v>1928</v>
      </c>
    </row>
    <row r="4353" ht="112.5" spans="1:10">
      <c r="A4353" s="108"/>
      <c r="B4353" s="108"/>
      <c r="C4353" s="103" t="s">
        <v>1399</v>
      </c>
      <c r="D4353" s="103" t="s">
        <v>1400</v>
      </c>
      <c r="E4353" s="99" t="s">
        <v>2495</v>
      </c>
      <c r="F4353" s="103" t="s">
        <v>1487</v>
      </c>
      <c r="G4353" s="99" t="s">
        <v>1426</v>
      </c>
      <c r="H4353" s="103" t="s">
        <v>1397</v>
      </c>
      <c r="I4353" s="103" t="s">
        <v>1384</v>
      </c>
      <c r="J4353" s="99" t="s">
        <v>2501</v>
      </c>
    </row>
    <row r="4354" ht="45" spans="1:10">
      <c r="A4354" s="110"/>
      <c r="B4354" s="110"/>
      <c r="C4354" s="103" t="s">
        <v>1404</v>
      </c>
      <c r="D4354" s="103" t="s">
        <v>1405</v>
      </c>
      <c r="E4354" s="99" t="s">
        <v>1538</v>
      </c>
      <c r="F4354" s="103" t="s">
        <v>1487</v>
      </c>
      <c r="G4354" s="99" t="s">
        <v>1927</v>
      </c>
      <c r="H4354" s="103" t="s">
        <v>1397</v>
      </c>
      <c r="I4354" s="103" t="s">
        <v>1384</v>
      </c>
      <c r="J4354" s="99" t="s">
        <v>1540</v>
      </c>
    </row>
    <row r="4355" ht="22.5" spans="1:10">
      <c r="A4355" s="99" t="s">
        <v>6181</v>
      </c>
      <c r="B4355" s="104"/>
      <c r="C4355" s="104"/>
      <c r="D4355" s="104"/>
      <c r="E4355" s="104"/>
      <c r="F4355" s="105"/>
      <c r="G4355" s="104"/>
      <c r="H4355" s="105"/>
      <c r="I4355" s="105"/>
      <c r="J4355" s="104"/>
    </row>
    <row r="4356" ht="33.75" spans="1:10">
      <c r="A4356" s="106" t="s">
        <v>6146</v>
      </c>
      <c r="B4356" s="106" t="s">
        <v>6147</v>
      </c>
      <c r="C4356" s="103" t="s">
        <v>1379</v>
      </c>
      <c r="D4356" s="103" t="s">
        <v>1380</v>
      </c>
      <c r="E4356" s="99" t="s">
        <v>6148</v>
      </c>
      <c r="F4356" s="103" t="s">
        <v>1375</v>
      </c>
      <c r="G4356" s="99" t="s">
        <v>6182</v>
      </c>
      <c r="H4356" s="103" t="s">
        <v>1536</v>
      </c>
      <c r="I4356" s="103" t="s">
        <v>1384</v>
      </c>
      <c r="J4356" s="99" t="s">
        <v>6150</v>
      </c>
    </row>
    <row r="4357" ht="22.5" spans="1:10">
      <c r="A4357" s="108"/>
      <c r="B4357" s="108"/>
      <c r="C4357" s="103" t="s">
        <v>1379</v>
      </c>
      <c r="D4357" s="103" t="s">
        <v>1439</v>
      </c>
      <c r="E4357" s="99" t="s">
        <v>6151</v>
      </c>
      <c r="F4357" s="103" t="s">
        <v>1375</v>
      </c>
      <c r="G4357" s="99" t="s">
        <v>1396</v>
      </c>
      <c r="H4357" s="103" t="s">
        <v>1397</v>
      </c>
      <c r="I4357" s="103" t="s">
        <v>1384</v>
      </c>
      <c r="J4357" s="99" t="s">
        <v>6152</v>
      </c>
    </row>
    <row r="4358" ht="33.75" spans="1:10">
      <c r="A4358" s="108"/>
      <c r="B4358" s="108"/>
      <c r="C4358" s="103" t="s">
        <v>1379</v>
      </c>
      <c r="D4358" s="103" t="s">
        <v>1394</v>
      </c>
      <c r="E4358" s="99" t="s">
        <v>6153</v>
      </c>
      <c r="F4358" s="103" t="s">
        <v>1375</v>
      </c>
      <c r="G4358" s="99" t="s">
        <v>1396</v>
      </c>
      <c r="H4358" s="103" t="s">
        <v>1397</v>
      </c>
      <c r="I4358" s="103" t="s">
        <v>1384</v>
      </c>
      <c r="J4358" s="99" t="s">
        <v>6154</v>
      </c>
    </row>
    <row r="4359" ht="56.25" spans="1:10">
      <c r="A4359" s="108"/>
      <c r="B4359" s="108"/>
      <c r="C4359" s="103" t="s">
        <v>1399</v>
      </c>
      <c r="D4359" s="103" t="s">
        <v>1543</v>
      </c>
      <c r="E4359" s="99" t="s">
        <v>6155</v>
      </c>
      <c r="F4359" s="103" t="s">
        <v>1375</v>
      </c>
      <c r="G4359" s="99" t="s">
        <v>6156</v>
      </c>
      <c r="H4359" s="103" t="s">
        <v>1397</v>
      </c>
      <c r="I4359" s="103" t="s">
        <v>1423</v>
      </c>
      <c r="J4359" s="99" t="s">
        <v>6156</v>
      </c>
    </row>
    <row r="4360" ht="45" spans="1:10">
      <c r="A4360" s="108"/>
      <c r="B4360" s="108"/>
      <c r="C4360" s="103" t="s">
        <v>1399</v>
      </c>
      <c r="D4360" s="103" t="s">
        <v>1503</v>
      </c>
      <c r="E4360" s="99" t="s">
        <v>6157</v>
      </c>
      <c r="F4360" s="103" t="s">
        <v>1375</v>
      </c>
      <c r="G4360" s="99" t="s">
        <v>6158</v>
      </c>
      <c r="H4360" s="103" t="s">
        <v>1397</v>
      </c>
      <c r="I4360" s="103" t="s">
        <v>1423</v>
      </c>
      <c r="J4360" s="99" t="s">
        <v>6158</v>
      </c>
    </row>
    <row r="4361" ht="33.75" spans="1:10">
      <c r="A4361" s="110"/>
      <c r="B4361" s="110"/>
      <c r="C4361" s="103" t="s">
        <v>1404</v>
      </c>
      <c r="D4361" s="103" t="s">
        <v>1405</v>
      </c>
      <c r="E4361" s="99" t="s">
        <v>1538</v>
      </c>
      <c r="F4361" s="103" t="s">
        <v>1375</v>
      </c>
      <c r="G4361" s="99" t="s">
        <v>1426</v>
      </c>
      <c r="H4361" s="103" t="s">
        <v>1397</v>
      </c>
      <c r="I4361" s="103" t="s">
        <v>1384</v>
      </c>
      <c r="J4361" s="99" t="s">
        <v>6159</v>
      </c>
    </row>
    <row r="4362" ht="22.5" spans="1:10">
      <c r="A4362" s="99" t="s">
        <v>6183</v>
      </c>
      <c r="B4362" s="104"/>
      <c r="C4362" s="104"/>
      <c r="D4362" s="104"/>
      <c r="E4362" s="104"/>
      <c r="F4362" s="105"/>
      <c r="G4362" s="104"/>
      <c r="H4362" s="105"/>
      <c r="I4362" s="105"/>
      <c r="J4362" s="104"/>
    </row>
    <row r="4363" ht="33.75" spans="1:10">
      <c r="A4363" s="106" t="s">
        <v>6146</v>
      </c>
      <c r="B4363" s="106" t="s">
        <v>6147</v>
      </c>
      <c r="C4363" s="103" t="s">
        <v>1379</v>
      </c>
      <c r="D4363" s="103" t="s">
        <v>1380</v>
      </c>
      <c r="E4363" s="99" t="s">
        <v>6148</v>
      </c>
      <c r="F4363" s="103" t="s">
        <v>1375</v>
      </c>
      <c r="G4363" s="99" t="s">
        <v>6184</v>
      </c>
      <c r="H4363" s="103" t="s">
        <v>1536</v>
      </c>
      <c r="I4363" s="103" t="s">
        <v>1384</v>
      </c>
      <c r="J4363" s="99" t="s">
        <v>6150</v>
      </c>
    </row>
    <row r="4364" ht="22.5" spans="1:10">
      <c r="A4364" s="108"/>
      <c r="B4364" s="108"/>
      <c r="C4364" s="103" t="s">
        <v>1379</v>
      </c>
      <c r="D4364" s="103" t="s">
        <v>1439</v>
      </c>
      <c r="E4364" s="99" t="s">
        <v>6151</v>
      </c>
      <c r="F4364" s="103" t="s">
        <v>1375</v>
      </c>
      <c r="G4364" s="99" t="s">
        <v>1396</v>
      </c>
      <c r="H4364" s="103" t="s">
        <v>1397</v>
      </c>
      <c r="I4364" s="103" t="s">
        <v>1384</v>
      </c>
      <c r="J4364" s="99" t="s">
        <v>6152</v>
      </c>
    </row>
    <row r="4365" ht="33.75" spans="1:10">
      <c r="A4365" s="108"/>
      <c r="B4365" s="108"/>
      <c r="C4365" s="103" t="s">
        <v>1379</v>
      </c>
      <c r="D4365" s="103" t="s">
        <v>1394</v>
      </c>
      <c r="E4365" s="99" t="s">
        <v>6153</v>
      </c>
      <c r="F4365" s="103" t="s">
        <v>1375</v>
      </c>
      <c r="G4365" s="99" t="s">
        <v>1396</v>
      </c>
      <c r="H4365" s="103" t="s">
        <v>1397</v>
      </c>
      <c r="I4365" s="103" t="s">
        <v>1384</v>
      </c>
      <c r="J4365" s="99" t="s">
        <v>6154</v>
      </c>
    </row>
    <row r="4366" ht="56.25" spans="1:10">
      <c r="A4366" s="108"/>
      <c r="B4366" s="108"/>
      <c r="C4366" s="103" t="s">
        <v>1399</v>
      </c>
      <c r="D4366" s="103" t="s">
        <v>1543</v>
      </c>
      <c r="E4366" s="99" t="s">
        <v>6155</v>
      </c>
      <c r="F4366" s="103" t="s">
        <v>1375</v>
      </c>
      <c r="G4366" s="99" t="s">
        <v>6156</v>
      </c>
      <c r="H4366" s="103" t="s">
        <v>1397</v>
      </c>
      <c r="I4366" s="103" t="s">
        <v>1423</v>
      </c>
      <c r="J4366" s="99" t="s">
        <v>6156</v>
      </c>
    </row>
    <row r="4367" ht="45" spans="1:10">
      <c r="A4367" s="108"/>
      <c r="B4367" s="108"/>
      <c r="C4367" s="103" t="s">
        <v>1399</v>
      </c>
      <c r="D4367" s="103" t="s">
        <v>1503</v>
      </c>
      <c r="E4367" s="99" t="s">
        <v>6157</v>
      </c>
      <c r="F4367" s="103" t="s">
        <v>1375</v>
      </c>
      <c r="G4367" s="99" t="s">
        <v>6158</v>
      </c>
      <c r="H4367" s="103" t="s">
        <v>1397</v>
      </c>
      <c r="I4367" s="103" t="s">
        <v>1423</v>
      </c>
      <c r="J4367" s="99" t="s">
        <v>6158</v>
      </c>
    </row>
    <row r="4368" ht="33.75" spans="1:10">
      <c r="A4368" s="110"/>
      <c r="B4368" s="110"/>
      <c r="C4368" s="103" t="s">
        <v>1404</v>
      </c>
      <c r="D4368" s="103" t="s">
        <v>1405</v>
      </c>
      <c r="E4368" s="99" t="s">
        <v>1538</v>
      </c>
      <c r="F4368" s="103" t="s">
        <v>1375</v>
      </c>
      <c r="G4368" s="99" t="s">
        <v>1426</v>
      </c>
      <c r="H4368" s="103" t="s">
        <v>1397</v>
      </c>
      <c r="I4368" s="103" t="s">
        <v>1384</v>
      </c>
      <c r="J4368" s="99" t="s">
        <v>6159</v>
      </c>
    </row>
    <row r="4369" ht="45" spans="1:10">
      <c r="A4369" s="106" t="s">
        <v>6185</v>
      </c>
      <c r="B4369" s="106" t="s">
        <v>6186</v>
      </c>
      <c r="C4369" s="103" t="s">
        <v>1379</v>
      </c>
      <c r="D4369" s="103" t="s">
        <v>1380</v>
      </c>
      <c r="E4369" s="99" t="s">
        <v>6187</v>
      </c>
      <c r="F4369" s="103" t="s">
        <v>1375</v>
      </c>
      <c r="G4369" s="99" t="s">
        <v>3067</v>
      </c>
      <c r="H4369" s="103" t="s">
        <v>1388</v>
      </c>
      <c r="I4369" s="103" t="s">
        <v>1384</v>
      </c>
      <c r="J4369" s="99" t="s">
        <v>6188</v>
      </c>
    </row>
    <row r="4370" ht="45" spans="1:10">
      <c r="A4370" s="108"/>
      <c r="B4370" s="108"/>
      <c r="C4370" s="103" t="s">
        <v>1379</v>
      </c>
      <c r="D4370" s="103" t="s">
        <v>1439</v>
      </c>
      <c r="E4370" s="99" t="s">
        <v>6047</v>
      </c>
      <c r="F4370" s="103" t="s">
        <v>1375</v>
      </c>
      <c r="G4370" s="99" t="s">
        <v>1396</v>
      </c>
      <c r="H4370" s="103" t="s">
        <v>1397</v>
      </c>
      <c r="I4370" s="103" t="s">
        <v>1384</v>
      </c>
      <c r="J4370" s="99" t="s">
        <v>6188</v>
      </c>
    </row>
    <row r="4371" ht="45" spans="1:10">
      <c r="A4371" s="108"/>
      <c r="B4371" s="108"/>
      <c r="C4371" s="103" t="s">
        <v>1379</v>
      </c>
      <c r="D4371" s="103" t="s">
        <v>1394</v>
      </c>
      <c r="E4371" s="99" t="s">
        <v>6189</v>
      </c>
      <c r="F4371" s="103" t="s">
        <v>1375</v>
      </c>
      <c r="G4371" s="99" t="s">
        <v>1426</v>
      </c>
      <c r="H4371" s="103" t="s">
        <v>1397</v>
      </c>
      <c r="I4371" s="103" t="s">
        <v>1384</v>
      </c>
      <c r="J4371" s="99" t="s">
        <v>6190</v>
      </c>
    </row>
    <row r="4372" ht="45" spans="1:10">
      <c r="A4372" s="108"/>
      <c r="B4372" s="108"/>
      <c r="C4372" s="103" t="s">
        <v>1399</v>
      </c>
      <c r="D4372" s="103" t="s">
        <v>1400</v>
      </c>
      <c r="E4372" s="99" t="s">
        <v>6191</v>
      </c>
      <c r="F4372" s="103" t="s">
        <v>1375</v>
      </c>
      <c r="G4372" s="99" t="s">
        <v>1396</v>
      </c>
      <c r="H4372" s="103" t="s">
        <v>1397</v>
      </c>
      <c r="I4372" s="103" t="s">
        <v>1384</v>
      </c>
      <c r="J4372" s="99" t="s">
        <v>6192</v>
      </c>
    </row>
    <row r="4373" ht="56.25" spans="1:10">
      <c r="A4373" s="108"/>
      <c r="B4373" s="108"/>
      <c r="C4373" s="103" t="s">
        <v>1399</v>
      </c>
      <c r="D4373" s="103" t="s">
        <v>1400</v>
      </c>
      <c r="E4373" s="99" t="s">
        <v>2495</v>
      </c>
      <c r="F4373" s="103" t="s">
        <v>1375</v>
      </c>
      <c r="G4373" s="99" t="s">
        <v>1565</v>
      </c>
      <c r="H4373" s="103" t="s">
        <v>1397</v>
      </c>
      <c r="I4373" s="103" t="s">
        <v>1384</v>
      </c>
      <c r="J4373" s="99" t="s">
        <v>6193</v>
      </c>
    </row>
    <row r="4374" ht="33.75" spans="1:10">
      <c r="A4374" s="110"/>
      <c r="B4374" s="110"/>
      <c r="C4374" s="103" t="s">
        <v>1404</v>
      </c>
      <c r="D4374" s="103" t="s">
        <v>1405</v>
      </c>
      <c r="E4374" s="99" t="s">
        <v>1634</v>
      </c>
      <c r="F4374" s="103" t="s">
        <v>1375</v>
      </c>
      <c r="G4374" s="99" t="s">
        <v>1426</v>
      </c>
      <c r="H4374" s="103" t="s">
        <v>1397</v>
      </c>
      <c r="I4374" s="103" t="s">
        <v>1384</v>
      </c>
      <c r="J4374" s="99" t="s">
        <v>6194</v>
      </c>
    </row>
    <row r="4375" ht="22.5" spans="1:10">
      <c r="A4375" s="99" t="s">
        <v>6195</v>
      </c>
      <c r="B4375" s="104"/>
      <c r="C4375" s="104"/>
      <c r="D4375" s="104"/>
      <c r="E4375" s="104"/>
      <c r="F4375" s="105"/>
      <c r="G4375" s="104"/>
      <c r="H4375" s="105"/>
      <c r="I4375" s="105"/>
      <c r="J4375" s="104"/>
    </row>
    <row r="4376" ht="33.75" spans="1:10">
      <c r="A4376" s="106" t="s">
        <v>6146</v>
      </c>
      <c r="B4376" s="106" t="s">
        <v>6147</v>
      </c>
      <c r="C4376" s="103" t="s">
        <v>1379</v>
      </c>
      <c r="D4376" s="103" t="s">
        <v>1380</v>
      </c>
      <c r="E4376" s="99" t="s">
        <v>6148</v>
      </c>
      <c r="F4376" s="103" t="s">
        <v>1375</v>
      </c>
      <c r="G4376" s="99" t="s">
        <v>6196</v>
      </c>
      <c r="H4376" s="103" t="s">
        <v>1536</v>
      </c>
      <c r="I4376" s="103" t="s">
        <v>1384</v>
      </c>
      <c r="J4376" s="99" t="s">
        <v>6166</v>
      </c>
    </row>
    <row r="4377" ht="22.5" spans="1:10">
      <c r="A4377" s="108"/>
      <c r="B4377" s="108"/>
      <c r="C4377" s="103" t="s">
        <v>1379</v>
      </c>
      <c r="D4377" s="103" t="s">
        <v>1439</v>
      </c>
      <c r="E4377" s="99" t="s">
        <v>6151</v>
      </c>
      <c r="F4377" s="103" t="s">
        <v>1375</v>
      </c>
      <c r="G4377" s="99" t="s">
        <v>1396</v>
      </c>
      <c r="H4377" s="103" t="s">
        <v>1397</v>
      </c>
      <c r="I4377" s="103" t="s">
        <v>1384</v>
      </c>
      <c r="J4377" s="99" t="s">
        <v>6152</v>
      </c>
    </row>
    <row r="4378" ht="33.75" spans="1:10">
      <c r="A4378" s="108"/>
      <c r="B4378" s="108"/>
      <c r="C4378" s="103" t="s">
        <v>1379</v>
      </c>
      <c r="D4378" s="103" t="s">
        <v>1394</v>
      </c>
      <c r="E4378" s="99" t="s">
        <v>6153</v>
      </c>
      <c r="F4378" s="103" t="s">
        <v>1375</v>
      </c>
      <c r="G4378" s="99" t="s">
        <v>1396</v>
      </c>
      <c r="H4378" s="103" t="s">
        <v>1397</v>
      </c>
      <c r="I4378" s="103" t="s">
        <v>1384</v>
      </c>
      <c r="J4378" s="99" t="s">
        <v>6154</v>
      </c>
    </row>
    <row r="4379" ht="56.25" spans="1:10">
      <c r="A4379" s="108"/>
      <c r="B4379" s="108"/>
      <c r="C4379" s="103" t="s">
        <v>1399</v>
      </c>
      <c r="D4379" s="103" t="s">
        <v>1543</v>
      </c>
      <c r="E4379" s="99" t="s">
        <v>6155</v>
      </c>
      <c r="F4379" s="103" t="s">
        <v>1375</v>
      </c>
      <c r="G4379" s="99" t="s">
        <v>6156</v>
      </c>
      <c r="H4379" s="103" t="s">
        <v>1397</v>
      </c>
      <c r="I4379" s="103" t="s">
        <v>1423</v>
      </c>
      <c r="J4379" s="99" t="s">
        <v>6156</v>
      </c>
    </row>
    <row r="4380" ht="45" spans="1:10">
      <c r="A4380" s="108"/>
      <c r="B4380" s="108"/>
      <c r="C4380" s="103" t="s">
        <v>1399</v>
      </c>
      <c r="D4380" s="103" t="s">
        <v>1503</v>
      </c>
      <c r="E4380" s="99" t="s">
        <v>6158</v>
      </c>
      <c r="F4380" s="103" t="s">
        <v>1375</v>
      </c>
      <c r="G4380" s="99" t="s">
        <v>6158</v>
      </c>
      <c r="H4380" s="103" t="s">
        <v>1397</v>
      </c>
      <c r="I4380" s="103" t="s">
        <v>1423</v>
      </c>
      <c r="J4380" s="99" t="s">
        <v>6158</v>
      </c>
    </row>
    <row r="4381" ht="33.75" spans="1:10">
      <c r="A4381" s="110"/>
      <c r="B4381" s="110"/>
      <c r="C4381" s="103" t="s">
        <v>1404</v>
      </c>
      <c r="D4381" s="103" t="s">
        <v>1405</v>
      </c>
      <c r="E4381" s="99" t="s">
        <v>1538</v>
      </c>
      <c r="F4381" s="103" t="s">
        <v>1375</v>
      </c>
      <c r="G4381" s="99" t="s">
        <v>1426</v>
      </c>
      <c r="H4381" s="103" t="s">
        <v>1397</v>
      </c>
      <c r="I4381" s="103" t="s">
        <v>1384</v>
      </c>
      <c r="J4381" s="99" t="s">
        <v>6159</v>
      </c>
    </row>
    <row r="4382" spans="1:10">
      <c r="A4382" s="99" t="s">
        <v>6197</v>
      </c>
      <c r="B4382" s="104"/>
      <c r="C4382" s="104"/>
      <c r="D4382" s="104"/>
      <c r="E4382" s="104"/>
      <c r="F4382" s="105"/>
      <c r="G4382" s="104"/>
      <c r="H4382" s="105"/>
      <c r="I4382" s="105"/>
      <c r="J4382" s="104"/>
    </row>
    <row r="4383" spans="1:10">
      <c r="A4383" s="99" t="s">
        <v>6198</v>
      </c>
      <c r="B4383" s="104"/>
      <c r="C4383" s="104"/>
      <c r="D4383" s="104"/>
      <c r="E4383" s="104"/>
      <c r="F4383" s="105"/>
      <c r="G4383" s="104"/>
      <c r="H4383" s="105"/>
      <c r="I4383" s="105"/>
      <c r="J4383" s="104"/>
    </row>
    <row r="4384" spans="1:10">
      <c r="A4384" s="99" t="s">
        <v>6199</v>
      </c>
      <c r="B4384" s="104"/>
      <c r="C4384" s="104"/>
      <c r="D4384" s="104"/>
      <c r="E4384" s="104"/>
      <c r="F4384" s="105"/>
      <c r="G4384" s="104"/>
      <c r="H4384" s="105"/>
      <c r="I4384" s="105"/>
      <c r="J4384" s="104"/>
    </row>
    <row r="4385" ht="33.75" spans="1:10">
      <c r="A4385" s="106" t="s">
        <v>6007</v>
      </c>
      <c r="B4385" s="106" t="s">
        <v>6008</v>
      </c>
      <c r="C4385" s="103" t="s">
        <v>1379</v>
      </c>
      <c r="D4385" s="103" t="s">
        <v>1439</v>
      </c>
      <c r="E4385" s="99" t="s">
        <v>6009</v>
      </c>
      <c r="F4385" s="103" t="s">
        <v>1375</v>
      </c>
      <c r="G4385" s="99" t="s">
        <v>1396</v>
      </c>
      <c r="H4385" s="103" t="s">
        <v>1397</v>
      </c>
      <c r="I4385" s="103" t="s">
        <v>1384</v>
      </c>
      <c r="J4385" s="99" t="s">
        <v>6010</v>
      </c>
    </row>
    <row r="4386" ht="33.75" spans="1:10">
      <c r="A4386" s="108"/>
      <c r="B4386" s="108"/>
      <c r="C4386" s="103" t="s">
        <v>1399</v>
      </c>
      <c r="D4386" s="103" t="s">
        <v>1400</v>
      </c>
      <c r="E4386" s="99" t="s">
        <v>6011</v>
      </c>
      <c r="F4386" s="103" t="s">
        <v>1375</v>
      </c>
      <c r="G4386" s="99" t="s">
        <v>1426</v>
      </c>
      <c r="H4386" s="103" t="s">
        <v>1397</v>
      </c>
      <c r="I4386" s="103" t="s">
        <v>1384</v>
      </c>
      <c r="J4386" s="99" t="s">
        <v>6010</v>
      </c>
    </row>
    <row r="4387" ht="33.75" spans="1:10">
      <c r="A4387" s="110"/>
      <c r="B4387" s="110"/>
      <c r="C4387" s="103" t="s">
        <v>1404</v>
      </c>
      <c r="D4387" s="103" t="s">
        <v>1405</v>
      </c>
      <c r="E4387" s="99" t="s">
        <v>1405</v>
      </c>
      <c r="F4387" s="103" t="s">
        <v>1375</v>
      </c>
      <c r="G4387" s="99" t="s">
        <v>1396</v>
      </c>
      <c r="H4387" s="103" t="s">
        <v>1397</v>
      </c>
      <c r="I4387" s="103" t="s">
        <v>1384</v>
      </c>
      <c r="J4387" s="99" t="s">
        <v>6010</v>
      </c>
    </row>
    <row r="4388" spans="1:10">
      <c r="A4388" s="106" t="s">
        <v>5996</v>
      </c>
      <c r="B4388" s="106" t="s">
        <v>5997</v>
      </c>
      <c r="C4388" s="103" t="s">
        <v>1379</v>
      </c>
      <c r="D4388" s="103" t="s">
        <v>1380</v>
      </c>
      <c r="E4388" s="99" t="s">
        <v>5998</v>
      </c>
      <c r="F4388" s="103" t="s">
        <v>1375</v>
      </c>
      <c r="G4388" s="99" t="s">
        <v>1988</v>
      </c>
      <c r="H4388" s="103" t="s">
        <v>1924</v>
      </c>
      <c r="I4388" s="103" t="s">
        <v>1384</v>
      </c>
      <c r="J4388" s="99" t="s">
        <v>5999</v>
      </c>
    </row>
    <row r="4389" ht="22.5" spans="1:10">
      <c r="A4389" s="108"/>
      <c r="B4389" s="108"/>
      <c r="C4389" s="103" t="s">
        <v>1379</v>
      </c>
      <c r="D4389" s="103" t="s">
        <v>1394</v>
      </c>
      <c r="E4389" s="99" t="s">
        <v>6000</v>
      </c>
      <c r="F4389" s="103" t="s">
        <v>1375</v>
      </c>
      <c r="G4389" s="99" t="s">
        <v>6001</v>
      </c>
      <c r="H4389" s="103" t="s">
        <v>4446</v>
      </c>
      <c r="I4389" s="103" t="s">
        <v>1384</v>
      </c>
      <c r="J4389" s="99" t="s">
        <v>6002</v>
      </c>
    </row>
    <row r="4390" ht="33.75" spans="1:10">
      <c r="A4390" s="108"/>
      <c r="B4390" s="108"/>
      <c r="C4390" s="103" t="s">
        <v>1399</v>
      </c>
      <c r="D4390" s="103" t="s">
        <v>1400</v>
      </c>
      <c r="E4390" s="99" t="s">
        <v>6003</v>
      </c>
      <c r="F4390" s="103" t="s">
        <v>1375</v>
      </c>
      <c r="G4390" s="99" t="s">
        <v>1426</v>
      </c>
      <c r="H4390" s="103" t="s">
        <v>1397</v>
      </c>
      <c r="I4390" s="103" t="s">
        <v>1384</v>
      </c>
      <c r="J4390" s="99" t="s">
        <v>6004</v>
      </c>
    </row>
    <row r="4391" ht="33.75" spans="1:10">
      <c r="A4391" s="110"/>
      <c r="B4391" s="110"/>
      <c r="C4391" s="103" t="s">
        <v>1404</v>
      </c>
      <c r="D4391" s="103" t="s">
        <v>1405</v>
      </c>
      <c r="E4391" s="99" t="s">
        <v>1693</v>
      </c>
      <c r="F4391" s="103" t="s">
        <v>1375</v>
      </c>
      <c r="G4391" s="99" t="s">
        <v>1565</v>
      </c>
      <c r="H4391" s="103" t="s">
        <v>1397</v>
      </c>
      <c r="I4391" s="103" t="s">
        <v>1384</v>
      </c>
      <c r="J4391" s="99" t="s">
        <v>6005</v>
      </c>
    </row>
    <row r="4392" ht="22.5" spans="1:10">
      <c r="A4392" s="99" t="s">
        <v>6200</v>
      </c>
      <c r="B4392" s="104"/>
      <c r="C4392" s="104"/>
      <c r="D4392" s="104"/>
      <c r="E4392" s="104"/>
      <c r="F4392" s="105"/>
      <c r="G4392" s="104"/>
      <c r="H4392" s="105"/>
      <c r="I4392" s="105"/>
      <c r="J4392" s="104"/>
    </row>
    <row r="4393" ht="67.5" spans="1:10">
      <c r="A4393" s="106" t="s">
        <v>6201</v>
      </c>
      <c r="B4393" s="106" t="s">
        <v>6202</v>
      </c>
      <c r="C4393" s="103" t="s">
        <v>1379</v>
      </c>
      <c r="D4393" s="103" t="s">
        <v>1380</v>
      </c>
      <c r="E4393" s="99" t="s">
        <v>2202</v>
      </c>
      <c r="F4393" s="103" t="s">
        <v>1487</v>
      </c>
      <c r="G4393" s="99" t="s">
        <v>1624</v>
      </c>
      <c r="H4393" s="103" t="s">
        <v>1713</v>
      </c>
      <c r="I4393" s="103" t="s">
        <v>1384</v>
      </c>
      <c r="J4393" s="99" t="s">
        <v>2204</v>
      </c>
    </row>
    <row r="4394" ht="101.25" spans="1:10">
      <c r="A4394" s="108"/>
      <c r="B4394" s="108"/>
      <c r="C4394" s="103" t="s">
        <v>1379</v>
      </c>
      <c r="D4394" s="103" t="s">
        <v>1583</v>
      </c>
      <c r="E4394" s="99" t="s">
        <v>2211</v>
      </c>
      <c r="F4394" s="103" t="s">
        <v>1841</v>
      </c>
      <c r="G4394" s="99" t="s">
        <v>1479</v>
      </c>
      <c r="H4394" s="103" t="s">
        <v>1924</v>
      </c>
      <c r="I4394" s="103" t="s">
        <v>1384</v>
      </c>
      <c r="J4394" s="99" t="s">
        <v>2213</v>
      </c>
    </row>
    <row r="4395" ht="67.5" spans="1:10">
      <c r="A4395" s="108"/>
      <c r="B4395" s="108"/>
      <c r="C4395" s="103" t="s">
        <v>1379</v>
      </c>
      <c r="D4395" s="103" t="s">
        <v>1583</v>
      </c>
      <c r="E4395" s="99" t="s">
        <v>2199</v>
      </c>
      <c r="F4395" s="103" t="s">
        <v>1375</v>
      </c>
      <c r="G4395" s="99" t="s">
        <v>1517</v>
      </c>
      <c r="H4395" s="103" t="s">
        <v>5097</v>
      </c>
      <c r="I4395" s="103" t="s">
        <v>1384</v>
      </c>
      <c r="J4395" s="99" t="s">
        <v>2201</v>
      </c>
    </row>
    <row r="4396" ht="101.25" spans="1:10">
      <c r="A4396" s="108"/>
      <c r="B4396" s="108"/>
      <c r="C4396" s="103" t="s">
        <v>1399</v>
      </c>
      <c r="D4396" s="103" t="s">
        <v>1400</v>
      </c>
      <c r="E4396" s="99" t="s">
        <v>6017</v>
      </c>
      <c r="F4396" s="103" t="s">
        <v>1375</v>
      </c>
      <c r="G4396" s="99" t="s">
        <v>1396</v>
      </c>
      <c r="H4396" s="103" t="s">
        <v>1397</v>
      </c>
      <c r="I4396" s="103" t="s">
        <v>1384</v>
      </c>
      <c r="J4396" s="99" t="s">
        <v>2213</v>
      </c>
    </row>
    <row r="4397" ht="180" spans="1:10">
      <c r="A4397" s="108"/>
      <c r="B4397" s="108"/>
      <c r="C4397" s="103" t="s">
        <v>1399</v>
      </c>
      <c r="D4397" s="103" t="s">
        <v>1400</v>
      </c>
      <c r="E4397" s="99" t="s">
        <v>6039</v>
      </c>
      <c r="F4397" s="103" t="s">
        <v>1375</v>
      </c>
      <c r="G4397" s="99" t="s">
        <v>1426</v>
      </c>
      <c r="H4397" s="103" t="s">
        <v>1397</v>
      </c>
      <c r="I4397" s="103" t="s">
        <v>1384</v>
      </c>
      <c r="J4397" s="99" t="s">
        <v>6040</v>
      </c>
    </row>
    <row r="4398" ht="180" spans="1:10">
      <c r="A4398" s="110"/>
      <c r="B4398" s="110"/>
      <c r="C4398" s="103" t="s">
        <v>1404</v>
      </c>
      <c r="D4398" s="103" t="s">
        <v>1405</v>
      </c>
      <c r="E4398" s="99" t="s">
        <v>2221</v>
      </c>
      <c r="F4398" s="103" t="s">
        <v>1487</v>
      </c>
      <c r="G4398" s="99" t="s">
        <v>1426</v>
      </c>
      <c r="H4398" s="103" t="s">
        <v>1397</v>
      </c>
      <c r="I4398" s="103" t="s">
        <v>1384</v>
      </c>
      <c r="J4398" s="99" t="s">
        <v>2222</v>
      </c>
    </row>
    <row r="4399" spans="1:10">
      <c r="A4399" s="99" t="s">
        <v>6203</v>
      </c>
      <c r="B4399" s="104"/>
      <c r="C4399" s="104"/>
      <c r="D4399" s="104"/>
      <c r="E4399" s="104"/>
      <c r="F4399" s="105"/>
      <c r="G4399" s="104"/>
      <c r="H4399" s="105"/>
      <c r="I4399" s="105"/>
      <c r="J4399" s="104"/>
    </row>
    <row r="4400" ht="22.5" spans="1:10">
      <c r="A4400" s="106" t="s">
        <v>6035</v>
      </c>
      <c r="B4400" s="106" t="s">
        <v>1542</v>
      </c>
      <c r="C4400" s="103" t="s">
        <v>1379</v>
      </c>
      <c r="D4400" s="103" t="s">
        <v>1380</v>
      </c>
      <c r="E4400" s="99" t="s">
        <v>1542</v>
      </c>
      <c r="F4400" s="103" t="s">
        <v>1375</v>
      </c>
      <c r="G4400" s="99" t="s">
        <v>1542</v>
      </c>
      <c r="H4400" s="103" t="s">
        <v>1397</v>
      </c>
      <c r="I4400" s="103" t="s">
        <v>1384</v>
      </c>
      <c r="J4400" s="99" t="s">
        <v>1542</v>
      </c>
    </row>
    <row r="4401" ht="22.5" spans="1:10">
      <c r="A4401" s="108"/>
      <c r="B4401" s="108"/>
      <c r="C4401" s="103" t="s">
        <v>1399</v>
      </c>
      <c r="D4401" s="103" t="s">
        <v>1543</v>
      </c>
      <c r="E4401" s="99" t="s">
        <v>1542</v>
      </c>
      <c r="F4401" s="103" t="s">
        <v>1375</v>
      </c>
      <c r="G4401" s="99" t="s">
        <v>1542</v>
      </c>
      <c r="H4401" s="103" t="s">
        <v>1397</v>
      </c>
      <c r="I4401" s="103" t="s">
        <v>1384</v>
      </c>
      <c r="J4401" s="99" t="s">
        <v>1542</v>
      </c>
    </row>
    <row r="4402" ht="22.5" spans="1:10">
      <c r="A4402" s="110"/>
      <c r="B4402" s="110"/>
      <c r="C4402" s="103" t="s">
        <v>1404</v>
      </c>
      <c r="D4402" s="103" t="s">
        <v>1405</v>
      </c>
      <c r="E4402" s="99" t="s">
        <v>1542</v>
      </c>
      <c r="F4402" s="103" t="s">
        <v>1375</v>
      </c>
      <c r="G4402" s="99" t="s">
        <v>1542</v>
      </c>
      <c r="H4402" s="103" t="s">
        <v>1397</v>
      </c>
      <c r="I4402" s="103" t="s">
        <v>1384</v>
      </c>
      <c r="J4402" s="99" t="s">
        <v>1542</v>
      </c>
    </row>
    <row r="4403" ht="22.5" spans="1:10">
      <c r="A4403" s="106" t="s">
        <v>6036</v>
      </c>
      <c r="B4403" s="106" t="s">
        <v>1542</v>
      </c>
      <c r="C4403" s="103" t="s">
        <v>1379</v>
      </c>
      <c r="D4403" s="103" t="s">
        <v>1380</v>
      </c>
      <c r="E4403" s="99" t="s">
        <v>1542</v>
      </c>
      <c r="F4403" s="103" t="s">
        <v>1375</v>
      </c>
      <c r="G4403" s="99" t="s">
        <v>1542</v>
      </c>
      <c r="H4403" s="103" t="s">
        <v>1397</v>
      </c>
      <c r="I4403" s="103" t="s">
        <v>1384</v>
      </c>
      <c r="J4403" s="99" t="s">
        <v>1542</v>
      </c>
    </row>
    <row r="4404" ht="22.5" spans="1:10">
      <c r="A4404" s="108"/>
      <c r="B4404" s="108"/>
      <c r="C4404" s="103" t="s">
        <v>1399</v>
      </c>
      <c r="D4404" s="103" t="s">
        <v>1543</v>
      </c>
      <c r="E4404" s="99" t="s">
        <v>1542</v>
      </c>
      <c r="F4404" s="103" t="s">
        <v>1375</v>
      </c>
      <c r="G4404" s="99" t="s">
        <v>1542</v>
      </c>
      <c r="H4404" s="103" t="s">
        <v>1397</v>
      </c>
      <c r="I4404" s="103" t="s">
        <v>1384</v>
      </c>
      <c r="J4404" s="99" t="s">
        <v>1542</v>
      </c>
    </row>
    <row r="4405" ht="22.5" spans="1:10">
      <c r="A4405" s="110"/>
      <c r="B4405" s="110"/>
      <c r="C4405" s="103" t="s">
        <v>1404</v>
      </c>
      <c r="D4405" s="103" t="s">
        <v>1405</v>
      </c>
      <c r="E4405" s="99" t="s">
        <v>1542</v>
      </c>
      <c r="F4405" s="103" t="s">
        <v>1375</v>
      </c>
      <c r="G4405" s="99" t="s">
        <v>1542</v>
      </c>
      <c r="H4405" s="103" t="s">
        <v>1397</v>
      </c>
      <c r="I4405" s="103" t="s">
        <v>1384</v>
      </c>
      <c r="J4405" s="99" t="s">
        <v>1542</v>
      </c>
    </row>
    <row r="4406" ht="67.5" spans="1:10">
      <c r="A4406" s="106" t="s">
        <v>6037</v>
      </c>
      <c r="B4406" s="106" t="s">
        <v>6204</v>
      </c>
      <c r="C4406" s="103" t="s">
        <v>1379</v>
      </c>
      <c r="D4406" s="103" t="s">
        <v>1380</v>
      </c>
      <c r="E4406" s="99" t="s">
        <v>2202</v>
      </c>
      <c r="F4406" s="103" t="s">
        <v>1487</v>
      </c>
      <c r="G4406" s="99" t="s">
        <v>1624</v>
      </c>
      <c r="H4406" s="103" t="s">
        <v>1713</v>
      </c>
      <c r="I4406" s="103" t="s">
        <v>1384</v>
      </c>
      <c r="J4406" s="99" t="s">
        <v>2204</v>
      </c>
    </row>
    <row r="4407" ht="101.25" spans="1:10">
      <c r="A4407" s="108"/>
      <c r="B4407" s="108"/>
      <c r="C4407" s="103" t="s">
        <v>1379</v>
      </c>
      <c r="D4407" s="103" t="s">
        <v>1583</v>
      </c>
      <c r="E4407" s="99" t="s">
        <v>2211</v>
      </c>
      <c r="F4407" s="103" t="s">
        <v>1841</v>
      </c>
      <c r="G4407" s="99" t="s">
        <v>1479</v>
      </c>
      <c r="H4407" s="103" t="s">
        <v>1924</v>
      </c>
      <c r="I4407" s="103" t="s">
        <v>1384</v>
      </c>
      <c r="J4407" s="99" t="s">
        <v>2213</v>
      </c>
    </row>
    <row r="4408" ht="67.5" spans="1:10">
      <c r="A4408" s="108"/>
      <c r="B4408" s="108"/>
      <c r="C4408" s="103" t="s">
        <v>1379</v>
      </c>
      <c r="D4408" s="103" t="s">
        <v>1583</v>
      </c>
      <c r="E4408" s="99" t="s">
        <v>2199</v>
      </c>
      <c r="F4408" s="103" t="s">
        <v>1375</v>
      </c>
      <c r="G4408" s="99" t="s">
        <v>1517</v>
      </c>
      <c r="H4408" s="103" t="s">
        <v>5097</v>
      </c>
      <c r="I4408" s="103" t="s">
        <v>1384</v>
      </c>
      <c r="J4408" s="99" t="s">
        <v>2201</v>
      </c>
    </row>
    <row r="4409" ht="101.25" spans="1:10">
      <c r="A4409" s="108"/>
      <c r="B4409" s="108"/>
      <c r="C4409" s="103" t="s">
        <v>1399</v>
      </c>
      <c r="D4409" s="103" t="s">
        <v>1400</v>
      </c>
      <c r="E4409" s="99" t="s">
        <v>6017</v>
      </c>
      <c r="F4409" s="103" t="s">
        <v>1375</v>
      </c>
      <c r="G4409" s="99" t="s">
        <v>1396</v>
      </c>
      <c r="H4409" s="103" t="s">
        <v>1397</v>
      </c>
      <c r="I4409" s="103" t="s">
        <v>1384</v>
      </c>
      <c r="J4409" s="99" t="s">
        <v>2213</v>
      </c>
    </row>
    <row r="4410" ht="180" spans="1:10">
      <c r="A4410" s="108"/>
      <c r="B4410" s="108"/>
      <c r="C4410" s="103" t="s">
        <v>1399</v>
      </c>
      <c r="D4410" s="103" t="s">
        <v>1400</v>
      </c>
      <c r="E4410" s="99" t="s">
        <v>6039</v>
      </c>
      <c r="F4410" s="103" t="s">
        <v>1375</v>
      </c>
      <c r="G4410" s="99" t="s">
        <v>1426</v>
      </c>
      <c r="H4410" s="103" t="s">
        <v>1397</v>
      </c>
      <c r="I4410" s="103" t="s">
        <v>1384</v>
      </c>
      <c r="J4410" s="99" t="s">
        <v>6040</v>
      </c>
    </row>
    <row r="4411" ht="180" spans="1:10">
      <c r="A4411" s="110"/>
      <c r="B4411" s="110"/>
      <c r="C4411" s="103" t="s">
        <v>1404</v>
      </c>
      <c r="D4411" s="103" t="s">
        <v>1405</v>
      </c>
      <c r="E4411" s="99" t="s">
        <v>2221</v>
      </c>
      <c r="F4411" s="103" t="s">
        <v>1487</v>
      </c>
      <c r="G4411" s="99" t="s">
        <v>1426</v>
      </c>
      <c r="H4411" s="103" t="s">
        <v>1397</v>
      </c>
      <c r="I4411" s="103" t="s">
        <v>1384</v>
      </c>
      <c r="J4411" s="99" t="s">
        <v>2222</v>
      </c>
    </row>
    <row r="4412" ht="22.5" spans="1:10">
      <c r="A4412" s="106" t="s">
        <v>6026</v>
      </c>
      <c r="B4412" s="106" t="s">
        <v>6205</v>
      </c>
      <c r="C4412" s="103" t="s">
        <v>1379</v>
      </c>
      <c r="D4412" s="103" t="s">
        <v>1380</v>
      </c>
      <c r="E4412" s="99" t="s">
        <v>6028</v>
      </c>
      <c r="F4412" s="103" t="s">
        <v>1375</v>
      </c>
      <c r="G4412" s="99" t="s">
        <v>6206</v>
      </c>
      <c r="H4412" s="103" t="s">
        <v>1511</v>
      </c>
      <c r="I4412" s="103" t="s">
        <v>1384</v>
      </c>
      <c r="J4412" s="99" t="s">
        <v>6030</v>
      </c>
    </row>
    <row r="4413" ht="33.75" spans="1:10">
      <c r="A4413" s="108"/>
      <c r="B4413" s="108"/>
      <c r="C4413" s="103" t="s">
        <v>1379</v>
      </c>
      <c r="D4413" s="103" t="s">
        <v>1380</v>
      </c>
      <c r="E4413" s="99" t="s">
        <v>6031</v>
      </c>
      <c r="F4413" s="103" t="s">
        <v>1375</v>
      </c>
      <c r="G4413" s="99" t="s">
        <v>1477</v>
      </c>
      <c r="H4413" s="103" t="s">
        <v>1388</v>
      </c>
      <c r="I4413" s="103" t="s">
        <v>1384</v>
      </c>
      <c r="J4413" s="99" t="s">
        <v>6032</v>
      </c>
    </row>
    <row r="4414" ht="146.25" spans="1:10">
      <c r="A4414" s="108"/>
      <c r="B4414" s="108"/>
      <c r="C4414" s="103" t="s">
        <v>1379</v>
      </c>
      <c r="D4414" s="103" t="s">
        <v>1380</v>
      </c>
      <c r="E4414" s="99" t="s">
        <v>4663</v>
      </c>
      <c r="F4414" s="103" t="s">
        <v>1375</v>
      </c>
      <c r="G4414" s="99" t="s">
        <v>1517</v>
      </c>
      <c r="H4414" s="103" t="s">
        <v>1470</v>
      </c>
      <c r="I4414" s="103" t="s">
        <v>1384</v>
      </c>
      <c r="J4414" s="99" t="s">
        <v>4664</v>
      </c>
    </row>
    <row r="4415" ht="135" spans="1:10">
      <c r="A4415" s="108"/>
      <c r="B4415" s="108"/>
      <c r="C4415" s="103" t="s">
        <v>1379</v>
      </c>
      <c r="D4415" s="103" t="s">
        <v>1394</v>
      </c>
      <c r="E4415" s="99" t="s">
        <v>3069</v>
      </c>
      <c r="F4415" s="103" t="s">
        <v>1375</v>
      </c>
      <c r="G4415" s="99" t="s">
        <v>1396</v>
      </c>
      <c r="H4415" s="103" t="s">
        <v>1397</v>
      </c>
      <c r="I4415" s="103" t="s">
        <v>1384</v>
      </c>
      <c r="J4415" s="99" t="s">
        <v>4644</v>
      </c>
    </row>
    <row r="4416" ht="90" spans="1:10">
      <c r="A4416" s="108"/>
      <c r="B4416" s="108"/>
      <c r="C4416" s="103" t="s">
        <v>1379</v>
      </c>
      <c r="D4416" s="103" t="s">
        <v>1394</v>
      </c>
      <c r="E4416" s="99" t="s">
        <v>1532</v>
      </c>
      <c r="F4416" s="103" t="s">
        <v>1375</v>
      </c>
      <c r="G4416" s="99" t="s">
        <v>1396</v>
      </c>
      <c r="H4416" s="103" t="s">
        <v>1397</v>
      </c>
      <c r="I4416" s="103" t="s">
        <v>1384</v>
      </c>
      <c r="J4416" s="99" t="s">
        <v>1533</v>
      </c>
    </row>
    <row r="4417" ht="213.75" spans="1:10">
      <c r="A4417" s="108"/>
      <c r="B4417" s="108"/>
      <c r="C4417" s="103" t="s">
        <v>1379</v>
      </c>
      <c r="D4417" s="103" t="s">
        <v>1394</v>
      </c>
      <c r="E4417" s="99" t="s">
        <v>5209</v>
      </c>
      <c r="F4417" s="103" t="s">
        <v>1375</v>
      </c>
      <c r="G4417" s="99" t="s">
        <v>1396</v>
      </c>
      <c r="H4417" s="103" t="s">
        <v>1397</v>
      </c>
      <c r="I4417" s="103" t="s">
        <v>1384</v>
      </c>
      <c r="J4417" s="99" t="s">
        <v>6033</v>
      </c>
    </row>
    <row r="4418" ht="112.5" spans="1:10">
      <c r="A4418" s="108"/>
      <c r="B4418" s="108"/>
      <c r="C4418" s="103" t="s">
        <v>1399</v>
      </c>
      <c r="D4418" s="103" t="s">
        <v>1400</v>
      </c>
      <c r="E4418" s="99" t="s">
        <v>2495</v>
      </c>
      <c r="F4418" s="103" t="s">
        <v>1375</v>
      </c>
      <c r="G4418" s="99" t="s">
        <v>1426</v>
      </c>
      <c r="H4418" s="103" t="s">
        <v>1397</v>
      </c>
      <c r="I4418" s="103" t="s">
        <v>1384</v>
      </c>
      <c r="J4418" s="99" t="s">
        <v>2501</v>
      </c>
    </row>
    <row r="4419" ht="78.75" spans="1:10">
      <c r="A4419" s="110"/>
      <c r="B4419" s="110"/>
      <c r="C4419" s="103" t="s">
        <v>1404</v>
      </c>
      <c r="D4419" s="103" t="s">
        <v>1405</v>
      </c>
      <c r="E4419" s="99" t="s">
        <v>6030</v>
      </c>
      <c r="F4419" s="103" t="s">
        <v>1375</v>
      </c>
      <c r="G4419" s="99" t="s">
        <v>1927</v>
      </c>
      <c r="H4419" s="103" t="s">
        <v>1397</v>
      </c>
      <c r="I4419" s="103" t="s">
        <v>1384</v>
      </c>
      <c r="J4419" s="99" t="s">
        <v>6034</v>
      </c>
    </row>
    <row r="4420" ht="90" spans="1:10">
      <c r="A4420" s="106" t="s">
        <v>1910</v>
      </c>
      <c r="B4420" s="106" t="s">
        <v>6207</v>
      </c>
      <c r="C4420" s="103" t="s">
        <v>1379</v>
      </c>
      <c r="D4420" s="103" t="s">
        <v>1439</v>
      </c>
      <c r="E4420" s="99" t="s">
        <v>6208</v>
      </c>
      <c r="F4420" s="103" t="s">
        <v>1375</v>
      </c>
      <c r="G4420" s="99" t="s">
        <v>1396</v>
      </c>
      <c r="H4420" s="103" t="s">
        <v>1397</v>
      </c>
      <c r="I4420" s="103" t="s">
        <v>1423</v>
      </c>
      <c r="J4420" s="99" t="s">
        <v>6207</v>
      </c>
    </row>
    <row r="4421" ht="90" spans="1:10">
      <c r="A4421" s="108"/>
      <c r="B4421" s="108"/>
      <c r="C4421" s="103" t="s">
        <v>1399</v>
      </c>
      <c r="D4421" s="103" t="s">
        <v>1400</v>
      </c>
      <c r="E4421" s="99" t="s">
        <v>6209</v>
      </c>
      <c r="F4421" s="103" t="s">
        <v>1375</v>
      </c>
      <c r="G4421" s="99" t="s">
        <v>1396</v>
      </c>
      <c r="H4421" s="103" t="s">
        <v>1397</v>
      </c>
      <c r="I4421" s="103" t="s">
        <v>1423</v>
      </c>
      <c r="J4421" s="99" t="s">
        <v>6207</v>
      </c>
    </row>
    <row r="4422" ht="90" spans="1:10">
      <c r="A4422" s="110"/>
      <c r="B4422" s="110"/>
      <c r="C4422" s="103" t="s">
        <v>1404</v>
      </c>
      <c r="D4422" s="103" t="s">
        <v>1405</v>
      </c>
      <c r="E4422" s="99" t="s">
        <v>1523</v>
      </c>
      <c r="F4422" s="103" t="s">
        <v>1375</v>
      </c>
      <c r="G4422" s="99" t="s">
        <v>1396</v>
      </c>
      <c r="H4422" s="103" t="s">
        <v>1397</v>
      </c>
      <c r="I4422" s="103" t="s">
        <v>1423</v>
      </c>
      <c r="J4422" s="99" t="s">
        <v>6207</v>
      </c>
    </row>
    <row r="4423" ht="22.5" spans="1:10">
      <c r="A4423" s="99" t="s">
        <v>6210</v>
      </c>
      <c r="B4423" s="104"/>
      <c r="C4423" s="104"/>
      <c r="D4423" s="104"/>
      <c r="E4423" s="104"/>
      <c r="F4423" s="105"/>
      <c r="G4423" s="104"/>
      <c r="H4423" s="105"/>
      <c r="I4423" s="105"/>
      <c r="J4423" s="104"/>
    </row>
    <row r="4424" ht="112.5" spans="1:10">
      <c r="A4424" s="106" t="s">
        <v>6045</v>
      </c>
      <c r="B4424" s="106" t="s">
        <v>6211</v>
      </c>
      <c r="C4424" s="103" t="s">
        <v>1379</v>
      </c>
      <c r="D4424" s="103" t="s">
        <v>1394</v>
      </c>
      <c r="E4424" s="99" t="s">
        <v>1926</v>
      </c>
      <c r="F4424" s="103" t="s">
        <v>1528</v>
      </c>
      <c r="G4424" s="99" t="s">
        <v>1565</v>
      </c>
      <c r="H4424" s="103" t="s">
        <v>1397</v>
      </c>
      <c r="I4424" s="103" t="s">
        <v>1384</v>
      </c>
      <c r="J4424" s="99" t="s">
        <v>1928</v>
      </c>
    </row>
    <row r="4425" ht="112.5" spans="1:10">
      <c r="A4425" s="108"/>
      <c r="B4425" s="108"/>
      <c r="C4425" s="103" t="s">
        <v>1399</v>
      </c>
      <c r="D4425" s="103" t="s">
        <v>1400</v>
      </c>
      <c r="E4425" s="99" t="s">
        <v>2495</v>
      </c>
      <c r="F4425" s="103" t="s">
        <v>1487</v>
      </c>
      <c r="G4425" s="99" t="s">
        <v>1565</v>
      </c>
      <c r="H4425" s="103" t="s">
        <v>1397</v>
      </c>
      <c r="I4425" s="103" t="s">
        <v>1384</v>
      </c>
      <c r="J4425" s="99" t="s">
        <v>2501</v>
      </c>
    </row>
    <row r="4426" ht="67.5" spans="1:10">
      <c r="A4426" s="108"/>
      <c r="B4426" s="108"/>
      <c r="C4426" s="103" t="s">
        <v>1399</v>
      </c>
      <c r="D4426" s="103" t="s">
        <v>1400</v>
      </c>
      <c r="E4426" s="99" t="s">
        <v>6047</v>
      </c>
      <c r="F4426" s="103" t="s">
        <v>1375</v>
      </c>
      <c r="G4426" s="99" t="s">
        <v>1396</v>
      </c>
      <c r="H4426" s="103" t="s">
        <v>1397</v>
      </c>
      <c r="I4426" s="103" t="s">
        <v>1384</v>
      </c>
      <c r="J4426" s="99" t="s">
        <v>6048</v>
      </c>
    </row>
    <row r="4427" ht="45" spans="1:10">
      <c r="A4427" s="110"/>
      <c r="B4427" s="110"/>
      <c r="C4427" s="103" t="s">
        <v>1404</v>
      </c>
      <c r="D4427" s="103" t="s">
        <v>1405</v>
      </c>
      <c r="E4427" s="99" t="s">
        <v>1538</v>
      </c>
      <c r="F4427" s="103" t="s">
        <v>1487</v>
      </c>
      <c r="G4427" s="99" t="s">
        <v>1565</v>
      </c>
      <c r="H4427" s="103" t="s">
        <v>1397</v>
      </c>
      <c r="I4427" s="103" t="s">
        <v>1384</v>
      </c>
      <c r="J4427" s="99" t="s">
        <v>1540</v>
      </c>
    </row>
    <row r="4428" ht="22.5" spans="1:10">
      <c r="A4428" s="99" t="s">
        <v>6212</v>
      </c>
      <c r="B4428" s="104"/>
      <c r="C4428" s="104"/>
      <c r="D4428" s="104"/>
      <c r="E4428" s="104"/>
      <c r="F4428" s="105"/>
      <c r="G4428" s="104"/>
      <c r="H4428" s="105"/>
      <c r="I4428" s="105"/>
      <c r="J4428" s="104"/>
    </row>
    <row r="4429" ht="67.5" spans="1:10">
      <c r="A4429" s="106" t="s">
        <v>1910</v>
      </c>
      <c r="B4429" s="106" t="s">
        <v>6213</v>
      </c>
      <c r="C4429" s="103" t="s">
        <v>1379</v>
      </c>
      <c r="D4429" s="103" t="s">
        <v>1439</v>
      </c>
      <c r="E4429" s="99" t="s">
        <v>6214</v>
      </c>
      <c r="F4429" s="103" t="s">
        <v>1375</v>
      </c>
      <c r="G4429" s="99" t="s">
        <v>1472</v>
      </c>
      <c r="H4429" s="103" t="s">
        <v>1397</v>
      </c>
      <c r="I4429" s="103" t="s">
        <v>1423</v>
      </c>
      <c r="J4429" s="99" t="s">
        <v>6215</v>
      </c>
    </row>
    <row r="4430" ht="67.5" spans="1:10">
      <c r="A4430" s="108"/>
      <c r="B4430" s="108"/>
      <c r="C4430" s="103" t="s">
        <v>1399</v>
      </c>
      <c r="D4430" s="103" t="s">
        <v>1503</v>
      </c>
      <c r="E4430" s="99" t="s">
        <v>6216</v>
      </c>
      <c r="F4430" s="103" t="s">
        <v>1375</v>
      </c>
      <c r="G4430" s="99" t="s">
        <v>1472</v>
      </c>
      <c r="H4430" s="103" t="s">
        <v>1397</v>
      </c>
      <c r="I4430" s="103" t="s">
        <v>1423</v>
      </c>
      <c r="J4430" s="99" t="s">
        <v>6213</v>
      </c>
    </row>
    <row r="4431" ht="67.5" spans="1:10">
      <c r="A4431" s="110"/>
      <c r="B4431" s="110"/>
      <c r="C4431" s="103" t="s">
        <v>1404</v>
      </c>
      <c r="D4431" s="103" t="s">
        <v>1405</v>
      </c>
      <c r="E4431" s="99" t="s">
        <v>1495</v>
      </c>
      <c r="F4431" s="103" t="s">
        <v>1375</v>
      </c>
      <c r="G4431" s="99" t="s">
        <v>1472</v>
      </c>
      <c r="H4431" s="103" t="s">
        <v>1397</v>
      </c>
      <c r="I4431" s="103" t="s">
        <v>1423</v>
      </c>
      <c r="J4431" s="99" t="s">
        <v>6213</v>
      </c>
    </row>
    <row r="4432" spans="1:10">
      <c r="A4432" s="106" t="s">
        <v>6217</v>
      </c>
      <c r="B4432" s="106" t="s">
        <v>5983</v>
      </c>
      <c r="C4432" s="103" t="s">
        <v>1379</v>
      </c>
      <c r="D4432" s="103" t="s">
        <v>1380</v>
      </c>
      <c r="E4432" s="99" t="s">
        <v>5984</v>
      </c>
      <c r="F4432" s="103" t="s">
        <v>1375</v>
      </c>
      <c r="G4432" s="99" t="s">
        <v>3358</v>
      </c>
      <c r="H4432" s="103" t="s">
        <v>5026</v>
      </c>
      <c r="I4432" s="103" t="s">
        <v>1384</v>
      </c>
      <c r="J4432" s="99" t="s">
        <v>1512</v>
      </c>
    </row>
    <row r="4433" spans="1:10">
      <c r="A4433" s="108"/>
      <c r="B4433" s="108"/>
      <c r="C4433" s="103" t="s">
        <v>1379</v>
      </c>
      <c r="D4433" s="103" t="s">
        <v>1439</v>
      </c>
      <c r="E4433" s="99" t="s">
        <v>5985</v>
      </c>
      <c r="F4433" s="103" t="s">
        <v>1375</v>
      </c>
      <c r="G4433" s="99" t="s">
        <v>2473</v>
      </c>
      <c r="H4433" s="103" t="s">
        <v>1775</v>
      </c>
      <c r="I4433" s="103" t="s">
        <v>1384</v>
      </c>
      <c r="J4433" s="99" t="s">
        <v>1501</v>
      </c>
    </row>
    <row r="4434" spans="1:10">
      <c r="A4434" s="108"/>
      <c r="B4434" s="108"/>
      <c r="C4434" s="103" t="s">
        <v>1379</v>
      </c>
      <c r="D4434" s="103" t="s">
        <v>1394</v>
      </c>
      <c r="E4434" s="99" t="s">
        <v>1554</v>
      </c>
      <c r="F4434" s="103" t="s">
        <v>1375</v>
      </c>
      <c r="G4434" s="99" t="s">
        <v>1396</v>
      </c>
      <c r="H4434" s="103" t="s">
        <v>1397</v>
      </c>
      <c r="I4434" s="103" t="s">
        <v>1423</v>
      </c>
      <c r="J4434" s="99" t="s">
        <v>1501</v>
      </c>
    </row>
    <row r="4435" spans="1:10">
      <c r="A4435" s="108"/>
      <c r="B4435" s="108"/>
      <c r="C4435" s="103" t="s">
        <v>1379</v>
      </c>
      <c r="D4435" s="103" t="s">
        <v>1394</v>
      </c>
      <c r="E4435" s="99" t="s">
        <v>1555</v>
      </c>
      <c r="F4435" s="103" t="s">
        <v>1375</v>
      </c>
      <c r="G4435" s="99" t="s">
        <v>1396</v>
      </c>
      <c r="H4435" s="103" t="s">
        <v>1397</v>
      </c>
      <c r="I4435" s="103" t="s">
        <v>1423</v>
      </c>
      <c r="J4435" s="99" t="s">
        <v>1501</v>
      </c>
    </row>
    <row r="4436" spans="1:10">
      <c r="A4436" s="108"/>
      <c r="B4436" s="108"/>
      <c r="C4436" s="103" t="s">
        <v>1399</v>
      </c>
      <c r="D4436" s="103" t="s">
        <v>1400</v>
      </c>
      <c r="E4436" s="99" t="s">
        <v>5986</v>
      </c>
      <c r="F4436" s="103" t="s">
        <v>1375</v>
      </c>
      <c r="G4436" s="99" t="s">
        <v>1396</v>
      </c>
      <c r="H4436" s="103" t="s">
        <v>1397</v>
      </c>
      <c r="I4436" s="103" t="s">
        <v>1423</v>
      </c>
      <c r="J4436" s="99" t="s">
        <v>1501</v>
      </c>
    </row>
    <row r="4437" spans="1:10">
      <c r="A4437" s="108"/>
      <c r="B4437" s="108"/>
      <c r="C4437" s="103" t="s">
        <v>1399</v>
      </c>
      <c r="D4437" s="103" t="s">
        <v>1503</v>
      </c>
      <c r="E4437" s="99" t="s">
        <v>5987</v>
      </c>
      <c r="F4437" s="103" t="s">
        <v>1375</v>
      </c>
      <c r="G4437" s="99" t="s">
        <v>1477</v>
      </c>
      <c r="H4437" s="103" t="s">
        <v>1505</v>
      </c>
      <c r="I4437" s="103" t="s">
        <v>1423</v>
      </c>
      <c r="J4437" s="99" t="s">
        <v>1501</v>
      </c>
    </row>
    <row r="4438" spans="1:10">
      <c r="A4438" s="110"/>
      <c r="B4438" s="110"/>
      <c r="C4438" s="103" t="s">
        <v>1404</v>
      </c>
      <c r="D4438" s="103" t="s">
        <v>1405</v>
      </c>
      <c r="E4438" s="99" t="s">
        <v>1506</v>
      </c>
      <c r="F4438" s="103" t="s">
        <v>1375</v>
      </c>
      <c r="G4438" s="99" t="s">
        <v>1396</v>
      </c>
      <c r="H4438" s="103" t="s">
        <v>1397</v>
      </c>
      <c r="I4438" s="103" t="s">
        <v>1423</v>
      </c>
      <c r="J4438" s="99" t="s">
        <v>1501</v>
      </c>
    </row>
    <row r="4439" spans="1:10">
      <c r="A4439" s="99" t="s">
        <v>6218</v>
      </c>
      <c r="B4439" s="104"/>
      <c r="C4439" s="104"/>
      <c r="D4439" s="104"/>
      <c r="E4439" s="104"/>
      <c r="F4439" s="105"/>
      <c r="G4439" s="104"/>
      <c r="H4439" s="105"/>
      <c r="I4439" s="105"/>
      <c r="J4439" s="104"/>
    </row>
    <row r="4440" spans="1:10">
      <c r="A4440" s="99" t="s">
        <v>6219</v>
      </c>
      <c r="B4440" s="104"/>
      <c r="C4440" s="104"/>
      <c r="D4440" s="104"/>
      <c r="E4440" s="104"/>
      <c r="F4440" s="105"/>
      <c r="G4440" s="104"/>
      <c r="H4440" s="105"/>
      <c r="I4440" s="105"/>
      <c r="J4440" s="104"/>
    </row>
    <row r="4441" ht="22.5" spans="1:10">
      <c r="A4441" s="106" t="s">
        <v>6087</v>
      </c>
      <c r="B4441" s="106" t="s">
        <v>6088</v>
      </c>
      <c r="C4441" s="103" t="s">
        <v>1379</v>
      </c>
      <c r="D4441" s="103" t="s">
        <v>1380</v>
      </c>
      <c r="E4441" s="99" t="s">
        <v>6089</v>
      </c>
      <c r="F4441" s="103" t="s">
        <v>1375</v>
      </c>
      <c r="G4441" s="99" t="s">
        <v>6220</v>
      </c>
      <c r="H4441" s="103" t="s">
        <v>1678</v>
      </c>
      <c r="I4441" s="103" t="s">
        <v>1384</v>
      </c>
      <c r="J4441" s="99" t="s">
        <v>6091</v>
      </c>
    </row>
    <row r="4442" ht="45" spans="1:10">
      <c r="A4442" s="108"/>
      <c r="B4442" s="108"/>
      <c r="C4442" s="103" t="s">
        <v>1379</v>
      </c>
      <c r="D4442" s="103" t="s">
        <v>1394</v>
      </c>
      <c r="E4442" s="99" t="s">
        <v>6092</v>
      </c>
      <c r="F4442" s="103" t="s">
        <v>1375</v>
      </c>
      <c r="G4442" s="99" t="s">
        <v>1396</v>
      </c>
      <c r="H4442" s="103" t="s">
        <v>1397</v>
      </c>
      <c r="I4442" s="103" t="s">
        <v>1384</v>
      </c>
      <c r="J4442" s="99" t="s">
        <v>6093</v>
      </c>
    </row>
    <row r="4443" ht="45" spans="1:10">
      <c r="A4443" s="108"/>
      <c r="B4443" s="108"/>
      <c r="C4443" s="103" t="s">
        <v>1379</v>
      </c>
      <c r="D4443" s="103" t="s">
        <v>1583</v>
      </c>
      <c r="E4443" s="99" t="s">
        <v>6094</v>
      </c>
      <c r="F4443" s="103" t="s">
        <v>1375</v>
      </c>
      <c r="G4443" s="99" t="s">
        <v>6221</v>
      </c>
      <c r="H4443" s="103" t="s">
        <v>1536</v>
      </c>
      <c r="I4443" s="103" t="s">
        <v>1384</v>
      </c>
      <c r="J4443" s="99" t="s">
        <v>6094</v>
      </c>
    </row>
    <row r="4444" ht="22.5" spans="1:10">
      <c r="A4444" s="108"/>
      <c r="B4444" s="108"/>
      <c r="C4444" s="103" t="s">
        <v>1399</v>
      </c>
      <c r="D4444" s="103" t="s">
        <v>1400</v>
      </c>
      <c r="E4444" s="99" t="s">
        <v>6096</v>
      </c>
      <c r="F4444" s="103" t="s">
        <v>1375</v>
      </c>
      <c r="G4444" s="99" t="s">
        <v>1426</v>
      </c>
      <c r="H4444" s="103" t="s">
        <v>1397</v>
      </c>
      <c r="I4444" s="103" t="s">
        <v>1384</v>
      </c>
      <c r="J4444" s="99" t="s">
        <v>6097</v>
      </c>
    </row>
    <row r="4445" ht="22.5" spans="1:10">
      <c r="A4445" s="110"/>
      <c r="B4445" s="110"/>
      <c r="C4445" s="103" t="s">
        <v>1404</v>
      </c>
      <c r="D4445" s="103" t="s">
        <v>1405</v>
      </c>
      <c r="E4445" s="99" t="s">
        <v>6098</v>
      </c>
      <c r="F4445" s="103" t="s">
        <v>1375</v>
      </c>
      <c r="G4445" s="99" t="s">
        <v>1426</v>
      </c>
      <c r="H4445" s="103" t="s">
        <v>1397</v>
      </c>
      <c r="I4445" s="103" t="s">
        <v>1384</v>
      </c>
      <c r="J4445" s="99" t="s">
        <v>6099</v>
      </c>
    </row>
    <row r="4446" spans="1:10">
      <c r="A4446" s="106" t="s">
        <v>6222</v>
      </c>
      <c r="B4446" s="106" t="s">
        <v>5983</v>
      </c>
      <c r="C4446" s="103" t="s">
        <v>1379</v>
      </c>
      <c r="D4446" s="103" t="s">
        <v>1380</v>
      </c>
      <c r="E4446" s="99" t="s">
        <v>5984</v>
      </c>
      <c r="F4446" s="103" t="s">
        <v>1375</v>
      </c>
      <c r="G4446" s="99" t="s">
        <v>3358</v>
      </c>
      <c r="H4446" s="103" t="s">
        <v>5026</v>
      </c>
      <c r="I4446" s="103" t="s">
        <v>1384</v>
      </c>
      <c r="J4446" s="99" t="s">
        <v>1512</v>
      </c>
    </row>
    <row r="4447" spans="1:10">
      <c r="A4447" s="108"/>
      <c r="B4447" s="108"/>
      <c r="C4447" s="103" t="s">
        <v>1379</v>
      </c>
      <c r="D4447" s="103" t="s">
        <v>1439</v>
      </c>
      <c r="E4447" s="99" t="s">
        <v>5985</v>
      </c>
      <c r="F4447" s="103" t="s">
        <v>1375</v>
      </c>
      <c r="G4447" s="99" t="s">
        <v>2473</v>
      </c>
      <c r="H4447" s="103" t="s">
        <v>1775</v>
      </c>
      <c r="I4447" s="103" t="s">
        <v>1384</v>
      </c>
      <c r="J4447" s="99" t="s">
        <v>1501</v>
      </c>
    </row>
    <row r="4448" spans="1:10">
      <c r="A4448" s="108"/>
      <c r="B4448" s="108"/>
      <c r="C4448" s="103" t="s">
        <v>1379</v>
      </c>
      <c r="D4448" s="103" t="s">
        <v>1394</v>
      </c>
      <c r="E4448" s="99" t="s">
        <v>1554</v>
      </c>
      <c r="F4448" s="103" t="s">
        <v>1375</v>
      </c>
      <c r="G4448" s="99" t="s">
        <v>1396</v>
      </c>
      <c r="H4448" s="103" t="s">
        <v>1397</v>
      </c>
      <c r="I4448" s="103" t="s">
        <v>1423</v>
      </c>
      <c r="J4448" s="99" t="s">
        <v>1501</v>
      </c>
    </row>
    <row r="4449" spans="1:10">
      <c r="A4449" s="108"/>
      <c r="B4449" s="108"/>
      <c r="C4449" s="103" t="s">
        <v>1379</v>
      </c>
      <c r="D4449" s="103" t="s">
        <v>1394</v>
      </c>
      <c r="E4449" s="99" t="s">
        <v>1555</v>
      </c>
      <c r="F4449" s="103" t="s">
        <v>1375</v>
      </c>
      <c r="G4449" s="99" t="s">
        <v>1396</v>
      </c>
      <c r="H4449" s="103" t="s">
        <v>1397</v>
      </c>
      <c r="I4449" s="103" t="s">
        <v>1423</v>
      </c>
      <c r="J4449" s="99" t="s">
        <v>1501</v>
      </c>
    </row>
    <row r="4450" spans="1:10">
      <c r="A4450" s="108"/>
      <c r="B4450" s="108"/>
      <c r="C4450" s="103" t="s">
        <v>1399</v>
      </c>
      <c r="D4450" s="103" t="s">
        <v>1400</v>
      </c>
      <c r="E4450" s="99" t="s">
        <v>5986</v>
      </c>
      <c r="F4450" s="103" t="s">
        <v>1375</v>
      </c>
      <c r="G4450" s="99" t="s">
        <v>1396</v>
      </c>
      <c r="H4450" s="103" t="s">
        <v>1397</v>
      </c>
      <c r="I4450" s="103" t="s">
        <v>1423</v>
      </c>
      <c r="J4450" s="99" t="s">
        <v>1501</v>
      </c>
    </row>
    <row r="4451" spans="1:10">
      <c r="A4451" s="108"/>
      <c r="B4451" s="108"/>
      <c r="C4451" s="103" t="s">
        <v>1399</v>
      </c>
      <c r="D4451" s="103" t="s">
        <v>1503</v>
      </c>
      <c r="E4451" s="99" t="s">
        <v>5987</v>
      </c>
      <c r="F4451" s="103" t="s">
        <v>1375</v>
      </c>
      <c r="G4451" s="99" t="s">
        <v>1477</v>
      </c>
      <c r="H4451" s="103" t="s">
        <v>1505</v>
      </c>
      <c r="I4451" s="103" t="s">
        <v>1423</v>
      </c>
      <c r="J4451" s="99" t="s">
        <v>1501</v>
      </c>
    </row>
    <row r="4452" spans="1:10">
      <c r="A4452" s="110"/>
      <c r="B4452" s="110"/>
      <c r="C4452" s="103" t="s">
        <v>1404</v>
      </c>
      <c r="D4452" s="103" t="s">
        <v>1405</v>
      </c>
      <c r="E4452" s="99" t="s">
        <v>1506</v>
      </c>
      <c r="F4452" s="103" t="s">
        <v>1375</v>
      </c>
      <c r="G4452" s="99" t="s">
        <v>1396</v>
      </c>
      <c r="H4452" s="103" t="s">
        <v>1397</v>
      </c>
      <c r="I4452" s="103" t="s">
        <v>1423</v>
      </c>
      <c r="J4452" s="99" t="s">
        <v>1501</v>
      </c>
    </row>
    <row r="4453" ht="22.5" spans="1:10">
      <c r="A4453" s="106" t="s">
        <v>6223</v>
      </c>
      <c r="B4453" s="106" t="s">
        <v>1542</v>
      </c>
      <c r="C4453" s="103" t="s">
        <v>1379</v>
      </c>
      <c r="D4453" s="103" t="s">
        <v>1380</v>
      </c>
      <c r="E4453" s="99" t="s">
        <v>1542</v>
      </c>
      <c r="F4453" s="103" t="s">
        <v>1375</v>
      </c>
      <c r="G4453" s="99" t="s">
        <v>1542</v>
      </c>
      <c r="H4453" s="103" t="s">
        <v>1397</v>
      </c>
      <c r="I4453" s="103" t="s">
        <v>1384</v>
      </c>
      <c r="J4453" s="99" t="s">
        <v>1542</v>
      </c>
    </row>
    <row r="4454" ht="22.5" spans="1:10">
      <c r="A4454" s="108"/>
      <c r="B4454" s="108"/>
      <c r="C4454" s="103" t="s">
        <v>1399</v>
      </c>
      <c r="D4454" s="103" t="s">
        <v>1543</v>
      </c>
      <c r="E4454" s="99" t="s">
        <v>1542</v>
      </c>
      <c r="F4454" s="103" t="s">
        <v>1375</v>
      </c>
      <c r="G4454" s="99" t="s">
        <v>1542</v>
      </c>
      <c r="H4454" s="103" t="s">
        <v>1397</v>
      </c>
      <c r="I4454" s="103" t="s">
        <v>1384</v>
      </c>
      <c r="J4454" s="99" t="s">
        <v>1542</v>
      </c>
    </row>
    <row r="4455" ht="22.5" spans="1:10">
      <c r="A4455" s="110"/>
      <c r="B4455" s="110"/>
      <c r="C4455" s="103" t="s">
        <v>1404</v>
      </c>
      <c r="D4455" s="103" t="s">
        <v>1405</v>
      </c>
      <c r="E4455" s="99" t="s">
        <v>1542</v>
      </c>
      <c r="F4455" s="103" t="s">
        <v>1375</v>
      </c>
      <c r="G4455" s="99" t="s">
        <v>1542</v>
      </c>
      <c r="H4455" s="103" t="s">
        <v>1397</v>
      </c>
      <c r="I4455" s="103" t="s">
        <v>1384</v>
      </c>
      <c r="J4455" s="99" t="s">
        <v>1542</v>
      </c>
    </row>
    <row r="4456" ht="33.75" spans="1:10">
      <c r="A4456" s="106" t="s">
        <v>6007</v>
      </c>
      <c r="B4456" s="106" t="s">
        <v>6008</v>
      </c>
      <c r="C4456" s="103" t="s">
        <v>1379</v>
      </c>
      <c r="D4456" s="103" t="s">
        <v>1439</v>
      </c>
      <c r="E4456" s="99" t="s">
        <v>6009</v>
      </c>
      <c r="F4456" s="103" t="s">
        <v>1375</v>
      </c>
      <c r="G4456" s="99" t="s">
        <v>1396</v>
      </c>
      <c r="H4456" s="103" t="s">
        <v>1397</v>
      </c>
      <c r="I4456" s="103" t="s">
        <v>1384</v>
      </c>
      <c r="J4456" s="99" t="s">
        <v>6010</v>
      </c>
    </row>
    <row r="4457" ht="33.75" spans="1:10">
      <c r="A4457" s="108"/>
      <c r="B4457" s="108"/>
      <c r="C4457" s="103" t="s">
        <v>1399</v>
      </c>
      <c r="D4457" s="103" t="s">
        <v>1400</v>
      </c>
      <c r="E4457" s="99" t="s">
        <v>6011</v>
      </c>
      <c r="F4457" s="103" t="s">
        <v>1375</v>
      </c>
      <c r="G4457" s="99" t="s">
        <v>1426</v>
      </c>
      <c r="H4457" s="103" t="s">
        <v>1397</v>
      </c>
      <c r="I4457" s="103" t="s">
        <v>1384</v>
      </c>
      <c r="J4457" s="99" t="s">
        <v>6010</v>
      </c>
    </row>
    <row r="4458" ht="33.75" spans="1:10">
      <c r="A4458" s="110"/>
      <c r="B4458" s="110"/>
      <c r="C4458" s="103" t="s">
        <v>1404</v>
      </c>
      <c r="D4458" s="103" t="s">
        <v>1405</v>
      </c>
      <c r="E4458" s="99" t="s">
        <v>1405</v>
      </c>
      <c r="F4458" s="103" t="s">
        <v>1375</v>
      </c>
      <c r="G4458" s="99" t="s">
        <v>1396</v>
      </c>
      <c r="H4458" s="103" t="s">
        <v>1397</v>
      </c>
      <c r="I4458" s="103" t="s">
        <v>1384</v>
      </c>
      <c r="J4458" s="99" t="s">
        <v>6010</v>
      </c>
    </row>
    <row r="4459" spans="1:10">
      <c r="A4459" s="99" t="s">
        <v>6224</v>
      </c>
      <c r="B4459" s="104"/>
      <c r="C4459" s="104"/>
      <c r="D4459" s="104"/>
      <c r="E4459" s="104"/>
      <c r="F4459" s="105"/>
      <c r="G4459" s="104"/>
      <c r="H4459" s="105"/>
      <c r="I4459" s="105"/>
      <c r="J4459" s="104"/>
    </row>
    <row r="4460" ht="22.5" spans="1:10">
      <c r="A4460" s="106" t="s">
        <v>6036</v>
      </c>
      <c r="B4460" s="106" t="s">
        <v>1542</v>
      </c>
      <c r="C4460" s="103" t="s">
        <v>1379</v>
      </c>
      <c r="D4460" s="103" t="s">
        <v>1380</v>
      </c>
      <c r="E4460" s="99" t="s">
        <v>1542</v>
      </c>
      <c r="F4460" s="103" t="s">
        <v>1375</v>
      </c>
      <c r="G4460" s="99" t="s">
        <v>1542</v>
      </c>
      <c r="H4460" s="103" t="s">
        <v>1397</v>
      </c>
      <c r="I4460" s="103" t="s">
        <v>1384</v>
      </c>
      <c r="J4460" s="99" t="s">
        <v>1542</v>
      </c>
    </row>
    <row r="4461" ht="22.5" spans="1:10">
      <c r="A4461" s="108"/>
      <c r="B4461" s="108"/>
      <c r="C4461" s="103" t="s">
        <v>1399</v>
      </c>
      <c r="D4461" s="103" t="s">
        <v>1543</v>
      </c>
      <c r="E4461" s="99" t="s">
        <v>1542</v>
      </c>
      <c r="F4461" s="103" t="s">
        <v>1375</v>
      </c>
      <c r="G4461" s="99" t="s">
        <v>1542</v>
      </c>
      <c r="H4461" s="103" t="s">
        <v>1397</v>
      </c>
      <c r="I4461" s="103" t="s">
        <v>1384</v>
      </c>
      <c r="J4461" s="99" t="s">
        <v>1542</v>
      </c>
    </row>
    <row r="4462" ht="22.5" spans="1:10">
      <c r="A4462" s="110"/>
      <c r="B4462" s="110"/>
      <c r="C4462" s="103" t="s">
        <v>1404</v>
      </c>
      <c r="D4462" s="103" t="s">
        <v>1405</v>
      </c>
      <c r="E4462" s="99" t="s">
        <v>1542</v>
      </c>
      <c r="F4462" s="103" t="s">
        <v>1375</v>
      </c>
      <c r="G4462" s="99" t="s">
        <v>1542</v>
      </c>
      <c r="H4462" s="103" t="s">
        <v>1397</v>
      </c>
      <c r="I4462" s="103" t="s">
        <v>1384</v>
      </c>
      <c r="J4462" s="99" t="s">
        <v>1542</v>
      </c>
    </row>
    <row r="4463" ht="90" spans="1:10">
      <c r="A4463" s="106" t="s">
        <v>6225</v>
      </c>
      <c r="B4463" s="106" t="s">
        <v>6103</v>
      </c>
      <c r="C4463" s="103" t="s">
        <v>1379</v>
      </c>
      <c r="D4463" s="103" t="s">
        <v>1380</v>
      </c>
      <c r="E4463" s="99" t="s">
        <v>6028</v>
      </c>
      <c r="F4463" s="103" t="s">
        <v>1528</v>
      </c>
      <c r="G4463" s="99" t="s">
        <v>6226</v>
      </c>
      <c r="H4463" s="103" t="s">
        <v>1511</v>
      </c>
      <c r="I4463" s="103" t="s">
        <v>1384</v>
      </c>
      <c r="J4463" s="99" t="s">
        <v>1925</v>
      </c>
    </row>
    <row r="4464" ht="146.25" spans="1:10">
      <c r="A4464" s="108"/>
      <c r="B4464" s="108"/>
      <c r="C4464" s="103" t="s">
        <v>1379</v>
      </c>
      <c r="D4464" s="103" t="s">
        <v>1380</v>
      </c>
      <c r="E4464" s="99" t="s">
        <v>4663</v>
      </c>
      <c r="F4464" s="103" t="s">
        <v>1487</v>
      </c>
      <c r="G4464" s="99" t="s">
        <v>1517</v>
      </c>
      <c r="H4464" s="103" t="s">
        <v>1470</v>
      </c>
      <c r="I4464" s="103" t="s">
        <v>1384</v>
      </c>
      <c r="J4464" s="99" t="s">
        <v>4664</v>
      </c>
    </row>
    <row r="4465" ht="135" spans="1:10">
      <c r="A4465" s="108"/>
      <c r="B4465" s="108"/>
      <c r="C4465" s="103" t="s">
        <v>1379</v>
      </c>
      <c r="D4465" s="103" t="s">
        <v>1439</v>
      </c>
      <c r="E4465" s="99" t="s">
        <v>3069</v>
      </c>
      <c r="F4465" s="103" t="s">
        <v>1528</v>
      </c>
      <c r="G4465" s="99" t="s">
        <v>1396</v>
      </c>
      <c r="H4465" s="103" t="s">
        <v>1397</v>
      </c>
      <c r="I4465" s="103" t="s">
        <v>1384</v>
      </c>
      <c r="J4465" s="99" t="s">
        <v>4644</v>
      </c>
    </row>
    <row r="4466" ht="90" spans="1:10">
      <c r="A4466" s="108"/>
      <c r="B4466" s="108"/>
      <c r="C4466" s="103" t="s">
        <v>1379</v>
      </c>
      <c r="D4466" s="103" t="s">
        <v>1439</v>
      </c>
      <c r="E4466" s="99" t="s">
        <v>1532</v>
      </c>
      <c r="F4466" s="103" t="s">
        <v>1528</v>
      </c>
      <c r="G4466" s="99" t="s">
        <v>1396</v>
      </c>
      <c r="H4466" s="103" t="s">
        <v>1397</v>
      </c>
      <c r="I4466" s="103" t="s">
        <v>1384</v>
      </c>
      <c r="J4466" s="99" t="s">
        <v>1533</v>
      </c>
    </row>
    <row r="4467" ht="168.75" spans="1:10">
      <c r="A4467" s="108"/>
      <c r="B4467" s="108"/>
      <c r="C4467" s="103" t="s">
        <v>1379</v>
      </c>
      <c r="D4467" s="103" t="s">
        <v>1439</v>
      </c>
      <c r="E4467" s="99" t="s">
        <v>5209</v>
      </c>
      <c r="F4467" s="103" t="s">
        <v>1487</v>
      </c>
      <c r="G4467" s="99" t="s">
        <v>1396</v>
      </c>
      <c r="H4467" s="103" t="s">
        <v>1397</v>
      </c>
      <c r="I4467" s="103" t="s">
        <v>1384</v>
      </c>
      <c r="J4467" s="99" t="s">
        <v>5210</v>
      </c>
    </row>
    <row r="4468" ht="112.5" spans="1:10">
      <c r="A4468" s="108"/>
      <c r="B4468" s="108"/>
      <c r="C4468" s="103" t="s">
        <v>1379</v>
      </c>
      <c r="D4468" s="103" t="s">
        <v>1394</v>
      </c>
      <c r="E4468" s="99" t="s">
        <v>1926</v>
      </c>
      <c r="F4468" s="103" t="s">
        <v>1528</v>
      </c>
      <c r="G4468" s="99" t="s">
        <v>1396</v>
      </c>
      <c r="H4468" s="103" t="s">
        <v>1397</v>
      </c>
      <c r="I4468" s="103" t="s">
        <v>1384</v>
      </c>
      <c r="J4468" s="99" t="s">
        <v>1928</v>
      </c>
    </row>
    <row r="4469" ht="112.5" spans="1:10">
      <c r="A4469" s="108"/>
      <c r="B4469" s="108"/>
      <c r="C4469" s="103" t="s">
        <v>1399</v>
      </c>
      <c r="D4469" s="103" t="s">
        <v>1400</v>
      </c>
      <c r="E4469" s="99" t="s">
        <v>2495</v>
      </c>
      <c r="F4469" s="103" t="s">
        <v>1487</v>
      </c>
      <c r="G4469" s="99" t="s">
        <v>1565</v>
      </c>
      <c r="H4469" s="103" t="s">
        <v>1397</v>
      </c>
      <c r="I4469" s="103" t="s">
        <v>1384</v>
      </c>
      <c r="J4469" s="99" t="s">
        <v>2501</v>
      </c>
    </row>
    <row r="4470" ht="45" spans="1:10">
      <c r="A4470" s="110"/>
      <c r="B4470" s="110"/>
      <c r="C4470" s="103" t="s">
        <v>1404</v>
      </c>
      <c r="D4470" s="103" t="s">
        <v>1405</v>
      </c>
      <c r="E4470" s="99" t="s">
        <v>1538</v>
      </c>
      <c r="F4470" s="103" t="s">
        <v>1487</v>
      </c>
      <c r="G4470" s="99" t="s">
        <v>1927</v>
      </c>
      <c r="H4470" s="103" t="s">
        <v>1397</v>
      </c>
      <c r="I4470" s="103" t="s">
        <v>1384</v>
      </c>
      <c r="J4470" s="99" t="s">
        <v>1540</v>
      </c>
    </row>
    <row r="4471" ht="22.5" spans="1:10">
      <c r="A4471" s="106" t="s">
        <v>6035</v>
      </c>
      <c r="B4471" s="106" t="s">
        <v>1542</v>
      </c>
      <c r="C4471" s="103" t="s">
        <v>1379</v>
      </c>
      <c r="D4471" s="103" t="s">
        <v>1380</v>
      </c>
      <c r="E4471" s="99" t="s">
        <v>1542</v>
      </c>
      <c r="F4471" s="103" t="s">
        <v>1375</v>
      </c>
      <c r="G4471" s="99" t="s">
        <v>1542</v>
      </c>
      <c r="H4471" s="103" t="s">
        <v>1397</v>
      </c>
      <c r="I4471" s="103" t="s">
        <v>1384</v>
      </c>
      <c r="J4471" s="99" t="s">
        <v>1542</v>
      </c>
    </row>
    <row r="4472" ht="22.5" spans="1:10">
      <c r="A4472" s="108"/>
      <c r="B4472" s="108"/>
      <c r="C4472" s="103" t="s">
        <v>1399</v>
      </c>
      <c r="D4472" s="103" t="s">
        <v>1543</v>
      </c>
      <c r="E4472" s="99" t="s">
        <v>1542</v>
      </c>
      <c r="F4472" s="103" t="s">
        <v>1375</v>
      </c>
      <c r="G4472" s="99" t="s">
        <v>1542</v>
      </c>
      <c r="H4472" s="103" t="s">
        <v>1397</v>
      </c>
      <c r="I4472" s="103" t="s">
        <v>1384</v>
      </c>
      <c r="J4472" s="99" t="s">
        <v>1542</v>
      </c>
    </row>
    <row r="4473" ht="22.5" spans="1:10">
      <c r="A4473" s="110"/>
      <c r="B4473" s="110"/>
      <c r="C4473" s="103" t="s">
        <v>1404</v>
      </c>
      <c r="D4473" s="103" t="s">
        <v>1405</v>
      </c>
      <c r="E4473" s="99" t="s">
        <v>1542</v>
      </c>
      <c r="F4473" s="103" t="s">
        <v>1375</v>
      </c>
      <c r="G4473" s="99" t="s">
        <v>1542</v>
      </c>
      <c r="H4473" s="103" t="s">
        <v>1397</v>
      </c>
      <c r="I4473" s="103" t="s">
        <v>1384</v>
      </c>
      <c r="J4473" s="99" t="s">
        <v>1542</v>
      </c>
    </row>
    <row r="4474" ht="33.75" spans="1:10">
      <c r="A4474" s="106" t="s">
        <v>6227</v>
      </c>
      <c r="B4474" s="106" t="s">
        <v>6228</v>
      </c>
      <c r="C4474" s="103" t="s">
        <v>1379</v>
      </c>
      <c r="D4474" s="103" t="s">
        <v>1380</v>
      </c>
      <c r="E4474" s="99" t="s">
        <v>6229</v>
      </c>
      <c r="F4474" s="103" t="s">
        <v>1375</v>
      </c>
      <c r="G4474" s="99" t="s">
        <v>6230</v>
      </c>
      <c r="H4474" s="103" t="s">
        <v>1586</v>
      </c>
      <c r="I4474" s="103" t="s">
        <v>1384</v>
      </c>
      <c r="J4474" s="99" t="s">
        <v>6231</v>
      </c>
    </row>
    <row r="4475" ht="33.75" spans="1:10">
      <c r="A4475" s="108"/>
      <c r="B4475" s="108"/>
      <c r="C4475" s="103" t="s">
        <v>1379</v>
      </c>
      <c r="D4475" s="103" t="s">
        <v>1394</v>
      </c>
      <c r="E4475" s="99" t="s">
        <v>6232</v>
      </c>
      <c r="F4475" s="103" t="s">
        <v>1375</v>
      </c>
      <c r="G4475" s="99" t="s">
        <v>1396</v>
      </c>
      <c r="H4475" s="103" t="s">
        <v>1397</v>
      </c>
      <c r="I4475" s="103" t="s">
        <v>1384</v>
      </c>
      <c r="J4475" s="99" t="s">
        <v>6233</v>
      </c>
    </row>
    <row r="4476" ht="45" spans="1:10">
      <c r="A4476" s="108"/>
      <c r="B4476" s="108"/>
      <c r="C4476" s="103" t="s">
        <v>1399</v>
      </c>
      <c r="D4476" s="103" t="s">
        <v>1503</v>
      </c>
      <c r="E4476" s="99" t="s">
        <v>6234</v>
      </c>
      <c r="F4476" s="103" t="s">
        <v>1375</v>
      </c>
      <c r="G4476" s="99" t="s">
        <v>1396</v>
      </c>
      <c r="H4476" s="103" t="s">
        <v>1397</v>
      </c>
      <c r="I4476" s="103" t="s">
        <v>1384</v>
      </c>
      <c r="J4476" s="99" t="s">
        <v>6235</v>
      </c>
    </row>
    <row r="4477" ht="33.75" spans="1:10">
      <c r="A4477" s="110"/>
      <c r="B4477" s="110"/>
      <c r="C4477" s="103" t="s">
        <v>1404</v>
      </c>
      <c r="D4477" s="103" t="s">
        <v>1405</v>
      </c>
      <c r="E4477" s="99" t="s">
        <v>6236</v>
      </c>
      <c r="F4477" s="103" t="s">
        <v>1375</v>
      </c>
      <c r="G4477" s="99" t="s">
        <v>1396</v>
      </c>
      <c r="H4477" s="103" t="s">
        <v>1397</v>
      </c>
      <c r="I4477" s="103" t="s">
        <v>1384</v>
      </c>
      <c r="J4477" s="99" t="s">
        <v>6237</v>
      </c>
    </row>
    <row r="4478" ht="78.75" spans="1:10">
      <c r="A4478" s="106" t="s">
        <v>6238</v>
      </c>
      <c r="B4478" s="106" t="s">
        <v>6106</v>
      </c>
      <c r="C4478" s="103" t="s">
        <v>1379</v>
      </c>
      <c r="D4478" s="103" t="s">
        <v>1380</v>
      </c>
      <c r="E4478" s="99" t="s">
        <v>2195</v>
      </c>
      <c r="F4478" s="103" t="s">
        <v>1487</v>
      </c>
      <c r="G4478" s="99" t="s">
        <v>2200</v>
      </c>
      <c r="H4478" s="103" t="s">
        <v>2197</v>
      </c>
      <c r="I4478" s="103" t="s">
        <v>1384</v>
      </c>
      <c r="J4478" s="99" t="s">
        <v>2198</v>
      </c>
    </row>
    <row r="4479" ht="67.5" spans="1:10">
      <c r="A4479" s="108"/>
      <c r="B4479" s="108"/>
      <c r="C4479" s="103" t="s">
        <v>1379</v>
      </c>
      <c r="D4479" s="103" t="s">
        <v>1380</v>
      </c>
      <c r="E4479" s="99" t="s">
        <v>2199</v>
      </c>
      <c r="F4479" s="103" t="s">
        <v>1487</v>
      </c>
      <c r="G4479" s="99" t="s">
        <v>2200</v>
      </c>
      <c r="H4479" s="103" t="s">
        <v>1470</v>
      </c>
      <c r="I4479" s="103" t="s">
        <v>1384</v>
      </c>
      <c r="J4479" s="99" t="s">
        <v>2201</v>
      </c>
    </row>
    <row r="4480" ht="67.5" spans="1:10">
      <c r="A4480" s="108"/>
      <c r="B4480" s="108"/>
      <c r="C4480" s="103" t="s">
        <v>1379</v>
      </c>
      <c r="D4480" s="103" t="s">
        <v>1380</v>
      </c>
      <c r="E4480" s="99" t="s">
        <v>2202</v>
      </c>
      <c r="F4480" s="103" t="s">
        <v>1487</v>
      </c>
      <c r="G4480" s="99" t="s">
        <v>6107</v>
      </c>
      <c r="H4480" s="103" t="s">
        <v>1713</v>
      </c>
      <c r="I4480" s="103" t="s">
        <v>1384</v>
      </c>
      <c r="J4480" s="99" t="s">
        <v>2204</v>
      </c>
    </row>
    <row r="4481" ht="146.25" spans="1:10">
      <c r="A4481" s="108"/>
      <c r="B4481" s="108"/>
      <c r="C4481" s="103" t="s">
        <v>1379</v>
      </c>
      <c r="D4481" s="103" t="s">
        <v>1439</v>
      </c>
      <c r="E4481" s="99" t="s">
        <v>2205</v>
      </c>
      <c r="F4481" s="103" t="s">
        <v>1487</v>
      </c>
      <c r="G4481" s="99" t="s">
        <v>2203</v>
      </c>
      <c r="H4481" s="103" t="s">
        <v>1397</v>
      </c>
      <c r="I4481" s="103" t="s">
        <v>1384</v>
      </c>
      <c r="J4481" s="99" t="s">
        <v>2206</v>
      </c>
    </row>
    <row r="4482" ht="168.75" spans="1:10">
      <c r="A4482" s="108"/>
      <c r="B4482" s="108"/>
      <c r="C4482" s="103" t="s">
        <v>1379</v>
      </c>
      <c r="D4482" s="103" t="s">
        <v>1439</v>
      </c>
      <c r="E4482" s="99" t="s">
        <v>2207</v>
      </c>
      <c r="F4482" s="103" t="s">
        <v>1487</v>
      </c>
      <c r="G4482" s="99" t="s">
        <v>6108</v>
      </c>
      <c r="H4482" s="103" t="s">
        <v>1397</v>
      </c>
      <c r="I4482" s="103" t="s">
        <v>1384</v>
      </c>
      <c r="J4482" s="99" t="s">
        <v>2208</v>
      </c>
    </row>
    <row r="4483" ht="135" spans="1:10">
      <c r="A4483" s="108"/>
      <c r="B4483" s="108"/>
      <c r="C4483" s="103" t="s">
        <v>1379</v>
      </c>
      <c r="D4483" s="103" t="s">
        <v>1439</v>
      </c>
      <c r="E4483" s="99" t="s">
        <v>2209</v>
      </c>
      <c r="F4483" s="103" t="s">
        <v>1487</v>
      </c>
      <c r="G4483" s="99" t="s">
        <v>6109</v>
      </c>
      <c r="H4483" s="103" t="s">
        <v>1397</v>
      </c>
      <c r="I4483" s="103" t="s">
        <v>1384</v>
      </c>
      <c r="J4483" s="99" t="s">
        <v>2210</v>
      </c>
    </row>
    <row r="4484" ht="101.25" spans="1:10">
      <c r="A4484" s="108"/>
      <c r="B4484" s="108"/>
      <c r="C4484" s="103" t="s">
        <v>1379</v>
      </c>
      <c r="D4484" s="103" t="s">
        <v>1583</v>
      </c>
      <c r="E4484" s="99" t="s">
        <v>2211</v>
      </c>
      <c r="F4484" s="103" t="s">
        <v>1841</v>
      </c>
      <c r="G4484" s="99" t="s">
        <v>5827</v>
      </c>
      <c r="H4484" s="103" t="s">
        <v>1924</v>
      </c>
      <c r="I4484" s="103" t="s">
        <v>1384</v>
      </c>
      <c r="J4484" s="99" t="s">
        <v>2213</v>
      </c>
    </row>
    <row r="4485" ht="90" spans="1:10">
      <c r="A4485" s="108"/>
      <c r="B4485" s="108"/>
      <c r="C4485" s="103" t="s">
        <v>1379</v>
      </c>
      <c r="D4485" s="103" t="s">
        <v>1583</v>
      </c>
      <c r="E4485" s="99" t="s">
        <v>2214</v>
      </c>
      <c r="F4485" s="103" t="s">
        <v>1841</v>
      </c>
      <c r="G4485" s="99" t="s">
        <v>4510</v>
      </c>
      <c r="H4485" s="103" t="s">
        <v>1924</v>
      </c>
      <c r="I4485" s="103" t="s">
        <v>1384</v>
      </c>
      <c r="J4485" s="99" t="s">
        <v>2216</v>
      </c>
    </row>
    <row r="4486" ht="90" spans="1:10">
      <c r="A4486" s="108"/>
      <c r="B4486" s="108"/>
      <c r="C4486" s="103" t="s">
        <v>1399</v>
      </c>
      <c r="D4486" s="103" t="s">
        <v>1503</v>
      </c>
      <c r="E4486" s="99" t="s">
        <v>6110</v>
      </c>
      <c r="F4486" s="103" t="s">
        <v>1375</v>
      </c>
      <c r="G4486" s="99" t="s">
        <v>1450</v>
      </c>
      <c r="H4486" s="103" t="s">
        <v>1397</v>
      </c>
      <c r="I4486" s="103" t="s">
        <v>1384</v>
      </c>
      <c r="J4486" s="99" t="s">
        <v>6111</v>
      </c>
    </row>
    <row r="4487" ht="180" spans="1:10">
      <c r="A4487" s="110"/>
      <c r="B4487" s="110"/>
      <c r="C4487" s="103" t="s">
        <v>1404</v>
      </c>
      <c r="D4487" s="103" t="s">
        <v>1405</v>
      </c>
      <c r="E4487" s="99" t="s">
        <v>2221</v>
      </c>
      <c r="F4487" s="103" t="s">
        <v>1487</v>
      </c>
      <c r="G4487" s="99" t="s">
        <v>1450</v>
      </c>
      <c r="H4487" s="103" t="s">
        <v>1397</v>
      </c>
      <c r="I4487" s="103" t="s">
        <v>1384</v>
      </c>
      <c r="J4487" s="99" t="s">
        <v>2222</v>
      </c>
    </row>
    <row r="4488" spans="1:10">
      <c r="A4488" s="99" t="s">
        <v>6239</v>
      </c>
      <c r="B4488" s="104"/>
      <c r="C4488" s="104"/>
      <c r="D4488" s="104"/>
      <c r="E4488" s="104"/>
      <c r="F4488" s="105"/>
      <c r="G4488" s="104"/>
      <c r="H4488" s="105"/>
      <c r="I4488" s="105"/>
      <c r="J4488" s="104"/>
    </row>
    <row r="4489" ht="112.5" spans="1:10">
      <c r="A4489" s="106" t="s">
        <v>6045</v>
      </c>
      <c r="B4489" s="106" t="s">
        <v>6240</v>
      </c>
      <c r="C4489" s="103" t="s">
        <v>1379</v>
      </c>
      <c r="D4489" s="103" t="s">
        <v>1394</v>
      </c>
      <c r="E4489" s="99" t="s">
        <v>1926</v>
      </c>
      <c r="F4489" s="103" t="s">
        <v>1528</v>
      </c>
      <c r="G4489" s="99" t="s">
        <v>1565</v>
      </c>
      <c r="H4489" s="103" t="s">
        <v>1397</v>
      </c>
      <c r="I4489" s="103" t="s">
        <v>1384</v>
      </c>
      <c r="J4489" s="99" t="s">
        <v>1928</v>
      </c>
    </row>
    <row r="4490" ht="112.5" spans="1:10">
      <c r="A4490" s="108"/>
      <c r="B4490" s="108"/>
      <c r="C4490" s="103" t="s">
        <v>1399</v>
      </c>
      <c r="D4490" s="103" t="s">
        <v>1400</v>
      </c>
      <c r="E4490" s="99" t="s">
        <v>2495</v>
      </c>
      <c r="F4490" s="103" t="s">
        <v>1487</v>
      </c>
      <c r="G4490" s="99" t="s">
        <v>1565</v>
      </c>
      <c r="H4490" s="103" t="s">
        <v>1397</v>
      </c>
      <c r="I4490" s="103" t="s">
        <v>1384</v>
      </c>
      <c r="J4490" s="99" t="s">
        <v>2501</v>
      </c>
    </row>
    <row r="4491" ht="67.5" spans="1:10">
      <c r="A4491" s="108"/>
      <c r="B4491" s="108"/>
      <c r="C4491" s="103" t="s">
        <v>1399</v>
      </c>
      <c r="D4491" s="103" t="s">
        <v>1400</v>
      </c>
      <c r="E4491" s="99" t="s">
        <v>6047</v>
      </c>
      <c r="F4491" s="103" t="s">
        <v>1375</v>
      </c>
      <c r="G4491" s="99" t="s">
        <v>1396</v>
      </c>
      <c r="H4491" s="103" t="s">
        <v>1397</v>
      </c>
      <c r="I4491" s="103" t="s">
        <v>1384</v>
      </c>
      <c r="J4491" s="99" t="s">
        <v>6048</v>
      </c>
    </row>
    <row r="4492" ht="45" spans="1:10">
      <c r="A4492" s="110"/>
      <c r="B4492" s="110"/>
      <c r="C4492" s="103" t="s">
        <v>1404</v>
      </c>
      <c r="D4492" s="103" t="s">
        <v>1405</v>
      </c>
      <c r="E4492" s="99" t="s">
        <v>1538</v>
      </c>
      <c r="F4492" s="103" t="s">
        <v>1487</v>
      </c>
      <c r="G4492" s="99" t="s">
        <v>1565</v>
      </c>
      <c r="H4492" s="103" t="s">
        <v>1397</v>
      </c>
      <c r="I4492" s="103" t="s">
        <v>1384</v>
      </c>
      <c r="J4492" s="99" t="s">
        <v>1540</v>
      </c>
    </row>
    <row r="4493" ht="33.75" spans="1:10">
      <c r="A4493" s="106" t="s">
        <v>6241</v>
      </c>
      <c r="B4493" s="106" t="s">
        <v>6242</v>
      </c>
      <c r="C4493" s="103" t="s">
        <v>1379</v>
      </c>
      <c r="D4493" s="103" t="s">
        <v>1380</v>
      </c>
      <c r="E4493" s="99" t="s">
        <v>6229</v>
      </c>
      <c r="F4493" s="103" t="s">
        <v>1375</v>
      </c>
      <c r="G4493" s="99" t="s">
        <v>6243</v>
      </c>
      <c r="H4493" s="103" t="s">
        <v>1586</v>
      </c>
      <c r="I4493" s="103" t="s">
        <v>1384</v>
      </c>
      <c r="J4493" s="99" t="s">
        <v>6231</v>
      </c>
    </row>
    <row r="4494" ht="33.75" spans="1:10">
      <c r="A4494" s="108"/>
      <c r="B4494" s="108"/>
      <c r="C4494" s="103" t="s">
        <v>1379</v>
      </c>
      <c r="D4494" s="103" t="s">
        <v>1394</v>
      </c>
      <c r="E4494" s="99" t="s">
        <v>6232</v>
      </c>
      <c r="F4494" s="103" t="s">
        <v>1375</v>
      </c>
      <c r="G4494" s="99" t="s">
        <v>1396</v>
      </c>
      <c r="H4494" s="103" t="s">
        <v>1397</v>
      </c>
      <c r="I4494" s="103" t="s">
        <v>1384</v>
      </c>
      <c r="J4494" s="99" t="s">
        <v>6233</v>
      </c>
    </row>
    <row r="4495" ht="45" spans="1:10">
      <c r="A4495" s="108"/>
      <c r="B4495" s="108"/>
      <c r="C4495" s="103" t="s">
        <v>1399</v>
      </c>
      <c r="D4495" s="103" t="s">
        <v>1503</v>
      </c>
      <c r="E4495" s="99" t="s">
        <v>6234</v>
      </c>
      <c r="F4495" s="103" t="s">
        <v>1375</v>
      </c>
      <c r="G4495" s="99" t="s">
        <v>1396</v>
      </c>
      <c r="H4495" s="103" t="s">
        <v>1397</v>
      </c>
      <c r="I4495" s="103" t="s">
        <v>1384</v>
      </c>
      <c r="J4495" s="99" t="s">
        <v>6235</v>
      </c>
    </row>
    <row r="4496" ht="33.75" spans="1:10">
      <c r="A4496" s="110"/>
      <c r="B4496" s="110"/>
      <c r="C4496" s="103" t="s">
        <v>1404</v>
      </c>
      <c r="D4496" s="103" t="s">
        <v>1405</v>
      </c>
      <c r="E4496" s="99" t="s">
        <v>6236</v>
      </c>
      <c r="F4496" s="103" t="s">
        <v>1375</v>
      </c>
      <c r="G4496" s="99" t="s">
        <v>1396</v>
      </c>
      <c r="H4496" s="103" t="s">
        <v>1397</v>
      </c>
      <c r="I4496" s="103" t="s">
        <v>1384</v>
      </c>
      <c r="J4496" s="99" t="s">
        <v>6237</v>
      </c>
    </row>
    <row r="4497" ht="22.5" spans="1:10">
      <c r="A4497" s="99" t="s">
        <v>6244</v>
      </c>
      <c r="B4497" s="104"/>
      <c r="C4497" s="104"/>
      <c r="D4497" s="104"/>
      <c r="E4497" s="104"/>
      <c r="F4497" s="105"/>
      <c r="G4497" s="104"/>
      <c r="H4497" s="105"/>
      <c r="I4497" s="105"/>
      <c r="J4497" s="104"/>
    </row>
    <row r="4498" ht="33.75" spans="1:10">
      <c r="A4498" s="106" t="s">
        <v>6245</v>
      </c>
      <c r="B4498" s="106" t="s">
        <v>6246</v>
      </c>
      <c r="C4498" s="103" t="s">
        <v>1379</v>
      </c>
      <c r="D4498" s="103" t="s">
        <v>1380</v>
      </c>
      <c r="E4498" s="99" t="s">
        <v>6229</v>
      </c>
      <c r="F4498" s="103" t="s">
        <v>1375</v>
      </c>
      <c r="G4498" s="99" t="s">
        <v>6247</v>
      </c>
      <c r="H4498" s="103" t="s">
        <v>1586</v>
      </c>
      <c r="I4498" s="103" t="s">
        <v>1384</v>
      </c>
      <c r="J4498" s="99" t="s">
        <v>6231</v>
      </c>
    </row>
    <row r="4499" ht="33.75" spans="1:10">
      <c r="A4499" s="108"/>
      <c r="B4499" s="108"/>
      <c r="C4499" s="103" t="s">
        <v>1379</v>
      </c>
      <c r="D4499" s="103" t="s">
        <v>1394</v>
      </c>
      <c r="E4499" s="99" t="s">
        <v>6232</v>
      </c>
      <c r="F4499" s="103" t="s">
        <v>1375</v>
      </c>
      <c r="G4499" s="99" t="s">
        <v>1396</v>
      </c>
      <c r="H4499" s="103" t="s">
        <v>1397</v>
      </c>
      <c r="I4499" s="103" t="s">
        <v>1384</v>
      </c>
      <c r="J4499" s="99" t="s">
        <v>6233</v>
      </c>
    </row>
    <row r="4500" ht="45" spans="1:10">
      <c r="A4500" s="108"/>
      <c r="B4500" s="108"/>
      <c r="C4500" s="103" t="s">
        <v>1399</v>
      </c>
      <c r="D4500" s="103" t="s">
        <v>1503</v>
      </c>
      <c r="E4500" s="99" t="s">
        <v>6234</v>
      </c>
      <c r="F4500" s="103" t="s">
        <v>1375</v>
      </c>
      <c r="G4500" s="99" t="s">
        <v>1396</v>
      </c>
      <c r="H4500" s="103" t="s">
        <v>1397</v>
      </c>
      <c r="I4500" s="103" t="s">
        <v>1384</v>
      </c>
      <c r="J4500" s="99" t="s">
        <v>6235</v>
      </c>
    </row>
    <row r="4501" ht="33.75" spans="1:10">
      <c r="A4501" s="110"/>
      <c r="B4501" s="110"/>
      <c r="C4501" s="103" t="s">
        <v>1404</v>
      </c>
      <c r="D4501" s="103" t="s">
        <v>1405</v>
      </c>
      <c r="E4501" s="99" t="s">
        <v>6236</v>
      </c>
      <c r="F4501" s="103" t="s">
        <v>1375</v>
      </c>
      <c r="G4501" s="99" t="s">
        <v>1396</v>
      </c>
      <c r="H4501" s="103" t="s">
        <v>1397</v>
      </c>
      <c r="I4501" s="103" t="s">
        <v>1384</v>
      </c>
      <c r="J4501" s="99" t="s">
        <v>6237</v>
      </c>
    </row>
    <row r="4502" spans="1:10">
      <c r="A4502" s="99" t="s">
        <v>6248</v>
      </c>
      <c r="B4502" s="104"/>
      <c r="C4502" s="104"/>
      <c r="D4502" s="104"/>
      <c r="E4502" s="104"/>
      <c r="F4502" s="105"/>
      <c r="G4502" s="104"/>
      <c r="H4502" s="105"/>
      <c r="I4502" s="105"/>
      <c r="J4502" s="104"/>
    </row>
    <row r="4503" spans="1:10">
      <c r="A4503" s="99" t="s">
        <v>6249</v>
      </c>
      <c r="B4503" s="104"/>
      <c r="C4503" s="104"/>
      <c r="D4503" s="104"/>
      <c r="E4503" s="104"/>
      <c r="F4503" s="105"/>
      <c r="G4503" s="104"/>
      <c r="H4503" s="105"/>
      <c r="I4503" s="105"/>
      <c r="J4503" s="104"/>
    </row>
    <row r="4504" spans="1:10">
      <c r="A4504" s="99" t="s">
        <v>6250</v>
      </c>
      <c r="B4504" s="104"/>
      <c r="C4504" s="104"/>
      <c r="D4504" s="104"/>
      <c r="E4504" s="104"/>
      <c r="F4504" s="105"/>
      <c r="G4504" s="104"/>
      <c r="H4504" s="105"/>
      <c r="I4504" s="105"/>
      <c r="J4504" s="104"/>
    </row>
    <row r="4505" spans="1:10">
      <c r="A4505" s="106" t="s">
        <v>5996</v>
      </c>
      <c r="B4505" s="106" t="s">
        <v>5997</v>
      </c>
      <c r="C4505" s="103" t="s">
        <v>1379</v>
      </c>
      <c r="D4505" s="103" t="s">
        <v>1380</v>
      </c>
      <c r="E4505" s="99" t="s">
        <v>5998</v>
      </c>
      <c r="F4505" s="103" t="s">
        <v>1375</v>
      </c>
      <c r="G4505" s="99" t="s">
        <v>1988</v>
      </c>
      <c r="H4505" s="103" t="s">
        <v>1924</v>
      </c>
      <c r="I4505" s="103" t="s">
        <v>1384</v>
      </c>
      <c r="J4505" s="99" t="s">
        <v>5999</v>
      </c>
    </row>
    <row r="4506" ht="22.5" spans="1:10">
      <c r="A4506" s="108"/>
      <c r="B4506" s="108"/>
      <c r="C4506" s="103" t="s">
        <v>1379</v>
      </c>
      <c r="D4506" s="103" t="s">
        <v>1394</v>
      </c>
      <c r="E4506" s="99" t="s">
        <v>6000</v>
      </c>
      <c r="F4506" s="103" t="s">
        <v>1375</v>
      </c>
      <c r="G4506" s="99" t="s">
        <v>6001</v>
      </c>
      <c r="H4506" s="103" t="s">
        <v>4446</v>
      </c>
      <c r="I4506" s="103" t="s">
        <v>1384</v>
      </c>
      <c r="J4506" s="99" t="s">
        <v>6002</v>
      </c>
    </row>
    <row r="4507" ht="33.75" spans="1:10">
      <c r="A4507" s="108"/>
      <c r="B4507" s="108"/>
      <c r="C4507" s="103" t="s">
        <v>1399</v>
      </c>
      <c r="D4507" s="103" t="s">
        <v>1400</v>
      </c>
      <c r="E4507" s="99" t="s">
        <v>6003</v>
      </c>
      <c r="F4507" s="103" t="s">
        <v>1375</v>
      </c>
      <c r="G4507" s="99" t="s">
        <v>1426</v>
      </c>
      <c r="H4507" s="103" t="s">
        <v>1397</v>
      </c>
      <c r="I4507" s="103" t="s">
        <v>1384</v>
      </c>
      <c r="J4507" s="99" t="s">
        <v>6004</v>
      </c>
    </row>
    <row r="4508" ht="33.75" spans="1:10">
      <c r="A4508" s="110"/>
      <c r="B4508" s="110"/>
      <c r="C4508" s="103" t="s">
        <v>1404</v>
      </c>
      <c r="D4508" s="103" t="s">
        <v>1405</v>
      </c>
      <c r="E4508" s="99" t="s">
        <v>1693</v>
      </c>
      <c r="F4508" s="103" t="s">
        <v>1375</v>
      </c>
      <c r="G4508" s="99" t="s">
        <v>1565</v>
      </c>
      <c r="H4508" s="103" t="s">
        <v>1397</v>
      </c>
      <c r="I4508" s="103" t="s">
        <v>1384</v>
      </c>
      <c r="J4508" s="99" t="s">
        <v>6005</v>
      </c>
    </row>
    <row r="4509" ht="33.75" spans="1:10">
      <c r="A4509" s="106" t="s">
        <v>6146</v>
      </c>
      <c r="B4509" s="106" t="s">
        <v>6147</v>
      </c>
      <c r="C4509" s="103" t="s">
        <v>1379</v>
      </c>
      <c r="D4509" s="103" t="s">
        <v>1380</v>
      </c>
      <c r="E4509" s="99" t="s">
        <v>6148</v>
      </c>
      <c r="F4509" s="103" t="s">
        <v>1375</v>
      </c>
      <c r="G4509" s="99" t="s">
        <v>4565</v>
      </c>
      <c r="H4509" s="103" t="s">
        <v>1536</v>
      </c>
      <c r="I4509" s="103" t="s">
        <v>1384</v>
      </c>
      <c r="J4509" s="99" t="s">
        <v>6150</v>
      </c>
    </row>
    <row r="4510" ht="33.75" spans="1:10">
      <c r="A4510" s="108"/>
      <c r="B4510" s="108"/>
      <c r="C4510" s="103" t="s">
        <v>1379</v>
      </c>
      <c r="D4510" s="103" t="s">
        <v>1394</v>
      </c>
      <c r="E4510" s="99" t="s">
        <v>6153</v>
      </c>
      <c r="F4510" s="103" t="s">
        <v>1375</v>
      </c>
      <c r="G4510" s="99" t="s">
        <v>1396</v>
      </c>
      <c r="H4510" s="103" t="s">
        <v>1397</v>
      </c>
      <c r="I4510" s="103" t="s">
        <v>1384</v>
      </c>
      <c r="J4510" s="99" t="s">
        <v>6154</v>
      </c>
    </row>
    <row r="4511" ht="45" spans="1:10">
      <c r="A4511" s="108"/>
      <c r="B4511" s="108"/>
      <c r="C4511" s="103" t="s">
        <v>1399</v>
      </c>
      <c r="D4511" s="103" t="s">
        <v>1503</v>
      </c>
      <c r="E4511" s="99" t="s">
        <v>6157</v>
      </c>
      <c r="F4511" s="103" t="s">
        <v>1375</v>
      </c>
      <c r="G4511" s="99" t="s">
        <v>1396</v>
      </c>
      <c r="H4511" s="103" t="s">
        <v>1397</v>
      </c>
      <c r="I4511" s="103" t="s">
        <v>1384</v>
      </c>
      <c r="J4511" s="99" t="s">
        <v>6158</v>
      </c>
    </row>
    <row r="4512" ht="33.75" spans="1:10">
      <c r="A4512" s="110"/>
      <c r="B4512" s="110"/>
      <c r="C4512" s="103" t="s">
        <v>1404</v>
      </c>
      <c r="D4512" s="103" t="s">
        <v>1405</v>
      </c>
      <c r="E4512" s="99" t="s">
        <v>1538</v>
      </c>
      <c r="F4512" s="103" t="s">
        <v>1375</v>
      </c>
      <c r="G4512" s="99" t="s">
        <v>1426</v>
      </c>
      <c r="H4512" s="103" t="s">
        <v>1397</v>
      </c>
      <c r="I4512" s="103" t="s">
        <v>1384</v>
      </c>
      <c r="J4512" s="99" t="s">
        <v>6159</v>
      </c>
    </row>
    <row r="4513" spans="1:10">
      <c r="A4513" s="106" t="s">
        <v>6251</v>
      </c>
      <c r="B4513" s="106" t="s">
        <v>5983</v>
      </c>
      <c r="C4513" s="103" t="s">
        <v>1379</v>
      </c>
      <c r="D4513" s="103" t="s">
        <v>1380</v>
      </c>
      <c r="E4513" s="99" t="s">
        <v>5984</v>
      </c>
      <c r="F4513" s="103" t="s">
        <v>1375</v>
      </c>
      <c r="G4513" s="99" t="s">
        <v>3358</v>
      </c>
      <c r="H4513" s="103" t="s">
        <v>5026</v>
      </c>
      <c r="I4513" s="103" t="s">
        <v>1384</v>
      </c>
      <c r="J4513" s="99" t="s">
        <v>1512</v>
      </c>
    </row>
    <row r="4514" spans="1:10">
      <c r="A4514" s="108"/>
      <c r="B4514" s="108"/>
      <c r="C4514" s="103" t="s">
        <v>1379</v>
      </c>
      <c r="D4514" s="103" t="s">
        <v>1439</v>
      </c>
      <c r="E4514" s="99" t="s">
        <v>5985</v>
      </c>
      <c r="F4514" s="103" t="s">
        <v>1375</v>
      </c>
      <c r="G4514" s="99" t="s">
        <v>2473</v>
      </c>
      <c r="H4514" s="103" t="s">
        <v>1775</v>
      </c>
      <c r="I4514" s="103" t="s">
        <v>1384</v>
      </c>
      <c r="J4514" s="99" t="s">
        <v>1501</v>
      </c>
    </row>
    <row r="4515" spans="1:10">
      <c r="A4515" s="108"/>
      <c r="B4515" s="108"/>
      <c r="C4515" s="103" t="s">
        <v>1379</v>
      </c>
      <c r="D4515" s="103" t="s">
        <v>1394</v>
      </c>
      <c r="E4515" s="99" t="s">
        <v>1554</v>
      </c>
      <c r="F4515" s="103" t="s">
        <v>1375</v>
      </c>
      <c r="G4515" s="99" t="s">
        <v>1396</v>
      </c>
      <c r="H4515" s="103" t="s">
        <v>1397</v>
      </c>
      <c r="I4515" s="103" t="s">
        <v>1423</v>
      </c>
      <c r="J4515" s="99" t="s">
        <v>1501</v>
      </c>
    </row>
    <row r="4516" spans="1:10">
      <c r="A4516" s="108"/>
      <c r="B4516" s="108"/>
      <c r="C4516" s="103" t="s">
        <v>1379</v>
      </c>
      <c r="D4516" s="103" t="s">
        <v>1394</v>
      </c>
      <c r="E4516" s="99" t="s">
        <v>1555</v>
      </c>
      <c r="F4516" s="103" t="s">
        <v>1375</v>
      </c>
      <c r="G4516" s="99" t="s">
        <v>1396</v>
      </c>
      <c r="H4516" s="103" t="s">
        <v>1397</v>
      </c>
      <c r="I4516" s="103" t="s">
        <v>1423</v>
      </c>
      <c r="J4516" s="99" t="s">
        <v>1501</v>
      </c>
    </row>
    <row r="4517" spans="1:10">
      <c r="A4517" s="108"/>
      <c r="B4517" s="108"/>
      <c r="C4517" s="103" t="s">
        <v>1399</v>
      </c>
      <c r="D4517" s="103" t="s">
        <v>1400</v>
      </c>
      <c r="E4517" s="99" t="s">
        <v>5986</v>
      </c>
      <c r="F4517" s="103" t="s">
        <v>1375</v>
      </c>
      <c r="G4517" s="99" t="s">
        <v>1396</v>
      </c>
      <c r="H4517" s="103" t="s">
        <v>1397</v>
      </c>
      <c r="I4517" s="103" t="s">
        <v>1423</v>
      </c>
      <c r="J4517" s="99" t="s">
        <v>1501</v>
      </c>
    </row>
    <row r="4518" spans="1:10">
      <c r="A4518" s="108"/>
      <c r="B4518" s="108"/>
      <c r="C4518" s="103" t="s">
        <v>1399</v>
      </c>
      <c r="D4518" s="103" t="s">
        <v>1503</v>
      </c>
      <c r="E4518" s="99" t="s">
        <v>5987</v>
      </c>
      <c r="F4518" s="103" t="s">
        <v>1375</v>
      </c>
      <c r="G4518" s="99" t="s">
        <v>1477</v>
      </c>
      <c r="H4518" s="103" t="s">
        <v>1505</v>
      </c>
      <c r="I4518" s="103" t="s">
        <v>1423</v>
      </c>
      <c r="J4518" s="99" t="s">
        <v>1501</v>
      </c>
    </row>
    <row r="4519" spans="1:10">
      <c r="A4519" s="110"/>
      <c r="B4519" s="110"/>
      <c r="C4519" s="103" t="s">
        <v>1404</v>
      </c>
      <c r="D4519" s="103" t="s">
        <v>1405</v>
      </c>
      <c r="E4519" s="99" t="s">
        <v>1506</v>
      </c>
      <c r="F4519" s="103" t="s">
        <v>1375</v>
      </c>
      <c r="G4519" s="99" t="s">
        <v>1396</v>
      </c>
      <c r="H4519" s="103" t="s">
        <v>1397</v>
      </c>
      <c r="I4519" s="103" t="s">
        <v>1423</v>
      </c>
      <c r="J4519" s="99" t="s">
        <v>1501</v>
      </c>
    </row>
    <row r="4520" ht="33.75" spans="1:10">
      <c r="A4520" s="106" t="s">
        <v>6007</v>
      </c>
      <c r="B4520" s="106" t="s">
        <v>6008</v>
      </c>
      <c r="C4520" s="103" t="s">
        <v>1379</v>
      </c>
      <c r="D4520" s="103" t="s">
        <v>1439</v>
      </c>
      <c r="E4520" s="99" t="s">
        <v>6009</v>
      </c>
      <c r="F4520" s="103" t="s">
        <v>1375</v>
      </c>
      <c r="G4520" s="99" t="s">
        <v>1396</v>
      </c>
      <c r="H4520" s="103" t="s">
        <v>1397</v>
      </c>
      <c r="I4520" s="103" t="s">
        <v>1384</v>
      </c>
      <c r="J4520" s="99" t="s">
        <v>6010</v>
      </c>
    </row>
    <row r="4521" ht="33.75" spans="1:10">
      <c r="A4521" s="108"/>
      <c r="B4521" s="108"/>
      <c r="C4521" s="103" t="s">
        <v>1399</v>
      </c>
      <c r="D4521" s="103" t="s">
        <v>1400</v>
      </c>
      <c r="E4521" s="99" t="s">
        <v>6011</v>
      </c>
      <c r="F4521" s="103" t="s">
        <v>1375</v>
      </c>
      <c r="G4521" s="99" t="s">
        <v>1426</v>
      </c>
      <c r="H4521" s="103" t="s">
        <v>1397</v>
      </c>
      <c r="I4521" s="103" t="s">
        <v>1384</v>
      </c>
      <c r="J4521" s="99" t="s">
        <v>6010</v>
      </c>
    </row>
    <row r="4522" ht="33.75" spans="1:10">
      <c r="A4522" s="110"/>
      <c r="B4522" s="110"/>
      <c r="C4522" s="103" t="s">
        <v>1404</v>
      </c>
      <c r="D4522" s="103" t="s">
        <v>1405</v>
      </c>
      <c r="E4522" s="99" t="s">
        <v>1405</v>
      </c>
      <c r="F4522" s="103" t="s">
        <v>1375</v>
      </c>
      <c r="G4522" s="99" t="s">
        <v>1396</v>
      </c>
      <c r="H4522" s="103" t="s">
        <v>1397</v>
      </c>
      <c r="I4522" s="103" t="s">
        <v>1384</v>
      </c>
      <c r="J4522" s="99" t="s">
        <v>6010</v>
      </c>
    </row>
    <row r="4523" spans="1:10">
      <c r="A4523" s="99" t="s">
        <v>6252</v>
      </c>
      <c r="B4523" s="104"/>
      <c r="C4523" s="104"/>
      <c r="D4523" s="104"/>
      <c r="E4523" s="104"/>
      <c r="F4523" s="105"/>
      <c r="G4523" s="104"/>
      <c r="H4523" s="105"/>
      <c r="I4523" s="105"/>
      <c r="J4523" s="104"/>
    </row>
    <row r="4524" ht="22.5" spans="1:10">
      <c r="A4524" s="106" t="s">
        <v>6035</v>
      </c>
      <c r="B4524" s="106" t="s">
        <v>1542</v>
      </c>
      <c r="C4524" s="103" t="s">
        <v>1379</v>
      </c>
      <c r="D4524" s="103" t="s">
        <v>1380</v>
      </c>
      <c r="E4524" s="99" t="s">
        <v>1542</v>
      </c>
      <c r="F4524" s="103" t="s">
        <v>1375</v>
      </c>
      <c r="G4524" s="99" t="s">
        <v>1542</v>
      </c>
      <c r="H4524" s="103" t="s">
        <v>1397</v>
      </c>
      <c r="I4524" s="103" t="s">
        <v>1384</v>
      </c>
      <c r="J4524" s="99" t="s">
        <v>1542</v>
      </c>
    </row>
    <row r="4525" ht="22.5" spans="1:10">
      <c r="A4525" s="108"/>
      <c r="B4525" s="108"/>
      <c r="C4525" s="103" t="s">
        <v>1399</v>
      </c>
      <c r="D4525" s="103" t="s">
        <v>1543</v>
      </c>
      <c r="E4525" s="99" t="s">
        <v>1542</v>
      </c>
      <c r="F4525" s="103" t="s">
        <v>1375</v>
      </c>
      <c r="G4525" s="99" t="s">
        <v>1542</v>
      </c>
      <c r="H4525" s="103" t="s">
        <v>1397</v>
      </c>
      <c r="I4525" s="103" t="s">
        <v>1384</v>
      </c>
      <c r="J4525" s="99" t="s">
        <v>1542</v>
      </c>
    </row>
    <row r="4526" ht="22.5" spans="1:10">
      <c r="A4526" s="110"/>
      <c r="B4526" s="110"/>
      <c r="C4526" s="103" t="s">
        <v>1404</v>
      </c>
      <c r="D4526" s="103" t="s">
        <v>1405</v>
      </c>
      <c r="E4526" s="99" t="s">
        <v>1542</v>
      </c>
      <c r="F4526" s="103" t="s">
        <v>1375</v>
      </c>
      <c r="G4526" s="99" t="s">
        <v>1542</v>
      </c>
      <c r="H4526" s="103" t="s">
        <v>1397</v>
      </c>
      <c r="I4526" s="103" t="s">
        <v>1384</v>
      </c>
      <c r="J4526" s="99" t="s">
        <v>1542</v>
      </c>
    </row>
    <row r="4527" ht="22.5" spans="1:10">
      <c r="A4527" s="106" t="s">
        <v>6026</v>
      </c>
      <c r="B4527" s="106" t="s">
        <v>6253</v>
      </c>
      <c r="C4527" s="103" t="s">
        <v>1379</v>
      </c>
      <c r="D4527" s="103" t="s">
        <v>1380</v>
      </c>
      <c r="E4527" s="99" t="s">
        <v>6028</v>
      </c>
      <c r="F4527" s="103" t="s">
        <v>1375</v>
      </c>
      <c r="G4527" s="99" t="s">
        <v>6254</v>
      </c>
      <c r="H4527" s="103" t="s">
        <v>1511</v>
      </c>
      <c r="I4527" s="103" t="s">
        <v>1384</v>
      </c>
      <c r="J4527" s="99" t="s">
        <v>6030</v>
      </c>
    </row>
    <row r="4528" ht="33.75" spans="1:10">
      <c r="A4528" s="108"/>
      <c r="B4528" s="108"/>
      <c r="C4528" s="103" t="s">
        <v>1379</v>
      </c>
      <c r="D4528" s="103" t="s">
        <v>1380</v>
      </c>
      <c r="E4528" s="99" t="s">
        <v>6031</v>
      </c>
      <c r="F4528" s="103" t="s">
        <v>1375</v>
      </c>
      <c r="G4528" s="99" t="s">
        <v>1913</v>
      </c>
      <c r="H4528" s="103" t="s">
        <v>1388</v>
      </c>
      <c r="I4528" s="103" t="s">
        <v>1384</v>
      </c>
      <c r="J4528" s="99" t="s">
        <v>6032</v>
      </c>
    </row>
    <row r="4529" ht="146.25" spans="1:10">
      <c r="A4529" s="108"/>
      <c r="B4529" s="108"/>
      <c r="C4529" s="103" t="s">
        <v>1379</v>
      </c>
      <c r="D4529" s="103" t="s">
        <v>1380</v>
      </c>
      <c r="E4529" s="99" t="s">
        <v>4663</v>
      </c>
      <c r="F4529" s="103" t="s">
        <v>1375</v>
      </c>
      <c r="G4529" s="99" t="s">
        <v>1517</v>
      </c>
      <c r="H4529" s="103" t="s">
        <v>1470</v>
      </c>
      <c r="I4529" s="103" t="s">
        <v>1384</v>
      </c>
      <c r="J4529" s="99" t="s">
        <v>4664</v>
      </c>
    </row>
    <row r="4530" ht="135" spans="1:10">
      <c r="A4530" s="108"/>
      <c r="B4530" s="108"/>
      <c r="C4530" s="103" t="s">
        <v>1379</v>
      </c>
      <c r="D4530" s="103" t="s">
        <v>1394</v>
      </c>
      <c r="E4530" s="99" t="s">
        <v>3069</v>
      </c>
      <c r="F4530" s="103" t="s">
        <v>1375</v>
      </c>
      <c r="G4530" s="99" t="s">
        <v>1396</v>
      </c>
      <c r="H4530" s="103" t="s">
        <v>1397</v>
      </c>
      <c r="I4530" s="103" t="s">
        <v>1384</v>
      </c>
      <c r="J4530" s="99" t="s">
        <v>4644</v>
      </c>
    </row>
    <row r="4531" ht="90" spans="1:10">
      <c r="A4531" s="108"/>
      <c r="B4531" s="108"/>
      <c r="C4531" s="103" t="s">
        <v>1379</v>
      </c>
      <c r="D4531" s="103" t="s">
        <v>1394</v>
      </c>
      <c r="E4531" s="99" t="s">
        <v>1532</v>
      </c>
      <c r="F4531" s="103" t="s">
        <v>1375</v>
      </c>
      <c r="G4531" s="99" t="s">
        <v>1396</v>
      </c>
      <c r="H4531" s="103" t="s">
        <v>1397</v>
      </c>
      <c r="I4531" s="103" t="s">
        <v>1384</v>
      </c>
      <c r="J4531" s="99" t="s">
        <v>1533</v>
      </c>
    </row>
    <row r="4532" ht="213.75" spans="1:10">
      <c r="A4532" s="108"/>
      <c r="B4532" s="108"/>
      <c r="C4532" s="103" t="s">
        <v>1379</v>
      </c>
      <c r="D4532" s="103" t="s">
        <v>1394</v>
      </c>
      <c r="E4532" s="99" t="s">
        <v>5209</v>
      </c>
      <c r="F4532" s="103" t="s">
        <v>1375</v>
      </c>
      <c r="G4532" s="99" t="s">
        <v>1396</v>
      </c>
      <c r="H4532" s="103" t="s">
        <v>1397</v>
      </c>
      <c r="I4532" s="103" t="s">
        <v>1384</v>
      </c>
      <c r="J4532" s="99" t="s">
        <v>6033</v>
      </c>
    </row>
    <row r="4533" ht="112.5" spans="1:10">
      <c r="A4533" s="108"/>
      <c r="B4533" s="108"/>
      <c r="C4533" s="103" t="s">
        <v>1399</v>
      </c>
      <c r="D4533" s="103" t="s">
        <v>1400</v>
      </c>
      <c r="E4533" s="99" t="s">
        <v>2495</v>
      </c>
      <c r="F4533" s="103" t="s">
        <v>1375</v>
      </c>
      <c r="G4533" s="99" t="s">
        <v>1426</v>
      </c>
      <c r="H4533" s="103" t="s">
        <v>1397</v>
      </c>
      <c r="I4533" s="103" t="s">
        <v>1384</v>
      </c>
      <c r="J4533" s="99" t="s">
        <v>2501</v>
      </c>
    </row>
    <row r="4534" ht="78.75" spans="1:10">
      <c r="A4534" s="110"/>
      <c r="B4534" s="110"/>
      <c r="C4534" s="103" t="s">
        <v>1404</v>
      </c>
      <c r="D4534" s="103" t="s">
        <v>1405</v>
      </c>
      <c r="E4534" s="99" t="s">
        <v>6030</v>
      </c>
      <c r="F4534" s="103" t="s">
        <v>1375</v>
      </c>
      <c r="G4534" s="99" t="s">
        <v>1927</v>
      </c>
      <c r="H4534" s="103" t="s">
        <v>1397</v>
      </c>
      <c r="I4534" s="103" t="s">
        <v>1384</v>
      </c>
      <c r="J4534" s="99" t="s">
        <v>6034</v>
      </c>
    </row>
    <row r="4535" ht="22.5" spans="1:10">
      <c r="A4535" s="106" t="s">
        <v>6036</v>
      </c>
      <c r="B4535" s="106" t="s">
        <v>1542</v>
      </c>
      <c r="C4535" s="103" t="s">
        <v>1379</v>
      </c>
      <c r="D4535" s="103" t="s">
        <v>1380</v>
      </c>
      <c r="E4535" s="99" t="s">
        <v>1542</v>
      </c>
      <c r="F4535" s="103" t="s">
        <v>1375</v>
      </c>
      <c r="G4535" s="99" t="s">
        <v>1542</v>
      </c>
      <c r="H4535" s="103" t="s">
        <v>1397</v>
      </c>
      <c r="I4535" s="103" t="s">
        <v>1384</v>
      </c>
      <c r="J4535" s="99" t="s">
        <v>1542</v>
      </c>
    </row>
    <row r="4536" ht="22.5" spans="1:10">
      <c r="A4536" s="108"/>
      <c r="B4536" s="108"/>
      <c r="C4536" s="103" t="s">
        <v>1399</v>
      </c>
      <c r="D4536" s="103" t="s">
        <v>1543</v>
      </c>
      <c r="E4536" s="99" t="s">
        <v>1542</v>
      </c>
      <c r="F4536" s="103" t="s">
        <v>1375</v>
      </c>
      <c r="G4536" s="99" t="s">
        <v>1542</v>
      </c>
      <c r="H4536" s="103" t="s">
        <v>1397</v>
      </c>
      <c r="I4536" s="103" t="s">
        <v>1384</v>
      </c>
      <c r="J4536" s="99" t="s">
        <v>1542</v>
      </c>
    </row>
    <row r="4537" ht="22.5" spans="1:10">
      <c r="A4537" s="110"/>
      <c r="B4537" s="110"/>
      <c r="C4537" s="103" t="s">
        <v>1404</v>
      </c>
      <c r="D4537" s="103" t="s">
        <v>1405</v>
      </c>
      <c r="E4537" s="99" t="s">
        <v>1542</v>
      </c>
      <c r="F4537" s="103" t="s">
        <v>1375</v>
      </c>
      <c r="G4537" s="99" t="s">
        <v>1542</v>
      </c>
      <c r="H4537" s="103" t="s">
        <v>1397</v>
      </c>
      <c r="I4537" s="103" t="s">
        <v>1384</v>
      </c>
      <c r="J4537" s="99" t="s">
        <v>1542</v>
      </c>
    </row>
    <row r="4538" ht="67.5" spans="1:10">
      <c r="A4538" s="106" t="s">
        <v>6037</v>
      </c>
      <c r="B4538" s="106" t="s">
        <v>6255</v>
      </c>
      <c r="C4538" s="103" t="s">
        <v>1379</v>
      </c>
      <c r="D4538" s="103" t="s">
        <v>1380</v>
      </c>
      <c r="E4538" s="99" t="s">
        <v>2202</v>
      </c>
      <c r="F4538" s="103" t="s">
        <v>1487</v>
      </c>
      <c r="G4538" s="99" t="s">
        <v>1419</v>
      </c>
      <c r="H4538" s="103" t="s">
        <v>1713</v>
      </c>
      <c r="I4538" s="103" t="s">
        <v>1384</v>
      </c>
      <c r="J4538" s="99" t="s">
        <v>2204</v>
      </c>
    </row>
    <row r="4539" ht="101.25" spans="1:10">
      <c r="A4539" s="108"/>
      <c r="B4539" s="108"/>
      <c r="C4539" s="103" t="s">
        <v>1379</v>
      </c>
      <c r="D4539" s="103" t="s">
        <v>1583</v>
      </c>
      <c r="E4539" s="99" t="s">
        <v>2211</v>
      </c>
      <c r="F4539" s="103" t="s">
        <v>1841</v>
      </c>
      <c r="G4539" s="99" t="s">
        <v>1479</v>
      </c>
      <c r="H4539" s="103" t="s">
        <v>1924</v>
      </c>
      <c r="I4539" s="103" t="s">
        <v>1384</v>
      </c>
      <c r="J4539" s="99" t="s">
        <v>2213</v>
      </c>
    </row>
    <row r="4540" ht="67.5" spans="1:10">
      <c r="A4540" s="108"/>
      <c r="B4540" s="108"/>
      <c r="C4540" s="103" t="s">
        <v>1379</v>
      </c>
      <c r="D4540" s="103" t="s">
        <v>1583</v>
      </c>
      <c r="E4540" s="99" t="s">
        <v>2199</v>
      </c>
      <c r="F4540" s="103" t="s">
        <v>1375</v>
      </c>
      <c r="G4540" s="99" t="s">
        <v>1517</v>
      </c>
      <c r="H4540" s="103" t="s">
        <v>5097</v>
      </c>
      <c r="I4540" s="103" t="s">
        <v>1384</v>
      </c>
      <c r="J4540" s="99" t="s">
        <v>2201</v>
      </c>
    </row>
    <row r="4541" ht="101.25" spans="1:10">
      <c r="A4541" s="108"/>
      <c r="B4541" s="108"/>
      <c r="C4541" s="103" t="s">
        <v>1399</v>
      </c>
      <c r="D4541" s="103" t="s">
        <v>1400</v>
      </c>
      <c r="E4541" s="99" t="s">
        <v>6017</v>
      </c>
      <c r="F4541" s="103" t="s">
        <v>1375</v>
      </c>
      <c r="G4541" s="99" t="s">
        <v>1396</v>
      </c>
      <c r="H4541" s="103" t="s">
        <v>1397</v>
      </c>
      <c r="I4541" s="103" t="s">
        <v>1384</v>
      </c>
      <c r="J4541" s="99" t="s">
        <v>2213</v>
      </c>
    </row>
    <row r="4542" ht="180" spans="1:10">
      <c r="A4542" s="108"/>
      <c r="B4542" s="108"/>
      <c r="C4542" s="103" t="s">
        <v>1399</v>
      </c>
      <c r="D4542" s="103" t="s">
        <v>1400</v>
      </c>
      <c r="E4542" s="99" t="s">
        <v>6039</v>
      </c>
      <c r="F4542" s="103" t="s">
        <v>1375</v>
      </c>
      <c r="G4542" s="99" t="s">
        <v>1426</v>
      </c>
      <c r="H4542" s="103" t="s">
        <v>1397</v>
      </c>
      <c r="I4542" s="103" t="s">
        <v>1384</v>
      </c>
      <c r="J4542" s="99" t="s">
        <v>6040</v>
      </c>
    </row>
    <row r="4543" ht="180" spans="1:10">
      <c r="A4543" s="110"/>
      <c r="B4543" s="110"/>
      <c r="C4543" s="103" t="s">
        <v>1404</v>
      </c>
      <c r="D4543" s="103" t="s">
        <v>1405</v>
      </c>
      <c r="E4543" s="99" t="s">
        <v>2221</v>
      </c>
      <c r="F4543" s="103" t="s">
        <v>1487</v>
      </c>
      <c r="G4543" s="99" t="s">
        <v>1426</v>
      </c>
      <c r="H4543" s="103" t="s">
        <v>1397</v>
      </c>
      <c r="I4543" s="103" t="s">
        <v>1384</v>
      </c>
      <c r="J4543" s="99" t="s">
        <v>2222</v>
      </c>
    </row>
    <row r="4544" ht="33.75" spans="1:10">
      <c r="A4544" s="106" t="s">
        <v>6146</v>
      </c>
      <c r="B4544" s="106" t="s">
        <v>6147</v>
      </c>
      <c r="C4544" s="103" t="s">
        <v>1379</v>
      </c>
      <c r="D4544" s="103" t="s">
        <v>1380</v>
      </c>
      <c r="E4544" s="99" t="s">
        <v>6148</v>
      </c>
      <c r="F4544" s="103" t="s">
        <v>1375</v>
      </c>
      <c r="G4544" s="99" t="s">
        <v>2534</v>
      </c>
      <c r="H4544" s="103" t="s">
        <v>1536</v>
      </c>
      <c r="I4544" s="103" t="s">
        <v>1384</v>
      </c>
      <c r="J4544" s="99" t="s">
        <v>6150</v>
      </c>
    </row>
    <row r="4545" ht="33.75" spans="1:10">
      <c r="A4545" s="108"/>
      <c r="B4545" s="108"/>
      <c r="C4545" s="103" t="s">
        <v>1379</v>
      </c>
      <c r="D4545" s="103" t="s">
        <v>1394</v>
      </c>
      <c r="E4545" s="99" t="s">
        <v>6153</v>
      </c>
      <c r="F4545" s="103" t="s">
        <v>1375</v>
      </c>
      <c r="G4545" s="99" t="s">
        <v>1396</v>
      </c>
      <c r="H4545" s="103" t="s">
        <v>1397</v>
      </c>
      <c r="I4545" s="103" t="s">
        <v>1384</v>
      </c>
      <c r="J4545" s="99" t="s">
        <v>6154</v>
      </c>
    </row>
    <row r="4546" ht="45" spans="1:10">
      <c r="A4546" s="108"/>
      <c r="B4546" s="108"/>
      <c r="C4546" s="103" t="s">
        <v>1399</v>
      </c>
      <c r="D4546" s="103" t="s">
        <v>1503</v>
      </c>
      <c r="E4546" s="99" t="s">
        <v>6157</v>
      </c>
      <c r="F4546" s="103" t="s">
        <v>1375</v>
      </c>
      <c r="G4546" s="99" t="s">
        <v>1396</v>
      </c>
      <c r="H4546" s="103" t="s">
        <v>1397</v>
      </c>
      <c r="I4546" s="103" t="s">
        <v>1384</v>
      </c>
      <c r="J4546" s="99" t="s">
        <v>6158</v>
      </c>
    </row>
    <row r="4547" ht="33.75" spans="1:10">
      <c r="A4547" s="110"/>
      <c r="B4547" s="110"/>
      <c r="C4547" s="103" t="s">
        <v>1404</v>
      </c>
      <c r="D4547" s="103" t="s">
        <v>1405</v>
      </c>
      <c r="E4547" s="99" t="s">
        <v>1538</v>
      </c>
      <c r="F4547" s="103" t="s">
        <v>1375</v>
      </c>
      <c r="G4547" s="99" t="s">
        <v>1426</v>
      </c>
      <c r="H4547" s="103" t="s">
        <v>1397</v>
      </c>
      <c r="I4547" s="103" t="s">
        <v>1384</v>
      </c>
      <c r="J4547" s="99" t="s">
        <v>6159</v>
      </c>
    </row>
    <row r="4548" spans="1:10">
      <c r="A4548" s="99" t="s">
        <v>6256</v>
      </c>
      <c r="B4548" s="104"/>
      <c r="C4548" s="104"/>
      <c r="D4548" s="104"/>
      <c r="E4548" s="104"/>
      <c r="F4548" s="105"/>
      <c r="G4548" s="104"/>
      <c r="H4548" s="105"/>
      <c r="I4548" s="105"/>
      <c r="J4548" s="104"/>
    </row>
    <row r="4549" ht="112.5" spans="1:10">
      <c r="A4549" s="106" t="s">
        <v>6045</v>
      </c>
      <c r="B4549" s="106" t="s">
        <v>6257</v>
      </c>
      <c r="C4549" s="103" t="s">
        <v>1379</v>
      </c>
      <c r="D4549" s="103" t="s">
        <v>1394</v>
      </c>
      <c r="E4549" s="99" t="s">
        <v>1926</v>
      </c>
      <c r="F4549" s="103" t="s">
        <v>1528</v>
      </c>
      <c r="G4549" s="99" t="s">
        <v>1565</v>
      </c>
      <c r="H4549" s="103" t="s">
        <v>1397</v>
      </c>
      <c r="I4549" s="103" t="s">
        <v>1384</v>
      </c>
      <c r="J4549" s="99" t="s">
        <v>1928</v>
      </c>
    </row>
    <row r="4550" ht="112.5" spans="1:10">
      <c r="A4550" s="108"/>
      <c r="B4550" s="108"/>
      <c r="C4550" s="103" t="s">
        <v>1399</v>
      </c>
      <c r="D4550" s="103" t="s">
        <v>1400</v>
      </c>
      <c r="E4550" s="99" t="s">
        <v>2495</v>
      </c>
      <c r="F4550" s="103" t="s">
        <v>1487</v>
      </c>
      <c r="G4550" s="99" t="s">
        <v>1565</v>
      </c>
      <c r="H4550" s="103" t="s">
        <v>1397</v>
      </c>
      <c r="I4550" s="103" t="s">
        <v>1384</v>
      </c>
      <c r="J4550" s="99" t="s">
        <v>2501</v>
      </c>
    </row>
    <row r="4551" ht="67.5" spans="1:10">
      <c r="A4551" s="108"/>
      <c r="B4551" s="108"/>
      <c r="C4551" s="103" t="s">
        <v>1399</v>
      </c>
      <c r="D4551" s="103" t="s">
        <v>1400</v>
      </c>
      <c r="E4551" s="99" t="s">
        <v>6047</v>
      </c>
      <c r="F4551" s="103" t="s">
        <v>1375</v>
      </c>
      <c r="G4551" s="99" t="s">
        <v>1396</v>
      </c>
      <c r="H4551" s="103" t="s">
        <v>1397</v>
      </c>
      <c r="I4551" s="103" t="s">
        <v>1384</v>
      </c>
      <c r="J4551" s="99" t="s">
        <v>6048</v>
      </c>
    </row>
    <row r="4552" ht="45" spans="1:10">
      <c r="A4552" s="110"/>
      <c r="B4552" s="110"/>
      <c r="C4552" s="103" t="s">
        <v>1404</v>
      </c>
      <c r="D4552" s="103" t="s">
        <v>1405</v>
      </c>
      <c r="E4552" s="99" t="s">
        <v>1538</v>
      </c>
      <c r="F4552" s="103" t="s">
        <v>1487</v>
      </c>
      <c r="G4552" s="99" t="s">
        <v>1565</v>
      </c>
      <c r="H4552" s="103" t="s">
        <v>1397</v>
      </c>
      <c r="I4552" s="103" t="s">
        <v>1384</v>
      </c>
      <c r="J4552" s="99" t="s">
        <v>1540</v>
      </c>
    </row>
    <row r="4553" ht="33.75" spans="1:10">
      <c r="A4553" s="106" t="s">
        <v>6146</v>
      </c>
      <c r="B4553" s="106" t="s">
        <v>6147</v>
      </c>
      <c r="C4553" s="103" t="s">
        <v>1379</v>
      </c>
      <c r="D4553" s="103" t="s">
        <v>1380</v>
      </c>
      <c r="E4553" s="99" t="s">
        <v>6148</v>
      </c>
      <c r="F4553" s="103" t="s">
        <v>1375</v>
      </c>
      <c r="G4553" s="99" t="s">
        <v>6258</v>
      </c>
      <c r="H4553" s="103" t="s">
        <v>1536</v>
      </c>
      <c r="I4553" s="103" t="s">
        <v>1384</v>
      </c>
      <c r="J4553" s="99" t="s">
        <v>6166</v>
      </c>
    </row>
    <row r="4554" ht="33.75" spans="1:10">
      <c r="A4554" s="108"/>
      <c r="B4554" s="108"/>
      <c r="C4554" s="103" t="s">
        <v>1379</v>
      </c>
      <c r="D4554" s="103" t="s">
        <v>1394</v>
      </c>
      <c r="E4554" s="99" t="s">
        <v>6153</v>
      </c>
      <c r="F4554" s="103" t="s">
        <v>1375</v>
      </c>
      <c r="G4554" s="99" t="s">
        <v>1396</v>
      </c>
      <c r="H4554" s="103" t="s">
        <v>1397</v>
      </c>
      <c r="I4554" s="103" t="s">
        <v>1384</v>
      </c>
      <c r="J4554" s="99" t="s">
        <v>6154</v>
      </c>
    </row>
    <row r="4555" ht="45" spans="1:10">
      <c r="A4555" s="108"/>
      <c r="B4555" s="108"/>
      <c r="C4555" s="103" t="s">
        <v>1399</v>
      </c>
      <c r="D4555" s="103" t="s">
        <v>1503</v>
      </c>
      <c r="E4555" s="99" t="s">
        <v>6157</v>
      </c>
      <c r="F4555" s="103" t="s">
        <v>1375</v>
      </c>
      <c r="G4555" s="99" t="s">
        <v>1396</v>
      </c>
      <c r="H4555" s="103" t="s">
        <v>1397</v>
      </c>
      <c r="I4555" s="103" t="s">
        <v>1384</v>
      </c>
      <c r="J4555" s="99" t="s">
        <v>6158</v>
      </c>
    </row>
    <row r="4556" ht="33.75" spans="1:10">
      <c r="A4556" s="110"/>
      <c r="B4556" s="110"/>
      <c r="C4556" s="103" t="s">
        <v>1404</v>
      </c>
      <c r="D4556" s="103" t="s">
        <v>1405</v>
      </c>
      <c r="E4556" s="99" t="s">
        <v>1538</v>
      </c>
      <c r="F4556" s="103" t="s">
        <v>1375</v>
      </c>
      <c r="G4556" s="99" t="s">
        <v>1426</v>
      </c>
      <c r="H4556" s="103" t="s">
        <v>1397</v>
      </c>
      <c r="I4556" s="103" t="s">
        <v>1384</v>
      </c>
      <c r="J4556" s="99" t="s">
        <v>6159</v>
      </c>
    </row>
    <row r="4557" spans="1:10">
      <c r="A4557" s="99" t="s">
        <v>6259</v>
      </c>
      <c r="B4557" s="104"/>
      <c r="C4557" s="104"/>
      <c r="D4557" s="104"/>
      <c r="E4557" s="104"/>
      <c r="F4557" s="105"/>
      <c r="G4557" s="104"/>
      <c r="H4557" s="105"/>
      <c r="I4557" s="105"/>
      <c r="J4557" s="104"/>
    </row>
    <row r="4558" spans="1:10">
      <c r="A4558" s="99" t="s">
        <v>6260</v>
      </c>
      <c r="B4558" s="104"/>
      <c r="C4558" s="104"/>
      <c r="D4558" s="104"/>
      <c r="E4558" s="104"/>
      <c r="F4558" s="105"/>
      <c r="G4558" s="104"/>
      <c r="H4558" s="105"/>
      <c r="I4558" s="105"/>
      <c r="J4558" s="104"/>
    </row>
    <row r="4559" ht="22.5" spans="1:10">
      <c r="A4559" s="106" t="s">
        <v>6035</v>
      </c>
      <c r="B4559" s="106" t="s">
        <v>1542</v>
      </c>
      <c r="C4559" s="103" t="s">
        <v>1379</v>
      </c>
      <c r="D4559" s="103" t="s">
        <v>1380</v>
      </c>
      <c r="E4559" s="99" t="s">
        <v>1542</v>
      </c>
      <c r="F4559" s="103" t="s">
        <v>1375</v>
      </c>
      <c r="G4559" s="99" t="s">
        <v>1542</v>
      </c>
      <c r="H4559" s="103" t="s">
        <v>1397</v>
      </c>
      <c r="I4559" s="103" t="s">
        <v>1384</v>
      </c>
      <c r="J4559" s="99" t="s">
        <v>1542</v>
      </c>
    </row>
    <row r="4560" ht="22.5" spans="1:10">
      <c r="A4560" s="108"/>
      <c r="B4560" s="108"/>
      <c r="C4560" s="103" t="s">
        <v>1399</v>
      </c>
      <c r="D4560" s="103" t="s">
        <v>1543</v>
      </c>
      <c r="E4560" s="99" t="s">
        <v>1542</v>
      </c>
      <c r="F4560" s="103" t="s">
        <v>1375</v>
      </c>
      <c r="G4560" s="99" t="s">
        <v>1542</v>
      </c>
      <c r="H4560" s="103" t="s">
        <v>1397</v>
      </c>
      <c r="I4560" s="103" t="s">
        <v>1384</v>
      </c>
      <c r="J4560" s="99" t="s">
        <v>1542</v>
      </c>
    </row>
    <row r="4561" ht="22.5" spans="1:10">
      <c r="A4561" s="110"/>
      <c r="B4561" s="110"/>
      <c r="C4561" s="103" t="s">
        <v>1404</v>
      </c>
      <c r="D4561" s="103" t="s">
        <v>1405</v>
      </c>
      <c r="E4561" s="99" t="s">
        <v>1542</v>
      </c>
      <c r="F4561" s="103" t="s">
        <v>1375</v>
      </c>
      <c r="G4561" s="99" t="s">
        <v>1542</v>
      </c>
      <c r="H4561" s="103" t="s">
        <v>1397</v>
      </c>
      <c r="I4561" s="103" t="s">
        <v>1384</v>
      </c>
      <c r="J4561" s="99" t="s">
        <v>1542</v>
      </c>
    </row>
    <row r="4562" ht="22.5" spans="1:10">
      <c r="A4562" s="106" t="s">
        <v>6036</v>
      </c>
      <c r="B4562" s="106" t="s">
        <v>1542</v>
      </c>
      <c r="C4562" s="103" t="s">
        <v>1379</v>
      </c>
      <c r="D4562" s="103" t="s">
        <v>1380</v>
      </c>
      <c r="E4562" s="99" t="s">
        <v>1542</v>
      </c>
      <c r="F4562" s="103" t="s">
        <v>1375</v>
      </c>
      <c r="G4562" s="99" t="s">
        <v>1542</v>
      </c>
      <c r="H4562" s="103" t="s">
        <v>1397</v>
      </c>
      <c r="I4562" s="103" t="s">
        <v>1384</v>
      </c>
      <c r="J4562" s="99" t="s">
        <v>1542</v>
      </c>
    </row>
    <row r="4563" ht="22.5" spans="1:10">
      <c r="A4563" s="108"/>
      <c r="B4563" s="108"/>
      <c r="C4563" s="103" t="s">
        <v>1399</v>
      </c>
      <c r="D4563" s="103" t="s">
        <v>1543</v>
      </c>
      <c r="E4563" s="99" t="s">
        <v>1542</v>
      </c>
      <c r="F4563" s="103" t="s">
        <v>1375</v>
      </c>
      <c r="G4563" s="99" t="s">
        <v>1542</v>
      </c>
      <c r="H4563" s="103" t="s">
        <v>1397</v>
      </c>
      <c r="I4563" s="103" t="s">
        <v>1384</v>
      </c>
      <c r="J4563" s="99" t="s">
        <v>1542</v>
      </c>
    </row>
    <row r="4564" ht="22.5" spans="1:10">
      <c r="A4564" s="110"/>
      <c r="B4564" s="110"/>
      <c r="C4564" s="103" t="s">
        <v>1404</v>
      </c>
      <c r="D4564" s="103" t="s">
        <v>1405</v>
      </c>
      <c r="E4564" s="99" t="s">
        <v>1542</v>
      </c>
      <c r="F4564" s="103" t="s">
        <v>1375</v>
      </c>
      <c r="G4564" s="99" t="s">
        <v>1542</v>
      </c>
      <c r="H4564" s="103" t="s">
        <v>1397</v>
      </c>
      <c r="I4564" s="103" t="s">
        <v>1384</v>
      </c>
      <c r="J4564" s="99" t="s">
        <v>1542</v>
      </c>
    </row>
    <row r="4565" spans="1:10">
      <c r="A4565" s="106" t="s">
        <v>6261</v>
      </c>
      <c r="B4565" s="106" t="s">
        <v>5983</v>
      </c>
      <c r="C4565" s="103" t="s">
        <v>1379</v>
      </c>
      <c r="D4565" s="103" t="s">
        <v>1380</v>
      </c>
      <c r="E4565" s="99" t="s">
        <v>5984</v>
      </c>
      <c r="F4565" s="103" t="s">
        <v>1375</v>
      </c>
      <c r="G4565" s="99" t="s">
        <v>3358</v>
      </c>
      <c r="H4565" s="103" t="s">
        <v>5026</v>
      </c>
      <c r="I4565" s="103" t="s">
        <v>1384</v>
      </c>
      <c r="J4565" s="99" t="s">
        <v>1512</v>
      </c>
    </row>
    <row r="4566" spans="1:10">
      <c r="A4566" s="108"/>
      <c r="B4566" s="108"/>
      <c r="C4566" s="103" t="s">
        <v>1379</v>
      </c>
      <c r="D4566" s="103" t="s">
        <v>1439</v>
      </c>
      <c r="E4566" s="99" t="s">
        <v>5985</v>
      </c>
      <c r="F4566" s="103" t="s">
        <v>1375</v>
      </c>
      <c r="G4566" s="99" t="s">
        <v>2473</v>
      </c>
      <c r="H4566" s="103" t="s">
        <v>1775</v>
      </c>
      <c r="I4566" s="103" t="s">
        <v>1384</v>
      </c>
      <c r="J4566" s="99" t="s">
        <v>1501</v>
      </c>
    </row>
    <row r="4567" spans="1:10">
      <c r="A4567" s="108"/>
      <c r="B4567" s="108"/>
      <c r="C4567" s="103" t="s">
        <v>1379</v>
      </c>
      <c r="D4567" s="103" t="s">
        <v>1394</v>
      </c>
      <c r="E4567" s="99" t="s">
        <v>1554</v>
      </c>
      <c r="F4567" s="103" t="s">
        <v>1375</v>
      </c>
      <c r="G4567" s="99" t="s">
        <v>1396</v>
      </c>
      <c r="H4567" s="103" t="s">
        <v>1397</v>
      </c>
      <c r="I4567" s="103" t="s">
        <v>1423</v>
      </c>
      <c r="J4567" s="99" t="s">
        <v>1501</v>
      </c>
    </row>
    <row r="4568" spans="1:10">
      <c r="A4568" s="108"/>
      <c r="B4568" s="108"/>
      <c r="C4568" s="103" t="s">
        <v>1379</v>
      </c>
      <c r="D4568" s="103" t="s">
        <v>1394</v>
      </c>
      <c r="E4568" s="99" t="s">
        <v>1555</v>
      </c>
      <c r="F4568" s="103" t="s">
        <v>1375</v>
      </c>
      <c r="G4568" s="99" t="s">
        <v>1396</v>
      </c>
      <c r="H4568" s="103" t="s">
        <v>1397</v>
      </c>
      <c r="I4568" s="103" t="s">
        <v>1423</v>
      </c>
      <c r="J4568" s="99" t="s">
        <v>1501</v>
      </c>
    </row>
    <row r="4569" spans="1:10">
      <c r="A4569" s="108"/>
      <c r="B4569" s="108"/>
      <c r="C4569" s="103" t="s">
        <v>1399</v>
      </c>
      <c r="D4569" s="103" t="s">
        <v>1400</v>
      </c>
      <c r="E4569" s="99" t="s">
        <v>5986</v>
      </c>
      <c r="F4569" s="103" t="s">
        <v>1375</v>
      </c>
      <c r="G4569" s="99" t="s">
        <v>1396</v>
      </c>
      <c r="H4569" s="103" t="s">
        <v>1397</v>
      </c>
      <c r="I4569" s="103" t="s">
        <v>1423</v>
      </c>
      <c r="J4569" s="99" t="s">
        <v>1501</v>
      </c>
    </row>
    <row r="4570" spans="1:10">
      <c r="A4570" s="108"/>
      <c r="B4570" s="108"/>
      <c r="C4570" s="103" t="s">
        <v>1399</v>
      </c>
      <c r="D4570" s="103" t="s">
        <v>1503</v>
      </c>
      <c r="E4570" s="99" t="s">
        <v>5987</v>
      </c>
      <c r="F4570" s="103" t="s">
        <v>1375</v>
      </c>
      <c r="G4570" s="99" t="s">
        <v>1477</v>
      </c>
      <c r="H4570" s="103" t="s">
        <v>1505</v>
      </c>
      <c r="I4570" s="103" t="s">
        <v>1423</v>
      </c>
      <c r="J4570" s="99" t="s">
        <v>1501</v>
      </c>
    </row>
    <row r="4571" spans="1:10">
      <c r="A4571" s="110"/>
      <c r="B4571" s="110"/>
      <c r="C4571" s="103" t="s">
        <v>1404</v>
      </c>
      <c r="D4571" s="103" t="s">
        <v>1405</v>
      </c>
      <c r="E4571" s="99" t="s">
        <v>1506</v>
      </c>
      <c r="F4571" s="103" t="s">
        <v>1375</v>
      </c>
      <c r="G4571" s="99" t="s">
        <v>1396</v>
      </c>
      <c r="H4571" s="103" t="s">
        <v>1397</v>
      </c>
      <c r="I4571" s="103" t="s">
        <v>1423</v>
      </c>
      <c r="J4571" s="99" t="s">
        <v>1501</v>
      </c>
    </row>
    <row r="4572" spans="1:10">
      <c r="A4572" s="106" t="s">
        <v>6262</v>
      </c>
      <c r="B4572" s="106" t="s">
        <v>6263</v>
      </c>
      <c r="C4572" s="103" t="s">
        <v>1379</v>
      </c>
      <c r="D4572" s="103" t="s">
        <v>1380</v>
      </c>
      <c r="E4572" s="99" t="s">
        <v>6264</v>
      </c>
      <c r="F4572" s="103" t="s">
        <v>1375</v>
      </c>
      <c r="G4572" s="99" t="s">
        <v>1988</v>
      </c>
      <c r="H4572" s="103" t="s">
        <v>1536</v>
      </c>
      <c r="I4572" s="103" t="s">
        <v>1384</v>
      </c>
      <c r="J4572" s="99" t="s">
        <v>5999</v>
      </c>
    </row>
    <row r="4573" ht="22.5" spans="1:10">
      <c r="A4573" s="108"/>
      <c r="B4573" s="108"/>
      <c r="C4573" s="103" t="s">
        <v>1379</v>
      </c>
      <c r="D4573" s="103" t="s">
        <v>1394</v>
      </c>
      <c r="E4573" s="99" t="s">
        <v>6265</v>
      </c>
      <c r="F4573" s="103" t="s">
        <v>1375</v>
      </c>
      <c r="G4573" s="99" t="s">
        <v>6001</v>
      </c>
      <c r="H4573" s="103" t="s">
        <v>4446</v>
      </c>
      <c r="I4573" s="103" t="s">
        <v>1384</v>
      </c>
      <c r="J4573" s="99" t="s">
        <v>6002</v>
      </c>
    </row>
    <row r="4574" ht="33.75" spans="1:10">
      <c r="A4574" s="108"/>
      <c r="B4574" s="108"/>
      <c r="C4574" s="103" t="s">
        <v>1399</v>
      </c>
      <c r="D4574" s="103" t="s">
        <v>1400</v>
      </c>
      <c r="E4574" s="99" t="s">
        <v>6266</v>
      </c>
      <c r="F4574" s="103" t="s">
        <v>1375</v>
      </c>
      <c r="G4574" s="99" t="s">
        <v>1426</v>
      </c>
      <c r="H4574" s="103" t="s">
        <v>1397</v>
      </c>
      <c r="I4574" s="103" t="s">
        <v>1384</v>
      </c>
      <c r="J4574" s="99" t="s">
        <v>6004</v>
      </c>
    </row>
    <row r="4575" ht="33.75" spans="1:10">
      <c r="A4575" s="110"/>
      <c r="B4575" s="110"/>
      <c r="C4575" s="103" t="s">
        <v>1404</v>
      </c>
      <c r="D4575" s="103" t="s">
        <v>1405</v>
      </c>
      <c r="E4575" s="99" t="s">
        <v>1693</v>
      </c>
      <c r="F4575" s="103" t="s">
        <v>1375</v>
      </c>
      <c r="G4575" s="99" t="s">
        <v>1565</v>
      </c>
      <c r="H4575" s="103" t="s">
        <v>1397</v>
      </c>
      <c r="I4575" s="103" t="s">
        <v>1384</v>
      </c>
      <c r="J4575" s="99" t="s">
        <v>6267</v>
      </c>
    </row>
    <row r="4576" ht="22.5" spans="1:10">
      <c r="A4576" s="99" t="s">
        <v>6268</v>
      </c>
      <c r="B4576" s="104"/>
      <c r="C4576" s="104"/>
      <c r="D4576" s="104"/>
      <c r="E4576" s="104"/>
      <c r="F4576" s="105"/>
      <c r="G4576" s="104"/>
      <c r="H4576" s="105"/>
      <c r="I4576" s="105"/>
      <c r="J4576" s="104"/>
    </row>
    <row r="4577" ht="67.5" spans="1:10">
      <c r="A4577" s="106" t="s">
        <v>6269</v>
      </c>
      <c r="B4577" s="106" t="s">
        <v>6270</v>
      </c>
      <c r="C4577" s="103" t="s">
        <v>1379</v>
      </c>
      <c r="D4577" s="103" t="s">
        <v>1380</v>
      </c>
      <c r="E4577" s="99" t="s">
        <v>5277</v>
      </c>
      <c r="F4577" s="103" t="s">
        <v>1487</v>
      </c>
      <c r="G4577" s="99" t="s">
        <v>3403</v>
      </c>
      <c r="H4577" s="103" t="s">
        <v>1713</v>
      </c>
      <c r="I4577" s="103" t="s">
        <v>1384</v>
      </c>
      <c r="J4577" s="99" t="s">
        <v>5278</v>
      </c>
    </row>
    <row r="4578" ht="67.5" spans="1:10">
      <c r="A4578" s="108"/>
      <c r="B4578" s="108"/>
      <c r="C4578" s="103" t="s">
        <v>1379</v>
      </c>
      <c r="D4578" s="103" t="s">
        <v>1380</v>
      </c>
      <c r="E4578" s="99" t="s">
        <v>2199</v>
      </c>
      <c r="F4578" s="103" t="s">
        <v>1487</v>
      </c>
      <c r="G4578" s="99" t="s">
        <v>2200</v>
      </c>
      <c r="H4578" s="103" t="s">
        <v>1470</v>
      </c>
      <c r="I4578" s="103" t="s">
        <v>1384</v>
      </c>
      <c r="J4578" s="99" t="s">
        <v>2201</v>
      </c>
    </row>
    <row r="4579" ht="168.75" spans="1:10">
      <c r="A4579" s="108"/>
      <c r="B4579" s="108"/>
      <c r="C4579" s="103" t="s">
        <v>1379</v>
      </c>
      <c r="D4579" s="103" t="s">
        <v>1439</v>
      </c>
      <c r="E4579" s="99" t="s">
        <v>2207</v>
      </c>
      <c r="F4579" s="103" t="s">
        <v>1487</v>
      </c>
      <c r="G4579" s="99" t="s">
        <v>6109</v>
      </c>
      <c r="H4579" s="103" t="s">
        <v>1397</v>
      </c>
      <c r="I4579" s="103" t="s">
        <v>1384</v>
      </c>
      <c r="J4579" s="99" t="s">
        <v>2208</v>
      </c>
    </row>
    <row r="4580" ht="135" spans="1:10">
      <c r="A4580" s="108"/>
      <c r="B4580" s="108"/>
      <c r="C4580" s="103" t="s">
        <v>1379</v>
      </c>
      <c r="D4580" s="103" t="s">
        <v>1439</v>
      </c>
      <c r="E4580" s="99" t="s">
        <v>2209</v>
      </c>
      <c r="F4580" s="103" t="s">
        <v>1487</v>
      </c>
      <c r="G4580" s="99" t="s">
        <v>6108</v>
      </c>
      <c r="H4580" s="103" t="s">
        <v>1397</v>
      </c>
      <c r="I4580" s="103" t="s">
        <v>1384</v>
      </c>
      <c r="J4580" s="99" t="s">
        <v>2210</v>
      </c>
    </row>
    <row r="4581" ht="101.25" spans="1:10">
      <c r="A4581" s="108"/>
      <c r="B4581" s="108"/>
      <c r="C4581" s="103" t="s">
        <v>1379</v>
      </c>
      <c r="D4581" s="103" t="s">
        <v>1583</v>
      </c>
      <c r="E4581" s="99" t="s">
        <v>2211</v>
      </c>
      <c r="F4581" s="103" t="s">
        <v>1841</v>
      </c>
      <c r="G4581" s="99" t="s">
        <v>5294</v>
      </c>
      <c r="H4581" s="103" t="s">
        <v>1924</v>
      </c>
      <c r="I4581" s="103" t="s">
        <v>1384</v>
      </c>
      <c r="J4581" s="99" t="s">
        <v>2213</v>
      </c>
    </row>
    <row r="4582" ht="45" spans="1:10">
      <c r="A4582" s="108"/>
      <c r="B4582" s="108"/>
      <c r="C4582" s="103" t="s">
        <v>1399</v>
      </c>
      <c r="D4582" s="103" t="s">
        <v>1543</v>
      </c>
      <c r="E4582" s="99" t="s">
        <v>6271</v>
      </c>
      <c r="F4582" s="103" t="s">
        <v>1487</v>
      </c>
      <c r="G4582" s="99" t="s">
        <v>1396</v>
      </c>
      <c r="H4582" s="103" t="s">
        <v>1397</v>
      </c>
      <c r="I4582" s="103" t="s">
        <v>1384</v>
      </c>
      <c r="J4582" s="99" t="s">
        <v>6272</v>
      </c>
    </row>
    <row r="4583" ht="180" spans="1:10">
      <c r="A4583" s="110"/>
      <c r="B4583" s="110"/>
      <c r="C4583" s="103" t="s">
        <v>1404</v>
      </c>
      <c r="D4583" s="103" t="s">
        <v>1405</v>
      </c>
      <c r="E4583" s="99" t="s">
        <v>2221</v>
      </c>
      <c r="F4583" s="103" t="s">
        <v>1487</v>
      </c>
      <c r="G4583" s="99" t="s">
        <v>1874</v>
      </c>
      <c r="H4583" s="103" t="s">
        <v>1397</v>
      </c>
      <c r="I4583" s="103" t="s">
        <v>1384</v>
      </c>
      <c r="J4583" s="99" t="s">
        <v>2222</v>
      </c>
    </row>
    <row r="4584" spans="1:10">
      <c r="A4584" s="99" t="s">
        <v>6273</v>
      </c>
      <c r="B4584" s="104"/>
      <c r="C4584" s="104"/>
      <c r="D4584" s="104"/>
      <c r="E4584" s="104"/>
      <c r="F4584" s="105"/>
      <c r="G4584" s="104"/>
      <c r="H4584" s="105"/>
      <c r="I4584" s="105"/>
      <c r="J4584" s="104"/>
    </row>
    <row r="4585" ht="22.5" spans="1:10">
      <c r="A4585" s="106" t="s">
        <v>6274</v>
      </c>
      <c r="B4585" s="106" t="s">
        <v>5989</v>
      </c>
      <c r="C4585" s="103" t="s">
        <v>1379</v>
      </c>
      <c r="D4585" s="103" t="s">
        <v>1380</v>
      </c>
      <c r="E4585" s="99" t="s">
        <v>5990</v>
      </c>
      <c r="F4585" s="103" t="s">
        <v>1375</v>
      </c>
      <c r="G4585" s="99" t="s">
        <v>1396</v>
      </c>
      <c r="H4585" s="103" t="s">
        <v>1397</v>
      </c>
      <c r="I4585" s="103" t="s">
        <v>1384</v>
      </c>
      <c r="J4585" s="99" t="s">
        <v>5990</v>
      </c>
    </row>
    <row r="4586" ht="33.75" spans="1:10">
      <c r="A4586" s="108"/>
      <c r="B4586" s="108"/>
      <c r="C4586" s="103" t="s">
        <v>1379</v>
      </c>
      <c r="D4586" s="103" t="s">
        <v>1394</v>
      </c>
      <c r="E4586" s="99" t="s">
        <v>5991</v>
      </c>
      <c r="F4586" s="103" t="s">
        <v>1375</v>
      </c>
      <c r="G4586" s="99" t="s">
        <v>6042</v>
      </c>
      <c r="H4586" s="103" t="s">
        <v>4446</v>
      </c>
      <c r="I4586" s="103" t="s">
        <v>1423</v>
      </c>
      <c r="J4586" s="99" t="s">
        <v>5991</v>
      </c>
    </row>
    <row r="4587" ht="22.5" spans="1:10">
      <c r="A4587" s="108"/>
      <c r="B4587" s="108"/>
      <c r="C4587" s="103" t="s">
        <v>1399</v>
      </c>
      <c r="D4587" s="103" t="s">
        <v>1543</v>
      </c>
      <c r="E4587" s="99" t="s">
        <v>6275</v>
      </c>
      <c r="F4587" s="103" t="s">
        <v>1375</v>
      </c>
      <c r="G4587" s="99" t="s">
        <v>6276</v>
      </c>
      <c r="H4587" s="103" t="s">
        <v>1536</v>
      </c>
      <c r="I4587" s="103" t="s">
        <v>1384</v>
      </c>
      <c r="J4587" s="99" t="s">
        <v>5993</v>
      </c>
    </row>
    <row r="4588" ht="22.5" spans="1:10">
      <c r="A4588" s="110"/>
      <c r="B4588" s="110"/>
      <c r="C4588" s="103" t="s">
        <v>1404</v>
      </c>
      <c r="D4588" s="103" t="s">
        <v>1405</v>
      </c>
      <c r="E4588" s="99" t="s">
        <v>5995</v>
      </c>
      <c r="F4588" s="103" t="s">
        <v>1375</v>
      </c>
      <c r="G4588" s="99" t="s">
        <v>1874</v>
      </c>
      <c r="H4588" s="103" t="s">
        <v>1397</v>
      </c>
      <c r="I4588" s="103" t="s">
        <v>1423</v>
      </c>
      <c r="J4588" s="99" t="s">
        <v>5995</v>
      </c>
    </row>
    <row r="4589" ht="22.5" spans="1:10">
      <c r="A4589" s="106" t="s">
        <v>6026</v>
      </c>
      <c r="B4589" s="106" t="s">
        <v>6277</v>
      </c>
      <c r="C4589" s="103" t="s">
        <v>1379</v>
      </c>
      <c r="D4589" s="103" t="s">
        <v>1380</v>
      </c>
      <c r="E4589" s="99" t="s">
        <v>6278</v>
      </c>
      <c r="F4589" s="103" t="s">
        <v>1375</v>
      </c>
      <c r="G4589" s="99" t="s">
        <v>6279</v>
      </c>
      <c r="H4589" s="103" t="s">
        <v>1536</v>
      </c>
      <c r="I4589" s="103" t="s">
        <v>1384</v>
      </c>
      <c r="J4589" s="99" t="s">
        <v>6278</v>
      </c>
    </row>
    <row r="4590" ht="22.5" spans="1:10">
      <c r="A4590" s="108"/>
      <c r="B4590" s="108"/>
      <c r="C4590" s="103" t="s">
        <v>1379</v>
      </c>
      <c r="D4590" s="103" t="s">
        <v>1380</v>
      </c>
      <c r="E4590" s="99" t="s">
        <v>6280</v>
      </c>
      <c r="F4590" s="103" t="s">
        <v>1375</v>
      </c>
      <c r="G4590" s="99" t="s">
        <v>6281</v>
      </c>
      <c r="H4590" s="103" t="s">
        <v>1536</v>
      </c>
      <c r="I4590" s="103" t="s">
        <v>1384</v>
      </c>
      <c r="J4590" s="99" t="s">
        <v>6280</v>
      </c>
    </row>
    <row r="4591" ht="33.75" spans="1:10">
      <c r="A4591" s="108"/>
      <c r="B4591" s="108"/>
      <c r="C4591" s="103" t="s">
        <v>1379</v>
      </c>
      <c r="D4591" s="103" t="s">
        <v>1380</v>
      </c>
      <c r="E4591" s="99" t="s">
        <v>6282</v>
      </c>
      <c r="F4591" s="103" t="s">
        <v>1375</v>
      </c>
      <c r="G4591" s="99" t="s">
        <v>6283</v>
      </c>
      <c r="H4591" s="103" t="s">
        <v>1536</v>
      </c>
      <c r="I4591" s="103" t="s">
        <v>1384</v>
      </c>
      <c r="J4591" s="99" t="s">
        <v>6282</v>
      </c>
    </row>
    <row r="4592" ht="22.5" spans="1:10">
      <c r="A4592" s="108"/>
      <c r="B4592" s="108"/>
      <c r="C4592" s="103" t="s">
        <v>1379</v>
      </c>
      <c r="D4592" s="103" t="s">
        <v>1380</v>
      </c>
      <c r="E4592" s="99" t="s">
        <v>6284</v>
      </c>
      <c r="F4592" s="103" t="s">
        <v>1375</v>
      </c>
      <c r="G4592" s="99" t="s">
        <v>6285</v>
      </c>
      <c r="H4592" s="103" t="s">
        <v>1536</v>
      </c>
      <c r="I4592" s="103" t="s">
        <v>1384</v>
      </c>
      <c r="J4592" s="99" t="s">
        <v>6286</v>
      </c>
    </row>
    <row r="4593" ht="33.75" spans="1:10">
      <c r="A4593" s="108"/>
      <c r="B4593" s="108"/>
      <c r="C4593" s="103" t="s">
        <v>1379</v>
      </c>
      <c r="D4593" s="103" t="s">
        <v>1380</v>
      </c>
      <c r="E4593" s="99" t="s">
        <v>6287</v>
      </c>
      <c r="F4593" s="103" t="s">
        <v>1375</v>
      </c>
      <c r="G4593" s="99" t="s">
        <v>6288</v>
      </c>
      <c r="H4593" s="103" t="s">
        <v>1536</v>
      </c>
      <c r="I4593" s="103" t="s">
        <v>1384</v>
      </c>
      <c r="J4593" s="99" t="s">
        <v>6289</v>
      </c>
    </row>
    <row r="4594" ht="22.5" spans="1:10">
      <c r="A4594" s="108"/>
      <c r="B4594" s="108"/>
      <c r="C4594" s="103" t="s">
        <v>1379</v>
      </c>
      <c r="D4594" s="103" t="s">
        <v>1394</v>
      </c>
      <c r="E4594" s="99" t="s">
        <v>6290</v>
      </c>
      <c r="F4594" s="103" t="s">
        <v>1375</v>
      </c>
      <c r="G4594" s="99" t="s">
        <v>1585</v>
      </c>
      <c r="H4594" s="103" t="s">
        <v>2324</v>
      </c>
      <c r="I4594" s="103" t="s">
        <v>1423</v>
      </c>
      <c r="J4594" s="99" t="s">
        <v>6291</v>
      </c>
    </row>
    <row r="4595" spans="1:10">
      <c r="A4595" s="108"/>
      <c r="B4595" s="108"/>
      <c r="C4595" s="103" t="s">
        <v>1399</v>
      </c>
      <c r="D4595" s="103" t="s">
        <v>1400</v>
      </c>
      <c r="E4595" s="99" t="s">
        <v>6292</v>
      </c>
      <c r="F4595" s="103" t="s">
        <v>1375</v>
      </c>
      <c r="G4595" s="99" t="s">
        <v>2196</v>
      </c>
      <c r="H4595" s="103" t="s">
        <v>1388</v>
      </c>
      <c r="I4595" s="103" t="s">
        <v>1423</v>
      </c>
      <c r="J4595" s="99" t="s">
        <v>6293</v>
      </c>
    </row>
    <row r="4596" ht="22.5" spans="1:10">
      <c r="A4596" s="108"/>
      <c r="B4596" s="108"/>
      <c r="C4596" s="103" t="s">
        <v>1399</v>
      </c>
      <c r="D4596" s="103" t="s">
        <v>1400</v>
      </c>
      <c r="E4596" s="99" t="s">
        <v>6294</v>
      </c>
      <c r="F4596" s="103" t="s">
        <v>1375</v>
      </c>
      <c r="G4596" s="99" t="s">
        <v>6295</v>
      </c>
      <c r="H4596" s="103" t="s">
        <v>1511</v>
      </c>
      <c r="I4596" s="103" t="s">
        <v>1423</v>
      </c>
      <c r="J4596" s="99" t="s">
        <v>6296</v>
      </c>
    </row>
    <row r="4597" spans="1:10">
      <c r="A4597" s="110"/>
      <c r="B4597" s="110"/>
      <c r="C4597" s="103" t="s">
        <v>1404</v>
      </c>
      <c r="D4597" s="103" t="s">
        <v>1405</v>
      </c>
      <c r="E4597" s="99" t="s">
        <v>6297</v>
      </c>
      <c r="F4597" s="103" t="s">
        <v>1375</v>
      </c>
      <c r="G4597" s="99" t="s">
        <v>1874</v>
      </c>
      <c r="H4597" s="103" t="s">
        <v>1397</v>
      </c>
      <c r="I4597" s="103" t="s">
        <v>1423</v>
      </c>
      <c r="J4597" s="99" t="s">
        <v>4177</v>
      </c>
    </row>
    <row r="4598" ht="67.5" spans="1:10">
      <c r="A4598" s="106" t="s">
        <v>6269</v>
      </c>
      <c r="B4598" s="106" t="s">
        <v>6298</v>
      </c>
      <c r="C4598" s="103" t="s">
        <v>1379</v>
      </c>
      <c r="D4598" s="103" t="s">
        <v>1380</v>
      </c>
      <c r="E4598" s="99" t="s">
        <v>2199</v>
      </c>
      <c r="F4598" s="103" t="s">
        <v>1487</v>
      </c>
      <c r="G4598" s="99" t="s">
        <v>2200</v>
      </c>
      <c r="H4598" s="103" t="s">
        <v>1470</v>
      </c>
      <c r="I4598" s="103" t="s">
        <v>1384</v>
      </c>
      <c r="J4598" s="99" t="s">
        <v>2201</v>
      </c>
    </row>
    <row r="4599" ht="67.5" spans="1:10">
      <c r="A4599" s="108"/>
      <c r="B4599" s="108"/>
      <c r="C4599" s="103" t="s">
        <v>1379</v>
      </c>
      <c r="D4599" s="103" t="s">
        <v>1380</v>
      </c>
      <c r="E4599" s="99" t="s">
        <v>2202</v>
      </c>
      <c r="F4599" s="103" t="s">
        <v>1487</v>
      </c>
      <c r="G4599" s="99" t="s">
        <v>1568</v>
      </c>
      <c r="H4599" s="103" t="s">
        <v>1713</v>
      </c>
      <c r="I4599" s="103" t="s">
        <v>1384</v>
      </c>
      <c r="J4599" s="99" t="s">
        <v>2204</v>
      </c>
    </row>
    <row r="4600" ht="168.75" spans="1:10">
      <c r="A4600" s="108"/>
      <c r="B4600" s="108"/>
      <c r="C4600" s="103" t="s">
        <v>1379</v>
      </c>
      <c r="D4600" s="103" t="s">
        <v>1439</v>
      </c>
      <c r="E4600" s="99" t="s">
        <v>2209</v>
      </c>
      <c r="F4600" s="103" t="s">
        <v>1487</v>
      </c>
      <c r="G4600" s="99" t="s">
        <v>1927</v>
      </c>
      <c r="H4600" s="103" t="s">
        <v>1397</v>
      </c>
      <c r="I4600" s="103" t="s">
        <v>1384</v>
      </c>
      <c r="J4600" s="99" t="s">
        <v>2208</v>
      </c>
    </row>
    <row r="4601" ht="101.25" spans="1:10">
      <c r="A4601" s="108"/>
      <c r="B4601" s="108"/>
      <c r="C4601" s="103" t="s">
        <v>1379</v>
      </c>
      <c r="D4601" s="103" t="s">
        <v>1583</v>
      </c>
      <c r="E4601" s="99" t="s">
        <v>2211</v>
      </c>
      <c r="F4601" s="103" t="s">
        <v>1841</v>
      </c>
      <c r="G4601" s="99" t="s">
        <v>4258</v>
      </c>
      <c r="H4601" s="103" t="s">
        <v>1924</v>
      </c>
      <c r="I4601" s="103" t="s">
        <v>1384</v>
      </c>
      <c r="J4601" s="99" t="s">
        <v>2213</v>
      </c>
    </row>
    <row r="4602" ht="90" spans="1:10">
      <c r="A4602" s="108"/>
      <c r="B4602" s="108"/>
      <c r="C4602" s="103" t="s">
        <v>1399</v>
      </c>
      <c r="D4602" s="103" t="s">
        <v>1543</v>
      </c>
      <c r="E4602" s="99" t="s">
        <v>2207</v>
      </c>
      <c r="F4602" s="103" t="s">
        <v>1487</v>
      </c>
      <c r="G4602" s="99" t="s">
        <v>6108</v>
      </c>
      <c r="H4602" s="103" t="s">
        <v>1397</v>
      </c>
      <c r="I4602" s="103" t="s">
        <v>1384</v>
      </c>
      <c r="J4602" s="99" t="s">
        <v>6299</v>
      </c>
    </row>
    <row r="4603" ht="180" spans="1:10">
      <c r="A4603" s="110"/>
      <c r="B4603" s="110"/>
      <c r="C4603" s="103" t="s">
        <v>1404</v>
      </c>
      <c r="D4603" s="103" t="s">
        <v>1405</v>
      </c>
      <c r="E4603" s="99" t="s">
        <v>2221</v>
      </c>
      <c r="F4603" s="103" t="s">
        <v>1487</v>
      </c>
      <c r="G4603" s="99" t="s">
        <v>1874</v>
      </c>
      <c r="H4603" s="103" t="s">
        <v>1397</v>
      </c>
      <c r="I4603" s="103" t="s">
        <v>1384</v>
      </c>
      <c r="J4603" s="99" t="s">
        <v>2222</v>
      </c>
    </row>
    <row r="4604" ht="22.5" spans="1:10">
      <c r="A4604" s="99" t="s">
        <v>6300</v>
      </c>
      <c r="B4604" s="104"/>
      <c r="C4604" s="104"/>
      <c r="D4604" s="104"/>
      <c r="E4604" s="104"/>
      <c r="F4604" s="105"/>
      <c r="G4604" s="104"/>
      <c r="H4604" s="105"/>
      <c r="I4604" s="105"/>
      <c r="J4604" s="104"/>
    </row>
    <row r="4605" ht="112.5" spans="1:10">
      <c r="A4605" s="106" t="s">
        <v>6301</v>
      </c>
      <c r="B4605" s="106" t="s">
        <v>6302</v>
      </c>
      <c r="C4605" s="103" t="s">
        <v>1379</v>
      </c>
      <c r="D4605" s="103" t="s">
        <v>1394</v>
      </c>
      <c r="E4605" s="99" t="s">
        <v>1926</v>
      </c>
      <c r="F4605" s="103" t="s">
        <v>1375</v>
      </c>
      <c r="G4605" s="99" t="s">
        <v>6303</v>
      </c>
      <c r="H4605" s="103" t="s">
        <v>1397</v>
      </c>
      <c r="I4605" s="103" t="s">
        <v>1384</v>
      </c>
      <c r="J4605" s="99" t="s">
        <v>1928</v>
      </c>
    </row>
    <row r="4606" ht="112.5" spans="1:10">
      <c r="A4606" s="108"/>
      <c r="B4606" s="108"/>
      <c r="C4606" s="103" t="s">
        <v>1399</v>
      </c>
      <c r="D4606" s="103" t="s">
        <v>1400</v>
      </c>
      <c r="E4606" s="99" t="s">
        <v>2495</v>
      </c>
      <c r="F4606" s="103" t="s">
        <v>1375</v>
      </c>
      <c r="G4606" s="99" t="s">
        <v>5817</v>
      </c>
      <c r="H4606" s="103" t="s">
        <v>1397</v>
      </c>
      <c r="I4606" s="103" t="s">
        <v>1384</v>
      </c>
      <c r="J4606" s="99" t="s">
        <v>2501</v>
      </c>
    </row>
    <row r="4607" ht="56.25" spans="1:10">
      <c r="A4607" s="108"/>
      <c r="B4607" s="108"/>
      <c r="C4607" s="103" t="s">
        <v>1399</v>
      </c>
      <c r="D4607" s="103" t="s">
        <v>1400</v>
      </c>
      <c r="E4607" s="99" t="s">
        <v>1929</v>
      </c>
      <c r="F4607" s="103" t="s">
        <v>1375</v>
      </c>
      <c r="G4607" s="99" t="s">
        <v>1426</v>
      </c>
      <c r="H4607" s="103" t="s">
        <v>1397</v>
      </c>
      <c r="I4607" s="103" t="s">
        <v>1384</v>
      </c>
      <c r="J4607" s="99" t="s">
        <v>1537</v>
      </c>
    </row>
    <row r="4608" ht="67.5" spans="1:10">
      <c r="A4608" s="108"/>
      <c r="B4608" s="108"/>
      <c r="C4608" s="103" t="s">
        <v>1399</v>
      </c>
      <c r="D4608" s="103" t="s">
        <v>1400</v>
      </c>
      <c r="E4608" s="99" t="s">
        <v>6304</v>
      </c>
      <c r="F4608" s="103" t="s">
        <v>1375</v>
      </c>
      <c r="G4608" s="99" t="s">
        <v>1426</v>
      </c>
      <c r="H4608" s="103" t="s">
        <v>1397</v>
      </c>
      <c r="I4608" s="103" t="s">
        <v>1384</v>
      </c>
      <c r="J4608" s="99" t="s">
        <v>2504</v>
      </c>
    </row>
    <row r="4609" ht="56.25" spans="1:10">
      <c r="A4609" s="108"/>
      <c r="B4609" s="108"/>
      <c r="C4609" s="103" t="s">
        <v>1399</v>
      </c>
      <c r="D4609" s="103" t="s">
        <v>1400</v>
      </c>
      <c r="E4609" s="99" t="s">
        <v>5030</v>
      </c>
      <c r="F4609" s="103" t="s">
        <v>1375</v>
      </c>
      <c r="G4609" s="99" t="s">
        <v>1426</v>
      </c>
      <c r="H4609" s="103" t="s">
        <v>1397</v>
      </c>
      <c r="I4609" s="103" t="s">
        <v>1384</v>
      </c>
      <c r="J4609" s="99" t="s">
        <v>5031</v>
      </c>
    </row>
    <row r="4610" ht="45" spans="1:10">
      <c r="A4610" s="110"/>
      <c r="B4610" s="110"/>
      <c r="C4610" s="103" t="s">
        <v>1404</v>
      </c>
      <c r="D4610" s="103" t="s">
        <v>1405</v>
      </c>
      <c r="E4610" s="99" t="s">
        <v>1538</v>
      </c>
      <c r="F4610" s="103" t="s">
        <v>1375</v>
      </c>
      <c r="G4610" s="99" t="s">
        <v>1874</v>
      </c>
      <c r="H4610" s="103" t="s">
        <v>1397</v>
      </c>
      <c r="I4610" s="103" t="s">
        <v>1384</v>
      </c>
      <c r="J4610" s="99" t="s">
        <v>1540</v>
      </c>
    </row>
    <row r="4611" spans="1:10">
      <c r="A4611" s="99" t="s">
        <v>6305</v>
      </c>
      <c r="B4611" s="104"/>
      <c r="C4611" s="104"/>
      <c r="D4611" s="104"/>
      <c r="E4611" s="104"/>
      <c r="F4611" s="105"/>
      <c r="G4611" s="104"/>
      <c r="H4611" s="105"/>
      <c r="I4611" s="105"/>
      <c r="J4611" s="104"/>
    </row>
    <row r="4612" spans="1:10">
      <c r="A4612" s="99" t="s">
        <v>6306</v>
      </c>
      <c r="B4612" s="104"/>
      <c r="C4612" s="104"/>
      <c r="D4612" s="104"/>
      <c r="E4612" s="104"/>
      <c r="F4612" s="105"/>
      <c r="G4612" s="104"/>
      <c r="H4612" s="105"/>
      <c r="I4612" s="105"/>
      <c r="J4612" s="104"/>
    </row>
    <row r="4613" ht="22.5" spans="1:10">
      <c r="A4613" s="106" t="s">
        <v>6307</v>
      </c>
      <c r="B4613" s="106" t="s">
        <v>1542</v>
      </c>
      <c r="C4613" s="103" t="s">
        <v>1379</v>
      </c>
      <c r="D4613" s="103" t="s">
        <v>1380</v>
      </c>
      <c r="E4613" s="99" t="s">
        <v>1542</v>
      </c>
      <c r="F4613" s="103" t="s">
        <v>1375</v>
      </c>
      <c r="G4613" s="99" t="s">
        <v>1542</v>
      </c>
      <c r="H4613" s="103" t="s">
        <v>1397</v>
      </c>
      <c r="I4613" s="103" t="s">
        <v>1384</v>
      </c>
      <c r="J4613" s="99" t="s">
        <v>1542</v>
      </c>
    </row>
    <row r="4614" ht="22.5" spans="1:10">
      <c r="A4614" s="108"/>
      <c r="B4614" s="108"/>
      <c r="C4614" s="103" t="s">
        <v>1399</v>
      </c>
      <c r="D4614" s="103" t="s">
        <v>1543</v>
      </c>
      <c r="E4614" s="99" t="s">
        <v>1542</v>
      </c>
      <c r="F4614" s="103" t="s">
        <v>1375</v>
      </c>
      <c r="G4614" s="99" t="s">
        <v>1542</v>
      </c>
      <c r="H4614" s="103" t="s">
        <v>1397</v>
      </c>
      <c r="I4614" s="103" t="s">
        <v>1384</v>
      </c>
      <c r="J4614" s="99" t="s">
        <v>1542</v>
      </c>
    </row>
    <row r="4615" ht="22.5" spans="1:10">
      <c r="A4615" s="110"/>
      <c r="B4615" s="110"/>
      <c r="C4615" s="103" t="s">
        <v>1404</v>
      </c>
      <c r="D4615" s="103" t="s">
        <v>1405</v>
      </c>
      <c r="E4615" s="99" t="s">
        <v>1542</v>
      </c>
      <c r="F4615" s="103" t="s">
        <v>1375</v>
      </c>
      <c r="G4615" s="99" t="s">
        <v>1542</v>
      </c>
      <c r="H4615" s="103" t="s">
        <v>1397</v>
      </c>
      <c r="I4615" s="103" t="s">
        <v>1384</v>
      </c>
      <c r="J4615" s="99" t="s">
        <v>1542</v>
      </c>
    </row>
    <row r="4616" ht="33.75" spans="1:10">
      <c r="A4616" s="106" t="s">
        <v>6007</v>
      </c>
      <c r="B4616" s="106" t="s">
        <v>6008</v>
      </c>
      <c r="C4616" s="103" t="s">
        <v>1379</v>
      </c>
      <c r="D4616" s="103" t="s">
        <v>1439</v>
      </c>
      <c r="E4616" s="99" t="s">
        <v>6009</v>
      </c>
      <c r="F4616" s="103" t="s">
        <v>1375</v>
      </c>
      <c r="G4616" s="99" t="s">
        <v>1396</v>
      </c>
      <c r="H4616" s="103" t="s">
        <v>1397</v>
      </c>
      <c r="I4616" s="103" t="s">
        <v>1384</v>
      </c>
      <c r="J4616" s="99" t="s">
        <v>6010</v>
      </c>
    </row>
    <row r="4617" ht="33.75" spans="1:10">
      <c r="A4617" s="108"/>
      <c r="B4617" s="108"/>
      <c r="C4617" s="103" t="s">
        <v>1399</v>
      </c>
      <c r="D4617" s="103" t="s">
        <v>1400</v>
      </c>
      <c r="E4617" s="99" t="s">
        <v>6011</v>
      </c>
      <c r="F4617" s="103" t="s">
        <v>1375</v>
      </c>
      <c r="G4617" s="99" t="s">
        <v>1426</v>
      </c>
      <c r="H4617" s="103" t="s">
        <v>1397</v>
      </c>
      <c r="I4617" s="103" t="s">
        <v>1384</v>
      </c>
      <c r="J4617" s="99" t="s">
        <v>6010</v>
      </c>
    </row>
    <row r="4618" ht="33.75" spans="1:10">
      <c r="A4618" s="110"/>
      <c r="B4618" s="110"/>
      <c r="C4618" s="103" t="s">
        <v>1404</v>
      </c>
      <c r="D4618" s="103" t="s">
        <v>1405</v>
      </c>
      <c r="E4618" s="99" t="s">
        <v>1405</v>
      </c>
      <c r="F4618" s="103" t="s">
        <v>1375</v>
      </c>
      <c r="G4618" s="99" t="s">
        <v>1396</v>
      </c>
      <c r="H4618" s="103" t="s">
        <v>1397</v>
      </c>
      <c r="I4618" s="103" t="s">
        <v>1384</v>
      </c>
      <c r="J4618" s="99" t="s">
        <v>6010</v>
      </c>
    </row>
    <row r="4619" spans="1:10">
      <c r="A4619" s="106" t="s">
        <v>6308</v>
      </c>
      <c r="B4619" s="106" t="s">
        <v>6088</v>
      </c>
      <c r="C4619" s="103" t="s">
        <v>1379</v>
      </c>
      <c r="D4619" s="103" t="s">
        <v>1380</v>
      </c>
      <c r="E4619" s="99" t="s">
        <v>5998</v>
      </c>
      <c r="F4619" s="103" t="s">
        <v>1375</v>
      </c>
      <c r="G4619" s="99" t="s">
        <v>1988</v>
      </c>
      <c r="H4619" s="103" t="s">
        <v>1924</v>
      </c>
      <c r="I4619" s="103" t="s">
        <v>1384</v>
      </c>
      <c r="J4619" s="99" t="s">
        <v>5999</v>
      </c>
    </row>
    <row r="4620" ht="22.5" spans="1:10">
      <c r="A4620" s="108"/>
      <c r="B4620" s="108"/>
      <c r="C4620" s="103" t="s">
        <v>1379</v>
      </c>
      <c r="D4620" s="103" t="s">
        <v>1394</v>
      </c>
      <c r="E4620" s="99" t="s">
        <v>6000</v>
      </c>
      <c r="F4620" s="103" t="s">
        <v>1375</v>
      </c>
      <c r="G4620" s="99" t="s">
        <v>6001</v>
      </c>
      <c r="H4620" s="103" t="s">
        <v>4446</v>
      </c>
      <c r="I4620" s="103" t="s">
        <v>1384</v>
      </c>
      <c r="J4620" s="99" t="s">
        <v>6002</v>
      </c>
    </row>
    <row r="4621" ht="33.75" spans="1:10">
      <c r="A4621" s="108"/>
      <c r="B4621" s="108"/>
      <c r="C4621" s="103" t="s">
        <v>1399</v>
      </c>
      <c r="D4621" s="103" t="s">
        <v>1400</v>
      </c>
      <c r="E4621" s="99" t="s">
        <v>6003</v>
      </c>
      <c r="F4621" s="103" t="s">
        <v>1375</v>
      </c>
      <c r="G4621" s="99" t="s">
        <v>1426</v>
      </c>
      <c r="H4621" s="103" t="s">
        <v>1397</v>
      </c>
      <c r="I4621" s="103" t="s">
        <v>1384</v>
      </c>
      <c r="J4621" s="99" t="s">
        <v>6004</v>
      </c>
    </row>
    <row r="4622" ht="33.75" spans="1:10">
      <c r="A4622" s="110"/>
      <c r="B4622" s="110"/>
      <c r="C4622" s="103" t="s">
        <v>1404</v>
      </c>
      <c r="D4622" s="103" t="s">
        <v>1405</v>
      </c>
      <c r="E4622" s="99" t="s">
        <v>1693</v>
      </c>
      <c r="F4622" s="103" t="s">
        <v>1375</v>
      </c>
      <c r="G4622" s="99" t="s">
        <v>1565</v>
      </c>
      <c r="H4622" s="103" t="s">
        <v>1397</v>
      </c>
      <c r="I4622" s="103" t="s">
        <v>1384</v>
      </c>
      <c r="J4622" s="99" t="s">
        <v>6005</v>
      </c>
    </row>
    <row r="4623" ht="22.5" spans="1:10">
      <c r="A4623" s="106" t="s">
        <v>6036</v>
      </c>
      <c r="B4623" s="106" t="s">
        <v>1542</v>
      </c>
      <c r="C4623" s="103" t="s">
        <v>1379</v>
      </c>
      <c r="D4623" s="103" t="s">
        <v>1380</v>
      </c>
      <c r="E4623" s="99" t="s">
        <v>1542</v>
      </c>
      <c r="F4623" s="103" t="s">
        <v>1375</v>
      </c>
      <c r="G4623" s="99" t="s">
        <v>1542</v>
      </c>
      <c r="H4623" s="103" t="s">
        <v>1397</v>
      </c>
      <c r="I4623" s="103" t="s">
        <v>1384</v>
      </c>
      <c r="J4623" s="99" t="s">
        <v>1542</v>
      </c>
    </row>
    <row r="4624" ht="22.5" spans="1:10">
      <c r="A4624" s="108"/>
      <c r="B4624" s="108"/>
      <c r="C4624" s="103" t="s">
        <v>1399</v>
      </c>
      <c r="D4624" s="103" t="s">
        <v>1543</v>
      </c>
      <c r="E4624" s="99" t="s">
        <v>1542</v>
      </c>
      <c r="F4624" s="103" t="s">
        <v>1375</v>
      </c>
      <c r="G4624" s="99" t="s">
        <v>1542</v>
      </c>
      <c r="H4624" s="103" t="s">
        <v>1397</v>
      </c>
      <c r="I4624" s="103" t="s">
        <v>1384</v>
      </c>
      <c r="J4624" s="99" t="s">
        <v>1542</v>
      </c>
    </row>
    <row r="4625" ht="22.5" spans="1:10">
      <c r="A4625" s="110"/>
      <c r="B4625" s="110"/>
      <c r="C4625" s="103" t="s">
        <v>1404</v>
      </c>
      <c r="D4625" s="103" t="s">
        <v>1405</v>
      </c>
      <c r="E4625" s="99" t="s">
        <v>1542</v>
      </c>
      <c r="F4625" s="103" t="s">
        <v>1375</v>
      </c>
      <c r="G4625" s="99" t="s">
        <v>1542</v>
      </c>
      <c r="H4625" s="103" t="s">
        <v>1397</v>
      </c>
      <c r="I4625" s="103" t="s">
        <v>1384</v>
      </c>
      <c r="J4625" s="99" t="s">
        <v>1542</v>
      </c>
    </row>
    <row r="4626" ht="22.5" spans="1:10">
      <c r="A4626" s="106" t="s">
        <v>5988</v>
      </c>
      <c r="B4626" s="106" t="s">
        <v>6070</v>
      </c>
      <c r="C4626" s="103" t="s">
        <v>1379</v>
      </c>
      <c r="D4626" s="103" t="s">
        <v>1380</v>
      </c>
      <c r="E4626" s="99" t="s">
        <v>6071</v>
      </c>
      <c r="F4626" s="103" t="s">
        <v>1487</v>
      </c>
      <c r="G4626" s="99" t="s">
        <v>1426</v>
      </c>
      <c r="H4626" s="103" t="s">
        <v>1397</v>
      </c>
      <c r="I4626" s="103" t="s">
        <v>1384</v>
      </c>
      <c r="J4626" s="99" t="s">
        <v>6309</v>
      </c>
    </row>
    <row r="4627" ht="22.5" spans="1:10">
      <c r="A4627" s="108"/>
      <c r="B4627" s="108"/>
      <c r="C4627" s="103" t="s">
        <v>1399</v>
      </c>
      <c r="D4627" s="103" t="s">
        <v>1503</v>
      </c>
      <c r="E4627" s="99" t="s">
        <v>6310</v>
      </c>
      <c r="F4627" s="103" t="s">
        <v>1375</v>
      </c>
      <c r="G4627" s="99" t="s">
        <v>1396</v>
      </c>
      <c r="H4627" s="103" t="s">
        <v>1397</v>
      </c>
      <c r="I4627" s="103" t="s">
        <v>1384</v>
      </c>
      <c r="J4627" s="99" t="s">
        <v>6309</v>
      </c>
    </row>
    <row r="4628" ht="45" spans="1:10">
      <c r="A4628" s="110"/>
      <c r="B4628" s="110"/>
      <c r="C4628" s="103" t="s">
        <v>1404</v>
      </c>
      <c r="D4628" s="103" t="s">
        <v>1405</v>
      </c>
      <c r="E4628" s="99" t="s">
        <v>1495</v>
      </c>
      <c r="F4628" s="103" t="s">
        <v>1487</v>
      </c>
      <c r="G4628" s="99" t="s">
        <v>1396</v>
      </c>
      <c r="H4628" s="103" t="s">
        <v>1397</v>
      </c>
      <c r="I4628" s="103" t="s">
        <v>1384</v>
      </c>
      <c r="J4628" s="99" t="s">
        <v>6075</v>
      </c>
    </row>
    <row r="4629" ht="22.5" spans="1:10">
      <c r="A4629" s="106" t="s">
        <v>6035</v>
      </c>
      <c r="B4629" s="106" t="s">
        <v>1542</v>
      </c>
      <c r="C4629" s="103" t="s">
        <v>1379</v>
      </c>
      <c r="D4629" s="103" t="s">
        <v>1380</v>
      </c>
      <c r="E4629" s="99" t="s">
        <v>1542</v>
      </c>
      <c r="F4629" s="103" t="s">
        <v>1375</v>
      </c>
      <c r="G4629" s="99" t="s">
        <v>1542</v>
      </c>
      <c r="H4629" s="103" t="s">
        <v>1397</v>
      </c>
      <c r="I4629" s="103" t="s">
        <v>1384</v>
      </c>
      <c r="J4629" s="99" t="s">
        <v>1542</v>
      </c>
    </row>
    <row r="4630" ht="22.5" spans="1:10">
      <c r="A4630" s="108"/>
      <c r="B4630" s="108"/>
      <c r="C4630" s="103" t="s">
        <v>1399</v>
      </c>
      <c r="D4630" s="103" t="s">
        <v>1543</v>
      </c>
      <c r="E4630" s="99" t="s">
        <v>1542</v>
      </c>
      <c r="F4630" s="103" t="s">
        <v>1375</v>
      </c>
      <c r="G4630" s="99" t="s">
        <v>1542</v>
      </c>
      <c r="H4630" s="103" t="s">
        <v>1397</v>
      </c>
      <c r="I4630" s="103" t="s">
        <v>1384</v>
      </c>
      <c r="J4630" s="99" t="s">
        <v>1542</v>
      </c>
    </row>
    <row r="4631" ht="22.5" spans="1:10">
      <c r="A4631" s="110"/>
      <c r="B4631" s="110"/>
      <c r="C4631" s="103" t="s">
        <v>1404</v>
      </c>
      <c r="D4631" s="103" t="s">
        <v>1405</v>
      </c>
      <c r="E4631" s="99" t="s">
        <v>1542</v>
      </c>
      <c r="F4631" s="103" t="s">
        <v>1375</v>
      </c>
      <c r="G4631" s="99" t="s">
        <v>1542</v>
      </c>
      <c r="H4631" s="103" t="s">
        <v>1397</v>
      </c>
      <c r="I4631" s="103" t="s">
        <v>1384</v>
      </c>
      <c r="J4631" s="99" t="s">
        <v>1542</v>
      </c>
    </row>
    <row r="4632" spans="1:10">
      <c r="A4632" s="99" t="s">
        <v>6311</v>
      </c>
      <c r="B4632" s="104"/>
      <c r="C4632" s="104"/>
      <c r="D4632" s="104"/>
      <c r="E4632" s="104"/>
      <c r="F4632" s="105"/>
      <c r="G4632" s="104"/>
      <c r="H4632" s="105"/>
      <c r="I4632" s="105"/>
      <c r="J4632" s="104"/>
    </row>
    <row r="4633" ht="67.5" spans="1:10">
      <c r="A4633" s="106" t="s">
        <v>6312</v>
      </c>
      <c r="B4633" s="106" t="s">
        <v>6313</v>
      </c>
      <c r="C4633" s="103" t="s">
        <v>1379</v>
      </c>
      <c r="D4633" s="103" t="s">
        <v>1380</v>
      </c>
      <c r="E4633" s="99" t="s">
        <v>2202</v>
      </c>
      <c r="F4633" s="103" t="s">
        <v>1487</v>
      </c>
      <c r="G4633" s="99" t="s">
        <v>1396</v>
      </c>
      <c r="H4633" s="103" t="s">
        <v>1713</v>
      </c>
      <c r="I4633" s="103" t="s">
        <v>1384</v>
      </c>
      <c r="J4633" s="99" t="s">
        <v>2204</v>
      </c>
    </row>
    <row r="4634" ht="101.25" spans="1:10">
      <c r="A4634" s="108"/>
      <c r="B4634" s="108"/>
      <c r="C4634" s="103" t="s">
        <v>1379</v>
      </c>
      <c r="D4634" s="103" t="s">
        <v>1583</v>
      </c>
      <c r="E4634" s="99" t="s">
        <v>2211</v>
      </c>
      <c r="F4634" s="103" t="s">
        <v>1841</v>
      </c>
      <c r="G4634" s="99" t="s">
        <v>1479</v>
      </c>
      <c r="H4634" s="103" t="s">
        <v>1924</v>
      </c>
      <c r="I4634" s="103" t="s">
        <v>1384</v>
      </c>
      <c r="J4634" s="99" t="s">
        <v>2213</v>
      </c>
    </row>
    <row r="4635" ht="67.5" spans="1:10">
      <c r="A4635" s="108"/>
      <c r="B4635" s="108"/>
      <c r="C4635" s="103" t="s">
        <v>1379</v>
      </c>
      <c r="D4635" s="103" t="s">
        <v>1583</v>
      </c>
      <c r="E4635" s="99" t="s">
        <v>2199</v>
      </c>
      <c r="F4635" s="103" t="s">
        <v>1375</v>
      </c>
      <c r="G4635" s="99" t="s">
        <v>1517</v>
      </c>
      <c r="H4635" s="103" t="s">
        <v>5097</v>
      </c>
      <c r="I4635" s="103" t="s">
        <v>1384</v>
      </c>
      <c r="J4635" s="99" t="s">
        <v>2201</v>
      </c>
    </row>
    <row r="4636" ht="101.25" spans="1:10">
      <c r="A4636" s="108"/>
      <c r="B4636" s="108"/>
      <c r="C4636" s="103" t="s">
        <v>1399</v>
      </c>
      <c r="D4636" s="103" t="s">
        <v>1400</v>
      </c>
      <c r="E4636" s="99" t="s">
        <v>6017</v>
      </c>
      <c r="F4636" s="103" t="s">
        <v>1375</v>
      </c>
      <c r="G4636" s="99" t="s">
        <v>1396</v>
      </c>
      <c r="H4636" s="103" t="s">
        <v>1397</v>
      </c>
      <c r="I4636" s="103" t="s">
        <v>1384</v>
      </c>
      <c r="J4636" s="99" t="s">
        <v>2213</v>
      </c>
    </row>
    <row r="4637" ht="180" spans="1:10">
      <c r="A4637" s="108"/>
      <c r="B4637" s="108"/>
      <c r="C4637" s="103" t="s">
        <v>1399</v>
      </c>
      <c r="D4637" s="103" t="s">
        <v>1400</v>
      </c>
      <c r="E4637" s="99" t="s">
        <v>6039</v>
      </c>
      <c r="F4637" s="103" t="s">
        <v>1375</v>
      </c>
      <c r="G4637" s="99" t="s">
        <v>1426</v>
      </c>
      <c r="H4637" s="103" t="s">
        <v>1397</v>
      </c>
      <c r="I4637" s="103" t="s">
        <v>1384</v>
      </c>
      <c r="J4637" s="99" t="s">
        <v>6040</v>
      </c>
    </row>
    <row r="4638" ht="180" spans="1:10">
      <c r="A4638" s="110"/>
      <c r="B4638" s="110"/>
      <c r="C4638" s="103" t="s">
        <v>1404</v>
      </c>
      <c r="D4638" s="103" t="s">
        <v>1405</v>
      </c>
      <c r="E4638" s="99" t="s">
        <v>2221</v>
      </c>
      <c r="F4638" s="103" t="s">
        <v>1487</v>
      </c>
      <c r="G4638" s="99" t="s">
        <v>1426</v>
      </c>
      <c r="H4638" s="103" t="s">
        <v>1397</v>
      </c>
      <c r="I4638" s="103" t="s">
        <v>1384</v>
      </c>
      <c r="J4638" s="99" t="s">
        <v>2222</v>
      </c>
    </row>
    <row r="4639" ht="22.5" spans="1:10">
      <c r="A4639" s="106" t="s">
        <v>5988</v>
      </c>
      <c r="B4639" s="106" t="s">
        <v>6314</v>
      </c>
      <c r="C4639" s="103" t="s">
        <v>1379</v>
      </c>
      <c r="D4639" s="103" t="s">
        <v>1380</v>
      </c>
      <c r="E4639" s="99" t="s">
        <v>6071</v>
      </c>
      <c r="F4639" s="103" t="s">
        <v>1487</v>
      </c>
      <c r="G4639" s="99" t="s">
        <v>1426</v>
      </c>
      <c r="H4639" s="103" t="s">
        <v>1397</v>
      </c>
      <c r="I4639" s="103" t="s">
        <v>1384</v>
      </c>
      <c r="J4639" s="99" t="s">
        <v>6315</v>
      </c>
    </row>
    <row r="4640" ht="22.5" spans="1:10">
      <c r="A4640" s="108"/>
      <c r="B4640" s="108"/>
      <c r="C4640" s="103" t="s">
        <v>1399</v>
      </c>
      <c r="D4640" s="103" t="s">
        <v>1503</v>
      </c>
      <c r="E4640" s="99" t="s">
        <v>6073</v>
      </c>
      <c r="F4640" s="103" t="s">
        <v>1375</v>
      </c>
      <c r="G4640" s="99" t="s">
        <v>1396</v>
      </c>
      <c r="H4640" s="103" t="s">
        <v>1397</v>
      </c>
      <c r="I4640" s="103" t="s">
        <v>1384</v>
      </c>
      <c r="J4640" s="99" t="s">
        <v>6315</v>
      </c>
    </row>
    <row r="4641" ht="45" spans="1:10">
      <c r="A4641" s="110"/>
      <c r="B4641" s="110"/>
      <c r="C4641" s="103" t="s">
        <v>1404</v>
      </c>
      <c r="D4641" s="103" t="s">
        <v>1405</v>
      </c>
      <c r="E4641" s="99" t="s">
        <v>1495</v>
      </c>
      <c r="F4641" s="103" t="s">
        <v>1487</v>
      </c>
      <c r="G4641" s="99" t="s">
        <v>1426</v>
      </c>
      <c r="H4641" s="103" t="s">
        <v>1397</v>
      </c>
      <c r="I4641" s="103" t="s">
        <v>1384</v>
      </c>
      <c r="J4641" s="99" t="s">
        <v>6075</v>
      </c>
    </row>
    <row r="4642" ht="22.5" spans="1:10">
      <c r="A4642" s="106" t="s">
        <v>6316</v>
      </c>
      <c r="B4642" s="106" t="s">
        <v>6317</v>
      </c>
      <c r="C4642" s="103" t="s">
        <v>1379</v>
      </c>
      <c r="D4642" s="103" t="s">
        <v>1380</v>
      </c>
      <c r="E4642" s="99" t="s">
        <v>6028</v>
      </c>
      <c r="F4642" s="103" t="s">
        <v>1375</v>
      </c>
      <c r="G4642" s="99" t="s">
        <v>6318</v>
      </c>
      <c r="H4642" s="103" t="s">
        <v>1511</v>
      </c>
      <c r="I4642" s="103" t="s">
        <v>1384</v>
      </c>
      <c r="J4642" s="99" t="s">
        <v>6319</v>
      </c>
    </row>
    <row r="4643" ht="22.5" spans="1:10">
      <c r="A4643" s="108"/>
      <c r="B4643" s="108"/>
      <c r="C4643" s="103" t="s">
        <v>1379</v>
      </c>
      <c r="D4643" s="103" t="s">
        <v>1380</v>
      </c>
      <c r="E4643" s="99" t="s">
        <v>6320</v>
      </c>
      <c r="F4643" s="103" t="s">
        <v>1375</v>
      </c>
      <c r="G4643" s="99" t="s">
        <v>2355</v>
      </c>
      <c r="H4643" s="103" t="s">
        <v>1388</v>
      </c>
      <c r="I4643" s="103" t="s">
        <v>1384</v>
      </c>
      <c r="J4643" s="99" t="s">
        <v>6179</v>
      </c>
    </row>
    <row r="4644" ht="146.25" spans="1:10">
      <c r="A4644" s="108"/>
      <c r="B4644" s="108"/>
      <c r="C4644" s="103" t="s">
        <v>1379</v>
      </c>
      <c r="D4644" s="103" t="s">
        <v>1380</v>
      </c>
      <c r="E4644" s="99" t="s">
        <v>4663</v>
      </c>
      <c r="F4644" s="103" t="s">
        <v>1375</v>
      </c>
      <c r="G4644" s="99" t="s">
        <v>1517</v>
      </c>
      <c r="H4644" s="103" t="s">
        <v>1470</v>
      </c>
      <c r="I4644" s="103" t="s">
        <v>1384</v>
      </c>
      <c r="J4644" s="99" t="s">
        <v>4664</v>
      </c>
    </row>
    <row r="4645" ht="135" spans="1:10">
      <c r="A4645" s="108"/>
      <c r="B4645" s="108"/>
      <c r="C4645" s="103" t="s">
        <v>1379</v>
      </c>
      <c r="D4645" s="103" t="s">
        <v>1394</v>
      </c>
      <c r="E4645" s="99" t="s">
        <v>3069</v>
      </c>
      <c r="F4645" s="103" t="s">
        <v>1375</v>
      </c>
      <c r="G4645" s="99" t="s">
        <v>1396</v>
      </c>
      <c r="H4645" s="103" t="s">
        <v>1397</v>
      </c>
      <c r="I4645" s="103" t="s">
        <v>1384</v>
      </c>
      <c r="J4645" s="99" t="s">
        <v>4644</v>
      </c>
    </row>
    <row r="4646" ht="90" spans="1:10">
      <c r="A4646" s="108"/>
      <c r="B4646" s="108"/>
      <c r="C4646" s="103" t="s">
        <v>1379</v>
      </c>
      <c r="D4646" s="103" t="s">
        <v>1394</v>
      </c>
      <c r="E4646" s="99" t="s">
        <v>1532</v>
      </c>
      <c r="F4646" s="103" t="s">
        <v>1375</v>
      </c>
      <c r="G4646" s="99" t="s">
        <v>1396</v>
      </c>
      <c r="H4646" s="103" t="s">
        <v>1397</v>
      </c>
      <c r="I4646" s="103" t="s">
        <v>1384</v>
      </c>
      <c r="J4646" s="99" t="s">
        <v>1533</v>
      </c>
    </row>
    <row r="4647" ht="213.75" spans="1:10">
      <c r="A4647" s="108"/>
      <c r="B4647" s="108"/>
      <c r="C4647" s="103" t="s">
        <v>1379</v>
      </c>
      <c r="D4647" s="103" t="s">
        <v>1394</v>
      </c>
      <c r="E4647" s="99" t="s">
        <v>5209</v>
      </c>
      <c r="F4647" s="103" t="s">
        <v>1375</v>
      </c>
      <c r="G4647" s="99" t="s">
        <v>1396</v>
      </c>
      <c r="H4647" s="103" t="s">
        <v>1397</v>
      </c>
      <c r="I4647" s="103" t="s">
        <v>1384</v>
      </c>
      <c r="J4647" s="99" t="s">
        <v>6033</v>
      </c>
    </row>
    <row r="4648" ht="112.5" spans="1:10">
      <c r="A4648" s="108"/>
      <c r="B4648" s="108"/>
      <c r="C4648" s="103" t="s">
        <v>1399</v>
      </c>
      <c r="D4648" s="103" t="s">
        <v>1400</v>
      </c>
      <c r="E4648" s="99" t="s">
        <v>2495</v>
      </c>
      <c r="F4648" s="103" t="s">
        <v>1375</v>
      </c>
      <c r="G4648" s="99" t="s">
        <v>1426</v>
      </c>
      <c r="H4648" s="103" t="s">
        <v>1397</v>
      </c>
      <c r="I4648" s="103" t="s">
        <v>1384</v>
      </c>
      <c r="J4648" s="99" t="s">
        <v>2501</v>
      </c>
    </row>
    <row r="4649" ht="67.5" spans="1:10">
      <c r="A4649" s="110"/>
      <c r="B4649" s="110"/>
      <c r="C4649" s="103" t="s">
        <v>1404</v>
      </c>
      <c r="D4649" s="103" t="s">
        <v>1405</v>
      </c>
      <c r="E4649" s="99" t="s">
        <v>6319</v>
      </c>
      <c r="F4649" s="103" t="s">
        <v>1375</v>
      </c>
      <c r="G4649" s="99" t="s">
        <v>1927</v>
      </c>
      <c r="H4649" s="103" t="s">
        <v>1397</v>
      </c>
      <c r="I4649" s="103" t="s">
        <v>1384</v>
      </c>
      <c r="J4649" s="99" t="s">
        <v>6321</v>
      </c>
    </row>
    <row r="4650" spans="1:10">
      <c r="A4650" s="99" t="s">
        <v>6322</v>
      </c>
      <c r="B4650" s="104"/>
      <c r="C4650" s="104"/>
      <c r="D4650" s="104"/>
      <c r="E4650" s="104"/>
      <c r="F4650" s="105"/>
      <c r="G4650" s="104"/>
      <c r="H4650" s="105"/>
      <c r="I4650" s="105"/>
      <c r="J4650" s="104"/>
    </row>
    <row r="4651" ht="67.5" spans="1:10">
      <c r="A4651" s="106" t="s">
        <v>6323</v>
      </c>
      <c r="B4651" s="106" t="s">
        <v>6324</v>
      </c>
      <c r="C4651" s="103" t="s">
        <v>1379</v>
      </c>
      <c r="D4651" s="103" t="s">
        <v>1380</v>
      </c>
      <c r="E4651" s="99" t="s">
        <v>2199</v>
      </c>
      <c r="F4651" s="103" t="s">
        <v>1487</v>
      </c>
      <c r="G4651" s="99" t="s">
        <v>1517</v>
      </c>
      <c r="H4651" s="103" t="s">
        <v>1470</v>
      </c>
      <c r="I4651" s="103" t="s">
        <v>1384</v>
      </c>
      <c r="J4651" s="99" t="s">
        <v>2201</v>
      </c>
    </row>
    <row r="4652" ht="67.5" spans="1:10">
      <c r="A4652" s="108"/>
      <c r="B4652" s="108"/>
      <c r="C4652" s="103" t="s">
        <v>1379</v>
      </c>
      <c r="D4652" s="103" t="s">
        <v>1380</v>
      </c>
      <c r="E4652" s="99" t="s">
        <v>2202</v>
      </c>
      <c r="F4652" s="103" t="s">
        <v>1487</v>
      </c>
      <c r="G4652" s="99" t="s">
        <v>4967</v>
      </c>
      <c r="H4652" s="103" t="s">
        <v>1713</v>
      </c>
      <c r="I4652" s="103" t="s">
        <v>1384</v>
      </c>
      <c r="J4652" s="99" t="s">
        <v>2204</v>
      </c>
    </row>
    <row r="4653" ht="168.75" spans="1:10">
      <c r="A4653" s="108"/>
      <c r="B4653" s="108"/>
      <c r="C4653" s="103" t="s">
        <v>1379</v>
      </c>
      <c r="D4653" s="103" t="s">
        <v>1439</v>
      </c>
      <c r="E4653" s="99" t="s">
        <v>2207</v>
      </c>
      <c r="F4653" s="103" t="s">
        <v>1487</v>
      </c>
      <c r="G4653" s="99" t="s">
        <v>1472</v>
      </c>
      <c r="H4653" s="103" t="s">
        <v>1397</v>
      </c>
      <c r="I4653" s="103" t="s">
        <v>1384</v>
      </c>
      <c r="J4653" s="99" t="s">
        <v>2208</v>
      </c>
    </row>
    <row r="4654" ht="135" spans="1:10">
      <c r="A4654" s="108"/>
      <c r="B4654" s="108"/>
      <c r="C4654" s="103" t="s">
        <v>1379</v>
      </c>
      <c r="D4654" s="103" t="s">
        <v>1439</v>
      </c>
      <c r="E4654" s="99" t="s">
        <v>2209</v>
      </c>
      <c r="F4654" s="103" t="s">
        <v>1487</v>
      </c>
      <c r="G4654" s="99" t="s">
        <v>1472</v>
      </c>
      <c r="H4654" s="103" t="s">
        <v>1397</v>
      </c>
      <c r="I4654" s="103" t="s">
        <v>1384</v>
      </c>
      <c r="J4654" s="99" t="s">
        <v>2210</v>
      </c>
    </row>
    <row r="4655" ht="101.25" spans="1:10">
      <c r="A4655" s="108"/>
      <c r="B4655" s="108"/>
      <c r="C4655" s="103" t="s">
        <v>1379</v>
      </c>
      <c r="D4655" s="103" t="s">
        <v>1583</v>
      </c>
      <c r="E4655" s="99" t="s">
        <v>2211</v>
      </c>
      <c r="F4655" s="103" t="s">
        <v>1841</v>
      </c>
      <c r="G4655" s="99" t="s">
        <v>1391</v>
      </c>
      <c r="H4655" s="103" t="s">
        <v>1924</v>
      </c>
      <c r="I4655" s="103" t="s">
        <v>1384</v>
      </c>
      <c r="J4655" s="99" t="s">
        <v>2213</v>
      </c>
    </row>
    <row r="4656" ht="33.75" spans="1:10">
      <c r="A4656" s="108"/>
      <c r="B4656" s="108"/>
      <c r="C4656" s="103" t="s">
        <v>1399</v>
      </c>
      <c r="D4656" s="103" t="s">
        <v>1503</v>
      </c>
      <c r="E4656" s="99" t="s">
        <v>6325</v>
      </c>
      <c r="F4656" s="103" t="s">
        <v>1375</v>
      </c>
      <c r="G4656" s="99" t="s">
        <v>1426</v>
      </c>
      <c r="H4656" s="103" t="s">
        <v>1397</v>
      </c>
      <c r="I4656" s="103" t="s">
        <v>1384</v>
      </c>
      <c r="J4656" s="99" t="s">
        <v>6325</v>
      </c>
    </row>
    <row r="4657" ht="180" spans="1:10">
      <c r="A4657" s="110"/>
      <c r="B4657" s="110"/>
      <c r="C4657" s="103" t="s">
        <v>1404</v>
      </c>
      <c r="D4657" s="103" t="s">
        <v>1405</v>
      </c>
      <c r="E4657" s="99" t="s">
        <v>2221</v>
      </c>
      <c r="F4657" s="103" t="s">
        <v>1487</v>
      </c>
      <c r="G4657" s="99" t="s">
        <v>1396</v>
      </c>
      <c r="H4657" s="103" t="s">
        <v>1397</v>
      </c>
      <c r="I4657" s="103" t="s">
        <v>1384</v>
      </c>
      <c r="J4657" s="99" t="s">
        <v>2222</v>
      </c>
    </row>
    <row r="4658" ht="22.5" spans="1:10">
      <c r="A4658" s="106" t="s">
        <v>5988</v>
      </c>
      <c r="B4658" s="106" t="s">
        <v>6314</v>
      </c>
      <c r="C4658" s="103" t="s">
        <v>1379</v>
      </c>
      <c r="D4658" s="103" t="s">
        <v>1380</v>
      </c>
      <c r="E4658" s="99" t="s">
        <v>6071</v>
      </c>
      <c r="F4658" s="103" t="s">
        <v>1487</v>
      </c>
      <c r="G4658" s="99" t="s">
        <v>1426</v>
      </c>
      <c r="H4658" s="103" t="s">
        <v>1397</v>
      </c>
      <c r="I4658" s="103" t="s">
        <v>1384</v>
      </c>
      <c r="J4658" s="99" t="s">
        <v>6315</v>
      </c>
    </row>
    <row r="4659" ht="22.5" spans="1:10">
      <c r="A4659" s="108"/>
      <c r="B4659" s="108"/>
      <c r="C4659" s="103" t="s">
        <v>1399</v>
      </c>
      <c r="D4659" s="103" t="s">
        <v>1503</v>
      </c>
      <c r="E4659" s="99" t="s">
        <v>6073</v>
      </c>
      <c r="F4659" s="103" t="s">
        <v>1375</v>
      </c>
      <c r="G4659" s="99" t="s">
        <v>1396</v>
      </c>
      <c r="H4659" s="103" t="s">
        <v>1397</v>
      </c>
      <c r="I4659" s="103" t="s">
        <v>1384</v>
      </c>
      <c r="J4659" s="99" t="s">
        <v>6326</v>
      </c>
    </row>
    <row r="4660" ht="45" spans="1:10">
      <c r="A4660" s="110"/>
      <c r="B4660" s="110"/>
      <c r="C4660" s="103" t="s">
        <v>1404</v>
      </c>
      <c r="D4660" s="103" t="s">
        <v>1405</v>
      </c>
      <c r="E4660" s="99" t="s">
        <v>1523</v>
      </c>
      <c r="F4660" s="103" t="s">
        <v>1487</v>
      </c>
      <c r="G4660" s="99" t="s">
        <v>1426</v>
      </c>
      <c r="H4660" s="103" t="s">
        <v>1397</v>
      </c>
      <c r="I4660" s="103" t="s">
        <v>1384</v>
      </c>
      <c r="J4660" s="99" t="s">
        <v>6075</v>
      </c>
    </row>
    <row r="4661" ht="112.5" spans="1:10">
      <c r="A4661" s="106" t="s">
        <v>6327</v>
      </c>
      <c r="B4661" s="106" t="s">
        <v>6328</v>
      </c>
      <c r="C4661" s="103" t="s">
        <v>1379</v>
      </c>
      <c r="D4661" s="103" t="s">
        <v>1394</v>
      </c>
      <c r="E4661" s="99" t="s">
        <v>1926</v>
      </c>
      <c r="F4661" s="103" t="s">
        <v>1528</v>
      </c>
      <c r="G4661" s="99" t="s">
        <v>1565</v>
      </c>
      <c r="H4661" s="103" t="s">
        <v>1397</v>
      </c>
      <c r="I4661" s="103" t="s">
        <v>1384</v>
      </c>
      <c r="J4661" s="99" t="s">
        <v>1928</v>
      </c>
    </row>
    <row r="4662" ht="112.5" spans="1:10">
      <c r="A4662" s="108"/>
      <c r="B4662" s="108"/>
      <c r="C4662" s="103" t="s">
        <v>1399</v>
      </c>
      <c r="D4662" s="103" t="s">
        <v>1400</v>
      </c>
      <c r="E4662" s="99" t="s">
        <v>2495</v>
      </c>
      <c r="F4662" s="103" t="s">
        <v>1487</v>
      </c>
      <c r="G4662" s="99" t="s">
        <v>1565</v>
      </c>
      <c r="H4662" s="103" t="s">
        <v>1397</v>
      </c>
      <c r="I4662" s="103" t="s">
        <v>1384</v>
      </c>
      <c r="J4662" s="99" t="s">
        <v>2501</v>
      </c>
    </row>
    <row r="4663" ht="67.5" spans="1:10">
      <c r="A4663" s="108"/>
      <c r="B4663" s="108"/>
      <c r="C4663" s="103" t="s">
        <v>1399</v>
      </c>
      <c r="D4663" s="103" t="s">
        <v>1400</v>
      </c>
      <c r="E4663" s="99" t="s">
        <v>6047</v>
      </c>
      <c r="F4663" s="103" t="s">
        <v>1375</v>
      </c>
      <c r="G4663" s="99" t="s">
        <v>1396</v>
      </c>
      <c r="H4663" s="103" t="s">
        <v>1397</v>
      </c>
      <c r="I4663" s="103" t="s">
        <v>1384</v>
      </c>
      <c r="J4663" s="99" t="s">
        <v>6048</v>
      </c>
    </row>
    <row r="4664" ht="45" spans="1:10">
      <c r="A4664" s="110"/>
      <c r="B4664" s="110"/>
      <c r="C4664" s="103" t="s">
        <v>1404</v>
      </c>
      <c r="D4664" s="103" t="s">
        <v>1405</v>
      </c>
      <c r="E4664" s="99" t="s">
        <v>1538</v>
      </c>
      <c r="F4664" s="103" t="s">
        <v>1487</v>
      </c>
      <c r="G4664" s="99" t="s">
        <v>1565</v>
      </c>
      <c r="H4664" s="103" t="s">
        <v>1397</v>
      </c>
      <c r="I4664" s="103" t="s">
        <v>1384</v>
      </c>
      <c r="J4664" s="99" t="s">
        <v>1540</v>
      </c>
    </row>
    <row r="4665" ht="22.5" spans="1:10">
      <c r="A4665" s="99" t="s">
        <v>6329</v>
      </c>
      <c r="B4665" s="104"/>
      <c r="C4665" s="104"/>
      <c r="D4665" s="104"/>
      <c r="E4665" s="104"/>
      <c r="F4665" s="105"/>
      <c r="G4665" s="104"/>
      <c r="H4665" s="105"/>
      <c r="I4665" s="105"/>
      <c r="J4665" s="104"/>
    </row>
    <row r="4666" ht="22.5" spans="1:10">
      <c r="A4666" s="106" t="s">
        <v>5988</v>
      </c>
      <c r="B4666" s="106" t="s">
        <v>6314</v>
      </c>
      <c r="C4666" s="103" t="s">
        <v>1379</v>
      </c>
      <c r="D4666" s="103" t="s">
        <v>1380</v>
      </c>
      <c r="E4666" s="99" t="s">
        <v>6071</v>
      </c>
      <c r="F4666" s="103" t="s">
        <v>1375</v>
      </c>
      <c r="G4666" s="99" t="s">
        <v>1426</v>
      </c>
      <c r="H4666" s="103" t="s">
        <v>1397</v>
      </c>
      <c r="I4666" s="103" t="s">
        <v>1384</v>
      </c>
      <c r="J4666" s="99" t="s">
        <v>6315</v>
      </c>
    </row>
    <row r="4667" ht="22.5" spans="1:10">
      <c r="A4667" s="108"/>
      <c r="B4667" s="108"/>
      <c r="C4667" s="103" t="s">
        <v>1399</v>
      </c>
      <c r="D4667" s="103" t="s">
        <v>1503</v>
      </c>
      <c r="E4667" s="99" t="s">
        <v>6073</v>
      </c>
      <c r="F4667" s="103" t="s">
        <v>1375</v>
      </c>
      <c r="G4667" s="99" t="s">
        <v>1396</v>
      </c>
      <c r="H4667" s="103" t="s">
        <v>1397</v>
      </c>
      <c r="I4667" s="103" t="s">
        <v>1384</v>
      </c>
      <c r="J4667" s="99" t="s">
        <v>6315</v>
      </c>
    </row>
    <row r="4668" ht="45" spans="1:10">
      <c r="A4668" s="110"/>
      <c r="B4668" s="110"/>
      <c r="C4668" s="103" t="s">
        <v>1404</v>
      </c>
      <c r="D4668" s="103" t="s">
        <v>1405</v>
      </c>
      <c r="E4668" s="99" t="s">
        <v>1495</v>
      </c>
      <c r="F4668" s="103" t="s">
        <v>1487</v>
      </c>
      <c r="G4668" s="99" t="s">
        <v>1426</v>
      </c>
      <c r="H4668" s="103" t="s">
        <v>1397</v>
      </c>
      <c r="I4668" s="103" t="s">
        <v>1384</v>
      </c>
      <c r="J4668" s="99" t="s">
        <v>6075</v>
      </c>
    </row>
    <row r="4669" spans="1:10">
      <c r="A4669" s="99" t="s">
        <v>6330</v>
      </c>
      <c r="B4669" s="104"/>
      <c r="C4669" s="104"/>
      <c r="D4669" s="104"/>
      <c r="E4669" s="104"/>
      <c r="F4669" s="105"/>
      <c r="G4669" s="104"/>
      <c r="H4669" s="105"/>
      <c r="I4669" s="105"/>
      <c r="J4669" s="104"/>
    </row>
    <row r="4670" spans="1:10">
      <c r="A4670" s="99" t="s">
        <v>6331</v>
      </c>
      <c r="B4670" s="104"/>
      <c r="C4670" s="104"/>
      <c r="D4670" s="104"/>
      <c r="E4670" s="104"/>
      <c r="F4670" s="105"/>
      <c r="G4670" s="104"/>
      <c r="H4670" s="105"/>
      <c r="I4670" s="105"/>
      <c r="J4670" s="104"/>
    </row>
    <row r="4671" spans="1:10">
      <c r="A4671" s="99" t="s">
        <v>6332</v>
      </c>
      <c r="B4671" s="104"/>
      <c r="C4671" s="104"/>
      <c r="D4671" s="104"/>
      <c r="E4671" s="104"/>
      <c r="F4671" s="105"/>
      <c r="G4671" s="104"/>
      <c r="H4671" s="105"/>
      <c r="I4671" s="105"/>
      <c r="J4671" s="104"/>
    </row>
    <row r="4672" ht="22.5" spans="1:10">
      <c r="A4672" s="106" t="s">
        <v>6036</v>
      </c>
      <c r="B4672" s="106" t="s">
        <v>1542</v>
      </c>
      <c r="C4672" s="103" t="s">
        <v>1379</v>
      </c>
      <c r="D4672" s="103" t="s">
        <v>1380</v>
      </c>
      <c r="E4672" s="99" t="s">
        <v>1542</v>
      </c>
      <c r="F4672" s="103" t="s">
        <v>1375</v>
      </c>
      <c r="G4672" s="99" t="s">
        <v>1542</v>
      </c>
      <c r="H4672" s="103" t="s">
        <v>1397</v>
      </c>
      <c r="I4672" s="103" t="s">
        <v>1384</v>
      </c>
      <c r="J4672" s="99" t="s">
        <v>1542</v>
      </c>
    </row>
    <row r="4673" ht="22.5" spans="1:10">
      <c r="A4673" s="108"/>
      <c r="B4673" s="108"/>
      <c r="C4673" s="103" t="s">
        <v>1399</v>
      </c>
      <c r="D4673" s="103" t="s">
        <v>1543</v>
      </c>
      <c r="E4673" s="99" t="s">
        <v>1542</v>
      </c>
      <c r="F4673" s="103" t="s">
        <v>1375</v>
      </c>
      <c r="G4673" s="99" t="s">
        <v>1542</v>
      </c>
      <c r="H4673" s="103" t="s">
        <v>1397</v>
      </c>
      <c r="I4673" s="103" t="s">
        <v>1384</v>
      </c>
      <c r="J4673" s="99" t="s">
        <v>1542</v>
      </c>
    </row>
    <row r="4674" ht="22.5" spans="1:10">
      <c r="A4674" s="110"/>
      <c r="B4674" s="110"/>
      <c r="C4674" s="103" t="s">
        <v>1404</v>
      </c>
      <c r="D4674" s="103" t="s">
        <v>1405</v>
      </c>
      <c r="E4674" s="99" t="s">
        <v>1542</v>
      </c>
      <c r="F4674" s="103" t="s">
        <v>1375</v>
      </c>
      <c r="G4674" s="99" t="s">
        <v>1542</v>
      </c>
      <c r="H4674" s="103" t="s">
        <v>1397</v>
      </c>
      <c r="I4674" s="103" t="s">
        <v>1384</v>
      </c>
      <c r="J4674" s="99" t="s">
        <v>1542</v>
      </c>
    </row>
    <row r="4675" ht="33.75" spans="1:10">
      <c r="A4675" s="106" t="s">
        <v>6007</v>
      </c>
      <c r="B4675" s="106" t="s">
        <v>6008</v>
      </c>
      <c r="C4675" s="103" t="s">
        <v>1379</v>
      </c>
      <c r="D4675" s="103" t="s">
        <v>1439</v>
      </c>
      <c r="E4675" s="99" t="s">
        <v>6009</v>
      </c>
      <c r="F4675" s="103" t="s">
        <v>1375</v>
      </c>
      <c r="G4675" s="99" t="s">
        <v>1396</v>
      </c>
      <c r="H4675" s="103" t="s">
        <v>1397</v>
      </c>
      <c r="I4675" s="103" t="s">
        <v>1384</v>
      </c>
      <c r="J4675" s="99" t="s">
        <v>6010</v>
      </c>
    </row>
    <row r="4676" ht="33.75" spans="1:10">
      <c r="A4676" s="108"/>
      <c r="B4676" s="108"/>
      <c r="C4676" s="103" t="s">
        <v>1399</v>
      </c>
      <c r="D4676" s="103" t="s">
        <v>1400</v>
      </c>
      <c r="E4676" s="99" t="s">
        <v>6011</v>
      </c>
      <c r="F4676" s="103" t="s">
        <v>1375</v>
      </c>
      <c r="G4676" s="99" t="s">
        <v>1426</v>
      </c>
      <c r="H4676" s="103" t="s">
        <v>1397</v>
      </c>
      <c r="I4676" s="103" t="s">
        <v>1384</v>
      </c>
      <c r="J4676" s="99" t="s">
        <v>6010</v>
      </c>
    </row>
    <row r="4677" ht="33.75" spans="1:10">
      <c r="A4677" s="110"/>
      <c r="B4677" s="110"/>
      <c r="C4677" s="103" t="s">
        <v>1404</v>
      </c>
      <c r="D4677" s="103" t="s">
        <v>1405</v>
      </c>
      <c r="E4677" s="99" t="s">
        <v>1405</v>
      </c>
      <c r="F4677" s="103" t="s">
        <v>1375</v>
      </c>
      <c r="G4677" s="99" t="s">
        <v>1396</v>
      </c>
      <c r="H4677" s="103" t="s">
        <v>1397</v>
      </c>
      <c r="I4677" s="103" t="s">
        <v>1384</v>
      </c>
      <c r="J4677" s="99" t="s">
        <v>6010</v>
      </c>
    </row>
    <row r="4678" ht="33.75" spans="1:10">
      <c r="A4678" s="106" t="s">
        <v>6087</v>
      </c>
      <c r="B4678" s="106" t="s">
        <v>6333</v>
      </c>
      <c r="C4678" s="103" t="s">
        <v>1379</v>
      </c>
      <c r="D4678" s="103" t="s">
        <v>1380</v>
      </c>
      <c r="E4678" s="99" t="s">
        <v>6089</v>
      </c>
      <c r="F4678" s="103" t="s">
        <v>1487</v>
      </c>
      <c r="G4678" s="99" t="s">
        <v>6334</v>
      </c>
      <c r="H4678" s="103" t="s">
        <v>1678</v>
      </c>
      <c r="I4678" s="103" t="s">
        <v>1384</v>
      </c>
      <c r="J4678" s="99" t="s">
        <v>6335</v>
      </c>
    </row>
    <row r="4679" ht="56.25" spans="1:10">
      <c r="A4679" s="108"/>
      <c r="B4679" s="108"/>
      <c r="C4679" s="103" t="s">
        <v>1379</v>
      </c>
      <c r="D4679" s="103" t="s">
        <v>1394</v>
      </c>
      <c r="E4679" s="99" t="s">
        <v>6092</v>
      </c>
      <c r="F4679" s="103" t="s">
        <v>1487</v>
      </c>
      <c r="G4679" s="99" t="s">
        <v>1396</v>
      </c>
      <c r="H4679" s="103" t="s">
        <v>1397</v>
      </c>
      <c r="I4679" s="103" t="s">
        <v>1384</v>
      </c>
      <c r="J4679" s="99" t="s">
        <v>6136</v>
      </c>
    </row>
    <row r="4680" ht="45" spans="1:10">
      <c r="A4680" s="108"/>
      <c r="B4680" s="108"/>
      <c r="C4680" s="103" t="s">
        <v>1379</v>
      </c>
      <c r="D4680" s="103" t="s">
        <v>1583</v>
      </c>
      <c r="E4680" s="99" t="s">
        <v>6094</v>
      </c>
      <c r="F4680" s="103" t="s">
        <v>1375</v>
      </c>
      <c r="G4680" s="99" t="s">
        <v>6336</v>
      </c>
      <c r="H4680" s="103" t="s">
        <v>1536</v>
      </c>
      <c r="I4680" s="103" t="s">
        <v>1384</v>
      </c>
      <c r="J4680" s="99" t="s">
        <v>6138</v>
      </c>
    </row>
    <row r="4681" ht="56.25" spans="1:10">
      <c r="A4681" s="108"/>
      <c r="B4681" s="108"/>
      <c r="C4681" s="103" t="s">
        <v>1399</v>
      </c>
      <c r="D4681" s="103" t="s">
        <v>1400</v>
      </c>
      <c r="E4681" s="99" t="s">
        <v>6096</v>
      </c>
      <c r="F4681" s="103" t="s">
        <v>1487</v>
      </c>
      <c r="G4681" s="99" t="s">
        <v>1426</v>
      </c>
      <c r="H4681" s="103" t="s">
        <v>1397</v>
      </c>
      <c r="I4681" s="103" t="s">
        <v>1384</v>
      </c>
      <c r="J4681" s="99" t="s">
        <v>6139</v>
      </c>
    </row>
    <row r="4682" ht="56.25" spans="1:10">
      <c r="A4682" s="110"/>
      <c r="B4682" s="110"/>
      <c r="C4682" s="103" t="s">
        <v>1404</v>
      </c>
      <c r="D4682" s="103" t="s">
        <v>1405</v>
      </c>
      <c r="E4682" s="99" t="s">
        <v>6098</v>
      </c>
      <c r="F4682" s="103" t="s">
        <v>1487</v>
      </c>
      <c r="G4682" s="99" t="s">
        <v>1426</v>
      </c>
      <c r="H4682" s="103" t="s">
        <v>1397</v>
      </c>
      <c r="I4682" s="103" t="s">
        <v>1384</v>
      </c>
      <c r="J4682" s="99" t="s">
        <v>6141</v>
      </c>
    </row>
    <row r="4683" ht="33.75" spans="1:10">
      <c r="A4683" s="106" t="s">
        <v>6337</v>
      </c>
      <c r="B4683" s="106" t="s">
        <v>6338</v>
      </c>
      <c r="C4683" s="103" t="s">
        <v>1379</v>
      </c>
      <c r="D4683" s="103" t="s">
        <v>1380</v>
      </c>
      <c r="E4683" s="99" t="s">
        <v>4650</v>
      </c>
      <c r="F4683" s="103" t="s">
        <v>1487</v>
      </c>
      <c r="G4683" s="99" t="s">
        <v>1477</v>
      </c>
      <c r="H4683" s="103" t="s">
        <v>4651</v>
      </c>
      <c r="I4683" s="103" t="s">
        <v>1384</v>
      </c>
      <c r="J4683" s="99" t="s">
        <v>4652</v>
      </c>
    </row>
    <row r="4684" ht="67.5" spans="1:10">
      <c r="A4684" s="108"/>
      <c r="B4684" s="108"/>
      <c r="C4684" s="103" t="s">
        <v>1379</v>
      </c>
      <c r="D4684" s="103" t="s">
        <v>1380</v>
      </c>
      <c r="E4684" s="99" t="s">
        <v>6339</v>
      </c>
      <c r="F4684" s="103" t="s">
        <v>1528</v>
      </c>
      <c r="G4684" s="99" t="s">
        <v>1500</v>
      </c>
      <c r="H4684" s="103" t="s">
        <v>1388</v>
      </c>
      <c r="I4684" s="103" t="s">
        <v>1384</v>
      </c>
      <c r="J4684" s="99" t="s">
        <v>6340</v>
      </c>
    </row>
    <row r="4685" ht="123.75" spans="1:10">
      <c r="A4685" s="108"/>
      <c r="B4685" s="108"/>
      <c r="C4685" s="103" t="s">
        <v>1379</v>
      </c>
      <c r="D4685" s="103" t="s">
        <v>1439</v>
      </c>
      <c r="E4685" s="99" t="s">
        <v>6341</v>
      </c>
      <c r="F4685" s="103" t="s">
        <v>1487</v>
      </c>
      <c r="G4685" s="99" t="s">
        <v>1396</v>
      </c>
      <c r="H4685" s="103" t="s">
        <v>1397</v>
      </c>
      <c r="I4685" s="103" t="s">
        <v>1384</v>
      </c>
      <c r="J4685" s="99" t="s">
        <v>6342</v>
      </c>
    </row>
    <row r="4686" ht="22.5" spans="1:10">
      <c r="A4686" s="108"/>
      <c r="B4686" s="108"/>
      <c r="C4686" s="103" t="s">
        <v>1379</v>
      </c>
      <c r="D4686" s="103" t="s">
        <v>1394</v>
      </c>
      <c r="E4686" s="99" t="s">
        <v>6343</v>
      </c>
      <c r="F4686" s="103" t="s">
        <v>1528</v>
      </c>
      <c r="G4686" s="99" t="s">
        <v>1396</v>
      </c>
      <c r="H4686" s="103" t="s">
        <v>1397</v>
      </c>
      <c r="I4686" s="103" t="s">
        <v>1384</v>
      </c>
      <c r="J4686" s="99" t="s">
        <v>6344</v>
      </c>
    </row>
    <row r="4687" ht="56.25" spans="1:10">
      <c r="A4687" s="108"/>
      <c r="B4687" s="108"/>
      <c r="C4687" s="103" t="s">
        <v>1399</v>
      </c>
      <c r="D4687" s="103" t="s">
        <v>1543</v>
      </c>
      <c r="E4687" s="99" t="s">
        <v>6345</v>
      </c>
      <c r="F4687" s="103" t="s">
        <v>1528</v>
      </c>
      <c r="G4687" s="99" t="s">
        <v>1477</v>
      </c>
      <c r="H4687" s="103" t="s">
        <v>1586</v>
      </c>
      <c r="I4687" s="103" t="s">
        <v>1384</v>
      </c>
      <c r="J4687" s="99" t="s">
        <v>6346</v>
      </c>
    </row>
    <row r="4688" ht="33.75" spans="1:10">
      <c r="A4688" s="108"/>
      <c r="B4688" s="108"/>
      <c r="C4688" s="103" t="s">
        <v>1399</v>
      </c>
      <c r="D4688" s="103" t="s">
        <v>1503</v>
      </c>
      <c r="E4688" s="99" t="s">
        <v>6347</v>
      </c>
      <c r="F4688" s="103" t="s">
        <v>1487</v>
      </c>
      <c r="G4688" s="99" t="s">
        <v>1577</v>
      </c>
      <c r="H4688" s="103" t="s">
        <v>1505</v>
      </c>
      <c r="I4688" s="103" t="s">
        <v>1384</v>
      </c>
      <c r="J4688" s="99" t="s">
        <v>6348</v>
      </c>
    </row>
    <row r="4689" spans="1:10">
      <c r="A4689" s="110"/>
      <c r="B4689" s="110"/>
      <c r="C4689" s="103" t="s">
        <v>1404</v>
      </c>
      <c r="D4689" s="103" t="s">
        <v>1405</v>
      </c>
      <c r="E4689" s="99" t="s">
        <v>6349</v>
      </c>
      <c r="F4689" s="103" t="s">
        <v>1375</v>
      </c>
      <c r="G4689" s="99" t="s">
        <v>2664</v>
      </c>
      <c r="H4689" s="103" t="s">
        <v>1397</v>
      </c>
      <c r="I4689" s="103" t="s">
        <v>1423</v>
      </c>
      <c r="J4689" s="99" t="s">
        <v>6350</v>
      </c>
    </row>
    <row r="4690" spans="1:10">
      <c r="A4690" s="99" t="s">
        <v>6351</v>
      </c>
      <c r="B4690" s="104"/>
      <c r="C4690" s="104"/>
      <c r="D4690" s="104"/>
      <c r="E4690" s="104"/>
      <c r="F4690" s="105"/>
      <c r="G4690" s="104"/>
      <c r="H4690" s="105"/>
      <c r="I4690" s="105"/>
      <c r="J4690" s="104"/>
    </row>
    <row r="4691" ht="90" spans="1:10">
      <c r="A4691" s="106" t="s">
        <v>6102</v>
      </c>
      <c r="B4691" s="106" t="s">
        <v>6352</v>
      </c>
      <c r="C4691" s="103" t="s">
        <v>1379</v>
      </c>
      <c r="D4691" s="103" t="s">
        <v>1380</v>
      </c>
      <c r="E4691" s="99" t="s">
        <v>6028</v>
      </c>
      <c r="F4691" s="103" t="s">
        <v>1487</v>
      </c>
      <c r="G4691" s="99" t="s">
        <v>6353</v>
      </c>
      <c r="H4691" s="103" t="s">
        <v>1511</v>
      </c>
      <c r="I4691" s="103" t="s">
        <v>1384</v>
      </c>
      <c r="J4691" s="99" t="s">
        <v>1925</v>
      </c>
    </row>
    <row r="4692" ht="146.25" spans="1:10">
      <c r="A4692" s="108"/>
      <c r="B4692" s="108"/>
      <c r="C4692" s="103" t="s">
        <v>1379</v>
      </c>
      <c r="D4692" s="103" t="s">
        <v>1380</v>
      </c>
      <c r="E4692" s="99" t="s">
        <v>4663</v>
      </c>
      <c r="F4692" s="103" t="s">
        <v>1487</v>
      </c>
      <c r="G4692" s="99" t="s">
        <v>1517</v>
      </c>
      <c r="H4692" s="103" t="s">
        <v>1470</v>
      </c>
      <c r="I4692" s="103" t="s">
        <v>1384</v>
      </c>
      <c r="J4692" s="99" t="s">
        <v>4664</v>
      </c>
    </row>
    <row r="4693" ht="45" spans="1:10">
      <c r="A4693" s="108"/>
      <c r="B4693" s="108"/>
      <c r="C4693" s="103" t="s">
        <v>1379</v>
      </c>
      <c r="D4693" s="103" t="s">
        <v>1380</v>
      </c>
      <c r="E4693" s="99" t="s">
        <v>6354</v>
      </c>
      <c r="F4693" s="103" t="s">
        <v>1375</v>
      </c>
      <c r="G4693" s="99" t="s">
        <v>2196</v>
      </c>
      <c r="H4693" s="103" t="s">
        <v>1388</v>
      </c>
      <c r="I4693" s="103" t="s">
        <v>1384</v>
      </c>
      <c r="J4693" s="99" t="s">
        <v>6355</v>
      </c>
    </row>
    <row r="4694" ht="135" spans="1:10">
      <c r="A4694" s="108"/>
      <c r="B4694" s="108"/>
      <c r="C4694" s="103" t="s">
        <v>1379</v>
      </c>
      <c r="D4694" s="103" t="s">
        <v>1439</v>
      </c>
      <c r="E4694" s="99" t="s">
        <v>3069</v>
      </c>
      <c r="F4694" s="103" t="s">
        <v>1841</v>
      </c>
      <c r="G4694" s="99" t="s">
        <v>1396</v>
      </c>
      <c r="H4694" s="103" t="s">
        <v>1397</v>
      </c>
      <c r="I4694" s="103" t="s">
        <v>1384</v>
      </c>
      <c r="J4694" s="99" t="s">
        <v>4644</v>
      </c>
    </row>
    <row r="4695" ht="202.5" spans="1:10">
      <c r="A4695" s="108"/>
      <c r="B4695" s="108"/>
      <c r="C4695" s="103" t="s">
        <v>1379</v>
      </c>
      <c r="D4695" s="103" t="s">
        <v>1439</v>
      </c>
      <c r="E4695" s="99" t="s">
        <v>6356</v>
      </c>
      <c r="F4695" s="103" t="s">
        <v>1487</v>
      </c>
      <c r="G4695" s="99" t="s">
        <v>1396</v>
      </c>
      <c r="H4695" s="103" t="s">
        <v>1397</v>
      </c>
      <c r="I4695" s="103" t="s">
        <v>1384</v>
      </c>
      <c r="J4695" s="99" t="s">
        <v>6357</v>
      </c>
    </row>
    <row r="4696" ht="168.75" spans="1:10">
      <c r="A4696" s="108"/>
      <c r="B4696" s="108"/>
      <c r="C4696" s="103" t="s">
        <v>1379</v>
      </c>
      <c r="D4696" s="103" t="s">
        <v>1439</v>
      </c>
      <c r="E4696" s="99" t="s">
        <v>5209</v>
      </c>
      <c r="F4696" s="103" t="s">
        <v>1841</v>
      </c>
      <c r="G4696" s="99" t="s">
        <v>1396</v>
      </c>
      <c r="H4696" s="103" t="s">
        <v>1397</v>
      </c>
      <c r="I4696" s="103" t="s">
        <v>1384</v>
      </c>
      <c r="J4696" s="99" t="s">
        <v>5210</v>
      </c>
    </row>
    <row r="4697" ht="112.5" spans="1:10">
      <c r="A4697" s="108"/>
      <c r="B4697" s="108"/>
      <c r="C4697" s="103" t="s">
        <v>1379</v>
      </c>
      <c r="D4697" s="103" t="s">
        <v>1394</v>
      </c>
      <c r="E4697" s="99" t="s">
        <v>1926</v>
      </c>
      <c r="F4697" s="103" t="s">
        <v>1487</v>
      </c>
      <c r="G4697" s="99" t="s">
        <v>1396</v>
      </c>
      <c r="H4697" s="103" t="s">
        <v>1397</v>
      </c>
      <c r="I4697" s="103" t="s">
        <v>1384</v>
      </c>
      <c r="J4697" s="99" t="s">
        <v>1928</v>
      </c>
    </row>
    <row r="4698" ht="112.5" spans="1:10">
      <c r="A4698" s="108"/>
      <c r="B4698" s="108"/>
      <c r="C4698" s="103" t="s">
        <v>1399</v>
      </c>
      <c r="D4698" s="103" t="s">
        <v>1400</v>
      </c>
      <c r="E4698" s="99" t="s">
        <v>2495</v>
      </c>
      <c r="F4698" s="103" t="s">
        <v>1487</v>
      </c>
      <c r="G4698" s="99" t="s">
        <v>1426</v>
      </c>
      <c r="H4698" s="103" t="s">
        <v>1397</v>
      </c>
      <c r="I4698" s="103" t="s">
        <v>1384</v>
      </c>
      <c r="J4698" s="99" t="s">
        <v>2501</v>
      </c>
    </row>
    <row r="4699" ht="90" spans="1:10">
      <c r="A4699" s="110"/>
      <c r="B4699" s="110"/>
      <c r="C4699" s="103" t="s">
        <v>1404</v>
      </c>
      <c r="D4699" s="103" t="s">
        <v>1405</v>
      </c>
      <c r="E4699" s="99" t="s">
        <v>1538</v>
      </c>
      <c r="F4699" s="103" t="s">
        <v>1487</v>
      </c>
      <c r="G4699" s="99" t="s">
        <v>1927</v>
      </c>
      <c r="H4699" s="103" t="s">
        <v>1397</v>
      </c>
      <c r="I4699" s="103" t="s">
        <v>1384</v>
      </c>
      <c r="J4699" s="99" t="s">
        <v>6358</v>
      </c>
    </row>
    <row r="4700" ht="67.5" spans="1:10">
      <c r="A4700" s="106" t="s">
        <v>6359</v>
      </c>
      <c r="B4700" s="106" t="s">
        <v>6360</v>
      </c>
      <c r="C4700" s="103" t="s">
        <v>1379</v>
      </c>
      <c r="D4700" s="103" t="s">
        <v>1380</v>
      </c>
      <c r="E4700" s="99" t="s">
        <v>2199</v>
      </c>
      <c r="F4700" s="103" t="s">
        <v>1487</v>
      </c>
      <c r="G4700" s="99" t="s">
        <v>2200</v>
      </c>
      <c r="H4700" s="103" t="s">
        <v>5097</v>
      </c>
      <c r="I4700" s="103" t="s">
        <v>1384</v>
      </c>
      <c r="J4700" s="99" t="s">
        <v>2201</v>
      </c>
    </row>
    <row r="4701" ht="67.5" spans="1:10">
      <c r="A4701" s="108"/>
      <c r="B4701" s="108"/>
      <c r="C4701" s="103" t="s">
        <v>1379</v>
      </c>
      <c r="D4701" s="103" t="s">
        <v>1380</v>
      </c>
      <c r="E4701" s="99" t="s">
        <v>2202</v>
      </c>
      <c r="F4701" s="103" t="s">
        <v>1487</v>
      </c>
      <c r="G4701" s="99" t="s">
        <v>6361</v>
      </c>
      <c r="H4701" s="103" t="s">
        <v>1713</v>
      </c>
      <c r="I4701" s="103" t="s">
        <v>1384</v>
      </c>
      <c r="J4701" s="99" t="s">
        <v>2204</v>
      </c>
    </row>
    <row r="4702" ht="168.75" spans="1:10">
      <c r="A4702" s="108"/>
      <c r="B4702" s="108"/>
      <c r="C4702" s="103" t="s">
        <v>1379</v>
      </c>
      <c r="D4702" s="103" t="s">
        <v>1439</v>
      </c>
      <c r="E4702" s="99" t="s">
        <v>2207</v>
      </c>
      <c r="F4702" s="103" t="s">
        <v>1487</v>
      </c>
      <c r="G4702" s="99" t="s">
        <v>1472</v>
      </c>
      <c r="H4702" s="103" t="s">
        <v>1397</v>
      </c>
      <c r="I4702" s="103" t="s">
        <v>1384</v>
      </c>
      <c r="J4702" s="99" t="s">
        <v>2208</v>
      </c>
    </row>
    <row r="4703" ht="135" spans="1:10">
      <c r="A4703" s="108"/>
      <c r="B4703" s="108"/>
      <c r="C4703" s="103" t="s">
        <v>1379</v>
      </c>
      <c r="D4703" s="103" t="s">
        <v>1439</v>
      </c>
      <c r="E4703" s="99" t="s">
        <v>2209</v>
      </c>
      <c r="F4703" s="103" t="s">
        <v>1487</v>
      </c>
      <c r="G4703" s="99" t="s">
        <v>1472</v>
      </c>
      <c r="H4703" s="103" t="s">
        <v>1397</v>
      </c>
      <c r="I4703" s="103" t="s">
        <v>1384</v>
      </c>
      <c r="J4703" s="99" t="s">
        <v>2210</v>
      </c>
    </row>
    <row r="4704" ht="101.25" spans="1:10">
      <c r="A4704" s="108"/>
      <c r="B4704" s="108"/>
      <c r="C4704" s="103" t="s">
        <v>1379</v>
      </c>
      <c r="D4704" s="103" t="s">
        <v>1583</v>
      </c>
      <c r="E4704" s="99" t="s">
        <v>2211</v>
      </c>
      <c r="F4704" s="103" t="s">
        <v>1841</v>
      </c>
      <c r="G4704" s="99" t="s">
        <v>5827</v>
      </c>
      <c r="H4704" s="103" t="s">
        <v>1924</v>
      </c>
      <c r="I4704" s="103" t="s">
        <v>1384</v>
      </c>
      <c r="J4704" s="99" t="s">
        <v>2213</v>
      </c>
    </row>
    <row r="4705" ht="180" spans="1:10">
      <c r="A4705" s="108"/>
      <c r="B4705" s="108"/>
      <c r="C4705" s="103" t="s">
        <v>1399</v>
      </c>
      <c r="D4705" s="103" t="s">
        <v>1503</v>
      </c>
      <c r="E4705" s="99" t="s">
        <v>6039</v>
      </c>
      <c r="F4705" s="103" t="s">
        <v>1375</v>
      </c>
      <c r="G4705" s="99" t="s">
        <v>1565</v>
      </c>
      <c r="H4705" s="103" t="s">
        <v>1397</v>
      </c>
      <c r="I4705" s="103" t="s">
        <v>1384</v>
      </c>
      <c r="J4705" s="99" t="s">
        <v>6362</v>
      </c>
    </row>
    <row r="4706" ht="101.25" spans="1:10">
      <c r="A4706" s="108"/>
      <c r="B4706" s="108"/>
      <c r="C4706" s="103" t="s">
        <v>1399</v>
      </c>
      <c r="D4706" s="103" t="s">
        <v>1503</v>
      </c>
      <c r="E4706" s="99" t="s">
        <v>6017</v>
      </c>
      <c r="F4706" s="103" t="s">
        <v>1375</v>
      </c>
      <c r="G4706" s="99" t="s">
        <v>1396</v>
      </c>
      <c r="H4706" s="103" t="s">
        <v>1397</v>
      </c>
      <c r="I4706" s="103" t="s">
        <v>1384</v>
      </c>
      <c r="J4706" s="99" t="s">
        <v>2213</v>
      </c>
    </row>
    <row r="4707" ht="180" spans="1:10">
      <c r="A4707" s="110"/>
      <c r="B4707" s="110"/>
      <c r="C4707" s="103" t="s">
        <v>1404</v>
      </c>
      <c r="D4707" s="103" t="s">
        <v>1405</v>
      </c>
      <c r="E4707" s="99" t="s">
        <v>2221</v>
      </c>
      <c r="F4707" s="103" t="s">
        <v>1487</v>
      </c>
      <c r="G4707" s="99" t="s">
        <v>1426</v>
      </c>
      <c r="H4707" s="103" t="s">
        <v>1397</v>
      </c>
      <c r="I4707" s="103" t="s">
        <v>1384</v>
      </c>
      <c r="J4707" s="99" t="s">
        <v>2222</v>
      </c>
    </row>
    <row r="4708" ht="22.5" spans="1:10">
      <c r="A4708" s="106" t="s">
        <v>6363</v>
      </c>
      <c r="B4708" s="106" t="s">
        <v>6314</v>
      </c>
      <c r="C4708" s="103" t="s">
        <v>1379</v>
      </c>
      <c r="D4708" s="103" t="s">
        <v>1380</v>
      </c>
      <c r="E4708" s="99" t="s">
        <v>6364</v>
      </c>
      <c r="F4708" s="103" t="s">
        <v>1487</v>
      </c>
      <c r="G4708" s="99" t="s">
        <v>1426</v>
      </c>
      <c r="H4708" s="103" t="s">
        <v>1397</v>
      </c>
      <c r="I4708" s="103" t="s">
        <v>1384</v>
      </c>
      <c r="J4708" s="99" t="s">
        <v>6315</v>
      </c>
    </row>
    <row r="4709" ht="45" spans="1:10">
      <c r="A4709" s="108"/>
      <c r="B4709" s="108"/>
      <c r="C4709" s="103" t="s">
        <v>1379</v>
      </c>
      <c r="D4709" s="103" t="s">
        <v>1380</v>
      </c>
      <c r="E4709" s="99" t="s">
        <v>6365</v>
      </c>
      <c r="F4709" s="103" t="s">
        <v>1841</v>
      </c>
      <c r="G4709" s="99" t="s">
        <v>2692</v>
      </c>
      <c r="H4709" s="103" t="s">
        <v>2182</v>
      </c>
      <c r="I4709" s="103" t="s">
        <v>1384</v>
      </c>
      <c r="J4709" s="99" t="s">
        <v>6366</v>
      </c>
    </row>
    <row r="4710" ht="123.75" spans="1:10">
      <c r="A4710" s="108"/>
      <c r="B4710" s="108"/>
      <c r="C4710" s="103" t="s">
        <v>1379</v>
      </c>
      <c r="D4710" s="103" t="s">
        <v>1439</v>
      </c>
      <c r="E4710" s="99" t="s">
        <v>6367</v>
      </c>
      <c r="F4710" s="103" t="s">
        <v>1487</v>
      </c>
      <c r="G4710" s="99" t="s">
        <v>2035</v>
      </c>
      <c r="H4710" s="103" t="s">
        <v>1397</v>
      </c>
      <c r="I4710" s="103" t="s">
        <v>1384</v>
      </c>
      <c r="J4710" s="99" t="s">
        <v>6368</v>
      </c>
    </row>
    <row r="4711" ht="22.5" spans="1:10">
      <c r="A4711" s="108"/>
      <c r="B4711" s="108"/>
      <c r="C4711" s="103" t="s">
        <v>1399</v>
      </c>
      <c r="D4711" s="103" t="s">
        <v>1503</v>
      </c>
      <c r="E4711" s="99" t="s">
        <v>6073</v>
      </c>
      <c r="F4711" s="103" t="s">
        <v>1375</v>
      </c>
      <c r="G4711" s="99" t="s">
        <v>1396</v>
      </c>
      <c r="H4711" s="103" t="s">
        <v>1397</v>
      </c>
      <c r="I4711" s="103" t="s">
        <v>1384</v>
      </c>
      <c r="J4711" s="99" t="s">
        <v>6315</v>
      </c>
    </row>
    <row r="4712" ht="45" spans="1:10">
      <c r="A4712" s="110"/>
      <c r="B4712" s="110"/>
      <c r="C4712" s="103" t="s">
        <v>1404</v>
      </c>
      <c r="D4712" s="103" t="s">
        <v>1405</v>
      </c>
      <c r="E4712" s="99" t="s">
        <v>6369</v>
      </c>
      <c r="F4712" s="103" t="s">
        <v>1487</v>
      </c>
      <c r="G4712" s="99" t="s">
        <v>6075</v>
      </c>
      <c r="H4712" s="103" t="s">
        <v>1397</v>
      </c>
      <c r="I4712" s="103" t="s">
        <v>1384</v>
      </c>
      <c r="J4712" s="99" t="s">
        <v>6075</v>
      </c>
    </row>
    <row r="4713" ht="22.5" spans="1:10">
      <c r="A4713" s="99" t="s">
        <v>6370</v>
      </c>
      <c r="B4713" s="104"/>
      <c r="C4713" s="104"/>
      <c r="D4713" s="104"/>
      <c r="E4713" s="104"/>
      <c r="F4713" s="105"/>
      <c r="G4713" s="104"/>
      <c r="H4713" s="105"/>
      <c r="I4713" s="105"/>
      <c r="J4713" s="104"/>
    </row>
    <row r="4714" ht="22.5" spans="1:10">
      <c r="A4714" s="106" t="s">
        <v>6371</v>
      </c>
      <c r="B4714" s="106" t="s">
        <v>6314</v>
      </c>
      <c r="C4714" s="103" t="s">
        <v>1379</v>
      </c>
      <c r="D4714" s="103" t="s">
        <v>1380</v>
      </c>
      <c r="E4714" s="99" t="s">
        <v>6071</v>
      </c>
      <c r="F4714" s="103" t="s">
        <v>1528</v>
      </c>
      <c r="G4714" s="99" t="s">
        <v>1426</v>
      </c>
      <c r="H4714" s="103" t="s">
        <v>1397</v>
      </c>
      <c r="I4714" s="103" t="s">
        <v>1384</v>
      </c>
      <c r="J4714" s="99" t="s">
        <v>6315</v>
      </c>
    </row>
    <row r="4715" ht="22.5" spans="1:10">
      <c r="A4715" s="108"/>
      <c r="B4715" s="108"/>
      <c r="C4715" s="103" t="s">
        <v>1399</v>
      </c>
      <c r="D4715" s="103" t="s">
        <v>1503</v>
      </c>
      <c r="E4715" s="99" t="s">
        <v>6372</v>
      </c>
      <c r="F4715" s="103" t="s">
        <v>1487</v>
      </c>
      <c r="G4715" s="99" t="s">
        <v>1396</v>
      </c>
      <c r="H4715" s="103" t="s">
        <v>1505</v>
      </c>
      <c r="I4715" s="103" t="s">
        <v>1384</v>
      </c>
      <c r="J4715" s="99" t="s">
        <v>6315</v>
      </c>
    </row>
    <row r="4716" ht="45" spans="1:10">
      <c r="A4716" s="110"/>
      <c r="B4716" s="110"/>
      <c r="C4716" s="103" t="s">
        <v>1404</v>
      </c>
      <c r="D4716" s="103" t="s">
        <v>1405</v>
      </c>
      <c r="E4716" s="99" t="s">
        <v>1523</v>
      </c>
      <c r="F4716" s="103" t="s">
        <v>1487</v>
      </c>
      <c r="G4716" s="99" t="s">
        <v>1426</v>
      </c>
      <c r="H4716" s="103" t="s">
        <v>1397</v>
      </c>
      <c r="I4716" s="103" t="s">
        <v>1384</v>
      </c>
      <c r="J4716" s="99" t="s">
        <v>6075</v>
      </c>
    </row>
    <row r="4717" ht="112.5" spans="1:10">
      <c r="A4717" s="106" t="s">
        <v>6373</v>
      </c>
      <c r="B4717" s="106" t="s">
        <v>6374</v>
      </c>
      <c r="C4717" s="103" t="s">
        <v>1379</v>
      </c>
      <c r="D4717" s="103" t="s">
        <v>1394</v>
      </c>
      <c r="E4717" s="99" t="s">
        <v>1926</v>
      </c>
      <c r="F4717" s="103" t="s">
        <v>1528</v>
      </c>
      <c r="G4717" s="99" t="s">
        <v>6375</v>
      </c>
      <c r="H4717" s="103" t="s">
        <v>1397</v>
      </c>
      <c r="I4717" s="103" t="s">
        <v>1384</v>
      </c>
      <c r="J4717" s="99" t="s">
        <v>1928</v>
      </c>
    </row>
    <row r="4718" ht="112.5" spans="1:10">
      <c r="A4718" s="108"/>
      <c r="B4718" s="108"/>
      <c r="C4718" s="103" t="s">
        <v>1399</v>
      </c>
      <c r="D4718" s="103" t="s">
        <v>1400</v>
      </c>
      <c r="E4718" s="99" t="s">
        <v>2495</v>
      </c>
      <c r="F4718" s="103" t="s">
        <v>1487</v>
      </c>
      <c r="G4718" s="99" t="s">
        <v>1565</v>
      </c>
      <c r="H4718" s="103" t="s">
        <v>1397</v>
      </c>
      <c r="I4718" s="103" t="s">
        <v>1384</v>
      </c>
      <c r="J4718" s="99" t="s">
        <v>2501</v>
      </c>
    </row>
    <row r="4719" ht="67.5" spans="1:10">
      <c r="A4719" s="108"/>
      <c r="B4719" s="108"/>
      <c r="C4719" s="103" t="s">
        <v>1399</v>
      </c>
      <c r="D4719" s="103" t="s">
        <v>1400</v>
      </c>
      <c r="E4719" s="99" t="s">
        <v>6376</v>
      </c>
      <c r="F4719" s="103" t="s">
        <v>1528</v>
      </c>
      <c r="G4719" s="99" t="s">
        <v>1396</v>
      </c>
      <c r="H4719" s="103" t="s">
        <v>1397</v>
      </c>
      <c r="I4719" s="103" t="s">
        <v>1384</v>
      </c>
      <c r="J4719" s="99" t="s">
        <v>6048</v>
      </c>
    </row>
    <row r="4720" ht="45" spans="1:10">
      <c r="A4720" s="110"/>
      <c r="B4720" s="110"/>
      <c r="C4720" s="103" t="s">
        <v>1404</v>
      </c>
      <c r="D4720" s="103" t="s">
        <v>1405</v>
      </c>
      <c r="E4720" s="99" t="s">
        <v>1538</v>
      </c>
      <c r="F4720" s="103" t="s">
        <v>1487</v>
      </c>
      <c r="G4720" s="99" t="s">
        <v>1565</v>
      </c>
      <c r="H4720" s="103" t="s">
        <v>1397</v>
      </c>
      <c r="I4720" s="103" t="s">
        <v>1384</v>
      </c>
      <c r="J4720" s="99" t="s">
        <v>1540</v>
      </c>
    </row>
    <row r="4721" ht="22.5" spans="1:10">
      <c r="A4721" s="99" t="s">
        <v>6377</v>
      </c>
      <c r="B4721" s="104"/>
      <c r="C4721" s="104"/>
      <c r="D4721" s="104"/>
      <c r="E4721" s="104"/>
      <c r="F4721" s="105"/>
      <c r="G4721" s="104"/>
      <c r="H4721" s="105"/>
      <c r="I4721" s="105"/>
      <c r="J4721" s="104"/>
    </row>
    <row r="4722" spans="1:10">
      <c r="A4722" s="99" t="s">
        <v>6378</v>
      </c>
      <c r="B4722" s="104"/>
      <c r="C4722" s="104"/>
      <c r="D4722" s="104"/>
      <c r="E4722" s="104"/>
      <c r="F4722" s="105"/>
      <c r="G4722" s="104"/>
      <c r="H4722" s="105"/>
      <c r="I4722" s="105"/>
      <c r="J4722" s="104"/>
    </row>
    <row r="4723" spans="1:10">
      <c r="A4723" s="99" t="s">
        <v>6379</v>
      </c>
      <c r="B4723" s="104"/>
      <c r="C4723" s="104"/>
      <c r="D4723" s="104"/>
      <c r="E4723" s="104"/>
      <c r="F4723" s="105"/>
      <c r="G4723" s="104"/>
      <c r="H4723" s="105"/>
      <c r="I4723" s="105"/>
      <c r="J4723" s="104"/>
    </row>
    <row r="4724" spans="1:10">
      <c r="A4724" s="106" t="s">
        <v>6380</v>
      </c>
      <c r="B4724" s="106" t="s">
        <v>5997</v>
      </c>
      <c r="C4724" s="103" t="s">
        <v>1379</v>
      </c>
      <c r="D4724" s="103" t="s">
        <v>1380</v>
      </c>
      <c r="E4724" s="99" t="s">
        <v>5998</v>
      </c>
      <c r="F4724" s="103" t="s">
        <v>1375</v>
      </c>
      <c r="G4724" s="99" t="s">
        <v>1988</v>
      </c>
      <c r="H4724" s="103" t="s">
        <v>1924</v>
      </c>
      <c r="I4724" s="103" t="s">
        <v>1384</v>
      </c>
      <c r="J4724" s="99" t="s">
        <v>5999</v>
      </c>
    </row>
    <row r="4725" ht="22.5" spans="1:10">
      <c r="A4725" s="108"/>
      <c r="B4725" s="108"/>
      <c r="C4725" s="103" t="s">
        <v>1379</v>
      </c>
      <c r="D4725" s="103" t="s">
        <v>1394</v>
      </c>
      <c r="E4725" s="99" t="s">
        <v>6000</v>
      </c>
      <c r="F4725" s="103" t="s">
        <v>1375</v>
      </c>
      <c r="G4725" s="99" t="s">
        <v>6001</v>
      </c>
      <c r="H4725" s="103" t="s">
        <v>4446</v>
      </c>
      <c r="I4725" s="103" t="s">
        <v>1384</v>
      </c>
      <c r="J4725" s="99" t="s">
        <v>6002</v>
      </c>
    </row>
    <row r="4726" ht="33.75" spans="1:10">
      <c r="A4726" s="108"/>
      <c r="B4726" s="108"/>
      <c r="C4726" s="103" t="s">
        <v>1399</v>
      </c>
      <c r="D4726" s="103" t="s">
        <v>1400</v>
      </c>
      <c r="E4726" s="99" t="s">
        <v>6003</v>
      </c>
      <c r="F4726" s="103" t="s">
        <v>1375</v>
      </c>
      <c r="G4726" s="99" t="s">
        <v>1426</v>
      </c>
      <c r="H4726" s="103" t="s">
        <v>1397</v>
      </c>
      <c r="I4726" s="103" t="s">
        <v>1384</v>
      </c>
      <c r="J4726" s="99" t="s">
        <v>6004</v>
      </c>
    </row>
    <row r="4727" ht="33.75" spans="1:10">
      <c r="A4727" s="110"/>
      <c r="B4727" s="110"/>
      <c r="C4727" s="103" t="s">
        <v>1404</v>
      </c>
      <c r="D4727" s="103" t="s">
        <v>1405</v>
      </c>
      <c r="E4727" s="99" t="s">
        <v>1693</v>
      </c>
      <c r="F4727" s="103" t="s">
        <v>1375</v>
      </c>
      <c r="G4727" s="99" t="s">
        <v>1565</v>
      </c>
      <c r="H4727" s="103" t="s">
        <v>1397</v>
      </c>
      <c r="I4727" s="103" t="s">
        <v>1384</v>
      </c>
      <c r="J4727" s="99" t="s">
        <v>6005</v>
      </c>
    </row>
    <row r="4728" ht="22.5" spans="1:10">
      <c r="A4728" s="106" t="s">
        <v>6036</v>
      </c>
      <c r="B4728" s="106" t="s">
        <v>1542</v>
      </c>
      <c r="C4728" s="103" t="s">
        <v>1379</v>
      </c>
      <c r="D4728" s="103" t="s">
        <v>1380</v>
      </c>
      <c r="E4728" s="99" t="s">
        <v>1542</v>
      </c>
      <c r="F4728" s="103" t="s">
        <v>1375</v>
      </c>
      <c r="G4728" s="99" t="s">
        <v>1542</v>
      </c>
      <c r="H4728" s="103" t="s">
        <v>1397</v>
      </c>
      <c r="I4728" s="103" t="s">
        <v>1384</v>
      </c>
      <c r="J4728" s="99" t="s">
        <v>1542</v>
      </c>
    </row>
    <row r="4729" ht="22.5" spans="1:10">
      <c r="A4729" s="108"/>
      <c r="B4729" s="108"/>
      <c r="C4729" s="103" t="s">
        <v>1399</v>
      </c>
      <c r="D4729" s="103" t="s">
        <v>1543</v>
      </c>
      <c r="E4729" s="99" t="s">
        <v>1542</v>
      </c>
      <c r="F4729" s="103" t="s">
        <v>1375</v>
      </c>
      <c r="G4729" s="99" t="s">
        <v>1542</v>
      </c>
      <c r="H4729" s="103" t="s">
        <v>1397</v>
      </c>
      <c r="I4729" s="103" t="s">
        <v>1384</v>
      </c>
      <c r="J4729" s="99" t="s">
        <v>1542</v>
      </c>
    </row>
    <row r="4730" ht="22.5" spans="1:10">
      <c r="A4730" s="110"/>
      <c r="B4730" s="110"/>
      <c r="C4730" s="103" t="s">
        <v>1404</v>
      </c>
      <c r="D4730" s="103" t="s">
        <v>1405</v>
      </c>
      <c r="E4730" s="99" t="s">
        <v>1542</v>
      </c>
      <c r="F4730" s="103" t="s">
        <v>1375</v>
      </c>
      <c r="G4730" s="99" t="s">
        <v>1542</v>
      </c>
      <c r="H4730" s="103" t="s">
        <v>1397</v>
      </c>
      <c r="I4730" s="103" t="s">
        <v>1384</v>
      </c>
      <c r="J4730" s="99" t="s">
        <v>1542</v>
      </c>
    </row>
    <row r="4731" ht="22.5" spans="1:10">
      <c r="A4731" s="106" t="s">
        <v>6035</v>
      </c>
      <c r="B4731" s="106" t="s">
        <v>1542</v>
      </c>
      <c r="C4731" s="103" t="s">
        <v>1379</v>
      </c>
      <c r="D4731" s="103" t="s">
        <v>1380</v>
      </c>
      <c r="E4731" s="99" t="s">
        <v>1542</v>
      </c>
      <c r="F4731" s="103" t="s">
        <v>1375</v>
      </c>
      <c r="G4731" s="99" t="s">
        <v>1542</v>
      </c>
      <c r="H4731" s="103" t="s">
        <v>1397</v>
      </c>
      <c r="I4731" s="103" t="s">
        <v>1384</v>
      </c>
      <c r="J4731" s="99" t="s">
        <v>1542</v>
      </c>
    </row>
    <row r="4732" ht="22.5" spans="1:10">
      <c r="A4732" s="108"/>
      <c r="B4732" s="108"/>
      <c r="C4732" s="103" t="s">
        <v>1399</v>
      </c>
      <c r="D4732" s="103" t="s">
        <v>1543</v>
      </c>
      <c r="E4732" s="99" t="s">
        <v>1542</v>
      </c>
      <c r="F4732" s="103" t="s">
        <v>1375</v>
      </c>
      <c r="G4732" s="99" t="s">
        <v>1542</v>
      </c>
      <c r="H4732" s="103" t="s">
        <v>1397</v>
      </c>
      <c r="I4732" s="103" t="s">
        <v>1384</v>
      </c>
      <c r="J4732" s="99" t="s">
        <v>1542</v>
      </c>
    </row>
    <row r="4733" ht="22.5" spans="1:10">
      <c r="A4733" s="110"/>
      <c r="B4733" s="110"/>
      <c r="C4733" s="103" t="s">
        <v>1404</v>
      </c>
      <c r="D4733" s="103" t="s">
        <v>1405</v>
      </c>
      <c r="E4733" s="99" t="s">
        <v>1542</v>
      </c>
      <c r="F4733" s="103" t="s">
        <v>1375</v>
      </c>
      <c r="G4733" s="99" t="s">
        <v>1542</v>
      </c>
      <c r="H4733" s="103" t="s">
        <v>1397</v>
      </c>
      <c r="I4733" s="103" t="s">
        <v>1384</v>
      </c>
      <c r="J4733" s="99" t="s">
        <v>1542</v>
      </c>
    </row>
    <row r="4734" spans="1:10">
      <c r="A4734" s="99" t="s">
        <v>6381</v>
      </c>
      <c r="B4734" s="104"/>
      <c r="C4734" s="104"/>
      <c r="D4734" s="104"/>
      <c r="E4734" s="104"/>
      <c r="F4734" s="105"/>
      <c r="G4734" s="104"/>
      <c r="H4734" s="105"/>
      <c r="I4734" s="105"/>
      <c r="J4734" s="104"/>
    </row>
    <row r="4735" ht="22.5" spans="1:10">
      <c r="A4735" s="106" t="s">
        <v>6382</v>
      </c>
      <c r="B4735" s="106" t="s">
        <v>5989</v>
      </c>
      <c r="C4735" s="103" t="s">
        <v>1379</v>
      </c>
      <c r="D4735" s="103" t="s">
        <v>1439</v>
      </c>
      <c r="E4735" s="99" t="s">
        <v>5990</v>
      </c>
      <c r="F4735" s="103" t="s">
        <v>1375</v>
      </c>
      <c r="G4735" s="99" t="s">
        <v>1396</v>
      </c>
      <c r="H4735" s="103" t="s">
        <v>1397</v>
      </c>
      <c r="I4735" s="103" t="s">
        <v>1423</v>
      </c>
      <c r="J4735" s="99" t="s">
        <v>5990</v>
      </c>
    </row>
    <row r="4736" ht="22.5" spans="1:10">
      <c r="A4736" s="108"/>
      <c r="B4736" s="108"/>
      <c r="C4736" s="103" t="s">
        <v>1399</v>
      </c>
      <c r="D4736" s="103" t="s">
        <v>1543</v>
      </c>
      <c r="E4736" s="99" t="s">
        <v>5993</v>
      </c>
      <c r="F4736" s="103" t="s">
        <v>1375</v>
      </c>
      <c r="G4736" s="99" t="s">
        <v>6383</v>
      </c>
      <c r="H4736" s="103" t="s">
        <v>1536</v>
      </c>
      <c r="I4736" s="103" t="s">
        <v>1384</v>
      </c>
      <c r="J4736" s="99" t="s">
        <v>5993</v>
      </c>
    </row>
    <row r="4737" spans="1:10">
      <c r="A4737" s="110"/>
      <c r="B4737" s="110"/>
      <c r="C4737" s="103" t="s">
        <v>1404</v>
      </c>
      <c r="D4737" s="103" t="s">
        <v>1405</v>
      </c>
      <c r="E4737" s="99" t="s">
        <v>6384</v>
      </c>
      <c r="F4737" s="103" t="s">
        <v>1375</v>
      </c>
      <c r="G4737" s="99" t="s">
        <v>1565</v>
      </c>
      <c r="H4737" s="103" t="s">
        <v>1397</v>
      </c>
      <c r="I4737" s="103" t="s">
        <v>1423</v>
      </c>
      <c r="J4737" s="99" t="s">
        <v>6385</v>
      </c>
    </row>
    <row r="4738" ht="67.5" spans="1:10">
      <c r="A4738" s="106" t="s">
        <v>6386</v>
      </c>
      <c r="B4738" s="106" t="s">
        <v>6387</v>
      </c>
      <c r="C4738" s="103" t="s">
        <v>1379</v>
      </c>
      <c r="D4738" s="103" t="s">
        <v>1380</v>
      </c>
      <c r="E4738" s="99" t="s">
        <v>2202</v>
      </c>
      <c r="F4738" s="103" t="s">
        <v>1487</v>
      </c>
      <c r="G4738" s="99" t="s">
        <v>6388</v>
      </c>
      <c r="H4738" s="103" t="s">
        <v>1713</v>
      </c>
      <c r="I4738" s="103" t="s">
        <v>1384</v>
      </c>
      <c r="J4738" s="99" t="s">
        <v>2204</v>
      </c>
    </row>
    <row r="4739" ht="101.25" spans="1:10">
      <c r="A4739" s="108"/>
      <c r="B4739" s="108"/>
      <c r="C4739" s="103" t="s">
        <v>1379</v>
      </c>
      <c r="D4739" s="103" t="s">
        <v>1583</v>
      </c>
      <c r="E4739" s="99" t="s">
        <v>2211</v>
      </c>
      <c r="F4739" s="103" t="s">
        <v>1841</v>
      </c>
      <c r="G4739" s="99" t="s">
        <v>2473</v>
      </c>
      <c r="H4739" s="103" t="s">
        <v>1924</v>
      </c>
      <c r="I4739" s="103" t="s">
        <v>1384</v>
      </c>
      <c r="J4739" s="99" t="s">
        <v>2213</v>
      </c>
    </row>
    <row r="4740" ht="67.5" spans="1:10">
      <c r="A4740" s="108"/>
      <c r="B4740" s="108"/>
      <c r="C4740" s="103" t="s">
        <v>1379</v>
      </c>
      <c r="D4740" s="103" t="s">
        <v>1583</v>
      </c>
      <c r="E4740" s="99" t="s">
        <v>2199</v>
      </c>
      <c r="F4740" s="103" t="s">
        <v>1375</v>
      </c>
      <c r="G4740" s="99" t="s">
        <v>1988</v>
      </c>
      <c r="H4740" s="103" t="s">
        <v>5097</v>
      </c>
      <c r="I4740" s="103" t="s">
        <v>1384</v>
      </c>
      <c r="J4740" s="99" t="s">
        <v>2201</v>
      </c>
    </row>
    <row r="4741" ht="101.25" spans="1:10">
      <c r="A4741" s="108"/>
      <c r="B4741" s="108"/>
      <c r="C4741" s="103" t="s">
        <v>1399</v>
      </c>
      <c r="D4741" s="103" t="s">
        <v>1400</v>
      </c>
      <c r="E4741" s="99" t="s">
        <v>6017</v>
      </c>
      <c r="F4741" s="103" t="s">
        <v>1375</v>
      </c>
      <c r="G4741" s="99" t="s">
        <v>1396</v>
      </c>
      <c r="H4741" s="103" t="s">
        <v>1397</v>
      </c>
      <c r="I4741" s="103" t="s">
        <v>1384</v>
      </c>
      <c r="J4741" s="99" t="s">
        <v>2213</v>
      </c>
    </row>
    <row r="4742" ht="180" spans="1:10">
      <c r="A4742" s="108"/>
      <c r="B4742" s="108"/>
      <c r="C4742" s="103" t="s">
        <v>1399</v>
      </c>
      <c r="D4742" s="103" t="s">
        <v>1400</v>
      </c>
      <c r="E4742" s="99" t="s">
        <v>6039</v>
      </c>
      <c r="F4742" s="103" t="s">
        <v>1375</v>
      </c>
      <c r="G4742" s="99" t="s">
        <v>1426</v>
      </c>
      <c r="H4742" s="103" t="s">
        <v>1397</v>
      </c>
      <c r="I4742" s="103" t="s">
        <v>1384</v>
      </c>
      <c r="J4742" s="99" t="s">
        <v>6040</v>
      </c>
    </row>
    <row r="4743" ht="180" spans="1:10">
      <c r="A4743" s="110"/>
      <c r="B4743" s="110"/>
      <c r="C4743" s="103" t="s">
        <v>1404</v>
      </c>
      <c r="D4743" s="103" t="s">
        <v>1405</v>
      </c>
      <c r="E4743" s="99" t="s">
        <v>2221</v>
      </c>
      <c r="F4743" s="103" t="s">
        <v>1487</v>
      </c>
      <c r="G4743" s="99" t="s">
        <v>1426</v>
      </c>
      <c r="H4743" s="103" t="s">
        <v>1397</v>
      </c>
      <c r="I4743" s="103" t="s">
        <v>1384</v>
      </c>
      <c r="J4743" s="99" t="s">
        <v>2222</v>
      </c>
    </row>
    <row r="4744" ht="22.5" spans="1:10">
      <c r="A4744" s="106" t="s">
        <v>6389</v>
      </c>
      <c r="B4744" s="106" t="s">
        <v>6390</v>
      </c>
      <c r="C4744" s="103" t="s">
        <v>1379</v>
      </c>
      <c r="D4744" s="103" t="s">
        <v>1380</v>
      </c>
      <c r="E4744" s="99" t="s">
        <v>6028</v>
      </c>
      <c r="F4744" s="103" t="s">
        <v>1375</v>
      </c>
      <c r="G4744" s="99" t="s">
        <v>6029</v>
      </c>
      <c r="H4744" s="103" t="s">
        <v>1511</v>
      </c>
      <c r="I4744" s="103" t="s">
        <v>1384</v>
      </c>
      <c r="J4744" s="99" t="s">
        <v>6030</v>
      </c>
    </row>
    <row r="4745" ht="33.75" spans="1:10">
      <c r="A4745" s="108"/>
      <c r="B4745" s="108"/>
      <c r="C4745" s="103" t="s">
        <v>1379</v>
      </c>
      <c r="D4745" s="103" t="s">
        <v>1380</v>
      </c>
      <c r="E4745" s="99" t="s">
        <v>6031</v>
      </c>
      <c r="F4745" s="103" t="s">
        <v>1375</v>
      </c>
      <c r="G4745" s="99" t="s">
        <v>1560</v>
      </c>
      <c r="H4745" s="103" t="s">
        <v>1388</v>
      </c>
      <c r="I4745" s="103" t="s">
        <v>1384</v>
      </c>
      <c r="J4745" s="99" t="s">
        <v>6032</v>
      </c>
    </row>
    <row r="4746" ht="146.25" spans="1:10">
      <c r="A4746" s="108"/>
      <c r="B4746" s="108"/>
      <c r="C4746" s="103" t="s">
        <v>1379</v>
      </c>
      <c r="D4746" s="103" t="s">
        <v>1380</v>
      </c>
      <c r="E4746" s="99" t="s">
        <v>4663</v>
      </c>
      <c r="F4746" s="103" t="s">
        <v>1375</v>
      </c>
      <c r="G4746" s="99" t="s">
        <v>1517</v>
      </c>
      <c r="H4746" s="103" t="s">
        <v>1470</v>
      </c>
      <c r="I4746" s="103" t="s">
        <v>1384</v>
      </c>
      <c r="J4746" s="99" t="s">
        <v>4664</v>
      </c>
    </row>
    <row r="4747" ht="135" spans="1:10">
      <c r="A4747" s="108"/>
      <c r="B4747" s="108"/>
      <c r="C4747" s="103" t="s">
        <v>1379</v>
      </c>
      <c r="D4747" s="103" t="s">
        <v>1394</v>
      </c>
      <c r="E4747" s="99" t="s">
        <v>3069</v>
      </c>
      <c r="F4747" s="103" t="s">
        <v>1375</v>
      </c>
      <c r="G4747" s="99" t="s">
        <v>1396</v>
      </c>
      <c r="H4747" s="103" t="s">
        <v>1397</v>
      </c>
      <c r="I4747" s="103" t="s">
        <v>1384</v>
      </c>
      <c r="J4747" s="99" t="s">
        <v>4644</v>
      </c>
    </row>
    <row r="4748" ht="90" spans="1:10">
      <c r="A4748" s="108"/>
      <c r="B4748" s="108"/>
      <c r="C4748" s="103" t="s">
        <v>1379</v>
      </c>
      <c r="D4748" s="103" t="s">
        <v>1394</v>
      </c>
      <c r="E4748" s="99" t="s">
        <v>1532</v>
      </c>
      <c r="F4748" s="103" t="s">
        <v>1375</v>
      </c>
      <c r="G4748" s="99" t="s">
        <v>1396</v>
      </c>
      <c r="H4748" s="103" t="s">
        <v>1397</v>
      </c>
      <c r="I4748" s="103" t="s">
        <v>1384</v>
      </c>
      <c r="J4748" s="99" t="s">
        <v>1533</v>
      </c>
    </row>
    <row r="4749" ht="213.75" spans="1:10">
      <c r="A4749" s="108"/>
      <c r="B4749" s="108"/>
      <c r="C4749" s="103" t="s">
        <v>1379</v>
      </c>
      <c r="D4749" s="103" t="s">
        <v>1394</v>
      </c>
      <c r="E4749" s="99" t="s">
        <v>5209</v>
      </c>
      <c r="F4749" s="103" t="s">
        <v>1375</v>
      </c>
      <c r="G4749" s="99" t="s">
        <v>1396</v>
      </c>
      <c r="H4749" s="103" t="s">
        <v>1397</v>
      </c>
      <c r="I4749" s="103" t="s">
        <v>1384</v>
      </c>
      <c r="J4749" s="99" t="s">
        <v>6033</v>
      </c>
    </row>
    <row r="4750" ht="112.5" spans="1:10">
      <c r="A4750" s="108"/>
      <c r="B4750" s="108"/>
      <c r="C4750" s="103" t="s">
        <v>1399</v>
      </c>
      <c r="D4750" s="103" t="s">
        <v>1400</v>
      </c>
      <c r="E4750" s="99" t="s">
        <v>2495</v>
      </c>
      <c r="F4750" s="103" t="s">
        <v>1375</v>
      </c>
      <c r="G4750" s="99" t="s">
        <v>1426</v>
      </c>
      <c r="H4750" s="103" t="s">
        <v>1397</v>
      </c>
      <c r="I4750" s="103" t="s">
        <v>1384</v>
      </c>
      <c r="J4750" s="99" t="s">
        <v>2501</v>
      </c>
    </row>
    <row r="4751" ht="78.75" spans="1:10">
      <c r="A4751" s="110"/>
      <c r="B4751" s="110"/>
      <c r="C4751" s="103" t="s">
        <v>1404</v>
      </c>
      <c r="D4751" s="103" t="s">
        <v>1405</v>
      </c>
      <c r="E4751" s="99" t="s">
        <v>6030</v>
      </c>
      <c r="F4751" s="103" t="s">
        <v>1375</v>
      </c>
      <c r="G4751" s="99" t="s">
        <v>1927</v>
      </c>
      <c r="H4751" s="103" t="s">
        <v>1397</v>
      </c>
      <c r="I4751" s="103" t="s">
        <v>1384</v>
      </c>
      <c r="J4751" s="99" t="s">
        <v>6034</v>
      </c>
    </row>
    <row r="4752" spans="1:10">
      <c r="A4752" s="99" t="s">
        <v>6391</v>
      </c>
      <c r="B4752" s="104"/>
      <c r="C4752" s="104"/>
      <c r="D4752" s="104"/>
      <c r="E4752" s="104"/>
      <c r="F4752" s="105"/>
      <c r="G4752" s="104"/>
      <c r="H4752" s="105"/>
      <c r="I4752" s="105"/>
      <c r="J4752" s="104"/>
    </row>
    <row r="4753" ht="67.5" spans="1:10">
      <c r="A4753" s="106" t="s">
        <v>6392</v>
      </c>
      <c r="B4753" s="106" t="s">
        <v>6387</v>
      </c>
      <c r="C4753" s="103" t="s">
        <v>1379</v>
      </c>
      <c r="D4753" s="103" t="s">
        <v>1380</v>
      </c>
      <c r="E4753" s="99" t="s">
        <v>2202</v>
      </c>
      <c r="F4753" s="103" t="s">
        <v>1487</v>
      </c>
      <c r="G4753" s="99" t="s">
        <v>6388</v>
      </c>
      <c r="H4753" s="103" t="s">
        <v>1713</v>
      </c>
      <c r="I4753" s="103" t="s">
        <v>1384</v>
      </c>
      <c r="J4753" s="99" t="s">
        <v>2204</v>
      </c>
    </row>
    <row r="4754" ht="101.25" spans="1:10">
      <c r="A4754" s="108"/>
      <c r="B4754" s="108"/>
      <c r="C4754" s="103" t="s">
        <v>1379</v>
      </c>
      <c r="D4754" s="103" t="s">
        <v>1583</v>
      </c>
      <c r="E4754" s="99" t="s">
        <v>2211</v>
      </c>
      <c r="F4754" s="103" t="s">
        <v>1841</v>
      </c>
      <c r="G4754" s="99" t="s">
        <v>2473</v>
      </c>
      <c r="H4754" s="103" t="s">
        <v>1924</v>
      </c>
      <c r="I4754" s="103" t="s">
        <v>1384</v>
      </c>
      <c r="J4754" s="99" t="s">
        <v>2213</v>
      </c>
    </row>
    <row r="4755" ht="67.5" spans="1:10">
      <c r="A4755" s="108"/>
      <c r="B4755" s="108"/>
      <c r="C4755" s="103" t="s">
        <v>1379</v>
      </c>
      <c r="D4755" s="103" t="s">
        <v>1583</v>
      </c>
      <c r="E4755" s="99" t="s">
        <v>2199</v>
      </c>
      <c r="F4755" s="103" t="s">
        <v>1375</v>
      </c>
      <c r="G4755" s="99" t="s">
        <v>1988</v>
      </c>
      <c r="H4755" s="103" t="s">
        <v>5097</v>
      </c>
      <c r="I4755" s="103" t="s">
        <v>1384</v>
      </c>
      <c r="J4755" s="99" t="s">
        <v>2201</v>
      </c>
    </row>
    <row r="4756" ht="101.25" spans="1:10">
      <c r="A4756" s="108"/>
      <c r="B4756" s="108"/>
      <c r="C4756" s="103" t="s">
        <v>1399</v>
      </c>
      <c r="D4756" s="103" t="s">
        <v>1400</v>
      </c>
      <c r="E4756" s="99" t="s">
        <v>6017</v>
      </c>
      <c r="F4756" s="103" t="s">
        <v>1375</v>
      </c>
      <c r="G4756" s="99" t="s">
        <v>1396</v>
      </c>
      <c r="H4756" s="103" t="s">
        <v>1397</v>
      </c>
      <c r="I4756" s="103" t="s">
        <v>1384</v>
      </c>
      <c r="J4756" s="99" t="s">
        <v>2213</v>
      </c>
    </row>
    <row r="4757" ht="180" spans="1:10">
      <c r="A4757" s="108"/>
      <c r="B4757" s="108"/>
      <c r="C4757" s="103" t="s">
        <v>1399</v>
      </c>
      <c r="D4757" s="103" t="s">
        <v>1400</v>
      </c>
      <c r="E4757" s="99" t="s">
        <v>6039</v>
      </c>
      <c r="F4757" s="103" t="s">
        <v>1375</v>
      </c>
      <c r="G4757" s="99" t="s">
        <v>1426</v>
      </c>
      <c r="H4757" s="103" t="s">
        <v>1397</v>
      </c>
      <c r="I4757" s="103" t="s">
        <v>1384</v>
      </c>
      <c r="J4757" s="99" t="s">
        <v>6040</v>
      </c>
    </row>
    <row r="4758" ht="180" spans="1:10">
      <c r="A4758" s="110"/>
      <c r="B4758" s="110"/>
      <c r="C4758" s="103" t="s">
        <v>1404</v>
      </c>
      <c r="D4758" s="103" t="s">
        <v>1405</v>
      </c>
      <c r="E4758" s="99" t="s">
        <v>2221</v>
      </c>
      <c r="F4758" s="103" t="s">
        <v>1487</v>
      </c>
      <c r="G4758" s="99" t="s">
        <v>1426</v>
      </c>
      <c r="H4758" s="103" t="s">
        <v>1397</v>
      </c>
      <c r="I4758" s="103" t="s">
        <v>1384</v>
      </c>
      <c r="J4758" s="99" t="s">
        <v>2222</v>
      </c>
    </row>
    <row r="4759" ht="112.5" spans="1:10">
      <c r="A4759" s="106" t="s">
        <v>6393</v>
      </c>
      <c r="B4759" s="106" t="s">
        <v>6240</v>
      </c>
      <c r="C4759" s="103" t="s">
        <v>1379</v>
      </c>
      <c r="D4759" s="103" t="s">
        <v>1394</v>
      </c>
      <c r="E4759" s="99" t="s">
        <v>1926</v>
      </c>
      <c r="F4759" s="103" t="s">
        <v>1528</v>
      </c>
      <c r="G4759" s="99" t="s">
        <v>1565</v>
      </c>
      <c r="H4759" s="103" t="s">
        <v>1397</v>
      </c>
      <c r="I4759" s="103" t="s">
        <v>1384</v>
      </c>
      <c r="J4759" s="99" t="s">
        <v>1928</v>
      </c>
    </row>
    <row r="4760" ht="112.5" spans="1:10">
      <c r="A4760" s="108"/>
      <c r="B4760" s="108"/>
      <c r="C4760" s="103" t="s">
        <v>1399</v>
      </c>
      <c r="D4760" s="103" t="s">
        <v>1400</v>
      </c>
      <c r="E4760" s="99" t="s">
        <v>2495</v>
      </c>
      <c r="F4760" s="103" t="s">
        <v>1487</v>
      </c>
      <c r="G4760" s="99" t="s">
        <v>1565</v>
      </c>
      <c r="H4760" s="103" t="s">
        <v>1397</v>
      </c>
      <c r="I4760" s="103" t="s">
        <v>1384</v>
      </c>
      <c r="J4760" s="99" t="s">
        <v>2501</v>
      </c>
    </row>
    <row r="4761" ht="67.5" spans="1:10">
      <c r="A4761" s="108"/>
      <c r="B4761" s="108"/>
      <c r="C4761" s="103" t="s">
        <v>1399</v>
      </c>
      <c r="D4761" s="103" t="s">
        <v>1400</v>
      </c>
      <c r="E4761" s="99" t="s">
        <v>6047</v>
      </c>
      <c r="F4761" s="103" t="s">
        <v>1375</v>
      </c>
      <c r="G4761" s="99" t="s">
        <v>1396</v>
      </c>
      <c r="H4761" s="103" t="s">
        <v>1397</v>
      </c>
      <c r="I4761" s="103" t="s">
        <v>1384</v>
      </c>
      <c r="J4761" s="99" t="s">
        <v>6048</v>
      </c>
    </row>
    <row r="4762" ht="45" spans="1:10">
      <c r="A4762" s="110"/>
      <c r="B4762" s="110"/>
      <c r="C4762" s="103" t="s">
        <v>1404</v>
      </c>
      <c r="D4762" s="103" t="s">
        <v>1405</v>
      </c>
      <c r="E4762" s="99" t="s">
        <v>1538</v>
      </c>
      <c r="F4762" s="103" t="s">
        <v>1487</v>
      </c>
      <c r="G4762" s="99" t="s">
        <v>1565</v>
      </c>
      <c r="H4762" s="103" t="s">
        <v>1397</v>
      </c>
      <c r="I4762" s="103" t="s">
        <v>1384</v>
      </c>
      <c r="J4762" s="99" t="s">
        <v>1540</v>
      </c>
    </row>
    <row r="4763" ht="22.5" spans="1:10">
      <c r="A4763" s="106" t="s">
        <v>6394</v>
      </c>
      <c r="B4763" s="106" t="s">
        <v>5989</v>
      </c>
      <c r="C4763" s="103" t="s">
        <v>1379</v>
      </c>
      <c r="D4763" s="103" t="s">
        <v>1439</v>
      </c>
      <c r="E4763" s="99" t="s">
        <v>5990</v>
      </c>
      <c r="F4763" s="103" t="s">
        <v>1375</v>
      </c>
      <c r="G4763" s="99" t="s">
        <v>1396</v>
      </c>
      <c r="H4763" s="103" t="s">
        <v>1397</v>
      </c>
      <c r="I4763" s="103" t="s">
        <v>1423</v>
      </c>
      <c r="J4763" s="99" t="s">
        <v>5990</v>
      </c>
    </row>
    <row r="4764" ht="22.5" spans="1:10">
      <c r="A4764" s="108"/>
      <c r="B4764" s="108"/>
      <c r="C4764" s="103" t="s">
        <v>1399</v>
      </c>
      <c r="D4764" s="103" t="s">
        <v>1543</v>
      </c>
      <c r="E4764" s="99" t="s">
        <v>5993</v>
      </c>
      <c r="F4764" s="103" t="s">
        <v>1375</v>
      </c>
      <c r="G4764" s="99" t="s">
        <v>2402</v>
      </c>
      <c r="H4764" s="103" t="s">
        <v>1536</v>
      </c>
      <c r="I4764" s="103" t="s">
        <v>1384</v>
      </c>
      <c r="J4764" s="99" t="s">
        <v>5993</v>
      </c>
    </row>
    <row r="4765" ht="22.5" spans="1:10">
      <c r="A4765" s="110"/>
      <c r="B4765" s="110"/>
      <c r="C4765" s="103" t="s">
        <v>1404</v>
      </c>
      <c r="D4765" s="103" t="s">
        <v>1405</v>
      </c>
      <c r="E4765" s="99" t="s">
        <v>6395</v>
      </c>
      <c r="F4765" s="103" t="s">
        <v>1375</v>
      </c>
      <c r="G4765" s="99" t="s">
        <v>1396</v>
      </c>
      <c r="H4765" s="103" t="s">
        <v>1397</v>
      </c>
      <c r="I4765" s="103" t="s">
        <v>1423</v>
      </c>
      <c r="J4765" s="99" t="s">
        <v>6396</v>
      </c>
    </row>
    <row r="4766" ht="22.5" spans="1:10">
      <c r="A4766" s="99" t="s">
        <v>6397</v>
      </c>
      <c r="B4766" s="104"/>
      <c r="C4766" s="104"/>
      <c r="D4766" s="104"/>
      <c r="E4766" s="104"/>
      <c r="F4766" s="105"/>
      <c r="G4766" s="104"/>
      <c r="H4766" s="105"/>
      <c r="I4766" s="105"/>
      <c r="J4766" s="104"/>
    </row>
    <row r="4767" ht="22.5" spans="1:10">
      <c r="A4767" s="106" t="s">
        <v>6398</v>
      </c>
      <c r="B4767" s="106" t="s">
        <v>5989</v>
      </c>
      <c r="C4767" s="103" t="s">
        <v>1379</v>
      </c>
      <c r="D4767" s="103" t="s">
        <v>1439</v>
      </c>
      <c r="E4767" s="99" t="s">
        <v>5990</v>
      </c>
      <c r="F4767" s="103" t="s">
        <v>1375</v>
      </c>
      <c r="G4767" s="99" t="s">
        <v>1396</v>
      </c>
      <c r="H4767" s="103" t="s">
        <v>1397</v>
      </c>
      <c r="I4767" s="103" t="s">
        <v>1423</v>
      </c>
      <c r="J4767" s="99" t="s">
        <v>5990</v>
      </c>
    </row>
    <row r="4768" ht="22.5" spans="1:10">
      <c r="A4768" s="108"/>
      <c r="B4768" s="108"/>
      <c r="C4768" s="103" t="s">
        <v>1399</v>
      </c>
      <c r="D4768" s="103" t="s">
        <v>1543</v>
      </c>
      <c r="E4768" s="99" t="s">
        <v>5993</v>
      </c>
      <c r="F4768" s="103" t="s">
        <v>1375</v>
      </c>
      <c r="G4768" s="99" t="s">
        <v>6399</v>
      </c>
      <c r="H4768" s="103" t="s">
        <v>1536</v>
      </c>
      <c r="I4768" s="103" t="s">
        <v>1384</v>
      </c>
      <c r="J4768" s="99" t="s">
        <v>5993</v>
      </c>
    </row>
    <row r="4769" ht="22.5" spans="1:10">
      <c r="A4769" s="110"/>
      <c r="B4769" s="110"/>
      <c r="C4769" s="103" t="s">
        <v>1404</v>
      </c>
      <c r="D4769" s="103" t="s">
        <v>1405</v>
      </c>
      <c r="E4769" s="99" t="s">
        <v>6384</v>
      </c>
      <c r="F4769" s="103" t="s">
        <v>1375</v>
      </c>
      <c r="G4769" s="99" t="s">
        <v>1396</v>
      </c>
      <c r="H4769" s="103" t="s">
        <v>1397</v>
      </c>
      <c r="I4769" s="103" t="s">
        <v>1423</v>
      </c>
      <c r="J4769" s="99" t="s">
        <v>1693</v>
      </c>
    </row>
    <row r="4770" ht="67.5" spans="1:10">
      <c r="A4770" s="106" t="s">
        <v>6400</v>
      </c>
      <c r="B4770" s="106" t="s">
        <v>6401</v>
      </c>
      <c r="C4770" s="103" t="s">
        <v>1379</v>
      </c>
      <c r="D4770" s="103" t="s">
        <v>1380</v>
      </c>
      <c r="E4770" s="99" t="s">
        <v>2199</v>
      </c>
      <c r="F4770" s="103" t="s">
        <v>1487</v>
      </c>
      <c r="G4770" s="99" t="s">
        <v>1477</v>
      </c>
      <c r="H4770" s="103" t="s">
        <v>1470</v>
      </c>
      <c r="I4770" s="103" t="s">
        <v>1384</v>
      </c>
      <c r="J4770" s="99" t="s">
        <v>2201</v>
      </c>
    </row>
    <row r="4771" ht="146.25" spans="1:10">
      <c r="A4771" s="108"/>
      <c r="B4771" s="108"/>
      <c r="C4771" s="103" t="s">
        <v>1379</v>
      </c>
      <c r="D4771" s="103" t="s">
        <v>1439</v>
      </c>
      <c r="E4771" s="99" t="s">
        <v>2205</v>
      </c>
      <c r="F4771" s="103" t="s">
        <v>1487</v>
      </c>
      <c r="G4771" s="99" t="s">
        <v>1396</v>
      </c>
      <c r="H4771" s="103" t="s">
        <v>1397</v>
      </c>
      <c r="I4771" s="103" t="s">
        <v>1423</v>
      </c>
      <c r="J4771" s="99" t="s">
        <v>2206</v>
      </c>
    </row>
    <row r="4772" ht="56.25" spans="1:10">
      <c r="A4772" s="108"/>
      <c r="B4772" s="108"/>
      <c r="C4772" s="103" t="s">
        <v>1399</v>
      </c>
      <c r="D4772" s="103" t="s">
        <v>1617</v>
      </c>
      <c r="E4772" s="99" t="s">
        <v>1617</v>
      </c>
      <c r="F4772" s="103" t="s">
        <v>1375</v>
      </c>
      <c r="G4772" s="99" t="s">
        <v>1396</v>
      </c>
      <c r="H4772" s="103" t="s">
        <v>1375</v>
      </c>
      <c r="I4772" s="103" t="s">
        <v>1423</v>
      </c>
      <c r="J4772" s="99" t="s">
        <v>6402</v>
      </c>
    </row>
    <row r="4773" ht="180" spans="1:10">
      <c r="A4773" s="110"/>
      <c r="B4773" s="110"/>
      <c r="C4773" s="103" t="s">
        <v>1404</v>
      </c>
      <c r="D4773" s="103" t="s">
        <v>1405</v>
      </c>
      <c r="E4773" s="99" t="s">
        <v>2221</v>
      </c>
      <c r="F4773" s="103" t="s">
        <v>1487</v>
      </c>
      <c r="G4773" s="99" t="s">
        <v>1396</v>
      </c>
      <c r="H4773" s="103" t="s">
        <v>1397</v>
      </c>
      <c r="I4773" s="103" t="s">
        <v>1423</v>
      </c>
      <c r="J4773" s="99" t="s">
        <v>2222</v>
      </c>
    </row>
    <row r="4774" spans="1:10">
      <c r="A4774" s="99" t="s">
        <v>6403</v>
      </c>
      <c r="B4774" s="104"/>
      <c r="C4774" s="104"/>
      <c r="D4774" s="104"/>
      <c r="E4774" s="104"/>
      <c r="F4774" s="105"/>
      <c r="G4774" s="104"/>
      <c r="H4774" s="105"/>
      <c r="I4774" s="105"/>
      <c r="J4774" s="104"/>
    </row>
    <row r="4775" ht="22.5" spans="1:10">
      <c r="A4775" s="106" t="s">
        <v>6404</v>
      </c>
      <c r="B4775" s="106" t="s">
        <v>5989</v>
      </c>
      <c r="C4775" s="103" t="s">
        <v>1379</v>
      </c>
      <c r="D4775" s="103" t="s">
        <v>1439</v>
      </c>
      <c r="E4775" s="99" t="s">
        <v>5990</v>
      </c>
      <c r="F4775" s="103" t="s">
        <v>1375</v>
      </c>
      <c r="G4775" s="99" t="s">
        <v>1396</v>
      </c>
      <c r="H4775" s="103" t="s">
        <v>1397</v>
      </c>
      <c r="I4775" s="103" t="s">
        <v>1423</v>
      </c>
      <c r="J4775" s="99" t="s">
        <v>5990</v>
      </c>
    </row>
    <row r="4776" ht="22.5" spans="1:10">
      <c r="A4776" s="108"/>
      <c r="B4776" s="108"/>
      <c r="C4776" s="103" t="s">
        <v>1399</v>
      </c>
      <c r="D4776" s="103" t="s">
        <v>1543</v>
      </c>
      <c r="E4776" s="99" t="s">
        <v>5993</v>
      </c>
      <c r="F4776" s="103" t="s">
        <v>1375</v>
      </c>
      <c r="G4776" s="99" t="s">
        <v>6405</v>
      </c>
      <c r="H4776" s="103" t="s">
        <v>1536</v>
      </c>
      <c r="I4776" s="103" t="s">
        <v>1384</v>
      </c>
      <c r="J4776" s="99" t="s">
        <v>5993</v>
      </c>
    </row>
    <row r="4777" ht="22.5" spans="1:10">
      <c r="A4777" s="110"/>
      <c r="B4777" s="110"/>
      <c r="C4777" s="103" t="s">
        <v>1404</v>
      </c>
      <c r="D4777" s="103" t="s">
        <v>1405</v>
      </c>
      <c r="E4777" s="99" t="s">
        <v>6384</v>
      </c>
      <c r="F4777" s="103" t="s">
        <v>1375</v>
      </c>
      <c r="G4777" s="99" t="s">
        <v>1396</v>
      </c>
      <c r="H4777" s="103" t="s">
        <v>1397</v>
      </c>
      <c r="I4777" s="103" t="s">
        <v>1423</v>
      </c>
      <c r="J4777" s="99" t="s">
        <v>1693</v>
      </c>
    </row>
  </sheetData>
  <mergeCells count="1533">
    <mergeCell ref="A2:H2"/>
    <mergeCell ref="A8:A14"/>
    <mergeCell ref="A15:A19"/>
    <mergeCell ref="A20:A27"/>
    <mergeCell ref="A28:A35"/>
    <mergeCell ref="A36:A39"/>
    <mergeCell ref="A42:A45"/>
    <mergeCell ref="A46:A49"/>
    <mergeCell ref="A50:A53"/>
    <mergeCell ref="A54:A57"/>
    <mergeCell ref="A58:A61"/>
    <mergeCell ref="A62:A64"/>
    <mergeCell ref="A65:A67"/>
    <mergeCell ref="A68:A70"/>
    <mergeCell ref="A71:A73"/>
    <mergeCell ref="A76:A81"/>
    <mergeCell ref="A82:A84"/>
    <mergeCell ref="A85:A88"/>
    <mergeCell ref="A89:A92"/>
    <mergeCell ref="A93:A98"/>
    <mergeCell ref="A99:A102"/>
    <mergeCell ref="A103:A105"/>
    <mergeCell ref="A106:A109"/>
    <mergeCell ref="A110:A115"/>
    <mergeCell ref="A116:A120"/>
    <mergeCell ref="A121:A124"/>
    <mergeCell ref="A125:A128"/>
    <mergeCell ref="A129:A133"/>
    <mergeCell ref="A136:A139"/>
    <mergeCell ref="A140:A143"/>
    <mergeCell ref="A144:A147"/>
    <mergeCell ref="A148:A152"/>
    <mergeCell ref="A153:A155"/>
    <mergeCell ref="A156:A157"/>
    <mergeCell ref="A158:A167"/>
    <mergeCell ref="A168:A172"/>
    <mergeCell ref="A173:A180"/>
    <mergeCell ref="A181:A186"/>
    <mergeCell ref="A187:A190"/>
    <mergeCell ref="A191:A193"/>
    <mergeCell ref="A194:A196"/>
    <mergeCell ref="A197:A202"/>
    <mergeCell ref="A203:A209"/>
    <mergeCell ref="A210:A213"/>
    <mergeCell ref="A216:A218"/>
    <mergeCell ref="A219:A222"/>
    <mergeCell ref="A223:A225"/>
    <mergeCell ref="A226:A228"/>
    <mergeCell ref="A229:A231"/>
    <mergeCell ref="A233:A235"/>
    <mergeCell ref="A236:A238"/>
    <mergeCell ref="A241:A243"/>
    <mergeCell ref="A246:A250"/>
    <mergeCell ref="A251:A256"/>
    <mergeCell ref="A257:A266"/>
    <mergeCell ref="A270:A272"/>
    <mergeCell ref="A273:A275"/>
    <mergeCell ref="A276:A278"/>
    <mergeCell ref="A279:A281"/>
    <mergeCell ref="A282:A287"/>
    <mergeCell ref="A288:A290"/>
    <mergeCell ref="A291:A297"/>
    <mergeCell ref="A300:A306"/>
    <mergeCell ref="A307:A312"/>
    <mergeCell ref="A313:A316"/>
    <mergeCell ref="A317:A319"/>
    <mergeCell ref="A320:A322"/>
    <mergeCell ref="A323:A329"/>
    <mergeCell ref="A330:A333"/>
    <mergeCell ref="A334:A336"/>
    <mergeCell ref="A337:A340"/>
    <mergeCell ref="A341:A343"/>
    <mergeCell ref="A344:A349"/>
    <mergeCell ref="A352:A354"/>
    <mergeCell ref="A355:A357"/>
    <mergeCell ref="A358:A360"/>
    <mergeCell ref="A363:A365"/>
    <mergeCell ref="A366:A368"/>
    <mergeCell ref="A369:A377"/>
    <mergeCell ref="A378:A388"/>
    <mergeCell ref="A389:A391"/>
    <mergeCell ref="A392:A394"/>
    <mergeCell ref="A395:A401"/>
    <mergeCell ref="A402:A418"/>
    <mergeCell ref="A419:A423"/>
    <mergeCell ref="A426:A428"/>
    <mergeCell ref="A429:A431"/>
    <mergeCell ref="A434:A441"/>
    <mergeCell ref="A442:A455"/>
    <mergeCell ref="A456:A464"/>
    <mergeCell ref="A465:A472"/>
    <mergeCell ref="A475:A484"/>
    <mergeCell ref="A485:A489"/>
    <mergeCell ref="A490:A500"/>
    <mergeCell ref="A503:A507"/>
    <mergeCell ref="A508:A513"/>
    <mergeCell ref="A516:A518"/>
    <mergeCell ref="A519:A521"/>
    <mergeCell ref="A522:A524"/>
    <mergeCell ref="A525:A527"/>
    <mergeCell ref="A528:A530"/>
    <mergeCell ref="A531:A534"/>
    <mergeCell ref="A535:A537"/>
    <mergeCell ref="A538:A540"/>
    <mergeCell ref="A541:A543"/>
    <mergeCell ref="A544:A546"/>
    <mergeCell ref="A547:A550"/>
    <mergeCell ref="A553:A562"/>
    <mergeCell ref="A565:A567"/>
    <mergeCell ref="A568:A571"/>
    <mergeCell ref="A572:A574"/>
    <mergeCell ref="A575:A577"/>
    <mergeCell ref="A578:A580"/>
    <mergeCell ref="A583:A590"/>
    <mergeCell ref="A591:A593"/>
    <mergeCell ref="A596:A600"/>
    <mergeCell ref="A601:A605"/>
    <mergeCell ref="A608:A610"/>
    <mergeCell ref="A613:A615"/>
    <mergeCell ref="A618:A620"/>
    <mergeCell ref="A621:A623"/>
    <mergeCell ref="A624:A628"/>
    <mergeCell ref="A631:A633"/>
    <mergeCell ref="A634:A641"/>
    <mergeCell ref="A642:A649"/>
    <mergeCell ref="A650:A658"/>
    <mergeCell ref="A659:A666"/>
    <mergeCell ref="A667:A687"/>
    <mergeCell ref="A690:A692"/>
    <mergeCell ref="A695:A698"/>
    <mergeCell ref="A699:A702"/>
    <mergeCell ref="A705:A711"/>
    <mergeCell ref="A712:A716"/>
    <mergeCell ref="A717:A721"/>
    <mergeCell ref="A722:A726"/>
    <mergeCell ref="A729:A736"/>
    <mergeCell ref="A737:A739"/>
    <mergeCell ref="A742:A744"/>
    <mergeCell ref="A745:A747"/>
    <mergeCell ref="A748:A752"/>
    <mergeCell ref="A755:A757"/>
    <mergeCell ref="A758:A760"/>
    <mergeCell ref="A761:A765"/>
    <mergeCell ref="A766:A768"/>
    <mergeCell ref="A769:A772"/>
    <mergeCell ref="A773:A777"/>
    <mergeCell ref="A780:A782"/>
    <mergeCell ref="A783:A787"/>
    <mergeCell ref="A788:A793"/>
    <mergeCell ref="A794:A796"/>
    <mergeCell ref="A797:A802"/>
    <mergeCell ref="A803:A808"/>
    <mergeCell ref="A811:A815"/>
    <mergeCell ref="A816:A820"/>
    <mergeCell ref="A821:A826"/>
    <mergeCell ref="A829:A838"/>
    <mergeCell ref="A841:A843"/>
    <mergeCell ref="A847:A850"/>
    <mergeCell ref="A851:A856"/>
    <mergeCell ref="A857:A861"/>
    <mergeCell ref="A862:A866"/>
    <mergeCell ref="A867:A871"/>
    <mergeCell ref="A872:A876"/>
    <mergeCell ref="A877:A883"/>
    <mergeCell ref="A884:A889"/>
    <mergeCell ref="A890:A894"/>
    <mergeCell ref="A895:A897"/>
    <mergeCell ref="A898:A902"/>
    <mergeCell ref="A904:A912"/>
    <mergeCell ref="A913:A917"/>
    <mergeCell ref="A918:A922"/>
    <mergeCell ref="A923:A928"/>
    <mergeCell ref="A929:A936"/>
    <mergeCell ref="A937:A944"/>
    <mergeCell ref="A945:A951"/>
    <mergeCell ref="A952:A954"/>
    <mergeCell ref="A955:A963"/>
    <mergeCell ref="A964:A971"/>
    <mergeCell ref="A972:A981"/>
    <mergeCell ref="A983:A992"/>
    <mergeCell ref="A993:A999"/>
    <mergeCell ref="A1000:A1007"/>
    <mergeCell ref="A1008:A1017"/>
    <mergeCell ref="A1018:A1024"/>
    <mergeCell ref="A1025:A1029"/>
    <mergeCell ref="A1030:A1035"/>
    <mergeCell ref="A1036:A1043"/>
    <mergeCell ref="A1044:A1046"/>
    <mergeCell ref="A1047:A1051"/>
    <mergeCell ref="A1052:A1059"/>
    <mergeCell ref="A1060:A1064"/>
    <mergeCell ref="A1065:A1072"/>
    <mergeCell ref="A1074:A1083"/>
    <mergeCell ref="A1084:A1089"/>
    <mergeCell ref="A1090:A1096"/>
    <mergeCell ref="A1097:A1101"/>
    <mergeCell ref="A1102:A1110"/>
    <mergeCell ref="A1111:A1120"/>
    <mergeCell ref="A1121:A1129"/>
    <mergeCell ref="A1130:A1134"/>
    <mergeCell ref="A1136:A1143"/>
    <mergeCell ref="A1144:A1151"/>
    <mergeCell ref="A1152:A1154"/>
    <mergeCell ref="A1155:A1160"/>
    <mergeCell ref="A1161:A1169"/>
    <mergeCell ref="A1170:A1178"/>
    <mergeCell ref="A1179:A1187"/>
    <mergeCell ref="A1188:A1195"/>
    <mergeCell ref="A1196:A1200"/>
    <mergeCell ref="A1201:A1205"/>
    <mergeCell ref="A1206:A1214"/>
    <mergeCell ref="A1215:A1223"/>
    <mergeCell ref="A1225:A1230"/>
    <mergeCell ref="A1231:A1235"/>
    <mergeCell ref="A1236:A1244"/>
    <mergeCell ref="A1245:A1250"/>
    <mergeCell ref="A1251:A1257"/>
    <mergeCell ref="A1258:A1264"/>
    <mergeCell ref="A1265:A1267"/>
    <mergeCell ref="A1268:A1276"/>
    <mergeCell ref="A1278:A1283"/>
    <mergeCell ref="A1284:A1292"/>
    <mergeCell ref="A1293:A1297"/>
    <mergeCell ref="A1298:A1306"/>
    <mergeCell ref="A1307:A1314"/>
    <mergeCell ref="A1315:A1317"/>
    <mergeCell ref="A1318:A1325"/>
    <mergeCell ref="A1326:A1333"/>
    <mergeCell ref="A1334:A1340"/>
    <mergeCell ref="A1341:A1349"/>
    <mergeCell ref="A1350:A1354"/>
    <mergeCell ref="A1355:A1362"/>
    <mergeCell ref="A1364:A1369"/>
    <mergeCell ref="A1370:A1379"/>
    <mergeCell ref="A1380:A1386"/>
    <mergeCell ref="A1387:A1394"/>
    <mergeCell ref="A1395:A1400"/>
    <mergeCell ref="A1401:A1405"/>
    <mergeCell ref="A1406:A1414"/>
    <mergeCell ref="A1416:A1424"/>
    <mergeCell ref="A1425:A1433"/>
    <mergeCell ref="A1434:A1441"/>
    <mergeCell ref="A1442:A1448"/>
    <mergeCell ref="A1449:A1457"/>
    <mergeCell ref="A1458:A1460"/>
    <mergeCell ref="A1461:A1468"/>
    <mergeCell ref="A1469:A1477"/>
    <mergeCell ref="A1478:A1482"/>
    <mergeCell ref="A1483:A1487"/>
    <mergeCell ref="A1488:A1493"/>
    <mergeCell ref="A1495:A1503"/>
    <mergeCell ref="A1504:A1511"/>
    <mergeCell ref="A1512:A1517"/>
    <mergeCell ref="A1518:A1527"/>
    <mergeCell ref="A1528:A1532"/>
    <mergeCell ref="A1533:A1540"/>
    <mergeCell ref="A1541:A1547"/>
    <mergeCell ref="A1549:A1556"/>
    <mergeCell ref="A1557:A1564"/>
    <mergeCell ref="A1565:A1571"/>
    <mergeCell ref="A1572:A1580"/>
    <mergeCell ref="A1581:A1588"/>
    <mergeCell ref="A1589:A1593"/>
    <mergeCell ref="A1594:A1601"/>
    <mergeCell ref="A1602:A1604"/>
    <mergeCell ref="A1605:A1613"/>
    <mergeCell ref="A1614:A1619"/>
    <mergeCell ref="A1620:A1624"/>
    <mergeCell ref="A1626:A1633"/>
    <mergeCell ref="A1634:A1638"/>
    <mergeCell ref="A1639:A1645"/>
    <mergeCell ref="A1646:A1653"/>
    <mergeCell ref="A1654:A1658"/>
    <mergeCell ref="A1659:A1661"/>
    <mergeCell ref="A1662:A1667"/>
    <mergeCell ref="A1668:A1674"/>
    <mergeCell ref="A1675:A1684"/>
    <mergeCell ref="A1685:A1693"/>
    <mergeCell ref="A1694:A1701"/>
    <mergeCell ref="A1702:A1711"/>
    <mergeCell ref="A1713:A1720"/>
    <mergeCell ref="A1721:A1729"/>
    <mergeCell ref="A1730:A1734"/>
    <mergeCell ref="A1735:A1741"/>
    <mergeCell ref="A1742:A1749"/>
    <mergeCell ref="A1750:A1755"/>
    <mergeCell ref="A1756:A1763"/>
    <mergeCell ref="A1765:A1771"/>
    <mergeCell ref="A1772:A1776"/>
    <mergeCell ref="A1777:A1784"/>
    <mergeCell ref="A1785:A1793"/>
    <mergeCell ref="A1794:A1800"/>
    <mergeCell ref="A1801:A1803"/>
    <mergeCell ref="A1804:A1812"/>
    <mergeCell ref="A1813:A1820"/>
    <mergeCell ref="A1821:A1828"/>
    <mergeCell ref="A1829:A1834"/>
    <mergeCell ref="A1835:A1839"/>
    <mergeCell ref="A1841:A1849"/>
    <mergeCell ref="A1850:A1859"/>
    <mergeCell ref="A1860:A1869"/>
    <mergeCell ref="A1870:A1874"/>
    <mergeCell ref="A1875:A1880"/>
    <mergeCell ref="A1881:A1887"/>
    <mergeCell ref="A1889:A1896"/>
    <mergeCell ref="A1897:A1902"/>
    <mergeCell ref="A1903:A1910"/>
    <mergeCell ref="A1911:A1915"/>
    <mergeCell ref="A1916:A1922"/>
    <mergeCell ref="A1923:A1931"/>
    <mergeCell ref="A1932:A1938"/>
    <mergeCell ref="A1939:A1946"/>
    <mergeCell ref="A1947:A1951"/>
    <mergeCell ref="A1952:A1954"/>
    <mergeCell ref="A1955:A1960"/>
    <mergeCell ref="A1961:A1967"/>
    <mergeCell ref="A1968:A1972"/>
    <mergeCell ref="A1974:A1979"/>
    <mergeCell ref="A1980:A1989"/>
    <mergeCell ref="A1990:A1999"/>
    <mergeCell ref="A2000:A2006"/>
    <mergeCell ref="A2007:A2011"/>
    <mergeCell ref="A2012:A2016"/>
    <mergeCell ref="A2017:A2025"/>
    <mergeCell ref="A2027:A2035"/>
    <mergeCell ref="A2036:A2043"/>
    <mergeCell ref="A2044:A2052"/>
    <mergeCell ref="A2053:A2057"/>
    <mergeCell ref="A2058:A2062"/>
    <mergeCell ref="A2063:A2065"/>
    <mergeCell ref="A2066:A2071"/>
    <mergeCell ref="A2072:A2078"/>
    <mergeCell ref="A2079:A2084"/>
    <mergeCell ref="A2085:A2093"/>
    <mergeCell ref="A2094:A2103"/>
    <mergeCell ref="A2104:A2110"/>
    <mergeCell ref="A2111:A2120"/>
    <mergeCell ref="A2122:A2131"/>
    <mergeCell ref="A2132:A2136"/>
    <mergeCell ref="A2137:A2143"/>
    <mergeCell ref="A2144:A2149"/>
    <mergeCell ref="A2150:A2155"/>
    <mergeCell ref="A2156:A2164"/>
    <mergeCell ref="A2166:A2171"/>
    <mergeCell ref="A2173:A2176"/>
    <mergeCell ref="A2177:A2185"/>
    <mergeCell ref="A2186:A2193"/>
    <mergeCell ref="A2194:A2198"/>
    <mergeCell ref="A2199:A2207"/>
    <mergeCell ref="A2208:A2216"/>
    <mergeCell ref="A2217:A2223"/>
    <mergeCell ref="A2224:A2226"/>
    <mergeCell ref="A2227:A2235"/>
    <mergeCell ref="A2236:A2243"/>
    <mergeCell ref="A2244:A2251"/>
    <mergeCell ref="A2253:A2257"/>
    <mergeCell ref="A2258:A2263"/>
    <mergeCell ref="A2264:A2273"/>
    <mergeCell ref="A2274:A2280"/>
    <mergeCell ref="A2281:A2287"/>
    <mergeCell ref="A2288:A2296"/>
    <mergeCell ref="A2298:A2303"/>
    <mergeCell ref="A2304:A2311"/>
    <mergeCell ref="A2312:A2320"/>
    <mergeCell ref="A2321:A2326"/>
    <mergeCell ref="A2327:A2334"/>
    <mergeCell ref="A2335:A2342"/>
    <mergeCell ref="A2343:A2351"/>
    <mergeCell ref="A2352:A2356"/>
    <mergeCell ref="A2357:A2365"/>
    <mergeCell ref="A2366:A2375"/>
    <mergeCell ref="A2376:A2381"/>
    <mergeCell ref="A2382:A2392"/>
    <mergeCell ref="A2393:A2395"/>
    <mergeCell ref="A2397:A2405"/>
    <mergeCell ref="A2406:A2408"/>
    <mergeCell ref="A2409:A2415"/>
    <mergeCell ref="A2416:A2423"/>
    <mergeCell ref="A2424:A2431"/>
    <mergeCell ref="A2432:A2436"/>
    <mergeCell ref="A2438:A2446"/>
    <mergeCell ref="A2447:A2455"/>
    <mergeCell ref="A2456:A2461"/>
    <mergeCell ref="A2462:A2466"/>
    <mergeCell ref="A2467:A2475"/>
    <mergeCell ref="A2477:A2484"/>
    <mergeCell ref="A2485:A2494"/>
    <mergeCell ref="A2495:A2501"/>
    <mergeCell ref="A2502:A2510"/>
    <mergeCell ref="A2511:A2515"/>
    <mergeCell ref="A2516:A2522"/>
    <mergeCell ref="A2524:A2529"/>
    <mergeCell ref="A2530:A2536"/>
    <mergeCell ref="A2537:A2546"/>
    <mergeCell ref="A2547:A2554"/>
    <mergeCell ref="A2555:A2562"/>
    <mergeCell ref="A2563:A2565"/>
    <mergeCell ref="A2568:A2570"/>
    <mergeCell ref="A2571:A2573"/>
    <mergeCell ref="A2574:A2576"/>
    <mergeCell ref="A2577:A2579"/>
    <mergeCell ref="A2582:A2588"/>
    <mergeCell ref="A2591:A2600"/>
    <mergeCell ref="A2603:A2608"/>
    <mergeCell ref="A2609:A2621"/>
    <mergeCell ref="A2622:A2626"/>
    <mergeCell ref="A2627:A2632"/>
    <mergeCell ref="A2633:A2637"/>
    <mergeCell ref="A2638:A2649"/>
    <mergeCell ref="A2652:A2654"/>
    <mergeCell ref="A2657:A2662"/>
    <mergeCell ref="A2663:A2667"/>
    <mergeCell ref="A2668:A2674"/>
    <mergeCell ref="A2677:A2685"/>
    <mergeCell ref="A2686:A2694"/>
    <mergeCell ref="A2695:A2700"/>
    <mergeCell ref="A2701:A2706"/>
    <mergeCell ref="A2709:A2717"/>
    <mergeCell ref="A2718:A2720"/>
    <mergeCell ref="A2721:A2723"/>
    <mergeCell ref="A2724:A2731"/>
    <mergeCell ref="A2732:A2740"/>
    <mergeCell ref="A2741:A2743"/>
    <mergeCell ref="A2744:A2750"/>
    <mergeCell ref="A2753:A2759"/>
    <mergeCell ref="A2760:A2762"/>
    <mergeCell ref="A2763:A2770"/>
    <mergeCell ref="A2771:A2773"/>
    <mergeCell ref="A2774:A2780"/>
    <mergeCell ref="A2781:A2788"/>
    <mergeCell ref="A2789:A2792"/>
    <mergeCell ref="A2793:A2800"/>
    <mergeCell ref="A2801:A2803"/>
    <mergeCell ref="A2804:A2811"/>
    <mergeCell ref="A2814:A2816"/>
    <mergeCell ref="A2817:A2823"/>
    <mergeCell ref="A2824:A2832"/>
    <mergeCell ref="A2833:A2837"/>
    <mergeCell ref="A2838:A2844"/>
    <mergeCell ref="A2845:A2853"/>
    <mergeCell ref="A2854:A2862"/>
    <mergeCell ref="A2864:A2869"/>
    <mergeCell ref="A2870:A2879"/>
    <mergeCell ref="A2880:A2882"/>
    <mergeCell ref="A2883:A2892"/>
    <mergeCell ref="A2893:A2898"/>
    <mergeCell ref="A2899:A2907"/>
    <mergeCell ref="A2908:A2910"/>
    <mergeCell ref="A2911:A2919"/>
    <mergeCell ref="A2920:A2928"/>
    <mergeCell ref="A2929:A2938"/>
    <mergeCell ref="A2939:A2946"/>
    <mergeCell ref="A2947:A2950"/>
    <mergeCell ref="A2953:A2961"/>
    <mergeCell ref="A2962:A2967"/>
    <mergeCell ref="A2968:A2976"/>
    <mergeCell ref="A2977:A2985"/>
    <mergeCell ref="A2986:A2991"/>
    <mergeCell ref="A2992:A3000"/>
    <mergeCell ref="A3001:A3007"/>
    <mergeCell ref="A3008:A3014"/>
    <mergeCell ref="A3017:A3021"/>
    <mergeCell ref="A3024:A3028"/>
    <mergeCell ref="A3029:A3031"/>
    <mergeCell ref="A3032:A3034"/>
    <mergeCell ref="A3035:A3038"/>
    <mergeCell ref="A3039:A3049"/>
    <mergeCell ref="A3050:A3053"/>
    <mergeCell ref="A3054:A3058"/>
    <mergeCell ref="A3059:A3063"/>
    <mergeCell ref="A3066:A3070"/>
    <mergeCell ref="A3071:A3076"/>
    <mergeCell ref="A3077:A3081"/>
    <mergeCell ref="A3085:A3087"/>
    <mergeCell ref="A3088:A3090"/>
    <mergeCell ref="A3091:A3093"/>
    <mergeCell ref="A3094:A3096"/>
    <mergeCell ref="A3097:A3099"/>
    <mergeCell ref="A3100:A3102"/>
    <mergeCell ref="A3103:A3105"/>
    <mergeCell ref="A3106:A3109"/>
    <mergeCell ref="A3110:A3112"/>
    <mergeCell ref="A3113:A3118"/>
    <mergeCell ref="A3119:A3121"/>
    <mergeCell ref="A3124:A3127"/>
    <mergeCell ref="A3128:A3133"/>
    <mergeCell ref="A3134:A3138"/>
    <mergeCell ref="A3139:A3144"/>
    <mergeCell ref="A3145:A3149"/>
    <mergeCell ref="A3150:A3154"/>
    <mergeCell ref="A3156:A3160"/>
    <mergeCell ref="A3161:A3168"/>
    <mergeCell ref="A3169:A3174"/>
    <mergeCell ref="A3175:A3179"/>
    <mergeCell ref="A3180:A3183"/>
    <mergeCell ref="A3184:A3187"/>
    <mergeCell ref="A3188:A3196"/>
    <mergeCell ref="A3197:A3201"/>
    <mergeCell ref="A3202:A3206"/>
    <mergeCell ref="A3209:A3216"/>
    <mergeCell ref="A3217:A3221"/>
    <mergeCell ref="A3222:A3230"/>
    <mergeCell ref="A3231:A3233"/>
    <mergeCell ref="A3234:A3239"/>
    <mergeCell ref="A3240:A3243"/>
    <mergeCell ref="A3244:A3245"/>
    <mergeCell ref="A3246:A3248"/>
    <mergeCell ref="A3249:A3252"/>
    <mergeCell ref="A3253:A3260"/>
    <mergeCell ref="A3261:A3268"/>
    <mergeCell ref="A3269:A3273"/>
    <mergeCell ref="A3274:A3284"/>
    <mergeCell ref="A3285:A3287"/>
    <mergeCell ref="A3288:A3291"/>
    <mergeCell ref="A3292:A3294"/>
    <mergeCell ref="A3296:A3300"/>
    <mergeCell ref="A3301:A3305"/>
    <mergeCell ref="A3306:A3313"/>
    <mergeCell ref="A3314:A3329"/>
    <mergeCell ref="A3330:A3335"/>
    <mergeCell ref="A3336:A3338"/>
    <mergeCell ref="A3339:A3342"/>
    <mergeCell ref="A3343:A3350"/>
    <mergeCell ref="A3351:A3359"/>
    <mergeCell ref="A3360:A3367"/>
    <mergeCell ref="A3368:A3386"/>
    <mergeCell ref="A3389:A3397"/>
    <mergeCell ref="A3398:A3402"/>
    <mergeCell ref="A3403:A3407"/>
    <mergeCell ref="A3408:A3417"/>
    <mergeCell ref="A3418:A3422"/>
    <mergeCell ref="A3423:A3428"/>
    <mergeCell ref="A3429:A3437"/>
    <mergeCell ref="A3438:A3446"/>
    <mergeCell ref="A3447:A3451"/>
    <mergeCell ref="A3452:A3457"/>
    <mergeCell ref="A3460:A3462"/>
    <mergeCell ref="A3465:A3475"/>
    <mergeCell ref="A3476:A3482"/>
    <mergeCell ref="A3483:A3488"/>
    <mergeCell ref="A3489:A3491"/>
    <mergeCell ref="A3492:A3497"/>
    <mergeCell ref="A3498:A3508"/>
    <mergeCell ref="A3509:A3518"/>
    <mergeCell ref="A3519:A3524"/>
    <mergeCell ref="A3525:A3529"/>
    <mergeCell ref="A3530:A3534"/>
    <mergeCell ref="A3535:A3536"/>
    <mergeCell ref="A3538:A3544"/>
    <mergeCell ref="A3545:A3550"/>
    <mergeCell ref="A3551:A3556"/>
    <mergeCell ref="A3557:A3564"/>
    <mergeCell ref="A3565:A3570"/>
    <mergeCell ref="A3571:A3581"/>
    <mergeCell ref="A3584:A3588"/>
    <mergeCell ref="A3589:A3594"/>
    <mergeCell ref="A3595:A3597"/>
    <mergeCell ref="A3598:A3602"/>
    <mergeCell ref="A3603:A3605"/>
    <mergeCell ref="A3606:A3611"/>
    <mergeCell ref="A3614:A3630"/>
    <mergeCell ref="A3631:A3635"/>
    <mergeCell ref="A3636:A3639"/>
    <mergeCell ref="A3642:A3644"/>
    <mergeCell ref="A3647:A3651"/>
    <mergeCell ref="A3652:A3655"/>
    <mergeCell ref="A3658:A3660"/>
    <mergeCell ref="A3661:A3664"/>
    <mergeCell ref="A3667:A3669"/>
    <mergeCell ref="A3670:A3677"/>
    <mergeCell ref="A3681:A3683"/>
    <mergeCell ref="A3684:A3687"/>
    <mergeCell ref="A3688:A3690"/>
    <mergeCell ref="A3691:A3693"/>
    <mergeCell ref="A3694:A3696"/>
    <mergeCell ref="A3697:A3699"/>
    <mergeCell ref="A3702:A3708"/>
    <mergeCell ref="A3709:A3712"/>
    <mergeCell ref="A3713:A3716"/>
    <mergeCell ref="A3717:A3721"/>
    <mergeCell ref="A3722:A3728"/>
    <mergeCell ref="A3729:A3731"/>
    <mergeCell ref="A3734:A3739"/>
    <mergeCell ref="A3740:A3742"/>
    <mergeCell ref="A3745:A3748"/>
    <mergeCell ref="A3751:A3755"/>
    <mergeCell ref="A3756:A3762"/>
    <mergeCell ref="A3763:A3765"/>
    <mergeCell ref="A3766:A3770"/>
    <mergeCell ref="A3771:A3783"/>
    <mergeCell ref="A3784:A3790"/>
    <mergeCell ref="A3791:A3793"/>
    <mergeCell ref="A3794:A3796"/>
    <mergeCell ref="A3797:A3801"/>
    <mergeCell ref="A3802:A3808"/>
    <mergeCell ref="A3809:A3811"/>
    <mergeCell ref="A3812:A3816"/>
    <mergeCell ref="A3817:A3819"/>
    <mergeCell ref="A3820:A3824"/>
    <mergeCell ref="A3827:A3829"/>
    <mergeCell ref="A3830:A3832"/>
    <mergeCell ref="A3833:A3835"/>
    <mergeCell ref="A3839:A3845"/>
    <mergeCell ref="A3846:A3850"/>
    <mergeCell ref="A3851:A3858"/>
    <mergeCell ref="A3859:A3866"/>
    <mergeCell ref="A3867:A3871"/>
    <mergeCell ref="A3872:A3877"/>
    <mergeCell ref="A3878:A3884"/>
    <mergeCell ref="A3885:A3893"/>
    <mergeCell ref="A3895:A3901"/>
    <mergeCell ref="A3902:A3904"/>
    <mergeCell ref="A3905:A3910"/>
    <mergeCell ref="A3911:A3915"/>
    <mergeCell ref="A3916:A3920"/>
    <mergeCell ref="A3921:A3928"/>
    <mergeCell ref="A3931:A3937"/>
    <mergeCell ref="A3938:A3941"/>
    <mergeCell ref="A3942:A3952"/>
    <mergeCell ref="A3953:A3965"/>
    <mergeCell ref="A3966:A3977"/>
    <mergeCell ref="A3978:A3988"/>
    <mergeCell ref="A3989:A3993"/>
    <mergeCell ref="A3994:A4007"/>
    <mergeCell ref="A4008:A4021"/>
    <mergeCell ref="A4024:A4033"/>
    <mergeCell ref="A4034:A4047"/>
    <mergeCell ref="A4048:A4056"/>
    <mergeCell ref="A4060:A4062"/>
    <mergeCell ref="A4063:A4065"/>
    <mergeCell ref="A4066:A4068"/>
    <mergeCell ref="A4069:A4071"/>
    <mergeCell ref="A4072:A4074"/>
    <mergeCell ref="A4075:A4077"/>
    <mergeCell ref="A4080:A4090"/>
    <mergeCell ref="A4093:A4099"/>
    <mergeCell ref="A4100:A4103"/>
    <mergeCell ref="A4104:A4107"/>
    <mergeCell ref="A4108:A4109"/>
    <mergeCell ref="A4110:A4112"/>
    <mergeCell ref="A4113:A4116"/>
    <mergeCell ref="A4118:A4121"/>
    <mergeCell ref="A4122:A4125"/>
    <mergeCell ref="A4127:A4134"/>
    <mergeCell ref="A4135:A4137"/>
    <mergeCell ref="A4138:A4140"/>
    <mergeCell ref="A4142:A4146"/>
    <mergeCell ref="A4147:A4149"/>
    <mergeCell ref="A4150:A4153"/>
    <mergeCell ref="A4155:A4158"/>
    <mergeCell ref="A4159:A4162"/>
    <mergeCell ref="A4164:A4167"/>
    <mergeCell ref="A4170:A4172"/>
    <mergeCell ref="A4173:A4175"/>
    <mergeCell ref="A4176:A4182"/>
    <mergeCell ref="A4183:A4186"/>
    <mergeCell ref="A4187:A4190"/>
    <mergeCell ref="A4193:A4199"/>
    <mergeCell ref="A4200:A4202"/>
    <mergeCell ref="A4203:A4209"/>
    <mergeCell ref="A4211:A4218"/>
    <mergeCell ref="A4221:A4227"/>
    <mergeCell ref="A4228:A4232"/>
    <mergeCell ref="A4233:A4235"/>
    <mergeCell ref="A4237:A4239"/>
    <mergeCell ref="A4240:A4242"/>
    <mergeCell ref="A4243:A4250"/>
    <mergeCell ref="A4251:A4260"/>
    <mergeCell ref="A4261:A4263"/>
    <mergeCell ref="A4265:A4267"/>
    <mergeCell ref="A4268:A4270"/>
    <mergeCell ref="A4272:A4274"/>
    <mergeCell ref="A4278:A4284"/>
    <mergeCell ref="A4285:A4287"/>
    <mergeCell ref="A4288:A4290"/>
    <mergeCell ref="A4291:A4294"/>
    <mergeCell ref="A4295:A4297"/>
    <mergeCell ref="A4298:A4303"/>
    <mergeCell ref="A4305:A4307"/>
    <mergeCell ref="A4308:A4310"/>
    <mergeCell ref="A4311:A4313"/>
    <mergeCell ref="A4315:A4323"/>
    <mergeCell ref="A4324:A4329"/>
    <mergeCell ref="A4331:A4336"/>
    <mergeCell ref="A4337:A4345"/>
    <mergeCell ref="A4346:A4354"/>
    <mergeCell ref="A4356:A4361"/>
    <mergeCell ref="A4363:A4368"/>
    <mergeCell ref="A4369:A4374"/>
    <mergeCell ref="A4376:A4381"/>
    <mergeCell ref="A4385:A4387"/>
    <mergeCell ref="A4388:A4391"/>
    <mergeCell ref="A4393:A4398"/>
    <mergeCell ref="A4400:A4402"/>
    <mergeCell ref="A4403:A4405"/>
    <mergeCell ref="A4406:A4411"/>
    <mergeCell ref="A4412:A4419"/>
    <mergeCell ref="A4420:A4422"/>
    <mergeCell ref="A4424:A4427"/>
    <mergeCell ref="A4429:A4431"/>
    <mergeCell ref="A4432:A4438"/>
    <mergeCell ref="A4441:A4445"/>
    <mergeCell ref="A4446:A4452"/>
    <mergeCell ref="A4453:A4455"/>
    <mergeCell ref="A4456:A4458"/>
    <mergeCell ref="A4460:A4462"/>
    <mergeCell ref="A4463:A4470"/>
    <mergeCell ref="A4471:A4473"/>
    <mergeCell ref="A4474:A4477"/>
    <mergeCell ref="A4478:A4487"/>
    <mergeCell ref="A4489:A4492"/>
    <mergeCell ref="A4493:A4496"/>
    <mergeCell ref="A4498:A4501"/>
    <mergeCell ref="A4505:A4508"/>
    <mergeCell ref="A4509:A4512"/>
    <mergeCell ref="A4513:A4519"/>
    <mergeCell ref="A4520:A4522"/>
    <mergeCell ref="A4524:A4526"/>
    <mergeCell ref="A4527:A4534"/>
    <mergeCell ref="A4535:A4537"/>
    <mergeCell ref="A4538:A4543"/>
    <mergeCell ref="A4544:A4547"/>
    <mergeCell ref="A4549:A4552"/>
    <mergeCell ref="A4553:A4556"/>
    <mergeCell ref="A4559:A4561"/>
    <mergeCell ref="A4562:A4564"/>
    <mergeCell ref="A4565:A4571"/>
    <mergeCell ref="A4572:A4575"/>
    <mergeCell ref="A4577:A4583"/>
    <mergeCell ref="A4585:A4588"/>
    <mergeCell ref="A4589:A4597"/>
    <mergeCell ref="A4598:A4603"/>
    <mergeCell ref="A4605:A4610"/>
    <mergeCell ref="A4613:A4615"/>
    <mergeCell ref="A4616:A4618"/>
    <mergeCell ref="A4619:A4622"/>
    <mergeCell ref="A4623:A4625"/>
    <mergeCell ref="A4626:A4628"/>
    <mergeCell ref="A4629:A4631"/>
    <mergeCell ref="A4633:A4638"/>
    <mergeCell ref="A4639:A4641"/>
    <mergeCell ref="A4642:A4649"/>
    <mergeCell ref="A4651:A4657"/>
    <mergeCell ref="A4658:A4660"/>
    <mergeCell ref="A4661:A4664"/>
    <mergeCell ref="A4666:A4668"/>
    <mergeCell ref="A4672:A4674"/>
    <mergeCell ref="A4675:A4677"/>
    <mergeCell ref="A4678:A4682"/>
    <mergeCell ref="A4683:A4689"/>
    <mergeCell ref="A4691:A4699"/>
    <mergeCell ref="A4700:A4707"/>
    <mergeCell ref="A4708:A4712"/>
    <mergeCell ref="A4714:A4716"/>
    <mergeCell ref="A4717:A4720"/>
    <mergeCell ref="A4724:A4727"/>
    <mergeCell ref="A4728:A4730"/>
    <mergeCell ref="A4731:A4733"/>
    <mergeCell ref="A4735:A4737"/>
    <mergeCell ref="A4738:A4743"/>
    <mergeCell ref="A4744:A4751"/>
    <mergeCell ref="A4753:A4758"/>
    <mergeCell ref="A4759:A4762"/>
    <mergeCell ref="A4763:A4765"/>
    <mergeCell ref="A4767:A4769"/>
    <mergeCell ref="A4770:A4773"/>
    <mergeCell ref="A4775:A4777"/>
    <mergeCell ref="B8:B14"/>
    <mergeCell ref="B15:B19"/>
    <mergeCell ref="B20:B27"/>
    <mergeCell ref="B28:B35"/>
    <mergeCell ref="B36:B39"/>
    <mergeCell ref="B42:B45"/>
    <mergeCell ref="B46:B49"/>
    <mergeCell ref="B50:B53"/>
    <mergeCell ref="B54:B57"/>
    <mergeCell ref="B58:B61"/>
    <mergeCell ref="B62:B64"/>
    <mergeCell ref="B65:B67"/>
    <mergeCell ref="B68:B70"/>
    <mergeCell ref="B71:B73"/>
    <mergeCell ref="B76:B81"/>
    <mergeCell ref="B82:B84"/>
    <mergeCell ref="B85:B88"/>
    <mergeCell ref="B89:B92"/>
    <mergeCell ref="B93:B98"/>
    <mergeCell ref="B99:B102"/>
    <mergeCell ref="B103:B105"/>
    <mergeCell ref="B106:B109"/>
    <mergeCell ref="B110:B115"/>
    <mergeCell ref="B116:B120"/>
    <mergeCell ref="B121:B124"/>
    <mergeCell ref="B125:B128"/>
    <mergeCell ref="B129:B133"/>
    <mergeCell ref="B136:B139"/>
    <mergeCell ref="B140:B143"/>
    <mergeCell ref="B144:B147"/>
    <mergeCell ref="B148:B152"/>
    <mergeCell ref="B153:B155"/>
    <mergeCell ref="B156:B157"/>
    <mergeCell ref="B158:B167"/>
    <mergeCell ref="B168:B172"/>
    <mergeCell ref="B173:B180"/>
    <mergeCell ref="B181:B186"/>
    <mergeCell ref="B187:B190"/>
    <mergeCell ref="B191:B193"/>
    <mergeCell ref="B194:B196"/>
    <mergeCell ref="B197:B202"/>
    <mergeCell ref="B203:B209"/>
    <mergeCell ref="B210:B213"/>
    <mergeCell ref="B216:B218"/>
    <mergeCell ref="B219:B222"/>
    <mergeCell ref="B223:B225"/>
    <mergeCell ref="B226:B228"/>
    <mergeCell ref="B229:B231"/>
    <mergeCell ref="B233:B235"/>
    <mergeCell ref="B236:B238"/>
    <mergeCell ref="B241:B243"/>
    <mergeCell ref="B246:B250"/>
    <mergeCell ref="B251:B256"/>
    <mergeCell ref="B257:B266"/>
    <mergeCell ref="B270:B272"/>
    <mergeCell ref="B273:B275"/>
    <mergeCell ref="B276:B278"/>
    <mergeCell ref="B279:B281"/>
    <mergeCell ref="B282:B287"/>
    <mergeCell ref="B288:B290"/>
    <mergeCell ref="B291:B297"/>
    <mergeCell ref="B300:B306"/>
    <mergeCell ref="B307:B312"/>
    <mergeCell ref="B313:B316"/>
    <mergeCell ref="B317:B319"/>
    <mergeCell ref="B320:B322"/>
    <mergeCell ref="B323:B329"/>
    <mergeCell ref="B330:B333"/>
    <mergeCell ref="B334:B336"/>
    <mergeCell ref="B337:B340"/>
    <mergeCell ref="B341:B343"/>
    <mergeCell ref="B344:B349"/>
    <mergeCell ref="B352:B354"/>
    <mergeCell ref="B355:B357"/>
    <mergeCell ref="B358:B360"/>
    <mergeCell ref="B363:B365"/>
    <mergeCell ref="B366:B368"/>
    <mergeCell ref="B369:B377"/>
    <mergeCell ref="B378:B388"/>
    <mergeCell ref="B389:B391"/>
    <mergeCell ref="B392:B394"/>
    <mergeCell ref="B395:B401"/>
    <mergeCell ref="B402:B418"/>
    <mergeCell ref="B419:B423"/>
    <mergeCell ref="B426:B428"/>
    <mergeCell ref="B429:B431"/>
    <mergeCell ref="B434:B441"/>
    <mergeCell ref="B442:B455"/>
    <mergeCell ref="B456:B464"/>
    <mergeCell ref="B465:B472"/>
    <mergeCell ref="B475:B484"/>
    <mergeCell ref="B485:B489"/>
    <mergeCell ref="B490:B500"/>
    <mergeCell ref="B503:B507"/>
    <mergeCell ref="B508:B513"/>
    <mergeCell ref="B516:B518"/>
    <mergeCell ref="B519:B521"/>
    <mergeCell ref="B522:B524"/>
    <mergeCell ref="B525:B527"/>
    <mergeCell ref="B528:B530"/>
    <mergeCell ref="B531:B534"/>
    <mergeCell ref="B535:B537"/>
    <mergeCell ref="B538:B540"/>
    <mergeCell ref="B541:B543"/>
    <mergeCell ref="B544:B546"/>
    <mergeCell ref="B547:B550"/>
    <mergeCell ref="B553:B562"/>
    <mergeCell ref="B565:B567"/>
    <mergeCell ref="B568:B571"/>
    <mergeCell ref="B572:B574"/>
    <mergeCell ref="B575:B577"/>
    <mergeCell ref="B578:B580"/>
    <mergeCell ref="B583:B590"/>
    <mergeCell ref="B591:B593"/>
    <mergeCell ref="B596:B600"/>
    <mergeCell ref="B601:B605"/>
    <mergeCell ref="B608:B610"/>
    <mergeCell ref="B613:B615"/>
    <mergeCell ref="B618:B620"/>
    <mergeCell ref="B621:B623"/>
    <mergeCell ref="B624:B628"/>
    <mergeCell ref="B631:B633"/>
    <mergeCell ref="B634:B641"/>
    <mergeCell ref="B642:B649"/>
    <mergeCell ref="B650:B658"/>
    <mergeCell ref="B659:B666"/>
    <mergeCell ref="B667:B687"/>
    <mergeCell ref="B690:B692"/>
    <mergeCell ref="B695:B698"/>
    <mergeCell ref="B699:B702"/>
    <mergeCell ref="B705:B711"/>
    <mergeCell ref="B712:B716"/>
    <mergeCell ref="B717:B721"/>
    <mergeCell ref="B722:B726"/>
    <mergeCell ref="B729:B736"/>
    <mergeCell ref="B737:B739"/>
    <mergeCell ref="B742:B744"/>
    <mergeCell ref="B745:B747"/>
    <mergeCell ref="B748:B752"/>
    <mergeCell ref="B755:B757"/>
    <mergeCell ref="B758:B760"/>
    <mergeCell ref="B761:B765"/>
    <mergeCell ref="B766:B768"/>
    <mergeCell ref="B769:B772"/>
    <mergeCell ref="B773:B777"/>
    <mergeCell ref="B780:B782"/>
    <mergeCell ref="B783:B787"/>
    <mergeCell ref="B788:B793"/>
    <mergeCell ref="B794:B796"/>
    <mergeCell ref="B797:B802"/>
    <mergeCell ref="B803:B808"/>
    <mergeCell ref="B811:B815"/>
    <mergeCell ref="B816:B820"/>
    <mergeCell ref="B821:B826"/>
    <mergeCell ref="B829:B838"/>
    <mergeCell ref="B841:B843"/>
    <mergeCell ref="B847:B850"/>
    <mergeCell ref="B851:B856"/>
    <mergeCell ref="B857:B861"/>
    <mergeCell ref="B862:B866"/>
    <mergeCell ref="B867:B871"/>
    <mergeCell ref="B872:B876"/>
    <mergeCell ref="B877:B883"/>
    <mergeCell ref="B884:B889"/>
    <mergeCell ref="B890:B894"/>
    <mergeCell ref="B895:B897"/>
    <mergeCell ref="B898:B902"/>
    <mergeCell ref="B904:B912"/>
    <mergeCell ref="B913:B917"/>
    <mergeCell ref="B918:B922"/>
    <mergeCell ref="B923:B928"/>
    <mergeCell ref="B929:B936"/>
    <mergeCell ref="B937:B944"/>
    <mergeCell ref="B945:B951"/>
    <mergeCell ref="B952:B954"/>
    <mergeCell ref="B955:B963"/>
    <mergeCell ref="B964:B971"/>
    <mergeCell ref="B972:B981"/>
    <mergeCell ref="B983:B992"/>
    <mergeCell ref="B993:B999"/>
    <mergeCell ref="B1000:B1007"/>
    <mergeCell ref="B1008:B1017"/>
    <mergeCell ref="B1018:B1024"/>
    <mergeCell ref="B1025:B1029"/>
    <mergeCell ref="B1030:B1035"/>
    <mergeCell ref="B1036:B1043"/>
    <mergeCell ref="B1044:B1046"/>
    <mergeCell ref="B1047:B1051"/>
    <mergeCell ref="B1052:B1059"/>
    <mergeCell ref="B1060:B1064"/>
    <mergeCell ref="B1065:B1072"/>
    <mergeCell ref="B1074:B1083"/>
    <mergeCell ref="B1084:B1089"/>
    <mergeCell ref="B1090:B1096"/>
    <mergeCell ref="B1097:B1101"/>
    <mergeCell ref="B1102:B1110"/>
    <mergeCell ref="B1111:B1120"/>
    <mergeCell ref="B1121:B1129"/>
    <mergeCell ref="B1130:B1134"/>
    <mergeCell ref="B1136:B1143"/>
    <mergeCell ref="B1144:B1151"/>
    <mergeCell ref="B1152:B1154"/>
    <mergeCell ref="B1155:B1160"/>
    <mergeCell ref="B1161:B1169"/>
    <mergeCell ref="B1170:B1178"/>
    <mergeCell ref="B1179:B1187"/>
    <mergeCell ref="B1188:B1195"/>
    <mergeCell ref="B1196:B1200"/>
    <mergeCell ref="B1201:B1205"/>
    <mergeCell ref="B1206:B1214"/>
    <mergeCell ref="B1215:B1223"/>
    <mergeCell ref="B1225:B1230"/>
    <mergeCell ref="B1231:B1235"/>
    <mergeCell ref="B1236:B1244"/>
    <mergeCell ref="B1245:B1250"/>
    <mergeCell ref="B1251:B1257"/>
    <mergeCell ref="B1258:B1264"/>
    <mergeCell ref="B1265:B1267"/>
    <mergeCell ref="B1268:B1276"/>
    <mergeCell ref="B1278:B1283"/>
    <mergeCell ref="B1284:B1292"/>
    <mergeCell ref="B1293:B1297"/>
    <mergeCell ref="B1298:B1306"/>
    <mergeCell ref="B1307:B1314"/>
    <mergeCell ref="B1315:B1317"/>
    <mergeCell ref="B1318:B1325"/>
    <mergeCell ref="B1326:B1333"/>
    <mergeCell ref="B1334:B1340"/>
    <mergeCell ref="B1341:B1349"/>
    <mergeCell ref="B1350:B1354"/>
    <mergeCell ref="B1355:B1362"/>
    <mergeCell ref="B1364:B1369"/>
    <mergeCell ref="B1370:B1379"/>
    <mergeCell ref="B1380:B1386"/>
    <mergeCell ref="B1387:B1394"/>
    <mergeCell ref="B1395:B1400"/>
    <mergeCell ref="B1401:B1405"/>
    <mergeCell ref="B1406:B1414"/>
    <mergeCell ref="B1416:B1424"/>
    <mergeCell ref="B1425:B1433"/>
    <mergeCell ref="B1434:B1441"/>
    <mergeCell ref="B1442:B1448"/>
    <mergeCell ref="B1449:B1457"/>
    <mergeCell ref="B1458:B1460"/>
    <mergeCell ref="B1461:B1468"/>
    <mergeCell ref="B1469:B1477"/>
    <mergeCell ref="B1478:B1482"/>
    <mergeCell ref="B1483:B1487"/>
    <mergeCell ref="B1488:B1493"/>
    <mergeCell ref="B1495:B1503"/>
    <mergeCell ref="B1504:B1511"/>
    <mergeCell ref="B1512:B1517"/>
    <mergeCell ref="B1518:B1527"/>
    <mergeCell ref="B1528:B1532"/>
    <mergeCell ref="B1533:B1540"/>
    <mergeCell ref="B1541:B1547"/>
    <mergeCell ref="B1549:B1556"/>
    <mergeCell ref="B1557:B1564"/>
    <mergeCell ref="B1565:B1571"/>
    <mergeCell ref="B1572:B1580"/>
    <mergeCell ref="B1581:B1588"/>
    <mergeCell ref="B1589:B1593"/>
    <mergeCell ref="B1594:B1601"/>
    <mergeCell ref="B1602:B1604"/>
    <mergeCell ref="B1605:B1613"/>
    <mergeCell ref="B1614:B1619"/>
    <mergeCell ref="B1620:B1624"/>
    <mergeCell ref="B1626:B1633"/>
    <mergeCell ref="B1634:B1638"/>
    <mergeCell ref="B1639:B1645"/>
    <mergeCell ref="B1646:B1653"/>
    <mergeCell ref="B1654:B1658"/>
    <mergeCell ref="B1659:B1661"/>
    <mergeCell ref="B1662:B1667"/>
    <mergeCell ref="B1668:B1674"/>
    <mergeCell ref="B1675:B1684"/>
    <mergeCell ref="B1685:B1693"/>
    <mergeCell ref="B1694:B1701"/>
    <mergeCell ref="B1702:B1711"/>
    <mergeCell ref="B1713:B1720"/>
    <mergeCell ref="B1721:B1729"/>
    <mergeCell ref="B1730:B1734"/>
    <mergeCell ref="B1735:B1741"/>
    <mergeCell ref="B1742:B1749"/>
    <mergeCell ref="B1750:B1755"/>
    <mergeCell ref="B1756:B1763"/>
    <mergeCell ref="B1765:B1771"/>
    <mergeCell ref="B1772:B1776"/>
    <mergeCell ref="B1777:B1784"/>
    <mergeCell ref="B1785:B1793"/>
    <mergeCell ref="B1794:B1800"/>
    <mergeCell ref="B1801:B1803"/>
    <mergeCell ref="B1804:B1812"/>
    <mergeCell ref="B1813:B1820"/>
    <mergeCell ref="B1821:B1828"/>
    <mergeCell ref="B1829:B1834"/>
    <mergeCell ref="B1835:B1839"/>
    <mergeCell ref="B1841:B1849"/>
    <mergeCell ref="B1850:B1859"/>
    <mergeCell ref="B1860:B1869"/>
    <mergeCell ref="B1870:B1874"/>
    <mergeCell ref="B1875:B1880"/>
    <mergeCell ref="B1881:B1887"/>
    <mergeCell ref="B1889:B1896"/>
    <mergeCell ref="B1897:B1902"/>
    <mergeCell ref="B1903:B1910"/>
    <mergeCell ref="B1911:B1915"/>
    <mergeCell ref="B1916:B1922"/>
    <mergeCell ref="B1923:B1931"/>
    <mergeCell ref="B1932:B1938"/>
    <mergeCell ref="B1939:B1946"/>
    <mergeCell ref="B1947:B1951"/>
    <mergeCell ref="B1952:B1954"/>
    <mergeCell ref="B1955:B1960"/>
    <mergeCell ref="B1961:B1967"/>
    <mergeCell ref="B1968:B1972"/>
    <mergeCell ref="B1974:B1979"/>
    <mergeCell ref="B1980:B1989"/>
    <mergeCell ref="B1990:B1999"/>
    <mergeCell ref="B2000:B2006"/>
    <mergeCell ref="B2007:B2011"/>
    <mergeCell ref="B2012:B2016"/>
    <mergeCell ref="B2017:B2025"/>
    <mergeCell ref="B2027:B2035"/>
    <mergeCell ref="B2036:B2043"/>
    <mergeCell ref="B2044:B2052"/>
    <mergeCell ref="B2053:B2057"/>
    <mergeCell ref="B2058:B2062"/>
    <mergeCell ref="B2063:B2065"/>
    <mergeCell ref="B2066:B2071"/>
    <mergeCell ref="B2072:B2078"/>
    <mergeCell ref="B2079:B2084"/>
    <mergeCell ref="B2085:B2093"/>
    <mergeCell ref="B2094:B2103"/>
    <mergeCell ref="B2104:B2110"/>
    <mergeCell ref="B2111:B2120"/>
    <mergeCell ref="B2122:B2131"/>
    <mergeCell ref="B2132:B2136"/>
    <mergeCell ref="B2137:B2143"/>
    <mergeCell ref="B2144:B2149"/>
    <mergeCell ref="B2150:B2155"/>
    <mergeCell ref="B2156:B2164"/>
    <mergeCell ref="B2166:B2171"/>
    <mergeCell ref="B2173:B2176"/>
    <mergeCell ref="B2177:B2185"/>
    <mergeCell ref="B2186:B2193"/>
    <mergeCell ref="B2194:B2198"/>
    <mergeCell ref="B2199:B2207"/>
    <mergeCell ref="B2208:B2216"/>
    <mergeCell ref="B2217:B2223"/>
    <mergeCell ref="B2224:B2226"/>
    <mergeCell ref="B2227:B2235"/>
    <mergeCell ref="B2236:B2243"/>
    <mergeCell ref="B2244:B2251"/>
    <mergeCell ref="B2253:B2257"/>
    <mergeCell ref="B2258:B2263"/>
    <mergeCell ref="B2264:B2273"/>
    <mergeCell ref="B2274:B2280"/>
    <mergeCell ref="B2281:B2287"/>
    <mergeCell ref="B2288:B2296"/>
    <mergeCell ref="B2298:B2303"/>
    <mergeCell ref="B2304:B2311"/>
    <mergeCell ref="B2312:B2320"/>
    <mergeCell ref="B2321:B2326"/>
    <mergeCell ref="B2327:B2334"/>
    <mergeCell ref="B2335:B2342"/>
    <mergeCell ref="B2343:B2351"/>
    <mergeCell ref="B2352:B2356"/>
    <mergeCell ref="B2357:B2365"/>
    <mergeCell ref="B2366:B2375"/>
    <mergeCell ref="B2376:B2381"/>
    <mergeCell ref="B2382:B2392"/>
    <mergeCell ref="B2393:B2395"/>
    <mergeCell ref="B2397:B2405"/>
    <mergeCell ref="B2406:B2408"/>
    <mergeCell ref="B2409:B2415"/>
    <mergeCell ref="B2416:B2423"/>
    <mergeCell ref="B2424:B2431"/>
    <mergeCell ref="B2432:B2436"/>
    <mergeCell ref="B2438:B2446"/>
    <mergeCell ref="B2447:B2455"/>
    <mergeCell ref="B2456:B2461"/>
    <mergeCell ref="B2462:B2466"/>
    <mergeCell ref="B2467:B2475"/>
    <mergeCell ref="B2477:B2484"/>
    <mergeCell ref="B2485:B2494"/>
    <mergeCell ref="B2495:B2501"/>
    <mergeCell ref="B2502:B2510"/>
    <mergeCell ref="B2511:B2515"/>
    <mergeCell ref="B2516:B2522"/>
    <mergeCell ref="B2524:B2529"/>
    <mergeCell ref="B2530:B2536"/>
    <mergeCell ref="B2537:B2546"/>
    <mergeCell ref="B2547:B2554"/>
    <mergeCell ref="B2555:B2562"/>
    <mergeCell ref="B2563:B2565"/>
    <mergeCell ref="B2568:B2570"/>
    <mergeCell ref="B2571:B2573"/>
    <mergeCell ref="B2574:B2576"/>
    <mergeCell ref="B2577:B2579"/>
    <mergeCell ref="B2582:B2588"/>
    <mergeCell ref="B2591:B2600"/>
    <mergeCell ref="B2603:B2608"/>
    <mergeCell ref="B2609:B2621"/>
    <mergeCell ref="B2622:B2626"/>
    <mergeCell ref="B2627:B2632"/>
    <mergeCell ref="B2633:B2637"/>
    <mergeCell ref="B2638:B2649"/>
    <mergeCell ref="B2652:B2654"/>
    <mergeCell ref="B2657:B2662"/>
    <mergeCell ref="B2663:B2667"/>
    <mergeCell ref="B2668:B2674"/>
    <mergeCell ref="B2677:B2685"/>
    <mergeCell ref="B2686:B2694"/>
    <mergeCell ref="B2695:B2700"/>
    <mergeCell ref="B2701:B2706"/>
    <mergeCell ref="B2709:B2717"/>
    <mergeCell ref="B2718:B2720"/>
    <mergeCell ref="B2721:B2723"/>
    <mergeCell ref="B2724:B2731"/>
    <mergeCell ref="B2732:B2740"/>
    <mergeCell ref="B2741:B2743"/>
    <mergeCell ref="B2744:B2750"/>
    <mergeCell ref="B2753:B2759"/>
    <mergeCell ref="B2760:B2762"/>
    <mergeCell ref="B2763:B2770"/>
    <mergeCell ref="B2771:B2773"/>
    <mergeCell ref="B2774:B2780"/>
    <mergeCell ref="B2781:B2788"/>
    <mergeCell ref="B2789:B2792"/>
    <mergeCell ref="B2793:B2800"/>
    <mergeCell ref="B2801:B2803"/>
    <mergeCell ref="B2804:B2811"/>
    <mergeCell ref="B2814:B2816"/>
    <mergeCell ref="B2817:B2823"/>
    <mergeCell ref="B2824:B2832"/>
    <mergeCell ref="B2833:B2837"/>
    <mergeCell ref="B2838:B2844"/>
    <mergeCell ref="B2845:B2853"/>
    <mergeCell ref="B2854:B2862"/>
    <mergeCell ref="B2864:B2869"/>
    <mergeCell ref="B2870:B2879"/>
    <mergeCell ref="B2880:B2882"/>
    <mergeCell ref="B2883:B2892"/>
    <mergeCell ref="B2893:B2898"/>
    <mergeCell ref="B2899:B2907"/>
    <mergeCell ref="B2908:B2910"/>
    <mergeCell ref="B2911:B2919"/>
    <mergeCell ref="B2920:B2928"/>
    <mergeCell ref="B2929:B2938"/>
    <mergeCell ref="B2939:B2946"/>
    <mergeCell ref="B2947:B2950"/>
    <mergeCell ref="B2953:B2961"/>
    <mergeCell ref="B2962:B2967"/>
    <mergeCell ref="B2968:B2976"/>
    <mergeCell ref="B2977:B2985"/>
    <mergeCell ref="B2986:B2991"/>
    <mergeCell ref="B2992:B3000"/>
    <mergeCell ref="B3001:B3007"/>
    <mergeCell ref="B3008:B3014"/>
    <mergeCell ref="B3017:B3021"/>
    <mergeCell ref="B3024:B3028"/>
    <mergeCell ref="B3029:B3031"/>
    <mergeCell ref="B3032:B3034"/>
    <mergeCell ref="B3035:B3038"/>
    <mergeCell ref="B3039:B3049"/>
    <mergeCell ref="B3050:B3053"/>
    <mergeCell ref="B3054:B3058"/>
    <mergeCell ref="B3059:B3063"/>
    <mergeCell ref="B3066:B3070"/>
    <mergeCell ref="B3071:B3076"/>
    <mergeCell ref="B3077:B3081"/>
    <mergeCell ref="B3085:B3087"/>
    <mergeCell ref="B3088:B3090"/>
    <mergeCell ref="B3091:B3093"/>
    <mergeCell ref="B3094:B3096"/>
    <mergeCell ref="B3097:B3099"/>
    <mergeCell ref="B3100:B3102"/>
    <mergeCell ref="B3103:B3105"/>
    <mergeCell ref="B3106:B3109"/>
    <mergeCell ref="B3110:B3112"/>
    <mergeCell ref="B3113:B3118"/>
    <mergeCell ref="B3119:B3121"/>
    <mergeCell ref="B3124:B3127"/>
    <mergeCell ref="B3128:B3133"/>
    <mergeCell ref="B3134:B3138"/>
    <mergeCell ref="B3139:B3144"/>
    <mergeCell ref="B3145:B3149"/>
    <mergeCell ref="B3150:B3154"/>
    <mergeCell ref="B3156:B3160"/>
    <mergeCell ref="B3161:B3168"/>
    <mergeCell ref="B3169:B3174"/>
    <mergeCell ref="B3175:B3179"/>
    <mergeCell ref="B3180:B3183"/>
    <mergeCell ref="B3184:B3187"/>
    <mergeCell ref="B3188:B3196"/>
    <mergeCell ref="B3197:B3201"/>
    <mergeCell ref="B3202:B3206"/>
    <mergeCell ref="B3209:B3216"/>
    <mergeCell ref="B3217:B3221"/>
    <mergeCell ref="B3222:B3230"/>
    <mergeCell ref="B3231:B3233"/>
    <mergeCell ref="B3234:B3239"/>
    <mergeCell ref="B3240:B3243"/>
    <mergeCell ref="B3244:B3245"/>
    <mergeCell ref="B3246:B3248"/>
    <mergeCell ref="B3249:B3252"/>
    <mergeCell ref="B3253:B3260"/>
    <mergeCell ref="B3261:B3268"/>
    <mergeCell ref="B3269:B3273"/>
    <mergeCell ref="B3274:B3284"/>
    <mergeCell ref="B3285:B3287"/>
    <mergeCell ref="B3288:B3291"/>
    <mergeCell ref="B3292:B3294"/>
    <mergeCell ref="B3296:B3300"/>
    <mergeCell ref="B3301:B3305"/>
    <mergeCell ref="B3306:B3313"/>
    <mergeCell ref="B3314:B3329"/>
    <mergeCell ref="B3330:B3335"/>
    <mergeCell ref="B3336:B3338"/>
    <mergeCell ref="B3339:B3342"/>
    <mergeCell ref="B3343:B3350"/>
    <mergeCell ref="B3351:B3359"/>
    <mergeCell ref="B3360:B3367"/>
    <mergeCell ref="B3368:B3386"/>
    <mergeCell ref="B3389:B3397"/>
    <mergeCell ref="B3398:B3402"/>
    <mergeCell ref="B3403:B3407"/>
    <mergeCell ref="B3408:B3417"/>
    <mergeCell ref="B3418:B3422"/>
    <mergeCell ref="B3423:B3428"/>
    <mergeCell ref="B3429:B3437"/>
    <mergeCell ref="B3438:B3446"/>
    <mergeCell ref="B3447:B3451"/>
    <mergeCell ref="B3452:B3457"/>
    <mergeCell ref="B3460:B3462"/>
    <mergeCell ref="B3465:B3475"/>
    <mergeCell ref="B3476:B3482"/>
    <mergeCell ref="B3483:B3488"/>
    <mergeCell ref="B3489:B3491"/>
    <mergeCell ref="B3492:B3497"/>
    <mergeCell ref="B3498:B3508"/>
    <mergeCell ref="B3509:B3518"/>
    <mergeCell ref="B3519:B3524"/>
    <mergeCell ref="B3525:B3529"/>
    <mergeCell ref="B3530:B3534"/>
    <mergeCell ref="B3535:B3536"/>
    <mergeCell ref="B3538:B3544"/>
    <mergeCell ref="B3545:B3550"/>
    <mergeCell ref="B3551:B3556"/>
    <mergeCell ref="B3557:B3564"/>
    <mergeCell ref="B3565:B3570"/>
    <mergeCell ref="B3571:B3581"/>
    <mergeCell ref="B3584:B3588"/>
    <mergeCell ref="B3589:B3594"/>
    <mergeCell ref="B3595:B3597"/>
    <mergeCell ref="B3598:B3602"/>
    <mergeCell ref="B3603:B3605"/>
    <mergeCell ref="B3606:B3611"/>
    <mergeCell ref="B3614:B3630"/>
    <mergeCell ref="B3631:B3635"/>
    <mergeCell ref="B3636:B3639"/>
    <mergeCell ref="B3642:B3644"/>
    <mergeCell ref="B3647:B3651"/>
    <mergeCell ref="B3652:B3655"/>
    <mergeCell ref="B3658:B3660"/>
    <mergeCell ref="B3661:B3664"/>
    <mergeCell ref="B3667:B3669"/>
    <mergeCell ref="B3670:B3677"/>
    <mergeCell ref="B3681:B3683"/>
    <mergeCell ref="B3684:B3687"/>
    <mergeCell ref="B3688:B3690"/>
    <mergeCell ref="B3691:B3693"/>
    <mergeCell ref="B3694:B3696"/>
    <mergeCell ref="B3697:B3699"/>
    <mergeCell ref="B3702:B3708"/>
    <mergeCell ref="B3709:B3712"/>
    <mergeCell ref="B3713:B3716"/>
    <mergeCell ref="B3717:B3721"/>
    <mergeCell ref="B3722:B3728"/>
    <mergeCell ref="B3729:B3731"/>
    <mergeCell ref="B3734:B3739"/>
    <mergeCell ref="B3740:B3742"/>
    <mergeCell ref="B3745:B3748"/>
    <mergeCell ref="B3751:B3755"/>
    <mergeCell ref="B3756:B3762"/>
    <mergeCell ref="B3763:B3765"/>
    <mergeCell ref="B3766:B3770"/>
    <mergeCell ref="B3771:B3783"/>
    <mergeCell ref="B3784:B3790"/>
    <mergeCell ref="B3791:B3793"/>
    <mergeCell ref="B3794:B3796"/>
    <mergeCell ref="B3797:B3801"/>
    <mergeCell ref="B3802:B3808"/>
    <mergeCell ref="B3809:B3811"/>
    <mergeCell ref="B3812:B3816"/>
    <mergeCell ref="B3817:B3819"/>
    <mergeCell ref="B3820:B3824"/>
    <mergeCell ref="B3827:B3829"/>
    <mergeCell ref="B3830:B3832"/>
    <mergeCell ref="B3833:B3835"/>
    <mergeCell ref="B3839:B3845"/>
    <mergeCell ref="B3846:B3850"/>
    <mergeCell ref="B3851:B3858"/>
    <mergeCell ref="B3859:B3866"/>
    <mergeCell ref="B3867:B3871"/>
    <mergeCell ref="B3872:B3877"/>
    <mergeCell ref="B3878:B3884"/>
    <mergeCell ref="B3885:B3893"/>
    <mergeCell ref="B3895:B3901"/>
    <mergeCell ref="B3902:B3904"/>
    <mergeCell ref="B3905:B3910"/>
    <mergeCell ref="B3911:B3915"/>
    <mergeCell ref="B3916:B3920"/>
    <mergeCell ref="B3921:B3928"/>
    <mergeCell ref="B3931:B3937"/>
    <mergeCell ref="B3938:B3941"/>
    <mergeCell ref="B3942:B3952"/>
    <mergeCell ref="B3953:B3965"/>
    <mergeCell ref="B3966:B3977"/>
    <mergeCell ref="B3978:B3988"/>
    <mergeCell ref="B3989:B3993"/>
    <mergeCell ref="B3994:B4007"/>
    <mergeCell ref="B4008:B4021"/>
    <mergeCell ref="B4024:B4033"/>
    <mergeCell ref="B4034:B4047"/>
    <mergeCell ref="B4048:B4056"/>
    <mergeCell ref="B4060:B4062"/>
    <mergeCell ref="B4063:B4065"/>
    <mergeCell ref="B4066:B4068"/>
    <mergeCell ref="B4069:B4071"/>
    <mergeCell ref="B4072:B4074"/>
    <mergeCell ref="B4075:B4077"/>
    <mergeCell ref="B4080:B4090"/>
    <mergeCell ref="B4093:B4099"/>
    <mergeCell ref="B4100:B4103"/>
    <mergeCell ref="B4104:B4107"/>
    <mergeCell ref="B4108:B4109"/>
    <mergeCell ref="B4110:B4112"/>
    <mergeCell ref="B4113:B4116"/>
    <mergeCell ref="B4118:B4121"/>
    <mergeCell ref="B4122:B4125"/>
    <mergeCell ref="B4127:B4134"/>
    <mergeCell ref="B4135:B4137"/>
    <mergeCell ref="B4138:B4140"/>
    <mergeCell ref="B4142:B4146"/>
    <mergeCell ref="B4147:B4149"/>
    <mergeCell ref="B4150:B4153"/>
    <mergeCell ref="B4155:B4158"/>
    <mergeCell ref="B4159:B4162"/>
    <mergeCell ref="B4164:B4167"/>
    <mergeCell ref="B4170:B4172"/>
    <mergeCell ref="B4173:B4175"/>
    <mergeCell ref="B4176:B4182"/>
    <mergeCell ref="B4183:B4186"/>
    <mergeCell ref="B4187:B4190"/>
    <mergeCell ref="B4193:B4199"/>
    <mergeCell ref="B4200:B4202"/>
    <mergeCell ref="B4203:B4209"/>
    <mergeCell ref="B4211:B4218"/>
    <mergeCell ref="B4221:B4227"/>
    <mergeCell ref="B4228:B4232"/>
    <mergeCell ref="B4233:B4235"/>
    <mergeCell ref="B4237:B4239"/>
    <mergeCell ref="B4240:B4242"/>
    <mergeCell ref="B4243:B4250"/>
    <mergeCell ref="B4251:B4260"/>
    <mergeCell ref="B4261:B4263"/>
    <mergeCell ref="B4265:B4267"/>
    <mergeCell ref="B4268:B4270"/>
    <mergeCell ref="B4272:B4274"/>
    <mergeCell ref="B4278:B4284"/>
    <mergeCell ref="B4285:B4287"/>
    <mergeCell ref="B4288:B4290"/>
    <mergeCell ref="B4291:B4294"/>
    <mergeCell ref="B4295:B4297"/>
    <mergeCell ref="B4298:B4303"/>
    <mergeCell ref="B4305:B4307"/>
    <mergeCell ref="B4308:B4310"/>
    <mergeCell ref="B4311:B4313"/>
    <mergeCell ref="B4315:B4323"/>
    <mergeCell ref="B4324:B4329"/>
    <mergeCell ref="B4331:B4336"/>
    <mergeCell ref="B4337:B4345"/>
    <mergeCell ref="B4346:B4354"/>
    <mergeCell ref="B4356:B4361"/>
    <mergeCell ref="B4363:B4368"/>
    <mergeCell ref="B4369:B4374"/>
    <mergeCell ref="B4376:B4381"/>
    <mergeCell ref="B4385:B4387"/>
    <mergeCell ref="B4388:B4391"/>
    <mergeCell ref="B4393:B4398"/>
    <mergeCell ref="B4400:B4402"/>
    <mergeCell ref="B4403:B4405"/>
    <mergeCell ref="B4406:B4411"/>
    <mergeCell ref="B4412:B4419"/>
    <mergeCell ref="B4420:B4422"/>
    <mergeCell ref="B4424:B4427"/>
    <mergeCell ref="B4429:B4431"/>
    <mergeCell ref="B4432:B4438"/>
    <mergeCell ref="B4441:B4445"/>
    <mergeCell ref="B4446:B4452"/>
    <mergeCell ref="B4453:B4455"/>
    <mergeCell ref="B4456:B4458"/>
    <mergeCell ref="B4460:B4462"/>
    <mergeCell ref="B4463:B4470"/>
    <mergeCell ref="B4471:B4473"/>
    <mergeCell ref="B4474:B4477"/>
    <mergeCell ref="B4478:B4487"/>
    <mergeCell ref="B4489:B4492"/>
    <mergeCell ref="B4493:B4496"/>
    <mergeCell ref="B4498:B4501"/>
    <mergeCell ref="B4505:B4508"/>
    <mergeCell ref="B4509:B4512"/>
    <mergeCell ref="B4513:B4519"/>
    <mergeCell ref="B4520:B4522"/>
    <mergeCell ref="B4524:B4526"/>
    <mergeCell ref="B4527:B4534"/>
    <mergeCell ref="B4535:B4537"/>
    <mergeCell ref="B4538:B4543"/>
    <mergeCell ref="B4544:B4547"/>
    <mergeCell ref="B4549:B4552"/>
    <mergeCell ref="B4553:B4556"/>
    <mergeCell ref="B4559:B4561"/>
    <mergeCell ref="B4562:B4564"/>
    <mergeCell ref="B4565:B4571"/>
    <mergeCell ref="B4572:B4575"/>
    <mergeCell ref="B4577:B4583"/>
    <mergeCell ref="B4585:B4588"/>
    <mergeCell ref="B4589:B4597"/>
    <mergeCell ref="B4598:B4603"/>
    <mergeCell ref="B4605:B4610"/>
    <mergeCell ref="B4613:B4615"/>
    <mergeCell ref="B4616:B4618"/>
    <mergeCell ref="B4619:B4622"/>
    <mergeCell ref="B4623:B4625"/>
    <mergeCell ref="B4626:B4628"/>
    <mergeCell ref="B4629:B4631"/>
    <mergeCell ref="B4633:B4638"/>
    <mergeCell ref="B4639:B4641"/>
    <mergeCell ref="B4642:B4649"/>
    <mergeCell ref="B4651:B4657"/>
    <mergeCell ref="B4658:B4660"/>
    <mergeCell ref="B4661:B4664"/>
    <mergeCell ref="B4666:B4668"/>
    <mergeCell ref="B4672:B4674"/>
    <mergeCell ref="B4675:B4677"/>
    <mergeCell ref="B4678:B4682"/>
    <mergeCell ref="B4683:B4689"/>
    <mergeCell ref="B4691:B4699"/>
    <mergeCell ref="B4700:B4707"/>
    <mergeCell ref="B4708:B4712"/>
    <mergeCell ref="B4714:B4716"/>
    <mergeCell ref="B4717:B4720"/>
    <mergeCell ref="B4724:B4727"/>
    <mergeCell ref="B4728:B4730"/>
    <mergeCell ref="B4731:B4733"/>
    <mergeCell ref="B4735:B4737"/>
    <mergeCell ref="B4738:B4743"/>
    <mergeCell ref="B4744:B4751"/>
    <mergeCell ref="B4753:B4758"/>
    <mergeCell ref="B4759:B4762"/>
    <mergeCell ref="B4763:B4765"/>
    <mergeCell ref="B4767:B4769"/>
    <mergeCell ref="B4770:B4773"/>
    <mergeCell ref="B4775:B4777"/>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B15"/>
  <sheetViews>
    <sheetView topLeftCell="A37" workbookViewId="0">
      <selection activeCell="H80" sqref="H80"/>
    </sheetView>
  </sheetViews>
  <sheetFormatPr defaultColWidth="9" defaultRowHeight="13.5" outlineLevelCol="1"/>
  <cols>
    <col min="1" max="1" width="20.25" style="83" customWidth="1"/>
    <col min="2" max="2" width="64" style="83" customWidth="1"/>
    <col min="3" max="16384" width="9" style="83"/>
  </cols>
  <sheetData>
    <row r="1" s="83" customFormat="1" ht="20" customHeight="1" spans="1:1">
      <c r="A1" s="83" t="s">
        <v>6406</v>
      </c>
    </row>
    <row r="2" s="83" customFormat="1" ht="32" customHeight="1" spans="1:2">
      <c r="A2" s="84" t="s">
        <v>6407</v>
      </c>
      <c r="B2" s="84"/>
    </row>
    <row r="3" s="83" customFormat="1" ht="18.75" spans="1:2">
      <c r="A3" s="85" t="s">
        <v>6408</v>
      </c>
      <c r="B3" s="86" t="s">
        <v>6409</v>
      </c>
    </row>
    <row r="4" s="83" customFormat="1" ht="360" customHeight="1" spans="1:2">
      <c r="A4" s="87" t="s">
        <v>6410</v>
      </c>
      <c r="B4" s="88" t="s">
        <v>6411</v>
      </c>
    </row>
    <row r="5" s="83" customFormat="1" ht="234" customHeight="1" spans="1:2">
      <c r="A5" s="87" t="s">
        <v>6412</v>
      </c>
      <c r="B5" s="88" t="s">
        <v>6413</v>
      </c>
    </row>
    <row r="6" s="83" customFormat="1" ht="121.5" spans="1:2">
      <c r="A6" s="87" t="s">
        <v>6414</v>
      </c>
      <c r="B6" s="88" t="s">
        <v>6415</v>
      </c>
    </row>
    <row r="7" s="83" customFormat="1" ht="202.5" spans="1:2">
      <c r="A7" s="87" t="s">
        <v>6416</v>
      </c>
      <c r="B7" s="88" t="s">
        <v>6417</v>
      </c>
    </row>
    <row r="8" s="83" customFormat="1" ht="405" spans="1:2">
      <c r="A8" s="87" t="s">
        <v>6418</v>
      </c>
      <c r="B8" s="88" t="s">
        <v>6419</v>
      </c>
    </row>
    <row r="9" s="83" customFormat="1" ht="108" spans="1:2">
      <c r="A9" s="87" t="s">
        <v>6420</v>
      </c>
      <c r="B9" s="88" t="s">
        <v>6421</v>
      </c>
    </row>
    <row r="10" s="83" customFormat="1" ht="81" spans="1:2">
      <c r="A10" s="87" t="s">
        <v>6422</v>
      </c>
      <c r="B10" s="88" t="s">
        <v>6423</v>
      </c>
    </row>
    <row r="11" s="83" customFormat="1" ht="243" spans="1:2">
      <c r="A11" s="87" t="s">
        <v>6424</v>
      </c>
      <c r="B11" s="88" t="s">
        <v>6425</v>
      </c>
    </row>
    <row r="12" s="83" customFormat="1" ht="94.5" spans="1:2">
      <c r="A12" s="87" t="s">
        <v>6426</v>
      </c>
      <c r="B12" s="88" t="s">
        <v>6427</v>
      </c>
    </row>
    <row r="13" s="83" customFormat="1" ht="148.5" spans="1:2">
      <c r="A13" s="87" t="s">
        <v>6428</v>
      </c>
      <c r="B13" s="88" t="s">
        <v>6429</v>
      </c>
    </row>
    <row r="14" s="83" customFormat="1" ht="270" spans="1:2">
      <c r="A14" s="87" t="s">
        <v>6430</v>
      </c>
      <c r="B14" s="88" t="s">
        <v>6431</v>
      </c>
    </row>
    <row r="15" s="83" customFormat="1" ht="69" customHeight="1" spans="1:2">
      <c r="A15" s="89"/>
      <c r="B15" s="90"/>
    </row>
  </sheetData>
  <mergeCells count="1">
    <mergeCell ref="A2:B2"/>
  </mergeCells>
  <conditionalFormatting sqref="A15">
    <cfRule type="expression" dxfId="1" priority="3" stopIfTrue="1">
      <formula>"len($A:$A)=3"</formula>
    </cfRule>
  </conditionalFormatting>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29"/>
  <dimension ref="A1:N1712"/>
  <sheetViews>
    <sheetView zoomScale="86" zoomScaleNormal="86" workbookViewId="0">
      <pane ySplit="6" topLeftCell="A7" activePane="bottomLeft" state="frozen"/>
      <selection/>
      <selection pane="bottomLeft" activeCell="G1712" sqref="G1712"/>
    </sheetView>
  </sheetViews>
  <sheetFormatPr defaultColWidth="9" defaultRowHeight="14.25"/>
  <cols>
    <col min="1" max="1" width="44.625" style="3" customWidth="1"/>
    <col min="2" max="3" width="11.125" style="3" customWidth="1"/>
    <col min="4" max="4" width="38" style="3" customWidth="1"/>
    <col min="5" max="5" width="11.375" style="3" customWidth="1"/>
    <col min="6" max="6" width="14.625" style="3" customWidth="1"/>
    <col min="7" max="7" width="14.625" style="4" customWidth="1"/>
    <col min="8" max="8" width="53" style="4" customWidth="1"/>
    <col min="9" max="9" width="10.875" style="4" customWidth="1"/>
    <col min="10" max="10" width="9.625" style="3" customWidth="1"/>
    <col min="11" max="11" width="28.25" style="3" customWidth="1"/>
    <col min="12" max="12" width="13" style="3" customWidth="1"/>
    <col min="13" max="14" width="14.625" style="3" customWidth="1"/>
    <col min="15" max="16384" width="9" style="3"/>
  </cols>
  <sheetData>
    <row r="1" spans="1:13">
      <c r="A1" s="5" t="s">
        <v>6432</v>
      </c>
      <c r="B1" s="6" t="str">
        <f>""</f>
        <v/>
      </c>
      <c r="C1" s="5"/>
      <c r="D1" s="5"/>
      <c r="E1" s="5"/>
      <c r="F1" s="5"/>
      <c r="J1" s="5"/>
      <c r="K1" s="5"/>
      <c r="L1" s="5"/>
      <c r="M1" s="5"/>
    </row>
    <row r="2" s="1" customFormat="1" ht="28.5" spans="1:14">
      <c r="A2" s="7" t="e">
        <f>#REF!&amp;"年预算收支取数表"</f>
        <v>#REF!</v>
      </c>
      <c r="B2" s="7"/>
      <c r="C2" s="7"/>
      <c r="D2" s="7"/>
      <c r="E2" s="7"/>
      <c r="F2" s="7"/>
      <c r="G2" s="7"/>
      <c r="H2" s="7"/>
      <c r="I2" s="7"/>
      <c r="J2" s="7"/>
      <c r="K2" s="7"/>
      <c r="L2" s="7"/>
      <c r="M2" s="7"/>
      <c r="N2" s="7"/>
    </row>
    <row r="3" spans="1:14">
      <c r="A3" s="6" t="str">
        <f>""</f>
        <v/>
      </c>
      <c r="B3" s="6" t="str">
        <f>""</f>
        <v/>
      </c>
      <c r="C3" s="5"/>
      <c r="D3" s="5"/>
      <c r="E3" s="5"/>
      <c r="F3" s="5"/>
      <c r="J3" s="5"/>
      <c r="K3" s="5"/>
      <c r="L3" s="5"/>
      <c r="M3" s="5"/>
      <c r="N3" s="32" t="s">
        <v>2</v>
      </c>
    </row>
    <row r="4" ht="20.1" customHeight="1" spans="1:14">
      <c r="A4" s="8" t="s">
        <v>6433</v>
      </c>
      <c r="B4" s="8"/>
      <c r="C4" s="8"/>
      <c r="D4" s="8"/>
      <c r="E4" s="8"/>
      <c r="F4" s="8"/>
      <c r="G4" s="8"/>
      <c r="H4" s="8" t="s">
        <v>6434</v>
      </c>
      <c r="I4" s="8"/>
      <c r="J4" s="8"/>
      <c r="K4" s="8"/>
      <c r="L4" s="8"/>
      <c r="M4" s="8"/>
      <c r="N4" s="8"/>
    </row>
    <row r="5" ht="20.1" hidden="1" customHeight="1" spans="1:14">
      <c r="A5" s="9" t="s">
        <v>6433</v>
      </c>
      <c r="B5" s="9" t="s">
        <v>6433</v>
      </c>
      <c r="C5" s="9"/>
      <c r="D5" s="9"/>
      <c r="E5" s="9"/>
      <c r="F5" s="9"/>
      <c r="G5" s="9" t="s">
        <v>6433</v>
      </c>
      <c r="H5" s="9"/>
      <c r="I5" s="9"/>
      <c r="J5" s="9"/>
      <c r="K5" s="9"/>
      <c r="L5" s="9"/>
      <c r="M5" s="9"/>
      <c r="N5" s="9" t="s">
        <v>6434</v>
      </c>
    </row>
    <row r="6" ht="30" customHeight="1" spans="1:14">
      <c r="A6" s="10" t="s">
        <v>6435</v>
      </c>
      <c r="B6" s="11" t="s">
        <v>1103</v>
      </c>
      <c r="C6" s="11" t="s">
        <v>6436</v>
      </c>
      <c r="D6" s="11" t="s">
        <v>6437</v>
      </c>
      <c r="E6" s="11" t="s">
        <v>6438</v>
      </c>
      <c r="F6" s="11" t="s">
        <v>6439</v>
      </c>
      <c r="G6" s="11" t="s">
        <v>6440</v>
      </c>
      <c r="H6" s="10" t="s">
        <v>6435</v>
      </c>
      <c r="I6" s="11" t="s">
        <v>1103</v>
      </c>
      <c r="J6" s="11" t="s">
        <v>6436</v>
      </c>
      <c r="K6" s="11" t="s">
        <v>6437</v>
      </c>
      <c r="L6" s="11" t="s">
        <v>6438</v>
      </c>
      <c r="M6" s="11" t="s">
        <v>6439</v>
      </c>
      <c r="N6" s="11" t="s">
        <v>6440</v>
      </c>
    </row>
    <row r="7" ht="18.95" customHeight="1" spans="1:14">
      <c r="A7" s="12" t="s">
        <v>9</v>
      </c>
      <c r="B7" s="12" t="s">
        <v>6441</v>
      </c>
      <c r="C7" s="521" t="s">
        <v>6441</v>
      </c>
      <c r="D7" s="12" t="s">
        <v>6442</v>
      </c>
      <c r="E7" s="13" t="s">
        <v>6443</v>
      </c>
      <c r="F7" s="13">
        <v>36399</v>
      </c>
      <c r="G7" s="14"/>
      <c r="H7" s="15" t="s">
        <v>6444</v>
      </c>
      <c r="I7" s="33" t="s">
        <v>1109</v>
      </c>
      <c r="J7" s="522" t="s">
        <v>1109</v>
      </c>
      <c r="K7" s="33" t="s">
        <v>6445</v>
      </c>
      <c r="L7" s="13" t="s">
        <v>6443</v>
      </c>
      <c r="M7" s="13">
        <v>27716</v>
      </c>
      <c r="N7" s="14"/>
    </row>
    <row r="8" ht="18.95" customHeight="1" spans="1:14">
      <c r="A8" s="12" t="s">
        <v>10</v>
      </c>
      <c r="B8" s="12" t="s">
        <v>6446</v>
      </c>
      <c r="C8" s="521" t="s">
        <v>6446</v>
      </c>
      <c r="D8" s="12" t="s">
        <v>6447</v>
      </c>
      <c r="E8" s="13" t="s">
        <v>6443</v>
      </c>
      <c r="F8" s="13">
        <v>2875</v>
      </c>
      <c r="G8" s="14"/>
      <c r="H8" s="15" t="s">
        <v>100</v>
      </c>
      <c r="I8" s="33" t="s">
        <v>6448</v>
      </c>
      <c r="J8" s="522" t="s">
        <v>6448</v>
      </c>
      <c r="K8" s="33" t="s">
        <v>6449</v>
      </c>
      <c r="L8" s="13" t="s">
        <v>6443</v>
      </c>
      <c r="M8" s="13">
        <v>636</v>
      </c>
      <c r="N8" s="14"/>
    </row>
    <row r="9" ht="18.95" customHeight="1" spans="1:14">
      <c r="A9" s="12" t="s">
        <v>11</v>
      </c>
      <c r="B9" s="12" t="s">
        <v>6450</v>
      </c>
      <c r="C9" s="521" t="s">
        <v>6450</v>
      </c>
      <c r="D9" s="12" t="s">
        <v>6451</v>
      </c>
      <c r="E9" s="13" t="s">
        <v>6443</v>
      </c>
      <c r="F9" s="13">
        <v>9438</v>
      </c>
      <c r="G9" s="14"/>
      <c r="H9" s="15" t="s">
        <v>101</v>
      </c>
      <c r="I9" s="33" t="s">
        <v>6452</v>
      </c>
      <c r="J9" s="522" t="s">
        <v>6452</v>
      </c>
      <c r="K9" s="33" t="s">
        <v>6453</v>
      </c>
      <c r="L9" s="13" t="s">
        <v>6443</v>
      </c>
      <c r="M9" s="13">
        <v>268</v>
      </c>
      <c r="N9" s="14"/>
    </row>
    <row r="10" ht="18.95" customHeight="1" spans="1:14">
      <c r="A10" s="12" t="s">
        <v>12</v>
      </c>
      <c r="B10" s="12" t="s">
        <v>6454</v>
      </c>
      <c r="C10" s="521" t="s">
        <v>6454</v>
      </c>
      <c r="D10" s="12" t="s">
        <v>6455</v>
      </c>
      <c r="E10" s="13" t="s">
        <v>6443</v>
      </c>
      <c r="F10" s="13">
        <v>1139</v>
      </c>
      <c r="G10" s="14"/>
      <c r="H10" s="15" t="s">
        <v>102</v>
      </c>
      <c r="I10" s="33" t="s">
        <v>6456</v>
      </c>
      <c r="J10" s="522" t="s">
        <v>6456</v>
      </c>
      <c r="K10" s="33" t="s">
        <v>6457</v>
      </c>
      <c r="L10" s="13" t="s">
        <v>6443</v>
      </c>
      <c r="M10" s="13">
        <v>122</v>
      </c>
      <c r="N10" s="14"/>
    </row>
    <row r="11" ht="18.95" customHeight="1" spans="1:14">
      <c r="A11" s="12" t="s">
        <v>6458</v>
      </c>
      <c r="B11" s="12" t="s">
        <v>6459</v>
      </c>
      <c r="C11" s="521" t="s">
        <v>6459</v>
      </c>
      <c r="D11" s="12" t="s">
        <v>6460</v>
      </c>
      <c r="E11" s="13" t="s">
        <v>6443</v>
      </c>
      <c r="F11" s="13">
        <v>0</v>
      </c>
      <c r="G11" s="14"/>
      <c r="H11" s="15" t="s">
        <v>304</v>
      </c>
      <c r="I11" s="33" t="s">
        <v>6461</v>
      </c>
      <c r="J11" s="522" t="s">
        <v>6461</v>
      </c>
      <c r="K11" s="33" t="s">
        <v>6462</v>
      </c>
      <c r="L11" s="13" t="s">
        <v>6443</v>
      </c>
      <c r="M11" s="13">
        <v>0</v>
      </c>
      <c r="N11" s="14"/>
    </row>
    <row r="12" ht="18.95" customHeight="1" spans="1:14">
      <c r="A12" s="12" t="s">
        <v>13</v>
      </c>
      <c r="B12" s="12" t="s">
        <v>6463</v>
      </c>
      <c r="C12" s="521" t="s">
        <v>6463</v>
      </c>
      <c r="D12" s="12" t="s">
        <v>6464</v>
      </c>
      <c r="E12" s="13" t="s">
        <v>6443</v>
      </c>
      <c r="F12" s="13">
        <v>312</v>
      </c>
      <c r="G12" s="14"/>
      <c r="H12" s="15" t="s">
        <v>103</v>
      </c>
      <c r="I12" s="33" t="s">
        <v>6465</v>
      </c>
      <c r="J12" s="522" t="s">
        <v>6465</v>
      </c>
      <c r="K12" s="33" t="s">
        <v>6466</v>
      </c>
      <c r="L12" s="13" t="s">
        <v>6443</v>
      </c>
      <c r="M12" s="13">
        <v>112</v>
      </c>
      <c r="N12" s="14"/>
    </row>
    <row r="13" ht="18.95" customHeight="1" spans="1:14">
      <c r="A13" s="12" t="s">
        <v>14</v>
      </c>
      <c r="B13" s="12" t="s">
        <v>6467</v>
      </c>
      <c r="C13" s="521" t="s">
        <v>6467</v>
      </c>
      <c r="D13" s="12" t="s">
        <v>6468</v>
      </c>
      <c r="E13" s="13" t="s">
        <v>6443</v>
      </c>
      <c r="F13" s="13">
        <v>418</v>
      </c>
      <c r="G13" s="14"/>
      <c r="H13" s="15" t="s">
        <v>6469</v>
      </c>
      <c r="I13" s="33" t="s">
        <v>6470</v>
      </c>
      <c r="J13" s="522" t="s">
        <v>6470</v>
      </c>
      <c r="K13" s="33" t="s">
        <v>6471</v>
      </c>
      <c r="L13" s="13" t="s">
        <v>6443</v>
      </c>
      <c r="M13" s="13">
        <v>0</v>
      </c>
      <c r="N13" s="14"/>
    </row>
    <row r="14" ht="18.95" customHeight="1" spans="1:14">
      <c r="A14" s="12" t="s">
        <v>15</v>
      </c>
      <c r="B14" s="12" t="s">
        <v>6472</v>
      </c>
      <c r="C14" s="521" t="s">
        <v>6472</v>
      </c>
      <c r="D14" s="12" t="s">
        <v>6473</v>
      </c>
      <c r="E14" s="13" t="s">
        <v>6443</v>
      </c>
      <c r="F14" s="13">
        <v>1056</v>
      </c>
      <c r="G14" s="14"/>
      <c r="H14" s="15" t="s">
        <v>104</v>
      </c>
      <c r="I14" s="33" t="s">
        <v>6474</v>
      </c>
      <c r="J14" s="522" t="s">
        <v>6474</v>
      </c>
      <c r="K14" s="33" t="s">
        <v>6475</v>
      </c>
      <c r="L14" s="13" t="s">
        <v>6443</v>
      </c>
      <c r="M14" s="13">
        <v>0</v>
      </c>
      <c r="N14" s="14"/>
    </row>
    <row r="15" ht="18.95" customHeight="1" spans="1:14">
      <c r="A15" s="12" t="s">
        <v>16</v>
      </c>
      <c r="B15" s="12" t="s">
        <v>6476</v>
      </c>
      <c r="C15" s="521" t="s">
        <v>6476</v>
      </c>
      <c r="D15" s="12" t="s">
        <v>6477</v>
      </c>
      <c r="E15" s="13" t="s">
        <v>6443</v>
      </c>
      <c r="F15" s="13">
        <v>397</v>
      </c>
      <c r="G15" s="14"/>
      <c r="H15" s="15" t="s">
        <v>6478</v>
      </c>
      <c r="I15" s="33" t="s">
        <v>6479</v>
      </c>
      <c r="J15" s="522" t="s">
        <v>6479</v>
      </c>
      <c r="K15" s="33" t="s">
        <v>6480</v>
      </c>
      <c r="L15" s="13" t="s">
        <v>6443</v>
      </c>
      <c r="M15" s="13">
        <v>0</v>
      </c>
      <c r="N15" s="14"/>
    </row>
    <row r="16" ht="18.95" customHeight="1" spans="1:14">
      <c r="A16" s="12" t="s">
        <v>17</v>
      </c>
      <c r="B16" s="12" t="s">
        <v>6481</v>
      </c>
      <c r="C16" s="521" t="s">
        <v>6481</v>
      </c>
      <c r="D16" s="12" t="s">
        <v>6482</v>
      </c>
      <c r="E16" s="13" t="s">
        <v>6443</v>
      </c>
      <c r="F16" s="13">
        <v>352</v>
      </c>
      <c r="G16" s="14"/>
      <c r="H16" s="15" t="s">
        <v>105</v>
      </c>
      <c r="I16" s="33" t="s">
        <v>6483</v>
      </c>
      <c r="J16" s="522" t="s">
        <v>6483</v>
      </c>
      <c r="K16" s="33" t="s">
        <v>6484</v>
      </c>
      <c r="L16" s="13" t="s">
        <v>6443</v>
      </c>
      <c r="M16" s="13">
        <v>104</v>
      </c>
      <c r="N16" s="14"/>
    </row>
    <row r="17" ht="18.95" customHeight="1" spans="1:14">
      <c r="A17" s="12" t="s">
        <v>18</v>
      </c>
      <c r="B17" s="12" t="s">
        <v>6485</v>
      </c>
      <c r="C17" s="521" t="s">
        <v>6485</v>
      </c>
      <c r="D17" s="12" t="s">
        <v>6486</v>
      </c>
      <c r="E17" s="13" t="s">
        <v>6443</v>
      </c>
      <c r="F17" s="13">
        <v>366</v>
      </c>
      <c r="G17" s="14"/>
      <c r="H17" s="15" t="s">
        <v>6487</v>
      </c>
      <c r="I17" s="33" t="s">
        <v>6488</v>
      </c>
      <c r="J17" s="522" t="s">
        <v>6488</v>
      </c>
      <c r="K17" s="33" t="s">
        <v>6489</v>
      </c>
      <c r="L17" s="13" t="s">
        <v>6443</v>
      </c>
      <c r="M17" s="13">
        <v>0</v>
      </c>
      <c r="N17" s="14"/>
    </row>
    <row r="18" ht="18.95" customHeight="1" spans="1:14">
      <c r="A18" s="12" t="s">
        <v>19</v>
      </c>
      <c r="B18" s="12" t="s">
        <v>6490</v>
      </c>
      <c r="C18" s="521" t="s">
        <v>6490</v>
      </c>
      <c r="D18" s="12" t="s">
        <v>6491</v>
      </c>
      <c r="E18" s="13" t="s">
        <v>6443</v>
      </c>
      <c r="F18" s="13">
        <v>1846</v>
      </c>
      <c r="G18" s="14"/>
      <c r="H18" s="15" t="s">
        <v>110</v>
      </c>
      <c r="I18" s="33" t="s">
        <v>6492</v>
      </c>
      <c r="J18" s="522" t="s">
        <v>6492</v>
      </c>
      <c r="K18" s="33" t="s">
        <v>6493</v>
      </c>
      <c r="L18" s="13" t="s">
        <v>6443</v>
      </c>
      <c r="M18" s="13">
        <v>0</v>
      </c>
      <c r="N18" s="14"/>
    </row>
    <row r="19" ht="18.95" customHeight="1" spans="1:14">
      <c r="A19" s="12" t="s">
        <v>20</v>
      </c>
      <c r="B19" s="12" t="s">
        <v>6494</v>
      </c>
      <c r="C19" s="521" t="s">
        <v>6494</v>
      </c>
      <c r="D19" s="12" t="s">
        <v>6495</v>
      </c>
      <c r="E19" s="13" t="s">
        <v>6443</v>
      </c>
      <c r="F19" s="13">
        <v>291</v>
      </c>
      <c r="G19" s="14"/>
      <c r="H19" s="15" t="s">
        <v>6496</v>
      </c>
      <c r="I19" s="33" t="s">
        <v>6497</v>
      </c>
      <c r="J19" s="522" t="s">
        <v>6497</v>
      </c>
      <c r="K19" s="33" t="s">
        <v>6498</v>
      </c>
      <c r="L19" s="13" t="s">
        <v>6443</v>
      </c>
      <c r="M19" s="13">
        <v>30</v>
      </c>
      <c r="N19" s="14"/>
    </row>
    <row r="20" ht="18.95" customHeight="1" spans="1:14">
      <c r="A20" s="12" t="s">
        <v>21</v>
      </c>
      <c r="B20" s="12" t="s">
        <v>6499</v>
      </c>
      <c r="C20" s="521" t="s">
        <v>6499</v>
      </c>
      <c r="D20" s="12" t="s">
        <v>6500</v>
      </c>
      <c r="E20" s="13" t="s">
        <v>6443</v>
      </c>
      <c r="F20" s="13">
        <v>6289</v>
      </c>
      <c r="G20" s="14"/>
      <c r="H20" s="15" t="s">
        <v>106</v>
      </c>
      <c r="I20" s="33" t="s">
        <v>6501</v>
      </c>
      <c r="J20" s="522" t="s">
        <v>6501</v>
      </c>
      <c r="K20" s="33" t="s">
        <v>6502</v>
      </c>
      <c r="L20" s="13" t="s">
        <v>6443</v>
      </c>
      <c r="M20" s="13">
        <v>369</v>
      </c>
      <c r="N20" s="14"/>
    </row>
    <row r="21" ht="18.95" customHeight="1" spans="1:14">
      <c r="A21" s="12" t="s">
        <v>22</v>
      </c>
      <c r="B21" s="12" t="s">
        <v>6503</v>
      </c>
      <c r="C21" s="521" t="s">
        <v>6503</v>
      </c>
      <c r="D21" s="12" t="s">
        <v>6504</v>
      </c>
      <c r="E21" s="13" t="s">
        <v>6443</v>
      </c>
      <c r="F21" s="13">
        <v>3622</v>
      </c>
      <c r="G21" s="14"/>
      <c r="H21" s="15" t="s">
        <v>101</v>
      </c>
      <c r="I21" s="33" t="s">
        <v>6505</v>
      </c>
      <c r="J21" s="522" t="s">
        <v>6505</v>
      </c>
      <c r="K21" s="33" t="s">
        <v>6453</v>
      </c>
      <c r="L21" s="13" t="s">
        <v>6443</v>
      </c>
      <c r="M21" s="13">
        <v>205</v>
      </c>
      <c r="N21" s="14"/>
    </row>
    <row r="22" ht="18.95" customHeight="1" spans="1:14">
      <c r="A22" s="12" t="s">
        <v>23</v>
      </c>
      <c r="B22" s="12" t="s">
        <v>6506</v>
      </c>
      <c r="C22" s="521" t="s">
        <v>6506</v>
      </c>
      <c r="D22" s="12" t="s">
        <v>6507</v>
      </c>
      <c r="E22" s="13" t="s">
        <v>6443</v>
      </c>
      <c r="F22" s="13">
        <v>7358</v>
      </c>
      <c r="G22" s="14"/>
      <c r="H22" s="15" t="s">
        <v>102</v>
      </c>
      <c r="I22" s="33" t="s">
        <v>6508</v>
      </c>
      <c r="J22" s="522" t="s">
        <v>6508</v>
      </c>
      <c r="K22" s="33" t="s">
        <v>6457</v>
      </c>
      <c r="L22" s="13" t="s">
        <v>6443</v>
      </c>
      <c r="M22" s="13">
        <v>73</v>
      </c>
      <c r="N22" s="14"/>
    </row>
    <row r="23" ht="18.95" customHeight="1" spans="1:14">
      <c r="A23" s="12" t="s">
        <v>6509</v>
      </c>
      <c r="B23" s="12" t="s">
        <v>6510</v>
      </c>
      <c r="C23" s="521" t="s">
        <v>6510</v>
      </c>
      <c r="D23" s="12" t="s">
        <v>6511</v>
      </c>
      <c r="E23" s="13" t="s">
        <v>6443</v>
      </c>
      <c r="F23" s="13">
        <v>0</v>
      </c>
      <c r="G23" s="14"/>
      <c r="H23" s="15" t="s">
        <v>304</v>
      </c>
      <c r="I23" s="33" t="s">
        <v>6512</v>
      </c>
      <c r="J23" s="522" t="s">
        <v>6512</v>
      </c>
      <c r="K23" s="33" t="s">
        <v>6462</v>
      </c>
      <c r="L23" s="13" t="s">
        <v>6443</v>
      </c>
      <c r="M23" s="13">
        <v>0</v>
      </c>
      <c r="N23" s="14"/>
    </row>
    <row r="24" ht="18.95" customHeight="1" spans="1:14">
      <c r="A24" s="12"/>
      <c r="B24" s="12" t="s">
        <v>6446</v>
      </c>
      <c r="C24" s="521" t="s">
        <v>6513</v>
      </c>
      <c r="D24" s="12" t="s">
        <v>6514</v>
      </c>
      <c r="E24" s="13" t="s">
        <v>6443</v>
      </c>
      <c r="F24" s="13">
        <v>640</v>
      </c>
      <c r="G24" s="14"/>
      <c r="H24" s="15" t="s">
        <v>107</v>
      </c>
      <c r="I24" s="33" t="s">
        <v>6515</v>
      </c>
      <c r="J24" s="522" t="s">
        <v>6515</v>
      </c>
      <c r="K24" s="33" t="s">
        <v>6516</v>
      </c>
      <c r="L24" s="13" t="s">
        <v>6443</v>
      </c>
      <c r="M24" s="13">
        <v>41</v>
      </c>
      <c r="N24" s="14"/>
    </row>
    <row r="25" ht="18.95" customHeight="1" spans="1:14">
      <c r="A25" s="12" t="s">
        <v>25</v>
      </c>
      <c r="B25" s="12" t="s">
        <v>3612</v>
      </c>
      <c r="C25" s="521" t="s">
        <v>3612</v>
      </c>
      <c r="D25" s="12" t="s">
        <v>2994</v>
      </c>
      <c r="E25" s="13" t="s">
        <v>6443</v>
      </c>
      <c r="F25" s="13">
        <v>13580</v>
      </c>
      <c r="G25" s="14"/>
      <c r="H25" s="15" t="s">
        <v>108</v>
      </c>
      <c r="I25" s="33" t="s">
        <v>6517</v>
      </c>
      <c r="J25" s="522" t="s">
        <v>6517</v>
      </c>
      <c r="K25" s="33" t="s">
        <v>6518</v>
      </c>
      <c r="L25" s="13" t="s">
        <v>6443</v>
      </c>
      <c r="M25" s="13">
        <v>20</v>
      </c>
      <c r="N25" s="14"/>
    </row>
    <row r="26" ht="18.95" customHeight="1" spans="1:14">
      <c r="A26" s="12" t="s">
        <v>26</v>
      </c>
      <c r="B26" s="12" t="s">
        <v>6519</v>
      </c>
      <c r="C26" s="521" t="s">
        <v>6519</v>
      </c>
      <c r="D26" s="12" t="s">
        <v>6520</v>
      </c>
      <c r="E26" s="13" t="s">
        <v>6443</v>
      </c>
      <c r="F26" s="13">
        <v>2274</v>
      </c>
      <c r="G26" s="14"/>
      <c r="H26" s="15" t="s">
        <v>6521</v>
      </c>
      <c r="I26" s="33" t="s">
        <v>6522</v>
      </c>
      <c r="J26" s="522" t="s">
        <v>6522</v>
      </c>
      <c r="K26" s="33" t="s">
        <v>6523</v>
      </c>
      <c r="L26" s="13" t="s">
        <v>6443</v>
      </c>
      <c r="M26" s="13">
        <v>0</v>
      </c>
      <c r="N26" s="14"/>
    </row>
    <row r="27" ht="18.95" customHeight="1" spans="1:14">
      <c r="A27" s="12" t="s">
        <v>27</v>
      </c>
      <c r="B27" s="12" t="s">
        <v>6524</v>
      </c>
      <c r="C27" s="521" t="s">
        <v>6524</v>
      </c>
      <c r="D27" s="12" t="s">
        <v>6525</v>
      </c>
      <c r="E27" s="13" t="s">
        <v>6443</v>
      </c>
      <c r="F27" s="13">
        <v>1521</v>
      </c>
      <c r="G27" s="14"/>
      <c r="H27" s="15" t="s">
        <v>110</v>
      </c>
      <c r="I27" s="33" t="s">
        <v>6526</v>
      </c>
      <c r="J27" s="522" t="s">
        <v>6526</v>
      </c>
      <c r="K27" s="33" t="s">
        <v>6493</v>
      </c>
      <c r="L27" s="13" t="s">
        <v>6443</v>
      </c>
      <c r="M27" s="13">
        <v>0</v>
      </c>
      <c r="N27" s="14"/>
    </row>
    <row r="28" ht="18.95" customHeight="1" spans="1:14">
      <c r="A28" s="12" t="s">
        <v>28</v>
      </c>
      <c r="B28" s="12" t="s">
        <v>6527</v>
      </c>
      <c r="C28" s="521" t="s">
        <v>6527</v>
      </c>
      <c r="D28" s="12" t="s">
        <v>6528</v>
      </c>
      <c r="E28" s="13" t="s">
        <v>6443</v>
      </c>
      <c r="F28" s="13">
        <v>2449</v>
      </c>
      <c r="G28" s="14"/>
      <c r="H28" s="15" t="s">
        <v>798</v>
      </c>
      <c r="I28" s="33" t="s">
        <v>6529</v>
      </c>
      <c r="J28" s="522" t="s">
        <v>6529</v>
      </c>
      <c r="K28" s="33" t="s">
        <v>6530</v>
      </c>
      <c r="L28" s="13" t="s">
        <v>6443</v>
      </c>
      <c r="M28" s="13">
        <v>30</v>
      </c>
      <c r="N28" s="14"/>
    </row>
    <row r="29" ht="18.95" customHeight="1" spans="1:14">
      <c r="A29" s="12" t="s">
        <v>6531</v>
      </c>
      <c r="B29" s="12" t="s">
        <v>6532</v>
      </c>
      <c r="C29" s="521" t="s">
        <v>6532</v>
      </c>
      <c r="D29" s="12" t="s">
        <v>6533</v>
      </c>
      <c r="E29" s="13" t="s">
        <v>6443</v>
      </c>
      <c r="F29" s="13">
        <v>0</v>
      </c>
      <c r="G29" s="14"/>
      <c r="H29" s="15" t="s">
        <v>109</v>
      </c>
      <c r="I29" s="33" t="s">
        <v>6534</v>
      </c>
      <c r="J29" s="522" t="s">
        <v>6534</v>
      </c>
      <c r="K29" s="33" t="s">
        <v>6535</v>
      </c>
      <c r="L29" s="13" t="s">
        <v>6443</v>
      </c>
      <c r="M29" s="13">
        <v>6057</v>
      </c>
      <c r="N29" s="14"/>
    </row>
    <row r="30" ht="18.95" customHeight="1" spans="1:14">
      <c r="A30" s="12" t="s">
        <v>29</v>
      </c>
      <c r="B30" s="12" t="s">
        <v>6536</v>
      </c>
      <c r="C30" s="521" t="s">
        <v>6536</v>
      </c>
      <c r="D30" s="12" t="s">
        <v>6537</v>
      </c>
      <c r="E30" s="13" t="s">
        <v>6443</v>
      </c>
      <c r="F30" s="13">
        <v>4282</v>
      </c>
      <c r="G30" s="14"/>
      <c r="H30" s="15" t="s">
        <v>101</v>
      </c>
      <c r="I30" s="33" t="s">
        <v>6538</v>
      </c>
      <c r="J30" s="522" t="s">
        <v>6538</v>
      </c>
      <c r="K30" s="33" t="s">
        <v>6453</v>
      </c>
      <c r="L30" s="13" t="s">
        <v>6443</v>
      </c>
      <c r="M30" s="13">
        <v>4333</v>
      </c>
      <c r="N30" s="14"/>
    </row>
    <row r="31" ht="18.95" customHeight="1" spans="1:14">
      <c r="A31" s="12" t="s">
        <v>31</v>
      </c>
      <c r="B31" s="12" t="s">
        <v>6539</v>
      </c>
      <c r="C31" s="521" t="s">
        <v>6539</v>
      </c>
      <c r="D31" s="12" t="s">
        <v>6540</v>
      </c>
      <c r="E31" s="13" t="s">
        <v>6443</v>
      </c>
      <c r="F31" s="13">
        <v>3054</v>
      </c>
      <c r="G31" s="14"/>
      <c r="H31" s="15" t="s">
        <v>102</v>
      </c>
      <c r="I31" s="33" t="s">
        <v>6541</v>
      </c>
      <c r="J31" s="522" t="s">
        <v>6541</v>
      </c>
      <c r="K31" s="33" t="s">
        <v>6457</v>
      </c>
      <c r="L31" s="13" t="s">
        <v>6443</v>
      </c>
      <c r="M31" s="13">
        <v>1455</v>
      </c>
      <c r="N31" s="14"/>
    </row>
    <row r="32" ht="18.95" customHeight="1" spans="1:14">
      <c r="A32" s="16"/>
      <c r="B32" s="16"/>
      <c r="C32" s="16"/>
      <c r="D32" s="16"/>
      <c r="E32" s="13" t="s">
        <v>6443</v>
      </c>
      <c r="F32" s="13"/>
      <c r="G32" s="14"/>
      <c r="H32" s="15" t="s">
        <v>304</v>
      </c>
      <c r="I32" s="33" t="s">
        <v>6542</v>
      </c>
      <c r="J32" s="522" t="s">
        <v>6542</v>
      </c>
      <c r="K32" s="33" t="s">
        <v>6462</v>
      </c>
      <c r="L32" s="13" t="s">
        <v>6443</v>
      </c>
      <c r="M32" s="13">
        <v>0</v>
      </c>
      <c r="N32" s="14"/>
    </row>
    <row r="33" ht="18.95" customHeight="1" spans="1:14">
      <c r="A33" s="17" t="s">
        <v>32</v>
      </c>
      <c r="B33" s="18" t="str">
        <f>""</f>
        <v/>
      </c>
      <c r="C33" s="19" t="str">
        <f>""</f>
        <v/>
      </c>
      <c r="D33" s="17" t="s">
        <v>32</v>
      </c>
      <c r="E33" s="13" t="s">
        <v>6443</v>
      </c>
      <c r="F33" s="13"/>
      <c r="G33" s="20"/>
      <c r="H33" s="15" t="s">
        <v>6543</v>
      </c>
      <c r="I33" s="33" t="s">
        <v>6544</v>
      </c>
      <c r="J33" s="522" t="s">
        <v>6544</v>
      </c>
      <c r="K33" s="33" t="s">
        <v>6545</v>
      </c>
      <c r="L33" s="13" t="s">
        <v>6443</v>
      </c>
      <c r="M33" s="13">
        <v>0</v>
      </c>
      <c r="N33" s="14"/>
    </row>
    <row r="34" ht="18.95" customHeight="1" spans="1:14">
      <c r="A34" s="21" t="s">
        <v>33</v>
      </c>
      <c r="B34" s="22" t="s">
        <v>2301</v>
      </c>
      <c r="C34" s="523" t="s">
        <v>2301</v>
      </c>
      <c r="D34" s="12" t="s">
        <v>33</v>
      </c>
      <c r="E34" s="13" t="s">
        <v>6443</v>
      </c>
      <c r="F34" s="13"/>
      <c r="G34" s="20"/>
      <c r="H34" s="15" t="s">
        <v>6546</v>
      </c>
      <c r="I34" s="33" t="s">
        <v>6547</v>
      </c>
      <c r="J34" s="522" t="s">
        <v>6547</v>
      </c>
      <c r="K34" s="33" t="s">
        <v>6548</v>
      </c>
      <c r="L34" s="13" t="s">
        <v>6443</v>
      </c>
      <c r="M34" s="13">
        <v>0</v>
      </c>
      <c r="N34" s="14"/>
    </row>
    <row r="35" ht="18.95" customHeight="1" spans="1:14">
      <c r="A35" s="23" t="s">
        <v>6549</v>
      </c>
      <c r="B35" s="12" t="s">
        <v>6550</v>
      </c>
      <c r="C35" s="12" t="s">
        <v>6550</v>
      </c>
      <c r="D35" s="12" t="s">
        <v>6551</v>
      </c>
      <c r="E35" s="13" t="s">
        <v>6443</v>
      </c>
      <c r="F35" s="13">
        <v>136210</v>
      </c>
      <c r="G35" s="24"/>
      <c r="H35" s="15" t="s">
        <v>6552</v>
      </c>
      <c r="I35" s="33" t="s">
        <v>6553</v>
      </c>
      <c r="J35" s="522" t="s">
        <v>6553</v>
      </c>
      <c r="K35" s="33" t="s">
        <v>6554</v>
      </c>
      <c r="L35" s="13" t="s">
        <v>6443</v>
      </c>
      <c r="M35" s="13">
        <v>0</v>
      </c>
      <c r="N35" s="14"/>
    </row>
    <row r="36" ht="18.95" customHeight="1" spans="1:14">
      <c r="A36" s="23" t="s">
        <v>6555</v>
      </c>
      <c r="B36" s="12" t="s">
        <v>6556</v>
      </c>
      <c r="C36" s="521" t="s">
        <v>6556</v>
      </c>
      <c r="D36" s="12" t="s">
        <v>6557</v>
      </c>
      <c r="E36" s="13" t="s">
        <v>6443</v>
      </c>
      <c r="F36" s="13">
        <v>1583</v>
      </c>
      <c r="G36" s="25"/>
      <c r="H36" s="15" t="s">
        <v>6558</v>
      </c>
      <c r="I36" s="33" t="s">
        <v>6559</v>
      </c>
      <c r="J36" s="522" t="s">
        <v>6559</v>
      </c>
      <c r="K36" s="33" t="s">
        <v>6560</v>
      </c>
      <c r="L36" s="13" t="s">
        <v>6443</v>
      </c>
      <c r="M36" s="13">
        <v>0</v>
      </c>
      <c r="N36" s="14"/>
    </row>
    <row r="37" ht="18.95" customHeight="1" spans="1:14">
      <c r="A37" s="26" t="s">
        <v>35</v>
      </c>
      <c r="B37" s="12" t="s">
        <v>6561</v>
      </c>
      <c r="C37" s="521" t="s">
        <v>6561</v>
      </c>
      <c r="D37" s="12" t="s">
        <v>6562</v>
      </c>
      <c r="E37" s="13" t="s">
        <v>6443</v>
      </c>
      <c r="F37" s="13">
        <v>1214</v>
      </c>
      <c r="G37" s="25"/>
      <c r="H37" s="15" t="s">
        <v>111</v>
      </c>
      <c r="I37" s="33" t="s">
        <v>6563</v>
      </c>
      <c r="J37" s="522" t="s">
        <v>6563</v>
      </c>
      <c r="K37" s="33" t="s">
        <v>6564</v>
      </c>
      <c r="L37" s="13" t="s">
        <v>6443</v>
      </c>
      <c r="M37" s="13">
        <v>39</v>
      </c>
      <c r="N37" s="14"/>
    </row>
    <row r="38" ht="18.95" customHeight="1" spans="1:14">
      <c r="A38" s="26" t="s">
        <v>36</v>
      </c>
      <c r="B38" s="12" t="s">
        <v>6565</v>
      </c>
      <c r="C38" s="521" t="s">
        <v>6565</v>
      </c>
      <c r="D38" s="12" t="s">
        <v>6566</v>
      </c>
      <c r="E38" s="13" t="s">
        <v>6443</v>
      </c>
      <c r="F38" s="13">
        <v>369</v>
      </c>
      <c r="G38" s="25"/>
      <c r="H38" s="15" t="s">
        <v>6567</v>
      </c>
      <c r="I38" s="33" t="s">
        <v>6568</v>
      </c>
      <c r="J38" s="522" t="s">
        <v>6568</v>
      </c>
      <c r="K38" s="33" t="s">
        <v>6569</v>
      </c>
      <c r="L38" s="13" t="s">
        <v>6443</v>
      </c>
      <c r="M38" s="13">
        <v>0</v>
      </c>
      <c r="N38" s="14"/>
    </row>
    <row r="39" ht="18.95" customHeight="1" spans="1:14">
      <c r="A39" s="26" t="s">
        <v>6570</v>
      </c>
      <c r="B39" s="12" t="s">
        <v>6571</v>
      </c>
      <c r="C39" s="521" t="s">
        <v>6571</v>
      </c>
      <c r="D39" s="12" t="s">
        <v>6572</v>
      </c>
      <c r="E39" s="13" t="s">
        <v>6443</v>
      </c>
      <c r="F39" s="13">
        <v>0</v>
      </c>
      <c r="G39" s="25"/>
      <c r="H39" s="15" t="s">
        <v>110</v>
      </c>
      <c r="I39" s="33" t="s">
        <v>6573</v>
      </c>
      <c r="J39" s="522" t="s">
        <v>6573</v>
      </c>
      <c r="K39" s="33" t="s">
        <v>6493</v>
      </c>
      <c r="L39" s="13" t="s">
        <v>6443</v>
      </c>
      <c r="M39" s="13">
        <v>0</v>
      </c>
      <c r="N39" s="14"/>
    </row>
    <row r="40" ht="18.95" customHeight="1" spans="1:14">
      <c r="A40" s="26" t="s">
        <v>6574</v>
      </c>
      <c r="B40" s="12" t="s">
        <v>6575</v>
      </c>
      <c r="C40" s="521" t="s">
        <v>6575</v>
      </c>
      <c r="D40" s="12" t="s">
        <v>6576</v>
      </c>
      <c r="E40" s="13" t="s">
        <v>6443</v>
      </c>
      <c r="F40" s="13">
        <v>0</v>
      </c>
      <c r="G40" s="24"/>
      <c r="H40" s="15" t="s">
        <v>799</v>
      </c>
      <c r="I40" s="33" t="s">
        <v>6577</v>
      </c>
      <c r="J40" s="522" t="s">
        <v>6577</v>
      </c>
      <c r="K40" s="33" t="s">
        <v>6578</v>
      </c>
      <c r="L40" s="13" t="s">
        <v>6443</v>
      </c>
      <c r="M40" s="13">
        <v>230</v>
      </c>
      <c r="N40" s="14"/>
    </row>
    <row r="41" ht="18.95" customHeight="1" spans="1:14">
      <c r="A41" s="26" t="s">
        <v>6579</v>
      </c>
      <c r="B41" s="12" t="s">
        <v>6580</v>
      </c>
      <c r="C41" s="521" t="s">
        <v>6580</v>
      </c>
      <c r="D41" s="12" t="s">
        <v>6581</v>
      </c>
      <c r="E41" s="13" t="s">
        <v>6443</v>
      </c>
      <c r="F41" s="13">
        <v>61584</v>
      </c>
      <c r="G41" s="25"/>
      <c r="H41" s="15" t="s">
        <v>113</v>
      </c>
      <c r="I41" s="33" t="s">
        <v>6582</v>
      </c>
      <c r="J41" s="522" t="s">
        <v>6582</v>
      </c>
      <c r="K41" s="33" t="s">
        <v>6583</v>
      </c>
      <c r="L41" s="13" t="s">
        <v>6443</v>
      </c>
      <c r="M41" s="13">
        <v>4476</v>
      </c>
      <c r="N41" s="14"/>
    </row>
    <row r="42" ht="18.95" customHeight="1" spans="1:14">
      <c r="A42" s="26" t="s">
        <v>39</v>
      </c>
      <c r="B42" s="12" t="s">
        <v>6584</v>
      </c>
      <c r="C42" s="521" t="s">
        <v>6584</v>
      </c>
      <c r="D42" s="12" t="s">
        <v>6585</v>
      </c>
      <c r="E42" s="13" t="s">
        <v>6443</v>
      </c>
      <c r="F42" s="13">
        <v>3870</v>
      </c>
      <c r="G42" s="25"/>
      <c r="H42" s="15" t="s">
        <v>101</v>
      </c>
      <c r="I42" s="33" t="s">
        <v>6586</v>
      </c>
      <c r="J42" s="522" t="s">
        <v>6586</v>
      </c>
      <c r="K42" s="33" t="s">
        <v>6453</v>
      </c>
      <c r="L42" s="13" t="s">
        <v>6443</v>
      </c>
      <c r="M42" s="13">
        <v>381</v>
      </c>
      <c r="N42" s="14"/>
    </row>
    <row r="43" ht="18.95" customHeight="1" spans="1:14">
      <c r="A43" s="27" t="s">
        <v>40</v>
      </c>
      <c r="B43" s="12" t="s">
        <v>6587</v>
      </c>
      <c r="C43" s="521" t="s">
        <v>6587</v>
      </c>
      <c r="D43" s="12" t="s">
        <v>6588</v>
      </c>
      <c r="E43" s="13" t="s">
        <v>6443</v>
      </c>
      <c r="F43" s="13">
        <v>18300</v>
      </c>
      <c r="G43" s="25"/>
      <c r="H43" s="15" t="s">
        <v>102</v>
      </c>
      <c r="I43" s="33" t="s">
        <v>6589</v>
      </c>
      <c r="J43" s="522" t="s">
        <v>6589</v>
      </c>
      <c r="K43" s="33" t="s">
        <v>6457</v>
      </c>
      <c r="L43" s="13" t="s">
        <v>6443</v>
      </c>
      <c r="M43" s="13">
        <v>4080</v>
      </c>
      <c r="N43" s="14"/>
    </row>
    <row r="44" ht="18.95" customHeight="1" spans="1:14">
      <c r="A44" s="27" t="s">
        <v>6590</v>
      </c>
      <c r="B44" s="12" t="s">
        <v>6591</v>
      </c>
      <c r="C44" s="521" t="s">
        <v>6591</v>
      </c>
      <c r="D44" s="12" t="s">
        <v>6592</v>
      </c>
      <c r="E44" s="13" t="s">
        <v>6443</v>
      </c>
      <c r="F44" s="13">
        <v>341</v>
      </c>
      <c r="G44" s="25"/>
      <c r="H44" s="15" t="s">
        <v>304</v>
      </c>
      <c r="I44" s="33" t="s">
        <v>6593</v>
      </c>
      <c r="J44" s="522" t="s">
        <v>6593</v>
      </c>
      <c r="K44" s="33" t="s">
        <v>6462</v>
      </c>
      <c r="L44" s="13" t="s">
        <v>6443</v>
      </c>
      <c r="M44" s="13">
        <v>0</v>
      </c>
      <c r="N44" s="14"/>
    </row>
    <row r="45" ht="18.95" customHeight="1" spans="1:14">
      <c r="A45" s="28" t="s">
        <v>6594</v>
      </c>
      <c r="B45" s="12" t="s">
        <v>6595</v>
      </c>
      <c r="C45" s="521" t="s">
        <v>6595</v>
      </c>
      <c r="D45" s="12" t="s">
        <v>6596</v>
      </c>
      <c r="E45" s="13" t="s">
        <v>6443</v>
      </c>
      <c r="F45" s="13">
        <v>6674</v>
      </c>
      <c r="G45" s="25"/>
      <c r="H45" s="15" t="s">
        <v>115</v>
      </c>
      <c r="I45" s="33" t="s">
        <v>6597</v>
      </c>
      <c r="J45" s="522" t="s">
        <v>6597</v>
      </c>
      <c r="K45" s="33" t="s">
        <v>6598</v>
      </c>
      <c r="L45" s="13" t="s">
        <v>6443</v>
      </c>
      <c r="M45" s="13">
        <v>0</v>
      </c>
      <c r="N45" s="14"/>
    </row>
    <row r="46" ht="18.95" customHeight="1" spans="1:14">
      <c r="A46" s="29" t="s">
        <v>6599</v>
      </c>
      <c r="B46" s="12" t="s">
        <v>6600</v>
      </c>
      <c r="C46" s="521" t="s">
        <v>6600</v>
      </c>
      <c r="D46" s="12" t="s">
        <v>6601</v>
      </c>
      <c r="E46" s="13" t="s">
        <v>6443</v>
      </c>
      <c r="F46" s="13">
        <v>1435</v>
      </c>
      <c r="G46" s="25"/>
      <c r="H46" s="15" t="s">
        <v>114</v>
      </c>
      <c r="I46" s="33" t="s">
        <v>6602</v>
      </c>
      <c r="J46" s="522" t="s">
        <v>6602</v>
      </c>
      <c r="K46" s="33" t="s">
        <v>6603</v>
      </c>
      <c r="L46" s="13" t="s">
        <v>6443</v>
      </c>
      <c r="M46" s="13">
        <v>0</v>
      </c>
      <c r="N46" s="14"/>
    </row>
    <row r="47" ht="18.95" customHeight="1" spans="1:14">
      <c r="A47" s="30" t="s">
        <v>41</v>
      </c>
      <c r="B47" s="12" t="s">
        <v>6604</v>
      </c>
      <c r="C47" s="521" t="s">
        <v>6604</v>
      </c>
      <c r="D47" s="12" t="s">
        <v>6605</v>
      </c>
      <c r="E47" s="13" t="s">
        <v>6443</v>
      </c>
      <c r="F47" s="13">
        <v>236</v>
      </c>
      <c r="G47" s="25"/>
      <c r="H47" s="15" t="s">
        <v>6606</v>
      </c>
      <c r="I47" s="33" t="s">
        <v>6607</v>
      </c>
      <c r="J47" s="522" t="s">
        <v>6607</v>
      </c>
      <c r="K47" s="33" t="s">
        <v>6608</v>
      </c>
      <c r="L47" s="13" t="s">
        <v>6443</v>
      </c>
      <c r="M47" s="13">
        <v>0</v>
      </c>
      <c r="N47" s="14"/>
    </row>
    <row r="48" ht="18.95" customHeight="1" spans="1:14">
      <c r="A48" s="30" t="s">
        <v>42</v>
      </c>
      <c r="B48" s="12" t="s">
        <v>6609</v>
      </c>
      <c r="C48" s="521" t="s">
        <v>6609</v>
      </c>
      <c r="D48" s="12" t="s">
        <v>6610</v>
      </c>
      <c r="E48" s="13" t="s">
        <v>6443</v>
      </c>
      <c r="F48" s="13">
        <v>1753</v>
      </c>
      <c r="G48" s="25"/>
      <c r="H48" s="15" t="s">
        <v>6611</v>
      </c>
      <c r="I48" s="33" t="s">
        <v>6612</v>
      </c>
      <c r="J48" s="522" t="s">
        <v>6612</v>
      </c>
      <c r="K48" s="33" t="s">
        <v>6613</v>
      </c>
      <c r="L48" s="13" t="s">
        <v>6443</v>
      </c>
      <c r="M48" s="13">
        <v>5</v>
      </c>
      <c r="N48" s="14"/>
    </row>
    <row r="49" ht="18.95" customHeight="1" spans="1:14">
      <c r="A49" s="30" t="s">
        <v>6614</v>
      </c>
      <c r="B49" s="12" t="s">
        <v>6615</v>
      </c>
      <c r="C49" s="521" t="s">
        <v>6615</v>
      </c>
      <c r="D49" s="12" t="s">
        <v>6616</v>
      </c>
      <c r="E49" s="13" t="s">
        <v>6443</v>
      </c>
      <c r="F49" s="13">
        <v>0</v>
      </c>
      <c r="G49" s="25"/>
      <c r="H49" s="15" t="s">
        <v>116</v>
      </c>
      <c r="I49" s="33" t="s">
        <v>6617</v>
      </c>
      <c r="J49" s="522" t="s">
        <v>6617</v>
      </c>
      <c r="K49" s="33" t="s">
        <v>6618</v>
      </c>
      <c r="L49" s="13" t="s">
        <v>6443</v>
      </c>
      <c r="M49" s="13">
        <v>10</v>
      </c>
      <c r="N49" s="14"/>
    </row>
    <row r="50" ht="18.95" customHeight="1" spans="1:14">
      <c r="A50" s="30" t="s">
        <v>6619</v>
      </c>
      <c r="B50" s="12" t="s">
        <v>6620</v>
      </c>
      <c r="C50" s="521" t="s">
        <v>6620</v>
      </c>
      <c r="D50" s="12" t="s">
        <v>6621</v>
      </c>
      <c r="E50" s="13" t="s">
        <v>6443</v>
      </c>
      <c r="F50" s="13">
        <v>0</v>
      </c>
      <c r="G50" s="25"/>
      <c r="H50" s="15" t="s">
        <v>6622</v>
      </c>
      <c r="I50" s="522" t="s">
        <v>6623</v>
      </c>
      <c r="J50" s="522" t="s">
        <v>6623</v>
      </c>
      <c r="K50" s="33" t="s">
        <v>6624</v>
      </c>
      <c r="L50" s="13" t="s">
        <v>6443</v>
      </c>
      <c r="M50" s="13"/>
      <c r="N50" s="14"/>
    </row>
    <row r="51" ht="18.95" customHeight="1" spans="1:14">
      <c r="A51" s="30" t="s">
        <v>43</v>
      </c>
      <c r="B51" s="12" t="s">
        <v>6625</v>
      </c>
      <c r="C51" s="521" t="s">
        <v>6625</v>
      </c>
      <c r="D51" s="12" t="s">
        <v>6626</v>
      </c>
      <c r="E51" s="13" t="s">
        <v>6443</v>
      </c>
      <c r="F51" s="13">
        <v>744</v>
      </c>
      <c r="G51" s="25"/>
      <c r="H51" s="15" t="s">
        <v>110</v>
      </c>
      <c r="I51" s="33" t="s">
        <v>6627</v>
      </c>
      <c r="J51" s="522" t="s">
        <v>6627</v>
      </c>
      <c r="K51" s="33" t="s">
        <v>6493</v>
      </c>
      <c r="L51" s="13" t="s">
        <v>6443</v>
      </c>
      <c r="M51" s="13">
        <v>0</v>
      </c>
      <c r="N51" s="14"/>
    </row>
    <row r="52" ht="18.95" customHeight="1" spans="1:14">
      <c r="A52" s="30" t="s">
        <v>6628</v>
      </c>
      <c r="B52" s="12" t="s">
        <v>6629</v>
      </c>
      <c r="C52" s="521" t="s">
        <v>6629</v>
      </c>
      <c r="D52" s="12" t="s">
        <v>6630</v>
      </c>
      <c r="E52" s="13" t="s">
        <v>6443</v>
      </c>
      <c r="F52" s="13">
        <v>0</v>
      </c>
      <c r="G52" s="25"/>
      <c r="H52" s="15" t="s">
        <v>6631</v>
      </c>
      <c r="I52" s="33" t="s">
        <v>6632</v>
      </c>
      <c r="J52" s="522" t="s">
        <v>6632</v>
      </c>
      <c r="K52" s="33" t="s">
        <v>6633</v>
      </c>
      <c r="L52" s="13" t="s">
        <v>6443</v>
      </c>
      <c r="M52" s="13">
        <v>0</v>
      </c>
      <c r="N52" s="14"/>
    </row>
    <row r="53" ht="18.95" customHeight="1" spans="1:14">
      <c r="A53" s="31" t="s">
        <v>6634</v>
      </c>
      <c r="B53" s="12" t="s">
        <v>6635</v>
      </c>
      <c r="C53" s="521" t="s">
        <v>6635</v>
      </c>
      <c r="D53" s="12" t="s">
        <v>6636</v>
      </c>
      <c r="E53" s="13" t="s">
        <v>6443</v>
      </c>
      <c r="F53" s="13">
        <v>0</v>
      </c>
      <c r="G53" s="25"/>
      <c r="H53" s="15" t="s">
        <v>117</v>
      </c>
      <c r="I53" s="33" t="s">
        <v>6637</v>
      </c>
      <c r="J53" s="522" t="s">
        <v>6637</v>
      </c>
      <c r="K53" s="33" t="s">
        <v>6638</v>
      </c>
      <c r="L53" s="13" t="s">
        <v>6443</v>
      </c>
      <c r="M53" s="13">
        <v>222</v>
      </c>
      <c r="N53" s="14"/>
    </row>
    <row r="54" ht="18.95" customHeight="1" spans="1:14">
      <c r="A54" s="30" t="s">
        <v>44</v>
      </c>
      <c r="B54" s="12" t="s">
        <v>6639</v>
      </c>
      <c r="C54" s="521" t="s">
        <v>6639</v>
      </c>
      <c r="D54" s="12" t="s">
        <v>6640</v>
      </c>
      <c r="E54" s="13" t="s">
        <v>6443</v>
      </c>
      <c r="F54" s="13">
        <v>1156</v>
      </c>
      <c r="G54" s="25"/>
      <c r="H54" s="15" t="s">
        <v>101</v>
      </c>
      <c r="I54" s="33" t="s">
        <v>6641</v>
      </c>
      <c r="J54" s="522" t="s">
        <v>6641</v>
      </c>
      <c r="K54" s="33" t="s">
        <v>6453</v>
      </c>
      <c r="L54" s="13" t="s">
        <v>6443</v>
      </c>
      <c r="M54" s="13">
        <v>95</v>
      </c>
      <c r="N54" s="14"/>
    </row>
    <row r="55" ht="18.95" customHeight="1" spans="1:14">
      <c r="A55" s="30" t="s">
        <v>6642</v>
      </c>
      <c r="B55" s="12" t="s">
        <v>6643</v>
      </c>
      <c r="C55" s="521" t="s">
        <v>6643</v>
      </c>
      <c r="D55" s="12" t="s">
        <v>6644</v>
      </c>
      <c r="E55" s="13" t="s">
        <v>6443</v>
      </c>
      <c r="F55" s="13">
        <v>6332</v>
      </c>
      <c r="G55" s="25"/>
      <c r="H55" s="15" t="s">
        <v>102</v>
      </c>
      <c r="I55" s="33" t="s">
        <v>6645</v>
      </c>
      <c r="J55" s="522" t="s">
        <v>6645</v>
      </c>
      <c r="K55" s="33" t="s">
        <v>6457</v>
      </c>
      <c r="L55" s="13" t="s">
        <v>6443</v>
      </c>
      <c r="M55" s="13">
        <v>60</v>
      </c>
      <c r="N55" s="14"/>
    </row>
    <row r="56" ht="18.95" customHeight="1" spans="1:14">
      <c r="A56" s="30" t="s">
        <v>6646</v>
      </c>
      <c r="B56" s="12" t="s">
        <v>6647</v>
      </c>
      <c r="C56" s="521" t="s">
        <v>6647</v>
      </c>
      <c r="D56" s="12" t="s">
        <v>6648</v>
      </c>
      <c r="E56" s="13" t="s">
        <v>6443</v>
      </c>
      <c r="F56" s="13">
        <v>7961</v>
      </c>
      <c r="G56" s="25"/>
      <c r="H56" s="15" t="s">
        <v>304</v>
      </c>
      <c r="I56" s="33" t="s">
        <v>6649</v>
      </c>
      <c r="J56" s="522" t="s">
        <v>6649</v>
      </c>
      <c r="K56" s="33" t="s">
        <v>6462</v>
      </c>
      <c r="L56" s="13" t="s">
        <v>6443</v>
      </c>
      <c r="M56" s="13">
        <v>0</v>
      </c>
      <c r="N56" s="14"/>
    </row>
    <row r="57" ht="18.95" customHeight="1" spans="1:14">
      <c r="A57" s="27" t="s">
        <v>6650</v>
      </c>
      <c r="B57" s="12" t="s">
        <v>6651</v>
      </c>
      <c r="C57" s="521" t="s">
        <v>6651</v>
      </c>
      <c r="D57" s="12" t="s">
        <v>6652</v>
      </c>
      <c r="E57" s="13" t="s">
        <v>6443</v>
      </c>
      <c r="F57" s="13">
        <v>8171</v>
      </c>
      <c r="G57" s="25"/>
      <c r="H57" s="15" t="s">
        <v>6653</v>
      </c>
      <c r="I57" s="33" t="s">
        <v>6654</v>
      </c>
      <c r="J57" s="522" t="s">
        <v>6654</v>
      </c>
      <c r="K57" s="33" t="s">
        <v>6655</v>
      </c>
      <c r="L57" s="13" t="s">
        <v>6443</v>
      </c>
      <c r="M57" s="13">
        <v>0</v>
      </c>
      <c r="N57" s="14"/>
    </row>
    <row r="58" ht="18.95" customHeight="1" spans="1:14">
      <c r="A58" s="30" t="s">
        <v>48</v>
      </c>
      <c r="B58" s="12" t="s">
        <v>6656</v>
      </c>
      <c r="C58" s="521" t="s">
        <v>6656</v>
      </c>
      <c r="D58" s="12" t="s">
        <v>6657</v>
      </c>
      <c r="E58" s="13" t="s">
        <v>6443</v>
      </c>
      <c r="F58" s="13">
        <v>1400</v>
      </c>
      <c r="G58" s="25"/>
      <c r="H58" s="15" t="s">
        <v>118</v>
      </c>
      <c r="I58" s="33" t="s">
        <v>6658</v>
      </c>
      <c r="J58" s="522" t="s">
        <v>6658</v>
      </c>
      <c r="K58" s="33" t="s">
        <v>6659</v>
      </c>
      <c r="L58" s="13" t="s">
        <v>6443</v>
      </c>
      <c r="M58" s="13">
        <v>57</v>
      </c>
      <c r="N58" s="14"/>
    </row>
    <row r="59" ht="18.95" customHeight="1" spans="1:14">
      <c r="A59" s="30" t="s">
        <v>49</v>
      </c>
      <c r="B59" s="12" t="s">
        <v>6660</v>
      </c>
      <c r="C59" s="521" t="s">
        <v>6660</v>
      </c>
      <c r="D59" s="12" t="s">
        <v>6661</v>
      </c>
      <c r="E59" s="13" t="s">
        <v>6443</v>
      </c>
      <c r="F59" s="13">
        <v>0</v>
      </c>
      <c r="G59" s="25"/>
      <c r="H59" s="15" t="s">
        <v>6662</v>
      </c>
      <c r="I59" s="33" t="s">
        <v>6663</v>
      </c>
      <c r="J59" s="522" t="s">
        <v>6663</v>
      </c>
      <c r="K59" s="33" t="s">
        <v>6664</v>
      </c>
      <c r="L59" s="13" t="s">
        <v>6443</v>
      </c>
      <c r="M59" s="13">
        <v>0</v>
      </c>
      <c r="N59" s="14"/>
    </row>
    <row r="60" ht="18.95" customHeight="1" spans="1:14">
      <c r="A60" s="30" t="s">
        <v>50</v>
      </c>
      <c r="B60" s="12" t="s">
        <v>6665</v>
      </c>
      <c r="C60" s="521" t="s">
        <v>6665</v>
      </c>
      <c r="D60" s="12" t="s">
        <v>6666</v>
      </c>
      <c r="E60" s="13" t="s">
        <v>6443</v>
      </c>
      <c r="F60" s="13">
        <v>2049</v>
      </c>
      <c r="G60" s="25"/>
      <c r="H60" s="15" t="s">
        <v>119</v>
      </c>
      <c r="I60" s="33" t="s">
        <v>6667</v>
      </c>
      <c r="J60" s="522" t="s">
        <v>6667</v>
      </c>
      <c r="K60" s="33" t="s">
        <v>6668</v>
      </c>
      <c r="L60" s="13" t="s">
        <v>6443</v>
      </c>
      <c r="M60" s="13">
        <v>10</v>
      </c>
      <c r="N60" s="14"/>
    </row>
    <row r="61" ht="18.95" customHeight="1" spans="1:14">
      <c r="A61" s="30" t="s">
        <v>51</v>
      </c>
      <c r="B61" s="521" t="s">
        <v>6669</v>
      </c>
      <c r="C61" s="521" t="s">
        <v>6670</v>
      </c>
      <c r="D61" s="12" t="s">
        <v>6671</v>
      </c>
      <c r="E61" s="13" t="s">
        <v>6443</v>
      </c>
      <c r="F61" s="13">
        <v>8109</v>
      </c>
      <c r="G61" s="24"/>
      <c r="H61" s="15" t="s">
        <v>6672</v>
      </c>
      <c r="I61" s="33" t="s">
        <v>6673</v>
      </c>
      <c r="J61" s="522" t="s">
        <v>6673</v>
      </c>
      <c r="K61" s="33" t="s">
        <v>6674</v>
      </c>
      <c r="L61" s="13" t="s">
        <v>6443</v>
      </c>
      <c r="M61" s="13">
        <v>0</v>
      </c>
      <c r="N61" s="14"/>
    </row>
    <row r="62" ht="18.95" customHeight="1" spans="1:14">
      <c r="A62" s="30" t="s">
        <v>66</v>
      </c>
      <c r="B62" s="12" t="s">
        <v>6675</v>
      </c>
      <c r="C62" s="521" t="s">
        <v>6675</v>
      </c>
      <c r="D62" s="12" t="s">
        <v>6676</v>
      </c>
      <c r="E62" s="13" t="s">
        <v>6443</v>
      </c>
      <c r="F62" s="13">
        <v>1162</v>
      </c>
      <c r="G62" s="25"/>
      <c r="H62" s="15" t="s">
        <v>110</v>
      </c>
      <c r="I62" s="33" t="s">
        <v>6677</v>
      </c>
      <c r="J62" s="522" t="s">
        <v>6677</v>
      </c>
      <c r="K62" s="33" t="s">
        <v>6493</v>
      </c>
      <c r="L62" s="13" t="s">
        <v>6443</v>
      </c>
      <c r="M62" s="13">
        <v>0</v>
      </c>
      <c r="N62" s="14"/>
    </row>
    <row r="63" ht="18.95" customHeight="1" spans="1:14">
      <c r="A63" s="30" t="s">
        <v>6678</v>
      </c>
      <c r="B63" s="12" t="s">
        <v>6679</v>
      </c>
      <c r="C63" s="521" t="s">
        <v>6679</v>
      </c>
      <c r="D63" s="12" t="s">
        <v>6680</v>
      </c>
      <c r="E63" s="13" t="s">
        <v>6443</v>
      </c>
      <c r="F63" s="13">
        <v>73043</v>
      </c>
      <c r="G63" s="25"/>
      <c r="H63" s="15" t="s">
        <v>6681</v>
      </c>
      <c r="I63" s="33" t="s">
        <v>6682</v>
      </c>
      <c r="J63" s="522" t="s">
        <v>6682</v>
      </c>
      <c r="K63" s="33" t="s">
        <v>6683</v>
      </c>
      <c r="L63" s="13" t="s">
        <v>6443</v>
      </c>
      <c r="M63" s="13">
        <v>0</v>
      </c>
      <c r="N63" s="14"/>
    </row>
    <row r="64" ht="18.95" customHeight="1" spans="1:14">
      <c r="A64" s="30" t="s">
        <v>68</v>
      </c>
      <c r="B64" s="12" t="s">
        <v>6684</v>
      </c>
      <c r="C64" s="521" t="s">
        <v>6684</v>
      </c>
      <c r="D64" s="12" t="s">
        <v>6445</v>
      </c>
      <c r="E64" s="13" t="s">
        <v>6443</v>
      </c>
      <c r="F64" s="13">
        <v>2488</v>
      </c>
      <c r="G64" s="25"/>
      <c r="H64" s="15" t="s">
        <v>120</v>
      </c>
      <c r="I64" s="33" t="s">
        <v>6685</v>
      </c>
      <c r="J64" s="522" t="s">
        <v>6685</v>
      </c>
      <c r="K64" s="33" t="s">
        <v>6686</v>
      </c>
      <c r="L64" s="13" t="s">
        <v>6443</v>
      </c>
      <c r="M64" s="13">
        <v>1358</v>
      </c>
      <c r="N64" s="14"/>
    </row>
    <row r="65" ht="18.95" customHeight="1" spans="1:14">
      <c r="A65" s="30" t="s">
        <v>6687</v>
      </c>
      <c r="B65" s="12" t="s">
        <v>6688</v>
      </c>
      <c r="C65" s="521" t="s">
        <v>6688</v>
      </c>
      <c r="D65" s="12" t="s">
        <v>6689</v>
      </c>
      <c r="E65" s="13" t="s">
        <v>6443</v>
      </c>
      <c r="F65" s="13">
        <v>0</v>
      </c>
      <c r="G65" s="25"/>
      <c r="H65" s="15" t="s">
        <v>101</v>
      </c>
      <c r="I65" s="33" t="s">
        <v>6690</v>
      </c>
      <c r="J65" s="522" t="s">
        <v>6690</v>
      </c>
      <c r="K65" s="33" t="s">
        <v>6453</v>
      </c>
      <c r="L65" s="13" t="s">
        <v>6443</v>
      </c>
      <c r="M65" s="13">
        <v>587</v>
      </c>
      <c r="N65" s="14"/>
    </row>
    <row r="66" ht="18.95" customHeight="1" spans="1:14">
      <c r="A66" s="30" t="s">
        <v>69</v>
      </c>
      <c r="B66" s="12" t="s">
        <v>6691</v>
      </c>
      <c r="C66" s="521" t="s">
        <v>6691</v>
      </c>
      <c r="D66" s="12" t="s">
        <v>6692</v>
      </c>
      <c r="E66" s="13" t="s">
        <v>6443</v>
      </c>
      <c r="F66" s="13">
        <v>118</v>
      </c>
      <c r="G66" s="24"/>
      <c r="H66" s="15" t="s">
        <v>102</v>
      </c>
      <c r="I66" s="33" t="s">
        <v>6693</v>
      </c>
      <c r="J66" s="522" t="s">
        <v>6693</v>
      </c>
      <c r="K66" s="33" t="s">
        <v>6457</v>
      </c>
      <c r="L66" s="13" t="s">
        <v>6443</v>
      </c>
      <c r="M66" s="13">
        <v>602</v>
      </c>
      <c r="N66" s="14"/>
    </row>
    <row r="67" ht="18.95" customHeight="1" spans="1:14">
      <c r="A67" s="30" t="s">
        <v>70</v>
      </c>
      <c r="B67" s="12" t="s">
        <v>6694</v>
      </c>
      <c r="C67" s="521" t="s">
        <v>6694</v>
      </c>
      <c r="D67" s="12" t="s">
        <v>6695</v>
      </c>
      <c r="E67" s="13" t="s">
        <v>6443</v>
      </c>
      <c r="F67" s="13">
        <v>685</v>
      </c>
      <c r="G67" s="25"/>
      <c r="H67" s="15" t="s">
        <v>304</v>
      </c>
      <c r="I67" s="33" t="s">
        <v>6696</v>
      </c>
      <c r="J67" s="522" t="s">
        <v>6696</v>
      </c>
      <c r="K67" s="33" t="s">
        <v>6462</v>
      </c>
      <c r="L67" s="13" t="s">
        <v>6443</v>
      </c>
      <c r="M67" s="13">
        <v>0</v>
      </c>
      <c r="N67" s="14"/>
    </row>
    <row r="68" ht="18.95" customHeight="1" spans="1:14">
      <c r="A68" s="30" t="s">
        <v>71</v>
      </c>
      <c r="B68" s="12" t="s">
        <v>6697</v>
      </c>
      <c r="C68" s="521" t="s">
        <v>6697</v>
      </c>
      <c r="D68" s="12" t="s">
        <v>6698</v>
      </c>
      <c r="E68" s="13" t="s">
        <v>6443</v>
      </c>
      <c r="F68" s="13">
        <v>8521</v>
      </c>
      <c r="G68" s="24"/>
      <c r="H68" s="15" t="s">
        <v>800</v>
      </c>
      <c r="I68" s="33" t="s">
        <v>6699</v>
      </c>
      <c r="J68" s="522" t="s">
        <v>6699</v>
      </c>
      <c r="K68" s="33" t="s">
        <v>6700</v>
      </c>
      <c r="L68" s="13" t="s">
        <v>6443</v>
      </c>
      <c r="M68" s="13">
        <v>3</v>
      </c>
      <c r="N68" s="14"/>
    </row>
    <row r="69" ht="18.95" customHeight="1" spans="1:14">
      <c r="A69" s="30" t="s">
        <v>72</v>
      </c>
      <c r="B69" s="12" t="s">
        <v>6701</v>
      </c>
      <c r="C69" s="521" t="s">
        <v>6701</v>
      </c>
      <c r="D69" s="12" t="s">
        <v>6702</v>
      </c>
      <c r="E69" s="13" t="s">
        <v>6443</v>
      </c>
      <c r="F69" s="13">
        <v>314</v>
      </c>
      <c r="G69" s="25"/>
      <c r="H69" s="15" t="s">
        <v>6703</v>
      </c>
      <c r="I69" s="33" t="s">
        <v>6704</v>
      </c>
      <c r="J69" s="522" t="s">
        <v>6704</v>
      </c>
      <c r="K69" s="33" t="s">
        <v>6705</v>
      </c>
      <c r="L69" s="13" t="s">
        <v>6443</v>
      </c>
      <c r="M69" s="13">
        <v>0</v>
      </c>
      <c r="N69" s="14"/>
    </row>
    <row r="70" ht="18.95" customHeight="1" spans="1:14">
      <c r="A70" s="30" t="s">
        <v>6706</v>
      </c>
      <c r="B70" s="12" t="s">
        <v>6707</v>
      </c>
      <c r="C70" s="521" t="s">
        <v>6707</v>
      </c>
      <c r="D70" s="12" t="s">
        <v>6708</v>
      </c>
      <c r="E70" s="13" t="s">
        <v>6443</v>
      </c>
      <c r="F70" s="13">
        <v>1366</v>
      </c>
      <c r="G70" s="25"/>
      <c r="H70" s="15" t="s">
        <v>6709</v>
      </c>
      <c r="I70" s="33" t="s">
        <v>6710</v>
      </c>
      <c r="J70" s="522" t="s">
        <v>6710</v>
      </c>
      <c r="K70" s="33" t="s">
        <v>6711</v>
      </c>
      <c r="L70" s="13" t="s">
        <v>6443</v>
      </c>
      <c r="M70" s="13">
        <v>0</v>
      </c>
      <c r="N70" s="14"/>
    </row>
    <row r="71" ht="18.95" customHeight="1" spans="1:14">
      <c r="A71" s="30" t="s">
        <v>74</v>
      </c>
      <c r="B71" s="12" t="s">
        <v>6712</v>
      </c>
      <c r="C71" s="521" t="s">
        <v>6712</v>
      </c>
      <c r="D71" s="12" t="s">
        <v>6713</v>
      </c>
      <c r="E71" s="13" t="s">
        <v>6443</v>
      </c>
      <c r="F71" s="13">
        <v>5626</v>
      </c>
      <c r="G71" s="24"/>
      <c r="H71" s="15" t="s">
        <v>121</v>
      </c>
      <c r="I71" s="33" t="s">
        <v>6714</v>
      </c>
      <c r="J71" s="522" t="s">
        <v>6714</v>
      </c>
      <c r="K71" s="33" t="s">
        <v>6715</v>
      </c>
      <c r="L71" s="13" t="s">
        <v>6443</v>
      </c>
      <c r="M71" s="13">
        <v>9</v>
      </c>
      <c r="N71" s="14"/>
    </row>
    <row r="72" ht="18.95" customHeight="1" spans="1:14">
      <c r="A72" s="30" t="s">
        <v>6716</v>
      </c>
      <c r="B72" s="12" t="s">
        <v>6717</v>
      </c>
      <c r="C72" s="521" t="s">
        <v>6717</v>
      </c>
      <c r="D72" s="12" t="s">
        <v>6718</v>
      </c>
      <c r="E72" s="13" t="s">
        <v>6443</v>
      </c>
      <c r="F72" s="13">
        <v>3465</v>
      </c>
      <c r="G72" s="24"/>
      <c r="H72" s="15" t="s">
        <v>6719</v>
      </c>
      <c r="I72" s="33" t="s">
        <v>6720</v>
      </c>
      <c r="J72" s="522" t="s">
        <v>6720</v>
      </c>
      <c r="K72" s="33" t="s">
        <v>6721</v>
      </c>
      <c r="L72" s="13" t="s">
        <v>6443</v>
      </c>
      <c r="M72" s="13">
        <v>0</v>
      </c>
      <c r="N72" s="14"/>
    </row>
    <row r="73" ht="18.95" customHeight="1" spans="1:14">
      <c r="A73" s="30" t="s">
        <v>76</v>
      </c>
      <c r="B73" s="12" t="s">
        <v>6722</v>
      </c>
      <c r="C73" s="521" t="s">
        <v>6722</v>
      </c>
      <c r="D73" s="12" t="s">
        <v>6723</v>
      </c>
      <c r="E73" s="13" t="s">
        <v>6443</v>
      </c>
      <c r="F73" s="13">
        <v>1713</v>
      </c>
      <c r="G73" s="25"/>
      <c r="H73" s="15" t="s">
        <v>110</v>
      </c>
      <c r="I73" s="33" t="s">
        <v>6724</v>
      </c>
      <c r="J73" s="522" t="s">
        <v>6724</v>
      </c>
      <c r="K73" s="33" t="s">
        <v>6493</v>
      </c>
      <c r="L73" s="13" t="s">
        <v>6443</v>
      </c>
      <c r="M73" s="13">
        <v>0</v>
      </c>
      <c r="N73" s="14"/>
    </row>
    <row r="74" ht="18.95" customHeight="1" spans="1:14">
      <c r="A74" s="30" t="s">
        <v>77</v>
      </c>
      <c r="B74" s="12" t="s">
        <v>6725</v>
      </c>
      <c r="C74" s="521" t="s">
        <v>6725</v>
      </c>
      <c r="D74" s="12" t="s">
        <v>6726</v>
      </c>
      <c r="E74" s="13" t="s">
        <v>6443</v>
      </c>
      <c r="F74" s="13">
        <v>3425</v>
      </c>
      <c r="G74" s="24"/>
      <c r="H74" s="15" t="s">
        <v>6727</v>
      </c>
      <c r="I74" s="33" t="s">
        <v>6728</v>
      </c>
      <c r="J74" s="522" t="s">
        <v>6728</v>
      </c>
      <c r="K74" s="33" t="s">
        <v>6729</v>
      </c>
      <c r="L74" s="13" t="s">
        <v>6443</v>
      </c>
      <c r="M74" s="13">
        <v>157</v>
      </c>
      <c r="N74" s="14"/>
    </row>
    <row r="75" ht="18.95" customHeight="1" spans="1:14">
      <c r="A75" s="30" t="s">
        <v>78</v>
      </c>
      <c r="B75" s="12" t="s">
        <v>6730</v>
      </c>
      <c r="C75" s="521" t="s">
        <v>6730</v>
      </c>
      <c r="D75" s="12" t="s">
        <v>6731</v>
      </c>
      <c r="E75" s="13" t="s">
        <v>6443</v>
      </c>
      <c r="F75" s="13">
        <v>20630</v>
      </c>
      <c r="G75" s="25"/>
      <c r="H75" s="15" t="s">
        <v>122</v>
      </c>
      <c r="I75" s="33" t="s">
        <v>6732</v>
      </c>
      <c r="J75" s="522" t="s">
        <v>6732</v>
      </c>
      <c r="K75" s="33" t="s">
        <v>6733</v>
      </c>
      <c r="L75" s="13" t="s">
        <v>6443</v>
      </c>
      <c r="M75" s="13">
        <v>1485</v>
      </c>
      <c r="N75" s="14"/>
    </row>
    <row r="76" ht="18.95" customHeight="1" spans="1:14">
      <c r="A76" s="30" t="s">
        <v>79</v>
      </c>
      <c r="B76" s="12" t="s">
        <v>6734</v>
      </c>
      <c r="C76" s="521" t="s">
        <v>6734</v>
      </c>
      <c r="D76" s="12" t="s">
        <v>6735</v>
      </c>
      <c r="E76" s="13" t="s">
        <v>6443</v>
      </c>
      <c r="F76" s="13">
        <v>10981</v>
      </c>
      <c r="G76" s="25"/>
      <c r="H76" s="15" t="s">
        <v>101</v>
      </c>
      <c r="I76" s="33" t="s">
        <v>6736</v>
      </c>
      <c r="J76" s="522" t="s">
        <v>6736</v>
      </c>
      <c r="K76" s="33" t="s">
        <v>6453</v>
      </c>
      <c r="L76" s="13" t="s">
        <v>6443</v>
      </c>
      <c r="M76" s="13">
        <v>0</v>
      </c>
      <c r="N76" s="14"/>
    </row>
    <row r="77" ht="18.95" customHeight="1" spans="1:14">
      <c r="A77" s="30" t="s">
        <v>6737</v>
      </c>
      <c r="B77" s="12" t="s">
        <v>6738</v>
      </c>
      <c r="C77" s="521" t="s">
        <v>6738</v>
      </c>
      <c r="D77" s="12" t="s">
        <v>6739</v>
      </c>
      <c r="E77" s="13" t="s">
        <v>6443</v>
      </c>
      <c r="F77" s="13">
        <v>2144</v>
      </c>
      <c r="G77" s="20"/>
      <c r="H77" s="15" t="s">
        <v>102</v>
      </c>
      <c r="I77" s="33" t="s">
        <v>6740</v>
      </c>
      <c r="J77" s="522" t="s">
        <v>6740</v>
      </c>
      <c r="K77" s="33" t="s">
        <v>6457</v>
      </c>
      <c r="L77" s="13" t="s">
        <v>6443</v>
      </c>
      <c r="M77" s="13">
        <v>1437</v>
      </c>
      <c r="N77" s="14"/>
    </row>
    <row r="78" ht="18.95" customHeight="1" spans="1:14">
      <c r="A78" s="30" t="s">
        <v>81</v>
      </c>
      <c r="B78" s="12" t="s">
        <v>6741</v>
      </c>
      <c r="C78" s="521" t="s">
        <v>6741</v>
      </c>
      <c r="D78" s="12" t="s">
        <v>6742</v>
      </c>
      <c r="E78" s="13" t="s">
        <v>6443</v>
      </c>
      <c r="F78" s="13">
        <v>644</v>
      </c>
      <c r="G78" s="20"/>
      <c r="H78" s="15" t="s">
        <v>304</v>
      </c>
      <c r="I78" s="33" t="s">
        <v>6743</v>
      </c>
      <c r="J78" s="522" t="s">
        <v>6743</v>
      </c>
      <c r="K78" s="33" t="s">
        <v>6462</v>
      </c>
      <c r="L78" s="13" t="s">
        <v>6443</v>
      </c>
      <c r="M78" s="13">
        <v>0</v>
      </c>
      <c r="N78" s="14"/>
    </row>
    <row r="79" ht="18.95" customHeight="1" spans="1:14">
      <c r="A79" s="30" t="s">
        <v>82</v>
      </c>
      <c r="B79" s="12" t="s">
        <v>6744</v>
      </c>
      <c r="C79" s="521" t="s">
        <v>6744</v>
      </c>
      <c r="D79" s="12" t="s">
        <v>6745</v>
      </c>
      <c r="E79" s="13" t="s">
        <v>6443</v>
      </c>
      <c r="F79" s="13">
        <v>0</v>
      </c>
      <c r="G79" s="14"/>
      <c r="H79" s="15" t="s">
        <v>6746</v>
      </c>
      <c r="I79" s="33" t="s">
        <v>6747</v>
      </c>
      <c r="J79" s="522" t="s">
        <v>6747</v>
      </c>
      <c r="K79" s="33" t="s">
        <v>6748</v>
      </c>
      <c r="L79" s="13" t="s">
        <v>6443</v>
      </c>
      <c r="M79" s="13">
        <v>48</v>
      </c>
      <c r="N79" s="14"/>
    </row>
    <row r="80" ht="18.95" customHeight="1" spans="1:14">
      <c r="A80" s="30" t="s">
        <v>6749</v>
      </c>
      <c r="B80" s="12" t="s">
        <v>6750</v>
      </c>
      <c r="C80" s="521" t="s">
        <v>6750</v>
      </c>
      <c r="D80" s="12" t="s">
        <v>6751</v>
      </c>
      <c r="E80" s="13" t="s">
        <v>6443</v>
      </c>
      <c r="F80" s="13">
        <v>4699</v>
      </c>
      <c r="G80" s="14"/>
      <c r="H80" s="15" t="s">
        <v>6752</v>
      </c>
      <c r="I80" s="33" t="s">
        <v>6753</v>
      </c>
      <c r="J80" s="522" t="s">
        <v>6753</v>
      </c>
      <c r="K80" s="33" t="s">
        <v>6754</v>
      </c>
      <c r="L80" s="13" t="s">
        <v>6443</v>
      </c>
      <c r="M80" s="13">
        <v>0</v>
      </c>
      <c r="N80" s="14"/>
    </row>
    <row r="81" ht="18.95" customHeight="1" spans="1:14">
      <c r="A81" s="30" t="s">
        <v>84</v>
      </c>
      <c r="B81" s="12" t="s">
        <v>6755</v>
      </c>
      <c r="C81" s="521" t="s">
        <v>6755</v>
      </c>
      <c r="D81" s="12" t="s">
        <v>6756</v>
      </c>
      <c r="E81" s="13" t="s">
        <v>6443</v>
      </c>
      <c r="F81" s="13">
        <v>6147</v>
      </c>
      <c r="G81" s="14"/>
      <c r="H81" s="15" t="s">
        <v>6757</v>
      </c>
      <c r="I81" s="33" t="s">
        <v>6758</v>
      </c>
      <c r="J81" s="522" t="s">
        <v>6758</v>
      </c>
      <c r="K81" s="33" t="s">
        <v>6759</v>
      </c>
      <c r="L81" s="13" t="s">
        <v>6443</v>
      </c>
      <c r="M81" s="13">
        <v>0</v>
      </c>
      <c r="N81" s="14"/>
    </row>
    <row r="82" ht="18.95" customHeight="1" spans="1:14">
      <c r="A82" s="30" t="s">
        <v>85</v>
      </c>
      <c r="B82" s="12" t="s">
        <v>6760</v>
      </c>
      <c r="C82" s="521" t="s">
        <v>6760</v>
      </c>
      <c r="D82" s="12" t="s">
        <v>6761</v>
      </c>
      <c r="E82" s="13" t="s">
        <v>6443</v>
      </c>
      <c r="F82" s="13">
        <v>77</v>
      </c>
      <c r="G82" s="14"/>
      <c r="H82" s="15" t="s">
        <v>6762</v>
      </c>
      <c r="I82" s="33" t="s">
        <v>6763</v>
      </c>
      <c r="J82" s="522" t="s">
        <v>6763</v>
      </c>
      <c r="K82" s="33" t="s">
        <v>6764</v>
      </c>
      <c r="L82" s="13" t="s">
        <v>6443</v>
      </c>
      <c r="M82" s="13">
        <v>0</v>
      </c>
      <c r="N82" s="14"/>
    </row>
    <row r="83" ht="18.95" customHeight="1" spans="1:14">
      <c r="A83" s="34" t="s">
        <v>87</v>
      </c>
      <c r="B83" s="12" t="s">
        <v>6765</v>
      </c>
      <c r="C83" s="521" t="s">
        <v>6765</v>
      </c>
      <c r="D83" s="12" t="s">
        <v>6540</v>
      </c>
      <c r="E83" s="13" t="s">
        <v>6443</v>
      </c>
      <c r="F83" s="13">
        <v>0</v>
      </c>
      <c r="G83" s="14"/>
      <c r="H83" s="15" t="s">
        <v>6766</v>
      </c>
      <c r="I83" s="33" t="s">
        <v>6767</v>
      </c>
      <c r="J83" s="522" t="s">
        <v>6767</v>
      </c>
      <c r="K83" s="33" t="s">
        <v>6768</v>
      </c>
      <c r="L83" s="13" t="s">
        <v>6443</v>
      </c>
      <c r="M83" s="13">
        <v>0</v>
      </c>
      <c r="N83" s="14"/>
    </row>
    <row r="84" ht="18.95" customHeight="1" spans="1:14">
      <c r="A84" s="26" t="s">
        <v>6769</v>
      </c>
      <c r="B84" s="521" t="s">
        <v>6770</v>
      </c>
      <c r="C84" s="521" t="s">
        <v>6771</v>
      </c>
      <c r="D84" s="12" t="s">
        <v>6772</v>
      </c>
      <c r="E84" s="13" t="s">
        <v>6443</v>
      </c>
      <c r="F84" s="13">
        <v>0</v>
      </c>
      <c r="G84" s="14"/>
      <c r="H84" s="15" t="s">
        <v>121</v>
      </c>
      <c r="I84" s="33" t="s">
        <v>6773</v>
      </c>
      <c r="J84" s="522" t="s">
        <v>6773</v>
      </c>
      <c r="K84" s="33" t="s">
        <v>6715</v>
      </c>
      <c r="L84" s="13" t="s">
        <v>6443</v>
      </c>
      <c r="M84" s="13">
        <v>0</v>
      </c>
      <c r="N84" s="14"/>
    </row>
    <row r="85" ht="18.95" customHeight="1" spans="1:14">
      <c r="A85" s="30" t="s">
        <v>6774</v>
      </c>
      <c r="B85" s="12" t="s">
        <v>6775</v>
      </c>
      <c r="C85" s="12" t="s">
        <v>6775</v>
      </c>
      <c r="D85" s="12" t="s">
        <v>6776</v>
      </c>
      <c r="E85" s="13" t="s">
        <v>6443</v>
      </c>
      <c r="F85" s="13">
        <v>0</v>
      </c>
      <c r="G85" s="14"/>
      <c r="H85" s="15" t="s">
        <v>110</v>
      </c>
      <c r="I85" s="33" t="s">
        <v>6777</v>
      </c>
      <c r="J85" s="522" t="s">
        <v>6777</v>
      </c>
      <c r="K85" s="33" t="s">
        <v>6493</v>
      </c>
      <c r="L85" s="13" t="s">
        <v>6443</v>
      </c>
      <c r="M85" s="13">
        <v>0</v>
      </c>
      <c r="N85" s="14"/>
    </row>
    <row r="86" ht="18.95" customHeight="1" spans="1:14">
      <c r="A86" s="30" t="s">
        <v>6778</v>
      </c>
      <c r="B86" s="12" t="s">
        <v>6779</v>
      </c>
      <c r="C86" s="521" t="s">
        <v>6779</v>
      </c>
      <c r="D86" s="12" t="s">
        <v>6780</v>
      </c>
      <c r="E86" s="13" t="s">
        <v>6443</v>
      </c>
      <c r="F86" s="13">
        <v>0</v>
      </c>
      <c r="G86" s="14"/>
      <c r="H86" s="15" t="s">
        <v>123</v>
      </c>
      <c r="I86" s="33" t="s">
        <v>6781</v>
      </c>
      <c r="J86" s="522" t="s">
        <v>6781</v>
      </c>
      <c r="K86" s="33" t="s">
        <v>6782</v>
      </c>
      <c r="L86" s="13" t="s">
        <v>6443</v>
      </c>
      <c r="M86" s="13">
        <v>0</v>
      </c>
      <c r="N86" s="14"/>
    </row>
    <row r="87" ht="18.95" customHeight="1" spans="1:14">
      <c r="A87" s="35" t="s">
        <v>6783</v>
      </c>
      <c r="B87" s="12" t="s">
        <v>6784</v>
      </c>
      <c r="C87" s="521" t="s">
        <v>6784</v>
      </c>
      <c r="D87" s="12" t="s">
        <v>6785</v>
      </c>
      <c r="E87" s="13" t="s">
        <v>6443</v>
      </c>
      <c r="F87" s="13">
        <v>0</v>
      </c>
      <c r="G87" s="14"/>
      <c r="H87" s="15" t="s">
        <v>124</v>
      </c>
      <c r="I87" s="33" t="s">
        <v>6786</v>
      </c>
      <c r="J87" s="522" t="s">
        <v>6786</v>
      </c>
      <c r="K87" s="33" t="s">
        <v>6787</v>
      </c>
      <c r="L87" s="13" t="s">
        <v>6443</v>
      </c>
      <c r="M87" s="13">
        <v>555</v>
      </c>
      <c r="N87" s="14"/>
    </row>
    <row r="88" ht="18.95" customHeight="1" spans="1:14">
      <c r="A88" s="35" t="s">
        <v>6788</v>
      </c>
      <c r="B88" s="12" t="s">
        <v>6789</v>
      </c>
      <c r="C88" s="521" t="s">
        <v>6789</v>
      </c>
      <c r="D88" s="12" t="s">
        <v>6790</v>
      </c>
      <c r="E88" s="13" t="s">
        <v>6443</v>
      </c>
      <c r="F88" s="13">
        <v>0</v>
      </c>
      <c r="G88" s="14"/>
      <c r="H88" s="15" t="s">
        <v>101</v>
      </c>
      <c r="I88" s="33" t="s">
        <v>6791</v>
      </c>
      <c r="J88" s="522" t="s">
        <v>6791</v>
      </c>
      <c r="K88" s="33" t="s">
        <v>6453</v>
      </c>
      <c r="L88" s="13" t="s">
        <v>6443</v>
      </c>
      <c r="M88" s="13">
        <v>125</v>
      </c>
      <c r="N88" s="14"/>
    </row>
    <row r="89" ht="18.95" customHeight="1" spans="1:14">
      <c r="A89" s="35" t="s">
        <v>6792</v>
      </c>
      <c r="B89" s="12" t="s">
        <v>6793</v>
      </c>
      <c r="C89" s="521" t="s">
        <v>6793</v>
      </c>
      <c r="D89" s="12" t="s">
        <v>6794</v>
      </c>
      <c r="E89" s="13" t="s">
        <v>6443</v>
      </c>
      <c r="F89" s="13">
        <v>0</v>
      </c>
      <c r="G89" s="14"/>
      <c r="H89" s="15" t="s">
        <v>102</v>
      </c>
      <c r="I89" s="33" t="s">
        <v>6795</v>
      </c>
      <c r="J89" s="522" t="s">
        <v>6795</v>
      </c>
      <c r="K89" s="33" t="s">
        <v>6457</v>
      </c>
      <c r="L89" s="13" t="s">
        <v>6443</v>
      </c>
      <c r="M89" s="13">
        <v>147</v>
      </c>
      <c r="N89" s="14"/>
    </row>
    <row r="90" ht="18.95" customHeight="1" spans="1:14">
      <c r="A90" s="26" t="s">
        <v>88</v>
      </c>
      <c r="B90" s="12" t="s">
        <v>6796</v>
      </c>
      <c r="C90" s="521" t="s">
        <v>6796</v>
      </c>
      <c r="D90" s="12" t="s">
        <v>554</v>
      </c>
      <c r="E90" s="13" t="s">
        <v>6443</v>
      </c>
      <c r="F90" s="13">
        <v>964</v>
      </c>
      <c r="G90" s="14"/>
      <c r="H90" s="15" t="s">
        <v>304</v>
      </c>
      <c r="I90" s="33" t="s">
        <v>6797</v>
      </c>
      <c r="J90" s="522" t="s">
        <v>6797</v>
      </c>
      <c r="K90" s="33" t="s">
        <v>6462</v>
      </c>
      <c r="L90" s="13" t="s">
        <v>6443</v>
      </c>
      <c r="M90" s="13">
        <v>0</v>
      </c>
      <c r="N90" s="14"/>
    </row>
    <row r="91" ht="18.95" customHeight="1" spans="1:14">
      <c r="A91" s="26" t="s">
        <v>89</v>
      </c>
      <c r="B91" s="12" t="s">
        <v>6798</v>
      </c>
      <c r="C91" s="12" t="s">
        <v>6798</v>
      </c>
      <c r="D91" s="12" t="s">
        <v>6799</v>
      </c>
      <c r="E91" s="13" t="s">
        <v>6443</v>
      </c>
      <c r="F91" s="13">
        <v>403</v>
      </c>
      <c r="G91" s="14"/>
      <c r="H91" s="15" t="s">
        <v>6800</v>
      </c>
      <c r="I91" s="33" t="s">
        <v>6801</v>
      </c>
      <c r="J91" s="522" t="s">
        <v>6801</v>
      </c>
      <c r="K91" s="33" t="s">
        <v>6802</v>
      </c>
      <c r="L91" s="13" t="s">
        <v>6443</v>
      </c>
      <c r="M91" s="13">
        <v>269</v>
      </c>
      <c r="N91" s="14"/>
    </row>
    <row r="92" ht="18.95" customHeight="1" spans="1:14">
      <c r="A92" s="26" t="s">
        <v>90</v>
      </c>
      <c r="B92" s="12" t="s">
        <v>6803</v>
      </c>
      <c r="C92" s="12" t="s">
        <v>6803</v>
      </c>
      <c r="D92" s="12" t="s">
        <v>6804</v>
      </c>
      <c r="E92" s="13" t="s">
        <v>6443</v>
      </c>
      <c r="F92" s="13">
        <v>561</v>
      </c>
      <c r="G92" s="14"/>
      <c r="H92" s="15" t="s">
        <v>6805</v>
      </c>
      <c r="I92" s="33" t="s">
        <v>6806</v>
      </c>
      <c r="J92" s="522" t="s">
        <v>6806</v>
      </c>
      <c r="K92" s="33" t="s">
        <v>6807</v>
      </c>
      <c r="L92" s="13" t="s">
        <v>6443</v>
      </c>
      <c r="M92" s="13">
        <v>0</v>
      </c>
      <c r="N92" s="14"/>
    </row>
    <row r="93" ht="18.95" customHeight="1" spans="1:14">
      <c r="A93" s="26" t="s">
        <v>91</v>
      </c>
      <c r="B93" s="12" t="s">
        <v>6808</v>
      </c>
      <c r="C93" s="521" t="s">
        <v>6808</v>
      </c>
      <c r="D93" s="12" t="s">
        <v>555</v>
      </c>
      <c r="E93" s="13" t="s">
        <v>6443</v>
      </c>
      <c r="F93" s="13">
        <v>0</v>
      </c>
      <c r="G93" s="14"/>
      <c r="H93" s="15" t="s">
        <v>121</v>
      </c>
      <c r="I93" s="33" t="s">
        <v>6809</v>
      </c>
      <c r="J93" s="522" t="s">
        <v>6809</v>
      </c>
      <c r="K93" s="33" t="s">
        <v>6715</v>
      </c>
      <c r="L93" s="13" t="s">
        <v>6443</v>
      </c>
      <c r="M93" s="13">
        <v>10</v>
      </c>
      <c r="N93" s="14"/>
    </row>
    <row r="94" ht="18.95" customHeight="1" spans="1:14">
      <c r="A94" s="26" t="s">
        <v>6810</v>
      </c>
      <c r="B94" s="521" t="s">
        <v>6811</v>
      </c>
      <c r="C94" s="521" t="s">
        <v>6811</v>
      </c>
      <c r="D94" s="36" t="s">
        <v>6812</v>
      </c>
      <c r="E94" s="13" t="s">
        <v>6443</v>
      </c>
      <c r="F94" s="13">
        <v>0</v>
      </c>
      <c r="G94" s="14"/>
      <c r="H94" s="15" t="s">
        <v>110</v>
      </c>
      <c r="I94" s="33" t="s">
        <v>6813</v>
      </c>
      <c r="J94" s="522" t="s">
        <v>6813</v>
      </c>
      <c r="K94" s="33" t="s">
        <v>6493</v>
      </c>
      <c r="L94" s="13" t="s">
        <v>6443</v>
      </c>
      <c r="M94" s="13">
        <v>0</v>
      </c>
      <c r="N94" s="14"/>
    </row>
    <row r="95" ht="18.95" customHeight="1" spans="1:14">
      <c r="A95" s="26" t="s">
        <v>6814</v>
      </c>
      <c r="B95" s="521" t="s">
        <v>6815</v>
      </c>
      <c r="C95" s="521" t="s">
        <v>6816</v>
      </c>
      <c r="D95" s="12" t="s">
        <v>6817</v>
      </c>
      <c r="E95" s="13" t="s">
        <v>6443</v>
      </c>
      <c r="F95" s="13">
        <v>0</v>
      </c>
      <c r="G95" s="14"/>
      <c r="H95" s="15" t="s">
        <v>6818</v>
      </c>
      <c r="I95" s="33" t="s">
        <v>6819</v>
      </c>
      <c r="J95" s="522" t="s">
        <v>6819</v>
      </c>
      <c r="K95" s="33" t="s">
        <v>6820</v>
      </c>
      <c r="L95" s="13" t="s">
        <v>6443</v>
      </c>
      <c r="M95" s="13">
        <v>4</v>
      </c>
      <c r="N95" s="14"/>
    </row>
    <row r="96" ht="18.95" customHeight="1" spans="1:14">
      <c r="A96" s="26" t="s">
        <v>92</v>
      </c>
      <c r="B96" s="521" t="s">
        <v>6821</v>
      </c>
      <c r="C96" s="521" t="s">
        <v>6821</v>
      </c>
      <c r="D96" s="12" t="s">
        <v>6822</v>
      </c>
      <c r="E96" s="13" t="s">
        <v>6443</v>
      </c>
      <c r="F96" s="13">
        <v>0</v>
      </c>
      <c r="G96" s="14"/>
      <c r="H96" s="15" t="s">
        <v>6823</v>
      </c>
      <c r="I96" s="33" t="s">
        <v>6824</v>
      </c>
      <c r="J96" s="522" t="s">
        <v>6824</v>
      </c>
      <c r="K96" s="33" t="s">
        <v>6825</v>
      </c>
      <c r="L96" s="13" t="s">
        <v>6443</v>
      </c>
      <c r="M96" s="13">
        <v>0</v>
      </c>
      <c r="N96" s="14"/>
    </row>
    <row r="97" ht="18.95" customHeight="1" spans="1:14">
      <c r="A97" s="17" t="s">
        <v>96</v>
      </c>
      <c r="B97" s="37" t="str">
        <f>""</f>
        <v/>
      </c>
      <c r="C97" s="524" t="s">
        <v>6826</v>
      </c>
      <c r="D97" s="19" t="s">
        <v>6827</v>
      </c>
      <c r="E97" s="13" t="s">
        <v>6828</v>
      </c>
      <c r="F97" s="13">
        <v>0</v>
      </c>
      <c r="G97" s="14"/>
      <c r="H97" s="15" t="s">
        <v>101</v>
      </c>
      <c r="I97" s="33" t="s">
        <v>6829</v>
      </c>
      <c r="J97" s="522" t="s">
        <v>6829</v>
      </c>
      <c r="K97" s="33" t="s">
        <v>6453</v>
      </c>
      <c r="L97" s="13" t="s">
        <v>6443</v>
      </c>
      <c r="M97" s="13">
        <v>0</v>
      </c>
      <c r="N97" s="14"/>
    </row>
    <row r="98" ht="18.95" customHeight="1" spans="1:14">
      <c r="A98" s="31" t="s">
        <v>6830</v>
      </c>
      <c r="B98" s="12" t="s">
        <v>6826</v>
      </c>
      <c r="C98" s="521" t="s">
        <v>6831</v>
      </c>
      <c r="D98" s="12" t="s">
        <v>6832</v>
      </c>
      <c r="E98" s="13" t="s">
        <v>6828</v>
      </c>
      <c r="F98" s="13">
        <v>0</v>
      </c>
      <c r="G98" s="14"/>
      <c r="H98" s="15" t="s">
        <v>102</v>
      </c>
      <c r="I98" s="33" t="s">
        <v>6833</v>
      </c>
      <c r="J98" s="522" t="s">
        <v>6833</v>
      </c>
      <c r="K98" s="33" t="s">
        <v>6457</v>
      </c>
      <c r="L98" s="13" t="s">
        <v>6443</v>
      </c>
      <c r="M98" s="13">
        <v>0</v>
      </c>
      <c r="N98" s="14"/>
    </row>
    <row r="99" ht="18.95" customHeight="1" spans="1:14">
      <c r="A99" s="31"/>
      <c r="B99" s="521" t="s">
        <v>6834</v>
      </c>
      <c r="C99" s="521" t="s">
        <v>6835</v>
      </c>
      <c r="D99" s="12" t="s">
        <v>6836</v>
      </c>
      <c r="E99" s="13" t="s">
        <v>6828</v>
      </c>
      <c r="F99" s="13">
        <v>0</v>
      </c>
      <c r="G99" s="14"/>
      <c r="H99" s="15" t="s">
        <v>304</v>
      </c>
      <c r="I99" s="33" t="s">
        <v>6837</v>
      </c>
      <c r="J99" s="522" t="s">
        <v>6837</v>
      </c>
      <c r="K99" s="33" t="s">
        <v>6462</v>
      </c>
      <c r="L99" s="13" t="s">
        <v>6443</v>
      </c>
      <c r="M99" s="13">
        <v>0</v>
      </c>
      <c r="N99" s="14"/>
    </row>
    <row r="100" ht="18.95" customHeight="1" spans="1:14">
      <c r="A100" s="31" t="s">
        <v>6838</v>
      </c>
      <c r="B100" s="12" t="s">
        <v>6835</v>
      </c>
      <c r="C100" s="521" t="s">
        <v>6839</v>
      </c>
      <c r="D100" s="12" t="s">
        <v>6840</v>
      </c>
      <c r="E100" s="13" t="s">
        <v>6828</v>
      </c>
      <c r="F100" s="13">
        <v>0</v>
      </c>
      <c r="G100" s="14"/>
      <c r="H100" s="15" t="s">
        <v>6841</v>
      </c>
      <c r="I100" s="33" t="s">
        <v>6842</v>
      </c>
      <c r="J100" s="522" t="s">
        <v>6842</v>
      </c>
      <c r="K100" s="33" t="s">
        <v>6843</v>
      </c>
      <c r="L100" s="13" t="s">
        <v>6443</v>
      </c>
      <c r="M100" s="13">
        <v>0</v>
      </c>
      <c r="N100" s="14"/>
    </row>
    <row r="101" ht="18.95" customHeight="1" spans="1:14">
      <c r="A101" s="31"/>
      <c r="B101" s="521" t="s">
        <v>6834</v>
      </c>
      <c r="C101" s="521" t="s">
        <v>6844</v>
      </c>
      <c r="D101" s="12" t="s">
        <v>6845</v>
      </c>
      <c r="E101" s="13" t="s">
        <v>6828</v>
      </c>
      <c r="F101" s="13"/>
      <c r="G101" s="14"/>
      <c r="H101" s="15" t="s">
        <v>6846</v>
      </c>
      <c r="I101" s="33" t="s">
        <v>6847</v>
      </c>
      <c r="J101" s="522" t="s">
        <v>6847</v>
      </c>
      <c r="K101" s="33" t="s">
        <v>6848</v>
      </c>
      <c r="L101" s="13" t="s">
        <v>6443</v>
      </c>
      <c r="M101" s="13">
        <v>0</v>
      </c>
      <c r="N101" s="14"/>
    </row>
    <row r="102" ht="18.95" customHeight="1" spans="1:14">
      <c r="A102" s="31"/>
      <c r="B102" s="12"/>
      <c r="C102" s="521" t="s">
        <v>6849</v>
      </c>
      <c r="D102" s="12" t="s">
        <v>6850</v>
      </c>
      <c r="E102" s="13" t="s">
        <v>6828</v>
      </c>
      <c r="F102" s="13"/>
      <c r="G102" s="14"/>
      <c r="H102" s="15" t="s">
        <v>6851</v>
      </c>
      <c r="I102" s="33" t="s">
        <v>6852</v>
      </c>
      <c r="J102" s="522" t="s">
        <v>6852</v>
      </c>
      <c r="K102" s="33" t="s">
        <v>6853</v>
      </c>
      <c r="L102" s="13" t="s">
        <v>6443</v>
      </c>
      <c r="M102" s="13">
        <v>0</v>
      </c>
      <c r="N102" s="14"/>
    </row>
    <row r="103" ht="18.95" customHeight="1" spans="1:14">
      <c r="A103" s="31"/>
      <c r="B103" s="12"/>
      <c r="C103" s="521" t="s">
        <v>6854</v>
      </c>
      <c r="D103" s="12" t="s">
        <v>6855</v>
      </c>
      <c r="E103" s="13" t="s">
        <v>6828</v>
      </c>
      <c r="F103" s="13">
        <v>0</v>
      </c>
      <c r="G103" s="14"/>
      <c r="H103" s="15" t="s">
        <v>121</v>
      </c>
      <c r="I103" s="33" t="s">
        <v>6856</v>
      </c>
      <c r="J103" s="522" t="s">
        <v>6856</v>
      </c>
      <c r="K103" s="33" t="s">
        <v>6715</v>
      </c>
      <c r="L103" s="13" t="s">
        <v>6443</v>
      </c>
      <c r="M103" s="13">
        <v>0</v>
      </c>
      <c r="N103" s="14"/>
    </row>
    <row r="104" ht="18.95" customHeight="1" spans="1:14">
      <c r="A104" s="31" t="s">
        <v>6857</v>
      </c>
      <c r="B104" s="12" t="s">
        <v>6854</v>
      </c>
      <c r="C104" s="521" t="s">
        <v>6858</v>
      </c>
      <c r="D104" s="12" t="s">
        <v>6859</v>
      </c>
      <c r="E104" s="13" t="s">
        <v>6828</v>
      </c>
      <c r="F104" s="13">
        <v>0</v>
      </c>
      <c r="G104" s="14"/>
      <c r="H104" s="15" t="s">
        <v>110</v>
      </c>
      <c r="I104" s="33" t="s">
        <v>6860</v>
      </c>
      <c r="J104" s="522" t="s">
        <v>6860</v>
      </c>
      <c r="K104" s="33" t="s">
        <v>6493</v>
      </c>
      <c r="L104" s="13" t="s">
        <v>6443</v>
      </c>
      <c r="M104" s="13">
        <v>0</v>
      </c>
      <c r="N104" s="14"/>
    </row>
    <row r="105" ht="18.95" customHeight="1" spans="1:14">
      <c r="A105" s="31" t="s">
        <v>6861</v>
      </c>
      <c r="B105" s="12" t="s">
        <v>6858</v>
      </c>
      <c r="C105" s="521" t="s">
        <v>6862</v>
      </c>
      <c r="D105" s="12" t="s">
        <v>6863</v>
      </c>
      <c r="E105" s="13" t="s">
        <v>6828</v>
      </c>
      <c r="F105" s="13">
        <v>0</v>
      </c>
      <c r="G105" s="14"/>
      <c r="H105" s="15" t="s">
        <v>6864</v>
      </c>
      <c r="I105" s="33" t="s">
        <v>6865</v>
      </c>
      <c r="J105" s="522" t="s">
        <v>6865</v>
      </c>
      <c r="K105" s="33" t="s">
        <v>6866</v>
      </c>
      <c r="L105" s="13" t="s">
        <v>6443</v>
      </c>
      <c r="M105" s="13">
        <v>0</v>
      </c>
      <c r="N105" s="14"/>
    </row>
    <row r="106" ht="18.95" customHeight="1" spans="1:14">
      <c r="A106" s="31" t="s">
        <v>6867</v>
      </c>
      <c r="B106" s="12" t="s">
        <v>6862</v>
      </c>
      <c r="C106" s="521" t="s">
        <v>6868</v>
      </c>
      <c r="D106" s="12" t="s">
        <v>6869</v>
      </c>
      <c r="E106" s="13" t="s">
        <v>6828</v>
      </c>
      <c r="F106" s="13">
        <v>0</v>
      </c>
      <c r="G106" s="14"/>
      <c r="H106" s="15" t="s">
        <v>125</v>
      </c>
      <c r="I106" s="33" t="s">
        <v>6870</v>
      </c>
      <c r="J106" s="522" t="s">
        <v>6870</v>
      </c>
      <c r="K106" s="33" t="s">
        <v>6871</v>
      </c>
      <c r="L106" s="13" t="s">
        <v>6443</v>
      </c>
      <c r="M106" s="13">
        <v>373</v>
      </c>
      <c r="N106" s="14"/>
    </row>
    <row r="107" ht="18.95" customHeight="1" spans="1:14">
      <c r="A107" s="31" t="s">
        <v>6872</v>
      </c>
      <c r="B107" s="12" t="s">
        <v>6868</v>
      </c>
      <c r="C107" s="521" t="s">
        <v>6873</v>
      </c>
      <c r="D107" s="12" t="s">
        <v>6874</v>
      </c>
      <c r="E107" s="13" t="s">
        <v>6828</v>
      </c>
      <c r="F107" s="13">
        <v>0</v>
      </c>
      <c r="G107" s="14"/>
      <c r="H107" s="15" t="s">
        <v>101</v>
      </c>
      <c r="I107" s="33" t="s">
        <v>6875</v>
      </c>
      <c r="J107" s="522" t="s">
        <v>6875</v>
      </c>
      <c r="K107" s="33" t="s">
        <v>6453</v>
      </c>
      <c r="L107" s="13" t="s">
        <v>6443</v>
      </c>
      <c r="M107" s="13">
        <v>307</v>
      </c>
      <c r="N107" s="14"/>
    </row>
    <row r="108" ht="18.95" customHeight="1" spans="1:14">
      <c r="A108" s="31"/>
      <c r="B108" s="521" t="s">
        <v>6834</v>
      </c>
      <c r="C108" s="521" t="s">
        <v>6876</v>
      </c>
      <c r="D108" s="12" t="s">
        <v>6877</v>
      </c>
      <c r="E108" s="13" t="s">
        <v>6828</v>
      </c>
      <c r="F108" s="13">
        <v>0</v>
      </c>
      <c r="G108" s="14"/>
      <c r="H108" s="15" t="s">
        <v>102</v>
      </c>
      <c r="I108" s="33" t="s">
        <v>6878</v>
      </c>
      <c r="J108" s="522" t="s">
        <v>6878</v>
      </c>
      <c r="K108" s="33" t="s">
        <v>6457</v>
      </c>
      <c r="L108" s="13" t="s">
        <v>6443</v>
      </c>
      <c r="M108" s="13">
        <v>57</v>
      </c>
      <c r="N108" s="14"/>
    </row>
    <row r="109" ht="18.95" customHeight="1" spans="1:14">
      <c r="A109" s="31"/>
      <c r="B109" s="521" t="s">
        <v>6834</v>
      </c>
      <c r="C109" s="521" t="s">
        <v>6879</v>
      </c>
      <c r="D109" s="12" t="s">
        <v>6880</v>
      </c>
      <c r="E109" s="13" t="s">
        <v>6828</v>
      </c>
      <c r="F109" s="13">
        <v>0</v>
      </c>
      <c r="G109" s="14"/>
      <c r="H109" s="15" t="s">
        <v>304</v>
      </c>
      <c r="I109" s="33" t="s">
        <v>6881</v>
      </c>
      <c r="J109" s="522" t="s">
        <v>6881</v>
      </c>
      <c r="K109" s="33" t="s">
        <v>6462</v>
      </c>
      <c r="L109" s="13" t="s">
        <v>6443</v>
      </c>
      <c r="M109" s="13">
        <v>0</v>
      </c>
      <c r="N109" s="14"/>
    </row>
    <row r="110" ht="18.95" customHeight="1" spans="1:14">
      <c r="A110" s="31" t="s">
        <v>6882</v>
      </c>
      <c r="B110" s="12" t="s">
        <v>6879</v>
      </c>
      <c r="C110" s="521" t="s">
        <v>6883</v>
      </c>
      <c r="D110" s="12" t="s">
        <v>6884</v>
      </c>
      <c r="E110" s="13" t="s">
        <v>6828</v>
      </c>
      <c r="F110" s="13">
        <v>0</v>
      </c>
      <c r="G110" s="14"/>
      <c r="H110" s="15" t="s">
        <v>6885</v>
      </c>
      <c r="I110" s="33" t="s">
        <v>6886</v>
      </c>
      <c r="J110" s="522" t="s">
        <v>6886</v>
      </c>
      <c r="K110" s="33" t="s">
        <v>6887</v>
      </c>
      <c r="L110" s="13" t="s">
        <v>6443</v>
      </c>
      <c r="M110" s="13">
        <v>0</v>
      </c>
      <c r="N110" s="14"/>
    </row>
    <row r="111" ht="18.95" customHeight="1" spans="1:14">
      <c r="A111" s="31" t="s">
        <v>6888</v>
      </c>
      <c r="B111" s="12" t="s">
        <v>6883</v>
      </c>
      <c r="C111" s="521" t="s">
        <v>6889</v>
      </c>
      <c r="D111" s="12" t="s">
        <v>6890</v>
      </c>
      <c r="E111" s="13" t="s">
        <v>6828</v>
      </c>
      <c r="F111" s="13">
        <v>13</v>
      </c>
      <c r="G111" s="14"/>
      <c r="H111" s="15" t="s">
        <v>6891</v>
      </c>
      <c r="I111" s="33" t="s">
        <v>6892</v>
      </c>
      <c r="J111" s="522" t="s">
        <v>6892</v>
      </c>
      <c r="K111" s="33" t="s">
        <v>6893</v>
      </c>
      <c r="L111" s="13" t="s">
        <v>6443</v>
      </c>
      <c r="M111" s="13">
        <v>0</v>
      </c>
      <c r="N111" s="14"/>
    </row>
    <row r="112" ht="18.95" customHeight="1" spans="1:14">
      <c r="A112" s="31"/>
      <c r="B112" s="521" t="s">
        <v>6834</v>
      </c>
      <c r="C112" s="521" t="s">
        <v>6894</v>
      </c>
      <c r="D112" s="12" t="s">
        <v>6895</v>
      </c>
      <c r="E112" s="13" t="s">
        <v>6828</v>
      </c>
      <c r="F112" s="13">
        <v>206</v>
      </c>
      <c r="G112" s="14"/>
      <c r="H112" s="15" t="s">
        <v>270</v>
      </c>
      <c r="I112" s="33" t="s">
        <v>6896</v>
      </c>
      <c r="J112" s="522" t="s">
        <v>6896</v>
      </c>
      <c r="K112" s="33" t="s">
        <v>6897</v>
      </c>
      <c r="L112" s="13" t="s">
        <v>6443</v>
      </c>
      <c r="M112" s="13">
        <v>1</v>
      </c>
      <c r="N112" s="14"/>
    </row>
    <row r="113" ht="18.95" customHeight="1" spans="1:14">
      <c r="A113" s="31"/>
      <c r="B113" s="521" t="s">
        <v>6834</v>
      </c>
      <c r="C113" s="521" t="s">
        <v>6898</v>
      </c>
      <c r="D113" s="12" t="s">
        <v>6899</v>
      </c>
      <c r="E113" s="13" t="s">
        <v>6828</v>
      </c>
      <c r="F113" s="13">
        <v>0</v>
      </c>
      <c r="G113" s="14"/>
      <c r="H113" s="15" t="s">
        <v>6900</v>
      </c>
      <c r="I113" s="33" t="s">
        <v>6901</v>
      </c>
      <c r="J113" s="522" t="s">
        <v>6901</v>
      </c>
      <c r="K113" s="33" t="s">
        <v>6902</v>
      </c>
      <c r="L113" s="13" t="s">
        <v>6443</v>
      </c>
      <c r="M113" s="13">
        <v>0</v>
      </c>
      <c r="N113" s="14"/>
    </row>
    <row r="114" ht="18.95" customHeight="1" spans="1:14">
      <c r="A114" s="31"/>
      <c r="B114" s="521" t="s">
        <v>6834</v>
      </c>
      <c r="C114" s="521" t="s">
        <v>6903</v>
      </c>
      <c r="D114" s="12" t="s">
        <v>6904</v>
      </c>
      <c r="E114" s="13" t="s">
        <v>6828</v>
      </c>
      <c r="F114" s="13"/>
      <c r="G114" s="14"/>
      <c r="H114" s="15" t="s">
        <v>6905</v>
      </c>
      <c r="I114" s="33" t="s">
        <v>6906</v>
      </c>
      <c r="J114" s="522" t="s">
        <v>6906</v>
      </c>
      <c r="K114" s="33" t="s">
        <v>6907</v>
      </c>
      <c r="L114" s="13" t="s">
        <v>6443</v>
      </c>
      <c r="M114" s="13">
        <v>0</v>
      </c>
      <c r="N114" s="14"/>
    </row>
    <row r="115" ht="18.95" customHeight="1" spans="1:14">
      <c r="A115" s="31"/>
      <c r="B115" s="12"/>
      <c r="C115" s="521" t="s">
        <v>6908</v>
      </c>
      <c r="D115" s="12" t="s">
        <v>6909</v>
      </c>
      <c r="E115" s="13" t="s">
        <v>6828</v>
      </c>
      <c r="F115" s="13"/>
      <c r="G115" s="14"/>
      <c r="H115" s="15" t="s">
        <v>6910</v>
      </c>
      <c r="I115" s="33" t="s">
        <v>6911</v>
      </c>
      <c r="J115" s="522" t="s">
        <v>6911</v>
      </c>
      <c r="K115" s="33" t="s">
        <v>6912</v>
      </c>
      <c r="L115" s="13" t="s">
        <v>6443</v>
      </c>
      <c r="M115" s="13">
        <v>0</v>
      </c>
      <c r="N115" s="14"/>
    </row>
    <row r="116" ht="18.95" customHeight="1" spans="1:14">
      <c r="A116" s="31"/>
      <c r="B116" s="12"/>
      <c r="C116" s="521" t="s">
        <v>6913</v>
      </c>
      <c r="D116" s="12" t="s">
        <v>6914</v>
      </c>
      <c r="E116" s="13" t="s">
        <v>6828</v>
      </c>
      <c r="F116" s="13">
        <v>0</v>
      </c>
      <c r="G116" s="14"/>
      <c r="H116" s="15" t="s">
        <v>6915</v>
      </c>
      <c r="I116" s="33" t="s">
        <v>6916</v>
      </c>
      <c r="J116" s="522" t="s">
        <v>6916</v>
      </c>
      <c r="K116" s="33" t="s">
        <v>6917</v>
      </c>
      <c r="L116" s="13" t="s">
        <v>6443</v>
      </c>
      <c r="M116" s="13">
        <v>0</v>
      </c>
      <c r="N116" s="14"/>
    </row>
    <row r="117" ht="18.95" customHeight="1" spans="1:14">
      <c r="A117" s="31" t="s">
        <v>6918</v>
      </c>
      <c r="B117" s="12" t="s">
        <v>6913</v>
      </c>
      <c r="C117" s="521" t="s">
        <v>6919</v>
      </c>
      <c r="D117" s="12" t="s">
        <v>6920</v>
      </c>
      <c r="E117" s="13" t="s">
        <v>6828</v>
      </c>
      <c r="F117" s="13">
        <v>176</v>
      </c>
      <c r="G117" s="14"/>
      <c r="H117" s="15" t="s">
        <v>6921</v>
      </c>
      <c r="I117" s="33" t="s">
        <v>6922</v>
      </c>
      <c r="J117" s="522" t="s">
        <v>6922</v>
      </c>
      <c r="K117" s="33" t="s">
        <v>6923</v>
      </c>
      <c r="L117" s="13" t="s">
        <v>6443</v>
      </c>
      <c r="M117" s="13">
        <v>8</v>
      </c>
      <c r="N117" s="14"/>
    </row>
    <row r="118" ht="18.95" customHeight="1" spans="1:14">
      <c r="A118" s="31"/>
      <c r="B118" s="521" t="s">
        <v>6834</v>
      </c>
      <c r="C118" s="521" t="s">
        <v>6924</v>
      </c>
      <c r="D118" s="12" t="s">
        <v>6925</v>
      </c>
      <c r="E118" s="13" t="s">
        <v>6828</v>
      </c>
      <c r="F118" s="13">
        <v>18</v>
      </c>
      <c r="G118" s="14"/>
      <c r="H118" s="15" t="s">
        <v>6926</v>
      </c>
      <c r="I118" s="33" t="s">
        <v>6927</v>
      </c>
      <c r="J118" s="522" t="s">
        <v>6927</v>
      </c>
      <c r="K118" s="33" t="s">
        <v>6928</v>
      </c>
      <c r="L118" s="13" t="s">
        <v>6443</v>
      </c>
      <c r="M118" s="13">
        <v>0</v>
      </c>
      <c r="N118" s="14"/>
    </row>
    <row r="119" ht="18.95" customHeight="1" spans="1:14">
      <c r="A119" s="31" t="s">
        <v>6929</v>
      </c>
      <c r="B119" s="12" t="s">
        <v>6924</v>
      </c>
      <c r="C119" s="521" t="s">
        <v>6930</v>
      </c>
      <c r="D119" s="12" t="s">
        <v>6931</v>
      </c>
      <c r="E119" s="13" t="s">
        <v>6828</v>
      </c>
      <c r="F119" s="13">
        <v>0</v>
      </c>
      <c r="G119" s="14"/>
      <c r="H119" s="15" t="s">
        <v>110</v>
      </c>
      <c r="I119" s="33" t="s">
        <v>6932</v>
      </c>
      <c r="J119" s="522" t="s">
        <v>6932</v>
      </c>
      <c r="K119" s="33" t="s">
        <v>6493</v>
      </c>
      <c r="L119" s="13" t="s">
        <v>6443</v>
      </c>
      <c r="M119" s="13">
        <v>0</v>
      </c>
      <c r="N119" s="14"/>
    </row>
    <row r="120" ht="18.95" customHeight="1" spans="1:14">
      <c r="A120" s="31" t="s">
        <v>6933</v>
      </c>
      <c r="B120" s="12" t="s">
        <v>6930</v>
      </c>
      <c r="C120" s="521" t="s">
        <v>6934</v>
      </c>
      <c r="D120" s="12" t="s">
        <v>6935</v>
      </c>
      <c r="E120" s="13" t="s">
        <v>6828</v>
      </c>
      <c r="F120" s="13">
        <v>0</v>
      </c>
      <c r="G120" s="14"/>
      <c r="H120" s="15" t="s">
        <v>6936</v>
      </c>
      <c r="I120" s="33" t="s">
        <v>6937</v>
      </c>
      <c r="J120" s="522" t="s">
        <v>6937</v>
      </c>
      <c r="K120" s="33" t="s">
        <v>6938</v>
      </c>
      <c r="L120" s="13" t="s">
        <v>6443</v>
      </c>
      <c r="M120" s="13">
        <v>0</v>
      </c>
      <c r="N120" s="14"/>
    </row>
    <row r="121" ht="18.95" customHeight="1" spans="1:14">
      <c r="A121" s="31" t="s">
        <v>6939</v>
      </c>
      <c r="B121" s="12" t="s">
        <v>6934</v>
      </c>
      <c r="C121" s="521" t="s">
        <v>6940</v>
      </c>
      <c r="D121" s="12" t="s">
        <v>6941</v>
      </c>
      <c r="E121" s="13" t="s">
        <v>6828</v>
      </c>
      <c r="F121" s="13">
        <v>18</v>
      </c>
      <c r="G121" s="14"/>
      <c r="H121" s="15" t="s">
        <v>127</v>
      </c>
      <c r="I121" s="33" t="s">
        <v>6942</v>
      </c>
      <c r="J121" s="522" t="s">
        <v>6942</v>
      </c>
      <c r="K121" s="33" t="s">
        <v>6943</v>
      </c>
      <c r="L121" s="13" t="s">
        <v>6443</v>
      </c>
      <c r="M121" s="13">
        <v>437</v>
      </c>
      <c r="N121" s="14"/>
    </row>
    <row r="122" ht="18.95" customHeight="1" spans="1:14">
      <c r="A122" s="31" t="s">
        <v>6944</v>
      </c>
      <c r="B122" s="12" t="s">
        <v>6940</v>
      </c>
      <c r="C122" s="521" t="s">
        <v>6945</v>
      </c>
      <c r="D122" s="12" t="s">
        <v>6946</v>
      </c>
      <c r="E122" s="13" t="s">
        <v>6828</v>
      </c>
      <c r="F122" s="13">
        <v>0</v>
      </c>
      <c r="G122" s="14"/>
      <c r="H122" s="15" t="s">
        <v>101</v>
      </c>
      <c r="I122" s="33" t="s">
        <v>6947</v>
      </c>
      <c r="J122" s="522" t="s">
        <v>6947</v>
      </c>
      <c r="K122" s="33" t="s">
        <v>6453</v>
      </c>
      <c r="L122" s="13" t="s">
        <v>6443</v>
      </c>
      <c r="M122" s="13">
        <v>336</v>
      </c>
      <c r="N122" s="14"/>
    </row>
    <row r="123" ht="18.95" customHeight="1" spans="1:14">
      <c r="A123" s="31" t="s">
        <v>6948</v>
      </c>
      <c r="B123" s="12" t="s">
        <v>6945</v>
      </c>
      <c r="C123" s="521" t="s">
        <v>6949</v>
      </c>
      <c r="D123" s="12" t="s">
        <v>6950</v>
      </c>
      <c r="E123" s="13" t="s">
        <v>6828</v>
      </c>
      <c r="F123" s="13">
        <v>0</v>
      </c>
      <c r="G123" s="14"/>
      <c r="H123" s="15" t="s">
        <v>102</v>
      </c>
      <c r="I123" s="33" t="s">
        <v>6951</v>
      </c>
      <c r="J123" s="522" t="s">
        <v>6951</v>
      </c>
      <c r="K123" s="33" t="s">
        <v>6457</v>
      </c>
      <c r="L123" s="13" t="s">
        <v>6443</v>
      </c>
      <c r="M123" s="13">
        <v>101</v>
      </c>
      <c r="N123" s="14"/>
    </row>
    <row r="124" ht="18.95" customHeight="1" spans="1:14">
      <c r="A124" s="31" t="s">
        <v>6952</v>
      </c>
      <c r="B124" s="12" t="s">
        <v>6949</v>
      </c>
      <c r="C124" s="521" t="s">
        <v>6953</v>
      </c>
      <c r="D124" s="12" t="s">
        <v>6954</v>
      </c>
      <c r="E124" s="13" t="s">
        <v>6828</v>
      </c>
      <c r="F124" s="13">
        <v>0</v>
      </c>
      <c r="G124" s="14"/>
      <c r="H124" s="15" t="s">
        <v>304</v>
      </c>
      <c r="I124" s="33" t="s">
        <v>6955</v>
      </c>
      <c r="J124" s="522" t="s">
        <v>6955</v>
      </c>
      <c r="K124" s="33" t="s">
        <v>6462</v>
      </c>
      <c r="L124" s="13" t="s">
        <v>6443</v>
      </c>
      <c r="M124" s="13">
        <v>0</v>
      </c>
      <c r="N124" s="14"/>
    </row>
    <row r="125" ht="18.95" customHeight="1" spans="1:14">
      <c r="A125" s="31" t="s">
        <v>6956</v>
      </c>
      <c r="B125" s="12" t="s">
        <v>6953</v>
      </c>
      <c r="C125" s="521" t="s">
        <v>6957</v>
      </c>
      <c r="D125" s="12" t="s">
        <v>6958</v>
      </c>
      <c r="E125" s="13" t="s">
        <v>6828</v>
      </c>
      <c r="F125" s="13">
        <v>0</v>
      </c>
      <c r="G125" s="14"/>
      <c r="H125" s="15" t="s">
        <v>128</v>
      </c>
      <c r="I125" s="33" t="s">
        <v>6959</v>
      </c>
      <c r="J125" s="522" t="s">
        <v>6959</v>
      </c>
      <c r="K125" s="33" t="s">
        <v>6960</v>
      </c>
      <c r="L125" s="13" t="s">
        <v>6443</v>
      </c>
      <c r="M125" s="13">
        <v>0</v>
      </c>
      <c r="N125" s="14"/>
    </row>
    <row r="126" ht="18.95" customHeight="1" spans="1:14">
      <c r="A126" s="31" t="s">
        <v>6961</v>
      </c>
      <c r="B126" s="12" t="s">
        <v>6957</v>
      </c>
      <c r="C126" s="521" t="s">
        <v>6962</v>
      </c>
      <c r="D126" s="12" t="s">
        <v>6963</v>
      </c>
      <c r="E126" s="13" t="s">
        <v>6828</v>
      </c>
      <c r="F126" s="13">
        <v>46</v>
      </c>
      <c r="G126" s="14"/>
      <c r="H126" s="15" t="s">
        <v>6964</v>
      </c>
      <c r="I126" s="33" t="s">
        <v>6965</v>
      </c>
      <c r="J126" s="522" t="s">
        <v>6965</v>
      </c>
      <c r="K126" s="33" t="s">
        <v>6966</v>
      </c>
      <c r="L126" s="13" t="s">
        <v>6443</v>
      </c>
      <c r="M126" s="13">
        <v>0</v>
      </c>
      <c r="N126" s="14"/>
    </row>
    <row r="127" ht="18.95" customHeight="1" spans="1:14">
      <c r="A127" s="31" t="s">
        <v>6967</v>
      </c>
      <c r="B127" s="12" t="s">
        <v>6962</v>
      </c>
      <c r="C127" s="521" t="s">
        <v>6968</v>
      </c>
      <c r="D127" s="12" t="s">
        <v>6969</v>
      </c>
      <c r="E127" s="13" t="s">
        <v>6828</v>
      </c>
      <c r="F127" s="13">
        <v>96</v>
      </c>
      <c r="G127" s="14"/>
      <c r="H127" s="15" t="s">
        <v>6970</v>
      </c>
      <c r="I127" s="33" t="s">
        <v>6971</v>
      </c>
      <c r="J127" s="522" t="s">
        <v>6971</v>
      </c>
      <c r="K127" s="33" t="s">
        <v>6972</v>
      </c>
      <c r="L127" s="13" t="s">
        <v>6443</v>
      </c>
      <c r="M127" s="13">
        <v>0</v>
      </c>
      <c r="N127" s="14"/>
    </row>
    <row r="128" ht="18.95" customHeight="1" spans="1:14">
      <c r="A128" s="31" t="s">
        <v>6973</v>
      </c>
      <c r="B128" s="12" t="s">
        <v>6968</v>
      </c>
      <c r="C128" s="521" t="s">
        <v>6974</v>
      </c>
      <c r="D128" s="12" t="s">
        <v>6975</v>
      </c>
      <c r="E128" s="13" t="s">
        <v>6828</v>
      </c>
      <c r="F128" s="13">
        <v>21750</v>
      </c>
      <c r="G128" s="14"/>
      <c r="H128" s="15" t="s">
        <v>110</v>
      </c>
      <c r="I128" s="33" t="s">
        <v>6976</v>
      </c>
      <c r="J128" s="522" t="s">
        <v>6976</v>
      </c>
      <c r="K128" s="33" t="s">
        <v>6493</v>
      </c>
      <c r="L128" s="13" t="s">
        <v>6443</v>
      </c>
      <c r="M128" s="13">
        <v>0</v>
      </c>
      <c r="N128" s="14"/>
    </row>
    <row r="129" ht="18.95" customHeight="1" spans="1:14">
      <c r="A129" s="31" t="s">
        <v>6977</v>
      </c>
      <c r="B129" s="12" t="s">
        <v>6974</v>
      </c>
      <c r="C129" s="521" t="s">
        <v>6978</v>
      </c>
      <c r="D129" s="12" t="s">
        <v>6979</v>
      </c>
      <c r="E129" s="13" t="s">
        <v>6828</v>
      </c>
      <c r="F129" s="13">
        <v>19601</v>
      </c>
      <c r="G129" s="14"/>
      <c r="H129" s="15" t="s">
        <v>802</v>
      </c>
      <c r="I129" s="33" t="s">
        <v>6980</v>
      </c>
      <c r="J129" s="522" t="s">
        <v>6980</v>
      </c>
      <c r="K129" s="33" t="s">
        <v>6981</v>
      </c>
      <c r="L129" s="13" t="s">
        <v>6443</v>
      </c>
      <c r="M129" s="13">
        <v>0</v>
      </c>
      <c r="N129" s="14"/>
    </row>
    <row r="130" ht="18.95" customHeight="1" spans="1:14">
      <c r="A130" s="31" t="s">
        <v>538</v>
      </c>
      <c r="B130" s="12" t="s">
        <v>6978</v>
      </c>
      <c r="C130" s="521" t="s">
        <v>6982</v>
      </c>
      <c r="D130" s="12" t="s">
        <v>6983</v>
      </c>
      <c r="E130" s="13" t="s">
        <v>6828</v>
      </c>
      <c r="F130" s="13">
        <v>0</v>
      </c>
      <c r="G130" s="14"/>
      <c r="H130" s="15"/>
      <c r="I130" s="33"/>
      <c r="J130" s="522" t="s">
        <v>6984</v>
      </c>
      <c r="K130" s="33" t="s">
        <v>6985</v>
      </c>
      <c r="L130" s="13" t="s">
        <v>6443</v>
      </c>
      <c r="M130" s="13"/>
      <c r="N130" s="14"/>
    </row>
    <row r="131" ht="18.95" customHeight="1" spans="1:14">
      <c r="A131" s="31" t="s">
        <v>543</v>
      </c>
      <c r="B131" s="12" t="s">
        <v>6982</v>
      </c>
      <c r="C131" s="521" t="s">
        <v>6986</v>
      </c>
      <c r="D131" s="12" t="s">
        <v>6987</v>
      </c>
      <c r="E131" s="13" t="s">
        <v>6828</v>
      </c>
      <c r="F131" s="13">
        <v>0</v>
      </c>
      <c r="G131" s="14"/>
      <c r="H131" s="15"/>
      <c r="I131" s="522" t="s">
        <v>6988</v>
      </c>
      <c r="J131" s="522" t="s">
        <v>6989</v>
      </c>
      <c r="K131" s="33" t="s">
        <v>6453</v>
      </c>
      <c r="L131" s="13" t="s">
        <v>6443</v>
      </c>
      <c r="M131" s="13"/>
      <c r="N131" s="14"/>
    </row>
    <row r="132" ht="18.95" customHeight="1" spans="1:14">
      <c r="A132" s="31" t="s">
        <v>6990</v>
      </c>
      <c r="B132" s="12" t="s">
        <v>6986</v>
      </c>
      <c r="C132" s="521" t="s">
        <v>6991</v>
      </c>
      <c r="D132" s="12" t="s">
        <v>6992</v>
      </c>
      <c r="E132" s="13" t="s">
        <v>6828</v>
      </c>
      <c r="F132" s="13">
        <v>438</v>
      </c>
      <c r="G132" s="14"/>
      <c r="H132" s="15"/>
      <c r="I132" s="522" t="s">
        <v>6988</v>
      </c>
      <c r="J132" s="522" t="s">
        <v>6993</v>
      </c>
      <c r="K132" s="33" t="s">
        <v>6457</v>
      </c>
      <c r="L132" s="13" t="s">
        <v>6443</v>
      </c>
      <c r="M132" s="13"/>
      <c r="N132" s="14"/>
    </row>
    <row r="133" ht="18.95" customHeight="1" spans="1:14">
      <c r="A133" s="31"/>
      <c r="B133" s="521" t="s">
        <v>6834</v>
      </c>
      <c r="C133" s="521" t="s">
        <v>6994</v>
      </c>
      <c r="D133" s="12" t="s">
        <v>6995</v>
      </c>
      <c r="E133" s="13" t="s">
        <v>6828</v>
      </c>
      <c r="F133" s="13">
        <v>328</v>
      </c>
      <c r="G133" s="14"/>
      <c r="H133" s="15"/>
      <c r="I133" s="522" t="s">
        <v>6988</v>
      </c>
      <c r="J133" s="522" t="s">
        <v>6996</v>
      </c>
      <c r="K133" s="33" t="s">
        <v>6462</v>
      </c>
      <c r="L133" s="13" t="s">
        <v>6443</v>
      </c>
      <c r="M133" s="13"/>
      <c r="N133" s="14"/>
    </row>
    <row r="134" ht="18.95" customHeight="1" spans="1:14">
      <c r="A134" s="31"/>
      <c r="B134" s="521" t="s">
        <v>6834</v>
      </c>
      <c r="C134" s="521" t="s">
        <v>6997</v>
      </c>
      <c r="D134" s="12" t="s">
        <v>6998</v>
      </c>
      <c r="E134" s="13" t="s">
        <v>6828</v>
      </c>
      <c r="F134" s="13">
        <v>0</v>
      </c>
      <c r="G134" s="14"/>
      <c r="H134" s="15"/>
      <c r="I134" s="522" t="s">
        <v>6988</v>
      </c>
      <c r="J134" s="522" t="s">
        <v>6999</v>
      </c>
      <c r="K134" s="33" t="s">
        <v>7000</v>
      </c>
      <c r="L134" s="13" t="s">
        <v>6443</v>
      </c>
      <c r="M134" s="13"/>
      <c r="N134" s="14"/>
    </row>
    <row r="135" ht="18.95" customHeight="1" spans="1:14">
      <c r="A135" s="31" t="s">
        <v>7001</v>
      </c>
      <c r="B135" s="12" t="s">
        <v>6997</v>
      </c>
      <c r="C135" s="521" t="s">
        <v>7002</v>
      </c>
      <c r="D135" s="12" t="s">
        <v>7003</v>
      </c>
      <c r="E135" s="13" t="s">
        <v>6828</v>
      </c>
      <c r="F135" s="13">
        <v>1383</v>
      </c>
      <c r="G135" s="38"/>
      <c r="H135" s="15"/>
      <c r="I135" s="522" t="s">
        <v>6988</v>
      </c>
      <c r="J135" s="522" t="s">
        <v>7004</v>
      </c>
      <c r="K135" s="33" t="s">
        <v>7005</v>
      </c>
      <c r="L135" s="13" t="s">
        <v>6443</v>
      </c>
      <c r="M135" s="13"/>
      <c r="N135" s="14"/>
    </row>
    <row r="136" ht="18.95" customHeight="1" spans="1:14">
      <c r="A136" s="31" t="s">
        <v>544</v>
      </c>
      <c r="B136" s="12" t="s">
        <v>7002</v>
      </c>
      <c r="C136" s="521" t="s">
        <v>7006</v>
      </c>
      <c r="D136" s="12" t="s">
        <v>7007</v>
      </c>
      <c r="E136" s="13" t="s">
        <v>6828</v>
      </c>
      <c r="F136" s="39">
        <v>0</v>
      </c>
      <c r="G136" s="14"/>
      <c r="H136" s="15"/>
      <c r="I136" s="522" t="s">
        <v>6988</v>
      </c>
      <c r="J136" s="522" t="s">
        <v>7008</v>
      </c>
      <c r="K136" s="33" t="s">
        <v>7009</v>
      </c>
      <c r="L136" s="13" t="s">
        <v>6443</v>
      </c>
      <c r="M136" s="13"/>
      <c r="N136" s="14"/>
    </row>
    <row r="137" ht="18.95" customHeight="1" spans="1:14">
      <c r="A137" s="31"/>
      <c r="B137" s="521" t="s">
        <v>6834</v>
      </c>
      <c r="C137" s="521" t="s">
        <v>7010</v>
      </c>
      <c r="D137" s="12" t="s">
        <v>7011</v>
      </c>
      <c r="E137" s="13" t="s">
        <v>6828</v>
      </c>
      <c r="F137" s="16">
        <v>0</v>
      </c>
      <c r="G137" s="14"/>
      <c r="H137" s="15"/>
      <c r="I137" s="522" t="s">
        <v>6988</v>
      </c>
      <c r="J137" s="522" t="s">
        <v>7012</v>
      </c>
      <c r="K137" s="46" t="s">
        <v>7013</v>
      </c>
      <c r="L137" s="13" t="s">
        <v>6443</v>
      </c>
      <c r="M137" s="13"/>
      <c r="N137" s="14"/>
    </row>
    <row r="138" ht="18.95" customHeight="1" spans="1:14">
      <c r="A138" s="31" t="s">
        <v>7014</v>
      </c>
      <c r="B138" s="12" t="s">
        <v>7010</v>
      </c>
      <c r="C138" s="521" t="s">
        <v>7015</v>
      </c>
      <c r="D138" s="12" t="s">
        <v>7016</v>
      </c>
      <c r="E138" s="13" t="s">
        <v>6828</v>
      </c>
      <c r="F138" s="16">
        <v>0</v>
      </c>
      <c r="G138" s="14"/>
      <c r="H138" s="15"/>
      <c r="I138" s="522" t="s">
        <v>6988</v>
      </c>
      <c r="J138" s="522" t="s">
        <v>7017</v>
      </c>
      <c r="K138" s="33" t="s">
        <v>7018</v>
      </c>
      <c r="L138" s="13" t="s">
        <v>6443</v>
      </c>
      <c r="M138" s="13"/>
      <c r="N138" s="14"/>
    </row>
    <row r="139" ht="18.95" customHeight="1" spans="1:14">
      <c r="A139" s="31" t="s">
        <v>7019</v>
      </c>
      <c r="B139" s="12" t="s">
        <v>7015</v>
      </c>
      <c r="C139" s="521" t="s">
        <v>7020</v>
      </c>
      <c r="D139" s="12" t="s">
        <v>7021</v>
      </c>
      <c r="E139" s="13" t="s">
        <v>6828</v>
      </c>
      <c r="F139" s="16">
        <v>0</v>
      </c>
      <c r="G139" s="14"/>
      <c r="H139" s="15"/>
      <c r="I139" s="522" t="s">
        <v>6988</v>
      </c>
      <c r="J139" s="522" t="s">
        <v>7022</v>
      </c>
      <c r="K139" s="33" t="s">
        <v>7023</v>
      </c>
      <c r="L139" s="13" t="s">
        <v>6443</v>
      </c>
      <c r="M139" s="13"/>
      <c r="N139" s="14"/>
    </row>
    <row r="140" ht="18.95" customHeight="1" spans="1:14">
      <c r="A140" s="31" t="s">
        <v>7024</v>
      </c>
      <c r="B140" s="12" t="s">
        <v>7020</v>
      </c>
      <c r="C140" s="521" t="s">
        <v>7025</v>
      </c>
      <c r="D140" s="12" t="s">
        <v>7026</v>
      </c>
      <c r="E140" s="13" t="s">
        <v>6828</v>
      </c>
      <c r="F140" s="16">
        <v>0</v>
      </c>
      <c r="G140" s="14"/>
      <c r="H140" s="15"/>
      <c r="I140" s="522" t="s">
        <v>6988</v>
      </c>
      <c r="J140" s="522" t="s">
        <v>7027</v>
      </c>
      <c r="K140" s="33" t="s">
        <v>7028</v>
      </c>
      <c r="L140" s="13" t="s">
        <v>6443</v>
      </c>
      <c r="M140" s="13"/>
      <c r="N140" s="14"/>
    </row>
    <row r="141" ht="18.95" customHeight="1" spans="1:14">
      <c r="A141" s="31" t="s">
        <v>7029</v>
      </c>
      <c r="B141" s="12" t="s">
        <v>7025</v>
      </c>
      <c r="C141" s="521" t="s">
        <v>7030</v>
      </c>
      <c r="D141" s="12" t="s">
        <v>7031</v>
      </c>
      <c r="E141" s="13" t="s">
        <v>6828</v>
      </c>
      <c r="F141" s="16">
        <v>0</v>
      </c>
      <c r="G141" s="14"/>
      <c r="H141" s="15"/>
      <c r="I141" s="522" t="s">
        <v>6988</v>
      </c>
      <c r="J141" s="522" t="s">
        <v>7032</v>
      </c>
      <c r="K141" s="33" t="s">
        <v>7033</v>
      </c>
      <c r="L141" s="13" t="s">
        <v>6443</v>
      </c>
      <c r="M141" s="13"/>
      <c r="N141" s="14"/>
    </row>
    <row r="142" ht="18.95" customHeight="1" spans="1:14">
      <c r="A142" s="31" t="s">
        <v>7034</v>
      </c>
      <c r="B142" s="12" t="s">
        <v>7030</v>
      </c>
      <c r="C142" s="521" t="s">
        <v>7035</v>
      </c>
      <c r="D142" s="12" t="s">
        <v>7036</v>
      </c>
      <c r="E142" s="13" t="s">
        <v>6828</v>
      </c>
      <c r="F142" s="16">
        <v>0</v>
      </c>
      <c r="G142" s="14"/>
      <c r="H142" s="15"/>
      <c r="I142" s="522" t="s">
        <v>6988</v>
      </c>
      <c r="J142" s="522" t="s">
        <v>7037</v>
      </c>
      <c r="K142" s="33" t="s">
        <v>7038</v>
      </c>
      <c r="L142" s="13" t="s">
        <v>6443</v>
      </c>
      <c r="M142" s="13"/>
      <c r="N142" s="14"/>
    </row>
    <row r="143" ht="18.95" customHeight="1" spans="1:14">
      <c r="A143" s="31" t="s">
        <v>7039</v>
      </c>
      <c r="B143" s="12" t="s">
        <v>7035</v>
      </c>
      <c r="C143" s="521" t="s">
        <v>7040</v>
      </c>
      <c r="D143" s="12" t="s">
        <v>7041</v>
      </c>
      <c r="E143" s="13" t="s">
        <v>6828</v>
      </c>
      <c r="F143" s="16">
        <v>0</v>
      </c>
      <c r="G143" s="14"/>
      <c r="H143" s="15"/>
      <c r="I143" s="522" t="s">
        <v>6988</v>
      </c>
      <c r="J143" s="522" t="s">
        <v>7042</v>
      </c>
      <c r="K143" s="33" t="s">
        <v>7043</v>
      </c>
      <c r="L143" s="13" t="s">
        <v>6443</v>
      </c>
      <c r="M143" s="13"/>
      <c r="N143" s="14"/>
    </row>
    <row r="144" ht="18.95" customHeight="1" spans="1:14">
      <c r="A144" s="31" t="s">
        <v>7044</v>
      </c>
      <c r="B144" s="12" t="s">
        <v>7040</v>
      </c>
      <c r="C144" s="521" t="s">
        <v>7045</v>
      </c>
      <c r="D144" s="12" t="s">
        <v>7046</v>
      </c>
      <c r="E144" s="13" t="s">
        <v>6828</v>
      </c>
      <c r="F144" s="16">
        <v>0</v>
      </c>
      <c r="G144" s="14"/>
      <c r="H144" s="15"/>
      <c r="I144" s="522" t="s">
        <v>6988</v>
      </c>
      <c r="J144" s="522" t="s">
        <v>7047</v>
      </c>
      <c r="K144" s="33" t="s">
        <v>7048</v>
      </c>
      <c r="L144" s="13" t="s">
        <v>6443</v>
      </c>
      <c r="M144" s="13"/>
      <c r="N144" s="14"/>
    </row>
    <row r="145" ht="18.95" customHeight="1" spans="1:14">
      <c r="A145" s="31" t="s">
        <v>7049</v>
      </c>
      <c r="B145" s="12" t="s">
        <v>7045</v>
      </c>
      <c r="C145" s="521" t="s">
        <v>7050</v>
      </c>
      <c r="D145" s="12" t="s">
        <v>7051</v>
      </c>
      <c r="E145" s="13" t="s">
        <v>6828</v>
      </c>
      <c r="F145" s="16">
        <v>0</v>
      </c>
      <c r="G145" s="14"/>
      <c r="H145" s="15"/>
      <c r="I145" s="522" t="s">
        <v>6988</v>
      </c>
      <c r="J145" s="522" t="s">
        <v>7052</v>
      </c>
      <c r="K145" s="33" t="s">
        <v>7053</v>
      </c>
      <c r="L145" s="13" t="s">
        <v>6443</v>
      </c>
      <c r="M145" s="13"/>
      <c r="N145" s="14"/>
    </row>
    <row r="146" ht="18.95" customHeight="1" spans="1:14">
      <c r="A146" s="31" t="s">
        <v>7054</v>
      </c>
      <c r="B146" s="12" t="s">
        <v>7050</v>
      </c>
      <c r="C146" s="521" t="s">
        <v>7055</v>
      </c>
      <c r="D146" s="12" t="s">
        <v>7056</v>
      </c>
      <c r="E146" s="13" t="s">
        <v>6828</v>
      </c>
      <c r="F146" s="16">
        <v>0</v>
      </c>
      <c r="G146" s="14"/>
      <c r="H146" s="15"/>
      <c r="I146" s="522" t="s">
        <v>6988</v>
      </c>
      <c r="J146" s="522" t="s">
        <v>7057</v>
      </c>
      <c r="K146" s="33" t="s">
        <v>7058</v>
      </c>
      <c r="L146" s="13" t="s">
        <v>6443</v>
      </c>
      <c r="M146" s="13"/>
      <c r="N146" s="14"/>
    </row>
    <row r="147" ht="18.95" customHeight="1" spans="1:14">
      <c r="A147" s="31" t="s">
        <v>7059</v>
      </c>
      <c r="B147" s="12" t="s">
        <v>7055</v>
      </c>
      <c r="C147" s="521" t="s">
        <v>7060</v>
      </c>
      <c r="D147" s="12" t="s">
        <v>7061</v>
      </c>
      <c r="E147" s="13" t="s">
        <v>6828</v>
      </c>
      <c r="F147" s="16">
        <v>0</v>
      </c>
      <c r="G147" s="14"/>
      <c r="H147" s="15" t="s">
        <v>129</v>
      </c>
      <c r="I147" s="33" t="s">
        <v>7062</v>
      </c>
      <c r="J147" s="522" t="s">
        <v>7062</v>
      </c>
      <c r="K147" s="33" t="s">
        <v>7063</v>
      </c>
      <c r="L147" s="13" t="s">
        <v>6443</v>
      </c>
      <c r="M147" s="13">
        <v>305</v>
      </c>
      <c r="N147" s="14"/>
    </row>
    <row r="148" ht="18.95" customHeight="1" spans="1:14">
      <c r="A148" s="31" t="s">
        <v>7064</v>
      </c>
      <c r="B148" s="12" t="s">
        <v>7060</v>
      </c>
      <c r="C148" s="521" t="s">
        <v>7065</v>
      </c>
      <c r="D148" s="12" t="s">
        <v>7066</v>
      </c>
      <c r="E148" s="13" t="s">
        <v>6828</v>
      </c>
      <c r="F148" s="16">
        <v>0</v>
      </c>
      <c r="G148" s="14"/>
      <c r="H148" s="15" t="s">
        <v>101</v>
      </c>
      <c r="I148" s="33" t="s">
        <v>7067</v>
      </c>
      <c r="J148" s="522" t="s">
        <v>7067</v>
      </c>
      <c r="K148" s="33" t="s">
        <v>6453</v>
      </c>
      <c r="L148" s="13" t="s">
        <v>6443</v>
      </c>
      <c r="M148" s="13">
        <v>93</v>
      </c>
      <c r="N148" s="14"/>
    </row>
    <row r="149" ht="18.95" customHeight="1" spans="1:14">
      <c r="A149" s="31" t="s">
        <v>7068</v>
      </c>
      <c r="B149" s="521" t="s">
        <v>7065</v>
      </c>
      <c r="C149" s="521" t="s">
        <v>7069</v>
      </c>
      <c r="D149" s="12" t="s">
        <v>7070</v>
      </c>
      <c r="E149" s="13" t="s">
        <v>6828</v>
      </c>
      <c r="F149" s="16">
        <v>0</v>
      </c>
      <c r="G149" s="14"/>
      <c r="H149" s="15" t="s">
        <v>102</v>
      </c>
      <c r="I149" s="33" t="s">
        <v>7071</v>
      </c>
      <c r="J149" s="522" t="s">
        <v>7071</v>
      </c>
      <c r="K149" s="33" t="s">
        <v>6457</v>
      </c>
      <c r="L149" s="13" t="s">
        <v>6443</v>
      </c>
      <c r="M149" s="13">
        <v>176</v>
      </c>
      <c r="N149" s="14"/>
    </row>
    <row r="150" ht="18.95" customHeight="1" spans="1:14">
      <c r="A150" s="31" t="s">
        <v>7072</v>
      </c>
      <c r="B150" s="12" t="s">
        <v>7069</v>
      </c>
      <c r="C150" s="521" t="s">
        <v>6834</v>
      </c>
      <c r="D150" s="12" t="s">
        <v>7073</v>
      </c>
      <c r="E150" s="13" t="s">
        <v>6828</v>
      </c>
      <c r="F150" s="16">
        <v>0</v>
      </c>
      <c r="G150" s="14"/>
      <c r="H150" s="15" t="s">
        <v>304</v>
      </c>
      <c r="I150" s="33" t="s">
        <v>7074</v>
      </c>
      <c r="J150" s="522" t="s">
        <v>7074</v>
      </c>
      <c r="K150" s="33" t="s">
        <v>6462</v>
      </c>
      <c r="L150" s="13" t="s">
        <v>6443</v>
      </c>
      <c r="M150" s="13">
        <v>0</v>
      </c>
      <c r="N150" s="14"/>
    </row>
    <row r="151" ht="18.95" customHeight="1" spans="1:14">
      <c r="A151" s="31" t="s">
        <v>7075</v>
      </c>
      <c r="B151" s="31">
        <v>1030199</v>
      </c>
      <c r="C151" s="525" t="s">
        <v>2301</v>
      </c>
      <c r="D151" s="31" t="s">
        <v>33</v>
      </c>
      <c r="E151" s="13" t="s">
        <v>6828</v>
      </c>
      <c r="F151" s="16"/>
      <c r="G151" s="14"/>
      <c r="H151" s="15" t="s">
        <v>803</v>
      </c>
      <c r="I151" s="33" t="s">
        <v>7076</v>
      </c>
      <c r="J151" s="522" t="s">
        <v>7076</v>
      </c>
      <c r="K151" s="33" t="s">
        <v>7077</v>
      </c>
      <c r="L151" s="13" t="s">
        <v>6443</v>
      </c>
      <c r="M151" s="13">
        <v>0</v>
      </c>
      <c r="N151" s="14"/>
    </row>
    <row r="152" ht="18.95" customHeight="1" spans="1:14">
      <c r="A152" s="22" t="s">
        <v>33</v>
      </c>
      <c r="B152" s="40" t="s">
        <v>2301</v>
      </c>
      <c r="C152" s="526" t="s">
        <v>7078</v>
      </c>
      <c r="D152" s="40" t="s">
        <v>7079</v>
      </c>
      <c r="E152" s="13" t="s">
        <v>6828</v>
      </c>
      <c r="F152" s="16"/>
      <c r="G152" s="14"/>
      <c r="H152" s="15" t="s">
        <v>7080</v>
      </c>
      <c r="I152" s="33" t="s">
        <v>7081</v>
      </c>
      <c r="J152" s="522" t="s">
        <v>7081</v>
      </c>
      <c r="K152" s="33" t="s">
        <v>7082</v>
      </c>
      <c r="L152" s="13" t="s">
        <v>6443</v>
      </c>
      <c r="M152" s="13">
        <v>0</v>
      </c>
      <c r="N152" s="14"/>
    </row>
    <row r="153" ht="18.95" customHeight="1" spans="1:14">
      <c r="A153" s="12" t="s">
        <v>551</v>
      </c>
      <c r="B153" s="40" t="s">
        <v>7078</v>
      </c>
      <c r="C153" s="526" t="s">
        <v>7083</v>
      </c>
      <c r="D153" s="40" t="s">
        <v>7084</v>
      </c>
      <c r="E153" s="13" t="s">
        <v>6828</v>
      </c>
      <c r="F153" s="16">
        <v>8446</v>
      </c>
      <c r="G153" s="14"/>
      <c r="H153" s="41" t="s">
        <v>7085</v>
      </c>
      <c r="I153" s="33" t="s">
        <v>7086</v>
      </c>
      <c r="J153" s="522" t="s">
        <v>7086</v>
      </c>
      <c r="K153" s="33" t="s">
        <v>7087</v>
      </c>
      <c r="L153" s="13" t="s">
        <v>6443</v>
      </c>
      <c r="M153" s="13">
        <v>0</v>
      </c>
      <c r="N153" s="14"/>
    </row>
    <row r="154" ht="18.95" customHeight="1" spans="1:14">
      <c r="A154" s="12" t="s">
        <v>552</v>
      </c>
      <c r="B154" s="12" t="s">
        <v>7083</v>
      </c>
      <c r="C154" s="521" t="s">
        <v>7088</v>
      </c>
      <c r="D154" s="12" t="s">
        <v>7089</v>
      </c>
      <c r="E154" s="13" t="s">
        <v>6828</v>
      </c>
      <c r="F154" s="16">
        <v>0</v>
      </c>
      <c r="G154" s="38"/>
      <c r="H154" s="15" t="s">
        <v>7090</v>
      </c>
      <c r="I154" s="33" t="s">
        <v>7091</v>
      </c>
      <c r="J154" s="522" t="s">
        <v>7091</v>
      </c>
      <c r="K154" s="33" t="s">
        <v>7092</v>
      </c>
      <c r="L154" s="13" t="s">
        <v>6443</v>
      </c>
      <c r="M154" s="13">
        <v>6</v>
      </c>
      <c r="N154" s="14"/>
    </row>
    <row r="155" ht="18.95" customHeight="1" spans="1:14">
      <c r="A155" s="12" t="s">
        <v>553</v>
      </c>
      <c r="B155" s="12" t="s">
        <v>7088</v>
      </c>
      <c r="C155" s="521" t="s">
        <v>7093</v>
      </c>
      <c r="D155" s="12" t="s">
        <v>7094</v>
      </c>
      <c r="E155" s="13" t="s">
        <v>6828</v>
      </c>
      <c r="F155" s="42"/>
      <c r="G155" s="14"/>
      <c r="H155" s="15" t="s">
        <v>7095</v>
      </c>
      <c r="I155" s="33" t="s">
        <v>7096</v>
      </c>
      <c r="J155" s="522" t="s">
        <v>7096</v>
      </c>
      <c r="K155" s="33" t="s">
        <v>7097</v>
      </c>
      <c r="L155" s="13" t="s">
        <v>6443</v>
      </c>
      <c r="M155" s="13">
        <v>0</v>
      </c>
      <c r="N155" s="14"/>
    </row>
    <row r="156" ht="18.95" customHeight="1" spans="1:14">
      <c r="A156" s="12"/>
      <c r="B156" s="12"/>
      <c r="C156" s="521" t="s">
        <v>7098</v>
      </c>
      <c r="D156" s="12" t="s">
        <v>554</v>
      </c>
      <c r="E156" s="13" t="s">
        <v>6828</v>
      </c>
      <c r="F156" s="16">
        <v>629</v>
      </c>
      <c r="G156" s="43"/>
      <c r="H156" s="41" t="s">
        <v>110</v>
      </c>
      <c r="I156" s="33" t="s">
        <v>7099</v>
      </c>
      <c r="J156" s="522" t="s">
        <v>7099</v>
      </c>
      <c r="K156" s="33" t="s">
        <v>6493</v>
      </c>
      <c r="L156" s="13" t="s">
        <v>6443</v>
      </c>
      <c r="M156" s="13">
        <v>0</v>
      </c>
      <c r="N156" s="14"/>
    </row>
    <row r="157" ht="18.95" customHeight="1" spans="1:14">
      <c r="A157" s="12" t="s">
        <v>7100</v>
      </c>
      <c r="B157" s="12" t="s">
        <v>7098</v>
      </c>
      <c r="C157" s="521" t="s">
        <v>7101</v>
      </c>
      <c r="D157" s="12" t="s">
        <v>555</v>
      </c>
      <c r="E157" s="13" t="s">
        <v>6828</v>
      </c>
      <c r="F157" s="16">
        <v>0</v>
      </c>
      <c r="G157" s="38"/>
      <c r="H157" s="41" t="s">
        <v>130</v>
      </c>
      <c r="I157" s="33" t="s">
        <v>7102</v>
      </c>
      <c r="J157" s="522" t="s">
        <v>7102</v>
      </c>
      <c r="K157" s="33" t="s">
        <v>7103</v>
      </c>
      <c r="L157" s="13" t="s">
        <v>6443</v>
      </c>
      <c r="M157" s="13">
        <v>30</v>
      </c>
      <c r="N157" s="14"/>
    </row>
    <row r="158" ht="18.95" customHeight="1" spans="1:14">
      <c r="A158" s="12" t="s">
        <v>7104</v>
      </c>
      <c r="B158" s="12" t="s">
        <v>7101</v>
      </c>
      <c r="C158" s="521" t="s">
        <v>7101</v>
      </c>
      <c r="D158" s="12" t="s">
        <v>555</v>
      </c>
      <c r="E158" s="13" t="s">
        <v>6828</v>
      </c>
      <c r="F158" s="42"/>
      <c r="G158" s="14"/>
      <c r="H158" s="41" t="s">
        <v>7105</v>
      </c>
      <c r="I158" s="33" t="s">
        <v>7106</v>
      </c>
      <c r="J158" s="522" t="s">
        <v>7106</v>
      </c>
      <c r="K158" s="33" t="s">
        <v>7107</v>
      </c>
      <c r="L158" s="13" t="s">
        <v>6443</v>
      </c>
      <c r="M158" s="13">
        <v>0</v>
      </c>
      <c r="N158" s="14"/>
    </row>
    <row r="159" ht="18.95" customHeight="1" spans="1:14">
      <c r="A159" s="44"/>
      <c r="B159" s="44"/>
      <c r="C159" s="44"/>
      <c r="D159" s="44"/>
      <c r="E159" s="44"/>
      <c r="F159" s="44"/>
      <c r="G159" s="45"/>
      <c r="H159" s="15" t="s">
        <v>101</v>
      </c>
      <c r="I159" s="33" t="s">
        <v>7108</v>
      </c>
      <c r="J159" s="522" t="s">
        <v>7108</v>
      </c>
      <c r="K159" s="33" t="s">
        <v>6453</v>
      </c>
      <c r="L159" s="13" t="s">
        <v>6443</v>
      </c>
      <c r="M159" s="13">
        <v>0</v>
      </c>
      <c r="N159" s="14"/>
    </row>
    <row r="160" ht="18.95" customHeight="1" spans="1:14">
      <c r="A160" s="44"/>
      <c r="B160" s="44"/>
      <c r="C160" s="44"/>
      <c r="D160" s="44"/>
      <c r="E160" s="44"/>
      <c r="F160" s="44"/>
      <c r="G160" s="45"/>
      <c r="H160" s="15" t="s">
        <v>102</v>
      </c>
      <c r="I160" s="33" t="s">
        <v>7109</v>
      </c>
      <c r="J160" s="522" t="s">
        <v>7109</v>
      </c>
      <c r="K160" s="33" t="s">
        <v>6457</v>
      </c>
      <c r="L160" s="13" t="s">
        <v>6443</v>
      </c>
      <c r="M160" s="13">
        <v>0</v>
      </c>
      <c r="N160" s="14"/>
    </row>
    <row r="161" ht="18.95" customHeight="1" spans="1:14">
      <c r="A161" s="44"/>
      <c r="B161" s="44"/>
      <c r="C161" s="44"/>
      <c r="D161" s="44"/>
      <c r="E161" s="44"/>
      <c r="F161" s="44"/>
      <c r="G161" s="45"/>
      <c r="H161" s="15" t="s">
        <v>304</v>
      </c>
      <c r="I161" s="33" t="s">
        <v>7110</v>
      </c>
      <c r="J161" s="522" t="s">
        <v>7110</v>
      </c>
      <c r="K161" s="33" t="s">
        <v>6462</v>
      </c>
      <c r="L161" s="13" t="s">
        <v>6443</v>
      </c>
      <c r="M161" s="13">
        <v>0</v>
      </c>
      <c r="N161" s="14"/>
    </row>
    <row r="162" ht="18.95" customHeight="1" spans="1:14">
      <c r="A162" s="44"/>
      <c r="B162" s="44"/>
      <c r="C162" s="44"/>
      <c r="D162" s="44"/>
      <c r="E162" s="44"/>
      <c r="F162" s="44"/>
      <c r="G162" s="45"/>
      <c r="H162" s="15" t="s">
        <v>7111</v>
      </c>
      <c r="I162" s="33" t="s">
        <v>7112</v>
      </c>
      <c r="J162" s="522" t="s">
        <v>7112</v>
      </c>
      <c r="K162" s="33" t="s">
        <v>7113</v>
      </c>
      <c r="L162" s="13" t="s">
        <v>6443</v>
      </c>
      <c r="M162" s="13">
        <v>0</v>
      </c>
      <c r="N162" s="14"/>
    </row>
    <row r="163" ht="18.95" customHeight="1" spans="1:14">
      <c r="A163" s="44"/>
      <c r="B163" s="44"/>
      <c r="C163" s="44"/>
      <c r="D163" s="44"/>
      <c r="E163" s="44"/>
      <c r="F163" s="44"/>
      <c r="G163" s="45"/>
      <c r="H163" s="15" t="s">
        <v>7114</v>
      </c>
      <c r="I163" s="33" t="s">
        <v>7115</v>
      </c>
      <c r="J163" s="522" t="s">
        <v>7115</v>
      </c>
      <c r="K163" s="33" t="s">
        <v>7116</v>
      </c>
      <c r="L163" s="13" t="s">
        <v>6443</v>
      </c>
      <c r="M163" s="13">
        <v>0</v>
      </c>
      <c r="N163" s="14"/>
    </row>
    <row r="164" ht="18.95" customHeight="1" spans="1:14">
      <c r="A164" s="44"/>
      <c r="B164" s="44"/>
      <c r="C164" s="44"/>
      <c r="D164" s="44"/>
      <c r="E164" s="44"/>
      <c r="F164" s="44"/>
      <c r="G164" s="45"/>
      <c r="H164" s="15" t="s">
        <v>7117</v>
      </c>
      <c r="I164" s="33" t="s">
        <v>7118</v>
      </c>
      <c r="J164" s="522" t="s">
        <v>7118</v>
      </c>
      <c r="K164" s="33" t="s">
        <v>7119</v>
      </c>
      <c r="L164" s="13" t="s">
        <v>6443</v>
      </c>
      <c r="M164" s="13">
        <v>0</v>
      </c>
      <c r="N164" s="14"/>
    </row>
    <row r="165" ht="18.95" customHeight="1" spans="1:14">
      <c r="A165" s="44"/>
      <c r="B165" s="44"/>
      <c r="C165" s="44"/>
      <c r="D165" s="44"/>
      <c r="E165" s="44"/>
      <c r="F165" s="44"/>
      <c r="G165" s="45"/>
      <c r="H165" s="15" t="s">
        <v>7120</v>
      </c>
      <c r="I165" s="33" t="s">
        <v>7121</v>
      </c>
      <c r="J165" s="522" t="s">
        <v>7121</v>
      </c>
      <c r="K165" s="33" t="s">
        <v>7122</v>
      </c>
      <c r="L165" s="13" t="s">
        <v>6443</v>
      </c>
      <c r="M165" s="13">
        <v>0</v>
      </c>
      <c r="N165" s="14"/>
    </row>
    <row r="166" ht="18.95" customHeight="1" spans="1:14">
      <c r="A166" s="44"/>
      <c r="B166" s="44"/>
      <c r="C166" s="44"/>
      <c r="D166" s="44"/>
      <c r="E166" s="44"/>
      <c r="F166" s="44"/>
      <c r="G166" s="45"/>
      <c r="H166" s="15" t="s">
        <v>7123</v>
      </c>
      <c r="I166" s="33" t="s">
        <v>7124</v>
      </c>
      <c r="J166" s="522" t="s">
        <v>7124</v>
      </c>
      <c r="K166" s="33" t="s">
        <v>7125</v>
      </c>
      <c r="L166" s="13" t="s">
        <v>6443</v>
      </c>
      <c r="M166" s="13">
        <v>0</v>
      </c>
      <c r="N166" s="14"/>
    </row>
    <row r="167" ht="18.95" customHeight="1" spans="1:14">
      <c r="A167" s="44"/>
      <c r="B167" s="44"/>
      <c r="C167" s="44"/>
      <c r="D167" s="44"/>
      <c r="E167" s="44"/>
      <c r="F167" s="44"/>
      <c r="G167" s="45"/>
      <c r="H167" s="15" t="s">
        <v>7126</v>
      </c>
      <c r="I167" s="33" t="s">
        <v>7127</v>
      </c>
      <c r="J167" s="522" t="s">
        <v>7127</v>
      </c>
      <c r="K167" s="33" t="s">
        <v>7128</v>
      </c>
      <c r="L167" s="13" t="s">
        <v>6443</v>
      </c>
      <c r="M167" s="13">
        <v>0</v>
      </c>
      <c r="N167" s="14"/>
    </row>
    <row r="168" ht="18.95" customHeight="1" spans="1:14">
      <c r="A168" s="44"/>
      <c r="B168" s="44"/>
      <c r="C168" s="44"/>
      <c r="D168" s="44"/>
      <c r="E168" s="44"/>
      <c r="F168" s="44"/>
      <c r="G168" s="45"/>
      <c r="H168" s="15" t="s">
        <v>110</v>
      </c>
      <c r="I168" s="33" t="s">
        <v>7129</v>
      </c>
      <c r="J168" s="522" t="s">
        <v>7129</v>
      </c>
      <c r="K168" s="33" t="s">
        <v>6493</v>
      </c>
      <c r="L168" s="13" t="s">
        <v>6443</v>
      </c>
      <c r="M168" s="13">
        <v>0</v>
      </c>
      <c r="N168" s="14"/>
    </row>
    <row r="169" ht="18.95" customHeight="1" spans="1:14">
      <c r="A169" s="44"/>
      <c r="B169" s="44"/>
      <c r="C169" s="44"/>
      <c r="D169" s="44"/>
      <c r="E169" s="44"/>
      <c r="F169" s="44"/>
      <c r="G169" s="45"/>
      <c r="H169" s="15" t="s">
        <v>7130</v>
      </c>
      <c r="I169" s="33" t="s">
        <v>7131</v>
      </c>
      <c r="J169" s="522" t="s">
        <v>7131</v>
      </c>
      <c r="K169" s="33" t="s">
        <v>7132</v>
      </c>
      <c r="L169" s="13" t="s">
        <v>6443</v>
      </c>
      <c r="M169" s="13">
        <v>0</v>
      </c>
      <c r="N169" s="14"/>
    </row>
    <row r="170" ht="18.95" customHeight="1" spans="1:14">
      <c r="A170" s="44"/>
      <c r="B170" s="44"/>
      <c r="C170" s="44"/>
      <c r="D170" s="44"/>
      <c r="E170" s="44"/>
      <c r="F170" s="44"/>
      <c r="G170" s="45"/>
      <c r="H170" s="15" t="s">
        <v>7133</v>
      </c>
      <c r="I170" s="33" t="s">
        <v>7134</v>
      </c>
      <c r="J170" s="522" t="s">
        <v>7134</v>
      </c>
      <c r="K170" s="33" t="s">
        <v>7135</v>
      </c>
      <c r="L170" s="13" t="s">
        <v>6443</v>
      </c>
      <c r="M170" s="13">
        <v>546</v>
      </c>
      <c r="N170" s="14"/>
    </row>
    <row r="171" ht="18.95" customHeight="1" spans="1:14">
      <c r="A171" s="44"/>
      <c r="B171" s="44"/>
      <c r="C171" s="44"/>
      <c r="D171" s="44"/>
      <c r="E171" s="44"/>
      <c r="F171" s="44"/>
      <c r="G171" s="45"/>
      <c r="H171" s="15" t="s">
        <v>101</v>
      </c>
      <c r="I171" s="33" t="s">
        <v>7136</v>
      </c>
      <c r="J171" s="522" t="s">
        <v>7136</v>
      </c>
      <c r="K171" s="33" t="s">
        <v>6453</v>
      </c>
      <c r="L171" s="13" t="s">
        <v>6443</v>
      </c>
      <c r="M171" s="13">
        <v>478</v>
      </c>
      <c r="N171" s="14"/>
    </row>
    <row r="172" ht="18.95" customHeight="1" spans="1:14">
      <c r="A172" s="44"/>
      <c r="B172" s="44"/>
      <c r="C172" s="44"/>
      <c r="D172" s="44"/>
      <c r="E172" s="44"/>
      <c r="F172" s="44"/>
      <c r="G172" s="45"/>
      <c r="H172" s="15" t="s">
        <v>102</v>
      </c>
      <c r="I172" s="33" t="s">
        <v>7137</v>
      </c>
      <c r="J172" s="522" t="s">
        <v>7137</v>
      </c>
      <c r="K172" s="33" t="s">
        <v>6457</v>
      </c>
      <c r="L172" s="13" t="s">
        <v>6443</v>
      </c>
      <c r="M172" s="13">
        <v>26</v>
      </c>
      <c r="N172" s="14"/>
    </row>
    <row r="173" ht="18.95" customHeight="1" spans="1:14">
      <c r="A173" s="44"/>
      <c r="B173" s="44"/>
      <c r="C173" s="44"/>
      <c r="D173" s="44"/>
      <c r="E173" s="44"/>
      <c r="F173" s="44"/>
      <c r="G173" s="45"/>
      <c r="H173" s="15" t="s">
        <v>304</v>
      </c>
      <c r="I173" s="33" t="s">
        <v>7138</v>
      </c>
      <c r="J173" s="522" t="s">
        <v>7138</v>
      </c>
      <c r="K173" s="33" t="s">
        <v>6462</v>
      </c>
      <c r="L173" s="13" t="s">
        <v>6443</v>
      </c>
      <c r="M173" s="13">
        <v>0</v>
      </c>
      <c r="N173" s="14"/>
    </row>
    <row r="174" ht="18.95" customHeight="1" spans="1:14">
      <c r="A174" s="44"/>
      <c r="B174" s="44"/>
      <c r="C174" s="44"/>
      <c r="D174" s="44"/>
      <c r="E174" s="44"/>
      <c r="F174" s="44"/>
      <c r="G174" s="45"/>
      <c r="H174" s="15" t="s">
        <v>7139</v>
      </c>
      <c r="I174" s="33" t="s">
        <v>7140</v>
      </c>
      <c r="J174" s="522" t="s">
        <v>7140</v>
      </c>
      <c r="K174" s="33" t="s">
        <v>7141</v>
      </c>
      <c r="L174" s="13" t="s">
        <v>6443</v>
      </c>
      <c r="M174" s="13">
        <v>12</v>
      </c>
      <c r="N174" s="14"/>
    </row>
    <row r="175" ht="18.95" customHeight="1" spans="1:14">
      <c r="A175" s="44"/>
      <c r="B175" s="44"/>
      <c r="C175" s="44"/>
      <c r="D175" s="44"/>
      <c r="E175" s="44"/>
      <c r="F175" s="44"/>
      <c r="G175" s="45"/>
      <c r="H175" s="15" t="s">
        <v>7142</v>
      </c>
      <c r="I175" s="33" t="s">
        <v>7143</v>
      </c>
      <c r="J175" s="522" t="s">
        <v>7143</v>
      </c>
      <c r="K175" s="33" t="s">
        <v>7144</v>
      </c>
      <c r="L175" s="13" t="s">
        <v>6443</v>
      </c>
      <c r="M175" s="13">
        <v>23</v>
      </c>
      <c r="N175" s="14"/>
    </row>
    <row r="176" ht="18.95" customHeight="1" spans="1:14">
      <c r="A176" s="44"/>
      <c r="B176" s="44"/>
      <c r="C176" s="44"/>
      <c r="D176" s="44"/>
      <c r="E176" s="44"/>
      <c r="F176" s="44"/>
      <c r="G176" s="45"/>
      <c r="H176" s="15" t="s">
        <v>7145</v>
      </c>
      <c r="I176" s="33" t="s">
        <v>7146</v>
      </c>
      <c r="J176" s="522" t="s">
        <v>7146</v>
      </c>
      <c r="K176" s="33" t="s">
        <v>7147</v>
      </c>
      <c r="L176" s="13" t="s">
        <v>6443</v>
      </c>
      <c r="M176" s="13">
        <v>7</v>
      </c>
      <c r="N176" s="14"/>
    </row>
    <row r="177" ht="18.95" customHeight="1" spans="1:14">
      <c r="A177" s="44"/>
      <c r="B177" s="44"/>
      <c r="C177" s="44"/>
      <c r="D177" s="44"/>
      <c r="E177" s="44"/>
      <c r="F177" s="44"/>
      <c r="G177" s="45"/>
      <c r="H177" s="15" t="s">
        <v>121</v>
      </c>
      <c r="I177" s="33" t="s">
        <v>7148</v>
      </c>
      <c r="J177" s="522" t="s">
        <v>7148</v>
      </c>
      <c r="K177" s="33" t="s">
        <v>6715</v>
      </c>
      <c r="L177" s="13" t="s">
        <v>6443</v>
      </c>
      <c r="M177" s="13">
        <v>0</v>
      </c>
      <c r="N177" s="14"/>
    </row>
    <row r="178" ht="18.95" customHeight="1" spans="1:14">
      <c r="A178" s="44"/>
      <c r="B178" s="44"/>
      <c r="C178" s="44"/>
      <c r="D178" s="44"/>
      <c r="E178" s="44"/>
      <c r="F178" s="44"/>
      <c r="G178" s="45"/>
      <c r="H178" s="15" t="s">
        <v>110</v>
      </c>
      <c r="I178" s="33" t="s">
        <v>7149</v>
      </c>
      <c r="J178" s="522" t="s">
        <v>7149</v>
      </c>
      <c r="K178" s="33" t="s">
        <v>6493</v>
      </c>
      <c r="L178" s="13" t="s">
        <v>6443</v>
      </c>
      <c r="M178" s="13">
        <v>0</v>
      </c>
      <c r="N178" s="14"/>
    </row>
    <row r="179" ht="18.95" customHeight="1" spans="1:14">
      <c r="A179" s="44"/>
      <c r="B179" s="44"/>
      <c r="C179" s="44"/>
      <c r="D179" s="44"/>
      <c r="E179" s="44"/>
      <c r="F179" s="44"/>
      <c r="G179" s="45"/>
      <c r="H179" s="15" t="s">
        <v>7150</v>
      </c>
      <c r="I179" s="33" t="s">
        <v>7151</v>
      </c>
      <c r="J179" s="522" t="s">
        <v>7151</v>
      </c>
      <c r="K179" s="33" t="s">
        <v>7152</v>
      </c>
      <c r="L179" s="13" t="s">
        <v>6443</v>
      </c>
      <c r="M179" s="13">
        <v>0</v>
      </c>
      <c r="N179" s="14"/>
    </row>
    <row r="180" ht="18.95" customHeight="1" spans="1:14">
      <c r="A180" s="44"/>
      <c r="B180" s="44"/>
      <c r="C180" s="44"/>
      <c r="D180" s="44"/>
      <c r="E180" s="44"/>
      <c r="F180" s="44"/>
      <c r="G180" s="45"/>
      <c r="H180" s="15" t="s">
        <v>7153</v>
      </c>
      <c r="I180" s="33" t="s">
        <v>7154</v>
      </c>
      <c r="J180" s="522" t="s">
        <v>7154</v>
      </c>
      <c r="K180" s="33" t="s">
        <v>7155</v>
      </c>
      <c r="L180" s="13" t="s">
        <v>6443</v>
      </c>
      <c r="M180" s="13">
        <v>84</v>
      </c>
      <c r="N180" s="14"/>
    </row>
    <row r="181" ht="18.95" customHeight="1" spans="1:14">
      <c r="A181" s="44"/>
      <c r="B181" s="44"/>
      <c r="C181" s="44"/>
      <c r="D181" s="44"/>
      <c r="E181" s="44"/>
      <c r="F181" s="44"/>
      <c r="G181" s="45"/>
      <c r="H181" s="15" t="s">
        <v>101</v>
      </c>
      <c r="I181" s="33" t="s">
        <v>7156</v>
      </c>
      <c r="J181" s="522" t="s">
        <v>7156</v>
      </c>
      <c r="K181" s="33" t="s">
        <v>6453</v>
      </c>
      <c r="L181" s="13" t="s">
        <v>6443</v>
      </c>
      <c r="M181" s="13">
        <v>43</v>
      </c>
      <c r="N181" s="14"/>
    </row>
    <row r="182" ht="18.95" customHeight="1" spans="1:14">
      <c r="A182" s="44"/>
      <c r="B182" s="44"/>
      <c r="C182" s="44"/>
      <c r="D182" s="44"/>
      <c r="E182" s="44"/>
      <c r="F182" s="44"/>
      <c r="G182" s="45"/>
      <c r="H182" s="15" t="s">
        <v>102</v>
      </c>
      <c r="I182" s="33" t="s">
        <v>7157</v>
      </c>
      <c r="J182" s="522" t="s">
        <v>7157</v>
      </c>
      <c r="K182" s="33" t="s">
        <v>6457</v>
      </c>
      <c r="L182" s="13" t="s">
        <v>6443</v>
      </c>
      <c r="M182" s="13">
        <v>18</v>
      </c>
      <c r="N182" s="14"/>
    </row>
    <row r="183" ht="18.95" customHeight="1" spans="1:14">
      <c r="A183" s="44"/>
      <c r="B183" s="44"/>
      <c r="C183" s="44"/>
      <c r="D183" s="44"/>
      <c r="E183" s="44"/>
      <c r="F183" s="44"/>
      <c r="G183" s="45"/>
      <c r="H183" s="15" t="s">
        <v>304</v>
      </c>
      <c r="I183" s="33" t="s">
        <v>7158</v>
      </c>
      <c r="J183" s="522" t="s">
        <v>7158</v>
      </c>
      <c r="K183" s="33" t="s">
        <v>6462</v>
      </c>
      <c r="L183" s="13" t="s">
        <v>6443</v>
      </c>
      <c r="M183" s="13">
        <v>0</v>
      </c>
      <c r="N183" s="14"/>
    </row>
    <row r="184" ht="18.95" customHeight="1" spans="1:14">
      <c r="A184" s="44"/>
      <c r="B184" s="44"/>
      <c r="C184" s="44"/>
      <c r="D184" s="44"/>
      <c r="E184" s="44"/>
      <c r="F184" s="44"/>
      <c r="G184" s="45"/>
      <c r="H184" s="15" t="s">
        <v>7159</v>
      </c>
      <c r="I184" s="33" t="s">
        <v>7160</v>
      </c>
      <c r="J184" s="522" t="s">
        <v>7160</v>
      </c>
      <c r="K184" s="33" t="s">
        <v>7161</v>
      </c>
      <c r="L184" s="13" t="s">
        <v>6443</v>
      </c>
      <c r="M184" s="13">
        <v>0</v>
      </c>
      <c r="N184" s="14"/>
    </row>
    <row r="185" ht="18.95" customHeight="1" spans="1:14">
      <c r="A185" s="44"/>
      <c r="B185" s="44"/>
      <c r="C185" s="44"/>
      <c r="D185" s="44"/>
      <c r="E185" s="44"/>
      <c r="F185" s="44"/>
      <c r="G185" s="45"/>
      <c r="H185" s="15" t="s">
        <v>7162</v>
      </c>
      <c r="I185" s="33" t="s">
        <v>7163</v>
      </c>
      <c r="J185" s="522" t="s">
        <v>7163</v>
      </c>
      <c r="K185" s="33" t="s">
        <v>7164</v>
      </c>
      <c r="L185" s="13" t="s">
        <v>6443</v>
      </c>
      <c r="M185" s="13">
        <v>0</v>
      </c>
      <c r="N185" s="14"/>
    </row>
    <row r="186" ht="18.95" customHeight="1" spans="1:14">
      <c r="A186" s="44"/>
      <c r="B186" s="44"/>
      <c r="C186" s="44"/>
      <c r="D186" s="44"/>
      <c r="E186" s="44"/>
      <c r="F186" s="44"/>
      <c r="G186" s="45"/>
      <c r="H186" s="15" t="s">
        <v>7165</v>
      </c>
      <c r="I186" s="33" t="s">
        <v>7166</v>
      </c>
      <c r="J186" s="522" t="s">
        <v>7166</v>
      </c>
      <c r="K186" s="33" t="s">
        <v>7167</v>
      </c>
      <c r="L186" s="13" t="s">
        <v>6443</v>
      </c>
      <c r="M186" s="13">
        <v>21</v>
      </c>
      <c r="N186" s="14"/>
    </row>
    <row r="187" ht="18.95" customHeight="1" spans="1:14">
      <c r="A187" s="44"/>
      <c r="B187" s="44"/>
      <c r="C187" s="44"/>
      <c r="D187" s="44"/>
      <c r="E187" s="44"/>
      <c r="F187" s="44"/>
      <c r="G187" s="45"/>
      <c r="H187" s="15" t="s">
        <v>7168</v>
      </c>
      <c r="I187" s="33" t="s">
        <v>7169</v>
      </c>
      <c r="J187" s="522" t="s">
        <v>7169</v>
      </c>
      <c r="K187" s="33" t="s">
        <v>7170</v>
      </c>
      <c r="L187" s="13" t="s">
        <v>6443</v>
      </c>
      <c r="M187" s="13">
        <v>0</v>
      </c>
      <c r="N187" s="14"/>
    </row>
    <row r="188" ht="18.95" customHeight="1" spans="1:14">
      <c r="A188" s="44"/>
      <c r="B188" s="44"/>
      <c r="C188" s="44"/>
      <c r="D188" s="44"/>
      <c r="E188" s="44"/>
      <c r="F188" s="44"/>
      <c r="G188" s="45"/>
      <c r="H188" s="15" t="s">
        <v>7171</v>
      </c>
      <c r="I188" s="33" t="s">
        <v>7172</v>
      </c>
      <c r="J188" s="522" t="s">
        <v>7172</v>
      </c>
      <c r="K188" s="33" t="s">
        <v>7173</v>
      </c>
      <c r="L188" s="13" t="s">
        <v>6443</v>
      </c>
      <c r="M188" s="13">
        <v>0</v>
      </c>
      <c r="N188" s="14"/>
    </row>
    <row r="189" ht="18.95" customHeight="1" spans="1:14">
      <c r="A189" s="44"/>
      <c r="B189" s="44"/>
      <c r="C189" s="44"/>
      <c r="D189" s="44"/>
      <c r="E189" s="44"/>
      <c r="F189" s="44"/>
      <c r="G189" s="45"/>
      <c r="H189" s="15" t="s">
        <v>7174</v>
      </c>
      <c r="I189" s="33" t="s">
        <v>7175</v>
      </c>
      <c r="J189" s="522" t="s">
        <v>7175</v>
      </c>
      <c r="K189" s="33" t="s">
        <v>7176</v>
      </c>
      <c r="L189" s="13" t="s">
        <v>6443</v>
      </c>
      <c r="M189" s="13">
        <v>0</v>
      </c>
      <c r="N189" s="14"/>
    </row>
    <row r="190" ht="18.95" customHeight="1" spans="1:14">
      <c r="A190" s="44"/>
      <c r="B190" s="44"/>
      <c r="C190" s="44"/>
      <c r="D190" s="44"/>
      <c r="E190" s="44"/>
      <c r="F190" s="44"/>
      <c r="G190" s="45"/>
      <c r="H190" s="15" t="s">
        <v>121</v>
      </c>
      <c r="I190" s="33" t="s">
        <v>7177</v>
      </c>
      <c r="J190" s="522" t="s">
        <v>7177</v>
      </c>
      <c r="K190" s="33" t="s">
        <v>6715</v>
      </c>
      <c r="L190" s="13" t="s">
        <v>6443</v>
      </c>
      <c r="M190" s="13">
        <v>0</v>
      </c>
      <c r="N190" s="14"/>
    </row>
    <row r="191" ht="18.95" customHeight="1" spans="1:14">
      <c r="A191" s="44"/>
      <c r="B191" s="44"/>
      <c r="C191" s="44"/>
      <c r="D191" s="44"/>
      <c r="E191" s="44"/>
      <c r="F191" s="44"/>
      <c r="G191" s="45"/>
      <c r="H191" s="15" t="s">
        <v>110</v>
      </c>
      <c r="I191" s="33" t="s">
        <v>7178</v>
      </c>
      <c r="J191" s="522" t="s">
        <v>7178</v>
      </c>
      <c r="K191" s="33" t="s">
        <v>6493</v>
      </c>
      <c r="L191" s="13" t="s">
        <v>6443</v>
      </c>
      <c r="M191" s="13">
        <v>0</v>
      </c>
      <c r="N191" s="14"/>
    </row>
    <row r="192" ht="18.95" customHeight="1" spans="1:14">
      <c r="A192" s="44"/>
      <c r="B192" s="44"/>
      <c r="C192" s="44"/>
      <c r="D192" s="44"/>
      <c r="E192" s="44"/>
      <c r="F192" s="44"/>
      <c r="G192" s="45"/>
      <c r="H192" s="15" t="s">
        <v>7179</v>
      </c>
      <c r="I192" s="33" t="s">
        <v>7180</v>
      </c>
      <c r="J192" s="522" t="s">
        <v>7180</v>
      </c>
      <c r="K192" s="33" t="s">
        <v>7181</v>
      </c>
      <c r="L192" s="13" t="s">
        <v>6443</v>
      </c>
      <c r="M192" s="13">
        <v>2</v>
      </c>
      <c r="N192" s="14"/>
    </row>
    <row r="193" ht="18.95" customHeight="1" spans="1:14">
      <c r="A193" s="44"/>
      <c r="B193" s="44"/>
      <c r="C193" s="44"/>
      <c r="D193" s="44"/>
      <c r="E193" s="44"/>
      <c r="F193" s="44"/>
      <c r="G193" s="45"/>
      <c r="H193" s="15" t="s">
        <v>131</v>
      </c>
      <c r="I193" s="33" t="s">
        <v>7182</v>
      </c>
      <c r="J193" s="522" t="s">
        <v>7182</v>
      </c>
      <c r="K193" s="33" t="s">
        <v>7183</v>
      </c>
      <c r="L193" s="13" t="s">
        <v>6443</v>
      </c>
      <c r="M193" s="13">
        <v>1058</v>
      </c>
      <c r="N193" s="14"/>
    </row>
    <row r="194" ht="18.95" customHeight="1" spans="1:14">
      <c r="A194" s="44"/>
      <c r="B194" s="44"/>
      <c r="C194" s="44"/>
      <c r="D194" s="44"/>
      <c r="E194" s="44"/>
      <c r="F194" s="44"/>
      <c r="G194" s="45"/>
      <c r="H194" s="15" t="s">
        <v>101</v>
      </c>
      <c r="I194" s="33" t="s">
        <v>7184</v>
      </c>
      <c r="J194" s="522" t="s">
        <v>7184</v>
      </c>
      <c r="K194" s="33" t="s">
        <v>6453</v>
      </c>
      <c r="L194" s="13" t="s">
        <v>6443</v>
      </c>
      <c r="M194" s="13">
        <v>97</v>
      </c>
      <c r="N194" s="14"/>
    </row>
    <row r="195" ht="18.95" customHeight="1" spans="1:14">
      <c r="A195" s="44"/>
      <c r="B195" s="44"/>
      <c r="C195" s="44"/>
      <c r="D195" s="44"/>
      <c r="E195" s="44"/>
      <c r="F195" s="44"/>
      <c r="G195" s="45"/>
      <c r="H195" s="15" t="s">
        <v>102</v>
      </c>
      <c r="I195" s="33" t="s">
        <v>7185</v>
      </c>
      <c r="J195" s="522" t="s">
        <v>7185</v>
      </c>
      <c r="K195" s="33" t="s">
        <v>6457</v>
      </c>
      <c r="L195" s="13" t="s">
        <v>6443</v>
      </c>
      <c r="M195" s="13">
        <v>78</v>
      </c>
      <c r="N195" s="14"/>
    </row>
    <row r="196" ht="18.95" customHeight="1" spans="1:14">
      <c r="A196" s="44"/>
      <c r="B196" s="44"/>
      <c r="C196" s="44"/>
      <c r="D196" s="44"/>
      <c r="E196" s="44"/>
      <c r="F196" s="44"/>
      <c r="G196" s="45"/>
      <c r="H196" s="15" t="s">
        <v>304</v>
      </c>
      <c r="I196" s="33" t="s">
        <v>7186</v>
      </c>
      <c r="J196" s="522" t="s">
        <v>7186</v>
      </c>
      <c r="K196" s="33" t="s">
        <v>6462</v>
      </c>
      <c r="L196" s="13" t="s">
        <v>6443</v>
      </c>
      <c r="M196" s="13">
        <v>0</v>
      </c>
      <c r="N196" s="14"/>
    </row>
    <row r="197" ht="18.95" customHeight="1" spans="1:14">
      <c r="A197" s="44"/>
      <c r="B197" s="44"/>
      <c r="C197" s="44"/>
      <c r="D197" s="44"/>
      <c r="E197" s="44"/>
      <c r="F197" s="44"/>
      <c r="G197" s="45"/>
      <c r="H197" s="15" t="s">
        <v>132</v>
      </c>
      <c r="I197" s="33" t="s">
        <v>7187</v>
      </c>
      <c r="J197" s="522" t="s">
        <v>7187</v>
      </c>
      <c r="K197" s="33" t="s">
        <v>7188</v>
      </c>
      <c r="L197" s="13" t="s">
        <v>6443</v>
      </c>
      <c r="M197" s="13">
        <v>483</v>
      </c>
      <c r="N197" s="14"/>
    </row>
    <row r="198" ht="18.95" customHeight="1" spans="1:14">
      <c r="A198" s="44"/>
      <c r="B198" s="44"/>
      <c r="C198" s="44"/>
      <c r="D198" s="44"/>
      <c r="E198" s="44"/>
      <c r="F198" s="44"/>
      <c r="G198" s="45"/>
      <c r="H198" s="15" t="s">
        <v>110</v>
      </c>
      <c r="I198" s="33" t="s">
        <v>7189</v>
      </c>
      <c r="J198" s="522" t="s">
        <v>7189</v>
      </c>
      <c r="K198" s="33" t="s">
        <v>6493</v>
      </c>
      <c r="L198" s="13" t="s">
        <v>6443</v>
      </c>
      <c r="M198" s="13">
        <v>0</v>
      </c>
      <c r="N198" s="14"/>
    </row>
    <row r="199" ht="18.95" customHeight="1" spans="1:14">
      <c r="A199" s="44"/>
      <c r="B199" s="44"/>
      <c r="C199" s="44"/>
      <c r="D199" s="44"/>
      <c r="E199" s="44"/>
      <c r="F199" s="44"/>
      <c r="G199" s="45"/>
      <c r="H199" s="15" t="s">
        <v>133</v>
      </c>
      <c r="I199" s="33" t="s">
        <v>7190</v>
      </c>
      <c r="J199" s="522" t="s">
        <v>7190</v>
      </c>
      <c r="K199" s="33" t="s">
        <v>7191</v>
      </c>
      <c r="L199" s="13" t="s">
        <v>6443</v>
      </c>
      <c r="M199" s="13">
        <v>400</v>
      </c>
      <c r="N199" s="14"/>
    </row>
    <row r="200" ht="18.95" customHeight="1" spans="1:14">
      <c r="A200" s="44"/>
      <c r="B200" s="44"/>
      <c r="C200" s="44"/>
      <c r="D200" s="44"/>
      <c r="E200" s="44"/>
      <c r="F200" s="44"/>
      <c r="G200" s="45"/>
      <c r="H200" s="15" t="s">
        <v>7192</v>
      </c>
      <c r="I200" s="33" t="s">
        <v>7193</v>
      </c>
      <c r="J200" s="522" t="s">
        <v>7193</v>
      </c>
      <c r="K200" s="33" t="s">
        <v>7194</v>
      </c>
      <c r="L200" s="13" t="s">
        <v>6443</v>
      </c>
      <c r="M200" s="13">
        <v>92</v>
      </c>
      <c r="N200" s="14"/>
    </row>
    <row r="201" ht="18.95" customHeight="1" spans="1:14">
      <c r="A201" s="44"/>
      <c r="B201" s="44"/>
      <c r="C201" s="44"/>
      <c r="D201" s="44"/>
      <c r="E201" s="44"/>
      <c r="F201" s="44"/>
      <c r="G201" s="45"/>
      <c r="H201" s="15" t="s">
        <v>101</v>
      </c>
      <c r="I201" s="33" t="s">
        <v>7195</v>
      </c>
      <c r="J201" s="522" t="s">
        <v>7195</v>
      </c>
      <c r="K201" s="33" t="s">
        <v>6453</v>
      </c>
      <c r="L201" s="13" t="s">
        <v>6443</v>
      </c>
      <c r="M201" s="13">
        <v>0</v>
      </c>
      <c r="N201" s="14"/>
    </row>
    <row r="202" ht="18.95" customHeight="1" spans="1:14">
      <c r="A202" s="44"/>
      <c r="B202" s="44"/>
      <c r="C202" s="44"/>
      <c r="D202" s="44"/>
      <c r="E202" s="44"/>
      <c r="F202" s="44"/>
      <c r="G202" s="45"/>
      <c r="H202" s="15" t="s">
        <v>102</v>
      </c>
      <c r="I202" s="33" t="s">
        <v>7196</v>
      </c>
      <c r="J202" s="522" t="s">
        <v>7196</v>
      </c>
      <c r="K202" s="33" t="s">
        <v>6457</v>
      </c>
      <c r="L202" s="13" t="s">
        <v>6443</v>
      </c>
      <c r="M202" s="13">
        <v>5</v>
      </c>
      <c r="N202" s="14"/>
    </row>
    <row r="203" ht="18.95" customHeight="1" spans="1:14">
      <c r="A203" s="44"/>
      <c r="B203" s="44"/>
      <c r="C203" s="44"/>
      <c r="D203" s="44"/>
      <c r="E203" s="44"/>
      <c r="F203" s="44"/>
      <c r="G203" s="45"/>
      <c r="H203" s="15" t="s">
        <v>304</v>
      </c>
      <c r="I203" s="33" t="s">
        <v>7197</v>
      </c>
      <c r="J203" s="522" t="s">
        <v>7197</v>
      </c>
      <c r="K203" s="33" t="s">
        <v>6462</v>
      </c>
      <c r="L203" s="13" t="s">
        <v>6443</v>
      </c>
      <c r="M203" s="13">
        <v>0</v>
      </c>
      <c r="N203" s="14"/>
    </row>
    <row r="204" ht="18.95" customHeight="1" spans="1:14">
      <c r="A204" s="44"/>
      <c r="B204" s="44"/>
      <c r="C204" s="44"/>
      <c r="D204" s="44"/>
      <c r="E204" s="44"/>
      <c r="F204" s="44"/>
      <c r="G204" s="45"/>
      <c r="H204" s="15" t="s">
        <v>7198</v>
      </c>
      <c r="I204" s="33" t="s">
        <v>7199</v>
      </c>
      <c r="J204" s="522" t="s">
        <v>7199</v>
      </c>
      <c r="K204" s="33" t="s">
        <v>7200</v>
      </c>
      <c r="L204" s="13" t="s">
        <v>6443</v>
      </c>
      <c r="M204" s="13">
        <v>67</v>
      </c>
      <c r="N204" s="14"/>
    </row>
    <row r="205" ht="18.95" customHeight="1" spans="1:14">
      <c r="A205" s="44"/>
      <c r="B205" s="44"/>
      <c r="C205" s="44"/>
      <c r="D205" s="44"/>
      <c r="E205" s="44"/>
      <c r="F205" s="44"/>
      <c r="G205" s="45"/>
      <c r="H205" s="15" t="s">
        <v>110</v>
      </c>
      <c r="I205" s="33" t="s">
        <v>7201</v>
      </c>
      <c r="J205" s="522" t="s">
        <v>7201</v>
      </c>
      <c r="K205" s="33" t="s">
        <v>6493</v>
      </c>
      <c r="L205" s="13" t="s">
        <v>6443</v>
      </c>
      <c r="M205" s="13">
        <v>0</v>
      </c>
      <c r="N205" s="14"/>
    </row>
    <row r="206" ht="18.95" customHeight="1" spans="1:14">
      <c r="A206" s="44"/>
      <c r="B206" s="44"/>
      <c r="C206" s="44"/>
      <c r="D206" s="44"/>
      <c r="E206" s="44"/>
      <c r="F206" s="44"/>
      <c r="G206" s="45"/>
      <c r="H206" s="15" t="s">
        <v>7202</v>
      </c>
      <c r="I206" s="33" t="s">
        <v>7203</v>
      </c>
      <c r="J206" s="522" t="s">
        <v>7203</v>
      </c>
      <c r="K206" s="33" t="s">
        <v>7204</v>
      </c>
      <c r="L206" s="13" t="s">
        <v>6443</v>
      </c>
      <c r="M206" s="13">
        <v>20</v>
      </c>
      <c r="N206" s="14"/>
    </row>
    <row r="207" ht="18.95" customHeight="1" spans="1:14">
      <c r="A207" s="44"/>
      <c r="B207" s="44"/>
      <c r="C207" s="44"/>
      <c r="D207" s="44"/>
      <c r="E207" s="44"/>
      <c r="F207" s="44"/>
      <c r="G207" s="45"/>
      <c r="H207" s="15" t="s">
        <v>7205</v>
      </c>
      <c r="I207" s="33" t="s">
        <v>7206</v>
      </c>
      <c r="J207" s="522" t="s">
        <v>7206</v>
      </c>
      <c r="K207" s="33" t="s">
        <v>7207</v>
      </c>
      <c r="L207" s="13" t="s">
        <v>6443</v>
      </c>
      <c r="M207" s="13">
        <v>0</v>
      </c>
      <c r="N207" s="14"/>
    </row>
    <row r="208" ht="18.95" customHeight="1" spans="1:14">
      <c r="A208" s="44"/>
      <c r="B208" s="44"/>
      <c r="C208" s="44"/>
      <c r="D208" s="44"/>
      <c r="E208" s="44"/>
      <c r="F208" s="44"/>
      <c r="G208" s="45"/>
      <c r="H208" s="15" t="s">
        <v>101</v>
      </c>
      <c r="I208" s="33" t="s">
        <v>7208</v>
      </c>
      <c r="J208" s="522" t="s">
        <v>7208</v>
      </c>
      <c r="K208" s="33" t="s">
        <v>6453</v>
      </c>
      <c r="L208" s="13" t="s">
        <v>6443</v>
      </c>
      <c r="M208" s="13">
        <v>0</v>
      </c>
      <c r="N208" s="14"/>
    </row>
    <row r="209" ht="18.95" customHeight="1" spans="1:14">
      <c r="A209" s="44"/>
      <c r="B209" s="44"/>
      <c r="C209" s="44"/>
      <c r="D209" s="44"/>
      <c r="E209" s="44"/>
      <c r="F209" s="44"/>
      <c r="G209" s="45"/>
      <c r="H209" s="15" t="s">
        <v>102</v>
      </c>
      <c r="I209" s="33" t="s">
        <v>7209</v>
      </c>
      <c r="J209" s="522" t="s">
        <v>7209</v>
      </c>
      <c r="K209" s="33" t="s">
        <v>6457</v>
      </c>
      <c r="L209" s="13" t="s">
        <v>6443</v>
      </c>
      <c r="M209" s="13">
        <v>0</v>
      </c>
      <c r="N209" s="14"/>
    </row>
    <row r="210" ht="18.95" customHeight="1" spans="1:14">
      <c r="A210" s="44"/>
      <c r="B210" s="44"/>
      <c r="C210" s="44"/>
      <c r="D210" s="44"/>
      <c r="E210" s="44"/>
      <c r="F210" s="44"/>
      <c r="G210" s="45"/>
      <c r="H210" s="15" t="s">
        <v>304</v>
      </c>
      <c r="I210" s="33" t="s">
        <v>7210</v>
      </c>
      <c r="J210" s="522" t="s">
        <v>7210</v>
      </c>
      <c r="K210" s="33" t="s">
        <v>6462</v>
      </c>
      <c r="L210" s="13" t="s">
        <v>6443</v>
      </c>
      <c r="M210" s="13">
        <v>0</v>
      </c>
      <c r="N210" s="14"/>
    </row>
    <row r="211" ht="18.95" customHeight="1" spans="1:14">
      <c r="A211" s="44"/>
      <c r="B211" s="44"/>
      <c r="C211" s="44"/>
      <c r="D211" s="44"/>
      <c r="E211" s="44"/>
      <c r="F211" s="44"/>
      <c r="G211" s="45"/>
      <c r="H211" s="15" t="s">
        <v>7211</v>
      </c>
      <c r="I211" s="33" t="s">
        <v>7212</v>
      </c>
      <c r="J211" s="522" t="s">
        <v>7212</v>
      </c>
      <c r="K211" s="33" t="s">
        <v>7213</v>
      </c>
      <c r="L211" s="13" t="s">
        <v>6443</v>
      </c>
      <c r="M211" s="13">
        <v>0</v>
      </c>
      <c r="N211" s="14"/>
    </row>
    <row r="212" ht="18.95" customHeight="1" spans="1:14">
      <c r="A212" s="44"/>
      <c r="B212" s="44"/>
      <c r="C212" s="44"/>
      <c r="D212" s="44"/>
      <c r="E212" s="44"/>
      <c r="F212" s="44"/>
      <c r="G212" s="45"/>
      <c r="H212" s="15" t="s">
        <v>7214</v>
      </c>
      <c r="I212" s="33" t="s">
        <v>7215</v>
      </c>
      <c r="J212" s="522" t="s">
        <v>7215</v>
      </c>
      <c r="K212" s="33" t="s">
        <v>7216</v>
      </c>
      <c r="L212" s="13" t="s">
        <v>6443</v>
      </c>
      <c r="M212" s="13">
        <v>0</v>
      </c>
      <c r="N212" s="14"/>
    </row>
    <row r="213" ht="18.95" customHeight="1" spans="1:14">
      <c r="A213" s="44"/>
      <c r="B213" s="44"/>
      <c r="C213" s="44"/>
      <c r="D213" s="44"/>
      <c r="E213" s="44"/>
      <c r="F213" s="44"/>
      <c r="G213" s="45"/>
      <c r="H213" s="15" t="s">
        <v>7217</v>
      </c>
      <c r="I213" s="33" t="s">
        <v>7218</v>
      </c>
      <c r="J213" s="522" t="s">
        <v>7218</v>
      </c>
      <c r="K213" s="33" t="s">
        <v>7219</v>
      </c>
      <c r="L213" s="13" t="s">
        <v>6443</v>
      </c>
      <c r="M213" s="13">
        <v>0</v>
      </c>
      <c r="N213" s="14"/>
    </row>
    <row r="214" ht="18.95" customHeight="1" spans="1:14">
      <c r="A214" s="44"/>
      <c r="B214" s="44"/>
      <c r="C214" s="44"/>
      <c r="D214" s="44"/>
      <c r="E214" s="44"/>
      <c r="F214" s="44"/>
      <c r="G214" s="45"/>
      <c r="H214" s="15" t="s">
        <v>110</v>
      </c>
      <c r="I214" s="33" t="s">
        <v>7220</v>
      </c>
      <c r="J214" s="522" t="s">
        <v>7220</v>
      </c>
      <c r="K214" s="33" t="s">
        <v>6493</v>
      </c>
      <c r="L214" s="13" t="s">
        <v>6443</v>
      </c>
      <c r="M214" s="13">
        <v>0</v>
      </c>
      <c r="N214" s="14"/>
    </row>
    <row r="215" ht="18.95" customHeight="1" spans="1:14">
      <c r="A215" s="44"/>
      <c r="B215" s="44"/>
      <c r="C215" s="44"/>
      <c r="D215" s="44"/>
      <c r="E215" s="44"/>
      <c r="F215" s="44"/>
      <c r="G215" s="45"/>
      <c r="H215" s="15" t="s">
        <v>7221</v>
      </c>
      <c r="I215" s="33" t="s">
        <v>7222</v>
      </c>
      <c r="J215" s="522" t="s">
        <v>7222</v>
      </c>
      <c r="K215" s="33" t="s">
        <v>7223</v>
      </c>
      <c r="L215" s="13" t="s">
        <v>6443</v>
      </c>
      <c r="M215" s="13">
        <v>0</v>
      </c>
      <c r="N215" s="14"/>
    </row>
    <row r="216" ht="18.95" customHeight="1" spans="1:14">
      <c r="A216" s="44"/>
      <c r="B216" s="44"/>
      <c r="C216" s="44"/>
      <c r="D216" s="44"/>
      <c r="E216" s="44"/>
      <c r="F216" s="44"/>
      <c r="G216" s="45"/>
      <c r="H216" s="15" t="s">
        <v>134</v>
      </c>
      <c r="I216" s="33" t="s">
        <v>7224</v>
      </c>
      <c r="J216" s="522" t="s">
        <v>7224</v>
      </c>
      <c r="K216" s="33" t="s">
        <v>7225</v>
      </c>
      <c r="L216" s="13" t="s">
        <v>6443</v>
      </c>
      <c r="M216" s="13">
        <v>319</v>
      </c>
      <c r="N216" s="14"/>
    </row>
    <row r="217" ht="18.95" customHeight="1" spans="1:14">
      <c r="A217" s="44"/>
      <c r="B217" s="44"/>
      <c r="C217" s="44"/>
      <c r="D217" s="44"/>
      <c r="E217" s="44"/>
      <c r="F217" s="44"/>
      <c r="G217" s="45"/>
      <c r="H217" s="15" t="s">
        <v>101</v>
      </c>
      <c r="I217" s="33" t="s">
        <v>7226</v>
      </c>
      <c r="J217" s="522" t="s">
        <v>7226</v>
      </c>
      <c r="K217" s="33" t="s">
        <v>6453</v>
      </c>
      <c r="L217" s="13" t="s">
        <v>6443</v>
      </c>
      <c r="M217" s="13">
        <v>32</v>
      </c>
      <c r="N217" s="14"/>
    </row>
    <row r="218" ht="18.95" customHeight="1" spans="1:14">
      <c r="A218" s="44"/>
      <c r="B218" s="44"/>
      <c r="C218" s="44"/>
      <c r="D218" s="44"/>
      <c r="E218" s="44"/>
      <c r="F218" s="44"/>
      <c r="G218" s="45"/>
      <c r="H218" s="15" t="s">
        <v>102</v>
      </c>
      <c r="I218" s="33" t="s">
        <v>7227</v>
      </c>
      <c r="J218" s="522" t="s">
        <v>7227</v>
      </c>
      <c r="K218" s="33" t="s">
        <v>6457</v>
      </c>
      <c r="L218" s="13" t="s">
        <v>6443</v>
      </c>
      <c r="M218" s="13">
        <v>1</v>
      </c>
      <c r="N218" s="14"/>
    </row>
    <row r="219" ht="18.95" customHeight="1" spans="1:14">
      <c r="A219" s="44"/>
      <c r="B219" s="44"/>
      <c r="C219" s="44"/>
      <c r="D219" s="44"/>
      <c r="E219" s="44"/>
      <c r="F219" s="44"/>
      <c r="G219" s="45"/>
      <c r="H219" s="15" t="s">
        <v>304</v>
      </c>
      <c r="I219" s="33" t="s">
        <v>7228</v>
      </c>
      <c r="J219" s="522" t="s">
        <v>7228</v>
      </c>
      <c r="K219" s="33" t="s">
        <v>6462</v>
      </c>
      <c r="L219" s="13" t="s">
        <v>6443</v>
      </c>
      <c r="M219" s="13">
        <v>0</v>
      </c>
      <c r="N219" s="14"/>
    </row>
    <row r="220" ht="18.95" customHeight="1" spans="1:14">
      <c r="A220" s="44"/>
      <c r="B220" s="44"/>
      <c r="C220" s="44"/>
      <c r="D220" s="44"/>
      <c r="E220" s="44"/>
      <c r="F220" s="44"/>
      <c r="G220" s="45"/>
      <c r="H220" s="15" t="s">
        <v>136</v>
      </c>
      <c r="I220" s="33" t="s">
        <v>7229</v>
      </c>
      <c r="J220" s="522" t="s">
        <v>7229</v>
      </c>
      <c r="K220" s="33" t="s">
        <v>7230</v>
      </c>
      <c r="L220" s="13" t="s">
        <v>6443</v>
      </c>
      <c r="M220" s="13">
        <v>286</v>
      </c>
      <c r="N220" s="14"/>
    </row>
    <row r="221" ht="18.95" customHeight="1" spans="1:14">
      <c r="A221" s="44"/>
      <c r="B221" s="44"/>
      <c r="C221" s="44"/>
      <c r="D221" s="44"/>
      <c r="E221" s="44"/>
      <c r="F221" s="44"/>
      <c r="G221" s="45"/>
      <c r="H221" s="15" t="s">
        <v>7231</v>
      </c>
      <c r="I221" s="33" t="s">
        <v>7232</v>
      </c>
      <c r="J221" s="522" t="s">
        <v>7232</v>
      </c>
      <c r="K221" s="33" t="s">
        <v>7233</v>
      </c>
      <c r="L221" s="13" t="s">
        <v>6443</v>
      </c>
      <c r="M221" s="13">
        <v>0</v>
      </c>
      <c r="N221" s="14"/>
    </row>
    <row r="222" ht="18.95" customHeight="1" spans="1:14">
      <c r="A222" s="44"/>
      <c r="B222" s="44"/>
      <c r="C222" s="44"/>
      <c r="D222" s="44"/>
      <c r="E222" s="44"/>
      <c r="F222" s="44"/>
      <c r="G222" s="45"/>
      <c r="H222" s="15" t="s">
        <v>137</v>
      </c>
      <c r="I222" s="33" t="s">
        <v>7234</v>
      </c>
      <c r="J222" s="522" t="s">
        <v>7234</v>
      </c>
      <c r="K222" s="33" t="s">
        <v>7235</v>
      </c>
      <c r="L222" s="13" t="s">
        <v>6443</v>
      </c>
      <c r="M222" s="13">
        <v>59</v>
      </c>
      <c r="N222" s="14"/>
    </row>
    <row r="223" ht="18.95" customHeight="1" spans="1:14">
      <c r="A223" s="44"/>
      <c r="B223" s="44"/>
      <c r="C223" s="44"/>
      <c r="D223" s="44"/>
      <c r="E223" s="44"/>
      <c r="F223" s="44"/>
      <c r="G223" s="45"/>
      <c r="H223" s="15" t="s">
        <v>101</v>
      </c>
      <c r="I223" s="33" t="s">
        <v>7236</v>
      </c>
      <c r="J223" s="522" t="s">
        <v>7236</v>
      </c>
      <c r="K223" s="33" t="s">
        <v>6453</v>
      </c>
      <c r="L223" s="13" t="s">
        <v>6443</v>
      </c>
      <c r="M223" s="13">
        <v>53</v>
      </c>
      <c r="N223" s="14"/>
    </row>
    <row r="224" ht="18.95" customHeight="1" spans="1:14">
      <c r="A224" s="44"/>
      <c r="B224" s="44"/>
      <c r="C224" s="44"/>
      <c r="D224" s="44"/>
      <c r="E224" s="44"/>
      <c r="F224" s="44"/>
      <c r="G224" s="45"/>
      <c r="H224" s="15" t="s">
        <v>102</v>
      </c>
      <c r="I224" s="33" t="s">
        <v>7237</v>
      </c>
      <c r="J224" s="522" t="s">
        <v>7237</v>
      </c>
      <c r="K224" s="33" t="s">
        <v>6457</v>
      </c>
      <c r="L224" s="13" t="s">
        <v>6443</v>
      </c>
      <c r="M224" s="13">
        <v>6</v>
      </c>
      <c r="N224" s="14"/>
    </row>
    <row r="225" s="2" customFormat="1" ht="18.95" customHeight="1" spans="1:14">
      <c r="A225" s="44"/>
      <c r="B225" s="44"/>
      <c r="C225" s="44"/>
      <c r="D225" s="44"/>
      <c r="E225" s="44"/>
      <c r="F225" s="44"/>
      <c r="G225" s="45"/>
      <c r="H225" s="15" t="s">
        <v>304</v>
      </c>
      <c r="I225" s="33" t="s">
        <v>7238</v>
      </c>
      <c r="J225" s="522" t="s">
        <v>7238</v>
      </c>
      <c r="K225" s="33" t="s">
        <v>6462</v>
      </c>
      <c r="L225" s="13" t="s">
        <v>6443</v>
      </c>
      <c r="M225" s="13">
        <v>0</v>
      </c>
      <c r="N225" s="14"/>
    </row>
    <row r="226" ht="18.95" customHeight="1" spans="1:14">
      <c r="A226" s="44"/>
      <c r="B226" s="44"/>
      <c r="C226" s="44"/>
      <c r="D226" s="44"/>
      <c r="E226" s="44"/>
      <c r="F226" s="44"/>
      <c r="G226" s="45"/>
      <c r="H226" s="15" t="s">
        <v>6521</v>
      </c>
      <c r="I226" s="33" t="s">
        <v>7239</v>
      </c>
      <c r="J226" s="522" t="s">
        <v>7239</v>
      </c>
      <c r="K226" s="33" t="s">
        <v>6523</v>
      </c>
      <c r="L226" s="13" t="s">
        <v>6443</v>
      </c>
      <c r="M226" s="13">
        <v>0</v>
      </c>
      <c r="N226" s="14"/>
    </row>
    <row r="227" ht="18.95" customHeight="1" spans="1:14">
      <c r="A227" s="44"/>
      <c r="B227" s="44"/>
      <c r="C227" s="44"/>
      <c r="D227" s="44"/>
      <c r="E227" s="44"/>
      <c r="F227" s="44"/>
      <c r="G227" s="45"/>
      <c r="H227" s="15" t="s">
        <v>110</v>
      </c>
      <c r="I227" s="33" t="s">
        <v>7240</v>
      </c>
      <c r="J227" s="522" t="s">
        <v>7240</v>
      </c>
      <c r="K227" s="33" t="s">
        <v>6493</v>
      </c>
      <c r="L227" s="13" t="s">
        <v>6443</v>
      </c>
      <c r="M227" s="13">
        <v>0</v>
      </c>
      <c r="N227" s="14"/>
    </row>
    <row r="228" ht="18.95" customHeight="1" spans="1:14">
      <c r="A228" s="44"/>
      <c r="B228" s="44"/>
      <c r="C228" s="44"/>
      <c r="D228" s="44"/>
      <c r="E228" s="44"/>
      <c r="F228" s="44"/>
      <c r="G228" s="45"/>
      <c r="H228" s="15" t="s">
        <v>138</v>
      </c>
      <c r="I228" s="33" t="s">
        <v>7241</v>
      </c>
      <c r="J228" s="522" t="s">
        <v>7241</v>
      </c>
      <c r="K228" s="33" t="s">
        <v>7242</v>
      </c>
      <c r="L228" s="13" t="s">
        <v>6443</v>
      </c>
      <c r="M228" s="13">
        <v>0</v>
      </c>
      <c r="N228" s="14"/>
    </row>
    <row r="229" ht="18.95" customHeight="1" spans="1:14">
      <c r="A229" s="44"/>
      <c r="B229" s="44"/>
      <c r="C229" s="44"/>
      <c r="D229" s="44"/>
      <c r="E229" s="44"/>
      <c r="F229" s="44"/>
      <c r="G229" s="45"/>
      <c r="H229" s="15" t="s">
        <v>139</v>
      </c>
      <c r="I229" s="33" t="s">
        <v>7243</v>
      </c>
      <c r="J229" s="522" t="s">
        <v>7243</v>
      </c>
      <c r="K229" s="33" t="s">
        <v>7244</v>
      </c>
      <c r="L229" s="13" t="s">
        <v>6443</v>
      </c>
      <c r="M229" s="13">
        <v>375</v>
      </c>
      <c r="N229" s="14"/>
    </row>
    <row r="230" ht="18.95" customHeight="1" spans="1:14">
      <c r="A230" s="44"/>
      <c r="B230" s="44"/>
      <c r="C230" s="44"/>
      <c r="D230" s="44"/>
      <c r="E230" s="44"/>
      <c r="F230" s="44"/>
      <c r="G230" s="45"/>
      <c r="H230" s="15" t="s">
        <v>101</v>
      </c>
      <c r="I230" s="33" t="s">
        <v>7245</v>
      </c>
      <c r="J230" s="522" t="s">
        <v>7245</v>
      </c>
      <c r="K230" s="33" t="s">
        <v>6453</v>
      </c>
      <c r="L230" s="13" t="s">
        <v>6443</v>
      </c>
      <c r="M230" s="13">
        <v>293</v>
      </c>
      <c r="N230" s="14"/>
    </row>
    <row r="231" ht="18.95" customHeight="1" spans="1:14">
      <c r="A231" s="44"/>
      <c r="B231" s="44"/>
      <c r="C231" s="44"/>
      <c r="D231" s="44"/>
      <c r="E231" s="44"/>
      <c r="F231" s="44"/>
      <c r="G231" s="45"/>
      <c r="H231" s="15" t="s">
        <v>102</v>
      </c>
      <c r="I231" s="33" t="s">
        <v>7246</v>
      </c>
      <c r="J231" s="522" t="s">
        <v>7246</v>
      </c>
      <c r="K231" s="33" t="s">
        <v>6457</v>
      </c>
      <c r="L231" s="13" t="s">
        <v>6443</v>
      </c>
      <c r="M231" s="13">
        <v>61</v>
      </c>
      <c r="N231" s="14"/>
    </row>
    <row r="232" ht="18.95" customHeight="1" spans="1:14">
      <c r="A232" s="44"/>
      <c r="B232" s="44"/>
      <c r="C232" s="44"/>
      <c r="D232" s="44"/>
      <c r="E232" s="44"/>
      <c r="F232" s="44"/>
      <c r="G232" s="45"/>
      <c r="H232" s="15" t="s">
        <v>304</v>
      </c>
      <c r="I232" s="33" t="s">
        <v>7247</v>
      </c>
      <c r="J232" s="522" t="s">
        <v>7247</v>
      </c>
      <c r="K232" s="33" t="s">
        <v>6462</v>
      </c>
      <c r="L232" s="13" t="s">
        <v>6443</v>
      </c>
      <c r="M232" s="13">
        <v>0</v>
      </c>
      <c r="N232" s="14"/>
    </row>
    <row r="233" ht="18.95" customHeight="1" spans="1:14">
      <c r="A233" s="44"/>
      <c r="B233" s="44"/>
      <c r="C233" s="44"/>
      <c r="D233" s="44"/>
      <c r="E233" s="44"/>
      <c r="F233" s="44"/>
      <c r="G233" s="45"/>
      <c r="H233" s="15" t="s">
        <v>7248</v>
      </c>
      <c r="I233" s="33" t="s">
        <v>7249</v>
      </c>
      <c r="J233" s="522" t="s">
        <v>7249</v>
      </c>
      <c r="K233" s="33" t="s">
        <v>7250</v>
      </c>
      <c r="L233" s="13" t="s">
        <v>6443</v>
      </c>
      <c r="M233" s="13">
        <v>0</v>
      </c>
      <c r="N233" s="14"/>
    </row>
    <row r="234" ht="18.95" customHeight="1" spans="1:14">
      <c r="A234" s="44"/>
      <c r="B234" s="44"/>
      <c r="C234" s="44"/>
      <c r="D234" s="44"/>
      <c r="E234" s="44"/>
      <c r="F234" s="44"/>
      <c r="G234" s="45"/>
      <c r="H234" s="15" t="s">
        <v>7251</v>
      </c>
      <c r="I234" s="33" t="s">
        <v>7252</v>
      </c>
      <c r="J234" s="522" t="s">
        <v>7252</v>
      </c>
      <c r="K234" s="33" t="s">
        <v>7253</v>
      </c>
      <c r="L234" s="13" t="s">
        <v>6443</v>
      </c>
      <c r="M234" s="13">
        <v>0</v>
      </c>
      <c r="N234" s="14"/>
    </row>
    <row r="235" ht="18.95" customHeight="1" spans="1:14">
      <c r="A235" s="44"/>
      <c r="B235" s="44"/>
      <c r="C235" s="44"/>
      <c r="D235" s="44"/>
      <c r="E235" s="44"/>
      <c r="F235" s="44"/>
      <c r="G235" s="45"/>
      <c r="H235" s="15" t="s">
        <v>110</v>
      </c>
      <c r="I235" s="33" t="s">
        <v>7254</v>
      </c>
      <c r="J235" s="522" t="s">
        <v>7254</v>
      </c>
      <c r="K235" s="33" t="s">
        <v>6493</v>
      </c>
      <c r="L235" s="13" t="s">
        <v>6443</v>
      </c>
      <c r="M235" s="13">
        <v>0</v>
      </c>
      <c r="N235" s="14"/>
    </row>
    <row r="236" ht="18.95" customHeight="1" spans="1:14">
      <c r="A236" s="44"/>
      <c r="B236" s="44"/>
      <c r="C236" s="44"/>
      <c r="D236" s="44"/>
      <c r="E236" s="44"/>
      <c r="F236" s="44"/>
      <c r="G236" s="45"/>
      <c r="H236" s="15" t="s">
        <v>140</v>
      </c>
      <c r="I236" s="33" t="s">
        <v>7255</v>
      </c>
      <c r="J236" s="522" t="s">
        <v>7255</v>
      </c>
      <c r="K236" s="33" t="s">
        <v>7256</v>
      </c>
      <c r="L236" s="13" t="s">
        <v>6443</v>
      </c>
      <c r="M236" s="13">
        <v>21</v>
      </c>
      <c r="N236" s="14"/>
    </row>
    <row r="237" ht="18.95" customHeight="1" spans="1:14">
      <c r="A237" s="44"/>
      <c r="B237" s="44"/>
      <c r="C237" s="44"/>
      <c r="D237" s="44"/>
      <c r="E237" s="44"/>
      <c r="F237" s="44"/>
      <c r="G237" s="45"/>
      <c r="H237" s="15" t="s">
        <v>141</v>
      </c>
      <c r="I237" s="33" t="s">
        <v>7257</v>
      </c>
      <c r="J237" s="522" t="s">
        <v>7257</v>
      </c>
      <c r="K237" s="33" t="s">
        <v>7258</v>
      </c>
      <c r="L237" s="13" t="s">
        <v>6443</v>
      </c>
      <c r="M237" s="13">
        <v>1426</v>
      </c>
      <c r="N237" s="14"/>
    </row>
    <row r="238" ht="18.95" customHeight="1" spans="1:14">
      <c r="A238" s="44"/>
      <c r="B238" s="44"/>
      <c r="C238" s="44"/>
      <c r="D238" s="44"/>
      <c r="E238" s="44"/>
      <c r="F238" s="44"/>
      <c r="G238" s="45"/>
      <c r="H238" s="15" t="s">
        <v>101</v>
      </c>
      <c r="I238" s="33" t="s">
        <v>7259</v>
      </c>
      <c r="J238" s="522" t="s">
        <v>7259</v>
      </c>
      <c r="K238" s="33" t="s">
        <v>6453</v>
      </c>
      <c r="L238" s="13" t="s">
        <v>6443</v>
      </c>
      <c r="M238" s="13">
        <v>959</v>
      </c>
      <c r="N238" s="14"/>
    </row>
    <row r="239" ht="18.95" customHeight="1" spans="1:14">
      <c r="A239" s="44"/>
      <c r="B239" s="44"/>
      <c r="C239" s="44"/>
      <c r="D239" s="44"/>
      <c r="E239" s="44"/>
      <c r="F239" s="44"/>
      <c r="G239" s="45"/>
      <c r="H239" s="15" t="s">
        <v>102</v>
      </c>
      <c r="I239" s="33" t="s">
        <v>7260</v>
      </c>
      <c r="J239" s="522" t="s">
        <v>7260</v>
      </c>
      <c r="K239" s="33" t="s">
        <v>6457</v>
      </c>
      <c r="L239" s="13" t="s">
        <v>6443</v>
      </c>
      <c r="M239" s="13">
        <v>324</v>
      </c>
      <c r="N239" s="14"/>
    </row>
    <row r="240" ht="18.95" customHeight="1" spans="1:14">
      <c r="A240" s="44"/>
      <c r="B240" s="44"/>
      <c r="C240" s="44"/>
      <c r="D240" s="44"/>
      <c r="E240" s="44"/>
      <c r="F240" s="44"/>
      <c r="G240" s="45"/>
      <c r="H240" s="15" t="s">
        <v>304</v>
      </c>
      <c r="I240" s="33" t="s">
        <v>7261</v>
      </c>
      <c r="J240" s="522" t="s">
        <v>7261</v>
      </c>
      <c r="K240" s="33" t="s">
        <v>6462</v>
      </c>
      <c r="L240" s="13" t="s">
        <v>6443</v>
      </c>
      <c r="M240" s="13">
        <v>0</v>
      </c>
      <c r="N240" s="14"/>
    </row>
    <row r="241" ht="18.95" customHeight="1" spans="1:14">
      <c r="A241" s="44"/>
      <c r="B241" s="44"/>
      <c r="C241" s="44"/>
      <c r="D241" s="44"/>
      <c r="E241" s="44"/>
      <c r="F241" s="44"/>
      <c r="G241" s="45"/>
      <c r="H241" s="15" t="s">
        <v>142</v>
      </c>
      <c r="I241" s="33" t="s">
        <v>7262</v>
      </c>
      <c r="J241" s="522" t="s">
        <v>7262</v>
      </c>
      <c r="K241" s="33" t="s">
        <v>7263</v>
      </c>
      <c r="L241" s="13" t="s">
        <v>6443</v>
      </c>
      <c r="M241" s="13">
        <v>127</v>
      </c>
      <c r="N241" s="14"/>
    </row>
    <row r="242" ht="18.95" customHeight="1" spans="1:14">
      <c r="A242" s="44"/>
      <c r="B242" s="44"/>
      <c r="C242" s="44"/>
      <c r="D242" s="44"/>
      <c r="E242" s="44"/>
      <c r="F242" s="44"/>
      <c r="G242" s="45"/>
      <c r="H242" s="15" t="s">
        <v>110</v>
      </c>
      <c r="I242" s="33" t="s">
        <v>7264</v>
      </c>
      <c r="J242" s="522" t="s">
        <v>7264</v>
      </c>
      <c r="K242" s="33" t="s">
        <v>6493</v>
      </c>
      <c r="L242" s="13" t="s">
        <v>6443</v>
      </c>
      <c r="M242" s="13">
        <v>0</v>
      </c>
      <c r="N242" s="14"/>
    </row>
    <row r="243" ht="18.95" customHeight="1" spans="1:14">
      <c r="A243" s="44"/>
      <c r="B243" s="44"/>
      <c r="C243" s="44"/>
      <c r="D243" s="44"/>
      <c r="E243" s="44"/>
      <c r="F243" s="44"/>
      <c r="G243" s="45"/>
      <c r="H243" s="15" t="s">
        <v>143</v>
      </c>
      <c r="I243" s="33" t="s">
        <v>7265</v>
      </c>
      <c r="J243" s="522" t="s">
        <v>7265</v>
      </c>
      <c r="K243" s="33" t="s">
        <v>7266</v>
      </c>
      <c r="L243" s="13" t="s">
        <v>6443</v>
      </c>
      <c r="M243" s="13">
        <v>16</v>
      </c>
      <c r="N243" s="14"/>
    </row>
    <row r="244" ht="18.95" customHeight="1" spans="1:14">
      <c r="A244" s="44"/>
      <c r="B244" s="44"/>
      <c r="C244" s="44"/>
      <c r="D244" s="44"/>
      <c r="E244" s="44"/>
      <c r="F244" s="44"/>
      <c r="G244" s="45"/>
      <c r="H244" s="15" t="s">
        <v>144</v>
      </c>
      <c r="I244" s="33" t="s">
        <v>7267</v>
      </c>
      <c r="J244" s="522" t="s">
        <v>7267</v>
      </c>
      <c r="K244" s="33" t="s">
        <v>7268</v>
      </c>
      <c r="L244" s="13" t="s">
        <v>6443</v>
      </c>
      <c r="M244" s="13">
        <v>830</v>
      </c>
      <c r="N244" s="14"/>
    </row>
    <row r="245" ht="18.95" customHeight="1" spans="1:14">
      <c r="A245" s="44"/>
      <c r="B245" s="44"/>
      <c r="C245" s="44"/>
      <c r="D245" s="44"/>
      <c r="E245" s="44"/>
      <c r="F245" s="44"/>
      <c r="G245" s="45"/>
      <c r="H245" s="15" t="s">
        <v>101</v>
      </c>
      <c r="I245" s="33" t="s">
        <v>7269</v>
      </c>
      <c r="J245" s="522" t="s">
        <v>7269</v>
      </c>
      <c r="K245" s="33" t="s">
        <v>6453</v>
      </c>
      <c r="L245" s="13" t="s">
        <v>6443</v>
      </c>
      <c r="M245" s="13">
        <v>161</v>
      </c>
      <c r="N245" s="14"/>
    </row>
    <row r="246" ht="18.95" customHeight="1" spans="1:14">
      <c r="A246" s="44"/>
      <c r="B246" s="44"/>
      <c r="C246" s="44"/>
      <c r="D246" s="44"/>
      <c r="E246" s="44"/>
      <c r="F246" s="44"/>
      <c r="G246" s="45"/>
      <c r="H246" s="15" t="s">
        <v>102</v>
      </c>
      <c r="I246" s="33" t="s">
        <v>7270</v>
      </c>
      <c r="J246" s="522" t="s">
        <v>7270</v>
      </c>
      <c r="K246" s="33" t="s">
        <v>6457</v>
      </c>
      <c r="L246" s="13" t="s">
        <v>6443</v>
      </c>
      <c r="M246" s="13">
        <v>669</v>
      </c>
      <c r="N246" s="14"/>
    </row>
    <row r="247" ht="18.95" customHeight="1" spans="1:14">
      <c r="A247" s="44"/>
      <c r="B247" s="44"/>
      <c r="C247" s="44"/>
      <c r="D247" s="44"/>
      <c r="E247" s="44"/>
      <c r="F247" s="44"/>
      <c r="G247" s="45"/>
      <c r="H247" s="15" t="s">
        <v>304</v>
      </c>
      <c r="I247" s="33" t="s">
        <v>7271</v>
      </c>
      <c r="J247" s="522" t="s">
        <v>7271</v>
      </c>
      <c r="K247" s="33" t="s">
        <v>6462</v>
      </c>
      <c r="L247" s="13" t="s">
        <v>6443</v>
      </c>
      <c r="M247" s="13">
        <v>0</v>
      </c>
      <c r="N247" s="14"/>
    </row>
    <row r="248" ht="18.95" customHeight="1" spans="1:14">
      <c r="A248" s="44"/>
      <c r="B248" s="44"/>
      <c r="C248" s="44"/>
      <c r="D248" s="44"/>
      <c r="E248" s="44"/>
      <c r="F248" s="44"/>
      <c r="G248" s="45"/>
      <c r="H248" s="15" t="s">
        <v>110</v>
      </c>
      <c r="I248" s="33" t="s">
        <v>7272</v>
      </c>
      <c r="J248" s="522" t="s">
        <v>7272</v>
      </c>
      <c r="K248" s="33" t="s">
        <v>6493</v>
      </c>
      <c r="L248" s="13" t="s">
        <v>6443</v>
      </c>
      <c r="M248" s="13">
        <v>0</v>
      </c>
      <c r="N248" s="14"/>
    </row>
    <row r="249" ht="18.95" customHeight="1" spans="1:14">
      <c r="A249" s="44"/>
      <c r="B249" s="44"/>
      <c r="C249" s="44"/>
      <c r="D249" s="44"/>
      <c r="E249" s="44"/>
      <c r="F249" s="44"/>
      <c r="G249" s="45"/>
      <c r="H249" s="15" t="s">
        <v>145</v>
      </c>
      <c r="I249" s="33" t="s">
        <v>7273</v>
      </c>
      <c r="J249" s="522" t="s">
        <v>7273</v>
      </c>
      <c r="K249" s="33" t="s">
        <v>7274</v>
      </c>
      <c r="L249" s="13" t="s">
        <v>6443</v>
      </c>
      <c r="M249" s="13">
        <v>0</v>
      </c>
      <c r="N249" s="14"/>
    </row>
    <row r="250" ht="18.95" customHeight="1" spans="1:14">
      <c r="A250" s="44"/>
      <c r="B250" s="44"/>
      <c r="C250" s="44"/>
      <c r="D250" s="44"/>
      <c r="E250" s="44"/>
      <c r="F250" s="44"/>
      <c r="G250" s="45"/>
      <c r="H250" s="15" t="s">
        <v>146</v>
      </c>
      <c r="I250" s="33" t="s">
        <v>7275</v>
      </c>
      <c r="J250" s="522" t="s">
        <v>7275</v>
      </c>
      <c r="K250" s="33" t="s">
        <v>7276</v>
      </c>
      <c r="L250" s="13" t="s">
        <v>6443</v>
      </c>
      <c r="M250" s="13">
        <v>319</v>
      </c>
      <c r="N250" s="14"/>
    </row>
    <row r="251" ht="18.95" customHeight="1" spans="1:14">
      <c r="A251" s="44"/>
      <c r="B251" s="44"/>
      <c r="C251" s="44"/>
      <c r="D251" s="44"/>
      <c r="E251" s="44"/>
      <c r="F251" s="44"/>
      <c r="G251" s="45"/>
      <c r="H251" s="15" t="s">
        <v>101</v>
      </c>
      <c r="I251" s="33" t="s">
        <v>7277</v>
      </c>
      <c r="J251" s="522" t="s">
        <v>7277</v>
      </c>
      <c r="K251" s="33" t="s">
        <v>6453</v>
      </c>
      <c r="L251" s="13" t="s">
        <v>6443</v>
      </c>
      <c r="M251" s="13">
        <v>85</v>
      </c>
      <c r="N251" s="14"/>
    </row>
    <row r="252" ht="18.95" customHeight="1" spans="1:14">
      <c r="A252" s="44"/>
      <c r="B252" s="44"/>
      <c r="C252" s="44"/>
      <c r="D252" s="44"/>
      <c r="E252" s="44"/>
      <c r="F252" s="44"/>
      <c r="G252" s="45"/>
      <c r="H252" s="15" t="s">
        <v>102</v>
      </c>
      <c r="I252" s="33" t="s">
        <v>7278</v>
      </c>
      <c r="J252" s="522" t="s">
        <v>7278</v>
      </c>
      <c r="K252" s="33" t="s">
        <v>6457</v>
      </c>
      <c r="L252" s="13" t="s">
        <v>6443</v>
      </c>
      <c r="M252" s="13">
        <v>209</v>
      </c>
      <c r="N252" s="14"/>
    </row>
    <row r="253" ht="18.95" customHeight="1" spans="1:14">
      <c r="A253" s="44"/>
      <c r="B253" s="44"/>
      <c r="C253" s="44"/>
      <c r="D253" s="44"/>
      <c r="E253" s="44"/>
      <c r="F253" s="44"/>
      <c r="G253" s="45"/>
      <c r="H253" s="15" t="s">
        <v>304</v>
      </c>
      <c r="I253" s="33" t="s">
        <v>7279</v>
      </c>
      <c r="J253" s="522" t="s">
        <v>7279</v>
      </c>
      <c r="K253" s="33" t="s">
        <v>6462</v>
      </c>
      <c r="L253" s="13" t="s">
        <v>6443</v>
      </c>
      <c r="M253" s="13">
        <v>0</v>
      </c>
      <c r="N253" s="14"/>
    </row>
    <row r="254" ht="18.95" customHeight="1" spans="1:14">
      <c r="A254" s="44"/>
      <c r="B254" s="44"/>
      <c r="C254" s="44"/>
      <c r="D254" s="44"/>
      <c r="E254" s="44"/>
      <c r="F254" s="44"/>
      <c r="G254" s="45"/>
      <c r="H254" s="15" t="s">
        <v>110</v>
      </c>
      <c r="I254" s="33" t="s">
        <v>7280</v>
      </c>
      <c r="J254" s="522" t="s">
        <v>7280</v>
      </c>
      <c r="K254" s="33" t="s">
        <v>6493</v>
      </c>
      <c r="L254" s="13" t="s">
        <v>6443</v>
      </c>
      <c r="M254" s="13">
        <v>0</v>
      </c>
      <c r="N254" s="14"/>
    </row>
    <row r="255" ht="18.95" customHeight="1" spans="1:14">
      <c r="A255" s="44"/>
      <c r="B255" s="44"/>
      <c r="C255" s="44"/>
      <c r="D255" s="44"/>
      <c r="E255" s="44"/>
      <c r="F255" s="44"/>
      <c r="G255" s="45"/>
      <c r="H255" s="15" t="s">
        <v>7281</v>
      </c>
      <c r="I255" s="33" t="s">
        <v>7282</v>
      </c>
      <c r="J255" s="522" t="s">
        <v>7282</v>
      </c>
      <c r="K255" s="33" t="s">
        <v>7283</v>
      </c>
      <c r="L255" s="13" t="s">
        <v>6443</v>
      </c>
      <c r="M255" s="13">
        <v>25</v>
      </c>
      <c r="N255" s="14"/>
    </row>
    <row r="256" ht="18.95" customHeight="1" spans="1:14">
      <c r="A256" s="44"/>
      <c r="B256" s="44"/>
      <c r="C256" s="44"/>
      <c r="D256" s="44"/>
      <c r="E256" s="44"/>
      <c r="F256" s="44"/>
      <c r="G256" s="45"/>
      <c r="H256" s="15" t="s">
        <v>147</v>
      </c>
      <c r="I256" s="33" t="s">
        <v>7284</v>
      </c>
      <c r="J256" s="522" t="s">
        <v>7284</v>
      </c>
      <c r="K256" s="33" t="s">
        <v>7285</v>
      </c>
      <c r="L256" s="13" t="s">
        <v>6443</v>
      </c>
      <c r="M256" s="13">
        <v>79</v>
      </c>
      <c r="N256" s="14"/>
    </row>
    <row r="257" ht="18.95" customHeight="1" spans="1:14">
      <c r="A257" s="44"/>
      <c r="B257" s="44"/>
      <c r="C257" s="44"/>
      <c r="D257" s="44"/>
      <c r="E257" s="44"/>
      <c r="F257" s="44"/>
      <c r="G257" s="45"/>
      <c r="H257" s="15" t="s">
        <v>101</v>
      </c>
      <c r="I257" s="33" t="s">
        <v>7286</v>
      </c>
      <c r="J257" s="522" t="s">
        <v>7286</v>
      </c>
      <c r="K257" s="33" t="s">
        <v>6453</v>
      </c>
      <c r="L257" s="13" t="s">
        <v>6443</v>
      </c>
      <c r="M257" s="13">
        <v>49</v>
      </c>
      <c r="N257" s="14"/>
    </row>
    <row r="258" ht="18.95" customHeight="1" spans="1:14">
      <c r="A258" s="44"/>
      <c r="B258" s="44"/>
      <c r="C258" s="44"/>
      <c r="D258" s="44"/>
      <c r="E258" s="44"/>
      <c r="F258" s="44"/>
      <c r="G258" s="45"/>
      <c r="H258" s="15" t="s">
        <v>102</v>
      </c>
      <c r="I258" s="33" t="s">
        <v>7287</v>
      </c>
      <c r="J258" s="522" t="s">
        <v>7287</v>
      </c>
      <c r="K258" s="33" t="s">
        <v>6457</v>
      </c>
      <c r="L258" s="13" t="s">
        <v>6443</v>
      </c>
      <c r="M258" s="13">
        <v>15</v>
      </c>
      <c r="N258" s="14"/>
    </row>
    <row r="259" ht="18.95" customHeight="1" spans="1:14">
      <c r="A259" s="44"/>
      <c r="B259" s="44"/>
      <c r="C259" s="44"/>
      <c r="D259" s="44"/>
      <c r="E259" s="44"/>
      <c r="F259" s="44"/>
      <c r="G259" s="45"/>
      <c r="H259" s="15" t="s">
        <v>304</v>
      </c>
      <c r="I259" s="33" t="s">
        <v>7288</v>
      </c>
      <c r="J259" s="522" t="s">
        <v>7288</v>
      </c>
      <c r="K259" s="33" t="s">
        <v>6462</v>
      </c>
      <c r="L259" s="13" t="s">
        <v>6443</v>
      </c>
      <c r="M259" s="13">
        <v>0</v>
      </c>
      <c r="N259" s="14"/>
    </row>
    <row r="260" ht="18.95" customHeight="1" spans="1:14">
      <c r="A260" s="44"/>
      <c r="B260" s="44"/>
      <c r="C260" s="44"/>
      <c r="D260" s="44"/>
      <c r="E260" s="44"/>
      <c r="F260" s="44"/>
      <c r="G260" s="45"/>
      <c r="H260" s="15" t="s">
        <v>110</v>
      </c>
      <c r="I260" s="33" t="s">
        <v>7289</v>
      </c>
      <c r="J260" s="522" t="s">
        <v>7289</v>
      </c>
      <c r="K260" s="33" t="s">
        <v>6493</v>
      </c>
      <c r="L260" s="13" t="s">
        <v>6443</v>
      </c>
      <c r="M260" s="13">
        <v>0</v>
      </c>
      <c r="N260" s="14"/>
    </row>
    <row r="261" ht="18.95" customHeight="1" spans="1:14">
      <c r="A261" s="44"/>
      <c r="B261" s="44"/>
      <c r="C261" s="44"/>
      <c r="D261" s="44"/>
      <c r="E261" s="44"/>
      <c r="F261" s="44"/>
      <c r="G261" s="45"/>
      <c r="H261" s="15" t="s">
        <v>149</v>
      </c>
      <c r="I261" s="33" t="s">
        <v>7290</v>
      </c>
      <c r="J261" s="522" t="s">
        <v>7290</v>
      </c>
      <c r="K261" s="33" t="s">
        <v>7291</v>
      </c>
      <c r="L261" s="13" t="s">
        <v>6443</v>
      </c>
      <c r="M261" s="13">
        <v>15</v>
      </c>
      <c r="N261" s="14"/>
    </row>
    <row r="262" ht="18.95" customHeight="1" spans="1:14">
      <c r="A262" s="44"/>
      <c r="B262" s="44"/>
      <c r="C262" s="44"/>
      <c r="D262" s="44"/>
      <c r="E262" s="44"/>
      <c r="F262" s="44"/>
      <c r="G262" s="45"/>
      <c r="H262" s="15" t="s">
        <v>7292</v>
      </c>
      <c r="I262" s="33" t="s">
        <v>7293</v>
      </c>
      <c r="J262" s="522" t="s">
        <v>7293</v>
      </c>
      <c r="K262" s="33" t="s">
        <v>7294</v>
      </c>
      <c r="L262" s="13" t="s">
        <v>6443</v>
      </c>
      <c r="M262" s="13">
        <v>0</v>
      </c>
      <c r="N262" s="14"/>
    </row>
    <row r="263" ht="18.95" customHeight="1" spans="1:14">
      <c r="A263" s="44"/>
      <c r="B263" s="44"/>
      <c r="C263" s="44"/>
      <c r="D263" s="44"/>
      <c r="E263" s="44"/>
      <c r="F263" s="44"/>
      <c r="G263" s="45"/>
      <c r="H263" s="15" t="s">
        <v>101</v>
      </c>
      <c r="I263" s="33" t="s">
        <v>7295</v>
      </c>
      <c r="J263" s="522" t="s">
        <v>7295</v>
      </c>
      <c r="K263" s="33" t="s">
        <v>6453</v>
      </c>
      <c r="L263" s="13" t="s">
        <v>6443</v>
      </c>
      <c r="M263" s="13">
        <v>0</v>
      </c>
      <c r="N263" s="14"/>
    </row>
    <row r="264" ht="18.95" customHeight="1" spans="1:14">
      <c r="A264" s="44"/>
      <c r="B264" s="44"/>
      <c r="C264" s="44"/>
      <c r="D264" s="44"/>
      <c r="E264" s="44"/>
      <c r="F264" s="44"/>
      <c r="G264" s="45"/>
      <c r="H264" s="15" t="s">
        <v>102</v>
      </c>
      <c r="I264" s="33" t="s">
        <v>7296</v>
      </c>
      <c r="J264" s="522" t="s">
        <v>7296</v>
      </c>
      <c r="K264" s="33" t="s">
        <v>6457</v>
      </c>
      <c r="L264" s="13" t="s">
        <v>6443</v>
      </c>
      <c r="M264" s="13">
        <v>0</v>
      </c>
      <c r="N264" s="14"/>
    </row>
    <row r="265" ht="18.95" customHeight="1" spans="1:14">
      <c r="A265" s="44"/>
      <c r="B265" s="44"/>
      <c r="C265" s="44"/>
      <c r="D265" s="44"/>
      <c r="E265" s="44"/>
      <c r="F265" s="44"/>
      <c r="G265" s="45"/>
      <c r="H265" s="15" t="s">
        <v>304</v>
      </c>
      <c r="I265" s="33" t="s">
        <v>7297</v>
      </c>
      <c r="J265" s="522" t="s">
        <v>7297</v>
      </c>
      <c r="K265" s="33" t="s">
        <v>6462</v>
      </c>
      <c r="L265" s="13" t="s">
        <v>6443</v>
      </c>
      <c r="M265" s="13">
        <v>0</v>
      </c>
      <c r="N265" s="14"/>
    </row>
    <row r="266" ht="18.95" customHeight="1" spans="1:14">
      <c r="A266" s="44"/>
      <c r="B266" s="44"/>
      <c r="C266" s="44"/>
      <c r="D266" s="44"/>
      <c r="E266" s="44"/>
      <c r="F266" s="44"/>
      <c r="G266" s="45"/>
      <c r="H266" s="15" t="s">
        <v>110</v>
      </c>
      <c r="I266" s="33" t="s">
        <v>7298</v>
      </c>
      <c r="J266" s="522" t="s">
        <v>7298</v>
      </c>
      <c r="K266" s="33" t="s">
        <v>6493</v>
      </c>
      <c r="L266" s="13" t="s">
        <v>6443</v>
      </c>
      <c r="M266" s="13">
        <v>0</v>
      </c>
      <c r="N266" s="14"/>
    </row>
    <row r="267" ht="18.95" customHeight="1" spans="1:14">
      <c r="A267" s="44"/>
      <c r="B267" s="44"/>
      <c r="C267" s="44"/>
      <c r="D267" s="44"/>
      <c r="E267" s="44"/>
      <c r="F267" s="44"/>
      <c r="G267" s="45"/>
      <c r="H267" s="15" t="s">
        <v>7299</v>
      </c>
      <c r="I267" s="33" t="s">
        <v>7300</v>
      </c>
      <c r="J267" s="522" t="s">
        <v>7300</v>
      </c>
      <c r="K267" s="33" t="s">
        <v>7301</v>
      </c>
      <c r="L267" s="13" t="s">
        <v>6443</v>
      </c>
      <c r="M267" s="13">
        <v>0</v>
      </c>
      <c r="N267" s="14"/>
    </row>
    <row r="268" ht="18.95" customHeight="1" spans="1:14">
      <c r="A268" s="44"/>
      <c r="B268" s="44"/>
      <c r="C268" s="44"/>
      <c r="D268" s="44"/>
      <c r="E268" s="44"/>
      <c r="F268" s="44"/>
      <c r="G268" s="45"/>
      <c r="H268" s="15" t="s">
        <v>806</v>
      </c>
      <c r="I268" s="33" t="s">
        <v>7302</v>
      </c>
      <c r="J268" s="522" t="s">
        <v>7302</v>
      </c>
      <c r="K268" s="33" t="s">
        <v>7303</v>
      </c>
      <c r="L268" s="13" t="s">
        <v>6443</v>
      </c>
      <c r="M268" s="13">
        <v>0</v>
      </c>
      <c r="N268" s="14"/>
    </row>
    <row r="269" ht="18.95" customHeight="1" spans="1:14">
      <c r="A269" s="44"/>
      <c r="B269" s="44"/>
      <c r="C269" s="44"/>
      <c r="D269" s="44"/>
      <c r="E269" s="44"/>
      <c r="F269" s="44"/>
      <c r="G269" s="45"/>
      <c r="H269" s="15" t="s">
        <v>101</v>
      </c>
      <c r="I269" s="33" t="s">
        <v>7304</v>
      </c>
      <c r="J269" s="522" t="s">
        <v>7304</v>
      </c>
      <c r="K269" s="33" t="s">
        <v>6453</v>
      </c>
      <c r="L269" s="13" t="s">
        <v>6443</v>
      </c>
      <c r="M269" s="13">
        <v>0</v>
      </c>
      <c r="N269" s="14"/>
    </row>
    <row r="270" ht="18.95" customHeight="1" spans="1:14">
      <c r="A270" s="44"/>
      <c r="B270" s="44"/>
      <c r="C270" s="44"/>
      <c r="D270" s="44"/>
      <c r="E270" s="44"/>
      <c r="F270" s="44"/>
      <c r="G270" s="45"/>
      <c r="H270" s="15" t="s">
        <v>102</v>
      </c>
      <c r="I270" s="33" t="s">
        <v>7305</v>
      </c>
      <c r="J270" s="522" t="s">
        <v>7305</v>
      </c>
      <c r="K270" s="33" t="s">
        <v>6457</v>
      </c>
      <c r="L270" s="13" t="s">
        <v>6443</v>
      </c>
      <c r="M270" s="13">
        <v>0</v>
      </c>
      <c r="N270" s="14"/>
    </row>
    <row r="271" ht="18.95" customHeight="1" spans="1:14">
      <c r="A271" s="44"/>
      <c r="B271" s="44"/>
      <c r="C271" s="44"/>
      <c r="D271" s="44"/>
      <c r="E271" s="44"/>
      <c r="F271" s="44"/>
      <c r="G271" s="45"/>
      <c r="H271" s="15" t="s">
        <v>304</v>
      </c>
      <c r="I271" s="33" t="s">
        <v>7306</v>
      </c>
      <c r="J271" s="522" t="s">
        <v>7306</v>
      </c>
      <c r="K271" s="33" t="s">
        <v>6462</v>
      </c>
      <c r="L271" s="13" t="s">
        <v>6443</v>
      </c>
      <c r="M271" s="13">
        <v>0</v>
      </c>
      <c r="N271" s="14"/>
    </row>
    <row r="272" ht="18.95" customHeight="1" spans="1:14">
      <c r="A272" s="44"/>
      <c r="B272" s="44"/>
      <c r="C272" s="44"/>
      <c r="D272" s="44"/>
      <c r="E272" s="44"/>
      <c r="F272" s="44"/>
      <c r="G272" s="45"/>
      <c r="H272" s="15" t="s">
        <v>110</v>
      </c>
      <c r="I272" s="33" t="s">
        <v>7307</v>
      </c>
      <c r="J272" s="522" t="s">
        <v>7307</v>
      </c>
      <c r="K272" s="33" t="s">
        <v>6493</v>
      </c>
      <c r="L272" s="13" t="s">
        <v>6443</v>
      </c>
      <c r="M272" s="13">
        <v>0</v>
      </c>
      <c r="N272" s="14"/>
    </row>
    <row r="273" ht="18.95" customHeight="1" spans="1:14">
      <c r="A273" s="44"/>
      <c r="B273" s="44"/>
      <c r="C273" s="44"/>
      <c r="D273" s="44"/>
      <c r="E273" s="44"/>
      <c r="F273" s="44"/>
      <c r="G273" s="45"/>
      <c r="H273" s="15" t="s">
        <v>151</v>
      </c>
      <c r="I273" s="33" t="s">
        <v>7308</v>
      </c>
      <c r="J273" s="522" t="s">
        <v>7308</v>
      </c>
      <c r="K273" s="33" t="s">
        <v>7303</v>
      </c>
      <c r="L273" s="13" t="s">
        <v>6443</v>
      </c>
      <c r="M273" s="13">
        <v>0</v>
      </c>
      <c r="N273" s="14"/>
    </row>
    <row r="274" ht="18.95" customHeight="1" spans="1:14">
      <c r="A274" s="44"/>
      <c r="B274" s="44"/>
      <c r="C274" s="44"/>
      <c r="D274" s="44"/>
      <c r="E274" s="44"/>
      <c r="F274" s="44"/>
      <c r="G274" s="45"/>
      <c r="H274" s="15" t="s">
        <v>155</v>
      </c>
      <c r="I274" s="33" t="s">
        <v>7309</v>
      </c>
      <c r="J274" s="522" t="s">
        <v>7309</v>
      </c>
      <c r="K274" s="33" t="s">
        <v>7310</v>
      </c>
      <c r="L274" s="13" t="s">
        <v>6443</v>
      </c>
      <c r="M274" s="13">
        <v>6256</v>
      </c>
      <c r="N274" s="14"/>
    </row>
    <row r="275" ht="18.95" customHeight="1" spans="1:14">
      <c r="A275" s="44"/>
      <c r="B275" s="44"/>
      <c r="C275" s="44"/>
      <c r="D275" s="44"/>
      <c r="E275" s="44"/>
      <c r="F275" s="44"/>
      <c r="G275" s="45"/>
      <c r="H275" s="15" t="s">
        <v>7311</v>
      </c>
      <c r="I275" s="33" t="s">
        <v>7312</v>
      </c>
      <c r="J275" s="522" t="s">
        <v>7312</v>
      </c>
      <c r="K275" s="33" t="s">
        <v>7313</v>
      </c>
      <c r="L275" s="13" t="s">
        <v>6443</v>
      </c>
      <c r="M275" s="13">
        <v>0</v>
      </c>
      <c r="N275" s="14"/>
    </row>
    <row r="276" ht="18.95" customHeight="1" spans="1:14">
      <c r="A276" s="44"/>
      <c r="B276" s="44"/>
      <c r="C276" s="44"/>
      <c r="D276" s="44"/>
      <c r="E276" s="44"/>
      <c r="F276" s="44"/>
      <c r="G276" s="45"/>
      <c r="H276" s="15" t="s">
        <v>156</v>
      </c>
      <c r="I276" s="33" t="s">
        <v>7314</v>
      </c>
      <c r="J276" s="522" t="s">
        <v>7314</v>
      </c>
      <c r="K276" s="33" t="s">
        <v>7310</v>
      </c>
      <c r="L276" s="13" t="s">
        <v>6443</v>
      </c>
      <c r="M276" s="13">
        <v>6256</v>
      </c>
      <c r="N276" s="14"/>
    </row>
    <row r="277" ht="18.95" customHeight="1" spans="1:14">
      <c r="A277" s="44"/>
      <c r="B277" s="44"/>
      <c r="C277" s="44"/>
      <c r="D277" s="44"/>
      <c r="E277" s="44"/>
      <c r="F277" s="44"/>
      <c r="G277" s="45"/>
      <c r="H277" s="47" t="s">
        <v>7315</v>
      </c>
      <c r="I277" s="16" t="s">
        <v>3743</v>
      </c>
      <c r="J277" s="527" t="s">
        <v>3743</v>
      </c>
      <c r="K277" s="49" t="s">
        <v>6689</v>
      </c>
      <c r="L277" s="13" t="s">
        <v>6443</v>
      </c>
      <c r="M277" s="13">
        <v>0</v>
      </c>
      <c r="N277" s="14"/>
    </row>
    <row r="278" ht="18.95" customHeight="1" spans="1:14">
      <c r="A278" s="44"/>
      <c r="B278" s="44"/>
      <c r="C278" s="44"/>
      <c r="D278" s="44"/>
      <c r="E278" s="44"/>
      <c r="F278" s="44"/>
      <c r="G278" s="45"/>
      <c r="H278" s="47"/>
      <c r="I278" s="16" t="s">
        <v>7316</v>
      </c>
      <c r="J278" s="527" t="s">
        <v>7317</v>
      </c>
      <c r="K278" s="49" t="s">
        <v>7318</v>
      </c>
      <c r="L278" s="13" t="s">
        <v>6443</v>
      </c>
      <c r="M278" s="13">
        <v>0</v>
      </c>
      <c r="N278" s="14"/>
    </row>
    <row r="279" ht="18.95" customHeight="1" spans="1:14">
      <c r="A279" s="44"/>
      <c r="B279" s="44"/>
      <c r="C279" s="44"/>
      <c r="D279" s="44"/>
      <c r="E279" s="44"/>
      <c r="F279" s="44"/>
      <c r="G279" s="45"/>
      <c r="H279" s="47"/>
      <c r="I279" s="16" t="s">
        <v>7316</v>
      </c>
      <c r="J279" s="527" t="s">
        <v>7319</v>
      </c>
      <c r="K279" s="49" t="s">
        <v>7320</v>
      </c>
      <c r="L279" s="13" t="s">
        <v>6443</v>
      </c>
      <c r="M279" s="13">
        <v>0</v>
      </c>
      <c r="N279" s="14"/>
    </row>
    <row r="280" ht="18.95" customHeight="1" spans="1:14">
      <c r="A280" s="44"/>
      <c r="B280" s="44"/>
      <c r="C280" s="44"/>
      <c r="D280" s="44"/>
      <c r="E280" s="44"/>
      <c r="F280" s="44"/>
      <c r="G280" s="45"/>
      <c r="H280" s="47"/>
      <c r="I280" s="16" t="s">
        <v>7316</v>
      </c>
      <c r="J280" s="527" t="s">
        <v>7321</v>
      </c>
      <c r="K280" s="49" t="s">
        <v>7322</v>
      </c>
      <c r="L280" s="13" t="s">
        <v>6443</v>
      </c>
      <c r="M280" s="13">
        <v>0</v>
      </c>
      <c r="N280" s="14"/>
    </row>
    <row r="281" ht="18.95" customHeight="1" spans="1:14">
      <c r="A281" s="44"/>
      <c r="B281" s="44"/>
      <c r="C281" s="44"/>
      <c r="D281" s="44"/>
      <c r="E281" s="44"/>
      <c r="F281" s="44"/>
      <c r="G281" s="45"/>
      <c r="H281" s="47"/>
      <c r="I281" s="16" t="s">
        <v>7316</v>
      </c>
      <c r="J281" s="527" t="s">
        <v>7323</v>
      </c>
      <c r="K281" s="49" t="s">
        <v>7324</v>
      </c>
      <c r="L281" s="13" t="s">
        <v>6443</v>
      </c>
      <c r="M281" s="13">
        <v>0</v>
      </c>
      <c r="N281" s="14"/>
    </row>
    <row r="282" ht="18.95" customHeight="1" spans="1:14">
      <c r="A282" s="44"/>
      <c r="B282" s="44"/>
      <c r="C282" s="44"/>
      <c r="D282" s="44"/>
      <c r="E282" s="44"/>
      <c r="F282" s="44"/>
      <c r="G282" s="45"/>
      <c r="H282" s="48" t="s">
        <v>7325</v>
      </c>
      <c r="I282" s="16" t="s">
        <v>7326</v>
      </c>
      <c r="J282" s="527" t="s">
        <v>7326</v>
      </c>
      <c r="K282" s="49" t="s">
        <v>7327</v>
      </c>
      <c r="L282" s="13" t="s">
        <v>6443</v>
      </c>
      <c r="M282" s="13">
        <v>0</v>
      </c>
      <c r="N282" s="14"/>
    </row>
    <row r="283" ht="18.95" customHeight="1" spans="1:14">
      <c r="A283" s="44"/>
      <c r="B283" s="44"/>
      <c r="C283" s="44"/>
      <c r="D283" s="44"/>
      <c r="E283" s="44"/>
      <c r="F283" s="44"/>
      <c r="G283" s="45"/>
      <c r="H283" s="48"/>
      <c r="I283" s="16" t="s">
        <v>7316</v>
      </c>
      <c r="J283" s="527" t="s">
        <v>7328</v>
      </c>
      <c r="K283" s="49" t="s">
        <v>7329</v>
      </c>
      <c r="L283" s="13" t="s">
        <v>6443</v>
      </c>
      <c r="M283" s="13">
        <v>0</v>
      </c>
      <c r="N283" s="14"/>
    </row>
    <row r="284" ht="18.95" customHeight="1" spans="1:14">
      <c r="A284" s="44"/>
      <c r="B284" s="44"/>
      <c r="C284" s="44"/>
      <c r="D284" s="44"/>
      <c r="E284" s="44"/>
      <c r="F284" s="44"/>
      <c r="G284" s="45"/>
      <c r="H284" s="48"/>
      <c r="I284" s="16" t="s">
        <v>7316</v>
      </c>
      <c r="J284" s="527" t="s">
        <v>7330</v>
      </c>
      <c r="K284" s="49" t="s">
        <v>7331</v>
      </c>
      <c r="L284" s="13" t="s">
        <v>6443</v>
      </c>
      <c r="M284" s="13">
        <v>0</v>
      </c>
      <c r="N284" s="14"/>
    </row>
    <row r="285" ht="18.95" customHeight="1" spans="1:14">
      <c r="A285" s="44"/>
      <c r="B285" s="44"/>
      <c r="C285" s="44"/>
      <c r="D285" s="44"/>
      <c r="E285" s="44"/>
      <c r="F285" s="44"/>
      <c r="G285" s="45"/>
      <c r="H285" s="48" t="s">
        <v>7332</v>
      </c>
      <c r="I285" s="16" t="s">
        <v>7316</v>
      </c>
      <c r="J285" s="527" t="s">
        <v>7316</v>
      </c>
      <c r="K285" s="49" t="s">
        <v>7333</v>
      </c>
      <c r="L285" s="13" t="s">
        <v>6443</v>
      </c>
      <c r="M285" s="13">
        <v>0</v>
      </c>
      <c r="N285" s="14"/>
    </row>
    <row r="286" ht="18.95" customHeight="1" spans="1:14">
      <c r="A286" s="44"/>
      <c r="B286" s="44"/>
      <c r="C286" s="44"/>
      <c r="D286" s="44"/>
      <c r="E286" s="44"/>
      <c r="F286" s="44"/>
      <c r="G286" s="45"/>
      <c r="H286" s="47" t="s">
        <v>7334</v>
      </c>
      <c r="I286" s="528" t="s">
        <v>1110</v>
      </c>
      <c r="J286" s="527" t="s">
        <v>1110</v>
      </c>
      <c r="K286" s="49" t="s">
        <v>6692</v>
      </c>
      <c r="L286" s="13" t="s">
        <v>6443</v>
      </c>
      <c r="M286" s="13">
        <v>230</v>
      </c>
      <c r="N286" s="14"/>
    </row>
    <row r="287" ht="18.95" customHeight="1" spans="1:14">
      <c r="A287" s="44"/>
      <c r="B287" s="44"/>
      <c r="C287" s="44"/>
      <c r="D287" s="44"/>
      <c r="E287" s="44"/>
      <c r="F287" s="44"/>
      <c r="G287" s="45"/>
      <c r="H287" s="47"/>
      <c r="I287" s="16" t="s">
        <v>7335</v>
      </c>
      <c r="J287" s="527" t="s">
        <v>7336</v>
      </c>
      <c r="K287" s="49" t="s">
        <v>7337</v>
      </c>
      <c r="L287" s="13" t="s">
        <v>6443</v>
      </c>
      <c r="M287" s="13">
        <v>0</v>
      </c>
      <c r="N287" s="14"/>
    </row>
    <row r="288" ht="18.95" customHeight="1" spans="1:14">
      <c r="A288" s="44"/>
      <c r="B288" s="44"/>
      <c r="C288" s="44"/>
      <c r="D288" s="44"/>
      <c r="E288" s="44"/>
      <c r="F288" s="44"/>
      <c r="G288" s="45"/>
      <c r="H288" s="48" t="s">
        <v>158</v>
      </c>
      <c r="I288" s="16" t="s">
        <v>7338</v>
      </c>
      <c r="J288" s="527" t="s">
        <v>7338</v>
      </c>
      <c r="K288" s="49" t="s">
        <v>7339</v>
      </c>
      <c r="L288" s="13" t="s">
        <v>6443</v>
      </c>
      <c r="M288" s="13">
        <v>230</v>
      </c>
      <c r="N288" s="14"/>
    </row>
    <row r="289" ht="18.95" customHeight="1" spans="1:14">
      <c r="A289" s="44"/>
      <c r="B289" s="44"/>
      <c r="C289" s="44"/>
      <c r="D289" s="44"/>
      <c r="E289" s="44"/>
      <c r="F289" s="44"/>
      <c r="G289" s="45"/>
      <c r="H289" s="48" t="s">
        <v>159</v>
      </c>
      <c r="I289" s="16" t="s">
        <v>7340</v>
      </c>
      <c r="J289" s="527" t="s">
        <v>7340</v>
      </c>
      <c r="K289" s="49" t="s">
        <v>7341</v>
      </c>
      <c r="L289" s="13" t="s">
        <v>6443</v>
      </c>
      <c r="M289" s="13">
        <v>15</v>
      </c>
      <c r="N289" s="14"/>
    </row>
    <row r="290" ht="18.95" customHeight="1" spans="1:14">
      <c r="A290" s="44"/>
      <c r="B290" s="44"/>
      <c r="C290" s="44"/>
      <c r="D290" s="44"/>
      <c r="E290" s="44"/>
      <c r="F290" s="44"/>
      <c r="G290" s="45"/>
      <c r="H290" s="48" t="s">
        <v>7342</v>
      </c>
      <c r="I290" s="16" t="s">
        <v>7343</v>
      </c>
      <c r="J290" s="527" t="s">
        <v>7343</v>
      </c>
      <c r="K290" s="49" t="s">
        <v>7344</v>
      </c>
      <c r="L290" s="13" t="s">
        <v>6443</v>
      </c>
      <c r="M290" s="13">
        <v>0</v>
      </c>
      <c r="N290" s="14"/>
    </row>
    <row r="291" ht="18.95" customHeight="1" spans="1:14">
      <c r="A291" s="44"/>
      <c r="B291" s="44"/>
      <c r="C291" s="44"/>
      <c r="D291" s="44"/>
      <c r="E291" s="44"/>
      <c r="F291" s="44"/>
      <c r="G291" s="45"/>
      <c r="H291" s="48" t="s">
        <v>160</v>
      </c>
      <c r="I291" s="16" t="s">
        <v>7345</v>
      </c>
      <c r="J291" s="527" t="s">
        <v>7345</v>
      </c>
      <c r="K291" s="49" t="s">
        <v>7346</v>
      </c>
      <c r="L291" s="13" t="s">
        <v>6443</v>
      </c>
      <c r="M291" s="13">
        <v>118</v>
      </c>
      <c r="N291" s="14"/>
    </row>
    <row r="292" ht="18.95" customHeight="1" spans="1:14">
      <c r="A292" s="44"/>
      <c r="B292" s="44"/>
      <c r="C292" s="44"/>
      <c r="D292" s="44"/>
      <c r="E292" s="44"/>
      <c r="F292" s="44"/>
      <c r="G292" s="45"/>
      <c r="H292" s="48" t="s">
        <v>7347</v>
      </c>
      <c r="I292" s="16" t="s">
        <v>7348</v>
      </c>
      <c r="J292" s="527" t="s">
        <v>7348</v>
      </c>
      <c r="K292" s="49" t="s">
        <v>7349</v>
      </c>
      <c r="L292" s="13" t="s">
        <v>6443</v>
      </c>
      <c r="M292" s="13">
        <v>0</v>
      </c>
      <c r="N292" s="14"/>
    </row>
    <row r="293" ht="18.95" customHeight="1" spans="1:14">
      <c r="A293" s="44"/>
      <c r="B293" s="44"/>
      <c r="C293" s="44"/>
      <c r="D293" s="44"/>
      <c r="E293" s="44"/>
      <c r="F293" s="44"/>
      <c r="G293" s="45"/>
      <c r="H293" s="48" t="s">
        <v>7350</v>
      </c>
      <c r="I293" s="16" t="s">
        <v>7351</v>
      </c>
      <c r="J293" s="527" t="s">
        <v>7351</v>
      </c>
      <c r="K293" s="49" t="s">
        <v>7352</v>
      </c>
      <c r="L293" s="13" t="s">
        <v>6443</v>
      </c>
      <c r="M293" s="13">
        <v>0</v>
      </c>
      <c r="N293" s="14"/>
    </row>
    <row r="294" ht="18.95" customHeight="1" spans="1:14">
      <c r="A294" s="44"/>
      <c r="B294" s="44"/>
      <c r="C294" s="44"/>
      <c r="D294" s="44"/>
      <c r="E294" s="44"/>
      <c r="F294" s="44"/>
      <c r="G294" s="45"/>
      <c r="H294" s="48" t="s">
        <v>7353</v>
      </c>
      <c r="I294" s="16" t="s">
        <v>7354</v>
      </c>
      <c r="J294" s="527" t="s">
        <v>7355</v>
      </c>
      <c r="K294" s="49" t="s">
        <v>7356</v>
      </c>
      <c r="L294" s="13" t="s">
        <v>6443</v>
      </c>
      <c r="M294" s="13"/>
      <c r="N294" s="14"/>
    </row>
    <row r="295" ht="18.95" customHeight="1" spans="1:14">
      <c r="A295" s="44"/>
      <c r="B295" s="44"/>
      <c r="C295" s="44"/>
      <c r="D295" s="44"/>
      <c r="E295" s="44"/>
      <c r="F295" s="44"/>
      <c r="G295" s="45"/>
      <c r="H295" s="48" t="s">
        <v>161</v>
      </c>
      <c r="I295" s="16" t="s">
        <v>7357</v>
      </c>
      <c r="J295" s="527" t="s">
        <v>7358</v>
      </c>
      <c r="K295" s="49" t="s">
        <v>7359</v>
      </c>
      <c r="L295" s="13" t="s">
        <v>6443</v>
      </c>
      <c r="M295" s="13"/>
      <c r="N295" s="14"/>
    </row>
    <row r="296" ht="18.95" customHeight="1" spans="1:14">
      <c r="A296" s="44"/>
      <c r="B296" s="44"/>
      <c r="C296" s="44"/>
      <c r="D296" s="44"/>
      <c r="E296" s="44"/>
      <c r="F296" s="44"/>
      <c r="G296" s="45"/>
      <c r="H296" s="48" t="s">
        <v>7360</v>
      </c>
      <c r="I296" s="16" t="s">
        <v>7361</v>
      </c>
      <c r="J296" s="527" t="s">
        <v>7361</v>
      </c>
      <c r="K296" s="49" t="s">
        <v>7362</v>
      </c>
      <c r="L296" s="13" t="s">
        <v>6443</v>
      </c>
      <c r="M296" s="13">
        <v>0</v>
      </c>
      <c r="N296" s="14"/>
    </row>
    <row r="297" ht="18.95" customHeight="1" spans="1:14">
      <c r="A297" s="44"/>
      <c r="B297" s="44"/>
      <c r="C297" s="44"/>
      <c r="D297" s="44"/>
      <c r="E297" s="44"/>
      <c r="F297" s="44"/>
      <c r="G297" s="45"/>
      <c r="H297" s="48"/>
      <c r="I297" s="16" t="s">
        <v>7335</v>
      </c>
      <c r="J297" s="527" t="s">
        <v>7363</v>
      </c>
      <c r="K297" s="49" t="s">
        <v>7364</v>
      </c>
      <c r="L297" s="13" t="s">
        <v>6443</v>
      </c>
      <c r="M297" s="13">
        <v>0</v>
      </c>
      <c r="N297" s="14"/>
    </row>
    <row r="298" ht="18.95" customHeight="1" spans="1:14">
      <c r="A298" s="44"/>
      <c r="B298" s="44"/>
      <c r="C298" s="44"/>
      <c r="D298" s="44"/>
      <c r="E298" s="44"/>
      <c r="F298" s="44"/>
      <c r="G298" s="45"/>
      <c r="H298" s="48"/>
      <c r="I298" s="16" t="s">
        <v>7335</v>
      </c>
      <c r="J298" s="527" t="s">
        <v>7365</v>
      </c>
      <c r="K298" s="49" t="s">
        <v>7366</v>
      </c>
      <c r="L298" s="13" t="s">
        <v>6443</v>
      </c>
      <c r="M298" s="13">
        <v>0</v>
      </c>
      <c r="N298" s="14"/>
    </row>
    <row r="299" ht="18.95" customHeight="1" spans="1:14">
      <c r="A299" s="44"/>
      <c r="B299" s="44"/>
      <c r="C299" s="44"/>
      <c r="D299" s="44"/>
      <c r="E299" s="44"/>
      <c r="F299" s="44"/>
      <c r="G299" s="45"/>
      <c r="H299" s="48" t="s">
        <v>7367</v>
      </c>
      <c r="I299" s="16" t="s">
        <v>7335</v>
      </c>
      <c r="J299" s="527" t="s">
        <v>7335</v>
      </c>
      <c r="K299" s="49" t="s">
        <v>7368</v>
      </c>
      <c r="L299" s="13" t="s">
        <v>6443</v>
      </c>
      <c r="M299" s="13">
        <v>0</v>
      </c>
      <c r="N299" s="14"/>
    </row>
    <row r="300" ht="18.95" customHeight="1" spans="1:14">
      <c r="A300" s="44"/>
      <c r="B300" s="44"/>
      <c r="C300" s="44"/>
      <c r="D300" s="44"/>
      <c r="E300" s="44"/>
      <c r="F300" s="44"/>
      <c r="G300" s="45"/>
      <c r="H300" s="15" t="s">
        <v>7369</v>
      </c>
      <c r="I300" s="33" t="s">
        <v>1111</v>
      </c>
      <c r="J300" s="522" t="s">
        <v>1111</v>
      </c>
      <c r="K300" s="33" t="s">
        <v>6695</v>
      </c>
      <c r="L300" s="13" t="s">
        <v>6443</v>
      </c>
      <c r="M300" s="13">
        <v>6364</v>
      </c>
      <c r="N300" s="14"/>
    </row>
    <row r="301" ht="18.95" customHeight="1" spans="1:14">
      <c r="A301" s="44"/>
      <c r="B301" s="44"/>
      <c r="C301" s="44"/>
      <c r="D301" s="44"/>
      <c r="E301" s="44"/>
      <c r="F301" s="44"/>
      <c r="G301" s="45"/>
      <c r="H301" s="15" t="s">
        <v>7370</v>
      </c>
      <c r="I301" s="33" t="s">
        <v>7371</v>
      </c>
      <c r="J301" s="522" t="s">
        <v>7371</v>
      </c>
      <c r="K301" s="33" t="s">
        <v>7372</v>
      </c>
      <c r="L301" s="13" t="s">
        <v>6443</v>
      </c>
      <c r="M301" s="13">
        <v>321</v>
      </c>
      <c r="N301" s="14"/>
    </row>
    <row r="302" ht="18.95" customHeight="1" spans="1:14">
      <c r="A302" s="44"/>
      <c r="B302" s="44"/>
      <c r="C302" s="44"/>
      <c r="D302" s="44"/>
      <c r="E302" s="44"/>
      <c r="F302" s="44"/>
      <c r="G302" s="45"/>
      <c r="H302" s="15" t="s">
        <v>7373</v>
      </c>
      <c r="I302" s="33" t="s">
        <v>7374</v>
      </c>
      <c r="J302" s="522" t="s">
        <v>7374</v>
      </c>
      <c r="K302" s="33" t="s">
        <v>7375</v>
      </c>
      <c r="L302" s="13" t="s">
        <v>6443</v>
      </c>
      <c r="M302" s="13">
        <v>73</v>
      </c>
      <c r="N302" s="14"/>
    </row>
    <row r="303" ht="18.95" customHeight="1" spans="1:14">
      <c r="A303" s="44"/>
      <c r="B303" s="44"/>
      <c r="C303" s="44"/>
      <c r="D303" s="44"/>
      <c r="E303" s="44"/>
      <c r="F303" s="44"/>
      <c r="G303" s="45"/>
      <c r="H303" s="15" t="s">
        <v>7376</v>
      </c>
      <c r="I303" s="33" t="s">
        <v>7377</v>
      </c>
      <c r="J303" s="522" t="s">
        <v>7377</v>
      </c>
      <c r="K303" s="33" t="s">
        <v>7378</v>
      </c>
      <c r="L303" s="13" t="s">
        <v>6443</v>
      </c>
      <c r="M303" s="13">
        <v>0</v>
      </c>
      <c r="N303" s="14"/>
    </row>
    <row r="304" ht="18.95" customHeight="1" spans="1:14">
      <c r="A304" s="44"/>
      <c r="B304" s="44"/>
      <c r="C304" s="44"/>
      <c r="D304" s="44"/>
      <c r="E304" s="44"/>
      <c r="F304" s="44"/>
      <c r="G304" s="45"/>
      <c r="H304" s="15" t="s">
        <v>7379</v>
      </c>
      <c r="I304" s="33" t="s">
        <v>7380</v>
      </c>
      <c r="J304" s="522" t="s">
        <v>7380</v>
      </c>
      <c r="K304" s="33" t="s">
        <v>7381</v>
      </c>
      <c r="L304" s="13" t="s">
        <v>6443</v>
      </c>
      <c r="M304" s="13">
        <v>248</v>
      </c>
      <c r="N304" s="14"/>
    </row>
    <row r="305" ht="18.95" customHeight="1" spans="1:14">
      <c r="A305" s="44"/>
      <c r="B305" s="44"/>
      <c r="C305" s="44"/>
      <c r="D305" s="44"/>
      <c r="E305" s="44"/>
      <c r="F305" s="44"/>
      <c r="G305" s="45"/>
      <c r="H305" s="15" t="s">
        <v>7382</v>
      </c>
      <c r="I305" s="33" t="s">
        <v>7383</v>
      </c>
      <c r="J305" s="522" t="s">
        <v>7383</v>
      </c>
      <c r="K305" s="33" t="s">
        <v>7384</v>
      </c>
      <c r="L305" s="13" t="s">
        <v>6443</v>
      </c>
      <c r="M305" s="13">
        <v>0</v>
      </c>
      <c r="N305" s="14"/>
    </row>
    <row r="306" ht="18.95" customHeight="1" spans="1:14">
      <c r="A306" s="44"/>
      <c r="B306" s="44"/>
      <c r="C306" s="44"/>
      <c r="D306" s="44"/>
      <c r="E306" s="44"/>
      <c r="F306" s="44"/>
      <c r="G306" s="45"/>
      <c r="H306" s="15" t="s">
        <v>7385</v>
      </c>
      <c r="I306" s="33" t="s">
        <v>7386</v>
      </c>
      <c r="J306" s="522" t="s">
        <v>7386</v>
      </c>
      <c r="K306" s="33" t="s">
        <v>7387</v>
      </c>
      <c r="L306" s="13" t="s">
        <v>6443</v>
      </c>
      <c r="M306" s="13">
        <v>0</v>
      </c>
      <c r="N306" s="14"/>
    </row>
    <row r="307" ht="18.95" customHeight="1" spans="1:14">
      <c r="A307" s="44"/>
      <c r="B307" s="44"/>
      <c r="C307" s="44"/>
      <c r="D307" s="44"/>
      <c r="E307" s="44"/>
      <c r="F307" s="44"/>
      <c r="G307" s="45"/>
      <c r="H307" s="15" t="s">
        <v>7388</v>
      </c>
      <c r="I307" s="33" t="s">
        <v>7389</v>
      </c>
      <c r="J307" s="522" t="s">
        <v>7389</v>
      </c>
      <c r="K307" s="33" t="s">
        <v>7390</v>
      </c>
      <c r="L307" s="13" t="s">
        <v>6443</v>
      </c>
      <c r="M307" s="13">
        <v>0</v>
      </c>
      <c r="N307" s="14"/>
    </row>
    <row r="308" ht="18.95" customHeight="1" spans="1:14">
      <c r="A308" s="44"/>
      <c r="B308" s="44"/>
      <c r="C308" s="44"/>
      <c r="D308" s="44"/>
      <c r="E308" s="44"/>
      <c r="F308" s="44"/>
      <c r="G308" s="45"/>
      <c r="H308" s="15" t="s">
        <v>7391</v>
      </c>
      <c r="I308" s="33" t="s">
        <v>7392</v>
      </c>
      <c r="J308" s="522" t="s">
        <v>7392</v>
      </c>
      <c r="K308" s="33" t="s">
        <v>7393</v>
      </c>
      <c r="L308" s="13" t="s">
        <v>6443</v>
      </c>
      <c r="M308" s="13">
        <v>0</v>
      </c>
      <c r="N308" s="14"/>
    </row>
    <row r="309" ht="18.95" customHeight="1" spans="1:14">
      <c r="A309" s="44"/>
      <c r="B309" s="44"/>
      <c r="C309" s="44"/>
      <c r="D309" s="44"/>
      <c r="E309" s="44"/>
      <c r="F309" s="44"/>
      <c r="G309" s="45"/>
      <c r="H309" s="15" t="s">
        <v>7394</v>
      </c>
      <c r="I309" s="33" t="s">
        <v>7395</v>
      </c>
      <c r="J309" s="522" t="s">
        <v>7395</v>
      </c>
      <c r="K309" s="33" t="s">
        <v>7396</v>
      </c>
      <c r="L309" s="13" t="s">
        <v>6443</v>
      </c>
      <c r="M309" s="13">
        <v>0</v>
      </c>
      <c r="N309" s="14"/>
    </row>
    <row r="310" ht="18.95" customHeight="1" spans="1:14">
      <c r="A310" s="44"/>
      <c r="B310" s="44"/>
      <c r="C310" s="44"/>
      <c r="D310" s="44"/>
      <c r="E310" s="44"/>
      <c r="F310" s="44"/>
      <c r="G310" s="45"/>
      <c r="H310" s="15" t="s">
        <v>7397</v>
      </c>
      <c r="I310" s="522" t="s">
        <v>7398</v>
      </c>
      <c r="J310" s="522" t="s">
        <v>7398</v>
      </c>
      <c r="K310" s="33" t="s">
        <v>7399</v>
      </c>
      <c r="L310" s="13" t="s">
        <v>6443</v>
      </c>
      <c r="M310" s="13"/>
      <c r="N310" s="14"/>
    </row>
    <row r="311" ht="18.95" customHeight="1" spans="1:14">
      <c r="A311" s="44"/>
      <c r="B311" s="44"/>
      <c r="C311" s="44"/>
      <c r="D311" s="44"/>
      <c r="E311" s="44"/>
      <c r="F311" s="44"/>
      <c r="G311" s="45"/>
      <c r="H311" s="15" t="s">
        <v>7400</v>
      </c>
      <c r="I311" s="33" t="s">
        <v>7401</v>
      </c>
      <c r="J311" s="522" t="s">
        <v>7401</v>
      </c>
      <c r="K311" s="33" t="s">
        <v>7402</v>
      </c>
      <c r="L311" s="13" t="s">
        <v>6443</v>
      </c>
      <c r="M311" s="13">
        <v>0</v>
      </c>
      <c r="N311" s="14"/>
    </row>
    <row r="312" ht="18.95" customHeight="1" spans="1:14">
      <c r="A312" s="44"/>
      <c r="B312" s="44"/>
      <c r="C312" s="44"/>
      <c r="D312" s="44"/>
      <c r="E312" s="44"/>
      <c r="F312" s="44"/>
      <c r="G312" s="45"/>
      <c r="H312" s="15" t="s">
        <v>165</v>
      </c>
      <c r="I312" s="33" t="s">
        <v>7403</v>
      </c>
      <c r="J312" s="522" t="s">
        <v>7403</v>
      </c>
      <c r="K312" s="33" t="s">
        <v>7404</v>
      </c>
      <c r="L312" s="13" t="s">
        <v>6443</v>
      </c>
      <c r="M312" s="13">
        <v>4340</v>
      </c>
      <c r="N312" s="14"/>
    </row>
    <row r="313" ht="18.95" customHeight="1" spans="1:14">
      <c r="A313" s="44"/>
      <c r="B313" s="44"/>
      <c r="C313" s="44"/>
      <c r="D313" s="44"/>
      <c r="E313" s="44"/>
      <c r="F313" s="44"/>
      <c r="G313" s="45"/>
      <c r="H313" s="15" t="s">
        <v>101</v>
      </c>
      <c r="I313" s="33" t="s">
        <v>7405</v>
      </c>
      <c r="J313" s="522" t="s">
        <v>7405</v>
      </c>
      <c r="K313" s="33" t="s">
        <v>6453</v>
      </c>
      <c r="L313" s="13" t="s">
        <v>6443</v>
      </c>
      <c r="M313" s="13">
        <v>1816</v>
      </c>
      <c r="N313" s="14"/>
    </row>
    <row r="314" ht="18.95" customHeight="1" spans="1:14">
      <c r="A314" s="44"/>
      <c r="B314" s="44"/>
      <c r="C314" s="44"/>
      <c r="D314" s="44"/>
      <c r="E314" s="44"/>
      <c r="F314" s="44"/>
      <c r="G314" s="45"/>
      <c r="H314" s="15" t="s">
        <v>102</v>
      </c>
      <c r="I314" s="33" t="s">
        <v>7406</v>
      </c>
      <c r="J314" s="522" t="s">
        <v>7406</v>
      </c>
      <c r="K314" s="33" t="s">
        <v>6457</v>
      </c>
      <c r="L314" s="13" t="s">
        <v>6443</v>
      </c>
      <c r="M314" s="13">
        <v>1263</v>
      </c>
      <c r="N314" s="14"/>
    </row>
    <row r="315" ht="18.95" customHeight="1" spans="1:14">
      <c r="A315" s="44"/>
      <c r="B315" s="44"/>
      <c r="C315" s="44"/>
      <c r="D315" s="44"/>
      <c r="E315" s="44"/>
      <c r="F315" s="44"/>
      <c r="G315" s="45"/>
      <c r="H315" s="15" t="s">
        <v>304</v>
      </c>
      <c r="I315" s="33" t="s">
        <v>7407</v>
      </c>
      <c r="J315" s="522" t="s">
        <v>7407</v>
      </c>
      <c r="K315" s="33" t="s">
        <v>6462</v>
      </c>
      <c r="L315" s="13" t="s">
        <v>6443</v>
      </c>
      <c r="M315" s="13">
        <v>0</v>
      </c>
      <c r="N315" s="14"/>
    </row>
    <row r="316" ht="18.95" customHeight="1" spans="1:14">
      <c r="A316" s="44"/>
      <c r="B316" s="44"/>
      <c r="C316" s="44"/>
      <c r="D316" s="44"/>
      <c r="E316" s="44"/>
      <c r="F316" s="44"/>
      <c r="G316" s="45"/>
      <c r="H316" s="15" t="s">
        <v>7408</v>
      </c>
      <c r="I316" s="33" t="s">
        <v>7409</v>
      </c>
      <c r="J316" s="522" t="s">
        <v>7409</v>
      </c>
      <c r="K316" s="33" t="s">
        <v>7410</v>
      </c>
      <c r="L316" s="13" t="s">
        <v>6443</v>
      </c>
      <c r="M316" s="13">
        <v>232</v>
      </c>
      <c r="N316" s="14"/>
    </row>
    <row r="317" ht="18.95" customHeight="1" spans="1:14">
      <c r="A317" s="44"/>
      <c r="B317" s="44"/>
      <c r="C317" s="44"/>
      <c r="D317" s="44"/>
      <c r="E317" s="44"/>
      <c r="F317" s="44"/>
      <c r="G317" s="45"/>
      <c r="H317" s="15" t="s">
        <v>7411</v>
      </c>
      <c r="I317" s="33" t="s">
        <v>7412</v>
      </c>
      <c r="J317" s="522" t="s">
        <v>7412</v>
      </c>
      <c r="K317" s="33" t="s">
        <v>7413</v>
      </c>
      <c r="L317" s="13" t="s">
        <v>6443</v>
      </c>
      <c r="M317" s="13">
        <v>31</v>
      </c>
      <c r="N317" s="14"/>
    </row>
    <row r="318" ht="18.95" customHeight="1" spans="1:14">
      <c r="A318" s="44"/>
      <c r="B318" s="44"/>
      <c r="C318" s="44"/>
      <c r="D318" s="44"/>
      <c r="E318" s="44"/>
      <c r="F318" s="44"/>
      <c r="G318" s="45"/>
      <c r="H318" s="15" t="s">
        <v>7414</v>
      </c>
      <c r="I318" s="33" t="s">
        <v>7415</v>
      </c>
      <c r="J318" s="522" t="s">
        <v>7415</v>
      </c>
      <c r="K318" s="33" t="s">
        <v>7416</v>
      </c>
      <c r="L318" s="13" t="s">
        <v>6443</v>
      </c>
      <c r="M318" s="13">
        <v>50</v>
      </c>
      <c r="N318" s="14"/>
    </row>
    <row r="319" ht="18.95" customHeight="1" spans="1:14">
      <c r="A319" s="44"/>
      <c r="B319" s="44"/>
      <c r="C319" s="44"/>
      <c r="D319" s="44"/>
      <c r="E319" s="44"/>
      <c r="F319" s="44"/>
      <c r="G319" s="45"/>
      <c r="H319" s="15" t="s">
        <v>7417</v>
      </c>
      <c r="I319" s="33" t="s">
        <v>7418</v>
      </c>
      <c r="J319" s="522" t="s">
        <v>7418</v>
      </c>
      <c r="K319" s="33" t="s">
        <v>7419</v>
      </c>
      <c r="L319" s="13" t="s">
        <v>6443</v>
      </c>
      <c r="M319" s="13">
        <v>20</v>
      </c>
      <c r="N319" s="14"/>
    </row>
    <row r="320" ht="18.95" customHeight="1" spans="1:14">
      <c r="A320" s="44"/>
      <c r="B320" s="44"/>
      <c r="C320" s="44"/>
      <c r="D320" s="44"/>
      <c r="E320" s="44"/>
      <c r="F320" s="44"/>
      <c r="G320" s="45"/>
      <c r="H320" s="15" t="s">
        <v>7420</v>
      </c>
      <c r="I320" s="33" t="s">
        <v>7421</v>
      </c>
      <c r="J320" s="522" t="s">
        <v>7421</v>
      </c>
      <c r="K320" s="33" t="s">
        <v>7422</v>
      </c>
      <c r="L320" s="13" t="s">
        <v>6443</v>
      </c>
      <c r="M320" s="13">
        <v>0</v>
      </c>
      <c r="N320" s="14"/>
    </row>
    <row r="321" ht="18.95" customHeight="1" spans="1:14">
      <c r="A321" s="44"/>
      <c r="B321" s="44"/>
      <c r="C321" s="44"/>
      <c r="D321" s="44"/>
      <c r="E321" s="44"/>
      <c r="F321" s="44"/>
      <c r="G321" s="45"/>
      <c r="H321" s="15" t="s">
        <v>7423</v>
      </c>
      <c r="I321" s="33" t="s">
        <v>7424</v>
      </c>
      <c r="J321" s="522" t="s">
        <v>7424</v>
      </c>
      <c r="K321" s="33" t="s">
        <v>7425</v>
      </c>
      <c r="L321" s="13" t="s">
        <v>6443</v>
      </c>
      <c r="M321" s="13">
        <v>0</v>
      </c>
      <c r="N321" s="14"/>
    </row>
    <row r="322" ht="18.95" customHeight="1" spans="1:14">
      <c r="A322" s="44"/>
      <c r="B322" s="44"/>
      <c r="C322" s="44"/>
      <c r="D322" s="44"/>
      <c r="E322" s="44"/>
      <c r="F322" s="44"/>
      <c r="G322" s="45"/>
      <c r="H322" s="15" t="s">
        <v>7426</v>
      </c>
      <c r="I322" s="33" t="s">
        <v>7427</v>
      </c>
      <c r="J322" s="522" t="s">
        <v>7427</v>
      </c>
      <c r="K322" s="33" t="s">
        <v>7428</v>
      </c>
      <c r="L322" s="13" t="s">
        <v>6443</v>
      </c>
      <c r="M322" s="13">
        <v>3</v>
      </c>
      <c r="N322" s="14"/>
    </row>
    <row r="323" ht="18.95" customHeight="1" spans="1:14">
      <c r="A323" s="44"/>
      <c r="B323" s="44"/>
      <c r="C323" s="44"/>
      <c r="D323" s="44"/>
      <c r="E323" s="44"/>
      <c r="F323" s="44"/>
      <c r="G323" s="45"/>
      <c r="H323" s="15" t="s">
        <v>7429</v>
      </c>
      <c r="I323" s="33" t="s">
        <v>7430</v>
      </c>
      <c r="J323" s="522" t="s">
        <v>7430</v>
      </c>
      <c r="K323" s="33" t="s">
        <v>7431</v>
      </c>
      <c r="L323" s="13" t="s">
        <v>6443</v>
      </c>
      <c r="M323" s="13">
        <v>82</v>
      </c>
      <c r="N323" s="14"/>
    </row>
    <row r="324" ht="18.95" customHeight="1" spans="1:14">
      <c r="A324" s="44"/>
      <c r="B324" s="44"/>
      <c r="C324" s="44"/>
      <c r="D324" s="44"/>
      <c r="E324" s="44"/>
      <c r="F324" s="44"/>
      <c r="G324" s="45"/>
      <c r="H324" s="15" t="s">
        <v>7432</v>
      </c>
      <c r="I324" s="33" t="s">
        <v>7433</v>
      </c>
      <c r="J324" s="522" t="s">
        <v>7433</v>
      </c>
      <c r="K324" s="33" t="s">
        <v>7434</v>
      </c>
      <c r="L324" s="13" t="s">
        <v>6443</v>
      </c>
      <c r="M324" s="13">
        <v>314</v>
      </c>
      <c r="N324" s="14"/>
    </row>
    <row r="325" ht="18.95" customHeight="1" spans="1:14">
      <c r="A325" s="44"/>
      <c r="B325" s="44"/>
      <c r="C325" s="44"/>
      <c r="D325" s="44"/>
      <c r="E325" s="44"/>
      <c r="F325" s="44"/>
      <c r="G325" s="45"/>
      <c r="H325" s="15" t="s">
        <v>7435</v>
      </c>
      <c r="I325" s="33" t="s">
        <v>7436</v>
      </c>
      <c r="J325" s="522" t="s">
        <v>7436</v>
      </c>
      <c r="K325" s="33" t="s">
        <v>7437</v>
      </c>
      <c r="L325" s="13" t="s">
        <v>6443</v>
      </c>
      <c r="M325" s="13">
        <v>0</v>
      </c>
      <c r="N325" s="14"/>
    </row>
    <row r="326" ht="18.95" customHeight="1" spans="1:14">
      <c r="A326" s="44"/>
      <c r="B326" s="44"/>
      <c r="C326" s="44"/>
      <c r="D326" s="44"/>
      <c r="E326" s="44"/>
      <c r="F326" s="44"/>
      <c r="G326" s="45"/>
      <c r="H326" s="15" t="s">
        <v>7438</v>
      </c>
      <c r="I326" s="33" t="s">
        <v>7439</v>
      </c>
      <c r="J326" s="522" t="s">
        <v>7439</v>
      </c>
      <c r="K326" s="33" t="s">
        <v>7440</v>
      </c>
      <c r="L326" s="13" t="s">
        <v>6443</v>
      </c>
      <c r="M326" s="13">
        <v>0</v>
      </c>
      <c r="N326" s="14"/>
    </row>
    <row r="327" ht="18.95" customHeight="1" spans="1:14">
      <c r="A327" s="44"/>
      <c r="B327" s="44"/>
      <c r="C327" s="44"/>
      <c r="D327" s="44"/>
      <c r="E327" s="44"/>
      <c r="F327" s="44"/>
      <c r="G327" s="45"/>
      <c r="H327" s="15" t="s">
        <v>7441</v>
      </c>
      <c r="I327" s="33" t="s">
        <v>7442</v>
      </c>
      <c r="J327" s="522" t="s">
        <v>7442</v>
      </c>
      <c r="K327" s="33" t="s">
        <v>7443</v>
      </c>
      <c r="L327" s="13" t="s">
        <v>6443</v>
      </c>
      <c r="M327" s="13">
        <v>0</v>
      </c>
      <c r="N327" s="14"/>
    </row>
    <row r="328" ht="18.95" customHeight="1" spans="1:14">
      <c r="A328" s="44"/>
      <c r="B328" s="44"/>
      <c r="C328" s="44"/>
      <c r="D328" s="44"/>
      <c r="E328" s="44"/>
      <c r="F328" s="44"/>
      <c r="G328" s="45"/>
      <c r="H328" s="15" t="s">
        <v>7444</v>
      </c>
      <c r="I328" s="33" t="s">
        <v>7445</v>
      </c>
      <c r="J328" s="522" t="s">
        <v>7445</v>
      </c>
      <c r="K328" s="33" t="s">
        <v>7446</v>
      </c>
      <c r="L328" s="13" t="s">
        <v>6443</v>
      </c>
      <c r="M328" s="13">
        <v>66</v>
      </c>
      <c r="N328" s="14"/>
    </row>
    <row r="329" ht="18.95" customHeight="1" spans="1:14">
      <c r="A329" s="44"/>
      <c r="B329" s="44"/>
      <c r="C329" s="44"/>
      <c r="D329" s="44"/>
      <c r="E329" s="44"/>
      <c r="F329" s="44"/>
      <c r="G329" s="45"/>
      <c r="H329" s="15" t="s">
        <v>7447</v>
      </c>
      <c r="I329" s="33" t="s">
        <v>7448</v>
      </c>
      <c r="J329" s="522" t="s">
        <v>7448</v>
      </c>
      <c r="K329" s="33" t="s">
        <v>7449</v>
      </c>
      <c r="L329" s="13" t="s">
        <v>6443</v>
      </c>
      <c r="M329" s="13">
        <v>69</v>
      </c>
      <c r="N329" s="14"/>
    </row>
    <row r="330" ht="18.95" customHeight="1" spans="1:14">
      <c r="A330" s="44"/>
      <c r="B330" s="44"/>
      <c r="C330" s="44"/>
      <c r="D330" s="44"/>
      <c r="E330" s="44"/>
      <c r="F330" s="44"/>
      <c r="G330" s="45"/>
      <c r="H330" s="15" t="s">
        <v>7450</v>
      </c>
      <c r="I330" s="33" t="s">
        <v>7451</v>
      </c>
      <c r="J330" s="522" t="s">
        <v>7451</v>
      </c>
      <c r="K330" s="33" t="s">
        <v>7452</v>
      </c>
      <c r="L330" s="13" t="s">
        <v>6443</v>
      </c>
      <c r="M330" s="13">
        <v>3</v>
      </c>
      <c r="N330" s="14"/>
    </row>
    <row r="331" ht="18.95" customHeight="1" spans="1:14">
      <c r="A331" s="44"/>
      <c r="B331" s="44"/>
      <c r="C331" s="44"/>
      <c r="D331" s="44"/>
      <c r="E331" s="44"/>
      <c r="F331" s="44"/>
      <c r="G331" s="45"/>
      <c r="H331" s="15" t="s">
        <v>121</v>
      </c>
      <c r="I331" s="33" t="s">
        <v>7453</v>
      </c>
      <c r="J331" s="522" t="s">
        <v>7453</v>
      </c>
      <c r="K331" s="33" t="s">
        <v>6715</v>
      </c>
      <c r="L331" s="13" t="s">
        <v>6443</v>
      </c>
      <c r="M331" s="13">
        <v>371</v>
      </c>
      <c r="N331" s="14"/>
    </row>
    <row r="332" ht="18.95" customHeight="1" spans="1:14">
      <c r="A332" s="44"/>
      <c r="B332" s="44"/>
      <c r="C332" s="44"/>
      <c r="D332" s="44"/>
      <c r="E332" s="44"/>
      <c r="F332" s="44"/>
      <c r="G332" s="45"/>
      <c r="H332" s="15" t="s">
        <v>110</v>
      </c>
      <c r="I332" s="33" t="s">
        <v>7454</v>
      </c>
      <c r="J332" s="522" t="s">
        <v>7454</v>
      </c>
      <c r="K332" s="33" t="s">
        <v>6493</v>
      </c>
      <c r="L332" s="13" t="s">
        <v>6443</v>
      </c>
      <c r="M332" s="13">
        <v>0</v>
      </c>
      <c r="N332" s="14"/>
    </row>
    <row r="333" ht="18.95" customHeight="1" spans="1:14">
      <c r="A333" s="44"/>
      <c r="B333" s="44"/>
      <c r="C333" s="44"/>
      <c r="D333" s="44"/>
      <c r="E333" s="44"/>
      <c r="F333" s="44"/>
      <c r="G333" s="45"/>
      <c r="H333" s="15" t="s">
        <v>168</v>
      </c>
      <c r="I333" s="33" t="s">
        <v>7455</v>
      </c>
      <c r="J333" s="522" t="s">
        <v>7455</v>
      </c>
      <c r="K333" s="33" t="s">
        <v>7456</v>
      </c>
      <c r="L333" s="13" t="s">
        <v>6443</v>
      </c>
      <c r="M333" s="13">
        <v>20</v>
      </c>
      <c r="N333" s="14"/>
    </row>
    <row r="334" ht="18.95" customHeight="1" spans="1:14">
      <c r="A334" s="44"/>
      <c r="B334" s="44"/>
      <c r="C334" s="44"/>
      <c r="D334" s="44"/>
      <c r="E334" s="44"/>
      <c r="F334" s="44"/>
      <c r="G334" s="45"/>
      <c r="H334" s="15" t="s">
        <v>7457</v>
      </c>
      <c r="I334" s="33" t="s">
        <v>7458</v>
      </c>
      <c r="J334" s="522" t="s">
        <v>7458</v>
      </c>
      <c r="K334" s="33" t="s">
        <v>7459</v>
      </c>
      <c r="L334" s="13" t="s">
        <v>6443</v>
      </c>
      <c r="M334" s="13">
        <v>0</v>
      </c>
      <c r="N334" s="14"/>
    </row>
    <row r="335" ht="18.95" customHeight="1" spans="1:14">
      <c r="A335" s="44"/>
      <c r="B335" s="44"/>
      <c r="C335" s="44"/>
      <c r="D335" s="44"/>
      <c r="E335" s="44"/>
      <c r="F335" s="44"/>
      <c r="G335" s="45"/>
      <c r="H335" s="15" t="s">
        <v>101</v>
      </c>
      <c r="I335" s="33" t="s">
        <v>7460</v>
      </c>
      <c r="J335" s="522" t="s">
        <v>7460</v>
      </c>
      <c r="K335" s="33" t="s">
        <v>6453</v>
      </c>
      <c r="L335" s="13" t="s">
        <v>6443</v>
      </c>
      <c r="M335" s="13">
        <v>0</v>
      </c>
      <c r="N335" s="14"/>
    </row>
    <row r="336" ht="18.95" customHeight="1" spans="1:14">
      <c r="A336" s="44"/>
      <c r="B336" s="44"/>
      <c r="C336" s="44"/>
      <c r="D336" s="44"/>
      <c r="E336" s="44"/>
      <c r="F336" s="44"/>
      <c r="G336" s="45"/>
      <c r="H336" s="15" t="s">
        <v>102</v>
      </c>
      <c r="I336" s="33" t="s">
        <v>7461</v>
      </c>
      <c r="J336" s="522" t="s">
        <v>7461</v>
      </c>
      <c r="K336" s="33" t="s">
        <v>6457</v>
      </c>
      <c r="L336" s="13" t="s">
        <v>6443</v>
      </c>
      <c r="M336" s="13">
        <v>0</v>
      </c>
      <c r="N336" s="14"/>
    </row>
    <row r="337" ht="18.95" customHeight="1" spans="1:14">
      <c r="A337" s="44"/>
      <c r="B337" s="44"/>
      <c r="C337" s="44"/>
      <c r="D337" s="44"/>
      <c r="E337" s="44"/>
      <c r="F337" s="44"/>
      <c r="G337" s="45"/>
      <c r="H337" s="15" t="s">
        <v>304</v>
      </c>
      <c r="I337" s="33" t="s">
        <v>7462</v>
      </c>
      <c r="J337" s="522" t="s">
        <v>7462</v>
      </c>
      <c r="K337" s="33" t="s">
        <v>6462</v>
      </c>
      <c r="L337" s="13" t="s">
        <v>6443</v>
      </c>
      <c r="M337" s="13">
        <v>0</v>
      </c>
      <c r="N337" s="14"/>
    </row>
    <row r="338" ht="18.95" customHeight="1" spans="1:14">
      <c r="A338" s="44"/>
      <c r="B338" s="44"/>
      <c r="C338" s="44"/>
      <c r="D338" s="44"/>
      <c r="E338" s="44"/>
      <c r="F338" s="44"/>
      <c r="G338" s="45"/>
      <c r="H338" s="15" t="s">
        <v>7463</v>
      </c>
      <c r="I338" s="33" t="s">
        <v>7464</v>
      </c>
      <c r="J338" s="522" t="s">
        <v>7464</v>
      </c>
      <c r="K338" s="33" t="s">
        <v>7465</v>
      </c>
      <c r="L338" s="13" t="s">
        <v>6443</v>
      </c>
      <c r="M338" s="13">
        <v>0</v>
      </c>
      <c r="N338" s="14"/>
    </row>
    <row r="339" ht="18.95" customHeight="1" spans="1:14">
      <c r="A339" s="44"/>
      <c r="B339" s="44"/>
      <c r="C339" s="44"/>
      <c r="D339" s="44"/>
      <c r="E339" s="44"/>
      <c r="F339" s="44"/>
      <c r="G339" s="45"/>
      <c r="H339" s="15" t="s">
        <v>110</v>
      </c>
      <c r="I339" s="33" t="s">
        <v>7466</v>
      </c>
      <c r="J339" s="522" t="s">
        <v>7466</v>
      </c>
      <c r="K339" s="33" t="s">
        <v>6493</v>
      </c>
      <c r="L339" s="13" t="s">
        <v>6443</v>
      </c>
      <c r="M339" s="13">
        <v>0</v>
      </c>
      <c r="N339" s="14"/>
    </row>
    <row r="340" ht="18.95" customHeight="1" spans="1:14">
      <c r="A340" s="44"/>
      <c r="B340" s="44"/>
      <c r="C340" s="44"/>
      <c r="D340" s="44"/>
      <c r="E340" s="44"/>
      <c r="F340" s="44"/>
      <c r="G340" s="45"/>
      <c r="H340" s="15" t="s">
        <v>7467</v>
      </c>
      <c r="I340" s="33" t="s">
        <v>7468</v>
      </c>
      <c r="J340" s="522" t="s">
        <v>7468</v>
      </c>
      <c r="K340" s="33" t="s">
        <v>7469</v>
      </c>
      <c r="L340" s="13" t="s">
        <v>6443</v>
      </c>
      <c r="M340" s="13">
        <v>0</v>
      </c>
      <c r="N340" s="14"/>
    </row>
    <row r="341" ht="18.95" customHeight="1" spans="1:14">
      <c r="A341" s="44"/>
      <c r="B341" s="44"/>
      <c r="C341" s="44"/>
      <c r="D341" s="44"/>
      <c r="E341" s="44"/>
      <c r="F341" s="44"/>
      <c r="G341" s="45"/>
      <c r="H341" s="15" t="s">
        <v>169</v>
      </c>
      <c r="I341" s="33" t="s">
        <v>7470</v>
      </c>
      <c r="J341" s="522" t="s">
        <v>7470</v>
      </c>
      <c r="K341" s="33" t="s">
        <v>7471</v>
      </c>
      <c r="L341" s="13" t="s">
        <v>6443</v>
      </c>
      <c r="M341" s="13">
        <v>462</v>
      </c>
      <c r="N341" s="14"/>
    </row>
    <row r="342" ht="18.95" customHeight="1" spans="1:14">
      <c r="A342" s="44"/>
      <c r="B342" s="44"/>
      <c r="C342" s="44"/>
      <c r="D342" s="44"/>
      <c r="E342" s="44"/>
      <c r="F342" s="44"/>
      <c r="G342" s="45"/>
      <c r="H342" s="15" t="s">
        <v>101</v>
      </c>
      <c r="I342" s="33" t="s">
        <v>7472</v>
      </c>
      <c r="J342" s="522" t="s">
        <v>7472</v>
      </c>
      <c r="K342" s="33" t="s">
        <v>6453</v>
      </c>
      <c r="L342" s="13" t="s">
        <v>6443</v>
      </c>
      <c r="M342" s="13">
        <v>292</v>
      </c>
      <c r="N342" s="14"/>
    </row>
    <row r="343" ht="18.95" customHeight="1" spans="1:14">
      <c r="A343" s="44"/>
      <c r="B343" s="44"/>
      <c r="C343" s="44"/>
      <c r="D343" s="44"/>
      <c r="E343" s="44"/>
      <c r="F343" s="44"/>
      <c r="G343" s="45"/>
      <c r="H343" s="15" t="s">
        <v>102</v>
      </c>
      <c r="I343" s="33" t="s">
        <v>7473</v>
      </c>
      <c r="J343" s="522" t="s">
        <v>7473</v>
      </c>
      <c r="K343" s="33" t="s">
        <v>6457</v>
      </c>
      <c r="L343" s="13" t="s">
        <v>6443</v>
      </c>
      <c r="M343" s="13">
        <v>38</v>
      </c>
      <c r="N343" s="14"/>
    </row>
    <row r="344" ht="18.95" customHeight="1" spans="1:14">
      <c r="A344" s="44"/>
      <c r="B344" s="44"/>
      <c r="C344" s="44"/>
      <c r="D344" s="44"/>
      <c r="E344" s="44"/>
      <c r="F344" s="44"/>
      <c r="G344" s="45"/>
      <c r="H344" s="15" t="s">
        <v>304</v>
      </c>
      <c r="I344" s="33" t="s">
        <v>7474</v>
      </c>
      <c r="J344" s="522" t="s">
        <v>7474</v>
      </c>
      <c r="K344" s="33" t="s">
        <v>6462</v>
      </c>
      <c r="L344" s="13" t="s">
        <v>6443</v>
      </c>
      <c r="M344" s="13">
        <v>0</v>
      </c>
      <c r="N344" s="14"/>
    </row>
    <row r="345" ht="18.95" customHeight="1" spans="1:14">
      <c r="A345" s="44"/>
      <c r="B345" s="44"/>
      <c r="C345" s="44"/>
      <c r="D345" s="44"/>
      <c r="E345" s="44"/>
      <c r="F345" s="44"/>
      <c r="G345" s="45"/>
      <c r="H345" s="15" t="s">
        <v>7475</v>
      </c>
      <c r="I345" s="33" t="s">
        <v>7476</v>
      </c>
      <c r="J345" s="522" t="s">
        <v>7476</v>
      </c>
      <c r="K345" s="33" t="s">
        <v>7477</v>
      </c>
      <c r="L345" s="13" t="s">
        <v>6443</v>
      </c>
      <c r="M345" s="13">
        <v>40</v>
      </c>
      <c r="N345" s="14"/>
    </row>
    <row r="346" ht="18.95" customHeight="1" spans="1:14">
      <c r="A346" s="44"/>
      <c r="B346" s="44"/>
      <c r="C346" s="44"/>
      <c r="D346" s="44"/>
      <c r="E346" s="44"/>
      <c r="F346" s="44"/>
      <c r="G346" s="45"/>
      <c r="H346" s="15" t="s">
        <v>7478</v>
      </c>
      <c r="I346" s="33" t="s">
        <v>7479</v>
      </c>
      <c r="J346" s="522" t="s">
        <v>7479</v>
      </c>
      <c r="K346" s="33" t="s">
        <v>7480</v>
      </c>
      <c r="L346" s="13" t="s">
        <v>6443</v>
      </c>
      <c r="M346" s="13">
        <v>33</v>
      </c>
      <c r="N346" s="14"/>
    </row>
    <row r="347" ht="18.95" customHeight="1" spans="1:14">
      <c r="A347" s="44"/>
      <c r="B347" s="44"/>
      <c r="C347" s="44"/>
      <c r="D347" s="44"/>
      <c r="E347" s="44"/>
      <c r="F347" s="44"/>
      <c r="G347" s="45"/>
      <c r="H347" s="15" t="s">
        <v>7481</v>
      </c>
      <c r="I347" s="33" t="s">
        <v>7482</v>
      </c>
      <c r="J347" s="522" t="s">
        <v>7482</v>
      </c>
      <c r="K347" s="33" t="s">
        <v>7483</v>
      </c>
      <c r="L347" s="13" t="s">
        <v>6443</v>
      </c>
      <c r="M347" s="13">
        <v>0</v>
      </c>
      <c r="N347" s="14"/>
    </row>
    <row r="348" ht="18.95" customHeight="1" spans="1:14">
      <c r="A348" s="44"/>
      <c r="B348" s="44"/>
      <c r="C348" s="44"/>
      <c r="D348" s="44"/>
      <c r="E348" s="44"/>
      <c r="F348" s="44"/>
      <c r="G348" s="45"/>
      <c r="H348" s="15" t="s">
        <v>7484</v>
      </c>
      <c r="I348" s="33" t="s">
        <v>7485</v>
      </c>
      <c r="J348" s="522" t="s">
        <v>7485</v>
      </c>
      <c r="K348" s="33" t="s">
        <v>7486</v>
      </c>
      <c r="L348" s="13" t="s">
        <v>6443</v>
      </c>
      <c r="M348" s="13">
        <v>0</v>
      </c>
      <c r="N348" s="14"/>
    </row>
    <row r="349" ht="18.95" customHeight="1" spans="1:14">
      <c r="A349" s="44"/>
      <c r="B349" s="44"/>
      <c r="C349" s="44"/>
      <c r="D349" s="44"/>
      <c r="E349" s="44"/>
      <c r="F349" s="44"/>
      <c r="G349" s="45"/>
      <c r="H349" s="15" t="s">
        <v>7487</v>
      </c>
      <c r="I349" s="33" t="s">
        <v>7488</v>
      </c>
      <c r="J349" s="522" t="s">
        <v>7488</v>
      </c>
      <c r="K349" s="33" t="s">
        <v>7489</v>
      </c>
      <c r="L349" s="13" t="s">
        <v>6443</v>
      </c>
      <c r="M349" s="13">
        <v>0</v>
      </c>
      <c r="N349" s="14"/>
    </row>
    <row r="350" ht="18.95" customHeight="1" spans="1:14">
      <c r="A350" s="44"/>
      <c r="B350" s="44"/>
      <c r="C350" s="44"/>
      <c r="D350" s="44"/>
      <c r="E350" s="44"/>
      <c r="F350" s="44"/>
      <c r="G350" s="45"/>
      <c r="H350" s="15" t="s">
        <v>7490</v>
      </c>
      <c r="I350" s="33" t="s">
        <v>7491</v>
      </c>
      <c r="J350" s="522" t="s">
        <v>7491</v>
      </c>
      <c r="K350" s="33" t="s">
        <v>7492</v>
      </c>
      <c r="L350" s="13" t="s">
        <v>6443</v>
      </c>
      <c r="M350" s="13">
        <v>0</v>
      </c>
      <c r="N350" s="14"/>
    </row>
    <row r="351" ht="18.95" customHeight="1" spans="1:14">
      <c r="A351" s="44"/>
      <c r="B351" s="44"/>
      <c r="C351" s="44"/>
      <c r="D351" s="44"/>
      <c r="E351" s="44"/>
      <c r="F351" s="44"/>
      <c r="G351" s="45"/>
      <c r="H351" s="15" t="s">
        <v>110</v>
      </c>
      <c r="I351" s="33" t="s">
        <v>7493</v>
      </c>
      <c r="J351" s="522" t="s">
        <v>7493</v>
      </c>
      <c r="K351" s="33" t="s">
        <v>6493</v>
      </c>
      <c r="L351" s="13" t="s">
        <v>6443</v>
      </c>
      <c r="M351" s="13">
        <v>0</v>
      </c>
      <c r="N351" s="14"/>
    </row>
    <row r="352" ht="18.95" customHeight="1" spans="1:14">
      <c r="A352" s="44"/>
      <c r="B352" s="44"/>
      <c r="C352" s="44"/>
      <c r="D352" s="44"/>
      <c r="E352" s="44"/>
      <c r="F352" s="44"/>
      <c r="G352" s="45"/>
      <c r="H352" s="15" t="s">
        <v>7494</v>
      </c>
      <c r="I352" s="33" t="s">
        <v>7495</v>
      </c>
      <c r="J352" s="522" t="s">
        <v>7495</v>
      </c>
      <c r="K352" s="33" t="s">
        <v>7496</v>
      </c>
      <c r="L352" s="13" t="s">
        <v>6443</v>
      </c>
      <c r="M352" s="13">
        <v>59</v>
      </c>
      <c r="N352" s="14"/>
    </row>
    <row r="353" ht="18.95" customHeight="1" spans="1:14">
      <c r="A353" s="44"/>
      <c r="B353" s="44"/>
      <c r="C353" s="44"/>
      <c r="D353" s="44"/>
      <c r="E353" s="44"/>
      <c r="F353" s="44"/>
      <c r="G353" s="45"/>
      <c r="H353" s="15" t="s">
        <v>170</v>
      </c>
      <c r="I353" s="33" t="s">
        <v>7497</v>
      </c>
      <c r="J353" s="522" t="s">
        <v>7497</v>
      </c>
      <c r="K353" s="33" t="s">
        <v>7498</v>
      </c>
      <c r="L353" s="13" t="s">
        <v>6443</v>
      </c>
      <c r="M353" s="13">
        <v>856</v>
      </c>
      <c r="N353" s="14"/>
    </row>
    <row r="354" ht="18.95" customHeight="1" spans="1:14">
      <c r="A354" s="44"/>
      <c r="B354" s="44"/>
      <c r="C354" s="44"/>
      <c r="D354" s="44"/>
      <c r="E354" s="44"/>
      <c r="F354" s="44"/>
      <c r="G354" s="45"/>
      <c r="H354" s="15" t="s">
        <v>101</v>
      </c>
      <c r="I354" s="33" t="s">
        <v>7499</v>
      </c>
      <c r="J354" s="522" t="s">
        <v>7499</v>
      </c>
      <c r="K354" s="33" t="s">
        <v>6453</v>
      </c>
      <c r="L354" s="13" t="s">
        <v>6443</v>
      </c>
      <c r="M354" s="13">
        <v>365</v>
      </c>
      <c r="N354" s="14"/>
    </row>
    <row r="355" ht="18.95" customHeight="1" spans="1:14">
      <c r="A355" s="44"/>
      <c r="B355" s="44"/>
      <c r="C355" s="44"/>
      <c r="D355" s="44"/>
      <c r="E355" s="44"/>
      <c r="F355" s="44"/>
      <c r="G355" s="45"/>
      <c r="H355" s="15" t="s">
        <v>102</v>
      </c>
      <c r="I355" s="33" t="s">
        <v>7500</v>
      </c>
      <c r="J355" s="522" t="s">
        <v>7500</v>
      </c>
      <c r="K355" s="33" t="s">
        <v>6457</v>
      </c>
      <c r="L355" s="13" t="s">
        <v>6443</v>
      </c>
      <c r="M355" s="13">
        <v>85</v>
      </c>
      <c r="N355" s="14"/>
    </row>
    <row r="356" ht="18.95" customHeight="1" spans="1:14">
      <c r="A356" s="44"/>
      <c r="B356" s="44"/>
      <c r="C356" s="44"/>
      <c r="D356" s="44"/>
      <c r="E356" s="44"/>
      <c r="F356" s="44"/>
      <c r="G356" s="45"/>
      <c r="H356" s="15" t="s">
        <v>304</v>
      </c>
      <c r="I356" s="33" t="s">
        <v>7501</v>
      </c>
      <c r="J356" s="522" t="s">
        <v>7501</v>
      </c>
      <c r="K356" s="33" t="s">
        <v>6462</v>
      </c>
      <c r="L356" s="13" t="s">
        <v>6443</v>
      </c>
      <c r="M356" s="13">
        <v>0</v>
      </c>
      <c r="N356" s="14"/>
    </row>
    <row r="357" ht="18.95" customHeight="1" spans="1:14">
      <c r="A357" s="44"/>
      <c r="B357" s="44"/>
      <c r="C357" s="44"/>
      <c r="D357" s="44"/>
      <c r="E357" s="44"/>
      <c r="F357" s="44"/>
      <c r="G357" s="45"/>
      <c r="H357" s="15" t="s">
        <v>7502</v>
      </c>
      <c r="I357" s="33" t="s">
        <v>7503</v>
      </c>
      <c r="J357" s="522" t="s">
        <v>7503</v>
      </c>
      <c r="K357" s="33" t="s">
        <v>7504</v>
      </c>
      <c r="L357" s="13" t="s">
        <v>6443</v>
      </c>
      <c r="M357" s="13">
        <v>165</v>
      </c>
      <c r="N357" s="14"/>
    </row>
    <row r="358" ht="18.95" customHeight="1" spans="1:14">
      <c r="A358" s="44"/>
      <c r="B358" s="44"/>
      <c r="C358" s="44"/>
      <c r="D358" s="44"/>
      <c r="E358" s="44"/>
      <c r="F358" s="44"/>
      <c r="G358" s="45"/>
      <c r="H358" s="15" t="s">
        <v>171</v>
      </c>
      <c r="I358" s="33" t="s">
        <v>7505</v>
      </c>
      <c r="J358" s="522" t="s">
        <v>7505</v>
      </c>
      <c r="K358" s="33" t="s">
        <v>7506</v>
      </c>
      <c r="L358" s="13" t="s">
        <v>6443</v>
      </c>
      <c r="M358" s="13">
        <v>79</v>
      </c>
      <c r="N358" s="14"/>
    </row>
    <row r="359" ht="18.95" customHeight="1" spans="1:14">
      <c r="A359" s="44"/>
      <c r="B359" s="44"/>
      <c r="C359" s="44"/>
      <c r="D359" s="44"/>
      <c r="E359" s="44"/>
      <c r="F359" s="44"/>
      <c r="G359" s="45"/>
      <c r="H359" s="15" t="s">
        <v>7507</v>
      </c>
      <c r="I359" s="33" t="s">
        <v>7508</v>
      </c>
      <c r="J359" s="522" t="s">
        <v>7508</v>
      </c>
      <c r="K359" s="33" t="s">
        <v>7509</v>
      </c>
      <c r="L359" s="13" t="s">
        <v>6443</v>
      </c>
      <c r="M359" s="13">
        <v>100</v>
      </c>
      <c r="N359" s="14"/>
    </row>
    <row r="360" ht="18.95" customHeight="1" spans="1:14">
      <c r="A360" s="44"/>
      <c r="B360" s="44"/>
      <c r="C360" s="44"/>
      <c r="D360" s="44"/>
      <c r="E360" s="44"/>
      <c r="F360" s="44"/>
      <c r="G360" s="45"/>
      <c r="H360" s="15" t="s">
        <v>110</v>
      </c>
      <c r="I360" s="33" t="s">
        <v>7510</v>
      </c>
      <c r="J360" s="522" t="s">
        <v>7510</v>
      </c>
      <c r="K360" s="33" t="s">
        <v>6493</v>
      </c>
      <c r="L360" s="13" t="s">
        <v>6443</v>
      </c>
      <c r="M360" s="13">
        <v>0</v>
      </c>
      <c r="N360" s="14"/>
    </row>
    <row r="361" ht="18.95" customHeight="1" spans="1:14">
      <c r="A361" s="44"/>
      <c r="B361" s="44"/>
      <c r="C361" s="44"/>
      <c r="D361" s="44"/>
      <c r="E361" s="44"/>
      <c r="F361" s="44"/>
      <c r="G361" s="45"/>
      <c r="H361" s="15" t="s">
        <v>7511</v>
      </c>
      <c r="I361" s="33" t="s">
        <v>7512</v>
      </c>
      <c r="J361" s="522" t="s">
        <v>7512</v>
      </c>
      <c r="K361" s="33" t="s">
        <v>7513</v>
      </c>
      <c r="L361" s="13" t="s">
        <v>6443</v>
      </c>
      <c r="M361" s="13">
        <v>62</v>
      </c>
      <c r="N361" s="14"/>
    </row>
    <row r="362" ht="18.95" customHeight="1" spans="1:14">
      <c r="A362" s="44"/>
      <c r="B362" s="44"/>
      <c r="C362" s="44"/>
      <c r="D362" s="44"/>
      <c r="E362" s="44"/>
      <c r="F362" s="44"/>
      <c r="G362" s="45"/>
      <c r="H362" s="15" t="s">
        <v>172</v>
      </c>
      <c r="I362" s="33" t="s">
        <v>7514</v>
      </c>
      <c r="J362" s="522" t="s">
        <v>7514</v>
      </c>
      <c r="K362" s="33" t="s">
        <v>7515</v>
      </c>
      <c r="L362" s="13" t="s">
        <v>6443</v>
      </c>
      <c r="M362" s="13">
        <v>385</v>
      </c>
      <c r="N362" s="14"/>
    </row>
    <row r="363" ht="18.95" customHeight="1" spans="1:14">
      <c r="A363" s="44"/>
      <c r="B363" s="44"/>
      <c r="C363" s="44"/>
      <c r="D363" s="44"/>
      <c r="E363" s="44"/>
      <c r="F363" s="44"/>
      <c r="G363" s="45"/>
      <c r="H363" s="15" t="s">
        <v>101</v>
      </c>
      <c r="I363" s="33" t="s">
        <v>7516</v>
      </c>
      <c r="J363" s="522" t="s">
        <v>7516</v>
      </c>
      <c r="K363" s="33" t="s">
        <v>6453</v>
      </c>
      <c r="L363" s="13" t="s">
        <v>6443</v>
      </c>
      <c r="M363" s="13">
        <v>223</v>
      </c>
      <c r="N363" s="14"/>
    </row>
    <row r="364" ht="18.95" customHeight="1" spans="1:14">
      <c r="A364" s="44"/>
      <c r="B364" s="44"/>
      <c r="C364" s="44"/>
      <c r="D364" s="44"/>
      <c r="E364" s="44"/>
      <c r="F364" s="44"/>
      <c r="G364" s="45"/>
      <c r="H364" s="15" t="s">
        <v>102</v>
      </c>
      <c r="I364" s="33" t="s">
        <v>7517</v>
      </c>
      <c r="J364" s="522" t="s">
        <v>7517</v>
      </c>
      <c r="K364" s="33" t="s">
        <v>6457</v>
      </c>
      <c r="L364" s="13" t="s">
        <v>6443</v>
      </c>
      <c r="M364" s="13">
        <v>22</v>
      </c>
      <c r="N364" s="14"/>
    </row>
    <row r="365" ht="18.95" customHeight="1" spans="1:14">
      <c r="A365" s="44"/>
      <c r="B365" s="44"/>
      <c r="C365" s="44"/>
      <c r="D365" s="44"/>
      <c r="E365" s="44"/>
      <c r="F365" s="44"/>
      <c r="G365" s="45"/>
      <c r="H365" s="15" t="s">
        <v>304</v>
      </c>
      <c r="I365" s="33" t="s">
        <v>7518</v>
      </c>
      <c r="J365" s="522" t="s">
        <v>7518</v>
      </c>
      <c r="K365" s="33" t="s">
        <v>6462</v>
      </c>
      <c r="L365" s="13" t="s">
        <v>6443</v>
      </c>
      <c r="M365" s="13">
        <v>0</v>
      </c>
      <c r="N365" s="14"/>
    </row>
    <row r="366" ht="18.95" customHeight="1" spans="1:14">
      <c r="A366" s="44"/>
      <c r="B366" s="44"/>
      <c r="C366" s="44"/>
      <c r="D366" s="44"/>
      <c r="E366" s="44"/>
      <c r="F366" s="44"/>
      <c r="G366" s="45"/>
      <c r="H366" s="15" t="s">
        <v>174</v>
      </c>
      <c r="I366" s="33" t="s">
        <v>7519</v>
      </c>
      <c r="J366" s="522" t="s">
        <v>7519</v>
      </c>
      <c r="K366" s="33" t="s">
        <v>7520</v>
      </c>
      <c r="L366" s="13" t="s">
        <v>6443</v>
      </c>
      <c r="M366" s="13">
        <v>66</v>
      </c>
      <c r="N366" s="14"/>
    </row>
    <row r="367" ht="18.95" customHeight="1" spans="1:14">
      <c r="A367" s="44"/>
      <c r="B367" s="44"/>
      <c r="C367" s="44"/>
      <c r="D367" s="44"/>
      <c r="E367" s="44"/>
      <c r="F367" s="44"/>
      <c r="G367" s="45"/>
      <c r="H367" s="15" t="s">
        <v>175</v>
      </c>
      <c r="I367" s="33" t="s">
        <v>7521</v>
      </c>
      <c r="J367" s="522" t="s">
        <v>7521</v>
      </c>
      <c r="K367" s="33" t="s">
        <v>7522</v>
      </c>
      <c r="L367" s="13" t="s">
        <v>6443</v>
      </c>
      <c r="M367" s="13">
        <v>23</v>
      </c>
      <c r="N367" s="14"/>
    </row>
    <row r="368" ht="18.95" customHeight="1" spans="1:14">
      <c r="A368" s="44"/>
      <c r="B368" s="44"/>
      <c r="C368" s="44"/>
      <c r="D368" s="44"/>
      <c r="E368" s="44"/>
      <c r="F368" s="44"/>
      <c r="G368" s="45"/>
      <c r="H368" s="15" t="s">
        <v>176</v>
      </c>
      <c r="I368" s="33" t="s">
        <v>7523</v>
      </c>
      <c r="J368" s="522" t="s">
        <v>7523</v>
      </c>
      <c r="K368" s="33" t="s">
        <v>7524</v>
      </c>
      <c r="L368" s="13" t="s">
        <v>6443</v>
      </c>
      <c r="M368" s="13">
        <v>2</v>
      </c>
      <c r="N368" s="14"/>
    </row>
    <row r="369" ht="18.95" customHeight="1" spans="1:14">
      <c r="A369" s="44"/>
      <c r="B369" s="44"/>
      <c r="C369" s="44"/>
      <c r="D369" s="44"/>
      <c r="E369" s="44"/>
      <c r="F369" s="44"/>
      <c r="G369" s="45"/>
      <c r="H369" s="15" t="s">
        <v>177</v>
      </c>
      <c r="I369" s="33" t="s">
        <v>7525</v>
      </c>
      <c r="J369" s="522" t="s">
        <v>7525</v>
      </c>
      <c r="K369" s="33" t="s">
        <v>7526</v>
      </c>
      <c r="L369" s="13" t="s">
        <v>6443</v>
      </c>
      <c r="M369" s="13">
        <v>22</v>
      </c>
      <c r="N369" s="14"/>
    </row>
    <row r="370" ht="18.95" customHeight="1" spans="1:14">
      <c r="A370" s="44"/>
      <c r="B370" s="44"/>
      <c r="C370" s="44"/>
      <c r="D370" s="44"/>
      <c r="E370" s="44"/>
      <c r="F370" s="44"/>
      <c r="G370" s="45"/>
      <c r="H370" s="15" t="s">
        <v>7527</v>
      </c>
      <c r="I370" s="33" t="s">
        <v>7528</v>
      </c>
      <c r="J370" s="522" t="s">
        <v>7528</v>
      </c>
      <c r="K370" s="33" t="s">
        <v>7529</v>
      </c>
      <c r="L370" s="13" t="s">
        <v>6443</v>
      </c>
      <c r="M370" s="13">
        <v>0</v>
      </c>
      <c r="N370" s="14"/>
    </row>
    <row r="371" ht="18.95" customHeight="1" spans="1:14">
      <c r="A371" s="44"/>
      <c r="B371" s="44"/>
      <c r="C371" s="44"/>
      <c r="D371" s="44"/>
      <c r="E371" s="44"/>
      <c r="F371" s="44"/>
      <c r="G371" s="45"/>
      <c r="H371" s="15" t="s">
        <v>7530</v>
      </c>
      <c r="I371" s="33" t="s">
        <v>7531</v>
      </c>
      <c r="J371" s="522" t="s">
        <v>7531</v>
      </c>
      <c r="K371" s="33" t="s">
        <v>7532</v>
      </c>
      <c r="L371" s="13" t="s">
        <v>6443</v>
      </c>
      <c r="M371" s="13">
        <v>0</v>
      </c>
      <c r="N371" s="14"/>
    </row>
    <row r="372" ht="18.95" customHeight="1" spans="1:14">
      <c r="A372" s="44"/>
      <c r="B372" s="44"/>
      <c r="C372" s="44"/>
      <c r="D372" s="44"/>
      <c r="E372" s="44"/>
      <c r="F372" s="44"/>
      <c r="G372" s="45"/>
      <c r="H372" s="15" t="s">
        <v>110</v>
      </c>
      <c r="I372" s="33" t="s">
        <v>7533</v>
      </c>
      <c r="J372" s="522" t="s">
        <v>7533</v>
      </c>
      <c r="K372" s="33" t="s">
        <v>6493</v>
      </c>
      <c r="L372" s="13" t="s">
        <v>6443</v>
      </c>
      <c r="M372" s="13">
        <v>0</v>
      </c>
      <c r="N372" s="14"/>
    </row>
    <row r="373" ht="18.95" customHeight="1" spans="1:14">
      <c r="A373" s="44"/>
      <c r="B373" s="44"/>
      <c r="C373" s="44"/>
      <c r="D373" s="44"/>
      <c r="E373" s="44"/>
      <c r="F373" s="44"/>
      <c r="G373" s="45"/>
      <c r="H373" s="15" t="s">
        <v>179</v>
      </c>
      <c r="I373" s="33" t="s">
        <v>7534</v>
      </c>
      <c r="J373" s="522" t="s">
        <v>7534</v>
      </c>
      <c r="K373" s="33" t="s">
        <v>7535</v>
      </c>
      <c r="L373" s="13" t="s">
        <v>6443</v>
      </c>
      <c r="M373" s="13">
        <v>27</v>
      </c>
      <c r="N373" s="14"/>
    </row>
    <row r="374" ht="18.95" customHeight="1" spans="1:14">
      <c r="A374" s="44"/>
      <c r="B374" s="44"/>
      <c r="C374" s="44"/>
      <c r="D374" s="44"/>
      <c r="E374" s="44"/>
      <c r="F374" s="44"/>
      <c r="G374" s="45"/>
      <c r="H374" s="15" t="s">
        <v>7536</v>
      </c>
      <c r="I374" s="33" t="s">
        <v>7537</v>
      </c>
      <c r="J374" s="522" t="s">
        <v>7537</v>
      </c>
      <c r="K374" s="33" t="s">
        <v>7538</v>
      </c>
      <c r="L374" s="13" t="s">
        <v>6443</v>
      </c>
      <c r="M374" s="13">
        <v>0</v>
      </c>
      <c r="N374" s="14"/>
    </row>
    <row r="375" ht="18.95" customHeight="1" spans="1:14">
      <c r="A375" s="44"/>
      <c r="B375" s="44"/>
      <c r="C375" s="44"/>
      <c r="D375" s="44"/>
      <c r="E375" s="44"/>
      <c r="F375" s="44"/>
      <c r="G375" s="45"/>
      <c r="H375" s="15" t="s">
        <v>101</v>
      </c>
      <c r="I375" s="33" t="s">
        <v>7539</v>
      </c>
      <c r="J375" s="522" t="s">
        <v>7539</v>
      </c>
      <c r="K375" s="33" t="s">
        <v>6453</v>
      </c>
      <c r="L375" s="13" t="s">
        <v>6443</v>
      </c>
      <c r="M375" s="13">
        <v>0</v>
      </c>
      <c r="N375" s="14"/>
    </row>
    <row r="376" ht="18.95" customHeight="1" spans="1:14">
      <c r="A376" s="44"/>
      <c r="B376" s="44"/>
      <c r="C376" s="44"/>
      <c r="D376" s="44"/>
      <c r="E376" s="44"/>
      <c r="F376" s="44"/>
      <c r="G376" s="45"/>
      <c r="H376" s="15" t="s">
        <v>102</v>
      </c>
      <c r="I376" s="33" t="s">
        <v>7540</v>
      </c>
      <c r="J376" s="522" t="s">
        <v>7540</v>
      </c>
      <c r="K376" s="33" t="s">
        <v>6457</v>
      </c>
      <c r="L376" s="13" t="s">
        <v>6443</v>
      </c>
      <c r="M376" s="13">
        <v>0</v>
      </c>
      <c r="N376" s="14"/>
    </row>
    <row r="377" ht="18.95" customHeight="1" spans="1:14">
      <c r="A377" s="44"/>
      <c r="B377" s="44"/>
      <c r="C377" s="44"/>
      <c r="D377" s="44"/>
      <c r="E377" s="44"/>
      <c r="F377" s="44"/>
      <c r="G377" s="45"/>
      <c r="H377" s="15" t="s">
        <v>304</v>
      </c>
      <c r="I377" s="33" t="s">
        <v>7541</v>
      </c>
      <c r="J377" s="522" t="s">
        <v>7541</v>
      </c>
      <c r="K377" s="33" t="s">
        <v>6462</v>
      </c>
      <c r="L377" s="13" t="s">
        <v>6443</v>
      </c>
      <c r="M377" s="13">
        <v>0</v>
      </c>
      <c r="N377" s="14"/>
    </row>
    <row r="378" ht="18.95" customHeight="1" spans="1:14">
      <c r="A378" s="44"/>
      <c r="B378" s="44"/>
      <c r="C378" s="44"/>
      <c r="D378" s="44"/>
      <c r="E378" s="44"/>
      <c r="F378" s="44"/>
      <c r="G378" s="45"/>
      <c r="H378" s="15" t="s">
        <v>7542</v>
      </c>
      <c r="I378" s="33" t="s">
        <v>7543</v>
      </c>
      <c r="J378" s="522" t="s">
        <v>7543</v>
      </c>
      <c r="K378" s="33" t="s">
        <v>7544</v>
      </c>
      <c r="L378" s="13" t="s">
        <v>6443</v>
      </c>
      <c r="M378" s="13">
        <v>0</v>
      </c>
      <c r="N378" s="14"/>
    </row>
    <row r="379" ht="18.95" customHeight="1" spans="1:14">
      <c r="A379" s="44"/>
      <c r="B379" s="44"/>
      <c r="C379" s="44"/>
      <c r="D379" s="44"/>
      <c r="E379" s="44"/>
      <c r="F379" s="44"/>
      <c r="G379" s="45"/>
      <c r="H379" s="15" t="s">
        <v>7545</v>
      </c>
      <c r="I379" s="33" t="s">
        <v>7546</v>
      </c>
      <c r="J379" s="522" t="s">
        <v>7546</v>
      </c>
      <c r="K379" s="33" t="s">
        <v>7547</v>
      </c>
      <c r="L379" s="13" t="s">
        <v>6443</v>
      </c>
      <c r="M379" s="13">
        <v>0</v>
      </c>
      <c r="N379" s="14"/>
    </row>
    <row r="380" ht="18.95" customHeight="1" spans="1:14">
      <c r="A380" s="44"/>
      <c r="B380" s="44"/>
      <c r="C380" s="44"/>
      <c r="D380" s="44"/>
      <c r="E380" s="44"/>
      <c r="F380" s="44"/>
      <c r="G380" s="45"/>
      <c r="H380" s="15" t="s">
        <v>7548</v>
      </c>
      <c r="I380" s="33" t="s">
        <v>7549</v>
      </c>
      <c r="J380" s="522" t="s">
        <v>7549</v>
      </c>
      <c r="K380" s="33" t="s">
        <v>7550</v>
      </c>
      <c r="L380" s="13" t="s">
        <v>6443</v>
      </c>
      <c r="M380" s="13">
        <v>0</v>
      </c>
      <c r="N380" s="14"/>
    </row>
    <row r="381" ht="18.95" customHeight="1" spans="1:14">
      <c r="A381" s="44"/>
      <c r="B381" s="44"/>
      <c r="C381" s="44"/>
      <c r="D381" s="44"/>
      <c r="E381" s="44"/>
      <c r="F381" s="44"/>
      <c r="G381" s="45"/>
      <c r="H381" s="15" t="s">
        <v>110</v>
      </c>
      <c r="I381" s="33" t="s">
        <v>7551</v>
      </c>
      <c r="J381" s="522" t="s">
        <v>7551</v>
      </c>
      <c r="K381" s="33" t="s">
        <v>6493</v>
      </c>
      <c r="L381" s="13" t="s">
        <v>6443</v>
      </c>
      <c r="M381" s="13">
        <v>0</v>
      </c>
      <c r="N381" s="14"/>
    </row>
    <row r="382" ht="18.95" customHeight="1" spans="1:14">
      <c r="A382" s="44"/>
      <c r="B382" s="44"/>
      <c r="C382" s="44"/>
      <c r="D382" s="44"/>
      <c r="E382" s="44"/>
      <c r="F382" s="44"/>
      <c r="G382" s="45"/>
      <c r="H382" s="15" t="s">
        <v>7552</v>
      </c>
      <c r="I382" s="33" t="s">
        <v>7553</v>
      </c>
      <c r="J382" s="522" t="s">
        <v>7553</v>
      </c>
      <c r="K382" s="33" t="s">
        <v>7554</v>
      </c>
      <c r="L382" s="13" t="s">
        <v>6443</v>
      </c>
      <c r="M382" s="13">
        <v>0</v>
      </c>
      <c r="N382" s="14"/>
    </row>
    <row r="383" ht="18.95" customHeight="1" spans="1:14">
      <c r="A383" s="44"/>
      <c r="B383" s="44"/>
      <c r="C383" s="44"/>
      <c r="D383" s="44"/>
      <c r="E383" s="44"/>
      <c r="F383" s="44"/>
      <c r="G383" s="45"/>
      <c r="H383" s="15" t="s">
        <v>7555</v>
      </c>
      <c r="I383" s="33" t="s">
        <v>7556</v>
      </c>
      <c r="J383" s="522" t="s">
        <v>7556</v>
      </c>
      <c r="K383" s="33" t="s">
        <v>7557</v>
      </c>
      <c r="L383" s="13" t="s">
        <v>6443</v>
      </c>
      <c r="M383" s="13">
        <v>0</v>
      </c>
      <c r="N383" s="14"/>
    </row>
    <row r="384" ht="18.95" customHeight="1" spans="1:14">
      <c r="A384" s="44"/>
      <c r="B384" s="44"/>
      <c r="C384" s="44"/>
      <c r="D384" s="44"/>
      <c r="E384" s="44"/>
      <c r="F384" s="44"/>
      <c r="G384" s="45"/>
      <c r="H384" s="15" t="s">
        <v>101</v>
      </c>
      <c r="I384" s="33" t="s">
        <v>7558</v>
      </c>
      <c r="J384" s="522" t="s">
        <v>7558</v>
      </c>
      <c r="K384" s="33" t="s">
        <v>6453</v>
      </c>
      <c r="L384" s="13" t="s">
        <v>6443</v>
      </c>
      <c r="M384" s="13">
        <v>0</v>
      </c>
      <c r="N384" s="14"/>
    </row>
    <row r="385" ht="18.95" customHeight="1" spans="1:14">
      <c r="A385" s="44"/>
      <c r="B385" s="44"/>
      <c r="C385" s="44"/>
      <c r="D385" s="44"/>
      <c r="E385" s="44"/>
      <c r="F385" s="44"/>
      <c r="G385" s="45"/>
      <c r="H385" s="15" t="s">
        <v>102</v>
      </c>
      <c r="I385" s="33" t="s">
        <v>7559</v>
      </c>
      <c r="J385" s="522" t="s">
        <v>7559</v>
      </c>
      <c r="K385" s="33" t="s">
        <v>6457</v>
      </c>
      <c r="L385" s="13" t="s">
        <v>6443</v>
      </c>
      <c r="M385" s="13">
        <v>0</v>
      </c>
      <c r="N385" s="14"/>
    </row>
    <row r="386" ht="18.95" customHeight="1" spans="1:14">
      <c r="A386" s="44"/>
      <c r="B386" s="44"/>
      <c r="C386" s="44"/>
      <c r="D386" s="44"/>
      <c r="E386" s="44"/>
      <c r="F386" s="44"/>
      <c r="G386" s="45"/>
      <c r="H386" s="15" t="s">
        <v>304</v>
      </c>
      <c r="I386" s="33" t="s">
        <v>7560</v>
      </c>
      <c r="J386" s="522" t="s">
        <v>7560</v>
      </c>
      <c r="K386" s="33" t="s">
        <v>6462</v>
      </c>
      <c r="L386" s="13" t="s">
        <v>6443</v>
      </c>
      <c r="M386" s="13">
        <v>0</v>
      </c>
      <c r="N386" s="14"/>
    </row>
    <row r="387" ht="18.95" customHeight="1" spans="1:14">
      <c r="A387" s="44"/>
      <c r="B387" s="44"/>
      <c r="C387" s="44"/>
      <c r="D387" s="44"/>
      <c r="E387" s="44"/>
      <c r="F387" s="44"/>
      <c r="G387" s="45"/>
      <c r="H387" s="15" t="s">
        <v>7561</v>
      </c>
      <c r="I387" s="33" t="s">
        <v>7562</v>
      </c>
      <c r="J387" s="522" t="s">
        <v>7562</v>
      </c>
      <c r="K387" s="33" t="s">
        <v>7563</v>
      </c>
      <c r="L387" s="13" t="s">
        <v>6443</v>
      </c>
      <c r="M387" s="13">
        <v>0</v>
      </c>
      <c r="N387" s="14"/>
    </row>
    <row r="388" ht="18.95" customHeight="1" spans="1:14">
      <c r="A388" s="44"/>
      <c r="B388" s="44"/>
      <c r="C388" s="44"/>
      <c r="D388" s="44"/>
      <c r="E388" s="44"/>
      <c r="F388" s="44"/>
      <c r="G388" s="45"/>
      <c r="H388" s="15" t="s">
        <v>7564</v>
      </c>
      <c r="I388" s="33" t="s">
        <v>7565</v>
      </c>
      <c r="J388" s="522" t="s">
        <v>7565</v>
      </c>
      <c r="K388" s="33" t="s">
        <v>7566</v>
      </c>
      <c r="L388" s="13" t="s">
        <v>6443</v>
      </c>
      <c r="M388" s="13">
        <v>0</v>
      </c>
      <c r="N388" s="14"/>
    </row>
    <row r="389" ht="18.95" customHeight="1" spans="1:14">
      <c r="A389" s="44"/>
      <c r="B389" s="44"/>
      <c r="C389" s="44"/>
      <c r="D389" s="44"/>
      <c r="E389" s="44"/>
      <c r="F389" s="44"/>
      <c r="G389" s="45"/>
      <c r="H389" s="15" t="s">
        <v>7567</v>
      </c>
      <c r="I389" s="33" t="s">
        <v>7568</v>
      </c>
      <c r="J389" s="522" t="s">
        <v>7568</v>
      </c>
      <c r="K389" s="33" t="s">
        <v>7569</v>
      </c>
      <c r="L389" s="13" t="s">
        <v>6443</v>
      </c>
      <c r="M389" s="13">
        <v>0</v>
      </c>
      <c r="N389" s="14"/>
    </row>
    <row r="390" ht="18.95" customHeight="1" spans="1:14">
      <c r="A390" s="44"/>
      <c r="B390" s="44"/>
      <c r="C390" s="44"/>
      <c r="D390" s="44"/>
      <c r="E390" s="44"/>
      <c r="F390" s="44"/>
      <c r="G390" s="45"/>
      <c r="H390" s="15" t="s">
        <v>110</v>
      </c>
      <c r="I390" s="33" t="s">
        <v>7570</v>
      </c>
      <c r="J390" s="522" t="s">
        <v>7570</v>
      </c>
      <c r="K390" s="33" t="s">
        <v>6493</v>
      </c>
      <c r="L390" s="13" t="s">
        <v>6443</v>
      </c>
      <c r="M390" s="13">
        <v>0</v>
      </c>
      <c r="N390" s="14"/>
    </row>
    <row r="391" ht="18.95" customHeight="1" spans="1:14">
      <c r="A391" s="44"/>
      <c r="B391" s="44"/>
      <c r="C391" s="44"/>
      <c r="D391" s="44"/>
      <c r="E391" s="44"/>
      <c r="F391" s="44"/>
      <c r="G391" s="45"/>
      <c r="H391" s="15" t="s">
        <v>7571</v>
      </c>
      <c r="I391" s="33" t="s">
        <v>7572</v>
      </c>
      <c r="J391" s="522" t="s">
        <v>7572</v>
      </c>
      <c r="K391" s="33" t="s">
        <v>7573</v>
      </c>
      <c r="L391" s="13" t="s">
        <v>6443</v>
      </c>
      <c r="M391" s="13">
        <v>0</v>
      </c>
      <c r="N391" s="14"/>
    </row>
    <row r="392" ht="18.95" customHeight="1" spans="1:14">
      <c r="A392" s="44"/>
      <c r="B392" s="44"/>
      <c r="C392" s="44"/>
      <c r="D392" s="44"/>
      <c r="E392" s="44"/>
      <c r="F392" s="44"/>
      <c r="G392" s="45"/>
      <c r="H392" s="15" t="s">
        <v>7574</v>
      </c>
      <c r="I392" s="33" t="s">
        <v>7575</v>
      </c>
      <c r="J392" s="522" t="s">
        <v>7575</v>
      </c>
      <c r="K392" s="33" t="s">
        <v>7576</v>
      </c>
      <c r="L392" s="13" t="s">
        <v>6443</v>
      </c>
      <c r="M392" s="13">
        <v>0</v>
      </c>
      <c r="N392" s="14"/>
    </row>
    <row r="393" ht="18.95" customHeight="1" spans="1:14">
      <c r="A393" s="44"/>
      <c r="B393" s="44"/>
      <c r="C393" s="44"/>
      <c r="D393" s="44"/>
      <c r="E393" s="44"/>
      <c r="F393" s="44"/>
      <c r="G393" s="45"/>
      <c r="H393" s="15" t="s">
        <v>101</v>
      </c>
      <c r="I393" s="33" t="s">
        <v>7577</v>
      </c>
      <c r="J393" s="522" t="s">
        <v>7577</v>
      </c>
      <c r="K393" s="33" t="s">
        <v>6453</v>
      </c>
      <c r="L393" s="13" t="s">
        <v>6443</v>
      </c>
      <c r="M393" s="13">
        <v>0</v>
      </c>
      <c r="N393" s="14"/>
    </row>
    <row r="394" ht="18.95" customHeight="1" spans="1:14">
      <c r="A394" s="44"/>
      <c r="B394" s="44"/>
      <c r="C394" s="44"/>
      <c r="D394" s="44"/>
      <c r="E394" s="44"/>
      <c r="F394" s="44"/>
      <c r="G394" s="45"/>
      <c r="H394" s="15" t="s">
        <v>102</v>
      </c>
      <c r="I394" s="33" t="s">
        <v>7578</v>
      </c>
      <c r="J394" s="522" t="s">
        <v>7578</v>
      </c>
      <c r="K394" s="33" t="s">
        <v>6457</v>
      </c>
      <c r="L394" s="13" t="s">
        <v>6443</v>
      </c>
      <c r="M394" s="13">
        <v>0</v>
      </c>
      <c r="N394" s="14"/>
    </row>
    <row r="395" ht="18.95" customHeight="1" spans="1:14">
      <c r="A395" s="44"/>
      <c r="B395" s="44"/>
      <c r="C395" s="44"/>
      <c r="D395" s="44"/>
      <c r="E395" s="44"/>
      <c r="F395" s="44"/>
      <c r="G395" s="45"/>
      <c r="H395" s="15" t="s">
        <v>304</v>
      </c>
      <c r="I395" s="33" t="s">
        <v>7579</v>
      </c>
      <c r="J395" s="522" t="s">
        <v>7579</v>
      </c>
      <c r="K395" s="33" t="s">
        <v>6462</v>
      </c>
      <c r="L395" s="13" t="s">
        <v>6443</v>
      </c>
      <c r="M395" s="13">
        <v>0</v>
      </c>
      <c r="N395" s="14"/>
    </row>
    <row r="396" ht="18.95" customHeight="1" spans="1:14">
      <c r="A396" s="44"/>
      <c r="B396" s="44"/>
      <c r="C396" s="44"/>
      <c r="D396" s="44"/>
      <c r="E396" s="44"/>
      <c r="F396" s="44"/>
      <c r="G396" s="45"/>
      <c r="H396" s="15" t="s">
        <v>7580</v>
      </c>
      <c r="I396" s="33" t="s">
        <v>7581</v>
      </c>
      <c r="J396" s="522" t="s">
        <v>7581</v>
      </c>
      <c r="K396" s="33" t="s">
        <v>7582</v>
      </c>
      <c r="L396" s="13" t="s">
        <v>6443</v>
      </c>
      <c r="M396" s="13">
        <v>0</v>
      </c>
      <c r="N396" s="14"/>
    </row>
    <row r="397" ht="18.95" customHeight="1" spans="1:14">
      <c r="A397" s="44"/>
      <c r="B397" s="44"/>
      <c r="C397" s="44"/>
      <c r="D397" s="44"/>
      <c r="E397" s="44"/>
      <c r="F397" s="44"/>
      <c r="G397" s="45"/>
      <c r="H397" s="15" t="s">
        <v>7583</v>
      </c>
      <c r="I397" s="33" t="s">
        <v>7584</v>
      </c>
      <c r="J397" s="522" t="s">
        <v>7584</v>
      </c>
      <c r="K397" s="33" t="s">
        <v>7585</v>
      </c>
      <c r="L397" s="13" t="s">
        <v>6443</v>
      </c>
      <c r="M397" s="13">
        <v>0</v>
      </c>
      <c r="N397" s="14"/>
    </row>
    <row r="398" ht="18.95" customHeight="1" spans="1:14">
      <c r="A398" s="44"/>
      <c r="B398" s="44"/>
      <c r="C398" s="44"/>
      <c r="D398" s="44"/>
      <c r="E398" s="44"/>
      <c r="F398" s="44"/>
      <c r="G398" s="45"/>
      <c r="H398" s="15" t="s">
        <v>110</v>
      </c>
      <c r="I398" s="33" t="s">
        <v>7586</v>
      </c>
      <c r="J398" s="522" t="s">
        <v>7586</v>
      </c>
      <c r="K398" s="33" t="s">
        <v>6493</v>
      </c>
      <c r="L398" s="13" t="s">
        <v>6443</v>
      </c>
      <c r="M398" s="13">
        <v>0</v>
      </c>
      <c r="N398" s="14"/>
    </row>
    <row r="399" ht="18.95" customHeight="1" spans="1:14">
      <c r="A399" s="44"/>
      <c r="B399" s="44"/>
      <c r="C399" s="44"/>
      <c r="D399" s="44"/>
      <c r="E399" s="44"/>
      <c r="F399" s="44"/>
      <c r="G399" s="45"/>
      <c r="H399" s="15" t="s">
        <v>7587</v>
      </c>
      <c r="I399" s="33" t="s">
        <v>7588</v>
      </c>
      <c r="J399" s="522" t="s">
        <v>7588</v>
      </c>
      <c r="K399" s="33" t="s">
        <v>7589</v>
      </c>
      <c r="L399" s="13" t="s">
        <v>6443</v>
      </c>
      <c r="M399" s="13">
        <v>0</v>
      </c>
      <c r="N399" s="14"/>
    </row>
    <row r="400" ht="18.95" customHeight="1" spans="1:14">
      <c r="A400" s="44"/>
      <c r="B400" s="44"/>
      <c r="C400" s="44"/>
      <c r="D400" s="44"/>
      <c r="E400" s="44"/>
      <c r="F400" s="44"/>
      <c r="G400" s="45"/>
      <c r="H400" s="15" t="s">
        <v>7590</v>
      </c>
      <c r="I400" s="33" t="s">
        <v>7591</v>
      </c>
      <c r="J400" s="522" t="s">
        <v>7591</v>
      </c>
      <c r="K400" s="33" t="s">
        <v>7592</v>
      </c>
      <c r="L400" s="13" t="s">
        <v>6443</v>
      </c>
      <c r="M400" s="13">
        <v>0</v>
      </c>
      <c r="N400" s="14"/>
    </row>
    <row r="401" ht="18.95" customHeight="1" spans="1:14">
      <c r="A401" s="44"/>
      <c r="B401" s="44"/>
      <c r="C401" s="44"/>
      <c r="D401" s="44"/>
      <c r="E401" s="44"/>
      <c r="F401" s="44"/>
      <c r="G401" s="45"/>
      <c r="H401" s="15" t="s">
        <v>101</v>
      </c>
      <c r="I401" s="33" t="s">
        <v>7593</v>
      </c>
      <c r="J401" s="522" t="s">
        <v>7593</v>
      </c>
      <c r="K401" s="33" t="s">
        <v>6453</v>
      </c>
      <c r="L401" s="13" t="s">
        <v>6443</v>
      </c>
      <c r="M401" s="13">
        <v>0</v>
      </c>
      <c r="N401" s="14"/>
    </row>
    <row r="402" ht="18.95" customHeight="1" spans="1:14">
      <c r="A402" s="44"/>
      <c r="B402" s="44"/>
      <c r="C402" s="44"/>
      <c r="D402" s="44"/>
      <c r="E402" s="44"/>
      <c r="F402" s="44"/>
      <c r="G402" s="45"/>
      <c r="H402" s="15" t="s">
        <v>102</v>
      </c>
      <c r="I402" s="33" t="s">
        <v>7594</v>
      </c>
      <c r="J402" s="522" t="s">
        <v>7594</v>
      </c>
      <c r="K402" s="33" t="s">
        <v>6457</v>
      </c>
      <c r="L402" s="13" t="s">
        <v>6443</v>
      </c>
      <c r="M402" s="13">
        <v>0</v>
      </c>
      <c r="N402" s="14"/>
    </row>
    <row r="403" ht="18.95" customHeight="1" spans="1:14">
      <c r="A403" s="44"/>
      <c r="B403" s="44"/>
      <c r="C403" s="44"/>
      <c r="D403" s="44"/>
      <c r="E403" s="44"/>
      <c r="F403" s="44"/>
      <c r="G403" s="45"/>
      <c r="H403" s="15" t="s">
        <v>7595</v>
      </c>
      <c r="I403" s="33" t="s">
        <v>7596</v>
      </c>
      <c r="J403" s="522" t="s">
        <v>7596</v>
      </c>
      <c r="K403" s="33" t="s">
        <v>7597</v>
      </c>
      <c r="L403" s="13" t="s">
        <v>6443</v>
      </c>
      <c r="M403" s="13">
        <v>0</v>
      </c>
      <c r="N403" s="14"/>
    </row>
    <row r="404" ht="18.95" customHeight="1" spans="1:14">
      <c r="A404" s="44"/>
      <c r="B404" s="44"/>
      <c r="C404" s="44"/>
      <c r="D404" s="44"/>
      <c r="E404" s="44"/>
      <c r="F404" s="44"/>
      <c r="G404" s="45"/>
      <c r="H404" s="15" t="s">
        <v>7598</v>
      </c>
      <c r="I404" s="33" t="s">
        <v>7599</v>
      </c>
      <c r="J404" s="522" t="s">
        <v>7599</v>
      </c>
      <c r="K404" s="33" t="s">
        <v>7600</v>
      </c>
      <c r="L404" s="13" t="s">
        <v>6443</v>
      </c>
      <c r="M404" s="13">
        <v>0</v>
      </c>
      <c r="N404" s="14"/>
    </row>
    <row r="405" ht="18.95" customHeight="1" spans="1:14">
      <c r="A405" s="44"/>
      <c r="B405" s="44"/>
      <c r="C405" s="44"/>
      <c r="D405" s="44"/>
      <c r="E405" s="44"/>
      <c r="F405" s="44"/>
      <c r="G405" s="45"/>
      <c r="H405" s="15" t="s">
        <v>7601</v>
      </c>
      <c r="I405" s="33" t="s">
        <v>7602</v>
      </c>
      <c r="J405" s="522" t="s">
        <v>7602</v>
      </c>
      <c r="K405" s="33" t="s">
        <v>7603</v>
      </c>
      <c r="L405" s="13" t="s">
        <v>6443</v>
      </c>
      <c r="M405" s="13">
        <v>0</v>
      </c>
      <c r="N405" s="14"/>
    </row>
    <row r="406" ht="18.95" customHeight="1" spans="1:14">
      <c r="A406" s="44"/>
      <c r="B406" s="44"/>
      <c r="C406" s="44"/>
      <c r="D406" s="44"/>
      <c r="E406" s="44"/>
      <c r="F406" s="44"/>
      <c r="G406" s="45"/>
      <c r="H406" s="15" t="s">
        <v>7444</v>
      </c>
      <c r="I406" s="33" t="s">
        <v>7604</v>
      </c>
      <c r="J406" s="522" t="s">
        <v>7604</v>
      </c>
      <c r="K406" s="33" t="s">
        <v>7446</v>
      </c>
      <c r="L406" s="13" t="s">
        <v>6443</v>
      </c>
      <c r="M406" s="13">
        <v>0</v>
      </c>
      <c r="N406" s="14"/>
    </row>
    <row r="407" ht="18.95" customHeight="1" spans="1:14">
      <c r="A407" s="44"/>
      <c r="B407" s="44"/>
      <c r="C407" s="44"/>
      <c r="D407" s="44"/>
      <c r="E407" s="44"/>
      <c r="F407" s="44"/>
      <c r="G407" s="45"/>
      <c r="H407" s="15" t="s">
        <v>7605</v>
      </c>
      <c r="I407" s="33" t="s">
        <v>7606</v>
      </c>
      <c r="J407" s="522" t="s">
        <v>7606</v>
      </c>
      <c r="K407" s="33" t="s">
        <v>7607</v>
      </c>
      <c r="L407" s="13" t="s">
        <v>6443</v>
      </c>
      <c r="M407" s="13">
        <v>0</v>
      </c>
      <c r="N407" s="14"/>
    </row>
    <row r="408" ht="18.95" customHeight="1" spans="1:14">
      <c r="A408" s="44"/>
      <c r="B408" s="44"/>
      <c r="C408" s="44"/>
      <c r="D408" s="44"/>
      <c r="E408" s="44"/>
      <c r="F408" s="44"/>
      <c r="G408" s="45"/>
      <c r="H408" s="15" t="s">
        <v>180</v>
      </c>
      <c r="I408" s="33" t="s">
        <v>7608</v>
      </c>
      <c r="J408" s="522" t="s">
        <v>7608</v>
      </c>
      <c r="K408" s="33" t="s">
        <v>7609</v>
      </c>
      <c r="L408" s="13" t="s">
        <v>6443</v>
      </c>
      <c r="M408" s="13">
        <v>0</v>
      </c>
      <c r="N408" s="14"/>
    </row>
    <row r="409" ht="18.95" customHeight="1" spans="1:14">
      <c r="A409" s="44"/>
      <c r="B409" s="44"/>
      <c r="C409" s="44"/>
      <c r="D409" s="44"/>
      <c r="E409" s="44"/>
      <c r="F409" s="44"/>
      <c r="G409" s="45"/>
      <c r="H409" s="15" t="s">
        <v>7610</v>
      </c>
      <c r="I409" s="33" t="s">
        <v>1112</v>
      </c>
      <c r="J409" s="522" t="s">
        <v>1112</v>
      </c>
      <c r="K409" s="33" t="s">
        <v>6698</v>
      </c>
      <c r="L409" s="13" t="s">
        <v>6443</v>
      </c>
      <c r="M409" s="13">
        <v>29146</v>
      </c>
      <c r="N409" s="14"/>
    </row>
    <row r="410" ht="18.95" customHeight="1" spans="1:14">
      <c r="A410" s="44"/>
      <c r="B410" s="44"/>
      <c r="C410" s="44"/>
      <c r="D410" s="44"/>
      <c r="E410" s="44"/>
      <c r="F410" s="44"/>
      <c r="G410" s="45"/>
      <c r="H410" s="15" t="s">
        <v>183</v>
      </c>
      <c r="I410" s="33" t="s">
        <v>7611</v>
      </c>
      <c r="J410" s="522" t="s">
        <v>7611</v>
      </c>
      <c r="K410" s="33" t="s">
        <v>7612</v>
      </c>
      <c r="L410" s="13" t="s">
        <v>6443</v>
      </c>
      <c r="M410" s="13">
        <v>329</v>
      </c>
      <c r="N410" s="14"/>
    </row>
    <row r="411" ht="18.95" customHeight="1" spans="1:14">
      <c r="A411" s="44"/>
      <c r="B411" s="44"/>
      <c r="C411" s="44"/>
      <c r="D411" s="44"/>
      <c r="E411" s="44"/>
      <c r="F411" s="44"/>
      <c r="G411" s="45"/>
      <c r="H411" s="15" t="s">
        <v>101</v>
      </c>
      <c r="I411" s="33" t="s">
        <v>7613</v>
      </c>
      <c r="J411" s="522" t="s">
        <v>7613</v>
      </c>
      <c r="K411" s="33" t="s">
        <v>6453</v>
      </c>
      <c r="L411" s="13" t="s">
        <v>6443</v>
      </c>
      <c r="M411" s="13">
        <v>169</v>
      </c>
      <c r="N411" s="14"/>
    </row>
    <row r="412" ht="18.95" customHeight="1" spans="1:14">
      <c r="A412" s="44"/>
      <c r="B412" s="44"/>
      <c r="C412" s="44"/>
      <c r="D412" s="44"/>
      <c r="E412" s="44"/>
      <c r="F412" s="44"/>
      <c r="G412" s="45"/>
      <c r="H412" s="15" t="s">
        <v>102</v>
      </c>
      <c r="I412" s="33" t="s">
        <v>7614</v>
      </c>
      <c r="J412" s="522" t="s">
        <v>7614</v>
      </c>
      <c r="K412" s="33" t="s">
        <v>6457</v>
      </c>
      <c r="L412" s="13" t="s">
        <v>6443</v>
      </c>
      <c r="M412" s="13">
        <v>160</v>
      </c>
      <c r="N412" s="14"/>
    </row>
    <row r="413" ht="18.95" customHeight="1" spans="1:14">
      <c r="A413" s="44"/>
      <c r="B413" s="44"/>
      <c r="C413" s="44"/>
      <c r="D413" s="44"/>
      <c r="E413" s="44"/>
      <c r="F413" s="44"/>
      <c r="G413" s="45"/>
      <c r="H413" s="15" t="s">
        <v>304</v>
      </c>
      <c r="I413" s="33" t="s">
        <v>7615</v>
      </c>
      <c r="J413" s="522" t="s">
        <v>7615</v>
      </c>
      <c r="K413" s="33" t="s">
        <v>6462</v>
      </c>
      <c r="L413" s="13" t="s">
        <v>6443</v>
      </c>
      <c r="M413" s="13">
        <v>0</v>
      </c>
      <c r="N413" s="14"/>
    </row>
    <row r="414" ht="18.95" customHeight="1" spans="1:14">
      <c r="A414" s="44"/>
      <c r="B414" s="44"/>
      <c r="C414" s="44"/>
      <c r="D414" s="44"/>
      <c r="E414" s="44"/>
      <c r="F414" s="44"/>
      <c r="G414" s="45"/>
      <c r="H414" s="15" t="s">
        <v>184</v>
      </c>
      <c r="I414" s="33" t="s">
        <v>7616</v>
      </c>
      <c r="J414" s="522" t="s">
        <v>7616</v>
      </c>
      <c r="K414" s="33" t="s">
        <v>7617</v>
      </c>
      <c r="L414" s="13" t="s">
        <v>6443</v>
      </c>
      <c r="M414" s="13">
        <v>0</v>
      </c>
      <c r="N414" s="14"/>
    </row>
    <row r="415" ht="18.95" customHeight="1" spans="1:14">
      <c r="A415" s="44"/>
      <c r="B415" s="44"/>
      <c r="C415" s="44"/>
      <c r="D415" s="44"/>
      <c r="E415" s="44"/>
      <c r="F415" s="44"/>
      <c r="G415" s="45"/>
      <c r="H415" s="15" t="s">
        <v>185</v>
      </c>
      <c r="I415" s="33" t="s">
        <v>7618</v>
      </c>
      <c r="J415" s="522" t="s">
        <v>7618</v>
      </c>
      <c r="K415" s="33" t="s">
        <v>7619</v>
      </c>
      <c r="L415" s="13" t="s">
        <v>6443</v>
      </c>
      <c r="M415" s="13">
        <v>26936</v>
      </c>
      <c r="N415" s="14"/>
    </row>
    <row r="416" ht="18.95" customHeight="1" spans="1:14">
      <c r="A416" s="44"/>
      <c r="B416" s="44"/>
      <c r="C416" s="44"/>
      <c r="D416" s="44"/>
      <c r="E416" s="44"/>
      <c r="F416" s="44"/>
      <c r="G416" s="45"/>
      <c r="H416" s="15" t="s">
        <v>186</v>
      </c>
      <c r="I416" s="33" t="s">
        <v>7620</v>
      </c>
      <c r="J416" s="522" t="s">
        <v>7620</v>
      </c>
      <c r="K416" s="33" t="s">
        <v>7621</v>
      </c>
      <c r="L416" s="13" t="s">
        <v>6443</v>
      </c>
      <c r="M416" s="13">
        <v>1532</v>
      </c>
      <c r="N416" s="14"/>
    </row>
    <row r="417" ht="18.95" customHeight="1" spans="1:14">
      <c r="A417" s="44"/>
      <c r="B417" s="44"/>
      <c r="C417" s="44"/>
      <c r="D417" s="44"/>
      <c r="E417" s="44"/>
      <c r="F417" s="44"/>
      <c r="G417" s="45"/>
      <c r="H417" s="15" t="s">
        <v>187</v>
      </c>
      <c r="I417" s="33" t="s">
        <v>7622</v>
      </c>
      <c r="J417" s="522" t="s">
        <v>7622</v>
      </c>
      <c r="K417" s="33" t="s">
        <v>7623</v>
      </c>
      <c r="L417" s="13" t="s">
        <v>6443</v>
      </c>
      <c r="M417" s="13">
        <v>13965</v>
      </c>
      <c r="N417" s="14"/>
    </row>
    <row r="418" ht="18.95" customHeight="1" spans="1:14">
      <c r="A418" s="44"/>
      <c r="B418" s="44"/>
      <c r="C418" s="44"/>
      <c r="D418" s="44"/>
      <c r="E418" s="44"/>
      <c r="F418" s="44"/>
      <c r="G418" s="45"/>
      <c r="H418" s="15" t="s">
        <v>188</v>
      </c>
      <c r="I418" s="33" t="s">
        <v>7624</v>
      </c>
      <c r="J418" s="522" t="s">
        <v>7624</v>
      </c>
      <c r="K418" s="33" t="s">
        <v>7625</v>
      </c>
      <c r="L418" s="13" t="s">
        <v>6443</v>
      </c>
      <c r="M418" s="13">
        <v>7138</v>
      </c>
      <c r="N418" s="14"/>
    </row>
    <row r="419" ht="18.95" customHeight="1" spans="1:14">
      <c r="A419" s="44"/>
      <c r="B419" s="44"/>
      <c r="C419" s="44"/>
      <c r="D419" s="44"/>
      <c r="E419" s="44"/>
      <c r="F419" s="44"/>
      <c r="G419" s="45"/>
      <c r="H419" s="15" t="s">
        <v>189</v>
      </c>
      <c r="I419" s="33" t="s">
        <v>7626</v>
      </c>
      <c r="J419" s="522" t="s">
        <v>7626</v>
      </c>
      <c r="K419" s="33" t="s">
        <v>7627</v>
      </c>
      <c r="L419" s="13" t="s">
        <v>6443</v>
      </c>
      <c r="M419" s="13">
        <v>4295</v>
      </c>
      <c r="N419" s="14"/>
    </row>
    <row r="420" ht="18.95" customHeight="1" spans="1:14">
      <c r="A420" s="44"/>
      <c r="B420" s="44"/>
      <c r="C420" s="44"/>
      <c r="D420" s="44"/>
      <c r="E420" s="44"/>
      <c r="F420" s="44"/>
      <c r="G420" s="45"/>
      <c r="H420" s="15" t="s">
        <v>7628</v>
      </c>
      <c r="I420" s="33" t="s">
        <v>7629</v>
      </c>
      <c r="J420" s="522" t="s">
        <v>7629</v>
      </c>
      <c r="K420" s="33" t="s">
        <v>7630</v>
      </c>
      <c r="L420" s="13" t="s">
        <v>6443</v>
      </c>
      <c r="M420" s="13">
        <v>0</v>
      </c>
      <c r="N420" s="14"/>
    </row>
    <row r="421" ht="18.95" customHeight="1" spans="1:14">
      <c r="A421" s="44"/>
      <c r="B421" s="44"/>
      <c r="C421" s="44"/>
      <c r="D421" s="44"/>
      <c r="E421" s="44"/>
      <c r="F421" s="44"/>
      <c r="G421" s="45"/>
      <c r="H421" s="15" t="s">
        <v>7631</v>
      </c>
      <c r="I421" s="33" t="s">
        <v>7632</v>
      </c>
      <c r="J421" s="522" t="s">
        <v>7632</v>
      </c>
      <c r="K421" s="33" t="s">
        <v>7633</v>
      </c>
      <c r="L421" s="13" t="s">
        <v>6443</v>
      </c>
      <c r="M421" s="13">
        <v>0</v>
      </c>
      <c r="N421" s="14"/>
    </row>
    <row r="422" ht="18.95" customHeight="1" spans="1:14">
      <c r="A422" s="44"/>
      <c r="B422" s="44"/>
      <c r="C422" s="44"/>
      <c r="D422" s="44"/>
      <c r="E422" s="44"/>
      <c r="F422" s="44"/>
      <c r="G422" s="45"/>
      <c r="H422" s="15" t="s">
        <v>7634</v>
      </c>
      <c r="I422" s="33" t="s">
        <v>7635</v>
      </c>
      <c r="J422" s="522" t="s">
        <v>7635</v>
      </c>
      <c r="K422" s="33" t="s">
        <v>7636</v>
      </c>
      <c r="L422" s="13" t="s">
        <v>6443</v>
      </c>
      <c r="M422" s="13"/>
      <c r="N422" s="14"/>
    </row>
    <row r="423" ht="18.95" customHeight="1" spans="1:14">
      <c r="A423" s="44"/>
      <c r="B423" s="44"/>
      <c r="C423" s="44"/>
      <c r="D423" s="44"/>
      <c r="E423" s="44"/>
      <c r="F423" s="44"/>
      <c r="G423" s="45"/>
      <c r="H423" s="15" t="s">
        <v>190</v>
      </c>
      <c r="I423" s="33" t="s">
        <v>7637</v>
      </c>
      <c r="J423" s="522" t="s">
        <v>7637</v>
      </c>
      <c r="K423" s="33" t="s">
        <v>7638</v>
      </c>
      <c r="L423" s="13" t="s">
        <v>6443</v>
      </c>
      <c r="M423" s="13">
        <v>6</v>
      </c>
      <c r="N423" s="14"/>
    </row>
    <row r="424" ht="18.95" customHeight="1" spans="1:14">
      <c r="A424" s="44"/>
      <c r="B424" s="44"/>
      <c r="C424" s="44"/>
      <c r="D424" s="44"/>
      <c r="E424" s="44"/>
      <c r="F424" s="44"/>
      <c r="G424" s="45"/>
      <c r="H424" s="15" t="s">
        <v>191</v>
      </c>
      <c r="I424" s="33" t="s">
        <v>7639</v>
      </c>
      <c r="J424" s="522" t="s">
        <v>7639</v>
      </c>
      <c r="K424" s="33" t="s">
        <v>7640</v>
      </c>
      <c r="L424" s="13" t="s">
        <v>6443</v>
      </c>
      <c r="M424" s="13">
        <v>532</v>
      </c>
      <c r="N424" s="14"/>
    </row>
    <row r="425" ht="18.95" customHeight="1" spans="1:14">
      <c r="A425" s="44"/>
      <c r="B425" s="44"/>
      <c r="C425" s="44"/>
      <c r="D425" s="44"/>
      <c r="E425" s="44"/>
      <c r="F425" s="44"/>
      <c r="G425" s="45"/>
      <c r="H425" s="15" t="s">
        <v>7641</v>
      </c>
      <c r="I425" s="33" t="s">
        <v>7642</v>
      </c>
      <c r="J425" s="522" t="s">
        <v>7642</v>
      </c>
      <c r="K425" s="33" t="s">
        <v>7643</v>
      </c>
      <c r="L425" s="13" t="s">
        <v>6443</v>
      </c>
      <c r="M425" s="13">
        <v>0</v>
      </c>
      <c r="N425" s="14"/>
    </row>
    <row r="426" ht="18.95" customHeight="1" spans="1:14">
      <c r="A426" s="44"/>
      <c r="B426" s="44"/>
      <c r="C426" s="44"/>
      <c r="D426" s="44"/>
      <c r="E426" s="44"/>
      <c r="F426" s="44"/>
      <c r="G426" s="45"/>
      <c r="H426" s="15" t="s">
        <v>7644</v>
      </c>
      <c r="I426" s="33" t="s">
        <v>7645</v>
      </c>
      <c r="J426" s="522" t="s">
        <v>7645</v>
      </c>
      <c r="K426" s="33" t="s">
        <v>7646</v>
      </c>
      <c r="L426" s="13" t="s">
        <v>6443</v>
      </c>
      <c r="M426" s="13">
        <v>0</v>
      </c>
      <c r="N426" s="14"/>
    </row>
    <row r="427" ht="18.95" customHeight="1" spans="1:14">
      <c r="A427" s="44"/>
      <c r="B427" s="44"/>
      <c r="C427" s="44"/>
      <c r="D427" s="44"/>
      <c r="E427" s="44"/>
      <c r="F427" s="44"/>
      <c r="G427" s="45"/>
      <c r="H427" s="15" t="s">
        <v>7647</v>
      </c>
      <c r="I427" s="33" t="s">
        <v>7648</v>
      </c>
      <c r="J427" s="522" t="s">
        <v>7648</v>
      </c>
      <c r="K427" s="33" t="s">
        <v>7649</v>
      </c>
      <c r="L427" s="13" t="s">
        <v>6443</v>
      </c>
      <c r="M427" s="13">
        <v>0</v>
      </c>
      <c r="N427" s="14"/>
    </row>
    <row r="428" ht="18.95" customHeight="1" spans="1:14">
      <c r="A428" s="44"/>
      <c r="B428" s="44"/>
      <c r="C428" s="44"/>
      <c r="D428" s="44"/>
      <c r="E428" s="44"/>
      <c r="F428" s="44"/>
      <c r="G428" s="45"/>
      <c r="H428" s="15" t="s">
        <v>7650</v>
      </c>
      <c r="I428" s="33" t="s">
        <v>7651</v>
      </c>
      <c r="J428" s="522" t="s">
        <v>7651</v>
      </c>
      <c r="K428" s="33" t="s">
        <v>7652</v>
      </c>
      <c r="L428" s="13" t="s">
        <v>6443</v>
      </c>
      <c r="M428" s="13">
        <v>513</v>
      </c>
      <c r="N428" s="14"/>
    </row>
    <row r="429" ht="18.95" customHeight="1" spans="1:14">
      <c r="A429" s="44"/>
      <c r="B429" s="44"/>
      <c r="C429" s="44"/>
      <c r="D429" s="44"/>
      <c r="E429" s="44"/>
      <c r="F429" s="44"/>
      <c r="G429" s="45"/>
      <c r="H429" s="15" t="s">
        <v>192</v>
      </c>
      <c r="I429" s="33" t="s">
        <v>7653</v>
      </c>
      <c r="J429" s="522" t="s">
        <v>7653</v>
      </c>
      <c r="K429" s="33" t="s">
        <v>7654</v>
      </c>
      <c r="L429" s="13" t="s">
        <v>6443</v>
      </c>
      <c r="M429" s="13">
        <v>0</v>
      </c>
      <c r="N429" s="14"/>
    </row>
    <row r="430" ht="18.95" customHeight="1" spans="1:14">
      <c r="A430" s="44"/>
      <c r="B430" s="44"/>
      <c r="C430" s="44"/>
      <c r="D430" s="44"/>
      <c r="E430" s="44"/>
      <c r="F430" s="44"/>
      <c r="G430" s="45"/>
      <c r="H430" s="15" t="s">
        <v>7655</v>
      </c>
      <c r="I430" s="33" t="s">
        <v>7656</v>
      </c>
      <c r="J430" s="522" t="s">
        <v>7656</v>
      </c>
      <c r="K430" s="33" t="s">
        <v>7657</v>
      </c>
      <c r="L430" s="13" t="s">
        <v>6443</v>
      </c>
      <c r="M430" s="13">
        <v>19</v>
      </c>
      <c r="N430" s="14"/>
    </row>
    <row r="431" ht="18.95" customHeight="1" spans="1:14">
      <c r="A431" s="44"/>
      <c r="B431" s="44"/>
      <c r="C431" s="44"/>
      <c r="D431" s="44"/>
      <c r="E431" s="44"/>
      <c r="F431" s="44"/>
      <c r="G431" s="45"/>
      <c r="H431" s="15" t="s">
        <v>7658</v>
      </c>
      <c r="I431" s="33" t="s">
        <v>7659</v>
      </c>
      <c r="J431" s="522" t="s">
        <v>7659</v>
      </c>
      <c r="K431" s="33" t="s">
        <v>7660</v>
      </c>
      <c r="L431" s="13" t="s">
        <v>6443</v>
      </c>
      <c r="M431" s="13">
        <v>0</v>
      </c>
      <c r="N431" s="14"/>
    </row>
    <row r="432" ht="18.95" customHeight="1" spans="1:14">
      <c r="A432" s="44"/>
      <c r="B432" s="44"/>
      <c r="C432" s="44"/>
      <c r="D432" s="44"/>
      <c r="E432" s="44"/>
      <c r="F432" s="44"/>
      <c r="G432" s="45"/>
      <c r="H432" s="15" t="s">
        <v>7661</v>
      </c>
      <c r="I432" s="33" t="s">
        <v>7662</v>
      </c>
      <c r="J432" s="522" t="s">
        <v>7662</v>
      </c>
      <c r="K432" s="33" t="s">
        <v>7663</v>
      </c>
      <c r="L432" s="13" t="s">
        <v>6443</v>
      </c>
      <c r="M432" s="13">
        <v>0</v>
      </c>
      <c r="N432" s="14"/>
    </row>
    <row r="433" ht="18.95" customHeight="1" spans="1:14">
      <c r="A433" s="44"/>
      <c r="B433" s="44"/>
      <c r="C433" s="44"/>
      <c r="D433" s="44"/>
      <c r="E433" s="44"/>
      <c r="F433" s="44"/>
      <c r="G433" s="45"/>
      <c r="H433" s="15" t="s">
        <v>7664</v>
      </c>
      <c r="I433" s="33" t="s">
        <v>7665</v>
      </c>
      <c r="J433" s="522" t="s">
        <v>7665</v>
      </c>
      <c r="K433" s="33" t="s">
        <v>7666</v>
      </c>
      <c r="L433" s="13" t="s">
        <v>6443</v>
      </c>
      <c r="M433" s="13">
        <v>0</v>
      </c>
      <c r="N433" s="14"/>
    </row>
    <row r="434" ht="18.95" customHeight="1" spans="1:14">
      <c r="A434" s="44"/>
      <c r="B434" s="44"/>
      <c r="C434" s="44"/>
      <c r="D434" s="44"/>
      <c r="E434" s="44"/>
      <c r="F434" s="44"/>
      <c r="G434" s="45"/>
      <c r="H434" s="15" t="s">
        <v>7667</v>
      </c>
      <c r="I434" s="33" t="s">
        <v>7668</v>
      </c>
      <c r="J434" s="522" t="s">
        <v>7668</v>
      </c>
      <c r="K434" s="33" t="s">
        <v>7669</v>
      </c>
      <c r="L434" s="13" t="s">
        <v>6443</v>
      </c>
      <c r="M434" s="13">
        <v>0</v>
      </c>
      <c r="N434" s="14"/>
    </row>
    <row r="435" ht="18.95" customHeight="1" spans="1:14">
      <c r="A435" s="44"/>
      <c r="B435" s="44"/>
      <c r="C435" s="44"/>
      <c r="D435" s="44"/>
      <c r="E435" s="44"/>
      <c r="F435" s="44"/>
      <c r="G435" s="45"/>
      <c r="H435" s="15" t="s">
        <v>7670</v>
      </c>
      <c r="I435" s="33" t="s">
        <v>7671</v>
      </c>
      <c r="J435" s="522" t="s">
        <v>7671</v>
      </c>
      <c r="K435" s="33" t="s">
        <v>7672</v>
      </c>
      <c r="L435" s="13" t="s">
        <v>6443</v>
      </c>
      <c r="M435" s="13">
        <v>0</v>
      </c>
      <c r="N435" s="14"/>
    </row>
    <row r="436" ht="18.95" customHeight="1" spans="1:14">
      <c r="A436" s="44"/>
      <c r="B436" s="44"/>
      <c r="C436" s="44"/>
      <c r="D436" s="44"/>
      <c r="E436" s="44"/>
      <c r="F436" s="44"/>
      <c r="G436" s="45"/>
      <c r="H436" s="15" t="s">
        <v>7673</v>
      </c>
      <c r="I436" s="33" t="s">
        <v>7674</v>
      </c>
      <c r="J436" s="522" t="s">
        <v>7674</v>
      </c>
      <c r="K436" s="33" t="s">
        <v>7675</v>
      </c>
      <c r="L436" s="13" t="s">
        <v>6443</v>
      </c>
      <c r="M436" s="13">
        <v>0</v>
      </c>
      <c r="N436" s="14"/>
    </row>
    <row r="437" ht="18.95" customHeight="1" spans="1:14">
      <c r="A437" s="44"/>
      <c r="B437" s="44"/>
      <c r="C437" s="44"/>
      <c r="D437" s="44"/>
      <c r="E437" s="44"/>
      <c r="F437" s="44"/>
      <c r="G437" s="45"/>
      <c r="H437" s="15" t="s">
        <v>7676</v>
      </c>
      <c r="I437" s="33" t="s">
        <v>7677</v>
      </c>
      <c r="J437" s="522" t="s">
        <v>7677</v>
      </c>
      <c r="K437" s="33" t="s">
        <v>7678</v>
      </c>
      <c r="L437" s="13" t="s">
        <v>6443</v>
      </c>
      <c r="M437" s="13">
        <v>0</v>
      </c>
      <c r="N437" s="14"/>
    </row>
    <row r="438" ht="18.95" customHeight="1" spans="1:14">
      <c r="A438" s="44"/>
      <c r="B438" s="44"/>
      <c r="C438" s="44"/>
      <c r="D438" s="44"/>
      <c r="E438" s="44"/>
      <c r="F438" s="44"/>
      <c r="G438" s="45"/>
      <c r="H438" s="15" t="s">
        <v>7679</v>
      </c>
      <c r="I438" s="33" t="s">
        <v>7680</v>
      </c>
      <c r="J438" s="522" t="s">
        <v>7680</v>
      </c>
      <c r="K438" s="33" t="s">
        <v>7681</v>
      </c>
      <c r="L438" s="13" t="s">
        <v>6443</v>
      </c>
      <c r="M438" s="13">
        <v>0</v>
      </c>
      <c r="N438" s="14"/>
    </row>
    <row r="439" ht="18.95" customHeight="1" spans="1:14">
      <c r="A439" s="44"/>
      <c r="B439" s="44"/>
      <c r="C439" s="44"/>
      <c r="D439" s="44"/>
      <c r="E439" s="44"/>
      <c r="F439" s="44"/>
      <c r="G439" s="45"/>
      <c r="H439" s="15" t="s">
        <v>7682</v>
      </c>
      <c r="I439" s="33" t="s">
        <v>7683</v>
      </c>
      <c r="J439" s="522" t="s">
        <v>7683</v>
      </c>
      <c r="K439" s="33" t="s">
        <v>7684</v>
      </c>
      <c r="L439" s="13" t="s">
        <v>6443</v>
      </c>
      <c r="M439" s="13">
        <v>0</v>
      </c>
      <c r="N439" s="14"/>
    </row>
    <row r="440" ht="18.95" customHeight="1" spans="1:14">
      <c r="A440" s="44"/>
      <c r="B440" s="44"/>
      <c r="C440" s="44"/>
      <c r="D440" s="44"/>
      <c r="E440" s="44"/>
      <c r="F440" s="44"/>
      <c r="G440" s="45"/>
      <c r="H440" s="15" t="s">
        <v>7685</v>
      </c>
      <c r="I440" s="33" t="s">
        <v>7686</v>
      </c>
      <c r="J440" s="522" t="s">
        <v>7686</v>
      </c>
      <c r="K440" s="33" t="s">
        <v>7687</v>
      </c>
      <c r="L440" s="13" t="s">
        <v>6443</v>
      </c>
      <c r="M440" s="13">
        <v>0</v>
      </c>
      <c r="N440" s="14"/>
    </row>
    <row r="441" ht="18.95" customHeight="1" spans="1:14">
      <c r="A441" s="44"/>
      <c r="B441" s="44"/>
      <c r="C441" s="44"/>
      <c r="D441" s="44"/>
      <c r="E441" s="44"/>
      <c r="F441" s="44"/>
      <c r="G441" s="45"/>
      <c r="H441" s="15" t="s">
        <v>7688</v>
      </c>
      <c r="I441" s="33" t="s">
        <v>7689</v>
      </c>
      <c r="J441" s="522" t="s">
        <v>7689</v>
      </c>
      <c r="K441" s="33" t="s">
        <v>7690</v>
      </c>
      <c r="L441" s="13" t="s">
        <v>6443</v>
      </c>
      <c r="M441" s="13">
        <v>0</v>
      </c>
      <c r="N441" s="14"/>
    </row>
    <row r="442" ht="18.95" customHeight="1" spans="1:14">
      <c r="A442" s="44"/>
      <c r="B442" s="44"/>
      <c r="C442" s="44"/>
      <c r="D442" s="44"/>
      <c r="E442" s="44"/>
      <c r="F442" s="44"/>
      <c r="G442" s="45"/>
      <c r="H442" s="15" t="s">
        <v>7691</v>
      </c>
      <c r="I442" s="33" t="s">
        <v>7692</v>
      </c>
      <c r="J442" s="522" t="s">
        <v>7692</v>
      </c>
      <c r="K442" s="33" t="s">
        <v>7693</v>
      </c>
      <c r="L442" s="13" t="s">
        <v>6443</v>
      </c>
      <c r="M442" s="13">
        <v>0</v>
      </c>
      <c r="N442" s="14"/>
    </row>
    <row r="443" ht="18.95" customHeight="1" spans="1:14">
      <c r="A443" s="44"/>
      <c r="B443" s="44"/>
      <c r="C443" s="44"/>
      <c r="D443" s="44"/>
      <c r="E443" s="44"/>
      <c r="F443" s="44"/>
      <c r="G443" s="45"/>
      <c r="H443" s="15" t="s">
        <v>7694</v>
      </c>
      <c r="I443" s="33" t="s">
        <v>7695</v>
      </c>
      <c r="J443" s="522" t="s">
        <v>7695</v>
      </c>
      <c r="K443" s="33" t="s">
        <v>7696</v>
      </c>
      <c r="L443" s="13" t="s">
        <v>6443</v>
      </c>
      <c r="M443" s="13">
        <v>0</v>
      </c>
      <c r="N443" s="14"/>
    </row>
    <row r="444" ht="18.95" customHeight="1" spans="1:14">
      <c r="A444" s="44"/>
      <c r="B444" s="44"/>
      <c r="C444" s="44"/>
      <c r="D444" s="44"/>
      <c r="E444" s="44"/>
      <c r="F444" s="44"/>
      <c r="G444" s="45"/>
      <c r="H444" s="15" t="s">
        <v>7697</v>
      </c>
      <c r="I444" s="33" t="s">
        <v>7698</v>
      </c>
      <c r="J444" s="522" t="s">
        <v>7698</v>
      </c>
      <c r="K444" s="33" t="s">
        <v>7699</v>
      </c>
      <c r="L444" s="13" t="s">
        <v>6443</v>
      </c>
      <c r="M444" s="13">
        <v>0</v>
      </c>
      <c r="N444" s="14"/>
    </row>
    <row r="445" ht="18.95" customHeight="1" spans="1:14">
      <c r="A445" s="44"/>
      <c r="B445" s="44"/>
      <c r="C445" s="44"/>
      <c r="D445" s="44"/>
      <c r="E445" s="44"/>
      <c r="F445" s="44"/>
      <c r="G445" s="45"/>
      <c r="H445" s="15" t="s">
        <v>193</v>
      </c>
      <c r="I445" s="33" t="s">
        <v>7700</v>
      </c>
      <c r="J445" s="522" t="s">
        <v>7700</v>
      </c>
      <c r="K445" s="33" t="s">
        <v>7701</v>
      </c>
      <c r="L445" s="13" t="s">
        <v>6443</v>
      </c>
      <c r="M445" s="13">
        <v>33</v>
      </c>
      <c r="N445" s="14"/>
    </row>
    <row r="446" ht="18.95" customHeight="1" spans="1:14">
      <c r="A446" s="44"/>
      <c r="B446" s="44"/>
      <c r="C446" s="44"/>
      <c r="D446" s="44"/>
      <c r="E446" s="44"/>
      <c r="F446" s="44"/>
      <c r="G446" s="45"/>
      <c r="H446" s="15" t="s">
        <v>194</v>
      </c>
      <c r="I446" s="33" t="s">
        <v>7702</v>
      </c>
      <c r="J446" s="522" t="s">
        <v>7702</v>
      </c>
      <c r="K446" s="33" t="s">
        <v>7703</v>
      </c>
      <c r="L446" s="13" t="s">
        <v>6443</v>
      </c>
      <c r="M446" s="13">
        <v>33</v>
      </c>
      <c r="N446" s="14"/>
    </row>
    <row r="447" ht="18.95" customHeight="1" spans="1:14">
      <c r="A447" s="44"/>
      <c r="B447" s="44"/>
      <c r="C447" s="44"/>
      <c r="D447" s="44"/>
      <c r="E447" s="44"/>
      <c r="F447" s="44"/>
      <c r="G447" s="45"/>
      <c r="H447" s="15" t="s">
        <v>7704</v>
      </c>
      <c r="I447" s="33" t="s">
        <v>7705</v>
      </c>
      <c r="J447" s="522" t="s">
        <v>7705</v>
      </c>
      <c r="K447" s="33" t="s">
        <v>7706</v>
      </c>
      <c r="L447" s="13" t="s">
        <v>6443</v>
      </c>
      <c r="M447" s="13">
        <v>0</v>
      </c>
      <c r="N447" s="14"/>
    </row>
    <row r="448" ht="18.95" customHeight="1" spans="1:14">
      <c r="A448" s="44"/>
      <c r="B448" s="44"/>
      <c r="C448" s="44"/>
      <c r="D448" s="44"/>
      <c r="E448" s="44"/>
      <c r="F448" s="44"/>
      <c r="G448" s="45"/>
      <c r="H448" s="15" t="s">
        <v>7707</v>
      </c>
      <c r="I448" s="33" t="s">
        <v>7708</v>
      </c>
      <c r="J448" s="522" t="s">
        <v>7708</v>
      </c>
      <c r="K448" s="33" t="s">
        <v>7709</v>
      </c>
      <c r="L448" s="13" t="s">
        <v>6443</v>
      </c>
      <c r="M448" s="13">
        <v>0</v>
      </c>
      <c r="N448" s="14"/>
    </row>
    <row r="449" ht="18.95" customHeight="1" spans="1:14">
      <c r="A449" s="44"/>
      <c r="B449" s="44"/>
      <c r="C449" s="44"/>
      <c r="D449" s="44"/>
      <c r="E449" s="44"/>
      <c r="F449" s="44"/>
      <c r="G449" s="45"/>
      <c r="H449" s="15" t="s">
        <v>195</v>
      </c>
      <c r="I449" s="33" t="s">
        <v>7710</v>
      </c>
      <c r="J449" s="522" t="s">
        <v>7710</v>
      </c>
      <c r="K449" s="33" t="s">
        <v>7711</v>
      </c>
      <c r="L449" s="13" t="s">
        <v>6443</v>
      </c>
      <c r="M449" s="13">
        <v>193</v>
      </c>
      <c r="N449" s="14"/>
    </row>
    <row r="450" ht="18.95" customHeight="1" spans="1:14">
      <c r="A450" s="44"/>
      <c r="B450" s="44"/>
      <c r="C450" s="44"/>
      <c r="D450" s="44"/>
      <c r="E450" s="44"/>
      <c r="F450" s="44"/>
      <c r="G450" s="45"/>
      <c r="H450" s="15" t="s">
        <v>196</v>
      </c>
      <c r="I450" s="33" t="s">
        <v>7712</v>
      </c>
      <c r="J450" s="522" t="s">
        <v>7712</v>
      </c>
      <c r="K450" s="33" t="s">
        <v>7713</v>
      </c>
      <c r="L450" s="13" t="s">
        <v>6443</v>
      </c>
      <c r="M450" s="13">
        <v>96</v>
      </c>
      <c r="N450" s="14"/>
    </row>
    <row r="451" ht="18.95" customHeight="1" spans="1:14">
      <c r="A451" s="44"/>
      <c r="B451" s="44"/>
      <c r="C451" s="44"/>
      <c r="D451" s="44"/>
      <c r="E451" s="44"/>
      <c r="F451" s="44"/>
      <c r="G451" s="45"/>
      <c r="H451" s="15" t="s">
        <v>197</v>
      </c>
      <c r="I451" s="33" t="s">
        <v>7714</v>
      </c>
      <c r="J451" s="522" t="s">
        <v>7714</v>
      </c>
      <c r="K451" s="33" t="s">
        <v>7715</v>
      </c>
      <c r="L451" s="13" t="s">
        <v>6443</v>
      </c>
      <c r="M451" s="13">
        <v>97</v>
      </c>
      <c r="N451" s="14"/>
    </row>
    <row r="452" ht="18.95" customHeight="1" spans="1:14">
      <c r="A452" s="44"/>
      <c r="B452" s="44"/>
      <c r="C452" s="44"/>
      <c r="D452" s="44"/>
      <c r="E452" s="44"/>
      <c r="F452" s="44"/>
      <c r="G452" s="45"/>
      <c r="H452" s="15" t="s">
        <v>7716</v>
      </c>
      <c r="I452" s="33" t="s">
        <v>7717</v>
      </c>
      <c r="J452" s="522" t="s">
        <v>7717</v>
      </c>
      <c r="K452" s="33" t="s">
        <v>7718</v>
      </c>
      <c r="L452" s="13" t="s">
        <v>6443</v>
      </c>
      <c r="M452" s="13">
        <v>0</v>
      </c>
      <c r="N452" s="14"/>
    </row>
    <row r="453" ht="18.95" customHeight="1" spans="1:14">
      <c r="A453" s="44"/>
      <c r="B453" s="44"/>
      <c r="C453" s="44"/>
      <c r="D453" s="44"/>
      <c r="E453" s="44"/>
      <c r="F453" s="44"/>
      <c r="G453" s="45"/>
      <c r="H453" s="15" t="s">
        <v>7719</v>
      </c>
      <c r="I453" s="33" t="s">
        <v>7720</v>
      </c>
      <c r="J453" s="522" t="s">
        <v>7720</v>
      </c>
      <c r="K453" s="33" t="s">
        <v>7721</v>
      </c>
      <c r="L453" s="13" t="s">
        <v>6443</v>
      </c>
      <c r="M453" s="13">
        <v>0</v>
      </c>
      <c r="N453" s="14"/>
    </row>
    <row r="454" ht="18.95" customHeight="1" spans="1:14">
      <c r="A454" s="44"/>
      <c r="B454" s="44"/>
      <c r="C454" s="44"/>
      <c r="D454" s="44"/>
      <c r="E454" s="44"/>
      <c r="F454" s="44"/>
      <c r="G454" s="45"/>
      <c r="H454" s="15" t="s">
        <v>7722</v>
      </c>
      <c r="I454" s="33" t="s">
        <v>7723</v>
      </c>
      <c r="J454" s="522" t="s">
        <v>7723</v>
      </c>
      <c r="K454" s="33" t="s">
        <v>7724</v>
      </c>
      <c r="L454" s="13" t="s">
        <v>6443</v>
      </c>
      <c r="M454" s="13">
        <v>0</v>
      </c>
      <c r="N454" s="14"/>
    </row>
    <row r="455" ht="18.95" customHeight="1" spans="1:14">
      <c r="A455" s="44"/>
      <c r="B455" s="44"/>
      <c r="C455" s="44"/>
      <c r="D455" s="44"/>
      <c r="E455" s="44"/>
      <c r="F455" s="44"/>
      <c r="G455" s="45"/>
      <c r="H455" s="15" t="s">
        <v>198</v>
      </c>
      <c r="I455" s="33" t="s">
        <v>7725</v>
      </c>
      <c r="J455" s="522" t="s">
        <v>7725</v>
      </c>
      <c r="K455" s="33" t="s">
        <v>7726</v>
      </c>
      <c r="L455" s="13" t="s">
        <v>6443</v>
      </c>
      <c r="M455" s="13">
        <v>1115</v>
      </c>
      <c r="N455" s="14"/>
    </row>
    <row r="456" ht="18.95" customHeight="1" spans="1:14">
      <c r="A456" s="44"/>
      <c r="B456" s="44"/>
      <c r="C456" s="44"/>
      <c r="D456" s="44"/>
      <c r="E456" s="44"/>
      <c r="F456" s="44"/>
      <c r="G456" s="45"/>
      <c r="H456" s="15" t="s">
        <v>817</v>
      </c>
      <c r="I456" s="33" t="s">
        <v>7727</v>
      </c>
      <c r="J456" s="522" t="s">
        <v>7727</v>
      </c>
      <c r="K456" s="33" t="s">
        <v>7728</v>
      </c>
      <c r="L456" s="13" t="s">
        <v>6443</v>
      </c>
      <c r="M456" s="13">
        <v>296</v>
      </c>
      <c r="N456" s="14"/>
    </row>
    <row r="457" ht="18.95" customHeight="1" spans="1:14">
      <c r="A457" s="44"/>
      <c r="B457" s="44"/>
      <c r="C457" s="44"/>
      <c r="D457" s="44"/>
      <c r="E457" s="44"/>
      <c r="F457" s="44"/>
      <c r="G457" s="45"/>
      <c r="H457" s="15" t="s">
        <v>7729</v>
      </c>
      <c r="I457" s="33" t="s">
        <v>7730</v>
      </c>
      <c r="J457" s="522" t="s">
        <v>7730</v>
      </c>
      <c r="K457" s="33" t="s">
        <v>7731</v>
      </c>
      <c r="L457" s="13" t="s">
        <v>6443</v>
      </c>
      <c r="M457" s="13">
        <v>256</v>
      </c>
      <c r="N457" s="14"/>
    </row>
    <row r="458" ht="18.95" customHeight="1" spans="1:14">
      <c r="A458" s="44"/>
      <c r="B458" s="44"/>
      <c r="C458" s="44"/>
      <c r="D458" s="44"/>
      <c r="E458" s="44"/>
      <c r="F458" s="44"/>
      <c r="G458" s="45"/>
      <c r="H458" s="15" t="s">
        <v>7732</v>
      </c>
      <c r="I458" s="33" t="s">
        <v>7733</v>
      </c>
      <c r="J458" s="522" t="s">
        <v>7733</v>
      </c>
      <c r="K458" s="33" t="s">
        <v>7734</v>
      </c>
      <c r="L458" s="13" t="s">
        <v>6443</v>
      </c>
      <c r="M458" s="13">
        <v>357</v>
      </c>
      <c r="N458" s="14"/>
    </row>
    <row r="459" ht="18.95" customHeight="1" spans="1:14">
      <c r="A459" s="44"/>
      <c r="B459" s="44"/>
      <c r="C459" s="44"/>
      <c r="D459" s="44"/>
      <c r="E459" s="44"/>
      <c r="F459" s="44"/>
      <c r="G459" s="45"/>
      <c r="H459" s="15" t="s">
        <v>7735</v>
      </c>
      <c r="I459" s="33" t="s">
        <v>7736</v>
      </c>
      <c r="J459" s="522" t="s">
        <v>7736</v>
      </c>
      <c r="K459" s="33" t="s">
        <v>7737</v>
      </c>
      <c r="L459" s="13" t="s">
        <v>6443</v>
      </c>
      <c r="M459" s="13">
        <v>0</v>
      </c>
      <c r="N459" s="14"/>
    </row>
    <row r="460" ht="18.95" customHeight="1" spans="1:14">
      <c r="A460" s="44"/>
      <c r="B460" s="44"/>
      <c r="C460" s="44"/>
      <c r="D460" s="44"/>
      <c r="E460" s="44"/>
      <c r="F460" s="44"/>
      <c r="G460" s="45"/>
      <c r="H460" s="15" t="s">
        <v>7738</v>
      </c>
      <c r="I460" s="33" t="s">
        <v>7739</v>
      </c>
      <c r="J460" s="522" t="s">
        <v>7739</v>
      </c>
      <c r="K460" s="33" t="s">
        <v>7740</v>
      </c>
      <c r="L460" s="13" t="s">
        <v>6443</v>
      </c>
      <c r="M460" s="13">
        <v>0</v>
      </c>
      <c r="N460" s="14"/>
    </row>
    <row r="461" ht="18.95" customHeight="1" spans="1:14">
      <c r="A461" s="44"/>
      <c r="B461" s="44"/>
      <c r="C461" s="44"/>
      <c r="D461" s="44"/>
      <c r="E461" s="44"/>
      <c r="F461" s="44"/>
      <c r="G461" s="45"/>
      <c r="H461" s="15" t="s">
        <v>199</v>
      </c>
      <c r="I461" s="33" t="s">
        <v>7741</v>
      </c>
      <c r="J461" s="522" t="s">
        <v>7741</v>
      </c>
      <c r="K461" s="33" t="s">
        <v>7742</v>
      </c>
      <c r="L461" s="13" t="s">
        <v>6443</v>
      </c>
      <c r="M461" s="13">
        <v>206</v>
      </c>
      <c r="N461" s="14"/>
    </row>
    <row r="462" ht="18.95" customHeight="1" spans="1:14">
      <c r="A462" s="44"/>
      <c r="B462" s="44"/>
      <c r="C462" s="44"/>
      <c r="D462" s="44"/>
      <c r="E462" s="44"/>
      <c r="F462" s="44"/>
      <c r="G462" s="45"/>
      <c r="H462" s="15" t="s">
        <v>200</v>
      </c>
      <c r="I462" s="33" t="s">
        <v>7743</v>
      </c>
      <c r="J462" s="522" t="s">
        <v>7743</v>
      </c>
      <c r="K462" s="33" t="s">
        <v>7744</v>
      </c>
      <c r="L462" s="13" t="s">
        <v>6443</v>
      </c>
      <c r="M462" s="13">
        <v>8</v>
      </c>
      <c r="N462" s="14"/>
    </row>
    <row r="463" ht="18.95" customHeight="1" spans="1:14">
      <c r="A463" s="44"/>
      <c r="B463" s="44"/>
      <c r="C463" s="44"/>
      <c r="D463" s="44"/>
      <c r="E463" s="44"/>
      <c r="F463" s="44"/>
      <c r="G463" s="45"/>
      <c r="H463" s="15" t="s">
        <v>7745</v>
      </c>
      <c r="I463" s="33" t="s">
        <v>1113</v>
      </c>
      <c r="J463" s="522" t="s">
        <v>1113</v>
      </c>
      <c r="K463" s="33" t="s">
        <v>6702</v>
      </c>
      <c r="L463" s="13" t="s">
        <v>6443</v>
      </c>
      <c r="M463" s="13">
        <v>607</v>
      </c>
      <c r="N463" s="14"/>
    </row>
    <row r="464" ht="18.95" customHeight="1" spans="1:14">
      <c r="A464" s="44"/>
      <c r="B464" s="44"/>
      <c r="C464" s="44"/>
      <c r="D464" s="44"/>
      <c r="E464" s="44"/>
      <c r="F464" s="44"/>
      <c r="G464" s="45"/>
      <c r="H464" s="15" t="s">
        <v>203</v>
      </c>
      <c r="I464" s="33" t="s">
        <v>7746</v>
      </c>
      <c r="J464" s="522" t="s">
        <v>7746</v>
      </c>
      <c r="K464" s="33" t="s">
        <v>7747</v>
      </c>
      <c r="L464" s="13" t="s">
        <v>6443</v>
      </c>
      <c r="M464" s="13">
        <v>78</v>
      </c>
      <c r="N464" s="14"/>
    </row>
    <row r="465" ht="18.95" customHeight="1" spans="1:14">
      <c r="A465" s="44"/>
      <c r="B465" s="44"/>
      <c r="C465" s="44"/>
      <c r="D465" s="44"/>
      <c r="E465" s="44"/>
      <c r="F465" s="44"/>
      <c r="G465" s="45"/>
      <c r="H465" s="15" t="s">
        <v>101</v>
      </c>
      <c r="I465" s="33" t="s">
        <v>7748</v>
      </c>
      <c r="J465" s="522" t="s">
        <v>7748</v>
      </c>
      <c r="K465" s="33" t="s">
        <v>6453</v>
      </c>
      <c r="L465" s="13" t="s">
        <v>6443</v>
      </c>
      <c r="M465" s="13">
        <v>66</v>
      </c>
      <c r="N465" s="14"/>
    </row>
    <row r="466" ht="18.95" customHeight="1" spans="1:14">
      <c r="A466" s="44"/>
      <c r="B466" s="44"/>
      <c r="C466" s="44"/>
      <c r="D466" s="44"/>
      <c r="E466" s="44"/>
      <c r="F466" s="44"/>
      <c r="G466" s="45"/>
      <c r="H466" s="15" t="s">
        <v>102</v>
      </c>
      <c r="I466" s="33" t="s">
        <v>7749</v>
      </c>
      <c r="J466" s="522" t="s">
        <v>7749</v>
      </c>
      <c r="K466" s="33" t="s">
        <v>6457</v>
      </c>
      <c r="L466" s="13" t="s">
        <v>6443</v>
      </c>
      <c r="M466" s="13">
        <v>12</v>
      </c>
      <c r="N466" s="14"/>
    </row>
    <row r="467" ht="18.95" customHeight="1" spans="1:14">
      <c r="A467" s="44"/>
      <c r="B467" s="44"/>
      <c r="C467" s="44"/>
      <c r="D467" s="44"/>
      <c r="E467" s="44"/>
      <c r="F467" s="44"/>
      <c r="G467" s="45"/>
      <c r="H467" s="15" t="s">
        <v>304</v>
      </c>
      <c r="I467" s="33" t="s">
        <v>7750</v>
      </c>
      <c r="J467" s="522" t="s">
        <v>7750</v>
      </c>
      <c r="K467" s="33" t="s">
        <v>6462</v>
      </c>
      <c r="L467" s="13" t="s">
        <v>6443</v>
      </c>
      <c r="M467" s="13">
        <v>0</v>
      </c>
      <c r="N467" s="14"/>
    </row>
    <row r="468" ht="18.95" customHeight="1" spans="1:14">
      <c r="A468" s="44"/>
      <c r="B468" s="44"/>
      <c r="C468" s="44"/>
      <c r="D468" s="44"/>
      <c r="E468" s="44"/>
      <c r="F468" s="44"/>
      <c r="G468" s="45"/>
      <c r="H468" s="15" t="s">
        <v>7751</v>
      </c>
      <c r="I468" s="33" t="s">
        <v>7752</v>
      </c>
      <c r="J468" s="522" t="s">
        <v>7752</v>
      </c>
      <c r="K468" s="33" t="s">
        <v>7753</v>
      </c>
      <c r="L468" s="13" t="s">
        <v>6443</v>
      </c>
      <c r="M468" s="13">
        <v>0</v>
      </c>
      <c r="N468" s="14"/>
    </row>
    <row r="469" ht="18.95" customHeight="1" spans="1:14">
      <c r="A469" s="44"/>
      <c r="B469" s="44"/>
      <c r="C469" s="44"/>
      <c r="D469" s="44"/>
      <c r="E469" s="44"/>
      <c r="F469" s="44"/>
      <c r="G469" s="45"/>
      <c r="H469" s="15" t="s">
        <v>7754</v>
      </c>
      <c r="I469" s="33" t="s">
        <v>7755</v>
      </c>
      <c r="J469" s="522" t="s">
        <v>7755</v>
      </c>
      <c r="K469" s="33" t="s">
        <v>7756</v>
      </c>
      <c r="L469" s="13" t="s">
        <v>6443</v>
      </c>
      <c r="M469" s="13">
        <v>0</v>
      </c>
      <c r="N469" s="14"/>
    </row>
    <row r="470" ht="18.95" customHeight="1" spans="1:14">
      <c r="A470" s="44"/>
      <c r="B470" s="44"/>
      <c r="C470" s="44"/>
      <c r="D470" s="44"/>
      <c r="E470" s="44"/>
      <c r="F470" s="44"/>
      <c r="G470" s="45"/>
      <c r="H470" s="15" t="s">
        <v>820</v>
      </c>
      <c r="I470" s="33" t="s">
        <v>7757</v>
      </c>
      <c r="J470" s="522" t="s">
        <v>7757</v>
      </c>
      <c r="K470" s="33" t="s">
        <v>7758</v>
      </c>
      <c r="L470" s="13" t="s">
        <v>6443</v>
      </c>
      <c r="M470" s="13">
        <v>0</v>
      </c>
      <c r="N470" s="14"/>
    </row>
    <row r="471" ht="18.95" customHeight="1" spans="1:14">
      <c r="A471" s="44"/>
      <c r="B471" s="44"/>
      <c r="C471" s="44"/>
      <c r="D471" s="44"/>
      <c r="E471" s="44"/>
      <c r="F471" s="44"/>
      <c r="G471" s="45"/>
      <c r="H471" s="15" t="s">
        <v>7759</v>
      </c>
      <c r="I471" s="33" t="s">
        <v>7760</v>
      </c>
      <c r="J471" s="522" t="s">
        <v>7760</v>
      </c>
      <c r="K471" s="33" t="s">
        <v>7761</v>
      </c>
      <c r="L471" s="13" t="s">
        <v>6443</v>
      </c>
      <c r="M471" s="13">
        <v>0</v>
      </c>
      <c r="N471" s="14"/>
    </row>
    <row r="472" ht="18.95" customHeight="1" spans="1:14">
      <c r="A472" s="44"/>
      <c r="B472" s="44"/>
      <c r="C472" s="44"/>
      <c r="D472" s="44"/>
      <c r="E472" s="44"/>
      <c r="F472" s="44"/>
      <c r="G472" s="45"/>
      <c r="H472" s="15" t="s">
        <v>7762</v>
      </c>
      <c r="I472" s="33" t="s">
        <v>7763</v>
      </c>
      <c r="J472" s="522" t="s">
        <v>7763</v>
      </c>
      <c r="K472" s="33" t="s">
        <v>7764</v>
      </c>
      <c r="L472" s="13" t="s">
        <v>6443</v>
      </c>
      <c r="M472" s="13">
        <v>0</v>
      </c>
      <c r="N472" s="14"/>
    </row>
    <row r="473" ht="18.95" customHeight="1" spans="1:14">
      <c r="A473" s="44"/>
      <c r="B473" s="44"/>
      <c r="C473" s="44"/>
      <c r="D473" s="44"/>
      <c r="E473" s="44"/>
      <c r="F473" s="44"/>
      <c r="G473" s="45"/>
      <c r="H473" s="15" t="s">
        <v>7765</v>
      </c>
      <c r="I473" s="33" t="s">
        <v>7766</v>
      </c>
      <c r="J473" s="522" t="s">
        <v>7766</v>
      </c>
      <c r="K473" s="33" t="s">
        <v>7767</v>
      </c>
      <c r="L473" s="13" t="s">
        <v>6443</v>
      </c>
      <c r="M473" s="13">
        <v>0</v>
      </c>
      <c r="N473" s="14"/>
    </row>
    <row r="474" ht="18.95" customHeight="1" spans="1:14">
      <c r="A474" s="44"/>
      <c r="B474" s="44"/>
      <c r="C474" s="44"/>
      <c r="D474" s="44"/>
      <c r="E474" s="44"/>
      <c r="F474" s="44"/>
      <c r="G474" s="45"/>
      <c r="H474" s="15" t="s">
        <v>7768</v>
      </c>
      <c r="I474" s="33" t="s">
        <v>7769</v>
      </c>
      <c r="J474" s="522" t="s">
        <v>7769</v>
      </c>
      <c r="K474" s="33" t="s">
        <v>7770</v>
      </c>
      <c r="L474" s="13" t="s">
        <v>6443</v>
      </c>
      <c r="M474" s="13">
        <v>0</v>
      </c>
      <c r="N474" s="14"/>
    </row>
    <row r="475" ht="18.95" customHeight="1" spans="1:14">
      <c r="A475" s="44"/>
      <c r="B475" s="44"/>
      <c r="C475" s="44"/>
      <c r="D475" s="44"/>
      <c r="E475" s="44"/>
      <c r="F475" s="44"/>
      <c r="G475" s="45"/>
      <c r="H475" s="15" t="s">
        <v>7771</v>
      </c>
      <c r="I475" s="33" t="s">
        <v>7772</v>
      </c>
      <c r="J475" s="522" t="s">
        <v>7772</v>
      </c>
      <c r="K475" s="33" t="s">
        <v>7773</v>
      </c>
      <c r="L475" s="13" t="s">
        <v>6443</v>
      </c>
      <c r="M475" s="13">
        <v>0</v>
      </c>
      <c r="N475" s="14"/>
    </row>
    <row r="476" ht="18.95" customHeight="1" spans="1:14">
      <c r="A476" s="44"/>
      <c r="B476" s="44"/>
      <c r="C476" s="44"/>
      <c r="D476" s="44"/>
      <c r="E476" s="44"/>
      <c r="F476" s="44"/>
      <c r="G476" s="45"/>
      <c r="H476" s="15" t="s">
        <v>7774</v>
      </c>
      <c r="I476" s="33" t="s">
        <v>7775</v>
      </c>
      <c r="J476" s="522" t="s">
        <v>7775</v>
      </c>
      <c r="K476" s="33" t="s">
        <v>7776</v>
      </c>
      <c r="L476" s="13" t="s">
        <v>6443</v>
      </c>
      <c r="M476" s="13">
        <v>0</v>
      </c>
      <c r="N476" s="14"/>
    </row>
    <row r="477" ht="18.95" customHeight="1" spans="1:14">
      <c r="A477" s="44"/>
      <c r="B477" s="44"/>
      <c r="C477" s="44"/>
      <c r="D477" s="44"/>
      <c r="E477" s="44"/>
      <c r="F477" s="44"/>
      <c r="G477" s="45"/>
      <c r="H477" s="15" t="s">
        <v>7777</v>
      </c>
      <c r="I477" s="33" t="s">
        <v>7778</v>
      </c>
      <c r="J477" s="522" t="s">
        <v>7778</v>
      </c>
      <c r="K477" s="33" t="s">
        <v>7779</v>
      </c>
      <c r="L477" s="13" t="s">
        <v>6443</v>
      </c>
      <c r="M477" s="13">
        <v>0</v>
      </c>
      <c r="N477" s="14"/>
    </row>
    <row r="478" ht="18.95" customHeight="1" spans="1:14">
      <c r="A478" s="44"/>
      <c r="B478" s="44"/>
      <c r="C478" s="44"/>
      <c r="D478" s="44"/>
      <c r="E478" s="44"/>
      <c r="F478" s="44"/>
      <c r="G478" s="45"/>
      <c r="H478" s="15" t="s">
        <v>7780</v>
      </c>
      <c r="I478" s="33" t="s">
        <v>7781</v>
      </c>
      <c r="J478" s="522" t="s">
        <v>7781</v>
      </c>
      <c r="K478" s="33" t="s">
        <v>7782</v>
      </c>
      <c r="L478" s="13" t="s">
        <v>6443</v>
      </c>
      <c r="M478" s="13">
        <v>0</v>
      </c>
      <c r="N478" s="14"/>
    </row>
    <row r="479" ht="18.95" customHeight="1" spans="1:14">
      <c r="A479" s="44"/>
      <c r="B479" s="44"/>
      <c r="C479" s="44"/>
      <c r="D479" s="44"/>
      <c r="E479" s="44"/>
      <c r="F479" s="44"/>
      <c r="G479" s="45"/>
      <c r="H479" s="15" t="s">
        <v>820</v>
      </c>
      <c r="I479" s="33" t="s">
        <v>7783</v>
      </c>
      <c r="J479" s="522" t="s">
        <v>7783</v>
      </c>
      <c r="K479" s="33" t="s">
        <v>7758</v>
      </c>
      <c r="L479" s="13" t="s">
        <v>6443</v>
      </c>
      <c r="M479" s="13">
        <v>0</v>
      </c>
      <c r="N479" s="14"/>
    </row>
    <row r="480" ht="18.95" customHeight="1" spans="1:14">
      <c r="A480" s="44"/>
      <c r="B480" s="44"/>
      <c r="C480" s="44"/>
      <c r="D480" s="44"/>
      <c r="E480" s="44"/>
      <c r="F480" s="44"/>
      <c r="G480" s="45"/>
      <c r="H480" s="15" t="s">
        <v>7784</v>
      </c>
      <c r="I480" s="33" t="s">
        <v>7785</v>
      </c>
      <c r="J480" s="522" t="s">
        <v>7785</v>
      </c>
      <c r="K480" s="33" t="s">
        <v>7786</v>
      </c>
      <c r="L480" s="13" t="s">
        <v>6443</v>
      </c>
      <c r="M480" s="13">
        <v>0</v>
      </c>
      <c r="N480" s="14"/>
    </row>
    <row r="481" ht="18.95" customHeight="1" spans="1:14">
      <c r="A481" s="44"/>
      <c r="B481" s="44"/>
      <c r="C481" s="44"/>
      <c r="D481" s="44"/>
      <c r="E481" s="44"/>
      <c r="F481" s="44"/>
      <c r="G481" s="45"/>
      <c r="H481" s="15" t="s">
        <v>7787</v>
      </c>
      <c r="I481" s="33" t="s">
        <v>7788</v>
      </c>
      <c r="J481" s="522" t="s">
        <v>7788</v>
      </c>
      <c r="K481" s="33" t="s">
        <v>7789</v>
      </c>
      <c r="L481" s="13" t="s">
        <v>6443</v>
      </c>
      <c r="M481" s="13">
        <v>0</v>
      </c>
      <c r="N481" s="14"/>
    </row>
    <row r="482" ht="18.95" customHeight="1" spans="1:14">
      <c r="A482" s="44"/>
      <c r="B482" s="44"/>
      <c r="C482" s="44"/>
      <c r="D482" s="44"/>
      <c r="E482" s="44"/>
      <c r="F482" s="44"/>
      <c r="G482" s="45"/>
      <c r="H482" s="15" t="s">
        <v>7790</v>
      </c>
      <c r="I482" s="33" t="s">
        <v>7791</v>
      </c>
      <c r="J482" s="522" t="s">
        <v>7791</v>
      </c>
      <c r="K482" s="33" t="s">
        <v>7792</v>
      </c>
      <c r="L482" s="13" t="s">
        <v>6443</v>
      </c>
      <c r="M482" s="13">
        <v>0</v>
      </c>
      <c r="N482" s="14"/>
    </row>
    <row r="483" ht="18.95" customHeight="1" spans="1:14">
      <c r="A483" s="44"/>
      <c r="B483" s="44"/>
      <c r="C483" s="44"/>
      <c r="D483" s="44"/>
      <c r="E483" s="44"/>
      <c r="F483" s="44"/>
      <c r="G483" s="45"/>
      <c r="H483" s="15" t="s">
        <v>7793</v>
      </c>
      <c r="I483" s="33" t="s">
        <v>7794</v>
      </c>
      <c r="J483" s="522" t="s">
        <v>7794</v>
      </c>
      <c r="K483" s="33" t="s">
        <v>7795</v>
      </c>
      <c r="L483" s="13" t="s">
        <v>6443</v>
      </c>
      <c r="M483" s="13">
        <v>0</v>
      </c>
      <c r="N483" s="14"/>
    </row>
    <row r="484" ht="18.95" customHeight="1" spans="1:14">
      <c r="A484" s="44"/>
      <c r="B484" s="44"/>
      <c r="C484" s="44"/>
      <c r="D484" s="44"/>
      <c r="E484" s="44"/>
      <c r="F484" s="44"/>
      <c r="G484" s="45"/>
      <c r="H484" s="15" t="s">
        <v>204</v>
      </c>
      <c r="I484" s="33" t="s">
        <v>7796</v>
      </c>
      <c r="J484" s="522" t="s">
        <v>7796</v>
      </c>
      <c r="K484" s="33" t="s">
        <v>7797</v>
      </c>
      <c r="L484" s="13" t="s">
        <v>6443</v>
      </c>
      <c r="M484" s="13">
        <v>344</v>
      </c>
      <c r="N484" s="14"/>
    </row>
    <row r="485" ht="18.95" customHeight="1" spans="1:14">
      <c r="A485" s="44"/>
      <c r="B485" s="44"/>
      <c r="C485" s="44"/>
      <c r="D485" s="44"/>
      <c r="E485" s="44"/>
      <c r="F485" s="44"/>
      <c r="G485" s="45"/>
      <c r="H485" s="15" t="s">
        <v>820</v>
      </c>
      <c r="I485" s="33" t="s">
        <v>7798</v>
      </c>
      <c r="J485" s="522" t="s">
        <v>7798</v>
      </c>
      <c r="K485" s="33" t="s">
        <v>7758</v>
      </c>
      <c r="L485" s="13" t="s">
        <v>6443</v>
      </c>
      <c r="M485" s="13">
        <v>0</v>
      </c>
      <c r="N485" s="14"/>
    </row>
    <row r="486" ht="18.95" customHeight="1" spans="1:14">
      <c r="A486" s="44"/>
      <c r="B486" s="44"/>
      <c r="C486" s="44"/>
      <c r="D486" s="44"/>
      <c r="E486" s="44"/>
      <c r="F486" s="44"/>
      <c r="G486" s="45"/>
      <c r="H486" s="15" t="s">
        <v>7799</v>
      </c>
      <c r="I486" s="33" t="s">
        <v>7800</v>
      </c>
      <c r="J486" s="522" t="s">
        <v>7800</v>
      </c>
      <c r="K486" s="33" t="s">
        <v>7801</v>
      </c>
      <c r="L486" s="13" t="s">
        <v>6443</v>
      </c>
      <c r="M486" s="13">
        <v>294</v>
      </c>
      <c r="N486" s="14"/>
    </row>
    <row r="487" ht="18.95" customHeight="1" spans="1:14">
      <c r="A487" s="44"/>
      <c r="B487" s="44"/>
      <c r="C487" s="44"/>
      <c r="D487" s="44"/>
      <c r="E487" s="44"/>
      <c r="F487" s="44"/>
      <c r="G487" s="45"/>
      <c r="H487" s="15" t="s">
        <v>7802</v>
      </c>
      <c r="I487" s="33" t="s">
        <v>7803</v>
      </c>
      <c r="J487" s="522" t="s">
        <v>7803</v>
      </c>
      <c r="K487" s="33" t="s">
        <v>7804</v>
      </c>
      <c r="L487" s="13" t="s">
        <v>6443</v>
      </c>
      <c r="M487" s="13">
        <v>40</v>
      </c>
      <c r="N487" s="14"/>
    </row>
    <row r="488" ht="18.95" customHeight="1" spans="1:14">
      <c r="A488" s="44"/>
      <c r="B488" s="44"/>
      <c r="C488" s="44"/>
      <c r="D488" s="44"/>
      <c r="E488" s="44"/>
      <c r="F488" s="44"/>
      <c r="G488" s="45"/>
      <c r="H488" s="15" t="s">
        <v>205</v>
      </c>
      <c r="I488" s="33" t="s">
        <v>7805</v>
      </c>
      <c r="J488" s="522" t="s">
        <v>7805</v>
      </c>
      <c r="K488" s="33" t="s">
        <v>7806</v>
      </c>
      <c r="L488" s="13" t="s">
        <v>6443</v>
      </c>
      <c r="M488" s="13">
        <v>0</v>
      </c>
      <c r="N488" s="14"/>
    </row>
    <row r="489" ht="18.95" customHeight="1" spans="1:14">
      <c r="A489" s="44"/>
      <c r="B489" s="44"/>
      <c r="C489" s="44"/>
      <c r="D489" s="44"/>
      <c r="E489" s="44"/>
      <c r="F489" s="44"/>
      <c r="G489" s="45"/>
      <c r="H489" s="15" t="s">
        <v>206</v>
      </c>
      <c r="I489" s="33" t="s">
        <v>7807</v>
      </c>
      <c r="J489" s="522" t="s">
        <v>7807</v>
      </c>
      <c r="K489" s="33" t="s">
        <v>7808</v>
      </c>
      <c r="L489" s="13" t="s">
        <v>6443</v>
      </c>
      <c r="M489" s="13">
        <v>10</v>
      </c>
      <c r="N489" s="14"/>
    </row>
    <row r="490" ht="18.95" customHeight="1" spans="1:14">
      <c r="A490" s="44"/>
      <c r="B490" s="44"/>
      <c r="C490" s="44"/>
      <c r="D490" s="44"/>
      <c r="E490" s="44"/>
      <c r="F490" s="44"/>
      <c r="G490" s="45"/>
      <c r="H490" s="15" t="s">
        <v>7809</v>
      </c>
      <c r="I490" s="33" t="s">
        <v>7810</v>
      </c>
      <c r="J490" s="522" t="s">
        <v>7810</v>
      </c>
      <c r="K490" s="33" t="s">
        <v>7811</v>
      </c>
      <c r="L490" s="13" t="s">
        <v>6443</v>
      </c>
      <c r="M490" s="13">
        <v>20</v>
      </c>
      <c r="N490" s="14"/>
    </row>
    <row r="491" ht="18.95" customHeight="1" spans="1:14">
      <c r="A491" s="44"/>
      <c r="B491" s="44"/>
      <c r="C491" s="44"/>
      <c r="D491" s="44"/>
      <c r="E491" s="44"/>
      <c r="F491" s="44"/>
      <c r="G491" s="45"/>
      <c r="H491" s="15" t="s">
        <v>820</v>
      </c>
      <c r="I491" s="33" t="s">
        <v>7812</v>
      </c>
      <c r="J491" s="522" t="s">
        <v>7812</v>
      </c>
      <c r="K491" s="33" t="s">
        <v>7758</v>
      </c>
      <c r="L491" s="13" t="s">
        <v>6443</v>
      </c>
      <c r="M491" s="13">
        <v>0</v>
      </c>
      <c r="N491" s="14"/>
    </row>
    <row r="492" ht="18.95" customHeight="1" spans="1:14">
      <c r="A492" s="44"/>
      <c r="B492" s="44"/>
      <c r="C492" s="44"/>
      <c r="D492" s="44"/>
      <c r="E492" s="44"/>
      <c r="F492" s="44"/>
      <c r="G492" s="45"/>
      <c r="H492" s="15" t="s">
        <v>7813</v>
      </c>
      <c r="I492" s="33" t="s">
        <v>7814</v>
      </c>
      <c r="J492" s="522" t="s">
        <v>7814</v>
      </c>
      <c r="K492" s="33" t="s">
        <v>7815</v>
      </c>
      <c r="L492" s="13" t="s">
        <v>6443</v>
      </c>
      <c r="M492" s="13">
        <v>0</v>
      </c>
      <c r="N492" s="14"/>
    </row>
    <row r="493" ht="18.95" customHeight="1" spans="1:14">
      <c r="A493" s="44"/>
      <c r="B493" s="44"/>
      <c r="C493" s="44"/>
      <c r="D493" s="44"/>
      <c r="E493" s="44"/>
      <c r="F493" s="44"/>
      <c r="G493" s="45"/>
      <c r="H493" s="15" t="s">
        <v>7816</v>
      </c>
      <c r="I493" s="33" t="s">
        <v>7817</v>
      </c>
      <c r="J493" s="522" t="s">
        <v>7817</v>
      </c>
      <c r="K493" s="33" t="s">
        <v>7818</v>
      </c>
      <c r="L493" s="13" t="s">
        <v>6443</v>
      </c>
      <c r="M493" s="13">
        <v>0</v>
      </c>
      <c r="N493" s="14"/>
    </row>
    <row r="494" ht="18.95" customHeight="1" spans="1:14">
      <c r="A494" s="44"/>
      <c r="B494" s="44"/>
      <c r="C494" s="44"/>
      <c r="D494" s="44"/>
      <c r="E494" s="44"/>
      <c r="F494" s="44"/>
      <c r="G494" s="45"/>
      <c r="H494" s="15" t="s">
        <v>7819</v>
      </c>
      <c r="I494" s="33" t="s">
        <v>7820</v>
      </c>
      <c r="J494" s="522" t="s">
        <v>7820</v>
      </c>
      <c r="K494" s="33" t="s">
        <v>7821</v>
      </c>
      <c r="L494" s="13" t="s">
        <v>6443</v>
      </c>
      <c r="M494" s="13">
        <v>20</v>
      </c>
      <c r="N494" s="14"/>
    </row>
    <row r="495" ht="18.95" customHeight="1" spans="1:14">
      <c r="A495" s="44"/>
      <c r="B495" s="44"/>
      <c r="C495" s="44"/>
      <c r="D495" s="44"/>
      <c r="E495" s="44"/>
      <c r="F495" s="44"/>
      <c r="G495" s="45"/>
      <c r="H495" s="15" t="s">
        <v>7822</v>
      </c>
      <c r="I495" s="33" t="s">
        <v>7823</v>
      </c>
      <c r="J495" s="522" t="s">
        <v>7823</v>
      </c>
      <c r="K495" s="33" t="s">
        <v>7824</v>
      </c>
      <c r="L495" s="13" t="s">
        <v>6443</v>
      </c>
      <c r="M495" s="13">
        <v>0</v>
      </c>
      <c r="N495" s="14"/>
    </row>
    <row r="496" ht="18.95" customHeight="1" spans="1:14">
      <c r="A496" s="44"/>
      <c r="B496" s="44"/>
      <c r="C496" s="44"/>
      <c r="D496" s="44"/>
      <c r="E496" s="44"/>
      <c r="F496" s="44"/>
      <c r="G496" s="45"/>
      <c r="H496" s="15" t="s">
        <v>7825</v>
      </c>
      <c r="I496" s="33" t="s">
        <v>7826</v>
      </c>
      <c r="J496" s="522" t="s">
        <v>7826</v>
      </c>
      <c r="K496" s="33" t="s">
        <v>7827</v>
      </c>
      <c r="L496" s="13" t="s">
        <v>6443</v>
      </c>
      <c r="M496" s="13">
        <v>0</v>
      </c>
      <c r="N496" s="14"/>
    </row>
    <row r="497" ht="18.95" customHeight="1" spans="1:14">
      <c r="A497" s="44"/>
      <c r="B497" s="44"/>
      <c r="C497" s="44"/>
      <c r="D497" s="44"/>
      <c r="E497" s="44"/>
      <c r="F497" s="44"/>
      <c r="G497" s="45"/>
      <c r="H497" s="15" t="s">
        <v>7828</v>
      </c>
      <c r="I497" s="33" t="s">
        <v>7829</v>
      </c>
      <c r="J497" s="522" t="s">
        <v>7829</v>
      </c>
      <c r="K497" s="33" t="s">
        <v>7830</v>
      </c>
      <c r="L497" s="13" t="s">
        <v>6443</v>
      </c>
      <c r="M497" s="13">
        <v>0</v>
      </c>
      <c r="N497" s="14"/>
    </row>
    <row r="498" ht="18.95" customHeight="1" spans="1:14">
      <c r="A498" s="44"/>
      <c r="B498" s="44"/>
      <c r="C498" s="44"/>
      <c r="D498" s="44"/>
      <c r="E498" s="44"/>
      <c r="F498" s="44"/>
      <c r="G498" s="45"/>
      <c r="H498" s="15" t="s">
        <v>7831</v>
      </c>
      <c r="I498" s="33" t="s">
        <v>7832</v>
      </c>
      <c r="J498" s="522" t="s">
        <v>7832</v>
      </c>
      <c r="K498" s="33" t="s">
        <v>7833</v>
      </c>
      <c r="L498" s="13" t="s">
        <v>6443</v>
      </c>
      <c r="M498" s="13">
        <v>0</v>
      </c>
      <c r="N498" s="14"/>
    </row>
    <row r="499" ht="18.95" customHeight="1" spans="1:14">
      <c r="A499" s="44"/>
      <c r="B499" s="44"/>
      <c r="C499" s="44"/>
      <c r="D499" s="44"/>
      <c r="E499" s="44"/>
      <c r="F499" s="44"/>
      <c r="G499" s="45"/>
      <c r="H499" s="15" t="s">
        <v>7834</v>
      </c>
      <c r="I499" s="33" t="s">
        <v>7835</v>
      </c>
      <c r="J499" s="522" t="s">
        <v>7835</v>
      </c>
      <c r="K499" s="33" t="s">
        <v>7836</v>
      </c>
      <c r="L499" s="13" t="s">
        <v>6443</v>
      </c>
      <c r="M499" s="13">
        <v>0</v>
      </c>
      <c r="N499" s="14"/>
    </row>
    <row r="500" ht="18.95" customHeight="1" spans="1:14">
      <c r="A500" s="44"/>
      <c r="B500" s="44"/>
      <c r="C500" s="44"/>
      <c r="D500" s="44"/>
      <c r="E500" s="44"/>
      <c r="F500" s="44"/>
      <c r="G500" s="45"/>
      <c r="H500" s="15" t="s">
        <v>207</v>
      </c>
      <c r="I500" s="33" t="s">
        <v>7837</v>
      </c>
      <c r="J500" s="522" t="s">
        <v>7837</v>
      </c>
      <c r="K500" s="33" t="s">
        <v>7838</v>
      </c>
      <c r="L500" s="13" t="s">
        <v>6443</v>
      </c>
      <c r="M500" s="13">
        <v>165</v>
      </c>
      <c r="N500" s="14"/>
    </row>
    <row r="501" ht="18.95" customHeight="1" spans="1:14">
      <c r="A501" s="44"/>
      <c r="B501" s="44"/>
      <c r="C501" s="44"/>
      <c r="D501" s="44"/>
      <c r="E501" s="44"/>
      <c r="F501" s="44"/>
      <c r="G501" s="45"/>
      <c r="H501" s="15" t="s">
        <v>820</v>
      </c>
      <c r="I501" s="33" t="s">
        <v>7839</v>
      </c>
      <c r="J501" s="522" t="s">
        <v>7839</v>
      </c>
      <c r="K501" s="33" t="s">
        <v>7758</v>
      </c>
      <c r="L501" s="13" t="s">
        <v>6443</v>
      </c>
      <c r="M501" s="13">
        <v>61</v>
      </c>
      <c r="N501" s="14"/>
    </row>
    <row r="502" ht="18.95" customHeight="1" spans="1:14">
      <c r="A502" s="44"/>
      <c r="B502" s="44"/>
      <c r="C502" s="44"/>
      <c r="D502" s="44"/>
      <c r="E502" s="44"/>
      <c r="F502" s="44"/>
      <c r="G502" s="45"/>
      <c r="H502" s="15" t="s">
        <v>208</v>
      </c>
      <c r="I502" s="33" t="s">
        <v>7840</v>
      </c>
      <c r="J502" s="522" t="s">
        <v>7840</v>
      </c>
      <c r="K502" s="33" t="s">
        <v>7841</v>
      </c>
      <c r="L502" s="13" t="s">
        <v>6443</v>
      </c>
      <c r="M502" s="13">
        <v>84</v>
      </c>
      <c r="N502" s="14"/>
    </row>
    <row r="503" ht="18.95" customHeight="1" spans="1:14">
      <c r="A503" s="44"/>
      <c r="B503" s="44"/>
      <c r="C503" s="44"/>
      <c r="D503" s="44"/>
      <c r="E503" s="44"/>
      <c r="F503" s="44"/>
      <c r="G503" s="45"/>
      <c r="H503" s="15" t="s">
        <v>7842</v>
      </c>
      <c r="I503" s="33" t="s">
        <v>7843</v>
      </c>
      <c r="J503" s="522" t="s">
        <v>7843</v>
      </c>
      <c r="K503" s="33" t="s">
        <v>7844</v>
      </c>
      <c r="L503" s="13" t="s">
        <v>6443</v>
      </c>
      <c r="M503" s="13">
        <v>0</v>
      </c>
      <c r="N503" s="14"/>
    </row>
    <row r="504" ht="18.95" customHeight="1" spans="1:14">
      <c r="A504" s="44"/>
      <c r="B504" s="44"/>
      <c r="C504" s="44"/>
      <c r="D504" s="44"/>
      <c r="E504" s="44"/>
      <c r="F504" s="44"/>
      <c r="G504" s="45"/>
      <c r="H504" s="15" t="s">
        <v>7845</v>
      </c>
      <c r="I504" s="33" t="s">
        <v>7846</v>
      </c>
      <c r="J504" s="522" t="s">
        <v>7846</v>
      </c>
      <c r="K504" s="33" t="s">
        <v>7847</v>
      </c>
      <c r="L504" s="13" t="s">
        <v>6443</v>
      </c>
      <c r="M504" s="13">
        <v>0</v>
      </c>
      <c r="N504" s="14"/>
    </row>
    <row r="505" ht="18.95" customHeight="1" spans="1:14">
      <c r="A505" s="44"/>
      <c r="B505" s="44"/>
      <c r="C505" s="44"/>
      <c r="D505" s="44"/>
      <c r="E505" s="44"/>
      <c r="F505" s="44"/>
      <c r="G505" s="45"/>
      <c r="H505" s="15" t="s">
        <v>7848</v>
      </c>
      <c r="I505" s="33" t="s">
        <v>7849</v>
      </c>
      <c r="J505" s="522" t="s">
        <v>7849</v>
      </c>
      <c r="K505" s="33" t="s">
        <v>7850</v>
      </c>
      <c r="L505" s="13" t="s">
        <v>6443</v>
      </c>
      <c r="M505" s="13">
        <v>0</v>
      </c>
      <c r="N505" s="14"/>
    </row>
    <row r="506" ht="18.95" customHeight="1" spans="1:14">
      <c r="A506" s="44"/>
      <c r="B506" s="44"/>
      <c r="C506" s="44"/>
      <c r="D506" s="44"/>
      <c r="E506" s="44"/>
      <c r="F506" s="44"/>
      <c r="G506" s="45"/>
      <c r="H506" s="15" t="s">
        <v>7851</v>
      </c>
      <c r="I506" s="33" t="s">
        <v>7852</v>
      </c>
      <c r="J506" s="522" t="s">
        <v>7852</v>
      </c>
      <c r="K506" s="33" t="s">
        <v>7853</v>
      </c>
      <c r="L506" s="13" t="s">
        <v>6443</v>
      </c>
      <c r="M506" s="13">
        <v>20</v>
      </c>
      <c r="N506" s="14"/>
    </row>
    <row r="507" ht="18.95" customHeight="1" spans="1:14">
      <c r="A507" s="44"/>
      <c r="B507" s="44"/>
      <c r="C507" s="44"/>
      <c r="D507" s="44"/>
      <c r="E507" s="44"/>
      <c r="F507" s="44"/>
      <c r="G507" s="45"/>
      <c r="H507" s="15" t="s">
        <v>7854</v>
      </c>
      <c r="I507" s="33" t="s">
        <v>7855</v>
      </c>
      <c r="J507" s="522" t="s">
        <v>7855</v>
      </c>
      <c r="K507" s="33" t="s">
        <v>7856</v>
      </c>
      <c r="L507" s="13" t="s">
        <v>6443</v>
      </c>
      <c r="M507" s="13">
        <v>0</v>
      </c>
      <c r="N507" s="14"/>
    </row>
    <row r="508" ht="18.95" customHeight="1" spans="1:14">
      <c r="A508" s="44"/>
      <c r="B508" s="44"/>
      <c r="C508" s="44"/>
      <c r="D508" s="44"/>
      <c r="E508" s="44"/>
      <c r="F508" s="44"/>
      <c r="G508" s="45"/>
      <c r="H508" s="15" t="s">
        <v>7857</v>
      </c>
      <c r="I508" s="33" t="s">
        <v>7858</v>
      </c>
      <c r="J508" s="522" t="s">
        <v>7858</v>
      </c>
      <c r="K508" s="33" t="s">
        <v>7859</v>
      </c>
      <c r="L508" s="13" t="s">
        <v>6443</v>
      </c>
      <c r="M508" s="13">
        <v>0</v>
      </c>
      <c r="N508" s="14"/>
    </row>
    <row r="509" ht="18.95" customHeight="1" spans="1:14">
      <c r="A509" s="44"/>
      <c r="B509" s="44"/>
      <c r="C509" s="44"/>
      <c r="D509" s="44"/>
      <c r="E509" s="44"/>
      <c r="F509" s="44"/>
      <c r="G509" s="45"/>
      <c r="H509" s="15" t="s">
        <v>7860</v>
      </c>
      <c r="I509" s="33" t="s">
        <v>7861</v>
      </c>
      <c r="J509" s="522" t="s">
        <v>7861</v>
      </c>
      <c r="K509" s="33" t="s">
        <v>7862</v>
      </c>
      <c r="L509" s="13" t="s">
        <v>6443</v>
      </c>
      <c r="M509" s="13">
        <v>0</v>
      </c>
      <c r="N509" s="14"/>
    </row>
    <row r="510" ht="18.95" customHeight="1" spans="1:14">
      <c r="A510" s="44"/>
      <c r="B510" s="44"/>
      <c r="C510" s="44"/>
      <c r="D510" s="44"/>
      <c r="E510" s="44"/>
      <c r="F510" s="44"/>
      <c r="G510" s="45"/>
      <c r="H510" s="15" t="s">
        <v>7863</v>
      </c>
      <c r="I510" s="33" t="s">
        <v>7864</v>
      </c>
      <c r="J510" s="522" t="s">
        <v>7864</v>
      </c>
      <c r="K510" s="33" t="s">
        <v>7865</v>
      </c>
      <c r="L510" s="13" t="s">
        <v>6443</v>
      </c>
      <c r="M510" s="13">
        <v>0</v>
      </c>
      <c r="N510" s="14"/>
    </row>
    <row r="511" ht="18.95" customHeight="1" spans="1:14">
      <c r="A511" s="44"/>
      <c r="B511" s="44"/>
      <c r="C511" s="44"/>
      <c r="D511" s="44"/>
      <c r="E511" s="44"/>
      <c r="F511" s="44"/>
      <c r="G511" s="45"/>
      <c r="H511" s="15" t="s">
        <v>7866</v>
      </c>
      <c r="I511" s="33" t="s">
        <v>7867</v>
      </c>
      <c r="J511" s="522" t="s">
        <v>7867</v>
      </c>
      <c r="K511" s="33" t="s">
        <v>7868</v>
      </c>
      <c r="L511" s="13" t="s">
        <v>6443</v>
      </c>
      <c r="M511" s="13">
        <v>0</v>
      </c>
      <c r="N511" s="14"/>
    </row>
    <row r="512" ht="18.95" customHeight="1" spans="1:14">
      <c r="A512" s="44"/>
      <c r="B512" s="44"/>
      <c r="C512" s="44"/>
      <c r="D512" s="44"/>
      <c r="E512" s="44"/>
      <c r="F512" s="44"/>
      <c r="G512" s="45"/>
      <c r="H512" s="15" t="s">
        <v>209</v>
      </c>
      <c r="I512" s="33" t="s">
        <v>7869</v>
      </c>
      <c r="J512" s="522" t="s">
        <v>7869</v>
      </c>
      <c r="K512" s="33" t="s">
        <v>7870</v>
      </c>
      <c r="L512" s="13" t="s">
        <v>6443</v>
      </c>
      <c r="M512" s="13">
        <v>0</v>
      </c>
      <c r="N512" s="14"/>
    </row>
    <row r="513" ht="18.95" customHeight="1" spans="1:14">
      <c r="A513" s="44"/>
      <c r="B513" s="44"/>
      <c r="C513" s="44"/>
      <c r="D513" s="44"/>
      <c r="E513" s="44"/>
      <c r="F513" s="44"/>
      <c r="G513" s="45"/>
      <c r="H513" s="15" t="s">
        <v>7871</v>
      </c>
      <c r="I513" s="33" t="s">
        <v>7872</v>
      </c>
      <c r="J513" s="522" t="s">
        <v>7872</v>
      </c>
      <c r="K513" s="33" t="s">
        <v>7873</v>
      </c>
      <c r="L513" s="13" t="s">
        <v>6443</v>
      </c>
      <c r="M513" s="13">
        <v>0</v>
      </c>
      <c r="N513" s="14"/>
    </row>
    <row r="514" ht="18.95" customHeight="1" spans="1:14">
      <c r="A514" s="44"/>
      <c r="B514" s="44"/>
      <c r="C514" s="44"/>
      <c r="D514" s="44"/>
      <c r="E514" s="44"/>
      <c r="F514" s="44"/>
      <c r="G514" s="45"/>
      <c r="H514" s="15" t="s">
        <v>7874</v>
      </c>
      <c r="I514" s="33" t="s">
        <v>7875</v>
      </c>
      <c r="J514" s="522" t="s">
        <v>7875</v>
      </c>
      <c r="K514" s="33" t="s">
        <v>7876</v>
      </c>
      <c r="L514" s="13" t="s">
        <v>6443</v>
      </c>
      <c r="M514" s="13">
        <v>0</v>
      </c>
      <c r="N514" s="14"/>
    </row>
    <row r="515" ht="18.95" customHeight="1" spans="1:14">
      <c r="A515" s="44"/>
      <c r="B515" s="44"/>
      <c r="C515" s="44"/>
      <c r="D515" s="44"/>
      <c r="E515" s="44"/>
      <c r="F515" s="44"/>
      <c r="G515" s="45"/>
      <c r="H515" s="15" t="s">
        <v>7877</v>
      </c>
      <c r="I515" s="33" t="s">
        <v>7878</v>
      </c>
      <c r="J515" s="522" t="s">
        <v>7878</v>
      </c>
      <c r="K515" s="33" t="s">
        <v>7879</v>
      </c>
      <c r="L515" s="13" t="s">
        <v>6443</v>
      </c>
      <c r="M515" s="13">
        <v>0</v>
      </c>
      <c r="N515" s="14"/>
    </row>
    <row r="516" ht="18.95" customHeight="1" spans="1:14">
      <c r="A516" s="44"/>
      <c r="B516" s="44"/>
      <c r="C516" s="44"/>
      <c r="D516" s="44"/>
      <c r="E516" s="44"/>
      <c r="F516" s="44"/>
      <c r="G516" s="45"/>
      <c r="H516" s="15" t="s">
        <v>210</v>
      </c>
      <c r="I516" s="33" t="s">
        <v>7880</v>
      </c>
      <c r="J516" s="522" t="s">
        <v>7880</v>
      </c>
      <c r="K516" s="33" t="s">
        <v>7870</v>
      </c>
      <c r="L516" s="13" t="s">
        <v>6443</v>
      </c>
      <c r="M516" s="13">
        <v>0</v>
      </c>
      <c r="N516" s="14"/>
    </row>
    <row r="517" ht="18.95" customHeight="1" spans="1:14">
      <c r="A517" s="44"/>
      <c r="B517" s="44"/>
      <c r="C517" s="44"/>
      <c r="D517" s="44"/>
      <c r="E517" s="44"/>
      <c r="F517" s="44"/>
      <c r="G517" s="45"/>
      <c r="H517" s="15" t="s">
        <v>7881</v>
      </c>
      <c r="I517" s="33" t="s">
        <v>1114</v>
      </c>
      <c r="J517" s="522" t="s">
        <v>1114</v>
      </c>
      <c r="K517" s="33" t="s">
        <v>6708</v>
      </c>
      <c r="L517" s="13" t="s">
        <v>6443</v>
      </c>
      <c r="M517" s="13">
        <v>2297</v>
      </c>
      <c r="N517" s="14"/>
    </row>
    <row r="518" ht="18.95" customHeight="1" spans="1:14">
      <c r="A518" s="44"/>
      <c r="B518" s="44"/>
      <c r="C518" s="44"/>
      <c r="D518" s="44"/>
      <c r="E518" s="44"/>
      <c r="F518" s="44"/>
      <c r="G518" s="45"/>
      <c r="H518" s="15" t="s">
        <v>7882</v>
      </c>
      <c r="I518" s="33" t="s">
        <v>7883</v>
      </c>
      <c r="J518" s="522" t="s">
        <v>7883</v>
      </c>
      <c r="K518" s="33" t="s">
        <v>7884</v>
      </c>
      <c r="L518" s="13" t="s">
        <v>6443</v>
      </c>
      <c r="M518" s="13">
        <v>972</v>
      </c>
      <c r="N518" s="14"/>
    </row>
    <row r="519" ht="18.95" customHeight="1" spans="1:14">
      <c r="A519" s="44"/>
      <c r="B519" s="44"/>
      <c r="C519" s="44"/>
      <c r="D519" s="44"/>
      <c r="E519" s="44"/>
      <c r="F519" s="44"/>
      <c r="G519" s="45"/>
      <c r="H519" s="15" t="s">
        <v>101</v>
      </c>
      <c r="I519" s="33" t="s">
        <v>7885</v>
      </c>
      <c r="J519" s="522" t="s">
        <v>7885</v>
      </c>
      <c r="K519" s="33" t="s">
        <v>6453</v>
      </c>
      <c r="L519" s="13" t="s">
        <v>6443</v>
      </c>
      <c r="M519" s="13">
        <v>165</v>
      </c>
      <c r="N519" s="14"/>
    </row>
    <row r="520" ht="18.95" customHeight="1" spans="1:14">
      <c r="A520" s="44"/>
      <c r="B520" s="44"/>
      <c r="C520" s="44"/>
      <c r="D520" s="44"/>
      <c r="E520" s="44"/>
      <c r="F520" s="44"/>
      <c r="G520" s="45"/>
      <c r="H520" s="15" t="s">
        <v>102</v>
      </c>
      <c r="I520" s="33" t="s">
        <v>7886</v>
      </c>
      <c r="J520" s="522" t="s">
        <v>7886</v>
      </c>
      <c r="K520" s="33" t="s">
        <v>6457</v>
      </c>
      <c r="L520" s="13" t="s">
        <v>6443</v>
      </c>
      <c r="M520" s="13">
        <v>81</v>
      </c>
      <c r="N520" s="14"/>
    </row>
    <row r="521" ht="18.95" customHeight="1" spans="1:14">
      <c r="A521" s="44"/>
      <c r="B521" s="44"/>
      <c r="C521" s="44"/>
      <c r="D521" s="44"/>
      <c r="E521" s="44"/>
      <c r="F521" s="44"/>
      <c r="G521" s="45"/>
      <c r="H521" s="15" t="s">
        <v>304</v>
      </c>
      <c r="I521" s="33" t="s">
        <v>7887</v>
      </c>
      <c r="J521" s="522" t="s">
        <v>7887</v>
      </c>
      <c r="K521" s="33" t="s">
        <v>6462</v>
      </c>
      <c r="L521" s="13" t="s">
        <v>6443</v>
      </c>
      <c r="M521" s="13">
        <v>0</v>
      </c>
      <c r="N521" s="14"/>
    </row>
    <row r="522" ht="18.95" customHeight="1" spans="1:14">
      <c r="A522" s="44"/>
      <c r="B522" s="44"/>
      <c r="C522" s="44"/>
      <c r="D522" s="44"/>
      <c r="E522" s="44"/>
      <c r="F522" s="44"/>
      <c r="G522" s="45"/>
      <c r="H522" s="15" t="s">
        <v>213</v>
      </c>
      <c r="I522" s="33" t="s">
        <v>7888</v>
      </c>
      <c r="J522" s="522" t="s">
        <v>7888</v>
      </c>
      <c r="K522" s="33" t="s">
        <v>7889</v>
      </c>
      <c r="L522" s="13" t="s">
        <v>6443</v>
      </c>
      <c r="M522" s="13">
        <v>56</v>
      </c>
      <c r="N522" s="14"/>
    </row>
    <row r="523" ht="18.95" customHeight="1" spans="1:14">
      <c r="A523" s="44"/>
      <c r="B523" s="44"/>
      <c r="C523" s="44"/>
      <c r="D523" s="44"/>
      <c r="E523" s="44"/>
      <c r="F523" s="44"/>
      <c r="G523" s="45"/>
      <c r="H523" s="15" t="s">
        <v>214</v>
      </c>
      <c r="I523" s="33" t="s">
        <v>7890</v>
      </c>
      <c r="J523" s="522" t="s">
        <v>7890</v>
      </c>
      <c r="K523" s="33" t="s">
        <v>7891</v>
      </c>
      <c r="L523" s="13" t="s">
        <v>6443</v>
      </c>
      <c r="M523" s="13">
        <v>33</v>
      </c>
      <c r="N523" s="14"/>
    </row>
    <row r="524" ht="18.95" customHeight="1" spans="1:14">
      <c r="A524" s="44"/>
      <c r="B524" s="44"/>
      <c r="C524" s="44"/>
      <c r="D524" s="44"/>
      <c r="E524" s="44"/>
      <c r="F524" s="44"/>
      <c r="G524" s="45"/>
      <c r="H524" s="15" t="s">
        <v>7892</v>
      </c>
      <c r="I524" s="33" t="s">
        <v>7893</v>
      </c>
      <c r="J524" s="522" t="s">
        <v>7893</v>
      </c>
      <c r="K524" s="33" t="s">
        <v>7894</v>
      </c>
      <c r="L524" s="13" t="s">
        <v>6443</v>
      </c>
      <c r="M524" s="13">
        <v>0</v>
      </c>
      <c r="N524" s="14"/>
    </row>
    <row r="525" ht="18.95" customHeight="1" spans="1:14">
      <c r="A525" s="44"/>
      <c r="B525" s="44"/>
      <c r="C525" s="44"/>
      <c r="D525" s="44"/>
      <c r="E525" s="44"/>
      <c r="F525" s="44"/>
      <c r="G525" s="45"/>
      <c r="H525" s="15" t="s">
        <v>215</v>
      </c>
      <c r="I525" s="33" t="s">
        <v>7895</v>
      </c>
      <c r="J525" s="522" t="s">
        <v>7895</v>
      </c>
      <c r="K525" s="33" t="s">
        <v>7896</v>
      </c>
      <c r="L525" s="13" t="s">
        <v>6443</v>
      </c>
      <c r="M525" s="13">
        <v>96</v>
      </c>
      <c r="N525" s="14"/>
    </row>
    <row r="526" ht="18.95" customHeight="1" spans="1:14">
      <c r="A526" s="44"/>
      <c r="B526" s="44"/>
      <c r="C526" s="44"/>
      <c r="D526" s="44"/>
      <c r="E526" s="44"/>
      <c r="F526" s="44"/>
      <c r="G526" s="45"/>
      <c r="H526" s="15" t="s">
        <v>7897</v>
      </c>
      <c r="I526" s="33" t="s">
        <v>7898</v>
      </c>
      <c r="J526" s="522" t="s">
        <v>7898</v>
      </c>
      <c r="K526" s="33" t="s">
        <v>7899</v>
      </c>
      <c r="L526" s="13" t="s">
        <v>6443</v>
      </c>
      <c r="M526" s="13">
        <v>3</v>
      </c>
      <c r="N526" s="14"/>
    </row>
    <row r="527" ht="18.95" customHeight="1" spans="1:14">
      <c r="A527" s="44"/>
      <c r="B527" s="44"/>
      <c r="C527" s="44"/>
      <c r="D527" s="44"/>
      <c r="E527" s="44"/>
      <c r="F527" s="44"/>
      <c r="G527" s="45"/>
      <c r="H527" s="15" t="s">
        <v>216</v>
      </c>
      <c r="I527" s="33" t="s">
        <v>7900</v>
      </c>
      <c r="J527" s="522" t="s">
        <v>7900</v>
      </c>
      <c r="K527" s="33" t="s">
        <v>7901</v>
      </c>
      <c r="L527" s="13" t="s">
        <v>6443</v>
      </c>
      <c r="M527" s="13">
        <v>313</v>
      </c>
      <c r="N527" s="14"/>
    </row>
    <row r="528" ht="18.95" customHeight="1" spans="1:14">
      <c r="A528" s="44"/>
      <c r="B528" s="44"/>
      <c r="C528" s="44"/>
      <c r="D528" s="44"/>
      <c r="E528" s="44"/>
      <c r="F528" s="44"/>
      <c r="G528" s="45"/>
      <c r="H528" s="15" t="s">
        <v>7902</v>
      </c>
      <c r="I528" s="33" t="s">
        <v>7903</v>
      </c>
      <c r="J528" s="522" t="s">
        <v>7903</v>
      </c>
      <c r="K528" s="33" t="s">
        <v>7904</v>
      </c>
      <c r="L528" s="13" t="s">
        <v>6443</v>
      </c>
      <c r="M528" s="13">
        <v>0</v>
      </c>
      <c r="N528" s="14"/>
    </row>
    <row r="529" ht="18.95" customHeight="1" spans="1:14">
      <c r="A529" s="44"/>
      <c r="B529" s="44"/>
      <c r="C529" s="44"/>
      <c r="D529" s="44"/>
      <c r="E529" s="44"/>
      <c r="F529" s="44"/>
      <c r="G529" s="45"/>
      <c r="H529" s="15" t="s">
        <v>217</v>
      </c>
      <c r="I529" s="33" t="s">
        <v>7905</v>
      </c>
      <c r="J529" s="522" t="s">
        <v>7905</v>
      </c>
      <c r="K529" s="33" t="s">
        <v>7906</v>
      </c>
      <c r="L529" s="13" t="s">
        <v>6443</v>
      </c>
      <c r="M529" s="13">
        <v>130</v>
      </c>
      <c r="N529" s="14"/>
    </row>
    <row r="530" ht="18.95" customHeight="1" spans="1:14">
      <c r="A530" s="44"/>
      <c r="B530" s="44"/>
      <c r="C530" s="44"/>
      <c r="D530" s="44"/>
      <c r="E530" s="44"/>
      <c r="F530" s="44"/>
      <c r="G530" s="45"/>
      <c r="H530" s="15" t="s">
        <v>7907</v>
      </c>
      <c r="I530" s="33" t="s">
        <v>7908</v>
      </c>
      <c r="J530" s="522" t="s">
        <v>7908</v>
      </c>
      <c r="K530" s="33" t="s">
        <v>7909</v>
      </c>
      <c r="L530" s="13" t="s">
        <v>6443</v>
      </c>
      <c r="M530" s="13">
        <v>0</v>
      </c>
      <c r="N530" s="14"/>
    </row>
    <row r="531" ht="18.95" customHeight="1" spans="1:14">
      <c r="A531" s="44"/>
      <c r="B531" s="44"/>
      <c r="C531" s="44"/>
      <c r="D531" s="44"/>
      <c r="E531" s="44"/>
      <c r="F531" s="44"/>
      <c r="G531" s="45"/>
      <c r="H531" s="15" t="s">
        <v>7910</v>
      </c>
      <c r="I531" s="33" t="s">
        <v>7911</v>
      </c>
      <c r="J531" s="522" t="s">
        <v>7911</v>
      </c>
      <c r="K531" s="33" t="s">
        <v>7912</v>
      </c>
      <c r="L531" s="13" t="s">
        <v>6443</v>
      </c>
      <c r="M531" s="13">
        <v>95</v>
      </c>
      <c r="N531" s="14"/>
    </row>
    <row r="532" ht="18.95" customHeight="1" spans="1:14">
      <c r="A532" s="44"/>
      <c r="B532" s="44"/>
      <c r="C532" s="44"/>
      <c r="D532" s="44"/>
      <c r="E532" s="44"/>
      <c r="F532" s="44"/>
      <c r="G532" s="45"/>
      <c r="H532" s="15" t="s">
        <v>220</v>
      </c>
      <c r="I532" s="33" t="s">
        <v>7913</v>
      </c>
      <c r="J532" s="522" t="s">
        <v>7913</v>
      </c>
      <c r="K532" s="33" t="s">
        <v>7914</v>
      </c>
      <c r="L532" s="13" t="s">
        <v>6443</v>
      </c>
      <c r="M532" s="13">
        <v>805</v>
      </c>
      <c r="N532" s="14"/>
    </row>
    <row r="533" ht="18.95" customHeight="1" spans="1:14">
      <c r="A533" s="44"/>
      <c r="B533" s="44"/>
      <c r="C533" s="44"/>
      <c r="D533" s="44"/>
      <c r="E533" s="44"/>
      <c r="F533" s="44"/>
      <c r="G533" s="45"/>
      <c r="H533" s="15" t="s">
        <v>101</v>
      </c>
      <c r="I533" s="33" t="s">
        <v>7915</v>
      </c>
      <c r="J533" s="522" t="s">
        <v>7915</v>
      </c>
      <c r="K533" s="33" t="s">
        <v>6453</v>
      </c>
      <c r="L533" s="13" t="s">
        <v>6443</v>
      </c>
      <c r="M533" s="13">
        <v>0</v>
      </c>
      <c r="N533" s="14"/>
    </row>
    <row r="534" ht="18.95" customHeight="1" spans="1:14">
      <c r="A534" s="44"/>
      <c r="B534" s="44"/>
      <c r="C534" s="44"/>
      <c r="D534" s="44"/>
      <c r="E534" s="44"/>
      <c r="F534" s="44"/>
      <c r="G534" s="45"/>
      <c r="H534" s="15" t="s">
        <v>102</v>
      </c>
      <c r="I534" s="33" t="s">
        <v>7916</v>
      </c>
      <c r="J534" s="522" t="s">
        <v>7916</v>
      </c>
      <c r="K534" s="33" t="s">
        <v>6457</v>
      </c>
      <c r="L534" s="13" t="s">
        <v>6443</v>
      </c>
      <c r="M534" s="13">
        <v>0</v>
      </c>
      <c r="N534" s="14"/>
    </row>
    <row r="535" ht="18.95" customHeight="1" spans="1:14">
      <c r="A535" s="44"/>
      <c r="B535" s="44"/>
      <c r="C535" s="44"/>
      <c r="D535" s="44"/>
      <c r="E535" s="44"/>
      <c r="F535" s="44"/>
      <c r="G535" s="45"/>
      <c r="H535" s="15" t="s">
        <v>304</v>
      </c>
      <c r="I535" s="33" t="s">
        <v>7917</v>
      </c>
      <c r="J535" s="522" t="s">
        <v>7917</v>
      </c>
      <c r="K535" s="33" t="s">
        <v>6462</v>
      </c>
      <c r="L535" s="13" t="s">
        <v>6443</v>
      </c>
      <c r="M535" s="13">
        <v>0</v>
      </c>
      <c r="N535" s="14"/>
    </row>
    <row r="536" ht="18.95" customHeight="1" spans="1:14">
      <c r="A536" s="44"/>
      <c r="B536" s="44"/>
      <c r="C536" s="44"/>
      <c r="D536" s="44"/>
      <c r="E536" s="44"/>
      <c r="F536" s="44"/>
      <c r="G536" s="45"/>
      <c r="H536" s="15" t="s">
        <v>221</v>
      </c>
      <c r="I536" s="33" t="s">
        <v>7918</v>
      </c>
      <c r="J536" s="522" t="s">
        <v>7918</v>
      </c>
      <c r="K536" s="33" t="s">
        <v>7919</v>
      </c>
      <c r="L536" s="13" t="s">
        <v>6443</v>
      </c>
      <c r="M536" s="13">
        <v>5</v>
      </c>
      <c r="N536" s="14"/>
    </row>
    <row r="537" ht="18.95" customHeight="1" spans="1:14">
      <c r="A537" s="44"/>
      <c r="B537" s="44"/>
      <c r="C537" s="44"/>
      <c r="D537" s="44"/>
      <c r="E537" s="44"/>
      <c r="F537" s="44"/>
      <c r="G537" s="45"/>
      <c r="H537" s="15" t="s">
        <v>7920</v>
      </c>
      <c r="I537" s="33" t="s">
        <v>7921</v>
      </c>
      <c r="J537" s="522" t="s">
        <v>7921</v>
      </c>
      <c r="K537" s="33" t="s">
        <v>7922</v>
      </c>
      <c r="L537" s="13" t="s">
        <v>6443</v>
      </c>
      <c r="M537" s="13">
        <v>0</v>
      </c>
      <c r="N537" s="14"/>
    </row>
    <row r="538" ht="18.95" customHeight="1" spans="1:14">
      <c r="A538" s="44"/>
      <c r="B538" s="44"/>
      <c r="C538" s="44"/>
      <c r="D538" s="44"/>
      <c r="E538" s="44"/>
      <c r="F538" s="44"/>
      <c r="G538" s="45"/>
      <c r="H538" s="15" t="s">
        <v>7923</v>
      </c>
      <c r="I538" s="33" t="s">
        <v>7924</v>
      </c>
      <c r="J538" s="522" t="s">
        <v>7924</v>
      </c>
      <c r="K538" s="33" t="s">
        <v>7925</v>
      </c>
      <c r="L538" s="13" t="s">
        <v>6443</v>
      </c>
      <c r="M538" s="13">
        <v>800</v>
      </c>
      <c r="N538" s="14"/>
    </row>
    <row r="539" ht="18.95" customHeight="1" spans="1:14">
      <c r="A539" s="44"/>
      <c r="B539" s="44"/>
      <c r="C539" s="44"/>
      <c r="D539" s="44"/>
      <c r="E539" s="44"/>
      <c r="F539" s="44"/>
      <c r="G539" s="45"/>
      <c r="H539" s="15" t="s">
        <v>7926</v>
      </c>
      <c r="I539" s="33" t="s">
        <v>7927</v>
      </c>
      <c r="J539" s="522" t="s">
        <v>7927</v>
      </c>
      <c r="K539" s="33" t="s">
        <v>7928</v>
      </c>
      <c r="L539" s="13" t="s">
        <v>6443</v>
      </c>
      <c r="M539" s="13">
        <v>0</v>
      </c>
      <c r="N539" s="14"/>
    </row>
    <row r="540" ht="18.95" customHeight="1" spans="1:14">
      <c r="A540" s="44"/>
      <c r="B540" s="44"/>
      <c r="C540" s="44"/>
      <c r="D540" s="44"/>
      <c r="E540" s="44"/>
      <c r="F540" s="44"/>
      <c r="G540" s="45"/>
      <c r="H540" s="15" t="s">
        <v>222</v>
      </c>
      <c r="I540" s="33" t="s">
        <v>7929</v>
      </c>
      <c r="J540" s="522" t="s">
        <v>7929</v>
      </c>
      <c r="K540" s="33" t="s">
        <v>7930</v>
      </c>
      <c r="L540" s="13" t="s">
        <v>6443</v>
      </c>
      <c r="M540" s="13">
        <v>57</v>
      </c>
      <c r="N540" s="14"/>
    </row>
    <row r="541" ht="18.95" customHeight="1" spans="1:14">
      <c r="A541" s="44"/>
      <c r="B541" s="44"/>
      <c r="C541" s="44"/>
      <c r="D541" s="44"/>
      <c r="E541" s="44"/>
      <c r="F541" s="44"/>
      <c r="G541" s="45"/>
      <c r="H541" s="15" t="s">
        <v>101</v>
      </c>
      <c r="I541" s="33" t="s">
        <v>7931</v>
      </c>
      <c r="J541" s="522" t="s">
        <v>7931</v>
      </c>
      <c r="K541" s="33" t="s">
        <v>6453</v>
      </c>
      <c r="L541" s="13" t="s">
        <v>6443</v>
      </c>
      <c r="M541" s="13">
        <v>0</v>
      </c>
      <c r="N541" s="14"/>
    </row>
    <row r="542" ht="18.95" customHeight="1" spans="1:14">
      <c r="A542" s="44"/>
      <c r="B542" s="44"/>
      <c r="C542" s="44"/>
      <c r="D542" s="44"/>
      <c r="E542" s="44"/>
      <c r="F542" s="44"/>
      <c r="G542" s="45"/>
      <c r="H542" s="15" t="s">
        <v>102</v>
      </c>
      <c r="I542" s="33" t="s">
        <v>7932</v>
      </c>
      <c r="J542" s="522" t="s">
        <v>7932</v>
      </c>
      <c r="K542" s="33" t="s">
        <v>6457</v>
      </c>
      <c r="L542" s="13" t="s">
        <v>6443</v>
      </c>
      <c r="M542" s="13">
        <v>0</v>
      </c>
      <c r="N542" s="14"/>
    </row>
    <row r="543" ht="18.95" customHeight="1" spans="1:14">
      <c r="A543" s="44"/>
      <c r="B543" s="44"/>
      <c r="C543" s="44"/>
      <c r="D543" s="44"/>
      <c r="E543" s="44"/>
      <c r="F543" s="44"/>
      <c r="G543" s="45"/>
      <c r="H543" s="15" t="s">
        <v>304</v>
      </c>
      <c r="I543" s="33" t="s">
        <v>7933</v>
      </c>
      <c r="J543" s="522" t="s">
        <v>7933</v>
      </c>
      <c r="K543" s="33" t="s">
        <v>6462</v>
      </c>
      <c r="L543" s="13" t="s">
        <v>6443</v>
      </c>
      <c r="M543" s="13">
        <v>0</v>
      </c>
      <c r="N543" s="14"/>
    </row>
    <row r="544" ht="18.95" customHeight="1" spans="1:14">
      <c r="A544" s="44"/>
      <c r="B544" s="44"/>
      <c r="C544" s="44"/>
      <c r="D544" s="44"/>
      <c r="E544" s="44"/>
      <c r="F544" s="44"/>
      <c r="G544" s="45"/>
      <c r="H544" s="15" t="s">
        <v>7934</v>
      </c>
      <c r="I544" s="33" t="s">
        <v>7935</v>
      </c>
      <c r="J544" s="522" t="s">
        <v>7935</v>
      </c>
      <c r="K544" s="33" t="s">
        <v>7936</v>
      </c>
      <c r="L544" s="13" t="s">
        <v>6443</v>
      </c>
      <c r="M544" s="13">
        <v>0</v>
      </c>
      <c r="N544" s="14"/>
    </row>
    <row r="545" ht="18.95" customHeight="1" spans="1:14">
      <c r="A545" s="44"/>
      <c r="B545" s="44"/>
      <c r="C545" s="44"/>
      <c r="D545" s="44"/>
      <c r="E545" s="44"/>
      <c r="F545" s="44"/>
      <c r="G545" s="45"/>
      <c r="H545" s="15" t="s">
        <v>223</v>
      </c>
      <c r="I545" s="33" t="s">
        <v>7937</v>
      </c>
      <c r="J545" s="522" t="s">
        <v>7937</v>
      </c>
      <c r="K545" s="33" t="s">
        <v>7938</v>
      </c>
      <c r="L545" s="13" t="s">
        <v>6443</v>
      </c>
      <c r="M545" s="13">
        <v>0</v>
      </c>
      <c r="N545" s="14"/>
    </row>
    <row r="546" ht="18.95" customHeight="1" spans="1:14">
      <c r="A546" s="44"/>
      <c r="B546" s="44"/>
      <c r="C546" s="44"/>
      <c r="D546" s="44"/>
      <c r="E546" s="44"/>
      <c r="F546" s="44"/>
      <c r="G546" s="45"/>
      <c r="H546" s="15" t="s">
        <v>7939</v>
      </c>
      <c r="I546" s="33" t="s">
        <v>7940</v>
      </c>
      <c r="J546" s="522" t="s">
        <v>7940</v>
      </c>
      <c r="K546" s="33" t="s">
        <v>7941</v>
      </c>
      <c r="L546" s="13" t="s">
        <v>6443</v>
      </c>
      <c r="M546" s="13">
        <v>0</v>
      </c>
      <c r="N546" s="14"/>
    </row>
    <row r="547" ht="18.95" customHeight="1" spans="1:14">
      <c r="A547" s="44"/>
      <c r="B547" s="44"/>
      <c r="C547" s="44"/>
      <c r="D547" s="44"/>
      <c r="E547" s="44"/>
      <c r="F547" s="44"/>
      <c r="G547" s="45"/>
      <c r="H547" s="15" t="s">
        <v>224</v>
      </c>
      <c r="I547" s="33" t="s">
        <v>7942</v>
      </c>
      <c r="J547" s="522" t="s">
        <v>7942</v>
      </c>
      <c r="K547" s="33" t="s">
        <v>7943</v>
      </c>
      <c r="L547" s="13" t="s">
        <v>6443</v>
      </c>
      <c r="M547" s="13">
        <v>10</v>
      </c>
      <c r="N547" s="14"/>
    </row>
    <row r="548" ht="18.95" customHeight="1" spans="1:14">
      <c r="A548" s="44"/>
      <c r="B548" s="44"/>
      <c r="C548" s="44"/>
      <c r="D548" s="44"/>
      <c r="E548" s="44"/>
      <c r="F548" s="44"/>
      <c r="G548" s="45"/>
      <c r="H548" s="15" t="s">
        <v>225</v>
      </c>
      <c r="I548" s="33" t="s">
        <v>7944</v>
      </c>
      <c r="J548" s="522" t="s">
        <v>7944</v>
      </c>
      <c r="K548" s="33" t="s">
        <v>7945</v>
      </c>
      <c r="L548" s="13" t="s">
        <v>6443</v>
      </c>
      <c r="M548" s="13">
        <v>47</v>
      </c>
      <c r="N548" s="14"/>
    </row>
    <row r="549" ht="18.95" customHeight="1" spans="1:14">
      <c r="A549" s="44"/>
      <c r="B549" s="44"/>
      <c r="C549" s="44"/>
      <c r="D549" s="44"/>
      <c r="E549" s="44"/>
      <c r="F549" s="44"/>
      <c r="G549" s="45"/>
      <c r="H549" s="15" t="s">
        <v>7946</v>
      </c>
      <c r="I549" s="33" t="s">
        <v>7947</v>
      </c>
      <c r="J549" s="522" t="s">
        <v>7947</v>
      </c>
      <c r="K549" s="33" t="s">
        <v>7948</v>
      </c>
      <c r="L549" s="13" t="s">
        <v>6443</v>
      </c>
      <c r="M549" s="13">
        <v>0</v>
      </c>
      <c r="N549" s="14"/>
    </row>
    <row r="550" ht="18.95" customHeight="1" spans="1:14">
      <c r="A550" s="44"/>
      <c r="B550" s="44"/>
      <c r="C550" s="44"/>
      <c r="D550" s="44"/>
      <c r="E550" s="44"/>
      <c r="F550" s="44"/>
      <c r="G550" s="45"/>
      <c r="H550" s="15" t="s">
        <v>7949</v>
      </c>
      <c r="I550" s="33" t="s">
        <v>7950</v>
      </c>
      <c r="J550" s="522" t="s">
        <v>7950</v>
      </c>
      <c r="K550" s="33" t="s">
        <v>7951</v>
      </c>
      <c r="L550" s="13" t="s">
        <v>6443</v>
      </c>
      <c r="M550" s="13">
        <v>0</v>
      </c>
      <c r="N550" s="14"/>
    </row>
    <row r="551" ht="18.95" customHeight="1" spans="1:14">
      <c r="A551" s="44"/>
      <c r="B551" s="44"/>
      <c r="C551" s="44"/>
      <c r="D551" s="44"/>
      <c r="E551" s="44"/>
      <c r="F551" s="44"/>
      <c r="G551" s="45"/>
      <c r="H551" s="15" t="s">
        <v>7952</v>
      </c>
      <c r="I551" s="33" t="s">
        <v>7953</v>
      </c>
      <c r="J551" s="522" t="s">
        <v>7953</v>
      </c>
      <c r="K551" s="33" t="s">
        <v>7954</v>
      </c>
      <c r="L551" s="13" t="s">
        <v>6443</v>
      </c>
      <c r="M551" s="13">
        <v>311</v>
      </c>
      <c r="N551" s="14"/>
    </row>
    <row r="552" ht="18.95" customHeight="1" spans="1:14">
      <c r="A552" s="44"/>
      <c r="B552" s="44"/>
      <c r="C552" s="44"/>
      <c r="D552" s="44"/>
      <c r="E552" s="44"/>
      <c r="F552" s="44"/>
      <c r="G552" s="45"/>
      <c r="H552" s="15" t="s">
        <v>101</v>
      </c>
      <c r="I552" s="33" t="s">
        <v>7955</v>
      </c>
      <c r="J552" s="522" t="s">
        <v>7955</v>
      </c>
      <c r="K552" s="33" t="s">
        <v>6453</v>
      </c>
      <c r="L552" s="13" t="s">
        <v>6443</v>
      </c>
      <c r="M552" s="13">
        <v>143</v>
      </c>
      <c r="N552" s="14"/>
    </row>
    <row r="553" ht="18.95" customHeight="1" spans="1:14">
      <c r="A553" s="44"/>
      <c r="B553" s="44"/>
      <c r="C553" s="44"/>
      <c r="D553" s="44"/>
      <c r="E553" s="44"/>
      <c r="F553" s="44"/>
      <c r="G553" s="45"/>
      <c r="H553" s="15" t="s">
        <v>102</v>
      </c>
      <c r="I553" s="33" t="s">
        <v>7956</v>
      </c>
      <c r="J553" s="522" t="s">
        <v>7956</v>
      </c>
      <c r="K553" s="33" t="s">
        <v>6457</v>
      </c>
      <c r="L553" s="13" t="s">
        <v>6443</v>
      </c>
      <c r="M553" s="13">
        <v>71</v>
      </c>
      <c r="N553" s="14"/>
    </row>
    <row r="554" ht="18.95" customHeight="1" spans="1:14">
      <c r="A554" s="44"/>
      <c r="B554" s="44"/>
      <c r="C554" s="44"/>
      <c r="D554" s="44"/>
      <c r="E554" s="44"/>
      <c r="F554" s="44"/>
      <c r="G554" s="45"/>
      <c r="H554" s="15" t="s">
        <v>304</v>
      </c>
      <c r="I554" s="33" t="s">
        <v>7957</v>
      </c>
      <c r="J554" s="522" t="s">
        <v>7957</v>
      </c>
      <c r="K554" s="33" t="s">
        <v>6462</v>
      </c>
      <c r="L554" s="13" t="s">
        <v>6443</v>
      </c>
      <c r="M554" s="13">
        <v>0</v>
      </c>
      <c r="N554" s="14"/>
    </row>
    <row r="555" ht="18.95" customHeight="1" spans="1:14">
      <c r="A555" s="44"/>
      <c r="B555" s="44"/>
      <c r="C555" s="44"/>
      <c r="D555" s="44"/>
      <c r="E555" s="44"/>
      <c r="F555" s="44"/>
      <c r="G555" s="45"/>
      <c r="H555" s="15" t="s">
        <v>229</v>
      </c>
      <c r="I555" s="33" t="s">
        <v>7958</v>
      </c>
      <c r="J555" s="522" t="s">
        <v>7958</v>
      </c>
      <c r="K555" s="33" t="s">
        <v>7959</v>
      </c>
      <c r="L555" s="13" t="s">
        <v>6443</v>
      </c>
      <c r="M555" s="13">
        <v>0</v>
      </c>
      <c r="N555" s="14"/>
    </row>
    <row r="556" ht="18.95" customHeight="1" spans="1:14">
      <c r="A556" s="44"/>
      <c r="B556" s="44"/>
      <c r="C556" s="44"/>
      <c r="D556" s="44"/>
      <c r="E556" s="44"/>
      <c r="F556" s="44"/>
      <c r="G556" s="45"/>
      <c r="H556" s="15" t="s">
        <v>230</v>
      </c>
      <c r="I556" s="33" t="s">
        <v>7960</v>
      </c>
      <c r="J556" s="522" t="s">
        <v>7960</v>
      </c>
      <c r="K556" s="33" t="s">
        <v>7961</v>
      </c>
      <c r="L556" s="13" t="s">
        <v>6443</v>
      </c>
      <c r="M556" s="13">
        <v>0</v>
      </c>
      <c r="N556" s="14"/>
    </row>
    <row r="557" ht="18.95" customHeight="1" spans="1:14">
      <c r="A557" s="44"/>
      <c r="B557" s="44"/>
      <c r="C557" s="44"/>
      <c r="D557" s="44"/>
      <c r="E557" s="44"/>
      <c r="F557" s="44"/>
      <c r="G557" s="45"/>
      <c r="H557" s="15" t="s">
        <v>823</v>
      </c>
      <c r="I557" s="33" t="s">
        <v>7962</v>
      </c>
      <c r="J557" s="522" t="s">
        <v>7962</v>
      </c>
      <c r="K557" s="33" t="s">
        <v>7963</v>
      </c>
      <c r="L557" s="13" t="s">
        <v>6443</v>
      </c>
      <c r="M557" s="13">
        <v>44</v>
      </c>
      <c r="N557" s="14"/>
    </row>
    <row r="558" ht="18.95" customHeight="1" spans="1:14">
      <c r="A558" s="44"/>
      <c r="B558" s="44"/>
      <c r="C558" s="44"/>
      <c r="D558" s="44"/>
      <c r="E558" s="44"/>
      <c r="F558" s="44"/>
      <c r="G558" s="45"/>
      <c r="H558" s="50"/>
      <c r="I558" s="522" t="s">
        <v>7964</v>
      </c>
      <c r="J558" s="522" t="s">
        <v>7965</v>
      </c>
      <c r="K558" s="33" t="s">
        <v>7966</v>
      </c>
      <c r="L558" s="13" t="s">
        <v>6443</v>
      </c>
      <c r="M558" s="13">
        <v>0</v>
      </c>
      <c r="N558" s="14"/>
    </row>
    <row r="559" ht="18.95" customHeight="1" spans="1:14">
      <c r="A559" s="44"/>
      <c r="B559" s="44"/>
      <c r="C559" s="44"/>
      <c r="D559" s="44"/>
      <c r="E559" s="44"/>
      <c r="F559" s="44"/>
      <c r="G559" s="45"/>
      <c r="H559" s="15" t="s">
        <v>7967</v>
      </c>
      <c r="I559" s="33" t="s">
        <v>7964</v>
      </c>
      <c r="J559" s="522" t="s">
        <v>7964</v>
      </c>
      <c r="K559" s="33" t="s">
        <v>7968</v>
      </c>
      <c r="L559" s="13" t="s">
        <v>6443</v>
      </c>
      <c r="M559" s="13">
        <v>53</v>
      </c>
      <c r="N559" s="14"/>
    </row>
    <row r="560" ht="18.95" customHeight="1" spans="1:14">
      <c r="A560" s="44"/>
      <c r="B560" s="44"/>
      <c r="C560" s="44"/>
      <c r="D560" s="44"/>
      <c r="E560" s="44"/>
      <c r="F560" s="44"/>
      <c r="G560" s="45"/>
      <c r="H560" s="15" t="s">
        <v>7969</v>
      </c>
      <c r="I560" s="33" t="s">
        <v>7970</v>
      </c>
      <c r="J560" s="522" t="s">
        <v>7970</v>
      </c>
      <c r="K560" s="33" t="s">
        <v>7971</v>
      </c>
      <c r="L560" s="13" t="s">
        <v>6443</v>
      </c>
      <c r="M560" s="13">
        <v>0</v>
      </c>
      <c r="N560" s="14"/>
    </row>
    <row r="561" ht="18.95" customHeight="1" spans="1:14">
      <c r="A561" s="44"/>
      <c r="B561" s="44"/>
      <c r="C561" s="44"/>
      <c r="D561" s="44"/>
      <c r="E561" s="44"/>
      <c r="F561" s="44"/>
      <c r="G561" s="45"/>
      <c r="H561" s="15" t="s">
        <v>101</v>
      </c>
      <c r="I561" s="33" t="s">
        <v>7972</v>
      </c>
      <c r="J561" s="522" t="s">
        <v>7972</v>
      </c>
      <c r="K561" s="33" t="s">
        <v>6453</v>
      </c>
      <c r="L561" s="13" t="s">
        <v>6443</v>
      </c>
      <c r="M561" s="13">
        <v>0</v>
      </c>
      <c r="N561" s="14"/>
    </row>
    <row r="562" ht="18.95" customHeight="1" spans="1:14">
      <c r="A562" s="44"/>
      <c r="B562" s="44"/>
      <c r="C562" s="44"/>
      <c r="D562" s="44"/>
      <c r="E562" s="44"/>
      <c r="F562" s="44"/>
      <c r="G562" s="45"/>
      <c r="H562" s="15" t="s">
        <v>102</v>
      </c>
      <c r="I562" s="33" t="s">
        <v>7973</v>
      </c>
      <c r="J562" s="522" t="s">
        <v>7973</v>
      </c>
      <c r="K562" s="33" t="s">
        <v>6457</v>
      </c>
      <c r="L562" s="13" t="s">
        <v>6443</v>
      </c>
      <c r="M562" s="13">
        <v>0</v>
      </c>
      <c r="N562" s="14"/>
    </row>
    <row r="563" ht="18.95" customHeight="1" spans="1:14">
      <c r="A563" s="44"/>
      <c r="B563" s="44"/>
      <c r="C563" s="44"/>
      <c r="D563" s="44"/>
      <c r="E563" s="44"/>
      <c r="F563" s="44"/>
      <c r="G563" s="45"/>
      <c r="H563" s="15" t="s">
        <v>304</v>
      </c>
      <c r="I563" s="33" t="s">
        <v>7974</v>
      </c>
      <c r="J563" s="522" t="s">
        <v>7974</v>
      </c>
      <c r="K563" s="33" t="s">
        <v>6462</v>
      </c>
      <c r="L563" s="13" t="s">
        <v>6443</v>
      </c>
      <c r="M563" s="13">
        <v>0</v>
      </c>
      <c r="N563" s="14"/>
    </row>
    <row r="564" ht="18.95" customHeight="1" spans="1:14">
      <c r="A564" s="44"/>
      <c r="B564" s="44"/>
      <c r="C564" s="44"/>
      <c r="D564" s="44"/>
      <c r="E564" s="44"/>
      <c r="F564" s="44"/>
      <c r="G564" s="45"/>
      <c r="H564" s="15" t="s">
        <v>7975</v>
      </c>
      <c r="I564" s="33" t="s">
        <v>7976</v>
      </c>
      <c r="J564" s="522" t="s">
        <v>7976</v>
      </c>
      <c r="K564" s="33" t="s">
        <v>7977</v>
      </c>
      <c r="L564" s="13" t="s">
        <v>6443</v>
      </c>
      <c r="M564" s="13">
        <v>0</v>
      </c>
      <c r="N564" s="14"/>
    </row>
    <row r="565" ht="18.95" customHeight="1" spans="1:14">
      <c r="A565" s="44"/>
      <c r="B565" s="44"/>
      <c r="C565" s="44"/>
      <c r="D565" s="44"/>
      <c r="E565" s="44"/>
      <c r="F565" s="44"/>
      <c r="G565" s="45"/>
      <c r="H565" s="15" t="s">
        <v>7978</v>
      </c>
      <c r="I565" s="33" t="s">
        <v>7979</v>
      </c>
      <c r="J565" s="522" t="s">
        <v>7979</v>
      </c>
      <c r="K565" s="33" t="s">
        <v>7980</v>
      </c>
      <c r="L565" s="13" t="s">
        <v>6443</v>
      </c>
      <c r="M565" s="13">
        <v>0</v>
      </c>
      <c r="N565" s="14"/>
    </row>
    <row r="566" ht="18.95" customHeight="1" spans="1:14">
      <c r="A566" s="44"/>
      <c r="B566" s="44"/>
      <c r="C566" s="44"/>
      <c r="D566" s="44"/>
      <c r="E566" s="44"/>
      <c r="F566" s="44"/>
      <c r="G566" s="45"/>
      <c r="H566" s="15" t="s">
        <v>7981</v>
      </c>
      <c r="I566" s="33" t="s">
        <v>7982</v>
      </c>
      <c r="J566" s="522" t="s">
        <v>7982</v>
      </c>
      <c r="K566" s="33" t="s">
        <v>7983</v>
      </c>
      <c r="L566" s="13" t="s">
        <v>6443</v>
      </c>
      <c r="M566" s="13">
        <v>0</v>
      </c>
      <c r="N566" s="14"/>
    </row>
    <row r="567" ht="18.95" customHeight="1" spans="1:14">
      <c r="A567" s="44"/>
      <c r="B567" s="44"/>
      <c r="C567" s="44"/>
      <c r="D567" s="44"/>
      <c r="E567" s="44"/>
      <c r="F567" s="44"/>
      <c r="G567" s="45"/>
      <c r="H567" s="15" t="s">
        <v>7984</v>
      </c>
      <c r="I567" s="33" t="s">
        <v>7985</v>
      </c>
      <c r="J567" s="522" t="s">
        <v>7985</v>
      </c>
      <c r="K567" s="33" t="s">
        <v>7986</v>
      </c>
      <c r="L567" s="13" t="s">
        <v>6443</v>
      </c>
      <c r="M567" s="13">
        <v>0</v>
      </c>
      <c r="N567" s="14"/>
    </row>
    <row r="568" ht="18.95" customHeight="1" spans="1:14">
      <c r="A568" s="44"/>
      <c r="B568" s="44"/>
      <c r="C568" s="44"/>
      <c r="D568" s="44"/>
      <c r="E568" s="44"/>
      <c r="F568" s="44"/>
      <c r="G568" s="45"/>
      <c r="H568" s="15" t="s">
        <v>7987</v>
      </c>
      <c r="I568" s="33" t="s">
        <v>7988</v>
      </c>
      <c r="J568" s="522" t="s">
        <v>7988</v>
      </c>
      <c r="K568" s="33" t="s">
        <v>7989</v>
      </c>
      <c r="L568" s="13" t="s">
        <v>6443</v>
      </c>
      <c r="M568" s="13">
        <v>0</v>
      </c>
      <c r="N568" s="14"/>
    </row>
    <row r="569" ht="18.95" customHeight="1" spans="1:14">
      <c r="A569" s="44"/>
      <c r="B569" s="44"/>
      <c r="C569" s="44"/>
      <c r="D569" s="44"/>
      <c r="E569" s="44"/>
      <c r="F569" s="44"/>
      <c r="G569" s="45"/>
      <c r="H569" s="15" t="s">
        <v>7990</v>
      </c>
      <c r="I569" s="33" t="s">
        <v>7991</v>
      </c>
      <c r="J569" s="522" t="s">
        <v>7991</v>
      </c>
      <c r="K569" s="33" t="s">
        <v>7992</v>
      </c>
      <c r="L569" s="13" t="s">
        <v>6443</v>
      </c>
      <c r="M569" s="13">
        <v>152</v>
      </c>
      <c r="N569" s="14"/>
    </row>
    <row r="570" ht="18.95" customHeight="1" spans="1:14">
      <c r="A570" s="44"/>
      <c r="B570" s="44"/>
      <c r="C570" s="44"/>
      <c r="D570" s="44"/>
      <c r="E570" s="44"/>
      <c r="F570" s="44"/>
      <c r="G570" s="45"/>
      <c r="H570" s="15" t="s">
        <v>233</v>
      </c>
      <c r="I570" s="33" t="s">
        <v>7993</v>
      </c>
      <c r="J570" s="522" t="s">
        <v>7993</v>
      </c>
      <c r="K570" s="33" t="s">
        <v>7994</v>
      </c>
      <c r="L570" s="13" t="s">
        <v>6443</v>
      </c>
      <c r="M570" s="13">
        <v>0</v>
      </c>
      <c r="N570" s="14"/>
    </row>
    <row r="571" ht="18.95" customHeight="1" spans="1:14">
      <c r="A571" s="44"/>
      <c r="B571" s="44"/>
      <c r="C571" s="44"/>
      <c r="D571" s="44"/>
      <c r="E571" s="44"/>
      <c r="F571" s="44"/>
      <c r="G571" s="45"/>
      <c r="H571" s="15" t="s">
        <v>7995</v>
      </c>
      <c r="I571" s="33" t="s">
        <v>7996</v>
      </c>
      <c r="J571" s="522" t="s">
        <v>7996</v>
      </c>
      <c r="K571" s="33" t="s">
        <v>7997</v>
      </c>
      <c r="L571" s="13" t="s">
        <v>6443</v>
      </c>
      <c r="M571" s="13">
        <v>0</v>
      </c>
      <c r="N571" s="14"/>
    </row>
    <row r="572" ht="18.95" customHeight="1" spans="1:14">
      <c r="A572" s="44"/>
      <c r="B572" s="44"/>
      <c r="C572" s="44"/>
      <c r="D572" s="44"/>
      <c r="E572" s="44"/>
      <c r="F572" s="44"/>
      <c r="G572" s="45"/>
      <c r="H572" s="15" t="s">
        <v>7998</v>
      </c>
      <c r="I572" s="33" t="s">
        <v>7999</v>
      </c>
      <c r="J572" s="522" t="s">
        <v>7999</v>
      </c>
      <c r="K572" s="33" t="s">
        <v>7992</v>
      </c>
      <c r="L572" s="13" t="s">
        <v>6443</v>
      </c>
      <c r="M572" s="13">
        <v>152</v>
      </c>
      <c r="N572" s="14"/>
    </row>
    <row r="573" ht="18.95" customHeight="1" spans="1:14">
      <c r="A573" s="44"/>
      <c r="B573" s="44"/>
      <c r="C573" s="44"/>
      <c r="D573" s="44"/>
      <c r="E573" s="44"/>
      <c r="F573" s="44"/>
      <c r="G573" s="45"/>
      <c r="H573" s="15" t="s">
        <v>8000</v>
      </c>
      <c r="I573" s="33" t="s">
        <v>1115</v>
      </c>
      <c r="J573" s="522" t="s">
        <v>1115</v>
      </c>
      <c r="K573" s="33" t="s">
        <v>6713</v>
      </c>
      <c r="L573" s="13" t="s">
        <v>6443</v>
      </c>
      <c r="M573" s="13">
        <v>24518</v>
      </c>
      <c r="N573" s="14"/>
    </row>
    <row r="574" ht="18.95" customHeight="1" spans="1:14">
      <c r="A574" s="44"/>
      <c r="B574" s="44"/>
      <c r="C574" s="44"/>
      <c r="D574" s="44"/>
      <c r="E574" s="44"/>
      <c r="F574" s="44"/>
      <c r="G574" s="45"/>
      <c r="H574" s="15" t="s">
        <v>236</v>
      </c>
      <c r="I574" s="33" t="s">
        <v>8001</v>
      </c>
      <c r="J574" s="522" t="s">
        <v>8001</v>
      </c>
      <c r="K574" s="33" t="s">
        <v>8002</v>
      </c>
      <c r="L574" s="13" t="s">
        <v>6443</v>
      </c>
      <c r="M574" s="13">
        <v>304</v>
      </c>
      <c r="N574" s="14"/>
    </row>
    <row r="575" ht="18.95" customHeight="1" spans="1:14">
      <c r="A575" s="44"/>
      <c r="B575" s="44"/>
      <c r="C575" s="44"/>
      <c r="D575" s="44"/>
      <c r="E575" s="44"/>
      <c r="F575" s="44"/>
      <c r="G575" s="45"/>
      <c r="H575" s="15" t="s">
        <v>101</v>
      </c>
      <c r="I575" s="33" t="s">
        <v>8003</v>
      </c>
      <c r="J575" s="522" t="s">
        <v>8003</v>
      </c>
      <c r="K575" s="33" t="s">
        <v>6453</v>
      </c>
      <c r="L575" s="13" t="s">
        <v>6443</v>
      </c>
      <c r="M575" s="13">
        <v>123</v>
      </c>
      <c r="N575" s="14"/>
    </row>
    <row r="576" ht="18.95" customHeight="1" spans="1:14">
      <c r="A576" s="44"/>
      <c r="B576" s="44"/>
      <c r="C576" s="44"/>
      <c r="D576" s="44"/>
      <c r="E576" s="44"/>
      <c r="F576" s="44"/>
      <c r="G576" s="45"/>
      <c r="H576" s="15" t="s">
        <v>102</v>
      </c>
      <c r="I576" s="33" t="s">
        <v>8004</v>
      </c>
      <c r="J576" s="522" t="s">
        <v>8004</v>
      </c>
      <c r="K576" s="33" t="s">
        <v>6457</v>
      </c>
      <c r="L576" s="13" t="s">
        <v>6443</v>
      </c>
      <c r="M576" s="13">
        <v>48</v>
      </c>
      <c r="N576" s="14"/>
    </row>
    <row r="577" ht="18.95" customHeight="1" spans="1:14">
      <c r="A577" s="44"/>
      <c r="B577" s="44"/>
      <c r="C577" s="44"/>
      <c r="D577" s="44"/>
      <c r="E577" s="44"/>
      <c r="F577" s="44"/>
      <c r="G577" s="45"/>
      <c r="H577" s="15" t="s">
        <v>304</v>
      </c>
      <c r="I577" s="33" t="s">
        <v>8005</v>
      </c>
      <c r="J577" s="522" t="s">
        <v>8005</v>
      </c>
      <c r="K577" s="33" t="s">
        <v>6462</v>
      </c>
      <c r="L577" s="13" t="s">
        <v>6443</v>
      </c>
      <c r="M577" s="13">
        <v>0</v>
      </c>
      <c r="N577" s="14"/>
    </row>
    <row r="578" ht="18.95" customHeight="1" spans="1:14">
      <c r="A578" s="44"/>
      <c r="B578" s="44"/>
      <c r="C578" s="44"/>
      <c r="D578" s="44"/>
      <c r="E578" s="44"/>
      <c r="F578" s="44"/>
      <c r="G578" s="45"/>
      <c r="H578" s="15" t="s">
        <v>237</v>
      </c>
      <c r="I578" s="33" t="s">
        <v>8006</v>
      </c>
      <c r="J578" s="522" t="s">
        <v>8006</v>
      </c>
      <c r="K578" s="33" t="s">
        <v>8007</v>
      </c>
      <c r="L578" s="13" t="s">
        <v>6443</v>
      </c>
      <c r="M578" s="13">
        <v>0</v>
      </c>
      <c r="N578" s="14"/>
    </row>
    <row r="579" ht="18.95" customHeight="1" spans="1:14">
      <c r="A579" s="44"/>
      <c r="B579" s="44"/>
      <c r="C579" s="44"/>
      <c r="D579" s="44"/>
      <c r="E579" s="44"/>
      <c r="F579" s="44"/>
      <c r="G579" s="45"/>
      <c r="H579" s="15" t="s">
        <v>8008</v>
      </c>
      <c r="I579" s="33" t="s">
        <v>8009</v>
      </c>
      <c r="J579" s="522" t="s">
        <v>8009</v>
      </c>
      <c r="K579" s="33" t="s">
        <v>8010</v>
      </c>
      <c r="L579" s="13" t="s">
        <v>6443</v>
      </c>
      <c r="M579" s="13">
        <v>1</v>
      </c>
      <c r="N579" s="14"/>
    </row>
    <row r="580" ht="18.95" customHeight="1" spans="1:14">
      <c r="A580" s="44"/>
      <c r="B580" s="44"/>
      <c r="C580" s="44"/>
      <c r="D580" s="44"/>
      <c r="E580" s="44"/>
      <c r="F580" s="44"/>
      <c r="G580" s="45"/>
      <c r="H580" s="15" t="s">
        <v>826</v>
      </c>
      <c r="I580" s="33" t="s">
        <v>8011</v>
      </c>
      <c r="J580" s="522" t="s">
        <v>8011</v>
      </c>
      <c r="K580" s="33" t="s">
        <v>8012</v>
      </c>
      <c r="L580" s="13" t="s">
        <v>6443</v>
      </c>
      <c r="M580" s="13">
        <v>0</v>
      </c>
      <c r="N580" s="14"/>
    </row>
    <row r="581" ht="18.95" customHeight="1" spans="1:14">
      <c r="A581" s="44"/>
      <c r="B581" s="44"/>
      <c r="C581" s="44"/>
      <c r="D581" s="44"/>
      <c r="E581" s="44"/>
      <c r="F581" s="44"/>
      <c r="G581" s="45"/>
      <c r="H581" s="15" t="s">
        <v>238</v>
      </c>
      <c r="I581" s="33" t="s">
        <v>8013</v>
      </c>
      <c r="J581" s="522" t="s">
        <v>8013</v>
      </c>
      <c r="K581" s="33" t="s">
        <v>8014</v>
      </c>
      <c r="L581" s="13" t="s">
        <v>6443</v>
      </c>
      <c r="M581" s="13">
        <v>6</v>
      </c>
      <c r="N581" s="14"/>
    </row>
    <row r="582" ht="18.95" customHeight="1" spans="1:14">
      <c r="A582" s="44"/>
      <c r="B582" s="44"/>
      <c r="C582" s="44"/>
      <c r="D582" s="44"/>
      <c r="E582" s="44"/>
      <c r="F582" s="44"/>
      <c r="G582" s="45"/>
      <c r="H582" s="15" t="s">
        <v>121</v>
      </c>
      <c r="I582" s="522" t="s">
        <v>8015</v>
      </c>
      <c r="J582" s="522" t="s">
        <v>8015</v>
      </c>
      <c r="K582" s="33" t="s">
        <v>8016</v>
      </c>
      <c r="L582" s="13" t="s">
        <v>6443</v>
      </c>
      <c r="M582" s="13">
        <v>0</v>
      </c>
      <c r="N582" s="14"/>
    </row>
    <row r="583" ht="18.95" customHeight="1" spans="1:14">
      <c r="A583" s="44"/>
      <c r="B583" s="44"/>
      <c r="C583" s="44"/>
      <c r="D583" s="44"/>
      <c r="E583" s="44"/>
      <c r="F583" s="44"/>
      <c r="G583" s="45"/>
      <c r="H583" s="15" t="s">
        <v>239</v>
      </c>
      <c r="I583" s="33" t="s">
        <v>8017</v>
      </c>
      <c r="J583" s="522" t="s">
        <v>8017</v>
      </c>
      <c r="K583" s="33" t="s">
        <v>8018</v>
      </c>
      <c r="L583" s="13" t="s">
        <v>6443</v>
      </c>
      <c r="M583" s="13">
        <v>76</v>
      </c>
      <c r="N583" s="14"/>
    </row>
    <row r="584" ht="18.95" customHeight="1" spans="1:14">
      <c r="A584" s="44"/>
      <c r="B584" s="44"/>
      <c r="C584" s="44"/>
      <c r="D584" s="44"/>
      <c r="E584" s="44"/>
      <c r="F584" s="44"/>
      <c r="G584" s="45"/>
      <c r="H584" s="15" t="s">
        <v>8019</v>
      </c>
      <c r="I584" s="33" t="s">
        <v>8020</v>
      </c>
      <c r="J584" s="522" t="s">
        <v>8020</v>
      </c>
      <c r="K584" s="33" t="s">
        <v>8021</v>
      </c>
      <c r="L584" s="13" t="s">
        <v>6443</v>
      </c>
      <c r="M584" s="13">
        <v>0</v>
      </c>
      <c r="N584" s="14"/>
    </row>
    <row r="585" ht="18.95" customHeight="1" spans="1:14">
      <c r="A585" s="44"/>
      <c r="B585" s="44"/>
      <c r="C585" s="44"/>
      <c r="D585" s="44"/>
      <c r="E585" s="44"/>
      <c r="F585" s="44"/>
      <c r="G585" s="45"/>
      <c r="H585" s="15" t="s">
        <v>8022</v>
      </c>
      <c r="I585" s="33" t="s">
        <v>8023</v>
      </c>
      <c r="J585" s="522" t="s">
        <v>8023</v>
      </c>
      <c r="K585" s="33" t="s">
        <v>8024</v>
      </c>
      <c r="L585" s="13" t="s">
        <v>6443</v>
      </c>
      <c r="M585" s="13">
        <v>0</v>
      </c>
      <c r="N585" s="14"/>
    </row>
    <row r="586" ht="18.95" customHeight="1" spans="1:14">
      <c r="A586" s="44"/>
      <c r="B586" s="44"/>
      <c r="C586" s="44"/>
      <c r="D586" s="44"/>
      <c r="E586" s="44"/>
      <c r="F586" s="44"/>
      <c r="G586" s="45"/>
      <c r="H586" s="15" t="s">
        <v>8025</v>
      </c>
      <c r="I586" s="33" t="s">
        <v>8026</v>
      </c>
      <c r="J586" s="522" t="s">
        <v>8026</v>
      </c>
      <c r="K586" s="33" t="s">
        <v>8027</v>
      </c>
      <c r="L586" s="13" t="s">
        <v>6443</v>
      </c>
      <c r="M586" s="13">
        <v>4</v>
      </c>
      <c r="N586" s="14"/>
    </row>
    <row r="587" ht="18.95" customHeight="1" spans="1:14">
      <c r="A587" s="44"/>
      <c r="B587" s="44"/>
      <c r="C587" s="44"/>
      <c r="D587" s="44"/>
      <c r="E587" s="44"/>
      <c r="F587" s="44"/>
      <c r="G587" s="45"/>
      <c r="H587" s="15" t="s">
        <v>8028</v>
      </c>
      <c r="I587" s="33" t="s">
        <v>8029</v>
      </c>
      <c r="J587" s="522" t="s">
        <v>8029</v>
      </c>
      <c r="K587" s="33" t="s">
        <v>8030</v>
      </c>
      <c r="L587" s="13" t="s">
        <v>6443</v>
      </c>
      <c r="M587" s="13">
        <v>46</v>
      </c>
      <c r="N587" s="14"/>
    </row>
    <row r="588" ht="18.95" customHeight="1" spans="1:14">
      <c r="A588" s="44"/>
      <c r="B588" s="44"/>
      <c r="C588" s="44"/>
      <c r="D588" s="44"/>
      <c r="E588" s="44"/>
      <c r="F588" s="44"/>
      <c r="G588" s="45"/>
      <c r="H588" s="15" t="s">
        <v>240</v>
      </c>
      <c r="I588" s="33" t="s">
        <v>8031</v>
      </c>
      <c r="J588" s="522" t="s">
        <v>8031</v>
      </c>
      <c r="K588" s="33" t="s">
        <v>8032</v>
      </c>
      <c r="L588" s="13" t="s">
        <v>6443</v>
      </c>
      <c r="M588" s="13">
        <v>699</v>
      </c>
      <c r="N588" s="14"/>
    </row>
    <row r="589" ht="18.95" customHeight="1" spans="1:14">
      <c r="A589" s="44"/>
      <c r="B589" s="44"/>
      <c r="C589" s="44"/>
      <c r="D589" s="44"/>
      <c r="E589" s="44"/>
      <c r="F589" s="44"/>
      <c r="G589" s="45"/>
      <c r="H589" s="15" t="s">
        <v>101</v>
      </c>
      <c r="I589" s="33" t="s">
        <v>8033</v>
      </c>
      <c r="J589" s="522" t="s">
        <v>8033</v>
      </c>
      <c r="K589" s="33" t="s">
        <v>6453</v>
      </c>
      <c r="L589" s="13" t="s">
        <v>6443</v>
      </c>
      <c r="M589" s="13">
        <v>222</v>
      </c>
      <c r="N589" s="14"/>
    </row>
    <row r="590" ht="18.95" customHeight="1" spans="1:14">
      <c r="A590" s="44"/>
      <c r="B590" s="44"/>
      <c r="C590" s="44"/>
      <c r="D590" s="44"/>
      <c r="E590" s="44"/>
      <c r="F590" s="44"/>
      <c r="G590" s="45"/>
      <c r="H590" s="15" t="s">
        <v>102</v>
      </c>
      <c r="I590" s="33" t="s">
        <v>8034</v>
      </c>
      <c r="J590" s="522" t="s">
        <v>8034</v>
      </c>
      <c r="K590" s="33" t="s">
        <v>6457</v>
      </c>
      <c r="L590" s="13" t="s">
        <v>6443</v>
      </c>
      <c r="M590" s="13">
        <v>246</v>
      </c>
      <c r="N590" s="14"/>
    </row>
    <row r="591" ht="18.95" customHeight="1" spans="1:14">
      <c r="A591" s="44"/>
      <c r="B591" s="44"/>
      <c r="C591" s="44"/>
      <c r="D591" s="44"/>
      <c r="E591" s="44"/>
      <c r="F591" s="44"/>
      <c r="G591" s="45"/>
      <c r="H591" s="15" t="s">
        <v>304</v>
      </c>
      <c r="I591" s="33" t="s">
        <v>8035</v>
      </c>
      <c r="J591" s="522" t="s">
        <v>8035</v>
      </c>
      <c r="K591" s="33" t="s">
        <v>6462</v>
      </c>
      <c r="L591" s="13" t="s">
        <v>6443</v>
      </c>
      <c r="M591" s="13">
        <v>0</v>
      </c>
      <c r="N591" s="14"/>
    </row>
    <row r="592" ht="18.95" customHeight="1" spans="1:14">
      <c r="A592" s="44"/>
      <c r="B592" s="44"/>
      <c r="C592" s="44"/>
      <c r="D592" s="44"/>
      <c r="E592" s="44"/>
      <c r="F592" s="44"/>
      <c r="G592" s="45"/>
      <c r="H592" s="15" t="s">
        <v>305</v>
      </c>
      <c r="I592" s="33" t="s">
        <v>8036</v>
      </c>
      <c r="J592" s="522" t="s">
        <v>8036</v>
      </c>
      <c r="K592" s="33" t="s">
        <v>8037</v>
      </c>
      <c r="L592" s="13" t="s">
        <v>6443</v>
      </c>
      <c r="M592" s="13">
        <v>35</v>
      </c>
      <c r="N592" s="14"/>
    </row>
    <row r="593" ht="18.95" customHeight="1" spans="1:14">
      <c r="A593" s="44"/>
      <c r="B593" s="44"/>
      <c r="C593" s="44"/>
      <c r="D593" s="44"/>
      <c r="E593" s="44"/>
      <c r="F593" s="44"/>
      <c r="G593" s="45"/>
      <c r="H593" s="15" t="s">
        <v>8038</v>
      </c>
      <c r="I593" s="33" t="s">
        <v>8039</v>
      </c>
      <c r="J593" s="522" t="s">
        <v>8039</v>
      </c>
      <c r="K593" s="33" t="s">
        <v>8040</v>
      </c>
      <c r="L593" s="13" t="s">
        <v>6443</v>
      </c>
      <c r="M593" s="13">
        <v>179</v>
      </c>
      <c r="N593" s="14"/>
    </row>
    <row r="594" ht="18.95" customHeight="1" spans="1:14">
      <c r="A594" s="44"/>
      <c r="B594" s="44"/>
      <c r="C594" s="44"/>
      <c r="D594" s="44"/>
      <c r="E594" s="44"/>
      <c r="F594" s="44"/>
      <c r="G594" s="45"/>
      <c r="H594" s="15" t="s">
        <v>8041</v>
      </c>
      <c r="I594" s="33" t="s">
        <v>8042</v>
      </c>
      <c r="J594" s="522" t="s">
        <v>8042</v>
      </c>
      <c r="K594" s="33" t="s">
        <v>8043</v>
      </c>
      <c r="L594" s="13" t="s">
        <v>6443</v>
      </c>
      <c r="M594" s="13">
        <v>0</v>
      </c>
      <c r="N594" s="14"/>
    </row>
    <row r="595" ht="18.95" customHeight="1" spans="1:14">
      <c r="A595" s="44"/>
      <c r="B595" s="44"/>
      <c r="C595" s="44"/>
      <c r="D595" s="44"/>
      <c r="E595" s="44"/>
      <c r="F595" s="44"/>
      <c r="G595" s="45"/>
      <c r="H595" s="15" t="s">
        <v>8044</v>
      </c>
      <c r="I595" s="33" t="s">
        <v>8045</v>
      </c>
      <c r="J595" s="522" t="s">
        <v>8045</v>
      </c>
      <c r="K595" s="33" t="s">
        <v>8046</v>
      </c>
      <c r="L595" s="13" t="s">
        <v>6443</v>
      </c>
      <c r="M595" s="13">
        <v>2</v>
      </c>
      <c r="N595" s="14"/>
    </row>
    <row r="596" ht="18.95" customHeight="1" spans="1:14">
      <c r="A596" s="44"/>
      <c r="B596" s="44"/>
      <c r="C596" s="44"/>
      <c r="D596" s="44"/>
      <c r="E596" s="44"/>
      <c r="F596" s="44"/>
      <c r="G596" s="45"/>
      <c r="H596" s="15" t="s">
        <v>8047</v>
      </c>
      <c r="I596" s="33" t="s">
        <v>8048</v>
      </c>
      <c r="J596" s="522" t="s">
        <v>8048</v>
      </c>
      <c r="K596" s="33" t="s">
        <v>8049</v>
      </c>
      <c r="L596" s="13" t="s">
        <v>6443</v>
      </c>
      <c r="M596" s="13">
        <v>2</v>
      </c>
      <c r="N596" s="14"/>
    </row>
    <row r="597" ht="18.95" customHeight="1" spans="1:14">
      <c r="A597" s="44"/>
      <c r="B597" s="44"/>
      <c r="C597" s="44"/>
      <c r="D597" s="44"/>
      <c r="E597" s="44"/>
      <c r="F597" s="44"/>
      <c r="G597" s="45"/>
      <c r="H597" s="15" t="s">
        <v>8050</v>
      </c>
      <c r="I597" s="33" t="s">
        <v>8051</v>
      </c>
      <c r="J597" s="522" t="s">
        <v>8051</v>
      </c>
      <c r="K597" s="33" t="s">
        <v>8052</v>
      </c>
      <c r="L597" s="13" t="s">
        <v>6443</v>
      </c>
      <c r="M597" s="13">
        <v>0</v>
      </c>
      <c r="N597" s="14"/>
    </row>
    <row r="598" ht="18.95" customHeight="1" spans="1:14">
      <c r="A598" s="44"/>
      <c r="B598" s="44"/>
      <c r="C598" s="44"/>
      <c r="D598" s="44"/>
      <c r="E598" s="44"/>
      <c r="F598" s="44"/>
      <c r="G598" s="45"/>
      <c r="H598" s="15" t="s">
        <v>242</v>
      </c>
      <c r="I598" s="33" t="s">
        <v>8053</v>
      </c>
      <c r="J598" s="522" t="s">
        <v>8053</v>
      </c>
      <c r="K598" s="33" t="s">
        <v>8054</v>
      </c>
      <c r="L598" s="13" t="s">
        <v>6443</v>
      </c>
      <c r="M598" s="13">
        <v>13</v>
      </c>
      <c r="N598" s="14"/>
    </row>
    <row r="599" ht="18.95" customHeight="1" spans="1:14">
      <c r="A599" s="44"/>
      <c r="B599" s="44"/>
      <c r="C599" s="44"/>
      <c r="D599" s="44"/>
      <c r="E599" s="44"/>
      <c r="F599" s="44"/>
      <c r="G599" s="45"/>
      <c r="H599" s="15" t="s">
        <v>8055</v>
      </c>
      <c r="I599" s="33" t="s">
        <v>8056</v>
      </c>
      <c r="J599" s="522" t="s">
        <v>8056</v>
      </c>
      <c r="K599" s="33" t="s">
        <v>8057</v>
      </c>
      <c r="L599" s="13" t="s">
        <v>6443</v>
      </c>
      <c r="M599" s="13">
        <v>4535</v>
      </c>
      <c r="N599" s="14"/>
    </row>
    <row r="600" ht="18.95" customHeight="1" spans="1:14">
      <c r="A600" s="44"/>
      <c r="B600" s="44"/>
      <c r="C600" s="44"/>
      <c r="D600" s="44"/>
      <c r="E600" s="44"/>
      <c r="F600" s="44"/>
      <c r="G600" s="45"/>
      <c r="H600" s="15" t="s">
        <v>8058</v>
      </c>
      <c r="I600" s="33" t="s">
        <v>8059</v>
      </c>
      <c r="J600" s="522" t="s">
        <v>8059</v>
      </c>
      <c r="K600" s="33" t="s">
        <v>8060</v>
      </c>
      <c r="L600" s="13" t="s">
        <v>6443</v>
      </c>
      <c r="M600" s="13">
        <v>1387</v>
      </c>
      <c r="N600" s="14"/>
    </row>
    <row r="601" ht="18.95" customHeight="1" spans="1:14">
      <c r="A601" s="44"/>
      <c r="B601" s="44"/>
      <c r="C601" s="44"/>
      <c r="D601" s="44"/>
      <c r="E601" s="44"/>
      <c r="F601" s="44"/>
      <c r="G601" s="45"/>
      <c r="H601" s="15" t="s">
        <v>300</v>
      </c>
      <c r="I601" s="33" t="s">
        <v>8061</v>
      </c>
      <c r="J601" s="522" t="s">
        <v>8061</v>
      </c>
      <c r="K601" s="33" t="s">
        <v>8062</v>
      </c>
      <c r="L601" s="13" t="s">
        <v>6443</v>
      </c>
      <c r="M601" s="13">
        <v>0</v>
      </c>
      <c r="N601" s="14"/>
    </row>
    <row r="602" ht="18.95" customHeight="1" spans="1:14">
      <c r="A602" s="44"/>
      <c r="B602" s="44"/>
      <c r="C602" s="44"/>
      <c r="D602" s="44"/>
      <c r="E602" s="44"/>
      <c r="F602" s="44"/>
      <c r="G602" s="45"/>
      <c r="H602" s="15" t="s">
        <v>8063</v>
      </c>
      <c r="I602" s="522" t="s">
        <v>8064</v>
      </c>
      <c r="J602" s="522" t="s">
        <v>8064</v>
      </c>
      <c r="K602" s="33" t="s">
        <v>8065</v>
      </c>
      <c r="L602" s="13" t="s">
        <v>6443</v>
      </c>
      <c r="M602" s="13">
        <v>0</v>
      </c>
      <c r="N602" s="14"/>
    </row>
    <row r="603" ht="18.95" customHeight="1" spans="1:14">
      <c r="A603" s="44"/>
      <c r="B603" s="44"/>
      <c r="C603" s="44"/>
      <c r="D603" s="44"/>
      <c r="E603" s="44"/>
      <c r="F603" s="44"/>
      <c r="G603" s="45"/>
      <c r="H603" s="15" t="s">
        <v>301</v>
      </c>
      <c r="I603" s="33" t="s">
        <v>8066</v>
      </c>
      <c r="J603" s="522" t="s">
        <v>8066</v>
      </c>
      <c r="K603" s="33" t="s">
        <v>8067</v>
      </c>
      <c r="L603" s="13" t="s">
        <v>6443</v>
      </c>
      <c r="M603" s="13">
        <v>117</v>
      </c>
      <c r="N603" s="14"/>
    </row>
    <row r="604" ht="18.95" customHeight="1" spans="1:14">
      <c r="A604" s="44"/>
      <c r="B604" s="44"/>
      <c r="C604" s="44"/>
      <c r="D604" s="44"/>
      <c r="E604" s="44"/>
      <c r="F604" s="44"/>
      <c r="G604" s="45"/>
      <c r="H604" s="15" t="s">
        <v>302</v>
      </c>
      <c r="I604" s="33" t="s">
        <v>8068</v>
      </c>
      <c r="J604" s="522" t="s">
        <v>8068</v>
      </c>
      <c r="K604" s="33" t="s">
        <v>8069</v>
      </c>
      <c r="L604" s="13" t="s">
        <v>6443</v>
      </c>
      <c r="M604" s="13">
        <v>0</v>
      </c>
      <c r="N604" s="14"/>
    </row>
    <row r="605" ht="18.95" customHeight="1" spans="1:14">
      <c r="A605" s="44"/>
      <c r="B605" s="44"/>
      <c r="C605" s="44"/>
      <c r="D605" s="44"/>
      <c r="E605" s="44"/>
      <c r="F605" s="44"/>
      <c r="G605" s="45"/>
      <c r="H605" s="15" t="s">
        <v>298</v>
      </c>
      <c r="I605" s="33" t="s">
        <v>8070</v>
      </c>
      <c r="J605" s="522" t="s">
        <v>8070</v>
      </c>
      <c r="K605" s="33" t="s">
        <v>8071</v>
      </c>
      <c r="L605" s="13" t="s">
        <v>6443</v>
      </c>
      <c r="M605" s="13">
        <v>2966</v>
      </c>
      <c r="N605" s="14"/>
    </row>
    <row r="606" ht="18.95" customHeight="1" spans="1:14">
      <c r="A606" s="44"/>
      <c r="B606" s="44"/>
      <c r="C606" s="44"/>
      <c r="D606" s="44"/>
      <c r="E606" s="44"/>
      <c r="F606" s="44"/>
      <c r="G606" s="45"/>
      <c r="H606" s="15" t="s">
        <v>8072</v>
      </c>
      <c r="I606" s="33" t="s">
        <v>8073</v>
      </c>
      <c r="J606" s="522" t="s">
        <v>8073</v>
      </c>
      <c r="K606" s="33" t="s">
        <v>8074</v>
      </c>
      <c r="L606" s="13" t="s">
        <v>6443</v>
      </c>
      <c r="M606" s="13">
        <v>65</v>
      </c>
      <c r="N606" s="14"/>
    </row>
    <row r="607" ht="18.95" customHeight="1" spans="1:14">
      <c r="A607" s="44"/>
      <c r="B607" s="44"/>
      <c r="C607" s="44"/>
      <c r="D607" s="44"/>
      <c r="E607" s="44"/>
      <c r="F607" s="44"/>
      <c r="G607" s="45"/>
      <c r="H607" s="51" t="s">
        <v>8075</v>
      </c>
      <c r="I607" s="522" t="s">
        <v>8076</v>
      </c>
      <c r="J607" s="522" t="s">
        <v>8077</v>
      </c>
      <c r="K607" s="33" t="s">
        <v>8078</v>
      </c>
      <c r="L607" s="13" t="s">
        <v>6443</v>
      </c>
      <c r="M607" s="13">
        <v>0</v>
      </c>
      <c r="N607" s="14"/>
    </row>
    <row r="608" ht="18.95" customHeight="1" spans="1:14">
      <c r="A608" s="44"/>
      <c r="B608" s="44"/>
      <c r="C608" s="44"/>
      <c r="D608" s="44"/>
      <c r="E608" s="44"/>
      <c r="F608" s="44"/>
      <c r="G608" s="45"/>
      <c r="H608" s="15" t="s">
        <v>8079</v>
      </c>
      <c r="I608" s="33" t="s">
        <v>8080</v>
      </c>
      <c r="J608" s="522" t="s">
        <v>8080</v>
      </c>
      <c r="K608" s="33" t="s">
        <v>8081</v>
      </c>
      <c r="L608" s="13" t="s">
        <v>6443</v>
      </c>
      <c r="M608" s="13">
        <v>6987</v>
      </c>
      <c r="N608" s="14"/>
    </row>
    <row r="609" ht="18.95" customHeight="1" spans="1:14">
      <c r="A609" s="44"/>
      <c r="B609" s="44"/>
      <c r="C609" s="44"/>
      <c r="D609" s="44"/>
      <c r="E609" s="44"/>
      <c r="F609" s="44"/>
      <c r="G609" s="45"/>
      <c r="H609" s="15" t="s">
        <v>8082</v>
      </c>
      <c r="I609" s="33" t="s">
        <v>8083</v>
      </c>
      <c r="J609" s="522" t="s">
        <v>8083</v>
      </c>
      <c r="K609" s="33" t="s">
        <v>8084</v>
      </c>
      <c r="L609" s="13" t="s">
        <v>6443</v>
      </c>
      <c r="M609" s="13">
        <v>1626</v>
      </c>
      <c r="N609" s="14"/>
    </row>
    <row r="610" ht="18.95" customHeight="1" spans="1:14">
      <c r="A610" s="44"/>
      <c r="B610" s="44"/>
      <c r="C610" s="44"/>
      <c r="D610" s="44"/>
      <c r="E610" s="44"/>
      <c r="F610" s="44"/>
      <c r="G610" s="45"/>
      <c r="H610" s="15" t="s">
        <v>245</v>
      </c>
      <c r="I610" s="33" t="s">
        <v>8085</v>
      </c>
      <c r="J610" s="522" t="s">
        <v>8085</v>
      </c>
      <c r="K610" s="33" t="s">
        <v>8086</v>
      </c>
      <c r="L610" s="13" t="s">
        <v>6443</v>
      </c>
      <c r="M610" s="13">
        <v>5297</v>
      </c>
      <c r="N610" s="14"/>
    </row>
    <row r="611" ht="18.95" customHeight="1" spans="1:14">
      <c r="A611" s="44"/>
      <c r="B611" s="44"/>
      <c r="C611" s="44"/>
      <c r="D611" s="44"/>
      <c r="E611" s="44"/>
      <c r="F611" s="44"/>
      <c r="G611" s="45"/>
      <c r="H611" s="15" t="s">
        <v>8087</v>
      </c>
      <c r="I611" s="33" t="s">
        <v>8088</v>
      </c>
      <c r="J611" s="522" t="s">
        <v>8088</v>
      </c>
      <c r="K611" s="33" t="s">
        <v>8089</v>
      </c>
      <c r="L611" s="13" t="s">
        <v>6443</v>
      </c>
      <c r="M611" s="13">
        <v>0</v>
      </c>
      <c r="N611" s="14"/>
    </row>
    <row r="612" ht="18.95" customHeight="1" spans="1:14">
      <c r="A612" s="44"/>
      <c r="B612" s="44"/>
      <c r="C612" s="44"/>
      <c r="D612" s="44"/>
      <c r="E612" s="44"/>
      <c r="F612" s="44"/>
      <c r="G612" s="45"/>
      <c r="H612" s="15" t="s">
        <v>8090</v>
      </c>
      <c r="I612" s="33" t="s">
        <v>8091</v>
      </c>
      <c r="J612" s="522" t="s">
        <v>8091</v>
      </c>
      <c r="K612" s="33" t="s">
        <v>8092</v>
      </c>
      <c r="L612" s="13" t="s">
        <v>6443</v>
      </c>
      <c r="M612" s="13">
        <v>0</v>
      </c>
      <c r="N612" s="14"/>
    </row>
    <row r="613" ht="18.95" customHeight="1" spans="1:14">
      <c r="A613" s="44"/>
      <c r="B613" s="44"/>
      <c r="C613" s="44"/>
      <c r="D613" s="44"/>
      <c r="E613" s="44"/>
      <c r="F613" s="44"/>
      <c r="G613" s="45"/>
      <c r="H613" s="15" t="s">
        <v>828</v>
      </c>
      <c r="I613" s="33" t="s">
        <v>8093</v>
      </c>
      <c r="J613" s="522" t="s">
        <v>8093</v>
      </c>
      <c r="K613" s="33" t="s">
        <v>8094</v>
      </c>
      <c r="L613" s="13" t="s">
        <v>6443</v>
      </c>
      <c r="M613" s="13">
        <v>64</v>
      </c>
      <c r="N613" s="14"/>
    </row>
    <row r="614" ht="18.95" customHeight="1" spans="1:14">
      <c r="A614" s="44"/>
      <c r="B614" s="44"/>
      <c r="C614" s="44"/>
      <c r="D614" s="44"/>
      <c r="E614" s="44"/>
      <c r="F614" s="44"/>
      <c r="G614" s="45"/>
      <c r="H614" s="15" t="s">
        <v>8095</v>
      </c>
      <c r="I614" s="33" t="s">
        <v>8096</v>
      </c>
      <c r="J614" s="522" t="s">
        <v>8096</v>
      </c>
      <c r="K614" s="33" t="s">
        <v>8097</v>
      </c>
      <c r="L614" s="13" t="s">
        <v>6443</v>
      </c>
      <c r="M614" s="13">
        <v>0</v>
      </c>
      <c r="N614" s="14"/>
    </row>
    <row r="615" ht="18.95" customHeight="1" spans="1:14">
      <c r="A615" s="44"/>
      <c r="B615" s="44"/>
      <c r="C615" s="44"/>
      <c r="D615" s="44"/>
      <c r="E615" s="44"/>
      <c r="F615" s="44"/>
      <c r="G615" s="45"/>
      <c r="H615" s="15" t="s">
        <v>8098</v>
      </c>
      <c r="I615" s="33" t="s">
        <v>8099</v>
      </c>
      <c r="J615" s="522" t="s">
        <v>8099</v>
      </c>
      <c r="K615" s="33" t="s">
        <v>8100</v>
      </c>
      <c r="L615" s="13" t="s">
        <v>6443</v>
      </c>
      <c r="M615" s="13">
        <v>0</v>
      </c>
      <c r="N615" s="14"/>
    </row>
    <row r="616" ht="18.95" customHeight="1" spans="1:14">
      <c r="A616" s="44"/>
      <c r="B616" s="44"/>
      <c r="C616" s="44"/>
      <c r="D616" s="44"/>
      <c r="E616" s="44"/>
      <c r="F616" s="44"/>
      <c r="G616" s="45"/>
      <c r="H616" s="15" t="s">
        <v>8101</v>
      </c>
      <c r="I616" s="33" t="s">
        <v>8102</v>
      </c>
      <c r="J616" s="522" t="s">
        <v>8102</v>
      </c>
      <c r="K616" s="33" t="s">
        <v>8103</v>
      </c>
      <c r="L616" s="13" t="s">
        <v>6443</v>
      </c>
      <c r="M616" s="13">
        <v>0</v>
      </c>
      <c r="N616" s="14"/>
    </row>
    <row r="617" ht="18.95" customHeight="1" spans="1:14">
      <c r="A617" s="44"/>
      <c r="B617" s="44"/>
      <c r="C617" s="44"/>
      <c r="D617" s="44"/>
      <c r="E617" s="44"/>
      <c r="F617" s="44"/>
      <c r="G617" s="45"/>
      <c r="H617" s="15" t="s">
        <v>8104</v>
      </c>
      <c r="I617" s="33" t="s">
        <v>8105</v>
      </c>
      <c r="J617" s="522" t="s">
        <v>8105</v>
      </c>
      <c r="K617" s="33" t="s">
        <v>8106</v>
      </c>
      <c r="L617" s="13" t="s">
        <v>6443</v>
      </c>
      <c r="M617" s="13">
        <v>0</v>
      </c>
      <c r="N617" s="14"/>
    </row>
    <row r="618" ht="18.95" customHeight="1" spans="1:14">
      <c r="A618" s="44"/>
      <c r="B618" s="44"/>
      <c r="C618" s="44"/>
      <c r="D618" s="44"/>
      <c r="E618" s="44"/>
      <c r="F618" s="44"/>
      <c r="G618" s="45"/>
      <c r="H618" s="15" t="s">
        <v>250</v>
      </c>
      <c r="I618" s="33" t="s">
        <v>8107</v>
      </c>
      <c r="J618" s="522" t="s">
        <v>8107</v>
      </c>
      <c r="K618" s="33" t="s">
        <v>8108</v>
      </c>
      <c r="L618" s="13" t="s">
        <v>6443</v>
      </c>
      <c r="M618" s="13">
        <v>727</v>
      </c>
      <c r="N618" s="14"/>
    </row>
    <row r="619" ht="18.95" customHeight="1" spans="1:14">
      <c r="A619" s="44"/>
      <c r="B619" s="44"/>
      <c r="C619" s="44"/>
      <c r="D619" s="44"/>
      <c r="E619" s="44"/>
      <c r="F619" s="44"/>
      <c r="G619" s="45"/>
      <c r="H619" s="15" t="s">
        <v>8109</v>
      </c>
      <c r="I619" s="33" t="s">
        <v>8110</v>
      </c>
      <c r="J619" s="522" t="s">
        <v>8110</v>
      </c>
      <c r="K619" s="33" t="s">
        <v>8111</v>
      </c>
      <c r="L619" s="13" t="s">
        <v>6443</v>
      </c>
      <c r="M619" s="13">
        <v>0</v>
      </c>
      <c r="N619" s="14"/>
    </row>
    <row r="620" ht="18.95" customHeight="1" spans="1:14">
      <c r="A620" s="44"/>
      <c r="B620" s="44"/>
      <c r="C620" s="44"/>
      <c r="D620" s="44"/>
      <c r="E620" s="44"/>
      <c r="F620" s="44"/>
      <c r="G620" s="45"/>
      <c r="H620" s="15" t="s">
        <v>251</v>
      </c>
      <c r="I620" s="33" t="s">
        <v>8112</v>
      </c>
      <c r="J620" s="522" t="s">
        <v>8112</v>
      </c>
      <c r="K620" s="33" t="s">
        <v>8113</v>
      </c>
      <c r="L620" s="13" t="s">
        <v>6443</v>
      </c>
      <c r="M620" s="13">
        <v>10</v>
      </c>
      <c r="N620" s="14"/>
    </row>
    <row r="621" ht="18.95" customHeight="1" spans="1:14">
      <c r="A621" s="44"/>
      <c r="B621" s="44"/>
      <c r="C621" s="44"/>
      <c r="D621" s="44"/>
      <c r="E621" s="44"/>
      <c r="F621" s="44"/>
      <c r="G621" s="45"/>
      <c r="H621" s="15" t="s">
        <v>8114</v>
      </c>
      <c r="I621" s="33" t="s">
        <v>8115</v>
      </c>
      <c r="J621" s="522" t="s">
        <v>8115</v>
      </c>
      <c r="K621" s="33" t="s">
        <v>8116</v>
      </c>
      <c r="L621" s="13" t="s">
        <v>6443</v>
      </c>
      <c r="M621" s="13">
        <v>0</v>
      </c>
      <c r="N621" s="14"/>
    </row>
    <row r="622" ht="18.95" customHeight="1" spans="1:14">
      <c r="A622" s="44"/>
      <c r="B622" s="44"/>
      <c r="C622" s="44"/>
      <c r="D622" s="44"/>
      <c r="E622" s="44"/>
      <c r="F622" s="44"/>
      <c r="G622" s="45"/>
      <c r="H622" s="15" t="s">
        <v>252</v>
      </c>
      <c r="I622" s="33" t="s">
        <v>8117</v>
      </c>
      <c r="J622" s="522" t="s">
        <v>8117</v>
      </c>
      <c r="K622" s="33" t="s">
        <v>8118</v>
      </c>
      <c r="L622" s="13" t="s">
        <v>6443</v>
      </c>
      <c r="M622" s="13">
        <v>60</v>
      </c>
      <c r="N622" s="14"/>
    </row>
    <row r="623" ht="18.95" customHeight="1" spans="1:14">
      <c r="A623" s="44"/>
      <c r="B623" s="44"/>
      <c r="C623" s="44"/>
      <c r="D623" s="44"/>
      <c r="E623" s="44"/>
      <c r="F623" s="44"/>
      <c r="G623" s="45"/>
      <c r="H623" s="15" t="s">
        <v>253</v>
      </c>
      <c r="I623" s="33" t="s">
        <v>8119</v>
      </c>
      <c r="J623" s="522" t="s">
        <v>8119</v>
      </c>
      <c r="K623" s="33" t="s">
        <v>8120</v>
      </c>
      <c r="L623" s="13" t="s">
        <v>6443</v>
      </c>
      <c r="M623" s="13">
        <v>210</v>
      </c>
      <c r="N623" s="14"/>
    </row>
    <row r="624" ht="18.95" customHeight="1" spans="1:14">
      <c r="A624" s="44"/>
      <c r="B624" s="44"/>
      <c r="C624" s="44"/>
      <c r="D624" s="44"/>
      <c r="E624" s="44"/>
      <c r="F624" s="44"/>
      <c r="G624" s="45"/>
      <c r="H624" s="15" t="s">
        <v>8121</v>
      </c>
      <c r="I624" s="33" t="s">
        <v>8122</v>
      </c>
      <c r="J624" s="522" t="s">
        <v>8122</v>
      </c>
      <c r="K624" s="33" t="s">
        <v>8123</v>
      </c>
      <c r="L624" s="13" t="s">
        <v>6443</v>
      </c>
      <c r="M624" s="13">
        <v>423</v>
      </c>
      <c r="N624" s="14"/>
    </row>
    <row r="625" ht="18.95" customHeight="1" spans="1:14">
      <c r="A625" s="44"/>
      <c r="B625" s="44"/>
      <c r="C625" s="44"/>
      <c r="D625" s="44"/>
      <c r="E625" s="44"/>
      <c r="F625" s="44"/>
      <c r="G625" s="45"/>
      <c r="H625" s="15" t="s">
        <v>8124</v>
      </c>
      <c r="I625" s="522" t="s">
        <v>8125</v>
      </c>
      <c r="J625" s="522" t="s">
        <v>8125</v>
      </c>
      <c r="K625" s="33" t="s">
        <v>8126</v>
      </c>
      <c r="L625" s="13" t="s">
        <v>6443</v>
      </c>
      <c r="M625" s="13">
        <v>0</v>
      </c>
      <c r="N625" s="14"/>
    </row>
    <row r="626" ht="18.95" customHeight="1" spans="1:14">
      <c r="A626" s="44"/>
      <c r="B626" s="44"/>
      <c r="C626" s="44"/>
      <c r="D626" s="44"/>
      <c r="E626" s="44"/>
      <c r="F626" s="44"/>
      <c r="G626" s="45"/>
      <c r="H626" s="15" t="s">
        <v>254</v>
      </c>
      <c r="I626" s="33" t="s">
        <v>8127</v>
      </c>
      <c r="J626" s="522" t="s">
        <v>8127</v>
      </c>
      <c r="K626" s="33" t="s">
        <v>8128</v>
      </c>
      <c r="L626" s="13" t="s">
        <v>6443</v>
      </c>
      <c r="M626" s="13">
        <v>0</v>
      </c>
      <c r="N626" s="14"/>
    </row>
    <row r="627" ht="18.95" customHeight="1" spans="1:14">
      <c r="A627" s="44"/>
      <c r="B627" s="44"/>
      <c r="C627" s="44"/>
      <c r="D627" s="44"/>
      <c r="E627" s="44"/>
      <c r="F627" s="44"/>
      <c r="G627" s="45"/>
      <c r="H627" s="15" t="s">
        <v>8129</v>
      </c>
      <c r="I627" s="33" t="s">
        <v>8130</v>
      </c>
      <c r="J627" s="522" t="s">
        <v>8130</v>
      </c>
      <c r="K627" s="33" t="s">
        <v>8131</v>
      </c>
      <c r="L627" s="13" t="s">
        <v>6443</v>
      </c>
      <c r="M627" s="13">
        <v>0</v>
      </c>
      <c r="N627" s="14"/>
    </row>
    <row r="628" ht="18.95" customHeight="1" spans="1:14">
      <c r="A628" s="44"/>
      <c r="B628" s="44"/>
      <c r="C628" s="44"/>
      <c r="D628" s="44"/>
      <c r="E628" s="44"/>
      <c r="F628" s="44"/>
      <c r="G628" s="45"/>
      <c r="H628" s="15" t="s">
        <v>255</v>
      </c>
      <c r="I628" s="33" t="s">
        <v>8132</v>
      </c>
      <c r="J628" s="522" t="s">
        <v>8132</v>
      </c>
      <c r="K628" s="33" t="s">
        <v>8133</v>
      </c>
      <c r="L628" s="13" t="s">
        <v>6443</v>
      </c>
      <c r="M628" s="13">
        <v>24</v>
      </c>
      <c r="N628" s="14"/>
    </row>
    <row r="629" ht="18.95" customHeight="1" spans="1:14">
      <c r="A629" s="44"/>
      <c r="B629" s="44"/>
      <c r="C629" s="44"/>
      <c r="D629" s="44"/>
      <c r="E629" s="44"/>
      <c r="F629" s="44"/>
      <c r="G629" s="45"/>
      <c r="H629" s="15" t="s">
        <v>8134</v>
      </c>
      <c r="I629" s="33" t="s">
        <v>8135</v>
      </c>
      <c r="J629" s="522" t="s">
        <v>8135</v>
      </c>
      <c r="K629" s="33" t="s">
        <v>8136</v>
      </c>
      <c r="L629" s="13" t="s">
        <v>6443</v>
      </c>
      <c r="M629" s="13">
        <v>0</v>
      </c>
      <c r="N629" s="14"/>
    </row>
    <row r="630" ht="18.95" customHeight="1" spans="1:14">
      <c r="A630" s="44"/>
      <c r="B630" s="44"/>
      <c r="C630" s="44"/>
      <c r="D630" s="44"/>
      <c r="E630" s="44"/>
      <c r="F630" s="44"/>
      <c r="G630" s="45"/>
      <c r="H630" s="15" t="s">
        <v>8137</v>
      </c>
      <c r="I630" s="33" t="s">
        <v>8138</v>
      </c>
      <c r="J630" s="522" t="s">
        <v>8138</v>
      </c>
      <c r="K630" s="52" t="s">
        <v>8139</v>
      </c>
      <c r="L630" s="13" t="s">
        <v>6443</v>
      </c>
      <c r="M630" s="13">
        <v>0</v>
      </c>
      <c r="N630" s="14"/>
    </row>
    <row r="631" ht="18.95" customHeight="1" spans="1:14">
      <c r="A631" s="44"/>
      <c r="B631" s="44"/>
      <c r="C631" s="44"/>
      <c r="D631" s="44"/>
      <c r="E631" s="44"/>
      <c r="F631" s="44"/>
      <c r="G631" s="45"/>
      <c r="H631" s="15" t="s">
        <v>256</v>
      </c>
      <c r="I631" s="33" t="s">
        <v>8140</v>
      </c>
      <c r="J631" s="522" t="s">
        <v>8140</v>
      </c>
      <c r="K631" s="33" t="s">
        <v>8141</v>
      </c>
      <c r="L631" s="13" t="s">
        <v>6443</v>
      </c>
      <c r="M631" s="13">
        <v>0</v>
      </c>
      <c r="N631" s="14"/>
    </row>
    <row r="632" ht="18.95" customHeight="1" spans="1:14">
      <c r="A632" s="44"/>
      <c r="B632" s="44"/>
      <c r="C632" s="44"/>
      <c r="D632" s="44"/>
      <c r="E632" s="44"/>
      <c r="F632" s="44"/>
      <c r="G632" s="45"/>
      <c r="H632" s="15" t="s">
        <v>257</v>
      </c>
      <c r="I632" s="33" t="s">
        <v>8142</v>
      </c>
      <c r="J632" s="522" t="s">
        <v>8142</v>
      </c>
      <c r="K632" s="33" t="s">
        <v>8143</v>
      </c>
      <c r="L632" s="13" t="s">
        <v>6443</v>
      </c>
      <c r="M632" s="13">
        <v>1276</v>
      </c>
      <c r="N632" s="14"/>
    </row>
    <row r="633" ht="18.95" customHeight="1" spans="1:14">
      <c r="A633" s="44"/>
      <c r="B633" s="44"/>
      <c r="C633" s="44"/>
      <c r="D633" s="44"/>
      <c r="E633" s="44"/>
      <c r="F633" s="44"/>
      <c r="G633" s="45"/>
      <c r="H633" s="15" t="s">
        <v>258</v>
      </c>
      <c r="I633" s="522" t="s">
        <v>8144</v>
      </c>
      <c r="J633" s="522" t="s">
        <v>8144</v>
      </c>
      <c r="K633" s="33" t="s">
        <v>8145</v>
      </c>
      <c r="L633" s="13" t="s">
        <v>6443</v>
      </c>
      <c r="M633" s="13">
        <v>45</v>
      </c>
      <c r="N633" s="14"/>
    </row>
    <row r="634" ht="18.95" customHeight="1" spans="1:14">
      <c r="A634" s="44"/>
      <c r="B634" s="44"/>
      <c r="C634" s="44"/>
      <c r="D634" s="44"/>
      <c r="E634" s="44"/>
      <c r="F634" s="44"/>
      <c r="G634" s="45"/>
      <c r="H634" s="15" t="s">
        <v>259</v>
      </c>
      <c r="I634" s="33" t="s">
        <v>8146</v>
      </c>
      <c r="J634" s="522" t="s">
        <v>8146</v>
      </c>
      <c r="K634" s="33" t="s">
        <v>8147</v>
      </c>
      <c r="L634" s="13" t="s">
        <v>6443</v>
      </c>
      <c r="M634" s="13">
        <v>257</v>
      </c>
      <c r="N634" s="14"/>
    </row>
    <row r="635" ht="18.95" customHeight="1" spans="1:14">
      <c r="A635" s="44"/>
      <c r="B635" s="44"/>
      <c r="C635" s="44"/>
      <c r="D635" s="44"/>
      <c r="E635" s="44"/>
      <c r="F635" s="44"/>
      <c r="G635" s="45"/>
      <c r="H635" s="15" t="s">
        <v>260</v>
      </c>
      <c r="I635" s="33" t="s">
        <v>8148</v>
      </c>
      <c r="J635" s="522" t="s">
        <v>8148</v>
      </c>
      <c r="K635" s="33" t="s">
        <v>8149</v>
      </c>
      <c r="L635" s="13" t="s">
        <v>6443</v>
      </c>
      <c r="M635" s="13">
        <v>584</v>
      </c>
      <c r="N635" s="14"/>
    </row>
    <row r="636" ht="18.95" customHeight="1" spans="1:14">
      <c r="A636" s="44"/>
      <c r="B636" s="44"/>
      <c r="C636" s="44"/>
      <c r="D636" s="44"/>
      <c r="E636" s="44"/>
      <c r="F636" s="44"/>
      <c r="G636" s="45"/>
      <c r="H636" s="15" t="s">
        <v>261</v>
      </c>
      <c r="I636" s="33" t="s">
        <v>8150</v>
      </c>
      <c r="J636" s="522" t="s">
        <v>8150</v>
      </c>
      <c r="K636" s="33" t="s">
        <v>8151</v>
      </c>
      <c r="L636" s="13" t="s">
        <v>6443</v>
      </c>
      <c r="M636" s="13">
        <v>0</v>
      </c>
      <c r="N636" s="14"/>
    </row>
    <row r="637" ht="18.95" customHeight="1" spans="1:14">
      <c r="A637" s="44"/>
      <c r="B637" s="44"/>
      <c r="C637" s="44"/>
      <c r="D637" s="44"/>
      <c r="E637" s="44"/>
      <c r="F637" s="44"/>
      <c r="G637" s="45"/>
      <c r="H637" s="15" t="s">
        <v>262</v>
      </c>
      <c r="I637" s="33" t="s">
        <v>8152</v>
      </c>
      <c r="J637" s="522" t="s">
        <v>8152</v>
      </c>
      <c r="K637" s="33" t="s">
        <v>8153</v>
      </c>
      <c r="L637" s="13" t="s">
        <v>6443</v>
      </c>
      <c r="M637" s="13">
        <v>71</v>
      </c>
      <c r="N637" s="14"/>
    </row>
    <row r="638" ht="18.95" customHeight="1" spans="1:14">
      <c r="A638" s="44"/>
      <c r="B638" s="44"/>
      <c r="C638" s="44"/>
      <c r="D638" s="44"/>
      <c r="E638" s="44"/>
      <c r="F638" s="44"/>
      <c r="G638" s="45"/>
      <c r="H638" s="15" t="s">
        <v>263</v>
      </c>
      <c r="I638" s="33" t="s">
        <v>8154</v>
      </c>
      <c r="J638" s="522" t="s">
        <v>8154</v>
      </c>
      <c r="K638" s="33" t="s">
        <v>8155</v>
      </c>
      <c r="L638" s="13" t="s">
        <v>6443</v>
      </c>
      <c r="M638" s="13">
        <v>0</v>
      </c>
      <c r="N638" s="14"/>
    </row>
    <row r="639" ht="18.95" customHeight="1" spans="1:14">
      <c r="A639" s="44"/>
      <c r="B639" s="44"/>
      <c r="C639" s="44"/>
      <c r="D639" s="44"/>
      <c r="E639" s="44"/>
      <c r="F639" s="44"/>
      <c r="G639" s="45"/>
      <c r="H639" s="15" t="s">
        <v>264</v>
      </c>
      <c r="I639" s="522" t="s">
        <v>8156</v>
      </c>
      <c r="J639" s="522" t="s">
        <v>8156</v>
      </c>
      <c r="K639" s="33" t="s">
        <v>8157</v>
      </c>
      <c r="L639" s="13" t="s">
        <v>6443</v>
      </c>
      <c r="M639" s="13">
        <v>319</v>
      </c>
      <c r="N639" s="14"/>
    </row>
    <row r="640" ht="18.95" customHeight="1" spans="1:14">
      <c r="A640" s="44"/>
      <c r="B640" s="44"/>
      <c r="C640" s="44"/>
      <c r="D640" s="44"/>
      <c r="E640" s="44"/>
      <c r="F640" s="44"/>
      <c r="G640" s="45"/>
      <c r="H640" s="15" t="s">
        <v>265</v>
      </c>
      <c r="I640" s="33" t="s">
        <v>8158</v>
      </c>
      <c r="J640" s="522" t="s">
        <v>8158</v>
      </c>
      <c r="K640" s="33" t="s">
        <v>8159</v>
      </c>
      <c r="L640" s="13" t="s">
        <v>6443</v>
      </c>
      <c r="M640" s="13">
        <v>126</v>
      </c>
      <c r="N640" s="14"/>
    </row>
    <row r="641" ht="18.95" customHeight="1" spans="1:14">
      <c r="A641" s="44"/>
      <c r="B641" s="44"/>
      <c r="C641" s="44"/>
      <c r="D641" s="44"/>
      <c r="E641" s="44"/>
      <c r="F641" s="44"/>
      <c r="G641" s="45"/>
      <c r="H641" s="15" t="s">
        <v>266</v>
      </c>
      <c r="I641" s="33" t="s">
        <v>8160</v>
      </c>
      <c r="J641" s="522" t="s">
        <v>8160</v>
      </c>
      <c r="K641" s="33" t="s">
        <v>8161</v>
      </c>
      <c r="L641" s="13" t="s">
        <v>6443</v>
      </c>
      <c r="M641" s="13">
        <v>69</v>
      </c>
      <c r="N641" s="14"/>
    </row>
    <row r="642" ht="18.95" customHeight="1" spans="1:14">
      <c r="A642" s="44"/>
      <c r="B642" s="44"/>
      <c r="C642" s="44"/>
      <c r="D642" s="44"/>
      <c r="E642" s="44"/>
      <c r="F642" s="44"/>
      <c r="G642" s="45"/>
      <c r="H642" s="15" t="s">
        <v>267</v>
      </c>
      <c r="I642" s="33" t="s">
        <v>8162</v>
      </c>
      <c r="J642" s="522" t="s">
        <v>8162</v>
      </c>
      <c r="K642" s="33" t="s">
        <v>8163</v>
      </c>
      <c r="L642" s="13" t="s">
        <v>6443</v>
      </c>
      <c r="M642" s="13">
        <v>48</v>
      </c>
      <c r="N642" s="14"/>
    </row>
    <row r="643" ht="18.95" customHeight="1" spans="1:14">
      <c r="A643" s="44"/>
      <c r="B643" s="44"/>
      <c r="C643" s="44"/>
      <c r="D643" s="44"/>
      <c r="E643" s="44"/>
      <c r="F643" s="44"/>
      <c r="G643" s="45"/>
      <c r="H643" s="15" t="s">
        <v>829</v>
      </c>
      <c r="I643" s="33" t="s">
        <v>8164</v>
      </c>
      <c r="J643" s="522" t="s">
        <v>8164</v>
      </c>
      <c r="K643" s="33" t="s">
        <v>8165</v>
      </c>
      <c r="L643" s="13" t="s">
        <v>6443</v>
      </c>
      <c r="M643" s="13">
        <v>0</v>
      </c>
      <c r="N643" s="14"/>
    </row>
    <row r="644" ht="18.95" customHeight="1" spans="1:14">
      <c r="A644" s="44"/>
      <c r="B644" s="44"/>
      <c r="C644" s="44"/>
      <c r="D644" s="44"/>
      <c r="E644" s="44"/>
      <c r="F644" s="44"/>
      <c r="G644" s="45"/>
      <c r="H644" s="15" t="s">
        <v>269</v>
      </c>
      <c r="I644" s="33" t="s">
        <v>8166</v>
      </c>
      <c r="J644" s="522" t="s">
        <v>8166</v>
      </c>
      <c r="K644" s="33" t="s">
        <v>8167</v>
      </c>
      <c r="L644" s="13" t="s">
        <v>6443</v>
      </c>
      <c r="M644" s="13">
        <v>9</v>
      </c>
      <c r="N644" s="14"/>
    </row>
    <row r="645" ht="18.95" customHeight="1" spans="1:14">
      <c r="A645" s="44"/>
      <c r="B645" s="44"/>
      <c r="C645" s="44"/>
      <c r="D645" s="44"/>
      <c r="E645" s="44"/>
      <c r="F645" s="44"/>
      <c r="G645" s="45"/>
      <c r="H645" s="15" t="s">
        <v>271</v>
      </c>
      <c r="I645" s="33" t="s">
        <v>8168</v>
      </c>
      <c r="J645" s="522" t="s">
        <v>8168</v>
      </c>
      <c r="K645" s="33" t="s">
        <v>8169</v>
      </c>
      <c r="L645" s="13" t="s">
        <v>6443</v>
      </c>
      <c r="M645" s="13">
        <v>0</v>
      </c>
      <c r="N645" s="14"/>
    </row>
    <row r="646" ht="18.95" customHeight="1" spans="1:14">
      <c r="A646" s="44"/>
      <c r="B646" s="44"/>
      <c r="C646" s="44"/>
      <c r="D646" s="44"/>
      <c r="E646" s="44"/>
      <c r="F646" s="44"/>
      <c r="G646" s="45"/>
      <c r="H646" s="15" t="s">
        <v>272</v>
      </c>
      <c r="I646" s="33" t="s">
        <v>8170</v>
      </c>
      <c r="J646" s="522" t="s">
        <v>8170</v>
      </c>
      <c r="K646" s="33" t="s">
        <v>8171</v>
      </c>
      <c r="L646" s="13" t="s">
        <v>6443</v>
      </c>
      <c r="M646" s="13">
        <v>322</v>
      </c>
      <c r="N646" s="14"/>
    </row>
    <row r="647" ht="18.95" customHeight="1" spans="1:14">
      <c r="A647" s="44"/>
      <c r="B647" s="44"/>
      <c r="C647" s="44"/>
      <c r="D647" s="44"/>
      <c r="E647" s="44"/>
      <c r="F647" s="44"/>
      <c r="G647" s="45"/>
      <c r="H647" s="15" t="s">
        <v>273</v>
      </c>
      <c r="I647" s="33" t="s">
        <v>8172</v>
      </c>
      <c r="J647" s="522" t="s">
        <v>8172</v>
      </c>
      <c r="K647" s="33" t="s">
        <v>8173</v>
      </c>
      <c r="L647" s="13" t="s">
        <v>6443</v>
      </c>
      <c r="M647" s="13">
        <v>79</v>
      </c>
      <c r="N647" s="14"/>
    </row>
    <row r="648" ht="18.95" customHeight="1" spans="1:14">
      <c r="A648" s="44"/>
      <c r="B648" s="44"/>
      <c r="C648" s="44"/>
      <c r="D648" s="44"/>
      <c r="E648" s="44"/>
      <c r="F648" s="44"/>
      <c r="G648" s="45"/>
      <c r="H648" s="15" t="s">
        <v>274</v>
      </c>
      <c r="I648" s="33" t="s">
        <v>8174</v>
      </c>
      <c r="J648" s="522" t="s">
        <v>8174</v>
      </c>
      <c r="K648" s="33" t="s">
        <v>8175</v>
      </c>
      <c r="L648" s="13" t="s">
        <v>6443</v>
      </c>
      <c r="M648" s="13">
        <v>232</v>
      </c>
      <c r="N648" s="14"/>
    </row>
    <row r="649" ht="18.95" customHeight="1" spans="1:14">
      <c r="A649" s="44"/>
      <c r="B649" s="44"/>
      <c r="C649" s="44"/>
      <c r="D649" s="44"/>
      <c r="E649" s="44"/>
      <c r="F649" s="44"/>
      <c r="G649" s="45"/>
      <c r="H649" s="15" t="s">
        <v>8176</v>
      </c>
      <c r="I649" s="33" t="s">
        <v>8177</v>
      </c>
      <c r="J649" s="522" t="s">
        <v>8177</v>
      </c>
      <c r="K649" s="33" t="s">
        <v>8178</v>
      </c>
      <c r="L649" s="13" t="s">
        <v>6443</v>
      </c>
      <c r="M649" s="13">
        <v>0</v>
      </c>
      <c r="N649" s="14"/>
    </row>
    <row r="650" ht="18.95" customHeight="1" spans="1:14">
      <c r="A650" s="44"/>
      <c r="B650" s="44"/>
      <c r="C650" s="44"/>
      <c r="D650" s="44"/>
      <c r="E650" s="44"/>
      <c r="F650" s="44"/>
      <c r="G650" s="45"/>
      <c r="H650" s="15" t="s">
        <v>275</v>
      </c>
      <c r="I650" s="33" t="s">
        <v>8179</v>
      </c>
      <c r="J650" s="522" t="s">
        <v>8179</v>
      </c>
      <c r="K650" s="33" t="s">
        <v>8180</v>
      </c>
      <c r="L650" s="13" t="s">
        <v>6443</v>
      </c>
      <c r="M650" s="13">
        <v>11</v>
      </c>
      <c r="N650" s="14"/>
    </row>
    <row r="651" ht="18.95" customHeight="1" spans="1:14">
      <c r="A651" s="44"/>
      <c r="B651" s="44"/>
      <c r="C651" s="44"/>
      <c r="D651" s="44"/>
      <c r="E651" s="44"/>
      <c r="F651" s="44"/>
      <c r="G651" s="45"/>
      <c r="H651" s="15" t="s">
        <v>8181</v>
      </c>
      <c r="I651" s="33" t="s">
        <v>8182</v>
      </c>
      <c r="J651" s="522" t="s">
        <v>8182</v>
      </c>
      <c r="K651" s="33" t="s">
        <v>8183</v>
      </c>
      <c r="L651" s="13" t="s">
        <v>6443</v>
      </c>
      <c r="M651" s="13">
        <v>0</v>
      </c>
      <c r="N651" s="14"/>
    </row>
    <row r="652" ht="18.95" customHeight="1" spans="1:14">
      <c r="A652" s="44"/>
      <c r="B652" s="44"/>
      <c r="C652" s="44"/>
      <c r="D652" s="44"/>
      <c r="E652" s="44"/>
      <c r="F652" s="44"/>
      <c r="G652" s="45"/>
      <c r="H652" s="15" t="s">
        <v>277</v>
      </c>
      <c r="I652" s="33" t="s">
        <v>8184</v>
      </c>
      <c r="J652" s="522" t="s">
        <v>8184</v>
      </c>
      <c r="K652" s="33" t="s">
        <v>8185</v>
      </c>
      <c r="L652" s="13" t="s">
        <v>6443</v>
      </c>
      <c r="M652" s="13">
        <v>0</v>
      </c>
      <c r="N652" s="14"/>
    </row>
    <row r="653" ht="18.95" customHeight="1" spans="1:14">
      <c r="A653" s="44"/>
      <c r="B653" s="44"/>
      <c r="C653" s="44"/>
      <c r="D653" s="44"/>
      <c r="E653" s="44"/>
      <c r="F653" s="44"/>
      <c r="G653" s="45"/>
      <c r="H653" s="15" t="s">
        <v>278</v>
      </c>
      <c r="I653" s="33" t="s">
        <v>8186</v>
      </c>
      <c r="J653" s="522" t="s">
        <v>8186</v>
      </c>
      <c r="K653" s="33" t="s">
        <v>8187</v>
      </c>
      <c r="L653" s="13" t="s">
        <v>6443</v>
      </c>
      <c r="M653" s="13">
        <v>118</v>
      </c>
      <c r="N653" s="14"/>
    </row>
    <row r="654" ht="18.95" customHeight="1" spans="1:14">
      <c r="A654" s="44"/>
      <c r="B654" s="44"/>
      <c r="C654" s="44"/>
      <c r="D654" s="44"/>
      <c r="E654" s="44"/>
      <c r="F654" s="44"/>
      <c r="G654" s="45"/>
      <c r="H654" s="15" t="s">
        <v>101</v>
      </c>
      <c r="I654" s="33" t="s">
        <v>8188</v>
      </c>
      <c r="J654" s="522" t="s">
        <v>8188</v>
      </c>
      <c r="K654" s="33" t="s">
        <v>6453</v>
      </c>
      <c r="L654" s="13" t="s">
        <v>6443</v>
      </c>
      <c r="M654" s="13">
        <v>98</v>
      </c>
      <c r="N654" s="14"/>
    </row>
    <row r="655" ht="18.95" customHeight="1" spans="1:14">
      <c r="A655" s="44"/>
      <c r="B655" s="44"/>
      <c r="C655" s="44"/>
      <c r="D655" s="44"/>
      <c r="E655" s="44"/>
      <c r="F655" s="44"/>
      <c r="G655" s="45"/>
      <c r="H655" s="15" t="s">
        <v>102</v>
      </c>
      <c r="I655" s="33" t="s">
        <v>8189</v>
      </c>
      <c r="J655" s="522" t="s">
        <v>8189</v>
      </c>
      <c r="K655" s="33" t="s">
        <v>6457</v>
      </c>
      <c r="L655" s="13" t="s">
        <v>6443</v>
      </c>
      <c r="M655" s="13">
        <v>2</v>
      </c>
      <c r="N655" s="14"/>
    </row>
    <row r="656" ht="18.95" customHeight="1" spans="1:14">
      <c r="A656" s="44"/>
      <c r="B656" s="44"/>
      <c r="C656" s="44"/>
      <c r="D656" s="44"/>
      <c r="E656" s="44"/>
      <c r="F656" s="44"/>
      <c r="G656" s="45"/>
      <c r="H656" s="15" t="s">
        <v>304</v>
      </c>
      <c r="I656" s="33" t="s">
        <v>8190</v>
      </c>
      <c r="J656" s="522" t="s">
        <v>8190</v>
      </c>
      <c r="K656" s="33" t="s">
        <v>6462</v>
      </c>
      <c r="L656" s="13" t="s">
        <v>6443</v>
      </c>
      <c r="M656" s="13">
        <v>0</v>
      </c>
      <c r="N656" s="14"/>
    </row>
    <row r="657" ht="18.95" customHeight="1" spans="1:14">
      <c r="A657" s="44"/>
      <c r="B657" s="44"/>
      <c r="C657" s="44"/>
      <c r="D657" s="44"/>
      <c r="E657" s="44"/>
      <c r="F657" s="44"/>
      <c r="G657" s="45"/>
      <c r="H657" s="15" t="s">
        <v>279</v>
      </c>
      <c r="I657" s="522" t="s">
        <v>8191</v>
      </c>
      <c r="J657" s="522" t="s">
        <v>8191</v>
      </c>
      <c r="K657" s="33" t="s">
        <v>8192</v>
      </c>
      <c r="L657" s="13" t="s">
        <v>6443</v>
      </c>
      <c r="M657" s="13">
        <v>3</v>
      </c>
      <c r="N657" s="14"/>
    </row>
    <row r="658" ht="18.95" customHeight="1" spans="1:14">
      <c r="A658" s="44"/>
      <c r="B658" s="44"/>
      <c r="C658" s="44"/>
      <c r="D658" s="44"/>
      <c r="E658" s="44"/>
      <c r="F658" s="44"/>
      <c r="G658" s="45"/>
      <c r="H658" s="15" t="s">
        <v>280</v>
      </c>
      <c r="I658" s="522" t="s">
        <v>8193</v>
      </c>
      <c r="J658" s="522" t="s">
        <v>8193</v>
      </c>
      <c r="K658" s="33" t="s">
        <v>8194</v>
      </c>
      <c r="L658" s="13" t="s">
        <v>6443</v>
      </c>
      <c r="M658" s="13">
        <v>6</v>
      </c>
      <c r="N658" s="14"/>
    </row>
    <row r="659" ht="18.95" customHeight="1" spans="1:14">
      <c r="A659" s="44"/>
      <c r="B659" s="44"/>
      <c r="C659" s="44"/>
      <c r="D659" s="44"/>
      <c r="E659" s="44"/>
      <c r="F659" s="44"/>
      <c r="G659" s="45"/>
      <c r="H659" s="15" t="s">
        <v>281</v>
      </c>
      <c r="I659" s="33" t="s">
        <v>8195</v>
      </c>
      <c r="J659" s="522" t="s">
        <v>8195</v>
      </c>
      <c r="K659" s="33" t="s">
        <v>8196</v>
      </c>
      <c r="L659" s="13" t="s">
        <v>6443</v>
      </c>
      <c r="M659" s="13">
        <v>0</v>
      </c>
      <c r="N659" s="14"/>
    </row>
    <row r="660" ht="18.95" customHeight="1" spans="1:14">
      <c r="A660" s="44"/>
      <c r="B660" s="44"/>
      <c r="C660" s="44"/>
      <c r="D660" s="44"/>
      <c r="E660" s="44"/>
      <c r="F660" s="44"/>
      <c r="G660" s="45"/>
      <c r="H660" s="15" t="s">
        <v>283</v>
      </c>
      <c r="I660" s="33" t="s">
        <v>8197</v>
      </c>
      <c r="J660" s="522" t="s">
        <v>8197</v>
      </c>
      <c r="K660" s="33" t="s">
        <v>8198</v>
      </c>
      <c r="L660" s="13" t="s">
        <v>6443</v>
      </c>
      <c r="M660" s="13">
        <v>9</v>
      </c>
      <c r="N660" s="14"/>
    </row>
    <row r="661" ht="18.95" customHeight="1" spans="1:14">
      <c r="A661" s="44"/>
      <c r="B661" s="44"/>
      <c r="C661" s="44"/>
      <c r="D661" s="44"/>
      <c r="E661" s="44"/>
      <c r="F661" s="44"/>
      <c r="G661" s="45"/>
      <c r="H661" s="52"/>
      <c r="I661" s="522" t="s">
        <v>8199</v>
      </c>
      <c r="J661" s="522" t="s">
        <v>8200</v>
      </c>
      <c r="K661" s="33" t="s">
        <v>8201</v>
      </c>
      <c r="L661" s="13" t="s">
        <v>6443</v>
      </c>
      <c r="M661" s="13">
        <v>4605</v>
      </c>
      <c r="N661" s="14"/>
    </row>
    <row r="662" ht="18.95" customHeight="1" spans="1:14">
      <c r="A662" s="44"/>
      <c r="B662" s="44"/>
      <c r="C662" s="44"/>
      <c r="D662" s="44"/>
      <c r="E662" s="44"/>
      <c r="F662" s="44"/>
      <c r="G662" s="45"/>
      <c r="H662" s="52"/>
      <c r="I662" s="33"/>
      <c r="J662" s="522" t="s">
        <v>8202</v>
      </c>
      <c r="K662" s="33" t="s">
        <v>8203</v>
      </c>
      <c r="L662" s="13" t="s">
        <v>6443</v>
      </c>
      <c r="M662" s="13">
        <v>4605</v>
      </c>
      <c r="N662" s="14"/>
    </row>
    <row r="663" ht="18.95" customHeight="1" spans="1:14">
      <c r="A663" s="44"/>
      <c r="B663" s="44"/>
      <c r="C663" s="44"/>
      <c r="D663" s="44"/>
      <c r="E663" s="44"/>
      <c r="F663" s="44"/>
      <c r="G663" s="45"/>
      <c r="H663" s="52"/>
      <c r="I663" s="33"/>
      <c r="J663" s="522" t="s">
        <v>8204</v>
      </c>
      <c r="K663" s="33" t="s">
        <v>8205</v>
      </c>
      <c r="L663" s="13" t="s">
        <v>6443</v>
      </c>
      <c r="M663" s="13">
        <v>0</v>
      </c>
      <c r="N663" s="14"/>
    </row>
    <row r="664" ht="18.95" customHeight="1" spans="1:14">
      <c r="A664" s="44"/>
      <c r="B664" s="44"/>
      <c r="C664" s="44"/>
      <c r="D664" s="44"/>
      <c r="E664" s="44"/>
      <c r="F664" s="44"/>
      <c r="G664" s="45"/>
      <c r="H664" s="52"/>
      <c r="I664" s="522" t="s">
        <v>8206</v>
      </c>
      <c r="J664" s="522" t="s">
        <v>8207</v>
      </c>
      <c r="K664" s="33" t="s">
        <v>8208</v>
      </c>
      <c r="L664" s="13" t="s">
        <v>6443</v>
      </c>
      <c r="M664" s="13">
        <v>23</v>
      </c>
      <c r="N664" s="14"/>
    </row>
    <row r="665" ht="18.95" customHeight="1" spans="1:14">
      <c r="A665" s="44"/>
      <c r="B665" s="44"/>
      <c r="C665" s="44"/>
      <c r="D665" s="44"/>
      <c r="E665" s="44"/>
      <c r="F665" s="44"/>
      <c r="G665" s="45"/>
      <c r="H665" s="52"/>
      <c r="I665" s="33"/>
      <c r="J665" s="522" t="s">
        <v>8209</v>
      </c>
      <c r="K665" s="33" t="s">
        <v>8210</v>
      </c>
      <c r="L665" s="13" t="s">
        <v>6443</v>
      </c>
      <c r="M665" s="13">
        <v>23</v>
      </c>
      <c r="N665" s="14"/>
    </row>
    <row r="666" ht="18.95" customHeight="1" spans="1:14">
      <c r="A666" s="44"/>
      <c r="B666" s="44"/>
      <c r="C666" s="44"/>
      <c r="D666" s="44"/>
      <c r="E666" s="44"/>
      <c r="F666" s="44"/>
      <c r="G666" s="45"/>
      <c r="H666" s="52"/>
      <c r="I666" s="33"/>
      <c r="J666" s="522" t="s">
        <v>8211</v>
      </c>
      <c r="K666" s="33" t="s">
        <v>8212</v>
      </c>
      <c r="L666" s="13" t="s">
        <v>6443</v>
      </c>
      <c r="M666" s="13">
        <v>0</v>
      </c>
      <c r="N666" s="14"/>
    </row>
    <row r="667" ht="18.95" customHeight="1" spans="1:14">
      <c r="A667" s="44"/>
      <c r="B667" s="44"/>
      <c r="C667" s="44"/>
      <c r="D667" s="44"/>
      <c r="E667" s="44"/>
      <c r="F667" s="44"/>
      <c r="G667" s="45"/>
      <c r="H667" s="15" t="s">
        <v>8213</v>
      </c>
      <c r="I667" s="33" t="s">
        <v>8214</v>
      </c>
      <c r="J667" s="522" t="s">
        <v>8214</v>
      </c>
      <c r="K667" s="33" t="s">
        <v>8215</v>
      </c>
      <c r="L667" s="13" t="s">
        <v>6443</v>
      </c>
      <c r="M667" s="13">
        <v>110</v>
      </c>
      <c r="N667" s="14"/>
    </row>
    <row r="668" ht="18.95" customHeight="1" spans="1:14">
      <c r="A668" s="44"/>
      <c r="B668" s="44"/>
      <c r="C668" s="44"/>
      <c r="D668" s="44"/>
      <c r="E668" s="44"/>
      <c r="F668" s="44"/>
      <c r="G668" s="45"/>
      <c r="H668" s="15" t="s">
        <v>991</v>
      </c>
      <c r="I668" s="33" t="s">
        <v>8216</v>
      </c>
      <c r="J668" s="522" t="s">
        <v>8216</v>
      </c>
      <c r="K668" s="33" t="s">
        <v>8217</v>
      </c>
      <c r="L668" s="13" t="s">
        <v>6443</v>
      </c>
      <c r="M668" s="13">
        <v>80</v>
      </c>
      <c r="N668" s="14"/>
    </row>
    <row r="669" ht="18.95" customHeight="1" spans="1:14">
      <c r="A669" s="44"/>
      <c r="B669" s="44"/>
      <c r="C669" s="44"/>
      <c r="D669" s="44"/>
      <c r="E669" s="44"/>
      <c r="F669" s="44"/>
      <c r="G669" s="45"/>
      <c r="H669" s="15" t="s">
        <v>992</v>
      </c>
      <c r="I669" s="33" t="s">
        <v>8218</v>
      </c>
      <c r="J669" s="522" t="s">
        <v>8218</v>
      </c>
      <c r="K669" s="33" t="s">
        <v>8219</v>
      </c>
      <c r="L669" s="13" t="s">
        <v>6443</v>
      </c>
      <c r="M669" s="13">
        <v>30</v>
      </c>
      <c r="N669" s="14"/>
    </row>
    <row r="670" ht="18.95" customHeight="1" spans="1:14">
      <c r="A670" s="44"/>
      <c r="B670" s="44"/>
      <c r="C670" s="44"/>
      <c r="D670" s="44"/>
      <c r="E670" s="44"/>
      <c r="F670" s="44"/>
      <c r="G670" s="45"/>
      <c r="H670" s="15" t="s">
        <v>8220</v>
      </c>
      <c r="I670" s="33" t="s">
        <v>8221</v>
      </c>
      <c r="J670" s="522" t="s">
        <v>8221</v>
      </c>
      <c r="K670" s="33" t="s">
        <v>8222</v>
      </c>
      <c r="L670" s="13" t="s">
        <v>6443</v>
      </c>
      <c r="M670" s="13">
        <v>0</v>
      </c>
      <c r="N670" s="14"/>
    </row>
    <row r="671" ht="18.95" customHeight="1" spans="1:14">
      <c r="A671" s="44"/>
      <c r="B671" s="44"/>
      <c r="C671" s="44"/>
      <c r="D671" s="44"/>
      <c r="E671" s="44"/>
      <c r="F671" s="44"/>
      <c r="G671" s="45"/>
      <c r="H671" s="15" t="s">
        <v>8223</v>
      </c>
      <c r="I671" s="33" t="s">
        <v>8224</v>
      </c>
      <c r="J671" s="522" t="s">
        <v>8224</v>
      </c>
      <c r="K671" s="33" t="s">
        <v>8225</v>
      </c>
      <c r="L671" s="13" t="s">
        <v>6443</v>
      </c>
      <c r="M671" s="13">
        <v>0</v>
      </c>
      <c r="N671" s="14"/>
    </row>
    <row r="672" ht="18.95" customHeight="1" spans="1:14">
      <c r="A672" s="44"/>
      <c r="B672" s="44"/>
      <c r="C672" s="44"/>
      <c r="D672" s="44"/>
      <c r="E672" s="44"/>
      <c r="F672" s="44"/>
      <c r="G672" s="45"/>
      <c r="H672" s="15" t="s">
        <v>284</v>
      </c>
      <c r="I672" s="33" t="s">
        <v>8226</v>
      </c>
      <c r="J672" s="522" t="s">
        <v>8226</v>
      </c>
      <c r="K672" s="33" t="s">
        <v>8227</v>
      </c>
      <c r="L672" s="13" t="s">
        <v>6443</v>
      </c>
      <c r="M672" s="13">
        <v>64</v>
      </c>
      <c r="N672" s="14"/>
    </row>
    <row r="673" ht="18.95" customHeight="1" spans="1:14">
      <c r="A673" s="44"/>
      <c r="B673" s="44"/>
      <c r="C673" s="44"/>
      <c r="D673" s="44"/>
      <c r="E673" s="44"/>
      <c r="F673" s="44"/>
      <c r="G673" s="45"/>
      <c r="H673" s="15" t="s">
        <v>101</v>
      </c>
      <c r="I673" s="522" t="s">
        <v>8228</v>
      </c>
      <c r="J673" s="522" t="s">
        <v>8228</v>
      </c>
      <c r="K673" s="33" t="s">
        <v>6453</v>
      </c>
      <c r="L673" s="13" t="s">
        <v>6443</v>
      </c>
      <c r="M673" s="13">
        <v>40</v>
      </c>
      <c r="N673" s="14"/>
    </row>
    <row r="674" ht="18.95" customHeight="1" spans="1:14">
      <c r="A674" s="44"/>
      <c r="B674" s="44"/>
      <c r="C674" s="44"/>
      <c r="D674" s="44"/>
      <c r="E674" s="44"/>
      <c r="F674" s="44"/>
      <c r="G674" s="45"/>
      <c r="H674" s="15" t="s">
        <v>102</v>
      </c>
      <c r="I674" s="522" t="s">
        <v>8229</v>
      </c>
      <c r="J674" s="522" t="s">
        <v>8229</v>
      </c>
      <c r="K674" s="33" t="s">
        <v>6457</v>
      </c>
      <c r="L674" s="13" t="s">
        <v>6443</v>
      </c>
      <c r="M674" s="13">
        <v>24</v>
      </c>
      <c r="N674" s="14"/>
    </row>
    <row r="675" ht="18.95" customHeight="1" spans="1:14">
      <c r="A675" s="44"/>
      <c r="B675" s="44"/>
      <c r="C675" s="44"/>
      <c r="D675" s="44"/>
      <c r="E675" s="44"/>
      <c r="F675" s="44"/>
      <c r="G675" s="45"/>
      <c r="H675" s="15" t="s">
        <v>304</v>
      </c>
      <c r="I675" s="33" t="s">
        <v>8230</v>
      </c>
      <c r="J675" s="522" t="s">
        <v>8230</v>
      </c>
      <c r="K675" s="33" t="s">
        <v>6462</v>
      </c>
      <c r="L675" s="13" t="s">
        <v>6443</v>
      </c>
      <c r="M675" s="13">
        <v>0</v>
      </c>
      <c r="N675" s="14"/>
    </row>
    <row r="676" ht="18.95" customHeight="1" spans="1:14">
      <c r="A676" s="44"/>
      <c r="B676" s="44"/>
      <c r="C676" s="44"/>
      <c r="D676" s="44"/>
      <c r="E676" s="44"/>
      <c r="F676" s="44"/>
      <c r="G676" s="45"/>
      <c r="H676" s="15" t="s">
        <v>8231</v>
      </c>
      <c r="I676" s="33" t="s">
        <v>8232</v>
      </c>
      <c r="J676" s="522" t="s">
        <v>8232</v>
      </c>
      <c r="K676" s="53" t="s">
        <v>8233</v>
      </c>
      <c r="L676" s="13" t="s">
        <v>6443</v>
      </c>
      <c r="M676" s="13">
        <v>0</v>
      </c>
      <c r="N676" s="14"/>
    </row>
    <row r="677" ht="18.95" customHeight="1" spans="1:14">
      <c r="A677" s="44"/>
      <c r="B677" s="44"/>
      <c r="C677" s="44"/>
      <c r="D677" s="44"/>
      <c r="E677" s="44"/>
      <c r="F677" s="44"/>
      <c r="G677" s="45"/>
      <c r="H677" s="52"/>
      <c r="I677" s="522" t="s">
        <v>8234</v>
      </c>
      <c r="J677" s="522" t="s">
        <v>8235</v>
      </c>
      <c r="K677" s="53" t="s">
        <v>8236</v>
      </c>
      <c r="L677" s="13" t="s">
        <v>6443</v>
      </c>
      <c r="M677" s="13">
        <v>3898</v>
      </c>
      <c r="N677" s="14"/>
    </row>
    <row r="678" ht="18.95" customHeight="1" spans="1:14">
      <c r="A678" s="44"/>
      <c r="B678" s="44"/>
      <c r="C678" s="44"/>
      <c r="D678" s="44"/>
      <c r="E678" s="44"/>
      <c r="F678" s="44"/>
      <c r="G678" s="45"/>
      <c r="H678" s="52"/>
      <c r="I678" s="33"/>
      <c r="J678" s="522" t="s">
        <v>8237</v>
      </c>
      <c r="K678" s="33" t="s">
        <v>8238</v>
      </c>
      <c r="L678" s="13" t="s">
        <v>6443</v>
      </c>
      <c r="M678" s="13"/>
      <c r="N678" s="14"/>
    </row>
    <row r="679" ht="18.95" customHeight="1" spans="1:14">
      <c r="A679" s="44"/>
      <c r="B679" s="44"/>
      <c r="C679" s="44"/>
      <c r="D679" s="44"/>
      <c r="E679" s="44"/>
      <c r="F679" s="44"/>
      <c r="G679" s="45"/>
      <c r="H679" s="52"/>
      <c r="I679" s="33"/>
      <c r="J679" s="522" t="s">
        <v>8239</v>
      </c>
      <c r="K679" s="33" t="s">
        <v>8240</v>
      </c>
      <c r="L679" s="13" t="s">
        <v>6443</v>
      </c>
      <c r="M679" s="13">
        <v>0</v>
      </c>
      <c r="N679" s="14"/>
    </row>
    <row r="680" ht="18.95" customHeight="1" spans="1:14">
      <c r="A680" s="44"/>
      <c r="B680" s="44"/>
      <c r="C680" s="44"/>
      <c r="D680" s="44"/>
      <c r="E680" s="44"/>
      <c r="F680" s="44"/>
      <c r="G680" s="45"/>
      <c r="H680" s="52"/>
      <c r="I680" s="522" t="s">
        <v>8241</v>
      </c>
      <c r="J680" s="522" t="s">
        <v>8242</v>
      </c>
      <c r="K680" s="33" t="s">
        <v>8243</v>
      </c>
      <c r="L680" s="13" t="s">
        <v>6443</v>
      </c>
      <c r="M680" s="13">
        <v>713</v>
      </c>
      <c r="N680" s="14"/>
    </row>
    <row r="681" ht="18.95" customHeight="1" spans="1:14">
      <c r="A681" s="44"/>
      <c r="B681" s="44"/>
      <c r="C681" s="44"/>
      <c r="D681" s="44"/>
      <c r="E681" s="44"/>
      <c r="F681" s="44"/>
      <c r="G681" s="45"/>
      <c r="H681" s="52"/>
      <c r="I681" s="33"/>
      <c r="J681" s="522" t="s">
        <v>8244</v>
      </c>
      <c r="K681" s="33" t="s">
        <v>8245</v>
      </c>
      <c r="L681" s="13" t="s">
        <v>6443</v>
      </c>
      <c r="M681" s="13">
        <v>218</v>
      </c>
      <c r="N681" s="14"/>
    </row>
    <row r="682" ht="18.95" customHeight="1" spans="1:14">
      <c r="A682" s="44"/>
      <c r="B682" s="44"/>
      <c r="C682" s="44"/>
      <c r="D682" s="44"/>
      <c r="E682" s="44"/>
      <c r="F682" s="44"/>
      <c r="G682" s="45"/>
      <c r="H682" s="52"/>
      <c r="I682" s="33"/>
      <c r="J682" s="522" t="s">
        <v>8246</v>
      </c>
      <c r="K682" s="33" t="s">
        <v>8247</v>
      </c>
      <c r="L682" s="13" t="s">
        <v>6443</v>
      </c>
      <c r="M682" s="13">
        <v>495</v>
      </c>
      <c r="N682" s="14"/>
    </row>
    <row r="683" ht="18.95" customHeight="1" spans="1:14">
      <c r="A683" s="44"/>
      <c r="B683" s="44"/>
      <c r="C683" s="44"/>
      <c r="D683" s="44"/>
      <c r="E683" s="44"/>
      <c r="F683" s="44"/>
      <c r="G683" s="45"/>
      <c r="H683" s="15" t="s">
        <v>285</v>
      </c>
      <c r="I683" s="522" t="s">
        <v>8248</v>
      </c>
      <c r="J683" s="522" t="s">
        <v>8249</v>
      </c>
      <c r="K683" s="53" t="s">
        <v>8250</v>
      </c>
      <c r="L683" s="13" t="s">
        <v>6443</v>
      </c>
      <c r="M683" s="13"/>
      <c r="N683" s="14"/>
    </row>
    <row r="684" ht="18.95" customHeight="1" spans="1:14">
      <c r="A684" s="44"/>
      <c r="B684" s="44"/>
      <c r="C684" s="44"/>
      <c r="D684" s="44"/>
      <c r="E684" s="44"/>
      <c r="F684" s="44"/>
      <c r="G684" s="45"/>
      <c r="H684" s="15" t="s">
        <v>286</v>
      </c>
      <c r="I684" s="522" t="s">
        <v>8251</v>
      </c>
      <c r="J684" s="522" t="s">
        <v>8199</v>
      </c>
      <c r="K684" s="33" t="s">
        <v>8252</v>
      </c>
      <c r="L684" s="13" t="s">
        <v>6443</v>
      </c>
      <c r="M684" s="13"/>
      <c r="N684" s="14"/>
    </row>
    <row r="685" ht="18.95" customHeight="1" spans="1:14">
      <c r="A685" s="44"/>
      <c r="B685" s="44"/>
      <c r="C685" s="44"/>
      <c r="D685" s="44"/>
      <c r="E685" s="44"/>
      <c r="F685" s="44"/>
      <c r="G685" s="45"/>
      <c r="H685" s="15" t="s">
        <v>287</v>
      </c>
      <c r="I685" s="522" t="s">
        <v>8253</v>
      </c>
      <c r="J685" s="522" t="s">
        <v>8254</v>
      </c>
      <c r="K685" s="33" t="s">
        <v>8238</v>
      </c>
      <c r="L685" s="13" t="s">
        <v>6443</v>
      </c>
      <c r="M685" s="13"/>
      <c r="N685" s="14"/>
    </row>
    <row r="686" ht="18.95" customHeight="1" spans="1:14">
      <c r="A686" s="44"/>
      <c r="B686" s="44"/>
      <c r="C686" s="44"/>
      <c r="D686" s="44"/>
      <c r="E686" s="44"/>
      <c r="F686" s="44"/>
      <c r="G686" s="45"/>
      <c r="H686" s="15" t="s">
        <v>288</v>
      </c>
      <c r="I686" s="522" t="s">
        <v>8255</v>
      </c>
      <c r="J686" s="522" t="s">
        <v>8256</v>
      </c>
      <c r="K686" s="53" t="s">
        <v>8257</v>
      </c>
      <c r="L686" s="13" t="s">
        <v>6443</v>
      </c>
      <c r="M686" s="13"/>
      <c r="N686" s="14"/>
    </row>
    <row r="687" ht="18.95" customHeight="1" spans="1:14">
      <c r="A687" s="44"/>
      <c r="B687" s="44"/>
      <c r="C687" s="44"/>
      <c r="D687" s="44"/>
      <c r="E687" s="44"/>
      <c r="F687" s="44"/>
      <c r="G687" s="45"/>
      <c r="H687" s="15" t="s">
        <v>289</v>
      </c>
      <c r="I687" s="522" t="s">
        <v>8258</v>
      </c>
      <c r="J687" s="522" t="s">
        <v>8259</v>
      </c>
      <c r="K687" s="33" t="s">
        <v>8260</v>
      </c>
      <c r="L687" s="13" t="s">
        <v>6443</v>
      </c>
      <c r="M687" s="13"/>
      <c r="N687" s="14"/>
    </row>
    <row r="688" ht="18.95" customHeight="1" spans="1:14">
      <c r="A688" s="44"/>
      <c r="B688" s="44"/>
      <c r="C688" s="44"/>
      <c r="D688" s="44"/>
      <c r="E688" s="44"/>
      <c r="F688" s="44"/>
      <c r="G688" s="45"/>
      <c r="H688" s="15" t="s">
        <v>290</v>
      </c>
      <c r="I688" s="522" t="s">
        <v>8261</v>
      </c>
      <c r="J688" s="522" t="s">
        <v>8262</v>
      </c>
      <c r="K688" s="33" t="s">
        <v>8263</v>
      </c>
      <c r="L688" s="13" t="s">
        <v>6443</v>
      </c>
      <c r="M688" s="13"/>
      <c r="N688" s="14"/>
    </row>
    <row r="689" ht="18.95" customHeight="1" spans="1:14">
      <c r="A689" s="44"/>
      <c r="B689" s="44"/>
      <c r="C689" s="44"/>
      <c r="D689" s="44"/>
      <c r="E689" s="44"/>
      <c r="F689" s="44"/>
      <c r="G689" s="45"/>
      <c r="H689" s="15" t="s">
        <v>8264</v>
      </c>
      <c r="I689" s="522" t="s">
        <v>8265</v>
      </c>
      <c r="J689" s="522" t="s">
        <v>8266</v>
      </c>
      <c r="K689" s="53" t="s">
        <v>8267</v>
      </c>
      <c r="L689" s="13" t="s">
        <v>6443</v>
      </c>
      <c r="M689" s="13"/>
      <c r="N689" s="14"/>
    </row>
    <row r="690" ht="18.95" customHeight="1" spans="1:14">
      <c r="A690" s="44"/>
      <c r="B690" s="44"/>
      <c r="C690" s="44"/>
      <c r="D690" s="44"/>
      <c r="E690" s="44"/>
      <c r="F690" s="44"/>
      <c r="G690" s="45"/>
      <c r="H690" s="15" t="s">
        <v>8268</v>
      </c>
      <c r="I690" s="522" t="s">
        <v>8269</v>
      </c>
      <c r="J690" s="522" t="s">
        <v>8270</v>
      </c>
      <c r="K690" s="33" t="s">
        <v>8271</v>
      </c>
      <c r="L690" s="13" t="s">
        <v>6443</v>
      </c>
      <c r="M690" s="13"/>
      <c r="N690" s="14"/>
    </row>
    <row r="691" ht="18.95" customHeight="1" spans="1:14">
      <c r="A691" s="44"/>
      <c r="B691" s="44"/>
      <c r="C691" s="44"/>
      <c r="D691" s="44"/>
      <c r="E691" s="44"/>
      <c r="F691" s="44"/>
      <c r="G691" s="45"/>
      <c r="H691" s="15" t="s">
        <v>8272</v>
      </c>
      <c r="I691" s="522" t="s">
        <v>8273</v>
      </c>
      <c r="J691" s="522" t="s">
        <v>8274</v>
      </c>
      <c r="K691" s="33" t="s">
        <v>8275</v>
      </c>
      <c r="L691" s="13" t="s">
        <v>6443</v>
      </c>
      <c r="M691" s="13"/>
      <c r="N691" s="14"/>
    </row>
    <row r="692" ht="18.95" customHeight="1" spans="1:14">
      <c r="A692" s="44"/>
      <c r="B692" s="44"/>
      <c r="C692" s="44"/>
      <c r="D692" s="44"/>
      <c r="E692" s="44"/>
      <c r="F692" s="44"/>
      <c r="G692" s="45"/>
      <c r="H692" s="15" t="s">
        <v>8276</v>
      </c>
      <c r="I692" s="33" t="s">
        <v>8277</v>
      </c>
      <c r="J692" s="522" t="s">
        <v>8277</v>
      </c>
      <c r="K692" s="33" t="s">
        <v>8278</v>
      </c>
      <c r="L692" s="13" t="s">
        <v>6443</v>
      </c>
      <c r="M692" s="13">
        <v>0</v>
      </c>
      <c r="N692" s="14"/>
    </row>
    <row r="693" ht="18.95" customHeight="1" spans="1:14">
      <c r="A693" s="44"/>
      <c r="B693" s="44"/>
      <c r="C693" s="44"/>
      <c r="D693" s="44"/>
      <c r="E693" s="44"/>
      <c r="F693" s="44"/>
      <c r="G693" s="45"/>
      <c r="H693" s="15" t="s">
        <v>8279</v>
      </c>
      <c r="I693" s="33" t="s">
        <v>8280</v>
      </c>
      <c r="J693" s="522" t="s">
        <v>8280</v>
      </c>
      <c r="K693" s="33" t="s">
        <v>8281</v>
      </c>
      <c r="L693" s="13" t="s">
        <v>6443</v>
      </c>
      <c r="M693" s="13">
        <v>0</v>
      </c>
      <c r="N693" s="14"/>
    </row>
    <row r="694" ht="18.95" customHeight="1" spans="1:14">
      <c r="A694" s="44"/>
      <c r="B694" s="44"/>
      <c r="C694" s="44"/>
      <c r="D694" s="44"/>
      <c r="E694" s="44"/>
      <c r="F694" s="44"/>
      <c r="G694" s="45"/>
      <c r="H694" s="15" t="s">
        <v>8282</v>
      </c>
      <c r="I694" s="33" t="s">
        <v>8283</v>
      </c>
      <c r="J694" s="522" t="s">
        <v>8283</v>
      </c>
      <c r="K694" s="33" t="s">
        <v>8284</v>
      </c>
      <c r="L694" s="13" t="s">
        <v>6443</v>
      </c>
      <c r="M694" s="13">
        <v>0</v>
      </c>
      <c r="N694" s="14"/>
    </row>
    <row r="695" ht="18.95" customHeight="1" spans="1:14">
      <c r="A695" s="44"/>
      <c r="B695" s="44"/>
      <c r="C695" s="44"/>
      <c r="D695" s="44"/>
      <c r="E695" s="44"/>
      <c r="F695" s="44"/>
      <c r="G695" s="45"/>
      <c r="H695" s="15" t="s">
        <v>294</v>
      </c>
      <c r="I695" s="522" t="s">
        <v>8285</v>
      </c>
      <c r="J695" s="522" t="s">
        <v>8286</v>
      </c>
      <c r="K695" s="33" t="s">
        <v>8287</v>
      </c>
      <c r="L695" s="13" t="s">
        <v>6443</v>
      </c>
      <c r="M695" s="13"/>
      <c r="N695" s="14"/>
    </row>
    <row r="696" ht="18.95" customHeight="1" spans="1:14">
      <c r="A696" s="44"/>
      <c r="B696" s="44"/>
      <c r="C696" s="44"/>
      <c r="D696" s="44"/>
      <c r="E696" s="44"/>
      <c r="F696" s="44"/>
      <c r="G696" s="45"/>
      <c r="H696" s="15" t="s">
        <v>8288</v>
      </c>
      <c r="I696" s="522" t="s">
        <v>8289</v>
      </c>
      <c r="J696" s="522" t="s">
        <v>8290</v>
      </c>
      <c r="K696" s="33" t="s">
        <v>8291</v>
      </c>
      <c r="L696" s="13" t="s">
        <v>6443</v>
      </c>
      <c r="M696" s="13"/>
      <c r="N696" s="14"/>
    </row>
    <row r="697" ht="18.95" customHeight="1" spans="1:14">
      <c r="A697" s="44"/>
      <c r="B697" s="44"/>
      <c r="C697" s="44"/>
      <c r="D697" s="44"/>
      <c r="E697" s="44"/>
      <c r="F697" s="44"/>
      <c r="G697" s="45"/>
      <c r="H697" s="15" t="s">
        <v>295</v>
      </c>
      <c r="I697" s="522" t="s">
        <v>8292</v>
      </c>
      <c r="J697" s="522" t="s">
        <v>8293</v>
      </c>
      <c r="K697" s="33" t="s">
        <v>8294</v>
      </c>
      <c r="L697" s="13" t="s">
        <v>6443</v>
      </c>
      <c r="M697" s="13"/>
      <c r="N697" s="14"/>
    </row>
    <row r="698" ht="18.95" customHeight="1" spans="1:14">
      <c r="A698" s="44"/>
      <c r="B698" s="44"/>
      <c r="C698" s="44"/>
      <c r="D698" s="44"/>
      <c r="E698" s="44"/>
      <c r="F698" s="44"/>
      <c r="G698" s="45"/>
      <c r="H698" s="15" t="s">
        <v>307</v>
      </c>
      <c r="I698" s="33" t="s">
        <v>8076</v>
      </c>
      <c r="J698" s="522" t="s">
        <v>8076</v>
      </c>
      <c r="K698" s="33" t="s">
        <v>8295</v>
      </c>
      <c r="L698" s="13" t="s">
        <v>6443</v>
      </c>
      <c r="M698" s="13">
        <v>11</v>
      </c>
      <c r="N698" s="14"/>
    </row>
    <row r="699" ht="18.95" customHeight="1" spans="1:14">
      <c r="A699" s="44"/>
      <c r="B699" s="44"/>
      <c r="C699" s="44"/>
      <c r="D699" s="44"/>
      <c r="E699" s="44"/>
      <c r="F699" s="44"/>
      <c r="G699" s="45"/>
      <c r="H699" s="15" t="s">
        <v>308</v>
      </c>
      <c r="I699" s="522" t="s">
        <v>8296</v>
      </c>
      <c r="J699" s="522" t="s">
        <v>8297</v>
      </c>
      <c r="K699" s="33" t="s">
        <v>8295</v>
      </c>
      <c r="L699" s="13" t="s">
        <v>6443</v>
      </c>
      <c r="M699" s="13">
        <v>11</v>
      </c>
      <c r="N699" s="14"/>
    </row>
    <row r="700" ht="18.95" customHeight="1" spans="1:14">
      <c r="A700" s="44"/>
      <c r="B700" s="44"/>
      <c r="C700" s="44"/>
      <c r="D700" s="44"/>
      <c r="E700" s="44"/>
      <c r="F700" s="44"/>
      <c r="G700" s="45"/>
      <c r="H700" s="15" t="s">
        <v>8298</v>
      </c>
      <c r="I700" s="33" t="s">
        <v>1117</v>
      </c>
      <c r="J700" s="522" t="s">
        <v>1117</v>
      </c>
      <c r="K700" s="33" t="s">
        <v>6718</v>
      </c>
      <c r="L700" s="13" t="s">
        <v>6443</v>
      </c>
      <c r="M700" s="13">
        <v>18697</v>
      </c>
      <c r="N700" s="14"/>
    </row>
    <row r="701" ht="18.95" customHeight="1" spans="1:14">
      <c r="A701" s="44"/>
      <c r="B701" s="44"/>
      <c r="C701" s="44"/>
      <c r="D701" s="44"/>
      <c r="E701" s="44"/>
      <c r="F701" s="44"/>
      <c r="G701" s="45"/>
      <c r="H701" s="15" t="s">
        <v>8299</v>
      </c>
      <c r="I701" s="33" t="s">
        <v>8300</v>
      </c>
      <c r="J701" s="522" t="s">
        <v>8300</v>
      </c>
      <c r="K701" s="33" t="s">
        <v>8301</v>
      </c>
      <c r="L701" s="13" t="s">
        <v>6443</v>
      </c>
      <c r="M701" s="13">
        <v>420</v>
      </c>
      <c r="N701" s="14"/>
    </row>
    <row r="702" ht="18.95" customHeight="1" spans="1:14">
      <c r="A702" s="44"/>
      <c r="B702" s="44"/>
      <c r="C702" s="44"/>
      <c r="D702" s="44"/>
      <c r="E702" s="44"/>
      <c r="F702" s="44"/>
      <c r="G702" s="45"/>
      <c r="H702" s="15" t="s">
        <v>101</v>
      </c>
      <c r="I702" s="33" t="s">
        <v>8302</v>
      </c>
      <c r="J702" s="522" t="s">
        <v>8302</v>
      </c>
      <c r="K702" s="33" t="s">
        <v>6453</v>
      </c>
      <c r="L702" s="13" t="s">
        <v>6443</v>
      </c>
      <c r="M702" s="13">
        <v>177</v>
      </c>
      <c r="N702" s="14"/>
    </row>
    <row r="703" ht="18.95" customHeight="1" spans="1:14">
      <c r="A703" s="44"/>
      <c r="B703" s="44"/>
      <c r="C703" s="44"/>
      <c r="D703" s="44"/>
      <c r="E703" s="44"/>
      <c r="F703" s="44"/>
      <c r="G703" s="45"/>
      <c r="H703" s="15" t="s">
        <v>102</v>
      </c>
      <c r="I703" s="33" t="s">
        <v>8303</v>
      </c>
      <c r="J703" s="522" t="s">
        <v>8303</v>
      </c>
      <c r="K703" s="33" t="s">
        <v>6457</v>
      </c>
      <c r="L703" s="13" t="s">
        <v>6443</v>
      </c>
      <c r="M703" s="13">
        <v>243</v>
      </c>
      <c r="N703" s="14"/>
    </row>
    <row r="704" ht="18.95" customHeight="1" spans="1:14">
      <c r="A704" s="44"/>
      <c r="B704" s="44"/>
      <c r="C704" s="44"/>
      <c r="D704" s="44"/>
      <c r="E704" s="44"/>
      <c r="F704" s="44"/>
      <c r="G704" s="45"/>
      <c r="H704" s="15" t="s">
        <v>304</v>
      </c>
      <c r="I704" s="33" t="s">
        <v>8304</v>
      </c>
      <c r="J704" s="522" t="s">
        <v>8304</v>
      </c>
      <c r="K704" s="33" t="s">
        <v>6462</v>
      </c>
      <c r="L704" s="13" t="s">
        <v>6443</v>
      </c>
      <c r="M704" s="13">
        <v>0</v>
      </c>
      <c r="N704" s="14"/>
    </row>
    <row r="705" ht="18.95" customHeight="1" spans="1:14">
      <c r="A705" s="44"/>
      <c r="B705" s="44"/>
      <c r="C705" s="44"/>
      <c r="D705" s="44"/>
      <c r="E705" s="44"/>
      <c r="F705" s="44"/>
      <c r="G705" s="45"/>
      <c r="H705" s="15" t="s">
        <v>8305</v>
      </c>
      <c r="I705" s="33" t="s">
        <v>8306</v>
      </c>
      <c r="J705" s="522" t="s">
        <v>8306</v>
      </c>
      <c r="K705" s="33" t="s">
        <v>8307</v>
      </c>
      <c r="L705" s="13" t="s">
        <v>6443</v>
      </c>
      <c r="M705" s="13">
        <v>0</v>
      </c>
      <c r="N705" s="14"/>
    </row>
    <row r="706" ht="18.95" customHeight="1" spans="1:14">
      <c r="A706" s="44"/>
      <c r="B706" s="44"/>
      <c r="C706" s="44"/>
      <c r="D706" s="44"/>
      <c r="E706" s="44"/>
      <c r="F706" s="44"/>
      <c r="G706" s="45"/>
      <c r="H706" s="15" t="s">
        <v>312</v>
      </c>
      <c r="I706" s="33" t="s">
        <v>8308</v>
      </c>
      <c r="J706" s="522" t="s">
        <v>8308</v>
      </c>
      <c r="K706" s="33" t="s">
        <v>8309</v>
      </c>
      <c r="L706" s="13" t="s">
        <v>6443</v>
      </c>
      <c r="M706" s="13">
        <v>592</v>
      </c>
      <c r="N706" s="14"/>
    </row>
    <row r="707" ht="18.95" customHeight="1" spans="1:14">
      <c r="A707" s="44"/>
      <c r="B707" s="44"/>
      <c r="C707" s="44"/>
      <c r="D707" s="44"/>
      <c r="E707" s="44"/>
      <c r="F707" s="44"/>
      <c r="G707" s="45"/>
      <c r="H707" s="15" t="s">
        <v>313</v>
      </c>
      <c r="I707" s="33" t="s">
        <v>8310</v>
      </c>
      <c r="J707" s="522" t="s">
        <v>8310</v>
      </c>
      <c r="K707" s="33" t="s">
        <v>8311</v>
      </c>
      <c r="L707" s="13" t="s">
        <v>6443</v>
      </c>
      <c r="M707" s="13">
        <v>547</v>
      </c>
      <c r="N707" s="14"/>
    </row>
    <row r="708" ht="18.95" customHeight="1" spans="1:14">
      <c r="A708" s="44"/>
      <c r="B708" s="44"/>
      <c r="C708" s="44"/>
      <c r="D708" s="44"/>
      <c r="E708" s="44"/>
      <c r="F708" s="44"/>
      <c r="G708" s="45"/>
      <c r="H708" s="15" t="s">
        <v>8312</v>
      </c>
      <c r="I708" s="33" t="s">
        <v>8313</v>
      </c>
      <c r="J708" s="522" t="s">
        <v>8313</v>
      </c>
      <c r="K708" s="33" t="s">
        <v>8314</v>
      </c>
      <c r="L708" s="13" t="s">
        <v>6443</v>
      </c>
      <c r="M708" s="13">
        <v>5</v>
      </c>
      <c r="N708" s="14"/>
    </row>
    <row r="709" ht="18.95" customHeight="1" spans="1:14">
      <c r="A709" s="44"/>
      <c r="B709" s="44"/>
      <c r="C709" s="44"/>
      <c r="D709" s="44"/>
      <c r="E709" s="44"/>
      <c r="F709" s="44"/>
      <c r="G709" s="45"/>
      <c r="H709" s="15" t="s">
        <v>8315</v>
      </c>
      <c r="I709" s="33" t="s">
        <v>8316</v>
      </c>
      <c r="J709" s="522" t="s">
        <v>8316</v>
      </c>
      <c r="K709" s="33" t="s">
        <v>8317</v>
      </c>
      <c r="L709" s="13" t="s">
        <v>6443</v>
      </c>
      <c r="M709" s="13">
        <v>0</v>
      </c>
      <c r="N709" s="14"/>
    </row>
    <row r="710" ht="18.95" customHeight="1" spans="1:14">
      <c r="A710" s="44"/>
      <c r="B710" s="44"/>
      <c r="C710" s="44"/>
      <c r="D710" s="44"/>
      <c r="E710" s="44"/>
      <c r="F710" s="44"/>
      <c r="G710" s="45"/>
      <c r="H710" s="15" t="s">
        <v>8318</v>
      </c>
      <c r="I710" s="33" t="s">
        <v>8319</v>
      </c>
      <c r="J710" s="522" t="s">
        <v>8319</v>
      </c>
      <c r="K710" s="33" t="s">
        <v>8320</v>
      </c>
      <c r="L710" s="13" t="s">
        <v>6443</v>
      </c>
      <c r="M710" s="13">
        <v>0</v>
      </c>
      <c r="N710" s="14"/>
    </row>
    <row r="711" ht="18.95" customHeight="1" spans="1:14">
      <c r="A711" s="44"/>
      <c r="B711" s="44"/>
      <c r="C711" s="44"/>
      <c r="D711" s="44"/>
      <c r="E711" s="44"/>
      <c r="F711" s="44"/>
      <c r="G711" s="45"/>
      <c r="H711" s="15" t="s">
        <v>8321</v>
      </c>
      <c r="I711" s="33" t="s">
        <v>8322</v>
      </c>
      <c r="J711" s="522" t="s">
        <v>8322</v>
      </c>
      <c r="K711" s="33" t="s">
        <v>8323</v>
      </c>
      <c r="L711" s="13" t="s">
        <v>6443</v>
      </c>
      <c r="M711" s="13">
        <v>0</v>
      </c>
      <c r="N711" s="14"/>
    </row>
    <row r="712" ht="18.95" customHeight="1" spans="1:14">
      <c r="A712" s="44"/>
      <c r="B712" s="44"/>
      <c r="C712" s="44"/>
      <c r="D712" s="44"/>
      <c r="E712" s="44"/>
      <c r="F712" s="44"/>
      <c r="G712" s="45"/>
      <c r="H712" s="15" t="s">
        <v>8324</v>
      </c>
      <c r="I712" s="33" t="s">
        <v>8325</v>
      </c>
      <c r="J712" s="522" t="s">
        <v>8325</v>
      </c>
      <c r="K712" s="33" t="s">
        <v>8326</v>
      </c>
      <c r="L712" s="13" t="s">
        <v>6443</v>
      </c>
      <c r="M712" s="13">
        <v>0</v>
      </c>
      <c r="N712" s="14"/>
    </row>
    <row r="713" ht="18.95" customHeight="1" spans="1:14">
      <c r="A713" s="44"/>
      <c r="B713" s="44"/>
      <c r="C713" s="44"/>
      <c r="D713" s="44"/>
      <c r="E713" s="44"/>
      <c r="F713" s="44"/>
      <c r="G713" s="45"/>
      <c r="H713" s="15" t="s">
        <v>8327</v>
      </c>
      <c r="I713" s="33" t="s">
        <v>8328</v>
      </c>
      <c r="J713" s="522" t="s">
        <v>8328</v>
      </c>
      <c r="K713" s="33" t="s">
        <v>8329</v>
      </c>
      <c r="L713" s="13" t="s">
        <v>6443</v>
      </c>
      <c r="M713" s="13">
        <v>0</v>
      </c>
      <c r="N713" s="14"/>
    </row>
    <row r="714" ht="18.95" customHeight="1" spans="1:14">
      <c r="A714" s="44"/>
      <c r="B714" s="44"/>
      <c r="C714" s="44"/>
      <c r="D714" s="44"/>
      <c r="E714" s="44"/>
      <c r="F714" s="44"/>
      <c r="G714" s="45"/>
      <c r="H714" s="15" t="s">
        <v>8330</v>
      </c>
      <c r="I714" s="33" t="s">
        <v>8331</v>
      </c>
      <c r="J714" s="522" t="s">
        <v>8331</v>
      </c>
      <c r="K714" s="33" t="s">
        <v>8332</v>
      </c>
      <c r="L714" s="13" t="s">
        <v>6443</v>
      </c>
      <c r="M714" s="13">
        <v>0</v>
      </c>
      <c r="N714" s="14"/>
    </row>
    <row r="715" ht="18.95" customHeight="1" spans="1:14">
      <c r="A715" s="44"/>
      <c r="B715" s="44"/>
      <c r="C715" s="44"/>
      <c r="D715" s="44"/>
      <c r="E715" s="44"/>
      <c r="F715" s="44"/>
      <c r="G715" s="45"/>
      <c r="H715" s="15" t="s">
        <v>8333</v>
      </c>
      <c r="I715" s="33" t="s">
        <v>8334</v>
      </c>
      <c r="J715" s="522" t="s">
        <v>8334</v>
      </c>
      <c r="K715" s="33" t="s">
        <v>8335</v>
      </c>
      <c r="L715" s="13" t="s">
        <v>6443</v>
      </c>
      <c r="M715" s="13">
        <v>0</v>
      </c>
      <c r="N715" s="14"/>
    </row>
    <row r="716" ht="18.95" customHeight="1" spans="1:14">
      <c r="A716" s="44"/>
      <c r="B716" s="44"/>
      <c r="C716" s="44"/>
      <c r="D716" s="44"/>
      <c r="E716" s="44"/>
      <c r="F716" s="44"/>
      <c r="G716" s="45"/>
      <c r="H716" s="15" t="s">
        <v>8336</v>
      </c>
      <c r="I716" s="33" t="s">
        <v>8337</v>
      </c>
      <c r="J716" s="522" t="s">
        <v>8337</v>
      </c>
      <c r="K716" s="33" t="s">
        <v>8338</v>
      </c>
      <c r="L716" s="13" t="s">
        <v>6443</v>
      </c>
      <c r="M716" s="13">
        <v>0</v>
      </c>
      <c r="N716" s="14"/>
    </row>
    <row r="717" ht="18.95" customHeight="1" spans="1:14">
      <c r="A717" s="44"/>
      <c r="B717" s="44"/>
      <c r="C717" s="44"/>
      <c r="D717" s="44"/>
      <c r="E717" s="44"/>
      <c r="F717" s="44"/>
      <c r="G717" s="45"/>
      <c r="H717" s="15" t="s">
        <v>8339</v>
      </c>
      <c r="I717" s="33" t="s">
        <v>8340</v>
      </c>
      <c r="J717" s="522" t="s">
        <v>8340</v>
      </c>
      <c r="K717" s="33" t="s">
        <v>8341</v>
      </c>
      <c r="L717" s="13" t="s">
        <v>6443</v>
      </c>
      <c r="M717" s="13">
        <v>0</v>
      </c>
      <c r="N717" s="14"/>
    </row>
    <row r="718" ht="18.95" customHeight="1" spans="1:14">
      <c r="A718" s="44"/>
      <c r="B718" s="44"/>
      <c r="C718" s="44"/>
      <c r="D718" s="44"/>
      <c r="E718" s="44"/>
      <c r="F718" s="44"/>
      <c r="G718" s="45"/>
      <c r="H718" s="15" t="s">
        <v>314</v>
      </c>
      <c r="I718" s="33" t="s">
        <v>8342</v>
      </c>
      <c r="J718" s="522" t="s">
        <v>8342</v>
      </c>
      <c r="K718" s="33" t="s">
        <v>8343</v>
      </c>
      <c r="L718" s="13" t="s">
        <v>6443</v>
      </c>
      <c r="M718" s="13">
        <v>40</v>
      </c>
      <c r="N718" s="14"/>
    </row>
    <row r="719" ht="18.95" customHeight="1" spans="1:14">
      <c r="A719" s="44"/>
      <c r="B719" s="44"/>
      <c r="C719" s="44"/>
      <c r="D719" s="44"/>
      <c r="E719" s="44"/>
      <c r="F719" s="44"/>
      <c r="G719" s="45"/>
      <c r="H719" s="15" t="s">
        <v>315</v>
      </c>
      <c r="I719" s="33" t="s">
        <v>8344</v>
      </c>
      <c r="J719" s="522" t="s">
        <v>8344</v>
      </c>
      <c r="K719" s="33" t="s">
        <v>8345</v>
      </c>
      <c r="L719" s="13" t="s">
        <v>6443</v>
      </c>
      <c r="M719" s="13">
        <v>2050</v>
      </c>
      <c r="N719" s="14"/>
    </row>
    <row r="720" ht="18.95" customHeight="1" spans="1:14">
      <c r="A720" s="44"/>
      <c r="B720" s="44"/>
      <c r="C720" s="44"/>
      <c r="D720" s="44"/>
      <c r="E720" s="44"/>
      <c r="F720" s="44"/>
      <c r="G720" s="45"/>
      <c r="H720" s="15" t="s">
        <v>8346</v>
      </c>
      <c r="I720" s="33" t="s">
        <v>8347</v>
      </c>
      <c r="J720" s="522" t="s">
        <v>8347</v>
      </c>
      <c r="K720" s="33" t="s">
        <v>8348</v>
      </c>
      <c r="L720" s="13" t="s">
        <v>6443</v>
      </c>
      <c r="M720" s="13">
        <v>0</v>
      </c>
      <c r="N720" s="14"/>
    </row>
    <row r="721" ht="18.95" customHeight="1" spans="1:14">
      <c r="A721" s="44"/>
      <c r="B721" s="44"/>
      <c r="C721" s="44"/>
      <c r="D721" s="44"/>
      <c r="E721" s="44"/>
      <c r="F721" s="44"/>
      <c r="G721" s="45"/>
      <c r="H721" s="15" t="s">
        <v>316</v>
      </c>
      <c r="I721" s="33" t="s">
        <v>8349</v>
      </c>
      <c r="J721" s="522" t="s">
        <v>8349</v>
      </c>
      <c r="K721" s="33" t="s">
        <v>8350</v>
      </c>
      <c r="L721" s="13" t="s">
        <v>6443</v>
      </c>
      <c r="M721" s="13">
        <v>1357</v>
      </c>
      <c r="N721" s="14"/>
    </row>
    <row r="722" ht="18.95" customHeight="1" spans="1:14">
      <c r="A722" s="44"/>
      <c r="B722" s="44"/>
      <c r="C722" s="44"/>
      <c r="D722" s="44"/>
      <c r="E722" s="44"/>
      <c r="F722" s="44"/>
      <c r="G722" s="45"/>
      <c r="H722" s="15" t="s">
        <v>317</v>
      </c>
      <c r="I722" s="33" t="s">
        <v>8351</v>
      </c>
      <c r="J722" s="522" t="s">
        <v>8351</v>
      </c>
      <c r="K722" s="33" t="s">
        <v>8352</v>
      </c>
      <c r="L722" s="13" t="s">
        <v>6443</v>
      </c>
      <c r="M722" s="13">
        <v>693</v>
      </c>
      <c r="N722" s="14"/>
    </row>
    <row r="723" ht="18.95" customHeight="1" spans="1:14">
      <c r="A723" s="44"/>
      <c r="B723" s="44"/>
      <c r="C723" s="44"/>
      <c r="D723" s="44"/>
      <c r="E723" s="44"/>
      <c r="F723" s="44"/>
      <c r="G723" s="45"/>
      <c r="H723" s="15" t="s">
        <v>318</v>
      </c>
      <c r="I723" s="33" t="s">
        <v>8353</v>
      </c>
      <c r="J723" s="522" t="s">
        <v>8353</v>
      </c>
      <c r="K723" s="33" t="s">
        <v>8354</v>
      </c>
      <c r="L723" s="13" t="s">
        <v>6443</v>
      </c>
      <c r="M723" s="13">
        <v>1763</v>
      </c>
      <c r="N723" s="14"/>
    </row>
    <row r="724" ht="18.95" customHeight="1" spans="1:14">
      <c r="A724" s="44"/>
      <c r="B724" s="44"/>
      <c r="C724" s="44"/>
      <c r="D724" s="44"/>
      <c r="E724" s="44"/>
      <c r="F724" s="44"/>
      <c r="G724" s="45"/>
      <c r="H724" s="15" t="s">
        <v>319</v>
      </c>
      <c r="I724" s="33" t="s">
        <v>8355</v>
      </c>
      <c r="J724" s="522" t="s">
        <v>8355</v>
      </c>
      <c r="K724" s="33" t="s">
        <v>8356</v>
      </c>
      <c r="L724" s="13" t="s">
        <v>6443</v>
      </c>
      <c r="M724" s="13">
        <v>200</v>
      </c>
      <c r="N724" s="14"/>
    </row>
    <row r="725" ht="18.95" customHeight="1" spans="1:14">
      <c r="A725" s="44"/>
      <c r="B725" s="44"/>
      <c r="C725" s="44"/>
      <c r="D725" s="44"/>
      <c r="E725" s="44"/>
      <c r="F725" s="44"/>
      <c r="G725" s="45"/>
      <c r="H725" s="15" t="s">
        <v>320</v>
      </c>
      <c r="I725" s="33" t="s">
        <v>8357</v>
      </c>
      <c r="J725" s="522" t="s">
        <v>8357</v>
      </c>
      <c r="K725" s="33" t="s">
        <v>8358</v>
      </c>
      <c r="L725" s="13" t="s">
        <v>6443</v>
      </c>
      <c r="M725" s="13">
        <v>47</v>
      </c>
      <c r="N725" s="14"/>
    </row>
    <row r="726" ht="18.95" customHeight="1" spans="1:14">
      <c r="A726" s="44"/>
      <c r="B726" s="44"/>
      <c r="C726" s="44"/>
      <c r="D726" s="44"/>
      <c r="E726" s="44"/>
      <c r="F726" s="44"/>
      <c r="G726" s="45"/>
      <c r="H726" s="15" t="s">
        <v>321</v>
      </c>
      <c r="I726" s="33" t="s">
        <v>8359</v>
      </c>
      <c r="J726" s="522" t="s">
        <v>8359</v>
      </c>
      <c r="K726" s="33" t="s">
        <v>8360</v>
      </c>
      <c r="L726" s="13" t="s">
        <v>6443</v>
      </c>
      <c r="M726" s="13">
        <v>178</v>
      </c>
      <c r="N726" s="14"/>
    </row>
    <row r="727" ht="18.95" customHeight="1" spans="1:14">
      <c r="A727" s="44"/>
      <c r="B727" s="44"/>
      <c r="C727" s="44"/>
      <c r="D727" s="44"/>
      <c r="E727" s="44"/>
      <c r="F727" s="44"/>
      <c r="G727" s="45"/>
      <c r="H727" s="15" t="s">
        <v>8361</v>
      </c>
      <c r="I727" s="33" t="s">
        <v>8362</v>
      </c>
      <c r="J727" s="522" t="s">
        <v>8362</v>
      </c>
      <c r="K727" s="33" t="s">
        <v>8363</v>
      </c>
      <c r="L727" s="13" t="s">
        <v>6443</v>
      </c>
      <c r="M727" s="13">
        <v>0</v>
      </c>
      <c r="N727" s="14"/>
    </row>
    <row r="728" ht="18.95" customHeight="1" spans="1:14">
      <c r="A728" s="44"/>
      <c r="B728" s="44"/>
      <c r="C728" s="44"/>
      <c r="D728" s="44"/>
      <c r="E728" s="44"/>
      <c r="F728" s="44"/>
      <c r="G728" s="45"/>
      <c r="H728" s="15" t="s">
        <v>8364</v>
      </c>
      <c r="I728" s="33" t="s">
        <v>8365</v>
      </c>
      <c r="J728" s="522" t="s">
        <v>8365</v>
      </c>
      <c r="K728" s="33" t="s">
        <v>8366</v>
      </c>
      <c r="L728" s="13" t="s">
        <v>6443</v>
      </c>
      <c r="M728" s="13">
        <v>0</v>
      </c>
      <c r="N728" s="14"/>
    </row>
    <row r="729" ht="18.95" customHeight="1" spans="1:14">
      <c r="A729" s="44"/>
      <c r="B729" s="44"/>
      <c r="C729" s="44"/>
      <c r="D729" s="44"/>
      <c r="E729" s="44"/>
      <c r="F729" s="44"/>
      <c r="G729" s="45"/>
      <c r="H729" s="15" t="s">
        <v>8367</v>
      </c>
      <c r="I729" s="33" t="s">
        <v>8368</v>
      </c>
      <c r="J729" s="522" t="s">
        <v>8368</v>
      </c>
      <c r="K729" s="33" t="s">
        <v>8369</v>
      </c>
      <c r="L729" s="13" t="s">
        <v>6443</v>
      </c>
      <c r="M729" s="13">
        <v>0</v>
      </c>
      <c r="N729" s="14"/>
    </row>
    <row r="730" ht="18.95" customHeight="1" spans="1:14">
      <c r="A730" s="44"/>
      <c r="B730" s="44"/>
      <c r="C730" s="44"/>
      <c r="D730" s="44"/>
      <c r="E730" s="44"/>
      <c r="F730" s="44"/>
      <c r="G730" s="45"/>
      <c r="H730" s="15" t="s">
        <v>8370</v>
      </c>
      <c r="I730" s="33" t="s">
        <v>8371</v>
      </c>
      <c r="J730" s="522" t="s">
        <v>8371</v>
      </c>
      <c r="K730" s="33" t="s">
        <v>8372</v>
      </c>
      <c r="L730" s="13" t="s">
        <v>6443</v>
      </c>
      <c r="M730" s="13">
        <v>0</v>
      </c>
      <c r="N730" s="14"/>
    </row>
    <row r="731" ht="18.95" customHeight="1" spans="1:14">
      <c r="A731" s="44"/>
      <c r="B731" s="44"/>
      <c r="C731" s="44"/>
      <c r="D731" s="44"/>
      <c r="E731" s="44"/>
      <c r="F731" s="44"/>
      <c r="G731" s="45"/>
      <c r="H731" s="15" t="s">
        <v>322</v>
      </c>
      <c r="I731" s="33" t="s">
        <v>8373</v>
      </c>
      <c r="J731" s="522" t="s">
        <v>8373</v>
      </c>
      <c r="K731" s="33" t="s">
        <v>8374</v>
      </c>
      <c r="L731" s="13" t="s">
        <v>6443</v>
      </c>
      <c r="M731" s="13">
        <v>964</v>
      </c>
      <c r="N731" s="14"/>
    </row>
    <row r="732" ht="18.95" customHeight="1" spans="1:14">
      <c r="A732" s="44"/>
      <c r="B732" s="44"/>
      <c r="C732" s="44"/>
      <c r="D732" s="44"/>
      <c r="E732" s="44"/>
      <c r="F732" s="44"/>
      <c r="G732" s="45"/>
      <c r="H732" s="15" t="s">
        <v>323</v>
      </c>
      <c r="I732" s="33" t="s">
        <v>8375</v>
      </c>
      <c r="J732" s="522" t="s">
        <v>8375</v>
      </c>
      <c r="K732" s="33" t="s">
        <v>8376</v>
      </c>
      <c r="L732" s="13" t="s">
        <v>6443</v>
      </c>
      <c r="M732" s="13">
        <v>374</v>
      </c>
      <c r="N732" s="14"/>
    </row>
    <row r="733" ht="18.95" customHeight="1" spans="1:14">
      <c r="A733" s="44"/>
      <c r="B733" s="44"/>
      <c r="C733" s="44"/>
      <c r="D733" s="44"/>
      <c r="E733" s="44"/>
      <c r="F733" s="44"/>
      <c r="G733" s="45"/>
      <c r="H733" s="15" t="s">
        <v>324</v>
      </c>
      <c r="I733" s="33" t="s">
        <v>8377</v>
      </c>
      <c r="J733" s="522" t="s">
        <v>8377</v>
      </c>
      <c r="K733" s="33" t="s">
        <v>8378</v>
      </c>
      <c r="L733" s="13" t="s">
        <v>6443</v>
      </c>
      <c r="M733" s="13">
        <v>0</v>
      </c>
      <c r="N733" s="14"/>
    </row>
    <row r="734" ht="18.95" customHeight="1" spans="1:14">
      <c r="A734" s="44"/>
      <c r="B734" s="44"/>
      <c r="C734" s="44"/>
      <c r="D734" s="44"/>
      <c r="E734" s="44"/>
      <c r="F734" s="44"/>
      <c r="G734" s="45"/>
      <c r="H734" s="15" t="s">
        <v>835</v>
      </c>
      <c r="I734" s="33" t="s">
        <v>8379</v>
      </c>
      <c r="J734" s="522" t="s">
        <v>8379</v>
      </c>
      <c r="K734" s="33" t="s">
        <v>8380</v>
      </c>
      <c r="L734" s="13" t="s">
        <v>6443</v>
      </c>
      <c r="M734" s="13">
        <v>0</v>
      </c>
      <c r="N734" s="14"/>
    </row>
    <row r="735" ht="18.95" customHeight="1" spans="1:14">
      <c r="A735" s="44"/>
      <c r="B735" s="44"/>
      <c r="C735" s="44"/>
      <c r="D735" s="44"/>
      <c r="E735" s="44"/>
      <c r="F735" s="44"/>
      <c r="G735" s="45"/>
      <c r="H735" s="15" t="s">
        <v>8381</v>
      </c>
      <c r="I735" s="33" t="s">
        <v>8382</v>
      </c>
      <c r="J735" s="522" t="s">
        <v>8382</v>
      </c>
      <c r="K735" s="33" t="s">
        <v>8383</v>
      </c>
      <c r="L735" s="13" t="s">
        <v>6443</v>
      </c>
      <c r="M735" s="13">
        <v>12647</v>
      </c>
      <c r="N735" s="14"/>
    </row>
    <row r="736" ht="18.95" customHeight="1" spans="1:14">
      <c r="A736" s="44"/>
      <c r="B736" s="44"/>
      <c r="C736" s="44"/>
      <c r="D736" s="44"/>
      <c r="E736" s="44"/>
      <c r="F736" s="44"/>
      <c r="G736" s="45"/>
      <c r="H736" s="15" t="s">
        <v>332</v>
      </c>
      <c r="I736" s="33" t="s">
        <v>8384</v>
      </c>
      <c r="J736" s="522" t="s">
        <v>8384</v>
      </c>
      <c r="K736" s="33" t="s">
        <v>8385</v>
      </c>
      <c r="L736" s="13" t="s">
        <v>6443</v>
      </c>
      <c r="M736" s="13">
        <v>579</v>
      </c>
      <c r="N736" s="14"/>
    </row>
    <row r="737" ht="18.95" customHeight="1" spans="1:14">
      <c r="A737" s="44"/>
      <c r="B737" s="44"/>
      <c r="C737" s="44"/>
      <c r="D737" s="44"/>
      <c r="E737" s="44"/>
      <c r="F737" s="44"/>
      <c r="G737" s="45"/>
      <c r="H737" s="15" t="s">
        <v>333</v>
      </c>
      <c r="I737" s="33" t="s">
        <v>8386</v>
      </c>
      <c r="J737" s="522" t="s">
        <v>8386</v>
      </c>
      <c r="K737" s="33" t="s">
        <v>8387</v>
      </c>
      <c r="L737" s="13" t="s">
        <v>6443</v>
      </c>
      <c r="M737" s="13">
        <v>1670</v>
      </c>
      <c r="N737" s="14"/>
    </row>
    <row r="738" ht="18.95" customHeight="1" spans="1:14">
      <c r="A738" s="44"/>
      <c r="B738" s="44"/>
      <c r="C738" s="44"/>
      <c r="D738" s="44"/>
      <c r="E738" s="44"/>
      <c r="F738" s="44"/>
      <c r="G738" s="45"/>
      <c r="H738" s="15" t="s">
        <v>334</v>
      </c>
      <c r="I738" s="33" t="s">
        <v>8388</v>
      </c>
      <c r="J738" s="522" t="s">
        <v>8388</v>
      </c>
      <c r="K738" s="33" t="s">
        <v>8389</v>
      </c>
      <c r="L738" s="13" t="s">
        <v>6443</v>
      </c>
      <c r="M738" s="13">
        <v>1168</v>
      </c>
      <c r="N738" s="14"/>
    </row>
    <row r="739" ht="18.95" customHeight="1" spans="1:14">
      <c r="A739" s="44"/>
      <c r="B739" s="44"/>
      <c r="C739" s="44"/>
      <c r="D739" s="44"/>
      <c r="E739" s="44"/>
      <c r="F739" s="44"/>
      <c r="G739" s="45"/>
      <c r="H739" s="15" t="s">
        <v>841</v>
      </c>
      <c r="I739" s="33" t="s">
        <v>8390</v>
      </c>
      <c r="J739" s="522" t="s">
        <v>8390</v>
      </c>
      <c r="K739" s="33" t="s">
        <v>8391</v>
      </c>
      <c r="L739" s="13" t="s">
        <v>6443</v>
      </c>
      <c r="M739" s="13">
        <v>63</v>
      </c>
      <c r="N739" s="14"/>
    </row>
    <row r="740" ht="18.95" customHeight="1" spans="1:14">
      <c r="A740" s="44"/>
      <c r="B740" s="44"/>
      <c r="C740" s="44"/>
      <c r="D740" s="44"/>
      <c r="E740" s="44"/>
      <c r="F740" s="44"/>
      <c r="G740" s="45"/>
      <c r="H740" s="15" t="s">
        <v>8392</v>
      </c>
      <c r="I740" s="33" t="s">
        <v>8393</v>
      </c>
      <c r="J740" s="522" t="s">
        <v>8393</v>
      </c>
      <c r="K740" s="33" t="s">
        <v>8394</v>
      </c>
      <c r="L740" s="13" t="s">
        <v>6443</v>
      </c>
      <c r="M740" s="13">
        <v>8016</v>
      </c>
      <c r="N740" s="14"/>
    </row>
    <row r="741" ht="18.95" customHeight="1" spans="1:14">
      <c r="A741" s="44"/>
      <c r="B741" s="44"/>
      <c r="C741" s="44"/>
      <c r="D741" s="44"/>
      <c r="E741" s="44"/>
      <c r="F741" s="44"/>
      <c r="G741" s="45"/>
      <c r="H741" s="15" t="s">
        <v>8395</v>
      </c>
      <c r="I741" s="33" t="s">
        <v>8396</v>
      </c>
      <c r="J741" s="522" t="s">
        <v>8396</v>
      </c>
      <c r="K741" s="33" t="s">
        <v>8397</v>
      </c>
      <c r="L741" s="13" t="s">
        <v>6443</v>
      </c>
      <c r="M741" s="13">
        <v>521</v>
      </c>
      <c r="N741" s="14"/>
    </row>
    <row r="742" ht="18.95" customHeight="1" spans="1:14">
      <c r="A742" s="44"/>
      <c r="B742" s="44"/>
      <c r="C742" s="44"/>
      <c r="D742" s="44"/>
      <c r="E742" s="44"/>
      <c r="F742" s="44"/>
      <c r="G742" s="45"/>
      <c r="H742" s="15" t="s">
        <v>339</v>
      </c>
      <c r="I742" s="33" t="s">
        <v>8398</v>
      </c>
      <c r="J742" s="522" t="s">
        <v>8398</v>
      </c>
      <c r="K742" s="33" t="s">
        <v>8399</v>
      </c>
      <c r="L742" s="13" t="s">
        <v>6443</v>
      </c>
      <c r="M742" s="13">
        <v>436</v>
      </c>
      <c r="N742" s="14"/>
    </row>
    <row r="743" ht="18.95" customHeight="1" spans="1:14">
      <c r="A743" s="44"/>
      <c r="B743" s="44"/>
      <c r="C743" s="44"/>
      <c r="D743" s="44"/>
      <c r="E743" s="44"/>
      <c r="F743" s="44"/>
      <c r="G743" s="45"/>
      <c r="H743" s="15" t="s">
        <v>340</v>
      </c>
      <c r="I743" s="33" t="s">
        <v>8400</v>
      </c>
      <c r="J743" s="522" t="s">
        <v>8400</v>
      </c>
      <c r="K743" s="33" t="s">
        <v>8401</v>
      </c>
      <c r="L743" s="13" t="s">
        <v>6443</v>
      </c>
      <c r="M743" s="13">
        <v>0</v>
      </c>
      <c r="N743" s="14"/>
    </row>
    <row r="744" ht="18.95" customHeight="1" spans="1:14">
      <c r="A744" s="44"/>
      <c r="B744" s="44"/>
      <c r="C744" s="44"/>
      <c r="D744" s="44"/>
      <c r="E744" s="44"/>
      <c r="F744" s="44"/>
      <c r="G744" s="45"/>
      <c r="H744" s="15" t="s">
        <v>8402</v>
      </c>
      <c r="I744" s="33" t="s">
        <v>8403</v>
      </c>
      <c r="J744" s="522" t="s">
        <v>8403</v>
      </c>
      <c r="K744" s="33" t="s">
        <v>8404</v>
      </c>
      <c r="L744" s="13" t="s">
        <v>6443</v>
      </c>
      <c r="M744" s="13">
        <v>194</v>
      </c>
      <c r="N744" s="14"/>
    </row>
    <row r="745" ht="18.95" customHeight="1" spans="1:14">
      <c r="A745" s="44"/>
      <c r="B745" s="44"/>
      <c r="C745" s="44"/>
      <c r="D745" s="44"/>
      <c r="E745" s="44"/>
      <c r="F745" s="44"/>
      <c r="G745" s="45"/>
      <c r="H745" s="15" t="s">
        <v>325</v>
      </c>
      <c r="I745" s="33" t="s">
        <v>8405</v>
      </c>
      <c r="J745" s="522" t="s">
        <v>8405</v>
      </c>
      <c r="K745" s="33" t="s">
        <v>8406</v>
      </c>
      <c r="L745" s="13" t="s">
        <v>6443</v>
      </c>
      <c r="M745" s="13">
        <v>87</v>
      </c>
      <c r="N745" s="14"/>
    </row>
    <row r="746" ht="18.95" customHeight="1" spans="1:14">
      <c r="A746" s="44"/>
      <c r="B746" s="44"/>
      <c r="C746" s="44"/>
      <c r="D746" s="44"/>
      <c r="E746" s="44"/>
      <c r="F746" s="44"/>
      <c r="G746" s="45"/>
      <c r="H746" s="15" t="s">
        <v>326</v>
      </c>
      <c r="I746" s="33" t="s">
        <v>8407</v>
      </c>
      <c r="J746" s="522" t="s">
        <v>8407</v>
      </c>
      <c r="K746" s="33" t="s">
        <v>8408</v>
      </c>
      <c r="L746" s="13" t="s">
        <v>6443</v>
      </c>
      <c r="M746" s="13">
        <v>87</v>
      </c>
      <c r="N746" s="14"/>
    </row>
    <row r="747" ht="18.95" customHeight="1" spans="1:14">
      <c r="A747" s="44"/>
      <c r="B747" s="44"/>
      <c r="C747" s="44"/>
      <c r="D747" s="44"/>
      <c r="E747" s="44"/>
      <c r="F747" s="44"/>
      <c r="G747" s="45"/>
      <c r="H747" s="15" t="s">
        <v>8409</v>
      </c>
      <c r="I747" s="522" t="s">
        <v>8410</v>
      </c>
      <c r="J747" s="522" t="s">
        <v>8410</v>
      </c>
      <c r="K747" s="52" t="s">
        <v>8411</v>
      </c>
      <c r="L747" s="13" t="s">
        <v>6443</v>
      </c>
      <c r="M747" s="13">
        <v>0</v>
      </c>
      <c r="N747" s="14"/>
    </row>
    <row r="748" ht="18.95" customHeight="1" spans="1:14">
      <c r="A748" s="44"/>
      <c r="B748" s="44"/>
      <c r="C748" s="44"/>
      <c r="D748" s="44"/>
      <c r="E748" s="44"/>
      <c r="F748" s="44"/>
      <c r="G748" s="45"/>
      <c r="H748" s="15" t="s">
        <v>327</v>
      </c>
      <c r="I748" s="522" t="s">
        <v>8412</v>
      </c>
      <c r="J748" s="522" t="s">
        <v>8413</v>
      </c>
      <c r="K748" s="33" t="s">
        <v>8414</v>
      </c>
      <c r="L748" s="13" t="s">
        <v>6443</v>
      </c>
      <c r="M748" s="13"/>
      <c r="N748" s="14"/>
    </row>
    <row r="749" ht="18.95" customHeight="1" spans="1:14">
      <c r="A749" s="44"/>
      <c r="B749" s="44"/>
      <c r="C749" s="44"/>
      <c r="D749" s="44"/>
      <c r="E749" s="44"/>
      <c r="F749" s="44"/>
      <c r="G749" s="45"/>
      <c r="H749" s="15" t="s">
        <v>328</v>
      </c>
      <c r="I749" s="522" t="s">
        <v>8415</v>
      </c>
      <c r="J749" s="527" t="s">
        <v>8416</v>
      </c>
      <c r="K749" s="33" t="s">
        <v>6453</v>
      </c>
      <c r="L749" s="13" t="s">
        <v>6443</v>
      </c>
      <c r="M749" s="13">
        <v>436</v>
      </c>
      <c r="N749" s="14"/>
    </row>
    <row r="750" ht="18.95" customHeight="1" spans="1:14">
      <c r="A750" s="44"/>
      <c r="B750" s="44"/>
      <c r="C750" s="44"/>
      <c r="D750" s="44"/>
      <c r="E750" s="44"/>
      <c r="F750" s="44"/>
      <c r="G750" s="45"/>
      <c r="H750" s="15"/>
      <c r="I750" s="522" t="s">
        <v>8417</v>
      </c>
      <c r="J750" s="527" t="s">
        <v>8418</v>
      </c>
      <c r="K750" s="33" t="s">
        <v>6457</v>
      </c>
      <c r="L750" s="13" t="s">
        <v>6443</v>
      </c>
      <c r="M750" s="13">
        <v>68</v>
      </c>
      <c r="N750" s="14"/>
    </row>
    <row r="751" ht="18.95" customHeight="1" spans="1:14">
      <c r="A751" s="44"/>
      <c r="B751" s="44"/>
      <c r="C751" s="44"/>
      <c r="D751" s="44"/>
      <c r="E751" s="44"/>
      <c r="F751" s="44"/>
      <c r="G751" s="45"/>
      <c r="H751" s="15"/>
      <c r="I751" s="522" t="s">
        <v>8417</v>
      </c>
      <c r="J751" s="527" t="s">
        <v>8419</v>
      </c>
      <c r="K751" s="33" t="s">
        <v>6462</v>
      </c>
      <c r="L751" s="13" t="s">
        <v>6443</v>
      </c>
      <c r="M751" s="13">
        <v>0</v>
      </c>
      <c r="N751" s="14"/>
    </row>
    <row r="752" ht="18.95" customHeight="1" spans="1:14">
      <c r="A752" s="44"/>
      <c r="B752" s="44"/>
      <c r="C752" s="44"/>
      <c r="D752" s="44"/>
      <c r="E752" s="44"/>
      <c r="F752" s="44"/>
      <c r="G752" s="45"/>
      <c r="H752" s="15"/>
      <c r="I752" s="522" t="s">
        <v>8417</v>
      </c>
      <c r="J752" s="527" t="s">
        <v>8420</v>
      </c>
      <c r="K752" s="33" t="s">
        <v>7000</v>
      </c>
      <c r="L752" s="13" t="s">
        <v>6443</v>
      </c>
      <c r="M752" s="13">
        <v>0</v>
      </c>
      <c r="N752" s="14"/>
    </row>
    <row r="753" ht="18.95" customHeight="1" spans="1:14">
      <c r="A753" s="44"/>
      <c r="B753" s="44"/>
      <c r="C753" s="44"/>
      <c r="D753" s="44"/>
      <c r="E753" s="44"/>
      <c r="F753" s="44"/>
      <c r="G753" s="45"/>
      <c r="H753" s="15"/>
      <c r="I753" s="522" t="s">
        <v>8417</v>
      </c>
      <c r="J753" s="527" t="s">
        <v>8421</v>
      </c>
      <c r="K753" s="33" t="s">
        <v>7005</v>
      </c>
      <c r="L753" s="13" t="s">
        <v>6443</v>
      </c>
      <c r="M753" s="13">
        <v>160</v>
      </c>
      <c r="N753" s="14"/>
    </row>
    <row r="754" ht="18.95" customHeight="1" spans="1:14">
      <c r="A754" s="44"/>
      <c r="B754" s="44"/>
      <c r="C754" s="44"/>
      <c r="D754" s="44"/>
      <c r="E754" s="44"/>
      <c r="F754" s="44"/>
      <c r="G754" s="45"/>
      <c r="H754" s="15"/>
      <c r="I754" s="522" t="s">
        <v>8417</v>
      </c>
      <c r="J754" s="527" t="s">
        <v>8422</v>
      </c>
      <c r="K754" s="33" t="s">
        <v>7009</v>
      </c>
      <c r="L754" s="13" t="s">
        <v>6443</v>
      </c>
      <c r="M754" s="13">
        <v>0</v>
      </c>
      <c r="N754" s="14"/>
    </row>
    <row r="755" ht="18.95" customHeight="1" spans="1:14">
      <c r="A755" s="44"/>
      <c r="B755" s="44"/>
      <c r="C755" s="44"/>
      <c r="D755" s="44"/>
      <c r="E755" s="44"/>
      <c r="F755" s="44"/>
      <c r="G755" s="45"/>
      <c r="H755" s="15"/>
      <c r="I755" s="522" t="s">
        <v>8417</v>
      </c>
      <c r="J755" s="527" t="s">
        <v>8423</v>
      </c>
      <c r="K755" s="33" t="s">
        <v>7013</v>
      </c>
      <c r="L755" s="13" t="s">
        <v>6443</v>
      </c>
      <c r="M755" s="13">
        <v>0</v>
      </c>
      <c r="N755" s="14"/>
    </row>
    <row r="756" ht="18.95" customHeight="1" spans="1:14">
      <c r="A756" s="44"/>
      <c r="B756" s="44"/>
      <c r="C756" s="44"/>
      <c r="D756" s="44"/>
      <c r="E756" s="44"/>
      <c r="F756" s="44"/>
      <c r="G756" s="45"/>
      <c r="H756" s="15"/>
      <c r="I756" s="522" t="s">
        <v>8417</v>
      </c>
      <c r="J756" s="527" t="s">
        <v>8424</v>
      </c>
      <c r="K756" s="33" t="s">
        <v>7018</v>
      </c>
      <c r="L756" s="13" t="s">
        <v>6443</v>
      </c>
      <c r="M756" s="13">
        <v>71</v>
      </c>
      <c r="N756" s="14"/>
    </row>
    <row r="757" ht="18.95" customHeight="1" spans="1:14">
      <c r="A757" s="44"/>
      <c r="B757" s="44"/>
      <c r="C757" s="44"/>
      <c r="D757" s="44"/>
      <c r="E757" s="44"/>
      <c r="F757" s="44"/>
      <c r="G757" s="45"/>
      <c r="H757" s="15"/>
      <c r="I757" s="522" t="s">
        <v>8417</v>
      </c>
      <c r="J757" s="527" t="s">
        <v>8425</v>
      </c>
      <c r="K757" s="33" t="s">
        <v>7023</v>
      </c>
      <c r="L757" s="13" t="s">
        <v>6443</v>
      </c>
      <c r="M757" s="13">
        <v>59</v>
      </c>
      <c r="N757" s="14"/>
    </row>
    <row r="758" ht="18.95" customHeight="1" spans="1:14">
      <c r="A758" s="44"/>
      <c r="B758" s="44"/>
      <c r="C758" s="44"/>
      <c r="D758" s="44"/>
      <c r="E758" s="44"/>
      <c r="F758" s="44"/>
      <c r="G758" s="45"/>
      <c r="H758" s="15"/>
      <c r="I758" s="522" t="s">
        <v>8417</v>
      </c>
      <c r="J758" s="527" t="s">
        <v>8426</v>
      </c>
      <c r="K758" s="33" t="s">
        <v>7028</v>
      </c>
      <c r="L758" s="13" t="s">
        <v>6443</v>
      </c>
      <c r="M758" s="13">
        <v>0</v>
      </c>
      <c r="N758" s="14"/>
    </row>
    <row r="759" ht="18.95" customHeight="1" spans="1:14">
      <c r="A759" s="44"/>
      <c r="B759" s="44"/>
      <c r="C759" s="44"/>
      <c r="D759" s="44"/>
      <c r="E759" s="44"/>
      <c r="F759" s="44"/>
      <c r="G759" s="45"/>
      <c r="H759" s="15"/>
      <c r="I759" s="522" t="s">
        <v>8417</v>
      </c>
      <c r="J759" s="527" t="s">
        <v>8427</v>
      </c>
      <c r="K759" s="33" t="s">
        <v>7033</v>
      </c>
      <c r="L759" s="13" t="s">
        <v>6443</v>
      </c>
      <c r="M759" s="13">
        <v>7</v>
      </c>
      <c r="N759" s="14"/>
    </row>
    <row r="760" ht="18.95" customHeight="1" spans="1:14">
      <c r="A760" s="44"/>
      <c r="B760" s="44"/>
      <c r="C760" s="44"/>
      <c r="D760" s="44"/>
      <c r="E760" s="44"/>
      <c r="F760" s="44"/>
      <c r="G760" s="45"/>
      <c r="H760" s="15"/>
      <c r="I760" s="522" t="s">
        <v>8417</v>
      </c>
      <c r="J760" s="527" t="s">
        <v>8428</v>
      </c>
      <c r="K760" s="33" t="s">
        <v>7038</v>
      </c>
      <c r="L760" s="13" t="s">
        <v>6443</v>
      </c>
      <c r="M760" s="13">
        <v>3</v>
      </c>
      <c r="N760" s="14"/>
    </row>
    <row r="761" ht="18.95" customHeight="1" spans="1:14">
      <c r="A761" s="44"/>
      <c r="B761" s="44"/>
      <c r="C761" s="44"/>
      <c r="D761" s="44"/>
      <c r="E761" s="44"/>
      <c r="F761" s="44"/>
      <c r="G761" s="45"/>
      <c r="H761" s="15"/>
      <c r="I761" s="522" t="s">
        <v>8417</v>
      </c>
      <c r="J761" s="527" t="s">
        <v>8429</v>
      </c>
      <c r="K761" s="33" t="s">
        <v>7043</v>
      </c>
      <c r="L761" s="13" t="s">
        <v>6443</v>
      </c>
      <c r="M761" s="13">
        <v>24</v>
      </c>
      <c r="N761" s="14"/>
    </row>
    <row r="762" ht="18.95" customHeight="1" spans="1:14">
      <c r="A762" s="44"/>
      <c r="B762" s="44"/>
      <c r="C762" s="44"/>
      <c r="D762" s="44"/>
      <c r="E762" s="44"/>
      <c r="F762" s="44"/>
      <c r="G762" s="45"/>
      <c r="H762" s="15"/>
      <c r="I762" s="522" t="s">
        <v>8417</v>
      </c>
      <c r="J762" s="527" t="s">
        <v>8430</v>
      </c>
      <c r="K762" s="33" t="s">
        <v>7048</v>
      </c>
      <c r="L762" s="13" t="s">
        <v>6443</v>
      </c>
      <c r="M762" s="13">
        <v>14</v>
      </c>
      <c r="N762" s="14"/>
    </row>
    <row r="763" ht="18.95" customHeight="1" spans="1:14">
      <c r="A763" s="44"/>
      <c r="B763" s="44"/>
      <c r="C763" s="44"/>
      <c r="D763" s="44"/>
      <c r="E763" s="44"/>
      <c r="F763" s="44"/>
      <c r="G763" s="45"/>
      <c r="H763" s="15" t="s">
        <v>329</v>
      </c>
      <c r="I763" s="522" t="s">
        <v>8417</v>
      </c>
      <c r="J763" s="527" t="s">
        <v>8431</v>
      </c>
      <c r="K763" s="33" t="s">
        <v>7053</v>
      </c>
      <c r="L763" s="13" t="s">
        <v>6443</v>
      </c>
      <c r="M763" s="13">
        <v>9</v>
      </c>
      <c r="N763" s="14"/>
    </row>
    <row r="764" ht="18.95" customHeight="1" spans="1:14">
      <c r="A764" s="44"/>
      <c r="B764" s="44"/>
      <c r="C764" s="44"/>
      <c r="D764" s="44"/>
      <c r="E764" s="44"/>
      <c r="F764" s="44"/>
      <c r="G764" s="45"/>
      <c r="H764" s="15" t="s">
        <v>330</v>
      </c>
      <c r="I764" s="522" t="s">
        <v>8432</v>
      </c>
      <c r="J764" s="522" t="s">
        <v>8433</v>
      </c>
      <c r="K764" s="33" t="s">
        <v>8434</v>
      </c>
      <c r="L764" s="13" t="s">
        <v>6443</v>
      </c>
      <c r="M764" s="13"/>
      <c r="N764" s="14"/>
    </row>
    <row r="765" ht="18.95" customHeight="1" spans="1:14">
      <c r="A765" s="44"/>
      <c r="B765" s="44"/>
      <c r="C765" s="44"/>
      <c r="D765" s="44"/>
      <c r="E765" s="44"/>
      <c r="F765" s="44"/>
      <c r="G765" s="45"/>
      <c r="H765" s="15" t="s">
        <v>8435</v>
      </c>
      <c r="I765" s="522" t="s">
        <v>8436</v>
      </c>
      <c r="J765" s="522" t="s">
        <v>8436</v>
      </c>
      <c r="K765" s="33" t="s">
        <v>8437</v>
      </c>
      <c r="L765" s="13" t="s">
        <v>6443</v>
      </c>
      <c r="M765" s="13">
        <v>177</v>
      </c>
      <c r="N765" s="14"/>
    </row>
    <row r="766" ht="18.95" customHeight="1" spans="1:14">
      <c r="A766" s="44"/>
      <c r="B766" s="44"/>
      <c r="C766" s="44"/>
      <c r="D766" s="44"/>
      <c r="E766" s="44"/>
      <c r="F766" s="44"/>
      <c r="G766" s="45"/>
      <c r="H766" s="15" t="s">
        <v>101</v>
      </c>
      <c r="I766" s="522" t="s">
        <v>8438</v>
      </c>
      <c r="J766" s="522" t="s">
        <v>8438</v>
      </c>
      <c r="K766" s="33" t="s">
        <v>6453</v>
      </c>
      <c r="L766" s="13" t="s">
        <v>6443</v>
      </c>
      <c r="M766" s="13">
        <v>86</v>
      </c>
      <c r="N766" s="14"/>
    </row>
    <row r="767" ht="18.95" customHeight="1" spans="1:14">
      <c r="A767" s="44"/>
      <c r="B767" s="44"/>
      <c r="C767" s="44"/>
      <c r="D767" s="44"/>
      <c r="E767" s="44"/>
      <c r="F767" s="44"/>
      <c r="G767" s="45"/>
      <c r="H767" s="15" t="s">
        <v>102</v>
      </c>
      <c r="I767" s="522" t="s">
        <v>8439</v>
      </c>
      <c r="J767" s="522" t="s">
        <v>8439</v>
      </c>
      <c r="K767" s="33" t="s">
        <v>6457</v>
      </c>
      <c r="L767" s="13" t="s">
        <v>6443</v>
      </c>
      <c r="M767" s="13">
        <v>48</v>
      </c>
      <c r="N767" s="14"/>
    </row>
    <row r="768" ht="18.95" customHeight="1" spans="1:14">
      <c r="A768" s="44"/>
      <c r="B768" s="44"/>
      <c r="C768" s="44"/>
      <c r="D768" s="44"/>
      <c r="E768" s="44"/>
      <c r="F768" s="44"/>
      <c r="G768" s="45"/>
      <c r="H768" s="15" t="s">
        <v>304</v>
      </c>
      <c r="I768" s="522" t="s">
        <v>8440</v>
      </c>
      <c r="J768" s="522" t="s">
        <v>8440</v>
      </c>
      <c r="K768" s="33" t="s">
        <v>6462</v>
      </c>
      <c r="L768" s="13" t="s">
        <v>6443</v>
      </c>
      <c r="M768" s="13">
        <v>0</v>
      </c>
      <c r="N768" s="14"/>
    </row>
    <row r="769" ht="18.95" customHeight="1" spans="1:14">
      <c r="A769" s="44"/>
      <c r="B769" s="44"/>
      <c r="C769" s="44"/>
      <c r="D769" s="44"/>
      <c r="E769" s="44"/>
      <c r="F769" s="44"/>
      <c r="G769" s="45"/>
      <c r="H769" s="15" t="s">
        <v>8441</v>
      </c>
      <c r="I769" s="33" t="s">
        <v>8442</v>
      </c>
      <c r="J769" s="522" t="s">
        <v>8442</v>
      </c>
      <c r="K769" s="33" t="s">
        <v>8443</v>
      </c>
      <c r="L769" s="13" t="s">
        <v>6443</v>
      </c>
      <c r="M769" s="13">
        <v>0</v>
      </c>
      <c r="N769" s="14"/>
    </row>
    <row r="770" ht="18.95" customHeight="1" spans="1:14">
      <c r="A770" s="44"/>
      <c r="B770" s="44"/>
      <c r="C770" s="44"/>
      <c r="D770" s="44"/>
      <c r="E770" s="44"/>
      <c r="F770" s="44"/>
      <c r="G770" s="45"/>
      <c r="H770" s="15" t="s">
        <v>8444</v>
      </c>
      <c r="I770" s="33" t="s">
        <v>8445</v>
      </c>
      <c r="J770" s="522" t="s">
        <v>8445</v>
      </c>
      <c r="K770" s="33" t="s">
        <v>8446</v>
      </c>
      <c r="L770" s="13" t="s">
        <v>6443</v>
      </c>
      <c r="M770" s="13">
        <v>0</v>
      </c>
      <c r="N770" s="14"/>
    </row>
    <row r="771" ht="18.95" customHeight="1" spans="1:14">
      <c r="A771" s="44"/>
      <c r="B771" s="44"/>
      <c r="C771" s="44"/>
      <c r="D771" s="44"/>
      <c r="E771" s="44"/>
      <c r="F771" s="44"/>
      <c r="G771" s="45"/>
      <c r="H771" s="15" t="s">
        <v>8447</v>
      </c>
      <c r="I771" s="33" t="s">
        <v>8448</v>
      </c>
      <c r="J771" s="522" t="s">
        <v>8448</v>
      </c>
      <c r="K771" s="33" t="s">
        <v>8449</v>
      </c>
      <c r="L771" s="13" t="s">
        <v>6443</v>
      </c>
      <c r="M771" s="13">
        <v>1</v>
      </c>
      <c r="N771" s="14"/>
    </row>
    <row r="772" ht="18.95" customHeight="1" spans="1:14">
      <c r="A772" s="44"/>
      <c r="B772" s="44"/>
      <c r="C772" s="44"/>
      <c r="D772" s="44"/>
      <c r="E772" s="44"/>
      <c r="F772" s="44"/>
      <c r="G772" s="45"/>
      <c r="H772" s="15" t="s">
        <v>8450</v>
      </c>
      <c r="I772" s="33" t="s">
        <v>8451</v>
      </c>
      <c r="J772" s="522" t="s">
        <v>8451</v>
      </c>
      <c r="K772" s="33" t="s">
        <v>8452</v>
      </c>
      <c r="L772" s="13" t="s">
        <v>6443</v>
      </c>
      <c r="M772" s="13">
        <v>42</v>
      </c>
      <c r="N772" s="14"/>
    </row>
    <row r="773" ht="18.95" customHeight="1" spans="1:14">
      <c r="A773" s="44"/>
      <c r="B773" s="44"/>
      <c r="C773" s="44"/>
      <c r="D773" s="44"/>
      <c r="E773" s="44"/>
      <c r="F773" s="44"/>
      <c r="G773" s="45"/>
      <c r="H773" s="15" t="s">
        <v>110</v>
      </c>
      <c r="I773" s="33" t="s">
        <v>8453</v>
      </c>
      <c r="J773" s="522" t="s">
        <v>8453</v>
      </c>
      <c r="K773" s="33" t="s">
        <v>6493</v>
      </c>
      <c r="L773" s="13" t="s">
        <v>6443</v>
      </c>
      <c r="M773" s="13">
        <v>0</v>
      </c>
      <c r="N773" s="14"/>
    </row>
    <row r="774" ht="18.95" customHeight="1" spans="1:14">
      <c r="A774" s="44"/>
      <c r="B774" s="44"/>
      <c r="C774" s="44"/>
      <c r="D774" s="44"/>
      <c r="E774" s="44"/>
      <c r="F774" s="44"/>
      <c r="G774" s="45"/>
      <c r="H774" s="15" t="s">
        <v>8454</v>
      </c>
      <c r="I774" s="33" t="s">
        <v>8455</v>
      </c>
      <c r="J774" s="522" t="s">
        <v>8455</v>
      </c>
      <c r="K774" s="33" t="s">
        <v>8456</v>
      </c>
      <c r="L774" s="13" t="s">
        <v>6443</v>
      </c>
      <c r="M774" s="13">
        <v>0</v>
      </c>
      <c r="N774" s="14"/>
    </row>
    <row r="775" ht="18.95" customHeight="1" spans="1:14">
      <c r="A775" s="44"/>
      <c r="B775" s="44"/>
      <c r="C775" s="44"/>
      <c r="D775" s="44"/>
      <c r="E775" s="44"/>
      <c r="F775" s="44"/>
      <c r="G775" s="45"/>
      <c r="H775" s="15" t="s">
        <v>8457</v>
      </c>
      <c r="I775" s="33" t="s">
        <v>8458</v>
      </c>
      <c r="J775" s="522" t="s">
        <v>8458</v>
      </c>
      <c r="K775" s="33" t="s">
        <v>8459</v>
      </c>
      <c r="L775" s="13" t="s">
        <v>6443</v>
      </c>
      <c r="M775" s="13">
        <v>58</v>
      </c>
      <c r="N775" s="14"/>
    </row>
    <row r="776" ht="18.95" customHeight="1" spans="1:14">
      <c r="A776" s="44"/>
      <c r="B776" s="44"/>
      <c r="C776" s="44"/>
      <c r="D776" s="44"/>
      <c r="E776" s="44"/>
      <c r="F776" s="44"/>
      <c r="G776" s="45"/>
      <c r="H776" s="15" t="s">
        <v>8460</v>
      </c>
      <c r="I776" s="522" t="s">
        <v>8461</v>
      </c>
      <c r="J776" s="522" t="s">
        <v>8462</v>
      </c>
      <c r="K776" s="33" t="s">
        <v>8459</v>
      </c>
      <c r="L776" s="13" t="s">
        <v>6443</v>
      </c>
      <c r="M776" s="13">
        <v>58</v>
      </c>
      <c r="N776" s="14"/>
    </row>
    <row r="777" ht="18.95" customHeight="1" spans="1:14">
      <c r="A777" s="44"/>
      <c r="B777" s="44"/>
      <c r="C777" s="44"/>
      <c r="D777" s="44"/>
      <c r="E777" s="44"/>
      <c r="F777" s="44"/>
      <c r="G777" s="45"/>
      <c r="H777" s="15" t="s">
        <v>8463</v>
      </c>
      <c r="I777" s="33" t="s">
        <v>1118</v>
      </c>
      <c r="J777" s="522" t="s">
        <v>1118</v>
      </c>
      <c r="K777" s="33" t="s">
        <v>6723</v>
      </c>
      <c r="L777" s="13" t="s">
        <v>6443</v>
      </c>
      <c r="M777" s="13">
        <v>4011</v>
      </c>
      <c r="N777" s="14"/>
    </row>
    <row r="778" ht="18.95" customHeight="1" spans="1:14">
      <c r="A778" s="44"/>
      <c r="B778" s="44"/>
      <c r="C778" s="44"/>
      <c r="D778" s="44"/>
      <c r="E778" s="44"/>
      <c r="F778" s="44"/>
      <c r="G778" s="45"/>
      <c r="H778" s="15" t="s">
        <v>351</v>
      </c>
      <c r="I778" s="33" t="s">
        <v>8464</v>
      </c>
      <c r="J778" s="522" t="s">
        <v>8464</v>
      </c>
      <c r="K778" s="33" t="s">
        <v>8465</v>
      </c>
      <c r="L778" s="13" t="s">
        <v>6443</v>
      </c>
      <c r="M778" s="13">
        <v>136</v>
      </c>
      <c r="N778" s="14"/>
    </row>
    <row r="779" ht="18.95" customHeight="1" spans="1:14">
      <c r="A779" s="44"/>
      <c r="B779" s="44"/>
      <c r="C779" s="44"/>
      <c r="D779" s="44"/>
      <c r="E779" s="44"/>
      <c r="F779" s="44"/>
      <c r="G779" s="45"/>
      <c r="H779" s="15" t="s">
        <v>101</v>
      </c>
      <c r="I779" s="33" t="s">
        <v>8466</v>
      </c>
      <c r="J779" s="522" t="s">
        <v>8466</v>
      </c>
      <c r="K779" s="52" t="s">
        <v>6453</v>
      </c>
      <c r="L779" s="13" t="s">
        <v>6443</v>
      </c>
      <c r="M779" s="13">
        <v>125</v>
      </c>
      <c r="N779" s="14"/>
    </row>
    <row r="780" ht="18.95" customHeight="1" spans="1:14">
      <c r="A780" s="44"/>
      <c r="B780" s="44"/>
      <c r="C780" s="44"/>
      <c r="D780" s="44"/>
      <c r="E780" s="44"/>
      <c r="F780" s="44"/>
      <c r="G780" s="45"/>
      <c r="H780" s="15" t="s">
        <v>102</v>
      </c>
      <c r="I780" s="33" t="s">
        <v>8467</v>
      </c>
      <c r="J780" s="522" t="s">
        <v>8467</v>
      </c>
      <c r="K780" s="33" t="s">
        <v>6457</v>
      </c>
      <c r="L780" s="13" t="s">
        <v>6443</v>
      </c>
      <c r="M780" s="13">
        <v>11</v>
      </c>
      <c r="N780" s="14"/>
    </row>
    <row r="781" ht="18.95" customHeight="1" spans="1:14">
      <c r="A781" s="44"/>
      <c r="B781" s="44"/>
      <c r="C781" s="44"/>
      <c r="D781" s="44"/>
      <c r="E781" s="44"/>
      <c r="F781" s="44"/>
      <c r="G781" s="45"/>
      <c r="H781" s="15" t="s">
        <v>304</v>
      </c>
      <c r="I781" s="33" t="s">
        <v>8468</v>
      </c>
      <c r="J781" s="522" t="s">
        <v>8468</v>
      </c>
      <c r="K781" s="33" t="s">
        <v>6462</v>
      </c>
      <c r="L781" s="13" t="s">
        <v>6443</v>
      </c>
      <c r="M781" s="13">
        <v>0</v>
      </c>
      <c r="N781" s="14"/>
    </row>
    <row r="782" ht="18.95" customHeight="1" spans="1:14">
      <c r="A782" s="44"/>
      <c r="B782" s="44"/>
      <c r="C782" s="44"/>
      <c r="D782" s="44"/>
      <c r="E782" s="44"/>
      <c r="F782" s="44"/>
      <c r="G782" s="45"/>
      <c r="H782" s="15" t="s">
        <v>8469</v>
      </c>
      <c r="I782" s="33" t="s">
        <v>8470</v>
      </c>
      <c r="J782" s="522" t="s">
        <v>8470</v>
      </c>
      <c r="K782" s="33" t="s">
        <v>8471</v>
      </c>
      <c r="L782" s="13" t="s">
        <v>6443</v>
      </c>
      <c r="M782" s="13">
        <v>0</v>
      </c>
      <c r="N782" s="14"/>
    </row>
    <row r="783" ht="18.95" customHeight="1" spans="1:14">
      <c r="A783" s="44"/>
      <c r="B783" s="44"/>
      <c r="C783" s="44"/>
      <c r="D783" s="44"/>
      <c r="E783" s="44"/>
      <c r="F783" s="44"/>
      <c r="G783" s="45"/>
      <c r="H783" s="15" t="s">
        <v>848</v>
      </c>
      <c r="I783" s="33" t="s">
        <v>8472</v>
      </c>
      <c r="J783" s="522" t="s">
        <v>8472</v>
      </c>
      <c r="K783" s="33" t="s">
        <v>8473</v>
      </c>
      <c r="L783" s="13" t="s">
        <v>6443</v>
      </c>
      <c r="M783" s="13">
        <v>0</v>
      </c>
      <c r="N783" s="14"/>
    </row>
    <row r="784" ht="18.95" customHeight="1" spans="1:14">
      <c r="A784" s="44"/>
      <c r="B784" s="44"/>
      <c r="C784" s="44"/>
      <c r="D784" s="44"/>
      <c r="E784" s="44"/>
      <c r="F784" s="44"/>
      <c r="G784" s="45"/>
      <c r="H784" s="15" t="s">
        <v>8474</v>
      </c>
      <c r="I784" s="33" t="s">
        <v>8475</v>
      </c>
      <c r="J784" s="522" t="s">
        <v>8475</v>
      </c>
      <c r="K784" s="33" t="s">
        <v>8476</v>
      </c>
      <c r="L784" s="13" t="s">
        <v>6443</v>
      </c>
      <c r="M784" s="13">
        <v>0</v>
      </c>
      <c r="N784" s="14"/>
    </row>
    <row r="785" ht="18.95" customHeight="1" spans="1:14">
      <c r="A785" s="44"/>
      <c r="B785" s="44"/>
      <c r="C785" s="44"/>
      <c r="D785" s="44"/>
      <c r="E785" s="44"/>
      <c r="F785" s="44"/>
      <c r="G785" s="45"/>
      <c r="H785" s="15" t="s">
        <v>8477</v>
      </c>
      <c r="I785" s="33" t="s">
        <v>8478</v>
      </c>
      <c r="J785" s="522" t="s">
        <v>8478</v>
      </c>
      <c r="K785" s="33" t="s">
        <v>8479</v>
      </c>
      <c r="L785" s="13" t="s">
        <v>6443</v>
      </c>
      <c r="M785" s="13">
        <v>0</v>
      </c>
      <c r="N785" s="14"/>
    </row>
    <row r="786" ht="18.95" customHeight="1" spans="1:14">
      <c r="A786" s="44"/>
      <c r="B786" s="44"/>
      <c r="C786" s="44"/>
      <c r="D786" s="44"/>
      <c r="E786" s="44"/>
      <c r="F786" s="44"/>
      <c r="G786" s="45"/>
      <c r="H786" s="15" t="s">
        <v>8480</v>
      </c>
      <c r="I786" s="33" t="s">
        <v>8481</v>
      </c>
      <c r="J786" s="522" t="s">
        <v>8481</v>
      </c>
      <c r="K786" s="33" t="s">
        <v>8482</v>
      </c>
      <c r="L786" s="13" t="s">
        <v>6443</v>
      </c>
      <c r="M786" s="13">
        <v>0</v>
      </c>
      <c r="N786" s="14"/>
    </row>
    <row r="787" ht="18.95" customHeight="1" spans="1:14">
      <c r="A787" s="44"/>
      <c r="B787" s="44"/>
      <c r="C787" s="44"/>
      <c r="D787" s="44"/>
      <c r="E787" s="44"/>
      <c r="F787" s="44"/>
      <c r="G787" s="45"/>
      <c r="H787" s="15" t="s">
        <v>352</v>
      </c>
      <c r="I787" s="33" t="s">
        <v>8483</v>
      </c>
      <c r="J787" s="522" t="s">
        <v>8483</v>
      </c>
      <c r="K787" s="33" t="s">
        <v>8484</v>
      </c>
      <c r="L787" s="13" t="s">
        <v>6443</v>
      </c>
      <c r="M787" s="13">
        <v>114</v>
      </c>
      <c r="N787" s="14"/>
    </row>
    <row r="788" ht="18.95" customHeight="1" spans="1:14">
      <c r="A788" s="44"/>
      <c r="B788" s="44"/>
      <c r="C788" s="44"/>
      <c r="D788" s="44"/>
      <c r="E788" s="44"/>
      <c r="F788" s="44"/>
      <c r="G788" s="45"/>
      <c r="H788" s="15" t="s">
        <v>353</v>
      </c>
      <c r="I788" s="33" t="s">
        <v>8485</v>
      </c>
      <c r="J788" s="522" t="s">
        <v>8485</v>
      </c>
      <c r="K788" s="33" t="s">
        <v>8486</v>
      </c>
      <c r="L788" s="13" t="s">
        <v>6443</v>
      </c>
      <c r="M788" s="13">
        <v>0</v>
      </c>
      <c r="N788" s="14"/>
    </row>
    <row r="789" ht="18.95" customHeight="1" spans="1:14">
      <c r="A789" s="44"/>
      <c r="B789" s="44"/>
      <c r="C789" s="44"/>
      <c r="D789" s="44"/>
      <c r="E789" s="44"/>
      <c r="F789" s="44"/>
      <c r="G789" s="45"/>
      <c r="H789" s="15" t="s">
        <v>8487</v>
      </c>
      <c r="I789" s="33" t="s">
        <v>8488</v>
      </c>
      <c r="J789" s="522" t="s">
        <v>8488</v>
      </c>
      <c r="K789" s="33" t="s">
        <v>8489</v>
      </c>
      <c r="L789" s="13" t="s">
        <v>6443</v>
      </c>
      <c r="M789" s="13">
        <v>0</v>
      </c>
      <c r="N789" s="14"/>
    </row>
    <row r="790" ht="18.95" customHeight="1" spans="1:14">
      <c r="A790" s="44"/>
      <c r="B790" s="44"/>
      <c r="C790" s="44"/>
      <c r="D790" s="44"/>
      <c r="E790" s="44"/>
      <c r="F790" s="44"/>
      <c r="G790" s="45"/>
      <c r="H790" s="15" t="s">
        <v>8490</v>
      </c>
      <c r="I790" s="33" t="s">
        <v>8491</v>
      </c>
      <c r="J790" s="522" t="s">
        <v>8491</v>
      </c>
      <c r="K790" s="33" t="s">
        <v>8492</v>
      </c>
      <c r="L790" s="13" t="s">
        <v>6443</v>
      </c>
      <c r="M790" s="13">
        <v>114</v>
      </c>
      <c r="N790" s="14"/>
    </row>
    <row r="791" ht="18.95" customHeight="1" spans="1:14">
      <c r="A791" s="44"/>
      <c r="B791" s="44"/>
      <c r="C791" s="44"/>
      <c r="D791" s="44"/>
      <c r="E791" s="44"/>
      <c r="F791" s="44"/>
      <c r="G791" s="45"/>
      <c r="H791" s="15" t="s">
        <v>354</v>
      </c>
      <c r="I791" s="33" t="s">
        <v>8493</v>
      </c>
      <c r="J791" s="522" t="s">
        <v>8493</v>
      </c>
      <c r="K791" s="33" t="s">
        <v>8494</v>
      </c>
      <c r="L791" s="13" t="s">
        <v>6443</v>
      </c>
      <c r="M791" s="13">
        <v>90</v>
      </c>
      <c r="N791" s="14"/>
    </row>
    <row r="792" ht="18.95" customHeight="1" spans="1:14">
      <c r="A792" s="44"/>
      <c r="B792" s="44"/>
      <c r="C792" s="44"/>
      <c r="D792" s="44"/>
      <c r="E792" s="44"/>
      <c r="F792" s="44"/>
      <c r="G792" s="45"/>
      <c r="H792" s="15" t="s">
        <v>8495</v>
      </c>
      <c r="I792" s="33" t="s">
        <v>8496</v>
      </c>
      <c r="J792" s="522" t="s">
        <v>8496</v>
      </c>
      <c r="K792" s="33" t="s">
        <v>8497</v>
      </c>
      <c r="L792" s="13" t="s">
        <v>6443</v>
      </c>
      <c r="M792" s="13">
        <v>0</v>
      </c>
      <c r="N792" s="14"/>
    </row>
    <row r="793" ht="18.95" customHeight="1" spans="1:14">
      <c r="A793" s="44"/>
      <c r="B793" s="44"/>
      <c r="C793" s="44"/>
      <c r="D793" s="44"/>
      <c r="E793" s="44"/>
      <c r="F793" s="44"/>
      <c r="G793" s="45"/>
      <c r="H793" s="15" t="s">
        <v>355</v>
      </c>
      <c r="I793" s="33" t="s">
        <v>8498</v>
      </c>
      <c r="J793" s="522" t="s">
        <v>8498</v>
      </c>
      <c r="K793" s="33" t="s">
        <v>8499</v>
      </c>
      <c r="L793" s="13" t="s">
        <v>6443</v>
      </c>
      <c r="M793" s="13">
        <v>0</v>
      </c>
      <c r="N793" s="14"/>
    </row>
    <row r="794" ht="18.95" customHeight="1" spans="1:14">
      <c r="A794" s="44"/>
      <c r="B794" s="44"/>
      <c r="C794" s="44"/>
      <c r="D794" s="44"/>
      <c r="E794" s="44"/>
      <c r="F794" s="44"/>
      <c r="G794" s="45"/>
      <c r="H794" s="15" t="s">
        <v>8500</v>
      </c>
      <c r="I794" s="33" t="s">
        <v>8501</v>
      </c>
      <c r="J794" s="522" t="s">
        <v>8501</v>
      </c>
      <c r="K794" s="33" t="s">
        <v>8502</v>
      </c>
      <c r="L794" s="13" t="s">
        <v>6443</v>
      </c>
      <c r="M794" s="13">
        <v>0</v>
      </c>
      <c r="N794" s="14"/>
    </row>
    <row r="795" ht="18.95" customHeight="1" spans="1:14">
      <c r="A795" s="44"/>
      <c r="B795" s="44"/>
      <c r="C795" s="44"/>
      <c r="D795" s="44"/>
      <c r="E795" s="44"/>
      <c r="F795" s="44"/>
      <c r="G795" s="45"/>
      <c r="H795" s="15" t="s">
        <v>8503</v>
      </c>
      <c r="I795" s="33" t="s">
        <v>8504</v>
      </c>
      <c r="J795" s="522" t="s">
        <v>8504</v>
      </c>
      <c r="K795" s="33" t="s">
        <v>8505</v>
      </c>
      <c r="L795" s="13" t="s">
        <v>6443</v>
      </c>
      <c r="M795" s="13">
        <v>40</v>
      </c>
      <c r="N795" s="14"/>
    </row>
    <row r="796" ht="18.95" customHeight="1" spans="1:14">
      <c r="A796" s="44"/>
      <c r="B796" s="44"/>
      <c r="C796" s="44"/>
      <c r="D796" s="44"/>
      <c r="E796" s="44"/>
      <c r="F796" s="44"/>
      <c r="G796" s="45"/>
      <c r="H796" s="15" t="s">
        <v>8506</v>
      </c>
      <c r="I796" s="33" t="s">
        <v>8507</v>
      </c>
      <c r="J796" s="522" t="s">
        <v>8507</v>
      </c>
      <c r="K796" s="33" t="s">
        <v>8508</v>
      </c>
      <c r="L796" s="13" t="s">
        <v>6443</v>
      </c>
      <c r="M796" s="13">
        <v>0</v>
      </c>
      <c r="N796" s="14"/>
    </row>
    <row r="797" ht="18.95" customHeight="1" spans="1:14">
      <c r="A797" s="44"/>
      <c r="B797" s="44"/>
      <c r="C797" s="44"/>
      <c r="D797" s="44"/>
      <c r="E797" s="44"/>
      <c r="F797" s="44"/>
      <c r="G797" s="45"/>
      <c r="H797" s="15" t="s">
        <v>8509</v>
      </c>
      <c r="I797" s="33" t="s">
        <v>8510</v>
      </c>
      <c r="J797" s="522" t="s">
        <v>8510</v>
      </c>
      <c r="K797" s="33" t="s">
        <v>8511</v>
      </c>
      <c r="L797" s="13" t="s">
        <v>6443</v>
      </c>
      <c r="M797" s="13">
        <v>0</v>
      </c>
      <c r="N797" s="14"/>
    </row>
    <row r="798" ht="18.95" customHeight="1" spans="1:14">
      <c r="A798" s="44"/>
      <c r="B798" s="44"/>
      <c r="C798" s="44"/>
      <c r="D798" s="44"/>
      <c r="E798" s="44"/>
      <c r="F798" s="44"/>
      <c r="G798" s="45"/>
      <c r="H798" s="15" t="s">
        <v>8512</v>
      </c>
      <c r="I798" s="33" t="s">
        <v>8513</v>
      </c>
      <c r="J798" s="522" t="s">
        <v>8513</v>
      </c>
      <c r="K798" s="33" t="s">
        <v>8514</v>
      </c>
      <c r="L798" s="13" t="s">
        <v>6443</v>
      </c>
      <c r="M798" s="13">
        <v>50</v>
      </c>
      <c r="N798" s="14"/>
    </row>
    <row r="799" ht="18.95" customHeight="1" spans="1:14">
      <c r="A799" s="44"/>
      <c r="B799" s="44"/>
      <c r="C799" s="44"/>
      <c r="D799" s="44"/>
      <c r="E799" s="44"/>
      <c r="F799" s="44"/>
      <c r="G799" s="45"/>
      <c r="H799" s="15" t="s">
        <v>8515</v>
      </c>
      <c r="I799" s="33" t="s">
        <v>8516</v>
      </c>
      <c r="J799" s="522" t="s">
        <v>8516</v>
      </c>
      <c r="K799" s="33" t="s">
        <v>8517</v>
      </c>
      <c r="L799" s="13" t="s">
        <v>6443</v>
      </c>
      <c r="M799" s="13">
        <v>0</v>
      </c>
      <c r="N799" s="14"/>
    </row>
    <row r="800" ht="18.95" customHeight="1" spans="1:14">
      <c r="A800" s="44"/>
      <c r="B800" s="44"/>
      <c r="C800" s="44"/>
      <c r="D800" s="44"/>
      <c r="E800" s="44"/>
      <c r="F800" s="44"/>
      <c r="G800" s="45"/>
      <c r="H800" s="15" t="s">
        <v>356</v>
      </c>
      <c r="I800" s="33" t="s">
        <v>8518</v>
      </c>
      <c r="J800" s="522" t="s">
        <v>8518</v>
      </c>
      <c r="K800" s="33" t="s">
        <v>8519</v>
      </c>
      <c r="L800" s="13" t="s">
        <v>6443</v>
      </c>
      <c r="M800" s="13">
        <v>2242</v>
      </c>
      <c r="N800" s="14"/>
    </row>
    <row r="801" ht="18.95" customHeight="1" spans="1:14">
      <c r="A801" s="44"/>
      <c r="B801" s="44"/>
      <c r="C801" s="44"/>
      <c r="D801" s="44"/>
      <c r="E801" s="44"/>
      <c r="F801" s="44"/>
      <c r="G801" s="45"/>
      <c r="H801" s="15" t="s">
        <v>357</v>
      </c>
      <c r="I801" s="522" t="s">
        <v>8520</v>
      </c>
      <c r="J801" s="522" t="s">
        <v>8520</v>
      </c>
      <c r="K801" s="33" t="s">
        <v>8521</v>
      </c>
      <c r="L801" s="13" t="s">
        <v>6443</v>
      </c>
      <c r="M801" s="13">
        <v>2064</v>
      </c>
      <c r="N801" s="14"/>
    </row>
    <row r="802" ht="18.95" customHeight="1" spans="1:14">
      <c r="A802" s="44"/>
      <c r="B802" s="44"/>
      <c r="C802" s="44"/>
      <c r="D802" s="44"/>
      <c r="E802" s="44"/>
      <c r="F802" s="44"/>
      <c r="G802" s="45"/>
      <c r="H802" s="15" t="s">
        <v>358</v>
      </c>
      <c r="I802" s="33" t="s">
        <v>8522</v>
      </c>
      <c r="J802" s="522" t="s">
        <v>8522</v>
      </c>
      <c r="K802" s="33" t="s">
        <v>8523</v>
      </c>
      <c r="L802" s="13" t="s">
        <v>6443</v>
      </c>
      <c r="M802" s="13">
        <v>178</v>
      </c>
      <c r="N802" s="14"/>
    </row>
    <row r="803" ht="18.95" customHeight="1" spans="1:14">
      <c r="A803" s="44"/>
      <c r="B803" s="44"/>
      <c r="C803" s="44"/>
      <c r="D803" s="44"/>
      <c r="E803" s="44"/>
      <c r="F803" s="44"/>
      <c r="G803" s="45"/>
      <c r="H803" s="15" t="s">
        <v>8524</v>
      </c>
      <c r="I803" s="33" t="s">
        <v>8525</v>
      </c>
      <c r="J803" s="522" t="s">
        <v>8525</v>
      </c>
      <c r="K803" s="33" t="s">
        <v>8526</v>
      </c>
      <c r="L803" s="13" t="s">
        <v>6443</v>
      </c>
      <c r="M803" s="13">
        <v>0</v>
      </c>
      <c r="N803" s="14"/>
    </row>
    <row r="804" ht="18.95" customHeight="1" spans="1:14">
      <c r="A804" s="44"/>
      <c r="B804" s="44"/>
      <c r="C804" s="44"/>
      <c r="D804" s="44"/>
      <c r="E804" s="44"/>
      <c r="F804" s="44"/>
      <c r="G804" s="45"/>
      <c r="H804" s="15" t="s">
        <v>8527</v>
      </c>
      <c r="I804" s="33" t="s">
        <v>8528</v>
      </c>
      <c r="J804" s="522" t="s">
        <v>8528</v>
      </c>
      <c r="K804" s="33" t="s">
        <v>8529</v>
      </c>
      <c r="L804" s="13" t="s">
        <v>6443</v>
      </c>
      <c r="M804" s="13">
        <v>0</v>
      </c>
      <c r="N804" s="14"/>
    </row>
    <row r="805" ht="18.95" customHeight="1" spans="1:14">
      <c r="A805" s="44"/>
      <c r="B805" s="44"/>
      <c r="C805" s="44"/>
      <c r="D805" s="44"/>
      <c r="E805" s="44"/>
      <c r="F805" s="44"/>
      <c r="G805" s="45"/>
      <c r="H805" s="15"/>
      <c r="I805" s="522" t="s">
        <v>8530</v>
      </c>
      <c r="J805" s="522" t="s">
        <v>8531</v>
      </c>
      <c r="K805" s="33" t="s">
        <v>8532</v>
      </c>
      <c r="L805" s="13" t="s">
        <v>6443</v>
      </c>
      <c r="M805" s="13">
        <v>0</v>
      </c>
      <c r="N805" s="14"/>
    </row>
    <row r="806" ht="18.95" customHeight="1" spans="1:14">
      <c r="A806" s="44"/>
      <c r="B806" s="44"/>
      <c r="C806" s="44"/>
      <c r="D806" s="44"/>
      <c r="E806" s="44"/>
      <c r="F806" s="44"/>
      <c r="G806" s="45"/>
      <c r="H806" s="15" t="s">
        <v>359</v>
      </c>
      <c r="I806" s="33" t="s">
        <v>8530</v>
      </c>
      <c r="J806" s="522" t="s">
        <v>8530</v>
      </c>
      <c r="K806" s="33" t="s">
        <v>8533</v>
      </c>
      <c r="L806" s="13" t="s">
        <v>6443</v>
      </c>
      <c r="M806" s="13">
        <v>0</v>
      </c>
      <c r="N806" s="14"/>
    </row>
    <row r="807" ht="18.95" customHeight="1" spans="1:14">
      <c r="A807" s="44"/>
      <c r="B807" s="44"/>
      <c r="C807" s="44"/>
      <c r="D807" s="44"/>
      <c r="E807" s="44"/>
      <c r="F807" s="44"/>
      <c r="G807" s="45"/>
      <c r="H807" s="15" t="s">
        <v>360</v>
      </c>
      <c r="I807" s="33" t="s">
        <v>8534</v>
      </c>
      <c r="J807" s="522" t="s">
        <v>8534</v>
      </c>
      <c r="K807" s="33" t="s">
        <v>8535</v>
      </c>
      <c r="L807" s="13" t="s">
        <v>6443</v>
      </c>
      <c r="M807" s="13">
        <v>505</v>
      </c>
      <c r="N807" s="14"/>
    </row>
    <row r="808" ht="18.95" customHeight="1" spans="1:14">
      <c r="A808" s="44"/>
      <c r="B808" s="44"/>
      <c r="C808" s="44"/>
      <c r="D808" s="44"/>
      <c r="E808" s="44"/>
      <c r="F808" s="44"/>
      <c r="G808" s="45"/>
      <c r="H808" s="15" t="s">
        <v>361</v>
      </c>
      <c r="I808" s="33" t="s">
        <v>8536</v>
      </c>
      <c r="J808" s="522" t="s">
        <v>8536</v>
      </c>
      <c r="K808" s="33" t="s">
        <v>8537</v>
      </c>
      <c r="L808" s="13" t="s">
        <v>6443</v>
      </c>
      <c r="M808" s="13">
        <v>331</v>
      </c>
      <c r="N808" s="14"/>
    </row>
    <row r="809" ht="18.95" customHeight="1" spans="1:14">
      <c r="A809" s="44"/>
      <c r="B809" s="44"/>
      <c r="C809" s="44"/>
      <c r="D809" s="44"/>
      <c r="E809" s="44"/>
      <c r="F809" s="44"/>
      <c r="G809" s="45"/>
      <c r="H809" s="15" t="s">
        <v>8538</v>
      </c>
      <c r="I809" s="33" t="s">
        <v>8539</v>
      </c>
      <c r="J809" s="522" t="s">
        <v>8539</v>
      </c>
      <c r="K809" s="33" t="s">
        <v>8540</v>
      </c>
      <c r="L809" s="13" t="s">
        <v>6443</v>
      </c>
      <c r="M809" s="13">
        <v>14</v>
      </c>
      <c r="N809" s="14"/>
    </row>
    <row r="810" ht="18.95" customHeight="1" spans="1:14">
      <c r="A810" s="44"/>
      <c r="B810" s="44"/>
      <c r="C810" s="44"/>
      <c r="D810" s="44"/>
      <c r="E810" s="44"/>
      <c r="F810" s="44"/>
      <c r="G810" s="45"/>
      <c r="H810" s="15" t="s">
        <v>8541</v>
      </c>
      <c r="I810" s="33" t="s">
        <v>8542</v>
      </c>
      <c r="J810" s="522" t="s">
        <v>8542</v>
      </c>
      <c r="K810" s="33" t="s">
        <v>8543</v>
      </c>
      <c r="L810" s="13" t="s">
        <v>6443</v>
      </c>
      <c r="M810" s="13">
        <v>30</v>
      </c>
      <c r="N810" s="14"/>
    </row>
    <row r="811" ht="18.95" customHeight="1" spans="1:14">
      <c r="A811" s="44"/>
      <c r="B811" s="44"/>
      <c r="C811" s="44"/>
      <c r="D811" s="44"/>
      <c r="E811" s="44"/>
      <c r="F811" s="44"/>
      <c r="G811" s="45"/>
      <c r="H811" s="15" t="s">
        <v>362</v>
      </c>
      <c r="I811" s="33" t="s">
        <v>8544</v>
      </c>
      <c r="J811" s="522" t="s">
        <v>8544</v>
      </c>
      <c r="K811" s="33" t="s">
        <v>8545</v>
      </c>
      <c r="L811" s="13" t="s">
        <v>6443</v>
      </c>
      <c r="M811" s="13">
        <v>130</v>
      </c>
      <c r="N811" s="14"/>
    </row>
    <row r="812" ht="18.95" customHeight="1" spans="1:14">
      <c r="A812" s="44"/>
      <c r="B812" s="44"/>
      <c r="C812" s="44"/>
      <c r="D812" s="44"/>
      <c r="E812" s="44"/>
      <c r="F812" s="44"/>
      <c r="G812" s="45"/>
      <c r="H812" s="15" t="s">
        <v>8546</v>
      </c>
      <c r="I812" s="33" t="s">
        <v>8547</v>
      </c>
      <c r="J812" s="522" t="s">
        <v>8547</v>
      </c>
      <c r="K812" s="33" t="s">
        <v>8548</v>
      </c>
      <c r="L812" s="13" t="s">
        <v>6443</v>
      </c>
      <c r="M812" s="13">
        <v>0</v>
      </c>
      <c r="N812" s="14"/>
    </row>
    <row r="813" ht="18.95" customHeight="1" spans="1:14">
      <c r="A813" s="44"/>
      <c r="B813" s="44"/>
      <c r="C813" s="44"/>
      <c r="D813" s="44"/>
      <c r="E813" s="44"/>
      <c r="F813" s="44"/>
      <c r="G813" s="45"/>
      <c r="H813" s="15" t="s">
        <v>8549</v>
      </c>
      <c r="I813" s="33" t="s">
        <v>8550</v>
      </c>
      <c r="J813" s="522" t="s">
        <v>8550</v>
      </c>
      <c r="K813" s="33" t="s">
        <v>8551</v>
      </c>
      <c r="L813" s="13" t="s">
        <v>6443</v>
      </c>
      <c r="M813" s="13">
        <v>920</v>
      </c>
      <c r="N813" s="14"/>
    </row>
    <row r="814" ht="18.95" customHeight="1" spans="1:14">
      <c r="A814" s="44"/>
      <c r="B814" s="44"/>
      <c r="C814" s="44"/>
      <c r="D814" s="44"/>
      <c r="E814" s="44"/>
      <c r="F814" s="44"/>
      <c r="G814" s="45"/>
      <c r="H814" s="15" t="s">
        <v>364</v>
      </c>
      <c r="I814" s="33" t="s">
        <v>8552</v>
      </c>
      <c r="J814" s="522" t="s">
        <v>8552</v>
      </c>
      <c r="K814" s="33" t="s">
        <v>8553</v>
      </c>
      <c r="L814" s="13" t="s">
        <v>6443</v>
      </c>
      <c r="M814" s="13">
        <v>659</v>
      </c>
      <c r="N814" s="14"/>
    </row>
    <row r="815" ht="18.95" customHeight="1" spans="1:14">
      <c r="A815" s="44"/>
      <c r="B815" s="44"/>
      <c r="C815" s="44"/>
      <c r="D815" s="44"/>
      <c r="E815" s="44"/>
      <c r="F815" s="44"/>
      <c r="G815" s="45"/>
      <c r="H815" s="15" t="s">
        <v>8554</v>
      </c>
      <c r="I815" s="33" t="s">
        <v>8555</v>
      </c>
      <c r="J815" s="522" t="s">
        <v>8555</v>
      </c>
      <c r="K815" s="33" t="s">
        <v>8556</v>
      </c>
      <c r="L815" s="13" t="s">
        <v>6443</v>
      </c>
      <c r="M815" s="13">
        <v>0</v>
      </c>
      <c r="N815" s="14"/>
    </row>
    <row r="816" ht="18.95" customHeight="1" spans="1:14">
      <c r="A816" s="44"/>
      <c r="B816" s="44"/>
      <c r="C816" s="44"/>
      <c r="D816" s="44"/>
      <c r="E816" s="44"/>
      <c r="F816" s="44"/>
      <c r="G816" s="45"/>
      <c r="H816" s="15" t="s">
        <v>8557</v>
      </c>
      <c r="I816" s="33" t="s">
        <v>8558</v>
      </c>
      <c r="J816" s="522" t="s">
        <v>8558</v>
      </c>
      <c r="K816" s="33" t="s">
        <v>8559</v>
      </c>
      <c r="L816" s="13" t="s">
        <v>6443</v>
      </c>
      <c r="M816" s="13">
        <v>0</v>
      </c>
      <c r="N816" s="14"/>
    </row>
    <row r="817" ht="18.95" customHeight="1" spans="1:14">
      <c r="A817" s="44"/>
      <c r="B817" s="44"/>
      <c r="C817" s="44"/>
      <c r="D817" s="44"/>
      <c r="E817" s="44"/>
      <c r="F817" s="44"/>
      <c r="G817" s="45"/>
      <c r="H817" s="15" t="s">
        <v>850</v>
      </c>
      <c r="I817" s="33" t="s">
        <v>8560</v>
      </c>
      <c r="J817" s="522" t="s">
        <v>8560</v>
      </c>
      <c r="K817" s="33" t="s">
        <v>8561</v>
      </c>
      <c r="L817" s="13" t="s">
        <v>6443</v>
      </c>
      <c r="M817" s="13">
        <v>0</v>
      </c>
      <c r="N817" s="14"/>
    </row>
    <row r="818" ht="18.95" customHeight="1" spans="1:14">
      <c r="A818" s="44"/>
      <c r="B818" s="44"/>
      <c r="C818" s="44"/>
      <c r="D818" s="44"/>
      <c r="E818" s="44"/>
      <c r="F818" s="44"/>
      <c r="G818" s="45"/>
      <c r="H818" s="15" t="s">
        <v>8562</v>
      </c>
      <c r="I818" s="33" t="s">
        <v>8563</v>
      </c>
      <c r="J818" s="522" t="s">
        <v>8563</v>
      </c>
      <c r="K818" s="33" t="s">
        <v>8564</v>
      </c>
      <c r="L818" s="13" t="s">
        <v>6443</v>
      </c>
      <c r="M818" s="13">
        <v>261</v>
      </c>
      <c r="N818" s="14"/>
    </row>
    <row r="819" ht="18.95" customHeight="1" spans="1:14">
      <c r="A819" s="44"/>
      <c r="B819" s="44"/>
      <c r="C819" s="44"/>
      <c r="D819" s="44"/>
      <c r="E819" s="44"/>
      <c r="F819" s="44"/>
      <c r="G819" s="45"/>
      <c r="H819" s="15" t="s">
        <v>8565</v>
      </c>
      <c r="I819" s="33" t="s">
        <v>8566</v>
      </c>
      <c r="J819" s="522" t="s">
        <v>8566</v>
      </c>
      <c r="K819" s="33" t="s">
        <v>8567</v>
      </c>
      <c r="L819" s="13" t="s">
        <v>6443</v>
      </c>
      <c r="M819" s="13">
        <v>0</v>
      </c>
      <c r="N819" s="14"/>
    </row>
    <row r="820" ht="18.95" customHeight="1" spans="1:14">
      <c r="A820" s="44"/>
      <c r="B820" s="44"/>
      <c r="C820" s="44"/>
      <c r="D820" s="44"/>
      <c r="E820" s="44"/>
      <c r="F820" s="44"/>
      <c r="G820" s="45"/>
      <c r="H820" s="15" t="s">
        <v>8568</v>
      </c>
      <c r="I820" s="33" t="s">
        <v>8569</v>
      </c>
      <c r="J820" s="522" t="s">
        <v>8569</v>
      </c>
      <c r="K820" s="33" t="s">
        <v>8570</v>
      </c>
      <c r="L820" s="13" t="s">
        <v>6443</v>
      </c>
      <c r="M820" s="13">
        <v>0</v>
      </c>
      <c r="N820" s="14"/>
    </row>
    <row r="821" ht="18.95" customHeight="1" spans="1:14">
      <c r="A821" s="44"/>
      <c r="B821" s="44"/>
      <c r="C821" s="44"/>
      <c r="D821" s="44"/>
      <c r="E821" s="44"/>
      <c r="F821" s="44"/>
      <c r="G821" s="45"/>
      <c r="H821" s="15" t="s">
        <v>8571</v>
      </c>
      <c r="I821" s="33" t="s">
        <v>8572</v>
      </c>
      <c r="J821" s="522" t="s">
        <v>8572</v>
      </c>
      <c r="K821" s="33" t="s">
        <v>8573</v>
      </c>
      <c r="L821" s="13" t="s">
        <v>6443</v>
      </c>
      <c r="M821" s="13">
        <v>0</v>
      </c>
      <c r="N821" s="14"/>
    </row>
    <row r="822" ht="18.95" customHeight="1" spans="1:14">
      <c r="A822" s="44"/>
      <c r="B822" s="44"/>
      <c r="C822" s="44"/>
      <c r="D822" s="44"/>
      <c r="E822" s="44"/>
      <c r="F822" s="44"/>
      <c r="G822" s="45"/>
      <c r="H822" s="15" t="s">
        <v>8574</v>
      </c>
      <c r="I822" s="33" t="s">
        <v>8575</v>
      </c>
      <c r="J822" s="522" t="s">
        <v>8575</v>
      </c>
      <c r="K822" s="33" t="s">
        <v>8576</v>
      </c>
      <c r="L822" s="13" t="s">
        <v>6443</v>
      </c>
      <c r="M822" s="13">
        <v>0</v>
      </c>
      <c r="N822" s="14"/>
    </row>
    <row r="823" ht="18.95" customHeight="1" spans="1:14">
      <c r="A823" s="44"/>
      <c r="B823" s="44"/>
      <c r="C823" s="44"/>
      <c r="D823" s="44"/>
      <c r="E823" s="44"/>
      <c r="F823" s="44"/>
      <c r="G823" s="45"/>
      <c r="H823" s="15" t="s">
        <v>8577</v>
      </c>
      <c r="I823" s="33" t="s">
        <v>8578</v>
      </c>
      <c r="J823" s="522" t="s">
        <v>8578</v>
      </c>
      <c r="K823" s="33" t="s">
        <v>8579</v>
      </c>
      <c r="L823" s="13" t="s">
        <v>6443</v>
      </c>
      <c r="M823" s="13">
        <v>0</v>
      </c>
      <c r="N823" s="14"/>
    </row>
    <row r="824" ht="18.95" customHeight="1" spans="1:14">
      <c r="A824" s="44"/>
      <c r="B824" s="44"/>
      <c r="C824" s="44"/>
      <c r="D824" s="44"/>
      <c r="E824" s="44"/>
      <c r="F824" s="44"/>
      <c r="G824" s="45"/>
      <c r="H824" s="15" t="s">
        <v>8580</v>
      </c>
      <c r="I824" s="33" t="s">
        <v>8581</v>
      </c>
      <c r="J824" s="522" t="s">
        <v>8581</v>
      </c>
      <c r="K824" s="33" t="s">
        <v>8582</v>
      </c>
      <c r="L824" s="13" t="s">
        <v>6443</v>
      </c>
      <c r="M824" s="13">
        <v>0</v>
      </c>
      <c r="N824" s="14"/>
    </row>
    <row r="825" ht="18.95" customHeight="1" spans="1:14">
      <c r="A825" s="44"/>
      <c r="B825" s="44"/>
      <c r="C825" s="44"/>
      <c r="D825" s="44"/>
      <c r="E825" s="44"/>
      <c r="F825" s="44"/>
      <c r="G825" s="45"/>
      <c r="H825" s="15" t="s">
        <v>8583</v>
      </c>
      <c r="I825" s="33" t="s">
        <v>8584</v>
      </c>
      <c r="J825" s="522" t="s">
        <v>8584</v>
      </c>
      <c r="K825" s="33" t="s">
        <v>8585</v>
      </c>
      <c r="L825" s="13" t="s">
        <v>6443</v>
      </c>
      <c r="M825" s="13">
        <v>0</v>
      </c>
      <c r="N825" s="14"/>
    </row>
    <row r="826" ht="18.95" customHeight="1" spans="1:14">
      <c r="A826" s="44"/>
      <c r="B826" s="44"/>
      <c r="C826" s="44"/>
      <c r="D826" s="44"/>
      <c r="E826" s="44"/>
      <c r="F826" s="44"/>
      <c r="G826" s="45"/>
      <c r="H826" s="15" t="s">
        <v>851</v>
      </c>
      <c r="I826" s="33" t="s">
        <v>8586</v>
      </c>
      <c r="J826" s="522" t="s">
        <v>8586</v>
      </c>
      <c r="K826" s="33" t="s">
        <v>8587</v>
      </c>
      <c r="L826" s="13" t="s">
        <v>6443</v>
      </c>
      <c r="M826" s="13">
        <v>0</v>
      </c>
      <c r="N826" s="14"/>
    </row>
    <row r="827" ht="18.95" customHeight="1" spans="1:14">
      <c r="A827" s="44"/>
      <c r="B827" s="44"/>
      <c r="C827" s="44"/>
      <c r="D827" s="44"/>
      <c r="E827" s="44"/>
      <c r="F827" s="44"/>
      <c r="G827" s="45"/>
      <c r="H827" s="15" t="s">
        <v>8588</v>
      </c>
      <c r="I827" s="33" t="s">
        <v>8589</v>
      </c>
      <c r="J827" s="522" t="s">
        <v>8589</v>
      </c>
      <c r="K827" s="33" t="s">
        <v>8590</v>
      </c>
      <c r="L827" s="13" t="s">
        <v>6443</v>
      </c>
      <c r="M827" s="13">
        <v>4</v>
      </c>
      <c r="N827" s="14"/>
    </row>
    <row r="828" ht="18.95" customHeight="1" spans="1:14">
      <c r="A828" s="44"/>
      <c r="B828" s="44"/>
      <c r="C828" s="44"/>
      <c r="D828" s="44"/>
      <c r="E828" s="44"/>
      <c r="F828" s="44"/>
      <c r="G828" s="45"/>
      <c r="H828" s="15" t="s">
        <v>8591</v>
      </c>
      <c r="I828" s="33" t="s">
        <v>8592</v>
      </c>
      <c r="J828" s="522" t="s">
        <v>8592</v>
      </c>
      <c r="K828" s="33" t="s">
        <v>8593</v>
      </c>
      <c r="L828" s="13" t="s">
        <v>6443</v>
      </c>
      <c r="M828" s="13">
        <v>0</v>
      </c>
      <c r="N828" s="14"/>
    </row>
    <row r="829" ht="18.95" customHeight="1" spans="1:14">
      <c r="A829" s="44"/>
      <c r="B829" s="44"/>
      <c r="C829" s="44"/>
      <c r="D829" s="44"/>
      <c r="E829" s="44"/>
      <c r="F829" s="44"/>
      <c r="G829" s="45"/>
      <c r="H829" s="15" t="s">
        <v>8594</v>
      </c>
      <c r="I829" s="33" t="s">
        <v>8595</v>
      </c>
      <c r="J829" s="522" t="s">
        <v>8595</v>
      </c>
      <c r="K829" s="33" t="s">
        <v>8596</v>
      </c>
      <c r="L829" s="13" t="s">
        <v>6443</v>
      </c>
      <c r="M829" s="13">
        <v>0</v>
      </c>
      <c r="N829" s="14"/>
    </row>
    <row r="830" ht="18.95" customHeight="1" spans="1:14">
      <c r="A830" s="44"/>
      <c r="B830" s="44"/>
      <c r="C830" s="44"/>
      <c r="D830" s="44"/>
      <c r="E830" s="44"/>
      <c r="F830" s="44"/>
      <c r="G830" s="45"/>
      <c r="H830" s="15" t="s">
        <v>8597</v>
      </c>
      <c r="I830" s="33" t="s">
        <v>8598</v>
      </c>
      <c r="J830" s="522" t="s">
        <v>8598</v>
      </c>
      <c r="K830" s="33" t="s">
        <v>8599</v>
      </c>
      <c r="L830" s="13" t="s">
        <v>6443</v>
      </c>
      <c r="M830" s="13">
        <v>4</v>
      </c>
      <c r="N830" s="14"/>
    </row>
    <row r="831" ht="18.95" customHeight="1" spans="1:14">
      <c r="A831" s="44"/>
      <c r="B831" s="44"/>
      <c r="C831" s="44"/>
      <c r="D831" s="44"/>
      <c r="E831" s="44"/>
      <c r="F831" s="44"/>
      <c r="G831" s="45"/>
      <c r="H831" s="15" t="s">
        <v>8600</v>
      </c>
      <c r="I831" s="33" t="s">
        <v>8601</v>
      </c>
      <c r="J831" s="522" t="s">
        <v>8601</v>
      </c>
      <c r="K831" s="33" t="s">
        <v>8602</v>
      </c>
      <c r="L831" s="13" t="s">
        <v>6443</v>
      </c>
      <c r="M831" s="13">
        <v>0</v>
      </c>
      <c r="N831" s="14"/>
    </row>
    <row r="832" ht="18.95" customHeight="1" spans="1:14">
      <c r="A832" s="44"/>
      <c r="B832" s="44"/>
      <c r="C832" s="44"/>
      <c r="D832" s="44"/>
      <c r="E832" s="44"/>
      <c r="F832" s="44"/>
      <c r="G832" s="45"/>
      <c r="H832" s="15" t="s">
        <v>8603</v>
      </c>
      <c r="I832" s="33" t="s">
        <v>8604</v>
      </c>
      <c r="J832" s="522" t="s">
        <v>8604</v>
      </c>
      <c r="K832" s="33" t="s">
        <v>8605</v>
      </c>
      <c r="L832" s="13" t="s">
        <v>6443</v>
      </c>
      <c r="M832" s="13">
        <v>0</v>
      </c>
      <c r="N832" s="14"/>
    </row>
    <row r="833" ht="18.95" customHeight="1" spans="1:14">
      <c r="A833" s="44"/>
      <c r="B833" s="44"/>
      <c r="C833" s="44"/>
      <c r="D833" s="44"/>
      <c r="E833" s="44"/>
      <c r="F833" s="44"/>
      <c r="G833" s="45"/>
      <c r="H833" s="15" t="s">
        <v>8606</v>
      </c>
      <c r="I833" s="33" t="s">
        <v>8607</v>
      </c>
      <c r="J833" s="522" t="s">
        <v>8607</v>
      </c>
      <c r="K833" s="33" t="s">
        <v>8608</v>
      </c>
      <c r="L833" s="13" t="s">
        <v>6443</v>
      </c>
      <c r="M833" s="13">
        <v>0</v>
      </c>
      <c r="N833" s="14"/>
    </row>
    <row r="834" ht="18.95" customHeight="1" spans="1:14">
      <c r="A834" s="44"/>
      <c r="B834" s="44"/>
      <c r="C834" s="44"/>
      <c r="D834" s="44"/>
      <c r="E834" s="44"/>
      <c r="F834" s="44"/>
      <c r="G834" s="45"/>
      <c r="H834" s="15" t="s">
        <v>8609</v>
      </c>
      <c r="I834" s="33" t="s">
        <v>8610</v>
      </c>
      <c r="J834" s="522" t="s">
        <v>8610</v>
      </c>
      <c r="K834" s="33" t="s">
        <v>8611</v>
      </c>
      <c r="L834" s="13" t="s">
        <v>6443</v>
      </c>
      <c r="M834" s="13">
        <v>0</v>
      </c>
      <c r="N834" s="14"/>
    </row>
    <row r="835" ht="18.95" customHeight="1" spans="1:14">
      <c r="A835" s="44"/>
      <c r="B835" s="44"/>
      <c r="C835" s="44"/>
      <c r="D835" s="44"/>
      <c r="E835" s="44"/>
      <c r="F835" s="44"/>
      <c r="G835" s="45"/>
      <c r="H835" s="15" t="s">
        <v>8612</v>
      </c>
      <c r="I835" s="33" t="s">
        <v>8613</v>
      </c>
      <c r="J835" s="522" t="s">
        <v>8613</v>
      </c>
      <c r="K835" s="33" t="s">
        <v>8614</v>
      </c>
      <c r="L835" s="13" t="s">
        <v>6443</v>
      </c>
      <c r="M835" s="13">
        <v>0</v>
      </c>
      <c r="N835" s="14"/>
    </row>
    <row r="836" ht="18.95" customHeight="1" spans="1:14">
      <c r="A836" s="44"/>
      <c r="B836" s="44"/>
      <c r="C836" s="44"/>
      <c r="D836" s="44"/>
      <c r="E836" s="44"/>
      <c r="F836" s="44"/>
      <c r="G836" s="45"/>
      <c r="H836" s="15" t="s">
        <v>101</v>
      </c>
      <c r="I836" s="33" t="s">
        <v>8615</v>
      </c>
      <c r="J836" s="522" t="s">
        <v>8615</v>
      </c>
      <c r="K836" s="33" t="s">
        <v>6453</v>
      </c>
      <c r="L836" s="13" t="s">
        <v>6443</v>
      </c>
      <c r="M836" s="13">
        <v>0</v>
      </c>
      <c r="N836" s="14"/>
    </row>
    <row r="837" ht="18.95" customHeight="1" spans="1:14">
      <c r="A837" s="44"/>
      <c r="B837" s="44"/>
      <c r="C837" s="44"/>
      <c r="D837" s="44"/>
      <c r="E837" s="44"/>
      <c r="F837" s="44"/>
      <c r="G837" s="45"/>
      <c r="H837" s="15" t="s">
        <v>102</v>
      </c>
      <c r="I837" s="33" t="s">
        <v>8616</v>
      </c>
      <c r="J837" s="522" t="s">
        <v>8616</v>
      </c>
      <c r="K837" s="33" t="s">
        <v>6457</v>
      </c>
      <c r="L837" s="13" t="s">
        <v>6443</v>
      </c>
      <c r="M837" s="13">
        <v>0</v>
      </c>
      <c r="N837" s="14"/>
    </row>
    <row r="838" ht="18.95" customHeight="1" spans="1:14">
      <c r="A838" s="44"/>
      <c r="B838" s="44"/>
      <c r="C838" s="44"/>
      <c r="D838" s="44"/>
      <c r="E838" s="44"/>
      <c r="F838" s="44"/>
      <c r="G838" s="45"/>
      <c r="H838" s="15" t="s">
        <v>304</v>
      </c>
      <c r="I838" s="33" t="s">
        <v>8617</v>
      </c>
      <c r="J838" s="522" t="s">
        <v>8617</v>
      </c>
      <c r="K838" s="33" t="s">
        <v>6462</v>
      </c>
      <c r="L838" s="13" t="s">
        <v>6443</v>
      </c>
      <c r="M838" s="13">
        <v>0</v>
      </c>
      <c r="N838" s="14"/>
    </row>
    <row r="839" ht="18.95" customHeight="1" spans="1:14">
      <c r="A839" s="44"/>
      <c r="B839" s="44"/>
      <c r="C839" s="44"/>
      <c r="D839" s="44"/>
      <c r="E839" s="44"/>
      <c r="F839" s="44"/>
      <c r="G839" s="45"/>
      <c r="H839" s="15" t="s">
        <v>8618</v>
      </c>
      <c r="I839" s="33" t="s">
        <v>8619</v>
      </c>
      <c r="J839" s="522" t="s">
        <v>8619</v>
      </c>
      <c r="K839" s="33" t="s">
        <v>8620</v>
      </c>
      <c r="L839" s="13" t="s">
        <v>6443</v>
      </c>
      <c r="M839" s="13">
        <v>0</v>
      </c>
      <c r="N839" s="14"/>
    </row>
    <row r="840" ht="18.95" customHeight="1" spans="1:14">
      <c r="A840" s="44"/>
      <c r="B840" s="44"/>
      <c r="C840" s="44"/>
      <c r="D840" s="44"/>
      <c r="E840" s="44"/>
      <c r="F840" s="44"/>
      <c r="G840" s="45"/>
      <c r="H840" s="15" t="s">
        <v>8621</v>
      </c>
      <c r="I840" s="33" t="s">
        <v>8622</v>
      </c>
      <c r="J840" s="522" t="s">
        <v>8622</v>
      </c>
      <c r="K840" s="33" t="s">
        <v>8623</v>
      </c>
      <c r="L840" s="13" t="s">
        <v>6443</v>
      </c>
      <c r="M840" s="13">
        <v>0</v>
      </c>
      <c r="N840" s="14"/>
    </row>
    <row r="841" ht="18.95" customHeight="1" spans="1:14">
      <c r="A841" s="44"/>
      <c r="B841" s="44"/>
      <c r="C841" s="44"/>
      <c r="D841" s="44"/>
      <c r="E841" s="44"/>
      <c r="F841" s="44"/>
      <c r="G841" s="45"/>
      <c r="H841" s="15" t="s">
        <v>8624</v>
      </c>
      <c r="I841" s="33" t="s">
        <v>8625</v>
      </c>
      <c r="J841" s="522" t="s">
        <v>8625</v>
      </c>
      <c r="K841" s="33" t="s">
        <v>8626</v>
      </c>
      <c r="L841" s="13" t="s">
        <v>6443</v>
      </c>
      <c r="M841" s="13">
        <v>0</v>
      </c>
      <c r="N841" s="14"/>
    </row>
    <row r="842" ht="18.95" customHeight="1" spans="1:14">
      <c r="A842" s="44"/>
      <c r="B842" s="44"/>
      <c r="C842" s="44"/>
      <c r="D842" s="44"/>
      <c r="E842" s="44"/>
      <c r="F842" s="44"/>
      <c r="G842" s="45"/>
      <c r="H842" s="15" t="s">
        <v>8627</v>
      </c>
      <c r="I842" s="33" t="s">
        <v>8628</v>
      </c>
      <c r="J842" s="522" t="s">
        <v>8628</v>
      </c>
      <c r="K842" s="33" t="s">
        <v>8629</v>
      </c>
      <c r="L842" s="13" t="s">
        <v>6443</v>
      </c>
      <c r="M842" s="13">
        <v>0</v>
      </c>
      <c r="N842" s="14"/>
    </row>
    <row r="843" ht="18.95" customHeight="1" spans="1:14">
      <c r="A843" s="44"/>
      <c r="B843" s="44"/>
      <c r="C843" s="44"/>
      <c r="D843" s="44"/>
      <c r="E843" s="44"/>
      <c r="F843" s="44"/>
      <c r="G843" s="45"/>
      <c r="H843" s="15" t="s">
        <v>8630</v>
      </c>
      <c r="I843" s="33" t="s">
        <v>8631</v>
      </c>
      <c r="J843" s="522" t="s">
        <v>8631</v>
      </c>
      <c r="K843" s="33" t="s">
        <v>8632</v>
      </c>
      <c r="L843" s="13" t="s">
        <v>6443</v>
      </c>
      <c r="M843" s="13">
        <v>0</v>
      </c>
      <c r="N843" s="14"/>
    </row>
    <row r="844" ht="18.95" customHeight="1" spans="1:14">
      <c r="A844" s="44"/>
      <c r="B844" s="44"/>
      <c r="C844" s="44"/>
      <c r="D844" s="44"/>
      <c r="E844" s="44"/>
      <c r="F844" s="44"/>
      <c r="G844" s="45"/>
      <c r="H844" s="15" t="s">
        <v>8633</v>
      </c>
      <c r="I844" s="33" t="s">
        <v>8634</v>
      </c>
      <c r="J844" s="522" t="s">
        <v>8634</v>
      </c>
      <c r="K844" s="33" t="s">
        <v>8635</v>
      </c>
      <c r="L844" s="13" t="s">
        <v>6443</v>
      </c>
      <c r="M844" s="13">
        <v>0</v>
      </c>
      <c r="N844" s="14"/>
    </row>
    <row r="845" ht="18.95" customHeight="1" spans="1:14">
      <c r="A845" s="44"/>
      <c r="B845" s="44"/>
      <c r="C845" s="44"/>
      <c r="D845" s="44"/>
      <c r="E845" s="44"/>
      <c r="F845" s="44"/>
      <c r="G845" s="45"/>
      <c r="H845" s="15" t="s">
        <v>8636</v>
      </c>
      <c r="I845" s="33" t="s">
        <v>8637</v>
      </c>
      <c r="J845" s="522" t="s">
        <v>8637</v>
      </c>
      <c r="K845" s="33" t="s">
        <v>8638</v>
      </c>
      <c r="L845" s="13" t="s">
        <v>6443</v>
      </c>
      <c r="M845" s="13">
        <v>0</v>
      </c>
      <c r="N845" s="14"/>
    </row>
    <row r="846" ht="18.95" customHeight="1" spans="1:14">
      <c r="A846" s="44"/>
      <c r="B846" s="44"/>
      <c r="C846" s="44"/>
      <c r="D846" s="44"/>
      <c r="E846" s="44"/>
      <c r="F846" s="44"/>
      <c r="G846" s="45"/>
      <c r="H846" s="15" t="s">
        <v>121</v>
      </c>
      <c r="I846" s="33" t="s">
        <v>8639</v>
      </c>
      <c r="J846" s="522" t="s">
        <v>8639</v>
      </c>
      <c r="K846" s="33" t="s">
        <v>6715</v>
      </c>
      <c r="L846" s="13" t="s">
        <v>6443</v>
      </c>
      <c r="M846" s="13">
        <v>0</v>
      </c>
      <c r="N846" s="14"/>
    </row>
    <row r="847" ht="18.95" customHeight="1" spans="1:14">
      <c r="A847" s="44"/>
      <c r="B847" s="44"/>
      <c r="C847" s="44"/>
      <c r="D847" s="44"/>
      <c r="E847" s="44"/>
      <c r="F847" s="44"/>
      <c r="G847" s="45"/>
      <c r="H847" s="15" t="s">
        <v>8640</v>
      </c>
      <c r="I847" s="522" t="s">
        <v>8641</v>
      </c>
      <c r="J847" s="522" t="s">
        <v>8641</v>
      </c>
      <c r="K847" s="33" t="s">
        <v>8642</v>
      </c>
      <c r="L847" s="13" t="s">
        <v>6443</v>
      </c>
      <c r="M847" s="13">
        <v>0</v>
      </c>
      <c r="N847" s="14"/>
    </row>
    <row r="848" ht="18.95" customHeight="1" spans="1:14">
      <c r="A848" s="44"/>
      <c r="B848" s="44"/>
      <c r="C848" s="44"/>
      <c r="D848" s="44"/>
      <c r="E848" s="44"/>
      <c r="F848" s="44"/>
      <c r="G848" s="45"/>
      <c r="H848" s="15" t="s">
        <v>8643</v>
      </c>
      <c r="I848" s="522" t="s">
        <v>8644</v>
      </c>
      <c r="J848" s="522" t="s">
        <v>8644</v>
      </c>
      <c r="K848" s="33" t="s">
        <v>8645</v>
      </c>
      <c r="L848" s="13" t="s">
        <v>6443</v>
      </c>
      <c r="M848" s="13">
        <v>0</v>
      </c>
      <c r="N848" s="14"/>
    </row>
    <row r="849" ht="18.95" customHeight="1" spans="1:14">
      <c r="A849" s="44"/>
      <c r="B849" s="44"/>
      <c r="C849" s="44"/>
      <c r="D849" s="44"/>
      <c r="E849" s="44"/>
      <c r="F849" s="44"/>
      <c r="G849" s="45"/>
      <c r="H849" s="15" t="s">
        <v>110</v>
      </c>
      <c r="I849" s="33" t="s">
        <v>8646</v>
      </c>
      <c r="J849" s="522" t="s">
        <v>8646</v>
      </c>
      <c r="K849" s="33" t="s">
        <v>6493</v>
      </c>
      <c r="L849" s="13" t="s">
        <v>6443</v>
      </c>
      <c r="M849" s="13">
        <v>0</v>
      </c>
      <c r="N849" s="14"/>
    </row>
    <row r="850" ht="18.95" customHeight="1" spans="1:14">
      <c r="A850" s="44"/>
      <c r="B850" s="44"/>
      <c r="C850" s="44"/>
      <c r="D850" s="44"/>
      <c r="E850" s="44"/>
      <c r="F850" s="44"/>
      <c r="G850" s="45"/>
      <c r="H850" s="15" t="s">
        <v>8647</v>
      </c>
      <c r="I850" s="33" t="s">
        <v>8648</v>
      </c>
      <c r="J850" s="522" t="s">
        <v>8648</v>
      </c>
      <c r="K850" s="33" t="s">
        <v>8649</v>
      </c>
      <c r="L850" s="13" t="s">
        <v>6443</v>
      </c>
      <c r="M850" s="13">
        <v>0</v>
      </c>
      <c r="N850" s="14"/>
    </row>
    <row r="851" ht="18.95" customHeight="1" spans="1:14">
      <c r="A851" s="44"/>
      <c r="B851" s="44"/>
      <c r="C851" s="44"/>
      <c r="D851" s="44"/>
      <c r="E851" s="44"/>
      <c r="F851" s="44"/>
      <c r="G851" s="45"/>
      <c r="H851" s="15" t="s">
        <v>8650</v>
      </c>
      <c r="I851" s="522" t="s">
        <v>8651</v>
      </c>
      <c r="J851" s="522" t="s">
        <v>8652</v>
      </c>
      <c r="K851" s="33" t="s">
        <v>8653</v>
      </c>
      <c r="L851" s="13" t="s">
        <v>6443</v>
      </c>
      <c r="M851" s="13"/>
      <c r="N851" s="14"/>
    </row>
    <row r="852" ht="18.95" customHeight="1" spans="1:14">
      <c r="A852" s="44"/>
      <c r="B852" s="44"/>
      <c r="C852" s="44"/>
      <c r="D852" s="44"/>
      <c r="E852" s="44"/>
      <c r="F852" s="44"/>
      <c r="G852" s="45"/>
      <c r="H852" s="15" t="s">
        <v>8654</v>
      </c>
      <c r="I852" s="522" t="s">
        <v>8655</v>
      </c>
      <c r="J852" s="522" t="s">
        <v>8656</v>
      </c>
      <c r="K852" s="33" t="s">
        <v>8657</v>
      </c>
      <c r="L852" s="13" t="s">
        <v>6443</v>
      </c>
      <c r="M852" s="13"/>
      <c r="N852" s="14"/>
    </row>
    <row r="853" ht="18.95" customHeight="1" spans="1:14">
      <c r="A853" s="44"/>
      <c r="B853" s="44"/>
      <c r="C853" s="44"/>
      <c r="D853" s="44"/>
      <c r="E853" s="44"/>
      <c r="F853" s="44"/>
      <c r="G853" s="45"/>
      <c r="H853" s="15" t="s">
        <v>8658</v>
      </c>
      <c r="I853" s="522" t="s">
        <v>8659</v>
      </c>
      <c r="J853" s="522" t="s">
        <v>8660</v>
      </c>
      <c r="K853" s="33" t="s">
        <v>8661</v>
      </c>
      <c r="L853" s="13" t="s">
        <v>6443</v>
      </c>
      <c r="M853" s="13"/>
      <c r="N853" s="14"/>
    </row>
    <row r="854" ht="18.95" customHeight="1" spans="1:14">
      <c r="A854" s="44"/>
      <c r="B854" s="44"/>
      <c r="C854" s="44"/>
      <c r="D854" s="44"/>
      <c r="E854" s="44"/>
      <c r="F854" s="44"/>
      <c r="G854" s="45"/>
      <c r="H854" s="15" t="s">
        <v>8662</v>
      </c>
      <c r="I854" s="33" t="s">
        <v>8617</v>
      </c>
      <c r="J854" s="522" t="s">
        <v>8617</v>
      </c>
      <c r="K854" s="33" t="s">
        <v>8663</v>
      </c>
      <c r="L854" s="13" t="s">
        <v>6443</v>
      </c>
      <c r="M854" s="13"/>
      <c r="N854" s="14"/>
    </row>
    <row r="855" ht="18.95" customHeight="1" spans="1:14">
      <c r="A855" s="44"/>
      <c r="B855" s="44"/>
      <c r="C855" s="44"/>
      <c r="D855" s="44"/>
      <c r="E855" s="44"/>
      <c r="F855" s="44"/>
      <c r="G855" s="45"/>
      <c r="H855" s="15" t="s">
        <v>8664</v>
      </c>
      <c r="I855" s="522" t="s">
        <v>8665</v>
      </c>
      <c r="J855" s="522" t="s">
        <v>8666</v>
      </c>
      <c r="K855" s="33" t="s">
        <v>8667</v>
      </c>
      <c r="L855" s="13" t="s">
        <v>6443</v>
      </c>
      <c r="M855" s="13"/>
      <c r="N855" s="14"/>
    </row>
    <row r="856" ht="18.95" customHeight="1" spans="1:14">
      <c r="A856" s="44"/>
      <c r="B856" s="44"/>
      <c r="C856" s="44"/>
      <c r="D856" s="44"/>
      <c r="E856" s="44"/>
      <c r="F856" s="44"/>
      <c r="G856" s="45"/>
      <c r="H856" s="15" t="s">
        <v>8668</v>
      </c>
      <c r="I856" s="522" t="s">
        <v>8669</v>
      </c>
      <c r="J856" s="522" t="s">
        <v>8670</v>
      </c>
      <c r="K856" s="33" t="s">
        <v>8671</v>
      </c>
      <c r="L856" s="13" t="s">
        <v>6443</v>
      </c>
      <c r="M856" s="13"/>
      <c r="N856" s="14"/>
    </row>
    <row r="857" ht="18.95" customHeight="1" spans="1:14">
      <c r="A857" s="44"/>
      <c r="B857" s="44"/>
      <c r="C857" s="44"/>
      <c r="D857" s="44"/>
      <c r="E857" s="44"/>
      <c r="F857" s="44"/>
      <c r="G857" s="45"/>
      <c r="H857" s="15" t="s">
        <v>852</v>
      </c>
      <c r="I857" s="33" t="s">
        <v>8672</v>
      </c>
      <c r="J857" s="522" t="s">
        <v>8672</v>
      </c>
      <c r="K857" s="33" t="s">
        <v>8673</v>
      </c>
      <c r="L857" s="13" t="s">
        <v>6443</v>
      </c>
      <c r="M857" s="13">
        <v>0</v>
      </c>
      <c r="N857" s="14"/>
    </row>
    <row r="858" ht="18.95" customHeight="1" spans="1:14">
      <c r="A858" s="44"/>
      <c r="B858" s="44"/>
      <c r="C858" s="44"/>
      <c r="D858" s="44"/>
      <c r="E858" s="44"/>
      <c r="F858" s="44"/>
      <c r="G858" s="45"/>
      <c r="H858" s="15" t="s">
        <v>8674</v>
      </c>
      <c r="I858" s="33" t="s">
        <v>1119</v>
      </c>
      <c r="J858" s="522" t="s">
        <v>1119</v>
      </c>
      <c r="K858" s="33" t="s">
        <v>6726</v>
      </c>
      <c r="L858" s="13" t="s">
        <v>6443</v>
      </c>
      <c r="M858" s="13">
        <v>4683</v>
      </c>
      <c r="N858" s="14"/>
    </row>
    <row r="859" ht="18.95" customHeight="1" spans="1:14">
      <c r="A859" s="44"/>
      <c r="B859" s="44"/>
      <c r="C859" s="44"/>
      <c r="D859" s="44"/>
      <c r="E859" s="44"/>
      <c r="F859" s="44"/>
      <c r="G859" s="45"/>
      <c r="H859" s="15" t="s">
        <v>371</v>
      </c>
      <c r="I859" s="33" t="s">
        <v>8675</v>
      </c>
      <c r="J859" s="522" t="s">
        <v>8675</v>
      </c>
      <c r="K859" s="33" t="s">
        <v>8676</v>
      </c>
      <c r="L859" s="13" t="s">
        <v>6443</v>
      </c>
      <c r="M859" s="13">
        <v>967</v>
      </c>
      <c r="N859" s="14"/>
    </row>
    <row r="860" ht="18.95" customHeight="1" spans="1:14">
      <c r="A860" s="44"/>
      <c r="B860" s="44"/>
      <c r="C860" s="44"/>
      <c r="D860" s="44"/>
      <c r="E860" s="44"/>
      <c r="F860" s="44"/>
      <c r="G860" s="45"/>
      <c r="H860" s="15" t="s">
        <v>386</v>
      </c>
      <c r="I860" s="33" t="s">
        <v>8677</v>
      </c>
      <c r="J860" s="522" t="s">
        <v>8677</v>
      </c>
      <c r="K860" s="33" t="s">
        <v>6453</v>
      </c>
      <c r="L860" s="13" t="s">
        <v>6443</v>
      </c>
      <c r="M860" s="13">
        <v>201</v>
      </c>
      <c r="N860" s="14"/>
    </row>
    <row r="861" ht="18.95" customHeight="1" spans="1:14">
      <c r="A861" s="44"/>
      <c r="B861" s="44"/>
      <c r="C861" s="44"/>
      <c r="D861" s="44"/>
      <c r="E861" s="44"/>
      <c r="F861" s="44"/>
      <c r="G861" s="45"/>
      <c r="H861" s="15" t="s">
        <v>387</v>
      </c>
      <c r="I861" s="33" t="s">
        <v>8678</v>
      </c>
      <c r="J861" s="522" t="s">
        <v>8678</v>
      </c>
      <c r="K861" s="33" t="s">
        <v>6457</v>
      </c>
      <c r="L861" s="13" t="s">
        <v>6443</v>
      </c>
      <c r="M861" s="13">
        <v>330</v>
      </c>
      <c r="N861" s="14"/>
    </row>
    <row r="862" ht="18.95" customHeight="1" spans="1:14">
      <c r="A862" s="44"/>
      <c r="B862" s="44"/>
      <c r="C862" s="44"/>
      <c r="D862" s="44"/>
      <c r="E862" s="44"/>
      <c r="F862" s="44"/>
      <c r="G862" s="45"/>
      <c r="H862" s="15" t="s">
        <v>8679</v>
      </c>
      <c r="I862" s="33" t="s">
        <v>8680</v>
      </c>
      <c r="J862" s="522" t="s">
        <v>8680</v>
      </c>
      <c r="K862" s="33" t="s">
        <v>6462</v>
      </c>
      <c r="L862" s="13" t="s">
        <v>6443</v>
      </c>
      <c r="M862" s="13">
        <v>0</v>
      </c>
      <c r="N862" s="14"/>
    </row>
    <row r="863" ht="18.95" customHeight="1" spans="1:14">
      <c r="A863" s="44"/>
      <c r="B863" s="44"/>
      <c r="C863" s="44"/>
      <c r="D863" s="44"/>
      <c r="E863" s="44"/>
      <c r="F863" s="44"/>
      <c r="G863" s="45"/>
      <c r="H863" s="15" t="s">
        <v>8681</v>
      </c>
      <c r="I863" s="33" t="s">
        <v>8682</v>
      </c>
      <c r="J863" s="522" t="s">
        <v>8682</v>
      </c>
      <c r="K863" s="33" t="s">
        <v>8683</v>
      </c>
      <c r="L863" s="13" t="s">
        <v>6443</v>
      </c>
      <c r="M863" s="13">
        <v>406</v>
      </c>
      <c r="N863" s="14"/>
    </row>
    <row r="864" ht="18.95" customHeight="1" spans="1:14">
      <c r="A864" s="44"/>
      <c r="B864" s="44"/>
      <c r="C864" s="44"/>
      <c r="D864" s="44"/>
      <c r="E864" s="44"/>
      <c r="F864" s="44"/>
      <c r="G864" s="45"/>
      <c r="H864" s="15" t="s">
        <v>8684</v>
      </c>
      <c r="I864" s="33" t="s">
        <v>8685</v>
      </c>
      <c r="J864" s="522" t="s">
        <v>8685</v>
      </c>
      <c r="K864" s="33" t="s">
        <v>8686</v>
      </c>
      <c r="L864" s="13" t="s">
        <v>6443</v>
      </c>
      <c r="M864" s="13">
        <v>0</v>
      </c>
      <c r="N864" s="14"/>
    </row>
    <row r="865" ht="18.95" customHeight="1" spans="1:14">
      <c r="A865" s="44"/>
      <c r="B865" s="44"/>
      <c r="C865" s="44"/>
      <c r="D865" s="44"/>
      <c r="E865" s="44"/>
      <c r="F865" s="44"/>
      <c r="G865" s="45"/>
      <c r="H865" s="15" t="s">
        <v>8687</v>
      </c>
      <c r="I865" s="33" t="s">
        <v>8688</v>
      </c>
      <c r="J865" s="522" t="s">
        <v>8688</v>
      </c>
      <c r="K865" s="33" t="s">
        <v>8689</v>
      </c>
      <c r="L865" s="13" t="s">
        <v>6443</v>
      </c>
      <c r="M865" s="13">
        <v>0</v>
      </c>
      <c r="N865" s="14"/>
    </row>
    <row r="866" ht="18.95" customHeight="1" spans="1:14">
      <c r="A866" s="44"/>
      <c r="B866" s="44"/>
      <c r="C866" s="44"/>
      <c r="D866" s="44"/>
      <c r="E866" s="44"/>
      <c r="F866" s="44"/>
      <c r="G866" s="45"/>
      <c r="H866" s="15" t="s">
        <v>8690</v>
      </c>
      <c r="I866" s="33" t="s">
        <v>8691</v>
      </c>
      <c r="J866" s="522" t="s">
        <v>8691</v>
      </c>
      <c r="K866" s="33" t="s">
        <v>8692</v>
      </c>
      <c r="L866" s="13" t="s">
        <v>6443</v>
      </c>
      <c r="M866" s="13">
        <v>0</v>
      </c>
      <c r="N866" s="14"/>
    </row>
    <row r="867" ht="18.95" customHeight="1" spans="1:14">
      <c r="A867" s="44"/>
      <c r="B867" s="44"/>
      <c r="C867" s="44"/>
      <c r="D867" s="44"/>
      <c r="E867" s="44"/>
      <c r="F867" s="44"/>
      <c r="G867" s="45"/>
      <c r="H867" s="15" t="s">
        <v>8693</v>
      </c>
      <c r="I867" s="33" t="s">
        <v>8694</v>
      </c>
      <c r="J867" s="522" t="s">
        <v>8694</v>
      </c>
      <c r="K867" s="33" t="s">
        <v>8695</v>
      </c>
      <c r="L867" s="13" t="s">
        <v>6443</v>
      </c>
      <c r="M867" s="13">
        <v>0</v>
      </c>
      <c r="N867" s="14"/>
    </row>
    <row r="868" ht="18.95" customHeight="1" spans="1:14">
      <c r="A868" s="44"/>
      <c r="B868" s="44"/>
      <c r="C868" s="44"/>
      <c r="D868" s="44"/>
      <c r="E868" s="44"/>
      <c r="F868" s="44"/>
      <c r="G868" s="45"/>
      <c r="H868" s="15" t="s">
        <v>8696</v>
      </c>
      <c r="I868" s="33" t="s">
        <v>8697</v>
      </c>
      <c r="J868" s="522" t="s">
        <v>8697</v>
      </c>
      <c r="K868" s="33" t="s">
        <v>8698</v>
      </c>
      <c r="L868" s="13" t="s">
        <v>6443</v>
      </c>
      <c r="M868" s="13">
        <v>0</v>
      </c>
      <c r="N868" s="14"/>
    </row>
    <row r="869" ht="18.95" customHeight="1" spans="1:14">
      <c r="A869" s="44"/>
      <c r="B869" s="44"/>
      <c r="C869" s="44"/>
      <c r="D869" s="44"/>
      <c r="E869" s="44"/>
      <c r="F869" s="44"/>
      <c r="G869" s="45"/>
      <c r="H869" s="15" t="s">
        <v>8699</v>
      </c>
      <c r="I869" s="33" t="s">
        <v>8700</v>
      </c>
      <c r="J869" s="522" t="s">
        <v>8700</v>
      </c>
      <c r="K869" s="33" t="s">
        <v>8701</v>
      </c>
      <c r="L869" s="13" t="s">
        <v>6443</v>
      </c>
      <c r="M869" s="13">
        <v>0</v>
      </c>
      <c r="N869" s="14"/>
    </row>
    <row r="870" ht="18.95" customHeight="1" spans="1:14">
      <c r="A870" s="44"/>
      <c r="B870" s="44"/>
      <c r="C870" s="44"/>
      <c r="D870" s="44"/>
      <c r="E870" s="44"/>
      <c r="F870" s="44"/>
      <c r="G870" s="45"/>
      <c r="H870" s="15" t="s">
        <v>8702</v>
      </c>
      <c r="I870" s="33" t="s">
        <v>8703</v>
      </c>
      <c r="J870" s="522" t="s">
        <v>8703</v>
      </c>
      <c r="K870" s="33" t="s">
        <v>8704</v>
      </c>
      <c r="L870" s="13" t="s">
        <v>6443</v>
      </c>
      <c r="M870" s="13">
        <v>30</v>
      </c>
      <c r="N870" s="14"/>
    </row>
    <row r="871" ht="18.95" customHeight="1" spans="1:14">
      <c r="A871" s="44"/>
      <c r="B871" s="44"/>
      <c r="C871" s="44"/>
      <c r="D871" s="44"/>
      <c r="E871" s="44"/>
      <c r="F871" s="44"/>
      <c r="G871" s="45"/>
      <c r="H871" s="15" t="s">
        <v>375</v>
      </c>
      <c r="I871" s="33" t="s">
        <v>8705</v>
      </c>
      <c r="J871" s="522" t="s">
        <v>8705</v>
      </c>
      <c r="K871" s="33" t="s">
        <v>8706</v>
      </c>
      <c r="L871" s="13" t="s">
        <v>6443</v>
      </c>
      <c r="M871" s="13">
        <v>177</v>
      </c>
      <c r="N871" s="14"/>
    </row>
    <row r="872" ht="18.95" customHeight="1" spans="1:14">
      <c r="A872" s="44"/>
      <c r="B872" s="44"/>
      <c r="C872" s="44"/>
      <c r="D872" s="44"/>
      <c r="E872" s="44"/>
      <c r="F872" s="44"/>
      <c r="G872" s="45"/>
      <c r="H872" s="15" t="s">
        <v>377</v>
      </c>
      <c r="I872" s="33" t="s">
        <v>8707</v>
      </c>
      <c r="J872" s="522" t="s">
        <v>8707</v>
      </c>
      <c r="K872" s="33" t="s">
        <v>8708</v>
      </c>
      <c r="L872" s="13" t="s">
        <v>6443</v>
      </c>
      <c r="M872" s="13">
        <v>3280</v>
      </c>
      <c r="N872" s="14"/>
    </row>
    <row r="873" ht="18.95" customHeight="1" spans="1:14">
      <c r="A873" s="44"/>
      <c r="B873" s="44"/>
      <c r="C873" s="44"/>
      <c r="D873" s="44"/>
      <c r="E873" s="44"/>
      <c r="F873" s="44"/>
      <c r="G873" s="45"/>
      <c r="H873" s="15" t="s">
        <v>8709</v>
      </c>
      <c r="I873" s="33" t="s">
        <v>8710</v>
      </c>
      <c r="J873" s="522" t="s">
        <v>8710</v>
      </c>
      <c r="K873" s="33" t="s">
        <v>8711</v>
      </c>
      <c r="L873" s="13" t="s">
        <v>6443</v>
      </c>
      <c r="M873" s="13">
        <v>3270</v>
      </c>
      <c r="N873" s="14"/>
    </row>
    <row r="874" ht="18.95" customHeight="1" spans="1:14">
      <c r="A874" s="44"/>
      <c r="B874" s="44"/>
      <c r="C874" s="44"/>
      <c r="D874" s="44"/>
      <c r="E874" s="44"/>
      <c r="F874" s="44"/>
      <c r="G874" s="45"/>
      <c r="H874" s="15" t="s">
        <v>8712</v>
      </c>
      <c r="I874" s="33" t="s">
        <v>8713</v>
      </c>
      <c r="J874" s="522" t="s">
        <v>8713</v>
      </c>
      <c r="K874" s="52" t="s">
        <v>8714</v>
      </c>
      <c r="L874" s="13" t="s">
        <v>6443</v>
      </c>
      <c r="M874" s="13">
        <v>10</v>
      </c>
      <c r="N874" s="14"/>
    </row>
    <row r="875" ht="18.95" customHeight="1" spans="1:14">
      <c r="A875" s="44"/>
      <c r="B875" s="44"/>
      <c r="C875" s="44"/>
      <c r="D875" s="44"/>
      <c r="E875" s="44"/>
      <c r="F875" s="44"/>
      <c r="G875" s="45"/>
      <c r="H875" s="15" t="s">
        <v>380</v>
      </c>
      <c r="I875" s="33" t="s">
        <v>8715</v>
      </c>
      <c r="J875" s="522" t="s">
        <v>8715</v>
      </c>
      <c r="K875" s="33" t="s">
        <v>8716</v>
      </c>
      <c r="L875" s="13" t="s">
        <v>6443</v>
      </c>
      <c r="M875" s="13">
        <v>254</v>
      </c>
      <c r="N875" s="14"/>
    </row>
    <row r="876" ht="18.95" customHeight="1" spans="1:14">
      <c r="A876" s="44"/>
      <c r="B876" s="44"/>
      <c r="C876" s="44"/>
      <c r="D876" s="44"/>
      <c r="E876" s="44"/>
      <c r="F876" s="44"/>
      <c r="G876" s="45"/>
      <c r="H876" s="15" t="s">
        <v>8717</v>
      </c>
      <c r="I876" s="33" t="s">
        <v>8718</v>
      </c>
      <c r="J876" s="522" t="s">
        <v>8718</v>
      </c>
      <c r="K876" s="33" t="s">
        <v>8719</v>
      </c>
      <c r="L876" s="13" t="s">
        <v>6443</v>
      </c>
      <c r="M876" s="13">
        <v>0</v>
      </c>
      <c r="N876" s="14"/>
    </row>
    <row r="877" ht="18.95" customHeight="1" spans="1:14">
      <c r="A877" s="44"/>
      <c r="B877" s="44"/>
      <c r="C877" s="44"/>
      <c r="D877" s="44"/>
      <c r="E877" s="44"/>
      <c r="F877" s="44"/>
      <c r="G877" s="45"/>
      <c r="H877" s="15" t="s">
        <v>382</v>
      </c>
      <c r="I877" s="33" t="s">
        <v>8720</v>
      </c>
      <c r="J877" s="522" t="s">
        <v>8720</v>
      </c>
      <c r="K877" s="33" t="s">
        <v>8721</v>
      </c>
      <c r="L877" s="13" t="s">
        <v>6443</v>
      </c>
      <c r="M877" s="13">
        <v>5</v>
      </c>
      <c r="N877" s="14"/>
    </row>
    <row r="878" ht="18.95" customHeight="1" spans="1:14">
      <c r="A878" s="44"/>
      <c r="B878" s="44"/>
      <c r="C878" s="44"/>
      <c r="D878" s="44"/>
      <c r="E878" s="44"/>
      <c r="F878" s="44"/>
      <c r="G878" s="45"/>
      <c r="H878" s="15" t="s">
        <v>8722</v>
      </c>
      <c r="I878" s="33" t="s">
        <v>1120</v>
      </c>
      <c r="J878" s="522" t="s">
        <v>1120</v>
      </c>
      <c r="K878" s="33" t="s">
        <v>6731</v>
      </c>
      <c r="L878" s="13" t="s">
        <v>6443</v>
      </c>
      <c r="M878" s="13">
        <v>31830</v>
      </c>
      <c r="N878" s="14"/>
    </row>
    <row r="879" ht="18.95" customHeight="1" spans="1:14">
      <c r="A879" s="44"/>
      <c r="B879" s="44"/>
      <c r="C879" s="44"/>
      <c r="D879" s="44"/>
      <c r="E879" s="44"/>
      <c r="F879" s="44"/>
      <c r="G879" s="45"/>
      <c r="H879" s="15" t="s">
        <v>8723</v>
      </c>
      <c r="I879" s="33" t="s">
        <v>8724</v>
      </c>
      <c r="J879" s="522" t="s">
        <v>8724</v>
      </c>
      <c r="K879" s="33" t="s">
        <v>8725</v>
      </c>
      <c r="L879" s="13" t="s">
        <v>6443</v>
      </c>
      <c r="M879" s="13">
        <v>9427</v>
      </c>
      <c r="N879" s="14"/>
    </row>
    <row r="880" ht="18.95" customHeight="1" spans="1:14">
      <c r="A880" s="44"/>
      <c r="B880" s="44"/>
      <c r="C880" s="44"/>
      <c r="D880" s="44"/>
      <c r="E880" s="44"/>
      <c r="F880" s="44"/>
      <c r="G880" s="45"/>
      <c r="H880" s="15" t="s">
        <v>386</v>
      </c>
      <c r="I880" s="33" t="s">
        <v>8726</v>
      </c>
      <c r="J880" s="522" t="s">
        <v>8726</v>
      </c>
      <c r="K880" s="33" t="s">
        <v>6453</v>
      </c>
      <c r="L880" s="13" t="s">
        <v>6443</v>
      </c>
      <c r="M880" s="13">
        <v>0</v>
      </c>
      <c r="N880" s="14"/>
    </row>
    <row r="881" ht="18.95" customHeight="1" spans="1:14">
      <c r="A881" s="44"/>
      <c r="B881" s="44"/>
      <c r="C881" s="44"/>
      <c r="D881" s="44"/>
      <c r="E881" s="44"/>
      <c r="F881" s="44"/>
      <c r="G881" s="45"/>
      <c r="H881" s="15" t="s">
        <v>387</v>
      </c>
      <c r="I881" s="33" t="s">
        <v>8727</v>
      </c>
      <c r="J881" s="522" t="s">
        <v>8727</v>
      </c>
      <c r="K881" s="33" t="s">
        <v>6457</v>
      </c>
      <c r="L881" s="13" t="s">
        <v>6443</v>
      </c>
      <c r="M881" s="13">
        <v>100</v>
      </c>
      <c r="N881" s="14"/>
    </row>
    <row r="882" ht="18.95" customHeight="1" spans="1:14">
      <c r="A882" s="44"/>
      <c r="B882" s="44"/>
      <c r="C882" s="44"/>
      <c r="D882" s="44"/>
      <c r="E882" s="44"/>
      <c r="F882" s="44"/>
      <c r="G882" s="45"/>
      <c r="H882" s="15" t="s">
        <v>8679</v>
      </c>
      <c r="I882" s="33" t="s">
        <v>8728</v>
      </c>
      <c r="J882" s="522" t="s">
        <v>8728</v>
      </c>
      <c r="K882" s="33" t="s">
        <v>6462</v>
      </c>
      <c r="L882" s="13" t="s">
        <v>6443</v>
      </c>
      <c r="M882" s="13">
        <v>0</v>
      </c>
      <c r="N882" s="14"/>
    </row>
    <row r="883" ht="18.95" customHeight="1" spans="1:14">
      <c r="A883" s="44"/>
      <c r="B883" s="44"/>
      <c r="C883" s="44"/>
      <c r="D883" s="44"/>
      <c r="E883" s="44"/>
      <c r="F883" s="44"/>
      <c r="G883" s="45"/>
      <c r="H883" s="15" t="s">
        <v>388</v>
      </c>
      <c r="I883" s="33" t="s">
        <v>8729</v>
      </c>
      <c r="J883" s="522" t="s">
        <v>8729</v>
      </c>
      <c r="K883" s="33" t="s">
        <v>6493</v>
      </c>
      <c r="L883" s="13" t="s">
        <v>6443</v>
      </c>
      <c r="M883" s="13">
        <v>2229</v>
      </c>
      <c r="N883" s="14"/>
    </row>
    <row r="884" ht="18.95" customHeight="1" spans="1:14">
      <c r="A884" s="44"/>
      <c r="B884" s="44"/>
      <c r="C884" s="44"/>
      <c r="D884" s="44"/>
      <c r="E884" s="44"/>
      <c r="F884" s="44"/>
      <c r="G884" s="45"/>
      <c r="H884" s="15" t="s">
        <v>8730</v>
      </c>
      <c r="I884" s="33" t="s">
        <v>8731</v>
      </c>
      <c r="J884" s="522" t="s">
        <v>8731</v>
      </c>
      <c r="K884" s="33" t="s">
        <v>8732</v>
      </c>
      <c r="L884" s="13" t="s">
        <v>6443</v>
      </c>
      <c r="M884" s="13">
        <v>0</v>
      </c>
      <c r="N884" s="14"/>
    </row>
    <row r="885" ht="18.95" customHeight="1" spans="1:14">
      <c r="A885" s="44"/>
      <c r="B885" s="44"/>
      <c r="C885" s="44"/>
      <c r="D885" s="44"/>
      <c r="E885" s="44"/>
      <c r="F885" s="44"/>
      <c r="G885" s="45"/>
      <c r="H885" s="15" t="s">
        <v>389</v>
      </c>
      <c r="I885" s="33" t="s">
        <v>8733</v>
      </c>
      <c r="J885" s="522" t="s">
        <v>8733</v>
      </c>
      <c r="K885" s="33" t="s">
        <v>8734</v>
      </c>
      <c r="L885" s="13" t="s">
        <v>6443</v>
      </c>
      <c r="M885" s="13">
        <v>1197</v>
      </c>
      <c r="N885" s="14"/>
    </row>
    <row r="886" ht="18.95" customHeight="1" spans="1:14">
      <c r="A886" s="44"/>
      <c r="B886" s="44"/>
      <c r="C886" s="44"/>
      <c r="D886" s="44"/>
      <c r="E886" s="44"/>
      <c r="F886" s="44"/>
      <c r="G886" s="45"/>
      <c r="H886" s="15" t="s">
        <v>391</v>
      </c>
      <c r="I886" s="33" t="s">
        <v>8735</v>
      </c>
      <c r="J886" s="522" t="s">
        <v>8735</v>
      </c>
      <c r="K886" s="33" t="s">
        <v>8736</v>
      </c>
      <c r="L886" s="13" t="s">
        <v>6443</v>
      </c>
      <c r="M886" s="13">
        <v>532</v>
      </c>
      <c r="N886" s="14"/>
    </row>
    <row r="887" ht="18.95" customHeight="1" spans="1:14">
      <c r="A887" s="44"/>
      <c r="B887" s="44"/>
      <c r="C887" s="44"/>
      <c r="D887" s="44"/>
      <c r="E887" s="44"/>
      <c r="F887" s="44"/>
      <c r="G887" s="45"/>
      <c r="H887" s="15" t="s">
        <v>390</v>
      </c>
      <c r="I887" s="33" t="s">
        <v>8737</v>
      </c>
      <c r="J887" s="522" t="s">
        <v>8737</v>
      </c>
      <c r="K887" s="33" t="s">
        <v>8738</v>
      </c>
      <c r="L887" s="13" t="s">
        <v>6443</v>
      </c>
      <c r="M887" s="13">
        <v>31</v>
      </c>
      <c r="N887" s="14"/>
    </row>
    <row r="888" ht="18.95" customHeight="1" spans="1:14">
      <c r="A888" s="44"/>
      <c r="B888" s="44"/>
      <c r="C888" s="44"/>
      <c r="D888" s="44"/>
      <c r="E888" s="44"/>
      <c r="F888" s="44"/>
      <c r="G888" s="45"/>
      <c r="H888" s="15" t="s">
        <v>8739</v>
      </c>
      <c r="I888" s="33" t="s">
        <v>8740</v>
      </c>
      <c r="J888" s="522" t="s">
        <v>8740</v>
      </c>
      <c r="K888" s="33" t="s">
        <v>8741</v>
      </c>
      <c r="L888" s="13" t="s">
        <v>6443</v>
      </c>
      <c r="M888" s="13">
        <v>0</v>
      </c>
      <c r="N888" s="14"/>
    </row>
    <row r="889" ht="18.95" customHeight="1" spans="1:14">
      <c r="A889" s="44"/>
      <c r="B889" s="44"/>
      <c r="C889" s="44"/>
      <c r="D889" s="44"/>
      <c r="E889" s="44"/>
      <c r="F889" s="44"/>
      <c r="G889" s="45"/>
      <c r="H889" s="15" t="s">
        <v>8742</v>
      </c>
      <c r="I889" s="33" t="s">
        <v>8743</v>
      </c>
      <c r="J889" s="522" t="s">
        <v>8743</v>
      </c>
      <c r="K889" s="33" t="s">
        <v>8744</v>
      </c>
      <c r="L889" s="13" t="s">
        <v>6443</v>
      </c>
      <c r="M889" s="13">
        <v>16</v>
      </c>
      <c r="N889" s="14"/>
    </row>
    <row r="890" ht="18.95" customHeight="1" spans="1:14">
      <c r="A890" s="44"/>
      <c r="B890" s="44"/>
      <c r="C890" s="44"/>
      <c r="D890" s="44"/>
      <c r="E890" s="44"/>
      <c r="F890" s="44"/>
      <c r="G890" s="45"/>
      <c r="H890" s="15" t="s">
        <v>8745</v>
      </c>
      <c r="I890" s="33" t="s">
        <v>8746</v>
      </c>
      <c r="J890" s="522" t="s">
        <v>8746</v>
      </c>
      <c r="K890" s="33" t="s">
        <v>8747</v>
      </c>
      <c r="L890" s="13" t="s">
        <v>6443</v>
      </c>
      <c r="M890" s="13">
        <v>0</v>
      </c>
      <c r="N890" s="14"/>
    </row>
    <row r="891" ht="18.95" customHeight="1" spans="1:14">
      <c r="A891" s="44"/>
      <c r="B891" s="44"/>
      <c r="C891" s="44"/>
      <c r="D891" s="44"/>
      <c r="E891" s="44"/>
      <c r="F891" s="44"/>
      <c r="G891" s="45"/>
      <c r="H891" s="15" t="s">
        <v>8748</v>
      </c>
      <c r="I891" s="33" t="s">
        <v>8749</v>
      </c>
      <c r="J891" s="522" t="s">
        <v>8749</v>
      </c>
      <c r="K891" s="33" t="s">
        <v>8750</v>
      </c>
      <c r="L891" s="13" t="s">
        <v>6443</v>
      </c>
      <c r="M891" s="13">
        <v>0</v>
      </c>
      <c r="N891" s="14"/>
    </row>
    <row r="892" ht="18.95" customHeight="1" spans="1:14">
      <c r="A892" s="44"/>
      <c r="B892" s="44"/>
      <c r="C892" s="44"/>
      <c r="D892" s="44"/>
      <c r="E892" s="44"/>
      <c r="F892" s="44"/>
      <c r="G892" s="45"/>
      <c r="H892" s="15" t="s">
        <v>394</v>
      </c>
      <c r="I892" s="33" t="s">
        <v>8751</v>
      </c>
      <c r="J892" s="522" t="s">
        <v>8751</v>
      </c>
      <c r="K892" s="33" t="s">
        <v>8752</v>
      </c>
      <c r="L892" s="13" t="s">
        <v>6443</v>
      </c>
      <c r="M892" s="13">
        <v>55</v>
      </c>
      <c r="N892" s="14"/>
    </row>
    <row r="893" ht="18.95" customHeight="1" spans="1:14">
      <c r="A893" s="44"/>
      <c r="B893" s="44"/>
      <c r="C893" s="44"/>
      <c r="D893" s="44"/>
      <c r="E893" s="44"/>
      <c r="F893" s="44"/>
      <c r="G893" s="45"/>
      <c r="H893" s="15" t="s">
        <v>8753</v>
      </c>
      <c r="I893" s="33" t="s">
        <v>8754</v>
      </c>
      <c r="J893" s="522" t="s">
        <v>8754</v>
      </c>
      <c r="K893" s="33" t="s">
        <v>8755</v>
      </c>
      <c r="L893" s="13" t="s">
        <v>6443</v>
      </c>
      <c r="M893" s="13">
        <v>0</v>
      </c>
      <c r="N893" s="14"/>
    </row>
    <row r="894" ht="18.95" customHeight="1" spans="1:14">
      <c r="A894" s="44"/>
      <c r="B894" s="44"/>
      <c r="C894" s="44"/>
      <c r="D894" s="44"/>
      <c r="E894" s="44"/>
      <c r="F894" s="44"/>
      <c r="G894" s="45"/>
      <c r="H894" s="15" t="s">
        <v>8756</v>
      </c>
      <c r="I894" s="33" t="s">
        <v>8757</v>
      </c>
      <c r="J894" s="522" t="s">
        <v>8757</v>
      </c>
      <c r="K894" s="33" t="s">
        <v>8758</v>
      </c>
      <c r="L894" s="13" t="s">
        <v>6443</v>
      </c>
      <c r="M894" s="13">
        <v>0</v>
      </c>
      <c r="N894" s="14"/>
    </row>
    <row r="895" ht="18.95" customHeight="1" spans="1:14">
      <c r="A895" s="44"/>
      <c r="B895" s="44"/>
      <c r="C895" s="44"/>
      <c r="D895" s="44"/>
      <c r="E895" s="44"/>
      <c r="F895" s="44"/>
      <c r="G895" s="45"/>
      <c r="H895" s="15" t="s">
        <v>8759</v>
      </c>
      <c r="I895" s="33" t="s">
        <v>8760</v>
      </c>
      <c r="J895" s="522" t="s">
        <v>8760</v>
      </c>
      <c r="K895" s="33" t="s">
        <v>8761</v>
      </c>
      <c r="L895" s="13" t="s">
        <v>6443</v>
      </c>
      <c r="M895" s="13">
        <v>620</v>
      </c>
      <c r="N895" s="14"/>
    </row>
    <row r="896" ht="18.95" customHeight="1" spans="1:14">
      <c r="A896" s="44"/>
      <c r="B896" s="44"/>
      <c r="C896" s="44"/>
      <c r="D896" s="44"/>
      <c r="E896" s="44"/>
      <c r="F896" s="44"/>
      <c r="G896" s="45"/>
      <c r="H896" s="15" t="s">
        <v>8762</v>
      </c>
      <c r="I896" s="33" t="s">
        <v>8763</v>
      </c>
      <c r="J896" s="522" t="s">
        <v>8763</v>
      </c>
      <c r="K896" s="33" t="s">
        <v>8764</v>
      </c>
      <c r="L896" s="13" t="s">
        <v>6443</v>
      </c>
      <c r="M896" s="13">
        <v>525</v>
      </c>
      <c r="N896" s="14"/>
    </row>
    <row r="897" ht="18.95" customHeight="1" spans="1:14">
      <c r="A897" s="44"/>
      <c r="B897" s="44"/>
      <c r="C897" s="44"/>
      <c r="D897" s="44"/>
      <c r="E897" s="44"/>
      <c r="F897" s="44"/>
      <c r="G897" s="45"/>
      <c r="H897" s="15" t="s">
        <v>8765</v>
      </c>
      <c r="I897" s="33" t="s">
        <v>8766</v>
      </c>
      <c r="J897" s="522" t="s">
        <v>8766</v>
      </c>
      <c r="K897" s="33" t="s">
        <v>8767</v>
      </c>
      <c r="L897" s="13" t="s">
        <v>6443</v>
      </c>
      <c r="M897" s="13">
        <v>957</v>
      </c>
      <c r="N897" s="14"/>
    </row>
    <row r="898" ht="18.95" customHeight="1" spans="1:14">
      <c r="A898" s="44"/>
      <c r="B898" s="44"/>
      <c r="C898" s="44"/>
      <c r="D898" s="44"/>
      <c r="E898" s="44"/>
      <c r="F898" s="44"/>
      <c r="G898" s="45"/>
      <c r="H898" s="15" t="s">
        <v>395</v>
      </c>
      <c r="I898" s="33" t="s">
        <v>8768</v>
      </c>
      <c r="J898" s="522" t="s">
        <v>8768</v>
      </c>
      <c r="K898" s="33" t="s">
        <v>8769</v>
      </c>
      <c r="L898" s="13" t="s">
        <v>6443</v>
      </c>
      <c r="M898" s="13">
        <v>125</v>
      </c>
      <c r="N898" s="14"/>
    </row>
    <row r="899" ht="18.95" customHeight="1" spans="1:14">
      <c r="A899" s="44"/>
      <c r="B899" s="44"/>
      <c r="C899" s="44"/>
      <c r="D899" s="44"/>
      <c r="E899" s="44"/>
      <c r="F899" s="44"/>
      <c r="G899" s="45"/>
      <c r="H899" s="15" t="s">
        <v>8770</v>
      </c>
      <c r="I899" s="33" t="s">
        <v>8771</v>
      </c>
      <c r="J899" s="522" t="s">
        <v>8771</v>
      </c>
      <c r="K899" s="33" t="s">
        <v>8772</v>
      </c>
      <c r="L899" s="13" t="s">
        <v>6443</v>
      </c>
      <c r="M899" s="13">
        <v>361</v>
      </c>
      <c r="N899" s="14"/>
    </row>
    <row r="900" ht="18.95" customHeight="1" spans="1:14">
      <c r="A900" s="44"/>
      <c r="B900" s="44"/>
      <c r="C900" s="44"/>
      <c r="D900" s="44"/>
      <c r="E900" s="44"/>
      <c r="F900" s="44"/>
      <c r="G900" s="45"/>
      <c r="H900" s="15" t="s">
        <v>8773</v>
      </c>
      <c r="I900" s="33" t="s">
        <v>8774</v>
      </c>
      <c r="J900" s="522" t="s">
        <v>8774</v>
      </c>
      <c r="K900" s="33" t="s">
        <v>8775</v>
      </c>
      <c r="L900" s="13" t="s">
        <v>6443</v>
      </c>
      <c r="M900" s="13">
        <v>0</v>
      </c>
      <c r="N900" s="14"/>
    </row>
    <row r="901" ht="18.95" customHeight="1" spans="1:14">
      <c r="A901" s="44"/>
      <c r="B901" s="44"/>
      <c r="C901" s="44"/>
      <c r="D901" s="44"/>
      <c r="E901" s="44"/>
      <c r="F901" s="44"/>
      <c r="G901" s="45"/>
      <c r="H901" s="15" t="s">
        <v>397</v>
      </c>
      <c r="I901" s="33" t="s">
        <v>8776</v>
      </c>
      <c r="J901" s="522" t="s">
        <v>8776</v>
      </c>
      <c r="K901" s="33" t="s">
        <v>8777</v>
      </c>
      <c r="L901" s="13" t="s">
        <v>6443</v>
      </c>
      <c r="M901" s="13">
        <v>470</v>
      </c>
      <c r="N901" s="14"/>
    </row>
    <row r="902" ht="18.95" customHeight="1" spans="1:14">
      <c r="A902" s="44"/>
      <c r="B902" s="44"/>
      <c r="C902" s="44"/>
      <c r="D902" s="44"/>
      <c r="E902" s="44"/>
      <c r="F902" s="44"/>
      <c r="G902" s="45"/>
      <c r="H902" s="15" t="s">
        <v>398</v>
      </c>
      <c r="I902" s="33" t="s">
        <v>8778</v>
      </c>
      <c r="J902" s="522" t="s">
        <v>8778</v>
      </c>
      <c r="K902" s="33" t="s">
        <v>8779</v>
      </c>
      <c r="L902" s="13" t="s">
        <v>6443</v>
      </c>
      <c r="M902" s="13">
        <v>608</v>
      </c>
      <c r="N902" s="14"/>
    </row>
    <row r="903" ht="18.95" customHeight="1" spans="1:14">
      <c r="A903" s="44"/>
      <c r="B903" s="44"/>
      <c r="C903" s="44"/>
      <c r="D903" s="44"/>
      <c r="E903" s="44"/>
      <c r="F903" s="44"/>
      <c r="G903" s="45"/>
      <c r="H903" s="15" t="s">
        <v>8780</v>
      </c>
      <c r="I903" s="33" t="s">
        <v>8781</v>
      </c>
      <c r="J903" s="522" t="s">
        <v>8781</v>
      </c>
      <c r="K903" s="33" t="s">
        <v>8782</v>
      </c>
      <c r="L903" s="13" t="s">
        <v>6443</v>
      </c>
      <c r="M903" s="13">
        <v>0</v>
      </c>
      <c r="N903" s="14"/>
    </row>
    <row r="904" ht="18.95" customHeight="1" spans="1:14">
      <c r="A904" s="44"/>
      <c r="B904" s="44"/>
      <c r="C904" s="44"/>
      <c r="D904" s="44"/>
      <c r="E904" s="44"/>
      <c r="F904" s="44"/>
      <c r="G904" s="45"/>
      <c r="H904" s="15" t="s">
        <v>8783</v>
      </c>
      <c r="I904" s="33" t="s">
        <v>8784</v>
      </c>
      <c r="J904" s="522" t="s">
        <v>8784</v>
      </c>
      <c r="K904" s="33" t="s">
        <v>8785</v>
      </c>
      <c r="L904" s="13" t="s">
        <v>6443</v>
      </c>
      <c r="M904" s="13">
        <v>0</v>
      </c>
      <c r="N904" s="14"/>
    </row>
    <row r="905" ht="18.95" customHeight="1" spans="1:14">
      <c r="A905" s="44"/>
      <c r="B905" s="44"/>
      <c r="C905" s="44"/>
      <c r="D905" s="44"/>
      <c r="E905" s="44"/>
      <c r="F905" s="44"/>
      <c r="G905" s="45"/>
      <c r="H905" s="15" t="s">
        <v>399</v>
      </c>
      <c r="I905" s="33" t="s">
        <v>8786</v>
      </c>
      <c r="J905" s="522" t="s">
        <v>8786</v>
      </c>
      <c r="K905" s="33" t="s">
        <v>8787</v>
      </c>
      <c r="L905" s="13" t="s">
        <v>6443</v>
      </c>
      <c r="M905" s="13">
        <v>210</v>
      </c>
      <c r="N905" s="14"/>
    </row>
    <row r="906" ht="18.95" customHeight="1" spans="1:14">
      <c r="A906" s="44"/>
      <c r="B906" s="44"/>
      <c r="C906" s="44"/>
      <c r="D906" s="44"/>
      <c r="E906" s="44"/>
      <c r="F906" s="44"/>
      <c r="G906" s="45"/>
      <c r="H906" s="15" t="s">
        <v>8788</v>
      </c>
      <c r="I906" s="33" t="s">
        <v>8789</v>
      </c>
      <c r="J906" s="522" t="s">
        <v>8789</v>
      </c>
      <c r="K906" s="33" t="s">
        <v>8790</v>
      </c>
      <c r="L906" s="13" t="s">
        <v>6443</v>
      </c>
      <c r="M906" s="13">
        <v>0</v>
      </c>
      <c r="N906" s="14"/>
    </row>
    <row r="907" ht="18.95" customHeight="1" spans="1:14">
      <c r="A907" s="44"/>
      <c r="B907" s="44"/>
      <c r="C907" s="44"/>
      <c r="D907" s="44"/>
      <c r="E907" s="44"/>
      <c r="F907" s="44"/>
      <c r="G907" s="45"/>
      <c r="H907" s="15" t="s">
        <v>8791</v>
      </c>
      <c r="I907" s="33" t="s">
        <v>8792</v>
      </c>
      <c r="J907" s="522" t="s">
        <v>8792</v>
      </c>
      <c r="K907" s="33" t="s">
        <v>8793</v>
      </c>
      <c r="L907" s="13" t="s">
        <v>6443</v>
      </c>
      <c r="M907" s="13">
        <v>1391</v>
      </c>
      <c r="N907" s="14"/>
    </row>
    <row r="908" ht="18.95" customHeight="1" spans="1:14">
      <c r="A908" s="44"/>
      <c r="B908" s="44"/>
      <c r="C908" s="44"/>
      <c r="D908" s="44"/>
      <c r="E908" s="44"/>
      <c r="F908" s="44"/>
      <c r="G908" s="45"/>
      <c r="H908" s="15" t="s">
        <v>8794</v>
      </c>
      <c r="I908" s="33" t="s">
        <v>8795</v>
      </c>
      <c r="J908" s="522" t="s">
        <v>8795</v>
      </c>
      <c r="K908" s="33" t="s">
        <v>8796</v>
      </c>
      <c r="L908" s="13" t="s">
        <v>6443</v>
      </c>
      <c r="M908" s="13">
        <v>3549</v>
      </c>
      <c r="N908" s="14"/>
    </row>
    <row r="909" ht="18.95" customHeight="1" spans="1:14">
      <c r="A909" s="44"/>
      <c r="B909" s="44"/>
      <c r="C909" s="44"/>
      <c r="D909" s="44"/>
      <c r="E909" s="44"/>
      <c r="F909" s="44"/>
      <c r="G909" s="45"/>
      <c r="H909" s="15" t="s">
        <v>386</v>
      </c>
      <c r="I909" s="33" t="s">
        <v>8797</v>
      </c>
      <c r="J909" s="522" t="s">
        <v>8797</v>
      </c>
      <c r="K909" s="33" t="s">
        <v>6453</v>
      </c>
      <c r="L909" s="13" t="s">
        <v>6443</v>
      </c>
      <c r="M909" s="13">
        <v>0</v>
      </c>
      <c r="N909" s="14"/>
    </row>
    <row r="910" ht="18.95" customHeight="1" spans="1:14">
      <c r="A910" s="44"/>
      <c r="B910" s="44"/>
      <c r="C910" s="44"/>
      <c r="D910" s="44"/>
      <c r="E910" s="44"/>
      <c r="F910" s="44"/>
      <c r="G910" s="45"/>
      <c r="H910" s="15" t="s">
        <v>387</v>
      </c>
      <c r="I910" s="33" t="s">
        <v>8798</v>
      </c>
      <c r="J910" s="522" t="s">
        <v>8798</v>
      </c>
      <c r="K910" s="33" t="s">
        <v>6457</v>
      </c>
      <c r="L910" s="13" t="s">
        <v>6443</v>
      </c>
      <c r="M910" s="13">
        <v>6</v>
      </c>
      <c r="N910" s="14"/>
    </row>
    <row r="911" ht="18.95" customHeight="1" spans="1:14">
      <c r="A911" s="44"/>
      <c r="B911" s="44"/>
      <c r="C911" s="44"/>
      <c r="D911" s="44"/>
      <c r="E911" s="44"/>
      <c r="F911" s="44"/>
      <c r="G911" s="45"/>
      <c r="H911" s="15" t="s">
        <v>8679</v>
      </c>
      <c r="I911" s="33" t="s">
        <v>8799</v>
      </c>
      <c r="J911" s="522" t="s">
        <v>8799</v>
      </c>
      <c r="K911" s="33" t="s">
        <v>6462</v>
      </c>
      <c r="L911" s="13" t="s">
        <v>6443</v>
      </c>
      <c r="M911" s="13">
        <v>0</v>
      </c>
      <c r="N911" s="14"/>
    </row>
    <row r="912" ht="18.95" customHeight="1" spans="1:14">
      <c r="A912" s="44"/>
      <c r="B912" s="44"/>
      <c r="C912" s="44"/>
      <c r="D912" s="44"/>
      <c r="E912" s="44"/>
      <c r="F912" s="44"/>
      <c r="G912" s="45"/>
      <c r="H912" s="15" t="s">
        <v>8800</v>
      </c>
      <c r="I912" s="33" t="s">
        <v>8801</v>
      </c>
      <c r="J912" s="522" t="s">
        <v>8801</v>
      </c>
      <c r="K912" s="33" t="s">
        <v>8802</v>
      </c>
      <c r="L912" s="13" t="s">
        <v>6443</v>
      </c>
      <c r="M912" s="13">
        <v>740</v>
      </c>
      <c r="N912" s="14"/>
    </row>
    <row r="913" ht="18.95" customHeight="1" spans="1:14">
      <c r="A913" s="44"/>
      <c r="B913" s="44"/>
      <c r="C913" s="44"/>
      <c r="D913" s="44"/>
      <c r="E913" s="44"/>
      <c r="F913" s="44"/>
      <c r="G913" s="45"/>
      <c r="H913" s="15" t="s">
        <v>8803</v>
      </c>
      <c r="I913" s="33" t="s">
        <v>8804</v>
      </c>
      <c r="J913" s="522" t="s">
        <v>8804</v>
      </c>
      <c r="K913" s="33" t="s">
        <v>8805</v>
      </c>
      <c r="L913" s="13" t="s">
        <v>6443</v>
      </c>
      <c r="M913" s="13">
        <v>152</v>
      </c>
      <c r="N913" s="14"/>
    </row>
    <row r="914" ht="18.95" customHeight="1" spans="1:14">
      <c r="A914" s="44"/>
      <c r="B914" s="44"/>
      <c r="C914" s="44"/>
      <c r="D914" s="44"/>
      <c r="E914" s="44"/>
      <c r="F914" s="44"/>
      <c r="G914" s="45"/>
      <c r="H914" s="15" t="s">
        <v>8806</v>
      </c>
      <c r="I914" s="33" t="s">
        <v>8807</v>
      </c>
      <c r="J914" s="522" t="s">
        <v>8807</v>
      </c>
      <c r="K914" s="33" t="s">
        <v>8808</v>
      </c>
      <c r="L914" s="13" t="s">
        <v>6443</v>
      </c>
      <c r="M914" s="13">
        <v>5</v>
      </c>
      <c r="N914" s="14"/>
    </row>
    <row r="915" ht="18.95" customHeight="1" spans="1:14">
      <c r="A915" s="44"/>
      <c r="B915" s="44"/>
      <c r="C915" s="44"/>
      <c r="D915" s="44"/>
      <c r="E915" s="44"/>
      <c r="F915" s="44"/>
      <c r="G915" s="45"/>
      <c r="H915" s="15" t="s">
        <v>406</v>
      </c>
      <c r="I915" s="33" t="s">
        <v>8809</v>
      </c>
      <c r="J915" s="522" t="s">
        <v>8809</v>
      </c>
      <c r="K915" s="33" t="s">
        <v>8810</v>
      </c>
      <c r="L915" s="13" t="s">
        <v>6443</v>
      </c>
      <c r="M915" s="13">
        <v>5</v>
      </c>
      <c r="N915" s="14"/>
    </row>
    <row r="916" ht="18.95" customHeight="1" spans="1:14">
      <c r="A916" s="44"/>
      <c r="B916" s="44"/>
      <c r="C916" s="44"/>
      <c r="D916" s="44"/>
      <c r="E916" s="44"/>
      <c r="F916" s="44"/>
      <c r="G916" s="45"/>
      <c r="H916" s="15" t="s">
        <v>8811</v>
      </c>
      <c r="I916" s="33" t="s">
        <v>8812</v>
      </c>
      <c r="J916" s="522" t="s">
        <v>8812</v>
      </c>
      <c r="K916" s="33" t="s">
        <v>8813</v>
      </c>
      <c r="L916" s="13" t="s">
        <v>6443</v>
      </c>
      <c r="M916" s="13">
        <v>0</v>
      </c>
      <c r="N916" s="14"/>
    </row>
    <row r="917" ht="18.95" customHeight="1" spans="1:14">
      <c r="A917" s="44"/>
      <c r="B917" s="44"/>
      <c r="C917" s="44"/>
      <c r="D917" s="44"/>
      <c r="E917" s="44"/>
      <c r="F917" s="44"/>
      <c r="G917" s="45"/>
      <c r="H917" s="15" t="s">
        <v>407</v>
      </c>
      <c r="I917" s="33" t="s">
        <v>8814</v>
      </c>
      <c r="J917" s="522" t="s">
        <v>8814</v>
      </c>
      <c r="K917" s="33" t="s">
        <v>6286</v>
      </c>
      <c r="L917" s="13" t="s">
        <v>6443</v>
      </c>
      <c r="M917" s="13">
        <v>1944</v>
      </c>
      <c r="N917" s="14"/>
    </row>
    <row r="918" ht="18.95" customHeight="1" spans="1:14">
      <c r="A918" s="44"/>
      <c r="B918" s="44"/>
      <c r="C918" s="44"/>
      <c r="D918" s="44"/>
      <c r="E918" s="44"/>
      <c r="F918" s="44"/>
      <c r="G918" s="45"/>
      <c r="H918" s="15" t="s">
        <v>8815</v>
      </c>
      <c r="I918" s="33" t="s">
        <v>8816</v>
      </c>
      <c r="J918" s="522" t="s">
        <v>8816</v>
      </c>
      <c r="K918" s="33" t="s">
        <v>8817</v>
      </c>
      <c r="L918" s="13" t="s">
        <v>6443</v>
      </c>
      <c r="M918" s="13">
        <v>0</v>
      </c>
      <c r="N918" s="14"/>
    </row>
    <row r="919" ht="18.95" customHeight="1" spans="1:14">
      <c r="A919" s="44"/>
      <c r="B919" s="44"/>
      <c r="C919" s="44"/>
      <c r="D919" s="44"/>
      <c r="E919" s="44"/>
      <c r="F919" s="44"/>
      <c r="G919" s="45"/>
      <c r="H919" s="15" t="s">
        <v>409</v>
      </c>
      <c r="I919" s="33" t="s">
        <v>8818</v>
      </c>
      <c r="J919" s="522" t="s">
        <v>8818</v>
      </c>
      <c r="K919" s="33" t="s">
        <v>8819</v>
      </c>
      <c r="L919" s="13" t="s">
        <v>6443</v>
      </c>
      <c r="M919" s="13">
        <v>0</v>
      </c>
      <c r="N919" s="14"/>
    </row>
    <row r="920" ht="18.95" customHeight="1" spans="1:14">
      <c r="A920" s="44"/>
      <c r="B920" s="44"/>
      <c r="C920" s="44"/>
      <c r="D920" s="44"/>
      <c r="E920" s="44"/>
      <c r="F920" s="44"/>
      <c r="G920" s="45"/>
      <c r="H920" s="15" t="s">
        <v>8820</v>
      </c>
      <c r="I920" s="33" t="s">
        <v>8821</v>
      </c>
      <c r="J920" s="522" t="s">
        <v>8821</v>
      </c>
      <c r="K920" s="33" t="s">
        <v>8822</v>
      </c>
      <c r="L920" s="13" t="s">
        <v>6443</v>
      </c>
      <c r="M920" s="13">
        <v>0</v>
      </c>
      <c r="N920" s="14"/>
    </row>
    <row r="921" ht="18.95" customHeight="1" spans="1:14">
      <c r="A921" s="44"/>
      <c r="B921" s="44"/>
      <c r="C921" s="44"/>
      <c r="D921" s="44"/>
      <c r="E921" s="44"/>
      <c r="F921" s="44"/>
      <c r="G921" s="45"/>
      <c r="H921" s="15" t="s">
        <v>8823</v>
      </c>
      <c r="I921" s="33" t="s">
        <v>8824</v>
      </c>
      <c r="J921" s="522" t="s">
        <v>8824</v>
      </c>
      <c r="K921" s="33" t="s">
        <v>8825</v>
      </c>
      <c r="L921" s="13" t="s">
        <v>6443</v>
      </c>
      <c r="M921" s="13">
        <v>216</v>
      </c>
      <c r="N921" s="14"/>
    </row>
    <row r="922" ht="18.95" customHeight="1" spans="1:14">
      <c r="A922" s="44"/>
      <c r="B922" s="44"/>
      <c r="C922" s="44"/>
      <c r="D922" s="44"/>
      <c r="E922" s="44"/>
      <c r="F922" s="44"/>
      <c r="G922" s="45"/>
      <c r="H922" s="15" t="s">
        <v>8826</v>
      </c>
      <c r="I922" s="33" t="s">
        <v>8827</v>
      </c>
      <c r="J922" s="522" t="s">
        <v>8827</v>
      </c>
      <c r="K922" s="33" t="s">
        <v>8828</v>
      </c>
      <c r="L922" s="13" t="s">
        <v>6443</v>
      </c>
      <c r="M922" s="13">
        <v>0</v>
      </c>
      <c r="N922" s="14"/>
    </row>
    <row r="923" ht="18.95" customHeight="1" spans="1:14">
      <c r="A923" s="44"/>
      <c r="B923" s="44"/>
      <c r="C923" s="44"/>
      <c r="D923" s="44"/>
      <c r="E923" s="44"/>
      <c r="F923" s="44"/>
      <c r="G923" s="45"/>
      <c r="H923" s="15" t="s">
        <v>8829</v>
      </c>
      <c r="I923" s="33" t="s">
        <v>8830</v>
      </c>
      <c r="J923" s="522" t="s">
        <v>8830</v>
      </c>
      <c r="K923" s="33" t="s">
        <v>8831</v>
      </c>
      <c r="L923" s="13" t="s">
        <v>6443</v>
      </c>
      <c r="M923" s="13">
        <v>1</v>
      </c>
      <c r="N923" s="14"/>
    </row>
    <row r="924" ht="18.95" customHeight="1" spans="1:14">
      <c r="A924" s="44"/>
      <c r="B924" s="44"/>
      <c r="C924" s="44"/>
      <c r="D924" s="44"/>
      <c r="E924" s="44"/>
      <c r="F924" s="44"/>
      <c r="G924" s="45"/>
      <c r="H924" s="15" t="s">
        <v>8832</v>
      </c>
      <c r="I924" s="33" t="s">
        <v>8833</v>
      </c>
      <c r="J924" s="522" t="s">
        <v>8833</v>
      </c>
      <c r="K924" s="33" t="s">
        <v>8834</v>
      </c>
      <c r="L924" s="13" t="s">
        <v>6443</v>
      </c>
      <c r="M924" s="13">
        <v>0</v>
      </c>
      <c r="N924" s="14"/>
    </row>
    <row r="925" ht="18.95" customHeight="1" spans="1:14">
      <c r="A925" s="44"/>
      <c r="B925" s="44"/>
      <c r="C925" s="44"/>
      <c r="D925" s="44"/>
      <c r="E925" s="44"/>
      <c r="F925" s="44"/>
      <c r="G925" s="45"/>
      <c r="H925" s="15" t="s">
        <v>8835</v>
      </c>
      <c r="I925" s="33" t="s">
        <v>8836</v>
      </c>
      <c r="J925" s="522" t="s">
        <v>8836</v>
      </c>
      <c r="K925" s="33" t="s">
        <v>8837</v>
      </c>
      <c r="L925" s="13" t="s">
        <v>6443</v>
      </c>
      <c r="M925" s="13">
        <v>10</v>
      </c>
      <c r="N925" s="14"/>
    </row>
    <row r="926" ht="18.95" customHeight="1" spans="1:14">
      <c r="A926" s="44"/>
      <c r="B926" s="44"/>
      <c r="C926" s="44"/>
      <c r="D926" s="44"/>
      <c r="E926" s="44"/>
      <c r="F926" s="44"/>
      <c r="G926" s="45"/>
      <c r="H926" s="15" t="s">
        <v>8838</v>
      </c>
      <c r="I926" s="33" t="s">
        <v>8839</v>
      </c>
      <c r="J926" s="522" t="s">
        <v>8839</v>
      </c>
      <c r="K926" s="33" t="s">
        <v>8840</v>
      </c>
      <c r="L926" s="13" t="s">
        <v>6443</v>
      </c>
      <c r="M926" s="13">
        <v>0</v>
      </c>
      <c r="N926" s="14"/>
    </row>
    <row r="927" ht="18.95" customHeight="1" spans="1:14">
      <c r="A927" s="44"/>
      <c r="B927" s="44"/>
      <c r="C927" s="44"/>
      <c r="D927" s="44"/>
      <c r="E927" s="44"/>
      <c r="F927" s="44"/>
      <c r="G927" s="45"/>
      <c r="H927" s="15" t="s">
        <v>8841</v>
      </c>
      <c r="I927" s="33" t="s">
        <v>8842</v>
      </c>
      <c r="J927" s="522" t="s">
        <v>8842</v>
      </c>
      <c r="K927" s="33" t="s">
        <v>8843</v>
      </c>
      <c r="L927" s="13" t="s">
        <v>6443</v>
      </c>
      <c r="M927" s="13">
        <v>119</v>
      </c>
      <c r="N927" s="14"/>
    </row>
    <row r="928" ht="18.95" customHeight="1" spans="1:14">
      <c r="A928" s="44"/>
      <c r="B928" s="44"/>
      <c r="C928" s="44"/>
      <c r="D928" s="44"/>
      <c r="E928" s="44"/>
      <c r="F928" s="44"/>
      <c r="G928" s="45"/>
      <c r="H928" s="15" t="s">
        <v>8844</v>
      </c>
      <c r="I928" s="33" t="s">
        <v>8845</v>
      </c>
      <c r="J928" s="522" t="s">
        <v>8845</v>
      </c>
      <c r="K928" s="33" t="s">
        <v>8846</v>
      </c>
      <c r="L928" s="13" t="s">
        <v>6443</v>
      </c>
      <c r="M928" s="13">
        <v>0</v>
      </c>
      <c r="N928" s="14"/>
    </row>
    <row r="929" ht="18.95" customHeight="1" spans="1:14">
      <c r="A929" s="44"/>
      <c r="B929" s="44"/>
      <c r="C929" s="44"/>
      <c r="D929" s="44"/>
      <c r="E929" s="44"/>
      <c r="F929" s="44"/>
      <c r="G929" s="45"/>
      <c r="H929" s="15" t="s">
        <v>8847</v>
      </c>
      <c r="I929" s="33" t="s">
        <v>8848</v>
      </c>
      <c r="J929" s="522" t="s">
        <v>8848</v>
      </c>
      <c r="K929" s="33" t="s">
        <v>8849</v>
      </c>
      <c r="L929" s="13" t="s">
        <v>6443</v>
      </c>
      <c r="M929" s="13">
        <v>0</v>
      </c>
      <c r="N929" s="14"/>
    </row>
    <row r="930" ht="18.95" customHeight="1" spans="1:14">
      <c r="A930" s="44"/>
      <c r="B930" s="44"/>
      <c r="C930" s="44"/>
      <c r="D930" s="44"/>
      <c r="E930" s="44"/>
      <c r="F930" s="44"/>
      <c r="G930" s="45"/>
      <c r="H930" s="15" t="s">
        <v>8850</v>
      </c>
      <c r="I930" s="33" t="s">
        <v>8851</v>
      </c>
      <c r="J930" s="522" t="s">
        <v>8851</v>
      </c>
      <c r="K930" s="33" t="s">
        <v>8852</v>
      </c>
      <c r="L930" s="13" t="s">
        <v>6443</v>
      </c>
      <c r="M930" s="13">
        <v>0</v>
      </c>
      <c r="N930" s="14"/>
    </row>
    <row r="931" ht="18.95" customHeight="1" spans="1:14">
      <c r="A931" s="44"/>
      <c r="B931" s="44"/>
      <c r="C931" s="44"/>
      <c r="D931" s="44"/>
      <c r="E931" s="44"/>
      <c r="F931" s="44"/>
      <c r="G931" s="45"/>
      <c r="H931" s="15" t="s">
        <v>8853</v>
      </c>
      <c r="I931" s="33" t="s">
        <v>8854</v>
      </c>
      <c r="J931" s="522" t="s">
        <v>8854</v>
      </c>
      <c r="K931" s="33" t="s">
        <v>8855</v>
      </c>
      <c r="L931" s="13" t="s">
        <v>6443</v>
      </c>
      <c r="M931" s="13">
        <v>0</v>
      </c>
      <c r="N931" s="14"/>
    </row>
    <row r="932" ht="18.95" customHeight="1" spans="1:14">
      <c r="A932" s="44"/>
      <c r="B932" s="44"/>
      <c r="C932" s="44"/>
      <c r="D932" s="44"/>
      <c r="E932" s="44"/>
      <c r="F932" s="44"/>
      <c r="G932" s="45"/>
      <c r="H932" s="15" t="s">
        <v>8856</v>
      </c>
      <c r="I932" s="33" t="s">
        <v>8857</v>
      </c>
      <c r="J932" s="522" t="s">
        <v>8857</v>
      </c>
      <c r="K932" s="33" t="s">
        <v>8858</v>
      </c>
      <c r="L932" s="13" t="s">
        <v>6443</v>
      </c>
      <c r="M932" s="13">
        <v>150</v>
      </c>
      <c r="N932" s="14"/>
    </row>
    <row r="933" ht="18.95" customHeight="1" spans="1:14">
      <c r="A933" s="44"/>
      <c r="B933" s="44"/>
      <c r="C933" s="44"/>
      <c r="D933" s="44"/>
      <c r="E933" s="44"/>
      <c r="F933" s="44"/>
      <c r="G933" s="45"/>
      <c r="H933" s="15" t="s">
        <v>8859</v>
      </c>
      <c r="I933" s="33" t="s">
        <v>8860</v>
      </c>
      <c r="J933" s="522" t="s">
        <v>8860</v>
      </c>
      <c r="K933" s="33" t="s">
        <v>8861</v>
      </c>
      <c r="L933" s="13" t="s">
        <v>6443</v>
      </c>
      <c r="M933" s="13">
        <v>1</v>
      </c>
      <c r="N933" s="14"/>
    </row>
    <row r="934" ht="18.95" customHeight="1" spans="1:14">
      <c r="A934" s="44"/>
      <c r="B934" s="44"/>
      <c r="C934" s="44"/>
      <c r="D934" s="44"/>
      <c r="E934" s="44"/>
      <c r="F934" s="44"/>
      <c r="G934" s="45"/>
      <c r="H934" s="15" t="s">
        <v>8862</v>
      </c>
      <c r="I934" s="33" t="s">
        <v>8863</v>
      </c>
      <c r="J934" s="522" t="s">
        <v>8863</v>
      </c>
      <c r="K934" s="33" t="s">
        <v>8864</v>
      </c>
      <c r="L934" s="13" t="s">
        <v>6443</v>
      </c>
      <c r="M934" s="13">
        <v>5</v>
      </c>
      <c r="N934" s="14"/>
    </row>
    <row r="935" ht="18.95" customHeight="1" spans="1:14">
      <c r="A935" s="44"/>
      <c r="B935" s="44"/>
      <c r="C935" s="44"/>
      <c r="D935" s="44"/>
      <c r="E935" s="44"/>
      <c r="F935" s="44"/>
      <c r="G935" s="45"/>
      <c r="H935" s="15" t="s">
        <v>8865</v>
      </c>
      <c r="I935" s="33" t="s">
        <v>8866</v>
      </c>
      <c r="J935" s="522" t="s">
        <v>8866</v>
      </c>
      <c r="K935" s="33" t="s">
        <v>8867</v>
      </c>
      <c r="L935" s="13" t="s">
        <v>6443</v>
      </c>
      <c r="M935" s="13">
        <v>184</v>
      </c>
      <c r="N935" s="14"/>
    </row>
    <row r="936" ht="18.95" customHeight="1" spans="1:14">
      <c r="A936" s="44"/>
      <c r="B936" s="44"/>
      <c r="C936" s="44"/>
      <c r="D936" s="44"/>
      <c r="E936" s="44"/>
      <c r="F936" s="44"/>
      <c r="G936" s="45"/>
      <c r="H936" s="15" t="s">
        <v>8868</v>
      </c>
      <c r="I936" s="33" t="s">
        <v>8869</v>
      </c>
      <c r="J936" s="522" t="s">
        <v>8869</v>
      </c>
      <c r="K936" s="33" t="s">
        <v>8870</v>
      </c>
      <c r="L936" s="13" t="s">
        <v>6443</v>
      </c>
      <c r="M936" s="13">
        <v>11</v>
      </c>
      <c r="N936" s="14"/>
    </row>
    <row r="937" ht="18.95" customHeight="1" spans="1:14">
      <c r="A937" s="44"/>
      <c r="B937" s="44"/>
      <c r="C937" s="44"/>
      <c r="D937" s="44"/>
      <c r="E937" s="44"/>
      <c r="F937" s="44"/>
      <c r="G937" s="45"/>
      <c r="H937" s="15" t="s">
        <v>414</v>
      </c>
      <c r="I937" s="33" t="s">
        <v>8871</v>
      </c>
      <c r="J937" s="522" t="s">
        <v>8871</v>
      </c>
      <c r="K937" s="33" t="s">
        <v>8872</v>
      </c>
      <c r="L937" s="13" t="s">
        <v>6443</v>
      </c>
      <c r="M937" s="13">
        <v>8434</v>
      </c>
      <c r="N937" s="14"/>
    </row>
    <row r="938" ht="18.95" customHeight="1" spans="1:14">
      <c r="A938" s="44"/>
      <c r="B938" s="44"/>
      <c r="C938" s="44"/>
      <c r="D938" s="44"/>
      <c r="E938" s="44"/>
      <c r="F938" s="44"/>
      <c r="G938" s="45"/>
      <c r="H938" s="15" t="s">
        <v>386</v>
      </c>
      <c r="I938" s="33" t="s">
        <v>8873</v>
      </c>
      <c r="J938" s="522" t="s">
        <v>8873</v>
      </c>
      <c r="K938" s="33" t="s">
        <v>6453</v>
      </c>
      <c r="L938" s="13" t="s">
        <v>6443</v>
      </c>
      <c r="M938" s="13">
        <v>77</v>
      </c>
      <c r="N938" s="14"/>
    </row>
    <row r="939" ht="18.95" customHeight="1" spans="1:14">
      <c r="A939" s="44"/>
      <c r="B939" s="44"/>
      <c r="C939" s="44"/>
      <c r="D939" s="44"/>
      <c r="E939" s="44"/>
      <c r="F939" s="44"/>
      <c r="G939" s="45"/>
      <c r="H939" s="15" t="s">
        <v>387</v>
      </c>
      <c r="I939" s="33" t="s">
        <v>8874</v>
      </c>
      <c r="J939" s="522" t="s">
        <v>8874</v>
      </c>
      <c r="K939" s="33" t="s">
        <v>6457</v>
      </c>
      <c r="L939" s="13" t="s">
        <v>6443</v>
      </c>
      <c r="M939" s="13">
        <v>33</v>
      </c>
      <c r="N939" s="14"/>
    </row>
    <row r="940" ht="18.95" customHeight="1" spans="1:14">
      <c r="A940" s="44"/>
      <c r="B940" s="44"/>
      <c r="C940" s="44"/>
      <c r="D940" s="44"/>
      <c r="E940" s="44"/>
      <c r="F940" s="44"/>
      <c r="G940" s="45"/>
      <c r="H940" s="15" t="s">
        <v>8679</v>
      </c>
      <c r="I940" s="33" t="s">
        <v>8875</v>
      </c>
      <c r="J940" s="522" t="s">
        <v>8875</v>
      </c>
      <c r="K940" s="33" t="s">
        <v>6462</v>
      </c>
      <c r="L940" s="13" t="s">
        <v>6443</v>
      </c>
      <c r="M940" s="13">
        <v>0</v>
      </c>
      <c r="N940" s="14"/>
    </row>
    <row r="941" ht="18.95" customHeight="1" spans="1:14">
      <c r="A941" s="44"/>
      <c r="B941" s="44"/>
      <c r="C941" s="44"/>
      <c r="D941" s="44"/>
      <c r="E941" s="44"/>
      <c r="F941" s="44"/>
      <c r="G941" s="45"/>
      <c r="H941" s="15" t="s">
        <v>415</v>
      </c>
      <c r="I941" s="33" t="s">
        <v>8876</v>
      </c>
      <c r="J941" s="522" t="s">
        <v>8876</v>
      </c>
      <c r="K941" s="33" t="s">
        <v>8877</v>
      </c>
      <c r="L941" s="13" t="s">
        <v>6443</v>
      </c>
      <c r="M941" s="13">
        <v>746</v>
      </c>
      <c r="N941" s="14"/>
    </row>
    <row r="942" ht="18.95" customHeight="1" spans="1:14">
      <c r="A942" s="44"/>
      <c r="B942" s="44"/>
      <c r="C942" s="44"/>
      <c r="D942" s="44"/>
      <c r="E942" s="44"/>
      <c r="F942" s="44"/>
      <c r="G942" s="45"/>
      <c r="H942" s="15" t="s">
        <v>416</v>
      </c>
      <c r="I942" s="33" t="s">
        <v>8878</v>
      </c>
      <c r="J942" s="522" t="s">
        <v>8878</v>
      </c>
      <c r="K942" s="33" t="s">
        <v>8879</v>
      </c>
      <c r="L942" s="13" t="s">
        <v>6443</v>
      </c>
      <c r="M942" s="13">
        <v>1369</v>
      </c>
      <c r="N942" s="14"/>
    </row>
    <row r="943" ht="18.95" customHeight="1" spans="1:14">
      <c r="A943" s="44"/>
      <c r="B943" s="44"/>
      <c r="C943" s="44"/>
      <c r="D943" s="44"/>
      <c r="E943" s="44"/>
      <c r="F943" s="44"/>
      <c r="G943" s="45"/>
      <c r="H943" s="15" t="s">
        <v>8880</v>
      </c>
      <c r="I943" s="522" t="s">
        <v>8881</v>
      </c>
      <c r="J943" s="522" t="s">
        <v>8881</v>
      </c>
      <c r="K943" s="33" t="s">
        <v>8882</v>
      </c>
      <c r="L943" s="13" t="s">
        <v>6443</v>
      </c>
      <c r="M943" s="13">
        <v>0</v>
      </c>
      <c r="N943" s="14"/>
    </row>
    <row r="944" ht="18.95" customHeight="1" spans="1:14">
      <c r="A944" s="44"/>
      <c r="B944" s="44"/>
      <c r="C944" s="44"/>
      <c r="D944" s="44"/>
      <c r="E944" s="44"/>
      <c r="F944" s="44"/>
      <c r="G944" s="45"/>
      <c r="H944" s="15" t="s">
        <v>8883</v>
      </c>
      <c r="I944" s="33" t="s">
        <v>8884</v>
      </c>
      <c r="J944" s="522" t="s">
        <v>8884</v>
      </c>
      <c r="K944" s="33" t="s">
        <v>8885</v>
      </c>
      <c r="L944" s="13" t="s">
        <v>6443</v>
      </c>
      <c r="M944" s="13">
        <v>0</v>
      </c>
      <c r="N944" s="14"/>
    </row>
    <row r="945" ht="18.95" customHeight="1" spans="1:14">
      <c r="A945" s="44"/>
      <c r="B945" s="44"/>
      <c r="C945" s="44"/>
      <c r="D945" s="44"/>
      <c r="E945" s="44"/>
      <c r="F945" s="44"/>
      <c r="G945" s="45"/>
      <c r="H945" s="15" t="s">
        <v>8886</v>
      </c>
      <c r="I945" s="33" t="s">
        <v>8887</v>
      </c>
      <c r="J945" s="522" t="s">
        <v>8887</v>
      </c>
      <c r="K945" s="33" t="s">
        <v>8888</v>
      </c>
      <c r="L945" s="13" t="s">
        <v>6443</v>
      </c>
      <c r="M945" s="13">
        <v>312</v>
      </c>
      <c r="N945" s="14"/>
    </row>
    <row r="946" ht="18.95" customHeight="1" spans="1:14">
      <c r="A946" s="44"/>
      <c r="B946" s="44"/>
      <c r="C946" s="44"/>
      <c r="D946" s="44"/>
      <c r="E946" s="44"/>
      <c r="F946" s="44"/>
      <c r="G946" s="45"/>
      <c r="H946" s="15" t="s">
        <v>8889</v>
      </c>
      <c r="I946" s="33" t="s">
        <v>8890</v>
      </c>
      <c r="J946" s="522" t="s">
        <v>8890</v>
      </c>
      <c r="K946" s="33" t="s">
        <v>8891</v>
      </c>
      <c r="L946" s="13" t="s">
        <v>6443</v>
      </c>
      <c r="M946" s="13">
        <v>0</v>
      </c>
      <c r="N946" s="14"/>
    </row>
    <row r="947" ht="18.95" customHeight="1" spans="1:14">
      <c r="A947" s="44"/>
      <c r="B947" s="44"/>
      <c r="C947" s="44"/>
      <c r="D947" s="44"/>
      <c r="E947" s="44"/>
      <c r="F947" s="44"/>
      <c r="G947" s="45"/>
      <c r="H947" s="15" t="s">
        <v>417</v>
      </c>
      <c r="I947" s="33" t="s">
        <v>8892</v>
      </c>
      <c r="J947" s="522" t="s">
        <v>8892</v>
      </c>
      <c r="K947" s="33" t="s">
        <v>8893</v>
      </c>
      <c r="L947" s="13" t="s">
        <v>6443</v>
      </c>
      <c r="M947" s="13">
        <v>144</v>
      </c>
      <c r="N947" s="14"/>
    </row>
    <row r="948" ht="18.95" customHeight="1" spans="1:14">
      <c r="A948" s="44"/>
      <c r="B948" s="44"/>
      <c r="C948" s="44"/>
      <c r="D948" s="44"/>
      <c r="E948" s="44"/>
      <c r="F948" s="44"/>
      <c r="G948" s="45"/>
      <c r="H948" s="15" t="s">
        <v>8894</v>
      </c>
      <c r="I948" s="33" t="s">
        <v>8895</v>
      </c>
      <c r="J948" s="522" t="s">
        <v>8895</v>
      </c>
      <c r="K948" s="33" t="s">
        <v>8896</v>
      </c>
      <c r="L948" s="13" t="s">
        <v>6443</v>
      </c>
      <c r="M948" s="13">
        <v>0</v>
      </c>
      <c r="N948" s="14"/>
    </row>
    <row r="949" ht="18.95" customHeight="1" spans="1:14">
      <c r="A949" s="44"/>
      <c r="B949" s="44"/>
      <c r="C949" s="44"/>
      <c r="D949" s="44"/>
      <c r="E949" s="44"/>
      <c r="F949" s="44"/>
      <c r="G949" s="45"/>
      <c r="H949" s="15" t="s">
        <v>8897</v>
      </c>
      <c r="I949" s="33" t="s">
        <v>8898</v>
      </c>
      <c r="J949" s="522" t="s">
        <v>8898</v>
      </c>
      <c r="K949" s="33" t="s">
        <v>8899</v>
      </c>
      <c r="L949" s="13" t="s">
        <v>6443</v>
      </c>
      <c r="M949" s="13">
        <v>0</v>
      </c>
      <c r="N949" s="14"/>
    </row>
    <row r="950" ht="18.95" customHeight="1" spans="1:14">
      <c r="A950" s="44"/>
      <c r="B950" s="44"/>
      <c r="C950" s="44"/>
      <c r="D950" s="44"/>
      <c r="E950" s="44"/>
      <c r="F950" s="44"/>
      <c r="G950" s="45"/>
      <c r="H950" s="15" t="s">
        <v>8900</v>
      </c>
      <c r="I950" s="33" t="s">
        <v>8901</v>
      </c>
      <c r="J950" s="522" t="s">
        <v>8901</v>
      </c>
      <c r="K950" s="33" t="s">
        <v>8902</v>
      </c>
      <c r="L950" s="13" t="s">
        <v>6443</v>
      </c>
      <c r="M950" s="13">
        <v>0</v>
      </c>
      <c r="N950" s="14"/>
    </row>
    <row r="951" ht="18.95" customHeight="1" spans="1:14">
      <c r="A951" s="44"/>
      <c r="B951" s="44"/>
      <c r="C951" s="44"/>
      <c r="D951" s="44"/>
      <c r="E951" s="44"/>
      <c r="F951" s="44"/>
      <c r="G951" s="45"/>
      <c r="H951" s="15" t="s">
        <v>418</v>
      </c>
      <c r="I951" s="33" t="s">
        <v>8903</v>
      </c>
      <c r="J951" s="522" t="s">
        <v>8903</v>
      </c>
      <c r="K951" s="33" t="s">
        <v>8904</v>
      </c>
      <c r="L951" s="13" t="s">
        <v>6443</v>
      </c>
      <c r="M951" s="13">
        <v>305</v>
      </c>
      <c r="N951" s="14"/>
    </row>
    <row r="952" ht="18.95" customHeight="1" spans="1:14">
      <c r="A952" s="44"/>
      <c r="B952" s="44"/>
      <c r="C952" s="44"/>
      <c r="D952" s="44"/>
      <c r="E952" s="44"/>
      <c r="F952" s="44"/>
      <c r="G952" s="45"/>
      <c r="H952" s="15" t="s">
        <v>419</v>
      </c>
      <c r="I952" s="33" t="s">
        <v>8905</v>
      </c>
      <c r="J952" s="522" t="s">
        <v>8905</v>
      </c>
      <c r="K952" s="33" t="s">
        <v>8906</v>
      </c>
      <c r="L952" s="13" t="s">
        <v>6443</v>
      </c>
      <c r="M952" s="13">
        <v>686</v>
      </c>
      <c r="N952" s="14"/>
    </row>
    <row r="953" ht="18.95" customHeight="1" spans="1:14">
      <c r="A953" s="44"/>
      <c r="B953" s="44"/>
      <c r="C953" s="44"/>
      <c r="D953" s="44"/>
      <c r="E953" s="44"/>
      <c r="F953" s="44"/>
      <c r="G953" s="45"/>
      <c r="H953" s="15" t="s">
        <v>8907</v>
      </c>
      <c r="I953" s="33" t="s">
        <v>8908</v>
      </c>
      <c r="J953" s="522" t="s">
        <v>8908</v>
      </c>
      <c r="K953" s="33" t="s">
        <v>8909</v>
      </c>
      <c r="L953" s="13" t="s">
        <v>6443</v>
      </c>
      <c r="M953" s="13">
        <v>3858</v>
      </c>
      <c r="N953" s="14"/>
    </row>
    <row r="954" ht="18.95" customHeight="1" spans="1:14">
      <c r="A954" s="44"/>
      <c r="B954" s="44"/>
      <c r="C954" s="44"/>
      <c r="D954" s="44"/>
      <c r="E954" s="44"/>
      <c r="F954" s="44"/>
      <c r="G954" s="45"/>
      <c r="H954" s="15" t="s">
        <v>8910</v>
      </c>
      <c r="I954" s="33" t="s">
        <v>8911</v>
      </c>
      <c r="J954" s="522" t="s">
        <v>8911</v>
      </c>
      <c r="K954" s="33" t="s">
        <v>8912</v>
      </c>
      <c r="L954" s="13" t="s">
        <v>6443</v>
      </c>
      <c r="M954" s="13">
        <v>0</v>
      </c>
      <c r="N954" s="14"/>
    </row>
    <row r="955" ht="18.95" customHeight="1" spans="1:14">
      <c r="A955" s="44"/>
      <c r="B955" s="44"/>
      <c r="C955" s="44"/>
      <c r="D955" s="44"/>
      <c r="E955" s="44"/>
      <c r="F955" s="44"/>
      <c r="G955" s="45"/>
      <c r="H955" s="15" t="s">
        <v>8913</v>
      </c>
      <c r="I955" s="33" t="s">
        <v>8914</v>
      </c>
      <c r="J955" s="522" t="s">
        <v>8914</v>
      </c>
      <c r="K955" s="33" t="s">
        <v>8915</v>
      </c>
      <c r="L955" s="13" t="s">
        <v>6443</v>
      </c>
      <c r="M955" s="13">
        <v>0</v>
      </c>
      <c r="N955" s="14"/>
    </row>
    <row r="956" ht="18.95" customHeight="1" spans="1:14">
      <c r="A956" s="44"/>
      <c r="B956" s="44"/>
      <c r="C956" s="44"/>
      <c r="D956" s="44"/>
      <c r="E956" s="44"/>
      <c r="F956" s="44"/>
      <c r="G956" s="45"/>
      <c r="H956" s="15" t="s">
        <v>8916</v>
      </c>
      <c r="I956" s="33" t="s">
        <v>8917</v>
      </c>
      <c r="J956" s="522" t="s">
        <v>8917</v>
      </c>
      <c r="K956" s="33" t="s">
        <v>8918</v>
      </c>
      <c r="L956" s="13" t="s">
        <v>6443</v>
      </c>
      <c r="M956" s="13">
        <v>0</v>
      </c>
      <c r="N956" s="14"/>
    </row>
    <row r="957" ht="18.95" customHeight="1" spans="1:14">
      <c r="A957" s="44"/>
      <c r="B957" s="44"/>
      <c r="C957" s="44"/>
      <c r="D957" s="44"/>
      <c r="E957" s="44"/>
      <c r="F957" s="44"/>
      <c r="G957" s="45"/>
      <c r="H957" s="15" t="s">
        <v>8919</v>
      </c>
      <c r="I957" s="33" t="s">
        <v>8920</v>
      </c>
      <c r="J957" s="522" t="s">
        <v>8920</v>
      </c>
      <c r="K957" s="33" t="s">
        <v>8921</v>
      </c>
      <c r="L957" s="13" t="s">
        <v>6443</v>
      </c>
      <c r="M957" s="13">
        <v>0</v>
      </c>
      <c r="N957" s="14"/>
    </row>
    <row r="958" ht="18.95" customHeight="1" spans="1:14">
      <c r="A958" s="44"/>
      <c r="B958" s="44"/>
      <c r="C958" s="44"/>
      <c r="D958" s="44"/>
      <c r="E958" s="44"/>
      <c r="F958" s="44"/>
      <c r="G958" s="45"/>
      <c r="H958" s="15" t="s">
        <v>8922</v>
      </c>
      <c r="I958" s="33" t="s">
        <v>8923</v>
      </c>
      <c r="J958" s="522" t="s">
        <v>8923</v>
      </c>
      <c r="K958" s="33" t="s">
        <v>8924</v>
      </c>
      <c r="L958" s="13" t="s">
        <v>6443</v>
      </c>
      <c r="M958" s="13">
        <v>110</v>
      </c>
      <c r="N958" s="14"/>
    </row>
    <row r="959" ht="18.95" customHeight="1" spans="1:14">
      <c r="A959" s="44"/>
      <c r="B959" s="44"/>
      <c r="C959" s="44"/>
      <c r="D959" s="44"/>
      <c r="E959" s="44"/>
      <c r="F959" s="44"/>
      <c r="G959" s="45"/>
      <c r="H959" s="15" t="s">
        <v>8925</v>
      </c>
      <c r="I959" s="33" t="s">
        <v>8926</v>
      </c>
      <c r="J959" s="522" t="s">
        <v>8926</v>
      </c>
      <c r="K959" s="33" t="s">
        <v>8927</v>
      </c>
      <c r="L959" s="13" t="s">
        <v>6443</v>
      </c>
      <c r="M959" s="13">
        <v>0</v>
      </c>
      <c r="N959" s="14"/>
    </row>
    <row r="960" ht="18.95" customHeight="1" spans="1:14">
      <c r="A960" s="44"/>
      <c r="B960" s="44"/>
      <c r="C960" s="44"/>
      <c r="D960" s="44"/>
      <c r="E960" s="44"/>
      <c r="F960" s="44"/>
      <c r="G960" s="45"/>
      <c r="H960" s="15" t="s">
        <v>8844</v>
      </c>
      <c r="I960" s="33" t="s">
        <v>8928</v>
      </c>
      <c r="J960" s="522" t="s">
        <v>8928</v>
      </c>
      <c r="K960" s="33" t="s">
        <v>8846</v>
      </c>
      <c r="L960" s="13" t="s">
        <v>6443</v>
      </c>
      <c r="M960" s="13">
        <v>0</v>
      </c>
      <c r="N960" s="14"/>
    </row>
    <row r="961" ht="18.95" customHeight="1" spans="1:14">
      <c r="A961" s="44"/>
      <c r="B961" s="44"/>
      <c r="C961" s="44"/>
      <c r="D961" s="44"/>
      <c r="E961" s="44"/>
      <c r="F961" s="44"/>
      <c r="G961" s="45"/>
      <c r="H961" s="15" t="s">
        <v>8929</v>
      </c>
      <c r="I961" s="33" t="s">
        <v>8930</v>
      </c>
      <c r="J961" s="522" t="s">
        <v>8930</v>
      </c>
      <c r="K961" s="33" t="s">
        <v>8931</v>
      </c>
      <c r="L961" s="13" t="s">
        <v>6443</v>
      </c>
      <c r="M961" s="13">
        <v>0</v>
      </c>
      <c r="N961" s="14"/>
    </row>
    <row r="962" ht="18.95" customHeight="1" spans="1:14">
      <c r="A962" s="44"/>
      <c r="B962" s="44"/>
      <c r="C962" s="44"/>
      <c r="D962" s="44"/>
      <c r="E962" s="44"/>
      <c r="F962" s="44"/>
      <c r="G962" s="45"/>
      <c r="H962" s="15" t="s">
        <v>8932</v>
      </c>
      <c r="I962" s="33" t="s">
        <v>8933</v>
      </c>
      <c r="J962" s="522" t="s">
        <v>8933</v>
      </c>
      <c r="K962" s="33" t="s">
        <v>8934</v>
      </c>
      <c r="L962" s="13" t="s">
        <v>6443</v>
      </c>
      <c r="M962" s="13">
        <v>768</v>
      </c>
      <c r="N962" s="14"/>
    </row>
    <row r="963" ht="18.95" customHeight="1" spans="1:14">
      <c r="A963" s="44"/>
      <c r="B963" s="44"/>
      <c r="C963" s="44"/>
      <c r="D963" s="44"/>
      <c r="E963" s="44"/>
      <c r="F963" s="44"/>
      <c r="G963" s="45"/>
      <c r="H963" s="15" t="s">
        <v>420</v>
      </c>
      <c r="I963" s="33" t="s">
        <v>8935</v>
      </c>
      <c r="J963" s="522" t="s">
        <v>8935</v>
      </c>
      <c r="K963" s="33" t="s">
        <v>8936</v>
      </c>
      <c r="L963" s="13" t="s">
        <v>6443</v>
      </c>
      <c r="M963" s="13">
        <v>26</v>
      </c>
      <c r="N963" s="14"/>
    </row>
    <row r="964" ht="18.95" customHeight="1" spans="1:14">
      <c r="A964" s="44"/>
      <c r="B964" s="44"/>
      <c r="C964" s="44"/>
      <c r="D964" s="44"/>
      <c r="E964" s="44"/>
      <c r="F964" s="44"/>
      <c r="G964" s="45"/>
      <c r="H964" s="15" t="s">
        <v>8937</v>
      </c>
      <c r="I964" s="33" t="s">
        <v>8938</v>
      </c>
      <c r="J964" s="522" t="s">
        <v>8938</v>
      </c>
      <c r="K964" s="33" t="s">
        <v>8939</v>
      </c>
      <c r="L964" s="13" t="s">
        <v>6443</v>
      </c>
      <c r="M964" s="13">
        <v>0</v>
      </c>
      <c r="N964" s="14"/>
    </row>
    <row r="965" ht="18.95" customHeight="1" spans="1:14">
      <c r="A965" s="44"/>
      <c r="B965" s="44"/>
      <c r="C965" s="44"/>
      <c r="D965" s="44"/>
      <c r="E965" s="44"/>
      <c r="F965" s="44"/>
      <c r="G965" s="45"/>
      <c r="H965" s="15" t="s">
        <v>386</v>
      </c>
      <c r="I965" s="33" t="s">
        <v>8940</v>
      </c>
      <c r="J965" s="522" t="s">
        <v>8940</v>
      </c>
      <c r="K965" s="33" t="s">
        <v>6453</v>
      </c>
      <c r="L965" s="13" t="s">
        <v>6443</v>
      </c>
      <c r="M965" s="13">
        <v>0</v>
      </c>
      <c r="N965" s="14"/>
    </row>
    <row r="966" ht="18.95" customHeight="1" spans="1:14">
      <c r="A966" s="44"/>
      <c r="B966" s="44"/>
      <c r="C966" s="44"/>
      <c r="D966" s="44"/>
      <c r="E966" s="44"/>
      <c r="F966" s="44"/>
      <c r="G966" s="45"/>
      <c r="H966" s="15" t="s">
        <v>387</v>
      </c>
      <c r="I966" s="33" t="s">
        <v>8941</v>
      </c>
      <c r="J966" s="522" t="s">
        <v>8941</v>
      </c>
      <c r="K966" s="33" t="s">
        <v>6457</v>
      </c>
      <c r="L966" s="13" t="s">
        <v>6443</v>
      </c>
      <c r="M966" s="13">
        <v>0</v>
      </c>
      <c r="N966" s="14"/>
    </row>
    <row r="967" ht="18.95" customHeight="1" spans="1:14">
      <c r="A967" s="44"/>
      <c r="B967" s="44"/>
      <c r="C967" s="44"/>
      <c r="D967" s="44"/>
      <c r="E967" s="44"/>
      <c r="F967" s="44"/>
      <c r="G967" s="45"/>
      <c r="H967" s="15" t="s">
        <v>8679</v>
      </c>
      <c r="I967" s="33" t="s">
        <v>8942</v>
      </c>
      <c r="J967" s="522" t="s">
        <v>8942</v>
      </c>
      <c r="K967" s="33" t="s">
        <v>6462</v>
      </c>
      <c r="L967" s="13" t="s">
        <v>6443</v>
      </c>
      <c r="M967" s="13">
        <v>0</v>
      </c>
      <c r="N967" s="14"/>
    </row>
    <row r="968" ht="18.95" customHeight="1" spans="1:14">
      <c r="A968" s="44"/>
      <c r="B968" s="44"/>
      <c r="C968" s="44"/>
      <c r="D968" s="44"/>
      <c r="E968" s="44"/>
      <c r="F968" s="44"/>
      <c r="G968" s="45"/>
      <c r="H968" s="15" t="s">
        <v>8943</v>
      </c>
      <c r="I968" s="33" t="s">
        <v>8944</v>
      </c>
      <c r="J968" s="522" t="s">
        <v>8944</v>
      </c>
      <c r="K968" s="33" t="s">
        <v>8945</v>
      </c>
      <c r="L968" s="13" t="s">
        <v>6443</v>
      </c>
      <c r="M968" s="13">
        <v>0</v>
      </c>
      <c r="N968" s="14"/>
    </row>
    <row r="969" ht="18.95" customHeight="1" spans="1:14">
      <c r="A969" s="44"/>
      <c r="B969" s="44"/>
      <c r="C969" s="44"/>
      <c r="D969" s="44"/>
      <c r="E969" s="44"/>
      <c r="F969" s="44"/>
      <c r="G969" s="45"/>
      <c r="H969" s="15" t="s">
        <v>8946</v>
      </c>
      <c r="I969" s="33" t="s">
        <v>8947</v>
      </c>
      <c r="J969" s="522" t="s">
        <v>8947</v>
      </c>
      <c r="K969" s="33" t="s">
        <v>8948</v>
      </c>
      <c r="L969" s="13" t="s">
        <v>6443</v>
      </c>
      <c r="M969" s="13">
        <v>0</v>
      </c>
      <c r="N969" s="14"/>
    </row>
    <row r="970" ht="18.95" customHeight="1" spans="1:14">
      <c r="A970" s="44"/>
      <c r="B970" s="44"/>
      <c r="C970" s="44"/>
      <c r="D970" s="44"/>
      <c r="E970" s="44"/>
      <c r="F970" s="44"/>
      <c r="G970" s="45"/>
      <c r="H970" s="15" t="s">
        <v>8949</v>
      </c>
      <c r="I970" s="33" t="s">
        <v>8950</v>
      </c>
      <c r="J970" s="522" t="s">
        <v>8950</v>
      </c>
      <c r="K970" s="33" t="s">
        <v>8951</v>
      </c>
      <c r="L970" s="13" t="s">
        <v>6443</v>
      </c>
      <c r="M970" s="13">
        <v>0</v>
      </c>
      <c r="N970" s="14"/>
    </row>
    <row r="971" ht="18.95" customHeight="1" spans="1:14">
      <c r="A971" s="44"/>
      <c r="B971" s="44"/>
      <c r="C971" s="44"/>
      <c r="D971" s="44"/>
      <c r="E971" s="44"/>
      <c r="F971" s="44"/>
      <c r="G971" s="45"/>
      <c r="H971" s="15" t="s">
        <v>8952</v>
      </c>
      <c r="I971" s="33" t="s">
        <v>8953</v>
      </c>
      <c r="J971" s="522" t="s">
        <v>8953</v>
      </c>
      <c r="K971" s="33" t="s">
        <v>8954</v>
      </c>
      <c r="L971" s="13" t="s">
        <v>6443</v>
      </c>
      <c r="M971" s="13">
        <v>0</v>
      </c>
      <c r="N971" s="14"/>
    </row>
    <row r="972" ht="18.95" customHeight="1" spans="1:14">
      <c r="A972" s="44"/>
      <c r="B972" s="44"/>
      <c r="C972" s="44"/>
      <c r="D972" s="44"/>
      <c r="E972" s="44"/>
      <c r="F972" s="44"/>
      <c r="G972" s="45"/>
      <c r="H972" s="15" t="s">
        <v>8955</v>
      </c>
      <c r="I972" s="33" t="s">
        <v>8956</v>
      </c>
      <c r="J972" s="522" t="s">
        <v>8956</v>
      </c>
      <c r="K972" s="33" t="s">
        <v>8957</v>
      </c>
      <c r="L972" s="13" t="s">
        <v>6443</v>
      </c>
      <c r="M972" s="13">
        <v>0</v>
      </c>
      <c r="N972" s="14"/>
    </row>
    <row r="973" ht="18.95" customHeight="1" spans="1:14">
      <c r="A973" s="44"/>
      <c r="B973" s="44"/>
      <c r="C973" s="44"/>
      <c r="D973" s="44"/>
      <c r="E973" s="44"/>
      <c r="F973" s="44"/>
      <c r="G973" s="45"/>
      <c r="H973" s="15" t="s">
        <v>8958</v>
      </c>
      <c r="I973" s="33" t="s">
        <v>8959</v>
      </c>
      <c r="J973" s="522" t="s">
        <v>8959</v>
      </c>
      <c r="K973" s="33" t="s">
        <v>8960</v>
      </c>
      <c r="L973" s="13" t="s">
        <v>6443</v>
      </c>
      <c r="M973" s="13">
        <v>0</v>
      </c>
      <c r="N973" s="14"/>
    </row>
    <row r="974" ht="18.95" customHeight="1" spans="1:14">
      <c r="A974" s="44"/>
      <c r="B974" s="44"/>
      <c r="C974" s="44"/>
      <c r="D974" s="44"/>
      <c r="E974" s="44"/>
      <c r="F974" s="44"/>
      <c r="G974" s="45"/>
      <c r="H974" s="15" t="s">
        <v>8961</v>
      </c>
      <c r="I974" s="33" t="s">
        <v>8962</v>
      </c>
      <c r="J974" s="522" t="s">
        <v>8962</v>
      </c>
      <c r="K974" s="33" t="s">
        <v>8963</v>
      </c>
      <c r="L974" s="13" t="s">
        <v>6443</v>
      </c>
      <c r="M974" s="13">
        <v>0</v>
      </c>
      <c r="N974" s="14"/>
    </row>
    <row r="975" ht="18.95" customHeight="1" spans="1:14">
      <c r="A975" s="44"/>
      <c r="B975" s="44"/>
      <c r="C975" s="44"/>
      <c r="D975" s="44"/>
      <c r="E975" s="44"/>
      <c r="F975" s="44"/>
      <c r="G975" s="45"/>
      <c r="H975" s="15" t="s">
        <v>421</v>
      </c>
      <c r="I975" s="33" t="s">
        <v>8964</v>
      </c>
      <c r="J975" s="522" t="s">
        <v>8964</v>
      </c>
      <c r="K975" s="33" t="s">
        <v>8965</v>
      </c>
      <c r="L975" s="13" t="s">
        <v>6443</v>
      </c>
      <c r="M975" s="13">
        <v>5417</v>
      </c>
      <c r="N975" s="14"/>
    </row>
    <row r="976" ht="18.95" customHeight="1" spans="1:14">
      <c r="A976" s="44"/>
      <c r="B976" s="44"/>
      <c r="C976" s="44"/>
      <c r="D976" s="44"/>
      <c r="E976" s="44"/>
      <c r="F976" s="44"/>
      <c r="G976" s="45"/>
      <c r="H976" s="15" t="s">
        <v>386</v>
      </c>
      <c r="I976" s="33" t="s">
        <v>8966</v>
      </c>
      <c r="J976" s="522" t="s">
        <v>8966</v>
      </c>
      <c r="K976" s="33" t="s">
        <v>6453</v>
      </c>
      <c r="L976" s="13" t="s">
        <v>6443</v>
      </c>
      <c r="M976" s="13">
        <v>164</v>
      </c>
      <c r="N976" s="14"/>
    </row>
    <row r="977" ht="18.95" customHeight="1" spans="1:14">
      <c r="A977" s="44"/>
      <c r="B977" s="44"/>
      <c r="C977" s="44"/>
      <c r="D977" s="44"/>
      <c r="E977" s="44"/>
      <c r="F977" s="44"/>
      <c r="G977" s="45"/>
      <c r="H977" s="15" t="s">
        <v>387</v>
      </c>
      <c r="I977" s="33" t="s">
        <v>8967</v>
      </c>
      <c r="J977" s="522" t="s">
        <v>8967</v>
      </c>
      <c r="K977" s="33" t="s">
        <v>6457</v>
      </c>
      <c r="L977" s="13" t="s">
        <v>6443</v>
      </c>
      <c r="M977" s="13">
        <v>4</v>
      </c>
      <c r="N977" s="14"/>
    </row>
    <row r="978" ht="18.95" customHeight="1" spans="1:14">
      <c r="A978" s="44"/>
      <c r="B978" s="44"/>
      <c r="C978" s="44"/>
      <c r="D978" s="44"/>
      <c r="E978" s="44"/>
      <c r="F978" s="44"/>
      <c r="G978" s="45"/>
      <c r="H978" s="15" t="s">
        <v>8679</v>
      </c>
      <c r="I978" s="33" t="s">
        <v>8968</v>
      </c>
      <c r="J978" s="522" t="s">
        <v>8968</v>
      </c>
      <c r="K978" s="33" t="s">
        <v>6462</v>
      </c>
      <c r="L978" s="13" t="s">
        <v>6443</v>
      </c>
      <c r="M978" s="13">
        <v>0</v>
      </c>
      <c r="N978" s="14"/>
    </row>
    <row r="979" ht="18.95" customHeight="1" spans="1:14">
      <c r="A979" s="44"/>
      <c r="B979" s="44"/>
      <c r="C979" s="44"/>
      <c r="D979" s="44"/>
      <c r="E979" s="44"/>
      <c r="F979" s="44"/>
      <c r="G979" s="45"/>
      <c r="H979" s="15" t="s">
        <v>422</v>
      </c>
      <c r="I979" s="33" t="s">
        <v>8969</v>
      </c>
      <c r="J979" s="522" t="s">
        <v>8969</v>
      </c>
      <c r="K979" s="33" t="s">
        <v>8970</v>
      </c>
      <c r="L979" s="13" t="s">
        <v>6443</v>
      </c>
      <c r="M979" s="13">
        <v>3906</v>
      </c>
      <c r="N979" s="14"/>
    </row>
    <row r="980" ht="18.95" customHeight="1" spans="1:14">
      <c r="A980" s="44"/>
      <c r="B980" s="44"/>
      <c r="C980" s="44"/>
      <c r="D980" s="44"/>
      <c r="E980" s="44"/>
      <c r="F980" s="44"/>
      <c r="G980" s="45"/>
      <c r="H980" s="15" t="s">
        <v>423</v>
      </c>
      <c r="I980" s="33" t="s">
        <v>8971</v>
      </c>
      <c r="J980" s="522" t="s">
        <v>8971</v>
      </c>
      <c r="K980" s="33" t="s">
        <v>8972</v>
      </c>
      <c r="L980" s="13" t="s">
        <v>6443</v>
      </c>
      <c r="M980" s="13">
        <v>623</v>
      </c>
      <c r="N980" s="14"/>
    </row>
    <row r="981" ht="18.95" customHeight="1" spans="1:14">
      <c r="A981" s="44"/>
      <c r="B981" s="44"/>
      <c r="C981" s="44"/>
      <c r="D981" s="44"/>
      <c r="E981" s="44"/>
      <c r="F981" s="44"/>
      <c r="G981" s="45"/>
      <c r="H981" s="15" t="s">
        <v>8973</v>
      </c>
      <c r="I981" s="33" t="s">
        <v>8974</v>
      </c>
      <c r="J981" s="522" t="s">
        <v>8974</v>
      </c>
      <c r="K981" s="33" t="s">
        <v>8975</v>
      </c>
      <c r="L981" s="13" t="s">
        <v>6443</v>
      </c>
      <c r="M981" s="13">
        <v>0</v>
      </c>
      <c r="N981" s="14"/>
    </row>
    <row r="982" ht="18.95" customHeight="1" spans="1:14">
      <c r="A982" s="44"/>
      <c r="B982" s="44"/>
      <c r="C982" s="44"/>
      <c r="D982" s="44"/>
      <c r="E982" s="44"/>
      <c r="F982" s="44"/>
      <c r="G982" s="45"/>
      <c r="H982" s="15" t="s">
        <v>424</v>
      </c>
      <c r="I982" s="33" t="s">
        <v>8976</v>
      </c>
      <c r="J982" s="522" t="s">
        <v>8976</v>
      </c>
      <c r="K982" s="52" t="s">
        <v>8977</v>
      </c>
      <c r="L982" s="13" t="s">
        <v>6443</v>
      </c>
      <c r="M982" s="13">
        <v>280</v>
      </c>
      <c r="N982" s="14"/>
    </row>
    <row r="983" ht="18.95" customHeight="1" spans="1:14">
      <c r="A983" s="44"/>
      <c r="B983" s="44"/>
      <c r="C983" s="44"/>
      <c r="D983" s="44"/>
      <c r="E983" s="44"/>
      <c r="F983" s="44"/>
      <c r="G983" s="45"/>
      <c r="H983" s="15" t="s">
        <v>8978</v>
      </c>
      <c r="I983" s="33" t="s">
        <v>8979</v>
      </c>
      <c r="J983" s="522" t="s">
        <v>8979</v>
      </c>
      <c r="K983" s="33" t="s">
        <v>8980</v>
      </c>
      <c r="L983" s="13" t="s">
        <v>6443</v>
      </c>
      <c r="M983" s="13">
        <v>0</v>
      </c>
      <c r="N983" s="14"/>
    </row>
    <row r="984" ht="18.95" customHeight="1" spans="1:14">
      <c r="A984" s="44"/>
      <c r="B984" s="44"/>
      <c r="C984" s="44"/>
      <c r="D984" s="44"/>
      <c r="E984" s="44"/>
      <c r="F984" s="44"/>
      <c r="G984" s="45"/>
      <c r="H984" s="15" t="s">
        <v>8981</v>
      </c>
      <c r="I984" s="33" t="s">
        <v>8982</v>
      </c>
      <c r="J984" s="522" t="s">
        <v>8982</v>
      </c>
      <c r="K984" s="33" t="s">
        <v>8983</v>
      </c>
      <c r="L984" s="13" t="s">
        <v>6443</v>
      </c>
      <c r="M984" s="13">
        <v>0</v>
      </c>
      <c r="N984" s="14"/>
    </row>
    <row r="985" ht="18.95" customHeight="1" spans="1:14">
      <c r="A985" s="44"/>
      <c r="B985" s="44"/>
      <c r="C985" s="44"/>
      <c r="D985" s="44"/>
      <c r="E985" s="44"/>
      <c r="F985" s="44"/>
      <c r="G985" s="45"/>
      <c r="H985" s="15" t="s">
        <v>425</v>
      </c>
      <c r="I985" s="33" t="s">
        <v>8984</v>
      </c>
      <c r="J985" s="522" t="s">
        <v>8984</v>
      </c>
      <c r="K985" s="33" t="s">
        <v>8985</v>
      </c>
      <c r="L985" s="13" t="s">
        <v>6443</v>
      </c>
      <c r="M985" s="13">
        <v>440</v>
      </c>
      <c r="N985" s="14"/>
    </row>
    <row r="986" ht="18.95" customHeight="1" spans="1:14">
      <c r="A986" s="44"/>
      <c r="B986" s="44"/>
      <c r="C986" s="44"/>
      <c r="D986" s="44"/>
      <c r="E986" s="44"/>
      <c r="F986" s="44"/>
      <c r="G986" s="45"/>
      <c r="H986" s="15" t="s">
        <v>426</v>
      </c>
      <c r="I986" s="33" t="s">
        <v>8986</v>
      </c>
      <c r="J986" s="522" t="s">
        <v>8986</v>
      </c>
      <c r="K986" s="33" t="s">
        <v>8987</v>
      </c>
      <c r="L986" s="13" t="s">
        <v>6443</v>
      </c>
      <c r="M986" s="13">
        <v>553</v>
      </c>
      <c r="N986" s="14"/>
    </row>
    <row r="987" ht="18.95" customHeight="1" spans="1:14">
      <c r="A987" s="44"/>
      <c r="B987" s="44"/>
      <c r="C987" s="44"/>
      <c r="D987" s="44"/>
      <c r="E987" s="44"/>
      <c r="F987" s="44"/>
      <c r="G987" s="45"/>
      <c r="H987" s="15" t="s">
        <v>8988</v>
      </c>
      <c r="I987" s="33" t="s">
        <v>8989</v>
      </c>
      <c r="J987" s="522" t="s">
        <v>8989</v>
      </c>
      <c r="K987" s="33" t="s">
        <v>7758</v>
      </c>
      <c r="L987" s="13" t="s">
        <v>6443</v>
      </c>
      <c r="M987" s="13">
        <v>10</v>
      </c>
      <c r="N987" s="14"/>
    </row>
    <row r="988" ht="18.95" customHeight="1" spans="1:14">
      <c r="A988" s="44"/>
      <c r="B988" s="44"/>
      <c r="C988" s="44"/>
      <c r="D988" s="44"/>
      <c r="E988" s="44"/>
      <c r="F988" s="44"/>
      <c r="G988" s="45"/>
      <c r="H988" s="15" t="s">
        <v>427</v>
      </c>
      <c r="I988" s="33" t="s">
        <v>8990</v>
      </c>
      <c r="J988" s="522" t="s">
        <v>8990</v>
      </c>
      <c r="K988" s="33" t="s">
        <v>8991</v>
      </c>
      <c r="L988" s="13" t="s">
        <v>6443</v>
      </c>
      <c r="M988" s="13">
        <v>504</v>
      </c>
      <c r="N988" s="14"/>
    </row>
    <row r="989" ht="18.95" customHeight="1" spans="1:14">
      <c r="A989" s="44"/>
      <c r="B989" s="44"/>
      <c r="C989" s="44"/>
      <c r="D989" s="44"/>
      <c r="E989" s="44"/>
      <c r="F989" s="44"/>
      <c r="G989" s="45"/>
      <c r="H989" s="15" t="s">
        <v>8992</v>
      </c>
      <c r="I989" s="33" t="s">
        <v>8993</v>
      </c>
      <c r="J989" s="522" t="s">
        <v>8993</v>
      </c>
      <c r="K989" s="33" t="s">
        <v>8994</v>
      </c>
      <c r="L989" s="13" t="s">
        <v>6443</v>
      </c>
      <c r="M989" s="13">
        <v>24</v>
      </c>
      <c r="N989" s="14"/>
    </row>
    <row r="990" ht="18.95" customHeight="1" spans="1:14">
      <c r="A990" s="44"/>
      <c r="B990" s="44"/>
      <c r="C990" s="44"/>
      <c r="D990" s="44"/>
      <c r="E990" s="44"/>
      <c r="F990" s="44"/>
      <c r="G990" s="45"/>
      <c r="H990" s="15" t="s">
        <v>8995</v>
      </c>
      <c r="I990" s="33" t="s">
        <v>8996</v>
      </c>
      <c r="J990" s="522" t="s">
        <v>8996</v>
      </c>
      <c r="K990" s="33" t="s">
        <v>8997</v>
      </c>
      <c r="L990" s="13" t="s">
        <v>6443</v>
      </c>
      <c r="M990" s="13">
        <v>0</v>
      </c>
      <c r="N990" s="14"/>
    </row>
    <row r="991" ht="18.95" customHeight="1" spans="1:14">
      <c r="A991" s="44"/>
      <c r="B991" s="44"/>
      <c r="C991" s="44"/>
      <c r="D991" s="44"/>
      <c r="E991" s="44"/>
      <c r="F991" s="44"/>
      <c r="G991" s="45"/>
      <c r="H991" s="15" t="s">
        <v>428</v>
      </c>
      <c r="I991" s="33" t="s">
        <v>8998</v>
      </c>
      <c r="J991" s="522" t="s">
        <v>8998</v>
      </c>
      <c r="K991" s="33" t="s">
        <v>8999</v>
      </c>
      <c r="L991" s="13" t="s">
        <v>6443</v>
      </c>
      <c r="M991" s="13">
        <v>15</v>
      </c>
      <c r="N991" s="14"/>
    </row>
    <row r="992" ht="18.95" customHeight="1" spans="1:14">
      <c r="A992" s="44"/>
      <c r="B992" s="44"/>
      <c r="C992" s="44"/>
      <c r="D992" s="44"/>
      <c r="E992" s="44"/>
      <c r="F992" s="44"/>
      <c r="G992" s="45"/>
      <c r="H992" s="15" t="s">
        <v>429</v>
      </c>
      <c r="I992" s="33" t="s">
        <v>9000</v>
      </c>
      <c r="J992" s="522" t="s">
        <v>9000</v>
      </c>
      <c r="K992" s="33" t="s">
        <v>9001</v>
      </c>
      <c r="L992" s="13" t="s">
        <v>6443</v>
      </c>
      <c r="M992" s="13">
        <v>3498</v>
      </c>
      <c r="N992" s="14"/>
    </row>
    <row r="993" ht="18.95" customHeight="1" spans="1:14">
      <c r="A993" s="44"/>
      <c r="B993" s="44"/>
      <c r="C993" s="44"/>
      <c r="D993" s="44"/>
      <c r="E993" s="44"/>
      <c r="F993" s="44"/>
      <c r="G993" s="45"/>
      <c r="H993" s="15" t="s">
        <v>430</v>
      </c>
      <c r="I993" s="33" t="s">
        <v>9002</v>
      </c>
      <c r="J993" s="522" t="s">
        <v>9002</v>
      </c>
      <c r="K993" s="33" t="s">
        <v>9003</v>
      </c>
      <c r="L993" s="13" t="s">
        <v>6443</v>
      </c>
      <c r="M993" s="13">
        <v>2648</v>
      </c>
      <c r="N993" s="14"/>
    </row>
    <row r="994" ht="18.95" customHeight="1" spans="1:14">
      <c r="A994" s="44"/>
      <c r="B994" s="44"/>
      <c r="C994" s="44"/>
      <c r="D994" s="44"/>
      <c r="E994" s="44"/>
      <c r="F994" s="44"/>
      <c r="G994" s="45"/>
      <c r="H994" s="15" t="s">
        <v>9004</v>
      </c>
      <c r="I994" s="33" t="s">
        <v>9005</v>
      </c>
      <c r="J994" s="522" t="s">
        <v>9005</v>
      </c>
      <c r="K994" s="33" t="s">
        <v>9006</v>
      </c>
      <c r="L994" s="13" t="s">
        <v>6443</v>
      </c>
      <c r="M994" s="13">
        <v>0</v>
      </c>
      <c r="N994" s="14"/>
    </row>
    <row r="995" ht="18.95" customHeight="1" spans="1:14">
      <c r="A995" s="44"/>
      <c r="B995" s="44"/>
      <c r="C995" s="44"/>
      <c r="D995" s="44"/>
      <c r="E995" s="44"/>
      <c r="F995" s="44"/>
      <c r="G995" s="45"/>
      <c r="H995" s="15" t="s">
        <v>431</v>
      </c>
      <c r="I995" s="33" t="s">
        <v>9007</v>
      </c>
      <c r="J995" s="522" t="s">
        <v>9007</v>
      </c>
      <c r="K995" s="33" t="s">
        <v>9008</v>
      </c>
      <c r="L995" s="13" t="s">
        <v>6443</v>
      </c>
      <c r="M995" s="13">
        <v>563</v>
      </c>
      <c r="N995" s="14"/>
    </row>
    <row r="996" ht="18.95" customHeight="1" spans="1:14">
      <c r="A996" s="44"/>
      <c r="B996" s="44"/>
      <c r="C996" s="44"/>
      <c r="D996" s="44"/>
      <c r="E996" s="44"/>
      <c r="F996" s="44"/>
      <c r="G996" s="45"/>
      <c r="H996" s="15" t="s">
        <v>432</v>
      </c>
      <c r="I996" s="33" t="s">
        <v>9009</v>
      </c>
      <c r="J996" s="522" t="s">
        <v>9009</v>
      </c>
      <c r="K996" s="33" t="s">
        <v>9010</v>
      </c>
      <c r="L996" s="13" t="s">
        <v>6443</v>
      </c>
      <c r="M996" s="13">
        <v>247</v>
      </c>
      <c r="N996" s="14"/>
    </row>
    <row r="997" ht="18.95" customHeight="1" spans="1:14">
      <c r="A997" s="44"/>
      <c r="B997" s="44"/>
      <c r="C997" s="44"/>
      <c r="D997" s="44"/>
      <c r="E997" s="44"/>
      <c r="F997" s="44"/>
      <c r="G997" s="45"/>
      <c r="H997" s="15" t="s">
        <v>9011</v>
      </c>
      <c r="I997" s="33" t="s">
        <v>9012</v>
      </c>
      <c r="J997" s="522" t="s">
        <v>9012</v>
      </c>
      <c r="K997" s="33" t="s">
        <v>9013</v>
      </c>
      <c r="L997" s="13" t="s">
        <v>6443</v>
      </c>
      <c r="M997" s="13">
        <v>40</v>
      </c>
      <c r="N997" s="14"/>
    </row>
    <row r="998" ht="18.95" customHeight="1" spans="1:14">
      <c r="A998" s="44"/>
      <c r="B998" s="44"/>
      <c r="C998" s="44"/>
      <c r="D998" s="44"/>
      <c r="E998" s="44"/>
      <c r="F998" s="44"/>
      <c r="G998" s="45"/>
      <c r="H998" s="15" t="s">
        <v>9014</v>
      </c>
      <c r="I998" s="33" t="s">
        <v>9015</v>
      </c>
      <c r="J998" s="522" t="s">
        <v>9015</v>
      </c>
      <c r="K998" s="33" t="s">
        <v>9016</v>
      </c>
      <c r="L998" s="13" t="s">
        <v>6443</v>
      </c>
      <c r="M998" s="13">
        <v>0</v>
      </c>
      <c r="N998" s="14"/>
    </row>
    <row r="999" ht="18.95" customHeight="1" spans="1:14">
      <c r="A999" s="44"/>
      <c r="B999" s="44"/>
      <c r="C999" s="44"/>
      <c r="D999" s="44"/>
      <c r="E999" s="44"/>
      <c r="F999" s="44"/>
      <c r="G999" s="45"/>
      <c r="H999" s="15" t="s">
        <v>9017</v>
      </c>
      <c r="I999" s="33" t="s">
        <v>9018</v>
      </c>
      <c r="J999" s="522" t="s">
        <v>9018</v>
      </c>
      <c r="K999" s="33" t="s">
        <v>9019</v>
      </c>
      <c r="L999" s="13" t="s">
        <v>6443</v>
      </c>
      <c r="M999" s="13">
        <v>310</v>
      </c>
      <c r="N999" s="14"/>
    </row>
    <row r="1000" ht="18.95" customHeight="1" spans="1:14">
      <c r="A1000" s="44"/>
      <c r="B1000" s="44"/>
      <c r="C1000" s="44"/>
      <c r="D1000" s="44"/>
      <c r="E1000" s="44"/>
      <c r="F1000" s="44"/>
      <c r="G1000" s="45"/>
      <c r="H1000" s="15" t="s">
        <v>434</v>
      </c>
      <c r="I1000" s="33" t="s">
        <v>9020</v>
      </c>
      <c r="J1000" s="522" t="s">
        <v>9020</v>
      </c>
      <c r="K1000" s="33" t="s">
        <v>9021</v>
      </c>
      <c r="L1000" s="13" t="s">
        <v>6443</v>
      </c>
      <c r="M1000" s="13">
        <v>276</v>
      </c>
      <c r="N1000" s="14"/>
    </row>
    <row r="1001" ht="18.95" customHeight="1" spans="1:14">
      <c r="A1001" s="44"/>
      <c r="B1001" s="44"/>
      <c r="C1001" s="44"/>
      <c r="D1001" s="44"/>
      <c r="E1001" s="44"/>
      <c r="F1001" s="44"/>
      <c r="G1001" s="45"/>
      <c r="H1001" s="15" t="s">
        <v>9022</v>
      </c>
      <c r="I1001" s="33" t="s">
        <v>9023</v>
      </c>
      <c r="J1001" s="522" t="s">
        <v>9023</v>
      </c>
      <c r="K1001" s="33" t="s">
        <v>9024</v>
      </c>
      <c r="L1001" s="13" t="s">
        <v>6443</v>
      </c>
      <c r="M1001" s="13">
        <v>34</v>
      </c>
      <c r="N1001" s="14"/>
    </row>
    <row r="1002" ht="18.95" customHeight="1" spans="1:14">
      <c r="A1002" s="44"/>
      <c r="B1002" s="44"/>
      <c r="C1002" s="44"/>
      <c r="D1002" s="44"/>
      <c r="E1002" s="44"/>
      <c r="F1002" s="44"/>
      <c r="G1002" s="45"/>
      <c r="H1002" s="15" t="s">
        <v>9025</v>
      </c>
      <c r="I1002" s="33" t="s">
        <v>9026</v>
      </c>
      <c r="J1002" s="522" t="s">
        <v>9026</v>
      </c>
      <c r="K1002" s="33" t="s">
        <v>9027</v>
      </c>
      <c r="L1002" s="13" t="s">
        <v>6443</v>
      </c>
      <c r="M1002" s="13">
        <v>0</v>
      </c>
      <c r="N1002" s="14"/>
    </row>
    <row r="1003" ht="18.95" customHeight="1" spans="1:14">
      <c r="A1003" s="44"/>
      <c r="B1003" s="44"/>
      <c r="C1003" s="44"/>
      <c r="D1003" s="44"/>
      <c r="E1003" s="44"/>
      <c r="F1003" s="44"/>
      <c r="G1003" s="45"/>
      <c r="H1003" s="15" t="s">
        <v>9028</v>
      </c>
      <c r="I1003" s="54">
        <v>21309</v>
      </c>
      <c r="J1003" s="529" t="s">
        <v>9029</v>
      </c>
      <c r="K1003" s="54" t="s">
        <v>9030</v>
      </c>
      <c r="L1003" s="13" t="s">
        <v>6443</v>
      </c>
      <c r="M1003" s="13"/>
      <c r="N1003" s="14"/>
    </row>
    <row r="1004" ht="18.95" customHeight="1" spans="1:14">
      <c r="A1004" s="44"/>
      <c r="B1004" s="44"/>
      <c r="C1004" s="44"/>
      <c r="D1004" s="44"/>
      <c r="E1004" s="44"/>
      <c r="F1004" s="44"/>
      <c r="G1004" s="45"/>
      <c r="H1004" s="15" t="s">
        <v>9031</v>
      </c>
      <c r="I1004" s="54">
        <v>2130901</v>
      </c>
      <c r="J1004" s="529" t="s">
        <v>9032</v>
      </c>
      <c r="K1004" s="54" t="s">
        <v>9033</v>
      </c>
      <c r="L1004" s="13" t="s">
        <v>6443</v>
      </c>
      <c r="M1004" s="13"/>
      <c r="N1004" s="14"/>
    </row>
    <row r="1005" ht="18.95" customHeight="1" spans="1:14">
      <c r="A1005" s="44"/>
      <c r="B1005" s="44"/>
      <c r="C1005" s="44"/>
      <c r="D1005" s="44"/>
      <c r="E1005" s="44"/>
      <c r="F1005" s="44"/>
      <c r="G1005" s="45"/>
      <c r="H1005" s="15" t="s">
        <v>9034</v>
      </c>
      <c r="I1005" s="54">
        <v>2130902</v>
      </c>
      <c r="J1005" s="529" t="s">
        <v>9035</v>
      </c>
      <c r="K1005" s="54" t="s">
        <v>9036</v>
      </c>
      <c r="L1005" s="13" t="s">
        <v>6443</v>
      </c>
      <c r="M1005" s="13"/>
      <c r="N1005" s="14"/>
    </row>
    <row r="1006" ht="18.95" customHeight="1" spans="1:14">
      <c r="A1006" s="44"/>
      <c r="B1006" s="44"/>
      <c r="C1006" s="44"/>
      <c r="D1006" s="44"/>
      <c r="E1006" s="44"/>
      <c r="F1006" s="44"/>
      <c r="G1006" s="45"/>
      <c r="H1006" s="15" t="s">
        <v>9037</v>
      </c>
      <c r="I1006" s="54">
        <v>2130999</v>
      </c>
      <c r="J1006" s="529" t="s">
        <v>9038</v>
      </c>
      <c r="K1006" s="54" t="s">
        <v>9039</v>
      </c>
      <c r="L1006" s="13" t="s">
        <v>6443</v>
      </c>
      <c r="M1006" s="13"/>
      <c r="N1006" s="14"/>
    </row>
    <row r="1007" ht="18.95" customHeight="1" spans="1:14">
      <c r="A1007" s="44"/>
      <c r="B1007" s="44"/>
      <c r="C1007" s="44"/>
      <c r="D1007" s="44"/>
      <c r="E1007" s="44"/>
      <c r="F1007" s="44"/>
      <c r="G1007" s="45"/>
      <c r="H1007" s="15" t="s">
        <v>9040</v>
      </c>
      <c r="I1007" s="33" t="s">
        <v>9041</v>
      </c>
      <c r="J1007" s="522" t="s">
        <v>9041</v>
      </c>
      <c r="K1007" s="33" t="s">
        <v>9042</v>
      </c>
      <c r="L1007" s="13" t="s">
        <v>6443</v>
      </c>
      <c r="M1007" s="13">
        <v>642</v>
      </c>
      <c r="N1007" s="14"/>
    </row>
    <row r="1008" ht="18.95" customHeight="1" spans="1:14">
      <c r="A1008" s="44"/>
      <c r="B1008" s="44"/>
      <c r="C1008" s="44"/>
      <c r="D1008" s="44"/>
      <c r="E1008" s="44"/>
      <c r="F1008" s="44"/>
      <c r="G1008" s="45"/>
      <c r="H1008" s="15" t="s">
        <v>9043</v>
      </c>
      <c r="I1008" s="33" t="s">
        <v>9044</v>
      </c>
      <c r="J1008" s="522" t="s">
        <v>9044</v>
      </c>
      <c r="K1008" s="33" t="s">
        <v>9045</v>
      </c>
      <c r="L1008" s="13" t="s">
        <v>6443</v>
      </c>
      <c r="M1008" s="13">
        <v>0</v>
      </c>
      <c r="N1008" s="14"/>
    </row>
    <row r="1009" ht="18.95" customHeight="1" spans="1:14">
      <c r="A1009" s="44"/>
      <c r="B1009" s="44"/>
      <c r="C1009" s="44"/>
      <c r="D1009" s="44"/>
      <c r="E1009" s="44"/>
      <c r="F1009" s="44"/>
      <c r="G1009" s="45"/>
      <c r="H1009" s="15" t="s">
        <v>9046</v>
      </c>
      <c r="I1009" s="33" t="s">
        <v>9047</v>
      </c>
      <c r="J1009" s="522" t="s">
        <v>9047</v>
      </c>
      <c r="K1009" s="33" t="s">
        <v>9042</v>
      </c>
      <c r="L1009" s="13" t="s">
        <v>6443</v>
      </c>
      <c r="M1009" s="13">
        <v>642</v>
      </c>
      <c r="N1009" s="14"/>
    </row>
    <row r="1010" ht="18.95" customHeight="1" spans="1:14">
      <c r="A1010" s="44"/>
      <c r="B1010" s="44"/>
      <c r="C1010" s="44"/>
      <c r="D1010" s="44"/>
      <c r="E1010" s="44"/>
      <c r="F1010" s="44"/>
      <c r="G1010" s="45"/>
      <c r="H1010" s="15" t="s">
        <v>9048</v>
      </c>
      <c r="I1010" s="33" t="s">
        <v>1121</v>
      </c>
      <c r="J1010" s="522" t="s">
        <v>1121</v>
      </c>
      <c r="K1010" s="33" t="s">
        <v>6735</v>
      </c>
      <c r="L1010" s="13" t="s">
        <v>6443</v>
      </c>
      <c r="M1010" s="13">
        <v>12039</v>
      </c>
      <c r="N1010" s="14"/>
    </row>
    <row r="1011" ht="18.95" customHeight="1" spans="1:14">
      <c r="A1011" s="44"/>
      <c r="B1011" s="44"/>
      <c r="C1011" s="44"/>
      <c r="D1011" s="44"/>
      <c r="E1011" s="44"/>
      <c r="F1011" s="44"/>
      <c r="G1011" s="45"/>
      <c r="H1011" s="15" t="s">
        <v>440</v>
      </c>
      <c r="I1011" s="522" t="s">
        <v>9049</v>
      </c>
      <c r="J1011" s="522" t="s">
        <v>9049</v>
      </c>
      <c r="K1011" s="33" t="s">
        <v>9050</v>
      </c>
      <c r="L1011" s="13" t="s">
        <v>6443</v>
      </c>
      <c r="M1011" s="13">
        <v>3808</v>
      </c>
      <c r="N1011" s="14"/>
    </row>
    <row r="1012" ht="18.95" customHeight="1" spans="1:14">
      <c r="A1012" s="44"/>
      <c r="B1012" s="44"/>
      <c r="C1012" s="44"/>
      <c r="D1012" s="44"/>
      <c r="E1012" s="44"/>
      <c r="F1012" s="44"/>
      <c r="G1012" s="45"/>
      <c r="H1012" s="15" t="s">
        <v>386</v>
      </c>
      <c r="I1012" s="33" t="s">
        <v>9051</v>
      </c>
      <c r="J1012" s="522" t="s">
        <v>9051</v>
      </c>
      <c r="K1012" s="33" t="s">
        <v>6453</v>
      </c>
      <c r="L1012" s="13" t="s">
        <v>6443</v>
      </c>
      <c r="M1012" s="13">
        <v>142</v>
      </c>
      <c r="N1012" s="14"/>
    </row>
    <row r="1013" ht="18.95" customHeight="1" spans="1:14">
      <c r="A1013" s="44"/>
      <c r="B1013" s="44"/>
      <c r="C1013" s="44"/>
      <c r="D1013" s="44"/>
      <c r="E1013" s="44"/>
      <c r="F1013" s="44"/>
      <c r="G1013" s="45"/>
      <c r="H1013" s="15" t="s">
        <v>387</v>
      </c>
      <c r="I1013" s="33" t="s">
        <v>9052</v>
      </c>
      <c r="J1013" s="522" t="s">
        <v>9052</v>
      </c>
      <c r="K1013" s="33" t="s">
        <v>6457</v>
      </c>
      <c r="L1013" s="13" t="s">
        <v>6443</v>
      </c>
      <c r="M1013" s="13">
        <v>17</v>
      </c>
      <c r="N1013" s="14"/>
    </row>
    <row r="1014" ht="18.95" customHeight="1" spans="1:14">
      <c r="A1014" s="44"/>
      <c r="B1014" s="44"/>
      <c r="C1014" s="44"/>
      <c r="D1014" s="44"/>
      <c r="E1014" s="44"/>
      <c r="F1014" s="44"/>
      <c r="G1014" s="45"/>
      <c r="H1014" s="15" t="s">
        <v>8679</v>
      </c>
      <c r="I1014" s="33" t="s">
        <v>9053</v>
      </c>
      <c r="J1014" s="522" t="s">
        <v>9053</v>
      </c>
      <c r="K1014" s="33" t="s">
        <v>6462</v>
      </c>
      <c r="L1014" s="13" t="s">
        <v>6443</v>
      </c>
      <c r="M1014" s="13">
        <v>0</v>
      </c>
      <c r="N1014" s="14"/>
    </row>
    <row r="1015" ht="18.95" customHeight="1" spans="1:14">
      <c r="A1015" s="44"/>
      <c r="B1015" s="44"/>
      <c r="C1015" s="44"/>
      <c r="D1015" s="44"/>
      <c r="E1015" s="44"/>
      <c r="F1015" s="44"/>
      <c r="G1015" s="45"/>
      <c r="H1015" s="15" t="s">
        <v>9054</v>
      </c>
      <c r="I1015" s="33" t="s">
        <v>9055</v>
      </c>
      <c r="J1015" s="522" t="s">
        <v>9055</v>
      </c>
      <c r="K1015" s="33" t="s">
        <v>9056</v>
      </c>
      <c r="L1015" s="13" t="s">
        <v>6443</v>
      </c>
      <c r="M1015" s="13">
        <v>70</v>
      </c>
      <c r="N1015" s="14"/>
    </row>
    <row r="1016" ht="18.95" customHeight="1" spans="1:14">
      <c r="A1016" s="44"/>
      <c r="B1016" s="44"/>
      <c r="C1016" s="44"/>
      <c r="D1016" s="44"/>
      <c r="E1016" s="44"/>
      <c r="F1016" s="44"/>
      <c r="G1016" s="45"/>
      <c r="H1016" s="15" t="s">
        <v>9057</v>
      </c>
      <c r="I1016" s="33" t="s">
        <v>9058</v>
      </c>
      <c r="J1016" s="522" t="s">
        <v>9058</v>
      </c>
      <c r="K1016" s="33" t="s">
        <v>9059</v>
      </c>
      <c r="L1016" s="13" t="s">
        <v>6443</v>
      </c>
      <c r="M1016" s="13">
        <v>2816</v>
      </c>
      <c r="N1016" s="14"/>
    </row>
    <row r="1017" ht="18.95" customHeight="1" spans="1:14">
      <c r="A1017" s="44"/>
      <c r="B1017" s="44"/>
      <c r="C1017" s="44"/>
      <c r="D1017" s="44"/>
      <c r="E1017" s="44"/>
      <c r="F1017" s="44"/>
      <c r="G1017" s="45"/>
      <c r="H1017" s="15" t="s">
        <v>442</v>
      </c>
      <c r="I1017" s="33" t="s">
        <v>9060</v>
      </c>
      <c r="J1017" s="522" t="s">
        <v>9060</v>
      </c>
      <c r="K1017" s="33" t="s">
        <v>9061</v>
      </c>
      <c r="L1017" s="13" t="s">
        <v>6443</v>
      </c>
      <c r="M1017" s="13">
        <v>737</v>
      </c>
      <c r="N1017" s="14"/>
    </row>
    <row r="1018" ht="18.95" customHeight="1" spans="1:14">
      <c r="A1018" s="44"/>
      <c r="B1018" s="44"/>
      <c r="C1018" s="44"/>
      <c r="D1018" s="44"/>
      <c r="E1018" s="44"/>
      <c r="F1018" s="44"/>
      <c r="G1018" s="45"/>
      <c r="H1018" s="15" t="s">
        <v>9062</v>
      </c>
      <c r="I1018" s="33" t="s">
        <v>9063</v>
      </c>
      <c r="J1018" s="522" t="s">
        <v>9063</v>
      </c>
      <c r="K1018" s="33" t="s">
        <v>9064</v>
      </c>
      <c r="L1018" s="13" t="s">
        <v>6443</v>
      </c>
      <c r="M1018" s="13">
        <v>0</v>
      </c>
      <c r="N1018" s="14"/>
    </row>
    <row r="1019" ht="18.95" customHeight="1" spans="1:14">
      <c r="A1019" s="44"/>
      <c r="B1019" s="44"/>
      <c r="C1019" s="44"/>
      <c r="D1019" s="44"/>
      <c r="E1019" s="44"/>
      <c r="F1019" s="44"/>
      <c r="G1019" s="45"/>
      <c r="H1019" s="15" t="s">
        <v>9065</v>
      </c>
      <c r="I1019" s="33" t="s">
        <v>9066</v>
      </c>
      <c r="J1019" s="522" t="s">
        <v>9066</v>
      </c>
      <c r="K1019" s="33" t="s">
        <v>9067</v>
      </c>
      <c r="L1019" s="13" t="s">
        <v>6443</v>
      </c>
      <c r="M1019" s="13">
        <v>0</v>
      </c>
      <c r="N1019" s="14"/>
    </row>
    <row r="1020" ht="18.95" customHeight="1" spans="1:14">
      <c r="A1020" s="44"/>
      <c r="B1020" s="44"/>
      <c r="C1020" s="44"/>
      <c r="D1020" s="44"/>
      <c r="E1020" s="44"/>
      <c r="F1020" s="44"/>
      <c r="G1020" s="45"/>
      <c r="H1020" s="15" t="s">
        <v>9068</v>
      </c>
      <c r="I1020" s="33" t="s">
        <v>9069</v>
      </c>
      <c r="J1020" s="522" t="s">
        <v>9069</v>
      </c>
      <c r="K1020" s="33" t="s">
        <v>9070</v>
      </c>
      <c r="L1020" s="13" t="s">
        <v>6443</v>
      </c>
      <c r="M1020" s="13">
        <v>0</v>
      </c>
      <c r="N1020" s="14"/>
    </row>
    <row r="1021" ht="18.95" customHeight="1" spans="1:14">
      <c r="A1021" s="44"/>
      <c r="B1021" s="44"/>
      <c r="C1021" s="44"/>
      <c r="D1021" s="44"/>
      <c r="E1021" s="44"/>
      <c r="F1021" s="44"/>
      <c r="G1021" s="45"/>
      <c r="H1021" s="15" t="s">
        <v>9071</v>
      </c>
      <c r="I1021" s="33" t="s">
        <v>9072</v>
      </c>
      <c r="J1021" s="522" t="s">
        <v>9072</v>
      </c>
      <c r="K1021" s="33" t="s">
        <v>9073</v>
      </c>
      <c r="L1021" s="13" t="s">
        <v>6443</v>
      </c>
      <c r="M1021" s="13">
        <v>0</v>
      </c>
      <c r="N1021" s="14"/>
    </row>
    <row r="1022" ht="18.95" customHeight="1" spans="1:14">
      <c r="A1022" s="44"/>
      <c r="B1022" s="44"/>
      <c r="C1022" s="44"/>
      <c r="D1022" s="44"/>
      <c r="E1022" s="44"/>
      <c r="F1022" s="44"/>
      <c r="G1022" s="45"/>
      <c r="H1022" s="15" t="s">
        <v>9074</v>
      </c>
      <c r="I1022" s="33" t="s">
        <v>9075</v>
      </c>
      <c r="J1022" s="522" t="s">
        <v>9075</v>
      </c>
      <c r="K1022" s="33" t="s">
        <v>9076</v>
      </c>
      <c r="L1022" s="13" t="s">
        <v>6443</v>
      </c>
      <c r="M1022" s="13">
        <v>0</v>
      </c>
      <c r="N1022" s="14"/>
    </row>
    <row r="1023" ht="18.95" customHeight="1" spans="1:14">
      <c r="A1023" s="44"/>
      <c r="B1023" s="44"/>
      <c r="C1023" s="44"/>
      <c r="D1023" s="44"/>
      <c r="E1023" s="44"/>
      <c r="F1023" s="44"/>
      <c r="G1023" s="45"/>
      <c r="H1023" s="15" t="s">
        <v>443</v>
      </c>
      <c r="I1023" s="33" t="s">
        <v>9077</v>
      </c>
      <c r="J1023" s="522" t="s">
        <v>9077</v>
      </c>
      <c r="K1023" s="33" t="s">
        <v>9078</v>
      </c>
      <c r="L1023" s="13" t="s">
        <v>6443</v>
      </c>
      <c r="M1023" s="13">
        <v>26</v>
      </c>
      <c r="N1023" s="14"/>
    </row>
    <row r="1024" ht="18.95" customHeight="1" spans="1:14">
      <c r="A1024" s="44"/>
      <c r="B1024" s="44"/>
      <c r="C1024" s="44"/>
      <c r="D1024" s="44"/>
      <c r="E1024" s="44"/>
      <c r="F1024" s="44"/>
      <c r="G1024" s="45"/>
      <c r="H1024" s="15" t="s">
        <v>9079</v>
      </c>
      <c r="I1024" s="33" t="s">
        <v>9080</v>
      </c>
      <c r="J1024" s="522" t="s">
        <v>9080</v>
      </c>
      <c r="K1024" s="33" t="s">
        <v>9081</v>
      </c>
      <c r="L1024" s="13" t="s">
        <v>6443</v>
      </c>
      <c r="M1024" s="13">
        <v>0</v>
      </c>
      <c r="N1024" s="14"/>
    </row>
    <row r="1025" ht="18.95" customHeight="1" spans="1:14">
      <c r="A1025" s="44"/>
      <c r="B1025" s="44"/>
      <c r="C1025" s="44"/>
      <c r="D1025" s="44"/>
      <c r="E1025" s="44"/>
      <c r="F1025" s="44"/>
      <c r="G1025" s="45"/>
      <c r="H1025" s="15" t="s">
        <v>9082</v>
      </c>
      <c r="I1025" s="33" t="s">
        <v>9083</v>
      </c>
      <c r="J1025" s="522" t="s">
        <v>9083</v>
      </c>
      <c r="K1025" s="33" t="s">
        <v>9084</v>
      </c>
      <c r="L1025" s="13" t="s">
        <v>6443</v>
      </c>
      <c r="M1025" s="13">
        <v>0</v>
      </c>
      <c r="N1025" s="14"/>
    </row>
    <row r="1026" ht="18.95" customHeight="1" spans="1:14">
      <c r="A1026" s="44"/>
      <c r="B1026" s="44"/>
      <c r="C1026" s="44"/>
      <c r="D1026" s="44"/>
      <c r="E1026" s="44"/>
      <c r="F1026" s="44"/>
      <c r="G1026" s="45"/>
      <c r="H1026" s="15" t="s">
        <v>9085</v>
      </c>
      <c r="I1026" s="33" t="s">
        <v>9086</v>
      </c>
      <c r="J1026" s="522" t="s">
        <v>9086</v>
      </c>
      <c r="K1026" s="33" t="s">
        <v>9087</v>
      </c>
      <c r="L1026" s="13" t="s">
        <v>6443</v>
      </c>
      <c r="M1026" s="13">
        <v>0</v>
      </c>
      <c r="N1026" s="14"/>
    </row>
    <row r="1027" ht="18.95" customHeight="1" spans="1:14">
      <c r="A1027" s="44"/>
      <c r="B1027" s="44"/>
      <c r="C1027" s="44"/>
      <c r="D1027" s="44"/>
      <c r="E1027" s="44"/>
      <c r="F1027" s="44"/>
      <c r="G1027" s="45"/>
      <c r="H1027" s="15" t="s">
        <v>9088</v>
      </c>
      <c r="I1027" s="33" t="s">
        <v>9089</v>
      </c>
      <c r="J1027" s="522" t="s">
        <v>9089</v>
      </c>
      <c r="K1027" s="33" t="s">
        <v>9090</v>
      </c>
      <c r="L1027" s="13" t="s">
        <v>6443</v>
      </c>
      <c r="M1027" s="13">
        <v>0</v>
      </c>
      <c r="N1027" s="14"/>
    </row>
    <row r="1028" ht="18.95" customHeight="1" spans="1:14">
      <c r="A1028" s="44"/>
      <c r="B1028" s="44"/>
      <c r="C1028" s="44"/>
      <c r="D1028" s="44"/>
      <c r="E1028" s="44"/>
      <c r="F1028" s="44"/>
      <c r="G1028" s="45"/>
      <c r="H1028" s="15" t="s">
        <v>9091</v>
      </c>
      <c r="I1028" s="33" t="s">
        <v>9092</v>
      </c>
      <c r="J1028" s="522" t="s">
        <v>9092</v>
      </c>
      <c r="K1028" s="33" t="s">
        <v>9093</v>
      </c>
      <c r="L1028" s="13" t="s">
        <v>6443</v>
      </c>
      <c r="M1028" s="13">
        <v>0</v>
      </c>
      <c r="N1028" s="14"/>
    </row>
    <row r="1029" ht="18.95" customHeight="1" spans="1:14">
      <c r="A1029" s="44"/>
      <c r="B1029" s="44"/>
      <c r="C1029" s="44"/>
      <c r="D1029" s="44"/>
      <c r="E1029" s="44"/>
      <c r="F1029" s="44"/>
      <c r="G1029" s="45"/>
      <c r="H1029" s="15" t="s">
        <v>9094</v>
      </c>
      <c r="I1029" s="33" t="s">
        <v>9095</v>
      </c>
      <c r="J1029" s="522" t="s">
        <v>9095</v>
      </c>
      <c r="K1029" s="33" t="s">
        <v>9096</v>
      </c>
      <c r="L1029" s="13" t="s">
        <v>6443</v>
      </c>
      <c r="M1029" s="13">
        <v>0</v>
      </c>
      <c r="N1029" s="14"/>
    </row>
    <row r="1030" ht="18.95" customHeight="1" spans="1:14">
      <c r="A1030" s="44"/>
      <c r="B1030" s="44"/>
      <c r="C1030" s="44"/>
      <c r="D1030" s="44"/>
      <c r="E1030" s="44"/>
      <c r="F1030" s="44"/>
      <c r="G1030" s="45"/>
      <c r="H1030" s="15" t="s">
        <v>9097</v>
      </c>
      <c r="I1030" s="33" t="s">
        <v>9098</v>
      </c>
      <c r="J1030" s="522" t="s">
        <v>9098</v>
      </c>
      <c r="K1030" s="33" t="s">
        <v>9099</v>
      </c>
      <c r="L1030" s="13" t="s">
        <v>6443</v>
      </c>
      <c r="M1030" s="13">
        <v>0</v>
      </c>
      <c r="N1030" s="14"/>
    </row>
    <row r="1031" ht="18.95" customHeight="1" spans="1:14">
      <c r="A1031" s="44"/>
      <c r="B1031" s="44"/>
      <c r="C1031" s="44"/>
      <c r="D1031" s="44"/>
      <c r="E1031" s="44"/>
      <c r="F1031" s="44"/>
      <c r="G1031" s="45"/>
      <c r="H1031" s="15" t="s">
        <v>9100</v>
      </c>
      <c r="I1031" s="33" t="s">
        <v>9101</v>
      </c>
      <c r="J1031" s="522" t="s">
        <v>9101</v>
      </c>
      <c r="K1031" s="33" t="s">
        <v>9102</v>
      </c>
      <c r="L1031" s="13" t="s">
        <v>6443</v>
      </c>
      <c r="M1031" s="13">
        <v>0</v>
      </c>
      <c r="N1031" s="14"/>
    </row>
    <row r="1032" ht="18.95" customHeight="1" spans="1:14">
      <c r="A1032" s="44"/>
      <c r="B1032" s="44"/>
      <c r="C1032" s="44"/>
      <c r="D1032" s="44"/>
      <c r="E1032" s="44"/>
      <c r="F1032" s="44"/>
      <c r="G1032" s="45"/>
      <c r="H1032" s="15" t="s">
        <v>9103</v>
      </c>
      <c r="I1032" s="33" t="s">
        <v>9104</v>
      </c>
      <c r="J1032" s="522" t="s">
        <v>9104</v>
      </c>
      <c r="K1032" s="33" t="s">
        <v>9105</v>
      </c>
      <c r="L1032" s="13" t="s">
        <v>6443</v>
      </c>
      <c r="M1032" s="13">
        <v>0</v>
      </c>
      <c r="N1032" s="14"/>
    </row>
    <row r="1033" ht="18.95" customHeight="1" spans="1:14">
      <c r="A1033" s="44"/>
      <c r="B1033" s="44"/>
      <c r="C1033" s="44"/>
      <c r="D1033" s="44"/>
      <c r="E1033" s="44"/>
      <c r="F1033" s="44"/>
      <c r="G1033" s="45"/>
      <c r="H1033" s="15" t="s">
        <v>9106</v>
      </c>
      <c r="I1033" s="33" t="s">
        <v>9107</v>
      </c>
      <c r="J1033" s="522" t="s">
        <v>9107</v>
      </c>
      <c r="K1033" s="33" t="s">
        <v>9108</v>
      </c>
      <c r="L1033" s="13" t="s">
        <v>6443</v>
      </c>
      <c r="M1033" s="13">
        <v>0</v>
      </c>
      <c r="N1033" s="14"/>
    </row>
    <row r="1034" ht="18.95" customHeight="1" spans="1:14">
      <c r="A1034" s="44"/>
      <c r="B1034" s="44"/>
      <c r="C1034" s="44"/>
      <c r="D1034" s="44"/>
      <c r="E1034" s="44"/>
      <c r="F1034" s="44"/>
      <c r="G1034" s="45"/>
      <c r="H1034" s="15" t="s">
        <v>9109</v>
      </c>
      <c r="I1034" s="33" t="s">
        <v>9110</v>
      </c>
      <c r="J1034" s="522" t="s">
        <v>9110</v>
      </c>
      <c r="K1034" s="33" t="s">
        <v>9111</v>
      </c>
      <c r="L1034" s="13" t="s">
        <v>6443</v>
      </c>
      <c r="M1034" s="13">
        <v>0</v>
      </c>
      <c r="N1034" s="14"/>
    </row>
    <row r="1035" ht="18.95" customHeight="1" spans="1:14">
      <c r="A1035" s="44"/>
      <c r="B1035" s="44"/>
      <c r="C1035" s="44"/>
      <c r="D1035" s="44"/>
      <c r="E1035" s="44"/>
      <c r="F1035" s="44"/>
      <c r="G1035" s="45"/>
      <c r="H1035" s="15" t="s">
        <v>9112</v>
      </c>
      <c r="I1035" s="33" t="s">
        <v>9113</v>
      </c>
      <c r="J1035" s="522" t="s">
        <v>9113</v>
      </c>
      <c r="K1035" s="33" t="s">
        <v>9114</v>
      </c>
      <c r="L1035" s="13" t="s">
        <v>6443</v>
      </c>
      <c r="M1035" s="13">
        <v>0</v>
      </c>
      <c r="N1035" s="14"/>
    </row>
    <row r="1036" ht="18.95" customHeight="1" spans="1:14">
      <c r="A1036" s="44"/>
      <c r="B1036" s="44"/>
      <c r="C1036" s="44"/>
      <c r="D1036" s="44"/>
      <c r="E1036" s="44"/>
      <c r="F1036" s="44"/>
      <c r="G1036" s="45"/>
      <c r="H1036" s="15" t="s">
        <v>9115</v>
      </c>
      <c r="I1036" s="33" t="s">
        <v>9116</v>
      </c>
      <c r="J1036" s="522" t="s">
        <v>9116</v>
      </c>
      <c r="K1036" s="33" t="s">
        <v>9117</v>
      </c>
      <c r="L1036" s="13" t="s">
        <v>6443</v>
      </c>
      <c r="M1036" s="13">
        <v>0</v>
      </c>
      <c r="N1036" s="14"/>
    </row>
    <row r="1037" ht="18.95" customHeight="1" spans="1:14">
      <c r="A1037" s="44"/>
      <c r="B1037" s="44"/>
      <c r="C1037" s="44"/>
      <c r="D1037" s="44"/>
      <c r="E1037" s="44"/>
      <c r="F1037" s="44"/>
      <c r="G1037" s="45"/>
      <c r="H1037" s="15" t="s">
        <v>9118</v>
      </c>
      <c r="I1037" s="33" t="s">
        <v>9119</v>
      </c>
      <c r="J1037" s="522" t="s">
        <v>9119</v>
      </c>
      <c r="K1037" s="33" t="s">
        <v>9120</v>
      </c>
      <c r="L1037" s="13" t="s">
        <v>6443</v>
      </c>
      <c r="M1037" s="13">
        <v>0</v>
      </c>
      <c r="N1037" s="14"/>
    </row>
    <row r="1038" ht="18.95" customHeight="1" spans="1:14">
      <c r="A1038" s="44"/>
      <c r="B1038" s="44"/>
      <c r="C1038" s="44"/>
      <c r="D1038" s="44"/>
      <c r="E1038" s="44"/>
      <c r="F1038" s="44"/>
      <c r="G1038" s="45"/>
      <c r="H1038" s="15" t="s">
        <v>9121</v>
      </c>
      <c r="I1038" s="33" t="s">
        <v>9122</v>
      </c>
      <c r="J1038" s="522" t="s">
        <v>9122</v>
      </c>
      <c r="K1038" s="33" t="s">
        <v>9123</v>
      </c>
      <c r="L1038" s="13" t="s">
        <v>6443</v>
      </c>
      <c r="M1038" s="13">
        <v>0</v>
      </c>
      <c r="N1038" s="14"/>
    </row>
    <row r="1039" ht="18.95" customHeight="1" spans="1:14">
      <c r="A1039" s="44"/>
      <c r="B1039" s="44"/>
      <c r="C1039" s="44"/>
      <c r="D1039" s="44"/>
      <c r="E1039" s="44"/>
      <c r="F1039" s="44"/>
      <c r="G1039" s="45"/>
      <c r="H1039" s="15" t="s">
        <v>9124</v>
      </c>
      <c r="I1039" s="33" t="s">
        <v>9125</v>
      </c>
      <c r="J1039" s="522" t="s">
        <v>9125</v>
      </c>
      <c r="K1039" s="33" t="s">
        <v>9126</v>
      </c>
      <c r="L1039" s="13" t="s">
        <v>6443</v>
      </c>
      <c r="M1039" s="13">
        <v>0</v>
      </c>
      <c r="N1039" s="14"/>
    </row>
    <row r="1040" ht="18.95" customHeight="1" spans="1:14">
      <c r="A1040" s="44"/>
      <c r="B1040" s="44"/>
      <c r="C1040" s="44"/>
      <c r="D1040" s="44"/>
      <c r="E1040" s="44"/>
      <c r="F1040" s="44"/>
      <c r="G1040" s="45"/>
      <c r="H1040" s="15" t="s">
        <v>9127</v>
      </c>
      <c r="I1040" s="33" t="s">
        <v>9128</v>
      </c>
      <c r="J1040" s="522" t="s">
        <v>9128</v>
      </c>
      <c r="K1040" s="33" t="s">
        <v>9129</v>
      </c>
      <c r="L1040" s="13" t="s">
        <v>6443</v>
      </c>
      <c r="M1040" s="13">
        <v>0</v>
      </c>
      <c r="N1040" s="14"/>
    </row>
    <row r="1041" ht="18.95" customHeight="1" spans="1:14">
      <c r="A1041" s="44"/>
      <c r="B1041" s="44"/>
      <c r="C1041" s="44"/>
      <c r="D1041" s="44"/>
      <c r="E1041" s="44"/>
      <c r="F1041" s="44"/>
      <c r="G1041" s="45"/>
      <c r="H1041" s="15" t="s">
        <v>9130</v>
      </c>
      <c r="I1041" s="33" t="s">
        <v>9131</v>
      </c>
      <c r="J1041" s="522" t="s">
        <v>9131</v>
      </c>
      <c r="K1041" s="33" t="s">
        <v>9132</v>
      </c>
      <c r="L1041" s="13" t="s">
        <v>6443</v>
      </c>
      <c r="M1041" s="13">
        <v>0</v>
      </c>
      <c r="N1041" s="14"/>
    </row>
    <row r="1042" ht="18.95" customHeight="1" spans="1:14">
      <c r="A1042" s="44"/>
      <c r="B1042" s="44"/>
      <c r="C1042" s="44"/>
      <c r="D1042" s="44"/>
      <c r="E1042" s="44"/>
      <c r="F1042" s="44"/>
      <c r="G1042" s="45"/>
      <c r="H1042" s="15" t="s">
        <v>386</v>
      </c>
      <c r="I1042" s="33" t="s">
        <v>9133</v>
      </c>
      <c r="J1042" s="522" t="s">
        <v>9133</v>
      </c>
      <c r="K1042" s="33" t="s">
        <v>6453</v>
      </c>
      <c r="L1042" s="13" t="s">
        <v>6443</v>
      </c>
      <c r="M1042" s="13">
        <v>0</v>
      </c>
      <c r="N1042" s="14"/>
    </row>
    <row r="1043" ht="18.95" customHeight="1" spans="1:14">
      <c r="A1043" s="44"/>
      <c r="B1043" s="44"/>
      <c r="C1043" s="44"/>
      <c r="D1043" s="44"/>
      <c r="E1043" s="44"/>
      <c r="F1043" s="44"/>
      <c r="G1043" s="45"/>
      <c r="H1043" s="15" t="s">
        <v>387</v>
      </c>
      <c r="I1043" s="33" t="s">
        <v>9134</v>
      </c>
      <c r="J1043" s="522" t="s">
        <v>9134</v>
      </c>
      <c r="K1043" s="33" t="s">
        <v>6457</v>
      </c>
      <c r="L1043" s="13" t="s">
        <v>6443</v>
      </c>
      <c r="M1043" s="13">
        <v>0</v>
      </c>
      <c r="N1043" s="14"/>
    </row>
    <row r="1044" ht="18.95" customHeight="1" spans="1:14">
      <c r="A1044" s="44"/>
      <c r="B1044" s="44"/>
      <c r="C1044" s="44"/>
      <c r="D1044" s="44"/>
      <c r="E1044" s="44"/>
      <c r="F1044" s="44"/>
      <c r="G1044" s="45"/>
      <c r="H1044" s="15" t="s">
        <v>8679</v>
      </c>
      <c r="I1044" s="33" t="s">
        <v>9135</v>
      </c>
      <c r="J1044" s="522" t="s">
        <v>9135</v>
      </c>
      <c r="K1044" s="33" t="s">
        <v>6462</v>
      </c>
      <c r="L1044" s="13" t="s">
        <v>6443</v>
      </c>
      <c r="M1044" s="13">
        <v>0</v>
      </c>
      <c r="N1044" s="14"/>
    </row>
    <row r="1045" ht="18.95" customHeight="1" spans="1:14">
      <c r="A1045" s="44"/>
      <c r="B1045" s="44"/>
      <c r="C1045" s="44"/>
      <c r="D1045" s="44"/>
      <c r="E1045" s="44"/>
      <c r="F1045" s="44"/>
      <c r="G1045" s="45"/>
      <c r="H1045" s="15" t="s">
        <v>9136</v>
      </c>
      <c r="I1045" s="33" t="s">
        <v>9137</v>
      </c>
      <c r="J1045" s="522" t="s">
        <v>9137</v>
      </c>
      <c r="K1045" s="33" t="s">
        <v>9138</v>
      </c>
      <c r="L1045" s="13" t="s">
        <v>6443</v>
      </c>
      <c r="M1045" s="13">
        <v>0</v>
      </c>
      <c r="N1045" s="14"/>
    </row>
    <row r="1046" ht="18.95" customHeight="1" spans="1:14">
      <c r="A1046" s="44"/>
      <c r="B1046" s="44"/>
      <c r="C1046" s="44"/>
      <c r="D1046" s="44"/>
      <c r="E1046" s="44"/>
      <c r="F1046" s="44"/>
      <c r="G1046" s="45"/>
      <c r="H1046" s="15" t="s">
        <v>9139</v>
      </c>
      <c r="I1046" s="33" t="s">
        <v>9140</v>
      </c>
      <c r="J1046" s="522" t="s">
        <v>9140</v>
      </c>
      <c r="K1046" s="33" t="s">
        <v>9141</v>
      </c>
      <c r="L1046" s="13" t="s">
        <v>6443</v>
      </c>
      <c r="M1046" s="13">
        <v>0</v>
      </c>
      <c r="N1046" s="14"/>
    </row>
    <row r="1047" ht="18.95" customHeight="1" spans="1:14">
      <c r="A1047" s="44"/>
      <c r="B1047" s="44"/>
      <c r="C1047" s="44"/>
      <c r="D1047" s="44"/>
      <c r="E1047" s="44"/>
      <c r="F1047" s="44"/>
      <c r="G1047" s="45"/>
      <c r="H1047" s="15" t="s">
        <v>9142</v>
      </c>
      <c r="I1047" s="33" t="s">
        <v>9143</v>
      </c>
      <c r="J1047" s="522" t="s">
        <v>9143</v>
      </c>
      <c r="K1047" s="33" t="s">
        <v>9144</v>
      </c>
      <c r="L1047" s="13" t="s">
        <v>6443</v>
      </c>
      <c r="M1047" s="13">
        <v>0</v>
      </c>
      <c r="N1047" s="14"/>
    </row>
    <row r="1048" ht="18.95" customHeight="1" spans="1:14">
      <c r="A1048" s="44"/>
      <c r="B1048" s="44"/>
      <c r="C1048" s="44"/>
      <c r="D1048" s="44"/>
      <c r="E1048" s="44"/>
      <c r="F1048" s="44"/>
      <c r="G1048" s="45"/>
      <c r="H1048" s="15" t="s">
        <v>9145</v>
      </c>
      <c r="I1048" s="33" t="s">
        <v>9146</v>
      </c>
      <c r="J1048" s="522" t="s">
        <v>9146</v>
      </c>
      <c r="K1048" s="33" t="s">
        <v>9147</v>
      </c>
      <c r="L1048" s="13" t="s">
        <v>6443</v>
      </c>
      <c r="M1048" s="13">
        <v>0</v>
      </c>
      <c r="N1048" s="14"/>
    </row>
    <row r="1049" ht="18.95" customHeight="1" spans="1:14">
      <c r="A1049" s="44"/>
      <c r="B1049" s="44"/>
      <c r="C1049" s="44"/>
      <c r="D1049" s="44"/>
      <c r="E1049" s="44"/>
      <c r="F1049" s="44"/>
      <c r="G1049" s="45"/>
      <c r="H1049" s="15" t="s">
        <v>9148</v>
      </c>
      <c r="I1049" s="522" t="s">
        <v>9149</v>
      </c>
      <c r="J1049" s="522" t="s">
        <v>9150</v>
      </c>
      <c r="K1049" s="33" t="s">
        <v>9151</v>
      </c>
      <c r="L1049" s="13" t="s">
        <v>6443</v>
      </c>
      <c r="M1049" s="13"/>
      <c r="N1049" s="14"/>
    </row>
    <row r="1050" ht="18.95" customHeight="1" spans="1:14">
      <c r="A1050" s="44"/>
      <c r="B1050" s="44"/>
      <c r="C1050" s="44"/>
      <c r="D1050" s="44"/>
      <c r="E1050" s="44"/>
      <c r="F1050" s="44"/>
      <c r="G1050" s="45"/>
      <c r="H1050" s="15" t="s">
        <v>9152</v>
      </c>
      <c r="I1050" s="33" t="s">
        <v>9153</v>
      </c>
      <c r="J1050" s="522" t="s">
        <v>9153</v>
      </c>
      <c r="K1050" s="33" t="s">
        <v>9154</v>
      </c>
      <c r="L1050" s="13" t="s">
        <v>6443</v>
      </c>
      <c r="M1050" s="13">
        <v>0</v>
      </c>
      <c r="N1050" s="14"/>
    </row>
    <row r="1051" ht="18.95" customHeight="1" spans="1:14">
      <c r="A1051" s="44"/>
      <c r="B1051" s="44"/>
      <c r="C1051" s="44"/>
      <c r="D1051" s="44"/>
      <c r="E1051" s="44"/>
      <c r="F1051" s="44"/>
      <c r="G1051" s="45"/>
      <c r="H1051" s="15" t="s">
        <v>9155</v>
      </c>
      <c r="I1051" s="33" t="s">
        <v>9156</v>
      </c>
      <c r="J1051" s="522" t="s">
        <v>9156</v>
      </c>
      <c r="K1051" s="33" t="s">
        <v>9157</v>
      </c>
      <c r="L1051" s="13" t="s">
        <v>6443</v>
      </c>
      <c r="M1051" s="13">
        <v>0</v>
      </c>
      <c r="N1051" s="14"/>
    </row>
    <row r="1052" ht="18.95" customHeight="1" spans="1:14">
      <c r="A1052" s="44"/>
      <c r="B1052" s="44"/>
      <c r="C1052" s="44"/>
      <c r="D1052" s="44"/>
      <c r="E1052" s="44"/>
      <c r="F1052" s="44"/>
      <c r="G1052" s="45"/>
      <c r="H1052" s="15" t="s">
        <v>386</v>
      </c>
      <c r="I1052" s="33" t="s">
        <v>9158</v>
      </c>
      <c r="J1052" s="522" t="s">
        <v>9158</v>
      </c>
      <c r="K1052" s="33" t="s">
        <v>6453</v>
      </c>
      <c r="L1052" s="13" t="s">
        <v>6443</v>
      </c>
      <c r="M1052" s="13">
        <v>0</v>
      </c>
      <c r="N1052" s="14"/>
    </row>
    <row r="1053" ht="18.95" customHeight="1" spans="1:14">
      <c r="A1053" s="44"/>
      <c r="B1053" s="44"/>
      <c r="C1053" s="44"/>
      <c r="D1053" s="44"/>
      <c r="E1053" s="44"/>
      <c r="F1053" s="44"/>
      <c r="G1053" s="45"/>
      <c r="H1053" s="15" t="s">
        <v>387</v>
      </c>
      <c r="I1053" s="33" t="s">
        <v>9159</v>
      </c>
      <c r="J1053" s="522" t="s">
        <v>9159</v>
      </c>
      <c r="K1053" s="33" t="s">
        <v>6457</v>
      </c>
      <c r="L1053" s="13" t="s">
        <v>6443</v>
      </c>
      <c r="M1053" s="13">
        <v>0</v>
      </c>
      <c r="N1053" s="14"/>
    </row>
    <row r="1054" ht="18.95" customHeight="1" spans="1:14">
      <c r="A1054" s="44"/>
      <c r="B1054" s="44"/>
      <c r="C1054" s="44"/>
      <c r="D1054" s="44"/>
      <c r="E1054" s="44"/>
      <c r="F1054" s="44"/>
      <c r="G1054" s="45"/>
      <c r="H1054" s="15" t="s">
        <v>8679</v>
      </c>
      <c r="I1054" s="33" t="s">
        <v>9160</v>
      </c>
      <c r="J1054" s="522" t="s">
        <v>9160</v>
      </c>
      <c r="K1054" s="33" t="s">
        <v>6462</v>
      </c>
      <c r="L1054" s="13" t="s">
        <v>6443</v>
      </c>
      <c r="M1054" s="13">
        <v>0</v>
      </c>
      <c r="N1054" s="14"/>
    </row>
    <row r="1055" ht="18.95" customHeight="1" spans="1:14">
      <c r="A1055" s="44"/>
      <c r="B1055" s="44"/>
      <c r="C1055" s="44"/>
      <c r="D1055" s="44"/>
      <c r="E1055" s="44"/>
      <c r="F1055" s="44"/>
      <c r="G1055" s="45"/>
      <c r="H1055" s="15" t="s">
        <v>9161</v>
      </c>
      <c r="I1055" s="33" t="s">
        <v>9162</v>
      </c>
      <c r="J1055" s="522" t="s">
        <v>9162</v>
      </c>
      <c r="K1055" s="33" t="s">
        <v>9163</v>
      </c>
      <c r="L1055" s="13" t="s">
        <v>6443</v>
      </c>
      <c r="M1055" s="13">
        <v>0</v>
      </c>
      <c r="N1055" s="14"/>
    </row>
    <row r="1056" ht="18.95" customHeight="1" spans="1:14">
      <c r="A1056" s="44"/>
      <c r="B1056" s="44"/>
      <c r="C1056" s="44"/>
      <c r="D1056" s="44"/>
      <c r="E1056" s="44"/>
      <c r="F1056" s="44"/>
      <c r="G1056" s="45"/>
      <c r="H1056" s="15" t="s">
        <v>9164</v>
      </c>
      <c r="I1056" s="33" t="s">
        <v>9165</v>
      </c>
      <c r="J1056" s="522" t="s">
        <v>9165</v>
      </c>
      <c r="K1056" s="33" t="s">
        <v>9166</v>
      </c>
      <c r="L1056" s="13" t="s">
        <v>6443</v>
      </c>
      <c r="M1056" s="13">
        <v>0</v>
      </c>
      <c r="N1056" s="14"/>
    </row>
    <row r="1057" ht="18.95" customHeight="1" spans="1:14">
      <c r="A1057" s="44"/>
      <c r="B1057" s="44"/>
      <c r="C1057" s="44"/>
      <c r="D1057" s="44"/>
      <c r="E1057" s="44"/>
      <c r="F1057" s="44"/>
      <c r="G1057" s="45"/>
      <c r="H1057" s="15" t="s">
        <v>9167</v>
      </c>
      <c r="I1057" s="33" t="s">
        <v>9168</v>
      </c>
      <c r="J1057" s="522" t="s">
        <v>9168</v>
      </c>
      <c r="K1057" s="33" t="s">
        <v>9169</v>
      </c>
      <c r="L1057" s="13" t="s">
        <v>6443</v>
      </c>
      <c r="M1057" s="13">
        <v>0</v>
      </c>
      <c r="N1057" s="14"/>
    </row>
    <row r="1058" ht="18.95" customHeight="1" spans="1:14">
      <c r="A1058" s="44"/>
      <c r="B1058" s="44"/>
      <c r="C1058" s="44"/>
      <c r="D1058" s="44"/>
      <c r="E1058" s="44"/>
      <c r="F1058" s="44"/>
      <c r="G1058" s="45"/>
      <c r="H1058" s="15" t="s">
        <v>9170</v>
      </c>
      <c r="I1058" s="33" t="s">
        <v>9171</v>
      </c>
      <c r="J1058" s="522" t="s">
        <v>9171</v>
      </c>
      <c r="K1058" s="33" t="s">
        <v>9172</v>
      </c>
      <c r="L1058" s="13" t="s">
        <v>6443</v>
      </c>
      <c r="M1058" s="13">
        <v>0</v>
      </c>
      <c r="N1058" s="14"/>
    </row>
    <row r="1059" ht="18.95" customHeight="1" spans="1:14">
      <c r="A1059" s="44"/>
      <c r="B1059" s="44"/>
      <c r="C1059" s="44"/>
      <c r="D1059" s="44"/>
      <c r="E1059" s="44"/>
      <c r="F1059" s="44"/>
      <c r="G1059" s="45"/>
      <c r="H1059" s="15" t="s">
        <v>9173</v>
      </c>
      <c r="I1059" s="33" t="s">
        <v>9174</v>
      </c>
      <c r="J1059" s="522" t="s">
        <v>9174</v>
      </c>
      <c r="K1059" s="33" t="s">
        <v>9175</v>
      </c>
      <c r="L1059" s="13" t="s">
        <v>6443</v>
      </c>
      <c r="M1059" s="13">
        <v>0</v>
      </c>
      <c r="N1059" s="14"/>
    </row>
    <row r="1060" ht="18.95" customHeight="1" spans="1:14">
      <c r="A1060" s="44"/>
      <c r="B1060" s="44"/>
      <c r="C1060" s="44"/>
      <c r="D1060" s="44"/>
      <c r="E1060" s="44"/>
      <c r="F1060" s="44"/>
      <c r="G1060" s="45"/>
      <c r="H1060" s="52"/>
      <c r="I1060" s="522" t="s">
        <v>9176</v>
      </c>
      <c r="J1060" s="522" t="s">
        <v>9177</v>
      </c>
      <c r="K1060" s="33" t="s">
        <v>9178</v>
      </c>
      <c r="L1060" s="13" t="s">
        <v>6443</v>
      </c>
      <c r="M1060" s="13">
        <v>0</v>
      </c>
      <c r="N1060" s="14"/>
    </row>
    <row r="1061" ht="18.95" customHeight="1" spans="1:14">
      <c r="A1061" s="44"/>
      <c r="B1061" s="44"/>
      <c r="C1061" s="44"/>
      <c r="D1061" s="44"/>
      <c r="E1061" s="44"/>
      <c r="F1061" s="44"/>
      <c r="G1061" s="45"/>
      <c r="H1061" s="15" t="s">
        <v>9179</v>
      </c>
      <c r="I1061" s="33" t="s">
        <v>9176</v>
      </c>
      <c r="J1061" s="522" t="s">
        <v>9176</v>
      </c>
      <c r="K1061" s="33" t="s">
        <v>9180</v>
      </c>
      <c r="L1061" s="13" t="s">
        <v>6443</v>
      </c>
      <c r="M1061" s="13">
        <v>0</v>
      </c>
      <c r="N1061" s="14"/>
    </row>
    <row r="1062" ht="18.95" customHeight="1" spans="1:14">
      <c r="A1062" s="44"/>
      <c r="B1062" s="44"/>
      <c r="C1062" s="44"/>
      <c r="D1062" s="44"/>
      <c r="E1062" s="44"/>
      <c r="F1062" s="44"/>
      <c r="G1062" s="45"/>
      <c r="H1062" s="15" t="s">
        <v>9181</v>
      </c>
      <c r="I1062" s="33" t="s">
        <v>9182</v>
      </c>
      <c r="J1062" s="522" t="s">
        <v>9182</v>
      </c>
      <c r="K1062" s="33" t="s">
        <v>9183</v>
      </c>
      <c r="L1062" s="13" t="s">
        <v>6443</v>
      </c>
      <c r="M1062" s="13">
        <v>456</v>
      </c>
      <c r="N1062" s="14"/>
    </row>
    <row r="1063" ht="18.95" customHeight="1" spans="1:14">
      <c r="A1063" s="44"/>
      <c r="B1063" s="44"/>
      <c r="C1063" s="44"/>
      <c r="D1063" s="44"/>
      <c r="E1063" s="44"/>
      <c r="F1063" s="44"/>
      <c r="G1063" s="45"/>
      <c r="H1063" s="15" t="s">
        <v>445</v>
      </c>
      <c r="I1063" s="33" t="s">
        <v>9184</v>
      </c>
      <c r="J1063" s="522" t="s">
        <v>9184</v>
      </c>
      <c r="K1063" s="33" t="s">
        <v>9185</v>
      </c>
      <c r="L1063" s="13" t="s">
        <v>6443</v>
      </c>
      <c r="M1063" s="13">
        <v>109</v>
      </c>
      <c r="N1063" s="14"/>
    </row>
    <row r="1064" ht="18.95" customHeight="1" spans="1:14">
      <c r="A1064" s="44"/>
      <c r="B1064" s="44"/>
      <c r="C1064" s="44"/>
      <c r="D1064" s="44"/>
      <c r="E1064" s="44"/>
      <c r="F1064" s="44"/>
      <c r="G1064" s="45"/>
      <c r="H1064" s="15" t="s">
        <v>446</v>
      </c>
      <c r="I1064" s="33" t="s">
        <v>9186</v>
      </c>
      <c r="J1064" s="522" t="s">
        <v>9186</v>
      </c>
      <c r="K1064" s="33" t="s">
        <v>9187</v>
      </c>
      <c r="L1064" s="13" t="s">
        <v>6443</v>
      </c>
      <c r="M1064" s="13">
        <v>274</v>
      </c>
      <c r="N1064" s="14"/>
    </row>
    <row r="1065" ht="18.95" customHeight="1" spans="1:14">
      <c r="A1065" s="44"/>
      <c r="B1065" s="44"/>
      <c r="C1065" s="44"/>
      <c r="D1065" s="44"/>
      <c r="E1065" s="44"/>
      <c r="F1065" s="44"/>
      <c r="G1065" s="45"/>
      <c r="H1065" s="15" t="s">
        <v>9188</v>
      </c>
      <c r="I1065" s="33" t="s">
        <v>9189</v>
      </c>
      <c r="J1065" s="522" t="s">
        <v>9189</v>
      </c>
      <c r="K1065" s="33" t="s">
        <v>9190</v>
      </c>
      <c r="L1065" s="13" t="s">
        <v>6443</v>
      </c>
      <c r="M1065" s="13">
        <v>58</v>
      </c>
      <c r="N1065" s="14"/>
    </row>
    <row r="1066" ht="18.95" customHeight="1" spans="1:14">
      <c r="A1066" s="44"/>
      <c r="B1066" s="44"/>
      <c r="C1066" s="44"/>
      <c r="D1066" s="44"/>
      <c r="E1066" s="44"/>
      <c r="F1066" s="44"/>
      <c r="G1066" s="45"/>
      <c r="H1066" s="15" t="s">
        <v>9191</v>
      </c>
      <c r="I1066" s="33" t="s">
        <v>9192</v>
      </c>
      <c r="J1066" s="522" t="s">
        <v>9192</v>
      </c>
      <c r="K1066" s="33" t="s">
        <v>9193</v>
      </c>
      <c r="L1066" s="13" t="s">
        <v>6443</v>
      </c>
      <c r="M1066" s="13">
        <v>15</v>
      </c>
      <c r="N1066" s="14"/>
    </row>
    <row r="1067" ht="18.95" customHeight="1" spans="1:14">
      <c r="A1067" s="44"/>
      <c r="B1067" s="44"/>
      <c r="C1067" s="44"/>
      <c r="D1067" s="44"/>
      <c r="E1067" s="44"/>
      <c r="F1067" s="44"/>
      <c r="G1067" s="45"/>
      <c r="H1067" s="15" t="s">
        <v>9194</v>
      </c>
      <c r="I1067" s="33" t="s">
        <v>9195</v>
      </c>
      <c r="J1067" s="522" t="s">
        <v>9195</v>
      </c>
      <c r="K1067" s="33" t="s">
        <v>9196</v>
      </c>
      <c r="L1067" s="13" t="s">
        <v>6443</v>
      </c>
      <c r="M1067" s="13">
        <v>0</v>
      </c>
      <c r="N1067" s="14"/>
    </row>
    <row r="1068" ht="18.95" customHeight="1" spans="1:14">
      <c r="A1068" s="44"/>
      <c r="B1068" s="44"/>
      <c r="C1068" s="44"/>
      <c r="D1068" s="44"/>
      <c r="E1068" s="44"/>
      <c r="F1068" s="44"/>
      <c r="G1068" s="45"/>
      <c r="H1068" s="15" t="s">
        <v>386</v>
      </c>
      <c r="I1068" s="33" t="s">
        <v>9197</v>
      </c>
      <c r="J1068" s="522" t="s">
        <v>9197</v>
      </c>
      <c r="K1068" s="33" t="s">
        <v>6453</v>
      </c>
      <c r="L1068" s="13" t="s">
        <v>6443</v>
      </c>
      <c r="M1068" s="13">
        <v>0</v>
      </c>
      <c r="N1068" s="14"/>
    </row>
    <row r="1069" ht="18.95" customHeight="1" spans="1:14">
      <c r="A1069" s="44"/>
      <c r="B1069" s="44"/>
      <c r="C1069" s="44"/>
      <c r="D1069" s="44"/>
      <c r="E1069" s="44"/>
      <c r="F1069" s="44"/>
      <c r="G1069" s="45"/>
      <c r="H1069" s="15" t="s">
        <v>387</v>
      </c>
      <c r="I1069" s="33" t="s">
        <v>9198</v>
      </c>
      <c r="J1069" s="522" t="s">
        <v>9198</v>
      </c>
      <c r="K1069" s="33" t="s">
        <v>6457</v>
      </c>
      <c r="L1069" s="13" t="s">
        <v>6443</v>
      </c>
      <c r="M1069" s="13">
        <v>0</v>
      </c>
      <c r="N1069" s="14"/>
    </row>
    <row r="1070" ht="18.95" customHeight="1" spans="1:14">
      <c r="A1070" s="44"/>
      <c r="B1070" s="44"/>
      <c r="C1070" s="44"/>
      <c r="D1070" s="44"/>
      <c r="E1070" s="44"/>
      <c r="F1070" s="44"/>
      <c r="G1070" s="45"/>
      <c r="H1070" s="15" t="s">
        <v>8679</v>
      </c>
      <c r="I1070" s="33" t="s">
        <v>9199</v>
      </c>
      <c r="J1070" s="522" t="s">
        <v>9199</v>
      </c>
      <c r="K1070" s="33" t="s">
        <v>6462</v>
      </c>
      <c r="L1070" s="13" t="s">
        <v>6443</v>
      </c>
      <c r="M1070" s="13">
        <v>0</v>
      </c>
      <c r="N1070" s="14"/>
    </row>
    <row r="1071" ht="18.95" customHeight="1" spans="1:14">
      <c r="A1071" s="44"/>
      <c r="B1071" s="44"/>
      <c r="C1071" s="44"/>
      <c r="D1071" s="44"/>
      <c r="E1071" s="44"/>
      <c r="F1071" s="44"/>
      <c r="G1071" s="45"/>
      <c r="H1071" s="15" t="s">
        <v>9148</v>
      </c>
      <c r="I1071" s="33" t="s">
        <v>9200</v>
      </c>
      <c r="J1071" s="522" t="s">
        <v>9200</v>
      </c>
      <c r="K1071" s="33" t="s">
        <v>9151</v>
      </c>
      <c r="L1071" s="13" t="s">
        <v>6443</v>
      </c>
      <c r="M1071" s="13">
        <v>0</v>
      </c>
      <c r="N1071" s="14"/>
    </row>
    <row r="1072" ht="18.95" customHeight="1" spans="1:14">
      <c r="A1072" s="44"/>
      <c r="B1072" s="44"/>
      <c r="C1072" s="44"/>
      <c r="D1072" s="44"/>
      <c r="E1072" s="44"/>
      <c r="F1072" s="44"/>
      <c r="G1072" s="45"/>
      <c r="H1072" s="15" t="s">
        <v>9201</v>
      </c>
      <c r="I1072" s="33" t="s">
        <v>9202</v>
      </c>
      <c r="J1072" s="522" t="s">
        <v>9202</v>
      </c>
      <c r="K1072" s="33" t="s">
        <v>9203</v>
      </c>
      <c r="L1072" s="13" t="s">
        <v>6443</v>
      </c>
      <c r="M1072" s="13">
        <v>0</v>
      </c>
      <c r="N1072" s="14"/>
    </row>
    <row r="1073" ht="18.95" customHeight="1" spans="1:14">
      <c r="A1073" s="44"/>
      <c r="B1073" s="44"/>
      <c r="C1073" s="44"/>
      <c r="D1073" s="44"/>
      <c r="E1073" s="44"/>
      <c r="F1073" s="44"/>
      <c r="G1073" s="45"/>
      <c r="H1073" s="15" t="s">
        <v>9204</v>
      </c>
      <c r="I1073" s="33" t="s">
        <v>9205</v>
      </c>
      <c r="J1073" s="522" t="s">
        <v>9205</v>
      </c>
      <c r="K1073" s="33" t="s">
        <v>9206</v>
      </c>
      <c r="L1073" s="13" t="s">
        <v>6443</v>
      </c>
      <c r="M1073" s="13">
        <v>0</v>
      </c>
      <c r="N1073" s="14"/>
    </row>
    <row r="1074" ht="18.95" customHeight="1" spans="1:14">
      <c r="A1074" s="44"/>
      <c r="B1074" s="44"/>
      <c r="C1074" s="44"/>
      <c r="D1074" s="44"/>
      <c r="E1074" s="44"/>
      <c r="F1074" s="44"/>
      <c r="G1074" s="45"/>
      <c r="H1074" s="15" t="s">
        <v>447</v>
      </c>
      <c r="I1074" s="33" t="s">
        <v>9207</v>
      </c>
      <c r="J1074" s="522" t="s">
        <v>9207</v>
      </c>
      <c r="K1074" s="33" t="s">
        <v>9208</v>
      </c>
      <c r="L1074" s="13" t="s">
        <v>6443</v>
      </c>
      <c r="M1074" s="13">
        <v>7775</v>
      </c>
      <c r="N1074" s="14"/>
    </row>
    <row r="1075" ht="18.95" customHeight="1" spans="1:14">
      <c r="A1075" s="44"/>
      <c r="B1075" s="44"/>
      <c r="C1075" s="44"/>
      <c r="D1075" s="44"/>
      <c r="E1075" s="44"/>
      <c r="F1075" s="44"/>
      <c r="G1075" s="45"/>
      <c r="H1075" s="15" t="s">
        <v>448</v>
      </c>
      <c r="I1075" s="33" t="s">
        <v>9209</v>
      </c>
      <c r="J1075" s="522" t="s">
        <v>9209</v>
      </c>
      <c r="K1075" s="33" t="s">
        <v>9210</v>
      </c>
      <c r="L1075" s="13" t="s">
        <v>6443</v>
      </c>
      <c r="M1075" s="13">
        <v>0</v>
      </c>
      <c r="N1075" s="14"/>
    </row>
    <row r="1076" ht="18.95" customHeight="1" spans="1:14">
      <c r="A1076" s="44"/>
      <c r="B1076" s="44"/>
      <c r="C1076" s="44"/>
      <c r="D1076" s="44"/>
      <c r="E1076" s="44"/>
      <c r="F1076" s="44"/>
      <c r="G1076" s="45"/>
      <c r="H1076" s="15" t="s">
        <v>449</v>
      </c>
      <c r="I1076" s="33" t="s">
        <v>9211</v>
      </c>
      <c r="J1076" s="522" t="s">
        <v>9211</v>
      </c>
      <c r="K1076" s="33" t="s">
        <v>9212</v>
      </c>
      <c r="L1076" s="13" t="s">
        <v>6443</v>
      </c>
      <c r="M1076" s="13">
        <v>7775</v>
      </c>
      <c r="N1076" s="14"/>
    </row>
    <row r="1077" ht="18.95" customHeight="1" spans="1:14">
      <c r="A1077" s="44"/>
      <c r="B1077" s="44"/>
      <c r="C1077" s="44"/>
      <c r="D1077" s="44"/>
      <c r="E1077" s="44"/>
      <c r="F1077" s="44"/>
      <c r="G1077" s="45"/>
      <c r="H1077" s="15" t="s">
        <v>9213</v>
      </c>
      <c r="I1077" s="33" t="s">
        <v>9214</v>
      </c>
      <c r="J1077" s="522" t="s">
        <v>9214</v>
      </c>
      <c r="K1077" s="33" t="s">
        <v>9215</v>
      </c>
      <c r="L1077" s="13" t="s">
        <v>6443</v>
      </c>
      <c r="M1077" s="13">
        <v>0</v>
      </c>
      <c r="N1077" s="14"/>
    </row>
    <row r="1078" ht="18.95" customHeight="1" spans="1:14">
      <c r="A1078" s="44"/>
      <c r="B1078" s="44"/>
      <c r="C1078" s="44"/>
      <c r="D1078" s="44"/>
      <c r="E1078" s="44"/>
      <c r="F1078" s="44"/>
      <c r="G1078" s="45"/>
      <c r="H1078" s="15" t="s">
        <v>450</v>
      </c>
      <c r="I1078" s="33" t="s">
        <v>9216</v>
      </c>
      <c r="J1078" s="522" t="s">
        <v>9216</v>
      </c>
      <c r="K1078" s="33" t="s">
        <v>9217</v>
      </c>
      <c r="L1078" s="13" t="s">
        <v>6443</v>
      </c>
      <c r="M1078" s="13">
        <v>0</v>
      </c>
      <c r="N1078" s="14"/>
    </row>
    <row r="1079" ht="18.95" customHeight="1" spans="1:14">
      <c r="A1079" s="44"/>
      <c r="B1079" s="44"/>
      <c r="C1079" s="44"/>
      <c r="D1079" s="44"/>
      <c r="E1079" s="44"/>
      <c r="F1079" s="44"/>
      <c r="G1079" s="45"/>
      <c r="H1079" s="15" t="s">
        <v>9218</v>
      </c>
      <c r="I1079" s="33" t="s">
        <v>9219</v>
      </c>
      <c r="J1079" s="522" t="s">
        <v>9219</v>
      </c>
      <c r="K1079" s="33" t="s">
        <v>9220</v>
      </c>
      <c r="L1079" s="13" t="s">
        <v>6443</v>
      </c>
      <c r="M1079" s="13">
        <v>0</v>
      </c>
      <c r="N1079" s="14"/>
    </row>
    <row r="1080" ht="18.95" customHeight="1" spans="1:14">
      <c r="A1080" s="44"/>
      <c r="B1080" s="44"/>
      <c r="C1080" s="44"/>
      <c r="D1080" s="44"/>
      <c r="E1080" s="44"/>
      <c r="F1080" s="44"/>
      <c r="G1080" s="45"/>
      <c r="H1080" s="15" t="s">
        <v>9221</v>
      </c>
      <c r="I1080" s="33" t="s">
        <v>9222</v>
      </c>
      <c r="J1080" s="522" t="s">
        <v>9222</v>
      </c>
      <c r="K1080" s="33" t="s">
        <v>9223</v>
      </c>
      <c r="L1080" s="13" t="s">
        <v>6443</v>
      </c>
      <c r="M1080" s="13">
        <v>0</v>
      </c>
      <c r="N1080" s="14"/>
    </row>
    <row r="1081" ht="18.95" customHeight="1" spans="1:14">
      <c r="A1081" s="44"/>
      <c r="B1081" s="44"/>
      <c r="C1081" s="44"/>
      <c r="D1081" s="44"/>
      <c r="E1081" s="44"/>
      <c r="F1081" s="44"/>
      <c r="G1081" s="45"/>
      <c r="H1081" s="15" t="s">
        <v>9224</v>
      </c>
      <c r="I1081" s="33" t="s">
        <v>9225</v>
      </c>
      <c r="J1081" s="522" t="s">
        <v>9225</v>
      </c>
      <c r="K1081" s="33" t="s">
        <v>9220</v>
      </c>
      <c r="L1081" s="13" t="s">
        <v>6443</v>
      </c>
      <c r="M1081" s="13">
        <v>0</v>
      </c>
      <c r="N1081" s="14"/>
    </row>
    <row r="1082" ht="18.95" customHeight="1" spans="1:14">
      <c r="A1082" s="44"/>
      <c r="B1082" s="44"/>
      <c r="C1082" s="44"/>
      <c r="D1082" s="44"/>
      <c r="E1082" s="44"/>
      <c r="F1082" s="44"/>
      <c r="G1082" s="45"/>
      <c r="H1082" s="15" t="s">
        <v>9226</v>
      </c>
      <c r="I1082" s="33" t="s">
        <v>1122</v>
      </c>
      <c r="J1082" s="522" t="s">
        <v>1122</v>
      </c>
      <c r="K1082" s="33" t="s">
        <v>6739</v>
      </c>
      <c r="L1082" s="13" t="s">
        <v>6443</v>
      </c>
      <c r="M1082" s="13">
        <v>4358</v>
      </c>
      <c r="N1082" s="14"/>
    </row>
    <row r="1083" ht="18.95" customHeight="1" spans="1:14">
      <c r="A1083" s="44"/>
      <c r="B1083" s="44"/>
      <c r="C1083" s="44"/>
      <c r="D1083" s="44"/>
      <c r="E1083" s="44"/>
      <c r="F1083" s="44"/>
      <c r="G1083" s="45"/>
      <c r="H1083" s="15" t="s">
        <v>9227</v>
      </c>
      <c r="I1083" s="33" t="s">
        <v>9228</v>
      </c>
      <c r="J1083" s="522" t="s">
        <v>9228</v>
      </c>
      <c r="K1083" s="33" t="s">
        <v>9229</v>
      </c>
      <c r="L1083" s="13" t="s">
        <v>6443</v>
      </c>
      <c r="M1083" s="13">
        <v>0</v>
      </c>
      <c r="N1083" s="14"/>
    </row>
    <row r="1084" ht="18.95" customHeight="1" spans="1:14">
      <c r="A1084" s="44"/>
      <c r="B1084" s="44"/>
      <c r="C1084" s="44"/>
      <c r="D1084" s="44"/>
      <c r="E1084" s="44"/>
      <c r="F1084" s="44"/>
      <c r="G1084" s="45"/>
      <c r="H1084" s="15" t="s">
        <v>386</v>
      </c>
      <c r="I1084" s="33" t="s">
        <v>9230</v>
      </c>
      <c r="J1084" s="522" t="s">
        <v>9230</v>
      </c>
      <c r="K1084" s="33" t="s">
        <v>6453</v>
      </c>
      <c r="L1084" s="13" t="s">
        <v>6443</v>
      </c>
      <c r="M1084" s="13">
        <v>0</v>
      </c>
      <c r="N1084" s="14"/>
    </row>
    <row r="1085" ht="18.95" customHeight="1" spans="1:14">
      <c r="A1085" s="44"/>
      <c r="B1085" s="44"/>
      <c r="C1085" s="44"/>
      <c r="D1085" s="44"/>
      <c r="E1085" s="44"/>
      <c r="F1085" s="44"/>
      <c r="G1085" s="45"/>
      <c r="H1085" s="15" t="s">
        <v>387</v>
      </c>
      <c r="I1085" s="33" t="s">
        <v>9231</v>
      </c>
      <c r="J1085" s="522" t="s">
        <v>9231</v>
      </c>
      <c r="K1085" s="33" t="s">
        <v>6457</v>
      </c>
      <c r="L1085" s="13" t="s">
        <v>6443</v>
      </c>
      <c r="M1085" s="13">
        <v>0</v>
      </c>
      <c r="N1085" s="14"/>
    </row>
    <row r="1086" ht="18.95" customHeight="1" spans="1:14">
      <c r="A1086" s="44"/>
      <c r="B1086" s="44"/>
      <c r="C1086" s="44"/>
      <c r="D1086" s="44"/>
      <c r="E1086" s="44"/>
      <c r="F1086" s="44"/>
      <c r="G1086" s="45"/>
      <c r="H1086" s="15" t="s">
        <v>8679</v>
      </c>
      <c r="I1086" s="33" t="s">
        <v>9232</v>
      </c>
      <c r="J1086" s="522" t="s">
        <v>9232</v>
      </c>
      <c r="K1086" s="33" t="s">
        <v>6462</v>
      </c>
      <c r="L1086" s="13" t="s">
        <v>6443</v>
      </c>
      <c r="M1086" s="13">
        <v>0</v>
      </c>
      <c r="N1086" s="14"/>
    </row>
    <row r="1087" ht="18.95" customHeight="1" spans="1:14">
      <c r="A1087" s="44"/>
      <c r="B1087" s="44"/>
      <c r="C1087" s="44"/>
      <c r="D1087" s="44"/>
      <c r="E1087" s="44"/>
      <c r="F1087" s="44"/>
      <c r="G1087" s="45"/>
      <c r="H1087" s="15" t="s">
        <v>9233</v>
      </c>
      <c r="I1087" s="33" t="s">
        <v>9234</v>
      </c>
      <c r="J1087" s="522" t="s">
        <v>9234</v>
      </c>
      <c r="K1087" s="33" t="s">
        <v>9235</v>
      </c>
      <c r="L1087" s="13" t="s">
        <v>6443</v>
      </c>
      <c r="M1087" s="13">
        <v>0</v>
      </c>
      <c r="N1087" s="14"/>
    </row>
    <row r="1088" ht="18.95" customHeight="1" spans="1:14">
      <c r="A1088" s="44"/>
      <c r="B1088" s="44"/>
      <c r="C1088" s="44"/>
      <c r="D1088" s="44"/>
      <c r="E1088" s="44"/>
      <c r="F1088" s="44"/>
      <c r="G1088" s="45"/>
      <c r="H1088" s="15" t="s">
        <v>9236</v>
      </c>
      <c r="I1088" s="33" t="s">
        <v>9237</v>
      </c>
      <c r="J1088" s="522" t="s">
        <v>9237</v>
      </c>
      <c r="K1088" s="33" t="s">
        <v>9238</v>
      </c>
      <c r="L1088" s="13" t="s">
        <v>6443</v>
      </c>
      <c r="M1088" s="13">
        <v>0</v>
      </c>
      <c r="N1088" s="14"/>
    </row>
    <row r="1089" ht="18.95" customHeight="1" spans="1:14">
      <c r="A1089" s="44"/>
      <c r="B1089" s="44"/>
      <c r="C1089" s="44"/>
      <c r="D1089" s="44"/>
      <c r="E1089" s="44"/>
      <c r="F1089" s="44"/>
      <c r="G1089" s="45"/>
      <c r="H1089" s="15" t="s">
        <v>9239</v>
      </c>
      <c r="I1089" s="33" t="s">
        <v>9240</v>
      </c>
      <c r="J1089" s="522" t="s">
        <v>9240</v>
      </c>
      <c r="K1089" s="33" t="s">
        <v>9241</v>
      </c>
      <c r="L1089" s="13" t="s">
        <v>6443</v>
      </c>
      <c r="M1089" s="13">
        <v>0</v>
      </c>
      <c r="N1089" s="14"/>
    </row>
    <row r="1090" ht="18.95" customHeight="1" spans="1:14">
      <c r="A1090" s="44"/>
      <c r="B1090" s="44"/>
      <c r="C1090" s="44"/>
      <c r="D1090" s="44"/>
      <c r="E1090" s="44"/>
      <c r="F1090" s="44"/>
      <c r="G1090" s="45"/>
      <c r="H1090" s="15" t="s">
        <v>9242</v>
      </c>
      <c r="I1090" s="33" t="s">
        <v>9243</v>
      </c>
      <c r="J1090" s="522" t="s">
        <v>9243</v>
      </c>
      <c r="K1090" s="33" t="s">
        <v>9244</v>
      </c>
      <c r="L1090" s="13" t="s">
        <v>6443</v>
      </c>
      <c r="M1090" s="13">
        <v>0</v>
      </c>
      <c r="N1090" s="14"/>
    </row>
    <row r="1091" ht="18.95" customHeight="1" spans="1:14">
      <c r="A1091" s="44"/>
      <c r="B1091" s="44"/>
      <c r="C1091" s="44"/>
      <c r="D1091" s="44"/>
      <c r="E1091" s="44"/>
      <c r="F1091" s="44"/>
      <c r="G1091" s="45"/>
      <c r="H1091" s="15" t="s">
        <v>9245</v>
      </c>
      <c r="I1091" s="33" t="s">
        <v>9246</v>
      </c>
      <c r="J1091" s="522" t="s">
        <v>9246</v>
      </c>
      <c r="K1091" s="33" t="s">
        <v>9247</v>
      </c>
      <c r="L1091" s="13" t="s">
        <v>6443</v>
      </c>
      <c r="M1091" s="13">
        <v>0</v>
      </c>
      <c r="N1091" s="14"/>
    </row>
    <row r="1092" ht="18.95" customHeight="1" spans="1:14">
      <c r="A1092" s="44"/>
      <c r="B1092" s="44"/>
      <c r="C1092" s="44"/>
      <c r="D1092" s="44"/>
      <c r="E1092" s="44"/>
      <c r="F1092" s="44"/>
      <c r="G1092" s="45"/>
      <c r="H1092" s="15" t="s">
        <v>9248</v>
      </c>
      <c r="I1092" s="33" t="s">
        <v>9249</v>
      </c>
      <c r="J1092" s="522" t="s">
        <v>9249</v>
      </c>
      <c r="K1092" s="33" t="s">
        <v>9250</v>
      </c>
      <c r="L1092" s="13" t="s">
        <v>6443</v>
      </c>
      <c r="M1092" s="13">
        <v>0</v>
      </c>
      <c r="N1092" s="14"/>
    </row>
    <row r="1093" ht="18.95" customHeight="1" spans="1:14">
      <c r="A1093" s="44"/>
      <c r="B1093" s="44"/>
      <c r="C1093" s="44"/>
      <c r="D1093" s="44"/>
      <c r="E1093" s="44"/>
      <c r="F1093" s="44"/>
      <c r="G1093" s="45"/>
      <c r="H1093" s="15" t="s">
        <v>9251</v>
      </c>
      <c r="I1093" s="33" t="s">
        <v>9252</v>
      </c>
      <c r="J1093" s="522" t="s">
        <v>9252</v>
      </c>
      <c r="K1093" s="33" t="s">
        <v>9253</v>
      </c>
      <c r="L1093" s="13" t="s">
        <v>6443</v>
      </c>
      <c r="M1093" s="13">
        <v>0</v>
      </c>
      <c r="N1093" s="14"/>
    </row>
    <row r="1094" ht="18.95" customHeight="1" spans="1:14">
      <c r="A1094" s="44"/>
      <c r="B1094" s="44"/>
      <c r="C1094" s="44"/>
      <c r="D1094" s="44"/>
      <c r="E1094" s="44"/>
      <c r="F1094" s="44"/>
      <c r="G1094" s="45"/>
      <c r="H1094" s="15" t="s">
        <v>386</v>
      </c>
      <c r="I1094" s="33" t="s">
        <v>9254</v>
      </c>
      <c r="J1094" s="522" t="s">
        <v>9254</v>
      </c>
      <c r="K1094" s="33" t="s">
        <v>6453</v>
      </c>
      <c r="L1094" s="13" t="s">
        <v>6443</v>
      </c>
      <c r="M1094" s="13">
        <v>0</v>
      </c>
      <c r="N1094" s="14"/>
    </row>
    <row r="1095" ht="18.95" customHeight="1" spans="1:14">
      <c r="A1095" s="44"/>
      <c r="B1095" s="44"/>
      <c r="C1095" s="44"/>
      <c r="D1095" s="44"/>
      <c r="E1095" s="44"/>
      <c r="F1095" s="44"/>
      <c r="G1095" s="45"/>
      <c r="H1095" s="15" t="s">
        <v>387</v>
      </c>
      <c r="I1095" s="33" t="s">
        <v>9255</v>
      </c>
      <c r="J1095" s="522" t="s">
        <v>9255</v>
      </c>
      <c r="K1095" s="33" t="s">
        <v>6457</v>
      </c>
      <c r="L1095" s="13" t="s">
        <v>6443</v>
      </c>
      <c r="M1095" s="13">
        <v>0</v>
      </c>
      <c r="N1095" s="14"/>
    </row>
    <row r="1096" ht="18.95" customHeight="1" spans="1:14">
      <c r="A1096" s="44"/>
      <c r="B1096" s="44"/>
      <c r="C1096" s="44"/>
      <c r="D1096" s="44"/>
      <c r="E1096" s="44"/>
      <c r="F1096" s="44"/>
      <c r="G1096" s="45"/>
      <c r="H1096" s="15" t="s">
        <v>8679</v>
      </c>
      <c r="I1096" s="33" t="s">
        <v>9256</v>
      </c>
      <c r="J1096" s="522" t="s">
        <v>9256</v>
      </c>
      <c r="K1096" s="33" t="s">
        <v>6462</v>
      </c>
      <c r="L1096" s="13" t="s">
        <v>6443</v>
      </c>
      <c r="M1096" s="13">
        <v>0</v>
      </c>
      <c r="N1096" s="14"/>
    </row>
    <row r="1097" ht="18.95" customHeight="1" spans="1:14">
      <c r="A1097" s="44"/>
      <c r="B1097" s="44"/>
      <c r="C1097" s="44"/>
      <c r="D1097" s="44"/>
      <c r="E1097" s="44"/>
      <c r="F1097" s="44"/>
      <c r="G1097" s="45"/>
      <c r="H1097" s="15" t="s">
        <v>9257</v>
      </c>
      <c r="I1097" s="33" t="s">
        <v>9258</v>
      </c>
      <c r="J1097" s="522" t="s">
        <v>9258</v>
      </c>
      <c r="K1097" s="33" t="s">
        <v>9259</v>
      </c>
      <c r="L1097" s="13" t="s">
        <v>6443</v>
      </c>
      <c r="M1097" s="13">
        <v>0</v>
      </c>
      <c r="N1097" s="14"/>
    </row>
    <row r="1098" ht="18.95" customHeight="1" spans="1:14">
      <c r="A1098" s="44"/>
      <c r="B1098" s="44"/>
      <c r="C1098" s="44"/>
      <c r="D1098" s="44"/>
      <c r="E1098" s="44"/>
      <c r="F1098" s="44"/>
      <c r="G1098" s="45"/>
      <c r="H1098" s="15" t="s">
        <v>9260</v>
      </c>
      <c r="I1098" s="33" t="s">
        <v>9261</v>
      </c>
      <c r="J1098" s="522" t="s">
        <v>9261</v>
      </c>
      <c r="K1098" s="33" t="s">
        <v>9262</v>
      </c>
      <c r="L1098" s="13" t="s">
        <v>6443</v>
      </c>
      <c r="M1098" s="13">
        <v>0</v>
      </c>
      <c r="N1098" s="14"/>
    </row>
    <row r="1099" ht="18.95" customHeight="1" spans="1:14">
      <c r="A1099" s="44"/>
      <c r="B1099" s="44"/>
      <c r="C1099" s="44"/>
      <c r="D1099" s="44"/>
      <c r="E1099" s="44"/>
      <c r="F1099" s="44"/>
      <c r="G1099" s="45"/>
      <c r="H1099" s="15" t="s">
        <v>9263</v>
      </c>
      <c r="I1099" s="33" t="s">
        <v>9264</v>
      </c>
      <c r="J1099" s="522" t="s">
        <v>9264</v>
      </c>
      <c r="K1099" s="33" t="s">
        <v>9265</v>
      </c>
      <c r="L1099" s="13" t="s">
        <v>6443</v>
      </c>
      <c r="M1099" s="13">
        <v>0</v>
      </c>
      <c r="N1099" s="14"/>
    </row>
    <row r="1100" ht="18.95" customHeight="1" spans="1:14">
      <c r="A1100" s="44"/>
      <c r="B1100" s="44"/>
      <c r="C1100" s="44"/>
      <c r="D1100" s="44"/>
      <c r="E1100" s="44"/>
      <c r="F1100" s="44"/>
      <c r="G1100" s="45"/>
      <c r="H1100" s="15" t="s">
        <v>9266</v>
      </c>
      <c r="I1100" s="33" t="s">
        <v>9267</v>
      </c>
      <c r="J1100" s="522" t="s">
        <v>9267</v>
      </c>
      <c r="K1100" s="33" t="s">
        <v>9268</v>
      </c>
      <c r="L1100" s="13" t="s">
        <v>6443</v>
      </c>
      <c r="M1100" s="13">
        <v>0</v>
      </c>
      <c r="N1100" s="14"/>
    </row>
    <row r="1101" ht="18.95" customHeight="1" spans="1:14">
      <c r="A1101" s="44"/>
      <c r="B1101" s="44"/>
      <c r="C1101" s="44"/>
      <c r="D1101" s="44"/>
      <c r="E1101" s="44"/>
      <c r="F1101" s="44"/>
      <c r="G1101" s="45"/>
      <c r="H1101" s="15" t="s">
        <v>9269</v>
      </c>
      <c r="I1101" s="33" t="s">
        <v>9270</v>
      </c>
      <c r="J1101" s="522" t="s">
        <v>9270</v>
      </c>
      <c r="K1101" s="33" t="s">
        <v>9271</v>
      </c>
      <c r="L1101" s="13" t="s">
        <v>6443</v>
      </c>
      <c r="M1101" s="13">
        <v>0</v>
      </c>
      <c r="N1101" s="14"/>
    </row>
    <row r="1102" ht="18.95" customHeight="1" spans="1:14">
      <c r="A1102" s="44"/>
      <c r="B1102" s="44"/>
      <c r="C1102" s="44"/>
      <c r="D1102" s="44"/>
      <c r="E1102" s="44"/>
      <c r="F1102" s="44"/>
      <c r="G1102" s="45"/>
      <c r="H1102" s="15" t="s">
        <v>9272</v>
      </c>
      <c r="I1102" s="33" t="s">
        <v>9273</v>
      </c>
      <c r="J1102" s="522" t="s">
        <v>9273</v>
      </c>
      <c r="K1102" s="33" t="s">
        <v>9274</v>
      </c>
      <c r="L1102" s="13" t="s">
        <v>6443</v>
      </c>
      <c r="M1102" s="13">
        <v>0</v>
      </c>
      <c r="N1102" s="14"/>
    </row>
    <row r="1103" ht="18.95" customHeight="1" spans="1:14">
      <c r="A1103" s="44"/>
      <c r="B1103" s="44"/>
      <c r="C1103" s="44"/>
      <c r="D1103" s="44"/>
      <c r="E1103" s="44"/>
      <c r="F1103" s="44"/>
      <c r="G1103" s="45"/>
      <c r="H1103" s="15" t="s">
        <v>9275</v>
      </c>
      <c r="I1103" s="33" t="s">
        <v>9276</v>
      </c>
      <c r="J1103" s="522" t="s">
        <v>9276</v>
      </c>
      <c r="K1103" s="33" t="s">
        <v>9277</v>
      </c>
      <c r="L1103" s="13" t="s">
        <v>6443</v>
      </c>
      <c r="M1103" s="13">
        <v>0</v>
      </c>
      <c r="N1103" s="14"/>
    </row>
    <row r="1104" ht="18.95" customHeight="1" spans="1:14">
      <c r="A1104" s="44"/>
      <c r="B1104" s="44"/>
      <c r="C1104" s="44"/>
      <c r="D1104" s="44"/>
      <c r="E1104" s="44"/>
      <c r="F1104" s="44"/>
      <c r="G1104" s="45"/>
      <c r="H1104" s="15" t="s">
        <v>9278</v>
      </c>
      <c r="I1104" s="33" t="s">
        <v>9279</v>
      </c>
      <c r="J1104" s="522" t="s">
        <v>9279</v>
      </c>
      <c r="K1104" s="33" t="s">
        <v>9280</v>
      </c>
      <c r="L1104" s="13" t="s">
        <v>6443</v>
      </c>
      <c r="M1104" s="13">
        <v>0</v>
      </c>
      <c r="N1104" s="14"/>
    </row>
    <row r="1105" ht="18.95" customHeight="1" spans="1:14">
      <c r="A1105" s="44"/>
      <c r="B1105" s="44"/>
      <c r="C1105" s="44"/>
      <c r="D1105" s="44"/>
      <c r="E1105" s="44"/>
      <c r="F1105" s="44"/>
      <c r="G1105" s="45"/>
      <c r="H1105" s="15" t="s">
        <v>9281</v>
      </c>
      <c r="I1105" s="33" t="s">
        <v>9282</v>
      </c>
      <c r="J1105" s="522" t="s">
        <v>9282</v>
      </c>
      <c r="K1105" s="33" t="s">
        <v>9283</v>
      </c>
      <c r="L1105" s="13" t="s">
        <v>6443</v>
      </c>
      <c r="M1105" s="13">
        <v>0</v>
      </c>
      <c r="N1105" s="14"/>
    </row>
    <row r="1106" ht="18.95" customHeight="1" spans="1:14">
      <c r="A1106" s="44"/>
      <c r="B1106" s="44"/>
      <c r="C1106" s="44"/>
      <c r="D1106" s="44"/>
      <c r="E1106" s="44"/>
      <c r="F1106" s="44"/>
      <c r="G1106" s="45"/>
      <c r="H1106" s="15" t="s">
        <v>9284</v>
      </c>
      <c r="I1106" s="33" t="s">
        <v>9285</v>
      </c>
      <c r="J1106" s="522" t="s">
        <v>9285</v>
      </c>
      <c r="K1106" s="33" t="s">
        <v>9286</v>
      </c>
      <c r="L1106" s="13" t="s">
        <v>6443</v>
      </c>
      <c r="M1106" s="13">
        <v>0</v>
      </c>
      <c r="N1106" s="14"/>
    </row>
    <row r="1107" ht="18.95" customHeight="1" spans="1:14">
      <c r="A1107" s="44"/>
      <c r="B1107" s="44"/>
      <c r="C1107" s="44"/>
      <c r="D1107" s="44"/>
      <c r="E1107" s="44"/>
      <c r="F1107" s="44"/>
      <c r="G1107" s="45"/>
      <c r="H1107" s="15" t="s">
        <v>9287</v>
      </c>
      <c r="I1107" s="33" t="s">
        <v>9288</v>
      </c>
      <c r="J1107" s="522" t="s">
        <v>9288</v>
      </c>
      <c r="K1107" s="33" t="s">
        <v>9289</v>
      </c>
      <c r="L1107" s="13" t="s">
        <v>6443</v>
      </c>
      <c r="M1107" s="13">
        <v>0</v>
      </c>
      <c r="N1107" s="14"/>
    </row>
    <row r="1108" ht="18.95" customHeight="1" spans="1:14">
      <c r="A1108" s="44"/>
      <c r="B1108" s="44"/>
      <c r="C1108" s="44"/>
      <c r="D1108" s="44"/>
      <c r="E1108" s="44"/>
      <c r="F1108" s="44"/>
      <c r="G1108" s="45"/>
      <c r="H1108" s="15" t="s">
        <v>9290</v>
      </c>
      <c r="I1108" s="33" t="s">
        <v>9291</v>
      </c>
      <c r="J1108" s="522" t="s">
        <v>9291</v>
      </c>
      <c r="K1108" s="33" t="s">
        <v>9292</v>
      </c>
      <c r="L1108" s="13" t="s">
        <v>6443</v>
      </c>
      <c r="M1108" s="13">
        <v>0</v>
      </c>
      <c r="N1108" s="14"/>
    </row>
    <row r="1109" ht="18.95" customHeight="1" spans="1:14">
      <c r="A1109" s="44"/>
      <c r="B1109" s="44"/>
      <c r="C1109" s="44"/>
      <c r="D1109" s="44"/>
      <c r="E1109" s="44"/>
      <c r="F1109" s="44"/>
      <c r="G1109" s="45"/>
      <c r="H1109" s="15" t="s">
        <v>9293</v>
      </c>
      <c r="I1109" s="33" t="s">
        <v>9294</v>
      </c>
      <c r="J1109" s="522" t="s">
        <v>9294</v>
      </c>
      <c r="K1109" s="33" t="s">
        <v>9295</v>
      </c>
      <c r="L1109" s="13" t="s">
        <v>6443</v>
      </c>
      <c r="M1109" s="13">
        <v>0</v>
      </c>
      <c r="N1109" s="14"/>
    </row>
    <row r="1110" ht="18.95" customHeight="1" spans="1:14">
      <c r="A1110" s="44"/>
      <c r="B1110" s="44"/>
      <c r="C1110" s="44"/>
      <c r="D1110" s="44"/>
      <c r="E1110" s="44"/>
      <c r="F1110" s="44"/>
      <c r="G1110" s="45"/>
      <c r="H1110" s="15" t="s">
        <v>386</v>
      </c>
      <c r="I1110" s="33" t="s">
        <v>9296</v>
      </c>
      <c r="J1110" s="522" t="s">
        <v>9296</v>
      </c>
      <c r="K1110" s="33" t="s">
        <v>6453</v>
      </c>
      <c r="L1110" s="13" t="s">
        <v>6443</v>
      </c>
      <c r="M1110" s="13">
        <v>0</v>
      </c>
      <c r="N1110" s="14"/>
    </row>
    <row r="1111" ht="18.95" customHeight="1" spans="1:14">
      <c r="A1111" s="44"/>
      <c r="B1111" s="44"/>
      <c r="C1111" s="44"/>
      <c r="D1111" s="44"/>
      <c r="E1111" s="44"/>
      <c r="F1111" s="44"/>
      <c r="G1111" s="45"/>
      <c r="H1111" s="15" t="s">
        <v>387</v>
      </c>
      <c r="I1111" s="33" t="s">
        <v>9297</v>
      </c>
      <c r="J1111" s="522" t="s">
        <v>9297</v>
      </c>
      <c r="K1111" s="33" t="s">
        <v>6457</v>
      </c>
      <c r="L1111" s="13" t="s">
        <v>6443</v>
      </c>
      <c r="M1111" s="13">
        <v>0</v>
      </c>
      <c r="N1111" s="14"/>
    </row>
    <row r="1112" ht="18.95" customHeight="1" spans="1:14">
      <c r="A1112" s="44"/>
      <c r="B1112" s="44"/>
      <c r="C1112" s="44"/>
      <c r="D1112" s="44"/>
      <c r="E1112" s="44"/>
      <c r="F1112" s="44"/>
      <c r="G1112" s="45"/>
      <c r="H1112" s="15" t="s">
        <v>8679</v>
      </c>
      <c r="I1112" s="33" t="s">
        <v>9298</v>
      </c>
      <c r="J1112" s="522" t="s">
        <v>9298</v>
      </c>
      <c r="K1112" s="33" t="s">
        <v>6462</v>
      </c>
      <c r="L1112" s="13" t="s">
        <v>6443</v>
      </c>
      <c r="M1112" s="13">
        <v>0</v>
      </c>
      <c r="N1112" s="14"/>
    </row>
    <row r="1113" ht="18.95" customHeight="1" spans="1:14">
      <c r="A1113" s="44"/>
      <c r="B1113" s="44"/>
      <c r="C1113" s="44"/>
      <c r="D1113" s="44"/>
      <c r="E1113" s="44"/>
      <c r="F1113" s="44"/>
      <c r="G1113" s="45"/>
      <c r="H1113" s="15" t="s">
        <v>9299</v>
      </c>
      <c r="I1113" s="33" t="s">
        <v>9300</v>
      </c>
      <c r="J1113" s="522" t="s">
        <v>9300</v>
      </c>
      <c r="K1113" s="33" t="s">
        <v>9301</v>
      </c>
      <c r="L1113" s="13" t="s">
        <v>6443</v>
      </c>
      <c r="M1113" s="13">
        <v>0</v>
      </c>
      <c r="N1113" s="14"/>
    </row>
    <row r="1114" ht="18.95" customHeight="1" spans="1:14">
      <c r="A1114" s="44"/>
      <c r="B1114" s="44"/>
      <c r="C1114" s="44"/>
      <c r="D1114" s="44"/>
      <c r="E1114" s="44"/>
      <c r="F1114" s="44"/>
      <c r="G1114" s="45"/>
      <c r="H1114" s="33"/>
      <c r="I1114" s="522" t="s">
        <v>9302</v>
      </c>
      <c r="J1114" s="522" t="s">
        <v>9303</v>
      </c>
      <c r="K1114" s="33" t="s">
        <v>9304</v>
      </c>
      <c r="L1114" s="13" t="s">
        <v>6443</v>
      </c>
      <c r="M1114" s="13"/>
      <c r="N1114" s="14"/>
    </row>
    <row r="1115" ht="18.95" customHeight="1" spans="1:14">
      <c r="A1115" s="44"/>
      <c r="B1115" s="44"/>
      <c r="C1115" s="44"/>
      <c r="D1115" s="44"/>
      <c r="E1115" s="44"/>
      <c r="F1115" s="44"/>
      <c r="G1115" s="45"/>
      <c r="H1115" s="52"/>
      <c r="I1115" s="33"/>
      <c r="J1115" s="522" t="s">
        <v>9305</v>
      </c>
      <c r="K1115" s="33" t="s">
        <v>6453</v>
      </c>
      <c r="L1115" s="13" t="s">
        <v>6443</v>
      </c>
      <c r="M1115" s="13"/>
      <c r="N1115" s="14"/>
    </row>
    <row r="1116" ht="18.95" customHeight="1" spans="1:14">
      <c r="A1116" s="44"/>
      <c r="B1116" s="44"/>
      <c r="C1116" s="44"/>
      <c r="D1116" s="44"/>
      <c r="E1116" s="44"/>
      <c r="F1116" s="44"/>
      <c r="G1116" s="45"/>
      <c r="H1116" s="52"/>
      <c r="I1116" s="33"/>
      <c r="J1116" s="522" t="s">
        <v>9306</v>
      </c>
      <c r="K1116" s="33" t="s">
        <v>6457</v>
      </c>
      <c r="L1116" s="13" t="s">
        <v>6443</v>
      </c>
      <c r="M1116" s="13"/>
      <c r="N1116" s="14"/>
    </row>
    <row r="1117" ht="18.95" customHeight="1" spans="1:14">
      <c r="A1117" s="44"/>
      <c r="B1117" s="44"/>
      <c r="C1117" s="44"/>
      <c r="D1117" s="44"/>
      <c r="E1117" s="44"/>
      <c r="F1117" s="44"/>
      <c r="G1117" s="45"/>
      <c r="H1117" s="52"/>
      <c r="I1117" s="33"/>
      <c r="J1117" s="522" t="s">
        <v>9307</v>
      </c>
      <c r="K1117" s="33" t="s">
        <v>6462</v>
      </c>
      <c r="L1117" s="13" t="s">
        <v>6443</v>
      </c>
      <c r="M1117" s="13"/>
      <c r="N1117" s="14"/>
    </row>
    <row r="1118" ht="18.95" customHeight="1" spans="1:14">
      <c r="A1118" s="44"/>
      <c r="B1118" s="44"/>
      <c r="C1118" s="44"/>
      <c r="D1118" s="44"/>
      <c r="E1118" s="44"/>
      <c r="F1118" s="44"/>
      <c r="G1118" s="45"/>
      <c r="H1118" s="52"/>
      <c r="I1118" s="33"/>
      <c r="J1118" s="522" t="s">
        <v>9308</v>
      </c>
      <c r="K1118" s="33" t="s">
        <v>9309</v>
      </c>
      <c r="L1118" s="13" t="s">
        <v>6443</v>
      </c>
      <c r="M1118" s="13"/>
      <c r="N1118" s="14"/>
    </row>
    <row r="1119" ht="18.95" customHeight="1" spans="1:14">
      <c r="A1119" s="44"/>
      <c r="B1119" s="44"/>
      <c r="C1119" s="44"/>
      <c r="D1119" s="44"/>
      <c r="E1119" s="44"/>
      <c r="F1119" s="44"/>
      <c r="G1119" s="45"/>
      <c r="H1119" s="52"/>
      <c r="I1119" s="33"/>
      <c r="J1119" s="522" t="s">
        <v>9310</v>
      </c>
      <c r="K1119" s="33" t="s">
        <v>9311</v>
      </c>
      <c r="L1119" s="13" t="s">
        <v>6443</v>
      </c>
      <c r="M1119" s="13"/>
      <c r="N1119" s="14"/>
    </row>
    <row r="1120" ht="18.95" customHeight="1" spans="1:14">
      <c r="A1120" s="44"/>
      <c r="B1120" s="44"/>
      <c r="C1120" s="44"/>
      <c r="D1120" s="44"/>
      <c r="E1120" s="44"/>
      <c r="F1120" s="44"/>
      <c r="G1120" s="45"/>
      <c r="H1120" s="52"/>
      <c r="I1120" s="33"/>
      <c r="J1120" s="522" t="s">
        <v>9312</v>
      </c>
      <c r="K1120" s="33" t="s">
        <v>9313</v>
      </c>
      <c r="L1120" s="13" t="s">
        <v>6443</v>
      </c>
      <c r="M1120" s="13"/>
      <c r="N1120" s="14"/>
    </row>
    <row r="1121" ht="18.95" customHeight="1" spans="1:14">
      <c r="A1121" s="44"/>
      <c r="B1121" s="44"/>
      <c r="C1121" s="44"/>
      <c r="D1121" s="44"/>
      <c r="E1121" s="44"/>
      <c r="F1121" s="44"/>
      <c r="G1121" s="45"/>
      <c r="H1121" s="52"/>
      <c r="I1121" s="33"/>
      <c r="J1121" s="522" t="s">
        <v>9314</v>
      </c>
      <c r="K1121" s="33" t="s">
        <v>9315</v>
      </c>
      <c r="L1121" s="13" t="s">
        <v>6443</v>
      </c>
      <c r="M1121" s="13"/>
      <c r="N1121" s="14"/>
    </row>
    <row r="1122" ht="18.95" customHeight="1" spans="1:14">
      <c r="A1122" s="44"/>
      <c r="B1122" s="44"/>
      <c r="C1122" s="44"/>
      <c r="D1122" s="44"/>
      <c r="E1122" s="44"/>
      <c r="F1122" s="44"/>
      <c r="G1122" s="45"/>
      <c r="H1122" s="52"/>
      <c r="I1122" s="33"/>
      <c r="J1122" s="522" t="s">
        <v>9316</v>
      </c>
      <c r="K1122" s="33" t="s">
        <v>9317</v>
      </c>
      <c r="L1122" s="13" t="s">
        <v>6443</v>
      </c>
      <c r="M1122" s="13"/>
      <c r="N1122" s="14"/>
    </row>
    <row r="1123" ht="18.95" customHeight="1" spans="1:14">
      <c r="A1123" s="44"/>
      <c r="B1123" s="44"/>
      <c r="C1123" s="44"/>
      <c r="D1123" s="44"/>
      <c r="E1123" s="44"/>
      <c r="F1123" s="44"/>
      <c r="G1123" s="45"/>
      <c r="H1123" s="52"/>
      <c r="I1123" s="33"/>
      <c r="J1123" s="522" t="s">
        <v>9318</v>
      </c>
      <c r="K1123" s="33" t="s">
        <v>9319</v>
      </c>
      <c r="L1123" s="13" t="s">
        <v>6443</v>
      </c>
      <c r="M1123" s="13"/>
      <c r="N1123" s="14"/>
    </row>
    <row r="1124" ht="18.95" customHeight="1" spans="1:14">
      <c r="A1124" s="44"/>
      <c r="B1124" s="44"/>
      <c r="C1124" s="44"/>
      <c r="D1124" s="44"/>
      <c r="E1124" s="44"/>
      <c r="F1124" s="44"/>
      <c r="G1124" s="45"/>
      <c r="H1124" s="52"/>
      <c r="I1124" s="33"/>
      <c r="J1124" s="522" t="s">
        <v>9320</v>
      </c>
      <c r="K1124" s="33" t="s">
        <v>9321</v>
      </c>
      <c r="L1124" s="13" t="s">
        <v>6443</v>
      </c>
      <c r="M1124" s="13"/>
      <c r="N1124" s="14"/>
    </row>
    <row r="1125" ht="18.95" customHeight="1" spans="1:14">
      <c r="A1125" s="44"/>
      <c r="B1125" s="44"/>
      <c r="C1125" s="44"/>
      <c r="D1125" s="44"/>
      <c r="E1125" s="44"/>
      <c r="F1125" s="44"/>
      <c r="G1125" s="45"/>
      <c r="H1125" s="52"/>
      <c r="I1125" s="33"/>
      <c r="J1125" s="522" t="s">
        <v>9322</v>
      </c>
      <c r="K1125" s="33" t="s">
        <v>8642</v>
      </c>
      <c r="L1125" s="13" t="s">
        <v>6443</v>
      </c>
      <c r="M1125" s="13"/>
      <c r="N1125" s="14"/>
    </row>
    <row r="1126" ht="18.95" customHeight="1" spans="1:14">
      <c r="A1126" s="44"/>
      <c r="B1126" s="44"/>
      <c r="C1126" s="44"/>
      <c r="D1126" s="44"/>
      <c r="E1126" s="44"/>
      <c r="F1126" s="44"/>
      <c r="G1126" s="45"/>
      <c r="H1126" s="52"/>
      <c r="I1126" s="33"/>
      <c r="J1126" s="522" t="s">
        <v>9323</v>
      </c>
      <c r="K1126" s="33" t="s">
        <v>8645</v>
      </c>
      <c r="L1126" s="13" t="s">
        <v>6443</v>
      </c>
      <c r="M1126" s="13"/>
      <c r="N1126" s="14"/>
    </row>
    <row r="1127" ht="18.95" customHeight="1" spans="1:14">
      <c r="A1127" s="44"/>
      <c r="B1127" s="44"/>
      <c r="C1127" s="44"/>
      <c r="D1127" s="44"/>
      <c r="E1127" s="44"/>
      <c r="F1127" s="44"/>
      <c r="G1127" s="45"/>
      <c r="H1127" s="52"/>
      <c r="I1127" s="33"/>
      <c r="J1127" s="522" t="s">
        <v>9324</v>
      </c>
      <c r="K1127" s="33" t="s">
        <v>6493</v>
      </c>
      <c r="L1127" s="13" t="s">
        <v>6443</v>
      </c>
      <c r="M1127" s="13"/>
      <c r="N1127" s="14"/>
    </row>
    <row r="1128" ht="18.95" customHeight="1" spans="1:14">
      <c r="A1128" s="44"/>
      <c r="B1128" s="44"/>
      <c r="C1128" s="44"/>
      <c r="D1128" s="44"/>
      <c r="E1128" s="44"/>
      <c r="F1128" s="44"/>
      <c r="G1128" s="45"/>
      <c r="H1128" s="52"/>
      <c r="I1128" s="33"/>
      <c r="J1128" s="522" t="s">
        <v>9325</v>
      </c>
      <c r="K1128" s="33" t="s">
        <v>9326</v>
      </c>
      <c r="L1128" s="13" t="s">
        <v>6443</v>
      </c>
      <c r="M1128" s="13"/>
      <c r="N1128" s="14"/>
    </row>
    <row r="1129" ht="18.95" customHeight="1" spans="1:14">
      <c r="A1129" s="44"/>
      <c r="B1129" s="44"/>
      <c r="C1129" s="44"/>
      <c r="D1129" s="44"/>
      <c r="E1129" s="44"/>
      <c r="F1129" s="44"/>
      <c r="G1129" s="45"/>
      <c r="H1129" s="15" t="s">
        <v>452</v>
      </c>
      <c r="I1129" s="33" t="s">
        <v>9327</v>
      </c>
      <c r="J1129" s="522" t="s">
        <v>9327</v>
      </c>
      <c r="K1129" s="33" t="s">
        <v>9328</v>
      </c>
      <c r="L1129" s="13" t="s">
        <v>6443</v>
      </c>
      <c r="M1129" s="13">
        <v>1779</v>
      </c>
      <c r="N1129" s="14"/>
    </row>
    <row r="1130" ht="18.95" customHeight="1" spans="1:14">
      <c r="A1130" s="44"/>
      <c r="B1130" s="44"/>
      <c r="C1130" s="44"/>
      <c r="D1130" s="44"/>
      <c r="E1130" s="44"/>
      <c r="F1130" s="44"/>
      <c r="G1130" s="45"/>
      <c r="H1130" s="15" t="s">
        <v>386</v>
      </c>
      <c r="I1130" s="33" t="s">
        <v>9329</v>
      </c>
      <c r="J1130" s="522" t="s">
        <v>9329</v>
      </c>
      <c r="K1130" s="33" t="s">
        <v>6453</v>
      </c>
      <c r="L1130" s="13" t="s">
        <v>6443</v>
      </c>
      <c r="M1130" s="13">
        <v>0</v>
      </c>
      <c r="N1130" s="14"/>
    </row>
    <row r="1131" ht="18.95" customHeight="1" spans="1:14">
      <c r="A1131" s="44"/>
      <c r="B1131" s="44"/>
      <c r="C1131" s="44"/>
      <c r="D1131" s="44"/>
      <c r="E1131" s="44"/>
      <c r="F1131" s="44"/>
      <c r="G1131" s="45"/>
      <c r="H1131" s="15" t="s">
        <v>387</v>
      </c>
      <c r="I1131" s="33" t="s">
        <v>9330</v>
      </c>
      <c r="J1131" s="522" t="s">
        <v>9330</v>
      </c>
      <c r="K1131" s="33" t="s">
        <v>6457</v>
      </c>
      <c r="L1131" s="13" t="s">
        <v>6443</v>
      </c>
      <c r="M1131" s="13">
        <v>2</v>
      </c>
      <c r="N1131" s="14"/>
    </row>
    <row r="1132" ht="18.95" customHeight="1" spans="1:14">
      <c r="A1132" s="44"/>
      <c r="B1132" s="44"/>
      <c r="C1132" s="44"/>
      <c r="D1132" s="44"/>
      <c r="E1132" s="44"/>
      <c r="F1132" s="44"/>
      <c r="G1132" s="45"/>
      <c r="H1132" s="15" t="s">
        <v>8679</v>
      </c>
      <c r="I1132" s="33" t="s">
        <v>9331</v>
      </c>
      <c r="J1132" s="522" t="s">
        <v>9331</v>
      </c>
      <c r="K1132" s="33" t="s">
        <v>6462</v>
      </c>
      <c r="L1132" s="13" t="s">
        <v>6443</v>
      </c>
      <c r="M1132" s="13">
        <v>0</v>
      </c>
      <c r="N1132" s="14"/>
    </row>
    <row r="1133" ht="18.95" customHeight="1" spans="1:14">
      <c r="A1133" s="44"/>
      <c r="B1133" s="44"/>
      <c r="C1133" s="44"/>
      <c r="D1133" s="44"/>
      <c r="E1133" s="44"/>
      <c r="F1133" s="44"/>
      <c r="G1133" s="45"/>
      <c r="H1133" s="15" t="s">
        <v>9332</v>
      </c>
      <c r="I1133" s="33" t="s">
        <v>9333</v>
      </c>
      <c r="J1133" s="522" t="s">
        <v>9333</v>
      </c>
      <c r="K1133" s="33" t="s">
        <v>9334</v>
      </c>
      <c r="L1133" s="13" t="s">
        <v>6443</v>
      </c>
      <c r="M1133" s="13">
        <v>0</v>
      </c>
      <c r="N1133" s="14"/>
    </row>
    <row r="1134" ht="18.95" customHeight="1" spans="1:14">
      <c r="A1134" s="44"/>
      <c r="B1134" s="44"/>
      <c r="C1134" s="44"/>
      <c r="D1134" s="44"/>
      <c r="E1134" s="44"/>
      <c r="F1134" s="44"/>
      <c r="G1134" s="45"/>
      <c r="H1134" s="15" t="s">
        <v>9335</v>
      </c>
      <c r="I1134" s="33" t="s">
        <v>9336</v>
      </c>
      <c r="J1134" s="522" t="s">
        <v>9336</v>
      </c>
      <c r="K1134" s="33" t="s">
        <v>9337</v>
      </c>
      <c r="L1134" s="13" t="s">
        <v>6443</v>
      </c>
      <c r="M1134" s="13">
        <v>0</v>
      </c>
      <c r="N1134" s="14"/>
    </row>
    <row r="1135" ht="18.95" customHeight="1" spans="1:14">
      <c r="A1135" s="44"/>
      <c r="B1135" s="44"/>
      <c r="C1135" s="44"/>
      <c r="D1135" s="44"/>
      <c r="E1135" s="44"/>
      <c r="F1135" s="44"/>
      <c r="G1135" s="45"/>
      <c r="H1135" s="15" t="s">
        <v>9338</v>
      </c>
      <c r="I1135" s="33" t="s">
        <v>9339</v>
      </c>
      <c r="J1135" s="522" t="s">
        <v>9339</v>
      </c>
      <c r="K1135" s="33" t="s">
        <v>9340</v>
      </c>
      <c r="L1135" s="13" t="s">
        <v>6443</v>
      </c>
      <c r="M1135" s="13">
        <v>0</v>
      </c>
      <c r="N1135" s="14"/>
    </row>
    <row r="1136" ht="18.95" customHeight="1" spans="1:14">
      <c r="A1136" s="44"/>
      <c r="B1136" s="44"/>
      <c r="C1136" s="44"/>
      <c r="D1136" s="44"/>
      <c r="E1136" s="44"/>
      <c r="F1136" s="44"/>
      <c r="G1136" s="45"/>
      <c r="H1136" s="15" t="s">
        <v>9341</v>
      </c>
      <c r="I1136" s="33" t="s">
        <v>9342</v>
      </c>
      <c r="J1136" s="522" t="s">
        <v>9342</v>
      </c>
      <c r="K1136" s="33" t="s">
        <v>9343</v>
      </c>
      <c r="L1136" s="13" t="s">
        <v>6443</v>
      </c>
      <c r="M1136" s="13">
        <v>0</v>
      </c>
      <c r="N1136" s="14"/>
    </row>
    <row r="1137" ht="18.95" customHeight="1" spans="1:14">
      <c r="A1137" s="44"/>
      <c r="B1137" s="44"/>
      <c r="C1137" s="44"/>
      <c r="D1137" s="44"/>
      <c r="E1137" s="44"/>
      <c r="F1137" s="44"/>
      <c r="G1137" s="45"/>
      <c r="H1137" s="15" t="s">
        <v>9344</v>
      </c>
      <c r="I1137" s="33" t="s">
        <v>9345</v>
      </c>
      <c r="J1137" s="522" t="s">
        <v>9345</v>
      </c>
      <c r="K1137" s="33" t="s">
        <v>9346</v>
      </c>
      <c r="L1137" s="13" t="s">
        <v>6443</v>
      </c>
      <c r="M1137" s="13">
        <v>0</v>
      </c>
      <c r="N1137" s="14"/>
    </row>
    <row r="1138" ht="18.95" customHeight="1" spans="1:14">
      <c r="A1138" s="44"/>
      <c r="B1138" s="44"/>
      <c r="C1138" s="44"/>
      <c r="D1138" s="44"/>
      <c r="E1138" s="44"/>
      <c r="F1138" s="44"/>
      <c r="G1138" s="45"/>
      <c r="H1138" s="15" t="s">
        <v>454</v>
      </c>
      <c r="I1138" s="33" t="s">
        <v>9347</v>
      </c>
      <c r="J1138" s="522" t="s">
        <v>9347</v>
      </c>
      <c r="K1138" s="33" t="s">
        <v>9348</v>
      </c>
      <c r="L1138" s="13" t="s">
        <v>6443</v>
      </c>
      <c r="M1138" s="13">
        <v>1777</v>
      </c>
      <c r="N1138" s="14"/>
    </row>
    <row r="1139" ht="18.95" customHeight="1" spans="1:14">
      <c r="A1139" s="44"/>
      <c r="B1139" s="44"/>
      <c r="C1139" s="44"/>
      <c r="D1139" s="44"/>
      <c r="E1139" s="44"/>
      <c r="F1139" s="44"/>
      <c r="G1139" s="45"/>
      <c r="H1139" s="15" t="s">
        <v>9349</v>
      </c>
      <c r="I1139" s="33" t="s">
        <v>9350</v>
      </c>
      <c r="J1139" s="522" t="s">
        <v>9350</v>
      </c>
      <c r="K1139" s="33" t="s">
        <v>9351</v>
      </c>
      <c r="L1139" s="13" t="s">
        <v>6443</v>
      </c>
      <c r="M1139" s="13">
        <v>0</v>
      </c>
      <c r="N1139" s="14"/>
    </row>
    <row r="1140" ht="18.95" customHeight="1" spans="1:14">
      <c r="A1140" s="44"/>
      <c r="B1140" s="44"/>
      <c r="C1140" s="44"/>
      <c r="D1140" s="44"/>
      <c r="E1140" s="44"/>
      <c r="F1140" s="44"/>
      <c r="G1140" s="45"/>
      <c r="H1140" s="15" t="s">
        <v>9148</v>
      </c>
      <c r="I1140" s="33" t="s">
        <v>9352</v>
      </c>
      <c r="J1140" s="522" t="s">
        <v>9352</v>
      </c>
      <c r="K1140" s="33" t="s">
        <v>9151</v>
      </c>
      <c r="L1140" s="13" t="s">
        <v>6443</v>
      </c>
      <c r="M1140" s="13">
        <v>0</v>
      </c>
      <c r="N1140" s="14"/>
    </row>
    <row r="1141" ht="18.95" customHeight="1" spans="1:14">
      <c r="A1141" s="44"/>
      <c r="B1141" s="44"/>
      <c r="C1141" s="44"/>
      <c r="D1141" s="44"/>
      <c r="E1141" s="44"/>
      <c r="F1141" s="44"/>
      <c r="G1141" s="45"/>
      <c r="H1141" s="52"/>
      <c r="I1141" s="522" t="s">
        <v>9353</v>
      </c>
      <c r="J1141" s="522" t="s">
        <v>9354</v>
      </c>
      <c r="K1141" s="33" t="s">
        <v>9355</v>
      </c>
      <c r="L1141" s="13" t="s">
        <v>6443</v>
      </c>
      <c r="M1141" s="13">
        <v>0</v>
      </c>
      <c r="N1141" s="14"/>
    </row>
    <row r="1142" ht="18.95" customHeight="1" spans="1:14">
      <c r="A1142" s="44"/>
      <c r="B1142" s="44"/>
      <c r="C1142" s="44"/>
      <c r="D1142" s="44"/>
      <c r="E1142" s="44"/>
      <c r="F1142" s="44"/>
      <c r="G1142" s="45"/>
      <c r="H1142" s="15" t="s">
        <v>9356</v>
      </c>
      <c r="I1142" s="33" t="s">
        <v>9357</v>
      </c>
      <c r="J1142" s="522" t="s">
        <v>9357</v>
      </c>
      <c r="K1142" s="33" t="s">
        <v>9358</v>
      </c>
      <c r="L1142" s="13" t="s">
        <v>6443</v>
      </c>
      <c r="M1142" s="13">
        <v>0</v>
      </c>
      <c r="N1142" s="14"/>
    </row>
    <row r="1143" ht="18.95" customHeight="1" spans="1:14">
      <c r="A1143" s="44"/>
      <c r="B1143" s="44"/>
      <c r="C1143" s="44"/>
      <c r="D1143" s="44"/>
      <c r="E1143" s="44"/>
      <c r="F1143" s="44"/>
      <c r="G1143" s="45"/>
      <c r="H1143" s="15" t="s">
        <v>453</v>
      </c>
      <c r="I1143" s="33" t="s">
        <v>9353</v>
      </c>
      <c r="J1143" s="522" t="s">
        <v>9353</v>
      </c>
      <c r="K1143" s="33" t="s">
        <v>9359</v>
      </c>
      <c r="L1143" s="13" t="s">
        <v>6443</v>
      </c>
      <c r="M1143" s="13">
        <v>0</v>
      </c>
      <c r="N1143" s="14"/>
    </row>
    <row r="1144" ht="18.95" customHeight="1" spans="1:14">
      <c r="A1144" s="44"/>
      <c r="B1144" s="44"/>
      <c r="C1144" s="44"/>
      <c r="D1144" s="44"/>
      <c r="E1144" s="44"/>
      <c r="F1144" s="44"/>
      <c r="G1144" s="45"/>
      <c r="H1144" s="15" t="s">
        <v>9360</v>
      </c>
      <c r="I1144" s="33" t="s">
        <v>9361</v>
      </c>
      <c r="J1144" s="522" t="s">
        <v>9361</v>
      </c>
      <c r="K1144" s="33" t="s">
        <v>9362</v>
      </c>
      <c r="L1144" s="13" t="s">
        <v>6443</v>
      </c>
      <c r="M1144" s="13">
        <v>195</v>
      </c>
      <c r="N1144" s="14"/>
    </row>
    <row r="1145" ht="18.95" customHeight="1" spans="1:14">
      <c r="A1145" s="44"/>
      <c r="B1145" s="44"/>
      <c r="C1145" s="44"/>
      <c r="D1145" s="44"/>
      <c r="E1145" s="44"/>
      <c r="F1145" s="44"/>
      <c r="G1145" s="45"/>
      <c r="H1145" s="15" t="s">
        <v>386</v>
      </c>
      <c r="I1145" s="33" t="s">
        <v>9363</v>
      </c>
      <c r="J1145" s="522" t="s">
        <v>9363</v>
      </c>
      <c r="K1145" s="33" t="s">
        <v>6453</v>
      </c>
      <c r="L1145" s="13" t="s">
        <v>6443</v>
      </c>
      <c r="M1145" s="13">
        <v>93</v>
      </c>
      <c r="N1145" s="14"/>
    </row>
    <row r="1146" ht="18.95" customHeight="1" spans="1:14">
      <c r="A1146" s="44"/>
      <c r="B1146" s="44"/>
      <c r="C1146" s="44"/>
      <c r="D1146" s="44"/>
      <c r="E1146" s="44"/>
      <c r="F1146" s="44"/>
      <c r="G1146" s="45"/>
      <c r="H1146" s="15" t="s">
        <v>387</v>
      </c>
      <c r="I1146" s="33" t="s">
        <v>9364</v>
      </c>
      <c r="J1146" s="522" t="s">
        <v>9364</v>
      </c>
      <c r="K1146" s="33" t="s">
        <v>6457</v>
      </c>
      <c r="L1146" s="13" t="s">
        <v>6443</v>
      </c>
      <c r="M1146" s="13">
        <v>42</v>
      </c>
      <c r="N1146" s="14"/>
    </row>
    <row r="1147" ht="18.95" customHeight="1" spans="1:14">
      <c r="A1147" s="44"/>
      <c r="B1147" s="44"/>
      <c r="C1147" s="44"/>
      <c r="D1147" s="44"/>
      <c r="E1147" s="44"/>
      <c r="F1147" s="44"/>
      <c r="G1147" s="45"/>
      <c r="H1147" s="15" t="s">
        <v>8679</v>
      </c>
      <c r="I1147" s="33" t="s">
        <v>9365</v>
      </c>
      <c r="J1147" s="522" t="s">
        <v>9365</v>
      </c>
      <c r="K1147" s="33" t="s">
        <v>6462</v>
      </c>
      <c r="L1147" s="13" t="s">
        <v>6443</v>
      </c>
      <c r="M1147" s="13">
        <v>0</v>
      </c>
      <c r="N1147" s="14"/>
    </row>
    <row r="1148" ht="18.95" customHeight="1" spans="1:14">
      <c r="A1148" s="44"/>
      <c r="B1148" s="44"/>
      <c r="C1148" s="44"/>
      <c r="D1148" s="44"/>
      <c r="E1148" s="44"/>
      <c r="F1148" s="44"/>
      <c r="G1148" s="45"/>
      <c r="H1148" s="52"/>
      <c r="I1148" s="522" t="s">
        <v>9366</v>
      </c>
      <c r="J1148" s="522" t="s">
        <v>9367</v>
      </c>
      <c r="K1148" s="33" t="s">
        <v>9368</v>
      </c>
      <c r="L1148" s="13" t="s">
        <v>6443</v>
      </c>
      <c r="M1148" s="13">
        <v>0</v>
      </c>
      <c r="N1148" s="14"/>
    </row>
    <row r="1149" ht="18.95" customHeight="1" spans="1:14">
      <c r="A1149" s="44"/>
      <c r="B1149" s="44"/>
      <c r="C1149" s="44"/>
      <c r="D1149" s="44"/>
      <c r="E1149" s="44"/>
      <c r="F1149" s="44"/>
      <c r="G1149" s="45"/>
      <c r="H1149" s="15" t="s">
        <v>9369</v>
      </c>
      <c r="I1149" s="33" t="s">
        <v>9370</v>
      </c>
      <c r="J1149" s="522" t="s">
        <v>9370</v>
      </c>
      <c r="K1149" s="33" t="s">
        <v>9371</v>
      </c>
      <c r="L1149" s="13" t="s">
        <v>6443</v>
      </c>
      <c r="M1149" s="13">
        <v>60</v>
      </c>
      <c r="N1149" s="14"/>
    </row>
    <row r="1150" ht="18.95" customHeight="1" spans="1:14">
      <c r="A1150" s="44"/>
      <c r="B1150" s="44"/>
      <c r="C1150" s="44"/>
      <c r="D1150" s="44"/>
      <c r="E1150" s="44"/>
      <c r="F1150" s="44"/>
      <c r="G1150" s="45"/>
      <c r="H1150" s="15" t="s">
        <v>9372</v>
      </c>
      <c r="I1150" s="33" t="s">
        <v>9373</v>
      </c>
      <c r="J1150" s="522" t="s">
        <v>9373</v>
      </c>
      <c r="K1150" s="33" t="s">
        <v>9374</v>
      </c>
      <c r="L1150" s="13" t="s">
        <v>6443</v>
      </c>
      <c r="M1150" s="13">
        <v>0</v>
      </c>
      <c r="N1150" s="14"/>
    </row>
    <row r="1151" ht="18.95" customHeight="1" spans="1:14">
      <c r="A1151" s="44"/>
      <c r="B1151" s="44"/>
      <c r="C1151" s="44"/>
      <c r="D1151" s="44"/>
      <c r="E1151" s="44"/>
      <c r="F1151" s="44"/>
      <c r="G1151" s="45"/>
      <c r="H1151" s="15" t="s">
        <v>9375</v>
      </c>
      <c r="I1151" s="33" t="s">
        <v>9376</v>
      </c>
      <c r="J1151" s="522" t="s">
        <v>9376</v>
      </c>
      <c r="K1151" s="33" t="s">
        <v>9377</v>
      </c>
      <c r="L1151" s="13" t="s">
        <v>6443</v>
      </c>
      <c r="M1151" s="13">
        <v>0</v>
      </c>
      <c r="N1151" s="14"/>
    </row>
    <row r="1152" ht="18.95" customHeight="1" spans="1:14">
      <c r="A1152" s="44"/>
      <c r="B1152" s="44"/>
      <c r="C1152" s="44"/>
      <c r="D1152" s="44"/>
      <c r="E1152" s="44"/>
      <c r="F1152" s="44"/>
      <c r="G1152" s="45"/>
      <c r="H1152" s="15" t="s">
        <v>9378</v>
      </c>
      <c r="I1152" s="33" t="s">
        <v>9366</v>
      </c>
      <c r="J1152" s="522" t="s">
        <v>9366</v>
      </c>
      <c r="K1152" s="33" t="s">
        <v>9379</v>
      </c>
      <c r="L1152" s="13" t="s">
        <v>6443</v>
      </c>
      <c r="M1152" s="13">
        <v>0</v>
      </c>
      <c r="N1152" s="14"/>
    </row>
    <row r="1153" ht="18.95" customHeight="1" spans="1:14">
      <c r="A1153" s="44"/>
      <c r="B1153" s="44"/>
      <c r="C1153" s="44"/>
      <c r="D1153" s="44"/>
      <c r="E1153" s="44"/>
      <c r="F1153" s="44"/>
      <c r="G1153" s="45"/>
      <c r="H1153" s="15" t="s">
        <v>9380</v>
      </c>
      <c r="I1153" s="33" t="s">
        <v>9381</v>
      </c>
      <c r="J1153" s="522" t="s">
        <v>9381</v>
      </c>
      <c r="K1153" s="33" t="s">
        <v>9382</v>
      </c>
      <c r="L1153" s="13" t="s">
        <v>6443</v>
      </c>
      <c r="M1153" s="13">
        <v>0</v>
      </c>
      <c r="N1153" s="14"/>
    </row>
    <row r="1154" ht="18.95" customHeight="1" spans="1:14">
      <c r="A1154" s="44"/>
      <c r="B1154" s="44"/>
      <c r="C1154" s="44"/>
      <c r="D1154" s="44"/>
      <c r="E1154" s="44"/>
      <c r="F1154" s="44"/>
      <c r="G1154" s="45"/>
      <c r="H1154" s="15" t="s">
        <v>386</v>
      </c>
      <c r="I1154" s="33" t="s">
        <v>9383</v>
      </c>
      <c r="J1154" s="522" t="s">
        <v>9383</v>
      </c>
      <c r="K1154" s="33" t="s">
        <v>6453</v>
      </c>
      <c r="L1154" s="13" t="s">
        <v>6443</v>
      </c>
      <c r="M1154" s="13">
        <v>0</v>
      </c>
      <c r="N1154" s="14"/>
    </row>
    <row r="1155" ht="18.95" customHeight="1" spans="1:14">
      <c r="A1155" s="44"/>
      <c r="B1155" s="44"/>
      <c r="C1155" s="44"/>
      <c r="D1155" s="44"/>
      <c r="E1155" s="44"/>
      <c r="F1155" s="44"/>
      <c r="G1155" s="45"/>
      <c r="H1155" s="15" t="s">
        <v>387</v>
      </c>
      <c r="I1155" s="33" t="s">
        <v>9384</v>
      </c>
      <c r="J1155" s="522" t="s">
        <v>9384</v>
      </c>
      <c r="K1155" s="33" t="s">
        <v>6457</v>
      </c>
      <c r="L1155" s="13" t="s">
        <v>6443</v>
      </c>
      <c r="M1155" s="13">
        <v>0</v>
      </c>
      <c r="N1155" s="14"/>
    </row>
    <row r="1156" ht="18.95" customHeight="1" spans="1:14">
      <c r="A1156" s="44"/>
      <c r="B1156" s="44"/>
      <c r="C1156" s="44"/>
      <c r="D1156" s="44"/>
      <c r="E1156" s="44"/>
      <c r="F1156" s="44"/>
      <c r="G1156" s="45"/>
      <c r="H1156" s="15" t="s">
        <v>8679</v>
      </c>
      <c r="I1156" s="33" t="s">
        <v>9385</v>
      </c>
      <c r="J1156" s="522" t="s">
        <v>9385</v>
      </c>
      <c r="K1156" s="33" t="s">
        <v>6462</v>
      </c>
      <c r="L1156" s="13" t="s">
        <v>6443</v>
      </c>
      <c r="M1156" s="13">
        <v>0</v>
      </c>
      <c r="N1156" s="14"/>
    </row>
    <row r="1157" ht="18.95" customHeight="1" spans="1:14">
      <c r="A1157" s="44"/>
      <c r="B1157" s="44"/>
      <c r="C1157" s="44"/>
      <c r="D1157" s="44"/>
      <c r="E1157" s="44"/>
      <c r="F1157" s="44"/>
      <c r="G1157" s="45"/>
      <c r="H1157" s="15" t="s">
        <v>9386</v>
      </c>
      <c r="I1157" s="33" t="s">
        <v>9387</v>
      </c>
      <c r="J1157" s="522" t="s">
        <v>9387</v>
      </c>
      <c r="K1157" s="33" t="s">
        <v>9388</v>
      </c>
      <c r="L1157" s="13" t="s">
        <v>6443</v>
      </c>
      <c r="M1157" s="13">
        <v>0</v>
      </c>
      <c r="N1157" s="14"/>
    </row>
    <row r="1158" ht="18.95" customHeight="1" spans="1:14">
      <c r="A1158" s="44"/>
      <c r="B1158" s="44"/>
      <c r="C1158" s="44"/>
      <c r="D1158" s="44"/>
      <c r="E1158" s="44"/>
      <c r="F1158" s="44"/>
      <c r="G1158" s="45"/>
      <c r="H1158" s="15"/>
      <c r="I1158" s="33" t="s">
        <v>9389</v>
      </c>
      <c r="J1158" s="522" t="s">
        <v>9390</v>
      </c>
      <c r="K1158" s="33" t="s">
        <v>9391</v>
      </c>
      <c r="L1158" s="13" t="s">
        <v>6443</v>
      </c>
      <c r="M1158" s="13">
        <v>0</v>
      </c>
      <c r="N1158" s="14"/>
    </row>
    <row r="1159" ht="18.95" customHeight="1" spans="1:14">
      <c r="A1159" s="44"/>
      <c r="B1159" s="44"/>
      <c r="C1159" s="44"/>
      <c r="D1159" s="44"/>
      <c r="E1159" s="44"/>
      <c r="F1159" s="44"/>
      <c r="G1159" s="45"/>
      <c r="H1159" s="15" t="s">
        <v>9392</v>
      </c>
      <c r="I1159" s="33" t="s">
        <v>9389</v>
      </c>
      <c r="J1159" s="522" t="s">
        <v>9389</v>
      </c>
      <c r="K1159" s="33" t="s">
        <v>9393</v>
      </c>
      <c r="L1159" s="13" t="s">
        <v>6443</v>
      </c>
      <c r="M1159" s="13">
        <v>0</v>
      </c>
      <c r="N1159" s="14"/>
    </row>
    <row r="1160" ht="18.95" customHeight="1" spans="1:14">
      <c r="A1160" s="44"/>
      <c r="B1160" s="44"/>
      <c r="C1160" s="44"/>
      <c r="D1160" s="44"/>
      <c r="E1160" s="44"/>
      <c r="F1160" s="44"/>
      <c r="G1160" s="45"/>
      <c r="H1160" s="15" t="s">
        <v>455</v>
      </c>
      <c r="I1160" s="33" t="s">
        <v>9394</v>
      </c>
      <c r="J1160" s="522" t="s">
        <v>9394</v>
      </c>
      <c r="K1160" s="33" t="s">
        <v>9395</v>
      </c>
      <c r="L1160" s="13" t="s">
        <v>6443</v>
      </c>
      <c r="M1160" s="13">
        <v>2384</v>
      </c>
      <c r="N1160" s="14"/>
    </row>
    <row r="1161" ht="18.95" customHeight="1" spans="1:14">
      <c r="A1161" s="44"/>
      <c r="B1161" s="44"/>
      <c r="C1161" s="44"/>
      <c r="D1161" s="44"/>
      <c r="E1161" s="44"/>
      <c r="F1161" s="44"/>
      <c r="G1161" s="45"/>
      <c r="H1161" s="15" t="s">
        <v>386</v>
      </c>
      <c r="I1161" s="33" t="s">
        <v>9396</v>
      </c>
      <c r="J1161" s="522" t="s">
        <v>9396</v>
      </c>
      <c r="K1161" s="33" t="s">
        <v>6453</v>
      </c>
      <c r="L1161" s="13" t="s">
        <v>6443</v>
      </c>
      <c r="M1161" s="13">
        <v>0</v>
      </c>
      <c r="N1161" s="14"/>
    </row>
    <row r="1162" ht="18.95" customHeight="1" spans="1:14">
      <c r="A1162" s="44"/>
      <c r="B1162" s="44"/>
      <c r="C1162" s="44"/>
      <c r="D1162" s="44"/>
      <c r="E1162" s="44"/>
      <c r="F1162" s="44"/>
      <c r="G1162" s="45"/>
      <c r="H1162" s="15" t="s">
        <v>387</v>
      </c>
      <c r="I1162" s="33" t="s">
        <v>9397</v>
      </c>
      <c r="J1162" s="522" t="s">
        <v>9397</v>
      </c>
      <c r="K1162" s="33" t="s">
        <v>6457</v>
      </c>
      <c r="L1162" s="13" t="s">
        <v>6443</v>
      </c>
      <c r="M1162" s="13">
        <v>0</v>
      </c>
      <c r="N1162" s="14"/>
    </row>
    <row r="1163" ht="18.95" customHeight="1" spans="1:14">
      <c r="A1163" s="44"/>
      <c r="B1163" s="44"/>
      <c r="C1163" s="44"/>
      <c r="D1163" s="44"/>
      <c r="E1163" s="44"/>
      <c r="F1163" s="44"/>
      <c r="G1163" s="45"/>
      <c r="H1163" s="15" t="s">
        <v>8679</v>
      </c>
      <c r="I1163" s="33" t="s">
        <v>9398</v>
      </c>
      <c r="J1163" s="522" t="s">
        <v>9398</v>
      </c>
      <c r="K1163" s="33" t="s">
        <v>6462</v>
      </c>
      <c r="L1163" s="13" t="s">
        <v>6443</v>
      </c>
      <c r="M1163" s="13">
        <v>0</v>
      </c>
      <c r="N1163" s="14"/>
    </row>
    <row r="1164" ht="18.95" customHeight="1" spans="1:14">
      <c r="A1164" s="44"/>
      <c r="B1164" s="44"/>
      <c r="C1164" s="44"/>
      <c r="D1164" s="44"/>
      <c r="E1164" s="44"/>
      <c r="F1164" s="44"/>
      <c r="G1164" s="45"/>
      <c r="H1164" s="15" t="s">
        <v>9399</v>
      </c>
      <c r="I1164" s="33" t="s">
        <v>9400</v>
      </c>
      <c r="J1164" s="522" t="s">
        <v>9400</v>
      </c>
      <c r="K1164" s="33" t="s">
        <v>9401</v>
      </c>
      <c r="L1164" s="13" t="s">
        <v>6443</v>
      </c>
      <c r="M1164" s="13">
        <v>0</v>
      </c>
      <c r="N1164" s="14"/>
    </row>
    <row r="1165" ht="18.95" customHeight="1" spans="1:14">
      <c r="A1165" s="44"/>
      <c r="B1165" s="44"/>
      <c r="C1165" s="44"/>
      <c r="D1165" s="44"/>
      <c r="E1165" s="44"/>
      <c r="F1165" s="44"/>
      <c r="G1165" s="45"/>
      <c r="H1165" s="15" t="s">
        <v>456</v>
      </c>
      <c r="I1165" s="33" t="s">
        <v>9402</v>
      </c>
      <c r="J1165" s="522" t="s">
        <v>9402</v>
      </c>
      <c r="K1165" s="33" t="s">
        <v>9403</v>
      </c>
      <c r="L1165" s="13" t="s">
        <v>6443</v>
      </c>
      <c r="M1165" s="13">
        <v>384</v>
      </c>
      <c r="N1165" s="14"/>
    </row>
    <row r="1166" ht="18.95" customHeight="1" spans="1:14">
      <c r="A1166" s="44"/>
      <c r="B1166" s="44"/>
      <c r="C1166" s="44"/>
      <c r="D1166" s="44"/>
      <c r="E1166" s="44"/>
      <c r="F1166" s="44"/>
      <c r="G1166" s="45"/>
      <c r="H1166" s="15" t="s">
        <v>9404</v>
      </c>
      <c r="I1166" s="33" t="s">
        <v>9405</v>
      </c>
      <c r="J1166" s="522" t="s">
        <v>9405</v>
      </c>
      <c r="K1166" s="33" t="s">
        <v>9406</v>
      </c>
      <c r="L1166" s="13" t="s">
        <v>6443</v>
      </c>
      <c r="M1166" s="13">
        <v>2000</v>
      </c>
      <c r="N1166" s="14"/>
    </row>
    <row r="1167" ht="18.95" customHeight="1" spans="1:14">
      <c r="A1167" s="44"/>
      <c r="B1167" s="44"/>
      <c r="C1167" s="44"/>
      <c r="D1167" s="44"/>
      <c r="E1167" s="44"/>
      <c r="F1167" s="44"/>
      <c r="G1167" s="45"/>
      <c r="H1167" s="15" t="s">
        <v>9407</v>
      </c>
      <c r="I1167" s="33" t="s">
        <v>9302</v>
      </c>
      <c r="J1167" s="522" t="s">
        <v>9302</v>
      </c>
      <c r="K1167" s="33" t="s">
        <v>9408</v>
      </c>
      <c r="L1167" s="13" t="s">
        <v>6443</v>
      </c>
      <c r="M1167" s="13">
        <v>0</v>
      </c>
      <c r="N1167" s="14"/>
    </row>
    <row r="1168" ht="18.95" customHeight="1" spans="1:14">
      <c r="A1168" s="44"/>
      <c r="B1168" s="44"/>
      <c r="C1168" s="44"/>
      <c r="D1168" s="44"/>
      <c r="E1168" s="44"/>
      <c r="F1168" s="44"/>
      <c r="G1168" s="45"/>
      <c r="H1168" s="15" t="s">
        <v>9409</v>
      </c>
      <c r="I1168" s="33" t="s">
        <v>9410</v>
      </c>
      <c r="J1168" s="522" t="s">
        <v>9410</v>
      </c>
      <c r="K1168" s="33" t="s">
        <v>9411</v>
      </c>
      <c r="L1168" s="13" t="s">
        <v>6443</v>
      </c>
      <c r="M1168" s="13">
        <v>0</v>
      </c>
      <c r="N1168" s="14"/>
    </row>
    <row r="1169" ht="18.95" customHeight="1" spans="1:14">
      <c r="A1169" s="44"/>
      <c r="B1169" s="44"/>
      <c r="C1169" s="44"/>
      <c r="D1169" s="44"/>
      <c r="E1169" s="44"/>
      <c r="F1169" s="44"/>
      <c r="G1169" s="45"/>
      <c r="H1169" s="15" t="s">
        <v>9412</v>
      </c>
      <c r="I1169" s="33" t="s">
        <v>9413</v>
      </c>
      <c r="J1169" s="522" t="s">
        <v>9413</v>
      </c>
      <c r="K1169" s="33" t="s">
        <v>9414</v>
      </c>
      <c r="L1169" s="13" t="s">
        <v>6443</v>
      </c>
      <c r="M1169" s="13">
        <v>0</v>
      </c>
      <c r="N1169" s="14"/>
    </row>
    <row r="1170" ht="18.95" customHeight="1" spans="1:14">
      <c r="A1170" s="44"/>
      <c r="B1170" s="44"/>
      <c r="C1170" s="44"/>
      <c r="D1170" s="44"/>
      <c r="E1170" s="44"/>
      <c r="F1170" s="44"/>
      <c r="G1170" s="45"/>
      <c r="H1170" s="15" t="s">
        <v>9415</v>
      </c>
      <c r="I1170" s="33" t="s">
        <v>9416</v>
      </c>
      <c r="J1170" s="522" t="s">
        <v>9416</v>
      </c>
      <c r="K1170" s="33" t="s">
        <v>9417</v>
      </c>
      <c r="L1170" s="13" t="s">
        <v>6443</v>
      </c>
      <c r="M1170" s="13">
        <v>0</v>
      </c>
      <c r="N1170" s="14"/>
    </row>
    <row r="1171" ht="18.95" customHeight="1" spans="1:14">
      <c r="A1171" s="44"/>
      <c r="B1171" s="44"/>
      <c r="C1171" s="44"/>
      <c r="D1171" s="44"/>
      <c r="E1171" s="44"/>
      <c r="F1171" s="44"/>
      <c r="G1171" s="45"/>
      <c r="H1171" s="15" t="s">
        <v>9418</v>
      </c>
      <c r="I1171" s="33" t="s">
        <v>9419</v>
      </c>
      <c r="J1171" s="522" t="s">
        <v>9419</v>
      </c>
      <c r="K1171" s="33" t="s">
        <v>9420</v>
      </c>
      <c r="L1171" s="13" t="s">
        <v>6443</v>
      </c>
      <c r="M1171" s="13">
        <v>0</v>
      </c>
      <c r="N1171" s="14"/>
    </row>
    <row r="1172" ht="18.95" customHeight="1" spans="1:14">
      <c r="A1172" s="44"/>
      <c r="B1172" s="44"/>
      <c r="C1172" s="44"/>
      <c r="D1172" s="44"/>
      <c r="E1172" s="44"/>
      <c r="F1172" s="44"/>
      <c r="G1172" s="45"/>
      <c r="H1172" s="15" t="s">
        <v>9421</v>
      </c>
      <c r="I1172" s="33" t="s">
        <v>9422</v>
      </c>
      <c r="J1172" s="522" t="s">
        <v>9422</v>
      </c>
      <c r="K1172" s="33" t="s">
        <v>9423</v>
      </c>
      <c r="L1172" s="13" t="s">
        <v>6443</v>
      </c>
      <c r="M1172" s="13">
        <v>0</v>
      </c>
      <c r="N1172" s="14"/>
    </row>
    <row r="1173" ht="18.95" customHeight="1" spans="1:14">
      <c r="A1173" s="44"/>
      <c r="B1173" s="44"/>
      <c r="C1173" s="44"/>
      <c r="D1173" s="44"/>
      <c r="E1173" s="44"/>
      <c r="F1173" s="44"/>
      <c r="G1173" s="45"/>
      <c r="H1173" s="15" t="s">
        <v>9424</v>
      </c>
      <c r="I1173" s="33" t="s">
        <v>9425</v>
      </c>
      <c r="J1173" s="522" t="s">
        <v>9425</v>
      </c>
      <c r="K1173" s="33" t="s">
        <v>9408</v>
      </c>
      <c r="L1173" s="13" t="s">
        <v>6443</v>
      </c>
      <c r="M1173" s="13">
        <v>0</v>
      </c>
      <c r="N1173" s="14"/>
    </row>
    <row r="1174" ht="18.95" customHeight="1" spans="1:14">
      <c r="A1174" s="44"/>
      <c r="B1174" s="44"/>
      <c r="C1174" s="44"/>
      <c r="D1174" s="44"/>
      <c r="E1174" s="44"/>
      <c r="F1174" s="44"/>
      <c r="G1174" s="45"/>
      <c r="H1174" s="15" t="s">
        <v>9426</v>
      </c>
      <c r="I1174" s="33" t="s">
        <v>1123</v>
      </c>
      <c r="J1174" s="522" t="s">
        <v>1123</v>
      </c>
      <c r="K1174" s="33" t="s">
        <v>6742</v>
      </c>
      <c r="L1174" s="13" t="s">
        <v>6443</v>
      </c>
      <c r="M1174" s="13">
        <v>982</v>
      </c>
      <c r="N1174" s="14"/>
    </row>
    <row r="1175" ht="18.95" customHeight="1" spans="1:14">
      <c r="A1175" s="44"/>
      <c r="B1175" s="44"/>
      <c r="C1175" s="44"/>
      <c r="D1175" s="44"/>
      <c r="E1175" s="44"/>
      <c r="F1175" s="44"/>
      <c r="G1175" s="45"/>
      <c r="H1175" s="15" t="s">
        <v>458</v>
      </c>
      <c r="I1175" s="33" t="s">
        <v>9427</v>
      </c>
      <c r="J1175" s="522" t="s">
        <v>9427</v>
      </c>
      <c r="K1175" s="33" t="s">
        <v>9428</v>
      </c>
      <c r="L1175" s="13" t="s">
        <v>6443</v>
      </c>
      <c r="M1175" s="13">
        <v>359</v>
      </c>
      <c r="N1175" s="14"/>
    </row>
    <row r="1176" ht="18.95" customHeight="1" spans="1:14">
      <c r="A1176" s="44"/>
      <c r="B1176" s="44"/>
      <c r="C1176" s="44"/>
      <c r="D1176" s="44"/>
      <c r="E1176" s="44"/>
      <c r="F1176" s="44"/>
      <c r="G1176" s="45"/>
      <c r="H1176" s="15" t="s">
        <v>386</v>
      </c>
      <c r="I1176" s="33" t="s">
        <v>9429</v>
      </c>
      <c r="J1176" s="522" t="s">
        <v>9429</v>
      </c>
      <c r="K1176" s="33" t="s">
        <v>6453</v>
      </c>
      <c r="L1176" s="13" t="s">
        <v>6443</v>
      </c>
      <c r="M1176" s="13">
        <v>90</v>
      </c>
      <c r="N1176" s="14"/>
    </row>
    <row r="1177" ht="18.95" customHeight="1" spans="1:14">
      <c r="A1177" s="44"/>
      <c r="B1177" s="44"/>
      <c r="C1177" s="44"/>
      <c r="D1177" s="44"/>
      <c r="E1177" s="44"/>
      <c r="F1177" s="44"/>
      <c r="G1177" s="45"/>
      <c r="H1177" s="15" t="s">
        <v>387</v>
      </c>
      <c r="I1177" s="33" t="s">
        <v>9430</v>
      </c>
      <c r="J1177" s="522" t="s">
        <v>9430</v>
      </c>
      <c r="K1177" s="33" t="s">
        <v>6457</v>
      </c>
      <c r="L1177" s="13" t="s">
        <v>6443</v>
      </c>
      <c r="M1177" s="13">
        <v>63</v>
      </c>
      <c r="N1177" s="14"/>
    </row>
    <row r="1178" ht="18.95" customHeight="1" spans="1:14">
      <c r="A1178" s="44"/>
      <c r="B1178" s="44"/>
      <c r="C1178" s="44"/>
      <c r="D1178" s="44"/>
      <c r="E1178" s="44"/>
      <c r="F1178" s="44"/>
      <c r="G1178" s="45"/>
      <c r="H1178" s="15" t="s">
        <v>8679</v>
      </c>
      <c r="I1178" s="33" t="s">
        <v>9431</v>
      </c>
      <c r="J1178" s="522" t="s">
        <v>9431</v>
      </c>
      <c r="K1178" s="33" t="s">
        <v>6462</v>
      </c>
      <c r="L1178" s="13" t="s">
        <v>6443</v>
      </c>
      <c r="M1178" s="13">
        <v>0</v>
      </c>
      <c r="N1178" s="14"/>
    </row>
    <row r="1179" ht="18.95" customHeight="1" spans="1:14">
      <c r="A1179" s="44"/>
      <c r="B1179" s="44"/>
      <c r="C1179" s="44"/>
      <c r="D1179" s="44"/>
      <c r="E1179" s="44"/>
      <c r="F1179" s="44"/>
      <c r="G1179" s="45"/>
      <c r="H1179" s="15" t="s">
        <v>9432</v>
      </c>
      <c r="I1179" s="33" t="s">
        <v>9433</v>
      </c>
      <c r="J1179" s="522" t="s">
        <v>9433</v>
      </c>
      <c r="K1179" s="33" t="s">
        <v>9434</v>
      </c>
      <c r="L1179" s="13" t="s">
        <v>6443</v>
      </c>
      <c r="M1179" s="13">
        <v>0</v>
      </c>
      <c r="N1179" s="14"/>
    </row>
    <row r="1180" ht="18.95" customHeight="1" spans="1:14">
      <c r="A1180" s="44"/>
      <c r="B1180" s="44"/>
      <c r="C1180" s="44"/>
      <c r="D1180" s="44"/>
      <c r="E1180" s="44"/>
      <c r="F1180" s="44"/>
      <c r="G1180" s="45"/>
      <c r="H1180" s="15" t="s">
        <v>9435</v>
      </c>
      <c r="I1180" s="33" t="s">
        <v>9436</v>
      </c>
      <c r="J1180" s="522" t="s">
        <v>9436</v>
      </c>
      <c r="K1180" s="33" t="s">
        <v>9437</v>
      </c>
      <c r="L1180" s="13" t="s">
        <v>6443</v>
      </c>
      <c r="M1180" s="13">
        <v>0</v>
      </c>
      <c r="N1180" s="14"/>
    </row>
    <row r="1181" ht="18.95" customHeight="1" spans="1:14">
      <c r="A1181" s="44"/>
      <c r="B1181" s="44"/>
      <c r="C1181" s="44"/>
      <c r="D1181" s="44"/>
      <c r="E1181" s="44"/>
      <c r="F1181" s="44"/>
      <c r="G1181" s="45"/>
      <c r="H1181" s="15" t="s">
        <v>9438</v>
      </c>
      <c r="I1181" s="33" t="s">
        <v>9439</v>
      </c>
      <c r="J1181" s="522" t="s">
        <v>9439</v>
      </c>
      <c r="K1181" s="33" t="s">
        <v>9440</v>
      </c>
      <c r="L1181" s="13" t="s">
        <v>6443</v>
      </c>
      <c r="M1181" s="13">
        <v>0</v>
      </c>
      <c r="N1181" s="14"/>
    </row>
    <row r="1182" ht="18.95" customHeight="1" spans="1:14">
      <c r="A1182" s="44"/>
      <c r="B1182" s="44"/>
      <c r="C1182" s="44"/>
      <c r="D1182" s="44"/>
      <c r="E1182" s="44"/>
      <c r="F1182" s="44"/>
      <c r="G1182" s="45"/>
      <c r="H1182" s="15" t="s">
        <v>459</v>
      </c>
      <c r="I1182" s="33" t="s">
        <v>9441</v>
      </c>
      <c r="J1182" s="522" t="s">
        <v>9441</v>
      </c>
      <c r="K1182" s="33" t="s">
        <v>9442</v>
      </c>
      <c r="L1182" s="13" t="s">
        <v>6443</v>
      </c>
      <c r="M1182" s="13">
        <v>0</v>
      </c>
      <c r="N1182" s="14"/>
    </row>
    <row r="1183" ht="18.95" customHeight="1" spans="1:14">
      <c r="A1183" s="44"/>
      <c r="B1183" s="44"/>
      <c r="C1183" s="44"/>
      <c r="D1183" s="44"/>
      <c r="E1183" s="44"/>
      <c r="F1183" s="44"/>
      <c r="G1183" s="45"/>
      <c r="H1183" s="15" t="s">
        <v>388</v>
      </c>
      <c r="I1183" s="33" t="s">
        <v>9443</v>
      </c>
      <c r="J1183" s="522" t="s">
        <v>9443</v>
      </c>
      <c r="K1183" s="33" t="s">
        <v>6493</v>
      </c>
      <c r="L1183" s="13" t="s">
        <v>6443</v>
      </c>
      <c r="M1183" s="13">
        <v>0</v>
      </c>
      <c r="N1183" s="14"/>
    </row>
    <row r="1184" ht="18.95" customHeight="1" spans="1:14">
      <c r="A1184" s="44"/>
      <c r="B1184" s="44"/>
      <c r="C1184" s="44"/>
      <c r="D1184" s="44"/>
      <c r="E1184" s="44"/>
      <c r="F1184" s="44"/>
      <c r="G1184" s="45"/>
      <c r="H1184" s="15" t="s">
        <v>460</v>
      </c>
      <c r="I1184" s="33" t="s">
        <v>9444</v>
      </c>
      <c r="J1184" s="522" t="s">
        <v>9444</v>
      </c>
      <c r="K1184" s="33" t="s">
        <v>9445</v>
      </c>
      <c r="L1184" s="13" t="s">
        <v>6443</v>
      </c>
      <c r="M1184" s="13">
        <v>206</v>
      </c>
      <c r="N1184" s="14"/>
    </row>
    <row r="1185" ht="18.95" customHeight="1" spans="1:14">
      <c r="A1185" s="44"/>
      <c r="B1185" s="44"/>
      <c r="C1185" s="44"/>
      <c r="D1185" s="44"/>
      <c r="E1185" s="44"/>
      <c r="F1185" s="44"/>
      <c r="G1185" s="45"/>
      <c r="H1185" s="15" t="s">
        <v>9446</v>
      </c>
      <c r="I1185" s="33" t="s">
        <v>9447</v>
      </c>
      <c r="J1185" s="522" t="s">
        <v>9447</v>
      </c>
      <c r="K1185" s="33" t="s">
        <v>9448</v>
      </c>
      <c r="L1185" s="13" t="s">
        <v>6443</v>
      </c>
      <c r="M1185" s="13">
        <v>607</v>
      </c>
      <c r="N1185" s="14"/>
    </row>
    <row r="1186" ht="18.95" customHeight="1" spans="1:14">
      <c r="A1186" s="44"/>
      <c r="B1186" s="44"/>
      <c r="C1186" s="44"/>
      <c r="D1186" s="44"/>
      <c r="E1186" s="44"/>
      <c r="F1186" s="44"/>
      <c r="G1186" s="45"/>
      <c r="H1186" s="15" t="s">
        <v>386</v>
      </c>
      <c r="I1186" s="33" t="s">
        <v>9449</v>
      </c>
      <c r="J1186" s="522" t="s">
        <v>9449</v>
      </c>
      <c r="K1186" s="33" t="s">
        <v>6453</v>
      </c>
      <c r="L1186" s="13" t="s">
        <v>6443</v>
      </c>
      <c r="M1186" s="13">
        <v>41</v>
      </c>
      <c r="N1186" s="14"/>
    </row>
    <row r="1187" ht="18.95" customHeight="1" spans="1:14">
      <c r="A1187" s="44"/>
      <c r="B1187" s="44"/>
      <c r="C1187" s="44"/>
      <c r="D1187" s="44"/>
      <c r="E1187" s="44"/>
      <c r="F1187" s="44"/>
      <c r="G1187" s="45"/>
      <c r="H1187" s="15" t="s">
        <v>387</v>
      </c>
      <c r="I1187" s="33" t="s">
        <v>9450</v>
      </c>
      <c r="J1187" s="522" t="s">
        <v>9450</v>
      </c>
      <c r="K1187" s="33" t="s">
        <v>6457</v>
      </c>
      <c r="L1187" s="13" t="s">
        <v>6443</v>
      </c>
      <c r="M1187" s="13">
        <v>27</v>
      </c>
      <c r="N1187" s="14"/>
    </row>
    <row r="1188" ht="18.95" customHeight="1" spans="1:14">
      <c r="A1188" s="44"/>
      <c r="B1188" s="44"/>
      <c r="C1188" s="44"/>
      <c r="D1188" s="44"/>
      <c r="E1188" s="44"/>
      <c r="F1188" s="44"/>
      <c r="G1188" s="45"/>
      <c r="H1188" s="15" t="s">
        <v>8679</v>
      </c>
      <c r="I1188" s="33" t="s">
        <v>9451</v>
      </c>
      <c r="J1188" s="522" t="s">
        <v>9451</v>
      </c>
      <c r="K1188" s="33" t="s">
        <v>6462</v>
      </c>
      <c r="L1188" s="13" t="s">
        <v>6443</v>
      </c>
      <c r="M1188" s="13">
        <v>0</v>
      </c>
      <c r="N1188" s="14"/>
    </row>
    <row r="1189" ht="18.95" customHeight="1" spans="1:14">
      <c r="A1189" s="44"/>
      <c r="B1189" s="44"/>
      <c r="C1189" s="44"/>
      <c r="D1189" s="44"/>
      <c r="E1189" s="44"/>
      <c r="F1189" s="44"/>
      <c r="G1189" s="45"/>
      <c r="H1189" s="15" t="s">
        <v>9452</v>
      </c>
      <c r="I1189" s="33" t="s">
        <v>9453</v>
      </c>
      <c r="J1189" s="522" t="s">
        <v>9453</v>
      </c>
      <c r="K1189" s="33" t="s">
        <v>9454</v>
      </c>
      <c r="L1189" s="13" t="s">
        <v>6443</v>
      </c>
      <c r="M1189" s="13">
        <v>50</v>
      </c>
      <c r="N1189" s="14"/>
    </row>
    <row r="1190" ht="18.95" customHeight="1" spans="1:14">
      <c r="A1190" s="44"/>
      <c r="B1190" s="44"/>
      <c r="C1190" s="44"/>
      <c r="D1190" s="44"/>
      <c r="E1190" s="44"/>
      <c r="F1190" s="44"/>
      <c r="G1190" s="45"/>
      <c r="H1190" s="15" t="s">
        <v>9455</v>
      </c>
      <c r="I1190" s="33" t="s">
        <v>9456</v>
      </c>
      <c r="J1190" s="522" t="s">
        <v>9456</v>
      </c>
      <c r="K1190" s="33" t="s">
        <v>9457</v>
      </c>
      <c r="L1190" s="13" t="s">
        <v>6443</v>
      </c>
      <c r="M1190" s="13">
        <v>0</v>
      </c>
      <c r="N1190" s="14"/>
    </row>
    <row r="1191" ht="18.95" customHeight="1" spans="1:14">
      <c r="A1191" s="44"/>
      <c r="B1191" s="44"/>
      <c r="C1191" s="44"/>
      <c r="D1191" s="44"/>
      <c r="E1191" s="44"/>
      <c r="F1191" s="44"/>
      <c r="G1191" s="45"/>
      <c r="H1191" s="15" t="s">
        <v>9458</v>
      </c>
      <c r="I1191" s="33" t="s">
        <v>9459</v>
      </c>
      <c r="J1191" s="522" t="s">
        <v>9459</v>
      </c>
      <c r="K1191" s="33" t="s">
        <v>9460</v>
      </c>
      <c r="L1191" s="13" t="s">
        <v>6443</v>
      </c>
      <c r="M1191" s="13">
        <v>489</v>
      </c>
      <c r="N1191" s="14"/>
    </row>
    <row r="1192" ht="18.95" customHeight="1" spans="1:14">
      <c r="A1192" s="44"/>
      <c r="B1192" s="44"/>
      <c r="C1192" s="44"/>
      <c r="D1192" s="44"/>
      <c r="E1192" s="44"/>
      <c r="F1192" s="44"/>
      <c r="G1192" s="45"/>
      <c r="H1192" s="15" t="s">
        <v>9461</v>
      </c>
      <c r="I1192" s="33" t="s">
        <v>9462</v>
      </c>
      <c r="J1192" s="522" t="s">
        <v>9462</v>
      </c>
      <c r="K1192" s="33" t="s">
        <v>9463</v>
      </c>
      <c r="L1192" s="13" t="s">
        <v>6443</v>
      </c>
      <c r="M1192" s="13">
        <v>11</v>
      </c>
      <c r="N1192" s="14"/>
    </row>
    <row r="1193" ht="18.95" customHeight="1" spans="1:14">
      <c r="A1193" s="44"/>
      <c r="B1193" s="44"/>
      <c r="C1193" s="44"/>
      <c r="D1193" s="44"/>
      <c r="E1193" s="44"/>
      <c r="F1193" s="44"/>
      <c r="G1193" s="45"/>
      <c r="H1193" s="15" t="s">
        <v>386</v>
      </c>
      <c r="I1193" s="33" t="s">
        <v>9464</v>
      </c>
      <c r="J1193" s="522" t="s">
        <v>9464</v>
      </c>
      <c r="K1193" s="33" t="s">
        <v>6453</v>
      </c>
      <c r="L1193" s="13" t="s">
        <v>6443</v>
      </c>
      <c r="M1193" s="13">
        <v>0</v>
      </c>
      <c r="N1193" s="14"/>
    </row>
    <row r="1194" ht="18.95" customHeight="1" spans="1:14">
      <c r="A1194" s="44"/>
      <c r="B1194" s="44"/>
      <c r="C1194" s="44"/>
      <c r="D1194" s="44"/>
      <c r="E1194" s="44"/>
      <c r="F1194" s="44"/>
      <c r="G1194" s="45"/>
      <c r="H1194" s="15" t="s">
        <v>387</v>
      </c>
      <c r="I1194" s="33" t="s">
        <v>9465</v>
      </c>
      <c r="J1194" s="522" t="s">
        <v>9465</v>
      </c>
      <c r="K1194" s="33" t="s">
        <v>6457</v>
      </c>
      <c r="L1194" s="13" t="s">
        <v>6443</v>
      </c>
      <c r="M1194" s="13">
        <v>0</v>
      </c>
      <c r="N1194" s="14"/>
    </row>
    <row r="1195" ht="18.95" customHeight="1" spans="1:14">
      <c r="A1195" s="44"/>
      <c r="B1195" s="44"/>
      <c r="C1195" s="44"/>
      <c r="D1195" s="44"/>
      <c r="E1195" s="44"/>
      <c r="F1195" s="44"/>
      <c r="G1195" s="45"/>
      <c r="H1195" s="15" t="s">
        <v>8679</v>
      </c>
      <c r="I1195" s="33" t="s">
        <v>9466</v>
      </c>
      <c r="J1195" s="522" t="s">
        <v>9466</v>
      </c>
      <c r="K1195" s="33" t="s">
        <v>6462</v>
      </c>
      <c r="L1195" s="13" t="s">
        <v>6443</v>
      </c>
      <c r="M1195" s="13">
        <v>0</v>
      </c>
      <c r="N1195" s="14"/>
    </row>
    <row r="1196" ht="18.95" customHeight="1" spans="1:14">
      <c r="A1196" s="44"/>
      <c r="B1196" s="44"/>
      <c r="C1196" s="44"/>
      <c r="D1196" s="44"/>
      <c r="E1196" s="44"/>
      <c r="F1196" s="44"/>
      <c r="G1196" s="45"/>
      <c r="H1196" s="15" t="s">
        <v>9467</v>
      </c>
      <c r="I1196" s="33" t="s">
        <v>9468</v>
      </c>
      <c r="J1196" s="522" t="s">
        <v>9468</v>
      </c>
      <c r="K1196" s="33" t="s">
        <v>9469</v>
      </c>
      <c r="L1196" s="13" t="s">
        <v>6443</v>
      </c>
      <c r="M1196" s="13">
        <v>0</v>
      </c>
      <c r="N1196" s="14"/>
    </row>
    <row r="1197" ht="18.95" customHeight="1" spans="1:14">
      <c r="A1197" s="44"/>
      <c r="B1197" s="44"/>
      <c r="C1197" s="44"/>
      <c r="D1197" s="44"/>
      <c r="E1197" s="44"/>
      <c r="F1197" s="44"/>
      <c r="G1197" s="45"/>
      <c r="H1197" s="15" t="s">
        <v>462</v>
      </c>
      <c r="I1197" s="33" t="s">
        <v>9470</v>
      </c>
      <c r="J1197" s="522" t="s">
        <v>9470</v>
      </c>
      <c r="K1197" s="33" t="s">
        <v>9471</v>
      </c>
      <c r="L1197" s="13" t="s">
        <v>6443</v>
      </c>
      <c r="M1197" s="13">
        <v>11</v>
      </c>
      <c r="N1197" s="14"/>
    </row>
    <row r="1198" ht="18.95" customHeight="1" spans="1:14">
      <c r="A1198" s="44"/>
      <c r="B1198" s="44"/>
      <c r="C1198" s="44"/>
      <c r="D1198" s="44"/>
      <c r="E1198" s="44"/>
      <c r="F1198" s="44"/>
      <c r="G1198" s="45"/>
      <c r="H1198" s="15" t="s">
        <v>463</v>
      </c>
      <c r="I1198" s="33" t="s">
        <v>9472</v>
      </c>
      <c r="J1198" s="522" t="s">
        <v>9472</v>
      </c>
      <c r="K1198" s="33" t="s">
        <v>9473</v>
      </c>
      <c r="L1198" s="13" t="s">
        <v>6443</v>
      </c>
      <c r="M1198" s="13">
        <v>5</v>
      </c>
      <c r="N1198" s="14"/>
    </row>
    <row r="1199" ht="18.95" customHeight="1" spans="1:14">
      <c r="A1199" s="44"/>
      <c r="B1199" s="44"/>
      <c r="C1199" s="44"/>
      <c r="D1199" s="44"/>
      <c r="E1199" s="44"/>
      <c r="F1199" s="44"/>
      <c r="G1199" s="45"/>
      <c r="H1199" s="15" t="s">
        <v>9474</v>
      </c>
      <c r="I1199" s="33" t="s">
        <v>9475</v>
      </c>
      <c r="J1199" s="522" t="s">
        <v>9475</v>
      </c>
      <c r="K1199" s="33" t="s">
        <v>9476</v>
      </c>
      <c r="L1199" s="13" t="s">
        <v>6443</v>
      </c>
      <c r="M1199" s="13">
        <v>0</v>
      </c>
      <c r="N1199" s="14"/>
    </row>
    <row r="1200" ht="18.95" customHeight="1" spans="1:14">
      <c r="A1200" s="44"/>
      <c r="B1200" s="44"/>
      <c r="C1200" s="44"/>
      <c r="D1200" s="44"/>
      <c r="E1200" s="44"/>
      <c r="F1200" s="44"/>
      <c r="G1200" s="45"/>
      <c r="H1200" s="15" t="s">
        <v>464</v>
      </c>
      <c r="I1200" s="33" t="s">
        <v>9477</v>
      </c>
      <c r="J1200" s="522" t="s">
        <v>9477</v>
      </c>
      <c r="K1200" s="33" t="s">
        <v>9473</v>
      </c>
      <c r="L1200" s="13" t="s">
        <v>6443</v>
      </c>
      <c r="M1200" s="13">
        <v>5</v>
      </c>
      <c r="N1200" s="14"/>
    </row>
    <row r="1201" ht="18.95" customHeight="1" spans="1:14">
      <c r="A1201" s="44"/>
      <c r="B1201" s="44"/>
      <c r="C1201" s="44"/>
      <c r="D1201" s="44"/>
      <c r="E1201" s="44"/>
      <c r="F1201" s="44"/>
      <c r="G1201" s="45"/>
      <c r="H1201" s="16" t="s">
        <v>9478</v>
      </c>
      <c r="I1201" s="16" t="s">
        <v>9479</v>
      </c>
      <c r="J1201" s="527" t="s">
        <v>9479</v>
      </c>
      <c r="K1201" s="49" t="s">
        <v>9480</v>
      </c>
      <c r="L1201" s="13" t="s">
        <v>6443</v>
      </c>
      <c r="M1201" s="13">
        <v>3</v>
      </c>
      <c r="N1201" s="14"/>
    </row>
    <row r="1202" ht="18.95" customHeight="1" spans="1:14">
      <c r="A1202" s="44"/>
      <c r="B1202" s="44"/>
      <c r="C1202" s="44"/>
      <c r="D1202" s="44"/>
      <c r="E1202" s="44"/>
      <c r="F1202" s="44"/>
      <c r="G1202" s="45"/>
      <c r="H1202" s="15" t="s">
        <v>9481</v>
      </c>
      <c r="I1202" s="522" t="s">
        <v>9482</v>
      </c>
      <c r="J1202" s="527" t="s">
        <v>9483</v>
      </c>
      <c r="K1202" s="49" t="s">
        <v>9484</v>
      </c>
      <c r="L1202" s="13" t="s">
        <v>6443</v>
      </c>
      <c r="M1202" s="13">
        <v>0</v>
      </c>
      <c r="N1202" s="14"/>
    </row>
    <row r="1203" ht="18.95" customHeight="1" spans="1:14">
      <c r="A1203" s="44"/>
      <c r="B1203" s="44"/>
      <c r="C1203" s="44"/>
      <c r="D1203" s="44"/>
      <c r="E1203" s="44"/>
      <c r="F1203" s="44"/>
      <c r="G1203" s="45"/>
      <c r="H1203" s="16"/>
      <c r="I1203" s="16" t="s">
        <v>9485</v>
      </c>
      <c r="J1203" s="527" t="s">
        <v>9486</v>
      </c>
      <c r="K1203" s="49" t="s">
        <v>9487</v>
      </c>
      <c r="L1203" s="13" t="s">
        <v>6443</v>
      </c>
      <c r="M1203" s="13">
        <v>0</v>
      </c>
      <c r="N1203" s="14"/>
    </row>
    <row r="1204" ht="18.95" customHeight="1" spans="1:14">
      <c r="A1204" s="44"/>
      <c r="B1204" s="44"/>
      <c r="C1204" s="44"/>
      <c r="G1204" s="45"/>
      <c r="H1204" s="15" t="s">
        <v>9488</v>
      </c>
      <c r="I1204" s="522" t="s">
        <v>9489</v>
      </c>
      <c r="J1204" s="527" t="s">
        <v>9490</v>
      </c>
      <c r="K1204" s="49" t="s">
        <v>9491</v>
      </c>
      <c r="L1204" s="13" t="s">
        <v>6443</v>
      </c>
      <c r="M1204" s="13">
        <v>0</v>
      </c>
      <c r="N1204" s="14"/>
    </row>
    <row r="1205" ht="18.95" customHeight="1" spans="1:14">
      <c r="A1205" s="44"/>
      <c r="B1205" s="44"/>
      <c r="C1205" s="44"/>
      <c r="G1205" s="45"/>
      <c r="H1205" s="16"/>
      <c r="I1205" s="16" t="s">
        <v>9485</v>
      </c>
      <c r="J1205" s="527" t="s">
        <v>9492</v>
      </c>
      <c r="K1205" s="49" t="s">
        <v>9493</v>
      </c>
      <c r="L1205" s="13" t="s">
        <v>6443</v>
      </c>
      <c r="M1205" s="13">
        <v>0</v>
      </c>
      <c r="N1205" s="14"/>
    </row>
    <row r="1206" ht="18.95" customHeight="1" spans="1:14">
      <c r="A1206" s="44"/>
      <c r="B1206" s="44"/>
      <c r="C1206" s="44"/>
      <c r="G1206" s="45"/>
      <c r="H1206" s="16" t="s">
        <v>466</v>
      </c>
      <c r="I1206" s="16" t="s">
        <v>9485</v>
      </c>
      <c r="J1206" s="527" t="s">
        <v>9485</v>
      </c>
      <c r="K1206" s="49" t="s">
        <v>9494</v>
      </c>
      <c r="L1206" s="13" t="s">
        <v>6443</v>
      </c>
      <c r="M1206" s="13">
        <v>3</v>
      </c>
      <c r="N1206" s="14"/>
    </row>
    <row r="1207" ht="18.95" customHeight="1" spans="1:14">
      <c r="A1207" s="44"/>
      <c r="B1207" s="44"/>
      <c r="C1207" s="44"/>
      <c r="G1207" s="45"/>
      <c r="H1207" s="16"/>
      <c r="I1207" s="528" t="s">
        <v>9495</v>
      </c>
      <c r="J1207" s="527" t="s">
        <v>9496</v>
      </c>
      <c r="K1207" s="49" t="s">
        <v>9497</v>
      </c>
      <c r="L1207" s="13" t="s">
        <v>6443</v>
      </c>
      <c r="M1207" s="13"/>
      <c r="N1207" s="14"/>
    </row>
    <row r="1208" ht="18.95" customHeight="1" spans="1:14">
      <c r="A1208" s="44"/>
      <c r="B1208" s="44"/>
      <c r="C1208" s="44"/>
      <c r="G1208" s="45"/>
      <c r="H1208" s="15" t="s">
        <v>9498</v>
      </c>
      <c r="I1208" s="33" t="s">
        <v>9499</v>
      </c>
      <c r="J1208" s="522" t="s">
        <v>9499</v>
      </c>
      <c r="K1208" s="33" t="s">
        <v>9500</v>
      </c>
      <c r="L1208" s="13" t="s">
        <v>6443</v>
      </c>
      <c r="M1208" s="13">
        <v>0</v>
      </c>
      <c r="N1208" s="14"/>
    </row>
    <row r="1209" ht="18.95" customHeight="1" spans="1:14">
      <c r="A1209" s="44"/>
      <c r="B1209" s="44"/>
      <c r="C1209" s="44"/>
      <c r="G1209" s="45"/>
      <c r="H1209" s="15" t="s">
        <v>68</v>
      </c>
      <c r="I1209" s="33" t="s">
        <v>9501</v>
      </c>
      <c r="J1209" s="522" t="s">
        <v>9501</v>
      </c>
      <c r="K1209" s="33" t="s">
        <v>6445</v>
      </c>
      <c r="L1209" s="13" t="s">
        <v>6443</v>
      </c>
      <c r="M1209" s="13">
        <v>0</v>
      </c>
      <c r="N1209" s="14"/>
    </row>
    <row r="1210" ht="18.95" customHeight="1" spans="1:14">
      <c r="A1210" s="44"/>
      <c r="B1210" s="44"/>
      <c r="C1210" s="44"/>
      <c r="G1210" s="45"/>
      <c r="H1210" s="15" t="s">
        <v>71</v>
      </c>
      <c r="I1210" s="33" t="s">
        <v>9502</v>
      </c>
      <c r="J1210" s="522" t="s">
        <v>9502</v>
      </c>
      <c r="K1210" s="33" t="s">
        <v>6698</v>
      </c>
      <c r="L1210" s="13" t="s">
        <v>6443</v>
      </c>
      <c r="M1210" s="13">
        <v>0</v>
      </c>
      <c r="N1210" s="14"/>
    </row>
    <row r="1211" ht="18.95" customHeight="1" spans="1:14">
      <c r="A1211" s="44"/>
      <c r="B1211" s="44"/>
      <c r="C1211" s="44"/>
      <c r="H1211" s="15" t="s">
        <v>6706</v>
      </c>
      <c r="I1211" s="33" t="s">
        <v>9503</v>
      </c>
      <c r="J1211" s="522" t="s">
        <v>9503</v>
      </c>
      <c r="K1211" s="33" t="s">
        <v>6708</v>
      </c>
      <c r="L1211" s="13" t="s">
        <v>6443</v>
      </c>
      <c r="M1211" s="13">
        <v>0</v>
      </c>
      <c r="N1211" s="14"/>
    </row>
    <row r="1212" ht="18.95" customHeight="1" spans="1:14">
      <c r="A1212" s="44"/>
      <c r="B1212" s="44"/>
      <c r="C1212" s="44"/>
      <c r="H1212" s="15" t="s">
        <v>6716</v>
      </c>
      <c r="I1212" s="33" t="s">
        <v>9504</v>
      </c>
      <c r="J1212" s="522" t="s">
        <v>9504</v>
      </c>
      <c r="K1212" s="33" t="s">
        <v>6718</v>
      </c>
      <c r="L1212" s="13" t="s">
        <v>6443</v>
      </c>
      <c r="M1212" s="13">
        <v>0</v>
      </c>
      <c r="N1212" s="14"/>
    </row>
    <row r="1213" ht="18.95" customHeight="1" spans="1:14">
      <c r="A1213" s="44"/>
      <c r="B1213" s="44"/>
      <c r="C1213" s="44"/>
      <c r="H1213" s="15" t="s">
        <v>76</v>
      </c>
      <c r="I1213" s="522" t="s">
        <v>9505</v>
      </c>
      <c r="J1213" s="522" t="s">
        <v>9505</v>
      </c>
      <c r="K1213" s="33" t="s">
        <v>6723</v>
      </c>
      <c r="L1213" s="13" t="s">
        <v>6443</v>
      </c>
      <c r="M1213" s="13">
        <v>0</v>
      </c>
      <c r="N1213" s="14"/>
    </row>
    <row r="1214" ht="18.95" customHeight="1" spans="1:14">
      <c r="A1214" s="44"/>
      <c r="B1214" s="44"/>
      <c r="C1214" s="44"/>
      <c r="H1214" s="15" t="s">
        <v>8723</v>
      </c>
      <c r="I1214" s="33" t="s">
        <v>9506</v>
      </c>
      <c r="J1214" s="522" t="s">
        <v>9506</v>
      </c>
      <c r="K1214" s="33" t="s">
        <v>8725</v>
      </c>
      <c r="L1214" s="13" t="s">
        <v>6443</v>
      </c>
      <c r="M1214" s="13">
        <v>0</v>
      </c>
      <c r="N1214" s="14"/>
    </row>
    <row r="1215" ht="18.95" customHeight="1" spans="1:14">
      <c r="A1215" s="44"/>
      <c r="B1215" s="44"/>
      <c r="C1215" s="44"/>
      <c r="H1215" s="15" t="s">
        <v>79</v>
      </c>
      <c r="I1215" s="33" t="s">
        <v>9507</v>
      </c>
      <c r="J1215" s="522" t="s">
        <v>9507</v>
      </c>
      <c r="K1215" s="33" t="s">
        <v>6735</v>
      </c>
      <c r="L1215" s="13" t="s">
        <v>6443</v>
      </c>
      <c r="M1215" s="13">
        <v>0</v>
      </c>
      <c r="N1215" s="14"/>
    </row>
    <row r="1216" ht="18.95" customHeight="1" spans="1:14">
      <c r="A1216" s="44"/>
      <c r="B1216" s="44"/>
      <c r="C1216" s="44"/>
      <c r="H1216" s="15" t="s">
        <v>84</v>
      </c>
      <c r="I1216" s="33" t="s">
        <v>9508</v>
      </c>
      <c r="J1216" s="522" t="s">
        <v>9508</v>
      </c>
      <c r="K1216" s="33" t="s">
        <v>6756</v>
      </c>
      <c r="L1216" s="13" t="s">
        <v>6443</v>
      </c>
      <c r="M1216" s="13">
        <v>0</v>
      </c>
      <c r="N1216" s="14"/>
    </row>
    <row r="1217" ht="18.95" customHeight="1" spans="1:14">
      <c r="A1217" s="44"/>
      <c r="B1217" s="44"/>
      <c r="C1217" s="44"/>
      <c r="H1217" s="15" t="s">
        <v>9509</v>
      </c>
      <c r="I1217" s="33" t="s">
        <v>9510</v>
      </c>
      <c r="J1217" s="522" t="s">
        <v>9510</v>
      </c>
      <c r="K1217" s="33" t="s">
        <v>1065</v>
      </c>
      <c r="L1217" s="13" t="s">
        <v>6443</v>
      </c>
      <c r="M1217" s="13">
        <v>0</v>
      </c>
      <c r="N1217" s="14"/>
    </row>
    <row r="1218" ht="18.95" customHeight="1" spans="1:14">
      <c r="A1218" s="44"/>
      <c r="B1218" s="44"/>
      <c r="C1218" s="44"/>
      <c r="H1218" s="15" t="s">
        <v>9511</v>
      </c>
      <c r="I1218" s="33" t="s">
        <v>1124</v>
      </c>
      <c r="J1218" s="522" t="s">
        <v>1124</v>
      </c>
      <c r="K1218" s="33" t="s">
        <v>6751</v>
      </c>
      <c r="L1218" s="13" t="s">
        <v>6443</v>
      </c>
      <c r="M1218" s="13">
        <v>6359</v>
      </c>
      <c r="N1218" s="14"/>
    </row>
    <row r="1219" ht="18.95" customHeight="1" spans="1:14">
      <c r="A1219" s="44"/>
      <c r="B1219" s="44"/>
      <c r="C1219" s="44"/>
      <c r="H1219" s="15" t="s">
        <v>9512</v>
      </c>
      <c r="I1219" s="33" t="s">
        <v>9513</v>
      </c>
      <c r="J1219" s="522" t="s">
        <v>9513</v>
      </c>
      <c r="K1219" s="33" t="s">
        <v>9514</v>
      </c>
      <c r="L1219" s="13" t="s">
        <v>6443</v>
      </c>
      <c r="M1219" s="13">
        <v>5998</v>
      </c>
      <c r="N1219" s="14"/>
    </row>
    <row r="1220" ht="18.95" customHeight="1" spans="1:14">
      <c r="A1220" s="44"/>
      <c r="B1220" s="44"/>
      <c r="C1220" s="44"/>
      <c r="H1220" s="15" t="s">
        <v>386</v>
      </c>
      <c r="I1220" s="33" t="s">
        <v>9515</v>
      </c>
      <c r="J1220" s="522" t="s">
        <v>9515</v>
      </c>
      <c r="K1220" s="33" t="s">
        <v>6453</v>
      </c>
      <c r="L1220" s="13" t="s">
        <v>6443</v>
      </c>
      <c r="M1220" s="13">
        <v>402</v>
      </c>
      <c r="N1220" s="55"/>
    </row>
    <row r="1221" ht="18.95" customHeight="1" spans="1:14">
      <c r="A1221" s="44"/>
      <c r="B1221" s="44"/>
      <c r="C1221" s="44"/>
      <c r="H1221" s="15" t="s">
        <v>387</v>
      </c>
      <c r="I1221" s="33" t="s">
        <v>9516</v>
      </c>
      <c r="J1221" s="522" t="s">
        <v>9516</v>
      </c>
      <c r="K1221" s="33" t="s">
        <v>6457</v>
      </c>
      <c r="L1221" s="13" t="s">
        <v>6443</v>
      </c>
      <c r="M1221" s="13">
        <v>965</v>
      </c>
      <c r="N1221" s="55"/>
    </row>
    <row r="1222" ht="18.95" customHeight="1" spans="1:14">
      <c r="A1222" s="44"/>
      <c r="B1222" s="44"/>
      <c r="C1222" s="44"/>
      <c r="H1222" s="15" t="s">
        <v>8679</v>
      </c>
      <c r="I1222" s="33" t="s">
        <v>9517</v>
      </c>
      <c r="J1222" s="522" t="s">
        <v>9517</v>
      </c>
      <c r="K1222" s="33" t="s">
        <v>6462</v>
      </c>
      <c r="L1222" s="13" t="s">
        <v>6443</v>
      </c>
      <c r="M1222" s="13">
        <v>0</v>
      </c>
      <c r="N1222" s="14"/>
    </row>
    <row r="1223" ht="18.95" customHeight="1" spans="3:14">
      <c r="C1223" s="44"/>
      <c r="H1223" s="15" t="s">
        <v>9518</v>
      </c>
      <c r="I1223" s="33" t="s">
        <v>9519</v>
      </c>
      <c r="J1223" s="522" t="s">
        <v>9519</v>
      </c>
      <c r="K1223" s="33" t="s">
        <v>9520</v>
      </c>
      <c r="L1223" s="13" t="s">
        <v>6443</v>
      </c>
      <c r="M1223" s="13">
        <v>0</v>
      </c>
      <c r="N1223" s="14"/>
    </row>
    <row r="1224" ht="18.95" customHeight="1" spans="8:14">
      <c r="H1224" s="15" t="s">
        <v>9521</v>
      </c>
      <c r="I1224" s="33" t="s">
        <v>9522</v>
      </c>
      <c r="J1224" s="522" t="s">
        <v>9522</v>
      </c>
      <c r="K1224" s="33" t="s">
        <v>9523</v>
      </c>
      <c r="L1224" s="13" t="s">
        <v>6443</v>
      </c>
      <c r="M1224" s="13">
        <v>0</v>
      </c>
      <c r="N1224" s="14"/>
    </row>
    <row r="1225" ht="18.95" customHeight="1" spans="8:14">
      <c r="H1225" s="15" t="s">
        <v>9524</v>
      </c>
      <c r="I1225" s="33" t="s">
        <v>9525</v>
      </c>
      <c r="J1225" s="522" t="s">
        <v>9525</v>
      </c>
      <c r="K1225" s="33" t="s">
        <v>9526</v>
      </c>
      <c r="L1225" s="13" t="s">
        <v>6443</v>
      </c>
      <c r="M1225" s="13">
        <v>1500</v>
      </c>
      <c r="N1225" s="14"/>
    </row>
    <row r="1226" ht="18.95" customHeight="1" spans="8:14">
      <c r="H1226" s="15" t="s">
        <v>9527</v>
      </c>
      <c r="I1226" s="33" t="s">
        <v>9528</v>
      </c>
      <c r="J1226" s="522" t="s">
        <v>9528</v>
      </c>
      <c r="K1226" s="33" t="s">
        <v>9529</v>
      </c>
      <c r="L1226" s="13" t="s">
        <v>6443</v>
      </c>
      <c r="M1226" s="13">
        <v>0</v>
      </c>
      <c r="N1226" s="14"/>
    </row>
    <row r="1227" ht="18.95" customHeight="1" spans="8:14">
      <c r="H1227" s="15" t="s">
        <v>9530</v>
      </c>
      <c r="I1227" s="33" t="s">
        <v>9531</v>
      </c>
      <c r="J1227" s="522" t="s">
        <v>9531</v>
      </c>
      <c r="K1227" s="33" t="s">
        <v>9532</v>
      </c>
      <c r="L1227" s="13" t="s">
        <v>6443</v>
      </c>
      <c r="M1227" s="13">
        <v>0</v>
      </c>
      <c r="N1227" s="14"/>
    </row>
    <row r="1228" ht="18.95" customHeight="1" spans="8:14">
      <c r="H1228" s="15" t="s">
        <v>9533</v>
      </c>
      <c r="I1228" s="33" t="s">
        <v>9534</v>
      </c>
      <c r="J1228" s="522" t="s">
        <v>9534</v>
      </c>
      <c r="K1228" s="33" t="s">
        <v>9535</v>
      </c>
      <c r="L1228" s="13" t="s">
        <v>6443</v>
      </c>
      <c r="M1228" s="13">
        <v>0</v>
      </c>
      <c r="N1228" s="14"/>
    </row>
    <row r="1229" ht="18.95" customHeight="1" spans="8:14">
      <c r="H1229" s="15" t="s">
        <v>9536</v>
      </c>
      <c r="I1229" s="33" t="s">
        <v>9537</v>
      </c>
      <c r="J1229" s="522" t="s">
        <v>9537</v>
      </c>
      <c r="K1229" s="33" t="s">
        <v>9538</v>
      </c>
      <c r="L1229" s="13" t="s">
        <v>6443</v>
      </c>
      <c r="M1229" s="13">
        <v>0</v>
      </c>
      <c r="N1229" s="14"/>
    </row>
    <row r="1230" ht="18.95" customHeight="1" spans="8:14">
      <c r="H1230" s="15" t="s">
        <v>502</v>
      </c>
      <c r="I1230" s="33" t="s">
        <v>9539</v>
      </c>
      <c r="J1230" s="522" t="s">
        <v>9539</v>
      </c>
      <c r="K1230" s="52" t="s">
        <v>9540</v>
      </c>
      <c r="L1230" s="13" t="s">
        <v>6443</v>
      </c>
      <c r="M1230" s="13">
        <v>956</v>
      </c>
      <c r="N1230" s="14"/>
    </row>
    <row r="1231" ht="18.95" customHeight="1" spans="8:14">
      <c r="H1231" s="15" t="s">
        <v>9541</v>
      </c>
      <c r="I1231" s="33" t="s">
        <v>9542</v>
      </c>
      <c r="J1231" s="522" t="s">
        <v>9542</v>
      </c>
      <c r="K1231" s="33" t="s">
        <v>9543</v>
      </c>
      <c r="L1231" s="13" t="s">
        <v>6443</v>
      </c>
      <c r="M1231" s="13">
        <v>0</v>
      </c>
      <c r="N1231" s="14"/>
    </row>
    <row r="1232" ht="18.95" customHeight="1" spans="8:14">
      <c r="H1232" s="15" t="s">
        <v>9544</v>
      </c>
      <c r="I1232" s="33" t="s">
        <v>9545</v>
      </c>
      <c r="J1232" s="522" t="s">
        <v>9545</v>
      </c>
      <c r="K1232" s="33" t="s">
        <v>9546</v>
      </c>
      <c r="L1232" s="13" t="s">
        <v>6443</v>
      </c>
      <c r="M1232" s="13">
        <v>0</v>
      </c>
      <c r="N1232" s="14"/>
    </row>
    <row r="1233" ht="18.95" customHeight="1" spans="8:14">
      <c r="H1233" s="15" t="s">
        <v>9547</v>
      </c>
      <c r="I1233" s="33" t="s">
        <v>9548</v>
      </c>
      <c r="J1233" s="522" t="s">
        <v>9548</v>
      </c>
      <c r="K1233" s="33" t="s">
        <v>9549</v>
      </c>
      <c r="L1233" s="13" t="s">
        <v>6443</v>
      </c>
      <c r="M1233" s="13">
        <v>0</v>
      </c>
      <c r="N1233" s="14"/>
    </row>
    <row r="1234" ht="18.95" customHeight="1" spans="8:14">
      <c r="H1234" s="15" t="s">
        <v>9550</v>
      </c>
      <c r="I1234" s="33" t="s">
        <v>9551</v>
      </c>
      <c r="J1234" s="522" t="s">
        <v>9551</v>
      </c>
      <c r="K1234" s="33" t="s">
        <v>9552</v>
      </c>
      <c r="L1234" s="13" t="s">
        <v>6443</v>
      </c>
      <c r="M1234" s="13">
        <v>0</v>
      </c>
      <c r="N1234" s="14"/>
    </row>
    <row r="1235" ht="18.95" customHeight="1" spans="8:14">
      <c r="H1235" s="15" t="s">
        <v>9553</v>
      </c>
      <c r="I1235" s="33" t="s">
        <v>9554</v>
      </c>
      <c r="J1235" s="522" t="s">
        <v>9554</v>
      </c>
      <c r="K1235" s="33" t="s">
        <v>9555</v>
      </c>
      <c r="L1235" s="13" t="s">
        <v>6443</v>
      </c>
      <c r="M1235" s="13">
        <v>0</v>
      </c>
      <c r="N1235" s="14"/>
    </row>
    <row r="1236" ht="18.95" customHeight="1" spans="8:14">
      <c r="H1236" s="15" t="s">
        <v>9556</v>
      </c>
      <c r="I1236" s="33" t="s">
        <v>9557</v>
      </c>
      <c r="J1236" s="522" t="s">
        <v>9557</v>
      </c>
      <c r="K1236" s="33" t="s">
        <v>9558</v>
      </c>
      <c r="L1236" s="13" t="s">
        <v>6443</v>
      </c>
      <c r="M1236" s="13">
        <v>0</v>
      </c>
      <c r="N1236" s="14"/>
    </row>
    <row r="1237" ht="18.95" customHeight="1" spans="8:14">
      <c r="H1237" s="15" t="s">
        <v>9559</v>
      </c>
      <c r="I1237" s="33" t="s">
        <v>9560</v>
      </c>
      <c r="J1237" s="522" t="s">
        <v>9560</v>
      </c>
      <c r="K1237" s="33" t="s">
        <v>9561</v>
      </c>
      <c r="L1237" s="13" t="s">
        <v>6443</v>
      </c>
      <c r="M1237" s="13">
        <v>1275</v>
      </c>
      <c r="N1237" s="14"/>
    </row>
    <row r="1238" ht="18.95" customHeight="1" spans="8:14">
      <c r="H1238" s="15" t="s">
        <v>388</v>
      </c>
      <c r="I1238" s="33" t="s">
        <v>9562</v>
      </c>
      <c r="J1238" s="522" t="s">
        <v>9562</v>
      </c>
      <c r="K1238" s="33" t="s">
        <v>6493</v>
      </c>
      <c r="L1238" s="13" t="s">
        <v>6443</v>
      </c>
      <c r="M1238" s="13">
        <v>0</v>
      </c>
      <c r="N1238" s="14"/>
    </row>
    <row r="1239" ht="18.95" customHeight="1" spans="8:14">
      <c r="H1239" s="15" t="s">
        <v>9563</v>
      </c>
      <c r="I1239" s="33" t="s">
        <v>9564</v>
      </c>
      <c r="J1239" s="522" t="s">
        <v>9564</v>
      </c>
      <c r="K1239" s="33" t="s">
        <v>9565</v>
      </c>
      <c r="L1239" s="13" t="s">
        <v>6443</v>
      </c>
      <c r="M1239" s="13">
        <v>900</v>
      </c>
      <c r="N1239" s="14"/>
    </row>
    <row r="1240" ht="18.95" customHeight="1" spans="8:14">
      <c r="H1240" s="15" t="s">
        <v>9566</v>
      </c>
      <c r="I1240" s="33" t="s">
        <v>9567</v>
      </c>
      <c r="J1240" s="522" t="s">
        <v>9567</v>
      </c>
      <c r="K1240" s="33" t="s">
        <v>9568</v>
      </c>
      <c r="L1240" s="13" t="s">
        <v>6443</v>
      </c>
      <c r="M1240" s="13">
        <v>0</v>
      </c>
      <c r="N1240" s="14"/>
    </row>
    <row r="1241" ht="18.95" customHeight="1" spans="8:14">
      <c r="H1241" s="15" t="s">
        <v>386</v>
      </c>
      <c r="I1241" s="33" t="s">
        <v>9569</v>
      </c>
      <c r="J1241" s="522" t="s">
        <v>9569</v>
      </c>
      <c r="K1241" s="33" t="s">
        <v>6453</v>
      </c>
      <c r="L1241" s="13" t="s">
        <v>6443</v>
      </c>
      <c r="M1241" s="13">
        <v>0</v>
      </c>
      <c r="N1241" s="14"/>
    </row>
    <row r="1242" ht="18.95" customHeight="1" spans="8:14">
      <c r="H1242" s="15" t="s">
        <v>387</v>
      </c>
      <c r="I1242" s="33" t="s">
        <v>9570</v>
      </c>
      <c r="J1242" s="522" t="s">
        <v>9570</v>
      </c>
      <c r="K1242" s="33" t="s">
        <v>6457</v>
      </c>
      <c r="L1242" s="13" t="s">
        <v>6443</v>
      </c>
      <c r="M1242" s="13">
        <v>0</v>
      </c>
      <c r="N1242" s="14"/>
    </row>
    <row r="1243" ht="18.95" customHeight="1" spans="8:14">
      <c r="H1243" s="15" t="s">
        <v>8679</v>
      </c>
      <c r="I1243" s="33" t="s">
        <v>9571</v>
      </c>
      <c r="J1243" s="522" t="s">
        <v>9571</v>
      </c>
      <c r="K1243" s="33" t="s">
        <v>6462</v>
      </c>
      <c r="L1243" s="13" t="s">
        <v>6443</v>
      </c>
      <c r="M1243" s="13">
        <v>0</v>
      </c>
      <c r="N1243" s="14"/>
    </row>
    <row r="1244" ht="18.95" customHeight="1" spans="8:14">
      <c r="H1244" s="15" t="s">
        <v>9572</v>
      </c>
      <c r="I1244" s="33" t="s">
        <v>9573</v>
      </c>
      <c r="J1244" s="522" t="s">
        <v>9573</v>
      </c>
      <c r="K1244" s="33" t="s">
        <v>9574</v>
      </c>
      <c r="L1244" s="13" t="s">
        <v>6443</v>
      </c>
      <c r="M1244" s="13">
        <v>0</v>
      </c>
      <c r="N1244" s="14"/>
    </row>
    <row r="1245" ht="18.95" customHeight="1" spans="8:14">
      <c r="H1245" s="15" t="s">
        <v>9575</v>
      </c>
      <c r="I1245" s="33" t="s">
        <v>9576</v>
      </c>
      <c r="J1245" s="522" t="s">
        <v>9576</v>
      </c>
      <c r="K1245" s="33" t="s">
        <v>9577</v>
      </c>
      <c r="L1245" s="13" t="s">
        <v>6443</v>
      </c>
      <c r="M1245" s="13">
        <v>0</v>
      </c>
      <c r="N1245" s="14"/>
    </row>
    <row r="1246" ht="18.95" customHeight="1" spans="8:14">
      <c r="H1246" s="15" t="s">
        <v>9578</v>
      </c>
      <c r="I1246" s="33" t="s">
        <v>9579</v>
      </c>
      <c r="J1246" s="522" t="s">
        <v>9579</v>
      </c>
      <c r="K1246" s="33" t="s">
        <v>9580</v>
      </c>
      <c r="L1246" s="13" t="s">
        <v>6443</v>
      </c>
      <c r="M1246" s="13">
        <v>0</v>
      </c>
      <c r="N1246" s="14"/>
    </row>
    <row r="1247" ht="18.95" customHeight="1" spans="8:14">
      <c r="H1247" s="15" t="s">
        <v>9581</v>
      </c>
      <c r="I1247" s="33" t="s">
        <v>9582</v>
      </c>
      <c r="J1247" s="522" t="s">
        <v>9582</v>
      </c>
      <c r="K1247" s="33" t="s">
        <v>9583</v>
      </c>
      <c r="L1247" s="13" t="s">
        <v>6443</v>
      </c>
      <c r="M1247" s="13">
        <v>0</v>
      </c>
      <c r="N1247" s="14"/>
    </row>
    <row r="1248" ht="18.75" customHeight="1" spans="8:14">
      <c r="H1248" s="15" t="s">
        <v>9584</v>
      </c>
      <c r="I1248" s="33" t="s">
        <v>9585</v>
      </c>
      <c r="J1248" s="522" t="s">
        <v>9585</v>
      </c>
      <c r="K1248" s="33" t="s">
        <v>9586</v>
      </c>
      <c r="L1248" s="13" t="s">
        <v>6443</v>
      </c>
      <c r="M1248" s="13">
        <v>0</v>
      </c>
      <c r="N1248" s="14"/>
    </row>
    <row r="1249" ht="18.95" customHeight="1" spans="8:14">
      <c r="H1249" s="15" t="s">
        <v>9587</v>
      </c>
      <c r="I1249" s="33" t="s">
        <v>9588</v>
      </c>
      <c r="J1249" s="522" t="s">
        <v>9588</v>
      </c>
      <c r="K1249" s="33" t="s">
        <v>9589</v>
      </c>
      <c r="L1249" s="13" t="s">
        <v>6443</v>
      </c>
      <c r="M1249" s="13">
        <v>0</v>
      </c>
      <c r="N1249" s="14"/>
    </row>
    <row r="1250" ht="18.95" customHeight="1" spans="8:14">
      <c r="H1250" s="15" t="s">
        <v>9590</v>
      </c>
      <c r="I1250" s="33" t="s">
        <v>9591</v>
      </c>
      <c r="J1250" s="522" t="s">
        <v>9591</v>
      </c>
      <c r="K1250" s="33" t="s">
        <v>9592</v>
      </c>
      <c r="L1250" s="13" t="s">
        <v>6443</v>
      </c>
      <c r="M1250" s="13">
        <v>0</v>
      </c>
      <c r="N1250" s="14"/>
    </row>
    <row r="1251" ht="18.75" customHeight="1" spans="8:14">
      <c r="H1251" s="15" t="s">
        <v>9593</v>
      </c>
      <c r="I1251" s="33" t="s">
        <v>9594</v>
      </c>
      <c r="J1251" s="522" t="s">
        <v>9594</v>
      </c>
      <c r="K1251" s="33" t="s">
        <v>9595</v>
      </c>
      <c r="L1251" s="13" t="s">
        <v>6443</v>
      </c>
      <c r="M1251" s="13">
        <v>0</v>
      </c>
      <c r="N1251" s="14"/>
    </row>
    <row r="1252" ht="18.95" customHeight="1" spans="8:14">
      <c r="H1252" s="15" t="s">
        <v>9596</v>
      </c>
      <c r="I1252" s="33" t="s">
        <v>9597</v>
      </c>
      <c r="J1252" s="522" t="s">
        <v>9597</v>
      </c>
      <c r="K1252" s="33" t="s">
        <v>9598</v>
      </c>
      <c r="L1252" s="13" t="s">
        <v>6443</v>
      </c>
      <c r="M1252" s="13">
        <v>0</v>
      </c>
      <c r="N1252" s="14"/>
    </row>
    <row r="1253" ht="18.95" customHeight="1" spans="8:14">
      <c r="H1253" s="15" t="s">
        <v>9599</v>
      </c>
      <c r="I1253" s="33" t="s">
        <v>9600</v>
      </c>
      <c r="J1253" s="522" t="s">
        <v>9600</v>
      </c>
      <c r="K1253" s="33" t="s">
        <v>9601</v>
      </c>
      <c r="L1253" s="13" t="s">
        <v>6443</v>
      </c>
      <c r="M1253" s="13">
        <v>0</v>
      </c>
      <c r="N1253" s="14"/>
    </row>
    <row r="1254" ht="18.95" customHeight="1" spans="8:14">
      <c r="H1254" s="15" t="s">
        <v>9602</v>
      </c>
      <c r="I1254" s="33" t="s">
        <v>9603</v>
      </c>
      <c r="J1254" s="522" t="s">
        <v>9603</v>
      </c>
      <c r="K1254" s="33" t="s">
        <v>9604</v>
      </c>
      <c r="L1254" s="13" t="s">
        <v>6443</v>
      </c>
      <c r="M1254" s="13">
        <v>0</v>
      </c>
      <c r="N1254" s="14"/>
    </row>
    <row r="1255" ht="18.95" customHeight="1" spans="8:14">
      <c r="H1255" s="15" t="s">
        <v>9605</v>
      </c>
      <c r="I1255" s="33" t="s">
        <v>9606</v>
      </c>
      <c r="J1255" s="522" t="s">
        <v>9606</v>
      </c>
      <c r="K1255" s="33" t="s">
        <v>9607</v>
      </c>
      <c r="L1255" s="13" t="s">
        <v>6443</v>
      </c>
      <c r="M1255" s="13">
        <v>0</v>
      </c>
      <c r="N1255" s="14"/>
    </row>
    <row r="1256" ht="18.95" customHeight="1" spans="8:14">
      <c r="H1256" s="15" t="s">
        <v>9608</v>
      </c>
      <c r="I1256" s="33" t="s">
        <v>9609</v>
      </c>
      <c r="J1256" s="522" t="s">
        <v>9609</v>
      </c>
      <c r="K1256" s="33" t="s">
        <v>9610</v>
      </c>
      <c r="L1256" s="13" t="s">
        <v>6443</v>
      </c>
      <c r="M1256" s="13">
        <v>0</v>
      </c>
      <c r="N1256" s="14"/>
    </row>
    <row r="1257" ht="18.95" customHeight="1" spans="8:14">
      <c r="H1257" s="15" t="s">
        <v>9611</v>
      </c>
      <c r="I1257" s="33" t="s">
        <v>9612</v>
      </c>
      <c r="J1257" s="522" t="s">
        <v>9612</v>
      </c>
      <c r="K1257" s="33" t="s">
        <v>9613</v>
      </c>
      <c r="L1257" s="13" t="s">
        <v>6443</v>
      </c>
      <c r="M1257" s="13">
        <v>0</v>
      </c>
      <c r="N1257" s="14"/>
    </row>
    <row r="1258" ht="18.95" customHeight="1" spans="8:14">
      <c r="H1258" s="15" t="s">
        <v>388</v>
      </c>
      <c r="I1258" s="33" t="s">
        <v>9614</v>
      </c>
      <c r="J1258" s="522" t="s">
        <v>9614</v>
      </c>
      <c r="K1258" s="33" t="s">
        <v>6493</v>
      </c>
      <c r="L1258" s="13" t="s">
        <v>6443</v>
      </c>
      <c r="M1258" s="13">
        <v>0</v>
      </c>
      <c r="N1258" s="14"/>
    </row>
    <row r="1259" ht="18.95" customHeight="1" spans="8:14">
      <c r="H1259" s="15" t="s">
        <v>9615</v>
      </c>
      <c r="I1259" s="33" t="s">
        <v>9616</v>
      </c>
      <c r="J1259" s="522" t="s">
        <v>9616</v>
      </c>
      <c r="K1259" s="33" t="s">
        <v>9617</v>
      </c>
      <c r="L1259" s="13" t="s">
        <v>6443</v>
      </c>
      <c r="M1259" s="13">
        <v>0</v>
      </c>
      <c r="N1259" s="14"/>
    </row>
    <row r="1260" ht="18.95" customHeight="1" spans="8:14">
      <c r="H1260" s="15" t="s">
        <v>9618</v>
      </c>
      <c r="I1260" s="33" t="s">
        <v>9619</v>
      </c>
      <c r="J1260" s="522" t="s">
        <v>9619</v>
      </c>
      <c r="K1260" s="33" t="s">
        <v>9620</v>
      </c>
      <c r="L1260" s="13" t="s">
        <v>6443</v>
      </c>
      <c r="M1260" s="13">
        <v>137</v>
      </c>
      <c r="N1260" s="14"/>
    </row>
    <row r="1261" ht="18.95" customHeight="1" spans="8:14">
      <c r="H1261" s="15" t="s">
        <v>386</v>
      </c>
      <c r="I1261" s="33" t="s">
        <v>9621</v>
      </c>
      <c r="J1261" s="522" t="s">
        <v>9621</v>
      </c>
      <c r="K1261" s="33" t="s">
        <v>6453</v>
      </c>
      <c r="L1261" s="13" t="s">
        <v>6443</v>
      </c>
      <c r="M1261" s="13">
        <v>0</v>
      </c>
      <c r="N1261" s="14"/>
    </row>
    <row r="1262" ht="18.95" customHeight="1" spans="8:14">
      <c r="H1262" s="15" t="s">
        <v>387</v>
      </c>
      <c r="I1262" s="33" t="s">
        <v>9622</v>
      </c>
      <c r="J1262" s="522" t="s">
        <v>9622</v>
      </c>
      <c r="K1262" s="33" t="s">
        <v>6457</v>
      </c>
      <c r="L1262" s="13" t="s">
        <v>6443</v>
      </c>
      <c r="M1262" s="13">
        <v>0</v>
      </c>
      <c r="N1262" s="14"/>
    </row>
    <row r="1263" ht="18.95" customHeight="1" spans="8:14">
      <c r="H1263" s="15" t="s">
        <v>8679</v>
      </c>
      <c r="I1263" s="33" t="s">
        <v>9623</v>
      </c>
      <c r="J1263" s="522" t="s">
        <v>9623</v>
      </c>
      <c r="K1263" s="33" t="s">
        <v>6462</v>
      </c>
      <c r="L1263" s="13" t="s">
        <v>6443</v>
      </c>
      <c r="M1263" s="13">
        <v>0</v>
      </c>
      <c r="N1263" s="14"/>
    </row>
    <row r="1264" ht="18.95" customHeight="1" spans="8:14">
      <c r="H1264" s="15" t="s">
        <v>9624</v>
      </c>
      <c r="I1264" s="33" t="s">
        <v>9625</v>
      </c>
      <c r="J1264" s="522" t="s">
        <v>9625</v>
      </c>
      <c r="K1264" s="33" t="s">
        <v>9626</v>
      </c>
      <c r="L1264" s="13" t="s">
        <v>6443</v>
      </c>
      <c r="M1264" s="13">
        <v>0</v>
      </c>
      <c r="N1264" s="14"/>
    </row>
    <row r="1265" ht="18.95" customHeight="1" spans="8:14">
      <c r="H1265" s="15" t="s">
        <v>9627</v>
      </c>
      <c r="I1265" s="33" t="s">
        <v>9628</v>
      </c>
      <c r="J1265" s="522" t="s">
        <v>9628</v>
      </c>
      <c r="K1265" s="33" t="s">
        <v>9629</v>
      </c>
      <c r="L1265" s="13" t="s">
        <v>6443</v>
      </c>
      <c r="M1265" s="13">
        <v>0</v>
      </c>
      <c r="N1265" s="14"/>
    </row>
    <row r="1266" ht="18.95" customHeight="1" spans="8:14">
      <c r="H1266" s="15" t="s">
        <v>9630</v>
      </c>
      <c r="I1266" s="33" t="s">
        <v>9631</v>
      </c>
      <c r="J1266" s="522" t="s">
        <v>9631</v>
      </c>
      <c r="K1266" s="33" t="s">
        <v>9632</v>
      </c>
      <c r="L1266" s="13" t="s">
        <v>6443</v>
      </c>
      <c r="M1266" s="13">
        <v>0</v>
      </c>
      <c r="N1266" s="14"/>
    </row>
    <row r="1267" ht="18.95" customHeight="1" spans="8:14">
      <c r="H1267" s="15" t="s">
        <v>388</v>
      </c>
      <c r="I1267" s="33" t="s">
        <v>9633</v>
      </c>
      <c r="J1267" s="522" t="s">
        <v>9633</v>
      </c>
      <c r="K1267" s="33" t="s">
        <v>6493</v>
      </c>
      <c r="L1267" s="13" t="s">
        <v>6443</v>
      </c>
      <c r="M1267" s="13">
        <v>0</v>
      </c>
      <c r="N1267" s="14"/>
    </row>
    <row r="1268" ht="18.95" customHeight="1" spans="8:14">
      <c r="H1268" s="15" t="s">
        <v>9634</v>
      </c>
      <c r="I1268" s="33" t="s">
        <v>9635</v>
      </c>
      <c r="J1268" s="522" t="s">
        <v>9635</v>
      </c>
      <c r="K1268" s="33" t="s">
        <v>9636</v>
      </c>
      <c r="L1268" s="13" t="s">
        <v>6443</v>
      </c>
      <c r="M1268" s="13">
        <v>137</v>
      </c>
      <c r="N1268" s="14"/>
    </row>
    <row r="1269" ht="18.95" customHeight="1" spans="8:14">
      <c r="H1269" s="15" t="s">
        <v>497</v>
      </c>
      <c r="I1269" s="33" t="s">
        <v>9637</v>
      </c>
      <c r="J1269" s="522" t="s">
        <v>9637</v>
      </c>
      <c r="K1269" s="33" t="s">
        <v>9638</v>
      </c>
      <c r="L1269" s="13" t="s">
        <v>6443</v>
      </c>
      <c r="M1269" s="13">
        <v>105</v>
      </c>
      <c r="N1269" s="14"/>
    </row>
    <row r="1270" ht="18.95" customHeight="1" spans="8:14">
      <c r="H1270" s="15" t="s">
        <v>386</v>
      </c>
      <c r="I1270" s="33" t="s">
        <v>9639</v>
      </c>
      <c r="J1270" s="522" t="s">
        <v>9639</v>
      </c>
      <c r="K1270" s="33" t="s">
        <v>6453</v>
      </c>
      <c r="L1270" s="13" t="s">
        <v>6443</v>
      </c>
      <c r="M1270" s="13">
        <v>36</v>
      </c>
      <c r="N1270" s="14"/>
    </row>
    <row r="1271" ht="18.95" customHeight="1" spans="8:14">
      <c r="H1271" s="15" t="s">
        <v>387</v>
      </c>
      <c r="I1271" s="33" t="s">
        <v>9640</v>
      </c>
      <c r="J1271" s="522" t="s">
        <v>9640</v>
      </c>
      <c r="K1271" s="33" t="s">
        <v>6457</v>
      </c>
      <c r="L1271" s="13" t="s">
        <v>6443</v>
      </c>
      <c r="M1271" s="13">
        <v>6</v>
      </c>
      <c r="N1271" s="14"/>
    </row>
    <row r="1272" ht="18.95" customHeight="1" spans="8:14">
      <c r="H1272" s="15" t="s">
        <v>8679</v>
      </c>
      <c r="I1272" s="33" t="s">
        <v>9641</v>
      </c>
      <c r="J1272" s="522" t="s">
        <v>9641</v>
      </c>
      <c r="K1272" s="33" t="s">
        <v>6462</v>
      </c>
      <c r="L1272" s="13" t="s">
        <v>6443</v>
      </c>
      <c r="M1272" s="13">
        <v>0</v>
      </c>
      <c r="N1272" s="14"/>
    </row>
    <row r="1273" ht="18.95" customHeight="1" spans="8:14">
      <c r="H1273" s="15" t="s">
        <v>9642</v>
      </c>
      <c r="I1273" s="33" t="s">
        <v>9643</v>
      </c>
      <c r="J1273" s="522" t="s">
        <v>9643</v>
      </c>
      <c r="K1273" s="33" t="s">
        <v>9644</v>
      </c>
      <c r="L1273" s="13" t="s">
        <v>6443</v>
      </c>
      <c r="M1273" s="13"/>
      <c r="N1273" s="14"/>
    </row>
    <row r="1274" ht="18.95" customHeight="1" spans="8:14">
      <c r="H1274" s="15" t="s">
        <v>498</v>
      </c>
      <c r="I1274" s="33" t="s">
        <v>9645</v>
      </c>
      <c r="J1274" s="522" t="s">
        <v>9645</v>
      </c>
      <c r="K1274" s="33" t="s">
        <v>9646</v>
      </c>
      <c r="L1274" s="13" t="s">
        <v>6443</v>
      </c>
      <c r="M1274" s="13"/>
      <c r="N1274" s="14"/>
    </row>
    <row r="1275" ht="18.95" customHeight="1" spans="8:14">
      <c r="H1275" s="15" t="s">
        <v>9647</v>
      </c>
      <c r="I1275" s="33" t="s">
        <v>9648</v>
      </c>
      <c r="J1275" s="522" t="s">
        <v>9648</v>
      </c>
      <c r="K1275" s="33" t="s">
        <v>9649</v>
      </c>
      <c r="L1275" s="13" t="s">
        <v>6443</v>
      </c>
      <c r="M1275" s="13">
        <v>0</v>
      </c>
      <c r="N1275" s="14"/>
    </row>
    <row r="1276" ht="18.95" customHeight="1" spans="8:14">
      <c r="H1276" s="15" t="s">
        <v>499</v>
      </c>
      <c r="I1276" s="33" t="s">
        <v>9650</v>
      </c>
      <c r="J1276" s="522" t="s">
        <v>9650</v>
      </c>
      <c r="K1276" s="33" t="s">
        <v>9651</v>
      </c>
      <c r="L1276" s="13" t="s">
        <v>6443</v>
      </c>
      <c r="M1276" s="13">
        <v>0</v>
      </c>
      <c r="N1276" s="14"/>
    </row>
    <row r="1277" ht="18.95" customHeight="1" spans="8:14">
      <c r="H1277" s="15" t="s">
        <v>9652</v>
      </c>
      <c r="I1277" s="33" t="s">
        <v>9653</v>
      </c>
      <c r="J1277" s="522" t="s">
        <v>9653</v>
      </c>
      <c r="K1277" s="33" t="s">
        <v>9654</v>
      </c>
      <c r="L1277" s="13" t="s">
        <v>6443</v>
      </c>
      <c r="M1277" s="13"/>
      <c r="N1277" s="14"/>
    </row>
    <row r="1278" ht="18.95" customHeight="1" spans="8:14">
      <c r="H1278" s="15" t="s">
        <v>9655</v>
      </c>
      <c r="I1278" s="33" t="s">
        <v>9656</v>
      </c>
      <c r="J1278" s="522" t="s">
        <v>9656</v>
      </c>
      <c r="K1278" s="33" t="s">
        <v>9657</v>
      </c>
      <c r="L1278" s="13" t="s">
        <v>6443</v>
      </c>
      <c r="M1278" s="13"/>
      <c r="N1278" s="14"/>
    </row>
    <row r="1279" ht="18.95" customHeight="1" spans="8:14">
      <c r="H1279" s="15" t="s">
        <v>9658</v>
      </c>
      <c r="I1279" s="33" t="s">
        <v>9659</v>
      </c>
      <c r="J1279" s="522" t="s">
        <v>9659</v>
      </c>
      <c r="K1279" s="33" t="s">
        <v>9660</v>
      </c>
      <c r="L1279" s="13" t="s">
        <v>6443</v>
      </c>
      <c r="M1279" s="13"/>
      <c r="N1279" s="14"/>
    </row>
    <row r="1280" ht="18.95" customHeight="1" spans="8:14">
      <c r="H1280" s="15" t="s">
        <v>500</v>
      </c>
      <c r="I1280" s="522" t="s">
        <v>9661</v>
      </c>
      <c r="J1280" s="522" t="s">
        <v>9661</v>
      </c>
      <c r="K1280" s="33" t="s">
        <v>9662</v>
      </c>
      <c r="L1280" s="13" t="s">
        <v>6443</v>
      </c>
      <c r="M1280" s="13">
        <v>0</v>
      </c>
      <c r="N1280" s="14"/>
    </row>
    <row r="1281" ht="18.95" customHeight="1" spans="8:14">
      <c r="H1281" s="15" t="s">
        <v>9663</v>
      </c>
      <c r="I1281" s="522" t="s">
        <v>9664</v>
      </c>
      <c r="J1281" s="522" t="s">
        <v>9664</v>
      </c>
      <c r="K1281" s="33" t="s">
        <v>9665</v>
      </c>
      <c r="L1281" s="13" t="s">
        <v>6443</v>
      </c>
      <c r="M1281" s="13">
        <v>0</v>
      </c>
      <c r="N1281" s="14"/>
    </row>
    <row r="1282" ht="18.95" customHeight="1" spans="8:14">
      <c r="H1282" s="15" t="s">
        <v>474</v>
      </c>
      <c r="I1282" s="522" t="s">
        <v>9666</v>
      </c>
      <c r="J1282" s="522" t="s">
        <v>9666</v>
      </c>
      <c r="K1282" s="33" t="s">
        <v>9667</v>
      </c>
      <c r="L1282" s="13" t="s">
        <v>6443</v>
      </c>
      <c r="M1282" s="13">
        <v>119</v>
      </c>
      <c r="N1282" s="14"/>
    </row>
    <row r="1283" ht="18.95" customHeight="1" spans="8:14">
      <c r="H1283" s="15" t="s">
        <v>386</v>
      </c>
      <c r="I1283" s="522" t="s">
        <v>9668</v>
      </c>
      <c r="J1283" s="522" t="s">
        <v>9668</v>
      </c>
      <c r="K1283" s="33" t="s">
        <v>6453</v>
      </c>
      <c r="L1283" s="13" t="s">
        <v>6443</v>
      </c>
      <c r="M1283" s="13">
        <v>0</v>
      </c>
      <c r="N1283" s="14"/>
    </row>
    <row r="1284" ht="18.95" customHeight="1" spans="8:14">
      <c r="H1284" s="15" t="s">
        <v>387</v>
      </c>
      <c r="I1284" s="522" t="s">
        <v>9669</v>
      </c>
      <c r="J1284" s="522" t="s">
        <v>9669</v>
      </c>
      <c r="K1284" s="33" t="s">
        <v>6457</v>
      </c>
      <c r="L1284" s="13" t="s">
        <v>6443</v>
      </c>
      <c r="M1284" s="13">
        <v>0</v>
      </c>
      <c r="N1284" s="14"/>
    </row>
    <row r="1285" ht="18.95" customHeight="1" spans="8:14">
      <c r="H1285" s="15" t="s">
        <v>8679</v>
      </c>
      <c r="I1285" s="522" t="s">
        <v>9670</v>
      </c>
      <c r="J1285" s="522" t="s">
        <v>9670</v>
      </c>
      <c r="K1285" s="33" t="s">
        <v>6462</v>
      </c>
      <c r="L1285" s="13" t="s">
        <v>6443</v>
      </c>
      <c r="M1285" s="13">
        <v>0</v>
      </c>
      <c r="N1285" s="14"/>
    </row>
    <row r="1286" ht="18.95" customHeight="1" spans="8:14">
      <c r="H1286" s="15" t="s">
        <v>9671</v>
      </c>
      <c r="I1286" s="522" t="s">
        <v>9672</v>
      </c>
      <c r="J1286" s="522" t="s">
        <v>9672</v>
      </c>
      <c r="K1286" s="33" t="s">
        <v>9673</v>
      </c>
      <c r="L1286" s="13" t="s">
        <v>6443</v>
      </c>
      <c r="M1286" s="13">
        <v>0</v>
      </c>
      <c r="N1286" s="14"/>
    </row>
    <row r="1287" ht="18.95" customHeight="1" spans="8:14">
      <c r="H1287" s="15" t="s">
        <v>9674</v>
      </c>
      <c r="I1287" s="522" t="s">
        <v>9675</v>
      </c>
      <c r="J1287" s="522" t="s">
        <v>9675</v>
      </c>
      <c r="K1287" s="33" t="s">
        <v>9676</v>
      </c>
      <c r="L1287" s="13" t="s">
        <v>6443</v>
      </c>
      <c r="M1287" s="13">
        <v>0</v>
      </c>
      <c r="N1287" s="14"/>
    </row>
    <row r="1288" ht="18.95" customHeight="1" spans="8:14">
      <c r="H1288" s="15" t="s">
        <v>9677</v>
      </c>
      <c r="I1288" s="522" t="s">
        <v>9678</v>
      </c>
      <c r="J1288" s="522" t="s">
        <v>9678</v>
      </c>
      <c r="K1288" s="33" t="s">
        <v>9679</v>
      </c>
      <c r="L1288" s="13" t="s">
        <v>6443</v>
      </c>
      <c r="M1288" s="13">
        <v>0</v>
      </c>
      <c r="N1288" s="14"/>
    </row>
    <row r="1289" ht="18.95" customHeight="1" spans="8:14">
      <c r="H1289" s="15" t="s">
        <v>9680</v>
      </c>
      <c r="I1289" s="522" t="s">
        <v>9681</v>
      </c>
      <c r="J1289" s="522" t="s">
        <v>9681</v>
      </c>
      <c r="K1289" s="33" t="s">
        <v>9682</v>
      </c>
      <c r="L1289" s="13" t="s">
        <v>6443</v>
      </c>
      <c r="M1289" s="13">
        <v>0</v>
      </c>
      <c r="N1289" s="56"/>
    </row>
    <row r="1290" ht="18.95" customHeight="1" spans="8:14">
      <c r="H1290" s="15" t="s">
        <v>9683</v>
      </c>
      <c r="I1290" s="33" t="s">
        <v>9684</v>
      </c>
      <c r="J1290" s="522" t="s">
        <v>9684</v>
      </c>
      <c r="K1290" s="33" t="s">
        <v>9685</v>
      </c>
      <c r="L1290" s="13" t="s">
        <v>6443</v>
      </c>
      <c r="M1290" s="13">
        <v>0</v>
      </c>
      <c r="N1290" s="16"/>
    </row>
    <row r="1291" ht="18.95" customHeight="1" spans="8:14">
      <c r="H1291" s="15" t="s">
        <v>475</v>
      </c>
      <c r="I1291" s="33" t="s">
        <v>9686</v>
      </c>
      <c r="J1291" s="522" t="s">
        <v>9686</v>
      </c>
      <c r="K1291" s="33" t="s">
        <v>9687</v>
      </c>
      <c r="L1291" s="13" t="s">
        <v>6443</v>
      </c>
      <c r="M1291" s="13">
        <v>119</v>
      </c>
      <c r="N1291" s="16"/>
    </row>
    <row r="1292" ht="18.95" customHeight="1" spans="8:14">
      <c r="H1292" s="15" t="s">
        <v>9688</v>
      </c>
      <c r="I1292" s="33" t="s">
        <v>9689</v>
      </c>
      <c r="J1292" s="522" t="s">
        <v>9689</v>
      </c>
      <c r="K1292" s="33" t="s">
        <v>9690</v>
      </c>
      <c r="L1292" s="13" t="s">
        <v>6443</v>
      </c>
      <c r="M1292" s="13">
        <v>0</v>
      </c>
      <c r="N1292" s="16"/>
    </row>
    <row r="1293" ht="18.95" customHeight="1" spans="8:14">
      <c r="H1293" s="15" t="s">
        <v>476</v>
      </c>
      <c r="I1293" s="33" t="s">
        <v>9691</v>
      </c>
      <c r="J1293" s="522" t="s">
        <v>9691</v>
      </c>
      <c r="K1293" s="33" t="s">
        <v>9692</v>
      </c>
      <c r="L1293" s="13" t="s">
        <v>6443</v>
      </c>
      <c r="M1293" s="13">
        <v>0</v>
      </c>
      <c r="N1293" s="16"/>
    </row>
    <row r="1294" ht="18.95" customHeight="1" spans="8:14">
      <c r="H1294" s="15" t="s">
        <v>9693</v>
      </c>
      <c r="I1294" s="33" t="s">
        <v>9694</v>
      </c>
      <c r="J1294" s="522" t="s">
        <v>9694</v>
      </c>
      <c r="K1294" s="33" t="s">
        <v>9695</v>
      </c>
      <c r="L1294" s="13" t="s">
        <v>6443</v>
      </c>
      <c r="M1294" s="13">
        <v>0</v>
      </c>
      <c r="N1294" s="16"/>
    </row>
    <row r="1295" ht="18.95" customHeight="1" spans="8:14">
      <c r="H1295" s="15" t="s">
        <v>9696</v>
      </c>
      <c r="I1295" s="33" t="s">
        <v>9697</v>
      </c>
      <c r="J1295" s="522" t="s">
        <v>9697</v>
      </c>
      <c r="K1295" s="33" t="s">
        <v>9698</v>
      </c>
      <c r="L1295" s="13" t="s">
        <v>6443</v>
      </c>
      <c r="M1295" s="13">
        <v>0</v>
      </c>
      <c r="N1295" s="16"/>
    </row>
    <row r="1296" ht="18.95" customHeight="1" spans="8:14">
      <c r="H1296" s="15" t="s">
        <v>9699</v>
      </c>
      <c r="I1296" s="33" t="s">
        <v>9700</v>
      </c>
      <c r="J1296" s="522" t="s">
        <v>9700</v>
      </c>
      <c r="K1296" s="33" t="s">
        <v>9701</v>
      </c>
      <c r="L1296" s="13" t="s">
        <v>6443</v>
      </c>
      <c r="M1296" s="13">
        <v>0</v>
      </c>
      <c r="N1296" s="16"/>
    </row>
    <row r="1297" ht="18.95" customHeight="1" spans="8:14">
      <c r="H1297" s="15" t="s">
        <v>477</v>
      </c>
      <c r="I1297" s="33" t="s">
        <v>9702</v>
      </c>
      <c r="J1297" s="522" t="s">
        <v>9702</v>
      </c>
      <c r="K1297" s="33" t="s">
        <v>9703</v>
      </c>
      <c r="L1297" s="13" t="s">
        <v>6443</v>
      </c>
      <c r="M1297" s="13">
        <v>0</v>
      </c>
      <c r="N1297" s="16"/>
    </row>
    <row r="1298" ht="18.95" customHeight="1" spans="8:14">
      <c r="H1298" s="15" t="s">
        <v>9704</v>
      </c>
      <c r="I1298" s="33" t="s">
        <v>9705</v>
      </c>
      <c r="J1298" s="522" t="s">
        <v>9705</v>
      </c>
      <c r="K1298" s="33" t="s">
        <v>9706</v>
      </c>
      <c r="L1298" s="13" t="s">
        <v>6443</v>
      </c>
      <c r="M1298" s="13">
        <v>0</v>
      </c>
      <c r="N1298" s="16"/>
    </row>
    <row r="1299" ht="18.95" customHeight="1" spans="8:14">
      <c r="H1299" s="15" t="s">
        <v>9707</v>
      </c>
      <c r="I1299" s="33" t="s">
        <v>1126</v>
      </c>
      <c r="J1299" s="522" t="s">
        <v>1126</v>
      </c>
      <c r="K1299" s="33" t="s">
        <v>1062</v>
      </c>
      <c r="L1299" s="13" t="s">
        <v>6443</v>
      </c>
      <c r="M1299" s="13">
        <v>10764</v>
      </c>
      <c r="N1299" s="16"/>
    </row>
    <row r="1300" ht="18.95" customHeight="1" spans="8:14">
      <c r="H1300" s="15" t="s">
        <v>479</v>
      </c>
      <c r="I1300" s="33" t="s">
        <v>9708</v>
      </c>
      <c r="J1300" s="522" t="s">
        <v>9708</v>
      </c>
      <c r="K1300" s="33" t="s">
        <v>9709</v>
      </c>
      <c r="L1300" s="13" t="s">
        <v>6443</v>
      </c>
      <c r="M1300" s="13">
        <v>7981</v>
      </c>
      <c r="N1300" s="16"/>
    </row>
    <row r="1301" ht="18.95" customHeight="1" spans="8:14">
      <c r="H1301" s="15" t="s">
        <v>9710</v>
      </c>
      <c r="I1301" s="33" t="s">
        <v>9711</v>
      </c>
      <c r="J1301" s="522" t="s">
        <v>9711</v>
      </c>
      <c r="K1301" s="33" t="s">
        <v>9712</v>
      </c>
      <c r="L1301" s="13" t="s">
        <v>6443</v>
      </c>
      <c r="M1301" s="13">
        <v>250</v>
      </c>
      <c r="N1301" s="16"/>
    </row>
    <row r="1302" ht="18.95" customHeight="1" spans="8:14">
      <c r="H1302" s="15" t="s">
        <v>9713</v>
      </c>
      <c r="I1302" s="33" t="s">
        <v>9714</v>
      </c>
      <c r="J1302" s="522" t="s">
        <v>9714</v>
      </c>
      <c r="K1302" s="33" t="s">
        <v>9715</v>
      </c>
      <c r="L1302" s="13" t="s">
        <v>6443</v>
      </c>
      <c r="M1302" s="13">
        <v>0</v>
      </c>
      <c r="N1302" s="16"/>
    </row>
    <row r="1303" ht="18.95" customHeight="1" spans="8:14">
      <c r="H1303" s="15" t="s">
        <v>9716</v>
      </c>
      <c r="I1303" s="33" t="s">
        <v>9717</v>
      </c>
      <c r="J1303" s="522" t="s">
        <v>9717</v>
      </c>
      <c r="K1303" s="33" t="s">
        <v>9718</v>
      </c>
      <c r="L1303" s="13" t="s">
        <v>6443</v>
      </c>
      <c r="M1303" s="13">
        <v>332</v>
      </c>
      <c r="N1303" s="16"/>
    </row>
    <row r="1304" ht="18.95" customHeight="1" spans="8:14">
      <c r="H1304" s="15" t="s">
        <v>9719</v>
      </c>
      <c r="I1304" s="33" t="s">
        <v>9720</v>
      </c>
      <c r="J1304" s="522" t="s">
        <v>9720</v>
      </c>
      <c r="K1304" s="33" t="s">
        <v>9721</v>
      </c>
      <c r="L1304" s="13" t="s">
        <v>6443</v>
      </c>
      <c r="M1304" s="13">
        <v>0</v>
      </c>
      <c r="N1304" s="16"/>
    </row>
    <row r="1305" ht="18.95" customHeight="1" spans="8:14">
      <c r="H1305" s="15" t="s">
        <v>480</v>
      </c>
      <c r="I1305" s="33" t="s">
        <v>9722</v>
      </c>
      <c r="J1305" s="522" t="s">
        <v>9722</v>
      </c>
      <c r="K1305" s="33" t="s">
        <v>9723</v>
      </c>
      <c r="L1305" s="13" t="s">
        <v>6443</v>
      </c>
      <c r="M1305" s="13">
        <v>1764</v>
      </c>
      <c r="N1305" s="16"/>
    </row>
    <row r="1306" ht="18.95" customHeight="1" spans="8:14">
      <c r="H1306" s="15" t="s">
        <v>481</v>
      </c>
      <c r="I1306" s="33" t="s">
        <v>9724</v>
      </c>
      <c r="J1306" s="522" t="s">
        <v>9724</v>
      </c>
      <c r="K1306" s="33" t="s">
        <v>9725</v>
      </c>
      <c r="L1306" s="13" t="s">
        <v>6443</v>
      </c>
      <c r="M1306" s="13">
        <v>2197</v>
      </c>
      <c r="N1306" s="16"/>
    </row>
    <row r="1307" ht="18.95" customHeight="1" spans="8:14">
      <c r="H1307" s="15" t="s">
        <v>9726</v>
      </c>
      <c r="I1307" s="33" t="s">
        <v>9727</v>
      </c>
      <c r="J1307" s="522" t="s">
        <v>9727</v>
      </c>
      <c r="K1307" s="33" t="s">
        <v>9728</v>
      </c>
      <c r="L1307" s="13" t="s">
        <v>6443</v>
      </c>
      <c r="M1307" s="13">
        <v>0</v>
      </c>
      <c r="N1307" s="16"/>
    </row>
    <row r="1308" ht="18.95" customHeight="1" spans="8:14">
      <c r="H1308" s="15" t="s">
        <v>482</v>
      </c>
      <c r="I1308" s="33" t="s">
        <v>9729</v>
      </c>
      <c r="J1308" s="522" t="s">
        <v>9729</v>
      </c>
      <c r="K1308" s="33" t="s">
        <v>9730</v>
      </c>
      <c r="L1308" s="13" t="s">
        <v>6443</v>
      </c>
      <c r="M1308" s="13">
        <v>3438</v>
      </c>
      <c r="N1308" s="16"/>
    </row>
    <row r="1309" ht="18.95" customHeight="1" spans="8:14">
      <c r="H1309" s="15" t="s">
        <v>483</v>
      </c>
      <c r="I1309" s="33" t="s">
        <v>9731</v>
      </c>
      <c r="J1309" s="522" t="s">
        <v>9731</v>
      </c>
      <c r="K1309" s="33" t="s">
        <v>9732</v>
      </c>
      <c r="L1309" s="13" t="s">
        <v>6443</v>
      </c>
      <c r="M1309" s="13">
        <v>2783</v>
      </c>
      <c r="N1309" s="16"/>
    </row>
    <row r="1310" ht="18.95" customHeight="1" spans="8:14">
      <c r="H1310" s="15" t="s">
        <v>484</v>
      </c>
      <c r="I1310" s="33" t="s">
        <v>9733</v>
      </c>
      <c r="J1310" s="522" t="s">
        <v>9733</v>
      </c>
      <c r="K1310" s="33" t="s">
        <v>9734</v>
      </c>
      <c r="L1310" s="13" t="s">
        <v>6443</v>
      </c>
      <c r="M1310" s="13">
        <v>2781</v>
      </c>
      <c r="N1310" s="16"/>
    </row>
    <row r="1311" ht="18.95" customHeight="1" spans="8:14">
      <c r="H1311" s="15" t="s">
        <v>9735</v>
      </c>
      <c r="I1311" s="33" t="s">
        <v>9736</v>
      </c>
      <c r="J1311" s="522" t="s">
        <v>9736</v>
      </c>
      <c r="K1311" s="33" t="s">
        <v>9737</v>
      </c>
      <c r="L1311" s="13" t="s">
        <v>6443</v>
      </c>
      <c r="M1311" s="13">
        <v>0</v>
      </c>
      <c r="N1311" s="16"/>
    </row>
    <row r="1312" ht="18.95" customHeight="1" spans="8:14">
      <c r="H1312" s="15" t="s">
        <v>9738</v>
      </c>
      <c r="I1312" s="33" t="s">
        <v>9739</v>
      </c>
      <c r="J1312" s="522" t="s">
        <v>9739</v>
      </c>
      <c r="K1312" s="33" t="s">
        <v>9740</v>
      </c>
      <c r="L1312" s="13" t="s">
        <v>6443</v>
      </c>
      <c r="M1312" s="13">
        <v>2</v>
      </c>
      <c r="N1312" s="16"/>
    </row>
    <row r="1313" ht="18.95" customHeight="1" spans="8:14">
      <c r="H1313" s="15" t="s">
        <v>9741</v>
      </c>
      <c r="I1313" s="33" t="s">
        <v>9742</v>
      </c>
      <c r="J1313" s="522" t="s">
        <v>9742</v>
      </c>
      <c r="K1313" s="33" t="s">
        <v>9743</v>
      </c>
      <c r="L1313" s="13" t="s">
        <v>6443</v>
      </c>
      <c r="M1313" s="13">
        <v>0</v>
      </c>
      <c r="N1313" s="16"/>
    </row>
    <row r="1314" ht="18.95" customHeight="1" spans="8:14">
      <c r="H1314" s="15" t="s">
        <v>9744</v>
      </c>
      <c r="I1314" s="33" t="s">
        <v>9745</v>
      </c>
      <c r="J1314" s="522" t="s">
        <v>9745</v>
      </c>
      <c r="K1314" s="33" t="s">
        <v>9746</v>
      </c>
      <c r="L1314" s="13" t="s">
        <v>6443</v>
      </c>
      <c r="M1314" s="13">
        <v>0</v>
      </c>
      <c r="N1314" s="16"/>
    </row>
    <row r="1315" ht="18.95" customHeight="1" spans="8:14">
      <c r="H1315" s="15" t="s">
        <v>9747</v>
      </c>
      <c r="I1315" s="33" t="s">
        <v>9748</v>
      </c>
      <c r="J1315" s="522" t="s">
        <v>9748</v>
      </c>
      <c r="K1315" s="33" t="s">
        <v>9749</v>
      </c>
      <c r="L1315" s="13" t="s">
        <v>6443</v>
      </c>
      <c r="M1315" s="13">
        <v>0</v>
      </c>
      <c r="N1315" s="16"/>
    </row>
    <row r="1316" ht="18.95" customHeight="1" spans="8:14">
      <c r="H1316" s="15" t="s">
        <v>9750</v>
      </c>
      <c r="I1316" s="33" t="s">
        <v>1128</v>
      </c>
      <c r="J1316" s="522" t="s">
        <v>1128</v>
      </c>
      <c r="K1316" s="33" t="s">
        <v>6761</v>
      </c>
      <c r="L1316" s="13" t="s">
        <v>6443</v>
      </c>
      <c r="M1316" s="13">
        <v>354</v>
      </c>
      <c r="N1316" s="16"/>
    </row>
    <row r="1317" ht="18.95" customHeight="1" spans="8:14">
      <c r="H1317" s="15" t="s">
        <v>486</v>
      </c>
      <c r="I1317" s="33" t="s">
        <v>9751</v>
      </c>
      <c r="J1317" s="522" t="s">
        <v>9751</v>
      </c>
      <c r="K1317" s="33" t="s">
        <v>9752</v>
      </c>
      <c r="L1317" s="13" t="s">
        <v>6443</v>
      </c>
      <c r="M1317" s="13">
        <v>281</v>
      </c>
      <c r="N1317" s="16"/>
    </row>
    <row r="1318" ht="18.95" customHeight="1" spans="8:14">
      <c r="H1318" s="15" t="s">
        <v>386</v>
      </c>
      <c r="I1318" s="33" t="s">
        <v>9753</v>
      </c>
      <c r="J1318" s="522" t="s">
        <v>9753</v>
      </c>
      <c r="K1318" s="33" t="s">
        <v>6453</v>
      </c>
      <c r="L1318" s="13" t="s">
        <v>6443</v>
      </c>
      <c r="M1318" s="13">
        <v>51</v>
      </c>
      <c r="N1318" s="16"/>
    </row>
    <row r="1319" ht="18.95" customHeight="1" spans="8:14">
      <c r="H1319" s="15" t="s">
        <v>387</v>
      </c>
      <c r="I1319" s="33" t="s">
        <v>9754</v>
      </c>
      <c r="J1319" s="522" t="s">
        <v>9754</v>
      </c>
      <c r="K1319" s="33" t="s">
        <v>6457</v>
      </c>
      <c r="L1319" s="13" t="s">
        <v>6443</v>
      </c>
      <c r="M1319" s="13">
        <v>11</v>
      </c>
      <c r="N1319" s="16"/>
    </row>
    <row r="1320" ht="18.95" customHeight="1" spans="8:14">
      <c r="H1320" s="15" t="s">
        <v>8679</v>
      </c>
      <c r="I1320" s="33" t="s">
        <v>9755</v>
      </c>
      <c r="J1320" s="522" t="s">
        <v>9755</v>
      </c>
      <c r="K1320" s="33" t="s">
        <v>6462</v>
      </c>
      <c r="L1320" s="13" t="s">
        <v>6443</v>
      </c>
      <c r="M1320" s="13">
        <v>0</v>
      </c>
      <c r="N1320" s="16"/>
    </row>
    <row r="1321" ht="18.95" customHeight="1" spans="8:14">
      <c r="H1321" s="15" t="s">
        <v>9756</v>
      </c>
      <c r="I1321" s="33" t="s">
        <v>9757</v>
      </c>
      <c r="J1321" s="522" t="s">
        <v>9757</v>
      </c>
      <c r="K1321" s="33" t="s">
        <v>9758</v>
      </c>
      <c r="L1321" s="13" t="s">
        <v>6443</v>
      </c>
      <c r="M1321" s="13">
        <v>0</v>
      </c>
      <c r="N1321" s="16"/>
    </row>
    <row r="1322" ht="18.95" customHeight="1" spans="8:14">
      <c r="H1322" s="15" t="s">
        <v>9759</v>
      </c>
      <c r="I1322" s="33" t="s">
        <v>9760</v>
      </c>
      <c r="J1322" s="522" t="s">
        <v>9760</v>
      </c>
      <c r="K1322" s="33" t="s">
        <v>9761</v>
      </c>
      <c r="L1322" s="13" t="s">
        <v>6443</v>
      </c>
      <c r="M1322" s="13">
        <v>0</v>
      </c>
      <c r="N1322" s="16"/>
    </row>
    <row r="1323" ht="18.95" customHeight="1" spans="8:14">
      <c r="H1323" s="15" t="s">
        <v>9762</v>
      </c>
      <c r="I1323" s="33" t="s">
        <v>9763</v>
      </c>
      <c r="J1323" s="522" t="s">
        <v>9763</v>
      </c>
      <c r="K1323" s="33" t="s">
        <v>9764</v>
      </c>
      <c r="L1323" s="13" t="s">
        <v>6443</v>
      </c>
      <c r="M1323" s="13">
        <v>29</v>
      </c>
      <c r="N1323" s="16"/>
    </row>
    <row r="1324" ht="18.95" customHeight="1" spans="8:14">
      <c r="H1324" s="15" t="s">
        <v>9765</v>
      </c>
      <c r="I1324" s="33" t="s">
        <v>9766</v>
      </c>
      <c r="J1324" s="522" t="s">
        <v>9766</v>
      </c>
      <c r="K1324" s="33" t="s">
        <v>9767</v>
      </c>
      <c r="L1324" s="13" t="s">
        <v>6443</v>
      </c>
      <c r="M1324" s="13">
        <v>0</v>
      </c>
      <c r="N1324" s="16"/>
    </row>
    <row r="1325" ht="18.95" customHeight="1" spans="8:14">
      <c r="H1325" s="15" t="s">
        <v>9768</v>
      </c>
      <c r="I1325" s="33" t="s">
        <v>9769</v>
      </c>
      <c r="J1325" s="522" t="s">
        <v>9769</v>
      </c>
      <c r="K1325" s="33" t="s">
        <v>9770</v>
      </c>
      <c r="L1325" s="13" t="s">
        <v>6443</v>
      </c>
      <c r="M1325" s="13">
        <v>0</v>
      </c>
      <c r="N1325" s="16"/>
    </row>
    <row r="1326" ht="18.95" customHeight="1" spans="8:14">
      <c r="H1326" s="15" t="s">
        <v>9771</v>
      </c>
      <c r="I1326" s="33" t="s">
        <v>9772</v>
      </c>
      <c r="J1326" s="522" t="s">
        <v>9772</v>
      </c>
      <c r="K1326" s="33" t="s">
        <v>9773</v>
      </c>
      <c r="L1326" s="13" t="s">
        <v>6443</v>
      </c>
      <c r="M1326" s="13">
        <v>0</v>
      </c>
      <c r="N1326" s="16"/>
    </row>
    <row r="1327" ht="18.95" customHeight="1" spans="8:14">
      <c r="H1327" s="15" t="s">
        <v>9774</v>
      </c>
      <c r="I1327" s="33" t="s">
        <v>9775</v>
      </c>
      <c r="J1327" s="522" t="s">
        <v>9775</v>
      </c>
      <c r="K1327" s="33" t="s">
        <v>9776</v>
      </c>
      <c r="L1327" s="13" t="s">
        <v>6443</v>
      </c>
      <c r="M1327" s="13">
        <v>0</v>
      </c>
      <c r="N1327" s="16"/>
    </row>
    <row r="1328" ht="18.95" customHeight="1" spans="8:14">
      <c r="H1328" s="15" t="s">
        <v>487</v>
      </c>
      <c r="I1328" s="33" t="s">
        <v>9777</v>
      </c>
      <c r="J1328" s="522" t="s">
        <v>9777</v>
      </c>
      <c r="K1328" s="33" t="s">
        <v>9778</v>
      </c>
      <c r="L1328" s="13" t="s">
        <v>6443</v>
      </c>
      <c r="M1328" s="13">
        <v>190</v>
      </c>
      <c r="N1328" s="16"/>
    </row>
    <row r="1329" ht="18.95" customHeight="1" spans="8:14">
      <c r="H1329" s="15" t="s">
        <v>9779</v>
      </c>
      <c r="I1329" s="33" t="s">
        <v>9780</v>
      </c>
      <c r="J1329" s="522" t="s">
        <v>9780</v>
      </c>
      <c r="K1329" s="33" t="s">
        <v>9781</v>
      </c>
      <c r="L1329" s="13" t="s">
        <v>6443</v>
      </c>
      <c r="M1329" s="13">
        <v>0</v>
      </c>
      <c r="N1329" s="16"/>
    </row>
    <row r="1330" ht="18.95" customHeight="1" spans="8:14">
      <c r="H1330" s="15" t="s">
        <v>388</v>
      </c>
      <c r="I1330" s="33" t="s">
        <v>9782</v>
      </c>
      <c r="J1330" s="522" t="s">
        <v>9782</v>
      </c>
      <c r="K1330" s="33" t="s">
        <v>6493</v>
      </c>
      <c r="L1330" s="13" t="s">
        <v>6443</v>
      </c>
      <c r="M1330" s="13">
        <v>0</v>
      </c>
      <c r="N1330" s="16"/>
    </row>
    <row r="1331" ht="18.95" customHeight="1" spans="8:14">
      <c r="H1331" s="15" t="s">
        <v>9783</v>
      </c>
      <c r="I1331" s="33" t="s">
        <v>9784</v>
      </c>
      <c r="J1331" s="522" t="s">
        <v>9784</v>
      </c>
      <c r="K1331" s="33" t="s">
        <v>9785</v>
      </c>
      <c r="L1331" s="13" t="s">
        <v>6443</v>
      </c>
      <c r="M1331" s="13">
        <v>0</v>
      </c>
      <c r="N1331" s="16"/>
    </row>
    <row r="1332" ht="18.95" customHeight="1" spans="8:14">
      <c r="H1332" s="15" t="s">
        <v>9786</v>
      </c>
      <c r="I1332" s="33" t="s">
        <v>9787</v>
      </c>
      <c r="J1332" s="522" t="s">
        <v>9787</v>
      </c>
      <c r="K1332" s="33" t="s">
        <v>9788</v>
      </c>
      <c r="L1332" s="13" t="s">
        <v>6443</v>
      </c>
      <c r="M1332" s="13">
        <v>0</v>
      </c>
      <c r="N1332" s="16"/>
    </row>
    <row r="1333" ht="18.95" customHeight="1" spans="8:14">
      <c r="H1333" s="15" t="s">
        <v>386</v>
      </c>
      <c r="I1333" s="33" t="s">
        <v>9789</v>
      </c>
      <c r="J1333" s="522" t="s">
        <v>9789</v>
      </c>
      <c r="K1333" s="33" t="s">
        <v>6453</v>
      </c>
      <c r="L1333" s="13" t="s">
        <v>6443</v>
      </c>
      <c r="M1333" s="13">
        <v>0</v>
      </c>
      <c r="N1333" s="16"/>
    </row>
    <row r="1334" ht="18.95" customHeight="1" spans="8:14">
      <c r="H1334" s="15" t="s">
        <v>387</v>
      </c>
      <c r="I1334" s="33" t="s">
        <v>9790</v>
      </c>
      <c r="J1334" s="522" t="s">
        <v>9790</v>
      </c>
      <c r="K1334" s="33" t="s">
        <v>6457</v>
      </c>
      <c r="L1334" s="13" t="s">
        <v>6443</v>
      </c>
      <c r="M1334" s="13">
        <v>0</v>
      </c>
      <c r="N1334" s="16"/>
    </row>
    <row r="1335" ht="18.95" customHeight="1" spans="8:14">
      <c r="H1335" s="15" t="s">
        <v>8679</v>
      </c>
      <c r="I1335" s="33" t="s">
        <v>9791</v>
      </c>
      <c r="J1335" s="522" t="s">
        <v>9791</v>
      </c>
      <c r="K1335" s="33" t="s">
        <v>6462</v>
      </c>
      <c r="L1335" s="13" t="s">
        <v>6443</v>
      </c>
      <c r="M1335" s="13">
        <v>0</v>
      </c>
      <c r="N1335" s="16"/>
    </row>
    <row r="1336" ht="18.95" customHeight="1" spans="8:14">
      <c r="H1336" s="15" t="s">
        <v>9792</v>
      </c>
      <c r="I1336" s="33" t="s">
        <v>9793</v>
      </c>
      <c r="J1336" s="522" t="s">
        <v>9793</v>
      </c>
      <c r="K1336" s="33" t="s">
        <v>9794</v>
      </c>
      <c r="L1336" s="13" t="s">
        <v>6443</v>
      </c>
      <c r="M1336" s="13">
        <v>0</v>
      </c>
      <c r="N1336" s="16"/>
    </row>
    <row r="1337" ht="18.95" customHeight="1" spans="8:14">
      <c r="H1337" s="15" t="s">
        <v>9795</v>
      </c>
      <c r="I1337" s="33" t="s">
        <v>9796</v>
      </c>
      <c r="J1337" s="522" t="s">
        <v>9796</v>
      </c>
      <c r="K1337" s="33" t="s">
        <v>9797</v>
      </c>
      <c r="L1337" s="13" t="s">
        <v>6443</v>
      </c>
      <c r="M1337" s="13">
        <v>0</v>
      </c>
      <c r="N1337" s="16"/>
    </row>
    <row r="1338" ht="18.95" customHeight="1" spans="8:14">
      <c r="H1338" s="15" t="s">
        <v>9798</v>
      </c>
      <c r="I1338" s="33" t="s">
        <v>9799</v>
      </c>
      <c r="J1338" s="522" t="s">
        <v>9799</v>
      </c>
      <c r="K1338" s="33" t="s">
        <v>9800</v>
      </c>
      <c r="L1338" s="13" t="s">
        <v>6443</v>
      </c>
      <c r="M1338" s="13">
        <v>0</v>
      </c>
      <c r="N1338" s="16"/>
    </row>
    <row r="1339" ht="18.95" customHeight="1" spans="8:14">
      <c r="H1339" s="15" t="s">
        <v>9801</v>
      </c>
      <c r="I1339" s="33" t="s">
        <v>9802</v>
      </c>
      <c r="J1339" s="522" t="s">
        <v>9802</v>
      </c>
      <c r="K1339" s="33" t="s">
        <v>9803</v>
      </c>
      <c r="L1339" s="13" t="s">
        <v>6443</v>
      </c>
      <c r="M1339" s="13">
        <v>0</v>
      </c>
      <c r="N1339" s="16"/>
    </row>
    <row r="1340" ht="18.95" customHeight="1" spans="8:14">
      <c r="H1340" s="15" t="s">
        <v>9804</v>
      </c>
      <c r="I1340" s="33" t="s">
        <v>9805</v>
      </c>
      <c r="J1340" s="522" t="s">
        <v>9805</v>
      </c>
      <c r="K1340" s="33" t="s">
        <v>9806</v>
      </c>
      <c r="L1340" s="13" t="s">
        <v>6443</v>
      </c>
      <c r="M1340" s="13">
        <v>0</v>
      </c>
      <c r="N1340" s="16"/>
    </row>
    <row r="1341" ht="18.95" customHeight="1" spans="8:14">
      <c r="H1341" s="15" t="s">
        <v>9807</v>
      </c>
      <c r="I1341" s="33" t="s">
        <v>9808</v>
      </c>
      <c r="J1341" s="522" t="s">
        <v>9808</v>
      </c>
      <c r="K1341" s="33" t="s">
        <v>9809</v>
      </c>
      <c r="L1341" s="13" t="s">
        <v>6443</v>
      </c>
      <c r="M1341" s="13">
        <v>0</v>
      </c>
      <c r="N1341" s="16"/>
    </row>
    <row r="1342" ht="18.95" customHeight="1" spans="8:14">
      <c r="H1342" s="15" t="s">
        <v>9810</v>
      </c>
      <c r="I1342" s="33" t="s">
        <v>9811</v>
      </c>
      <c r="J1342" s="522" t="s">
        <v>9811</v>
      </c>
      <c r="K1342" s="33" t="s">
        <v>9812</v>
      </c>
      <c r="L1342" s="13" t="s">
        <v>6443</v>
      </c>
      <c r="M1342" s="13">
        <v>0</v>
      </c>
      <c r="N1342" s="16"/>
    </row>
    <row r="1343" ht="18.95" customHeight="1" spans="8:14">
      <c r="H1343" s="15" t="s">
        <v>9813</v>
      </c>
      <c r="I1343" s="33" t="s">
        <v>9814</v>
      </c>
      <c r="J1343" s="522" t="s">
        <v>9814</v>
      </c>
      <c r="K1343" s="33" t="s">
        <v>9815</v>
      </c>
      <c r="L1343" s="13" t="s">
        <v>6443</v>
      </c>
      <c r="M1343" s="13">
        <v>0</v>
      </c>
      <c r="N1343" s="16"/>
    </row>
    <row r="1344" ht="18.95" customHeight="1" spans="8:14">
      <c r="H1344" s="15" t="s">
        <v>388</v>
      </c>
      <c r="I1344" s="33" t="s">
        <v>9816</v>
      </c>
      <c r="J1344" s="522" t="s">
        <v>9816</v>
      </c>
      <c r="K1344" s="33" t="s">
        <v>6493</v>
      </c>
      <c r="L1344" s="13" t="s">
        <v>6443</v>
      </c>
      <c r="M1344" s="13">
        <v>0</v>
      </c>
      <c r="N1344" s="16"/>
    </row>
    <row r="1345" ht="18.95" customHeight="1" spans="8:14">
      <c r="H1345" s="15" t="s">
        <v>9817</v>
      </c>
      <c r="I1345" s="33" t="s">
        <v>9818</v>
      </c>
      <c r="J1345" s="522" t="s">
        <v>9818</v>
      </c>
      <c r="K1345" s="33" t="s">
        <v>9819</v>
      </c>
      <c r="L1345" s="13" t="s">
        <v>6443</v>
      </c>
      <c r="M1345" s="13">
        <v>0</v>
      </c>
      <c r="N1345" s="16"/>
    </row>
    <row r="1346" ht="18.95" customHeight="1" spans="8:14">
      <c r="H1346" s="15" t="s">
        <v>9820</v>
      </c>
      <c r="I1346" s="33" t="s">
        <v>9821</v>
      </c>
      <c r="J1346" s="522" t="s">
        <v>9821</v>
      </c>
      <c r="K1346" s="33" t="s">
        <v>9822</v>
      </c>
      <c r="L1346" s="13" t="s">
        <v>6443</v>
      </c>
      <c r="M1346" s="13">
        <v>0</v>
      </c>
      <c r="N1346" s="16"/>
    </row>
    <row r="1347" ht="18.95" customHeight="1" spans="8:14">
      <c r="H1347" s="15" t="s">
        <v>9823</v>
      </c>
      <c r="I1347" s="33" t="s">
        <v>9824</v>
      </c>
      <c r="J1347" s="522" t="s">
        <v>9824</v>
      </c>
      <c r="K1347" s="33" t="s">
        <v>9825</v>
      </c>
      <c r="L1347" s="13" t="s">
        <v>6443</v>
      </c>
      <c r="M1347" s="13">
        <v>0</v>
      </c>
      <c r="N1347" s="16"/>
    </row>
    <row r="1348" ht="18.95" customHeight="1" spans="8:14">
      <c r="H1348" s="15" t="s">
        <v>9826</v>
      </c>
      <c r="I1348" s="33" t="s">
        <v>9827</v>
      </c>
      <c r="J1348" s="522" t="s">
        <v>9827</v>
      </c>
      <c r="K1348" s="33" t="s">
        <v>9828</v>
      </c>
      <c r="L1348" s="13" t="s">
        <v>6443</v>
      </c>
      <c r="M1348" s="13">
        <v>0</v>
      </c>
      <c r="N1348" s="16"/>
    </row>
    <row r="1349" ht="18.95" customHeight="1" spans="8:14">
      <c r="H1349" s="15" t="s">
        <v>9829</v>
      </c>
      <c r="I1349" s="33" t="s">
        <v>9830</v>
      </c>
      <c r="J1349" s="522" t="s">
        <v>9830</v>
      </c>
      <c r="K1349" s="33" t="s">
        <v>9831</v>
      </c>
      <c r="L1349" s="13" t="s">
        <v>6443</v>
      </c>
      <c r="M1349" s="13">
        <v>0</v>
      </c>
      <c r="N1349" s="16"/>
    </row>
    <row r="1350" ht="18.95" customHeight="1" spans="8:14">
      <c r="H1350" s="15" t="s">
        <v>9832</v>
      </c>
      <c r="I1350" s="33" t="s">
        <v>9833</v>
      </c>
      <c r="J1350" s="522" t="s">
        <v>9833</v>
      </c>
      <c r="K1350" s="33" t="s">
        <v>9834</v>
      </c>
      <c r="L1350" s="13" t="s">
        <v>6443</v>
      </c>
      <c r="M1350" s="13">
        <v>0</v>
      </c>
      <c r="N1350" s="16"/>
    </row>
    <row r="1351" ht="18.95" customHeight="1" spans="8:14">
      <c r="H1351" s="15" t="s">
        <v>9835</v>
      </c>
      <c r="I1351" s="33" t="s">
        <v>9836</v>
      </c>
      <c r="J1351" s="522" t="s">
        <v>9836</v>
      </c>
      <c r="K1351" s="33" t="s">
        <v>9837</v>
      </c>
      <c r="L1351" s="13" t="s">
        <v>6443</v>
      </c>
      <c r="M1351" s="13">
        <v>0</v>
      </c>
      <c r="N1351" s="16"/>
    </row>
    <row r="1352" ht="18.95" customHeight="1" spans="8:14">
      <c r="H1352" s="15" t="s">
        <v>9838</v>
      </c>
      <c r="I1352" s="33" t="s">
        <v>9839</v>
      </c>
      <c r="J1352" s="522" t="s">
        <v>9839</v>
      </c>
      <c r="K1352" s="33" t="s">
        <v>9840</v>
      </c>
      <c r="L1352" s="13" t="s">
        <v>6443</v>
      </c>
      <c r="M1352" s="13">
        <v>73</v>
      </c>
      <c r="N1352" s="16"/>
    </row>
    <row r="1353" ht="18.95" customHeight="1" spans="8:14">
      <c r="H1353" s="15" t="s">
        <v>9841</v>
      </c>
      <c r="I1353" s="33" t="s">
        <v>9842</v>
      </c>
      <c r="J1353" s="522" t="s">
        <v>9842</v>
      </c>
      <c r="K1353" s="33" t="s">
        <v>9843</v>
      </c>
      <c r="L1353" s="13" t="s">
        <v>6443</v>
      </c>
      <c r="M1353" s="13">
        <v>0</v>
      </c>
      <c r="N1353" s="16"/>
    </row>
    <row r="1354" ht="18.95" customHeight="1" spans="8:14">
      <c r="H1354" s="15" t="s">
        <v>9844</v>
      </c>
      <c r="I1354" s="33" t="s">
        <v>9845</v>
      </c>
      <c r="J1354" s="522" t="s">
        <v>9845</v>
      </c>
      <c r="K1354" s="33" t="s">
        <v>9846</v>
      </c>
      <c r="L1354" s="13" t="s">
        <v>6443</v>
      </c>
      <c r="M1354" s="13">
        <v>0</v>
      </c>
      <c r="N1354" s="16"/>
    </row>
    <row r="1355" ht="18.95" customHeight="1" spans="8:14">
      <c r="H1355" s="15" t="s">
        <v>9847</v>
      </c>
      <c r="I1355" s="33" t="s">
        <v>9848</v>
      </c>
      <c r="J1355" s="522" t="s">
        <v>9848</v>
      </c>
      <c r="K1355" s="33" t="s">
        <v>9849</v>
      </c>
      <c r="L1355" s="13" t="s">
        <v>6443</v>
      </c>
      <c r="M1355" s="13">
        <v>73</v>
      </c>
      <c r="N1355" s="16"/>
    </row>
    <row r="1356" ht="18.95" customHeight="1" spans="8:14">
      <c r="H1356" s="15" t="s">
        <v>9850</v>
      </c>
      <c r="I1356" s="33" t="s">
        <v>9851</v>
      </c>
      <c r="J1356" s="522" t="s">
        <v>9851</v>
      </c>
      <c r="K1356" s="33" t="s">
        <v>9852</v>
      </c>
      <c r="L1356" s="13" t="s">
        <v>6443</v>
      </c>
      <c r="M1356" s="13">
        <v>0</v>
      </c>
      <c r="N1356" s="16"/>
    </row>
    <row r="1357" ht="18.95" customHeight="1" spans="8:14">
      <c r="H1357" s="15" t="s">
        <v>9853</v>
      </c>
      <c r="I1357" s="33" t="s">
        <v>9854</v>
      </c>
      <c r="J1357" s="522" t="s">
        <v>9854</v>
      </c>
      <c r="K1357" s="33" t="s">
        <v>9855</v>
      </c>
      <c r="L1357" s="13" t="s">
        <v>6443</v>
      </c>
      <c r="M1357" s="13">
        <v>0</v>
      </c>
      <c r="N1357" s="16"/>
    </row>
    <row r="1358" ht="18.95" customHeight="1" spans="8:14">
      <c r="H1358" s="15" t="s">
        <v>9856</v>
      </c>
      <c r="I1358" s="33" t="s">
        <v>9857</v>
      </c>
      <c r="J1358" s="522" t="s">
        <v>9857</v>
      </c>
      <c r="K1358" s="33" t="s">
        <v>9858</v>
      </c>
      <c r="L1358" s="13" t="s">
        <v>6443</v>
      </c>
      <c r="M1358" s="13">
        <v>0</v>
      </c>
      <c r="N1358" s="16"/>
    </row>
    <row r="1359" ht="18.95" customHeight="1" spans="8:14">
      <c r="H1359" s="15" t="s">
        <v>9859</v>
      </c>
      <c r="I1359" s="33" t="s">
        <v>9860</v>
      </c>
      <c r="J1359" s="522" t="s">
        <v>9860</v>
      </c>
      <c r="K1359" s="33" t="s">
        <v>9861</v>
      </c>
      <c r="L1359" s="13" t="s">
        <v>6443</v>
      </c>
      <c r="M1359" s="13">
        <v>0</v>
      </c>
      <c r="N1359" s="16"/>
    </row>
    <row r="1360" ht="18.95" customHeight="1" spans="8:14">
      <c r="H1360" s="15" t="s">
        <v>9862</v>
      </c>
      <c r="I1360" s="33" t="s">
        <v>9863</v>
      </c>
      <c r="J1360" s="522" t="s">
        <v>9863</v>
      </c>
      <c r="K1360" s="33" t="s">
        <v>9864</v>
      </c>
      <c r="L1360" s="13" t="s">
        <v>6443</v>
      </c>
      <c r="M1360" s="13">
        <v>0</v>
      </c>
      <c r="N1360" s="16"/>
    </row>
    <row r="1361" ht="18.95" customHeight="1" spans="8:14">
      <c r="H1361" s="15" t="s">
        <v>9865</v>
      </c>
      <c r="I1361" s="33" t="s">
        <v>9866</v>
      </c>
      <c r="J1361" s="522" t="s">
        <v>9866</v>
      </c>
      <c r="K1361" s="33" t="s">
        <v>9867</v>
      </c>
      <c r="L1361" s="13" t="s">
        <v>6443</v>
      </c>
      <c r="M1361" s="13">
        <v>0</v>
      </c>
      <c r="N1361" s="16"/>
    </row>
    <row r="1362" ht="18.95" customHeight="1" spans="8:14">
      <c r="H1362" s="15" t="s">
        <v>9868</v>
      </c>
      <c r="I1362" s="33" t="s">
        <v>9869</v>
      </c>
      <c r="J1362" s="522" t="s">
        <v>9869</v>
      </c>
      <c r="K1362" s="33" t="s">
        <v>9870</v>
      </c>
      <c r="L1362" s="13" t="s">
        <v>6443</v>
      </c>
      <c r="M1362" s="13">
        <v>0</v>
      </c>
      <c r="N1362" s="16"/>
    </row>
    <row r="1363" ht="18.95" customHeight="1" spans="8:14">
      <c r="H1363" s="15" t="s">
        <v>9871</v>
      </c>
      <c r="I1363" s="33" t="s">
        <v>9872</v>
      </c>
      <c r="J1363" s="522" t="s">
        <v>9872</v>
      </c>
      <c r="K1363" s="33" t="s">
        <v>9873</v>
      </c>
      <c r="L1363" s="13" t="s">
        <v>6443</v>
      </c>
      <c r="M1363" s="13">
        <v>0</v>
      </c>
      <c r="N1363" s="16"/>
    </row>
    <row r="1364" ht="18.95" customHeight="1" spans="8:14">
      <c r="H1364" s="15" t="s">
        <v>9874</v>
      </c>
      <c r="I1364" s="33" t="s">
        <v>9875</v>
      </c>
      <c r="J1364" s="522" t="s">
        <v>9875</v>
      </c>
      <c r="K1364" s="33" t="s">
        <v>9876</v>
      </c>
      <c r="L1364" s="13" t="s">
        <v>6443</v>
      </c>
      <c r="M1364" s="13">
        <v>0</v>
      </c>
      <c r="N1364" s="16"/>
    </row>
    <row r="1365" ht="18.95" customHeight="1" spans="8:14">
      <c r="H1365" s="15" t="s">
        <v>9877</v>
      </c>
      <c r="I1365" s="33" t="s">
        <v>9878</v>
      </c>
      <c r="J1365" s="522" t="s">
        <v>9878</v>
      </c>
      <c r="K1365" s="33" t="s">
        <v>9879</v>
      </c>
      <c r="L1365" s="13" t="s">
        <v>6443</v>
      </c>
      <c r="M1365" s="13">
        <v>0</v>
      </c>
      <c r="N1365" s="16"/>
    </row>
    <row r="1366" ht="18.95" customHeight="1" spans="8:14">
      <c r="H1366" s="15" t="s">
        <v>9880</v>
      </c>
      <c r="I1366" s="33" t="s">
        <v>9881</v>
      </c>
      <c r="J1366" s="522" t="s">
        <v>9881</v>
      </c>
      <c r="K1366" s="33" t="s">
        <v>9882</v>
      </c>
      <c r="L1366" s="13" t="s">
        <v>6443</v>
      </c>
      <c r="M1366" s="13">
        <v>0</v>
      </c>
      <c r="N1366" s="16"/>
    </row>
    <row r="1367" ht="18.95" customHeight="1" spans="8:14">
      <c r="H1367" s="15" t="s">
        <v>9883</v>
      </c>
      <c r="I1367" s="33" t="s">
        <v>9884</v>
      </c>
      <c r="J1367" s="522" t="s">
        <v>9884</v>
      </c>
      <c r="K1367" s="33" t="s">
        <v>9885</v>
      </c>
      <c r="L1367" s="13" t="s">
        <v>6443</v>
      </c>
      <c r="M1367" s="13">
        <v>0</v>
      </c>
      <c r="N1367" s="16"/>
    </row>
    <row r="1368" ht="18.95" customHeight="1" spans="8:14">
      <c r="H1368" s="15" t="s">
        <v>9886</v>
      </c>
      <c r="I1368" s="33" t="s">
        <v>9887</v>
      </c>
      <c r="J1368" s="522" t="s">
        <v>9887</v>
      </c>
      <c r="K1368" s="33" t="s">
        <v>9888</v>
      </c>
      <c r="L1368" s="13" t="s">
        <v>6443</v>
      </c>
      <c r="M1368" s="13">
        <v>0</v>
      </c>
      <c r="N1368" s="16"/>
    </row>
    <row r="1369" ht="18.95" customHeight="1" spans="8:14">
      <c r="H1369" s="15" t="s">
        <v>9889</v>
      </c>
      <c r="I1369" s="33" t="s">
        <v>9890</v>
      </c>
      <c r="J1369" s="522" t="s">
        <v>9890</v>
      </c>
      <c r="K1369" s="33" t="s">
        <v>9891</v>
      </c>
      <c r="L1369" s="13" t="s">
        <v>6443</v>
      </c>
      <c r="M1369" s="13">
        <v>0</v>
      </c>
      <c r="N1369" s="16"/>
    </row>
    <row r="1370" ht="18.95" customHeight="1" spans="8:14">
      <c r="H1370" s="15" t="s">
        <v>9892</v>
      </c>
      <c r="I1370" s="33" t="s">
        <v>1132</v>
      </c>
      <c r="J1370" s="522" t="s">
        <v>1132</v>
      </c>
      <c r="K1370" s="33" t="s">
        <v>9893</v>
      </c>
      <c r="L1370" s="13" t="s">
        <v>6443</v>
      </c>
      <c r="M1370" s="13"/>
      <c r="N1370" s="16"/>
    </row>
    <row r="1371" ht="18.95" customHeight="1" spans="8:14">
      <c r="H1371" s="15" t="s">
        <v>9894</v>
      </c>
      <c r="I1371" s="522" t="s">
        <v>5759</v>
      </c>
      <c r="J1371" s="522" t="s">
        <v>5759</v>
      </c>
      <c r="K1371" s="33" t="s">
        <v>9895</v>
      </c>
      <c r="L1371" s="13" t="s">
        <v>6443</v>
      </c>
      <c r="M1371" s="13">
        <v>3</v>
      </c>
      <c r="N1371" s="16"/>
    </row>
    <row r="1372" ht="18.95" customHeight="1" spans="8:14">
      <c r="H1372" s="15" t="s">
        <v>9896</v>
      </c>
      <c r="I1372" s="33" t="s">
        <v>9897</v>
      </c>
      <c r="J1372" s="522" t="s">
        <v>9897</v>
      </c>
      <c r="K1372" s="33" t="s">
        <v>9898</v>
      </c>
      <c r="L1372" s="13" t="s">
        <v>6443</v>
      </c>
      <c r="M1372" s="13"/>
      <c r="N1372" s="16"/>
    </row>
    <row r="1373" ht="18.95" customHeight="1" spans="8:14">
      <c r="H1373" s="15" t="s">
        <v>9899</v>
      </c>
      <c r="I1373" s="33" t="s">
        <v>9900</v>
      </c>
      <c r="J1373" s="522" t="s">
        <v>9900</v>
      </c>
      <c r="K1373" s="33" t="s">
        <v>9901</v>
      </c>
      <c r="L1373" s="13" t="s">
        <v>6443</v>
      </c>
      <c r="M1373" s="13">
        <v>0</v>
      </c>
      <c r="N1373" s="16"/>
    </row>
    <row r="1374" ht="18.95" customHeight="1" spans="8:14">
      <c r="H1374" s="15" t="s">
        <v>9902</v>
      </c>
      <c r="I1374" s="33" t="s">
        <v>9903</v>
      </c>
      <c r="J1374" s="522" t="s">
        <v>9903</v>
      </c>
      <c r="K1374" s="33" t="s">
        <v>9904</v>
      </c>
      <c r="L1374" s="13" t="s">
        <v>6443</v>
      </c>
      <c r="M1374" s="13">
        <v>0</v>
      </c>
      <c r="N1374" s="16"/>
    </row>
    <row r="1375" ht="18.95" customHeight="1" spans="8:14">
      <c r="H1375" s="15" t="s">
        <v>9905</v>
      </c>
      <c r="I1375" s="33" t="s">
        <v>9906</v>
      </c>
      <c r="J1375" s="522" t="s">
        <v>9906</v>
      </c>
      <c r="K1375" s="33" t="s">
        <v>9907</v>
      </c>
      <c r="L1375" s="13" t="s">
        <v>6443</v>
      </c>
      <c r="M1375" s="13">
        <v>0</v>
      </c>
      <c r="N1375" s="16"/>
    </row>
    <row r="1376" ht="18.95" customHeight="1" spans="8:14">
      <c r="H1376" s="15" t="s">
        <v>9908</v>
      </c>
      <c r="I1376" s="33" t="s">
        <v>9909</v>
      </c>
      <c r="J1376" s="522" t="s">
        <v>9909</v>
      </c>
      <c r="K1376" s="33" t="s">
        <v>9910</v>
      </c>
      <c r="L1376" s="13" t="s">
        <v>6443</v>
      </c>
      <c r="M1376" s="13">
        <v>0</v>
      </c>
      <c r="N1376" s="16"/>
    </row>
    <row r="1377" ht="18.95" customHeight="1" spans="8:14">
      <c r="H1377" s="15" t="s">
        <v>9911</v>
      </c>
      <c r="I1377" s="33" t="s">
        <v>9912</v>
      </c>
      <c r="J1377" s="522" t="s">
        <v>9912</v>
      </c>
      <c r="K1377" s="33" t="s">
        <v>9913</v>
      </c>
      <c r="L1377" s="13" t="s">
        <v>6443</v>
      </c>
      <c r="M1377" s="13">
        <v>3</v>
      </c>
      <c r="N1377" s="16"/>
    </row>
    <row r="1378" ht="18.95" customHeight="1" spans="8:14">
      <c r="H1378" s="15" t="s">
        <v>9914</v>
      </c>
      <c r="I1378" s="33" t="s">
        <v>1134</v>
      </c>
      <c r="J1378" s="522" t="s">
        <v>1134</v>
      </c>
      <c r="K1378" s="33" t="s">
        <v>1065</v>
      </c>
      <c r="L1378" s="13" t="s">
        <v>6443</v>
      </c>
      <c r="M1378" s="13">
        <v>0</v>
      </c>
      <c r="N1378" s="16"/>
    </row>
    <row r="1379" ht="18.95" customHeight="1" spans="8:14">
      <c r="H1379" s="15" t="s">
        <v>511</v>
      </c>
      <c r="I1379" s="33" t="s">
        <v>9915</v>
      </c>
      <c r="J1379" s="522" t="s">
        <v>9915</v>
      </c>
      <c r="K1379" s="33" t="s">
        <v>9916</v>
      </c>
      <c r="L1379" s="13" t="s">
        <v>6443</v>
      </c>
      <c r="M1379" s="13"/>
      <c r="N1379" s="16"/>
    </row>
    <row r="1380" ht="18.95" customHeight="1" spans="8:14">
      <c r="H1380" s="15" t="s">
        <v>9917</v>
      </c>
      <c r="I1380" s="522" t="s">
        <v>9495</v>
      </c>
      <c r="J1380" s="522" t="s">
        <v>9495</v>
      </c>
      <c r="K1380" s="33" t="s">
        <v>1065</v>
      </c>
      <c r="L1380" s="13" t="s">
        <v>6443</v>
      </c>
      <c r="M1380" s="13">
        <v>0</v>
      </c>
      <c r="N1380" s="16"/>
    </row>
    <row r="1381" ht="18.95" customHeight="1" spans="8:14">
      <c r="H1381" s="16"/>
      <c r="I1381" s="16"/>
      <c r="J1381" s="49"/>
      <c r="K1381" s="49"/>
      <c r="L1381" s="13" t="s">
        <v>6443</v>
      </c>
      <c r="M1381" s="13">
        <v>0</v>
      </c>
      <c r="N1381" s="16"/>
    </row>
    <row r="1382" ht="18.95" customHeight="1" spans="8:14">
      <c r="H1382" s="57"/>
      <c r="I1382" s="16"/>
      <c r="J1382" s="49"/>
      <c r="K1382" s="49"/>
      <c r="L1382" s="13" t="s">
        <v>6443</v>
      </c>
      <c r="M1382" s="13">
        <v>0</v>
      </c>
      <c r="N1382" s="16"/>
    </row>
    <row r="1383" ht="18.95" customHeight="1" spans="8:14">
      <c r="H1383" s="57"/>
      <c r="I1383" s="16"/>
      <c r="J1383" s="49"/>
      <c r="K1383" s="49"/>
      <c r="L1383" s="13" t="s">
        <v>6443</v>
      </c>
      <c r="M1383" s="13">
        <v>0</v>
      </c>
      <c r="N1383" s="16"/>
    </row>
    <row r="1384" ht="18.95" customHeight="1" spans="8:14">
      <c r="H1384" s="58" t="str">
        <f>""</f>
        <v/>
      </c>
      <c r="I1384" s="16"/>
      <c r="J1384" s="49"/>
      <c r="K1384" s="49"/>
      <c r="L1384" s="13" t="s">
        <v>6443</v>
      </c>
      <c r="M1384" s="13">
        <v>0</v>
      </c>
      <c r="N1384" s="16"/>
    </row>
    <row r="1385" ht="18.95" customHeight="1" spans="8:14">
      <c r="H1385" s="59" t="s">
        <v>517</v>
      </c>
      <c r="I1385" s="58" t="str">
        <f>""</f>
        <v/>
      </c>
      <c r="J1385" s="530" t="s">
        <v>4750</v>
      </c>
      <c r="K1385" s="64" t="s">
        <v>9918</v>
      </c>
      <c r="L1385" s="13" t="s">
        <v>6443</v>
      </c>
      <c r="M1385" s="13">
        <v>184961</v>
      </c>
      <c r="N1385" s="16"/>
    </row>
    <row r="1386" ht="18.95" customHeight="1" spans="8:14">
      <c r="H1386" s="60" t="s">
        <v>518</v>
      </c>
      <c r="I1386" s="65" t="s">
        <v>1603</v>
      </c>
      <c r="J1386" s="66"/>
      <c r="K1386" s="66"/>
      <c r="L1386" s="13" t="s">
        <v>6443</v>
      </c>
      <c r="M1386" s="13">
        <v>0</v>
      </c>
      <c r="N1386" s="16"/>
    </row>
    <row r="1387" ht="18.95" customHeight="1" spans="8:14">
      <c r="H1387" s="61" t="s">
        <v>9919</v>
      </c>
      <c r="I1387" s="33" t="s">
        <v>1603</v>
      </c>
      <c r="J1387" s="522" t="s">
        <v>1603</v>
      </c>
      <c r="K1387" s="33" t="s">
        <v>9920</v>
      </c>
      <c r="L1387" s="13" t="s">
        <v>6443</v>
      </c>
      <c r="M1387" s="13">
        <v>1500</v>
      </c>
      <c r="N1387" s="16"/>
    </row>
    <row r="1388" ht="18.95" customHeight="1" spans="8:14">
      <c r="H1388" s="61" t="s">
        <v>520</v>
      </c>
      <c r="I1388" s="33" t="s">
        <v>9921</v>
      </c>
      <c r="J1388" s="522" t="s">
        <v>9921</v>
      </c>
      <c r="K1388" s="33" t="s">
        <v>9922</v>
      </c>
      <c r="L1388" s="13" t="s">
        <v>6443</v>
      </c>
      <c r="M1388" s="13">
        <v>0</v>
      </c>
      <c r="N1388" s="16"/>
    </row>
    <row r="1389" ht="18.95" customHeight="1" spans="8:14">
      <c r="H1389" s="61" t="s">
        <v>9923</v>
      </c>
      <c r="I1389" s="33" t="s">
        <v>9924</v>
      </c>
      <c r="J1389" s="522" t="s">
        <v>9924</v>
      </c>
      <c r="K1389" s="33" t="s">
        <v>9925</v>
      </c>
      <c r="L1389" s="13" t="s">
        <v>6443</v>
      </c>
      <c r="M1389" s="13">
        <v>0</v>
      </c>
      <c r="N1389" s="16"/>
    </row>
    <row r="1390" ht="18.95" customHeight="1" spans="8:14">
      <c r="H1390" s="61" t="s">
        <v>9926</v>
      </c>
      <c r="I1390" s="33" t="s">
        <v>9927</v>
      </c>
      <c r="J1390" s="522" t="s">
        <v>9927</v>
      </c>
      <c r="K1390" s="33" t="s">
        <v>9928</v>
      </c>
      <c r="L1390" s="13" t="s">
        <v>6443</v>
      </c>
      <c r="M1390" s="13">
        <v>0</v>
      </c>
      <c r="N1390" s="16"/>
    </row>
    <row r="1391" ht="18.95" customHeight="1" spans="8:14">
      <c r="H1391" s="61" t="s">
        <v>521</v>
      </c>
      <c r="I1391" s="33" t="s">
        <v>9929</v>
      </c>
      <c r="J1391" s="522" t="s">
        <v>9929</v>
      </c>
      <c r="K1391" s="33" t="s">
        <v>9930</v>
      </c>
      <c r="L1391" s="13" t="s">
        <v>6443</v>
      </c>
      <c r="M1391" s="13">
        <v>1500</v>
      </c>
      <c r="N1391" s="16"/>
    </row>
    <row r="1392" ht="18.95" customHeight="1" spans="8:14">
      <c r="H1392" s="61" t="s">
        <v>9931</v>
      </c>
      <c r="I1392" s="33" t="s">
        <v>1603</v>
      </c>
      <c r="J1392" s="522" t="s">
        <v>1603</v>
      </c>
      <c r="K1392" s="33" t="s">
        <v>9932</v>
      </c>
      <c r="L1392" s="13" t="s">
        <v>6443</v>
      </c>
      <c r="M1392" s="13">
        <v>0</v>
      </c>
      <c r="N1392" s="16"/>
    </row>
    <row r="1393" ht="18.95" customHeight="1" spans="8:14">
      <c r="H1393" s="61" t="s">
        <v>9933</v>
      </c>
      <c r="I1393" s="33" t="s">
        <v>9934</v>
      </c>
      <c r="J1393" s="522" t="s">
        <v>9934</v>
      </c>
      <c r="K1393" s="33" t="s">
        <v>9935</v>
      </c>
      <c r="L1393" s="13" t="s">
        <v>6443</v>
      </c>
      <c r="M1393" s="13">
        <v>0</v>
      </c>
      <c r="N1393" s="16"/>
    </row>
    <row r="1394" ht="18.95" customHeight="1" spans="8:14">
      <c r="H1394" s="61" t="s">
        <v>9936</v>
      </c>
      <c r="I1394" s="33" t="s">
        <v>9937</v>
      </c>
      <c r="J1394" s="522" t="s">
        <v>9937</v>
      </c>
      <c r="K1394" s="33" t="s">
        <v>9938</v>
      </c>
      <c r="L1394" s="13" t="s">
        <v>6443</v>
      </c>
      <c r="M1394" s="13">
        <v>0</v>
      </c>
      <c r="N1394" s="16"/>
    </row>
    <row r="1395" ht="18.95" customHeight="1" spans="8:14">
      <c r="H1395" s="61" t="s">
        <v>9939</v>
      </c>
      <c r="I1395" s="33" t="s">
        <v>9940</v>
      </c>
      <c r="J1395" s="522" t="s">
        <v>9940</v>
      </c>
      <c r="K1395" s="33" t="s">
        <v>9941</v>
      </c>
      <c r="L1395" s="13" t="s">
        <v>6443</v>
      </c>
      <c r="M1395" s="13">
        <v>0</v>
      </c>
      <c r="N1395" s="16"/>
    </row>
    <row r="1396" ht="18.95" customHeight="1" spans="8:14">
      <c r="H1396" s="61" t="s">
        <v>9942</v>
      </c>
      <c r="I1396" s="33" t="s">
        <v>9943</v>
      </c>
      <c r="J1396" s="522" t="s">
        <v>9943</v>
      </c>
      <c r="K1396" s="33" t="s">
        <v>9944</v>
      </c>
      <c r="L1396" s="13" t="s">
        <v>6443</v>
      </c>
      <c r="M1396" s="13">
        <v>0</v>
      </c>
      <c r="N1396" s="16"/>
    </row>
    <row r="1397" ht="18.95" customHeight="1" spans="8:14">
      <c r="H1397" s="61" t="s">
        <v>9945</v>
      </c>
      <c r="I1397" s="33" t="s">
        <v>9946</v>
      </c>
      <c r="J1397" s="522" t="s">
        <v>9946</v>
      </c>
      <c r="K1397" s="33" t="s">
        <v>9947</v>
      </c>
      <c r="L1397" s="13" t="s">
        <v>6443</v>
      </c>
      <c r="M1397" s="13">
        <v>0</v>
      </c>
      <c r="N1397" s="16"/>
    </row>
    <row r="1398" ht="18.95" customHeight="1" spans="8:14">
      <c r="H1398" s="61" t="s">
        <v>9948</v>
      </c>
      <c r="I1398" s="33" t="s">
        <v>9949</v>
      </c>
      <c r="J1398" s="522" t="s">
        <v>9949</v>
      </c>
      <c r="K1398" s="33" t="s">
        <v>9950</v>
      </c>
      <c r="L1398" s="13" t="s">
        <v>6443</v>
      </c>
      <c r="M1398" s="13">
        <v>0</v>
      </c>
      <c r="N1398" s="16"/>
    </row>
    <row r="1399" ht="18.95" customHeight="1" spans="8:14">
      <c r="H1399" s="61" t="s">
        <v>9951</v>
      </c>
      <c r="I1399" s="33" t="s">
        <v>9952</v>
      </c>
      <c r="J1399" s="522" t="s">
        <v>9952</v>
      </c>
      <c r="K1399" s="33" t="s">
        <v>9953</v>
      </c>
      <c r="L1399" s="13" t="s">
        <v>6443</v>
      </c>
      <c r="M1399" s="13">
        <v>0</v>
      </c>
      <c r="N1399" s="16"/>
    </row>
    <row r="1400" ht="18.95" customHeight="1" spans="8:14">
      <c r="H1400" s="61" t="s">
        <v>9954</v>
      </c>
      <c r="I1400" s="33" t="s">
        <v>9955</v>
      </c>
      <c r="J1400" s="522" t="s">
        <v>9955</v>
      </c>
      <c r="K1400" s="33" t="s">
        <v>9956</v>
      </c>
      <c r="L1400" s="13" t="s">
        <v>6443</v>
      </c>
      <c r="M1400" s="13">
        <v>0</v>
      </c>
      <c r="N1400" s="16"/>
    </row>
    <row r="1401" ht="18.95" customHeight="1" spans="8:14">
      <c r="H1401" s="62" t="s">
        <v>9957</v>
      </c>
      <c r="I1401" s="33" t="s">
        <v>9958</v>
      </c>
      <c r="J1401" s="522" t="s">
        <v>9958</v>
      </c>
      <c r="K1401" s="33" t="s">
        <v>9959</v>
      </c>
      <c r="L1401" s="13" t="s">
        <v>6443</v>
      </c>
      <c r="M1401" s="13">
        <v>0</v>
      </c>
      <c r="N1401" s="16"/>
    </row>
    <row r="1402" ht="18.95" customHeight="1" spans="8:14">
      <c r="H1402" s="63" t="s">
        <v>9960</v>
      </c>
      <c r="I1402" s="33" t="s">
        <v>9961</v>
      </c>
      <c r="J1402" s="522" t="s">
        <v>9961</v>
      </c>
      <c r="K1402" s="33" t="s">
        <v>9962</v>
      </c>
      <c r="L1402" s="13" t="s">
        <v>6443</v>
      </c>
      <c r="M1402" s="13">
        <v>0</v>
      </c>
      <c r="N1402" s="16"/>
    </row>
    <row r="1403" ht="18.95" customHeight="1" spans="8:14">
      <c r="H1403" s="63" t="s">
        <v>9963</v>
      </c>
      <c r="I1403" s="33" t="s">
        <v>9964</v>
      </c>
      <c r="J1403" s="522" t="s">
        <v>9964</v>
      </c>
      <c r="K1403" s="33" t="s">
        <v>9965</v>
      </c>
      <c r="L1403" s="13" t="s">
        <v>6443</v>
      </c>
      <c r="M1403" s="13"/>
      <c r="N1403" s="16"/>
    </row>
    <row r="1404" ht="18.95" customHeight="1" spans="8:14">
      <c r="H1404" s="61" t="s">
        <v>9966</v>
      </c>
      <c r="I1404" s="33" t="s">
        <v>9967</v>
      </c>
      <c r="J1404" s="522" t="s">
        <v>9967</v>
      </c>
      <c r="K1404" s="33" t="s">
        <v>9968</v>
      </c>
      <c r="L1404" s="13" t="s">
        <v>6443</v>
      </c>
      <c r="M1404" s="13">
        <v>0</v>
      </c>
      <c r="N1404" s="16"/>
    </row>
    <row r="1405" ht="18.95" customHeight="1" spans="8:14">
      <c r="H1405" s="61" t="s">
        <v>9969</v>
      </c>
      <c r="I1405" s="33" t="s">
        <v>9970</v>
      </c>
      <c r="J1405" s="522" t="s">
        <v>9970</v>
      </c>
      <c r="K1405" s="33" t="s">
        <v>9971</v>
      </c>
      <c r="L1405" s="13" t="s">
        <v>6443</v>
      </c>
      <c r="M1405" s="13">
        <v>0</v>
      </c>
      <c r="N1405" s="16"/>
    </row>
    <row r="1406" ht="18.95" customHeight="1" spans="8:14">
      <c r="H1406" s="61" t="s">
        <v>9972</v>
      </c>
      <c r="I1406" s="33" t="s">
        <v>9973</v>
      </c>
      <c r="J1406" s="522" t="s">
        <v>9973</v>
      </c>
      <c r="K1406" s="33" t="s">
        <v>9974</v>
      </c>
      <c r="L1406" s="13" t="s">
        <v>6443</v>
      </c>
      <c r="M1406" s="13">
        <v>0</v>
      </c>
      <c r="N1406" s="16"/>
    </row>
    <row r="1407" ht="18.95" customHeight="1" spans="8:14">
      <c r="H1407" s="61" t="s">
        <v>9975</v>
      </c>
      <c r="I1407" s="33" t="s">
        <v>9976</v>
      </c>
      <c r="J1407" s="522" t="s">
        <v>9976</v>
      </c>
      <c r="K1407" s="33" t="s">
        <v>9977</v>
      </c>
      <c r="L1407" s="13" t="s">
        <v>6443</v>
      </c>
      <c r="M1407" s="13">
        <v>0</v>
      </c>
      <c r="N1407" s="16"/>
    </row>
    <row r="1408" ht="18.95" customHeight="1" spans="8:14">
      <c r="H1408" s="61" t="s">
        <v>9978</v>
      </c>
      <c r="I1408" s="33" t="s">
        <v>9979</v>
      </c>
      <c r="J1408" s="522" t="s">
        <v>9979</v>
      </c>
      <c r="K1408" s="33" t="s">
        <v>9980</v>
      </c>
      <c r="L1408" s="13" t="s">
        <v>6443</v>
      </c>
      <c r="M1408" s="13">
        <v>0</v>
      </c>
      <c r="N1408" s="16"/>
    </row>
    <row r="1409" ht="18.95" customHeight="1" spans="8:14">
      <c r="H1409" s="61" t="s">
        <v>9981</v>
      </c>
      <c r="I1409" s="33" t="s">
        <v>9982</v>
      </c>
      <c r="J1409" s="522" t="s">
        <v>9982</v>
      </c>
      <c r="K1409" s="33" t="s">
        <v>9983</v>
      </c>
      <c r="L1409" s="13" t="s">
        <v>6443</v>
      </c>
      <c r="M1409" s="13">
        <v>0</v>
      </c>
      <c r="N1409" s="16"/>
    </row>
    <row r="1410" ht="18.95" customHeight="1" spans="8:14">
      <c r="H1410" s="63" t="s">
        <v>9984</v>
      </c>
      <c r="I1410" s="33" t="s">
        <v>9985</v>
      </c>
      <c r="J1410" s="522" t="s">
        <v>9985</v>
      </c>
      <c r="K1410" s="33" t="s">
        <v>9986</v>
      </c>
      <c r="L1410" s="13" t="s">
        <v>6443</v>
      </c>
      <c r="M1410" s="13">
        <v>0</v>
      </c>
      <c r="N1410" s="16"/>
    </row>
    <row r="1411" ht="18.95" customHeight="1" spans="8:14">
      <c r="H1411" s="67" t="s">
        <v>9987</v>
      </c>
      <c r="I1411" s="33" t="s">
        <v>9988</v>
      </c>
      <c r="J1411" s="522" t="s">
        <v>9988</v>
      </c>
      <c r="K1411" s="33" t="s">
        <v>9989</v>
      </c>
      <c r="L1411" s="13" t="s">
        <v>6443</v>
      </c>
      <c r="M1411" s="13">
        <v>0</v>
      </c>
      <c r="N1411" s="16"/>
    </row>
    <row r="1412" ht="18.95" customHeight="1" spans="8:14">
      <c r="H1412" s="67" t="s">
        <v>9990</v>
      </c>
      <c r="I1412" s="33" t="s">
        <v>9991</v>
      </c>
      <c r="J1412" s="522" t="s">
        <v>9991</v>
      </c>
      <c r="K1412" s="33" t="s">
        <v>9992</v>
      </c>
      <c r="L1412" s="13" t="s">
        <v>6443</v>
      </c>
      <c r="M1412" s="13">
        <v>0</v>
      </c>
      <c r="N1412" s="16"/>
    </row>
    <row r="1413" ht="18.95" customHeight="1" spans="8:14">
      <c r="H1413" s="67" t="s">
        <v>9993</v>
      </c>
      <c r="I1413" s="33" t="s">
        <v>9994</v>
      </c>
      <c r="J1413" s="522" t="s">
        <v>9994</v>
      </c>
      <c r="K1413" s="33" t="s">
        <v>9995</v>
      </c>
      <c r="L1413" s="13" t="s">
        <v>6443</v>
      </c>
      <c r="M1413" s="13">
        <v>0</v>
      </c>
      <c r="N1413" s="16"/>
    </row>
    <row r="1414" ht="18.95" customHeight="1" spans="8:14">
      <c r="H1414" s="62" t="s">
        <v>9996</v>
      </c>
      <c r="I1414" s="33" t="s">
        <v>9997</v>
      </c>
      <c r="J1414" s="522" t="s">
        <v>9997</v>
      </c>
      <c r="K1414" s="33" t="s">
        <v>9998</v>
      </c>
      <c r="L1414" s="13" t="s">
        <v>6443</v>
      </c>
      <c r="M1414" s="13">
        <v>0</v>
      </c>
      <c r="N1414" s="16"/>
    </row>
    <row r="1415" ht="18.95" customHeight="1" spans="8:14">
      <c r="H1415" s="67" t="s">
        <v>9999</v>
      </c>
      <c r="I1415" s="33" t="s">
        <v>10000</v>
      </c>
      <c r="J1415" s="522" t="s">
        <v>10000</v>
      </c>
      <c r="K1415" s="33" t="s">
        <v>10001</v>
      </c>
      <c r="L1415" s="13" t="s">
        <v>6443</v>
      </c>
      <c r="M1415" s="13"/>
      <c r="N1415" s="16"/>
    </row>
    <row r="1416" ht="18.95" customHeight="1" spans="8:14">
      <c r="H1416" s="67" t="s">
        <v>10002</v>
      </c>
      <c r="I1416" s="33" t="s">
        <v>10003</v>
      </c>
      <c r="J1416" s="522" t="s">
        <v>10003</v>
      </c>
      <c r="K1416" s="33" t="s">
        <v>10004</v>
      </c>
      <c r="L1416" s="13" t="s">
        <v>6443</v>
      </c>
      <c r="M1416" s="13">
        <v>0</v>
      </c>
      <c r="N1416" s="16"/>
    </row>
    <row r="1417" ht="18.95" customHeight="1" spans="8:14">
      <c r="H1417" s="67" t="s">
        <v>10005</v>
      </c>
      <c r="I1417" s="33" t="s">
        <v>10006</v>
      </c>
      <c r="J1417" s="522" t="s">
        <v>10006</v>
      </c>
      <c r="K1417" s="33" t="s">
        <v>10007</v>
      </c>
      <c r="L1417" s="13" t="s">
        <v>6443</v>
      </c>
      <c r="M1417" s="13">
        <v>0</v>
      </c>
      <c r="N1417" s="16"/>
    </row>
    <row r="1418" ht="18.95" customHeight="1" spans="8:14">
      <c r="H1418" s="67" t="s">
        <v>10008</v>
      </c>
      <c r="I1418" s="522" t="s">
        <v>10009</v>
      </c>
      <c r="J1418" s="522" t="s">
        <v>10010</v>
      </c>
      <c r="K1418" s="33" t="s">
        <v>10011</v>
      </c>
      <c r="L1418" s="13" t="s">
        <v>6443</v>
      </c>
      <c r="M1418" s="13">
        <v>0</v>
      </c>
      <c r="N1418" s="16"/>
    </row>
    <row r="1419" ht="18.95" customHeight="1" spans="8:14">
      <c r="H1419" s="61" t="s">
        <v>10012</v>
      </c>
      <c r="I1419" s="33" t="s">
        <v>10013</v>
      </c>
      <c r="J1419" s="522" t="s">
        <v>10013</v>
      </c>
      <c r="K1419" s="33" t="s">
        <v>10014</v>
      </c>
      <c r="L1419" s="13" t="s">
        <v>6443</v>
      </c>
      <c r="M1419" s="13">
        <v>0</v>
      </c>
      <c r="N1419" s="16"/>
    </row>
    <row r="1420" ht="18.95" customHeight="1" spans="8:14">
      <c r="H1420" s="61" t="s">
        <v>10015</v>
      </c>
      <c r="I1420" s="33" t="s">
        <v>10016</v>
      </c>
      <c r="J1420" s="522" t="s">
        <v>10016</v>
      </c>
      <c r="K1420" s="33" t="s">
        <v>10017</v>
      </c>
      <c r="L1420" s="13" t="s">
        <v>6443</v>
      </c>
      <c r="M1420" s="13">
        <v>0</v>
      </c>
      <c r="N1420" s="16"/>
    </row>
    <row r="1421" ht="18.95" customHeight="1" spans="8:14">
      <c r="H1421" s="61" t="s">
        <v>68</v>
      </c>
      <c r="I1421" s="33" t="s">
        <v>10018</v>
      </c>
      <c r="J1421" s="522" t="s">
        <v>10018</v>
      </c>
      <c r="K1421" s="33" t="s">
        <v>6445</v>
      </c>
      <c r="L1421" s="13" t="s">
        <v>6443</v>
      </c>
      <c r="M1421" s="13">
        <v>0</v>
      </c>
      <c r="N1421" s="16"/>
    </row>
    <row r="1422" ht="18.95" customHeight="1" spans="8:14">
      <c r="H1422" s="61" t="s">
        <v>6687</v>
      </c>
      <c r="I1422" s="33" t="s">
        <v>10019</v>
      </c>
      <c r="J1422" s="522" t="s">
        <v>10019</v>
      </c>
      <c r="K1422" s="33" t="s">
        <v>6689</v>
      </c>
      <c r="L1422" s="13" t="s">
        <v>6443</v>
      </c>
      <c r="M1422" s="13">
        <v>0</v>
      </c>
      <c r="N1422" s="16"/>
    </row>
    <row r="1423" ht="18.95" customHeight="1" spans="8:14">
      <c r="H1423" s="61" t="s">
        <v>69</v>
      </c>
      <c r="I1423" s="33" t="s">
        <v>10020</v>
      </c>
      <c r="J1423" s="522" t="s">
        <v>10020</v>
      </c>
      <c r="K1423" s="33" t="s">
        <v>6692</v>
      </c>
      <c r="L1423" s="13" t="s">
        <v>6443</v>
      </c>
      <c r="M1423" s="13">
        <v>0</v>
      </c>
      <c r="N1423" s="16"/>
    </row>
    <row r="1424" ht="18.95" customHeight="1" spans="8:14">
      <c r="H1424" s="61" t="s">
        <v>70</v>
      </c>
      <c r="I1424" s="33" t="s">
        <v>10021</v>
      </c>
      <c r="J1424" s="522" t="s">
        <v>10021</v>
      </c>
      <c r="K1424" s="33" t="s">
        <v>6695</v>
      </c>
      <c r="L1424" s="13" t="s">
        <v>6443</v>
      </c>
      <c r="M1424" s="13">
        <v>0</v>
      </c>
      <c r="N1424" s="16"/>
    </row>
    <row r="1425" ht="18.95" customHeight="1" spans="8:14">
      <c r="H1425" s="61" t="s">
        <v>71</v>
      </c>
      <c r="I1425" s="33" t="s">
        <v>10022</v>
      </c>
      <c r="J1425" s="522" t="s">
        <v>10022</v>
      </c>
      <c r="K1425" s="33" t="s">
        <v>6698</v>
      </c>
      <c r="L1425" s="13" t="s">
        <v>6443</v>
      </c>
      <c r="M1425" s="13">
        <v>0</v>
      </c>
      <c r="N1425" s="16"/>
    </row>
    <row r="1426" ht="18.95" customHeight="1" spans="8:14">
      <c r="H1426" s="61" t="s">
        <v>72</v>
      </c>
      <c r="I1426" s="33" t="s">
        <v>10023</v>
      </c>
      <c r="J1426" s="522" t="s">
        <v>10023</v>
      </c>
      <c r="K1426" s="33" t="s">
        <v>6702</v>
      </c>
      <c r="L1426" s="13" t="s">
        <v>6443</v>
      </c>
      <c r="M1426" s="13">
        <v>0</v>
      </c>
      <c r="N1426" s="16"/>
    </row>
    <row r="1427" ht="18.95" customHeight="1" spans="8:14">
      <c r="H1427" s="61" t="s">
        <v>6706</v>
      </c>
      <c r="I1427" s="33" t="s">
        <v>10024</v>
      </c>
      <c r="J1427" s="522" t="s">
        <v>10024</v>
      </c>
      <c r="K1427" s="33" t="s">
        <v>6708</v>
      </c>
      <c r="L1427" s="13" t="s">
        <v>6443</v>
      </c>
      <c r="M1427" s="13">
        <v>0</v>
      </c>
      <c r="N1427" s="16"/>
    </row>
    <row r="1428" ht="18.95" customHeight="1" spans="8:14">
      <c r="H1428" s="61" t="s">
        <v>74</v>
      </c>
      <c r="I1428" s="33" t="s">
        <v>10025</v>
      </c>
      <c r="J1428" s="522" t="s">
        <v>10025</v>
      </c>
      <c r="K1428" s="33" t="s">
        <v>6713</v>
      </c>
      <c r="L1428" s="13" t="s">
        <v>6443</v>
      </c>
      <c r="M1428" s="13">
        <v>0</v>
      </c>
      <c r="N1428" s="16"/>
    </row>
    <row r="1429" ht="18.95" customHeight="1" spans="8:14">
      <c r="H1429" s="61" t="s">
        <v>6716</v>
      </c>
      <c r="I1429" s="33" t="s">
        <v>10026</v>
      </c>
      <c r="J1429" s="522" t="s">
        <v>10026</v>
      </c>
      <c r="K1429" s="33" t="s">
        <v>6718</v>
      </c>
      <c r="L1429" s="13" t="s">
        <v>6443</v>
      </c>
      <c r="M1429" s="73">
        <v>0</v>
      </c>
      <c r="N1429" s="65"/>
    </row>
    <row r="1430" ht="18.95" customHeight="1" spans="8:14">
      <c r="H1430" s="61" t="s">
        <v>76</v>
      </c>
      <c r="I1430" s="33" t="s">
        <v>10027</v>
      </c>
      <c r="J1430" s="522" t="s">
        <v>10027</v>
      </c>
      <c r="K1430" s="33" t="s">
        <v>6723</v>
      </c>
      <c r="L1430" s="13" t="s">
        <v>6443</v>
      </c>
      <c r="M1430" s="13">
        <v>0</v>
      </c>
      <c r="N1430" s="74"/>
    </row>
    <row r="1431" ht="18.95" customHeight="1" spans="8:14">
      <c r="H1431" s="61" t="s">
        <v>77</v>
      </c>
      <c r="I1431" s="33" t="s">
        <v>10028</v>
      </c>
      <c r="J1431" s="522" t="s">
        <v>10028</v>
      </c>
      <c r="K1431" s="33" t="s">
        <v>6726</v>
      </c>
      <c r="L1431" s="13" t="s">
        <v>6443</v>
      </c>
      <c r="M1431" s="13">
        <v>0</v>
      </c>
      <c r="N1431" s="74"/>
    </row>
    <row r="1432" ht="18.95" customHeight="1" spans="8:14">
      <c r="H1432" s="61" t="s">
        <v>78</v>
      </c>
      <c r="I1432" s="33" t="s">
        <v>10029</v>
      </c>
      <c r="J1432" s="522" t="s">
        <v>10029</v>
      </c>
      <c r="K1432" s="33" t="s">
        <v>6731</v>
      </c>
      <c r="L1432" s="13" t="s">
        <v>6443</v>
      </c>
      <c r="M1432" s="13">
        <v>0</v>
      </c>
      <c r="N1432" s="74"/>
    </row>
    <row r="1433" ht="18.95" customHeight="1" spans="8:14">
      <c r="H1433" s="67" t="s">
        <v>79</v>
      </c>
      <c r="I1433" s="33" t="s">
        <v>10030</v>
      </c>
      <c r="J1433" s="522" t="s">
        <v>10030</v>
      </c>
      <c r="K1433" s="33" t="s">
        <v>6735</v>
      </c>
      <c r="L1433" s="13" t="s">
        <v>6443</v>
      </c>
      <c r="M1433" s="13">
        <v>0</v>
      </c>
      <c r="N1433" s="74"/>
    </row>
    <row r="1434" ht="18.95" customHeight="1" spans="8:14">
      <c r="H1434" s="67" t="s">
        <v>6737</v>
      </c>
      <c r="I1434" s="33" t="s">
        <v>10031</v>
      </c>
      <c r="J1434" s="522" t="s">
        <v>10031</v>
      </c>
      <c r="K1434" s="33" t="s">
        <v>6739</v>
      </c>
      <c r="L1434" s="13" t="s">
        <v>6443</v>
      </c>
      <c r="M1434" s="13">
        <v>0</v>
      </c>
      <c r="N1434" s="74"/>
    </row>
    <row r="1435" ht="18.95" customHeight="1" spans="8:14">
      <c r="H1435" s="67" t="s">
        <v>81</v>
      </c>
      <c r="I1435" s="33" t="s">
        <v>10032</v>
      </c>
      <c r="J1435" s="522" t="s">
        <v>10032</v>
      </c>
      <c r="K1435" s="33" t="s">
        <v>6742</v>
      </c>
      <c r="L1435" s="13" t="s">
        <v>6443</v>
      </c>
      <c r="M1435" s="13">
        <v>0</v>
      </c>
      <c r="N1435" s="74"/>
    </row>
    <row r="1436" ht="18.95" customHeight="1" spans="8:14">
      <c r="H1436" s="67" t="s">
        <v>82</v>
      </c>
      <c r="I1436" s="33" t="s">
        <v>10033</v>
      </c>
      <c r="J1436" s="522" t="s">
        <v>10033</v>
      </c>
      <c r="K1436" s="33" t="s">
        <v>6745</v>
      </c>
      <c r="L1436" s="13" t="s">
        <v>6443</v>
      </c>
      <c r="M1436" s="13">
        <v>0</v>
      </c>
      <c r="N1436" s="74"/>
    </row>
    <row r="1437" ht="18.95" customHeight="1" spans="8:14">
      <c r="H1437" s="67" t="s">
        <v>10034</v>
      </c>
      <c r="I1437" s="33" t="s">
        <v>10035</v>
      </c>
      <c r="J1437" s="522" t="s">
        <v>10035</v>
      </c>
      <c r="K1437" s="33" t="s">
        <v>6751</v>
      </c>
      <c r="L1437" s="13" t="s">
        <v>6443</v>
      </c>
      <c r="M1437" s="13">
        <v>0</v>
      </c>
      <c r="N1437" s="74"/>
    </row>
    <row r="1438" ht="18.95" customHeight="1" spans="8:14">
      <c r="H1438" s="67" t="s">
        <v>84</v>
      </c>
      <c r="I1438" s="33" t="s">
        <v>10036</v>
      </c>
      <c r="J1438" s="522" t="s">
        <v>10036</v>
      </c>
      <c r="K1438" s="33" t="s">
        <v>6756</v>
      </c>
      <c r="L1438" s="13" t="s">
        <v>6443</v>
      </c>
      <c r="M1438" s="13">
        <v>0</v>
      </c>
      <c r="N1438" s="74"/>
    </row>
    <row r="1439" ht="18.95" customHeight="1" spans="8:14">
      <c r="H1439" s="67" t="s">
        <v>85</v>
      </c>
      <c r="I1439" s="33" t="s">
        <v>10037</v>
      </c>
      <c r="J1439" s="522" t="s">
        <v>10037</v>
      </c>
      <c r="K1439" s="33" t="s">
        <v>6761</v>
      </c>
      <c r="L1439" s="13" t="s">
        <v>6443</v>
      </c>
      <c r="M1439" s="13">
        <v>0</v>
      </c>
      <c r="N1439" s="74"/>
    </row>
    <row r="1440" ht="18.95" customHeight="1" spans="8:14">
      <c r="H1440" s="61" t="s">
        <v>9509</v>
      </c>
      <c r="I1440" s="33" t="s">
        <v>10038</v>
      </c>
      <c r="J1440" s="522" t="s">
        <v>10038</v>
      </c>
      <c r="K1440" s="33" t="s">
        <v>1065</v>
      </c>
      <c r="L1440" s="13" t="s">
        <v>6443</v>
      </c>
      <c r="M1440" s="13">
        <v>0</v>
      </c>
      <c r="N1440" s="74"/>
    </row>
    <row r="1441" ht="18.95" customHeight="1" spans="8:14">
      <c r="H1441" s="68" t="s">
        <v>10039</v>
      </c>
      <c r="I1441" s="33" t="s">
        <v>10040</v>
      </c>
      <c r="J1441" s="33" t="s">
        <v>10040</v>
      </c>
      <c r="K1441" s="33" t="s">
        <v>10041</v>
      </c>
      <c r="L1441" s="13" t="s">
        <v>6443</v>
      </c>
      <c r="M1441" s="13">
        <v>0</v>
      </c>
      <c r="N1441" s="74"/>
    </row>
    <row r="1442" ht="18.95" customHeight="1" spans="8:14">
      <c r="H1442" s="51" t="s">
        <v>10042</v>
      </c>
      <c r="I1442" s="33" t="s">
        <v>5994</v>
      </c>
      <c r="J1442" s="522" t="s">
        <v>10043</v>
      </c>
      <c r="K1442" s="33" t="s">
        <v>10044</v>
      </c>
      <c r="L1442" s="13" t="s">
        <v>6443</v>
      </c>
      <c r="M1442" s="13">
        <v>64</v>
      </c>
      <c r="N1442" s="74"/>
    </row>
    <row r="1443" ht="18.95" customHeight="1" spans="8:14">
      <c r="H1443" s="61" t="s">
        <v>10045</v>
      </c>
      <c r="I1443" s="33" t="s">
        <v>10046</v>
      </c>
      <c r="J1443" s="522" t="s">
        <v>10046</v>
      </c>
      <c r="K1443" s="33" t="s">
        <v>522</v>
      </c>
      <c r="L1443" s="13" t="s">
        <v>6443</v>
      </c>
      <c r="M1443" s="13">
        <v>0</v>
      </c>
      <c r="N1443" s="74"/>
    </row>
    <row r="1444" ht="18.95" customHeight="1" spans="8:14">
      <c r="H1444" s="61" t="s">
        <v>10047</v>
      </c>
      <c r="I1444" s="522" t="s">
        <v>10048</v>
      </c>
      <c r="J1444" s="522" t="s">
        <v>10048</v>
      </c>
      <c r="K1444" s="33" t="s">
        <v>529</v>
      </c>
      <c r="L1444" s="13" t="s">
        <v>6443</v>
      </c>
      <c r="M1444" s="13">
        <v>628</v>
      </c>
      <c r="N1444" s="74"/>
    </row>
    <row r="1445" ht="18.95" customHeight="1" spans="8:14">
      <c r="H1445" s="61" t="s">
        <v>530</v>
      </c>
      <c r="I1445" s="33" t="s">
        <v>10049</v>
      </c>
      <c r="J1445" s="33" t="s">
        <v>10049</v>
      </c>
      <c r="K1445" s="33" t="s">
        <v>6799</v>
      </c>
      <c r="L1445" s="13" t="s">
        <v>6443</v>
      </c>
      <c r="M1445" s="13">
        <v>303</v>
      </c>
      <c r="N1445" s="74"/>
    </row>
    <row r="1446" ht="18.95" customHeight="1" spans="8:14">
      <c r="H1446" s="61" t="s">
        <v>90</v>
      </c>
      <c r="I1446" s="33" t="s">
        <v>10050</v>
      </c>
      <c r="J1446" s="33" t="s">
        <v>10050</v>
      </c>
      <c r="K1446" s="33" t="s">
        <v>6804</v>
      </c>
      <c r="L1446" s="13" t="s">
        <v>6443</v>
      </c>
      <c r="M1446" s="13">
        <v>325</v>
      </c>
      <c r="N1446" s="74"/>
    </row>
    <row r="1447" ht="18.95" customHeight="1" spans="8:14">
      <c r="H1447" s="69" t="s">
        <v>10051</v>
      </c>
      <c r="I1447" s="33" t="s">
        <v>10052</v>
      </c>
      <c r="J1447" s="522" t="s">
        <v>10052</v>
      </c>
      <c r="K1447" s="33" t="s">
        <v>10053</v>
      </c>
      <c r="L1447" s="13" t="s">
        <v>6443</v>
      </c>
      <c r="M1447" s="13">
        <v>0</v>
      </c>
      <c r="N1447" s="74"/>
    </row>
    <row r="1448" ht="18.95" customHeight="1" spans="8:14">
      <c r="H1448" s="69" t="s">
        <v>10054</v>
      </c>
      <c r="I1448" s="33" t="s">
        <v>10055</v>
      </c>
      <c r="J1448" s="522" t="s">
        <v>10055</v>
      </c>
      <c r="K1448" s="33" t="s">
        <v>9500</v>
      </c>
      <c r="L1448" s="13" t="s">
        <v>6443</v>
      </c>
      <c r="M1448" s="13">
        <v>0</v>
      </c>
      <c r="N1448" s="74"/>
    </row>
    <row r="1449" ht="18.95" customHeight="1" spans="8:14">
      <c r="H1449" s="70" t="s">
        <v>10056</v>
      </c>
      <c r="I1449" s="528" t="s">
        <v>10057</v>
      </c>
      <c r="J1449" s="528" t="s">
        <v>10057</v>
      </c>
      <c r="K1449" s="49" t="s">
        <v>10058</v>
      </c>
      <c r="L1449" s="13" t="s">
        <v>6443</v>
      </c>
      <c r="M1449" s="13">
        <v>0</v>
      </c>
      <c r="N1449" s="74"/>
    </row>
    <row r="1450" ht="18.95" customHeight="1" spans="8:14">
      <c r="H1450" s="70" t="s">
        <v>10059</v>
      </c>
      <c r="I1450" s="16" t="s">
        <v>10010</v>
      </c>
      <c r="J1450" s="528" t="s">
        <v>10010</v>
      </c>
      <c r="K1450" s="49" t="s">
        <v>10011</v>
      </c>
      <c r="L1450" s="13" t="s">
        <v>6443</v>
      </c>
      <c r="M1450" s="13">
        <v>0</v>
      </c>
      <c r="N1450" s="74"/>
    </row>
    <row r="1451" ht="18.95" customHeight="1" spans="8:14">
      <c r="H1451" s="59" t="s">
        <v>531</v>
      </c>
      <c r="I1451" s="58" t="str">
        <f>""</f>
        <v/>
      </c>
      <c r="J1451" s="75" t="str">
        <f>""</f>
        <v/>
      </c>
      <c r="K1451" s="64" t="s">
        <v>531</v>
      </c>
      <c r="L1451" s="73" t="s">
        <v>6443</v>
      </c>
      <c r="M1451" s="13">
        <v>187153</v>
      </c>
      <c r="N1451" s="74"/>
    </row>
    <row r="1452" ht="18.95" customHeight="1" spans="8:14">
      <c r="H1452" s="71"/>
      <c r="I1452" s="33"/>
      <c r="J1452" s="522" t="s">
        <v>1112</v>
      </c>
      <c r="K1452" s="33" t="s">
        <v>6698</v>
      </c>
      <c r="L1452" s="13" t="s">
        <v>6828</v>
      </c>
      <c r="M1452" s="73">
        <v>0</v>
      </c>
      <c r="N1452" s="65"/>
    </row>
    <row r="1453" ht="18.95" customHeight="1" spans="8:14">
      <c r="H1453" s="71"/>
      <c r="I1453" s="522" t="s">
        <v>10060</v>
      </c>
      <c r="J1453" s="522" t="s">
        <v>10061</v>
      </c>
      <c r="K1453" s="33" t="s">
        <v>10062</v>
      </c>
      <c r="L1453" s="13" t="s">
        <v>6828</v>
      </c>
      <c r="M1453" s="13">
        <v>0</v>
      </c>
      <c r="N1453" s="74"/>
    </row>
    <row r="1454" ht="18.95" customHeight="1" spans="8:14">
      <c r="H1454" s="71"/>
      <c r="I1454" s="33"/>
      <c r="J1454" s="522" t="s">
        <v>10063</v>
      </c>
      <c r="K1454" s="33" t="s">
        <v>7728</v>
      </c>
      <c r="L1454" s="13" t="s">
        <v>6828</v>
      </c>
      <c r="M1454" s="13">
        <v>0</v>
      </c>
      <c r="N1454" s="74"/>
    </row>
    <row r="1455" ht="18.95" customHeight="1" spans="8:14">
      <c r="H1455" s="71"/>
      <c r="I1455" s="33"/>
      <c r="J1455" s="522" t="s">
        <v>10064</v>
      </c>
      <c r="K1455" s="33" t="s">
        <v>7731</v>
      </c>
      <c r="L1455" s="13" t="s">
        <v>6828</v>
      </c>
      <c r="M1455" s="13">
        <v>0</v>
      </c>
      <c r="N1455" s="74"/>
    </row>
    <row r="1456" ht="18.95" customHeight="1" spans="8:14">
      <c r="H1456" s="71"/>
      <c r="I1456" s="33"/>
      <c r="J1456" s="522" t="s">
        <v>10065</v>
      </c>
      <c r="K1456" s="33" t="s">
        <v>7734</v>
      </c>
      <c r="L1456" s="13" t="s">
        <v>6828</v>
      </c>
      <c r="M1456" s="13">
        <v>0</v>
      </c>
      <c r="N1456" s="74"/>
    </row>
    <row r="1457" ht="18.95" customHeight="1" spans="8:14">
      <c r="H1457" s="71"/>
      <c r="I1457" s="33"/>
      <c r="J1457" s="522" t="s">
        <v>10066</v>
      </c>
      <c r="K1457" s="33" t="s">
        <v>7737</v>
      </c>
      <c r="L1457" s="13" t="s">
        <v>6828</v>
      </c>
      <c r="M1457" s="13">
        <v>0</v>
      </c>
      <c r="N1457" s="74"/>
    </row>
    <row r="1458" ht="18.95" customHeight="1" spans="8:14">
      <c r="H1458" s="71"/>
      <c r="I1458" s="33"/>
      <c r="J1458" s="522" t="s">
        <v>10067</v>
      </c>
      <c r="K1458" s="33" t="s">
        <v>7740</v>
      </c>
      <c r="L1458" s="13" t="s">
        <v>6828</v>
      </c>
      <c r="M1458" s="13">
        <v>0</v>
      </c>
      <c r="N1458" s="74"/>
    </row>
    <row r="1459" ht="18.95" customHeight="1" spans="8:14">
      <c r="H1459" s="71"/>
      <c r="I1459" s="33"/>
      <c r="J1459" s="522" t="s">
        <v>10068</v>
      </c>
      <c r="K1459" s="33" t="s">
        <v>10069</v>
      </c>
      <c r="L1459" s="13" t="s">
        <v>6828</v>
      </c>
      <c r="M1459" s="13">
        <v>0</v>
      </c>
      <c r="N1459" s="74"/>
    </row>
    <row r="1460" ht="18.95" customHeight="1" spans="8:14">
      <c r="H1460" s="72" t="s">
        <v>10070</v>
      </c>
      <c r="I1460" s="33" t="s">
        <v>1114</v>
      </c>
      <c r="J1460" s="522" t="s">
        <v>1114</v>
      </c>
      <c r="K1460" s="33" t="s">
        <v>6708</v>
      </c>
      <c r="L1460" s="13" t="s">
        <v>6828</v>
      </c>
      <c r="M1460" s="13">
        <v>459</v>
      </c>
      <c r="N1460" s="74"/>
    </row>
    <row r="1461" ht="18.95" customHeight="1" spans="8:14">
      <c r="H1461" s="46"/>
      <c r="I1461" s="522" t="s">
        <v>10071</v>
      </c>
      <c r="J1461" s="522" t="s">
        <v>10072</v>
      </c>
      <c r="K1461" s="33" t="s">
        <v>10073</v>
      </c>
      <c r="L1461" s="13" t="s">
        <v>6828</v>
      </c>
      <c r="M1461" s="13">
        <v>459</v>
      </c>
      <c r="N1461" s="74"/>
    </row>
    <row r="1462" ht="18.95" customHeight="1" spans="8:14">
      <c r="H1462" s="46"/>
      <c r="I1462" s="33"/>
      <c r="J1462" s="522" t="s">
        <v>10074</v>
      </c>
      <c r="K1462" s="33" t="s">
        <v>10075</v>
      </c>
      <c r="L1462" s="13" t="s">
        <v>6828</v>
      </c>
      <c r="M1462" s="13">
        <v>300</v>
      </c>
      <c r="N1462" s="74"/>
    </row>
    <row r="1463" ht="18.95" customHeight="1" spans="8:14">
      <c r="H1463" s="46"/>
      <c r="I1463" s="33"/>
      <c r="J1463" s="522" t="s">
        <v>10076</v>
      </c>
      <c r="K1463" s="33" t="s">
        <v>10077</v>
      </c>
      <c r="L1463" s="13" t="s">
        <v>6828</v>
      </c>
      <c r="M1463" s="13">
        <v>0</v>
      </c>
      <c r="N1463" s="74"/>
    </row>
    <row r="1464" ht="18.95" customHeight="1" spans="8:14">
      <c r="H1464" s="46"/>
      <c r="I1464" s="33"/>
      <c r="J1464" s="522" t="s">
        <v>10078</v>
      </c>
      <c r="K1464" s="33" t="s">
        <v>10079</v>
      </c>
      <c r="L1464" s="13" t="s">
        <v>6828</v>
      </c>
      <c r="M1464" s="13">
        <v>0</v>
      </c>
      <c r="N1464" s="74"/>
    </row>
    <row r="1465" ht="18.95" customHeight="1" spans="8:14">
      <c r="H1465" s="46"/>
      <c r="I1465" s="33"/>
      <c r="J1465" s="522" t="s">
        <v>10080</v>
      </c>
      <c r="K1465" s="33" t="s">
        <v>10081</v>
      </c>
      <c r="L1465" s="13" t="s">
        <v>6828</v>
      </c>
      <c r="M1465" s="13">
        <v>99</v>
      </c>
      <c r="N1465" s="74"/>
    </row>
    <row r="1466" ht="18.95" customHeight="1" spans="8:14">
      <c r="H1466" s="46"/>
      <c r="I1466" s="33"/>
      <c r="J1466" s="522" t="s">
        <v>10082</v>
      </c>
      <c r="K1466" s="33" t="s">
        <v>10083</v>
      </c>
      <c r="L1466" s="13" t="s">
        <v>6828</v>
      </c>
      <c r="M1466" s="13">
        <v>0</v>
      </c>
      <c r="N1466" s="74"/>
    </row>
    <row r="1467" ht="18.95" customHeight="1" spans="8:14">
      <c r="H1467" s="46"/>
      <c r="I1467" s="33"/>
      <c r="J1467" s="522" t="s">
        <v>10084</v>
      </c>
      <c r="K1467" s="33" t="s">
        <v>10085</v>
      </c>
      <c r="L1467" s="13" t="s">
        <v>6828</v>
      </c>
      <c r="M1467" s="13">
        <v>60</v>
      </c>
      <c r="N1467" s="74"/>
    </row>
    <row r="1468" ht="18.95" customHeight="1" spans="8:14">
      <c r="H1468" s="46" t="s">
        <v>10086</v>
      </c>
      <c r="I1468" s="33" t="s">
        <v>10087</v>
      </c>
      <c r="J1468" s="522" t="s">
        <v>10087</v>
      </c>
      <c r="K1468" s="33" t="s">
        <v>10088</v>
      </c>
      <c r="L1468" s="13" t="s">
        <v>6828</v>
      </c>
      <c r="M1468" s="13">
        <v>0</v>
      </c>
      <c r="N1468" s="74"/>
    </row>
    <row r="1469" ht="18.95" customHeight="1" spans="8:14">
      <c r="H1469" s="46" t="s">
        <v>561</v>
      </c>
      <c r="I1469" s="33" t="s">
        <v>10089</v>
      </c>
      <c r="J1469" s="522" t="s">
        <v>10089</v>
      </c>
      <c r="K1469" s="33" t="s">
        <v>10090</v>
      </c>
      <c r="L1469" s="13" t="s">
        <v>6828</v>
      </c>
      <c r="M1469" s="13">
        <v>0</v>
      </c>
      <c r="N1469" s="74"/>
    </row>
    <row r="1470" ht="18.95" customHeight="1" spans="8:14">
      <c r="H1470" s="46" t="s">
        <v>10091</v>
      </c>
      <c r="I1470" s="33" t="s">
        <v>10092</v>
      </c>
      <c r="J1470" s="522" t="s">
        <v>10092</v>
      </c>
      <c r="K1470" s="33" t="s">
        <v>10093</v>
      </c>
      <c r="L1470" s="13" t="s">
        <v>6828</v>
      </c>
      <c r="M1470" s="13">
        <v>0</v>
      </c>
      <c r="N1470" s="74"/>
    </row>
    <row r="1471" ht="18.95" customHeight="1" spans="8:14">
      <c r="H1471" s="46" t="s">
        <v>10094</v>
      </c>
      <c r="I1471" s="33" t="s">
        <v>10095</v>
      </c>
      <c r="J1471" s="522" t="s">
        <v>10095</v>
      </c>
      <c r="K1471" s="33" t="s">
        <v>10096</v>
      </c>
      <c r="L1471" s="13" t="s">
        <v>6828</v>
      </c>
      <c r="M1471" s="13">
        <v>0</v>
      </c>
      <c r="N1471" s="74"/>
    </row>
    <row r="1472" ht="18.95" customHeight="1" spans="8:14">
      <c r="H1472" s="46" t="s">
        <v>563</v>
      </c>
      <c r="I1472" s="33" t="s">
        <v>10097</v>
      </c>
      <c r="J1472" s="522" t="s">
        <v>10097</v>
      </c>
      <c r="K1472" s="33" t="s">
        <v>10098</v>
      </c>
      <c r="L1472" s="13" t="s">
        <v>6828</v>
      </c>
      <c r="M1472" s="13">
        <v>0</v>
      </c>
      <c r="N1472" s="74"/>
    </row>
    <row r="1473" ht="18.95" customHeight="1" spans="8:14">
      <c r="H1473" s="72" t="s">
        <v>567</v>
      </c>
      <c r="I1473" s="33" t="s">
        <v>1115</v>
      </c>
      <c r="J1473" s="522" t="s">
        <v>1115</v>
      </c>
      <c r="K1473" s="33" t="s">
        <v>6713</v>
      </c>
      <c r="L1473" s="13" t="s">
        <v>6828</v>
      </c>
      <c r="M1473" s="13">
        <v>473</v>
      </c>
      <c r="N1473" s="74"/>
    </row>
    <row r="1474" ht="18.95" customHeight="1" spans="8:14">
      <c r="H1474" s="46" t="s">
        <v>568</v>
      </c>
      <c r="I1474" s="33" t="s">
        <v>10099</v>
      </c>
      <c r="J1474" s="522" t="s">
        <v>10099</v>
      </c>
      <c r="K1474" s="33" t="s">
        <v>10100</v>
      </c>
      <c r="L1474" s="13" t="s">
        <v>6828</v>
      </c>
      <c r="M1474" s="13">
        <v>243</v>
      </c>
      <c r="N1474" s="74"/>
    </row>
    <row r="1475" ht="18.95" customHeight="1" spans="8:14">
      <c r="H1475" s="46" t="s">
        <v>569</v>
      </c>
      <c r="I1475" s="33" t="s">
        <v>10101</v>
      </c>
      <c r="J1475" s="522" t="s">
        <v>10101</v>
      </c>
      <c r="K1475" s="33" t="s">
        <v>10102</v>
      </c>
      <c r="L1475" s="13" t="s">
        <v>6828</v>
      </c>
      <c r="M1475" s="13">
        <v>60</v>
      </c>
      <c r="N1475" s="74"/>
    </row>
    <row r="1476" ht="18.95" customHeight="1" spans="8:14">
      <c r="H1476" s="46" t="s">
        <v>570</v>
      </c>
      <c r="I1476" s="33" t="s">
        <v>10103</v>
      </c>
      <c r="J1476" s="522" t="s">
        <v>10103</v>
      </c>
      <c r="K1476" s="33" t="s">
        <v>10104</v>
      </c>
      <c r="L1476" s="13" t="s">
        <v>6828</v>
      </c>
      <c r="M1476" s="13">
        <v>183</v>
      </c>
      <c r="N1476" s="74"/>
    </row>
    <row r="1477" ht="18.95" customHeight="1" spans="8:14">
      <c r="H1477" s="46" t="s">
        <v>571</v>
      </c>
      <c r="I1477" s="33" t="s">
        <v>10105</v>
      </c>
      <c r="J1477" s="522" t="s">
        <v>10105</v>
      </c>
      <c r="K1477" s="33" t="s">
        <v>10106</v>
      </c>
      <c r="L1477" s="13" t="s">
        <v>6828</v>
      </c>
      <c r="M1477" s="13">
        <v>0</v>
      </c>
      <c r="N1477" s="74"/>
    </row>
    <row r="1478" ht="18.95" customHeight="1" spans="8:14">
      <c r="H1478" s="46" t="s">
        <v>10107</v>
      </c>
      <c r="I1478" s="33" t="s">
        <v>10108</v>
      </c>
      <c r="J1478" s="522" t="s">
        <v>10108</v>
      </c>
      <c r="K1478" s="33" t="s">
        <v>10109</v>
      </c>
      <c r="L1478" s="13" t="s">
        <v>6828</v>
      </c>
      <c r="M1478" s="13">
        <v>0</v>
      </c>
      <c r="N1478" s="74"/>
    </row>
    <row r="1479" ht="18.95" customHeight="1" spans="8:14">
      <c r="H1479" s="46" t="s">
        <v>569</v>
      </c>
      <c r="I1479" s="33" t="s">
        <v>10110</v>
      </c>
      <c r="J1479" s="522" t="s">
        <v>10110</v>
      </c>
      <c r="K1479" s="33" t="s">
        <v>10102</v>
      </c>
      <c r="L1479" s="13" t="s">
        <v>6828</v>
      </c>
      <c r="M1479" s="13">
        <v>0</v>
      </c>
      <c r="N1479" s="74"/>
    </row>
    <row r="1480" ht="18.95" customHeight="1" spans="8:14">
      <c r="H1480" s="46" t="s">
        <v>570</v>
      </c>
      <c r="I1480" s="33" t="s">
        <v>10111</v>
      </c>
      <c r="J1480" s="522" t="s">
        <v>10111</v>
      </c>
      <c r="K1480" s="33" t="s">
        <v>10104</v>
      </c>
      <c r="L1480" s="13" t="s">
        <v>6828</v>
      </c>
      <c r="M1480" s="13">
        <v>0</v>
      </c>
      <c r="N1480" s="74"/>
    </row>
    <row r="1481" ht="18.95" customHeight="1" spans="8:14">
      <c r="H1481" s="76" t="s">
        <v>573</v>
      </c>
      <c r="I1481" s="33" t="s">
        <v>10112</v>
      </c>
      <c r="J1481" s="522" t="s">
        <v>10112</v>
      </c>
      <c r="K1481" s="33" t="s">
        <v>10113</v>
      </c>
      <c r="L1481" s="13" t="s">
        <v>6828</v>
      </c>
      <c r="M1481" s="13">
        <v>0</v>
      </c>
      <c r="N1481" s="74"/>
    </row>
    <row r="1482" ht="18.95" customHeight="1" spans="8:14">
      <c r="H1482" s="46"/>
      <c r="I1482" s="522" t="s">
        <v>10071</v>
      </c>
      <c r="J1482" s="522" t="s">
        <v>10114</v>
      </c>
      <c r="K1482" s="33" t="s">
        <v>10115</v>
      </c>
      <c r="L1482" s="13" t="s">
        <v>6828</v>
      </c>
      <c r="M1482" s="13">
        <v>230</v>
      </c>
      <c r="N1482" s="74"/>
    </row>
    <row r="1483" ht="18.95" customHeight="1" spans="8:14">
      <c r="H1483" s="46"/>
      <c r="I1483" s="33"/>
      <c r="J1483" s="522" t="s">
        <v>10116</v>
      </c>
      <c r="K1483" s="33" t="s">
        <v>10117</v>
      </c>
      <c r="L1483" s="13" t="s">
        <v>6828</v>
      </c>
      <c r="M1483" s="13">
        <v>26</v>
      </c>
      <c r="N1483" s="74"/>
    </row>
    <row r="1484" ht="18.95" customHeight="1" spans="8:14">
      <c r="H1484" s="46"/>
      <c r="I1484" s="33"/>
      <c r="J1484" s="522" t="s">
        <v>10118</v>
      </c>
      <c r="K1484" s="33" t="s">
        <v>10119</v>
      </c>
      <c r="L1484" s="13" t="s">
        <v>6828</v>
      </c>
      <c r="M1484" s="13">
        <v>24</v>
      </c>
      <c r="N1484" s="74"/>
    </row>
    <row r="1485" ht="18.95" customHeight="1" spans="8:14">
      <c r="H1485" s="46"/>
      <c r="I1485" s="33"/>
      <c r="J1485" s="522" t="s">
        <v>10120</v>
      </c>
      <c r="K1485" s="33" t="s">
        <v>10121</v>
      </c>
      <c r="L1485" s="13" t="s">
        <v>6828</v>
      </c>
      <c r="M1485" s="13">
        <v>4</v>
      </c>
      <c r="N1485" s="74"/>
    </row>
    <row r="1486" ht="18.95" customHeight="1" spans="8:14">
      <c r="H1486" s="46"/>
      <c r="I1486" s="33"/>
      <c r="J1486" s="522" t="s">
        <v>10122</v>
      </c>
      <c r="K1486" s="33" t="s">
        <v>10123</v>
      </c>
      <c r="L1486" s="13" t="s">
        <v>6828</v>
      </c>
      <c r="M1486" s="13">
        <v>0</v>
      </c>
      <c r="N1486" s="74"/>
    </row>
    <row r="1487" ht="18.95" customHeight="1" spans="8:14">
      <c r="H1487" s="46"/>
      <c r="I1487" s="33"/>
      <c r="J1487" s="522" t="s">
        <v>10124</v>
      </c>
      <c r="K1487" s="33" t="s">
        <v>10125</v>
      </c>
      <c r="L1487" s="13" t="s">
        <v>6828</v>
      </c>
      <c r="M1487" s="13">
        <v>176</v>
      </c>
      <c r="N1487" s="74"/>
    </row>
    <row r="1488" ht="18.95" customHeight="1" spans="8:14">
      <c r="H1488" s="72" t="s">
        <v>574</v>
      </c>
      <c r="I1488" s="33" t="s">
        <v>1118</v>
      </c>
      <c r="J1488" s="522" t="s">
        <v>1118</v>
      </c>
      <c r="K1488" s="33" t="s">
        <v>1055</v>
      </c>
      <c r="L1488" s="13" t="s">
        <v>6828</v>
      </c>
      <c r="M1488" s="13"/>
      <c r="N1488" s="74"/>
    </row>
    <row r="1489" ht="18.95" customHeight="1" spans="8:14">
      <c r="H1489" s="72" t="s">
        <v>10126</v>
      </c>
      <c r="I1489" s="33" t="s">
        <v>10127</v>
      </c>
      <c r="J1489" s="522" t="s">
        <v>10127</v>
      </c>
      <c r="K1489" s="33" t="s">
        <v>10128</v>
      </c>
      <c r="L1489" s="13" t="s">
        <v>6828</v>
      </c>
      <c r="M1489" s="13">
        <v>0</v>
      </c>
      <c r="N1489" s="74"/>
    </row>
    <row r="1490" ht="18.95" customHeight="1" spans="8:14">
      <c r="H1490" s="72" t="s">
        <v>10129</v>
      </c>
      <c r="I1490" s="33" t="s">
        <v>10130</v>
      </c>
      <c r="J1490" s="522" t="s">
        <v>10130</v>
      </c>
      <c r="K1490" s="33" t="s">
        <v>10131</v>
      </c>
      <c r="L1490" s="13" t="s">
        <v>6828</v>
      </c>
      <c r="M1490" s="13"/>
      <c r="N1490" s="74"/>
    </row>
    <row r="1491" ht="18.95" customHeight="1" spans="8:14">
      <c r="H1491" s="72" t="s">
        <v>10132</v>
      </c>
      <c r="I1491" s="33" t="s">
        <v>10133</v>
      </c>
      <c r="J1491" s="522" t="s">
        <v>10133</v>
      </c>
      <c r="K1491" s="33" t="s">
        <v>10134</v>
      </c>
      <c r="L1491" s="13" t="s">
        <v>6828</v>
      </c>
      <c r="M1491" s="13">
        <v>0</v>
      </c>
      <c r="N1491" s="74"/>
    </row>
    <row r="1492" ht="18.95" customHeight="1" spans="8:14">
      <c r="H1492" s="72" t="s">
        <v>10135</v>
      </c>
      <c r="I1492" s="522" t="s">
        <v>10136</v>
      </c>
      <c r="J1492" s="522" t="s">
        <v>10137</v>
      </c>
      <c r="K1492" s="33" t="s">
        <v>10138</v>
      </c>
      <c r="L1492" s="13" t="s">
        <v>6828</v>
      </c>
      <c r="M1492" s="13">
        <v>0</v>
      </c>
      <c r="N1492" s="74"/>
    </row>
    <row r="1493" ht="18.95" customHeight="1" spans="8:14">
      <c r="H1493" s="72" t="s">
        <v>10139</v>
      </c>
      <c r="I1493" s="522" t="s">
        <v>10140</v>
      </c>
      <c r="J1493" s="522" t="s">
        <v>10140</v>
      </c>
      <c r="K1493" s="33" t="s">
        <v>9321</v>
      </c>
      <c r="L1493" s="13" t="s">
        <v>6828</v>
      </c>
      <c r="M1493" s="13">
        <v>0</v>
      </c>
      <c r="N1493" s="74"/>
    </row>
    <row r="1494" ht="18.95" customHeight="1" spans="8:14">
      <c r="H1494" s="72" t="s">
        <v>10141</v>
      </c>
      <c r="I1494" s="522" t="s">
        <v>10142</v>
      </c>
      <c r="J1494" s="522" t="s">
        <v>10142</v>
      </c>
      <c r="K1494" s="33" t="s">
        <v>10143</v>
      </c>
      <c r="L1494" s="13" t="s">
        <v>6828</v>
      </c>
      <c r="M1494" s="13">
        <v>0</v>
      </c>
      <c r="N1494" s="74"/>
    </row>
    <row r="1495" ht="18.95" customHeight="1" spans="8:14">
      <c r="H1495" s="72" t="s">
        <v>10144</v>
      </c>
      <c r="I1495" s="522" t="s">
        <v>10145</v>
      </c>
      <c r="J1495" s="522" t="s">
        <v>10145</v>
      </c>
      <c r="K1495" s="33" t="s">
        <v>10146</v>
      </c>
      <c r="L1495" s="13" t="s">
        <v>6828</v>
      </c>
      <c r="M1495" s="13">
        <v>0</v>
      </c>
      <c r="N1495" s="74"/>
    </row>
    <row r="1496" ht="18.95" customHeight="1" spans="8:14">
      <c r="H1496" s="72" t="s">
        <v>575</v>
      </c>
      <c r="I1496" s="33" t="s">
        <v>1119</v>
      </c>
      <c r="J1496" s="522" t="s">
        <v>1119</v>
      </c>
      <c r="K1496" s="33" t="s">
        <v>6726</v>
      </c>
      <c r="L1496" s="13" t="s">
        <v>6828</v>
      </c>
      <c r="M1496" s="13">
        <v>26943</v>
      </c>
      <c r="N1496" s="74"/>
    </row>
    <row r="1497" ht="18.95" customHeight="1" spans="8:14">
      <c r="H1497" s="72" t="s">
        <v>10147</v>
      </c>
      <c r="I1497" s="33" t="s">
        <v>10148</v>
      </c>
      <c r="J1497" s="522" t="s">
        <v>10148</v>
      </c>
      <c r="K1497" s="33" t="s">
        <v>10149</v>
      </c>
      <c r="L1497" s="13" t="s">
        <v>6828</v>
      </c>
      <c r="M1497" s="13">
        <v>330</v>
      </c>
      <c r="N1497" s="74"/>
    </row>
    <row r="1498" ht="18.95" customHeight="1" spans="8:14">
      <c r="H1498" s="76" t="s">
        <v>10150</v>
      </c>
      <c r="I1498" s="33" t="s">
        <v>10151</v>
      </c>
      <c r="J1498" s="522" t="s">
        <v>10151</v>
      </c>
      <c r="K1498" s="33" t="s">
        <v>10131</v>
      </c>
      <c r="L1498" s="13" t="s">
        <v>6828</v>
      </c>
      <c r="M1498" s="13">
        <v>0</v>
      </c>
      <c r="N1498" s="74"/>
    </row>
    <row r="1499" ht="18.95" customHeight="1" spans="8:14">
      <c r="H1499" s="76" t="s">
        <v>10152</v>
      </c>
      <c r="I1499" s="33" t="s">
        <v>10153</v>
      </c>
      <c r="J1499" s="522" t="s">
        <v>10153</v>
      </c>
      <c r="K1499" s="33" t="s">
        <v>10154</v>
      </c>
      <c r="L1499" s="13" t="s">
        <v>6828</v>
      </c>
      <c r="M1499" s="13">
        <v>156</v>
      </c>
      <c r="N1499" s="74"/>
    </row>
    <row r="1500" ht="18.95" customHeight="1" spans="8:14">
      <c r="H1500" s="76"/>
      <c r="I1500" s="522" t="s">
        <v>10155</v>
      </c>
      <c r="J1500" s="522" t="s">
        <v>10156</v>
      </c>
      <c r="K1500" s="33" t="s">
        <v>10157</v>
      </c>
      <c r="L1500" s="13" t="s">
        <v>6828</v>
      </c>
      <c r="M1500" s="13">
        <v>18</v>
      </c>
      <c r="N1500" s="74"/>
    </row>
    <row r="1501" ht="18.95" customHeight="1" spans="8:14">
      <c r="H1501" s="77" t="s">
        <v>585</v>
      </c>
      <c r="I1501" s="33" t="s">
        <v>10158</v>
      </c>
      <c r="J1501" s="522" t="s">
        <v>10158</v>
      </c>
      <c r="K1501" s="33" t="s">
        <v>10159</v>
      </c>
      <c r="L1501" s="13" t="s">
        <v>6828</v>
      </c>
      <c r="M1501" s="13">
        <v>156</v>
      </c>
      <c r="N1501" s="74"/>
    </row>
    <row r="1502" ht="18.95" customHeight="1" spans="8:14">
      <c r="H1502" s="77" t="s">
        <v>10160</v>
      </c>
      <c r="I1502" s="33" t="s">
        <v>10161</v>
      </c>
      <c r="J1502" s="522" t="s">
        <v>10161</v>
      </c>
      <c r="K1502" s="33" t="s">
        <v>10162</v>
      </c>
      <c r="L1502" s="13" t="s">
        <v>6828</v>
      </c>
      <c r="M1502" s="13">
        <v>0</v>
      </c>
      <c r="N1502" s="74"/>
    </row>
    <row r="1503" ht="18.95" customHeight="1" spans="8:14">
      <c r="H1503" s="77" t="s">
        <v>586</v>
      </c>
      <c r="I1503" s="522" t="s">
        <v>10163</v>
      </c>
      <c r="J1503" s="522" t="s">
        <v>10164</v>
      </c>
      <c r="K1503" s="33" t="s">
        <v>9728</v>
      </c>
      <c r="L1503" s="13" t="s">
        <v>6828</v>
      </c>
      <c r="M1503" s="13"/>
      <c r="N1503" s="74"/>
    </row>
    <row r="1504" ht="18.95" customHeight="1" spans="8:14">
      <c r="H1504" s="76" t="s">
        <v>10165</v>
      </c>
      <c r="I1504" s="33" t="s">
        <v>10155</v>
      </c>
      <c r="J1504" s="522" t="s">
        <v>10155</v>
      </c>
      <c r="K1504" s="33" t="s">
        <v>10166</v>
      </c>
      <c r="L1504" s="13" t="s">
        <v>6828</v>
      </c>
      <c r="M1504" s="13">
        <v>0</v>
      </c>
      <c r="N1504" s="74"/>
    </row>
    <row r="1505" ht="18.95" customHeight="1" spans="8:14">
      <c r="H1505" s="72" t="s">
        <v>576</v>
      </c>
      <c r="I1505" s="33" t="s">
        <v>10167</v>
      </c>
      <c r="J1505" s="522" t="s">
        <v>10167</v>
      </c>
      <c r="K1505" s="33" t="s">
        <v>10168</v>
      </c>
      <c r="L1505" s="13" t="s">
        <v>6828</v>
      </c>
      <c r="M1505" s="13">
        <v>25669</v>
      </c>
      <c r="N1505" s="74"/>
    </row>
    <row r="1506" ht="18.95" customHeight="1" spans="8:14">
      <c r="H1506" s="76" t="s">
        <v>577</v>
      </c>
      <c r="I1506" s="33" t="s">
        <v>10169</v>
      </c>
      <c r="J1506" s="522" t="s">
        <v>10169</v>
      </c>
      <c r="K1506" s="33" t="s">
        <v>10170</v>
      </c>
      <c r="L1506" s="13" t="s">
        <v>6828</v>
      </c>
      <c r="M1506" s="13">
        <v>11204</v>
      </c>
      <c r="N1506" s="74"/>
    </row>
    <row r="1507" ht="18.95" customHeight="1" spans="8:14">
      <c r="H1507" s="76" t="s">
        <v>578</v>
      </c>
      <c r="I1507" s="33" t="s">
        <v>10171</v>
      </c>
      <c r="J1507" s="522" t="s">
        <v>10171</v>
      </c>
      <c r="K1507" s="33" t="s">
        <v>10172</v>
      </c>
      <c r="L1507" s="13" t="s">
        <v>6828</v>
      </c>
      <c r="M1507" s="13">
        <v>1054</v>
      </c>
      <c r="N1507" s="74"/>
    </row>
    <row r="1508" ht="18.95" customHeight="1" spans="8:14">
      <c r="H1508" s="76" t="s">
        <v>579</v>
      </c>
      <c r="I1508" s="33" t="s">
        <v>10173</v>
      </c>
      <c r="J1508" s="522" t="s">
        <v>10173</v>
      </c>
      <c r="K1508" s="33" t="s">
        <v>10174</v>
      </c>
      <c r="L1508" s="13" t="s">
        <v>6828</v>
      </c>
      <c r="M1508" s="13">
        <v>4213</v>
      </c>
      <c r="N1508" s="74"/>
    </row>
    <row r="1509" ht="18.95" customHeight="1" spans="8:14">
      <c r="H1509" s="76" t="s">
        <v>580</v>
      </c>
      <c r="I1509" s="33" t="s">
        <v>10175</v>
      </c>
      <c r="J1509" s="522" t="s">
        <v>10175</v>
      </c>
      <c r="K1509" s="33" t="s">
        <v>10176</v>
      </c>
      <c r="L1509" s="13" t="s">
        <v>6828</v>
      </c>
      <c r="M1509" s="13">
        <v>807</v>
      </c>
      <c r="N1509" s="74"/>
    </row>
    <row r="1510" ht="18.95" customHeight="1" spans="8:14">
      <c r="H1510" s="76" t="s">
        <v>581</v>
      </c>
      <c r="I1510" s="33" t="s">
        <v>10177</v>
      </c>
      <c r="J1510" s="522" t="s">
        <v>10177</v>
      </c>
      <c r="K1510" s="33" t="s">
        <v>10178</v>
      </c>
      <c r="L1510" s="13" t="s">
        <v>6828</v>
      </c>
      <c r="M1510" s="13">
        <v>0</v>
      </c>
      <c r="N1510" s="74"/>
    </row>
    <row r="1511" ht="18.95" customHeight="1" spans="8:14">
      <c r="H1511" s="76" t="s">
        <v>582</v>
      </c>
      <c r="I1511" s="33" t="s">
        <v>10179</v>
      </c>
      <c r="J1511" s="522" t="s">
        <v>10179</v>
      </c>
      <c r="K1511" s="33" t="s">
        <v>10180</v>
      </c>
      <c r="L1511" s="13" t="s">
        <v>6828</v>
      </c>
      <c r="M1511" s="13">
        <v>180</v>
      </c>
      <c r="N1511" s="74"/>
    </row>
    <row r="1512" ht="18.95" customHeight="1" spans="8:14">
      <c r="H1512" s="76" t="s">
        <v>10152</v>
      </c>
      <c r="I1512" s="33" t="s">
        <v>10181</v>
      </c>
      <c r="J1512" s="522" t="s">
        <v>10181</v>
      </c>
      <c r="K1512" s="33" t="s">
        <v>10154</v>
      </c>
      <c r="L1512" s="13" t="s">
        <v>6828</v>
      </c>
      <c r="M1512" s="13">
        <v>0</v>
      </c>
      <c r="N1512" s="74"/>
    </row>
    <row r="1513" ht="18.95" customHeight="1" spans="8:14">
      <c r="H1513" s="46"/>
      <c r="I1513" s="522" t="s">
        <v>10182</v>
      </c>
      <c r="J1513" s="522" t="s">
        <v>10183</v>
      </c>
      <c r="K1513" s="33" t="s">
        <v>10184</v>
      </c>
      <c r="L1513" s="13" t="s">
        <v>6828</v>
      </c>
      <c r="M1513" s="13">
        <v>475</v>
      </c>
      <c r="N1513" s="74"/>
    </row>
    <row r="1514" ht="18.95" customHeight="1" spans="8:14">
      <c r="H1514" s="76" t="s">
        <v>10185</v>
      </c>
      <c r="I1514" s="33" t="s">
        <v>10186</v>
      </c>
      <c r="J1514" s="522" t="s">
        <v>10186</v>
      </c>
      <c r="K1514" s="33" t="s">
        <v>10187</v>
      </c>
      <c r="L1514" s="13" t="s">
        <v>6828</v>
      </c>
      <c r="M1514" s="13">
        <v>0</v>
      </c>
      <c r="N1514" s="74"/>
    </row>
    <row r="1515" ht="18.95" customHeight="1" spans="8:14">
      <c r="H1515" s="76" t="s">
        <v>584</v>
      </c>
      <c r="I1515" s="33" t="s">
        <v>10188</v>
      </c>
      <c r="J1515" s="522" t="s">
        <v>10188</v>
      </c>
      <c r="K1515" s="33" t="s">
        <v>10189</v>
      </c>
      <c r="L1515" s="13" t="s">
        <v>6828</v>
      </c>
      <c r="M1515" s="13">
        <v>0</v>
      </c>
      <c r="N1515" s="74"/>
    </row>
    <row r="1516" ht="18.95" customHeight="1" spans="8:14">
      <c r="H1516" s="77" t="s">
        <v>585</v>
      </c>
      <c r="I1516" s="33" t="s">
        <v>10190</v>
      </c>
      <c r="J1516" s="522" t="s">
        <v>10190</v>
      </c>
      <c r="K1516" s="33" t="s">
        <v>10159</v>
      </c>
      <c r="L1516" s="13" t="s">
        <v>6828</v>
      </c>
      <c r="M1516" s="13">
        <v>1141</v>
      </c>
      <c r="N1516" s="74"/>
    </row>
    <row r="1517" ht="18.95" customHeight="1" spans="8:14">
      <c r="H1517" s="77"/>
      <c r="I1517" s="522" t="s">
        <v>10182</v>
      </c>
      <c r="J1517" s="522" t="s">
        <v>10191</v>
      </c>
      <c r="K1517" s="33" t="s">
        <v>10192</v>
      </c>
      <c r="L1517" s="13" t="s">
        <v>6828</v>
      </c>
      <c r="M1517" s="13">
        <v>4136</v>
      </c>
      <c r="N1517" s="74"/>
    </row>
    <row r="1518" ht="18.95" customHeight="1" spans="8:14">
      <c r="H1518" s="77" t="s">
        <v>586</v>
      </c>
      <c r="I1518" s="522" t="s">
        <v>10193</v>
      </c>
      <c r="J1518" s="522" t="s">
        <v>10194</v>
      </c>
      <c r="K1518" s="33" t="s">
        <v>9728</v>
      </c>
      <c r="L1518" s="13" t="s">
        <v>6828</v>
      </c>
      <c r="M1518" s="13"/>
      <c r="N1518" s="74"/>
    </row>
    <row r="1519" ht="18.95" customHeight="1" spans="8:14">
      <c r="H1519" s="76" t="s">
        <v>587</v>
      </c>
      <c r="I1519" s="33" t="s">
        <v>10182</v>
      </c>
      <c r="J1519" s="522" t="s">
        <v>10182</v>
      </c>
      <c r="K1519" s="33" t="s">
        <v>10195</v>
      </c>
      <c r="L1519" s="13" t="s">
        <v>6828</v>
      </c>
      <c r="M1519" s="13">
        <v>2459</v>
      </c>
      <c r="N1519" s="74"/>
    </row>
    <row r="1520" ht="18.95" customHeight="1" spans="8:14">
      <c r="H1520" s="72" t="s">
        <v>10196</v>
      </c>
      <c r="I1520" s="33" t="s">
        <v>10197</v>
      </c>
      <c r="J1520" s="522" t="s">
        <v>10197</v>
      </c>
      <c r="K1520" s="33" t="s">
        <v>10198</v>
      </c>
      <c r="L1520" s="13" t="s">
        <v>6828</v>
      </c>
      <c r="M1520" s="13">
        <v>0</v>
      </c>
      <c r="N1520" s="74"/>
    </row>
    <row r="1521" ht="18.95" customHeight="1" spans="8:14">
      <c r="H1521" s="76" t="s">
        <v>10199</v>
      </c>
      <c r="I1521" s="33" t="s">
        <v>10200</v>
      </c>
      <c r="J1521" s="522" t="s">
        <v>10200</v>
      </c>
      <c r="K1521" s="33" t="s">
        <v>10201</v>
      </c>
      <c r="L1521" s="13" t="s">
        <v>6828</v>
      </c>
      <c r="M1521" s="13">
        <v>0</v>
      </c>
      <c r="N1521" s="74"/>
    </row>
    <row r="1522" ht="18.95" customHeight="1" spans="8:14">
      <c r="H1522" s="76" t="s">
        <v>10202</v>
      </c>
      <c r="I1522" s="33" t="s">
        <v>10203</v>
      </c>
      <c r="J1522" s="522" t="s">
        <v>10203</v>
      </c>
      <c r="K1522" s="33" t="s">
        <v>10204</v>
      </c>
      <c r="L1522" s="13" t="s">
        <v>6828</v>
      </c>
      <c r="M1522" s="13">
        <v>0</v>
      </c>
      <c r="N1522" s="74"/>
    </row>
    <row r="1523" ht="18.95" customHeight="1" spans="8:14">
      <c r="H1523" s="76" t="s">
        <v>10205</v>
      </c>
      <c r="I1523" s="33" t="s">
        <v>10206</v>
      </c>
      <c r="J1523" s="522" t="s">
        <v>10206</v>
      </c>
      <c r="K1523" s="33" t="s">
        <v>10207</v>
      </c>
      <c r="L1523" s="13" t="s">
        <v>6828</v>
      </c>
      <c r="M1523" s="13">
        <v>0</v>
      </c>
      <c r="N1523" s="74"/>
    </row>
    <row r="1524" ht="18.95" customHeight="1" spans="8:14">
      <c r="H1524" s="76" t="s">
        <v>10208</v>
      </c>
      <c r="I1524" s="33" t="s">
        <v>10209</v>
      </c>
      <c r="J1524" s="522" t="s">
        <v>10209</v>
      </c>
      <c r="K1524" s="33" t="s">
        <v>10210</v>
      </c>
      <c r="L1524" s="13" t="s">
        <v>6828</v>
      </c>
      <c r="M1524" s="13">
        <v>0</v>
      </c>
      <c r="N1524" s="74"/>
    </row>
    <row r="1525" ht="18.95" customHeight="1" spans="8:14">
      <c r="H1525" s="76" t="s">
        <v>10211</v>
      </c>
      <c r="I1525" s="33" t="s">
        <v>10212</v>
      </c>
      <c r="J1525" s="522" t="s">
        <v>10212</v>
      </c>
      <c r="K1525" s="33" t="s">
        <v>10213</v>
      </c>
      <c r="L1525" s="13" t="s">
        <v>6828</v>
      </c>
      <c r="M1525" s="13">
        <v>0</v>
      </c>
      <c r="N1525" s="74"/>
    </row>
    <row r="1526" ht="18.95" customHeight="1" spans="8:14">
      <c r="H1526" s="72" t="s">
        <v>10214</v>
      </c>
      <c r="I1526" s="33" t="s">
        <v>10215</v>
      </c>
      <c r="J1526" s="522" t="s">
        <v>10215</v>
      </c>
      <c r="K1526" s="33" t="s">
        <v>10216</v>
      </c>
      <c r="L1526" s="13" t="s">
        <v>6828</v>
      </c>
      <c r="M1526" s="13">
        <v>46</v>
      </c>
      <c r="N1526" s="74"/>
    </row>
    <row r="1527" ht="18.95" customHeight="1" spans="8:14">
      <c r="H1527" s="76" t="s">
        <v>590</v>
      </c>
      <c r="I1527" s="33" t="s">
        <v>10217</v>
      </c>
      <c r="J1527" s="522" t="s">
        <v>10217</v>
      </c>
      <c r="K1527" s="33" t="s">
        <v>10170</v>
      </c>
      <c r="L1527" s="13" t="s">
        <v>6828</v>
      </c>
      <c r="M1527" s="13">
        <v>0</v>
      </c>
      <c r="N1527" s="74"/>
    </row>
    <row r="1528" ht="18.95" customHeight="1" spans="8:14">
      <c r="H1528" s="76" t="s">
        <v>591</v>
      </c>
      <c r="I1528" s="33" t="s">
        <v>10218</v>
      </c>
      <c r="J1528" s="522" t="s">
        <v>10218</v>
      </c>
      <c r="K1528" s="33" t="s">
        <v>10172</v>
      </c>
      <c r="L1528" s="13" t="s">
        <v>6828</v>
      </c>
      <c r="M1528" s="13">
        <v>46</v>
      </c>
      <c r="N1528" s="74"/>
    </row>
    <row r="1529" ht="18.95" customHeight="1" spans="8:14">
      <c r="H1529" s="76" t="s">
        <v>10219</v>
      </c>
      <c r="I1529" s="33" t="s">
        <v>10220</v>
      </c>
      <c r="J1529" s="522" t="s">
        <v>10220</v>
      </c>
      <c r="K1529" s="33" t="s">
        <v>10221</v>
      </c>
      <c r="L1529" s="13" t="s">
        <v>6828</v>
      </c>
      <c r="M1529" s="13">
        <v>0</v>
      </c>
      <c r="N1529" s="74"/>
    </row>
    <row r="1530" ht="18.95" customHeight="1" spans="8:14">
      <c r="H1530" s="72" t="s">
        <v>10222</v>
      </c>
      <c r="I1530" s="33" t="s">
        <v>10223</v>
      </c>
      <c r="J1530" s="522" t="s">
        <v>10223</v>
      </c>
      <c r="K1530" s="33" t="s">
        <v>10224</v>
      </c>
      <c r="L1530" s="13" t="s">
        <v>6828</v>
      </c>
      <c r="M1530" s="13">
        <v>96</v>
      </c>
      <c r="N1530" s="74"/>
    </row>
    <row r="1531" ht="18.95" customHeight="1" spans="8:14">
      <c r="H1531" s="72" t="s">
        <v>10225</v>
      </c>
      <c r="I1531" s="33" t="s">
        <v>10226</v>
      </c>
      <c r="J1531" s="522" t="s">
        <v>10226</v>
      </c>
      <c r="K1531" s="33" t="s">
        <v>10227</v>
      </c>
      <c r="L1531" s="13" t="s">
        <v>6828</v>
      </c>
      <c r="M1531" s="13">
        <v>802</v>
      </c>
      <c r="N1531" s="74"/>
    </row>
    <row r="1532" ht="18.95" customHeight="1" spans="8:14">
      <c r="H1532" s="76" t="s">
        <v>595</v>
      </c>
      <c r="I1532" s="33" t="s">
        <v>10228</v>
      </c>
      <c r="J1532" s="522" t="s">
        <v>10228</v>
      </c>
      <c r="K1532" s="33" t="s">
        <v>10229</v>
      </c>
      <c r="L1532" s="13" t="s">
        <v>6828</v>
      </c>
      <c r="M1532" s="13">
        <v>0</v>
      </c>
      <c r="N1532" s="74"/>
    </row>
    <row r="1533" ht="18.95" customHeight="1" spans="8:14">
      <c r="H1533" s="76" t="s">
        <v>596</v>
      </c>
      <c r="I1533" s="33" t="s">
        <v>10230</v>
      </c>
      <c r="J1533" s="522" t="s">
        <v>10230</v>
      </c>
      <c r="K1533" s="33" t="s">
        <v>10231</v>
      </c>
      <c r="L1533" s="13" t="s">
        <v>6828</v>
      </c>
      <c r="M1533" s="13">
        <v>19</v>
      </c>
      <c r="N1533" s="74"/>
    </row>
    <row r="1534" ht="18.95" customHeight="1" spans="8:14">
      <c r="H1534" s="76" t="s">
        <v>597</v>
      </c>
      <c r="I1534" s="33" t="s">
        <v>10232</v>
      </c>
      <c r="J1534" s="522" t="s">
        <v>10232</v>
      </c>
      <c r="K1534" s="33" t="s">
        <v>10233</v>
      </c>
      <c r="L1534" s="13" t="s">
        <v>6828</v>
      </c>
      <c r="M1534" s="13">
        <v>783</v>
      </c>
      <c r="N1534" s="74"/>
    </row>
    <row r="1535" ht="18.95" customHeight="1" spans="8:14">
      <c r="H1535" s="76" t="s">
        <v>10234</v>
      </c>
      <c r="I1535" s="33" t="s">
        <v>10235</v>
      </c>
      <c r="J1535" s="522" t="s">
        <v>10235</v>
      </c>
      <c r="K1535" s="33" t="s">
        <v>10236</v>
      </c>
      <c r="L1535" s="13" t="s">
        <v>6828</v>
      </c>
      <c r="M1535" s="13">
        <v>0</v>
      </c>
      <c r="N1535" s="74"/>
    </row>
    <row r="1536" ht="18.95" customHeight="1" spans="8:14">
      <c r="H1536" s="72" t="s">
        <v>598</v>
      </c>
      <c r="I1536" s="33" t="s">
        <v>10237</v>
      </c>
      <c r="J1536" s="522" t="s">
        <v>10237</v>
      </c>
      <c r="K1536" s="33" t="s">
        <v>10238</v>
      </c>
      <c r="L1536" s="13" t="s">
        <v>6828</v>
      </c>
      <c r="M1536" s="13">
        <v>0</v>
      </c>
      <c r="N1536" s="74"/>
    </row>
    <row r="1537" ht="18.95" customHeight="1" spans="8:14">
      <c r="H1537" s="76" t="s">
        <v>10199</v>
      </c>
      <c r="I1537" s="33" t="s">
        <v>10239</v>
      </c>
      <c r="J1537" s="522" t="s">
        <v>10239</v>
      </c>
      <c r="K1537" s="33" t="s">
        <v>10201</v>
      </c>
      <c r="L1537" s="13" t="s">
        <v>6828</v>
      </c>
      <c r="M1537" s="13">
        <v>0</v>
      </c>
      <c r="N1537" s="74"/>
    </row>
    <row r="1538" ht="18.95" customHeight="1" spans="8:14">
      <c r="H1538" s="76" t="s">
        <v>10202</v>
      </c>
      <c r="I1538" s="33" t="s">
        <v>10240</v>
      </c>
      <c r="J1538" s="522" t="s">
        <v>10240</v>
      </c>
      <c r="K1538" s="33" t="s">
        <v>10204</v>
      </c>
      <c r="L1538" s="13" t="s">
        <v>6828</v>
      </c>
      <c r="M1538" s="13">
        <v>0</v>
      </c>
      <c r="N1538" s="74"/>
    </row>
    <row r="1539" ht="18.95" customHeight="1" spans="8:14">
      <c r="H1539" s="76" t="s">
        <v>10205</v>
      </c>
      <c r="I1539" s="33" t="s">
        <v>10241</v>
      </c>
      <c r="J1539" s="522" t="s">
        <v>10241</v>
      </c>
      <c r="K1539" s="33" t="s">
        <v>10207</v>
      </c>
      <c r="L1539" s="13" t="s">
        <v>6828</v>
      </c>
      <c r="M1539" s="13">
        <v>0</v>
      </c>
      <c r="N1539" s="74"/>
    </row>
    <row r="1540" ht="18.95" customHeight="1" spans="8:14">
      <c r="H1540" s="76" t="s">
        <v>10208</v>
      </c>
      <c r="I1540" s="33" t="s">
        <v>10242</v>
      </c>
      <c r="J1540" s="522" t="s">
        <v>10242</v>
      </c>
      <c r="K1540" s="33" t="s">
        <v>10210</v>
      </c>
      <c r="L1540" s="13" t="s">
        <v>6828</v>
      </c>
      <c r="M1540" s="13">
        <v>0</v>
      </c>
      <c r="N1540" s="74"/>
    </row>
    <row r="1541" ht="18.95" customHeight="1" spans="8:14">
      <c r="H1541" s="76" t="s">
        <v>10243</v>
      </c>
      <c r="I1541" s="33" t="s">
        <v>10244</v>
      </c>
      <c r="J1541" s="522" t="s">
        <v>10244</v>
      </c>
      <c r="K1541" s="33" t="s">
        <v>10245</v>
      </c>
      <c r="L1541" s="13" t="s">
        <v>6828</v>
      </c>
      <c r="M1541" s="13">
        <v>0</v>
      </c>
      <c r="N1541" s="74"/>
    </row>
    <row r="1542" ht="18.95" customHeight="1" spans="8:14">
      <c r="H1542" s="72" t="s">
        <v>602</v>
      </c>
      <c r="I1542" s="33" t="s">
        <v>1120</v>
      </c>
      <c r="J1542" s="522" t="s">
        <v>1120</v>
      </c>
      <c r="K1542" s="33" t="s">
        <v>6731</v>
      </c>
      <c r="L1542" s="13" t="s">
        <v>6828</v>
      </c>
      <c r="M1542" s="13">
        <v>1648</v>
      </c>
      <c r="N1542" s="74"/>
    </row>
    <row r="1543" ht="18.95" customHeight="1" spans="8:14">
      <c r="H1543" s="76" t="s">
        <v>10246</v>
      </c>
      <c r="I1543" s="33" t="s">
        <v>10247</v>
      </c>
      <c r="J1543" s="522" t="s">
        <v>10247</v>
      </c>
      <c r="K1543" s="33" t="s">
        <v>10248</v>
      </c>
      <c r="L1543" s="13" t="s">
        <v>6828</v>
      </c>
      <c r="M1543" s="13">
        <v>0</v>
      </c>
      <c r="N1543" s="74"/>
    </row>
    <row r="1544" ht="18.95" customHeight="1" spans="8:14">
      <c r="H1544" s="78" t="s">
        <v>10249</v>
      </c>
      <c r="I1544" s="33" t="s">
        <v>10250</v>
      </c>
      <c r="J1544" s="522" t="s">
        <v>10250</v>
      </c>
      <c r="K1544" s="33" t="s">
        <v>10251</v>
      </c>
      <c r="L1544" s="13" t="s">
        <v>6828</v>
      </c>
      <c r="M1544" s="13">
        <v>0</v>
      </c>
      <c r="N1544" s="74"/>
    </row>
    <row r="1545" ht="18.95" customHeight="1" spans="8:14">
      <c r="H1545" s="78" t="s">
        <v>10252</v>
      </c>
      <c r="I1545" s="33" t="s">
        <v>10253</v>
      </c>
      <c r="J1545" s="522" t="s">
        <v>10253</v>
      </c>
      <c r="K1545" s="33" t="s">
        <v>10254</v>
      </c>
      <c r="L1545" s="13" t="s">
        <v>6828</v>
      </c>
      <c r="M1545" s="13">
        <v>0</v>
      </c>
      <c r="N1545" s="74"/>
    </row>
    <row r="1546" ht="18.95" customHeight="1" spans="8:14">
      <c r="H1546" s="78" t="s">
        <v>10255</v>
      </c>
      <c r="I1546" s="33" t="s">
        <v>10256</v>
      </c>
      <c r="J1546" s="522" t="s">
        <v>10256</v>
      </c>
      <c r="K1546" s="33" t="s">
        <v>10257</v>
      </c>
      <c r="L1546" s="13" t="s">
        <v>6828</v>
      </c>
      <c r="M1546" s="13">
        <v>0</v>
      </c>
      <c r="N1546" s="74"/>
    </row>
    <row r="1547" ht="18.95" customHeight="1" spans="8:14">
      <c r="H1547" s="78" t="s">
        <v>10258</v>
      </c>
      <c r="I1547" s="33" t="s">
        <v>10259</v>
      </c>
      <c r="J1547" s="522" t="s">
        <v>10259</v>
      </c>
      <c r="K1547" s="33" t="s">
        <v>10260</v>
      </c>
      <c r="L1547" s="13" t="s">
        <v>6828</v>
      </c>
      <c r="M1547" s="13">
        <v>0</v>
      </c>
      <c r="N1547" s="74"/>
    </row>
    <row r="1548" ht="18.95" customHeight="1" spans="8:14">
      <c r="H1548" s="78" t="s">
        <v>10261</v>
      </c>
      <c r="I1548" s="33" t="s">
        <v>10262</v>
      </c>
      <c r="J1548" s="522" t="s">
        <v>10262</v>
      </c>
      <c r="K1548" s="33" t="s">
        <v>10263</v>
      </c>
      <c r="L1548" s="13" t="s">
        <v>6828</v>
      </c>
      <c r="M1548" s="13">
        <v>0</v>
      </c>
      <c r="N1548" s="74"/>
    </row>
    <row r="1549" ht="18.95" customHeight="1" spans="8:14">
      <c r="H1549" s="46"/>
      <c r="I1549" s="522" t="s">
        <v>10071</v>
      </c>
      <c r="J1549" s="522" t="s">
        <v>10264</v>
      </c>
      <c r="K1549" s="33" t="s">
        <v>10265</v>
      </c>
      <c r="L1549" s="13" t="s">
        <v>6828</v>
      </c>
      <c r="M1549" s="13">
        <v>41</v>
      </c>
      <c r="N1549" s="74"/>
    </row>
    <row r="1550" ht="18.95" customHeight="1" spans="8:14">
      <c r="H1550" s="46"/>
      <c r="I1550" s="33"/>
      <c r="J1550" s="522" t="s">
        <v>10266</v>
      </c>
      <c r="K1550" s="33" t="s">
        <v>8805</v>
      </c>
      <c r="L1550" s="13" t="s">
        <v>6828</v>
      </c>
      <c r="M1550" s="13">
        <v>0</v>
      </c>
      <c r="N1550" s="74"/>
    </row>
    <row r="1551" ht="18.95" customHeight="1" spans="8:14">
      <c r="H1551" s="46"/>
      <c r="I1551" s="33"/>
      <c r="J1551" s="522" t="s">
        <v>10267</v>
      </c>
      <c r="K1551" s="33" t="s">
        <v>10268</v>
      </c>
      <c r="L1551" s="13" t="s">
        <v>6828</v>
      </c>
      <c r="M1551" s="13">
        <v>0</v>
      </c>
      <c r="N1551" s="74"/>
    </row>
    <row r="1552" ht="18.95" customHeight="1" spans="8:14">
      <c r="H1552" s="46"/>
      <c r="I1552" s="33"/>
      <c r="J1552" s="522" t="s">
        <v>10269</v>
      </c>
      <c r="K1552" s="33" t="s">
        <v>10270</v>
      </c>
      <c r="L1552" s="13" t="s">
        <v>6828</v>
      </c>
      <c r="M1552" s="13">
        <v>28</v>
      </c>
      <c r="N1552" s="74"/>
    </row>
    <row r="1553" ht="18.95" customHeight="1" spans="8:14">
      <c r="H1553" s="46"/>
      <c r="I1553" s="33"/>
      <c r="J1553" s="522" t="s">
        <v>10271</v>
      </c>
      <c r="K1553" s="33" t="s">
        <v>8813</v>
      </c>
      <c r="L1553" s="13" t="s">
        <v>6828</v>
      </c>
      <c r="M1553" s="13">
        <v>0</v>
      </c>
      <c r="N1553" s="74"/>
    </row>
    <row r="1554" ht="18.95" customHeight="1" spans="8:14">
      <c r="H1554" s="46"/>
      <c r="I1554" s="33"/>
      <c r="J1554" s="522" t="s">
        <v>10272</v>
      </c>
      <c r="K1554" s="33" t="s">
        <v>8808</v>
      </c>
      <c r="L1554" s="13" t="s">
        <v>6828</v>
      </c>
      <c r="M1554" s="13">
        <v>0</v>
      </c>
      <c r="N1554" s="74"/>
    </row>
    <row r="1555" ht="18.95" customHeight="1" spans="8:14">
      <c r="H1555" s="46"/>
      <c r="I1555" s="33"/>
      <c r="J1555" s="522" t="s">
        <v>10273</v>
      </c>
      <c r="K1555" s="33" t="s">
        <v>8855</v>
      </c>
      <c r="L1555" s="13" t="s">
        <v>6828</v>
      </c>
      <c r="M1555" s="13">
        <v>0</v>
      </c>
      <c r="N1555" s="74"/>
    </row>
    <row r="1556" ht="18.95" customHeight="1" spans="8:14">
      <c r="H1556" s="46"/>
      <c r="I1556" s="33"/>
      <c r="J1556" s="522" t="s">
        <v>10274</v>
      </c>
      <c r="K1556" s="33" t="s">
        <v>10275</v>
      </c>
      <c r="L1556" s="13" t="s">
        <v>6828</v>
      </c>
      <c r="M1556" s="13">
        <v>13</v>
      </c>
      <c r="N1556" s="74"/>
    </row>
    <row r="1557" ht="18.95" customHeight="1" spans="8:14">
      <c r="H1557" s="46"/>
      <c r="I1557" s="522" t="s">
        <v>10071</v>
      </c>
      <c r="J1557" s="522" t="s">
        <v>10276</v>
      </c>
      <c r="K1557" s="33" t="s">
        <v>10277</v>
      </c>
      <c r="L1557" s="13" t="s">
        <v>6828</v>
      </c>
      <c r="M1557" s="13">
        <v>681</v>
      </c>
      <c r="N1557" s="74"/>
    </row>
    <row r="1558" ht="18.95" customHeight="1" spans="8:14">
      <c r="H1558" s="46"/>
      <c r="I1558" s="33"/>
      <c r="J1558" s="522" t="s">
        <v>10278</v>
      </c>
      <c r="K1558" s="33" t="s">
        <v>10279</v>
      </c>
      <c r="L1558" s="13" t="s">
        <v>6828</v>
      </c>
      <c r="M1558" s="13">
        <v>0</v>
      </c>
      <c r="N1558" s="74"/>
    </row>
    <row r="1559" ht="18.95" customHeight="1" spans="8:14">
      <c r="H1559" s="46"/>
      <c r="I1559" s="33"/>
      <c r="J1559" s="522" t="s">
        <v>10280</v>
      </c>
      <c r="K1559" s="33" t="s">
        <v>10281</v>
      </c>
      <c r="L1559" s="13" t="s">
        <v>6828</v>
      </c>
      <c r="M1559" s="13">
        <v>0</v>
      </c>
      <c r="N1559" s="74"/>
    </row>
    <row r="1560" ht="18.95" customHeight="1" spans="8:14">
      <c r="H1560" s="46"/>
      <c r="I1560" s="33"/>
      <c r="J1560" s="522" t="s">
        <v>10282</v>
      </c>
      <c r="K1560" s="33" t="s">
        <v>8805</v>
      </c>
      <c r="L1560" s="13" t="s">
        <v>6828</v>
      </c>
      <c r="M1560" s="13">
        <v>35</v>
      </c>
      <c r="N1560" s="74"/>
    </row>
    <row r="1561" ht="18.95" customHeight="1" spans="8:14">
      <c r="H1561" s="46"/>
      <c r="I1561" s="33"/>
      <c r="J1561" s="522" t="s">
        <v>10283</v>
      </c>
      <c r="K1561" s="33" t="s">
        <v>10268</v>
      </c>
      <c r="L1561" s="13" t="s">
        <v>6828</v>
      </c>
      <c r="M1561" s="13">
        <v>24</v>
      </c>
      <c r="N1561" s="74"/>
    </row>
    <row r="1562" ht="18.95" customHeight="1" spans="8:14">
      <c r="H1562" s="46"/>
      <c r="I1562" s="33"/>
      <c r="J1562" s="522" t="s">
        <v>10284</v>
      </c>
      <c r="K1562" s="33" t="s">
        <v>10270</v>
      </c>
      <c r="L1562" s="13" t="s">
        <v>6828</v>
      </c>
      <c r="M1562" s="13">
        <v>159</v>
      </c>
      <c r="N1562" s="74"/>
    </row>
    <row r="1563" ht="18.95" customHeight="1" spans="8:14">
      <c r="H1563" s="46"/>
      <c r="I1563" s="33"/>
      <c r="J1563" s="522" t="s">
        <v>10285</v>
      </c>
      <c r="K1563" s="33" t="s">
        <v>10286</v>
      </c>
      <c r="L1563" s="13" t="s">
        <v>6828</v>
      </c>
      <c r="M1563" s="13">
        <v>20</v>
      </c>
      <c r="N1563" s="74"/>
    </row>
    <row r="1564" ht="18.95" customHeight="1" spans="8:14">
      <c r="H1564" s="46"/>
      <c r="I1564" s="33"/>
      <c r="J1564" s="522" t="s">
        <v>10287</v>
      </c>
      <c r="K1564" s="33" t="s">
        <v>10288</v>
      </c>
      <c r="L1564" s="13" t="s">
        <v>6828</v>
      </c>
      <c r="M1564" s="13">
        <v>443</v>
      </c>
      <c r="N1564" s="74"/>
    </row>
    <row r="1565" ht="18.95" customHeight="1" spans="8:14">
      <c r="H1565" s="46"/>
      <c r="I1565" s="522" t="s">
        <v>10071</v>
      </c>
      <c r="J1565" s="522" t="s">
        <v>10289</v>
      </c>
      <c r="K1565" s="33" t="s">
        <v>10290</v>
      </c>
      <c r="L1565" s="13" t="s">
        <v>6828</v>
      </c>
      <c r="M1565" s="13">
        <v>160</v>
      </c>
      <c r="N1565" s="74"/>
    </row>
    <row r="1566" ht="18.95" customHeight="1" spans="8:14">
      <c r="H1566" s="46"/>
      <c r="I1566" s="33"/>
      <c r="J1566" s="522" t="s">
        <v>10291</v>
      </c>
      <c r="K1566" s="33" t="s">
        <v>8879</v>
      </c>
      <c r="L1566" s="13" t="s">
        <v>6828</v>
      </c>
      <c r="M1566" s="13">
        <v>0</v>
      </c>
      <c r="N1566" s="74"/>
    </row>
    <row r="1567" ht="18.95" customHeight="1" spans="8:14">
      <c r="H1567" s="46"/>
      <c r="I1567" s="33"/>
      <c r="J1567" s="522" t="s">
        <v>10292</v>
      </c>
      <c r="K1567" s="33" t="s">
        <v>10293</v>
      </c>
      <c r="L1567" s="13" t="s">
        <v>6828</v>
      </c>
      <c r="M1567" s="13">
        <v>0</v>
      </c>
      <c r="N1567" s="74"/>
    </row>
    <row r="1568" ht="18.95" customHeight="1" spans="8:14">
      <c r="H1568" s="46"/>
      <c r="I1568" s="33"/>
      <c r="J1568" s="522" t="s">
        <v>10294</v>
      </c>
      <c r="K1568" s="33" t="s">
        <v>10295</v>
      </c>
      <c r="L1568" s="13" t="s">
        <v>6828</v>
      </c>
      <c r="M1568" s="13"/>
      <c r="N1568" s="74"/>
    </row>
    <row r="1569" ht="18.95" customHeight="1" spans="8:14">
      <c r="H1569" s="46"/>
      <c r="I1569" s="33"/>
      <c r="J1569" s="522" t="s">
        <v>10296</v>
      </c>
      <c r="K1569" s="33" t="s">
        <v>10297</v>
      </c>
      <c r="L1569" s="13" t="s">
        <v>6828</v>
      </c>
      <c r="M1569" s="13">
        <v>100</v>
      </c>
      <c r="N1569" s="74"/>
    </row>
    <row r="1570" ht="18.95" customHeight="1" spans="8:14">
      <c r="H1570" s="46"/>
      <c r="I1570" s="522" t="s">
        <v>10071</v>
      </c>
      <c r="J1570" s="522" t="s">
        <v>10298</v>
      </c>
      <c r="K1570" s="33" t="s">
        <v>10299</v>
      </c>
      <c r="L1570" s="13" t="s">
        <v>6828</v>
      </c>
      <c r="M1570" s="13">
        <v>600</v>
      </c>
      <c r="N1570" s="74"/>
    </row>
    <row r="1571" ht="18.95" customHeight="1" spans="8:14">
      <c r="H1571" s="46"/>
      <c r="I1571" s="33"/>
      <c r="J1571" s="522" t="s">
        <v>10300</v>
      </c>
      <c r="K1571" s="33" t="s">
        <v>8879</v>
      </c>
      <c r="L1571" s="13" t="s">
        <v>6828</v>
      </c>
      <c r="M1571" s="13">
        <v>0</v>
      </c>
      <c r="N1571" s="74"/>
    </row>
    <row r="1572" ht="18.95" customHeight="1" spans="8:14">
      <c r="H1572" s="46"/>
      <c r="I1572" s="33"/>
      <c r="J1572" s="522" t="s">
        <v>10301</v>
      </c>
      <c r="K1572" s="33" t="s">
        <v>10293</v>
      </c>
      <c r="L1572" s="13" t="s">
        <v>6828</v>
      </c>
      <c r="M1572" s="13">
        <v>0</v>
      </c>
      <c r="N1572" s="74"/>
    </row>
    <row r="1573" ht="18.95" customHeight="1" spans="8:14">
      <c r="H1573" s="46"/>
      <c r="I1573" s="33"/>
      <c r="J1573" s="522" t="s">
        <v>10302</v>
      </c>
      <c r="K1573" s="33" t="s">
        <v>8893</v>
      </c>
      <c r="L1573" s="13" t="s">
        <v>6828</v>
      </c>
      <c r="M1573" s="13">
        <v>10</v>
      </c>
      <c r="N1573" s="74"/>
    </row>
    <row r="1574" ht="18.95" customHeight="1" spans="8:14">
      <c r="H1574" s="46"/>
      <c r="I1574" s="33"/>
      <c r="J1574" s="522" t="s">
        <v>10303</v>
      </c>
      <c r="K1574" s="33" t="s">
        <v>10210</v>
      </c>
      <c r="L1574" s="13" t="s">
        <v>6828</v>
      </c>
      <c r="M1574" s="13">
        <v>0</v>
      </c>
      <c r="N1574" s="74"/>
    </row>
    <row r="1575" ht="18.95" customHeight="1" spans="8:14">
      <c r="H1575" s="46"/>
      <c r="I1575" s="33"/>
      <c r="J1575" s="522" t="s">
        <v>10304</v>
      </c>
      <c r="K1575" s="33" t="s">
        <v>10305</v>
      </c>
      <c r="L1575" s="13" t="s">
        <v>6828</v>
      </c>
      <c r="M1575" s="13">
        <v>590</v>
      </c>
      <c r="N1575" s="74"/>
    </row>
    <row r="1576" ht="18.95" customHeight="1" spans="8:14">
      <c r="H1576" s="76" t="s">
        <v>10306</v>
      </c>
      <c r="I1576" s="33" t="s">
        <v>10307</v>
      </c>
      <c r="J1576" s="522" t="s">
        <v>10307</v>
      </c>
      <c r="K1576" s="33" t="s">
        <v>10308</v>
      </c>
      <c r="L1576" s="13" t="s">
        <v>6828</v>
      </c>
      <c r="M1576" s="13">
        <v>166</v>
      </c>
      <c r="N1576" s="74"/>
    </row>
    <row r="1577" ht="18.95" customHeight="1" spans="8:14">
      <c r="H1577" s="76" t="s">
        <v>570</v>
      </c>
      <c r="I1577" s="33" t="s">
        <v>10309</v>
      </c>
      <c r="J1577" s="522" t="s">
        <v>10309</v>
      </c>
      <c r="K1577" s="33" t="s">
        <v>10104</v>
      </c>
      <c r="L1577" s="13" t="s">
        <v>6828</v>
      </c>
      <c r="M1577" s="13">
        <v>151</v>
      </c>
      <c r="N1577" s="74"/>
    </row>
    <row r="1578" ht="18.95" customHeight="1" spans="8:14">
      <c r="H1578" s="76" t="s">
        <v>10310</v>
      </c>
      <c r="I1578" s="33" t="s">
        <v>10311</v>
      </c>
      <c r="J1578" s="522" t="s">
        <v>10311</v>
      </c>
      <c r="K1578" s="33" t="s">
        <v>10312</v>
      </c>
      <c r="L1578" s="13" t="s">
        <v>6828</v>
      </c>
      <c r="M1578" s="13">
        <v>0</v>
      </c>
      <c r="N1578" s="74"/>
    </row>
    <row r="1579" ht="18.95" customHeight="1" spans="8:14">
      <c r="H1579" s="76" t="s">
        <v>10313</v>
      </c>
      <c r="I1579" s="33" t="s">
        <v>10314</v>
      </c>
      <c r="J1579" s="522" t="s">
        <v>10314</v>
      </c>
      <c r="K1579" s="33" t="s">
        <v>10315</v>
      </c>
      <c r="L1579" s="13" t="s">
        <v>6828</v>
      </c>
      <c r="M1579" s="13">
        <v>0</v>
      </c>
      <c r="N1579" s="74"/>
    </row>
    <row r="1580" ht="18.95" customHeight="1" spans="8:14">
      <c r="H1580" s="76" t="s">
        <v>605</v>
      </c>
      <c r="I1580" s="33" t="s">
        <v>10316</v>
      </c>
      <c r="J1580" s="522" t="s">
        <v>10316</v>
      </c>
      <c r="K1580" s="33" t="s">
        <v>10317</v>
      </c>
      <c r="L1580" s="13" t="s">
        <v>6828</v>
      </c>
      <c r="M1580" s="13">
        <v>15</v>
      </c>
      <c r="N1580" s="74"/>
    </row>
    <row r="1581" ht="18.95" customHeight="1" spans="8:14">
      <c r="H1581" s="76" t="s">
        <v>10318</v>
      </c>
      <c r="I1581" s="33" t="s">
        <v>10319</v>
      </c>
      <c r="J1581" s="522" t="s">
        <v>10319</v>
      </c>
      <c r="K1581" s="33" t="s">
        <v>10320</v>
      </c>
      <c r="L1581" s="13" t="s">
        <v>6828</v>
      </c>
      <c r="M1581" s="13">
        <v>0</v>
      </c>
      <c r="N1581" s="74"/>
    </row>
    <row r="1582" ht="18.95" customHeight="1" spans="8:14">
      <c r="H1582" s="76" t="s">
        <v>570</v>
      </c>
      <c r="I1582" s="33" t="s">
        <v>10321</v>
      </c>
      <c r="J1582" s="522" t="s">
        <v>10321</v>
      </c>
      <c r="K1582" s="33" t="s">
        <v>10104</v>
      </c>
      <c r="L1582" s="13" t="s">
        <v>6828</v>
      </c>
      <c r="M1582" s="13">
        <v>0</v>
      </c>
      <c r="N1582" s="74"/>
    </row>
    <row r="1583" ht="18.95" customHeight="1" spans="8:14">
      <c r="H1583" s="76" t="s">
        <v>10310</v>
      </c>
      <c r="I1583" s="33" t="s">
        <v>10322</v>
      </c>
      <c r="J1583" s="522" t="s">
        <v>10322</v>
      </c>
      <c r="K1583" s="33" t="s">
        <v>10312</v>
      </c>
      <c r="L1583" s="13" t="s">
        <v>6828</v>
      </c>
      <c r="M1583" s="13">
        <v>0</v>
      </c>
      <c r="N1583" s="74"/>
    </row>
    <row r="1584" ht="18.95" customHeight="1" spans="8:14">
      <c r="H1584" s="76" t="s">
        <v>10323</v>
      </c>
      <c r="I1584" s="33" t="s">
        <v>10324</v>
      </c>
      <c r="J1584" s="522" t="s">
        <v>10324</v>
      </c>
      <c r="K1584" s="33" t="s">
        <v>10325</v>
      </c>
      <c r="L1584" s="13" t="s">
        <v>6828</v>
      </c>
      <c r="M1584" s="13">
        <v>0</v>
      </c>
      <c r="N1584" s="74"/>
    </row>
    <row r="1585" ht="18.95" customHeight="1" spans="8:14">
      <c r="H1585" s="76" t="s">
        <v>10326</v>
      </c>
      <c r="I1585" s="33" t="s">
        <v>10327</v>
      </c>
      <c r="J1585" s="522" t="s">
        <v>10327</v>
      </c>
      <c r="K1585" s="33" t="s">
        <v>10328</v>
      </c>
      <c r="L1585" s="13" t="s">
        <v>6828</v>
      </c>
      <c r="M1585" s="13">
        <v>0</v>
      </c>
      <c r="N1585" s="74"/>
    </row>
    <row r="1586" ht="18.95" customHeight="1" spans="8:14">
      <c r="H1586" s="76" t="s">
        <v>10329</v>
      </c>
      <c r="I1586" s="33" t="s">
        <v>10330</v>
      </c>
      <c r="J1586" s="522" t="s">
        <v>10330</v>
      </c>
      <c r="K1586" s="33" t="s">
        <v>10331</v>
      </c>
      <c r="L1586" s="13" t="s">
        <v>6828</v>
      </c>
      <c r="M1586" s="13">
        <v>0</v>
      </c>
      <c r="N1586" s="74"/>
    </row>
    <row r="1587" ht="18.95" customHeight="1" spans="8:14">
      <c r="H1587" s="76" t="s">
        <v>10332</v>
      </c>
      <c r="I1587" s="33" t="s">
        <v>10333</v>
      </c>
      <c r="J1587" s="522" t="s">
        <v>10333</v>
      </c>
      <c r="K1587" s="33" t="s">
        <v>8945</v>
      </c>
      <c r="L1587" s="13" t="s">
        <v>6828</v>
      </c>
      <c r="M1587" s="13">
        <v>0</v>
      </c>
      <c r="N1587" s="74"/>
    </row>
    <row r="1588" ht="18.95" customHeight="1" spans="8:14">
      <c r="H1588" s="76" t="s">
        <v>10334</v>
      </c>
      <c r="I1588" s="33" t="s">
        <v>10335</v>
      </c>
      <c r="J1588" s="522" t="s">
        <v>10335</v>
      </c>
      <c r="K1588" s="33" t="s">
        <v>10336</v>
      </c>
      <c r="L1588" s="13" t="s">
        <v>6828</v>
      </c>
      <c r="M1588" s="13">
        <v>0</v>
      </c>
      <c r="N1588" s="74"/>
    </row>
    <row r="1589" ht="18.95" customHeight="1" spans="8:14">
      <c r="H1589" s="76" t="s">
        <v>10337</v>
      </c>
      <c r="I1589" s="33" t="s">
        <v>10338</v>
      </c>
      <c r="J1589" s="522" t="s">
        <v>10338</v>
      </c>
      <c r="K1589" s="33" t="s">
        <v>10339</v>
      </c>
      <c r="L1589" s="13" t="s">
        <v>6828</v>
      </c>
      <c r="M1589" s="13">
        <v>0</v>
      </c>
      <c r="N1589" s="74"/>
    </row>
    <row r="1590" ht="18.95" customHeight="1" spans="8:14">
      <c r="H1590" s="76" t="s">
        <v>10332</v>
      </c>
      <c r="I1590" s="33" t="s">
        <v>10340</v>
      </c>
      <c r="J1590" s="522" t="s">
        <v>10340</v>
      </c>
      <c r="K1590" s="33" t="s">
        <v>8945</v>
      </c>
      <c r="L1590" s="13" t="s">
        <v>6828</v>
      </c>
      <c r="M1590" s="13">
        <v>0</v>
      </c>
      <c r="N1590" s="74"/>
    </row>
    <row r="1591" ht="18.95" customHeight="1" spans="8:14">
      <c r="H1591" s="76" t="s">
        <v>10341</v>
      </c>
      <c r="I1591" s="33" t="s">
        <v>10342</v>
      </c>
      <c r="J1591" s="522" t="s">
        <v>10342</v>
      </c>
      <c r="K1591" s="33" t="s">
        <v>10343</v>
      </c>
      <c r="L1591" s="13" t="s">
        <v>6828</v>
      </c>
      <c r="M1591" s="13">
        <v>0</v>
      </c>
      <c r="N1591" s="74"/>
    </row>
    <row r="1592" ht="18.95" customHeight="1" spans="8:14">
      <c r="H1592" s="76" t="s">
        <v>10344</v>
      </c>
      <c r="I1592" s="33" t="s">
        <v>10345</v>
      </c>
      <c r="J1592" s="522" t="s">
        <v>10345</v>
      </c>
      <c r="K1592" s="33" t="s">
        <v>10346</v>
      </c>
      <c r="L1592" s="13" t="s">
        <v>6828</v>
      </c>
      <c r="M1592" s="13">
        <v>0</v>
      </c>
      <c r="N1592" s="74"/>
    </row>
    <row r="1593" ht="18.95" customHeight="1" spans="8:14">
      <c r="H1593" s="76" t="s">
        <v>607</v>
      </c>
      <c r="I1593" s="33" t="s">
        <v>10347</v>
      </c>
      <c r="J1593" s="522" t="s">
        <v>10347</v>
      </c>
      <c r="K1593" s="33" t="s">
        <v>10348</v>
      </c>
      <c r="L1593" s="13" t="s">
        <v>6828</v>
      </c>
      <c r="M1593" s="13">
        <v>0</v>
      </c>
      <c r="N1593" s="74"/>
    </row>
    <row r="1594" ht="18.95" customHeight="1" spans="8:14">
      <c r="H1594" s="76" t="s">
        <v>10349</v>
      </c>
      <c r="I1594" s="522" t="s">
        <v>10350</v>
      </c>
      <c r="J1594" s="522" t="s">
        <v>10351</v>
      </c>
      <c r="K1594" s="33" t="s">
        <v>10352</v>
      </c>
      <c r="L1594" s="13" t="s">
        <v>6828</v>
      </c>
      <c r="M1594" s="13"/>
      <c r="N1594" s="74"/>
    </row>
    <row r="1595" ht="18.95" customHeight="1" spans="8:14">
      <c r="H1595" s="76" t="s">
        <v>10353</v>
      </c>
      <c r="I1595" s="522" t="s">
        <v>10354</v>
      </c>
      <c r="J1595" s="522" t="s">
        <v>10355</v>
      </c>
      <c r="K1595" s="33" t="s">
        <v>10356</v>
      </c>
      <c r="L1595" s="13" t="s">
        <v>6828</v>
      </c>
      <c r="M1595" s="13"/>
      <c r="N1595" s="74"/>
    </row>
    <row r="1596" ht="18.95" customHeight="1" spans="8:14">
      <c r="H1596" s="76" t="s">
        <v>10357</v>
      </c>
      <c r="I1596" s="522" t="s">
        <v>10358</v>
      </c>
      <c r="J1596" s="522" t="s">
        <v>10359</v>
      </c>
      <c r="K1596" s="33" t="s">
        <v>10360</v>
      </c>
      <c r="L1596" s="13" t="s">
        <v>6828</v>
      </c>
      <c r="M1596" s="13"/>
      <c r="N1596" s="74"/>
    </row>
    <row r="1597" ht="18.95" customHeight="1" spans="8:14">
      <c r="H1597" s="76" t="s">
        <v>10361</v>
      </c>
      <c r="I1597" s="522" t="s">
        <v>10362</v>
      </c>
      <c r="J1597" s="522" t="s">
        <v>10363</v>
      </c>
      <c r="K1597" s="33" t="s">
        <v>10364</v>
      </c>
      <c r="L1597" s="13" t="s">
        <v>6828</v>
      </c>
      <c r="M1597" s="13"/>
      <c r="N1597" s="74"/>
    </row>
    <row r="1598" ht="18.95" customHeight="1" spans="8:14">
      <c r="H1598" s="46" t="s">
        <v>608</v>
      </c>
      <c r="I1598" s="33" t="s">
        <v>1121</v>
      </c>
      <c r="J1598" s="522" t="s">
        <v>1121</v>
      </c>
      <c r="K1598" s="33" t="s">
        <v>6735</v>
      </c>
      <c r="L1598" s="13" t="s">
        <v>6828</v>
      </c>
      <c r="M1598" s="13">
        <v>0</v>
      </c>
      <c r="N1598" s="74"/>
    </row>
    <row r="1599" ht="18.95" customHeight="1" spans="8:14">
      <c r="H1599" s="46"/>
      <c r="I1599" s="522" t="s">
        <v>10071</v>
      </c>
      <c r="J1599" s="522" t="s">
        <v>9049</v>
      </c>
      <c r="K1599" s="33" t="s">
        <v>9050</v>
      </c>
      <c r="L1599" s="13" t="s">
        <v>6828</v>
      </c>
      <c r="M1599" s="13">
        <v>0</v>
      </c>
      <c r="N1599" s="74"/>
    </row>
    <row r="1600" ht="18.95" customHeight="1" spans="8:14">
      <c r="H1600" s="46"/>
      <c r="I1600" s="33"/>
      <c r="J1600" s="522" t="s">
        <v>10365</v>
      </c>
      <c r="K1600" s="33" t="s">
        <v>10366</v>
      </c>
      <c r="L1600" s="13" t="s">
        <v>6828</v>
      </c>
      <c r="M1600" s="13">
        <v>0</v>
      </c>
      <c r="N1600" s="74"/>
    </row>
    <row r="1601" ht="18.95" customHeight="1" spans="8:14">
      <c r="H1601" s="46"/>
      <c r="I1601" s="33"/>
      <c r="J1601" s="522" t="s">
        <v>10367</v>
      </c>
      <c r="K1601" s="33" t="s">
        <v>10368</v>
      </c>
      <c r="L1601" s="13" t="s">
        <v>6828</v>
      </c>
      <c r="M1601" s="13">
        <v>0</v>
      </c>
      <c r="N1601" s="74"/>
    </row>
    <row r="1602" ht="18.95" customHeight="1" spans="8:14">
      <c r="H1602" s="46" t="s">
        <v>10369</v>
      </c>
      <c r="I1602" s="522" t="s">
        <v>10370</v>
      </c>
      <c r="J1602" s="522" t="s">
        <v>9131</v>
      </c>
      <c r="K1602" s="33" t="s">
        <v>9132</v>
      </c>
      <c r="L1602" s="13" t="s">
        <v>6828</v>
      </c>
      <c r="M1602" s="13">
        <v>0</v>
      </c>
      <c r="N1602" s="74"/>
    </row>
    <row r="1603" ht="18.95" customHeight="1" spans="8:14">
      <c r="H1603" s="46" t="s">
        <v>10371</v>
      </c>
      <c r="I1603" s="522" t="s">
        <v>10372</v>
      </c>
      <c r="J1603" s="522" t="s">
        <v>10373</v>
      </c>
      <c r="K1603" s="33" t="s">
        <v>10374</v>
      </c>
      <c r="L1603" s="13" t="s">
        <v>6828</v>
      </c>
      <c r="M1603" s="13">
        <v>0</v>
      </c>
      <c r="N1603" s="74"/>
    </row>
    <row r="1604" ht="18.95" customHeight="1" spans="8:14">
      <c r="H1604" s="76" t="s">
        <v>10375</v>
      </c>
      <c r="I1604" s="33" t="s">
        <v>10376</v>
      </c>
      <c r="J1604" s="522" t="s">
        <v>10376</v>
      </c>
      <c r="K1604" s="33" t="s">
        <v>10377</v>
      </c>
      <c r="L1604" s="13" t="s">
        <v>6828</v>
      </c>
      <c r="M1604" s="13">
        <v>0</v>
      </c>
      <c r="N1604" s="74"/>
    </row>
    <row r="1605" ht="18.95" customHeight="1" spans="8:14">
      <c r="H1605" s="76" t="s">
        <v>923</v>
      </c>
      <c r="I1605" s="33" t="s">
        <v>10378</v>
      </c>
      <c r="J1605" s="522" t="s">
        <v>10378</v>
      </c>
      <c r="K1605" s="33" t="s">
        <v>10379</v>
      </c>
      <c r="L1605" s="13" t="s">
        <v>6828</v>
      </c>
      <c r="M1605" s="13">
        <v>0</v>
      </c>
      <c r="N1605" s="74"/>
    </row>
    <row r="1606" ht="18.95" customHeight="1" spans="8:14">
      <c r="H1606" s="76" t="s">
        <v>922</v>
      </c>
      <c r="I1606" s="33" t="s">
        <v>10380</v>
      </c>
      <c r="J1606" s="522" t="s">
        <v>10380</v>
      </c>
      <c r="K1606" s="33" t="s">
        <v>9061</v>
      </c>
      <c r="L1606" s="13" t="s">
        <v>6828</v>
      </c>
      <c r="M1606" s="13">
        <v>0</v>
      </c>
      <c r="N1606" s="74"/>
    </row>
    <row r="1607" ht="18.95" customHeight="1" spans="8:14">
      <c r="H1607" s="76" t="s">
        <v>10381</v>
      </c>
      <c r="I1607" s="33" t="s">
        <v>10382</v>
      </c>
      <c r="J1607" s="522" t="s">
        <v>10382</v>
      </c>
      <c r="K1607" s="33" t="s">
        <v>10383</v>
      </c>
      <c r="L1607" s="13" t="s">
        <v>6828</v>
      </c>
      <c r="M1607" s="13">
        <v>0</v>
      </c>
      <c r="N1607" s="74"/>
    </row>
    <row r="1608" ht="18.95" customHeight="1" spans="8:14">
      <c r="H1608" s="76" t="s">
        <v>10384</v>
      </c>
      <c r="I1608" s="33" t="s">
        <v>10385</v>
      </c>
      <c r="J1608" s="522" t="s">
        <v>10385</v>
      </c>
      <c r="K1608" s="33" t="s">
        <v>10386</v>
      </c>
      <c r="L1608" s="13" t="s">
        <v>6828</v>
      </c>
      <c r="M1608" s="13">
        <v>0</v>
      </c>
      <c r="N1608" s="74"/>
    </row>
    <row r="1609" ht="18.95" customHeight="1" spans="8:14">
      <c r="H1609" s="46"/>
      <c r="I1609" s="522" t="s">
        <v>10071</v>
      </c>
      <c r="J1609" s="522" t="s">
        <v>10387</v>
      </c>
      <c r="K1609" s="33" t="s">
        <v>10388</v>
      </c>
      <c r="L1609" s="13" t="s">
        <v>6828</v>
      </c>
      <c r="M1609" s="13">
        <v>0</v>
      </c>
      <c r="N1609" s="74"/>
    </row>
    <row r="1610" ht="18.95" customHeight="1" spans="8:14">
      <c r="H1610" s="46"/>
      <c r="I1610" s="33"/>
      <c r="J1610" s="522" t="s">
        <v>10389</v>
      </c>
      <c r="K1610" s="33" t="s">
        <v>10383</v>
      </c>
      <c r="L1610" s="13" t="s">
        <v>6828</v>
      </c>
      <c r="M1610" s="13">
        <v>0</v>
      </c>
      <c r="N1610" s="74"/>
    </row>
    <row r="1611" ht="18.95" customHeight="1" spans="8:14">
      <c r="H1611" s="46"/>
      <c r="I1611" s="33"/>
      <c r="J1611" s="522" t="s">
        <v>10390</v>
      </c>
      <c r="K1611" s="33" t="s">
        <v>10379</v>
      </c>
      <c r="L1611" s="13" t="s">
        <v>6828</v>
      </c>
      <c r="M1611" s="13">
        <v>0</v>
      </c>
      <c r="N1611" s="74"/>
    </row>
    <row r="1612" ht="18.95" customHeight="1" spans="8:14">
      <c r="H1612" s="46"/>
      <c r="I1612" s="33"/>
      <c r="J1612" s="522" t="s">
        <v>10391</v>
      </c>
      <c r="K1612" s="33" t="s">
        <v>10392</v>
      </c>
      <c r="L1612" s="13" t="s">
        <v>6828</v>
      </c>
      <c r="M1612" s="13">
        <v>0</v>
      </c>
      <c r="N1612" s="74"/>
    </row>
    <row r="1613" ht="18.95" customHeight="1" spans="8:14">
      <c r="H1613" s="76" t="s">
        <v>10393</v>
      </c>
      <c r="I1613" s="33" t="s">
        <v>10394</v>
      </c>
      <c r="J1613" s="522" t="s">
        <v>10394</v>
      </c>
      <c r="K1613" s="33" t="s">
        <v>10395</v>
      </c>
      <c r="L1613" s="13" t="s">
        <v>6828</v>
      </c>
      <c r="M1613" s="13">
        <v>0</v>
      </c>
      <c r="N1613" s="74"/>
    </row>
    <row r="1614" ht="18.95" customHeight="1" spans="8:14">
      <c r="H1614" s="76" t="s">
        <v>10381</v>
      </c>
      <c r="I1614" s="33" t="s">
        <v>10396</v>
      </c>
      <c r="J1614" s="522" t="s">
        <v>10396</v>
      </c>
      <c r="K1614" s="33" t="s">
        <v>10383</v>
      </c>
      <c r="L1614" s="13" t="s">
        <v>6828</v>
      </c>
      <c r="M1614" s="13">
        <v>0</v>
      </c>
      <c r="N1614" s="74"/>
    </row>
    <row r="1615" ht="18.95" customHeight="1" spans="8:14">
      <c r="H1615" s="76" t="s">
        <v>10397</v>
      </c>
      <c r="I1615" s="33" t="s">
        <v>10398</v>
      </c>
      <c r="J1615" s="522" t="s">
        <v>10398</v>
      </c>
      <c r="K1615" s="33" t="s">
        <v>10399</v>
      </c>
      <c r="L1615" s="13" t="s">
        <v>6828</v>
      </c>
      <c r="M1615" s="13">
        <v>0</v>
      </c>
      <c r="N1615" s="74"/>
    </row>
    <row r="1616" ht="18.95" customHeight="1" spans="8:14">
      <c r="H1616" s="76" t="s">
        <v>10400</v>
      </c>
      <c r="I1616" s="33" t="s">
        <v>10401</v>
      </c>
      <c r="J1616" s="522" t="s">
        <v>10401</v>
      </c>
      <c r="K1616" s="33" t="s">
        <v>10402</v>
      </c>
      <c r="L1616" s="13" t="s">
        <v>6828</v>
      </c>
      <c r="M1616" s="13">
        <v>0</v>
      </c>
      <c r="N1616" s="74"/>
    </row>
    <row r="1617" ht="18.95" customHeight="1" spans="8:14">
      <c r="H1617" s="76" t="s">
        <v>10403</v>
      </c>
      <c r="I1617" s="33" t="s">
        <v>10404</v>
      </c>
      <c r="J1617" s="522" t="s">
        <v>10404</v>
      </c>
      <c r="K1617" s="33" t="s">
        <v>10405</v>
      </c>
      <c r="L1617" s="13" t="s">
        <v>6828</v>
      </c>
      <c r="M1617" s="13">
        <v>0</v>
      </c>
      <c r="N1617" s="74"/>
    </row>
    <row r="1618" ht="18.95" customHeight="1" spans="8:14">
      <c r="H1618" s="76" t="s">
        <v>10406</v>
      </c>
      <c r="I1618" s="33" t="s">
        <v>10407</v>
      </c>
      <c r="J1618" s="522" t="s">
        <v>10407</v>
      </c>
      <c r="K1618" s="33" t="s">
        <v>10408</v>
      </c>
      <c r="L1618" s="13" t="s">
        <v>6828</v>
      </c>
      <c r="M1618" s="13">
        <v>0</v>
      </c>
      <c r="N1618" s="74"/>
    </row>
    <row r="1619" ht="18.95" customHeight="1" spans="8:14">
      <c r="H1619" s="76" t="s">
        <v>10409</v>
      </c>
      <c r="I1619" s="33" t="s">
        <v>10410</v>
      </c>
      <c r="J1619" s="522" t="s">
        <v>10410</v>
      </c>
      <c r="K1619" s="33" t="s">
        <v>9087</v>
      </c>
      <c r="L1619" s="13" t="s">
        <v>6828</v>
      </c>
      <c r="M1619" s="13">
        <v>0</v>
      </c>
      <c r="N1619" s="74"/>
    </row>
    <row r="1620" ht="18.95" customHeight="1" spans="8:14">
      <c r="H1620" s="76" t="s">
        <v>10411</v>
      </c>
      <c r="I1620" s="33" t="s">
        <v>10412</v>
      </c>
      <c r="J1620" s="522" t="s">
        <v>10412</v>
      </c>
      <c r="K1620" s="33" t="s">
        <v>10413</v>
      </c>
      <c r="L1620" s="13" t="s">
        <v>6828</v>
      </c>
      <c r="M1620" s="13">
        <v>0</v>
      </c>
      <c r="N1620" s="74"/>
    </row>
    <row r="1621" ht="18.95" customHeight="1" spans="8:14">
      <c r="H1621" s="76" t="s">
        <v>10414</v>
      </c>
      <c r="I1621" s="33" t="s">
        <v>10415</v>
      </c>
      <c r="J1621" s="522" t="s">
        <v>10415</v>
      </c>
      <c r="K1621" s="33" t="s">
        <v>10416</v>
      </c>
      <c r="L1621" s="13" t="s">
        <v>6828</v>
      </c>
      <c r="M1621" s="13">
        <v>0</v>
      </c>
      <c r="N1621" s="74"/>
    </row>
    <row r="1622" ht="18.95" customHeight="1" spans="8:14">
      <c r="H1622" s="76" t="s">
        <v>10417</v>
      </c>
      <c r="I1622" s="33" t="s">
        <v>10418</v>
      </c>
      <c r="J1622" s="522" t="s">
        <v>10418</v>
      </c>
      <c r="K1622" s="33" t="s">
        <v>10419</v>
      </c>
      <c r="L1622" s="13" t="s">
        <v>6828</v>
      </c>
      <c r="M1622" s="13">
        <v>0</v>
      </c>
      <c r="N1622" s="74"/>
    </row>
    <row r="1623" ht="18.95" customHeight="1" spans="8:14">
      <c r="H1623" s="76" t="s">
        <v>10420</v>
      </c>
      <c r="I1623" s="33" t="s">
        <v>10421</v>
      </c>
      <c r="J1623" s="522" t="s">
        <v>10421</v>
      </c>
      <c r="K1623" s="33" t="s">
        <v>10422</v>
      </c>
      <c r="L1623" s="13" t="s">
        <v>6828</v>
      </c>
      <c r="M1623" s="13">
        <v>0</v>
      </c>
      <c r="N1623" s="74"/>
    </row>
    <row r="1624" ht="18.95" customHeight="1" spans="8:14">
      <c r="H1624" s="76" t="s">
        <v>10423</v>
      </c>
      <c r="I1624" s="33" t="s">
        <v>10424</v>
      </c>
      <c r="J1624" s="522" t="s">
        <v>10424</v>
      </c>
      <c r="K1624" s="33" t="s">
        <v>10425</v>
      </c>
      <c r="L1624" s="13" t="s">
        <v>6828</v>
      </c>
      <c r="M1624" s="13">
        <v>0</v>
      </c>
      <c r="N1624" s="74"/>
    </row>
    <row r="1625" ht="18.95" customHeight="1" spans="8:14">
      <c r="H1625" s="76" t="s">
        <v>10426</v>
      </c>
      <c r="I1625" s="522" t="s">
        <v>10427</v>
      </c>
      <c r="J1625" s="522" t="s">
        <v>10427</v>
      </c>
      <c r="K1625" s="33" t="s">
        <v>10428</v>
      </c>
      <c r="L1625" s="13" t="s">
        <v>6828</v>
      </c>
      <c r="M1625" s="13">
        <v>0</v>
      </c>
      <c r="N1625" s="74"/>
    </row>
    <row r="1626" ht="18.95" customHeight="1" spans="8:14">
      <c r="H1626" s="76" t="s">
        <v>10429</v>
      </c>
      <c r="I1626" s="522" t="s">
        <v>10430</v>
      </c>
      <c r="J1626" s="522" t="s">
        <v>10430</v>
      </c>
      <c r="K1626" s="33" t="s">
        <v>10431</v>
      </c>
      <c r="L1626" s="13" t="s">
        <v>6828</v>
      </c>
      <c r="M1626" s="13">
        <v>0</v>
      </c>
      <c r="N1626" s="74"/>
    </row>
    <row r="1627" ht="18.95" customHeight="1" spans="8:14">
      <c r="H1627" s="76" t="s">
        <v>10432</v>
      </c>
      <c r="I1627" s="522" t="s">
        <v>10433</v>
      </c>
      <c r="J1627" s="522" t="s">
        <v>10433</v>
      </c>
      <c r="K1627" s="33" t="s">
        <v>10434</v>
      </c>
      <c r="L1627" s="13" t="s">
        <v>6828</v>
      </c>
      <c r="M1627" s="13">
        <v>0</v>
      </c>
      <c r="N1627" s="74"/>
    </row>
    <row r="1628" ht="18.95" customHeight="1" spans="8:14">
      <c r="H1628" s="76" t="s">
        <v>10435</v>
      </c>
      <c r="I1628" s="522" t="s">
        <v>10436</v>
      </c>
      <c r="J1628" s="522" t="s">
        <v>10436</v>
      </c>
      <c r="K1628" s="33" t="s">
        <v>10437</v>
      </c>
      <c r="L1628" s="13" t="s">
        <v>6828</v>
      </c>
      <c r="M1628" s="13">
        <v>0</v>
      </c>
      <c r="N1628" s="74"/>
    </row>
    <row r="1629" ht="18.95" customHeight="1" spans="8:14">
      <c r="H1629" s="76" t="s">
        <v>10438</v>
      </c>
      <c r="I1629" s="522" t="s">
        <v>10439</v>
      </c>
      <c r="J1629" s="522" t="s">
        <v>10439</v>
      </c>
      <c r="K1629" s="33" t="s">
        <v>10440</v>
      </c>
      <c r="L1629" s="13" t="s">
        <v>6828</v>
      </c>
      <c r="M1629" s="13">
        <v>0</v>
      </c>
      <c r="N1629" s="74"/>
    </row>
    <row r="1630" ht="18.95" customHeight="1" spans="8:14">
      <c r="H1630" s="76" t="s">
        <v>10441</v>
      </c>
      <c r="I1630" s="522" t="s">
        <v>10442</v>
      </c>
      <c r="J1630" s="522" t="s">
        <v>10442</v>
      </c>
      <c r="K1630" s="33" t="s">
        <v>10443</v>
      </c>
      <c r="L1630" s="13" t="s">
        <v>6828</v>
      </c>
      <c r="M1630" s="13">
        <v>0</v>
      </c>
      <c r="N1630" s="74"/>
    </row>
    <row r="1631" ht="18.95" customHeight="1" spans="8:14">
      <c r="H1631" s="76" t="s">
        <v>10444</v>
      </c>
      <c r="I1631" s="522" t="s">
        <v>10445</v>
      </c>
      <c r="J1631" s="522" t="s">
        <v>10445</v>
      </c>
      <c r="K1631" s="33" t="s">
        <v>10446</v>
      </c>
      <c r="L1631" s="13" t="s">
        <v>6828</v>
      </c>
      <c r="M1631" s="13">
        <v>0</v>
      </c>
      <c r="N1631" s="74"/>
    </row>
    <row r="1632" ht="18.95" customHeight="1" spans="8:14">
      <c r="H1632" s="76" t="s">
        <v>10447</v>
      </c>
      <c r="I1632" s="522" t="s">
        <v>10448</v>
      </c>
      <c r="J1632" s="522" t="s">
        <v>10448</v>
      </c>
      <c r="K1632" s="33" t="s">
        <v>10449</v>
      </c>
      <c r="L1632" s="13" t="s">
        <v>6828</v>
      </c>
      <c r="M1632" s="13">
        <v>0</v>
      </c>
      <c r="N1632" s="74"/>
    </row>
    <row r="1633" ht="18.95" customHeight="1" spans="8:14">
      <c r="H1633" s="76" t="s">
        <v>10450</v>
      </c>
      <c r="I1633" s="522" t="s">
        <v>10451</v>
      </c>
      <c r="J1633" s="522" t="s">
        <v>10451</v>
      </c>
      <c r="K1633" s="33" t="s">
        <v>10452</v>
      </c>
      <c r="L1633" s="13" t="s">
        <v>6828</v>
      </c>
      <c r="M1633" s="13">
        <v>0</v>
      </c>
      <c r="N1633" s="74"/>
    </row>
    <row r="1634" ht="18.95" customHeight="1" spans="8:14">
      <c r="H1634" s="76" t="s">
        <v>10453</v>
      </c>
      <c r="I1634" s="522" t="s">
        <v>10454</v>
      </c>
      <c r="J1634" s="522" t="s">
        <v>10454</v>
      </c>
      <c r="K1634" s="33" t="s">
        <v>10455</v>
      </c>
      <c r="L1634" s="13" t="s">
        <v>6828</v>
      </c>
      <c r="M1634" s="13">
        <v>0</v>
      </c>
      <c r="N1634" s="74"/>
    </row>
    <row r="1635" ht="18.95" customHeight="1" spans="8:14">
      <c r="H1635" s="76" t="s">
        <v>10456</v>
      </c>
      <c r="I1635" s="522" t="s">
        <v>10457</v>
      </c>
      <c r="J1635" s="522" t="s">
        <v>10457</v>
      </c>
      <c r="K1635" s="33" t="s">
        <v>10458</v>
      </c>
      <c r="L1635" s="13" t="s">
        <v>6828</v>
      </c>
      <c r="M1635" s="13">
        <v>0</v>
      </c>
      <c r="N1635" s="74"/>
    </row>
    <row r="1636" ht="18.95" customHeight="1" spans="8:14">
      <c r="H1636" s="76" t="s">
        <v>10459</v>
      </c>
      <c r="I1636" s="522" t="s">
        <v>10460</v>
      </c>
      <c r="J1636" s="522" t="s">
        <v>10460</v>
      </c>
      <c r="K1636" s="33" t="s">
        <v>10461</v>
      </c>
      <c r="L1636" s="13" t="s">
        <v>6828</v>
      </c>
      <c r="M1636" s="13">
        <v>0</v>
      </c>
      <c r="N1636" s="74"/>
    </row>
    <row r="1637" ht="18.95" customHeight="1" spans="8:14">
      <c r="H1637" s="76" t="s">
        <v>10462</v>
      </c>
      <c r="I1637" s="522" t="s">
        <v>10463</v>
      </c>
      <c r="J1637" s="522" t="s">
        <v>10463</v>
      </c>
      <c r="K1637" s="33" t="s">
        <v>10464</v>
      </c>
      <c r="L1637" s="13" t="s">
        <v>6828</v>
      </c>
      <c r="M1637" s="13">
        <v>0</v>
      </c>
      <c r="N1637" s="74"/>
    </row>
    <row r="1638" ht="18.95" customHeight="1" spans="8:14">
      <c r="H1638" s="76" t="s">
        <v>10465</v>
      </c>
      <c r="I1638" s="522" t="s">
        <v>10466</v>
      </c>
      <c r="J1638" s="522" t="s">
        <v>10466</v>
      </c>
      <c r="K1638" s="33" t="s">
        <v>10467</v>
      </c>
      <c r="L1638" s="13" t="s">
        <v>6828</v>
      </c>
      <c r="M1638" s="13">
        <v>0</v>
      </c>
      <c r="N1638" s="74"/>
    </row>
    <row r="1639" ht="18.95" customHeight="1" spans="8:14">
      <c r="H1639" s="76" t="s">
        <v>10468</v>
      </c>
      <c r="I1639" s="522" t="s">
        <v>10469</v>
      </c>
      <c r="J1639" s="522" t="s">
        <v>10469</v>
      </c>
      <c r="K1639" s="33" t="s">
        <v>10470</v>
      </c>
      <c r="L1639" s="13" t="s">
        <v>6828</v>
      </c>
      <c r="M1639" s="13">
        <v>0</v>
      </c>
      <c r="N1639" s="74"/>
    </row>
    <row r="1640" ht="18.95" customHeight="1" spans="8:14">
      <c r="H1640" s="76" t="s">
        <v>10471</v>
      </c>
      <c r="I1640" s="522" t="s">
        <v>10472</v>
      </c>
      <c r="J1640" s="522" t="s">
        <v>10472</v>
      </c>
      <c r="K1640" s="33" t="s">
        <v>10473</v>
      </c>
      <c r="L1640" s="13" t="s">
        <v>6828</v>
      </c>
      <c r="M1640" s="13">
        <v>0</v>
      </c>
      <c r="N1640" s="74"/>
    </row>
    <row r="1641" ht="18.95" customHeight="1" spans="8:14">
      <c r="H1641" s="76" t="s">
        <v>10474</v>
      </c>
      <c r="I1641" s="522" t="s">
        <v>10475</v>
      </c>
      <c r="J1641" s="522" t="s">
        <v>10475</v>
      </c>
      <c r="K1641" s="33" t="s">
        <v>9166</v>
      </c>
      <c r="L1641" s="13" t="s">
        <v>6828</v>
      </c>
      <c r="M1641" s="13">
        <v>0</v>
      </c>
      <c r="N1641" s="74"/>
    </row>
    <row r="1642" ht="18.95" customHeight="1" spans="8:14">
      <c r="H1642" s="76" t="s">
        <v>10476</v>
      </c>
      <c r="I1642" s="33" t="s">
        <v>10477</v>
      </c>
      <c r="J1642" s="522" t="s">
        <v>10477</v>
      </c>
      <c r="K1642" s="33" t="s">
        <v>10478</v>
      </c>
      <c r="L1642" s="13" t="s">
        <v>6828</v>
      </c>
      <c r="M1642" s="13">
        <v>0</v>
      </c>
      <c r="N1642" s="74"/>
    </row>
    <row r="1643" ht="18.95" customHeight="1" spans="8:14">
      <c r="H1643" s="76" t="s">
        <v>10479</v>
      </c>
      <c r="I1643" s="522" t="s">
        <v>10480</v>
      </c>
      <c r="J1643" s="522" t="s">
        <v>10480</v>
      </c>
      <c r="K1643" s="33" t="s">
        <v>10481</v>
      </c>
      <c r="L1643" s="13" t="s">
        <v>6828</v>
      </c>
      <c r="M1643" s="13">
        <v>0</v>
      </c>
      <c r="N1643" s="74"/>
    </row>
    <row r="1644" ht="18.95" customHeight="1" spans="8:14">
      <c r="H1644" s="76" t="s">
        <v>10482</v>
      </c>
      <c r="I1644" s="522" t="s">
        <v>10483</v>
      </c>
      <c r="J1644" s="522" t="s">
        <v>10483</v>
      </c>
      <c r="K1644" s="33" t="s">
        <v>10484</v>
      </c>
      <c r="L1644" s="13" t="s">
        <v>6828</v>
      </c>
      <c r="M1644" s="13">
        <v>0</v>
      </c>
      <c r="N1644" s="74"/>
    </row>
    <row r="1645" ht="18.95" customHeight="1" spans="8:14">
      <c r="H1645" s="76" t="s">
        <v>10485</v>
      </c>
      <c r="I1645" s="33" t="s">
        <v>10486</v>
      </c>
      <c r="J1645" s="522" t="s">
        <v>10486</v>
      </c>
      <c r="K1645" s="33" t="s">
        <v>10487</v>
      </c>
      <c r="L1645" s="13" t="s">
        <v>6828</v>
      </c>
      <c r="M1645" s="13">
        <v>0</v>
      </c>
      <c r="N1645" s="74"/>
    </row>
    <row r="1646" ht="18.95" customHeight="1" spans="8:14">
      <c r="H1646" s="76" t="s">
        <v>10488</v>
      </c>
      <c r="I1646" s="33" t="s">
        <v>10489</v>
      </c>
      <c r="J1646" s="522" t="s">
        <v>10489</v>
      </c>
      <c r="K1646" s="33" t="s">
        <v>10490</v>
      </c>
      <c r="L1646" s="13" t="s">
        <v>6828</v>
      </c>
      <c r="M1646" s="13">
        <v>0</v>
      </c>
      <c r="N1646" s="74"/>
    </row>
    <row r="1647" ht="18.95" customHeight="1" spans="8:14">
      <c r="H1647" s="76" t="s">
        <v>10491</v>
      </c>
      <c r="I1647" s="33" t="s">
        <v>10492</v>
      </c>
      <c r="J1647" s="522" t="s">
        <v>10492</v>
      </c>
      <c r="K1647" s="33" t="s">
        <v>10493</v>
      </c>
      <c r="L1647" s="13" t="s">
        <v>6828</v>
      </c>
      <c r="M1647" s="13">
        <v>0</v>
      </c>
      <c r="N1647" s="74"/>
    </row>
    <row r="1648" ht="18.95" customHeight="1" spans="8:14">
      <c r="H1648" s="76" t="s">
        <v>10494</v>
      </c>
      <c r="I1648" s="33" t="s">
        <v>10495</v>
      </c>
      <c r="J1648" s="522" t="s">
        <v>10495</v>
      </c>
      <c r="K1648" s="33" t="s">
        <v>10496</v>
      </c>
      <c r="L1648" s="13" t="s">
        <v>6828</v>
      </c>
      <c r="M1648" s="13">
        <v>0</v>
      </c>
      <c r="N1648" s="74"/>
    </row>
    <row r="1649" ht="18.95" customHeight="1" spans="8:14">
      <c r="H1649" s="46" t="s">
        <v>609</v>
      </c>
      <c r="I1649" s="33" t="s">
        <v>1122</v>
      </c>
      <c r="J1649" s="522" t="s">
        <v>1122</v>
      </c>
      <c r="K1649" s="33" t="s">
        <v>6739</v>
      </c>
      <c r="L1649" s="13" t="s">
        <v>6828</v>
      </c>
      <c r="M1649" s="13">
        <v>0</v>
      </c>
      <c r="N1649" s="74"/>
    </row>
    <row r="1650" ht="18.95" customHeight="1" spans="8:14">
      <c r="H1650" s="76" t="s">
        <v>935</v>
      </c>
      <c r="I1650" s="33" t="s">
        <v>9327</v>
      </c>
      <c r="J1650" s="522" t="s">
        <v>9327</v>
      </c>
      <c r="K1650" s="33" t="s">
        <v>9328</v>
      </c>
      <c r="L1650" s="13" t="s">
        <v>6828</v>
      </c>
      <c r="M1650" s="13"/>
      <c r="N1650" s="74"/>
    </row>
    <row r="1651" ht="18.95" customHeight="1" spans="8:14">
      <c r="H1651" s="76" t="s">
        <v>10497</v>
      </c>
      <c r="I1651" s="33" t="s">
        <v>10498</v>
      </c>
      <c r="J1651" s="522" t="s">
        <v>10498</v>
      </c>
      <c r="K1651" s="33" t="s">
        <v>10499</v>
      </c>
      <c r="L1651" s="13" t="s">
        <v>6828</v>
      </c>
      <c r="M1651" s="13">
        <v>0</v>
      </c>
      <c r="N1651" s="74"/>
    </row>
    <row r="1652" ht="18.95" customHeight="1" spans="8:14">
      <c r="H1652" s="76" t="s">
        <v>10500</v>
      </c>
      <c r="I1652" s="33" t="s">
        <v>10501</v>
      </c>
      <c r="J1652" s="522" t="s">
        <v>10501</v>
      </c>
      <c r="K1652" s="33" t="s">
        <v>10502</v>
      </c>
      <c r="L1652" s="13" t="s">
        <v>6828</v>
      </c>
      <c r="M1652" s="13">
        <v>0</v>
      </c>
      <c r="N1652" s="74"/>
    </row>
    <row r="1653" ht="18.95" customHeight="1" spans="8:14">
      <c r="H1653" s="76" t="s">
        <v>10503</v>
      </c>
      <c r="I1653" s="33" t="s">
        <v>10504</v>
      </c>
      <c r="J1653" s="522" t="s">
        <v>10504</v>
      </c>
      <c r="K1653" s="33" t="s">
        <v>10505</v>
      </c>
      <c r="L1653" s="13" t="s">
        <v>6828</v>
      </c>
      <c r="M1653" s="13">
        <v>0</v>
      </c>
      <c r="N1653" s="74"/>
    </row>
    <row r="1654" ht="18.95" customHeight="1" spans="8:14">
      <c r="H1654" s="76" t="s">
        <v>10506</v>
      </c>
      <c r="I1654" s="33" t="s">
        <v>10507</v>
      </c>
      <c r="J1654" s="522" t="s">
        <v>10507</v>
      </c>
      <c r="K1654" s="33" t="s">
        <v>10508</v>
      </c>
      <c r="L1654" s="13" t="s">
        <v>6828</v>
      </c>
      <c r="M1654" s="13">
        <v>0</v>
      </c>
      <c r="N1654" s="74"/>
    </row>
    <row r="1655" ht="18.95" customHeight="1" spans="8:14">
      <c r="H1655" s="76" t="s">
        <v>893</v>
      </c>
      <c r="I1655" s="33" t="s">
        <v>10509</v>
      </c>
      <c r="J1655" s="522" t="s">
        <v>10509</v>
      </c>
      <c r="K1655" s="33" t="s">
        <v>10510</v>
      </c>
      <c r="L1655" s="13" t="s">
        <v>6828</v>
      </c>
      <c r="M1655" s="13">
        <v>0</v>
      </c>
      <c r="N1655" s="74"/>
    </row>
    <row r="1656" ht="18.95" customHeight="1" spans="8:14">
      <c r="H1656" s="76" t="s">
        <v>10511</v>
      </c>
      <c r="I1656" s="33" t="s">
        <v>10512</v>
      </c>
      <c r="J1656" s="522" t="s">
        <v>10512</v>
      </c>
      <c r="K1656" s="33" t="s">
        <v>10513</v>
      </c>
      <c r="L1656" s="13" t="s">
        <v>6828</v>
      </c>
      <c r="M1656" s="13">
        <v>0</v>
      </c>
      <c r="N1656" s="74"/>
    </row>
    <row r="1657" ht="18.95" customHeight="1" spans="8:14">
      <c r="H1657" s="76" t="s">
        <v>10514</v>
      </c>
      <c r="I1657" s="33" t="s">
        <v>10515</v>
      </c>
      <c r="J1657" s="522" t="s">
        <v>10515</v>
      </c>
      <c r="K1657" s="33" t="s">
        <v>10516</v>
      </c>
      <c r="L1657" s="13" t="s">
        <v>6828</v>
      </c>
      <c r="M1657" s="13">
        <v>0</v>
      </c>
      <c r="N1657" s="74"/>
    </row>
    <row r="1658" ht="18.95" customHeight="1" spans="8:14">
      <c r="H1658" s="76" t="s">
        <v>10517</v>
      </c>
      <c r="I1658" s="33" t="s">
        <v>10518</v>
      </c>
      <c r="J1658" s="522" t="s">
        <v>10518</v>
      </c>
      <c r="K1658" s="33" t="s">
        <v>10519</v>
      </c>
      <c r="L1658" s="13" t="s">
        <v>6828</v>
      </c>
      <c r="M1658" s="13">
        <v>0</v>
      </c>
      <c r="N1658" s="74"/>
    </row>
    <row r="1659" ht="18.95" customHeight="1" spans="8:14">
      <c r="H1659" s="76" t="s">
        <v>10520</v>
      </c>
      <c r="I1659" s="33" t="s">
        <v>10521</v>
      </c>
      <c r="J1659" s="522" t="s">
        <v>10521</v>
      </c>
      <c r="K1659" s="33" t="s">
        <v>10522</v>
      </c>
      <c r="L1659" s="13" t="s">
        <v>6828</v>
      </c>
      <c r="M1659" s="13">
        <v>0</v>
      </c>
      <c r="N1659" s="74"/>
    </row>
    <row r="1660" ht="18.95" customHeight="1" spans="8:14">
      <c r="H1660" s="76" t="s">
        <v>10523</v>
      </c>
      <c r="I1660" s="33" t="s">
        <v>10524</v>
      </c>
      <c r="J1660" s="522" t="s">
        <v>10524</v>
      </c>
      <c r="K1660" s="33" t="s">
        <v>10525</v>
      </c>
      <c r="L1660" s="13" t="s">
        <v>6828</v>
      </c>
      <c r="M1660" s="13">
        <v>0</v>
      </c>
      <c r="N1660" s="74"/>
    </row>
    <row r="1661" ht="18.95" customHeight="1" spans="8:14">
      <c r="H1661" s="76" t="s">
        <v>10526</v>
      </c>
      <c r="I1661" s="33" t="s">
        <v>10527</v>
      </c>
      <c r="J1661" s="522" t="s">
        <v>10527</v>
      </c>
      <c r="K1661" s="33" t="s">
        <v>10528</v>
      </c>
      <c r="L1661" s="13" t="s">
        <v>6828</v>
      </c>
      <c r="M1661" s="13">
        <v>0</v>
      </c>
      <c r="N1661" s="74"/>
    </row>
    <row r="1662" ht="18.95" customHeight="1" spans="8:14">
      <c r="H1662" s="76" t="s">
        <v>10529</v>
      </c>
      <c r="I1662" s="33" t="s">
        <v>10530</v>
      </c>
      <c r="J1662" s="522" t="s">
        <v>10530</v>
      </c>
      <c r="K1662" s="33" t="s">
        <v>10531</v>
      </c>
      <c r="L1662" s="13" t="s">
        <v>6828</v>
      </c>
      <c r="M1662" s="13">
        <v>0</v>
      </c>
      <c r="N1662" s="74"/>
    </row>
    <row r="1663" ht="18.95" customHeight="1" spans="8:14">
      <c r="H1663" s="76" t="s">
        <v>10532</v>
      </c>
      <c r="I1663" s="33" t="s">
        <v>10533</v>
      </c>
      <c r="J1663" s="522" t="s">
        <v>10533</v>
      </c>
      <c r="K1663" s="33" t="s">
        <v>10534</v>
      </c>
      <c r="L1663" s="13" t="s">
        <v>6828</v>
      </c>
      <c r="M1663" s="13">
        <v>0</v>
      </c>
      <c r="N1663" s="74"/>
    </row>
    <row r="1664" ht="18.95" customHeight="1" spans="8:14">
      <c r="H1664" s="76" t="s">
        <v>10535</v>
      </c>
      <c r="I1664" s="33" t="s">
        <v>10536</v>
      </c>
      <c r="J1664" s="522" t="s">
        <v>10536</v>
      </c>
      <c r="K1664" s="33" t="s">
        <v>10537</v>
      </c>
      <c r="L1664" s="13" t="s">
        <v>6828</v>
      </c>
      <c r="M1664" s="13">
        <v>0</v>
      </c>
      <c r="N1664" s="74"/>
    </row>
    <row r="1665" ht="18.95" customHeight="1" spans="8:14">
      <c r="H1665" s="76" t="s">
        <v>10538</v>
      </c>
      <c r="I1665" s="33" t="s">
        <v>10539</v>
      </c>
      <c r="J1665" s="522" t="s">
        <v>10539</v>
      </c>
      <c r="K1665" s="33" t="s">
        <v>10540</v>
      </c>
      <c r="L1665" s="13" t="s">
        <v>6828</v>
      </c>
      <c r="M1665" s="13">
        <v>0</v>
      </c>
      <c r="N1665" s="74"/>
    </row>
    <row r="1666" ht="18.95" customHeight="1" spans="8:14">
      <c r="H1666" s="76" t="s">
        <v>10541</v>
      </c>
      <c r="I1666" s="522" t="s">
        <v>10542</v>
      </c>
      <c r="J1666" s="522" t="s">
        <v>10542</v>
      </c>
      <c r="K1666" s="33" t="s">
        <v>10543</v>
      </c>
      <c r="L1666" s="13" t="s">
        <v>6828</v>
      </c>
      <c r="M1666" s="13">
        <v>0</v>
      </c>
      <c r="N1666" s="74"/>
    </row>
    <row r="1667" ht="18.95" customHeight="1" spans="8:14">
      <c r="H1667" s="76" t="s">
        <v>10544</v>
      </c>
      <c r="I1667" s="33" t="s">
        <v>10545</v>
      </c>
      <c r="J1667" s="522" t="s">
        <v>10545</v>
      </c>
      <c r="K1667" s="33" t="s">
        <v>10546</v>
      </c>
      <c r="L1667" s="13" t="s">
        <v>6828</v>
      </c>
      <c r="M1667" s="13">
        <v>0</v>
      </c>
      <c r="N1667" s="74"/>
    </row>
    <row r="1668" ht="18.95" customHeight="1" spans="8:14">
      <c r="H1668" s="46"/>
      <c r="I1668" s="522" t="s">
        <v>10071</v>
      </c>
      <c r="J1668" s="522" t="s">
        <v>10547</v>
      </c>
      <c r="K1668" s="33" t="s">
        <v>10548</v>
      </c>
      <c r="L1668" s="13" t="s">
        <v>6828</v>
      </c>
      <c r="M1668" s="13">
        <v>0</v>
      </c>
      <c r="N1668" s="74"/>
    </row>
    <row r="1669" ht="18.95" customHeight="1" spans="8:14">
      <c r="H1669" s="46"/>
      <c r="I1669" s="33"/>
      <c r="J1669" s="522" t="s">
        <v>10549</v>
      </c>
      <c r="K1669" s="33" t="s">
        <v>10550</v>
      </c>
      <c r="L1669" s="13" t="s">
        <v>6828</v>
      </c>
      <c r="M1669" s="13">
        <v>0</v>
      </c>
      <c r="N1669" s="74"/>
    </row>
    <row r="1670" ht="18.95" customHeight="1" spans="8:14">
      <c r="H1670" s="46"/>
      <c r="I1670" s="33"/>
      <c r="J1670" s="522" t="s">
        <v>10551</v>
      </c>
      <c r="K1670" s="33" t="s">
        <v>10552</v>
      </c>
      <c r="L1670" s="13" t="s">
        <v>6828</v>
      </c>
      <c r="M1670" s="13">
        <v>0</v>
      </c>
      <c r="N1670" s="74"/>
    </row>
    <row r="1671" ht="18.95" customHeight="1" spans="8:14">
      <c r="H1671" s="46"/>
      <c r="I1671" s="33"/>
      <c r="J1671" s="522" t="s">
        <v>10553</v>
      </c>
      <c r="K1671" s="33" t="s">
        <v>10554</v>
      </c>
      <c r="L1671" s="13" t="s">
        <v>6828</v>
      </c>
      <c r="M1671" s="13">
        <v>0</v>
      </c>
      <c r="N1671" s="74"/>
    </row>
    <row r="1672" ht="18.95" customHeight="1" spans="8:14">
      <c r="H1672" s="46"/>
      <c r="I1672" s="33"/>
      <c r="J1672" s="522" t="s">
        <v>10555</v>
      </c>
      <c r="K1672" s="33" t="s">
        <v>10556</v>
      </c>
      <c r="L1672" s="13" t="s">
        <v>6828</v>
      </c>
      <c r="M1672" s="13">
        <v>0</v>
      </c>
      <c r="N1672" s="74"/>
    </row>
    <row r="1673" ht="18.95" customHeight="1" spans="8:14">
      <c r="H1673" s="77" t="s">
        <v>10557</v>
      </c>
      <c r="I1673" s="33" t="s">
        <v>10558</v>
      </c>
      <c r="J1673" s="522" t="s">
        <v>10558</v>
      </c>
      <c r="K1673" s="33" t="s">
        <v>10559</v>
      </c>
      <c r="L1673" s="13" t="s">
        <v>6828</v>
      </c>
      <c r="M1673" s="13">
        <v>0</v>
      </c>
      <c r="N1673" s="74"/>
    </row>
    <row r="1674" ht="18.95" customHeight="1" spans="8:14">
      <c r="H1674" s="46" t="s">
        <v>610</v>
      </c>
      <c r="I1674" s="33" t="s">
        <v>1123</v>
      </c>
      <c r="J1674" s="522" t="s">
        <v>1123</v>
      </c>
      <c r="K1674" s="33" t="s">
        <v>6742</v>
      </c>
      <c r="L1674" s="13" t="s">
        <v>6828</v>
      </c>
      <c r="M1674" s="13">
        <v>0</v>
      </c>
      <c r="N1674" s="74"/>
    </row>
    <row r="1675" ht="18.95" customHeight="1" spans="8:14">
      <c r="H1675" s="76" t="s">
        <v>564</v>
      </c>
      <c r="I1675" s="33" t="s">
        <v>10560</v>
      </c>
      <c r="J1675" s="522" t="s">
        <v>10560</v>
      </c>
      <c r="K1675" s="33" t="s">
        <v>10561</v>
      </c>
      <c r="L1675" s="13" t="s">
        <v>6828</v>
      </c>
      <c r="M1675" s="13">
        <v>0</v>
      </c>
      <c r="N1675" s="74"/>
    </row>
    <row r="1676" ht="18.95" customHeight="1" spans="8:14">
      <c r="H1676" s="76" t="s">
        <v>10562</v>
      </c>
      <c r="I1676" s="33" t="s">
        <v>10563</v>
      </c>
      <c r="J1676" s="522" t="s">
        <v>10563</v>
      </c>
      <c r="K1676" s="33" t="s">
        <v>10564</v>
      </c>
      <c r="L1676" s="13" t="s">
        <v>6828</v>
      </c>
      <c r="M1676" s="13">
        <v>0</v>
      </c>
      <c r="N1676" s="74"/>
    </row>
    <row r="1677" ht="18.95" customHeight="1" spans="8:14">
      <c r="H1677" s="76" t="s">
        <v>10565</v>
      </c>
      <c r="I1677" s="33" t="s">
        <v>10566</v>
      </c>
      <c r="J1677" s="522" t="s">
        <v>10566</v>
      </c>
      <c r="K1677" s="33" t="s">
        <v>10567</v>
      </c>
      <c r="L1677" s="13" t="s">
        <v>6828</v>
      </c>
      <c r="M1677" s="13">
        <v>0</v>
      </c>
      <c r="N1677" s="74"/>
    </row>
    <row r="1678" ht="18.95" customHeight="1" spans="8:14">
      <c r="H1678" s="76" t="s">
        <v>10568</v>
      </c>
      <c r="I1678" s="33" t="s">
        <v>10569</v>
      </c>
      <c r="J1678" s="522" t="s">
        <v>10569</v>
      </c>
      <c r="K1678" s="33" t="s">
        <v>10570</v>
      </c>
      <c r="L1678" s="13" t="s">
        <v>6828</v>
      </c>
      <c r="M1678" s="13">
        <v>0</v>
      </c>
      <c r="N1678" s="74"/>
    </row>
    <row r="1679" ht="18.95" customHeight="1" spans="8:14">
      <c r="H1679" s="76" t="s">
        <v>10571</v>
      </c>
      <c r="I1679" s="33" t="s">
        <v>10572</v>
      </c>
      <c r="J1679" s="522" t="s">
        <v>10572</v>
      </c>
      <c r="K1679" s="33" t="s">
        <v>10573</v>
      </c>
      <c r="L1679" s="13" t="s">
        <v>6828</v>
      </c>
      <c r="M1679" s="13">
        <v>0</v>
      </c>
      <c r="N1679" s="74"/>
    </row>
    <row r="1680" ht="18.95" customHeight="1" spans="8:14">
      <c r="H1680" s="76" t="s">
        <v>10574</v>
      </c>
      <c r="I1680" s="33" t="s">
        <v>10575</v>
      </c>
      <c r="J1680" s="522" t="s">
        <v>10575</v>
      </c>
      <c r="K1680" s="33" t="s">
        <v>10576</v>
      </c>
      <c r="L1680" s="13" t="s">
        <v>6828</v>
      </c>
      <c r="M1680" s="13">
        <v>0</v>
      </c>
      <c r="N1680" s="74"/>
    </row>
    <row r="1681" ht="18.95" customHeight="1" spans="8:14">
      <c r="H1681" s="46" t="s">
        <v>611</v>
      </c>
      <c r="I1681" s="33" t="s">
        <v>1134</v>
      </c>
      <c r="J1681" s="522" t="s">
        <v>1134</v>
      </c>
      <c r="K1681" s="33" t="s">
        <v>1065</v>
      </c>
      <c r="L1681" s="13" t="s">
        <v>6828</v>
      </c>
      <c r="M1681" s="13">
        <v>1337</v>
      </c>
      <c r="N1681" s="74"/>
    </row>
    <row r="1682" ht="18.95" customHeight="1" spans="8:14">
      <c r="H1682" s="76" t="s">
        <v>10577</v>
      </c>
      <c r="I1682" s="33" t="s">
        <v>10578</v>
      </c>
      <c r="J1682" s="522" t="s">
        <v>10578</v>
      </c>
      <c r="K1682" s="33" t="s">
        <v>10579</v>
      </c>
      <c r="L1682" s="13" t="s">
        <v>6828</v>
      </c>
      <c r="M1682" s="13">
        <v>0</v>
      </c>
      <c r="N1682" s="74"/>
    </row>
    <row r="1683" ht="18.95" customHeight="1" spans="8:14">
      <c r="H1683" s="76" t="s">
        <v>614</v>
      </c>
      <c r="I1683" s="522" t="s">
        <v>10580</v>
      </c>
      <c r="J1683" s="522" t="s">
        <v>10581</v>
      </c>
      <c r="K1683" s="33" t="s">
        <v>10582</v>
      </c>
      <c r="L1683" s="13" t="s">
        <v>6828</v>
      </c>
      <c r="M1683" s="13"/>
      <c r="N1683" s="74"/>
    </row>
    <row r="1684" ht="18.95" customHeight="1" spans="8:14">
      <c r="H1684" s="77" t="s">
        <v>10583</v>
      </c>
      <c r="I1684" s="522" t="s">
        <v>10584</v>
      </c>
      <c r="J1684" s="522" t="s">
        <v>10585</v>
      </c>
      <c r="K1684" s="33" t="s">
        <v>10586</v>
      </c>
      <c r="L1684" s="13" t="s">
        <v>6828</v>
      </c>
      <c r="M1684" s="13"/>
      <c r="N1684" s="74"/>
    </row>
    <row r="1685" ht="18.75" customHeight="1" spans="8:14">
      <c r="H1685" s="76" t="s">
        <v>10587</v>
      </c>
      <c r="I1685" s="522" t="s">
        <v>10588</v>
      </c>
      <c r="J1685" s="522" t="s">
        <v>10589</v>
      </c>
      <c r="K1685" s="33" t="s">
        <v>10590</v>
      </c>
      <c r="L1685" s="13" t="s">
        <v>6828</v>
      </c>
      <c r="M1685" s="13"/>
      <c r="N1685" s="74"/>
    </row>
    <row r="1686" ht="18.95" customHeight="1" spans="8:14">
      <c r="H1686" s="76" t="s">
        <v>10591</v>
      </c>
      <c r="I1686" s="522" t="s">
        <v>10592</v>
      </c>
      <c r="J1686" s="522" t="s">
        <v>10593</v>
      </c>
      <c r="K1686" s="33" t="s">
        <v>10594</v>
      </c>
      <c r="L1686" s="13" t="s">
        <v>6828</v>
      </c>
      <c r="M1686" s="13"/>
      <c r="N1686" s="74"/>
    </row>
    <row r="1687" ht="18.95" customHeight="1" spans="8:14">
      <c r="H1687" s="76" t="s">
        <v>10595</v>
      </c>
      <c r="I1687" s="522" t="s">
        <v>10596</v>
      </c>
      <c r="J1687" s="522" t="s">
        <v>10597</v>
      </c>
      <c r="K1687" s="33" t="s">
        <v>10598</v>
      </c>
      <c r="L1687" s="13" t="s">
        <v>6828</v>
      </c>
      <c r="M1687" s="13"/>
      <c r="N1687" s="74"/>
    </row>
    <row r="1688" ht="18.95" customHeight="1" spans="8:14">
      <c r="H1688" s="76" t="s">
        <v>10599</v>
      </c>
      <c r="I1688" s="522" t="s">
        <v>10600</v>
      </c>
      <c r="J1688" s="522" t="s">
        <v>10601</v>
      </c>
      <c r="K1688" s="33" t="s">
        <v>10602</v>
      </c>
      <c r="L1688" s="13" t="s">
        <v>6828</v>
      </c>
      <c r="M1688" s="13"/>
      <c r="N1688" s="74"/>
    </row>
    <row r="1689" ht="18.95" customHeight="1" spans="8:14">
      <c r="H1689" s="76" t="s">
        <v>10603</v>
      </c>
      <c r="I1689" s="522" t="s">
        <v>10604</v>
      </c>
      <c r="J1689" s="522" t="s">
        <v>10605</v>
      </c>
      <c r="K1689" s="33" t="s">
        <v>10606</v>
      </c>
      <c r="L1689" s="13" t="s">
        <v>6828</v>
      </c>
      <c r="M1689" s="13"/>
      <c r="N1689" s="74"/>
    </row>
    <row r="1690" ht="18.95" customHeight="1" spans="8:14">
      <c r="H1690" s="76" t="s">
        <v>617</v>
      </c>
      <c r="I1690" s="522" t="s">
        <v>10607</v>
      </c>
      <c r="J1690" s="522" t="s">
        <v>10608</v>
      </c>
      <c r="K1690" s="33" t="s">
        <v>10609</v>
      </c>
      <c r="L1690" s="13" t="s">
        <v>6828</v>
      </c>
      <c r="M1690" s="13"/>
      <c r="N1690" s="74"/>
    </row>
    <row r="1691" ht="18.95" customHeight="1" spans="8:14">
      <c r="H1691" s="76" t="s">
        <v>10610</v>
      </c>
      <c r="I1691" s="522" t="s">
        <v>10611</v>
      </c>
      <c r="J1691" s="522" t="s">
        <v>10612</v>
      </c>
      <c r="K1691" s="33" t="s">
        <v>10613</v>
      </c>
      <c r="L1691" s="13" t="s">
        <v>6828</v>
      </c>
      <c r="M1691" s="13"/>
      <c r="N1691" s="74"/>
    </row>
    <row r="1692" ht="18.95" customHeight="1" spans="8:14">
      <c r="H1692" s="76" t="s">
        <v>618</v>
      </c>
      <c r="I1692" s="33" t="s">
        <v>10614</v>
      </c>
      <c r="J1692" s="522" t="s">
        <v>10614</v>
      </c>
      <c r="K1692" s="33" t="s">
        <v>10615</v>
      </c>
      <c r="L1692" s="13" t="s">
        <v>6828</v>
      </c>
      <c r="M1692" s="13">
        <v>1337</v>
      </c>
      <c r="N1692" s="74"/>
    </row>
    <row r="1693" ht="18.95" customHeight="1" spans="8:14">
      <c r="H1693" s="77" t="s">
        <v>619</v>
      </c>
      <c r="I1693" s="33" t="s">
        <v>10616</v>
      </c>
      <c r="J1693" s="522" t="s">
        <v>10616</v>
      </c>
      <c r="K1693" s="33" t="s">
        <v>10617</v>
      </c>
      <c r="L1693" s="13" t="s">
        <v>6828</v>
      </c>
      <c r="M1693" s="13">
        <v>930</v>
      </c>
      <c r="N1693" s="74"/>
    </row>
    <row r="1694" ht="18.95" customHeight="1" spans="8:14">
      <c r="H1694" s="76" t="s">
        <v>620</v>
      </c>
      <c r="I1694" s="33" t="s">
        <v>10618</v>
      </c>
      <c r="J1694" s="522" t="s">
        <v>10618</v>
      </c>
      <c r="K1694" s="33" t="s">
        <v>10619</v>
      </c>
      <c r="L1694" s="13" t="s">
        <v>6828</v>
      </c>
      <c r="M1694" s="13">
        <v>181</v>
      </c>
      <c r="N1694" s="74"/>
    </row>
    <row r="1695" ht="18.95" customHeight="1" spans="8:14">
      <c r="H1695" s="76" t="s">
        <v>621</v>
      </c>
      <c r="I1695" s="33" t="s">
        <v>10620</v>
      </c>
      <c r="J1695" s="522" t="s">
        <v>10620</v>
      </c>
      <c r="K1695" s="33" t="s">
        <v>10621</v>
      </c>
      <c r="L1695" s="13" t="s">
        <v>6828</v>
      </c>
      <c r="M1695" s="13">
        <v>120</v>
      </c>
      <c r="N1695" s="74"/>
    </row>
    <row r="1696" ht="18.95" customHeight="1" spans="8:14">
      <c r="H1696" s="76" t="s">
        <v>10622</v>
      </c>
      <c r="I1696" s="33" t="s">
        <v>10623</v>
      </c>
      <c r="J1696" s="522" t="s">
        <v>10623</v>
      </c>
      <c r="K1696" s="33" t="s">
        <v>10624</v>
      </c>
      <c r="L1696" s="13" t="s">
        <v>6828</v>
      </c>
      <c r="M1696" s="13">
        <v>0</v>
      </c>
      <c r="N1696" s="74"/>
    </row>
    <row r="1697" ht="18.95" customHeight="1" spans="8:14">
      <c r="H1697" s="76" t="s">
        <v>622</v>
      </c>
      <c r="I1697" s="33" t="s">
        <v>10625</v>
      </c>
      <c r="J1697" s="522" t="s">
        <v>10625</v>
      </c>
      <c r="K1697" s="33" t="s">
        <v>10626</v>
      </c>
      <c r="L1697" s="13" t="s">
        <v>6828</v>
      </c>
      <c r="M1697" s="13">
        <v>39</v>
      </c>
      <c r="N1697" s="74"/>
    </row>
    <row r="1698" ht="18.95" customHeight="1" spans="8:14">
      <c r="H1698" s="72"/>
      <c r="I1698" s="522" t="s">
        <v>10627</v>
      </c>
      <c r="J1698" s="522" t="s">
        <v>10628</v>
      </c>
      <c r="K1698" s="33" t="s">
        <v>10629</v>
      </c>
      <c r="L1698" s="13" t="s">
        <v>6828</v>
      </c>
      <c r="M1698" s="73">
        <v>0</v>
      </c>
      <c r="N1698" s="80"/>
    </row>
    <row r="1699" ht="18.95" customHeight="1" spans="8:14">
      <c r="H1699" s="72"/>
      <c r="I1699" s="522" t="s">
        <v>10627</v>
      </c>
      <c r="J1699" s="522" t="s">
        <v>10630</v>
      </c>
      <c r="K1699" s="33" t="s">
        <v>10631</v>
      </c>
      <c r="L1699" s="13" t="s">
        <v>6828</v>
      </c>
      <c r="M1699" s="13">
        <v>0</v>
      </c>
      <c r="N1699" s="80"/>
    </row>
    <row r="1700" ht="18.95" customHeight="1" spans="8:14">
      <c r="H1700" s="76" t="s">
        <v>10632</v>
      </c>
      <c r="I1700" s="33" t="s">
        <v>10633</v>
      </c>
      <c r="J1700" s="522" t="s">
        <v>10633</v>
      </c>
      <c r="K1700" s="33" t="s">
        <v>10634</v>
      </c>
      <c r="L1700" s="13" t="s">
        <v>6828</v>
      </c>
      <c r="M1700" s="13">
        <v>18</v>
      </c>
      <c r="N1700" s="74"/>
    </row>
    <row r="1701" ht="18.95" customHeight="1" spans="8:14">
      <c r="H1701" s="76" t="s">
        <v>10635</v>
      </c>
      <c r="I1701" s="33" t="s">
        <v>10636</v>
      </c>
      <c r="J1701" s="522" t="s">
        <v>10636</v>
      </c>
      <c r="K1701" s="33" t="s">
        <v>10637</v>
      </c>
      <c r="L1701" s="13" t="s">
        <v>6828</v>
      </c>
      <c r="M1701" s="13">
        <v>0</v>
      </c>
      <c r="N1701" s="74"/>
    </row>
    <row r="1702" ht="18.95" customHeight="1" spans="8:14">
      <c r="H1702" s="76" t="s">
        <v>10638</v>
      </c>
      <c r="I1702" s="33" t="s">
        <v>10639</v>
      </c>
      <c r="J1702" s="522" t="s">
        <v>10639</v>
      </c>
      <c r="K1702" s="33" t="s">
        <v>10640</v>
      </c>
      <c r="L1702" s="13" t="s">
        <v>6828</v>
      </c>
      <c r="M1702" s="13">
        <v>0</v>
      </c>
      <c r="N1702" s="74"/>
    </row>
    <row r="1703" ht="18.95" customHeight="1" spans="8:14">
      <c r="H1703" s="76" t="s">
        <v>10641</v>
      </c>
      <c r="I1703" s="522" t="s">
        <v>10642</v>
      </c>
      <c r="J1703" s="522" t="s">
        <v>10643</v>
      </c>
      <c r="K1703" s="33" t="s">
        <v>10640</v>
      </c>
      <c r="L1703" s="13" t="s">
        <v>6828</v>
      </c>
      <c r="M1703" s="13"/>
      <c r="N1703" s="74"/>
    </row>
    <row r="1704" ht="18.95" customHeight="1" spans="8:14">
      <c r="H1704" s="76" t="s">
        <v>624</v>
      </c>
      <c r="I1704" s="522" t="s">
        <v>10627</v>
      </c>
      <c r="J1704" s="522" t="s">
        <v>10627</v>
      </c>
      <c r="K1704" s="33" t="s">
        <v>10644</v>
      </c>
      <c r="L1704" s="13" t="s">
        <v>6828</v>
      </c>
      <c r="M1704" s="13">
        <v>49</v>
      </c>
      <c r="N1704" s="74"/>
    </row>
    <row r="1705" ht="18.95" customHeight="1" spans="8:14">
      <c r="H1705" s="79" t="s">
        <v>517</v>
      </c>
      <c r="I1705" s="58" t="str">
        <f>""</f>
        <v/>
      </c>
      <c r="J1705" s="531" t="s">
        <v>1416</v>
      </c>
      <c r="K1705" s="80" t="s">
        <v>10645</v>
      </c>
      <c r="L1705" s="73" t="s">
        <v>6828</v>
      </c>
      <c r="M1705" s="13">
        <v>30860</v>
      </c>
      <c r="N1705" s="74"/>
    </row>
    <row r="1706" ht="18.95" customHeight="1" spans="8:14">
      <c r="H1706" s="48" t="s">
        <v>518</v>
      </c>
      <c r="I1706" s="16" t="s">
        <v>1603</v>
      </c>
      <c r="J1706" s="75" t="str">
        <f>""</f>
        <v/>
      </c>
      <c r="K1706" s="49"/>
      <c r="L1706" s="13" t="s">
        <v>6828</v>
      </c>
      <c r="M1706" s="73">
        <v>0</v>
      </c>
      <c r="N1706" s="80"/>
    </row>
    <row r="1707" ht="18.95" customHeight="1" spans="8:14">
      <c r="H1707" s="48" t="s">
        <v>637</v>
      </c>
      <c r="I1707" s="16" t="s">
        <v>10646</v>
      </c>
      <c r="J1707" s="75" t="str">
        <f>""</f>
        <v/>
      </c>
      <c r="K1707" s="49"/>
      <c r="L1707" s="13" t="s">
        <v>6828</v>
      </c>
      <c r="M1707" s="13">
        <v>0</v>
      </c>
      <c r="N1707" s="80"/>
    </row>
    <row r="1708" ht="18.95" customHeight="1" spans="8:14">
      <c r="H1708" s="48" t="s">
        <v>638</v>
      </c>
      <c r="I1708" s="16" t="s">
        <v>10647</v>
      </c>
      <c r="J1708" s="532" t="s">
        <v>10647</v>
      </c>
      <c r="K1708" s="74" t="s">
        <v>10648</v>
      </c>
      <c r="L1708" s="13" t="s">
        <v>6828</v>
      </c>
      <c r="M1708" s="13">
        <v>0</v>
      </c>
      <c r="N1708" s="74"/>
    </row>
    <row r="1709" ht="18.95" customHeight="1" spans="8:14">
      <c r="H1709" s="48" t="s">
        <v>639</v>
      </c>
      <c r="I1709" s="16" t="s">
        <v>10649</v>
      </c>
      <c r="J1709" s="532" t="s">
        <v>10649</v>
      </c>
      <c r="K1709" s="74" t="s">
        <v>10650</v>
      </c>
      <c r="L1709" s="13" t="s">
        <v>6828</v>
      </c>
      <c r="M1709" s="13">
        <v>0</v>
      </c>
      <c r="N1709" s="74"/>
    </row>
    <row r="1710" ht="18.95" customHeight="1" spans="8:14">
      <c r="H1710" s="48" t="s">
        <v>640</v>
      </c>
      <c r="I1710" s="16" t="s">
        <v>10651</v>
      </c>
      <c r="J1710" s="532" t="s">
        <v>10651</v>
      </c>
      <c r="K1710" s="74" t="s">
        <v>522</v>
      </c>
      <c r="L1710" s="13" t="s">
        <v>6828</v>
      </c>
      <c r="M1710" s="13">
        <v>0</v>
      </c>
      <c r="N1710" s="74"/>
    </row>
    <row r="1711" ht="18.95" customHeight="1" spans="8:14">
      <c r="H1711" s="48" t="s">
        <v>10652</v>
      </c>
      <c r="I1711" s="16" t="s">
        <v>10653</v>
      </c>
      <c r="J1711" s="532" t="s">
        <v>10653</v>
      </c>
      <c r="K1711" s="74" t="s">
        <v>529</v>
      </c>
      <c r="L1711" s="13" t="s">
        <v>6828</v>
      </c>
      <c r="M1711" s="13">
        <v>520</v>
      </c>
      <c r="N1711" s="81"/>
    </row>
    <row r="1712" spans="8:14">
      <c r="H1712" s="79" t="s">
        <v>531</v>
      </c>
      <c r="I1712" s="58" t="str">
        <f>""</f>
        <v/>
      </c>
      <c r="J1712" s="82" t="str">
        <f>""</f>
        <v/>
      </c>
      <c r="K1712" s="80" t="s">
        <v>531</v>
      </c>
      <c r="L1712" s="73" t="s">
        <v>6828</v>
      </c>
      <c r="M1712" s="39">
        <v>31380</v>
      </c>
      <c r="N1712" s="74"/>
    </row>
  </sheetData>
  <autoFilter ref="A6:N1712">
    <extLst/>
  </autoFilter>
  <mergeCells count="3">
    <mergeCell ref="A2:N2"/>
    <mergeCell ref="A4:G4"/>
    <mergeCell ref="H4:N4"/>
  </mergeCells>
  <dataValidations count="4">
    <dataValidation type="textLength" operator="lessThanOrEqual" allowBlank="1" showInputMessage="1" showErrorMessage="1" errorTitle="提示" error="此处最多只能输入 [9] 个字符。" sqref="C7:C158 J7:J1712">
      <formula1>9</formula1>
    </dataValidation>
    <dataValidation type="textLength" operator="lessThanOrEqual" allowBlank="1" showInputMessage="1" showErrorMessage="1" errorTitle="提示" error="此处最多只能输入 [20] 个字符。" sqref="F6:G6 M6:N6 E7:E158 L7:L1712">
      <formula1>20</formula1>
    </dataValidation>
    <dataValidation type="custom" allowBlank="1" showInputMessage="1" showErrorMessage="1" errorTitle="提示" error="对不起，此处只能输入数字。" sqref="F7 G7 M7:N7 F8 G8 M8:N8 F9 G9 M9:N9 F10 G10 M10 N10 F11 G11 M11 N11 F12 G12 M12:N12 F13 G13 M13:N13 F14 G14 M14 N14 F15 G15 M15 N15 F16 G16 M16 N16 F17 G17 M17 N17 F18 G18 M18 N18 F19 G19 M19 N19 F20 G20 M20 N20 F21 G21 M21 N21 F22 G22 M22 N22 F23 G23 M23 N23 F24 G24 M24 N24 F25 G25 M25 N25 F26 G26 M26 N26 F27 G27 M27 N27 F28 G28 M28 N28 F29 G29 M29 N29 F30 G30 M30 N30 F31 G31 M31 N31 F32 G32 M32 N32 F33 G33 M33 N33 F34 G34 M34 N34 F35 G35 M35 N35 F36 G36 M36 N36 F37 G37 M37 N37 F38 G38 M38 N38 F39 G39 M39 N39 F40 G40 M40 N40 F41 G41 M41 N41 F42 G42 M42 N42 F43 G43 M43 N43 F44 G44 M44 N44 F45 G45 M45 N45 F46 G46 M46 N46 F47 G47 M47 N47 F48 G48 M48 N48 F49 G49 M49 N49 F53 G53 M53 N53 F54 G54 M54 N54 F55 G55 M55 N55 F56 G56 M56 N56 F57 G57 M57 N57 F58 G58 M58 N58 F59 G59 M59 N59 F60 G60 M60 N60 F61 G61 M61 N61 F62 G62 M62 N62 F63 G63 M63 N63 F64 G64 M64 N64 F65 G65 M65 N65 F66 G66 M66 N66 F67 G67 M67 N67 F68 G68 M68 N68 F69 G69 M69 N69 F70 G70 M70 N70 F71 G71 M71 N71 F72 G72 M72 N72 F73 G73 M73 N73 F74 G74 M74 N74 F75 G75 M75 N75 F76 G76 M76 N76 F77 G77 M77 N77 F78 G78 M78 N78 F79 G79 M79 N79 F80 G80 M80 N80 F81 G81 M81 N81 F82 G82 M82 N82 F83 G83 M83 N83 F84 G84 M84 N84 F85 G85 M85 N85 F86 G86 M86 N86 F87 G87 M87 N87 F88 G88 M88 N88 F89 G89 M89 N89 F90 G90 M90 N90 F91 G91 M91 N91 F92 G92 M92 N92 F93 G93 M93 N93 F94 G94 M94 N94 F97 G97 M97 N97 F98 G98 M98 N98 F99 G99 M99 N99 F100 G100 M100 N100 F101 G101 M101 N101 F102 G102 M102 N102 F103 G103 M103 N103 F104 G104 M104 N104 F105 G105 M105 N105 F106 G106 M106 N106 F107 G107 M107 N107 F108 G108 M108 N108 F111 G111 M111 N111 F119 G119 M119 N119 F120 G120 M120 N120 F121 G121 M121 N121 F122 G122 M122 N122 F125 G125 M125 N125 F126 G126 M126 N126 F127 G127 M127 N127 F128 G128 M128 N128 F129 G129 M129 N129 F130 G130 M130 N130 F131 G131 M131 N131 F132 G132 M132 N132 F133 G133 M133 N133 F134 G134 M134 N134 F135 G135 M135 N135 F136 G136 M136 N136 F137 G137 M137 N137 F138 G138 M138 N138 F141 G141 M141 N141 F142 G142 M142 N142 F143 G143 M143 N143 F144 G144 M144 N144 F145 G145 M145 N145 F149 G149 M149 N149 F150 G150 M150 N150 F151 G151 M151 N151 F154 G154 M154 N154 F155 G155 M155 N155 F156 G156 M156 N156 F157 G157 M157 N157 F158 G158 M158 N158 M162 N162 M165 N165 M166 N166 M172 N172 M178 N178 M181 N181 M184 N184 M185 N185 M186 N186 M187 N187 M190 N190 M191 N191 M192 N192 M193 N193 M196 N196 M197 N197 M198 N198 M201 N201 M202 N202 M203 N203 M204 N204 M205 N205 M206 N206 M207 N207 M208 N208 M209 N209 M210 N210 M211 N211 M212 N212 M213 N213 M214 N214 M215 N215 M216 N216 M219 N219 M220 N220 M223 N223 M224 N224 M231 N231 M235 N235 M236 N236 M239 N239 M242 N242 M253 N253 M254 N254 M255 N255 M264 N264 M270 N270 M271 N271 M274 N274 M278 N278 M286 N286 M287 N287 M288 N288 M289 N289 M290 N290 M293 N293 M298 N298 M299 N299 M300 N300 M301 N301 M307 N307 M308 N308 M309 N309 M310 N310 M311 N311 M314 N314 M315 N315 M318 N318 M321 N321 M322 N322 M323 N323 M324 N324 M325 N325 M326 N326 M333 N333 M336 N336 M337 N337 M338 N338 M339 N339 M342 N342 M351 N351 M352 N352 M353 N353 M354 N354 M355 N355 M356 N356 M360 N360 M361 N361 M364 N364 M365 N365 M375 N375 M378 N378 M379 N379 M380 N380 M381 N381 M382 N382 M383 N383 M384 N384 M387 N387 M390 N390 M391 N391 M392 N392 M393 N393 M394 N394 M395 N395 M396 N396 M397 N397 M400 N400 M401 N401 M402 N402 M403 N403 M404 N404 M405 N405 M406 N406 M407 N407 M408 N408 M409 N409 M410 N410 M411 N411 M412 N412 M413 N413 M417 N417 M418 N418 M419 N419 M422 N422 M423 N423 M424 N424 M425 N425 M426 N426 M429 N429 M430 N430 M433 N433 M434 N434 M435 N435 M436 N436 M437 N437 M440 N440 M441 N441 M442 N442 M443 N443 M444 N444 M445 N445 M446 N446 M447 N447 M448 N448 M449 N449 M450 N450 M451 N451 M455 N455 M459 N459 M460 N460 M461 N461 M462 N462 M463 N463 M464 N464 M465 N465 M466 N466 M467 N467 M468 N468 M469 N469 M470 N470 M471 N471 M472 N472 M473 N473 M474 N474 M479 N479 M480 N480 M481 N481 M482 N482 M483 N483 M484 N484 M485 N485 M486 N486 M487 N487 M488 N488 M489 N489 M490 N490 M491 N491 M492 N492 M497 N497 M502 N502 M503 N503 M504 N504 M507 N507 M508 N508 M509 N509 M510 N510 M514 N514 M515 N515 M516 N516 M517 N517 M518 N518 M519 N519 M520 N520 M524 N524 M525 N525 M526 N526 M527 N527 M531 N531 M534 N534 M542 N542 M543 N543 M548 N548 M549 N549 M550 N550 M551 N551 F50:F52 F95:F96 F109:F110 F112:F113 F114:F118 F123:F124 F139:F140 F146:F148 F152:F153 G50:G52 G95:G96 G109:G110 G112:G113 G114:G118 G123:G124 G139:G140 G146:G148 G152:G153 M50:M52 M95:M96 M109:M110 M112:M113 M114:M118 M123:M124 M139:M140 M146:M148 M152:M153 M159:M161 M163:M164 M167:M171 M173:M175 M176:M177 M179:M180 M182:M183 M188:M189 M194:M195 M199:M200 M217:M218 M221:M222 M225:M226 M227:M230 M232:M234 M237:M238 M240:M241 M243:M248 M249:M252 M256:M257 M258:M263 M265:M266 M267:M269 M272:M273 M275:M277 M279:M280 M281:M282 M283:M285 M291:M292 M294:M295 M296:M297 M302:M304 M305:M306 M312:M313 M316:M317 M319:M320 M327:M332 M334:M335 M340:M341 M343:M350 M357:M359 M362:M363 M366:M369 M370:M374 M376:M377 M385:M386 M388:M389 M398:M399 M414:M416 M420:M421 M427:M428 M431:M432 M438:M439 M452:M454 M456:M458 M475:M478 M493:M496 M498:M499 M500:M501 M505:M506 M511:M513 M521:M523 M528:M530 M532:M533 M535:M537 M538:M541 M544:M545 M546:M547 M552:M553 M554:M564 M565:M570 M571:M577 M578:M612 M613:M716 M717:M1712 N50:N52 N95:N96 N109:N110 N112:N113 N114:N118 N123:N124 N139:N140 N146:N148 N152:N153 N159:N161 N163:N164 N167:N171 N173:N175 N176:N177 N179:N180 N182:N183 N188:N189 N194:N195 N199:N200 N217:N218 N221:N222 N225:N226 N227:N230 N232:N234 N237:N238 N240:N241 N243:N248 N249:N252 N256:N257 N258:N263 N265:N266 N267:N269 N272:N273 N275:N277 N279:N280 N281:N282 N283:N285 N291:N292 N294:N295 N296:N297 N302:N304 N305:N306 N312:N313 N316:N317 N319:N320 N327:N332 N334:N335 N340:N341 N343:N350 N357:N359 N362:N363 N366:N369 N370:N374 N376:N377 N385:N386 N388:N389 N398:N399 N414:N416 N420:N421 N427:N428 N431:N432 N438:N439 N452:N454 N456:N458 N475:N478 N493:N496 N498:N499 N500:N501 N505:N506 N511:N513 N521:N523 N528:N530 N532:N533 N535:N537 N538:N541 N544:N545 N546:N547 N552:N553 N554:N564 N565:N570 N571:N577 N578:N612 N613:N716 N717:N1712">
      <formula1>OR(F7="",ISNUMBER(F7))</formula1>
    </dataValidation>
    <dataValidation type="textLength" operator="lessThanOrEqual" allowBlank="1" showInputMessage="1" showErrorMessage="1" errorTitle="提示" error="此处最多只能输入 [100] 个字符。" sqref="D7:D158 K7:K1712">
      <formula1>100</formula1>
    </dataValidation>
  </dataValidations>
  <pageMargins left="0.699305555555556" right="0.699305555555556"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sheetPr>
  <dimension ref="A1:H41"/>
  <sheetViews>
    <sheetView showZeros="0" workbookViewId="0">
      <pane ySplit="4" topLeftCell="A11" activePane="bottomLeft" state="frozen"/>
      <selection/>
      <selection pane="bottomLeft" activeCell="I8" sqref="I8"/>
    </sheetView>
  </sheetViews>
  <sheetFormatPr defaultColWidth="9" defaultRowHeight="14.25" outlineLevelCol="7"/>
  <cols>
    <col min="1" max="1" width="36.625" style="184" customWidth="1"/>
    <col min="2" max="5" width="11.125" style="184" customWidth="1"/>
    <col min="6" max="6" width="12.875" style="184" customWidth="1"/>
    <col min="7" max="7" width="9" style="184"/>
    <col min="8" max="8" width="17" style="184" customWidth="1"/>
    <col min="9" max="9" width="15.25" style="184" customWidth="1"/>
    <col min="10" max="16384" width="9" style="184"/>
  </cols>
  <sheetData>
    <row r="1" ht="25" customHeight="1" spans="1:7">
      <c r="A1" s="466" t="s">
        <v>643</v>
      </c>
      <c r="G1" s="436"/>
    </row>
    <row r="2" ht="30" customHeight="1" spans="1:8">
      <c r="A2" s="467" t="s">
        <v>644</v>
      </c>
      <c r="B2" s="467"/>
      <c r="C2" s="467"/>
      <c r="D2" s="467"/>
      <c r="E2" s="467"/>
      <c r="F2" s="467"/>
      <c r="G2" s="436"/>
      <c r="H2" s="230"/>
    </row>
    <row r="3" ht="25" customHeight="1" spans="1:7">
      <c r="A3" s="231"/>
      <c r="B3" s="231"/>
      <c r="C3" s="231"/>
      <c r="D3" s="231"/>
      <c r="E3" s="469" t="s">
        <v>2</v>
      </c>
      <c r="F3" s="469"/>
      <c r="G3" s="436"/>
    </row>
    <row r="4" ht="42.95" customHeight="1" spans="1:7">
      <c r="A4" s="470" t="s">
        <v>645</v>
      </c>
      <c r="B4" s="470" t="s">
        <v>4</v>
      </c>
      <c r="C4" s="470" t="s">
        <v>646</v>
      </c>
      <c r="D4" s="470" t="s">
        <v>6</v>
      </c>
      <c r="E4" s="470" t="s">
        <v>7</v>
      </c>
      <c r="F4" s="470" t="s">
        <v>8</v>
      </c>
      <c r="G4" s="436"/>
    </row>
    <row r="5" ht="35" customHeight="1" spans="1:7">
      <c r="A5" s="233" t="s">
        <v>647</v>
      </c>
      <c r="B5" s="238">
        <f>SUM(B6:B19)</f>
        <v>10</v>
      </c>
      <c r="C5" s="238">
        <f>SUM(C6:C19)</f>
        <v>10</v>
      </c>
      <c r="D5" s="238">
        <f>SUM(D6:D19)</f>
        <v>10</v>
      </c>
      <c r="E5" s="471">
        <v>1.4</v>
      </c>
      <c r="F5" s="235">
        <f>D5/C5</f>
        <v>1</v>
      </c>
      <c r="G5" s="436"/>
    </row>
    <row r="6" ht="35" customHeight="1" spans="1:7">
      <c r="A6" s="233" t="s">
        <v>648</v>
      </c>
      <c r="B6" s="245"/>
      <c r="C6" s="245"/>
      <c r="D6" s="245"/>
      <c r="E6" s="245"/>
      <c r="F6" s="243"/>
      <c r="G6" s="436"/>
    </row>
    <row r="7" ht="35" customHeight="1" spans="1:7">
      <c r="A7" s="233" t="s">
        <v>649</v>
      </c>
      <c r="B7" s="234"/>
      <c r="C7" s="234"/>
      <c r="D7" s="234"/>
      <c r="E7" s="234"/>
      <c r="F7" s="243"/>
      <c r="G7" s="436"/>
    </row>
    <row r="8" ht="35" customHeight="1" spans="1:7">
      <c r="A8" s="233" t="s">
        <v>650</v>
      </c>
      <c r="B8" s="234"/>
      <c r="C8" s="234"/>
      <c r="D8" s="234"/>
      <c r="E8" s="234"/>
      <c r="F8" s="243"/>
      <c r="G8" s="436"/>
    </row>
    <row r="9" ht="35" customHeight="1" spans="1:7">
      <c r="A9" s="233" t="s">
        <v>651</v>
      </c>
      <c r="B9" s="234"/>
      <c r="C9" s="234"/>
      <c r="D9" s="234"/>
      <c r="E9" s="234"/>
      <c r="F9" s="243"/>
      <c r="G9" s="436"/>
    </row>
    <row r="10" ht="35" customHeight="1" spans="1:7">
      <c r="A10" s="233" t="s">
        <v>652</v>
      </c>
      <c r="B10" s="234"/>
      <c r="C10" s="234"/>
      <c r="D10" s="234"/>
      <c r="E10" s="234"/>
      <c r="F10" s="243"/>
      <c r="G10" s="436"/>
    </row>
    <row r="11" ht="35" customHeight="1" spans="1:7">
      <c r="A11" s="233" t="s">
        <v>653</v>
      </c>
      <c r="B11" s="234"/>
      <c r="C11" s="234"/>
      <c r="D11" s="234"/>
      <c r="E11" s="234"/>
      <c r="F11" s="243"/>
      <c r="G11" s="436"/>
    </row>
    <row r="12" ht="35" customHeight="1" spans="1:7">
      <c r="A12" s="233" t="s">
        <v>654</v>
      </c>
      <c r="B12" s="234"/>
      <c r="C12" s="234"/>
      <c r="D12" s="234"/>
      <c r="E12" s="234"/>
      <c r="F12" s="243"/>
      <c r="G12" s="436"/>
    </row>
    <row r="13" ht="35" customHeight="1" spans="1:7">
      <c r="A13" s="233" t="s">
        <v>655</v>
      </c>
      <c r="B13" s="234"/>
      <c r="C13" s="234"/>
      <c r="D13" s="234"/>
      <c r="E13" s="234"/>
      <c r="F13" s="243"/>
      <c r="G13" s="436"/>
    </row>
    <row r="14" ht="35" customHeight="1" spans="1:7">
      <c r="A14" s="233" t="s">
        <v>656</v>
      </c>
      <c r="B14" s="234"/>
      <c r="C14" s="234"/>
      <c r="D14" s="234"/>
      <c r="E14" s="234"/>
      <c r="F14" s="243"/>
      <c r="G14" s="436"/>
    </row>
    <row r="15" ht="35" customHeight="1" spans="1:7">
      <c r="A15" s="233" t="s">
        <v>657</v>
      </c>
      <c r="B15" s="234"/>
      <c r="C15" s="234"/>
      <c r="D15" s="234"/>
      <c r="E15" s="234"/>
      <c r="F15" s="243"/>
      <c r="G15" s="436"/>
    </row>
    <row r="16" ht="35" customHeight="1" spans="1:7">
      <c r="A16" s="233" t="s">
        <v>658</v>
      </c>
      <c r="B16" s="234"/>
      <c r="C16" s="234"/>
      <c r="D16" s="234"/>
      <c r="E16" s="234"/>
      <c r="F16" s="243"/>
      <c r="G16" s="436"/>
    </row>
    <row r="17" ht="35" customHeight="1" spans="1:7">
      <c r="A17" s="233" t="s">
        <v>659</v>
      </c>
      <c r="B17" s="234"/>
      <c r="C17" s="234"/>
      <c r="D17" s="234"/>
      <c r="E17" s="234"/>
      <c r="F17" s="243"/>
      <c r="G17" s="436"/>
    </row>
    <row r="18" ht="35" customHeight="1" spans="1:7">
      <c r="A18" s="233" t="s">
        <v>660</v>
      </c>
      <c r="B18" s="234"/>
      <c r="C18" s="234"/>
      <c r="D18" s="234"/>
      <c r="E18" s="234"/>
      <c r="F18" s="243"/>
      <c r="G18" s="436"/>
    </row>
    <row r="19" ht="35" customHeight="1" spans="1:7">
      <c r="A19" s="233" t="s">
        <v>661</v>
      </c>
      <c r="B19" s="234">
        <v>10</v>
      </c>
      <c r="C19" s="234">
        <v>10</v>
      </c>
      <c r="D19" s="234">
        <v>10</v>
      </c>
      <c r="E19" s="472">
        <v>1.4</v>
      </c>
      <c r="F19" s="243">
        <f>D19/C19</f>
        <v>1</v>
      </c>
      <c r="G19" s="436"/>
    </row>
    <row r="20" ht="35" customHeight="1" spans="1:7">
      <c r="A20" s="233" t="s">
        <v>662</v>
      </c>
      <c r="B20" s="234">
        <f>SUM(B21:B24)</f>
        <v>0</v>
      </c>
      <c r="C20" s="234"/>
      <c r="D20" s="234">
        <f>SUM(D21:D24)</f>
        <v>0</v>
      </c>
      <c r="E20" s="234"/>
      <c r="F20" s="234"/>
      <c r="G20" s="436"/>
    </row>
    <row r="21" ht="35" customHeight="1" spans="1:7">
      <c r="A21" s="233" t="s">
        <v>663</v>
      </c>
      <c r="B21" s="234"/>
      <c r="C21" s="234"/>
      <c r="D21" s="234"/>
      <c r="E21" s="234"/>
      <c r="F21" s="234"/>
      <c r="G21" s="436"/>
    </row>
    <row r="22" ht="35" customHeight="1" spans="1:7">
      <c r="A22" s="233" t="s">
        <v>664</v>
      </c>
      <c r="B22" s="234"/>
      <c r="C22" s="234"/>
      <c r="D22" s="234"/>
      <c r="E22" s="234"/>
      <c r="F22" s="234"/>
      <c r="G22" s="436"/>
    </row>
    <row r="23" ht="35" customHeight="1" spans="1:7">
      <c r="A23" s="233" t="s">
        <v>665</v>
      </c>
      <c r="B23" s="234"/>
      <c r="C23" s="234"/>
      <c r="D23" s="234"/>
      <c r="E23" s="234"/>
      <c r="F23" s="234"/>
      <c r="G23" s="436"/>
    </row>
    <row r="24" ht="35" customHeight="1" spans="1:7">
      <c r="A24" s="233" t="s">
        <v>666</v>
      </c>
      <c r="B24" s="234"/>
      <c r="C24" s="234"/>
      <c r="D24" s="234"/>
      <c r="E24" s="234"/>
      <c r="F24" s="234"/>
      <c r="G24" s="436"/>
    </row>
    <row r="25" ht="35" customHeight="1" spans="1:7">
      <c r="A25" s="233" t="s">
        <v>667</v>
      </c>
      <c r="B25" s="234">
        <f>SUM(B26:B30)</f>
        <v>0</v>
      </c>
      <c r="C25" s="234"/>
      <c r="D25" s="234">
        <f>SUM(D26:D30)</f>
        <v>0</v>
      </c>
      <c r="E25" s="234"/>
      <c r="F25" s="234"/>
      <c r="G25" s="436"/>
    </row>
    <row r="26" ht="35" customHeight="1" spans="1:7">
      <c r="A26" s="233" t="s">
        <v>668</v>
      </c>
      <c r="B26" s="234"/>
      <c r="C26" s="234"/>
      <c r="D26" s="234"/>
      <c r="E26" s="234"/>
      <c r="F26" s="234"/>
      <c r="G26" s="436"/>
    </row>
    <row r="27" ht="35" customHeight="1" spans="1:7">
      <c r="A27" s="233" t="s">
        <v>669</v>
      </c>
      <c r="B27" s="234"/>
      <c r="C27" s="234"/>
      <c r="D27" s="234"/>
      <c r="E27" s="234"/>
      <c r="F27" s="234"/>
      <c r="G27" s="436"/>
    </row>
    <row r="28" ht="35" customHeight="1" spans="1:7">
      <c r="A28" s="233" t="s">
        <v>670</v>
      </c>
      <c r="B28" s="234"/>
      <c r="C28" s="234"/>
      <c r="D28" s="234"/>
      <c r="E28" s="234"/>
      <c r="F28" s="234"/>
      <c r="G28" s="436"/>
    </row>
    <row r="29" ht="35" customHeight="1" spans="1:7">
      <c r="A29" s="233" t="s">
        <v>671</v>
      </c>
      <c r="B29" s="234"/>
      <c r="C29" s="234"/>
      <c r="D29" s="234"/>
      <c r="E29" s="234"/>
      <c r="F29" s="234"/>
      <c r="G29" s="436"/>
    </row>
    <row r="30" ht="35" customHeight="1" spans="1:7">
      <c r="A30" s="233" t="s">
        <v>672</v>
      </c>
      <c r="B30" s="234"/>
      <c r="C30" s="234"/>
      <c r="D30" s="234"/>
      <c r="E30" s="234"/>
      <c r="F30" s="234"/>
      <c r="G30" s="436"/>
    </row>
    <row r="31" ht="35" customHeight="1" spans="1:7">
      <c r="A31" s="233" t="s">
        <v>673</v>
      </c>
      <c r="B31" s="234">
        <f>SUM(B32:B34)</f>
        <v>0</v>
      </c>
      <c r="C31" s="234"/>
      <c r="D31" s="234">
        <f>SUM(D32:D34)</f>
        <v>0</v>
      </c>
      <c r="E31" s="234"/>
      <c r="F31" s="234"/>
      <c r="G31" s="436"/>
    </row>
    <row r="32" ht="35" customHeight="1" spans="1:7">
      <c r="A32" s="233" t="s">
        <v>674</v>
      </c>
      <c r="B32" s="234"/>
      <c r="C32" s="234"/>
      <c r="D32" s="234"/>
      <c r="E32" s="234"/>
      <c r="F32" s="234"/>
      <c r="G32" s="436"/>
    </row>
    <row r="33" ht="35" customHeight="1" spans="1:7">
      <c r="A33" s="233" t="s">
        <v>675</v>
      </c>
      <c r="B33" s="234"/>
      <c r="C33" s="234"/>
      <c r="D33" s="234"/>
      <c r="E33" s="234"/>
      <c r="F33" s="234"/>
      <c r="G33" s="436"/>
    </row>
    <row r="34" ht="35" customHeight="1" spans="1:7">
      <c r="A34" s="233" t="s">
        <v>676</v>
      </c>
      <c r="B34" s="234"/>
      <c r="C34" s="234"/>
      <c r="D34" s="234"/>
      <c r="E34" s="234"/>
      <c r="F34" s="234"/>
      <c r="G34" s="436"/>
    </row>
    <row r="35" ht="35" customHeight="1" spans="1:7">
      <c r="A35" s="233" t="s">
        <v>677</v>
      </c>
      <c r="B35" s="234"/>
      <c r="C35" s="234"/>
      <c r="D35" s="234"/>
      <c r="E35" s="234"/>
      <c r="F35" s="234"/>
      <c r="G35" s="436"/>
    </row>
    <row r="36" ht="35" customHeight="1" spans="1:7">
      <c r="A36" s="237" t="s">
        <v>678</v>
      </c>
      <c r="B36" s="238">
        <f>SUM(B5,B20,B25,B31,B35)</f>
        <v>10</v>
      </c>
      <c r="C36" s="238">
        <f>SUM(C5,C20,C25,C31,C35)</f>
        <v>10</v>
      </c>
      <c r="D36" s="238">
        <f>SUM(D5,D20,D25,D31,D35)</f>
        <v>10</v>
      </c>
      <c r="E36" s="471">
        <v>1.4</v>
      </c>
      <c r="F36" s="235">
        <f>D36/C36</f>
        <v>1</v>
      </c>
      <c r="G36" s="436"/>
    </row>
    <row r="37" ht="35" customHeight="1" spans="1:7">
      <c r="A37" s="233" t="s">
        <v>679</v>
      </c>
      <c r="B37" s="236"/>
      <c r="C37" s="236"/>
      <c r="D37" s="236"/>
      <c r="E37" s="236"/>
      <c r="F37" s="234"/>
      <c r="G37" s="436"/>
    </row>
    <row r="38" ht="35" customHeight="1" spans="1:7">
      <c r="A38" s="239" t="s">
        <v>680</v>
      </c>
      <c r="B38" s="236"/>
      <c r="C38" s="236"/>
      <c r="D38" s="236"/>
      <c r="E38" s="236"/>
      <c r="F38" s="234"/>
      <c r="G38" s="436"/>
    </row>
    <row r="39" ht="35" customHeight="1" spans="1:7">
      <c r="A39" s="233" t="s">
        <v>681</v>
      </c>
      <c r="B39" s="236"/>
      <c r="C39" s="236"/>
      <c r="D39" s="236"/>
      <c r="E39" s="236"/>
      <c r="F39" s="234"/>
      <c r="G39" s="436"/>
    </row>
    <row r="40" ht="35" customHeight="1" spans="1:7">
      <c r="A40" s="233"/>
      <c r="B40" s="236"/>
      <c r="C40" s="236"/>
      <c r="D40" s="236"/>
      <c r="E40" s="236"/>
      <c r="F40" s="234"/>
      <c r="G40" s="436"/>
    </row>
    <row r="41" s="227" customFormat="1" ht="35" customHeight="1" spans="1:7">
      <c r="A41" s="240" t="s">
        <v>682</v>
      </c>
      <c r="B41" s="238">
        <f>SUM(B36:B39)</f>
        <v>10</v>
      </c>
      <c r="C41" s="238">
        <f>SUM(C36:C39)</f>
        <v>10</v>
      </c>
      <c r="D41" s="238">
        <f>SUM(D36:D39)</f>
        <v>10</v>
      </c>
      <c r="E41" s="471">
        <v>1.4</v>
      </c>
      <c r="F41" s="235">
        <v>1</v>
      </c>
      <c r="G41" s="436"/>
    </row>
  </sheetData>
  <mergeCells count="2">
    <mergeCell ref="A2:F2"/>
    <mergeCell ref="E3:F3"/>
  </mergeCells>
  <dataValidations count="1">
    <dataValidation type="textLength" operator="lessThanOrEqual" allowBlank="1" showInputMessage="1" showErrorMessage="1" errorTitle="提示" error="此处最多只能输入 [20] 个字符。" sqref="E4 F4">
      <formula1>20</formula1>
    </dataValidation>
  </dataValidations>
  <printOptions horizontalCentered="1"/>
  <pageMargins left="0.944444444444444" right="0.944444444444444" top="0.393055555555556" bottom="0.393055555555556" header="0.196527777777778" footer="0.196527777777778"/>
  <pageSetup paperSize="9" scale="50" orientation="portrait" useFirstPageNumber="1" horizontalDpi="600"/>
  <headerFooter alignWithMargins="0">
    <oddFooter>&amp;C&amp;19第 &amp;P+24 页，共 &amp;N+53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sheetPr>
  <dimension ref="A1:H41"/>
  <sheetViews>
    <sheetView showZeros="0" workbookViewId="0">
      <pane ySplit="4" topLeftCell="A5" activePane="bottomLeft" state="frozen"/>
      <selection/>
      <selection pane="bottomLeft" activeCell="H6" sqref="H6"/>
    </sheetView>
  </sheetViews>
  <sheetFormatPr defaultColWidth="9" defaultRowHeight="14.25" outlineLevelCol="7"/>
  <cols>
    <col min="1" max="1" width="41.375" style="184" customWidth="1"/>
    <col min="2" max="6" width="10.25" style="184" customWidth="1"/>
    <col min="7" max="7" width="36.625" style="184" customWidth="1"/>
    <col min="8" max="8" width="17" style="184" customWidth="1"/>
    <col min="9" max="9" width="15.25" style="184" customWidth="1"/>
    <col min="10" max="16378" width="9" style="184"/>
  </cols>
  <sheetData>
    <row r="1" ht="25" customHeight="1" spans="1:1">
      <c r="A1" s="466" t="s">
        <v>683</v>
      </c>
    </row>
    <row r="2" ht="30" customHeight="1" spans="1:8">
      <c r="A2" s="467" t="s">
        <v>684</v>
      </c>
      <c r="B2" s="467"/>
      <c r="C2" s="467"/>
      <c r="D2" s="467"/>
      <c r="E2" s="467"/>
      <c r="F2" s="467"/>
      <c r="G2" s="468"/>
      <c r="H2" s="230"/>
    </row>
    <row r="3" ht="22.5" spans="1:7">
      <c r="A3" s="231"/>
      <c r="B3" s="231"/>
      <c r="C3" s="231"/>
      <c r="D3" s="231"/>
      <c r="E3" s="469" t="s">
        <v>2</v>
      </c>
      <c r="F3" s="469"/>
      <c r="G3" s="231"/>
    </row>
    <row r="4" ht="42.95" customHeight="1" spans="1:7">
      <c r="A4" s="470" t="s">
        <v>685</v>
      </c>
      <c r="B4" s="470" t="s">
        <v>4</v>
      </c>
      <c r="C4" s="470" t="s">
        <v>646</v>
      </c>
      <c r="D4" s="470" t="s">
        <v>6</v>
      </c>
      <c r="E4" s="470" t="s">
        <v>7</v>
      </c>
      <c r="F4" s="470" t="s">
        <v>8</v>
      </c>
      <c r="G4" s="436"/>
    </row>
    <row r="5" ht="35" customHeight="1" spans="1:7">
      <c r="A5" s="233" t="s">
        <v>686</v>
      </c>
      <c r="B5" s="234">
        <f t="shared" ref="B5:F5" si="0">SUM(B6:B7)</f>
        <v>0</v>
      </c>
      <c r="C5" s="234"/>
      <c r="D5" s="234">
        <f t="shared" si="0"/>
        <v>0</v>
      </c>
      <c r="E5" s="234"/>
      <c r="F5" s="234">
        <f t="shared" si="0"/>
        <v>0</v>
      </c>
      <c r="G5" s="436"/>
    </row>
    <row r="6" ht="35" customHeight="1" spans="1:7">
      <c r="A6" s="233" t="s">
        <v>687</v>
      </c>
      <c r="B6" s="234"/>
      <c r="C6" s="234"/>
      <c r="D6" s="234"/>
      <c r="E6" s="234"/>
      <c r="F6" s="234"/>
      <c r="G6" s="436"/>
    </row>
    <row r="7" ht="35" customHeight="1" spans="1:7">
      <c r="A7" s="233" t="s">
        <v>688</v>
      </c>
      <c r="B7" s="234"/>
      <c r="C7" s="234"/>
      <c r="D7" s="234"/>
      <c r="E7" s="234"/>
      <c r="F7" s="234"/>
      <c r="G7" s="436"/>
    </row>
    <row r="8" ht="35" customHeight="1" spans="1:7">
      <c r="A8" s="233" t="s">
        <v>689</v>
      </c>
      <c r="B8" s="234"/>
      <c r="C8" s="234">
        <v>10</v>
      </c>
      <c r="D8" s="234">
        <v>10</v>
      </c>
      <c r="E8" s="234"/>
      <c r="F8" s="441">
        <f t="shared" ref="F8:F41" si="1">IF(ISERROR(D8/C8),"",D8/C8)</f>
        <v>1</v>
      </c>
      <c r="G8" s="436"/>
    </row>
    <row r="9" ht="35" customHeight="1" spans="1:7">
      <c r="A9" s="233" t="s">
        <v>690</v>
      </c>
      <c r="B9" s="234">
        <f>SUM(B10:B18)</f>
        <v>0</v>
      </c>
      <c r="C9" s="234"/>
      <c r="D9" s="234">
        <f>SUM(D10:D18)</f>
        <v>0</v>
      </c>
      <c r="E9" s="234"/>
      <c r="F9" s="438" t="str">
        <f t="shared" si="1"/>
        <v/>
      </c>
      <c r="G9" s="436"/>
    </row>
    <row r="10" ht="35" customHeight="1" spans="1:7">
      <c r="A10" s="233" t="s">
        <v>691</v>
      </c>
      <c r="B10" s="236"/>
      <c r="C10" s="236"/>
      <c r="D10" s="236"/>
      <c r="E10" s="236"/>
      <c r="F10" s="438" t="str">
        <f t="shared" si="1"/>
        <v/>
      </c>
      <c r="G10" s="436"/>
    </row>
    <row r="11" ht="35" customHeight="1" spans="1:7">
      <c r="A11" s="233" t="s">
        <v>692</v>
      </c>
      <c r="B11" s="236"/>
      <c r="C11" s="236"/>
      <c r="D11" s="236"/>
      <c r="E11" s="236"/>
      <c r="F11" s="438" t="str">
        <f t="shared" si="1"/>
        <v/>
      </c>
      <c r="G11" s="436"/>
    </row>
    <row r="12" ht="35" customHeight="1" spans="1:7">
      <c r="A12" s="233" t="s">
        <v>693</v>
      </c>
      <c r="B12" s="236"/>
      <c r="C12" s="236"/>
      <c r="D12" s="236"/>
      <c r="E12" s="236"/>
      <c r="F12" s="438" t="str">
        <f t="shared" si="1"/>
        <v/>
      </c>
      <c r="G12" s="436"/>
    </row>
    <row r="13" ht="35" customHeight="1" spans="1:7">
      <c r="A13" s="233" t="s">
        <v>694</v>
      </c>
      <c r="B13" s="236"/>
      <c r="C13" s="236"/>
      <c r="D13" s="236"/>
      <c r="E13" s="236"/>
      <c r="F13" s="438" t="str">
        <f t="shared" si="1"/>
        <v/>
      </c>
      <c r="G13" s="436"/>
    </row>
    <row r="14" ht="35" customHeight="1" spans="1:7">
      <c r="A14" s="233" t="s">
        <v>695</v>
      </c>
      <c r="B14" s="236"/>
      <c r="C14" s="236"/>
      <c r="D14" s="236"/>
      <c r="E14" s="236"/>
      <c r="F14" s="438" t="str">
        <f t="shared" si="1"/>
        <v/>
      </c>
      <c r="G14" s="436"/>
    </row>
    <row r="15" ht="35" customHeight="1" spans="1:7">
      <c r="A15" s="233" t="s">
        <v>696</v>
      </c>
      <c r="B15" s="236"/>
      <c r="C15" s="236"/>
      <c r="D15" s="236"/>
      <c r="E15" s="236"/>
      <c r="F15" s="438" t="str">
        <f t="shared" si="1"/>
        <v/>
      </c>
      <c r="G15" s="436"/>
    </row>
    <row r="16" ht="35" customHeight="1" spans="1:7">
      <c r="A16" s="233" t="s">
        <v>697</v>
      </c>
      <c r="B16" s="236"/>
      <c r="C16" s="236"/>
      <c r="D16" s="236"/>
      <c r="E16" s="236"/>
      <c r="F16" s="438" t="str">
        <f t="shared" si="1"/>
        <v/>
      </c>
      <c r="G16" s="436"/>
    </row>
    <row r="17" ht="35" customHeight="1" spans="1:7">
      <c r="A17" s="233" t="s">
        <v>698</v>
      </c>
      <c r="B17" s="236"/>
      <c r="C17" s="236"/>
      <c r="D17" s="236"/>
      <c r="E17" s="236"/>
      <c r="F17" s="438" t="str">
        <f t="shared" si="1"/>
        <v/>
      </c>
      <c r="G17" s="436"/>
    </row>
    <row r="18" ht="35" customHeight="1" spans="1:7">
      <c r="A18" s="233" t="s">
        <v>699</v>
      </c>
      <c r="B18" s="236"/>
      <c r="C18" s="236"/>
      <c r="D18" s="236"/>
      <c r="E18" s="236"/>
      <c r="F18" s="438" t="str">
        <f t="shared" si="1"/>
        <v/>
      </c>
      <c r="G18" s="436"/>
    </row>
    <row r="19" ht="35" customHeight="1" spans="1:7">
      <c r="A19" s="233" t="s">
        <v>700</v>
      </c>
      <c r="B19" s="234">
        <f>SUM(B20:B27)</f>
        <v>0</v>
      </c>
      <c r="C19" s="234"/>
      <c r="D19" s="234">
        <f>SUM(D20:D27)</f>
        <v>0</v>
      </c>
      <c r="E19" s="234"/>
      <c r="F19" s="438" t="str">
        <f t="shared" si="1"/>
        <v/>
      </c>
      <c r="G19" s="436"/>
    </row>
    <row r="20" ht="35" customHeight="1" spans="1:7">
      <c r="A20" s="233" t="s">
        <v>701</v>
      </c>
      <c r="B20" s="236"/>
      <c r="C20" s="236"/>
      <c r="D20" s="236"/>
      <c r="E20" s="236"/>
      <c r="F20" s="438" t="str">
        <f t="shared" si="1"/>
        <v/>
      </c>
      <c r="G20" s="436"/>
    </row>
    <row r="21" ht="35" customHeight="1" spans="1:7">
      <c r="A21" s="233" t="s">
        <v>702</v>
      </c>
      <c r="B21" s="236"/>
      <c r="C21" s="236"/>
      <c r="D21" s="236"/>
      <c r="E21" s="236"/>
      <c r="F21" s="438" t="str">
        <f t="shared" si="1"/>
        <v/>
      </c>
      <c r="G21" s="436"/>
    </row>
    <row r="22" ht="35" customHeight="1" spans="1:7">
      <c r="A22" s="233" t="s">
        <v>703</v>
      </c>
      <c r="B22" s="236"/>
      <c r="C22" s="236"/>
      <c r="D22" s="236"/>
      <c r="E22" s="236"/>
      <c r="F22" s="438" t="str">
        <f t="shared" si="1"/>
        <v/>
      </c>
      <c r="G22" s="436"/>
    </row>
    <row r="23" ht="35" customHeight="1" spans="1:7">
      <c r="A23" s="233" t="s">
        <v>704</v>
      </c>
      <c r="B23" s="236"/>
      <c r="C23" s="236"/>
      <c r="D23" s="236"/>
      <c r="E23" s="236"/>
      <c r="F23" s="438" t="str">
        <f t="shared" si="1"/>
        <v/>
      </c>
      <c r="G23" s="436"/>
    </row>
    <row r="24" ht="35" customHeight="1" spans="1:7">
      <c r="A24" s="233" t="s">
        <v>705</v>
      </c>
      <c r="B24" s="236"/>
      <c r="C24" s="236"/>
      <c r="D24" s="236"/>
      <c r="E24" s="236"/>
      <c r="F24" s="438" t="str">
        <f t="shared" si="1"/>
        <v/>
      </c>
      <c r="G24" s="436"/>
    </row>
    <row r="25" ht="35" customHeight="1" spans="1:7">
      <c r="A25" s="233" t="s">
        <v>706</v>
      </c>
      <c r="B25" s="236"/>
      <c r="C25" s="236"/>
      <c r="D25" s="236"/>
      <c r="E25" s="236"/>
      <c r="F25" s="438" t="str">
        <f t="shared" si="1"/>
        <v/>
      </c>
      <c r="G25" s="436"/>
    </row>
    <row r="26" ht="35" customHeight="1" spans="1:7">
      <c r="A26" s="233" t="s">
        <v>707</v>
      </c>
      <c r="B26" s="236"/>
      <c r="C26" s="236"/>
      <c r="D26" s="236"/>
      <c r="E26" s="236"/>
      <c r="F26" s="438" t="str">
        <f t="shared" si="1"/>
        <v/>
      </c>
      <c r="G26" s="436"/>
    </row>
    <row r="27" ht="35" customHeight="1" spans="1:7">
      <c r="A27" s="233" t="s">
        <v>708</v>
      </c>
      <c r="B27" s="236"/>
      <c r="C27" s="236"/>
      <c r="D27" s="236"/>
      <c r="E27" s="236"/>
      <c r="F27" s="438" t="str">
        <f t="shared" si="1"/>
        <v/>
      </c>
      <c r="G27" s="436"/>
    </row>
    <row r="28" ht="35" customHeight="1" spans="1:7">
      <c r="A28" s="233" t="s">
        <v>709</v>
      </c>
      <c r="B28" s="234">
        <f>SUM(A29)</f>
        <v>0</v>
      </c>
      <c r="C28" s="234"/>
      <c r="D28" s="234">
        <f>SUM(B29)</f>
        <v>0</v>
      </c>
      <c r="E28" s="234"/>
      <c r="F28" s="438" t="str">
        <f t="shared" si="1"/>
        <v/>
      </c>
      <c r="G28" s="436"/>
    </row>
    <row r="29" ht="35" customHeight="1" spans="1:7">
      <c r="A29" s="233" t="s">
        <v>710</v>
      </c>
      <c r="B29" s="236"/>
      <c r="C29" s="236"/>
      <c r="D29" s="236"/>
      <c r="E29" s="236"/>
      <c r="F29" s="438" t="str">
        <f t="shared" si="1"/>
        <v/>
      </c>
      <c r="G29" s="436"/>
    </row>
    <row r="30" ht="35" customHeight="1" spans="1:7">
      <c r="A30" s="233" t="s">
        <v>711</v>
      </c>
      <c r="B30" s="234">
        <f>SUM(B31:B33)</f>
        <v>0</v>
      </c>
      <c r="C30" s="234"/>
      <c r="D30" s="234">
        <f>SUM(D31:D33)</f>
        <v>0</v>
      </c>
      <c r="E30" s="234"/>
      <c r="F30" s="438" t="str">
        <f t="shared" si="1"/>
        <v/>
      </c>
      <c r="G30" s="436"/>
    </row>
    <row r="31" ht="35" customHeight="1" spans="1:7">
      <c r="A31" s="233" t="s">
        <v>712</v>
      </c>
      <c r="B31" s="236"/>
      <c r="C31" s="236"/>
      <c r="D31" s="236"/>
      <c r="E31" s="236"/>
      <c r="F31" s="438" t="str">
        <f t="shared" si="1"/>
        <v/>
      </c>
      <c r="G31" s="436"/>
    </row>
    <row r="32" ht="35" customHeight="1" spans="1:7">
      <c r="A32" s="233" t="s">
        <v>713</v>
      </c>
      <c r="B32" s="236"/>
      <c r="C32" s="236"/>
      <c r="D32" s="236"/>
      <c r="E32" s="236"/>
      <c r="F32" s="438" t="str">
        <f t="shared" si="1"/>
        <v/>
      </c>
      <c r="G32" s="436"/>
    </row>
    <row r="33" ht="35" customHeight="1" spans="1:7">
      <c r="A33" s="233" t="s">
        <v>714</v>
      </c>
      <c r="B33" s="236"/>
      <c r="C33" s="236"/>
      <c r="D33" s="236"/>
      <c r="E33" s="236"/>
      <c r="F33" s="438" t="str">
        <f t="shared" si="1"/>
        <v/>
      </c>
      <c r="G33" s="436"/>
    </row>
    <row r="34" ht="35" customHeight="1" spans="1:7">
      <c r="A34" s="233" t="s">
        <v>715</v>
      </c>
      <c r="B34" s="234">
        <f>SUM(B35)</f>
        <v>0</v>
      </c>
      <c r="C34" s="234"/>
      <c r="D34" s="234"/>
      <c r="E34" s="234"/>
      <c r="F34" s="438" t="str">
        <f t="shared" si="1"/>
        <v/>
      </c>
      <c r="G34" s="436"/>
    </row>
    <row r="35" ht="35" customHeight="1" spans="1:7">
      <c r="A35" s="233" t="s">
        <v>716</v>
      </c>
      <c r="B35" s="236"/>
      <c r="C35" s="236">
        <v>10</v>
      </c>
      <c r="D35" s="236">
        <v>10</v>
      </c>
      <c r="E35" s="236"/>
      <c r="F35" s="441">
        <f t="shared" si="1"/>
        <v>1</v>
      </c>
      <c r="G35" s="436"/>
    </row>
    <row r="36" ht="35" customHeight="1" spans="1:7">
      <c r="A36" s="237" t="s">
        <v>717</v>
      </c>
      <c r="B36" s="238">
        <f t="shared" ref="B36:D36" si="2">SUM(B5,B8)</f>
        <v>0</v>
      </c>
      <c r="C36" s="238">
        <f t="shared" si="2"/>
        <v>10</v>
      </c>
      <c r="D36" s="238">
        <f t="shared" si="2"/>
        <v>10</v>
      </c>
      <c r="E36" s="238"/>
      <c r="F36" s="438">
        <f t="shared" si="1"/>
        <v>1</v>
      </c>
      <c r="G36" s="436"/>
    </row>
    <row r="37" ht="35" customHeight="1" spans="1:7">
      <c r="A37" s="233" t="s">
        <v>718</v>
      </c>
      <c r="B37" s="236"/>
      <c r="C37" s="236"/>
      <c r="D37" s="236"/>
      <c r="E37" s="236"/>
      <c r="F37" s="438" t="str">
        <f t="shared" si="1"/>
        <v/>
      </c>
      <c r="G37" s="436"/>
    </row>
    <row r="38" ht="35" customHeight="1" spans="1:7">
      <c r="A38" s="239" t="s">
        <v>719</v>
      </c>
      <c r="B38" s="236">
        <v>10</v>
      </c>
      <c r="C38" s="236"/>
      <c r="D38" s="236"/>
      <c r="E38" s="236"/>
      <c r="F38" s="438" t="str">
        <f t="shared" si="1"/>
        <v/>
      </c>
      <c r="G38" s="436"/>
    </row>
    <row r="39" ht="35" customHeight="1" spans="1:7">
      <c r="A39" s="233" t="s">
        <v>720</v>
      </c>
      <c r="B39" s="236"/>
      <c r="C39" s="236"/>
      <c r="D39" s="236"/>
      <c r="E39" s="236"/>
      <c r="F39" s="438" t="str">
        <f t="shared" si="1"/>
        <v/>
      </c>
      <c r="G39" s="436"/>
    </row>
    <row r="40" ht="35" customHeight="1" spans="1:7">
      <c r="A40" s="239" t="s">
        <v>721</v>
      </c>
      <c r="B40" s="236"/>
      <c r="C40" s="236"/>
      <c r="D40" s="236"/>
      <c r="E40" s="236"/>
      <c r="F40" s="438" t="str">
        <f t="shared" si="1"/>
        <v/>
      </c>
      <c r="G40" s="436"/>
    </row>
    <row r="41" s="227" customFormat="1" ht="35" customHeight="1" spans="1:7">
      <c r="A41" s="240" t="s">
        <v>722</v>
      </c>
      <c r="B41" s="238">
        <f t="shared" ref="B41:D41" si="3">SUM(B36:B40)</f>
        <v>10</v>
      </c>
      <c r="C41" s="238">
        <f t="shared" si="3"/>
        <v>10</v>
      </c>
      <c r="D41" s="238">
        <f t="shared" si="3"/>
        <v>10</v>
      </c>
      <c r="E41" s="235">
        <v>1.4</v>
      </c>
      <c r="F41" s="438">
        <f t="shared" si="1"/>
        <v>1</v>
      </c>
      <c r="G41" s="436"/>
    </row>
  </sheetData>
  <mergeCells count="2">
    <mergeCell ref="A2:F2"/>
    <mergeCell ref="E3:F3"/>
  </mergeCells>
  <dataValidations count="1">
    <dataValidation type="textLength" operator="lessThanOrEqual" allowBlank="1" showInputMessage="1" showErrorMessage="1" errorTitle="提示" error="此处最多只能输入 [20] 个字符。" sqref="F4">
      <formula1>20</formula1>
    </dataValidation>
  </dataValidations>
  <printOptions horizontalCentered="1"/>
  <pageMargins left="0.944444444444444" right="0.944444444444444" top="0.393055555555556" bottom="0.393055555555556" header="0.196527777777778" footer="0.196527777777778"/>
  <pageSetup paperSize="9" scale="50" orientation="portrait" useFirstPageNumber="1" horizontalDpi="600"/>
  <headerFooter alignWithMargins="0">
    <oddFooter>&amp;C&amp;19第 &amp;P+24 页，共 &amp;N+53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tabColor rgb="FF92D050"/>
  </sheetPr>
  <dimension ref="A1:F44"/>
  <sheetViews>
    <sheetView showZeros="0" workbookViewId="0">
      <pane ySplit="4" topLeftCell="A11" activePane="bottomLeft" state="frozen"/>
      <selection/>
      <selection pane="bottomLeft" activeCell="F22" sqref="F22"/>
    </sheetView>
  </sheetViews>
  <sheetFormatPr defaultColWidth="8.875" defaultRowHeight="13.5" outlineLevelCol="5"/>
  <cols>
    <col min="1" max="1" width="36.625" style="181" customWidth="1"/>
    <col min="2" max="4" width="11.625" style="181" customWidth="1"/>
    <col min="5" max="6" width="13.625" style="181" customWidth="1"/>
    <col min="7" max="16384" width="8.875" style="181"/>
  </cols>
  <sheetData>
    <row r="1" ht="20" customHeight="1" spans="1:1">
      <c r="A1" s="184" t="s">
        <v>723</v>
      </c>
    </row>
    <row r="2" ht="30" customHeight="1" spans="1:6">
      <c r="A2" s="183" t="s">
        <v>724</v>
      </c>
      <c r="B2" s="183"/>
      <c r="C2" s="183"/>
      <c r="D2" s="183"/>
      <c r="E2" s="437"/>
      <c r="F2" s="437"/>
    </row>
    <row r="3" ht="20" customHeight="1" spans="1:6">
      <c r="A3" s="185" t="s">
        <v>2</v>
      </c>
      <c r="B3" s="185"/>
      <c r="C3" s="185"/>
      <c r="D3" s="185"/>
      <c r="E3" s="185"/>
      <c r="F3" s="185"/>
    </row>
    <row r="4" s="180" customFormat="1" ht="25" customHeight="1" spans="1:6">
      <c r="A4" s="186" t="s">
        <v>3</v>
      </c>
      <c r="B4" s="187" t="s">
        <v>4</v>
      </c>
      <c r="C4" s="454" t="s">
        <v>725</v>
      </c>
      <c r="D4" s="187" t="s">
        <v>6</v>
      </c>
      <c r="E4" s="187" t="s">
        <v>7</v>
      </c>
      <c r="F4" s="187" t="s">
        <v>8</v>
      </c>
    </row>
    <row r="5" s="180" customFormat="1" ht="20" customHeight="1" spans="1:6">
      <c r="A5" s="188"/>
      <c r="B5" s="189"/>
      <c r="C5" s="455"/>
      <c r="D5" s="189"/>
      <c r="E5" s="189"/>
      <c r="F5" s="189"/>
    </row>
    <row r="6" ht="20" customHeight="1" spans="1:6">
      <c r="A6" s="456" t="s">
        <v>726</v>
      </c>
      <c r="B6" s="198">
        <f>SUM(B7:B11)</f>
        <v>6806</v>
      </c>
      <c r="C6" s="198">
        <f>SUM(C7:C11)</f>
        <v>4995</v>
      </c>
      <c r="D6" s="198">
        <f>SUM(D7:D11)</f>
        <v>10464</v>
      </c>
      <c r="E6" s="438">
        <f>IF(ISERROR(D6/B6),"",D6/B6)</f>
        <v>1.537</v>
      </c>
      <c r="F6" s="438">
        <f>IF(ISERROR(D6/C6),"",D6/C6)</f>
        <v>2.095</v>
      </c>
    </row>
    <row r="7" ht="19.5" customHeight="1" spans="1:6">
      <c r="A7" s="457" t="s">
        <v>727</v>
      </c>
      <c r="B7" s="203">
        <v>6410</v>
      </c>
      <c r="C7" s="203">
        <v>4627</v>
      </c>
      <c r="D7" s="458">
        <v>5520</v>
      </c>
      <c r="E7" s="441">
        <f t="shared" ref="E7:E44" si="0">IF(ISERROR(D7/B7),"",D7/B7)</f>
        <v>0.861</v>
      </c>
      <c r="F7" s="441">
        <f t="shared" ref="F7:F44" si="1">IF(ISERROR(D7/C7),"",D7/C7)</f>
        <v>1.193</v>
      </c>
    </row>
    <row r="8" ht="19.5" customHeight="1" spans="1:6">
      <c r="A8" s="457" t="s">
        <v>728</v>
      </c>
      <c r="B8" s="203">
        <v>29</v>
      </c>
      <c r="C8" s="203">
        <v>22</v>
      </c>
      <c r="D8" s="458">
        <v>22</v>
      </c>
      <c r="E8" s="441">
        <f t="shared" si="0"/>
        <v>0.759</v>
      </c>
      <c r="F8" s="441">
        <f t="shared" si="1"/>
        <v>1</v>
      </c>
    </row>
    <row r="9" ht="19.5" customHeight="1" spans="1:6">
      <c r="A9" s="457" t="s">
        <v>729</v>
      </c>
      <c r="B9" s="203"/>
      <c r="C9" s="203"/>
      <c r="D9" s="458"/>
      <c r="E9" s="441" t="str">
        <f t="shared" si="0"/>
        <v/>
      </c>
      <c r="F9" s="441" t="str">
        <f t="shared" si="1"/>
        <v/>
      </c>
    </row>
    <row r="10" ht="19.5" customHeight="1" spans="1:6">
      <c r="A10" s="457" t="s">
        <v>730</v>
      </c>
      <c r="B10" s="203"/>
      <c r="C10" s="203">
        <v>1</v>
      </c>
      <c r="D10" s="458">
        <v>2</v>
      </c>
      <c r="E10" s="441" t="str">
        <f t="shared" si="0"/>
        <v/>
      </c>
      <c r="F10" s="441">
        <f t="shared" si="1"/>
        <v>2</v>
      </c>
    </row>
    <row r="11" ht="19.5" customHeight="1" spans="1:6">
      <c r="A11" s="457" t="s">
        <v>731</v>
      </c>
      <c r="B11" s="203">
        <v>367</v>
      </c>
      <c r="C11" s="203">
        <v>345</v>
      </c>
      <c r="D11" s="458">
        <v>4920</v>
      </c>
      <c r="E11" s="441">
        <f t="shared" si="0"/>
        <v>13.406</v>
      </c>
      <c r="F11" s="441">
        <f t="shared" si="1"/>
        <v>14.261</v>
      </c>
    </row>
    <row r="12" ht="19.5" customHeight="1" spans="1:6">
      <c r="A12" s="456" t="s">
        <v>732</v>
      </c>
      <c r="B12" s="198">
        <f>SUM(B13:B17)</f>
        <v>12704</v>
      </c>
      <c r="C12" s="198">
        <f>SUM(C13:C17)</f>
        <v>12704</v>
      </c>
      <c r="D12" s="198">
        <f>SUM(D13:D17)</f>
        <v>13300</v>
      </c>
      <c r="E12" s="438">
        <f t="shared" si="0"/>
        <v>1.047</v>
      </c>
      <c r="F12" s="438">
        <f t="shared" si="1"/>
        <v>1.047</v>
      </c>
    </row>
    <row r="13" ht="19.5" customHeight="1" spans="1:6">
      <c r="A13" s="457" t="s">
        <v>727</v>
      </c>
      <c r="B13" s="203">
        <v>11763</v>
      </c>
      <c r="C13" s="203">
        <v>11763</v>
      </c>
      <c r="D13" s="458">
        <v>12110</v>
      </c>
      <c r="E13" s="441">
        <f t="shared" si="0"/>
        <v>1.029</v>
      </c>
      <c r="F13" s="441">
        <f t="shared" si="1"/>
        <v>1.029</v>
      </c>
    </row>
    <row r="14" ht="19.5" customHeight="1" spans="1:6">
      <c r="A14" s="457" t="s">
        <v>728</v>
      </c>
      <c r="B14" s="203">
        <v>33</v>
      </c>
      <c r="C14" s="203">
        <v>33</v>
      </c>
      <c r="D14" s="458">
        <v>34</v>
      </c>
      <c r="E14" s="441">
        <f t="shared" si="0"/>
        <v>1.03</v>
      </c>
      <c r="F14" s="441">
        <f t="shared" si="1"/>
        <v>1.03</v>
      </c>
    </row>
    <row r="15" ht="19.5" customHeight="1" spans="1:6">
      <c r="A15" s="457" t="s">
        <v>729</v>
      </c>
      <c r="B15" s="203">
        <v>810</v>
      </c>
      <c r="C15" s="203">
        <v>810</v>
      </c>
      <c r="D15" s="458">
        <v>1016</v>
      </c>
      <c r="E15" s="441">
        <f t="shared" si="0"/>
        <v>1.254</v>
      </c>
      <c r="F15" s="441">
        <f t="shared" si="1"/>
        <v>1.254</v>
      </c>
    </row>
    <row r="16" ht="19.5" customHeight="1" spans="1:6">
      <c r="A16" s="457" t="s">
        <v>730</v>
      </c>
      <c r="B16" s="203"/>
      <c r="C16" s="203"/>
      <c r="D16" s="458">
        <v>4</v>
      </c>
      <c r="E16" s="441" t="str">
        <f t="shared" si="0"/>
        <v/>
      </c>
      <c r="F16" s="441" t="str">
        <f t="shared" si="1"/>
        <v/>
      </c>
    </row>
    <row r="17" ht="19.5" customHeight="1" spans="1:6">
      <c r="A17" s="457" t="s">
        <v>731</v>
      </c>
      <c r="B17" s="203">
        <v>98</v>
      </c>
      <c r="C17" s="203">
        <v>98</v>
      </c>
      <c r="D17" s="458">
        <v>136</v>
      </c>
      <c r="E17" s="441">
        <f t="shared" si="0"/>
        <v>1.388</v>
      </c>
      <c r="F17" s="441">
        <f t="shared" si="1"/>
        <v>1.388</v>
      </c>
    </row>
    <row r="18" ht="19.5" customHeight="1" spans="1:6">
      <c r="A18" s="456" t="s">
        <v>733</v>
      </c>
      <c r="B18" s="198">
        <f>SUM(B19:B23)</f>
        <v>771</v>
      </c>
      <c r="C18" s="198">
        <f>SUM(C19:C23)</f>
        <v>988</v>
      </c>
      <c r="D18" s="198">
        <f>SUM(D19:D23)</f>
        <v>1022</v>
      </c>
      <c r="E18" s="438">
        <f t="shared" si="0"/>
        <v>1.326</v>
      </c>
      <c r="F18" s="438">
        <f t="shared" si="1"/>
        <v>1.034</v>
      </c>
    </row>
    <row r="19" ht="19.5" customHeight="1" spans="1:6">
      <c r="A19" s="457" t="s">
        <v>727</v>
      </c>
      <c r="B19" s="203">
        <v>361</v>
      </c>
      <c r="C19" s="203">
        <v>235</v>
      </c>
      <c r="D19" s="458">
        <v>268</v>
      </c>
      <c r="E19" s="441">
        <f t="shared" si="0"/>
        <v>0.742</v>
      </c>
      <c r="F19" s="441">
        <f t="shared" si="1"/>
        <v>1.14</v>
      </c>
    </row>
    <row r="20" ht="19.5" customHeight="1" spans="1:6">
      <c r="A20" s="457" t="s">
        <v>728</v>
      </c>
      <c r="B20" s="203">
        <v>1</v>
      </c>
      <c r="C20" s="203">
        <v>1</v>
      </c>
      <c r="D20" s="458">
        <v>1</v>
      </c>
      <c r="E20" s="441">
        <f t="shared" si="0"/>
        <v>1</v>
      </c>
      <c r="F20" s="441">
        <f t="shared" si="1"/>
        <v>1</v>
      </c>
    </row>
    <row r="21" ht="19.5" customHeight="1" spans="1:6">
      <c r="A21" s="457" t="s">
        <v>729</v>
      </c>
      <c r="B21" s="203"/>
      <c r="C21" s="203"/>
      <c r="D21" s="458"/>
      <c r="E21" s="441" t="str">
        <f t="shared" si="0"/>
        <v/>
      </c>
      <c r="F21" s="441" t="str">
        <f t="shared" si="1"/>
        <v/>
      </c>
    </row>
    <row r="22" ht="19.5" customHeight="1" spans="1:6">
      <c r="A22" s="457" t="s">
        <v>730</v>
      </c>
      <c r="B22" s="203"/>
      <c r="C22" s="203"/>
      <c r="D22" s="458">
        <v>1</v>
      </c>
      <c r="E22" s="441" t="str">
        <f t="shared" si="0"/>
        <v/>
      </c>
      <c r="F22" s="441" t="str">
        <f t="shared" si="1"/>
        <v/>
      </c>
    </row>
    <row r="23" ht="19.5" customHeight="1" spans="1:6">
      <c r="A23" s="457" t="s">
        <v>731</v>
      </c>
      <c r="B23" s="203">
        <v>409</v>
      </c>
      <c r="C23" s="203">
        <v>752</v>
      </c>
      <c r="D23" s="458">
        <v>752</v>
      </c>
      <c r="E23" s="441">
        <f t="shared" si="0"/>
        <v>1.839</v>
      </c>
      <c r="F23" s="441">
        <f t="shared" si="1"/>
        <v>1</v>
      </c>
    </row>
    <row r="24" ht="19.5" customHeight="1" spans="1:6">
      <c r="A24" s="456" t="s">
        <v>734</v>
      </c>
      <c r="B24" s="198">
        <f>SUM(B25:B29)</f>
        <v>768</v>
      </c>
      <c r="C24" s="198">
        <f>SUM(C25:C29)</f>
        <v>889</v>
      </c>
      <c r="D24" s="198">
        <f>SUM(D25:D29)</f>
        <v>881</v>
      </c>
      <c r="E24" s="438">
        <f t="shared" si="0"/>
        <v>1.147</v>
      </c>
      <c r="F24" s="438">
        <f t="shared" si="1"/>
        <v>0.991</v>
      </c>
    </row>
    <row r="25" ht="19.5" customHeight="1" spans="1:6">
      <c r="A25" s="457" t="s">
        <v>727</v>
      </c>
      <c r="B25" s="203">
        <v>665</v>
      </c>
      <c r="C25" s="203">
        <v>486</v>
      </c>
      <c r="D25" s="458">
        <v>479</v>
      </c>
      <c r="E25" s="441">
        <f t="shared" si="0"/>
        <v>0.72</v>
      </c>
      <c r="F25" s="441">
        <f t="shared" si="1"/>
        <v>0.986</v>
      </c>
    </row>
    <row r="26" ht="19.5" customHeight="1" spans="1:6">
      <c r="A26" s="457" t="s">
        <v>728</v>
      </c>
      <c r="B26" s="203">
        <v>3</v>
      </c>
      <c r="C26" s="203">
        <v>3</v>
      </c>
      <c r="D26" s="458">
        <v>1</v>
      </c>
      <c r="E26" s="441">
        <f t="shared" si="0"/>
        <v>0.333</v>
      </c>
      <c r="F26" s="441">
        <f t="shared" si="1"/>
        <v>0.333</v>
      </c>
    </row>
    <row r="27" ht="19.5" customHeight="1" spans="1:6">
      <c r="A27" s="457" t="s">
        <v>729</v>
      </c>
      <c r="B27" s="203"/>
      <c r="C27" s="203"/>
      <c r="D27" s="458"/>
      <c r="E27" s="441" t="str">
        <f t="shared" si="0"/>
        <v/>
      </c>
      <c r="F27" s="441" t="str">
        <f t="shared" si="1"/>
        <v/>
      </c>
    </row>
    <row r="28" ht="19.5" customHeight="1" spans="1:6">
      <c r="A28" s="457" t="s">
        <v>730</v>
      </c>
      <c r="B28" s="203"/>
      <c r="C28" s="203"/>
      <c r="D28" s="458">
        <v>1</v>
      </c>
      <c r="E28" s="441" t="str">
        <f t="shared" si="0"/>
        <v/>
      </c>
      <c r="F28" s="441" t="str">
        <f t="shared" si="1"/>
        <v/>
      </c>
    </row>
    <row r="29" ht="19.5" customHeight="1" spans="1:6">
      <c r="A29" s="457" t="s">
        <v>731</v>
      </c>
      <c r="B29" s="203">
        <v>100</v>
      </c>
      <c r="C29" s="203">
        <v>400</v>
      </c>
      <c r="D29" s="458">
        <v>400</v>
      </c>
      <c r="E29" s="441">
        <f t="shared" si="0"/>
        <v>4</v>
      </c>
      <c r="F29" s="441">
        <f t="shared" si="1"/>
        <v>1</v>
      </c>
    </row>
    <row r="30" ht="19.5" customHeight="1" spans="1:6">
      <c r="A30" s="456" t="s">
        <v>735</v>
      </c>
      <c r="B30" s="198">
        <f>SUM(B31:B36)</f>
        <v>8560</v>
      </c>
      <c r="C30" s="198">
        <f>SUM(C31:C36)</f>
        <v>8668</v>
      </c>
      <c r="D30" s="198">
        <f>SUM(D31:D36)</f>
        <v>8503</v>
      </c>
      <c r="E30" s="438">
        <f t="shared" si="0"/>
        <v>0.993</v>
      </c>
      <c r="F30" s="438">
        <f t="shared" si="1"/>
        <v>0.981</v>
      </c>
    </row>
    <row r="31" ht="19.5" customHeight="1" spans="1:6">
      <c r="A31" s="457" t="s">
        <v>727</v>
      </c>
      <c r="B31" s="203">
        <v>1659</v>
      </c>
      <c r="C31" s="203">
        <v>1746</v>
      </c>
      <c r="D31" s="458">
        <v>1765</v>
      </c>
      <c r="E31" s="441">
        <f t="shared" si="0"/>
        <v>1.064</v>
      </c>
      <c r="F31" s="441">
        <f t="shared" si="1"/>
        <v>1.011</v>
      </c>
    </row>
    <row r="32" ht="19.5" customHeight="1" spans="1:6">
      <c r="A32" s="457" t="s">
        <v>728</v>
      </c>
      <c r="B32" s="203">
        <v>1291</v>
      </c>
      <c r="C32" s="203">
        <v>1329</v>
      </c>
      <c r="D32" s="458">
        <v>1332</v>
      </c>
      <c r="E32" s="441">
        <f t="shared" si="0"/>
        <v>1.032</v>
      </c>
      <c r="F32" s="441">
        <f t="shared" si="1"/>
        <v>1.002</v>
      </c>
    </row>
    <row r="33" ht="19.5" customHeight="1" spans="1:6">
      <c r="A33" s="457" t="s">
        <v>729</v>
      </c>
      <c r="B33" s="203">
        <v>5330</v>
      </c>
      <c r="C33" s="203">
        <v>5384</v>
      </c>
      <c r="D33" s="458">
        <v>5384</v>
      </c>
      <c r="E33" s="441">
        <f t="shared" si="0"/>
        <v>1.01</v>
      </c>
      <c r="F33" s="441">
        <f t="shared" si="1"/>
        <v>1</v>
      </c>
    </row>
    <row r="34" ht="19.5" customHeight="1" spans="1:6">
      <c r="A34" s="457" t="s">
        <v>736</v>
      </c>
      <c r="B34" s="203"/>
      <c r="C34" s="465">
        <v>187</v>
      </c>
      <c r="D34" s="458"/>
      <c r="E34" s="441" t="str">
        <f t="shared" si="0"/>
        <v/>
      </c>
      <c r="F34" s="441">
        <f t="shared" si="1"/>
        <v>0</v>
      </c>
    </row>
    <row r="35" ht="19.5" customHeight="1" spans="1:6">
      <c r="A35" s="457" t="s">
        <v>737</v>
      </c>
      <c r="B35" s="203">
        <v>274</v>
      </c>
      <c r="C35" s="203">
        <v>10</v>
      </c>
      <c r="D35" s="458">
        <v>10</v>
      </c>
      <c r="E35" s="441">
        <f t="shared" si="0"/>
        <v>0.036</v>
      </c>
      <c r="F35" s="441">
        <f t="shared" si="1"/>
        <v>1</v>
      </c>
    </row>
    <row r="36" ht="19.5" customHeight="1" spans="1:6">
      <c r="A36" s="457" t="s">
        <v>738</v>
      </c>
      <c r="B36" s="203">
        <v>6</v>
      </c>
      <c r="C36" s="203">
        <v>12</v>
      </c>
      <c r="D36" s="458">
        <v>12</v>
      </c>
      <c r="E36" s="441">
        <f t="shared" si="0"/>
        <v>2</v>
      </c>
      <c r="F36" s="441">
        <f t="shared" si="1"/>
        <v>1</v>
      </c>
    </row>
    <row r="37" ht="19.5" customHeight="1" spans="1:6">
      <c r="A37" s="462" t="s">
        <v>739</v>
      </c>
      <c r="B37" s="198">
        <f>SUM(B38:B44)</f>
        <v>29609</v>
      </c>
      <c r="C37" s="198">
        <f>SUM(C38:C44)</f>
        <v>28244</v>
      </c>
      <c r="D37" s="198">
        <f>SUM(D38:D44)</f>
        <v>34170</v>
      </c>
      <c r="E37" s="438">
        <f t="shared" si="0"/>
        <v>1.154</v>
      </c>
      <c r="F37" s="438">
        <f t="shared" si="1"/>
        <v>1.21</v>
      </c>
    </row>
    <row r="38" ht="19.5" customHeight="1" spans="1:6">
      <c r="A38" s="457" t="s">
        <v>727</v>
      </c>
      <c r="B38" s="203">
        <f>B7+B13+B19+B25+B31</f>
        <v>20858</v>
      </c>
      <c r="C38" s="203">
        <f>C7+C13+C19+C25+C31</f>
        <v>18857</v>
      </c>
      <c r="D38" s="458">
        <f>D7+D13+D19+D25+D31</f>
        <v>20142</v>
      </c>
      <c r="E38" s="441">
        <f t="shared" si="0"/>
        <v>0.966</v>
      </c>
      <c r="F38" s="441">
        <f t="shared" si="1"/>
        <v>1.068</v>
      </c>
    </row>
    <row r="39" ht="19.5" customHeight="1" spans="1:6">
      <c r="A39" s="457" t="s">
        <v>728</v>
      </c>
      <c r="B39" s="203">
        <f>B8+B14+B20+B26+B32</f>
        <v>1357</v>
      </c>
      <c r="C39" s="203">
        <f>C8+C14+C20+C26+C32</f>
        <v>1388</v>
      </c>
      <c r="D39" s="458">
        <f>D8+D14+D20+D26+D32</f>
        <v>1390</v>
      </c>
      <c r="E39" s="441">
        <f t="shared" si="0"/>
        <v>1.024</v>
      </c>
      <c r="F39" s="441">
        <f t="shared" si="1"/>
        <v>1.001</v>
      </c>
    </row>
    <row r="40" ht="19.5" customHeight="1" spans="1:6">
      <c r="A40" s="457" t="s">
        <v>729</v>
      </c>
      <c r="B40" s="203">
        <f>B9+B15+B21+B27+B33</f>
        <v>6140</v>
      </c>
      <c r="C40" s="203">
        <f>C9+C15+C21+C27+C33</f>
        <v>6194</v>
      </c>
      <c r="D40" s="458">
        <f>D9+D15+D21+D27+D33</f>
        <v>6400</v>
      </c>
      <c r="E40" s="441">
        <f t="shared" si="0"/>
        <v>1.042</v>
      </c>
      <c r="F40" s="441">
        <f t="shared" si="1"/>
        <v>1.033</v>
      </c>
    </row>
    <row r="41" ht="19.5" customHeight="1" spans="1:6">
      <c r="A41" s="457" t="s">
        <v>736</v>
      </c>
      <c r="B41" s="203"/>
      <c r="C41" s="203">
        <v>187</v>
      </c>
      <c r="D41" s="458"/>
      <c r="E41" s="441" t="str">
        <f t="shared" si="0"/>
        <v/>
      </c>
      <c r="F41" s="441">
        <f t="shared" si="1"/>
        <v>0</v>
      </c>
    </row>
    <row r="42" ht="19.5" customHeight="1" spans="1:6">
      <c r="A42" s="457" t="s">
        <v>740</v>
      </c>
      <c r="B42" s="203"/>
      <c r="C42" s="203"/>
      <c r="D42" s="458">
        <v>5766</v>
      </c>
      <c r="E42" s="441" t="str">
        <f t="shared" si="0"/>
        <v/>
      </c>
      <c r="F42" s="441" t="str">
        <f t="shared" si="1"/>
        <v/>
      </c>
    </row>
    <row r="43" ht="19.5" customHeight="1" spans="1:6">
      <c r="A43" s="457" t="s">
        <v>737</v>
      </c>
      <c r="B43" s="203">
        <f>B10+B16+B22+B28+B35</f>
        <v>274</v>
      </c>
      <c r="C43" s="203">
        <f>C10+C16+C22+C28+C35</f>
        <v>11</v>
      </c>
      <c r="D43" s="458">
        <f>D10+D16+D22+D28+D35</f>
        <v>18</v>
      </c>
      <c r="E43" s="441">
        <f t="shared" si="0"/>
        <v>0.066</v>
      </c>
      <c r="F43" s="441">
        <f t="shared" si="1"/>
        <v>1.636</v>
      </c>
    </row>
    <row r="44" ht="19.5" customHeight="1" spans="1:6">
      <c r="A44" s="457" t="s">
        <v>738</v>
      </c>
      <c r="B44" s="203">
        <f>B11+B17+B23+B29+B36</f>
        <v>980</v>
      </c>
      <c r="C44" s="203">
        <f>C11+C17+C23+C29+C36</f>
        <v>1607</v>
      </c>
      <c r="D44" s="458">
        <f>D11+D17+D23+D29+D36-5766</f>
        <v>454</v>
      </c>
      <c r="E44" s="441">
        <f t="shared" si="0"/>
        <v>0.463</v>
      </c>
      <c r="F44" s="441">
        <f t="shared" si="1"/>
        <v>0.283</v>
      </c>
    </row>
  </sheetData>
  <autoFilter ref="A4:F44">
    <extLst/>
  </autoFilter>
  <mergeCells count="8">
    <mergeCell ref="A2:F2"/>
    <mergeCell ref="A3:F3"/>
    <mergeCell ref="A4:A5"/>
    <mergeCell ref="B4:B5"/>
    <mergeCell ref="C4:C5"/>
    <mergeCell ref="D4:D5"/>
    <mergeCell ref="E4:E5"/>
    <mergeCell ref="F4:F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&amp;P+25 页，共 &amp;N+53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J51"/>
  <sheetViews>
    <sheetView showZeros="0" workbookViewId="0">
      <pane ySplit="4" topLeftCell="A20" activePane="bottomLeft" state="frozen"/>
      <selection/>
      <selection pane="bottomLeft" activeCell="H9" sqref="H9"/>
    </sheetView>
  </sheetViews>
  <sheetFormatPr defaultColWidth="8.875" defaultRowHeight="13.5"/>
  <cols>
    <col min="1" max="1" width="39.625" style="181" customWidth="1"/>
    <col min="2" max="6" width="11.125" style="181" customWidth="1"/>
    <col min="7" max="7" width="8.875" style="181"/>
    <col min="8" max="10" width="15.625" style="181" customWidth="1"/>
    <col min="11" max="16384" width="8.875" style="181"/>
  </cols>
  <sheetData>
    <row r="1" ht="20" customHeight="1" spans="1:1">
      <c r="A1" s="184" t="s">
        <v>741</v>
      </c>
    </row>
    <row r="2" ht="30" customHeight="1" spans="1:6">
      <c r="A2" s="183" t="s">
        <v>742</v>
      </c>
      <c r="B2" s="183"/>
      <c r="C2" s="183"/>
      <c r="D2" s="183"/>
      <c r="E2" s="437"/>
      <c r="F2" s="437"/>
    </row>
    <row r="3" ht="20" customHeight="1" spans="1:10">
      <c r="A3" s="185" t="s">
        <v>2</v>
      </c>
      <c r="B3" s="185"/>
      <c r="C3" s="185"/>
      <c r="D3" s="185"/>
      <c r="E3" s="185"/>
      <c r="F3" s="185"/>
      <c r="H3" s="439"/>
      <c r="I3" s="439"/>
      <c r="J3" s="439"/>
    </row>
    <row r="4" s="180" customFormat="1" ht="20" customHeight="1" spans="1:10">
      <c r="A4" s="186" t="s">
        <v>3</v>
      </c>
      <c r="B4" s="187" t="s">
        <v>4</v>
      </c>
      <c r="C4" s="454" t="s">
        <v>725</v>
      </c>
      <c r="D4" s="187" t="s">
        <v>6</v>
      </c>
      <c r="E4" s="187" t="s">
        <v>7</v>
      </c>
      <c r="F4" s="187" t="s">
        <v>8</v>
      </c>
      <c r="H4" s="442"/>
      <c r="I4" s="442"/>
      <c r="J4" s="443"/>
    </row>
    <row r="5" s="180" customFormat="1" ht="20" customHeight="1" spans="1:10">
      <c r="A5" s="188"/>
      <c r="B5" s="189"/>
      <c r="C5" s="455"/>
      <c r="D5" s="189"/>
      <c r="E5" s="189"/>
      <c r="F5" s="189"/>
      <c r="H5" s="442"/>
      <c r="I5" s="442"/>
      <c r="J5" s="443"/>
    </row>
    <row r="6" ht="24" customHeight="1" spans="1:10">
      <c r="A6" s="456" t="s">
        <v>743</v>
      </c>
      <c r="B6" s="198">
        <f>SUM(B7:B11)</f>
        <v>8051</v>
      </c>
      <c r="C6" s="198">
        <f>SUM(C7:C11)</f>
        <v>8080</v>
      </c>
      <c r="D6" s="198">
        <f>SUM(D7:D11)</f>
        <v>12691</v>
      </c>
      <c r="E6" s="438">
        <f>IF(ISERROR(D6/B6),"",D6/B6)</f>
        <v>1.576</v>
      </c>
      <c r="F6" s="438">
        <f>IF(ISERROR(D6/C6),"",D6/C6)</f>
        <v>1.571</v>
      </c>
      <c r="H6" s="446"/>
      <c r="I6" s="446"/>
      <c r="J6" s="447"/>
    </row>
    <row r="7" ht="24" customHeight="1" spans="1:10">
      <c r="A7" s="457" t="s">
        <v>744</v>
      </c>
      <c r="B7" s="203">
        <v>7875</v>
      </c>
      <c r="C7" s="203">
        <v>7803</v>
      </c>
      <c r="D7" s="458">
        <v>7932</v>
      </c>
      <c r="E7" s="441">
        <f t="shared" ref="E7:E38" si="0">IF(ISERROR(D7/B7),"",D7/B7)</f>
        <v>1.007</v>
      </c>
      <c r="F7" s="441">
        <f t="shared" ref="F7:F38" si="1">IF(ISERROR(D7/C7),"",D7/C7)</f>
        <v>1.017</v>
      </c>
      <c r="H7" s="449"/>
      <c r="I7" s="460"/>
      <c r="J7" s="450"/>
    </row>
    <row r="8" ht="24" customHeight="1" spans="1:10">
      <c r="A8" s="457" t="s">
        <v>745</v>
      </c>
      <c r="B8" s="203">
        <v>142</v>
      </c>
      <c r="C8" s="203">
        <v>122</v>
      </c>
      <c r="D8" s="458">
        <v>138</v>
      </c>
      <c r="E8" s="441">
        <f t="shared" si="0"/>
        <v>0.972</v>
      </c>
      <c r="F8" s="441">
        <f t="shared" si="1"/>
        <v>1.131</v>
      </c>
      <c r="H8" s="449"/>
      <c r="I8" s="460"/>
      <c r="J8" s="450"/>
    </row>
    <row r="9" ht="24" customHeight="1" spans="1:10">
      <c r="A9" s="457" t="s">
        <v>746</v>
      </c>
      <c r="B9" s="203">
        <v>32</v>
      </c>
      <c r="C9" s="203">
        <v>35</v>
      </c>
      <c r="D9" s="458">
        <v>35</v>
      </c>
      <c r="E9" s="441">
        <f t="shared" si="0"/>
        <v>1.094</v>
      </c>
      <c r="F9" s="441">
        <f t="shared" si="1"/>
        <v>1</v>
      </c>
      <c r="H9" s="449"/>
      <c r="I9" s="460"/>
      <c r="J9" s="450"/>
    </row>
    <row r="10" ht="24" customHeight="1" spans="1:10">
      <c r="A10" s="457" t="s">
        <v>747</v>
      </c>
      <c r="B10" s="203">
        <v>2</v>
      </c>
      <c r="C10" s="203">
        <v>20</v>
      </c>
      <c r="D10" s="458">
        <v>14</v>
      </c>
      <c r="E10" s="441">
        <f t="shared" si="0"/>
        <v>7</v>
      </c>
      <c r="F10" s="441">
        <f t="shared" si="1"/>
        <v>0.7</v>
      </c>
      <c r="H10" s="449"/>
      <c r="I10" s="460"/>
      <c r="J10" s="450"/>
    </row>
    <row r="11" ht="24" customHeight="1" spans="1:10">
      <c r="A11" s="457" t="s">
        <v>748</v>
      </c>
      <c r="B11" s="203"/>
      <c r="C11" s="203">
        <v>100</v>
      </c>
      <c r="D11" s="458">
        <v>4572</v>
      </c>
      <c r="E11" s="441" t="str">
        <f t="shared" si="0"/>
        <v/>
      </c>
      <c r="F11" s="441">
        <f t="shared" si="1"/>
        <v>45.72</v>
      </c>
      <c r="H11" s="449"/>
      <c r="I11" s="460"/>
      <c r="J11" s="450"/>
    </row>
    <row r="12" ht="24" customHeight="1" spans="1:10">
      <c r="A12" s="456" t="s">
        <v>749</v>
      </c>
      <c r="B12" s="198">
        <f>SUM(B13:B14)</f>
        <v>11630</v>
      </c>
      <c r="C12" s="198">
        <f>SUM(C13:C14)</f>
        <v>11630</v>
      </c>
      <c r="D12" s="198">
        <f>SUM(D13:D14)</f>
        <v>11557</v>
      </c>
      <c r="E12" s="438">
        <f t="shared" si="0"/>
        <v>0.994</v>
      </c>
      <c r="F12" s="438">
        <f t="shared" si="1"/>
        <v>0.994</v>
      </c>
      <c r="H12" s="449"/>
      <c r="I12" s="460"/>
      <c r="J12" s="450"/>
    </row>
    <row r="13" ht="24" customHeight="1" spans="1:10">
      <c r="A13" s="457" t="s">
        <v>750</v>
      </c>
      <c r="B13" s="203">
        <v>11502</v>
      </c>
      <c r="C13" s="203">
        <v>11502</v>
      </c>
      <c r="D13" s="458">
        <v>11551</v>
      </c>
      <c r="E13" s="441">
        <f t="shared" si="0"/>
        <v>1.004</v>
      </c>
      <c r="F13" s="441">
        <f t="shared" si="1"/>
        <v>1.004</v>
      </c>
      <c r="H13" s="446"/>
      <c r="I13" s="446"/>
      <c r="J13" s="447"/>
    </row>
    <row r="14" ht="24" customHeight="1" spans="1:10">
      <c r="A14" s="457" t="s">
        <v>751</v>
      </c>
      <c r="B14" s="203">
        <v>128</v>
      </c>
      <c r="C14" s="203">
        <v>128</v>
      </c>
      <c r="D14" s="458">
        <v>6</v>
      </c>
      <c r="E14" s="441">
        <f t="shared" si="0"/>
        <v>0.047</v>
      </c>
      <c r="F14" s="441">
        <f t="shared" si="1"/>
        <v>0.047</v>
      </c>
      <c r="H14" s="449"/>
      <c r="I14" s="460"/>
      <c r="J14" s="450"/>
    </row>
    <row r="15" ht="24" customHeight="1" spans="1:10">
      <c r="A15" s="456" t="s">
        <v>752</v>
      </c>
      <c r="B15" s="198">
        <f>SUM(B16:B23)</f>
        <v>771</v>
      </c>
      <c r="C15" s="198">
        <f>SUM(C16:C23)</f>
        <v>988</v>
      </c>
      <c r="D15" s="198">
        <f>SUM(D16:D23)</f>
        <v>1022</v>
      </c>
      <c r="E15" s="438">
        <f t="shared" si="0"/>
        <v>1.326</v>
      </c>
      <c r="F15" s="438">
        <f t="shared" si="1"/>
        <v>1.034</v>
      </c>
      <c r="H15" s="449"/>
      <c r="I15" s="460"/>
      <c r="J15" s="450"/>
    </row>
    <row r="16" ht="24" customHeight="1" spans="1:10">
      <c r="A16" s="457" t="s">
        <v>753</v>
      </c>
      <c r="B16" s="203">
        <v>631</v>
      </c>
      <c r="C16" s="203">
        <v>370</v>
      </c>
      <c r="D16" s="458">
        <v>355</v>
      </c>
      <c r="E16" s="441">
        <f t="shared" si="0"/>
        <v>0.563</v>
      </c>
      <c r="F16" s="441">
        <f t="shared" si="1"/>
        <v>0.959</v>
      </c>
      <c r="H16" s="446"/>
      <c r="I16" s="446"/>
      <c r="J16" s="447"/>
    </row>
    <row r="17" ht="30" customHeight="1" spans="1:10">
      <c r="A17" s="459" t="s">
        <v>754</v>
      </c>
      <c r="B17" s="203">
        <v>27</v>
      </c>
      <c r="C17" s="203">
        <v>28</v>
      </c>
      <c r="D17" s="458">
        <v>27</v>
      </c>
      <c r="E17" s="441">
        <f t="shared" si="0"/>
        <v>1</v>
      </c>
      <c r="F17" s="441">
        <f t="shared" si="1"/>
        <v>0.964</v>
      </c>
      <c r="H17" s="446"/>
      <c r="I17" s="446"/>
      <c r="J17" s="447"/>
    </row>
    <row r="18" ht="24" customHeight="1" spans="1:10">
      <c r="A18" s="459" t="s">
        <v>755</v>
      </c>
      <c r="B18" s="203"/>
      <c r="C18" s="203">
        <v>5</v>
      </c>
      <c r="D18" s="458">
        <v>5</v>
      </c>
      <c r="E18" s="441" t="str">
        <f t="shared" si="0"/>
        <v/>
      </c>
      <c r="F18" s="441">
        <f t="shared" si="1"/>
        <v>1</v>
      </c>
      <c r="H18" s="446"/>
      <c r="I18" s="446"/>
      <c r="J18" s="447"/>
    </row>
    <row r="19" ht="24" customHeight="1" spans="1:10">
      <c r="A19" s="457" t="s">
        <v>756</v>
      </c>
      <c r="B19" s="203">
        <v>95</v>
      </c>
      <c r="C19" s="203">
        <v>188</v>
      </c>
      <c r="D19" s="458">
        <v>181</v>
      </c>
      <c r="E19" s="441">
        <f t="shared" si="0"/>
        <v>1.905</v>
      </c>
      <c r="F19" s="441">
        <f t="shared" si="1"/>
        <v>0.963</v>
      </c>
      <c r="H19" s="446"/>
      <c r="I19" s="446"/>
      <c r="J19" s="447"/>
    </row>
    <row r="20" ht="24" customHeight="1" spans="1:10">
      <c r="A20" s="457" t="s">
        <v>757</v>
      </c>
      <c r="B20" s="203">
        <v>8</v>
      </c>
      <c r="C20" s="203">
        <v>8</v>
      </c>
      <c r="D20" s="458">
        <v>7</v>
      </c>
      <c r="E20" s="441">
        <f t="shared" si="0"/>
        <v>0.875</v>
      </c>
      <c r="F20" s="441">
        <f t="shared" si="1"/>
        <v>0.875</v>
      </c>
      <c r="H20" s="446"/>
      <c r="I20" s="446"/>
      <c r="J20" s="447"/>
    </row>
    <row r="21" ht="24" customHeight="1" spans="1:10">
      <c r="A21" s="457" t="s">
        <v>758</v>
      </c>
      <c r="B21" s="203">
        <v>10</v>
      </c>
      <c r="C21" s="203">
        <v>71</v>
      </c>
      <c r="D21" s="458">
        <v>71</v>
      </c>
      <c r="E21" s="441">
        <f t="shared" si="0"/>
        <v>7.1</v>
      </c>
      <c r="F21" s="441">
        <f t="shared" si="1"/>
        <v>1</v>
      </c>
      <c r="H21" s="449"/>
      <c r="I21" s="460"/>
      <c r="J21" s="450"/>
    </row>
    <row r="22" ht="24" customHeight="1" spans="1:10">
      <c r="A22" s="457" t="s">
        <v>759</v>
      </c>
      <c r="B22" s="203"/>
      <c r="C22" s="203">
        <v>267</v>
      </c>
      <c r="D22" s="458">
        <v>376</v>
      </c>
      <c r="E22" s="441" t="str">
        <f t="shared" si="0"/>
        <v/>
      </c>
      <c r="F22" s="441">
        <f t="shared" si="1"/>
        <v>1.408</v>
      </c>
      <c r="H22" s="449"/>
      <c r="I22" s="460"/>
      <c r="J22" s="450"/>
    </row>
    <row r="23" ht="24" customHeight="1" spans="1:10">
      <c r="A23" s="457" t="s">
        <v>760</v>
      </c>
      <c r="B23" s="203"/>
      <c r="C23" s="203">
        <v>51</v>
      </c>
      <c r="D23" s="458"/>
      <c r="E23" s="441" t="str">
        <f t="shared" si="0"/>
        <v/>
      </c>
      <c r="F23" s="441">
        <f t="shared" si="1"/>
        <v>0</v>
      </c>
      <c r="H23" s="449"/>
      <c r="I23" s="460"/>
      <c r="J23" s="450"/>
    </row>
    <row r="24" ht="24" customHeight="1" spans="1:10">
      <c r="A24" s="456" t="s">
        <v>761</v>
      </c>
      <c r="B24" s="198">
        <f>SUM(B25:B27)</f>
        <v>768</v>
      </c>
      <c r="C24" s="198">
        <f>SUM(C25:C27)</f>
        <v>889</v>
      </c>
      <c r="D24" s="198">
        <f>SUM(D25:D27)</f>
        <v>881</v>
      </c>
      <c r="E24" s="438">
        <f t="shared" si="0"/>
        <v>1.147</v>
      </c>
      <c r="F24" s="438">
        <f t="shared" si="1"/>
        <v>0.991</v>
      </c>
      <c r="H24" s="449"/>
      <c r="I24" s="460"/>
      <c r="J24" s="450"/>
    </row>
    <row r="25" ht="24" customHeight="1" spans="1:10">
      <c r="A25" s="457" t="s">
        <v>762</v>
      </c>
      <c r="B25" s="203">
        <v>543</v>
      </c>
      <c r="C25" s="203">
        <v>759</v>
      </c>
      <c r="D25" s="458">
        <v>763</v>
      </c>
      <c r="E25" s="441">
        <f t="shared" si="0"/>
        <v>1.405</v>
      </c>
      <c r="F25" s="441">
        <f t="shared" si="1"/>
        <v>1.005</v>
      </c>
      <c r="H25" s="449"/>
      <c r="I25" s="460"/>
      <c r="J25" s="450"/>
    </row>
    <row r="26" ht="24" customHeight="1" spans="1:10">
      <c r="A26" s="457" t="s">
        <v>763</v>
      </c>
      <c r="B26" s="203">
        <v>1</v>
      </c>
      <c r="C26" s="203">
        <v>0</v>
      </c>
      <c r="D26" s="458"/>
      <c r="E26" s="441">
        <f t="shared" si="0"/>
        <v>0</v>
      </c>
      <c r="F26" s="441" t="str">
        <f t="shared" si="1"/>
        <v/>
      </c>
      <c r="H26" s="449"/>
      <c r="I26" s="460"/>
      <c r="J26" s="450"/>
    </row>
    <row r="27" ht="24" customHeight="1" spans="1:10">
      <c r="A27" s="457" t="s">
        <v>764</v>
      </c>
      <c r="B27" s="203">
        <v>224</v>
      </c>
      <c r="C27" s="203">
        <v>130</v>
      </c>
      <c r="D27" s="458">
        <v>118</v>
      </c>
      <c r="E27" s="441">
        <f t="shared" si="0"/>
        <v>0.527</v>
      </c>
      <c r="F27" s="441">
        <f t="shared" si="1"/>
        <v>0.908</v>
      </c>
      <c r="H27" s="449"/>
      <c r="I27" s="460"/>
      <c r="J27" s="452"/>
    </row>
    <row r="28" ht="24" customHeight="1" spans="1:10">
      <c r="A28" s="456" t="s">
        <v>765</v>
      </c>
      <c r="B28" s="198">
        <f>SUM(B29:B33)</f>
        <v>5085</v>
      </c>
      <c r="C28" s="198">
        <f>SUM(C29:C33)</f>
        <v>5274</v>
      </c>
      <c r="D28" s="198">
        <f>SUM(D29:D33)</f>
        <v>5300</v>
      </c>
      <c r="E28" s="438">
        <f t="shared" si="0"/>
        <v>1.042</v>
      </c>
      <c r="F28" s="438">
        <f t="shared" si="1"/>
        <v>1.005</v>
      </c>
      <c r="H28" s="460"/>
      <c r="I28" s="460"/>
      <c r="J28" s="450"/>
    </row>
    <row r="29" ht="24" customHeight="1" spans="1:10">
      <c r="A29" s="457" t="s">
        <v>766</v>
      </c>
      <c r="B29" s="203">
        <v>4644</v>
      </c>
      <c r="C29" s="203">
        <v>4794</v>
      </c>
      <c r="D29" s="458">
        <v>4789</v>
      </c>
      <c r="E29" s="441">
        <f t="shared" si="0"/>
        <v>1.031</v>
      </c>
      <c r="F29" s="441">
        <f t="shared" si="1"/>
        <v>0.999</v>
      </c>
      <c r="H29" s="451"/>
      <c r="I29" s="463"/>
      <c r="J29" s="450"/>
    </row>
    <row r="30" ht="24" customHeight="1" spans="1:10">
      <c r="A30" s="457" t="s">
        <v>767</v>
      </c>
      <c r="B30" s="203">
        <v>206</v>
      </c>
      <c r="C30" s="203">
        <v>238</v>
      </c>
      <c r="D30" s="458">
        <v>264</v>
      </c>
      <c r="E30" s="441">
        <f t="shared" si="0"/>
        <v>1.282</v>
      </c>
      <c r="F30" s="441">
        <f t="shared" si="1"/>
        <v>1.109</v>
      </c>
      <c r="H30" s="451"/>
      <c r="I30" s="463"/>
      <c r="J30" s="450"/>
    </row>
    <row r="31" ht="24" customHeight="1" spans="1:10">
      <c r="A31" s="461" t="s">
        <v>768</v>
      </c>
      <c r="B31" s="203">
        <v>229</v>
      </c>
      <c r="C31" s="203">
        <v>233</v>
      </c>
      <c r="D31" s="458">
        <v>239</v>
      </c>
      <c r="E31" s="441">
        <f t="shared" si="0"/>
        <v>1.044</v>
      </c>
      <c r="F31" s="441">
        <f t="shared" si="1"/>
        <v>1.026</v>
      </c>
      <c r="H31" s="451"/>
      <c r="I31" s="463"/>
      <c r="J31" s="450"/>
    </row>
    <row r="32" ht="24" customHeight="1" spans="1:10">
      <c r="A32" s="457" t="s">
        <v>769</v>
      </c>
      <c r="B32" s="203"/>
      <c r="C32" s="203">
        <v>1</v>
      </c>
      <c r="D32" s="458">
        <v>1</v>
      </c>
      <c r="E32" s="441" t="str">
        <f t="shared" si="0"/>
        <v/>
      </c>
      <c r="F32" s="441">
        <f t="shared" si="1"/>
        <v>1</v>
      </c>
      <c r="H32" s="446"/>
      <c r="I32" s="464"/>
      <c r="J32" s="447"/>
    </row>
    <row r="33" ht="24" customHeight="1" spans="1:10">
      <c r="A33" s="457" t="s">
        <v>770</v>
      </c>
      <c r="B33" s="203">
        <v>6</v>
      </c>
      <c r="C33" s="203">
        <v>8</v>
      </c>
      <c r="D33" s="458">
        <v>7</v>
      </c>
      <c r="E33" s="441">
        <f t="shared" si="0"/>
        <v>1.167</v>
      </c>
      <c r="F33" s="441">
        <f t="shared" si="1"/>
        <v>0.875</v>
      </c>
      <c r="H33" s="449"/>
      <c r="I33" s="463"/>
      <c r="J33" s="447"/>
    </row>
    <row r="34" ht="24" customHeight="1" spans="1:10">
      <c r="A34" s="462" t="s">
        <v>771</v>
      </c>
      <c r="B34" s="198">
        <f>SUM(B35:B38)</f>
        <v>26304</v>
      </c>
      <c r="C34" s="198">
        <f>SUM(C35:C38)</f>
        <v>26861</v>
      </c>
      <c r="D34" s="198">
        <f>SUM(D35:D38)</f>
        <v>31451</v>
      </c>
      <c r="E34" s="438">
        <f t="shared" si="0"/>
        <v>1.196</v>
      </c>
      <c r="F34" s="438">
        <f t="shared" si="1"/>
        <v>1.171</v>
      </c>
      <c r="H34" s="449"/>
      <c r="I34" s="463"/>
      <c r="J34" s="447"/>
    </row>
    <row r="35" ht="24" customHeight="1" spans="1:10">
      <c r="A35" s="457" t="s">
        <v>750</v>
      </c>
      <c r="B35" s="203">
        <v>25902</v>
      </c>
      <c r="C35" s="203">
        <v>26050</v>
      </c>
      <c r="D35" s="458">
        <f>SUM(D29+D25+D16+D13+D7)</f>
        <v>25390</v>
      </c>
      <c r="E35" s="441">
        <f t="shared" si="0"/>
        <v>0.98</v>
      </c>
      <c r="F35" s="441">
        <f t="shared" si="1"/>
        <v>0.975</v>
      </c>
      <c r="H35" s="449"/>
      <c r="I35" s="463"/>
      <c r="J35" s="450"/>
    </row>
    <row r="36" ht="24" customHeight="1" spans="1:10">
      <c r="A36" s="457" t="s">
        <v>772</v>
      </c>
      <c r="B36" s="203">
        <v>42</v>
      </c>
      <c r="C36" s="203">
        <v>374</v>
      </c>
      <c r="D36" s="458">
        <f>SUM(D8+D9+D17+D18+D19+D20+D21+D22+D26+D30+D31+D32)</f>
        <v>1344</v>
      </c>
      <c r="E36" s="441">
        <f t="shared" si="0"/>
        <v>32</v>
      </c>
      <c r="F36" s="441">
        <f t="shared" si="1"/>
        <v>3.594</v>
      </c>
      <c r="H36" s="451"/>
      <c r="I36" s="463"/>
      <c r="J36" s="450"/>
    </row>
    <row r="37" ht="24" customHeight="1" spans="1:10">
      <c r="A37" s="457" t="s">
        <v>773</v>
      </c>
      <c r="B37" s="203">
        <v>136</v>
      </c>
      <c r="C37" s="203">
        <v>156</v>
      </c>
      <c r="D37" s="458">
        <f>SUM(D10+D14+D33)</f>
        <v>27</v>
      </c>
      <c r="E37" s="441">
        <f t="shared" si="0"/>
        <v>0.199</v>
      </c>
      <c r="F37" s="441">
        <f t="shared" si="1"/>
        <v>0.173</v>
      </c>
      <c r="H37" s="451"/>
      <c r="I37" s="463"/>
      <c r="J37" s="450"/>
    </row>
    <row r="38" ht="24" customHeight="1" spans="1:10">
      <c r="A38" s="457" t="s">
        <v>774</v>
      </c>
      <c r="B38" s="203">
        <v>224</v>
      </c>
      <c r="C38" s="203">
        <v>281</v>
      </c>
      <c r="D38" s="458">
        <f>SUM(D11+D23+D27)</f>
        <v>4690</v>
      </c>
      <c r="E38" s="441">
        <f t="shared" si="0"/>
        <v>20.938</v>
      </c>
      <c r="F38" s="441">
        <f t="shared" si="1"/>
        <v>16.69</v>
      </c>
      <c r="H38" s="446"/>
      <c r="I38" s="446"/>
      <c r="J38" s="447"/>
    </row>
    <row r="39" ht="14.25" spans="8:10">
      <c r="H39" s="449"/>
      <c r="I39" s="460"/>
      <c r="J39" s="450"/>
    </row>
    <row r="40" ht="14.25" spans="8:10">
      <c r="H40" s="449"/>
      <c r="I40" s="460"/>
      <c r="J40" s="450"/>
    </row>
    <row r="41" ht="14.25" spans="8:10">
      <c r="H41" s="449"/>
      <c r="I41" s="460"/>
      <c r="J41" s="450"/>
    </row>
    <row r="42" spans="8:10">
      <c r="H42" s="460"/>
      <c r="I42" s="460"/>
      <c r="J42" s="450"/>
    </row>
    <row r="43" ht="14.25" spans="8:10">
      <c r="H43" s="449"/>
      <c r="I43" s="460"/>
      <c r="J43" s="450"/>
    </row>
    <row r="44" spans="8:10">
      <c r="H44" s="446"/>
      <c r="I44" s="446"/>
      <c r="J44" s="447"/>
    </row>
    <row r="45" spans="8:10">
      <c r="H45" s="460"/>
      <c r="I45" s="460"/>
      <c r="J45" s="450"/>
    </row>
    <row r="46" spans="8:10">
      <c r="H46" s="460"/>
      <c r="I46" s="460"/>
      <c r="J46" s="450"/>
    </row>
    <row r="47" spans="8:10">
      <c r="H47" s="460"/>
      <c r="I47" s="460"/>
      <c r="J47" s="450"/>
    </row>
    <row r="48" spans="8:10">
      <c r="H48" s="439"/>
      <c r="I48" s="439"/>
      <c r="J48" s="439"/>
    </row>
    <row r="49" spans="8:10">
      <c r="H49" s="439"/>
      <c r="I49" s="439"/>
      <c r="J49" s="439"/>
    </row>
    <row r="50" spans="8:10">
      <c r="H50" s="439"/>
      <c r="I50" s="439"/>
      <c r="J50" s="439"/>
    </row>
    <row r="51" spans="8:10">
      <c r="H51" s="439"/>
      <c r="I51" s="439"/>
      <c r="J51" s="439"/>
    </row>
  </sheetData>
  <autoFilter ref="A4:J38">
    <extLst/>
  </autoFilter>
  <mergeCells count="8">
    <mergeCell ref="A2:F2"/>
    <mergeCell ref="A3:F3"/>
    <mergeCell ref="A4:A5"/>
    <mergeCell ref="B4:B5"/>
    <mergeCell ref="C4:C5"/>
    <mergeCell ref="D4:D5"/>
    <mergeCell ref="E4:E5"/>
    <mergeCell ref="F4:F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&amp;P+26 页，共 &amp;N+53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sheetPr>
  <dimension ref="A1:M31"/>
  <sheetViews>
    <sheetView showZeros="0" workbookViewId="0">
      <pane ySplit="4" topLeftCell="A5" activePane="bottomLeft" state="frozen"/>
      <selection/>
      <selection pane="bottomLeft" activeCell="H13" sqref="H13"/>
    </sheetView>
  </sheetViews>
  <sheetFormatPr defaultColWidth="8.875" defaultRowHeight="13.5"/>
  <cols>
    <col min="1" max="1" width="36.625" style="181" customWidth="1"/>
    <col min="2" max="6" width="11.625" style="181" customWidth="1"/>
    <col min="7" max="8" width="8.875" style="181"/>
    <col min="9" max="9" width="30.875" style="181" customWidth="1"/>
    <col min="10" max="12" width="15.625" style="181" customWidth="1"/>
    <col min="13" max="16384" width="8.875" style="181"/>
  </cols>
  <sheetData>
    <row r="1" ht="20" customHeight="1" spans="1:7">
      <c r="A1" s="184" t="s">
        <v>775</v>
      </c>
      <c r="G1" s="436"/>
    </row>
    <row r="2" ht="30" customHeight="1" spans="1:8">
      <c r="A2" s="183" t="s">
        <v>776</v>
      </c>
      <c r="B2" s="183"/>
      <c r="C2" s="183"/>
      <c r="D2" s="183"/>
      <c r="E2" s="437"/>
      <c r="F2" s="437"/>
      <c r="G2" s="436"/>
      <c r="H2" s="184"/>
    </row>
    <row r="3" ht="20" customHeight="1" spans="1:13">
      <c r="A3" s="185" t="s">
        <v>2</v>
      </c>
      <c r="B3" s="185"/>
      <c r="C3" s="185"/>
      <c r="D3" s="185"/>
      <c r="E3" s="185"/>
      <c r="F3" s="185"/>
      <c r="G3" s="436"/>
      <c r="H3" s="93"/>
      <c r="I3" s="439"/>
      <c r="J3" s="439"/>
      <c r="K3" s="439"/>
      <c r="L3" s="439"/>
      <c r="M3" s="439"/>
    </row>
    <row r="4" s="180" customFormat="1" ht="20" customHeight="1" spans="1:13">
      <c r="A4" s="186" t="s">
        <v>3</v>
      </c>
      <c r="B4" s="187" t="s">
        <v>4</v>
      </c>
      <c r="C4" s="187" t="s">
        <v>5</v>
      </c>
      <c r="D4" s="187" t="s">
        <v>6</v>
      </c>
      <c r="E4" s="187" t="s">
        <v>7</v>
      </c>
      <c r="F4" s="187" t="s">
        <v>8</v>
      </c>
      <c r="G4" s="436"/>
      <c r="H4" s="93"/>
      <c r="I4" s="442"/>
      <c r="J4" s="442"/>
      <c r="K4" s="442"/>
      <c r="L4" s="443"/>
      <c r="M4" s="444"/>
    </row>
    <row r="5" s="180" customFormat="1" ht="20" customHeight="1" spans="1:13">
      <c r="A5" s="188"/>
      <c r="B5" s="189"/>
      <c r="C5" s="189"/>
      <c r="D5" s="189"/>
      <c r="E5" s="189"/>
      <c r="F5" s="189"/>
      <c r="G5" s="436"/>
      <c r="H5" s="93"/>
      <c r="I5" s="442"/>
      <c r="J5" s="442"/>
      <c r="K5" s="442"/>
      <c r="L5" s="443"/>
      <c r="M5" s="444"/>
    </row>
    <row r="6" ht="30" customHeight="1" spans="1:13">
      <c r="A6" s="190" t="s">
        <v>777</v>
      </c>
      <c r="B6" s="198">
        <f>B7+B8</f>
        <v>2221</v>
      </c>
      <c r="C6" s="198">
        <f>C7+C8</f>
        <v>-2704</v>
      </c>
      <c r="D6" s="198">
        <f>D7+D8</f>
        <v>1239</v>
      </c>
      <c r="E6" s="438">
        <f>IF(ISERROR(D6/B6),"",D6/B6)</f>
        <v>0.558</v>
      </c>
      <c r="F6" s="438">
        <f>IF(ISERROR(D6/C6),"",D6/C6)</f>
        <v>-0.458</v>
      </c>
      <c r="G6" s="436"/>
      <c r="H6" s="439"/>
      <c r="I6" s="445"/>
      <c r="J6" s="446"/>
      <c r="K6" s="446"/>
      <c r="L6" s="447"/>
      <c r="M6" s="439"/>
    </row>
    <row r="7" ht="30" customHeight="1" spans="1:13">
      <c r="A7" s="193" t="s">
        <v>778</v>
      </c>
      <c r="B7" s="440">
        <v>-1245</v>
      </c>
      <c r="C7" s="195">
        <v>-3085</v>
      </c>
      <c r="D7" s="195">
        <v>-2227</v>
      </c>
      <c r="E7" s="441">
        <f t="shared" ref="E7:E26" si="0">IF(ISERROR(D7/B7),"",D7/B7)</f>
        <v>1.789</v>
      </c>
      <c r="F7" s="441">
        <f t="shared" ref="F7:F26" si="1">IF(ISERROR(D7/C7),"",D7/C7)</f>
        <v>0.722</v>
      </c>
      <c r="G7" s="436"/>
      <c r="H7" s="439"/>
      <c r="I7" s="448"/>
      <c r="J7" s="449"/>
      <c r="K7" s="439"/>
      <c r="L7" s="450"/>
      <c r="M7" s="439"/>
    </row>
    <row r="8" ht="30" customHeight="1" spans="1:13">
      <c r="A8" s="193" t="s">
        <v>779</v>
      </c>
      <c r="B8" s="203">
        <v>3466</v>
      </c>
      <c r="C8" s="203">
        <v>381</v>
      </c>
      <c r="D8" s="203">
        <v>3466</v>
      </c>
      <c r="E8" s="441">
        <f t="shared" si="0"/>
        <v>1</v>
      </c>
      <c r="F8" s="441">
        <f t="shared" si="1"/>
        <v>9.097</v>
      </c>
      <c r="G8" s="436"/>
      <c r="H8" s="93"/>
      <c r="I8" s="448"/>
      <c r="J8" s="449"/>
      <c r="K8" s="439"/>
      <c r="L8" s="450"/>
      <c r="M8" s="439"/>
    </row>
    <row r="9" ht="30" customHeight="1" spans="1:13">
      <c r="A9" s="190" t="s">
        <v>780</v>
      </c>
      <c r="B9" s="198">
        <f>SUM(B10:B11)</f>
        <v>16660</v>
      </c>
      <c r="C9" s="198">
        <f>SUM(C10:C11)</f>
        <v>16660</v>
      </c>
      <c r="D9" s="198">
        <f>SUM(D10:D11)</f>
        <v>16255</v>
      </c>
      <c r="E9" s="438">
        <f t="shared" si="0"/>
        <v>0.976</v>
      </c>
      <c r="F9" s="438">
        <f t="shared" si="1"/>
        <v>0.976</v>
      </c>
      <c r="G9" s="436"/>
      <c r="H9" s="439"/>
      <c r="I9" s="445"/>
      <c r="J9" s="446"/>
      <c r="K9" s="446"/>
      <c r="L9" s="447"/>
      <c r="M9" s="439"/>
    </row>
    <row r="10" ht="30" customHeight="1" spans="1:13">
      <c r="A10" s="193" t="s">
        <v>778</v>
      </c>
      <c r="B10" s="203">
        <v>1074</v>
      </c>
      <c r="C10" s="203">
        <v>1074</v>
      </c>
      <c r="D10" s="203">
        <v>1743</v>
      </c>
      <c r="E10" s="441">
        <f t="shared" si="0"/>
        <v>1.623</v>
      </c>
      <c r="F10" s="441">
        <f t="shared" si="1"/>
        <v>1.623</v>
      </c>
      <c r="G10" s="436"/>
      <c r="H10" s="439"/>
      <c r="I10" s="448"/>
      <c r="J10" s="449"/>
      <c r="K10" s="439"/>
      <c r="L10" s="450"/>
      <c r="M10" s="439"/>
    </row>
    <row r="11" ht="30" customHeight="1" spans="1:13">
      <c r="A11" s="193" t="s">
        <v>779</v>
      </c>
      <c r="B11" s="203">
        <v>15586</v>
      </c>
      <c r="C11" s="203">
        <v>15586</v>
      </c>
      <c r="D11" s="203">
        <v>14512</v>
      </c>
      <c r="E11" s="441">
        <f t="shared" si="0"/>
        <v>0.931</v>
      </c>
      <c r="F11" s="441">
        <f t="shared" si="1"/>
        <v>0.931</v>
      </c>
      <c r="G11" s="436"/>
      <c r="H11" s="93"/>
      <c r="I11" s="448"/>
      <c r="J11" s="449"/>
      <c r="K11" s="439"/>
      <c r="L11" s="450"/>
      <c r="M11" s="439"/>
    </row>
    <row r="12" ht="30" customHeight="1" spans="1:13">
      <c r="A12" s="190" t="s">
        <v>781</v>
      </c>
      <c r="B12" s="198">
        <f>SUM(B13:B14)</f>
        <v>0</v>
      </c>
      <c r="C12" s="198"/>
      <c r="D12" s="198"/>
      <c r="E12" s="441" t="str">
        <f t="shared" si="0"/>
        <v/>
      </c>
      <c r="F12" s="441" t="str">
        <f t="shared" si="1"/>
        <v/>
      </c>
      <c r="G12" s="436"/>
      <c r="H12" s="439"/>
      <c r="I12" s="445"/>
      <c r="J12" s="446"/>
      <c r="K12" s="446"/>
      <c r="L12" s="447"/>
      <c r="M12" s="439"/>
    </row>
    <row r="13" ht="30" customHeight="1" spans="1:13">
      <c r="A13" s="193" t="s">
        <v>778</v>
      </c>
      <c r="B13" s="203"/>
      <c r="C13" s="203"/>
      <c r="D13" s="203"/>
      <c r="E13" s="441" t="str">
        <f t="shared" si="0"/>
        <v/>
      </c>
      <c r="F13" s="441" t="str">
        <f t="shared" si="1"/>
        <v/>
      </c>
      <c r="G13" s="436"/>
      <c r="H13" s="439"/>
      <c r="I13" s="448"/>
      <c r="J13" s="451"/>
      <c r="K13" s="451"/>
      <c r="L13" s="450"/>
      <c r="M13" s="439"/>
    </row>
    <row r="14" ht="30" customHeight="1" spans="1:13">
      <c r="A14" s="193" t="s">
        <v>779</v>
      </c>
      <c r="B14" s="203"/>
      <c r="C14" s="203"/>
      <c r="D14" s="203"/>
      <c r="E14" s="441" t="str">
        <f t="shared" si="0"/>
        <v/>
      </c>
      <c r="F14" s="441" t="str">
        <f t="shared" si="1"/>
        <v/>
      </c>
      <c r="G14" s="436"/>
      <c r="H14" s="93"/>
      <c r="I14" s="448"/>
      <c r="J14" s="451"/>
      <c r="K14" s="451"/>
      <c r="L14" s="452"/>
      <c r="M14" s="439"/>
    </row>
    <row r="15" ht="30" customHeight="1" spans="1:13">
      <c r="A15" s="190" t="s">
        <v>782</v>
      </c>
      <c r="B15" s="198">
        <f>SUM(B16:B17)</f>
        <v>0</v>
      </c>
      <c r="C15" s="198"/>
      <c r="D15" s="198"/>
      <c r="E15" s="441" t="str">
        <f t="shared" si="0"/>
        <v/>
      </c>
      <c r="F15" s="441" t="str">
        <f t="shared" si="1"/>
        <v/>
      </c>
      <c r="G15" s="436"/>
      <c r="H15" s="439"/>
      <c r="I15" s="445"/>
      <c r="J15" s="446"/>
      <c r="K15" s="446"/>
      <c r="L15" s="447"/>
      <c r="M15" s="439"/>
    </row>
    <row r="16" ht="30" customHeight="1" spans="1:13">
      <c r="A16" s="193" t="s">
        <v>778</v>
      </c>
      <c r="B16" s="203"/>
      <c r="C16" s="203"/>
      <c r="D16" s="203"/>
      <c r="E16" s="441" t="str">
        <f t="shared" si="0"/>
        <v/>
      </c>
      <c r="F16" s="441" t="str">
        <f t="shared" si="1"/>
        <v/>
      </c>
      <c r="G16" s="436"/>
      <c r="H16" s="439"/>
      <c r="I16" s="448"/>
      <c r="J16" s="451"/>
      <c r="K16" s="451"/>
      <c r="L16" s="450"/>
      <c r="M16" s="439"/>
    </row>
    <row r="17" ht="30" customHeight="1" spans="1:13">
      <c r="A17" s="193" t="s">
        <v>779</v>
      </c>
      <c r="B17" s="203"/>
      <c r="C17" s="203"/>
      <c r="D17" s="203"/>
      <c r="E17" s="441" t="str">
        <f t="shared" si="0"/>
        <v/>
      </c>
      <c r="F17" s="441" t="str">
        <f t="shared" si="1"/>
        <v/>
      </c>
      <c r="G17" s="436"/>
      <c r="H17" s="93"/>
      <c r="I17" s="448"/>
      <c r="J17" s="451"/>
      <c r="K17" s="451"/>
      <c r="L17" s="450"/>
      <c r="M17" s="439"/>
    </row>
    <row r="18" ht="30" customHeight="1" spans="1:13">
      <c r="A18" s="190" t="s">
        <v>783</v>
      </c>
      <c r="B18" s="198">
        <f>SUM(B20)</f>
        <v>0</v>
      </c>
      <c r="C18" s="198">
        <f>SUM(C20)</f>
        <v>0</v>
      </c>
      <c r="D18" s="198"/>
      <c r="E18" s="441" t="str">
        <f t="shared" si="0"/>
        <v/>
      </c>
      <c r="F18" s="441" t="str">
        <f t="shared" si="1"/>
        <v/>
      </c>
      <c r="G18" s="436"/>
      <c r="H18" s="439"/>
      <c r="I18" s="445"/>
      <c r="J18" s="446"/>
      <c r="K18" s="446"/>
      <c r="L18" s="447"/>
      <c r="M18" s="439"/>
    </row>
    <row r="19" ht="30" customHeight="1" spans="1:13">
      <c r="A19" s="193" t="s">
        <v>778</v>
      </c>
      <c r="B19" s="203"/>
      <c r="C19" s="203"/>
      <c r="D19" s="203"/>
      <c r="E19" s="441" t="str">
        <f t="shared" si="0"/>
        <v/>
      </c>
      <c r="F19" s="441" t="str">
        <f t="shared" si="1"/>
        <v/>
      </c>
      <c r="G19" s="436"/>
      <c r="H19" s="439"/>
      <c r="I19" s="448"/>
      <c r="J19" s="451"/>
      <c r="K19" s="451"/>
      <c r="L19" s="450"/>
      <c r="M19" s="439"/>
    </row>
    <row r="20" ht="30" customHeight="1" spans="1:13">
      <c r="A20" s="193" t="s">
        <v>779</v>
      </c>
      <c r="B20" s="203"/>
      <c r="C20" s="203"/>
      <c r="D20" s="203"/>
      <c r="E20" s="441" t="str">
        <f t="shared" si="0"/>
        <v/>
      </c>
      <c r="F20" s="441" t="str">
        <f t="shared" si="1"/>
        <v/>
      </c>
      <c r="G20" s="436"/>
      <c r="H20" s="93"/>
      <c r="I20" s="448"/>
      <c r="J20" s="451"/>
      <c r="K20" s="451"/>
      <c r="L20" s="450"/>
      <c r="M20" s="439"/>
    </row>
    <row r="21" ht="30" customHeight="1" spans="1:13">
      <c r="A21" s="190" t="s">
        <v>784</v>
      </c>
      <c r="B21" s="198">
        <f>SUM(B22:B23)</f>
        <v>24009</v>
      </c>
      <c r="C21" s="198">
        <f>SUM(C22:C23)</f>
        <v>23846</v>
      </c>
      <c r="D21" s="198">
        <f>SUM(D22:D23)</f>
        <v>20261</v>
      </c>
      <c r="E21" s="438">
        <f t="shared" si="0"/>
        <v>0.844</v>
      </c>
      <c r="F21" s="438">
        <f t="shared" si="1"/>
        <v>0.85</v>
      </c>
      <c r="G21" s="436"/>
      <c r="H21" s="439"/>
      <c r="I21" s="445"/>
      <c r="J21" s="446"/>
      <c r="K21" s="446"/>
      <c r="L21" s="447"/>
      <c r="M21" s="439"/>
    </row>
    <row r="22" ht="30" customHeight="1" spans="1:13">
      <c r="A22" s="193" t="s">
        <v>778</v>
      </c>
      <c r="B22" s="203">
        <v>3475</v>
      </c>
      <c r="C22" s="203">
        <v>3394</v>
      </c>
      <c r="D22" s="203">
        <v>3202</v>
      </c>
      <c r="E22" s="441">
        <f t="shared" si="0"/>
        <v>0.921</v>
      </c>
      <c r="F22" s="441">
        <f t="shared" si="1"/>
        <v>0.943</v>
      </c>
      <c r="G22" s="436"/>
      <c r="H22" s="439"/>
      <c r="I22" s="448"/>
      <c r="J22" s="449"/>
      <c r="K22" s="439"/>
      <c r="L22" s="450"/>
      <c r="M22" s="439"/>
    </row>
    <row r="23" ht="30" customHeight="1" spans="1:13">
      <c r="A23" s="193" t="s">
        <v>779</v>
      </c>
      <c r="B23" s="203">
        <v>20534</v>
      </c>
      <c r="C23" s="203">
        <v>20452</v>
      </c>
      <c r="D23" s="203">
        <v>17059</v>
      </c>
      <c r="E23" s="441">
        <f t="shared" si="0"/>
        <v>0.831</v>
      </c>
      <c r="F23" s="441">
        <f t="shared" si="1"/>
        <v>0.834</v>
      </c>
      <c r="G23" s="436"/>
      <c r="H23" s="93"/>
      <c r="I23" s="448"/>
      <c r="J23" s="449"/>
      <c r="K23" s="439"/>
      <c r="L23" s="450"/>
      <c r="M23" s="439"/>
    </row>
    <row r="24" ht="30" customHeight="1" spans="1:13">
      <c r="A24" s="197" t="s">
        <v>785</v>
      </c>
      <c r="B24" s="198">
        <f>B25+B26</f>
        <v>38341</v>
      </c>
      <c r="C24" s="198">
        <f>C25+C26</f>
        <v>36420</v>
      </c>
      <c r="D24" s="198">
        <f>D25+D26</f>
        <v>37756</v>
      </c>
      <c r="E24" s="438">
        <f t="shared" si="0"/>
        <v>0.985</v>
      </c>
      <c r="F24" s="438">
        <f t="shared" si="1"/>
        <v>1.037</v>
      </c>
      <c r="G24" s="436"/>
      <c r="H24" s="439"/>
      <c r="I24" s="453"/>
      <c r="J24" s="446"/>
      <c r="K24" s="446"/>
      <c r="L24" s="447"/>
      <c r="M24" s="439"/>
    </row>
    <row r="25" ht="30" customHeight="1" spans="1:13">
      <c r="A25" s="193" t="s">
        <v>778</v>
      </c>
      <c r="B25" s="203">
        <f>B7+B10+B13+B16+B19+B22</f>
        <v>3304</v>
      </c>
      <c r="C25" s="203">
        <f>C7+C10+C13+C16+C19+C22</f>
        <v>1383</v>
      </c>
      <c r="D25" s="203">
        <v>2719</v>
      </c>
      <c r="E25" s="441">
        <f t="shared" si="0"/>
        <v>0.823</v>
      </c>
      <c r="F25" s="441">
        <f t="shared" si="1"/>
        <v>1.966</v>
      </c>
      <c r="G25" s="436"/>
      <c r="H25" s="439"/>
      <c r="I25" s="448"/>
      <c r="J25" s="449"/>
      <c r="K25" s="439"/>
      <c r="L25" s="450"/>
      <c r="M25" s="439"/>
    </row>
    <row r="26" ht="30" customHeight="1" spans="1:13">
      <c r="A26" s="193" t="s">
        <v>779</v>
      </c>
      <c r="B26" s="203">
        <v>35037</v>
      </c>
      <c r="C26" s="203">
        <v>35037</v>
      </c>
      <c r="D26" s="203">
        <v>35037</v>
      </c>
      <c r="E26" s="441">
        <f t="shared" si="0"/>
        <v>1</v>
      </c>
      <c r="F26" s="441">
        <f t="shared" si="1"/>
        <v>1</v>
      </c>
      <c r="G26" s="436"/>
      <c r="H26" s="93"/>
      <c r="I26" s="448"/>
      <c r="J26" s="449"/>
      <c r="K26" s="439"/>
      <c r="L26" s="450"/>
      <c r="M26" s="439"/>
    </row>
    <row r="27" spans="7:13">
      <c r="G27" s="436"/>
      <c r="H27" s="439"/>
      <c r="I27" s="439"/>
      <c r="J27" s="439"/>
      <c r="K27" s="439"/>
      <c r="L27" s="439"/>
      <c r="M27" s="439"/>
    </row>
    <row r="28" spans="8:13">
      <c r="H28" s="439"/>
      <c r="I28" s="439"/>
      <c r="J28" s="439"/>
      <c r="K28" s="439"/>
      <c r="L28" s="439"/>
      <c r="M28" s="439"/>
    </row>
    <row r="29" spans="8:13">
      <c r="H29" s="439"/>
      <c r="I29" s="439"/>
      <c r="J29" s="439"/>
      <c r="K29" s="439"/>
      <c r="L29" s="439"/>
      <c r="M29" s="439"/>
    </row>
    <row r="30" spans="8:13">
      <c r="H30" s="439"/>
      <c r="I30" s="439"/>
      <c r="J30" s="439"/>
      <c r="K30" s="439"/>
      <c r="L30" s="439"/>
      <c r="M30" s="439"/>
    </row>
    <row r="31" spans="8:13">
      <c r="H31" s="439"/>
      <c r="I31" s="439"/>
      <c r="J31" s="439"/>
      <c r="K31" s="439"/>
      <c r="L31" s="439"/>
      <c r="M31" s="439"/>
    </row>
  </sheetData>
  <mergeCells count="8">
    <mergeCell ref="A2:F2"/>
    <mergeCell ref="A3:F3"/>
    <mergeCell ref="A4:A5"/>
    <mergeCell ref="B4:B5"/>
    <mergeCell ref="C4:C5"/>
    <mergeCell ref="D4:D5"/>
    <mergeCell ref="E4:E5"/>
    <mergeCell ref="F4:F5"/>
  </mergeCells>
  <printOptions horizontalCentered="1"/>
  <pageMargins left="0.944444444444444" right="0.944444444444444" top="0.393055555555556" bottom="0.393055555555556" header="0.196527777777778" footer="0.196527777777778"/>
  <pageSetup paperSize="9" scale="80" fitToHeight="0" orientation="portrait" useFirstPageNumber="1" horizontalDpi="600"/>
  <headerFooter alignWithMargins="0">
    <oddFooter>&amp;C第 &amp;P+27 页，共 &amp;N+53 页</oddFooter>
  </headerFooter>
</worksheet>
</file>

<file path=docProps/app.xml><?xml version="1.0" encoding="utf-8"?>
<Properties xmlns="http://schemas.openxmlformats.org/officeDocument/2006/extended-properties" xmlns:vt="http://schemas.openxmlformats.org/officeDocument/2006/docPropsVTypes">
  <Company>MC SYSTEM</Company>
  <Application>Microsoft Excel</Application>
  <HeadingPairs>
    <vt:vector size="2" baseType="variant">
      <vt:variant>
        <vt:lpstr>工作表</vt:lpstr>
      </vt:variant>
      <vt:variant>
        <vt:i4>47</vt:i4>
      </vt:variant>
    </vt:vector>
  </HeadingPairs>
  <TitlesOfParts>
    <vt:vector size="47" baseType="lpstr">
      <vt:lpstr>（表一）2020年公共收入</vt:lpstr>
      <vt:lpstr>（表二）2020年公共支出</vt:lpstr>
      <vt:lpstr>（表三）2020年基金收入</vt:lpstr>
      <vt:lpstr>（表四）2020年基金支出</vt:lpstr>
      <vt:lpstr>（表五--1）2020国有资本经营预算收入</vt:lpstr>
      <vt:lpstr>（表五--2）2020国有资本经营预算支出</vt:lpstr>
      <vt:lpstr>（表六）2020年社保基金收入</vt:lpstr>
      <vt:lpstr>（表七）2020年社保基金支出</vt:lpstr>
      <vt:lpstr>（表八）2020年社保基金结余</vt:lpstr>
      <vt:lpstr>（表九--1）2021年一般公共预算收入情况表</vt:lpstr>
      <vt:lpstr>（表九--2）2021年本级一般公共预算收入情况表 </vt:lpstr>
      <vt:lpstr>（表十--1）2021年一般公共预算支出情况表</vt:lpstr>
      <vt:lpstr>（表十--2）2021年一般公共预算支出情况表（公开到项级）</vt:lpstr>
      <vt:lpstr>（表十-3）2021年一般公共预算基本支出情况表（公开到款级）</vt:lpstr>
      <vt:lpstr>（表十--4）一般公共预算支出表（州、市对下转移支付项目）</vt:lpstr>
      <vt:lpstr>（表十-- 5）武定县分地区税收返还和转移支付预算表 </vt:lpstr>
      <vt:lpstr>（表十--6）本级“三公”经费预算财政拨款情况统计表</vt:lpstr>
      <vt:lpstr>（表十一）2021年政府预算支出经济分类情况表</vt:lpstr>
      <vt:lpstr>（表十二--1）2021年政府性基金预算收入情况表</vt:lpstr>
      <vt:lpstr>（表十二--2）2021年本级政府性基金预算收入情况表</vt:lpstr>
      <vt:lpstr>（表十三--1）2021年政府性基金预算支出情况表</vt:lpstr>
      <vt:lpstr>（表十三--2）本级政府性基金预算支出情况表（公开到项级）</vt:lpstr>
      <vt:lpstr>（表十三--3）本级政府性基金支出表（州、市对下转移支付）</vt:lpstr>
      <vt:lpstr>（表十四--1）2021年国有资本经营收入预算情况表</vt:lpstr>
      <vt:lpstr>（表十四--2）2021年国有资本经营预算支出情况表</vt:lpstr>
      <vt:lpstr>（表十四--3）2021年本级国有资本经营收入预算情况表</vt:lpstr>
      <vt:lpstr>（表十四-4）本级国有资本经营支出预算情况表（公开到项级）</vt:lpstr>
      <vt:lpstr>（表十四--5） 国有资本经营预算转移支付表（分地区）</vt:lpstr>
      <vt:lpstr>（表十四--6） 国有资本经营预算转移支付表（分项目）</vt:lpstr>
      <vt:lpstr>（表十五--1）2021年社会保险基金收入预算情况表</vt:lpstr>
      <vt:lpstr>（表十五--2）2021年本级社会保险基金收入预算情况表 </vt:lpstr>
      <vt:lpstr>（表十六--1）2021年社会保险基金支出预算情况表</vt:lpstr>
      <vt:lpstr>（表十六--2）2021年本级社会保险基金支出预算情况表 </vt:lpstr>
      <vt:lpstr>（表十七）2021年社会保险基金结余情况表</vt:lpstr>
      <vt:lpstr>（表十八--1）2020年地方政府债务限额及余额预算情况表</vt:lpstr>
      <vt:lpstr>（表十八--2）2020年地方政府一般债务余额情况表</vt:lpstr>
      <vt:lpstr>（表十八--3）本级2020年地方政府一般债务余额情况表</vt:lpstr>
      <vt:lpstr>（表十八--4）2020年地方政府专项债务余额情况表 </vt:lpstr>
      <vt:lpstr>（表十八-5）本级2020年地方政府专项债务余额情况表（本级）</vt:lpstr>
      <vt:lpstr>（表十八--6）地方政府债券发行及还本付息情况表</vt:lpstr>
      <vt:lpstr>（表十八--7） 2021年本级政府专项债务限额和余额情况表</vt:lpstr>
      <vt:lpstr>（表十八--8） 2020年年初新增地方政府债券资金安排表</vt:lpstr>
      <vt:lpstr>（表十九）2020年地方政府债务投向情况表</vt:lpstr>
      <vt:lpstr>（表二十）2021年政府债务限额和余额情况表</vt:lpstr>
      <vt:lpstr>（表二十一）重大政策和重点项目绩效目标表</vt:lpstr>
      <vt:lpstr>（表二十二）重点工作情况解释说明汇总表</vt:lpstr>
      <vt:lpstr>取数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 SYSTEM</dc:creator>
  <cp:lastModifiedBy>张云霞</cp:lastModifiedBy>
  <dcterms:created xsi:type="dcterms:W3CDTF">2006-02-13T05:15:00Z</dcterms:created>
  <cp:lastPrinted>2017-01-05T00:37:00Z</cp:lastPrinted>
  <dcterms:modified xsi:type="dcterms:W3CDTF">2023-07-19T11:09:11Z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KSOReadingLayout">
    <vt:bool>true</vt:bool>
  </property>
</Properties>
</file>